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icracuk-my.sharepoint.com/personal/thomas_yates_icr_ac_uk/Documents/M/Metabolomics/Review 1/"/>
    </mc:Choice>
  </mc:AlternateContent>
  <xr:revisionPtr revIDLastSave="2879" documentId="8_{E321D996-18DD-854A-B2B3-A36233C51595}" xr6:coauthVersionLast="47" xr6:coauthVersionMax="47" xr10:uidLastSave="{BB98F94A-FE30-B448-97CC-88BBBAEFF281}"/>
  <bookViews>
    <workbookView xWindow="0" yWindow="800" windowWidth="34200" windowHeight="19600" xr2:uid="{FD6DCD0A-8BC7-8245-9952-DFCADA9098C6}"/>
  </bookViews>
  <sheets>
    <sheet name="Legend" sheetId="17" r:id="rId1"/>
    <sheet name="Supplementary_Table1" sheetId="2" r:id="rId2"/>
    <sheet name="Supplementary_Table2" sheetId="3" r:id="rId3"/>
    <sheet name="Supplementary_Table3" sheetId="4" r:id="rId4"/>
    <sheet name="Supplementary_Table4" sheetId="5" r:id="rId5"/>
    <sheet name="Supplementary_Table5" sheetId="6" r:id="rId6"/>
    <sheet name="Supplementary_Table6" sheetId="7" r:id="rId7"/>
    <sheet name="Supplementary_Table7" sheetId="8" r:id="rId8"/>
    <sheet name="Supplementary_Table8" sheetId="9" r:id="rId9"/>
    <sheet name="Supplementary_Table9" sheetId="10" r:id="rId10"/>
    <sheet name="Supplementary_Table10" sheetId="19" r:id="rId11"/>
    <sheet name="Supplementary_Table11" sheetId="20" r:id="rId12"/>
    <sheet name="Supplementary_Table12" sheetId="11" r:id="rId13"/>
    <sheet name="Supplementary_Table13" sheetId="12" r:id="rId14"/>
    <sheet name="Supplementary_Table14" sheetId="13" r:id="rId15"/>
    <sheet name="Supplementary_Table15" sheetId="22" r:id="rId16"/>
    <sheet name="Supplementary_Table16" sheetId="21" r:id="rId17"/>
    <sheet name="Supplementary_Table17" sheetId="38" r:id="rId18"/>
    <sheet name="Supplementary_Table18" sheetId="15" r:id="rId19"/>
    <sheet name="Supplementary_Table19" sheetId="29" r:id="rId20"/>
    <sheet name="Supplementary_Table20" sheetId="16" r:id="rId21"/>
    <sheet name="Supplementary_Table21" sheetId="28" r:id="rId22"/>
    <sheet name="Supplementary_Table22" sheetId="31" r:id="rId23"/>
    <sheet name="Supplementary_Table23" sheetId="34" r:id="rId24"/>
    <sheet name="Supplementary_Table24" sheetId="35" r:id="rId25"/>
    <sheet name="Supplementary_Table25" sheetId="37" r:id="rId26"/>
    <sheet name="Supplementary_Table26" sheetId="18" r:id="rId27"/>
  </sheets>
  <definedNames>
    <definedName name="ExternalData_1" localSheetId="23" hidden="1">Supplementary_Table23!$A$2:$J$20</definedName>
    <definedName name="ExternalData_1" localSheetId="24" hidden="1">Supplementary_Table24!$A$2:$H$3572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2" l="1"/>
  <c r="D34" i="12"/>
  <c r="D33" i="12"/>
  <c r="D32" i="12"/>
  <c r="D31" i="12"/>
  <c r="D30" i="12"/>
  <c r="M146" i="11"/>
  <c r="N146" i="11"/>
  <c r="O146" i="11"/>
  <c r="M145" i="11"/>
  <c r="N145" i="11"/>
  <c r="O145" i="11"/>
  <c r="M144" i="11"/>
  <c r="N144" i="11"/>
  <c r="O144" i="11"/>
  <c r="B3" i="34" l="1"/>
  <c r="B4" i="34"/>
  <c r="B5" i="34"/>
  <c r="B6" i="34"/>
  <c r="B7" i="34"/>
  <c r="B8" i="34"/>
  <c r="B9" i="34"/>
  <c r="B10" i="34"/>
  <c r="B11" i="34"/>
  <c r="B12" i="34"/>
  <c r="B13" i="34"/>
  <c r="B14" i="34"/>
  <c r="B15" i="34"/>
  <c r="B16" i="34"/>
  <c r="B17" i="34"/>
  <c r="B18" i="34"/>
  <c r="B19" i="34"/>
  <c r="B20" i="34"/>
  <c r="C3" i="38"/>
  <c r="C4" i="38"/>
  <c r="C5" i="38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5" i="38"/>
  <c r="C26" i="38"/>
  <c r="C27" i="38"/>
  <c r="C28" i="38"/>
  <c r="C29" i="38"/>
  <c r="C30" i="38"/>
  <c r="C31" i="38"/>
  <c r="C32" i="38"/>
  <c r="C33" i="38"/>
  <c r="C34" i="38"/>
  <c r="C35" i="38"/>
  <c r="C36" i="38"/>
  <c r="C37" i="38"/>
  <c r="C38" i="38"/>
  <c r="C39" i="38"/>
  <c r="C40" i="38"/>
  <c r="C41" i="38"/>
  <c r="C42" i="38"/>
  <c r="C43" i="38"/>
  <c r="C44" i="38"/>
  <c r="C45" i="38"/>
  <c r="C46" i="38"/>
  <c r="C47" i="38"/>
  <c r="C48" i="38"/>
  <c r="C49" i="38"/>
  <c r="C50" i="38"/>
  <c r="C51" i="38"/>
  <c r="C52" i="38"/>
  <c r="C53" i="38"/>
  <c r="C54" i="38"/>
  <c r="C55" i="38"/>
  <c r="C56" i="38"/>
  <c r="C57" i="38"/>
  <c r="C58" i="38"/>
  <c r="C59" i="38"/>
  <c r="C60" i="38"/>
  <c r="C61" i="38"/>
  <c r="C62" i="38"/>
  <c r="C63" i="38"/>
  <c r="C64" i="38"/>
  <c r="C65" i="38"/>
  <c r="C66" i="38"/>
  <c r="C67" i="38"/>
  <c r="C68" i="38"/>
  <c r="C69" i="38"/>
  <c r="C70" i="38"/>
  <c r="C71" i="38"/>
  <c r="C72" i="38"/>
  <c r="C73" i="38"/>
  <c r="C74" i="38"/>
  <c r="C75" i="38"/>
  <c r="C76" i="38"/>
  <c r="C77" i="38"/>
  <c r="C78" i="38"/>
  <c r="C79" i="38"/>
  <c r="C80" i="38"/>
  <c r="C81" i="38"/>
  <c r="C82" i="38"/>
  <c r="C83" i="38"/>
  <c r="C84" i="38"/>
  <c r="C85" i="38"/>
  <c r="C86" i="38"/>
  <c r="C87" i="38"/>
  <c r="C88" i="38"/>
  <c r="C89" i="38"/>
  <c r="C90" i="38"/>
  <c r="C91" i="38"/>
  <c r="C92" i="38"/>
  <c r="C93" i="38"/>
  <c r="C94" i="38"/>
  <c r="C95" i="38"/>
  <c r="C96" i="38"/>
  <c r="C97" i="38"/>
  <c r="C98" i="38"/>
  <c r="C99" i="38"/>
  <c r="C100" i="38"/>
  <c r="C101" i="38"/>
  <c r="C102" i="38"/>
  <c r="C103" i="38"/>
  <c r="C104" i="38"/>
  <c r="C105" i="38"/>
  <c r="C106" i="38"/>
  <c r="C107" i="38"/>
  <c r="C108" i="38"/>
  <c r="C109" i="38"/>
  <c r="C110" i="38"/>
  <c r="C111" i="38"/>
  <c r="C112" i="38"/>
  <c r="C113" i="38"/>
  <c r="C114" i="38"/>
  <c r="C115" i="38"/>
  <c r="C116" i="38"/>
  <c r="C117" i="38"/>
  <c r="C118" i="38"/>
  <c r="C119" i="38"/>
  <c r="C120" i="38"/>
  <c r="C121" i="38"/>
  <c r="C122" i="38"/>
  <c r="C123" i="38"/>
  <c r="C124" i="38"/>
  <c r="C125" i="38"/>
  <c r="C126" i="38"/>
  <c r="C127" i="38"/>
  <c r="C128" i="38"/>
  <c r="C129" i="38"/>
  <c r="C130" i="38"/>
  <c r="C131" i="38"/>
  <c r="C132" i="38"/>
  <c r="C133" i="38"/>
  <c r="C134" i="38"/>
  <c r="C135" i="38"/>
  <c r="C136" i="38"/>
  <c r="C137" i="38"/>
  <c r="C138" i="38"/>
  <c r="C139" i="38"/>
  <c r="C140" i="38"/>
  <c r="C141" i="38"/>
  <c r="C142" i="38"/>
  <c r="C143" i="38"/>
  <c r="C144" i="38"/>
  <c r="C145" i="38"/>
  <c r="C146" i="38"/>
  <c r="C147" i="38"/>
  <c r="C148" i="38"/>
  <c r="C149" i="38"/>
  <c r="C150" i="38"/>
  <c r="C151" i="38"/>
  <c r="C152" i="38"/>
  <c r="C153" i="38"/>
  <c r="C154" i="38"/>
  <c r="C155" i="38"/>
  <c r="C156" i="38"/>
  <c r="C157" i="38"/>
  <c r="C158" i="38"/>
  <c r="C159" i="38"/>
  <c r="C160" i="38"/>
  <c r="C161" i="38"/>
  <c r="C162" i="38"/>
  <c r="C163" i="38"/>
  <c r="C164" i="38"/>
  <c r="C165" i="38"/>
  <c r="C166" i="38"/>
  <c r="C167" i="38"/>
  <c r="C168" i="38"/>
  <c r="C169" i="38"/>
  <c r="C170" i="38"/>
  <c r="C171" i="38"/>
  <c r="C172" i="38"/>
  <c r="C173" i="38"/>
  <c r="C174" i="38"/>
  <c r="C175" i="38"/>
  <c r="C176" i="38"/>
  <c r="C177" i="38"/>
  <c r="C178" i="38"/>
  <c r="C179" i="38"/>
  <c r="C180" i="38"/>
  <c r="C181" i="38"/>
  <c r="C182" i="38"/>
  <c r="C183" i="38"/>
  <c r="C184" i="38"/>
  <c r="C185" i="38"/>
  <c r="C186" i="38"/>
  <c r="C187" i="38"/>
  <c r="C188" i="38"/>
  <c r="C189" i="38"/>
  <c r="C190" i="38"/>
  <c r="C191" i="38"/>
  <c r="C192" i="38"/>
  <c r="C193" i="38"/>
  <c r="C194" i="38"/>
  <c r="C195" i="38"/>
  <c r="C196" i="38"/>
  <c r="C197" i="38"/>
  <c r="C198" i="38"/>
  <c r="C199" i="38"/>
  <c r="C200" i="38"/>
  <c r="C201" i="38"/>
  <c r="C202" i="38"/>
  <c r="C203" i="38"/>
  <c r="C204" i="38"/>
  <c r="C205" i="38"/>
  <c r="C206" i="38"/>
  <c r="C207" i="38"/>
  <c r="C208" i="38"/>
  <c r="C209" i="38"/>
  <c r="C210" i="38"/>
  <c r="C211" i="38"/>
  <c r="C212" i="38"/>
  <c r="C213" i="38"/>
  <c r="C214" i="38"/>
  <c r="C215" i="38"/>
  <c r="C216" i="38"/>
  <c r="C217" i="38"/>
  <c r="C218" i="38"/>
  <c r="C219" i="38"/>
  <c r="C220" i="38"/>
  <c r="C221" i="38"/>
  <c r="C222" i="38"/>
  <c r="C223" i="38"/>
  <c r="C224" i="38"/>
  <c r="C225" i="38"/>
  <c r="C226" i="38"/>
  <c r="C227" i="38"/>
  <c r="C228" i="38"/>
  <c r="C229" i="38"/>
  <c r="C230" i="38"/>
  <c r="C231" i="38"/>
  <c r="C232" i="38"/>
  <c r="C233" i="38"/>
  <c r="C234" i="38"/>
  <c r="C235" i="38"/>
  <c r="C236" i="38"/>
  <c r="C237" i="38"/>
  <c r="C238" i="38"/>
  <c r="C239" i="38"/>
  <c r="C240" i="38"/>
  <c r="C241" i="38"/>
  <c r="C242" i="38"/>
  <c r="C243" i="38"/>
  <c r="C244" i="38"/>
  <c r="C245" i="38"/>
  <c r="C246" i="38"/>
  <c r="C247" i="38"/>
  <c r="C248" i="38"/>
  <c r="C249" i="38"/>
  <c r="C250" i="38"/>
  <c r="C251" i="38"/>
  <c r="C252" i="38"/>
  <c r="C253" i="38"/>
  <c r="C254" i="38"/>
  <c r="C255" i="38"/>
  <c r="C256" i="38"/>
  <c r="C257" i="38"/>
  <c r="C258" i="38"/>
  <c r="C259" i="38"/>
  <c r="C260" i="38"/>
  <c r="C261" i="38"/>
  <c r="C262" i="38"/>
  <c r="C263" i="38"/>
  <c r="C264" i="38"/>
  <c r="C265" i="38"/>
  <c r="C266" i="38"/>
  <c r="C267" i="38"/>
  <c r="C268" i="38"/>
  <c r="C269" i="38"/>
  <c r="C270" i="38"/>
  <c r="C271" i="38"/>
  <c r="C272" i="38"/>
  <c r="C273" i="38"/>
  <c r="C274" i="38"/>
  <c r="C275" i="38"/>
  <c r="C276" i="38"/>
  <c r="C277" i="38"/>
  <c r="C278" i="38"/>
  <c r="C279" i="38"/>
  <c r="C280" i="38"/>
  <c r="C281" i="38"/>
  <c r="C282" i="38"/>
  <c r="C283" i="38"/>
  <c r="C284" i="38"/>
  <c r="C285" i="38"/>
  <c r="C286" i="38"/>
  <c r="C287" i="38"/>
  <c r="C288" i="38"/>
  <c r="C289" i="38"/>
  <c r="C290" i="38"/>
  <c r="C291" i="38"/>
  <c r="C292" i="38"/>
  <c r="C293" i="38"/>
  <c r="C294" i="38"/>
  <c r="C295" i="38"/>
  <c r="C296" i="38"/>
  <c r="C297" i="38"/>
  <c r="C298" i="38"/>
  <c r="C299" i="38"/>
  <c r="C300" i="38"/>
  <c r="C301" i="38"/>
  <c r="C302" i="38"/>
  <c r="C303" i="38"/>
  <c r="C304" i="38"/>
  <c r="C305" i="38"/>
  <c r="C306" i="38"/>
  <c r="C307" i="38"/>
  <c r="C308" i="38"/>
  <c r="C309" i="38"/>
  <c r="C310" i="38"/>
  <c r="C311" i="38"/>
  <c r="C312" i="38"/>
  <c r="C313" i="38"/>
  <c r="C314" i="38"/>
  <c r="C315" i="38"/>
  <c r="C316" i="38"/>
  <c r="C317" i="38"/>
  <c r="C318" i="38"/>
  <c r="C319" i="38"/>
  <c r="C320" i="38"/>
  <c r="C321" i="38"/>
  <c r="C322" i="38"/>
  <c r="C323" i="38"/>
  <c r="C324" i="38"/>
  <c r="C325" i="38"/>
  <c r="C326" i="38"/>
  <c r="C327" i="38"/>
  <c r="C3" i="21"/>
  <c r="C4" i="21"/>
  <c r="C5" i="21"/>
  <c r="C6" i="21"/>
  <c r="C7" i="21"/>
  <c r="C8" i="21"/>
  <c r="C9" i="21"/>
  <c r="C10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2" i="21"/>
  <c r="C33" i="21"/>
  <c r="C34" i="21"/>
  <c r="C35" i="21"/>
  <c r="C36" i="21"/>
  <c r="C37" i="21"/>
  <c r="C38" i="21"/>
  <c r="C39" i="21"/>
  <c r="C40" i="21"/>
  <c r="C41" i="21"/>
  <c r="C42" i="21"/>
  <c r="C43" i="21"/>
  <c r="C44" i="21"/>
  <c r="C45" i="21"/>
  <c r="C46" i="21"/>
  <c r="C47" i="21"/>
  <c r="C48" i="21"/>
  <c r="C49" i="21"/>
  <c r="C50" i="21"/>
  <c r="C51" i="21"/>
  <c r="C52" i="21"/>
  <c r="C53" i="21"/>
  <c r="C54" i="21"/>
  <c r="C55" i="21"/>
  <c r="C56" i="21"/>
  <c r="C57" i="21"/>
  <c r="C58" i="21"/>
  <c r="C59" i="21"/>
  <c r="C60" i="21"/>
  <c r="C61" i="21"/>
  <c r="C62" i="21"/>
  <c r="C63" i="21"/>
  <c r="C64" i="21"/>
  <c r="C65" i="21"/>
  <c r="C66" i="21"/>
  <c r="C67" i="21"/>
  <c r="C68" i="21"/>
  <c r="C69" i="21"/>
  <c r="C70" i="21"/>
  <c r="C71" i="21"/>
  <c r="C72" i="21"/>
  <c r="C73" i="21"/>
  <c r="C74" i="21"/>
  <c r="C75" i="21"/>
  <c r="C76" i="21"/>
  <c r="C77" i="21"/>
  <c r="C78" i="21"/>
  <c r="C79" i="21"/>
  <c r="C80" i="21"/>
  <c r="C81" i="21"/>
  <c r="C82" i="21"/>
  <c r="C83" i="21"/>
  <c r="C84" i="21"/>
  <c r="C85" i="21"/>
  <c r="C86" i="21"/>
  <c r="C87" i="21"/>
  <c r="C88" i="21"/>
  <c r="C89" i="21"/>
  <c r="C90" i="21"/>
  <c r="C91" i="21"/>
  <c r="C92" i="21"/>
  <c r="C93" i="21"/>
  <c r="C94" i="21"/>
  <c r="C95" i="21"/>
  <c r="C96" i="21"/>
  <c r="C97" i="21"/>
  <c r="C98" i="21"/>
  <c r="C99" i="21"/>
  <c r="C100" i="21"/>
  <c r="C101" i="21"/>
  <c r="C102" i="21"/>
  <c r="C103" i="21"/>
  <c r="C104" i="21"/>
  <c r="C105" i="21"/>
  <c r="C106" i="21"/>
  <c r="C107" i="21"/>
  <c r="C108" i="21"/>
  <c r="C109" i="21"/>
  <c r="C110" i="21"/>
  <c r="C111" i="21"/>
  <c r="C112" i="21"/>
  <c r="C113" i="21"/>
  <c r="C114" i="21"/>
  <c r="C115" i="21"/>
  <c r="C116" i="21"/>
  <c r="C117" i="21"/>
  <c r="C118" i="21"/>
  <c r="C119" i="21"/>
  <c r="C120" i="21"/>
  <c r="C121" i="21"/>
  <c r="C122" i="21"/>
  <c r="C123" i="21"/>
  <c r="C124" i="21"/>
  <c r="C125" i="21"/>
  <c r="C126" i="21"/>
  <c r="C127" i="21"/>
  <c r="C128" i="21"/>
  <c r="C129" i="21"/>
  <c r="C130" i="21"/>
  <c r="C131" i="21"/>
  <c r="C132" i="21"/>
  <c r="C133" i="21"/>
  <c r="C134" i="21"/>
  <c r="C135" i="21"/>
  <c r="C136" i="21"/>
  <c r="C137" i="21"/>
  <c r="C138" i="21"/>
  <c r="C139" i="21"/>
  <c r="C140" i="21"/>
  <c r="C141" i="21"/>
  <c r="C142" i="21"/>
  <c r="C143" i="21"/>
  <c r="C144" i="21"/>
  <c r="C145" i="21"/>
  <c r="C146" i="21"/>
  <c r="C147" i="21"/>
  <c r="C148" i="21"/>
  <c r="C149" i="21"/>
  <c r="C150" i="21"/>
  <c r="C151" i="21"/>
  <c r="C152" i="21"/>
  <c r="C153" i="21"/>
  <c r="C154" i="21"/>
  <c r="C155" i="21"/>
  <c r="C156" i="21"/>
  <c r="C157" i="21"/>
  <c r="C158" i="21"/>
  <c r="C159" i="21"/>
  <c r="C160" i="21"/>
  <c r="C161" i="21"/>
  <c r="C162" i="21"/>
  <c r="C163" i="21"/>
  <c r="C164" i="21"/>
  <c r="C165" i="21"/>
  <c r="C166" i="21"/>
  <c r="C167" i="21"/>
  <c r="C168" i="21"/>
  <c r="C169" i="21"/>
  <c r="C170" i="21"/>
  <c r="C171" i="21"/>
  <c r="C172" i="21"/>
  <c r="C173" i="21"/>
  <c r="C174" i="21"/>
  <c r="C175" i="21"/>
  <c r="C176" i="21"/>
  <c r="C177" i="21"/>
  <c r="C178" i="21"/>
  <c r="C179" i="21"/>
  <c r="C180" i="21"/>
  <c r="C181" i="21"/>
  <c r="C182" i="21"/>
  <c r="C183" i="21"/>
  <c r="C184" i="21"/>
  <c r="C185" i="21"/>
  <c r="C186" i="21"/>
  <c r="C187" i="21"/>
  <c r="C188" i="21"/>
  <c r="C189" i="21"/>
  <c r="C190" i="21"/>
  <c r="C191" i="21"/>
  <c r="C192" i="21"/>
  <c r="C193" i="21"/>
  <c r="C194" i="21"/>
  <c r="C195" i="21"/>
  <c r="C196" i="21"/>
  <c r="C197" i="21"/>
  <c r="C198" i="21"/>
  <c r="C199" i="21"/>
  <c r="C200" i="21"/>
  <c r="C201" i="21"/>
  <c r="C202" i="21"/>
  <c r="C203" i="21"/>
  <c r="C204" i="21"/>
  <c r="C205" i="21"/>
  <c r="C206" i="21"/>
  <c r="C207" i="21"/>
  <c r="C208" i="21"/>
  <c r="C209" i="21"/>
  <c r="C210" i="21"/>
  <c r="D3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B3" i="20"/>
  <c r="B4" i="20"/>
  <c r="B5" i="20"/>
  <c r="B6" i="20"/>
  <c r="B7" i="20"/>
  <c r="B8" i="20"/>
  <c r="B9" i="20"/>
  <c r="B10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B52" i="20"/>
  <c r="B53" i="20"/>
  <c r="B54" i="20"/>
  <c r="B55" i="20"/>
  <c r="B56" i="20"/>
  <c r="B57" i="20"/>
  <c r="B58" i="20"/>
  <c r="B59" i="20"/>
  <c r="B60" i="20"/>
  <c r="B61" i="20"/>
  <c r="B62" i="20"/>
  <c r="B63" i="20"/>
  <c r="B64" i="20"/>
  <c r="B65" i="20"/>
  <c r="B66" i="20"/>
  <c r="B67" i="20"/>
  <c r="B68" i="20"/>
  <c r="B69" i="20"/>
  <c r="B70" i="20"/>
  <c r="B71" i="20"/>
  <c r="B72" i="20"/>
  <c r="B73" i="20"/>
  <c r="B74" i="20"/>
  <c r="B75" i="20"/>
  <c r="B76" i="20"/>
  <c r="B77" i="20"/>
  <c r="B78" i="20"/>
  <c r="B79" i="20"/>
  <c r="B80" i="20"/>
  <c r="B81" i="20"/>
  <c r="B82" i="20"/>
  <c r="B83" i="20"/>
  <c r="B84" i="20"/>
  <c r="B85" i="20"/>
  <c r="B86" i="20"/>
  <c r="B87" i="20"/>
  <c r="B88" i="20"/>
  <c r="B89" i="20"/>
  <c r="B90" i="20"/>
  <c r="B91" i="20"/>
  <c r="B92" i="20"/>
  <c r="B93" i="20"/>
  <c r="B94" i="20"/>
  <c r="B95" i="20"/>
  <c r="B96" i="20"/>
  <c r="B97" i="20"/>
  <c r="B98" i="20"/>
  <c r="B99" i="20"/>
  <c r="B100" i="20"/>
  <c r="B101" i="20"/>
  <c r="B102" i="20"/>
  <c r="B103" i="20"/>
  <c r="B104" i="20"/>
  <c r="B105" i="20"/>
  <c r="B106" i="20"/>
  <c r="B107" i="20"/>
  <c r="B108" i="20"/>
  <c r="B109" i="20"/>
  <c r="B110" i="20"/>
  <c r="B111" i="20"/>
  <c r="B112" i="20"/>
  <c r="B113" i="20"/>
  <c r="B114" i="20"/>
  <c r="B115" i="20"/>
  <c r="B116" i="20"/>
  <c r="B117" i="20"/>
  <c r="B118" i="20"/>
  <c r="B119" i="20"/>
  <c r="B120" i="20"/>
  <c r="B121" i="20"/>
  <c r="B122" i="20"/>
  <c r="B123" i="20"/>
  <c r="B124" i="20"/>
  <c r="B125" i="20"/>
  <c r="B126" i="20"/>
  <c r="B127" i="20"/>
  <c r="B128" i="20"/>
  <c r="B129" i="20"/>
  <c r="B130" i="20"/>
  <c r="B131" i="20"/>
  <c r="B132" i="20"/>
  <c r="B133" i="20"/>
  <c r="B134" i="20"/>
  <c r="B135" i="20"/>
  <c r="B136" i="20"/>
  <c r="B137" i="20"/>
  <c r="B138" i="20"/>
  <c r="B139" i="20"/>
  <c r="B140" i="20"/>
  <c r="B141" i="20"/>
  <c r="B142" i="20"/>
  <c r="B143" i="20"/>
  <c r="B144" i="20"/>
  <c r="B145" i="20"/>
  <c r="B146" i="20"/>
  <c r="B147" i="20"/>
  <c r="B148" i="20"/>
  <c r="B149" i="20"/>
  <c r="B150" i="20"/>
  <c r="B151" i="20"/>
  <c r="B152" i="20"/>
  <c r="B153" i="20"/>
  <c r="B154" i="20"/>
  <c r="B155" i="20"/>
  <c r="B156" i="20"/>
  <c r="B157" i="20"/>
  <c r="B158" i="20"/>
  <c r="B159" i="20"/>
  <c r="B160" i="20"/>
  <c r="B161" i="20"/>
  <c r="B162" i="20"/>
  <c r="B163" i="20"/>
  <c r="B164" i="20"/>
  <c r="B165" i="20"/>
  <c r="B166" i="20"/>
  <c r="B167" i="20"/>
  <c r="B168" i="20"/>
  <c r="B169" i="20"/>
  <c r="B170" i="20"/>
  <c r="B171" i="20"/>
  <c r="B172" i="20"/>
  <c r="B173" i="20"/>
  <c r="B174" i="20"/>
  <c r="B175" i="20"/>
  <c r="B176" i="20"/>
  <c r="B177" i="20"/>
  <c r="B178" i="20"/>
  <c r="B179" i="20"/>
  <c r="B180" i="20"/>
  <c r="B181" i="20"/>
  <c r="B182" i="20"/>
  <c r="B183" i="20"/>
  <c r="B184" i="20"/>
  <c r="B185" i="20"/>
  <c r="B186" i="20"/>
  <c r="B187" i="20"/>
  <c r="B188" i="20"/>
  <c r="B189" i="20"/>
  <c r="B190" i="20"/>
  <c r="B191" i="20"/>
  <c r="B192" i="20"/>
  <c r="B193" i="20"/>
  <c r="B194" i="20"/>
  <c r="B195" i="20"/>
  <c r="B196" i="20"/>
  <c r="B197" i="20"/>
  <c r="B198" i="20"/>
  <c r="B199" i="20"/>
  <c r="B200" i="20"/>
  <c r="B201" i="20"/>
  <c r="B202" i="20"/>
  <c r="B203" i="20"/>
  <c r="B204" i="20"/>
  <c r="B205" i="20"/>
  <c r="B206" i="20"/>
  <c r="B207" i="20"/>
  <c r="B208" i="20"/>
  <c r="B209" i="20"/>
  <c r="B210" i="20"/>
  <c r="B211" i="20"/>
  <c r="B212" i="20"/>
  <c r="B213" i="20"/>
  <c r="B214" i="20"/>
  <c r="B215" i="20"/>
  <c r="B216" i="20"/>
  <c r="B217" i="20"/>
  <c r="B218" i="20"/>
  <c r="B219" i="20"/>
  <c r="B220" i="20"/>
  <c r="B221" i="20"/>
  <c r="B222" i="20"/>
  <c r="B223" i="20"/>
  <c r="B224" i="20"/>
  <c r="B225" i="20"/>
  <c r="B226" i="20"/>
  <c r="B227" i="20"/>
  <c r="B228" i="20"/>
  <c r="B229" i="20"/>
  <c r="B230" i="20"/>
  <c r="B231" i="20"/>
  <c r="B232" i="20"/>
  <c r="B233" i="20"/>
  <c r="B234" i="20"/>
  <c r="B235" i="20"/>
  <c r="B236" i="20"/>
  <c r="B237" i="20"/>
  <c r="B238" i="20"/>
  <c r="B239" i="20"/>
  <c r="B240" i="20"/>
  <c r="B241" i="20"/>
  <c r="B242" i="20"/>
  <c r="B243" i="20"/>
  <c r="B244" i="20"/>
  <c r="B245" i="20"/>
  <c r="B246" i="20"/>
  <c r="B247" i="20"/>
  <c r="B248" i="20"/>
  <c r="B249" i="20"/>
  <c r="B250" i="20"/>
  <c r="B251" i="20"/>
  <c r="B252" i="20"/>
  <c r="B253" i="20"/>
  <c r="B254" i="20"/>
  <c r="B255" i="20"/>
  <c r="B256" i="20"/>
  <c r="B257" i="20"/>
  <c r="B258" i="20"/>
  <c r="B259" i="20"/>
  <c r="B260" i="20"/>
  <c r="B261" i="20"/>
  <c r="B262" i="20"/>
  <c r="B263" i="20"/>
  <c r="B264" i="20"/>
  <c r="B265" i="20"/>
  <c r="B266" i="20"/>
  <c r="B267" i="20"/>
  <c r="B268" i="20"/>
  <c r="B269" i="20"/>
  <c r="B270" i="20"/>
  <c r="B271" i="20"/>
  <c r="B272" i="20"/>
  <c r="B273" i="20"/>
  <c r="B274" i="20"/>
  <c r="B275" i="20"/>
  <c r="B276" i="20"/>
  <c r="B277" i="20"/>
  <c r="B278" i="20"/>
  <c r="B279" i="20"/>
  <c r="B280" i="20"/>
  <c r="B281" i="20"/>
  <c r="B282" i="20"/>
  <c r="B283" i="20"/>
  <c r="B284" i="20"/>
  <c r="B285" i="20"/>
  <c r="B286" i="20"/>
  <c r="B287" i="20"/>
  <c r="B288" i="20"/>
  <c r="B289" i="20"/>
  <c r="B290" i="20"/>
  <c r="B291" i="20"/>
  <c r="B292" i="20"/>
  <c r="B293" i="20"/>
  <c r="B294" i="20"/>
  <c r="B295" i="20"/>
  <c r="B296" i="20"/>
  <c r="B297" i="20"/>
  <c r="B298" i="20"/>
  <c r="B299" i="20"/>
  <c r="B300" i="20"/>
  <c r="B301" i="20"/>
  <c r="B302" i="20"/>
  <c r="B303" i="20"/>
  <c r="B304" i="20"/>
  <c r="B305" i="20"/>
  <c r="B306" i="20"/>
  <c r="B307" i="20"/>
  <c r="B308" i="20"/>
  <c r="B309" i="20"/>
  <c r="B310" i="20"/>
  <c r="B311" i="20"/>
  <c r="B312" i="20"/>
  <c r="B313" i="20"/>
  <c r="B314" i="20"/>
  <c r="B315" i="20"/>
  <c r="B316" i="20"/>
  <c r="B317" i="20"/>
  <c r="B318" i="20"/>
  <c r="B319" i="20"/>
  <c r="B320" i="20"/>
  <c r="B321" i="20"/>
  <c r="B322" i="20"/>
  <c r="B323" i="20"/>
  <c r="B324" i="20"/>
  <c r="B325" i="20"/>
  <c r="B326" i="20"/>
  <c r="B327" i="20"/>
  <c r="B328" i="20"/>
  <c r="B329" i="20"/>
  <c r="B330" i="20"/>
  <c r="B331" i="20"/>
  <c r="B332" i="20"/>
  <c r="B333" i="20"/>
  <c r="B334" i="20"/>
  <c r="B335" i="20"/>
  <c r="B336" i="20"/>
  <c r="B337" i="20"/>
  <c r="B338" i="20"/>
  <c r="B339" i="20"/>
  <c r="B340" i="20"/>
  <c r="B341" i="20"/>
  <c r="B342" i="20"/>
  <c r="B343" i="20"/>
  <c r="B344" i="20"/>
  <c r="B345" i="20"/>
  <c r="B346" i="20"/>
  <c r="B347" i="20"/>
  <c r="B348" i="20"/>
  <c r="B349" i="20"/>
  <c r="B350" i="20"/>
  <c r="B351" i="20"/>
  <c r="B352" i="20"/>
  <c r="B353" i="20"/>
  <c r="B354" i="20"/>
  <c r="B355" i="20"/>
  <c r="B356" i="20"/>
  <c r="B357" i="20"/>
  <c r="B358" i="20"/>
  <c r="B359" i="20"/>
  <c r="B360" i="20"/>
  <c r="B361" i="20"/>
  <c r="B362" i="20"/>
  <c r="B363" i="20"/>
  <c r="B364" i="20"/>
  <c r="B365" i="20"/>
  <c r="B366" i="20"/>
  <c r="B367" i="20"/>
  <c r="B368" i="20"/>
  <c r="B369" i="20"/>
  <c r="B370" i="20"/>
  <c r="B371" i="20"/>
  <c r="B372" i="20"/>
  <c r="B373" i="20"/>
  <c r="B374" i="20"/>
  <c r="B375" i="20"/>
  <c r="B376" i="20"/>
  <c r="B377" i="20"/>
  <c r="B378" i="20"/>
  <c r="B379" i="20"/>
  <c r="B380" i="20"/>
  <c r="B381" i="20"/>
  <c r="B382" i="20"/>
  <c r="B383" i="20"/>
  <c r="B384" i="20"/>
  <c r="B385" i="20"/>
  <c r="B386" i="20"/>
  <c r="B387" i="20"/>
  <c r="B388" i="20"/>
  <c r="B389" i="20"/>
  <c r="B390" i="20"/>
  <c r="B391" i="20"/>
  <c r="B392" i="20"/>
  <c r="B393" i="20"/>
  <c r="B394" i="20"/>
  <c r="B395" i="20"/>
  <c r="B396" i="20"/>
  <c r="B397" i="20"/>
  <c r="B398" i="20"/>
  <c r="B399" i="20"/>
  <c r="B400" i="20"/>
  <c r="B401" i="20"/>
  <c r="B402" i="20"/>
  <c r="B403" i="20"/>
  <c r="B404" i="20"/>
  <c r="B405" i="20"/>
  <c r="B406" i="20"/>
  <c r="B407" i="20"/>
  <c r="B408" i="20"/>
  <c r="B409" i="20"/>
  <c r="B410" i="20"/>
  <c r="B411" i="20"/>
  <c r="B412" i="20"/>
  <c r="B413" i="20"/>
  <c r="B414" i="20"/>
  <c r="B415" i="20"/>
  <c r="B416" i="20"/>
  <c r="B417" i="20"/>
  <c r="B418" i="20"/>
  <c r="B419" i="20"/>
  <c r="B420" i="20"/>
  <c r="B421" i="20"/>
  <c r="B422" i="20"/>
  <c r="B423" i="20"/>
  <c r="B424" i="20"/>
  <c r="B425" i="20"/>
  <c r="B426" i="20"/>
  <c r="B427" i="20"/>
  <c r="B428" i="20"/>
  <c r="B429" i="20"/>
  <c r="B430" i="20"/>
  <c r="B431" i="20"/>
  <c r="B432" i="20"/>
  <c r="B433" i="20"/>
  <c r="B434" i="20"/>
  <c r="B435" i="20"/>
  <c r="B436" i="20"/>
  <c r="B437" i="20"/>
  <c r="B438" i="20"/>
  <c r="B439" i="20"/>
  <c r="B440" i="20"/>
  <c r="B441" i="20"/>
  <c r="B442" i="20"/>
  <c r="B443" i="20"/>
  <c r="B444" i="20"/>
  <c r="B445" i="20"/>
  <c r="B446" i="20"/>
  <c r="B447" i="20"/>
  <c r="B448" i="20"/>
  <c r="B449" i="20"/>
  <c r="B450" i="20"/>
  <c r="B451" i="20"/>
  <c r="B452" i="20"/>
  <c r="B453" i="20"/>
  <c r="B454" i="20"/>
  <c r="B455" i="20"/>
  <c r="B456" i="20"/>
  <c r="B457" i="20"/>
  <c r="B458" i="20"/>
  <c r="B459" i="20"/>
  <c r="B460" i="20"/>
  <c r="B461" i="20"/>
  <c r="B462" i="20"/>
  <c r="B463" i="20"/>
  <c r="B464" i="20"/>
  <c r="B465" i="20"/>
  <c r="B466" i="20"/>
  <c r="B467" i="20"/>
  <c r="B468" i="20"/>
  <c r="B469" i="20"/>
  <c r="B470" i="20"/>
  <c r="B471" i="20"/>
  <c r="B472" i="20"/>
  <c r="B473" i="20"/>
  <c r="B474" i="20"/>
  <c r="B475" i="20"/>
  <c r="B476" i="20"/>
  <c r="B477" i="20"/>
  <c r="B478" i="20"/>
  <c r="B479" i="20"/>
  <c r="B480" i="20"/>
  <c r="B481" i="20"/>
  <c r="B482" i="20"/>
  <c r="B483" i="20"/>
  <c r="B484" i="20"/>
  <c r="B485" i="20"/>
  <c r="B486" i="20"/>
  <c r="B487" i="20"/>
  <c r="B488" i="20"/>
  <c r="B489" i="20"/>
  <c r="B490" i="20"/>
  <c r="B491" i="20"/>
  <c r="B492" i="20"/>
  <c r="B493" i="20"/>
  <c r="B494" i="20"/>
  <c r="B495" i="20"/>
  <c r="B496" i="20"/>
  <c r="B497" i="20"/>
  <c r="B498" i="20"/>
  <c r="B499" i="20"/>
  <c r="B500" i="20"/>
  <c r="B501" i="20"/>
  <c r="B502" i="20"/>
  <c r="B503" i="20"/>
  <c r="B504" i="20"/>
  <c r="B505" i="20"/>
  <c r="B506" i="20"/>
  <c r="B507" i="20"/>
  <c r="B508" i="20"/>
  <c r="B509" i="20"/>
  <c r="B510" i="20"/>
  <c r="B511" i="20"/>
  <c r="B512" i="20"/>
  <c r="B513" i="20"/>
  <c r="B514" i="20"/>
  <c r="B515" i="20"/>
  <c r="B516" i="20"/>
  <c r="B517" i="20"/>
  <c r="B518" i="20"/>
  <c r="B519" i="20"/>
  <c r="B520" i="20"/>
  <c r="B521" i="20"/>
  <c r="B522" i="20"/>
  <c r="B523" i="20"/>
  <c r="B524" i="20"/>
  <c r="B525" i="20"/>
  <c r="B526" i="20"/>
  <c r="B527" i="20"/>
  <c r="B528" i="20"/>
  <c r="B529" i="20"/>
  <c r="B530" i="20"/>
  <c r="B531" i="20"/>
  <c r="B532" i="20"/>
  <c r="B533" i="20"/>
  <c r="B534" i="20"/>
  <c r="B535" i="20"/>
  <c r="B536" i="20"/>
  <c r="B537" i="20"/>
  <c r="B538" i="20"/>
  <c r="B539" i="20"/>
  <c r="B540" i="20"/>
  <c r="B541" i="20"/>
  <c r="B542" i="20"/>
  <c r="B543" i="20"/>
  <c r="B544" i="20"/>
  <c r="B545" i="20"/>
  <c r="B546" i="20"/>
  <c r="B547" i="20"/>
  <c r="B548" i="20"/>
  <c r="B549" i="20"/>
  <c r="B550" i="20"/>
  <c r="B551" i="20"/>
  <c r="B552" i="20"/>
  <c r="B553" i="20"/>
  <c r="B554" i="20"/>
  <c r="B555" i="20"/>
  <c r="B556" i="20"/>
  <c r="B557" i="20"/>
  <c r="B558" i="20"/>
  <c r="B559" i="20"/>
  <c r="B560" i="20"/>
  <c r="B561" i="20"/>
  <c r="B562" i="20"/>
  <c r="B563" i="20"/>
  <c r="B564" i="20"/>
  <c r="B565" i="20"/>
  <c r="B566" i="20"/>
  <c r="B567" i="20"/>
  <c r="B568" i="20"/>
  <c r="B569" i="20"/>
  <c r="B570" i="20"/>
  <c r="B571" i="20"/>
  <c r="B572" i="20"/>
  <c r="B573" i="20"/>
  <c r="B574" i="20"/>
  <c r="B575" i="20"/>
  <c r="B576" i="20"/>
  <c r="B577" i="20"/>
  <c r="B578" i="20"/>
  <c r="B579" i="20"/>
  <c r="B580" i="20"/>
  <c r="B581" i="20"/>
  <c r="B582" i="20"/>
  <c r="B583" i="20"/>
  <c r="B584" i="20"/>
  <c r="B585" i="20"/>
  <c r="B586" i="20"/>
  <c r="B587" i="20"/>
  <c r="B588" i="20"/>
  <c r="B589" i="20"/>
  <c r="B590" i="20"/>
  <c r="B591" i="20"/>
  <c r="B592" i="20"/>
  <c r="B593" i="20"/>
  <c r="B594" i="20"/>
  <c r="B595" i="20"/>
  <c r="B596" i="20"/>
  <c r="B597" i="20"/>
  <c r="B598" i="20"/>
  <c r="B599" i="20"/>
  <c r="B600" i="20"/>
  <c r="B601" i="20"/>
  <c r="B602" i="20"/>
  <c r="B603" i="20"/>
  <c r="B604" i="20"/>
  <c r="B605" i="20"/>
  <c r="B606" i="20"/>
  <c r="B607" i="20"/>
  <c r="B608" i="20"/>
  <c r="B609" i="20"/>
  <c r="B610" i="20"/>
  <c r="B611" i="20"/>
  <c r="B612" i="20"/>
  <c r="B613" i="20"/>
  <c r="B614" i="20"/>
  <c r="B615" i="20"/>
  <c r="B616" i="20"/>
  <c r="B617" i="20"/>
  <c r="B618" i="20"/>
  <c r="B619" i="20"/>
  <c r="B620" i="20"/>
  <c r="B621" i="20"/>
  <c r="B622" i="20"/>
  <c r="B623" i="20"/>
  <c r="B624" i="20"/>
  <c r="B625" i="20"/>
  <c r="B626" i="20"/>
  <c r="B627" i="20"/>
  <c r="B628" i="20"/>
  <c r="B629" i="20"/>
  <c r="B630" i="20"/>
  <c r="B631" i="20"/>
  <c r="B632" i="20"/>
  <c r="B633" i="20"/>
  <c r="B634" i="20"/>
  <c r="B635" i="20"/>
  <c r="B636" i="20"/>
  <c r="B637" i="20"/>
  <c r="B638" i="20"/>
  <c r="B639" i="20"/>
  <c r="B640" i="20"/>
  <c r="B641" i="20"/>
  <c r="B642" i="20"/>
  <c r="B643" i="20"/>
  <c r="B644" i="20"/>
  <c r="B645" i="20"/>
  <c r="B646" i="20"/>
  <c r="B647" i="20"/>
  <c r="B648" i="20"/>
  <c r="B649" i="20"/>
  <c r="B650" i="20"/>
  <c r="B651" i="20"/>
  <c r="B652" i="20"/>
  <c r="B653" i="20"/>
  <c r="B654" i="20"/>
  <c r="B655" i="20"/>
  <c r="B656" i="20"/>
  <c r="B657" i="20"/>
  <c r="B658" i="20"/>
  <c r="B659" i="20"/>
  <c r="B660" i="20"/>
  <c r="B661" i="20"/>
  <c r="B662" i="20"/>
  <c r="B663" i="20"/>
  <c r="B664" i="20"/>
  <c r="B665" i="20"/>
  <c r="B666" i="20"/>
  <c r="B667" i="20"/>
  <c r="B668" i="20"/>
  <c r="B669" i="20"/>
  <c r="B670" i="20"/>
  <c r="B671" i="20"/>
  <c r="B672" i="20"/>
  <c r="B673" i="20"/>
  <c r="B674" i="20"/>
  <c r="B675" i="20"/>
  <c r="B676" i="20"/>
  <c r="B677" i="20"/>
  <c r="B678" i="20"/>
  <c r="B679" i="20"/>
  <c r="B680" i="20"/>
  <c r="B681" i="20"/>
  <c r="B682" i="20"/>
  <c r="B683" i="20"/>
  <c r="B684" i="20"/>
  <c r="B685" i="20"/>
  <c r="B686" i="20"/>
  <c r="B687" i="20"/>
  <c r="B688" i="20"/>
  <c r="B689" i="20"/>
  <c r="B690" i="20"/>
  <c r="B691" i="20"/>
  <c r="B692" i="20"/>
  <c r="B693" i="20"/>
  <c r="B694" i="20"/>
  <c r="B695" i="20"/>
  <c r="B696" i="20"/>
  <c r="B697" i="20"/>
  <c r="B698" i="20"/>
  <c r="B699" i="20"/>
  <c r="B700" i="20"/>
  <c r="B701" i="20"/>
  <c r="B702" i="20"/>
  <c r="B703" i="20"/>
  <c r="B704" i="20"/>
  <c r="B705" i="20"/>
  <c r="B706" i="20"/>
  <c r="B707" i="20"/>
  <c r="B708" i="20"/>
  <c r="B709" i="20"/>
  <c r="B710" i="20"/>
  <c r="B711" i="20"/>
  <c r="B712" i="20"/>
  <c r="B713" i="20"/>
  <c r="B714" i="20"/>
  <c r="B715" i="20"/>
  <c r="B716" i="20"/>
  <c r="B717" i="20"/>
  <c r="B718" i="20"/>
  <c r="B719" i="20"/>
  <c r="B720" i="20"/>
  <c r="B721" i="20"/>
  <c r="B722" i="20"/>
  <c r="B723" i="20"/>
  <c r="B724" i="20"/>
  <c r="B725" i="20"/>
  <c r="B726" i="20"/>
  <c r="B727" i="20"/>
  <c r="B728" i="20"/>
  <c r="B729" i="20"/>
  <c r="B730" i="20"/>
  <c r="B731" i="20"/>
  <c r="B732" i="20"/>
  <c r="B733" i="20"/>
  <c r="B734" i="20"/>
  <c r="B735" i="20"/>
  <c r="B736" i="20"/>
  <c r="B737" i="20"/>
  <c r="B738" i="20"/>
  <c r="B739" i="20"/>
  <c r="B740" i="20"/>
  <c r="B741" i="20"/>
  <c r="B742" i="20"/>
  <c r="B743" i="20"/>
  <c r="B744" i="20"/>
  <c r="B745" i="20"/>
  <c r="B746" i="20"/>
  <c r="B747" i="20"/>
  <c r="B748" i="20"/>
  <c r="B749" i="20"/>
  <c r="B750" i="20"/>
  <c r="B751" i="20"/>
  <c r="B752" i="20"/>
  <c r="B753" i="20"/>
  <c r="B754" i="20"/>
  <c r="B755" i="20"/>
  <c r="B756" i="20"/>
  <c r="B757" i="20"/>
  <c r="B758" i="20"/>
  <c r="B759" i="20"/>
  <c r="B760" i="20"/>
  <c r="B761" i="20"/>
  <c r="B762" i="20"/>
  <c r="B763" i="20"/>
  <c r="B764" i="20"/>
  <c r="B765" i="20"/>
  <c r="B766" i="20"/>
  <c r="B767" i="20"/>
  <c r="B768" i="20"/>
  <c r="B769" i="20"/>
  <c r="B770" i="20"/>
  <c r="B771" i="20"/>
  <c r="B772" i="20"/>
  <c r="B773" i="20"/>
  <c r="B774" i="20"/>
  <c r="B775" i="20"/>
  <c r="B776" i="20"/>
  <c r="B777" i="20"/>
  <c r="B778" i="20"/>
  <c r="B779" i="20"/>
  <c r="B780" i="20"/>
  <c r="B781" i="20"/>
  <c r="B782" i="20"/>
  <c r="B783" i="20"/>
  <c r="B784" i="20"/>
  <c r="B785" i="20"/>
  <c r="B786" i="20"/>
  <c r="B787" i="20"/>
  <c r="B788" i="20"/>
  <c r="B789" i="20"/>
  <c r="B790" i="20"/>
  <c r="B791" i="20"/>
  <c r="B792" i="20"/>
  <c r="B793" i="20"/>
  <c r="B794" i="20"/>
  <c r="B795" i="20"/>
  <c r="B796" i="20"/>
  <c r="B797" i="20"/>
  <c r="B798" i="20"/>
  <c r="B799" i="20"/>
  <c r="B800" i="20"/>
  <c r="B801" i="20"/>
  <c r="B802" i="20"/>
  <c r="B803" i="20"/>
  <c r="B804" i="20"/>
  <c r="B805" i="20"/>
  <c r="B806" i="20"/>
  <c r="B807" i="20"/>
  <c r="B808" i="20"/>
  <c r="B809" i="20"/>
  <c r="B810" i="20"/>
  <c r="B811" i="20"/>
  <c r="B812" i="20"/>
  <c r="B813" i="20"/>
  <c r="B814" i="20"/>
  <c r="B815" i="20"/>
  <c r="B816" i="20"/>
  <c r="B817" i="20"/>
  <c r="B818" i="20"/>
  <c r="B819" i="20"/>
  <c r="B820" i="20"/>
  <c r="B821" i="20"/>
  <c r="B822" i="20"/>
  <c r="B823" i="20"/>
  <c r="B824" i="20"/>
  <c r="B825" i="20"/>
  <c r="B826" i="20"/>
  <c r="B827" i="20"/>
  <c r="B828" i="20"/>
  <c r="B829" i="20"/>
  <c r="B830" i="20"/>
  <c r="B831" i="20"/>
  <c r="B832" i="20"/>
  <c r="B833" i="20"/>
  <c r="B834" i="20"/>
  <c r="B835" i="20"/>
  <c r="B836" i="20"/>
  <c r="B837" i="20"/>
  <c r="B838" i="20"/>
  <c r="B839" i="20"/>
  <c r="B840" i="20"/>
  <c r="B841" i="20"/>
  <c r="B842" i="20"/>
  <c r="B843" i="20"/>
  <c r="B844" i="20"/>
  <c r="B845" i="20"/>
  <c r="B846" i="20"/>
  <c r="B847" i="20"/>
  <c r="B848" i="20"/>
  <c r="B849" i="20"/>
  <c r="B850" i="20"/>
  <c r="B851" i="20"/>
  <c r="B852" i="20"/>
  <c r="B853" i="20"/>
  <c r="B854" i="20"/>
  <c r="B855" i="20"/>
  <c r="B856" i="20"/>
  <c r="B857" i="20"/>
  <c r="B858" i="20"/>
  <c r="B859" i="20"/>
  <c r="B860" i="20"/>
  <c r="B861" i="20"/>
  <c r="B862" i="20"/>
  <c r="B863" i="20"/>
  <c r="B864" i="20"/>
  <c r="B865" i="20"/>
  <c r="B866" i="20"/>
  <c r="B867" i="20"/>
  <c r="B868" i="20"/>
  <c r="B869" i="20"/>
  <c r="B870" i="20"/>
  <c r="B871" i="20"/>
  <c r="B872" i="20"/>
  <c r="B873" i="20"/>
  <c r="B874" i="20"/>
  <c r="B875" i="20"/>
  <c r="B876" i="20"/>
  <c r="B877" i="20"/>
  <c r="B878" i="20"/>
  <c r="B879" i="20"/>
  <c r="B880" i="20"/>
  <c r="B881" i="20"/>
  <c r="B882" i="20"/>
  <c r="B883" i="20"/>
  <c r="B884" i="20"/>
  <c r="B885" i="20"/>
  <c r="B886" i="20"/>
  <c r="B887" i="20"/>
  <c r="B888" i="20"/>
  <c r="B889" i="20"/>
  <c r="B890" i="20"/>
  <c r="B891" i="20"/>
  <c r="B892" i="20"/>
  <c r="B893" i="20"/>
  <c r="B894" i="20"/>
  <c r="B895" i="20"/>
  <c r="B896" i="20"/>
  <c r="B897" i="20"/>
  <c r="B898" i="20"/>
  <c r="B899" i="20"/>
  <c r="B900" i="20"/>
  <c r="B901" i="20"/>
  <c r="B902" i="20"/>
  <c r="B903" i="20"/>
  <c r="B904" i="20"/>
  <c r="B905" i="20"/>
  <c r="B906" i="20"/>
  <c r="B907" i="20"/>
  <c r="B908" i="20"/>
  <c r="B909" i="20"/>
  <c r="B910" i="20"/>
  <c r="B911" i="20"/>
  <c r="B912" i="20"/>
  <c r="B913" i="20"/>
  <c r="B914" i="20"/>
  <c r="B915" i="20"/>
  <c r="B916" i="20"/>
  <c r="B917" i="20"/>
  <c r="B918" i="20"/>
  <c r="B919" i="20"/>
  <c r="B920" i="20"/>
  <c r="B921" i="20"/>
  <c r="B922" i="20"/>
  <c r="B923" i="20"/>
  <c r="B924" i="20"/>
  <c r="B925" i="20"/>
  <c r="B926" i="20"/>
  <c r="B927" i="20"/>
  <c r="B928" i="20"/>
  <c r="B929" i="20"/>
  <c r="B930" i="20"/>
  <c r="B931" i="20"/>
  <c r="B932" i="20"/>
  <c r="B933" i="20"/>
  <c r="B934" i="20"/>
  <c r="B3" i="19"/>
  <c r="B4" i="19"/>
  <c r="B5" i="19"/>
  <c r="B6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B78" i="19"/>
  <c r="B79" i="19"/>
  <c r="B80" i="19"/>
  <c r="B81" i="19"/>
  <c r="B82" i="19"/>
  <c r="B83" i="19"/>
  <c r="B84" i="19"/>
  <c r="B85" i="19"/>
  <c r="B86" i="19"/>
  <c r="B87" i="19"/>
  <c r="B88" i="19"/>
  <c r="B89" i="19"/>
  <c r="B90" i="19"/>
  <c r="B91" i="19"/>
  <c r="B92" i="19"/>
  <c r="B93" i="19"/>
  <c r="B94" i="19"/>
  <c r="B95" i="19"/>
  <c r="B96" i="19"/>
  <c r="B97" i="19"/>
  <c r="B98" i="19"/>
  <c r="B99" i="19"/>
  <c r="B100" i="19"/>
  <c r="B101" i="19"/>
  <c r="B102" i="19"/>
  <c r="B103" i="19"/>
  <c r="B104" i="19"/>
  <c r="B105" i="19"/>
  <c r="B106" i="19"/>
  <c r="B107" i="19"/>
  <c r="B108" i="19"/>
  <c r="B109" i="19"/>
  <c r="B110" i="19"/>
  <c r="B111" i="19"/>
  <c r="B112" i="19"/>
  <c r="B113" i="19"/>
  <c r="B114" i="19"/>
  <c r="B115" i="19"/>
  <c r="B116" i="19"/>
  <c r="B117" i="19"/>
  <c r="B118" i="19"/>
  <c r="B119" i="19"/>
  <c r="B120" i="19"/>
  <c r="B121" i="19"/>
  <c r="B122" i="19"/>
  <c r="B123" i="19"/>
  <c r="B124" i="19"/>
  <c r="B125" i="19"/>
  <c r="B126" i="19"/>
  <c r="B127" i="19"/>
  <c r="B128" i="19"/>
  <c r="B129" i="19"/>
  <c r="B130" i="19"/>
  <c r="B131" i="19"/>
  <c r="B132" i="19"/>
  <c r="B133" i="19"/>
  <c r="B134" i="19"/>
  <c r="B135" i="19"/>
  <c r="B136" i="19"/>
  <c r="B137" i="19"/>
  <c r="B138" i="19"/>
  <c r="B139" i="19"/>
  <c r="B140" i="19"/>
  <c r="B141" i="19"/>
  <c r="B142" i="19"/>
  <c r="B143" i="19"/>
  <c r="B144" i="19"/>
  <c r="B145" i="19"/>
  <c r="B146" i="19"/>
  <c r="B147" i="19"/>
  <c r="B148" i="19"/>
  <c r="B149" i="19"/>
  <c r="B150" i="19"/>
  <c r="B151" i="19"/>
  <c r="B152" i="19"/>
  <c r="B153" i="19"/>
  <c r="B154" i="19"/>
  <c r="B155" i="19"/>
  <c r="B156" i="19"/>
  <c r="B157" i="19"/>
  <c r="B158" i="19"/>
  <c r="B159" i="19"/>
  <c r="B160" i="19"/>
  <c r="B161" i="19"/>
  <c r="B162" i="19"/>
  <c r="B163" i="19"/>
  <c r="B164" i="19"/>
  <c r="B165" i="19"/>
  <c r="B166" i="19"/>
  <c r="B167" i="19"/>
  <c r="B168" i="19"/>
  <c r="B169" i="19"/>
  <c r="B170" i="19"/>
  <c r="B171" i="19"/>
  <c r="B172" i="19"/>
  <c r="B173" i="19"/>
  <c r="B174" i="19"/>
  <c r="B175" i="19"/>
  <c r="B176" i="19"/>
  <c r="B177" i="19"/>
  <c r="B178" i="19"/>
  <c r="B179" i="19"/>
  <c r="B180" i="19"/>
  <c r="B181" i="19"/>
  <c r="B182" i="19"/>
  <c r="B183" i="19"/>
  <c r="B184" i="19"/>
  <c r="B185" i="19"/>
  <c r="B186" i="19"/>
  <c r="B187" i="19"/>
  <c r="B188" i="19"/>
  <c r="B189" i="19"/>
  <c r="B190" i="19"/>
  <c r="B191" i="19"/>
  <c r="B192" i="19"/>
  <c r="B193" i="19"/>
  <c r="B194" i="19"/>
  <c r="B195" i="19"/>
  <c r="B196" i="19"/>
  <c r="B197" i="19"/>
  <c r="B198" i="19"/>
  <c r="B199" i="19"/>
  <c r="B200" i="19"/>
  <c r="B201" i="19"/>
  <c r="B202" i="19"/>
  <c r="B203" i="19"/>
  <c r="B204" i="19"/>
  <c r="B205" i="19"/>
  <c r="B206" i="19"/>
  <c r="B207" i="19"/>
  <c r="B208" i="19"/>
  <c r="B209" i="19"/>
  <c r="B210" i="19"/>
  <c r="B211" i="19"/>
  <c r="B212" i="19"/>
  <c r="B213" i="19"/>
  <c r="B214" i="19"/>
  <c r="B215" i="19"/>
  <c r="B216" i="19"/>
  <c r="B217" i="19"/>
  <c r="B218" i="19"/>
  <c r="B219" i="19"/>
  <c r="B220" i="19"/>
  <c r="B221" i="19"/>
  <c r="B222" i="19"/>
  <c r="B223" i="19"/>
  <c r="B224" i="19"/>
  <c r="B225" i="19"/>
  <c r="B226" i="19"/>
  <c r="B227" i="19"/>
  <c r="B228" i="19"/>
  <c r="B229" i="19"/>
  <c r="B230" i="19"/>
  <c r="B231" i="19"/>
  <c r="B232" i="19"/>
  <c r="B233" i="19"/>
  <c r="B234" i="19"/>
  <c r="B235" i="19"/>
  <c r="B236" i="19"/>
  <c r="B237" i="19"/>
  <c r="B238" i="19"/>
  <c r="B239" i="19"/>
  <c r="B240" i="19"/>
  <c r="B241" i="19"/>
  <c r="B242" i="19"/>
  <c r="B243" i="19"/>
  <c r="B244" i="19"/>
  <c r="B245" i="19"/>
  <c r="B246" i="19"/>
  <c r="B247" i="19"/>
  <c r="B248" i="19"/>
  <c r="B249" i="19"/>
  <c r="B250" i="19"/>
  <c r="B251" i="19"/>
  <c r="B252" i="19"/>
  <c r="B253" i="19"/>
  <c r="B254" i="19"/>
  <c r="B255" i="19"/>
  <c r="B256" i="19"/>
  <c r="B257" i="19"/>
  <c r="B258" i="19"/>
  <c r="B259" i="19"/>
  <c r="B260" i="19"/>
  <c r="B261" i="19"/>
  <c r="B262" i="19"/>
  <c r="B263" i="19"/>
  <c r="B264" i="19"/>
  <c r="B265" i="19"/>
  <c r="B266" i="19"/>
  <c r="B267" i="19"/>
  <c r="B268" i="19"/>
  <c r="B269" i="19"/>
  <c r="B270" i="19"/>
  <c r="B271" i="19"/>
  <c r="B272" i="19"/>
  <c r="B273" i="19"/>
  <c r="B274" i="19"/>
  <c r="B275" i="19"/>
  <c r="B276" i="19"/>
  <c r="B277" i="19"/>
  <c r="B278" i="19"/>
  <c r="B279" i="19"/>
  <c r="B280" i="19"/>
  <c r="B281" i="19"/>
  <c r="B282" i="19"/>
  <c r="B283" i="19"/>
  <c r="B284" i="19"/>
  <c r="B285" i="19"/>
  <c r="B286" i="19"/>
  <c r="B287" i="19"/>
  <c r="B288" i="19"/>
  <c r="B289" i="19"/>
  <c r="B290" i="19"/>
  <c r="B291" i="19"/>
  <c r="B292" i="19"/>
  <c r="B293" i="19"/>
  <c r="B294" i="19"/>
  <c r="B295" i="19"/>
  <c r="B296" i="19"/>
  <c r="B297" i="19"/>
  <c r="B298" i="19"/>
  <c r="B299" i="19"/>
  <c r="B300" i="19"/>
  <c r="B301" i="19"/>
  <c r="B302" i="19"/>
  <c r="B303" i="19"/>
  <c r="B304" i="19"/>
  <c r="B305" i="19"/>
  <c r="B306" i="19"/>
  <c r="B307" i="19"/>
  <c r="B308" i="19"/>
  <c r="B309" i="19"/>
  <c r="B310" i="19"/>
  <c r="B311" i="19"/>
  <c r="B312" i="19"/>
  <c r="B313" i="19"/>
  <c r="B314" i="19"/>
  <c r="B315" i="19"/>
  <c r="B316" i="19"/>
  <c r="B317" i="19"/>
  <c r="B318" i="19"/>
  <c r="B319" i="19"/>
  <c r="B320" i="19"/>
  <c r="B321" i="19"/>
  <c r="B322" i="19"/>
  <c r="B323" i="19"/>
  <c r="B324" i="19"/>
  <c r="B325" i="19"/>
  <c r="B326" i="19"/>
  <c r="B327" i="19"/>
  <c r="B328" i="19"/>
  <c r="B329" i="19"/>
  <c r="B330" i="19"/>
  <c r="B331" i="19"/>
  <c r="B332" i="19"/>
  <c r="B333" i="19"/>
  <c r="B334" i="19"/>
  <c r="B335" i="19"/>
  <c r="B336" i="19"/>
  <c r="B337" i="19"/>
  <c r="B338" i="19"/>
  <c r="B339" i="19"/>
  <c r="B340" i="19"/>
  <c r="B341" i="19"/>
  <c r="B342" i="19"/>
  <c r="B343" i="19"/>
  <c r="B344" i="19"/>
  <c r="B345" i="19"/>
  <c r="B346" i="19"/>
  <c r="B347" i="19"/>
  <c r="B348" i="19"/>
  <c r="B349" i="19"/>
  <c r="B350" i="19"/>
  <c r="B351" i="19"/>
  <c r="B352" i="19"/>
  <c r="B353" i="19"/>
  <c r="B354" i="19"/>
  <c r="B355" i="19"/>
  <c r="B356" i="19"/>
  <c r="B357" i="19"/>
  <c r="B358" i="19"/>
  <c r="B359" i="19"/>
  <c r="B360" i="19"/>
  <c r="B361" i="19"/>
  <c r="B362" i="19"/>
  <c r="B363" i="19"/>
  <c r="B364" i="19"/>
  <c r="B365" i="19"/>
  <c r="B366" i="19"/>
  <c r="B367" i="19"/>
  <c r="B368" i="19"/>
  <c r="B369" i="19"/>
  <c r="B370" i="19"/>
  <c r="B371" i="19"/>
  <c r="B372" i="19"/>
  <c r="B373" i="19"/>
  <c r="B374" i="19"/>
  <c r="B375" i="19"/>
  <c r="B376" i="19"/>
  <c r="B377" i="19"/>
  <c r="B378" i="19"/>
  <c r="B379" i="19"/>
  <c r="B380" i="19"/>
  <c r="B381" i="19"/>
  <c r="B382" i="19"/>
  <c r="B383" i="19"/>
  <c r="B384" i="19"/>
  <c r="B385" i="19"/>
  <c r="B386" i="19"/>
  <c r="B387" i="19"/>
  <c r="B388" i="19"/>
  <c r="B389" i="19"/>
  <c r="B390" i="19"/>
  <c r="B391" i="19"/>
  <c r="B392" i="19"/>
  <c r="B393" i="19"/>
  <c r="B394" i="19"/>
  <c r="B395" i="19"/>
  <c r="B396" i="19"/>
  <c r="B397" i="19"/>
  <c r="B398" i="19"/>
  <c r="B399" i="19"/>
  <c r="B400" i="19"/>
  <c r="B401" i="19"/>
  <c r="B402" i="19"/>
  <c r="B403" i="19"/>
  <c r="B404" i="19"/>
  <c r="B405" i="19"/>
  <c r="B406" i="19"/>
  <c r="B407" i="19"/>
  <c r="B408" i="19"/>
  <c r="B409" i="19"/>
  <c r="B410" i="19"/>
  <c r="B411" i="19"/>
  <c r="B412" i="19"/>
  <c r="B413" i="19"/>
  <c r="B414" i="19"/>
  <c r="B415" i="19"/>
  <c r="B416" i="19"/>
  <c r="B417" i="19"/>
  <c r="B418" i="19"/>
  <c r="B419" i="19"/>
  <c r="B420" i="19"/>
  <c r="B421" i="19"/>
  <c r="B422" i="19"/>
  <c r="B423" i="19"/>
  <c r="B424" i="19"/>
  <c r="B425" i="19"/>
  <c r="B426" i="19"/>
  <c r="B427" i="19"/>
  <c r="B428" i="19"/>
  <c r="B429" i="19"/>
  <c r="B430" i="19"/>
  <c r="B431" i="19"/>
  <c r="B432" i="19"/>
  <c r="B433" i="19"/>
  <c r="B434" i="19"/>
  <c r="B435" i="19"/>
  <c r="B436" i="19"/>
  <c r="B437" i="19"/>
  <c r="B438" i="19"/>
  <c r="B439" i="19"/>
  <c r="B440" i="19"/>
  <c r="B441" i="19"/>
  <c r="B442" i="19"/>
  <c r="B443" i="19"/>
  <c r="B444" i="19"/>
  <c r="B445" i="19"/>
  <c r="B446" i="19"/>
  <c r="B447" i="19"/>
  <c r="B448" i="19"/>
  <c r="B449" i="19"/>
  <c r="B450" i="19"/>
  <c r="B451" i="19"/>
  <c r="B452" i="19"/>
  <c r="B453" i="19"/>
  <c r="B454" i="19"/>
  <c r="B455" i="19"/>
  <c r="B456" i="19"/>
  <c r="B457" i="19"/>
  <c r="B458" i="19"/>
  <c r="B459" i="19"/>
  <c r="B460" i="19"/>
  <c r="B461" i="19"/>
  <c r="B462" i="19"/>
  <c r="B463" i="19"/>
  <c r="B464" i="19"/>
  <c r="B465" i="19"/>
  <c r="B466" i="19"/>
  <c r="B467" i="19"/>
  <c r="B468" i="19"/>
  <c r="B469" i="19"/>
  <c r="B470" i="19"/>
  <c r="B471" i="19"/>
  <c r="B472" i="19"/>
  <c r="B473" i="19"/>
  <c r="B474" i="19"/>
  <c r="B475" i="19"/>
  <c r="B476" i="19"/>
  <c r="B477" i="19"/>
  <c r="B478" i="19"/>
  <c r="B479" i="19"/>
  <c r="B480" i="19"/>
  <c r="B481" i="19"/>
  <c r="B482" i="19"/>
  <c r="B483" i="19"/>
  <c r="B484" i="19"/>
  <c r="B485" i="19"/>
  <c r="B486" i="19"/>
  <c r="B487" i="19"/>
  <c r="B488" i="19"/>
  <c r="B489" i="19"/>
  <c r="B490" i="19"/>
  <c r="B491" i="19"/>
  <c r="B492" i="19"/>
  <c r="B493" i="19"/>
  <c r="B494" i="19"/>
  <c r="B495" i="19"/>
  <c r="B496" i="19"/>
  <c r="B497" i="19"/>
  <c r="B498" i="19"/>
  <c r="B499" i="19"/>
  <c r="B500" i="19"/>
  <c r="B501" i="19"/>
  <c r="B502" i="19"/>
  <c r="B503" i="19"/>
  <c r="B504" i="19"/>
  <c r="B505" i="19"/>
  <c r="B506" i="19"/>
  <c r="B507" i="19"/>
  <c r="B508" i="19"/>
  <c r="B509" i="19"/>
  <c r="B510" i="19"/>
  <c r="B511" i="19"/>
  <c r="B512" i="19"/>
  <c r="B513" i="19"/>
  <c r="B514" i="19"/>
  <c r="B515" i="19"/>
  <c r="B516" i="19"/>
  <c r="B517" i="19"/>
  <c r="B518" i="19"/>
  <c r="B519" i="19"/>
  <c r="B520" i="19"/>
  <c r="B521" i="19"/>
  <c r="B522" i="19"/>
  <c r="B523" i="19"/>
  <c r="B524" i="19"/>
  <c r="B525" i="19"/>
  <c r="B526" i="19"/>
  <c r="B527" i="19"/>
  <c r="B528" i="19"/>
  <c r="B529" i="19"/>
  <c r="B530" i="19"/>
  <c r="B531" i="19"/>
  <c r="B532" i="19"/>
  <c r="B533" i="19"/>
  <c r="B534" i="19"/>
  <c r="B535" i="19"/>
  <c r="B536" i="19"/>
  <c r="B537" i="19"/>
  <c r="B538" i="19"/>
  <c r="B539" i="19"/>
  <c r="B540" i="19"/>
  <c r="B541" i="19"/>
  <c r="B542" i="19"/>
  <c r="B543" i="19"/>
  <c r="B544" i="19"/>
  <c r="B545" i="19"/>
  <c r="B546" i="19"/>
  <c r="B547" i="19"/>
  <c r="B548" i="19"/>
  <c r="B549" i="19"/>
  <c r="B550" i="19"/>
  <c r="B551" i="19"/>
  <c r="B552" i="19"/>
  <c r="B553" i="19"/>
  <c r="B554" i="19"/>
  <c r="B555" i="19"/>
  <c r="B556" i="19"/>
  <c r="B557" i="19"/>
  <c r="B558" i="19"/>
  <c r="B559" i="19"/>
  <c r="B560" i="19"/>
  <c r="B561" i="19"/>
  <c r="B562" i="19"/>
  <c r="B563" i="19"/>
  <c r="B564" i="19"/>
  <c r="B565" i="19"/>
  <c r="B566" i="19"/>
  <c r="B567" i="19"/>
  <c r="B568" i="19"/>
  <c r="B569" i="19"/>
  <c r="B570" i="19"/>
  <c r="B571" i="19"/>
  <c r="B572" i="19"/>
  <c r="B573" i="19"/>
  <c r="B574" i="19"/>
  <c r="B575" i="19"/>
  <c r="B576" i="19"/>
  <c r="B577" i="19"/>
  <c r="B578" i="19"/>
  <c r="B579" i="19"/>
  <c r="B580" i="19"/>
  <c r="B581" i="19"/>
  <c r="B582" i="19"/>
  <c r="B583" i="19"/>
  <c r="B584" i="19"/>
  <c r="B585" i="19"/>
  <c r="B586" i="19"/>
  <c r="B587" i="19"/>
  <c r="B588" i="19"/>
  <c r="B589" i="19"/>
  <c r="B590" i="19"/>
  <c r="B591" i="19"/>
  <c r="B592" i="19"/>
  <c r="B593" i="19"/>
  <c r="B594" i="19"/>
  <c r="B595" i="19"/>
  <c r="B596" i="19"/>
  <c r="B597" i="19"/>
  <c r="B598" i="19"/>
  <c r="B599" i="19"/>
  <c r="B600" i="19"/>
  <c r="B601" i="19"/>
  <c r="B602" i="19"/>
  <c r="B603" i="19"/>
  <c r="B604" i="19"/>
  <c r="B605" i="19"/>
  <c r="B606" i="19"/>
  <c r="B607" i="19"/>
  <c r="B608" i="19"/>
  <c r="B609" i="19"/>
  <c r="B610" i="19"/>
  <c r="B611" i="19"/>
  <c r="B612" i="19"/>
  <c r="B613" i="19"/>
  <c r="B614" i="19"/>
  <c r="B615" i="19"/>
  <c r="B616" i="19"/>
  <c r="B617" i="19"/>
  <c r="B618" i="19"/>
  <c r="B3" i="10"/>
  <c r="B4" i="10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221" i="10"/>
  <c r="B222" i="10"/>
  <c r="B223" i="10"/>
  <c r="B224" i="10"/>
  <c r="B225" i="10"/>
  <c r="B226" i="10"/>
  <c r="B227" i="10"/>
  <c r="B228" i="10"/>
  <c r="B229" i="10"/>
  <c r="B230" i="10"/>
  <c r="B231" i="10"/>
  <c r="B232" i="10"/>
  <c r="B233" i="10"/>
  <c r="B234" i="10"/>
  <c r="B235" i="10"/>
  <c r="B236" i="10"/>
  <c r="B237" i="10"/>
  <c r="B238" i="10"/>
  <c r="B239" i="10"/>
  <c r="B240" i="10"/>
  <c r="B241" i="10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337" i="10"/>
  <c r="B338" i="10"/>
  <c r="B339" i="10"/>
  <c r="B340" i="10"/>
  <c r="B341" i="10"/>
  <c r="B342" i="10"/>
  <c r="B343" i="10"/>
  <c r="B344" i="10"/>
  <c r="B345" i="10"/>
  <c r="B346" i="10"/>
  <c r="B347" i="10"/>
  <c r="B348" i="10"/>
  <c r="B349" i="10"/>
  <c r="B350" i="10"/>
  <c r="B351" i="10"/>
  <c r="B352" i="10"/>
  <c r="B353" i="10"/>
  <c r="B354" i="10"/>
  <c r="B355" i="10"/>
  <c r="B356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397" i="10"/>
  <c r="B398" i="10"/>
  <c r="B399" i="10"/>
  <c r="B400" i="10"/>
  <c r="B401" i="10"/>
  <c r="B402" i="10"/>
  <c r="B403" i="10"/>
  <c r="B404" i="10"/>
  <c r="B405" i="10"/>
  <c r="B406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427" i="10"/>
  <c r="B428" i="10"/>
  <c r="B429" i="10"/>
  <c r="B430" i="10"/>
  <c r="B431" i="10"/>
  <c r="B432" i="10"/>
  <c r="B433" i="10"/>
  <c r="B434" i="10"/>
  <c r="B435" i="10"/>
  <c r="B43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0" i="10"/>
  <c r="B451" i="10"/>
  <c r="B452" i="10"/>
  <c r="B453" i="10"/>
  <c r="B454" i="10"/>
  <c r="B455" i="10"/>
  <c r="B456" i="10"/>
  <c r="B457" i="10"/>
  <c r="B458" i="10"/>
  <c r="B459" i="10"/>
  <c r="B460" i="10"/>
  <c r="B461" i="10"/>
  <c r="B462" i="10"/>
  <c r="B463" i="10"/>
  <c r="B464" i="10"/>
  <c r="B465" i="10"/>
  <c r="B466" i="10"/>
  <c r="B467" i="10"/>
  <c r="B468" i="10"/>
  <c r="B469" i="10"/>
  <c r="B470" i="10"/>
  <c r="B471" i="10"/>
  <c r="B472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3" i="10"/>
  <c r="B504" i="10"/>
  <c r="B505" i="10"/>
  <c r="B506" i="10"/>
  <c r="B507" i="10"/>
  <c r="B508" i="10"/>
  <c r="B509" i="10"/>
  <c r="B510" i="10"/>
  <c r="B511" i="10"/>
  <c r="B512" i="10"/>
  <c r="B513" i="10"/>
  <c r="B514" i="10"/>
  <c r="B515" i="10"/>
  <c r="B516" i="10"/>
  <c r="B517" i="10"/>
  <c r="B518" i="10"/>
  <c r="B519" i="10"/>
  <c r="B520" i="10"/>
  <c r="B521" i="10"/>
  <c r="B522" i="10"/>
  <c r="B523" i="10"/>
  <c r="B524" i="10"/>
  <c r="B525" i="10"/>
  <c r="B526" i="10"/>
  <c r="B527" i="10"/>
  <c r="B528" i="10"/>
  <c r="B529" i="10"/>
  <c r="B530" i="10"/>
  <c r="B531" i="10"/>
  <c r="B532" i="10"/>
  <c r="B533" i="10"/>
  <c r="B534" i="10"/>
  <c r="B535" i="10"/>
  <c r="B536" i="10"/>
  <c r="B537" i="10"/>
  <c r="B538" i="10"/>
  <c r="B539" i="10"/>
  <c r="B540" i="10"/>
  <c r="B541" i="10"/>
  <c r="B542" i="10"/>
  <c r="B543" i="10"/>
  <c r="B544" i="10"/>
  <c r="B545" i="10"/>
  <c r="B546" i="10"/>
  <c r="B547" i="10"/>
  <c r="B548" i="10"/>
  <c r="B549" i="10"/>
  <c r="B550" i="10"/>
  <c r="B551" i="10"/>
  <c r="B552" i="10"/>
  <c r="B553" i="10"/>
  <c r="B554" i="10"/>
  <c r="B555" i="10"/>
  <c r="B556" i="10"/>
  <c r="B557" i="10"/>
  <c r="B558" i="10"/>
  <c r="B559" i="10"/>
  <c r="B560" i="10"/>
  <c r="B561" i="10"/>
  <c r="B562" i="10"/>
  <c r="B563" i="10"/>
  <c r="B564" i="10"/>
  <c r="B565" i="10"/>
  <c r="B566" i="10"/>
  <c r="B567" i="10"/>
  <c r="B568" i="10"/>
  <c r="B569" i="10"/>
  <c r="B570" i="10"/>
  <c r="B571" i="10"/>
  <c r="B572" i="10"/>
  <c r="B573" i="10"/>
  <c r="B574" i="10"/>
  <c r="B575" i="10"/>
  <c r="B576" i="10"/>
  <c r="B577" i="10"/>
  <c r="B578" i="10"/>
  <c r="B579" i="10"/>
  <c r="B580" i="10"/>
  <c r="B581" i="10"/>
  <c r="B582" i="10"/>
  <c r="B583" i="10"/>
  <c r="B584" i="10"/>
  <c r="B585" i="10"/>
  <c r="B586" i="10"/>
  <c r="B587" i="10"/>
  <c r="B588" i="10"/>
  <c r="B589" i="10"/>
  <c r="B590" i="10"/>
  <c r="B591" i="10"/>
  <c r="B592" i="10"/>
  <c r="B593" i="10"/>
  <c r="B594" i="10"/>
  <c r="B595" i="10"/>
  <c r="B596" i="10"/>
  <c r="B597" i="10"/>
  <c r="B598" i="10"/>
  <c r="B599" i="10"/>
  <c r="B600" i="10"/>
  <c r="B601" i="10"/>
  <c r="B602" i="10"/>
  <c r="B603" i="10"/>
  <c r="B604" i="10"/>
  <c r="B605" i="10"/>
  <c r="B606" i="10"/>
  <c r="B607" i="10"/>
  <c r="B608" i="10"/>
  <c r="B609" i="10"/>
  <c r="B610" i="10"/>
  <c r="B611" i="10"/>
  <c r="B612" i="10"/>
  <c r="B613" i="10"/>
  <c r="B614" i="10"/>
  <c r="B615" i="10"/>
  <c r="B616" i="10"/>
  <c r="B617" i="10"/>
  <c r="B618" i="10"/>
  <c r="B619" i="10"/>
  <c r="B620" i="10"/>
  <c r="B621" i="10"/>
  <c r="B622" i="10"/>
  <c r="B623" i="10"/>
  <c r="B624" i="10"/>
  <c r="B625" i="10"/>
  <c r="B626" i="10"/>
  <c r="B627" i="10"/>
  <c r="B628" i="10"/>
  <c r="B629" i="10"/>
  <c r="B630" i="10"/>
  <c r="B631" i="10"/>
  <c r="B632" i="10"/>
  <c r="B633" i="10"/>
  <c r="B634" i="10"/>
  <c r="B635" i="10"/>
  <c r="B636" i="10"/>
  <c r="B637" i="10"/>
  <c r="B638" i="10"/>
  <c r="B639" i="10"/>
  <c r="B640" i="10"/>
  <c r="B641" i="10"/>
  <c r="B642" i="10"/>
  <c r="B643" i="10"/>
  <c r="B644" i="10"/>
  <c r="B645" i="10"/>
  <c r="B646" i="10"/>
  <c r="B647" i="10"/>
  <c r="B648" i="10"/>
  <c r="B649" i="10"/>
  <c r="B650" i="10"/>
  <c r="B651" i="10"/>
  <c r="B652" i="10"/>
  <c r="B653" i="10"/>
  <c r="B654" i="10"/>
  <c r="B655" i="10"/>
  <c r="B656" i="10"/>
  <c r="B657" i="10"/>
  <c r="B658" i="10"/>
  <c r="B659" i="10"/>
  <c r="B660" i="10"/>
  <c r="B661" i="10"/>
  <c r="B662" i="10"/>
  <c r="B663" i="10"/>
  <c r="B664" i="10"/>
  <c r="B665" i="10"/>
  <c r="B666" i="10"/>
  <c r="B667" i="10"/>
  <c r="B668" i="10"/>
  <c r="B669" i="10"/>
  <c r="B670" i="10"/>
  <c r="B671" i="10"/>
  <c r="B672" i="10"/>
  <c r="B673" i="10"/>
  <c r="B674" i="10"/>
  <c r="B675" i="10"/>
  <c r="B676" i="10"/>
  <c r="B677" i="10"/>
  <c r="B678" i="10"/>
  <c r="B679" i="10"/>
  <c r="B680" i="10"/>
  <c r="B681" i="10"/>
  <c r="B682" i="10"/>
  <c r="B683" i="10"/>
  <c r="B684" i="10"/>
  <c r="B685" i="10"/>
  <c r="B686" i="10"/>
  <c r="B687" i="10"/>
  <c r="B688" i="10"/>
  <c r="B689" i="10"/>
  <c r="B690" i="10"/>
  <c r="B691" i="10"/>
  <c r="B692" i="10"/>
  <c r="B693" i="10"/>
  <c r="B694" i="10"/>
  <c r="B695" i="10"/>
  <c r="B696" i="10"/>
  <c r="B697" i="10"/>
  <c r="B698" i="10"/>
  <c r="B699" i="10"/>
  <c r="B700" i="10"/>
  <c r="B701" i="10"/>
  <c r="B702" i="10"/>
  <c r="B703" i="10"/>
  <c r="B704" i="10"/>
  <c r="B705" i="10"/>
  <c r="B706" i="10"/>
  <c r="B707" i="10"/>
  <c r="B708" i="10"/>
  <c r="B709" i="10"/>
  <c r="B710" i="10"/>
  <c r="B711" i="10"/>
  <c r="B712" i="10"/>
  <c r="B713" i="10"/>
  <c r="B714" i="10"/>
  <c r="B715" i="10"/>
  <c r="B716" i="10"/>
  <c r="B717" i="10"/>
  <c r="B718" i="10"/>
  <c r="B719" i="10"/>
  <c r="B720" i="10"/>
  <c r="B721" i="10"/>
  <c r="B722" i="10"/>
  <c r="B723" i="10"/>
  <c r="B724" i="10"/>
  <c r="B725" i="10"/>
  <c r="B726" i="10"/>
  <c r="B727" i="10"/>
  <c r="B728" i="10"/>
  <c r="B729" i="10"/>
  <c r="B730" i="10"/>
  <c r="B731" i="10"/>
  <c r="B732" i="10"/>
  <c r="B733" i="10"/>
  <c r="B734" i="10"/>
  <c r="B735" i="10"/>
  <c r="B736" i="10"/>
  <c r="B737" i="10"/>
  <c r="B738" i="10"/>
  <c r="B739" i="10"/>
  <c r="B740" i="10"/>
  <c r="B741" i="10"/>
  <c r="B742" i="10"/>
  <c r="B743" i="10"/>
  <c r="B744" i="10"/>
  <c r="B745" i="10"/>
  <c r="B746" i="10"/>
  <c r="B747" i="10"/>
  <c r="B748" i="10"/>
  <c r="B749" i="10"/>
  <c r="B750" i="10"/>
  <c r="B751" i="10"/>
  <c r="B752" i="10"/>
  <c r="B753" i="10"/>
  <c r="B754" i="10"/>
  <c r="B755" i="10"/>
  <c r="B756" i="10"/>
  <c r="B757" i="10"/>
  <c r="B758" i="10"/>
  <c r="B759" i="10"/>
  <c r="B760" i="10"/>
  <c r="B761" i="10"/>
  <c r="B762" i="10"/>
  <c r="B763" i="10"/>
  <c r="B764" i="10"/>
  <c r="B765" i="10"/>
  <c r="B766" i="10"/>
  <c r="B767" i="10"/>
  <c r="B768" i="10"/>
  <c r="B769" i="10"/>
  <c r="B770" i="10"/>
  <c r="B771" i="10"/>
  <c r="B772" i="10"/>
  <c r="B773" i="10"/>
  <c r="B774" i="10"/>
  <c r="B775" i="10"/>
  <c r="B776" i="10"/>
  <c r="B777" i="10"/>
  <c r="B778" i="10"/>
  <c r="B779" i="10"/>
  <c r="B780" i="10"/>
  <c r="B781" i="10"/>
  <c r="B782" i="10"/>
  <c r="B783" i="10"/>
  <c r="B784" i="10"/>
  <c r="B785" i="10"/>
  <c r="B786" i="10"/>
  <c r="B787" i="10"/>
  <c r="B788" i="10"/>
  <c r="B789" i="10"/>
  <c r="B790" i="10"/>
  <c r="B791" i="10"/>
  <c r="B792" i="10"/>
  <c r="B793" i="10"/>
  <c r="B794" i="10"/>
  <c r="B795" i="10"/>
  <c r="B796" i="10"/>
  <c r="B797" i="10"/>
  <c r="B798" i="10"/>
  <c r="B799" i="10"/>
  <c r="B800" i="10"/>
  <c r="B801" i="10"/>
  <c r="B802" i="10"/>
  <c r="B803" i="10"/>
  <c r="B804" i="10"/>
  <c r="B805" i="10"/>
  <c r="B806" i="10"/>
  <c r="B807" i="10"/>
  <c r="B808" i="10"/>
  <c r="B809" i="10"/>
  <c r="B810" i="10"/>
  <c r="B811" i="10"/>
  <c r="B812" i="10"/>
  <c r="B813" i="10"/>
  <c r="B814" i="10"/>
  <c r="B815" i="10"/>
  <c r="B816" i="10"/>
  <c r="B817" i="10"/>
  <c r="B818" i="10"/>
  <c r="B819" i="10"/>
  <c r="B820" i="10"/>
  <c r="B821" i="10"/>
  <c r="B822" i="10"/>
  <c r="B823" i="10"/>
  <c r="B824" i="10"/>
  <c r="B825" i="10"/>
  <c r="B826" i="10"/>
  <c r="B827" i="10"/>
  <c r="B828" i="10"/>
  <c r="B829" i="10"/>
  <c r="B830" i="10"/>
  <c r="B831" i="10"/>
  <c r="B832" i="10"/>
  <c r="B833" i="10"/>
  <c r="B834" i="10"/>
  <c r="B835" i="10"/>
  <c r="B836" i="10"/>
  <c r="B837" i="10"/>
  <c r="B838" i="10"/>
  <c r="B839" i="10"/>
  <c r="B840" i="10"/>
  <c r="B841" i="10"/>
  <c r="B842" i="10"/>
  <c r="B843" i="10"/>
  <c r="B844" i="10"/>
  <c r="B845" i="10"/>
  <c r="B846" i="10"/>
  <c r="B847" i="10"/>
  <c r="B848" i="10"/>
  <c r="B849" i="10"/>
  <c r="B850" i="10"/>
  <c r="B851" i="10"/>
  <c r="B852" i="10"/>
  <c r="B853" i="10"/>
  <c r="B854" i="10"/>
  <c r="B855" i="10"/>
  <c r="B856" i="10"/>
  <c r="B857" i="10"/>
  <c r="B858" i="10"/>
  <c r="B859" i="10"/>
  <c r="B860" i="10"/>
  <c r="B861" i="10"/>
  <c r="B862" i="10"/>
  <c r="B863" i="10"/>
  <c r="B864" i="10"/>
  <c r="B865" i="10"/>
  <c r="B866" i="10"/>
  <c r="B867" i="10"/>
  <c r="B868" i="10"/>
  <c r="B869" i="10"/>
  <c r="B870" i="10"/>
  <c r="B871" i="10"/>
  <c r="B872" i="10"/>
  <c r="B873" i="10"/>
  <c r="B874" i="10"/>
  <c r="B875" i="10"/>
  <c r="B876" i="10"/>
  <c r="B877" i="10"/>
  <c r="B878" i="10"/>
  <c r="B879" i="10"/>
  <c r="B880" i="10"/>
  <c r="B881" i="10"/>
  <c r="B882" i="10"/>
  <c r="B883" i="10"/>
  <c r="B884" i="10"/>
  <c r="B885" i="10"/>
  <c r="B886" i="10"/>
  <c r="B887" i="10"/>
  <c r="B888" i="10"/>
  <c r="B889" i="10"/>
  <c r="B890" i="10"/>
  <c r="B891" i="10"/>
  <c r="B892" i="10"/>
  <c r="B893" i="10"/>
  <c r="B894" i="10"/>
  <c r="B895" i="10"/>
  <c r="B896" i="10"/>
  <c r="B897" i="10"/>
  <c r="B898" i="10"/>
  <c r="B899" i="10"/>
  <c r="B900" i="10"/>
  <c r="B901" i="10"/>
  <c r="B902" i="10"/>
  <c r="B903" i="10"/>
  <c r="B904" i="10"/>
  <c r="B905" i="10"/>
  <c r="B906" i="10"/>
  <c r="B907" i="10"/>
  <c r="B908" i="10"/>
  <c r="B909" i="10"/>
  <c r="B910" i="10"/>
  <c r="B911" i="10"/>
  <c r="B912" i="10"/>
  <c r="B913" i="10"/>
  <c r="B914" i="10"/>
  <c r="B915" i="10"/>
  <c r="B916" i="10"/>
  <c r="B917" i="10"/>
  <c r="B918" i="10"/>
  <c r="B919" i="10"/>
  <c r="B920" i="10"/>
  <c r="B921" i="10"/>
  <c r="B922" i="10"/>
  <c r="B923" i="10"/>
  <c r="B924" i="10"/>
  <c r="B925" i="10"/>
  <c r="B926" i="10"/>
  <c r="B927" i="10"/>
  <c r="B928" i="10"/>
  <c r="B929" i="10"/>
  <c r="B930" i="10"/>
  <c r="B931" i="10"/>
  <c r="B932" i="10"/>
  <c r="B933" i="10"/>
  <c r="B934" i="10"/>
  <c r="B935" i="10"/>
  <c r="B936" i="10"/>
  <c r="B937" i="10"/>
  <c r="B938" i="10"/>
  <c r="B939" i="10"/>
  <c r="B940" i="10"/>
  <c r="B941" i="10"/>
  <c r="B942" i="10"/>
  <c r="B943" i="10"/>
  <c r="B944" i="10"/>
  <c r="B945" i="10"/>
  <c r="B946" i="10"/>
  <c r="B947" i="10"/>
  <c r="B948" i="10"/>
  <c r="B949" i="10"/>
  <c r="B950" i="10"/>
  <c r="B951" i="10"/>
  <c r="B952" i="10"/>
  <c r="B953" i="10"/>
  <c r="B954" i="10"/>
  <c r="B955" i="10"/>
  <c r="B956" i="10"/>
  <c r="B957" i="10"/>
  <c r="B958" i="10"/>
  <c r="B959" i="10"/>
  <c r="B960" i="10"/>
  <c r="B961" i="10"/>
  <c r="B962" i="10"/>
  <c r="B963" i="10"/>
  <c r="B964" i="10"/>
  <c r="B965" i="10"/>
  <c r="B966" i="10"/>
  <c r="B967" i="10"/>
  <c r="B968" i="10"/>
  <c r="B969" i="10"/>
  <c r="B970" i="10"/>
  <c r="B971" i="10"/>
  <c r="B972" i="10"/>
  <c r="B973" i="10"/>
  <c r="B974" i="10"/>
  <c r="B975" i="10"/>
  <c r="B976" i="10"/>
  <c r="B977" i="10"/>
  <c r="B978" i="10"/>
  <c r="B979" i="10"/>
  <c r="B980" i="10"/>
  <c r="B981" i="10"/>
  <c r="B982" i="10"/>
  <c r="B983" i="10"/>
  <c r="B984" i="10"/>
  <c r="B985" i="10"/>
  <c r="B986" i="10"/>
  <c r="B987" i="10"/>
  <c r="B988" i="10"/>
  <c r="B989" i="10"/>
  <c r="B990" i="10"/>
  <c r="B991" i="10"/>
  <c r="B992" i="10"/>
  <c r="B993" i="10"/>
  <c r="B994" i="10"/>
  <c r="B995" i="10"/>
  <c r="B996" i="10"/>
  <c r="B997" i="10"/>
  <c r="B998" i="10"/>
  <c r="B999" i="10"/>
  <c r="B1000" i="10"/>
  <c r="B1001" i="10"/>
  <c r="B1002" i="10"/>
  <c r="B1003" i="10"/>
  <c r="B1004" i="10"/>
  <c r="B1005" i="10"/>
  <c r="B1006" i="10"/>
  <c r="B1007" i="10"/>
  <c r="B1008" i="10"/>
  <c r="B1009" i="10"/>
  <c r="B1010" i="10"/>
  <c r="B1011" i="10"/>
  <c r="B1012" i="10"/>
  <c r="B1013" i="10"/>
  <c r="B1014" i="10"/>
  <c r="B1015" i="10"/>
  <c r="B1016" i="10"/>
  <c r="B1017" i="10"/>
  <c r="B1018" i="10"/>
  <c r="B1019" i="10"/>
  <c r="B1020" i="10"/>
  <c r="B1021" i="10"/>
  <c r="B1022" i="10"/>
  <c r="B1023" i="10"/>
  <c r="B1024" i="10"/>
  <c r="B1025" i="10"/>
  <c r="B1026" i="10"/>
  <c r="B1027" i="10"/>
  <c r="B1028" i="10"/>
  <c r="B1029" i="10"/>
  <c r="B1030" i="10"/>
  <c r="B1031" i="10"/>
  <c r="B1032" i="10"/>
  <c r="B1033" i="10"/>
  <c r="B1034" i="10"/>
  <c r="B1035" i="10"/>
  <c r="B1036" i="10"/>
  <c r="B1037" i="10"/>
  <c r="B1038" i="10"/>
  <c r="B1039" i="10"/>
  <c r="B1040" i="10"/>
  <c r="B1041" i="10"/>
  <c r="B1042" i="10"/>
  <c r="B1043" i="10"/>
  <c r="B1044" i="10"/>
  <c r="B1045" i="10"/>
  <c r="B1046" i="10"/>
  <c r="B1047" i="10"/>
  <c r="B1048" i="10"/>
  <c r="B1049" i="10"/>
  <c r="B1050" i="10"/>
  <c r="B1051" i="10"/>
  <c r="B1052" i="10"/>
  <c r="B1053" i="10"/>
  <c r="B1054" i="10"/>
  <c r="B1055" i="10"/>
  <c r="B1056" i="10"/>
  <c r="B1057" i="10"/>
  <c r="B1058" i="10"/>
  <c r="B1059" i="10"/>
  <c r="B1060" i="10"/>
  <c r="B1061" i="10"/>
  <c r="B1062" i="10"/>
  <c r="B1063" i="10"/>
  <c r="B1064" i="10"/>
  <c r="B1065" i="10"/>
  <c r="B1066" i="10"/>
  <c r="B1067" i="10"/>
  <c r="B1068" i="10"/>
  <c r="B1069" i="10"/>
  <c r="B1070" i="10"/>
  <c r="B1071" i="10"/>
  <c r="B1072" i="10"/>
  <c r="B1073" i="10"/>
  <c r="B1074" i="10"/>
  <c r="B1075" i="10"/>
  <c r="B1076" i="10"/>
  <c r="B1077" i="10"/>
  <c r="B1078" i="10"/>
  <c r="B1079" i="10"/>
  <c r="B1080" i="10"/>
  <c r="B1081" i="10"/>
  <c r="B1082" i="10"/>
  <c r="B1083" i="10"/>
  <c r="B1084" i="10"/>
  <c r="B1085" i="10"/>
  <c r="B1086" i="10"/>
  <c r="B1087" i="10"/>
  <c r="B1088" i="10"/>
  <c r="B1089" i="10"/>
  <c r="B1090" i="10"/>
  <c r="B1091" i="10"/>
  <c r="B1092" i="10"/>
  <c r="B1093" i="10"/>
  <c r="B1094" i="10"/>
  <c r="B1095" i="10"/>
  <c r="B1096" i="10"/>
  <c r="B1097" i="10"/>
  <c r="B1098" i="10"/>
  <c r="B1099" i="10"/>
  <c r="B1100" i="10"/>
  <c r="B1101" i="10"/>
  <c r="B1102" i="10"/>
  <c r="B1103" i="10"/>
  <c r="B1104" i="10"/>
  <c r="B1105" i="10"/>
  <c r="B1106" i="10"/>
  <c r="B1107" i="10"/>
  <c r="B1108" i="10"/>
  <c r="B1109" i="10"/>
  <c r="B1110" i="10"/>
  <c r="B1111" i="10"/>
  <c r="B1112" i="10"/>
  <c r="B1113" i="10"/>
  <c r="B1114" i="10"/>
  <c r="B1115" i="10"/>
  <c r="B1116" i="10"/>
  <c r="B1117" i="10"/>
  <c r="B1118" i="10"/>
  <c r="B1119" i="10"/>
  <c r="B1120" i="10"/>
  <c r="B1121" i="10"/>
  <c r="B1122" i="10"/>
  <c r="B1123" i="10"/>
  <c r="B1124" i="10"/>
  <c r="B1125" i="10"/>
  <c r="B1126" i="10"/>
  <c r="B1127" i="10"/>
  <c r="B1128" i="10"/>
  <c r="B1129" i="10"/>
  <c r="B1130" i="10"/>
  <c r="B1131" i="10"/>
  <c r="B1132" i="10"/>
  <c r="B1133" i="10"/>
  <c r="B1134" i="10"/>
  <c r="B1135" i="10"/>
  <c r="B1136" i="10"/>
  <c r="B1137" i="10"/>
  <c r="B1138" i="10"/>
  <c r="B1139" i="10"/>
  <c r="B1140" i="10"/>
  <c r="B1141" i="10"/>
  <c r="B1142" i="10"/>
  <c r="B1143" i="10"/>
  <c r="B1144" i="10"/>
  <c r="B1145" i="10"/>
  <c r="B1146" i="10"/>
  <c r="B1147" i="10"/>
  <c r="B1148" i="10"/>
  <c r="B1149" i="10"/>
  <c r="B1150" i="10"/>
  <c r="B1151" i="10"/>
  <c r="B1152" i="10"/>
  <c r="B1153" i="10"/>
  <c r="B1154" i="10"/>
  <c r="B1155" i="10"/>
  <c r="B1156" i="10"/>
  <c r="B1157" i="10"/>
  <c r="B1158" i="10"/>
  <c r="B1159" i="10"/>
  <c r="B1160" i="10"/>
  <c r="B1161" i="10"/>
  <c r="B1162" i="10"/>
  <c r="B1163" i="10"/>
  <c r="B1164" i="10"/>
  <c r="B1165" i="10"/>
  <c r="B1166" i="10"/>
  <c r="B1167" i="10"/>
  <c r="B1168" i="10"/>
  <c r="B1169" i="10"/>
  <c r="B1170" i="10"/>
  <c r="B1171" i="10"/>
  <c r="B1172" i="10"/>
  <c r="B1173" i="10"/>
  <c r="B1174" i="10"/>
  <c r="B1175" i="10"/>
  <c r="B1176" i="10"/>
  <c r="B1177" i="10"/>
  <c r="B1178" i="10"/>
  <c r="B1179" i="10"/>
  <c r="B1180" i="10"/>
  <c r="B1181" i="10"/>
  <c r="B1182" i="10"/>
  <c r="B1183" i="10"/>
  <c r="B1184" i="10"/>
  <c r="B1185" i="10"/>
  <c r="B1186" i="10"/>
  <c r="B1187" i="10"/>
  <c r="B1188" i="10"/>
  <c r="B1189" i="10"/>
  <c r="B1190" i="10"/>
  <c r="B1191" i="10"/>
  <c r="B1192" i="10"/>
  <c r="B1193" i="10"/>
  <c r="B1194" i="10"/>
  <c r="B1195" i="10"/>
  <c r="B1196" i="10"/>
  <c r="B1197" i="10"/>
  <c r="B1198" i="10"/>
  <c r="B1199" i="10"/>
  <c r="B1200" i="10"/>
  <c r="B1201" i="10"/>
  <c r="B1202" i="10"/>
  <c r="B1203" i="10"/>
  <c r="B1204" i="10"/>
  <c r="B1205" i="10"/>
  <c r="B1206" i="10"/>
  <c r="B1207" i="10"/>
  <c r="B1208" i="10"/>
  <c r="B1209" i="10"/>
  <c r="B1210" i="10"/>
  <c r="B1211" i="10"/>
  <c r="B1212" i="10"/>
  <c r="B1213" i="10"/>
  <c r="B1214" i="10"/>
  <c r="B1215" i="10"/>
  <c r="B1216" i="10"/>
  <c r="B1217" i="10"/>
  <c r="B1218" i="10"/>
  <c r="B1219" i="10"/>
  <c r="B1220" i="10"/>
  <c r="B1221" i="10"/>
  <c r="B1222" i="10"/>
  <c r="B1223" i="10"/>
  <c r="B1224" i="10"/>
  <c r="B1225" i="10"/>
  <c r="B1226" i="10"/>
  <c r="B1227" i="10"/>
  <c r="B1228" i="10"/>
  <c r="B1229" i="10"/>
  <c r="B1230" i="10"/>
  <c r="B1231" i="10"/>
  <c r="B1232" i="10"/>
  <c r="B1233" i="10"/>
  <c r="B1234" i="10"/>
  <c r="B1235" i="10"/>
  <c r="B1236" i="10"/>
  <c r="B1237" i="10"/>
  <c r="B1238" i="10"/>
  <c r="B1239" i="10"/>
  <c r="B1240" i="10"/>
  <c r="B1241" i="10"/>
  <c r="B1242" i="10"/>
  <c r="B1243" i="10"/>
  <c r="B1244" i="10"/>
  <c r="B1245" i="10"/>
  <c r="B1246" i="10"/>
  <c r="B1247" i="10"/>
  <c r="B1248" i="10"/>
  <c r="B1249" i="10"/>
  <c r="B1250" i="10"/>
  <c r="B1251" i="10"/>
  <c r="B1252" i="10"/>
  <c r="B1253" i="10"/>
  <c r="B1254" i="10"/>
  <c r="B1255" i="10"/>
  <c r="B1256" i="10"/>
  <c r="B1257" i="10"/>
  <c r="B1258" i="10"/>
  <c r="B1259" i="10"/>
  <c r="B1260" i="10"/>
  <c r="B1261" i="10"/>
  <c r="B1262" i="10"/>
  <c r="B1263" i="10"/>
  <c r="B1264" i="10"/>
  <c r="B1265" i="10"/>
  <c r="B1266" i="10"/>
  <c r="B1267" i="10"/>
  <c r="B1268" i="10"/>
  <c r="B1269" i="10"/>
  <c r="B1270" i="10"/>
  <c r="B1271" i="10"/>
  <c r="B1272" i="10"/>
  <c r="B1273" i="10"/>
  <c r="B1274" i="10"/>
  <c r="B1275" i="10"/>
  <c r="B1276" i="10"/>
  <c r="B1277" i="10"/>
  <c r="B1278" i="10"/>
  <c r="B1279" i="10"/>
  <c r="B1280" i="10"/>
  <c r="B1281" i="10"/>
  <c r="B1282" i="10"/>
  <c r="B1283" i="10"/>
  <c r="B1284" i="10"/>
  <c r="B1285" i="10"/>
  <c r="B1286" i="10"/>
  <c r="B1287" i="10"/>
  <c r="B1288" i="10"/>
  <c r="B1289" i="10"/>
  <c r="B1290" i="10"/>
  <c r="B1291" i="10"/>
  <c r="B1292" i="10"/>
  <c r="B1293" i="10"/>
  <c r="B1294" i="10"/>
  <c r="B1295" i="10"/>
  <c r="B1296" i="10"/>
  <c r="B1297" i="10"/>
  <c r="B1298" i="10"/>
  <c r="B1299" i="10"/>
  <c r="B1300" i="10"/>
  <c r="B1301" i="10"/>
  <c r="B1302" i="10"/>
  <c r="B1303" i="10"/>
  <c r="B1304" i="10"/>
  <c r="B1305" i="10"/>
  <c r="B1306" i="10"/>
  <c r="B1307" i="10"/>
  <c r="B1308" i="10"/>
  <c r="B1309" i="10"/>
  <c r="B1310" i="10"/>
  <c r="B1311" i="10"/>
  <c r="B1312" i="10"/>
  <c r="B1313" i="10"/>
  <c r="B1314" i="10"/>
  <c r="B1315" i="10"/>
  <c r="B1316" i="10"/>
  <c r="B1317" i="10"/>
  <c r="B1318" i="10"/>
  <c r="B1319" i="10"/>
  <c r="B1320" i="10"/>
  <c r="B1321" i="10"/>
  <c r="B1322" i="10"/>
  <c r="B1323" i="10"/>
  <c r="B1324" i="10"/>
  <c r="B1325" i="10"/>
  <c r="B1326" i="10"/>
  <c r="B1327" i="10"/>
  <c r="B1328" i="10"/>
  <c r="B1329" i="10"/>
  <c r="B1330" i="10"/>
  <c r="B1331" i="10"/>
  <c r="B1332" i="10"/>
  <c r="B1333" i="10"/>
  <c r="B1334" i="10"/>
  <c r="B1335" i="10"/>
  <c r="B1336" i="10"/>
  <c r="B1337" i="10"/>
  <c r="B1338" i="10"/>
  <c r="B1339" i="10"/>
  <c r="B1340" i="10"/>
  <c r="B1341" i="10"/>
  <c r="B1342" i="10"/>
  <c r="B1343" i="10"/>
  <c r="B1344" i="10"/>
  <c r="B1345" i="10"/>
  <c r="B1346" i="10"/>
  <c r="B1347" i="10"/>
  <c r="B1348" i="10"/>
  <c r="B1349" i="10"/>
  <c r="B1350" i="10"/>
  <c r="B1351" i="10"/>
  <c r="B1352" i="10"/>
  <c r="B1353" i="10"/>
  <c r="B1354" i="10"/>
  <c r="B1355" i="10"/>
  <c r="B1356" i="10"/>
  <c r="B1357" i="10"/>
  <c r="B1358" i="10"/>
  <c r="B1359" i="10"/>
  <c r="B1360" i="10"/>
  <c r="B1361" i="10"/>
  <c r="B1362" i="10"/>
  <c r="B1363" i="10"/>
  <c r="B1364" i="10"/>
  <c r="B1365" i="10"/>
  <c r="B1366" i="10"/>
  <c r="B1367" i="10"/>
  <c r="B1368" i="10"/>
  <c r="B1369" i="10"/>
  <c r="B1370" i="10"/>
  <c r="B1371" i="10"/>
  <c r="B1372" i="10"/>
  <c r="B1373" i="10"/>
  <c r="B1374" i="10"/>
  <c r="B1375" i="10"/>
  <c r="B1376" i="10"/>
  <c r="B1377" i="10"/>
  <c r="B1378" i="10"/>
  <c r="B1379" i="10"/>
  <c r="B1380" i="10"/>
  <c r="B1381" i="10"/>
  <c r="B1382" i="10"/>
  <c r="B1383" i="10"/>
  <c r="B1384" i="10"/>
  <c r="B1385" i="10"/>
  <c r="B1386" i="10"/>
  <c r="B1387" i="10"/>
  <c r="B1388" i="10"/>
  <c r="B1389" i="10"/>
  <c r="B1390" i="10"/>
  <c r="B1391" i="10"/>
  <c r="B1392" i="10"/>
  <c r="B1393" i="10"/>
  <c r="B1394" i="10"/>
  <c r="B1395" i="10"/>
  <c r="B1396" i="10"/>
  <c r="B1397" i="10"/>
  <c r="B1398" i="10"/>
  <c r="B1399" i="10"/>
  <c r="B1400" i="10"/>
  <c r="B1401" i="10"/>
  <c r="B1402" i="10"/>
  <c r="B1403" i="10"/>
  <c r="B1404" i="10"/>
  <c r="B1405" i="10"/>
  <c r="B1406" i="10"/>
  <c r="B1407" i="10"/>
  <c r="B1408" i="10"/>
  <c r="B1409" i="10"/>
  <c r="B1410" i="10"/>
  <c r="B1411" i="10"/>
  <c r="B1412" i="10"/>
  <c r="B1413" i="10"/>
  <c r="B1414" i="10"/>
  <c r="B1415" i="10"/>
  <c r="B1416" i="10"/>
  <c r="B1417" i="10"/>
  <c r="B1418" i="10"/>
  <c r="B1419" i="10"/>
  <c r="B1420" i="10"/>
  <c r="B1421" i="10"/>
  <c r="B1422" i="10"/>
  <c r="B1423" i="10"/>
  <c r="B1424" i="10"/>
  <c r="B1425" i="10"/>
  <c r="B1426" i="10"/>
  <c r="B1427" i="10"/>
  <c r="B1428" i="10"/>
  <c r="B1429" i="10"/>
  <c r="B1430" i="10"/>
  <c r="B1431" i="10"/>
  <c r="B1432" i="10"/>
  <c r="B1433" i="10"/>
  <c r="B1434" i="10"/>
  <c r="B1435" i="10"/>
  <c r="B1436" i="10"/>
  <c r="B1437" i="10"/>
  <c r="B1438" i="10"/>
  <c r="B1439" i="10"/>
  <c r="B1440" i="10"/>
  <c r="B1441" i="10"/>
  <c r="B1442" i="10"/>
  <c r="B1443" i="10"/>
  <c r="B1444" i="10"/>
  <c r="B1445" i="10"/>
  <c r="B1446" i="10"/>
  <c r="B1447" i="10"/>
  <c r="B1448" i="10"/>
  <c r="B1449" i="10"/>
  <c r="B1450" i="10"/>
  <c r="B1451" i="10"/>
  <c r="B1452" i="10"/>
  <c r="B1453" i="10"/>
  <c r="B1454" i="10"/>
  <c r="B1455" i="10"/>
  <c r="B1456" i="10"/>
  <c r="B1457" i="10"/>
  <c r="B1458" i="10"/>
  <c r="B1459" i="10"/>
  <c r="B1460" i="10"/>
  <c r="B1461" i="10"/>
  <c r="B1462" i="10"/>
  <c r="B1463" i="10"/>
  <c r="B1464" i="10"/>
  <c r="B1465" i="10"/>
  <c r="B1466" i="10"/>
  <c r="B1467" i="10"/>
  <c r="B1468" i="10"/>
  <c r="B1469" i="10"/>
  <c r="B1470" i="10"/>
  <c r="B1471" i="10"/>
  <c r="B1472" i="10"/>
  <c r="B1473" i="10"/>
  <c r="B1474" i="10"/>
  <c r="B1475" i="10"/>
  <c r="B1476" i="10"/>
  <c r="B1477" i="10"/>
  <c r="B1478" i="10"/>
  <c r="B1479" i="10"/>
  <c r="B1480" i="10"/>
  <c r="B1481" i="10"/>
  <c r="B1482" i="10"/>
  <c r="B1483" i="10"/>
  <c r="B1484" i="10"/>
  <c r="B1485" i="10"/>
  <c r="B1486" i="10"/>
  <c r="B1487" i="10"/>
  <c r="B1488" i="10"/>
  <c r="B1489" i="10"/>
  <c r="B1490" i="10"/>
  <c r="B1491" i="10"/>
  <c r="B1492" i="10"/>
  <c r="B1493" i="10"/>
  <c r="B1494" i="10"/>
  <c r="B1495" i="10"/>
  <c r="B1496" i="10"/>
  <c r="B1497" i="10"/>
  <c r="B1498" i="10"/>
  <c r="B1499" i="10"/>
  <c r="B1500" i="10"/>
  <c r="B1501" i="10"/>
  <c r="B1502" i="10"/>
  <c r="B1503" i="10"/>
  <c r="B1504" i="10"/>
  <c r="B1505" i="10"/>
  <c r="B1506" i="10"/>
  <c r="B1507" i="10"/>
  <c r="B1508" i="10"/>
  <c r="B1509" i="10"/>
  <c r="B1510" i="10"/>
  <c r="B1511" i="10"/>
  <c r="B1512" i="10"/>
  <c r="B1513" i="10"/>
  <c r="B1514" i="10"/>
  <c r="B1515" i="10"/>
  <c r="B1516" i="10"/>
  <c r="B1517" i="10"/>
  <c r="B1518" i="10"/>
  <c r="B1519" i="10"/>
  <c r="B1520" i="10"/>
  <c r="B1521" i="10"/>
  <c r="B1522" i="10"/>
  <c r="B1523" i="10"/>
  <c r="B1524" i="10"/>
  <c r="B1525" i="10"/>
  <c r="B1526" i="10"/>
  <c r="B1527" i="10"/>
  <c r="B1528" i="10"/>
  <c r="B1529" i="10"/>
  <c r="B1530" i="10"/>
  <c r="B1531" i="10"/>
  <c r="B1532" i="10"/>
  <c r="B1533" i="10"/>
  <c r="B1534" i="10"/>
  <c r="B1535" i="10"/>
  <c r="B1536" i="10"/>
  <c r="B1537" i="10"/>
  <c r="B1538" i="10"/>
  <c r="B1539" i="10"/>
  <c r="B1540" i="10"/>
  <c r="B1541" i="10"/>
  <c r="B1542" i="10"/>
  <c r="B1543" i="10"/>
  <c r="B1544" i="10"/>
  <c r="B1545" i="10"/>
  <c r="B1546" i="10"/>
  <c r="B1547" i="10"/>
  <c r="B1548" i="10"/>
  <c r="B1549" i="10"/>
  <c r="B1550" i="10"/>
  <c r="B1551" i="10"/>
  <c r="B1552" i="10"/>
  <c r="B1553" i="10"/>
  <c r="B1554" i="10"/>
  <c r="B1555" i="10"/>
  <c r="B1556" i="10"/>
  <c r="B1557" i="10"/>
  <c r="B1558" i="10"/>
  <c r="B1559" i="10"/>
  <c r="B1560" i="10"/>
  <c r="B1561" i="10"/>
  <c r="B1562" i="10"/>
  <c r="B1563" i="10"/>
  <c r="B1564" i="10"/>
  <c r="B1565" i="10"/>
  <c r="B1566" i="10"/>
  <c r="B1567" i="10"/>
  <c r="B1568" i="10"/>
  <c r="B1569" i="10"/>
  <c r="B1570" i="10"/>
  <c r="B1571" i="10"/>
  <c r="B1572" i="10"/>
  <c r="B1573" i="10"/>
  <c r="B1574" i="10"/>
  <c r="B1575" i="10"/>
  <c r="B1576" i="10"/>
  <c r="B1577" i="10"/>
  <c r="B1578" i="10"/>
  <c r="B1579" i="10"/>
  <c r="B1580" i="10"/>
  <c r="B1581" i="10"/>
  <c r="B1582" i="10"/>
  <c r="B1583" i="10"/>
  <c r="B1584" i="10"/>
  <c r="B1585" i="10"/>
  <c r="B1586" i="10"/>
  <c r="B1587" i="10"/>
  <c r="B1588" i="10"/>
  <c r="B1589" i="10"/>
  <c r="B1590" i="10"/>
  <c r="B1591" i="10"/>
  <c r="B1592" i="10"/>
  <c r="B1593" i="10"/>
  <c r="B1594" i="10"/>
  <c r="B1595" i="10"/>
  <c r="B1596" i="10"/>
  <c r="B1597" i="10"/>
  <c r="B1598" i="10"/>
  <c r="B1599" i="10"/>
  <c r="B1600" i="10"/>
  <c r="B1601" i="10"/>
  <c r="B1602" i="10"/>
  <c r="B1603" i="10"/>
  <c r="B1604" i="10"/>
  <c r="B1605" i="10"/>
  <c r="B1606" i="10"/>
  <c r="B1607" i="10"/>
  <c r="B1608" i="10"/>
  <c r="B1609" i="10"/>
  <c r="B1610" i="10"/>
  <c r="B1611" i="10"/>
  <c r="B1612" i="10"/>
  <c r="B1613" i="10"/>
  <c r="B1614" i="10"/>
  <c r="B1615" i="10"/>
  <c r="B1616" i="10"/>
  <c r="B1617" i="10"/>
  <c r="B1618" i="10"/>
  <c r="B1619" i="10"/>
  <c r="B1620" i="10"/>
  <c r="B1621" i="10"/>
  <c r="B1622" i="10"/>
  <c r="B1623" i="10"/>
  <c r="B1624" i="10"/>
  <c r="B1625" i="10"/>
  <c r="B1626" i="10"/>
  <c r="B1627" i="10"/>
  <c r="B1628" i="10"/>
  <c r="B1629" i="10"/>
  <c r="B1630" i="10"/>
  <c r="B1631" i="10"/>
  <c r="B1632" i="10"/>
  <c r="B1633" i="10"/>
  <c r="B1634" i="10"/>
  <c r="B1635" i="10"/>
  <c r="B1636" i="10"/>
  <c r="B1637" i="10"/>
  <c r="B1638" i="10"/>
  <c r="B1639" i="10"/>
  <c r="B1640" i="10"/>
  <c r="B1641" i="10"/>
  <c r="B1642" i="10"/>
  <c r="B1643" i="10"/>
  <c r="B1644" i="10"/>
  <c r="B1645" i="10"/>
  <c r="B1646" i="10"/>
  <c r="B1647" i="10"/>
  <c r="B1648" i="10"/>
  <c r="B1649" i="10"/>
  <c r="B1650" i="10"/>
  <c r="B1651" i="10"/>
  <c r="B1652" i="10"/>
  <c r="B1653" i="10"/>
  <c r="B1654" i="10"/>
  <c r="B1655" i="10"/>
  <c r="B1656" i="10"/>
  <c r="B1657" i="10"/>
  <c r="B1658" i="10"/>
  <c r="B1659" i="10"/>
  <c r="B1660" i="10"/>
  <c r="B1661" i="10"/>
  <c r="B1662" i="10"/>
  <c r="B1663" i="10"/>
  <c r="B1664" i="10"/>
  <c r="B1665" i="10"/>
  <c r="B1666" i="10"/>
  <c r="B1667" i="10"/>
  <c r="B1668" i="10"/>
  <c r="B1669" i="10"/>
  <c r="B1670" i="10"/>
  <c r="B1671" i="10"/>
  <c r="B1672" i="10"/>
  <c r="B1673" i="10"/>
  <c r="B1674" i="10"/>
  <c r="B1675" i="10"/>
  <c r="B1676" i="10"/>
  <c r="B1677" i="10"/>
  <c r="B1678" i="10"/>
  <c r="B1679" i="10"/>
  <c r="B1680" i="10"/>
  <c r="B1681" i="10"/>
  <c r="B1682" i="10"/>
  <c r="B1683" i="10"/>
  <c r="B1684" i="10"/>
  <c r="B1685" i="10"/>
  <c r="B1686" i="10"/>
  <c r="B1687" i="10"/>
  <c r="B1688" i="10"/>
  <c r="B1689" i="10"/>
  <c r="B1690" i="10"/>
  <c r="B1691" i="10"/>
  <c r="B1692" i="10"/>
  <c r="B1693" i="10"/>
  <c r="B1694" i="10"/>
  <c r="B1695" i="10"/>
  <c r="B1696" i="10"/>
  <c r="B1697" i="10"/>
  <c r="B1698" i="10"/>
  <c r="B1699" i="10"/>
  <c r="B1700" i="10"/>
  <c r="B1701" i="10"/>
  <c r="B1702" i="10"/>
  <c r="B1703" i="10"/>
  <c r="B1704" i="10"/>
  <c r="B1705" i="10"/>
  <c r="B1706" i="10"/>
  <c r="B1707" i="10"/>
  <c r="B1708" i="10"/>
  <c r="B1709" i="10"/>
  <c r="B1710" i="10"/>
  <c r="B1711" i="10"/>
  <c r="B1712" i="10"/>
  <c r="B1713" i="10"/>
  <c r="B1714" i="10"/>
  <c r="B1715" i="10"/>
  <c r="B1716" i="10"/>
  <c r="B1717" i="10"/>
  <c r="B1718" i="10"/>
  <c r="B1719" i="10"/>
  <c r="B1720" i="10"/>
  <c r="B1721" i="10"/>
  <c r="B1722" i="10"/>
  <c r="B1723" i="10"/>
  <c r="B1724" i="10"/>
  <c r="B1725" i="10"/>
  <c r="B1726" i="10"/>
  <c r="B1727" i="10"/>
  <c r="B1728" i="10"/>
  <c r="B1729" i="10"/>
  <c r="B1730" i="10"/>
  <c r="B1731" i="10"/>
  <c r="B1732" i="10"/>
  <c r="B1733" i="10"/>
  <c r="B1734" i="10"/>
  <c r="B1735" i="10"/>
  <c r="B1736" i="10"/>
  <c r="B1737" i="10"/>
  <c r="B1738" i="10"/>
  <c r="B1739" i="10"/>
  <c r="B1740" i="10"/>
  <c r="B1741" i="10"/>
  <c r="B1742" i="10"/>
  <c r="B1743" i="10"/>
  <c r="B1744" i="10"/>
  <c r="B1745" i="10"/>
  <c r="B1746" i="10"/>
  <c r="B1747" i="10"/>
  <c r="B1748" i="10"/>
  <c r="B1749" i="10"/>
  <c r="B1750" i="10"/>
  <c r="B1751" i="10"/>
  <c r="B1752" i="10"/>
  <c r="B1753" i="10"/>
  <c r="B1754" i="10"/>
  <c r="B1755" i="10"/>
  <c r="B1756" i="10"/>
  <c r="B1757" i="10"/>
  <c r="B1758" i="10"/>
  <c r="B1759" i="10"/>
  <c r="B1760" i="10"/>
  <c r="B1761" i="10"/>
  <c r="B1762" i="10"/>
  <c r="B1763" i="10"/>
  <c r="B1764" i="10"/>
  <c r="B1765" i="10"/>
  <c r="B1766" i="10"/>
  <c r="B1767" i="10"/>
  <c r="B1768" i="10"/>
  <c r="B1769" i="10"/>
  <c r="B1770" i="10"/>
  <c r="B1771" i="10"/>
  <c r="B1772" i="10"/>
  <c r="B1773" i="10"/>
  <c r="B1774" i="10"/>
  <c r="B1775" i="10"/>
  <c r="B1776" i="10"/>
  <c r="B1777" i="10"/>
  <c r="B1778" i="10"/>
  <c r="B1779" i="10"/>
  <c r="B1780" i="10"/>
  <c r="B1781" i="10"/>
  <c r="B1782" i="10"/>
  <c r="B1783" i="10"/>
  <c r="B1784" i="10"/>
  <c r="B1785" i="10"/>
  <c r="B1786" i="10"/>
  <c r="B1787" i="10"/>
  <c r="B1788" i="10"/>
  <c r="B1789" i="10"/>
  <c r="B1790" i="10"/>
  <c r="B1791" i="10"/>
  <c r="B1792" i="10"/>
  <c r="B1793" i="10"/>
  <c r="B1794" i="10"/>
  <c r="B1795" i="10"/>
  <c r="B1796" i="10"/>
  <c r="B1797" i="10"/>
  <c r="B1798" i="10"/>
  <c r="B1799" i="10"/>
  <c r="B1800" i="10"/>
  <c r="B1801" i="10"/>
  <c r="B1802" i="10"/>
  <c r="B1803" i="10"/>
  <c r="B1804" i="10"/>
  <c r="B1805" i="10"/>
  <c r="B1806" i="10"/>
  <c r="B1807" i="10"/>
  <c r="B1808" i="10"/>
  <c r="B1809" i="10"/>
  <c r="B1810" i="10"/>
  <c r="B1811" i="10"/>
  <c r="B1812" i="10"/>
  <c r="B1813" i="10"/>
  <c r="B1814" i="10"/>
  <c r="B1815" i="10"/>
  <c r="B1816" i="10"/>
  <c r="B1817" i="10"/>
  <c r="B1818" i="10"/>
  <c r="B1819" i="10"/>
  <c r="B1820" i="10"/>
  <c r="B1821" i="10"/>
  <c r="B1822" i="10"/>
  <c r="B1823" i="10"/>
  <c r="B1824" i="10"/>
  <c r="B1825" i="10"/>
  <c r="B1826" i="10"/>
  <c r="B1827" i="10"/>
  <c r="B1828" i="10"/>
  <c r="B1829" i="10"/>
  <c r="B1830" i="10"/>
  <c r="B1831" i="10"/>
  <c r="B1832" i="10"/>
  <c r="B1833" i="10"/>
  <c r="B1834" i="10"/>
  <c r="B1835" i="10"/>
  <c r="B1836" i="10"/>
  <c r="B1837" i="10"/>
  <c r="B1838" i="10"/>
  <c r="B1839" i="10"/>
  <c r="B1840" i="10"/>
  <c r="B1841" i="10"/>
  <c r="B1842" i="10"/>
  <c r="B1843" i="10"/>
  <c r="B1844" i="10"/>
  <c r="B1845" i="10"/>
  <c r="B1846" i="10"/>
  <c r="B1847" i="10"/>
  <c r="B1848" i="10"/>
  <c r="B1849" i="10"/>
  <c r="B1850" i="10"/>
  <c r="B1851" i="10"/>
  <c r="B1852" i="10"/>
  <c r="B1853" i="10"/>
  <c r="B1854" i="10"/>
  <c r="B1855" i="10"/>
  <c r="B1856" i="10"/>
  <c r="B1857" i="10"/>
  <c r="B1858" i="10"/>
  <c r="B1859" i="10"/>
  <c r="B1860" i="10"/>
  <c r="B1861" i="10"/>
  <c r="B1862" i="10"/>
  <c r="B1863" i="10"/>
  <c r="B1864" i="10"/>
  <c r="B1865" i="10"/>
  <c r="B1866" i="10"/>
  <c r="B1867" i="10"/>
  <c r="B1868" i="10"/>
  <c r="B1869" i="10"/>
  <c r="B1870" i="10"/>
  <c r="B1871" i="10"/>
  <c r="B1872" i="10"/>
  <c r="B1873" i="10"/>
  <c r="B1874" i="10"/>
  <c r="B1875" i="10"/>
  <c r="B1876" i="10"/>
  <c r="B1877" i="10"/>
  <c r="B1878" i="10"/>
  <c r="B1879" i="10"/>
  <c r="B1880" i="10"/>
  <c r="B1881" i="10"/>
  <c r="B1882" i="10"/>
  <c r="B1883" i="10"/>
  <c r="B1884" i="10"/>
  <c r="B1885" i="10"/>
  <c r="B1886" i="10"/>
  <c r="B1887" i="10"/>
  <c r="B1888" i="10"/>
  <c r="B1889" i="10"/>
  <c r="B1890" i="10"/>
  <c r="B1891" i="10"/>
  <c r="B1892" i="10"/>
  <c r="B1893" i="10"/>
  <c r="B1894" i="10"/>
  <c r="B1895" i="10"/>
  <c r="B1896" i="10"/>
  <c r="B1897" i="10"/>
  <c r="B1898" i="10"/>
  <c r="B1899" i="10"/>
  <c r="B1900" i="10"/>
  <c r="B1901" i="10"/>
  <c r="B1902" i="10"/>
  <c r="B1903" i="10"/>
  <c r="B1904" i="10"/>
  <c r="B1905" i="10"/>
  <c r="B1906" i="10"/>
  <c r="B1907" i="10"/>
  <c r="B1908" i="10"/>
  <c r="B1909" i="10"/>
  <c r="B1910" i="10"/>
  <c r="B1911" i="10"/>
  <c r="B1912" i="10"/>
  <c r="B1913" i="10"/>
  <c r="B1914" i="10"/>
  <c r="B1915" i="10"/>
  <c r="B1916" i="10"/>
  <c r="B1917" i="10"/>
  <c r="B1918" i="10"/>
  <c r="B1919" i="10"/>
  <c r="B1920" i="10"/>
  <c r="B1921" i="10"/>
  <c r="B1922" i="10"/>
  <c r="B1923" i="10"/>
  <c r="B1924" i="10"/>
  <c r="B1925" i="10"/>
  <c r="B1926" i="10"/>
  <c r="B1927" i="10"/>
  <c r="B1928" i="10"/>
  <c r="B1929" i="10"/>
  <c r="B1930" i="10"/>
  <c r="B1931" i="10"/>
  <c r="B1932" i="10"/>
  <c r="B1933" i="10"/>
  <c r="B1934" i="10"/>
  <c r="B1935" i="10"/>
  <c r="B1936" i="10"/>
  <c r="B1937" i="10"/>
  <c r="B1938" i="10"/>
  <c r="B1939" i="10"/>
  <c r="B1940" i="10"/>
  <c r="B1941" i="10"/>
  <c r="B1942" i="10"/>
  <c r="B1943" i="10"/>
  <c r="B1944" i="10"/>
  <c r="B1945" i="10"/>
  <c r="B1946" i="10"/>
  <c r="B1947" i="10"/>
  <c r="B1948" i="10"/>
  <c r="B1949" i="10"/>
  <c r="B1950" i="10"/>
  <c r="B1951" i="10"/>
  <c r="B1952" i="10"/>
  <c r="B1953" i="10"/>
  <c r="B1954" i="10"/>
  <c r="B1955" i="10"/>
  <c r="B1956" i="10"/>
  <c r="B1957" i="10"/>
  <c r="B1958" i="10"/>
  <c r="B1959" i="10"/>
  <c r="B1960" i="10"/>
  <c r="B1961" i="10"/>
  <c r="B1962" i="10"/>
  <c r="B1963" i="10"/>
  <c r="B1964" i="10"/>
  <c r="B1965" i="10"/>
  <c r="B1966" i="10"/>
  <c r="B1967" i="10"/>
  <c r="B1968" i="10"/>
  <c r="B1969" i="10"/>
  <c r="B1970" i="10"/>
  <c r="B1971" i="10"/>
  <c r="B1972" i="10"/>
  <c r="B1973" i="10"/>
  <c r="B1974" i="10"/>
  <c r="B1975" i="10"/>
  <c r="B1976" i="10"/>
  <c r="B1977" i="10"/>
  <c r="B1978" i="10"/>
  <c r="B1979" i="10"/>
  <c r="B1980" i="10"/>
  <c r="B1981" i="10"/>
  <c r="B1982" i="10"/>
  <c r="B1983" i="10"/>
  <c r="B1984" i="10"/>
  <c r="B1985" i="10"/>
  <c r="B1986" i="10"/>
  <c r="B1987" i="10"/>
  <c r="B1988" i="10"/>
  <c r="B1989" i="10"/>
  <c r="B1990" i="10"/>
  <c r="B1991" i="10"/>
  <c r="B1992" i="10"/>
  <c r="B1993" i="10"/>
  <c r="B1994" i="10"/>
  <c r="B1995" i="10"/>
  <c r="B1996" i="10"/>
  <c r="B1997" i="10"/>
  <c r="B1998" i="10"/>
  <c r="B1999" i="10"/>
  <c r="B2000" i="10"/>
  <c r="B2001" i="10"/>
  <c r="B2002" i="10"/>
  <c r="B2003" i="10"/>
  <c r="B2004" i="10"/>
  <c r="B2005" i="10"/>
  <c r="B2006" i="10"/>
  <c r="B2007" i="10"/>
  <c r="B2008" i="10"/>
  <c r="B2009" i="10"/>
  <c r="B2010" i="10"/>
  <c r="B2011" i="10"/>
  <c r="B2012" i="10"/>
  <c r="B2013" i="10"/>
  <c r="B2014" i="10"/>
  <c r="B2015" i="10"/>
  <c r="B2016" i="10"/>
  <c r="B2017" i="10"/>
  <c r="B2018" i="10"/>
  <c r="B2019" i="10"/>
  <c r="B2020" i="10"/>
  <c r="B2021" i="10"/>
  <c r="B2022" i="10"/>
  <c r="B2023" i="10"/>
  <c r="B2024" i="10"/>
  <c r="B2025" i="10"/>
  <c r="B2026" i="10"/>
  <c r="B2027" i="10"/>
  <c r="B2028" i="10"/>
  <c r="B2029" i="10"/>
  <c r="B2030" i="10"/>
  <c r="B2031" i="10"/>
  <c r="B2032" i="10"/>
  <c r="B2033" i="10"/>
  <c r="B2034" i="10"/>
  <c r="B2035" i="10"/>
  <c r="B2036" i="10"/>
  <c r="B2037" i="10"/>
  <c r="B2038" i="10"/>
  <c r="B2039" i="10"/>
  <c r="B2040" i="10"/>
  <c r="B2041" i="10"/>
  <c r="B2042" i="10"/>
  <c r="B2043" i="10"/>
  <c r="B2044" i="10"/>
  <c r="B2045" i="10"/>
  <c r="B2046" i="10"/>
  <c r="B2047" i="10"/>
  <c r="B2048" i="10"/>
  <c r="B2049" i="10"/>
  <c r="B2050" i="10"/>
  <c r="B2051" i="10"/>
  <c r="B2052" i="10"/>
  <c r="B2053" i="10"/>
  <c r="B2054" i="10"/>
  <c r="B2055" i="10"/>
  <c r="B2056" i="10"/>
  <c r="B2057" i="10"/>
  <c r="B2058" i="10"/>
  <c r="B2059" i="10"/>
  <c r="B2060" i="10"/>
  <c r="B2061" i="10"/>
  <c r="B2062" i="10"/>
  <c r="B2063" i="10"/>
  <c r="B2064" i="10"/>
  <c r="B2065" i="10"/>
  <c r="B2066" i="10"/>
  <c r="B2067" i="10"/>
  <c r="B2068" i="10"/>
  <c r="B2069" i="10"/>
  <c r="B2070" i="10"/>
  <c r="B2071" i="10"/>
  <c r="B2072" i="10"/>
  <c r="B2073" i="10"/>
  <c r="B2074" i="10"/>
  <c r="B2075" i="10"/>
  <c r="B2076" i="10"/>
  <c r="B2077" i="10"/>
  <c r="B2078" i="10"/>
  <c r="B2079" i="10"/>
  <c r="B2080" i="10"/>
  <c r="B2081" i="10"/>
  <c r="B2082" i="10"/>
  <c r="B2083" i="10"/>
  <c r="B2084" i="10"/>
  <c r="B2085" i="10"/>
  <c r="B2086" i="10"/>
  <c r="B2087" i="10"/>
  <c r="B2088" i="10"/>
  <c r="B2089" i="10"/>
  <c r="B2090" i="10"/>
  <c r="B2091" i="10"/>
  <c r="B2092" i="10"/>
  <c r="B2093" i="10"/>
  <c r="B2094" i="10"/>
  <c r="B2095" i="10"/>
  <c r="B2096" i="10"/>
  <c r="B2097" i="10"/>
  <c r="B2098" i="10"/>
  <c r="B2099" i="10"/>
  <c r="B2100" i="10"/>
  <c r="B2101" i="10"/>
  <c r="B2102" i="10"/>
  <c r="B2103" i="10"/>
  <c r="B2104" i="10"/>
  <c r="B2105" i="10"/>
  <c r="B2106" i="10"/>
  <c r="B2107" i="10"/>
  <c r="B2108" i="10"/>
  <c r="B2109" i="10"/>
  <c r="B2110" i="10"/>
  <c r="B2111" i="10"/>
  <c r="B2112" i="10"/>
  <c r="B2113" i="10"/>
  <c r="B2114" i="10"/>
  <c r="B2115" i="10"/>
  <c r="B2116" i="10"/>
  <c r="B2117" i="10"/>
  <c r="B2118" i="10"/>
  <c r="B2119" i="10"/>
  <c r="B2120" i="10"/>
  <c r="B2121" i="10"/>
  <c r="B2122" i="10"/>
  <c r="B2123" i="10"/>
  <c r="B2124" i="10"/>
  <c r="B2125" i="10"/>
  <c r="B2126" i="10"/>
  <c r="B2127" i="10"/>
  <c r="B2128" i="10"/>
  <c r="B2129" i="10"/>
  <c r="B2130" i="10"/>
  <c r="B2131" i="10"/>
  <c r="B2132" i="10"/>
  <c r="B2133" i="10"/>
  <c r="B2134" i="10"/>
  <c r="B2135" i="10"/>
  <c r="B2136" i="10"/>
  <c r="B2137" i="10"/>
  <c r="B2138" i="10"/>
  <c r="B2139" i="10"/>
  <c r="B2140" i="10"/>
  <c r="B2141" i="10"/>
  <c r="B2142" i="10"/>
  <c r="B2143" i="10"/>
  <c r="B2144" i="10"/>
  <c r="B2145" i="10"/>
  <c r="B2146" i="10"/>
  <c r="B2147" i="10"/>
  <c r="B2148" i="10"/>
  <c r="B2149" i="10"/>
  <c r="B2150" i="10"/>
  <c r="B2151" i="10"/>
  <c r="B2152" i="10"/>
  <c r="B2153" i="10"/>
  <c r="B2154" i="10"/>
  <c r="B2155" i="10"/>
  <c r="B2156" i="10"/>
  <c r="B2157" i="10"/>
  <c r="B2158" i="10"/>
  <c r="B2159" i="10"/>
  <c r="B2160" i="10"/>
  <c r="B2161" i="10"/>
  <c r="B2162" i="10"/>
  <c r="B2163" i="10"/>
  <c r="B2164" i="10"/>
  <c r="B2165" i="10"/>
  <c r="B2166" i="10"/>
  <c r="B2167" i="10"/>
  <c r="B2168" i="10"/>
  <c r="B2169" i="10"/>
  <c r="B2170" i="10"/>
  <c r="B2171" i="10"/>
  <c r="B2172" i="10"/>
  <c r="B2173" i="10"/>
  <c r="B2174" i="10"/>
  <c r="B2175" i="10"/>
  <c r="B2176" i="10"/>
  <c r="B2177" i="10"/>
  <c r="B2178" i="10"/>
  <c r="B2179" i="10"/>
  <c r="B2180" i="10"/>
  <c r="B2181" i="10"/>
  <c r="B2182" i="10"/>
  <c r="B2183" i="10"/>
  <c r="B2184" i="10"/>
  <c r="B2185" i="10"/>
  <c r="B2186" i="10"/>
  <c r="B2187" i="10"/>
  <c r="B2188" i="10"/>
  <c r="B2189" i="10"/>
  <c r="B2190" i="10"/>
  <c r="B2191" i="10"/>
  <c r="B2192" i="10"/>
  <c r="B2193" i="10"/>
  <c r="B2194" i="10"/>
  <c r="B2195" i="10"/>
  <c r="B2196" i="10"/>
  <c r="B2197" i="10"/>
  <c r="B2198" i="10"/>
  <c r="B2199" i="10"/>
  <c r="B2200" i="10"/>
  <c r="B2201" i="10"/>
  <c r="B2202" i="10"/>
  <c r="B2203" i="10"/>
  <c r="B2204" i="10"/>
  <c r="B2205" i="10"/>
  <c r="B2206" i="10"/>
  <c r="B2207" i="10"/>
  <c r="B2208" i="10"/>
  <c r="B2209" i="10"/>
  <c r="B2210" i="10"/>
  <c r="B2211" i="10"/>
  <c r="B2212" i="10"/>
  <c r="B2213" i="10"/>
  <c r="B2214" i="10"/>
  <c r="B2215" i="10"/>
  <c r="B2216" i="10"/>
  <c r="B2217" i="10"/>
  <c r="B2218" i="10"/>
  <c r="B2219" i="10"/>
  <c r="B2220" i="10"/>
  <c r="B2221" i="10"/>
  <c r="B2222" i="10"/>
  <c r="B2223" i="10"/>
  <c r="B2224" i="10"/>
  <c r="B2225" i="10"/>
  <c r="B2226" i="10"/>
  <c r="B2227" i="10"/>
  <c r="B2228" i="10"/>
  <c r="B2229" i="10"/>
  <c r="B2230" i="10"/>
  <c r="B2231" i="10"/>
  <c r="B2232" i="10"/>
  <c r="B2233" i="10"/>
  <c r="B2234" i="10"/>
  <c r="B2235" i="10"/>
  <c r="B2236" i="10"/>
  <c r="B2237" i="10"/>
  <c r="B2238" i="10"/>
  <c r="B2239" i="10"/>
  <c r="B2240" i="10"/>
  <c r="B2241" i="10"/>
  <c r="B2242" i="10"/>
  <c r="B2243" i="10"/>
  <c r="B2244" i="10"/>
  <c r="B2245" i="10"/>
  <c r="B2246" i="10"/>
  <c r="B2247" i="10"/>
  <c r="B2248" i="10"/>
  <c r="B2249" i="10"/>
  <c r="B2250" i="10"/>
  <c r="B2251" i="10"/>
  <c r="B2252" i="10"/>
  <c r="B2253" i="10"/>
  <c r="B2254" i="10"/>
  <c r="B2255" i="10"/>
  <c r="B2256" i="10"/>
  <c r="B2257" i="10"/>
  <c r="B2258" i="10"/>
  <c r="B2259" i="10"/>
  <c r="B2260" i="10"/>
  <c r="B2261" i="10"/>
  <c r="B2262" i="10"/>
  <c r="B2263" i="10"/>
  <c r="B2264" i="10"/>
  <c r="B2265" i="10"/>
  <c r="B2266" i="10"/>
  <c r="B2267" i="10"/>
  <c r="B2268" i="10"/>
  <c r="B2269" i="10"/>
  <c r="B2270" i="10"/>
  <c r="B2271" i="10"/>
  <c r="B2272" i="10"/>
  <c r="B2273" i="10"/>
  <c r="B2274" i="10"/>
  <c r="B2275" i="10"/>
  <c r="B2276" i="10"/>
  <c r="B2277" i="10"/>
  <c r="B2278" i="10"/>
  <c r="B2279" i="10"/>
  <c r="B2280" i="10"/>
  <c r="B2281" i="10"/>
  <c r="B2282" i="10"/>
  <c r="B2283" i="10"/>
  <c r="B2284" i="10"/>
  <c r="B2285" i="10"/>
  <c r="B2286" i="10"/>
  <c r="B2287" i="10"/>
  <c r="B2288" i="10"/>
  <c r="B2289" i="10"/>
  <c r="B2290" i="10"/>
  <c r="B2291" i="10"/>
  <c r="B2292" i="10"/>
  <c r="B2293" i="10"/>
  <c r="B2294" i="10"/>
  <c r="B2295" i="10"/>
  <c r="B2296" i="10"/>
  <c r="B2297" i="10"/>
  <c r="B2298" i="10"/>
  <c r="B2299" i="10"/>
  <c r="B2300" i="10"/>
  <c r="B2301" i="10"/>
  <c r="B2302" i="10"/>
  <c r="B2303" i="10"/>
  <c r="B2304" i="10"/>
  <c r="B2305" i="10"/>
  <c r="B2306" i="10"/>
  <c r="B2307" i="10"/>
  <c r="B2308" i="10"/>
  <c r="B2309" i="10"/>
  <c r="B2310" i="10"/>
  <c r="B2311" i="10"/>
  <c r="B2312" i="10"/>
  <c r="B2313" i="10"/>
  <c r="B2314" i="10"/>
  <c r="B2315" i="10"/>
  <c r="B2316" i="10"/>
  <c r="B2317" i="10"/>
  <c r="B2318" i="10"/>
  <c r="B2319" i="10"/>
  <c r="B2320" i="10"/>
  <c r="B2321" i="10"/>
  <c r="B2322" i="10"/>
  <c r="B2323" i="10"/>
  <c r="B2324" i="10"/>
  <c r="B2325" i="10"/>
  <c r="B2326" i="10"/>
  <c r="B2327" i="10"/>
  <c r="B2328" i="10"/>
  <c r="B2329" i="10"/>
  <c r="B2330" i="10"/>
  <c r="B2331" i="10"/>
  <c r="B2332" i="10"/>
  <c r="B2333" i="10"/>
  <c r="B2334" i="10"/>
  <c r="B2335" i="10"/>
  <c r="B2336" i="10"/>
  <c r="B2337" i="10"/>
  <c r="B2338" i="10"/>
  <c r="B2339" i="10"/>
  <c r="B2340" i="10"/>
  <c r="B2341" i="10"/>
  <c r="B2342" i="10"/>
  <c r="B2343" i="10"/>
  <c r="B2344" i="10"/>
  <c r="B2345" i="10"/>
  <c r="B2346" i="10"/>
  <c r="B2347" i="10"/>
  <c r="B2348" i="10"/>
  <c r="B2349" i="10"/>
  <c r="B2350" i="10"/>
  <c r="B2351" i="10"/>
  <c r="B2352" i="10"/>
  <c r="B2353" i="10"/>
  <c r="B2354" i="10"/>
  <c r="B2355" i="10"/>
  <c r="B2356" i="10"/>
  <c r="B2357" i="10"/>
  <c r="B2358" i="10"/>
  <c r="B2359" i="10"/>
  <c r="B2360" i="10"/>
  <c r="B2361" i="10"/>
  <c r="B2362" i="10"/>
  <c r="B2363" i="10"/>
  <c r="B2364" i="10"/>
  <c r="B2365" i="10"/>
  <c r="B2366" i="10"/>
  <c r="B2367" i="10"/>
  <c r="B2368" i="10"/>
  <c r="B2369" i="10"/>
  <c r="B2370" i="10"/>
  <c r="B2371" i="10"/>
  <c r="B2372" i="10"/>
  <c r="B2373" i="10"/>
  <c r="B2374" i="10"/>
  <c r="B2375" i="10"/>
  <c r="B2376" i="10"/>
  <c r="B2377" i="10"/>
  <c r="B2378" i="10"/>
  <c r="B2379" i="10"/>
  <c r="B2380" i="10"/>
  <c r="B2381" i="10"/>
  <c r="B2382" i="10"/>
  <c r="B2383" i="10"/>
  <c r="B2384" i="10"/>
  <c r="B2385" i="10"/>
  <c r="B2386" i="10"/>
  <c r="B2387" i="10"/>
  <c r="B2388" i="10"/>
  <c r="B2389" i="10"/>
  <c r="B2390" i="10"/>
  <c r="B2391" i="10"/>
  <c r="B2392" i="10"/>
  <c r="B2393" i="10"/>
  <c r="B2394" i="10"/>
  <c r="B2395" i="10"/>
  <c r="B2396" i="10"/>
  <c r="B2397" i="10"/>
  <c r="B2398" i="10"/>
  <c r="B2399" i="10"/>
  <c r="B2400" i="10"/>
  <c r="B2401" i="10"/>
  <c r="B2402" i="10"/>
  <c r="B2403" i="10"/>
  <c r="B2404" i="10"/>
  <c r="B2405" i="10"/>
  <c r="B2406" i="10"/>
  <c r="B2407" i="10"/>
  <c r="B2408" i="10"/>
  <c r="B2409" i="10"/>
  <c r="B2410" i="10"/>
  <c r="B2411" i="10"/>
  <c r="B2412" i="10"/>
  <c r="B2413" i="10"/>
  <c r="B2414" i="10"/>
  <c r="B2415" i="10"/>
  <c r="B2416" i="10"/>
  <c r="B2417" i="10"/>
  <c r="B2418" i="10"/>
  <c r="B2419" i="10"/>
  <c r="B2420" i="10"/>
  <c r="B2421" i="10"/>
  <c r="B2422" i="10"/>
  <c r="B2423" i="10"/>
  <c r="B2424" i="10"/>
  <c r="B2425" i="10"/>
  <c r="B2426" i="10"/>
  <c r="B2427" i="10"/>
  <c r="B2428" i="10"/>
  <c r="B2429" i="10"/>
  <c r="B2430" i="10"/>
  <c r="B2431" i="10"/>
  <c r="B2432" i="10"/>
  <c r="B2433" i="10"/>
  <c r="B2434" i="10"/>
  <c r="B2435" i="10"/>
  <c r="B2436" i="10"/>
  <c r="B2437" i="10"/>
  <c r="B2438" i="10"/>
  <c r="B2439" i="10"/>
  <c r="B2440" i="10"/>
  <c r="B2441" i="10"/>
  <c r="B2442" i="10"/>
  <c r="B2443" i="10"/>
  <c r="B2444" i="10"/>
  <c r="B2445" i="10"/>
  <c r="B2446" i="10"/>
  <c r="B2447" i="10"/>
  <c r="B2448" i="10"/>
  <c r="B2449" i="10"/>
  <c r="B2450" i="10"/>
  <c r="B2451" i="10"/>
  <c r="B2452" i="10"/>
  <c r="B2453" i="10"/>
  <c r="B2454" i="10"/>
  <c r="B2455" i="10"/>
  <c r="B2456" i="10"/>
  <c r="B2457" i="10"/>
  <c r="B2458" i="10"/>
  <c r="B2459" i="10"/>
  <c r="B2460" i="10"/>
  <c r="B2461" i="10"/>
  <c r="B2462" i="10"/>
  <c r="B2463" i="10"/>
  <c r="B2464" i="10"/>
  <c r="B2465" i="10"/>
  <c r="B2466" i="10"/>
  <c r="B2467" i="10"/>
  <c r="B2468" i="10"/>
  <c r="B2469" i="10"/>
  <c r="B2470" i="10"/>
  <c r="B2471" i="10"/>
  <c r="B2472" i="10"/>
  <c r="B2473" i="10"/>
  <c r="B2474" i="10"/>
  <c r="B2475" i="10"/>
  <c r="B2476" i="10"/>
  <c r="B2477" i="10"/>
  <c r="B2478" i="10"/>
  <c r="B2479" i="10"/>
  <c r="B2480" i="10"/>
  <c r="B2481" i="10"/>
  <c r="B2482" i="10"/>
  <c r="B2483" i="10"/>
  <c r="B2484" i="10"/>
  <c r="B2485" i="10"/>
  <c r="B2486" i="10"/>
  <c r="B2487" i="10"/>
  <c r="B2488" i="10"/>
  <c r="B2489" i="10"/>
  <c r="B2490" i="10"/>
  <c r="B2491" i="10"/>
  <c r="B2492" i="10"/>
  <c r="B2493" i="10"/>
  <c r="B2494" i="10"/>
  <c r="B2495" i="10"/>
  <c r="B2496" i="10"/>
  <c r="B2497" i="10"/>
  <c r="B2498" i="10"/>
  <c r="B2499" i="10"/>
  <c r="B2500" i="10"/>
  <c r="B2501" i="10"/>
  <c r="B2502" i="10"/>
  <c r="B2503" i="10"/>
  <c r="B2504" i="10"/>
  <c r="B2505" i="10"/>
  <c r="B2506" i="10"/>
  <c r="B2507" i="10"/>
  <c r="B2508" i="10"/>
  <c r="B2509" i="10"/>
  <c r="B2510" i="10"/>
  <c r="B2511" i="10"/>
  <c r="B2512" i="10"/>
  <c r="B2513" i="10"/>
  <c r="B2514" i="10"/>
  <c r="B2515" i="10"/>
  <c r="B2516" i="10"/>
  <c r="B2517" i="10"/>
  <c r="B2518" i="10"/>
  <c r="B2519" i="10"/>
  <c r="B2520" i="10"/>
  <c r="B2521" i="10"/>
  <c r="B2522" i="10"/>
  <c r="B2523" i="10"/>
  <c r="B2524" i="10"/>
  <c r="B2525" i="10"/>
  <c r="B2526" i="10"/>
  <c r="B2527" i="10"/>
  <c r="B2528" i="10"/>
  <c r="B2529" i="10"/>
  <c r="B2530" i="10"/>
  <c r="B2531" i="10"/>
  <c r="B2532" i="10"/>
  <c r="B2533" i="10"/>
  <c r="B2534" i="10"/>
  <c r="B2535" i="10"/>
  <c r="B2536" i="10"/>
  <c r="B2537" i="10"/>
  <c r="B2538" i="10"/>
  <c r="B2539" i="10"/>
  <c r="B2540" i="10"/>
  <c r="B2541" i="10"/>
  <c r="B2542" i="10"/>
  <c r="B2543" i="10"/>
  <c r="B2544" i="10"/>
  <c r="B2545" i="10"/>
  <c r="B2546" i="10"/>
  <c r="B2547" i="10"/>
  <c r="B2548" i="10"/>
  <c r="B2549" i="10"/>
  <c r="B2550" i="10"/>
  <c r="B2551" i="10"/>
  <c r="B2552" i="10"/>
  <c r="B2553" i="10"/>
  <c r="B2554" i="10"/>
  <c r="B2555" i="10"/>
  <c r="B2556" i="10"/>
  <c r="B2557" i="10"/>
  <c r="B2558" i="10"/>
  <c r="B2559" i="10"/>
  <c r="B2560" i="10"/>
  <c r="B2561" i="10"/>
  <c r="B2562" i="10"/>
  <c r="B2563" i="10"/>
  <c r="B2564" i="10"/>
  <c r="B2565" i="10"/>
  <c r="B2566" i="10"/>
  <c r="B2567" i="10"/>
  <c r="B2568" i="10"/>
  <c r="B2569" i="10"/>
  <c r="B2570" i="10"/>
  <c r="B2571" i="10"/>
  <c r="B2572" i="10"/>
  <c r="B2573" i="10"/>
  <c r="B2574" i="10"/>
  <c r="B2575" i="10"/>
  <c r="B2576" i="10"/>
  <c r="B2577" i="10"/>
  <c r="B2578" i="10"/>
  <c r="B2579" i="10"/>
  <c r="B2580" i="10"/>
  <c r="B2581" i="10"/>
  <c r="B2582" i="10"/>
  <c r="B2583" i="10"/>
  <c r="B2584" i="10"/>
  <c r="B2585" i="10"/>
  <c r="B2586" i="10"/>
  <c r="B2587" i="10"/>
  <c r="B2588" i="10"/>
  <c r="B2589" i="10"/>
  <c r="B2590" i="10"/>
  <c r="B2591" i="10"/>
  <c r="B2592" i="10"/>
  <c r="B2593" i="10"/>
  <c r="B2594" i="10"/>
  <c r="B2595" i="10"/>
  <c r="B2596" i="10"/>
  <c r="B2597" i="10"/>
  <c r="B2598" i="10"/>
  <c r="B2599" i="10"/>
  <c r="B2600" i="10"/>
  <c r="B2601" i="10"/>
  <c r="B2602" i="10"/>
  <c r="B2603" i="10"/>
  <c r="B2604" i="10"/>
  <c r="B2605" i="10"/>
  <c r="B2606" i="10"/>
  <c r="B2607" i="10"/>
  <c r="B2608" i="10"/>
  <c r="B2609" i="10"/>
  <c r="B2610" i="10"/>
  <c r="B2611" i="10"/>
  <c r="B2612" i="10"/>
  <c r="B2613" i="10"/>
  <c r="B2614" i="10"/>
  <c r="B2615" i="10"/>
  <c r="B2616" i="10"/>
  <c r="B2617" i="10"/>
  <c r="B2618" i="10"/>
  <c r="B2619" i="10"/>
  <c r="B2620" i="10"/>
  <c r="B2621" i="10"/>
  <c r="B2622" i="10"/>
  <c r="B2623" i="10"/>
  <c r="B2624" i="10"/>
  <c r="B2625" i="10"/>
  <c r="B2626" i="10"/>
  <c r="B2627" i="10"/>
  <c r="B2628" i="10"/>
  <c r="B2629" i="10"/>
  <c r="B2630" i="10"/>
  <c r="B2631" i="10"/>
  <c r="B2632" i="10"/>
  <c r="B2633" i="10"/>
  <c r="B2634" i="10"/>
  <c r="B2635" i="10"/>
  <c r="B2636" i="10"/>
  <c r="B2637" i="10"/>
  <c r="B2638" i="10"/>
  <c r="B2639" i="10"/>
  <c r="B2640" i="10"/>
  <c r="B2641" i="10"/>
  <c r="B2642" i="10"/>
  <c r="B2643" i="10"/>
  <c r="B2644" i="10"/>
  <c r="B2645" i="10"/>
  <c r="B2646" i="10"/>
  <c r="B2647" i="10"/>
  <c r="B2648" i="10"/>
  <c r="B2649" i="10"/>
  <c r="B2650" i="10"/>
  <c r="B2651" i="10"/>
  <c r="B2652" i="10"/>
  <c r="B2653" i="10"/>
  <c r="B2654" i="10"/>
  <c r="B2655" i="10"/>
  <c r="B2656" i="10"/>
  <c r="B2657" i="10"/>
  <c r="B2658" i="10"/>
  <c r="B2659" i="10"/>
  <c r="B2660" i="10"/>
  <c r="B2661" i="10"/>
  <c r="B2662" i="10"/>
  <c r="B2663" i="10"/>
  <c r="B2664" i="10"/>
  <c r="B2665" i="10"/>
  <c r="B2666" i="10"/>
  <c r="B2667" i="10"/>
  <c r="B2668" i="10"/>
  <c r="B2669" i="10"/>
  <c r="B2670" i="10"/>
  <c r="B2671" i="10"/>
  <c r="B2672" i="10"/>
  <c r="B2673" i="10"/>
  <c r="B2674" i="10"/>
  <c r="B2675" i="10"/>
  <c r="B2676" i="10"/>
  <c r="B2677" i="10"/>
  <c r="B2678" i="10"/>
  <c r="B2679" i="10"/>
  <c r="B2680" i="10"/>
  <c r="B2681" i="10"/>
  <c r="B2682" i="10"/>
  <c r="B2683" i="10"/>
  <c r="B2684" i="10"/>
  <c r="B2685" i="10"/>
  <c r="B2686" i="10"/>
  <c r="B2687" i="10"/>
  <c r="B2688" i="10"/>
  <c r="B2689" i="10"/>
  <c r="B2690" i="10"/>
  <c r="B2691" i="10"/>
  <c r="B2692" i="10"/>
  <c r="B2693" i="10"/>
  <c r="B2694" i="10"/>
  <c r="B2695" i="10"/>
  <c r="B2696" i="10"/>
  <c r="B2697" i="10"/>
  <c r="B2698" i="10"/>
  <c r="B2699" i="10"/>
  <c r="B2700" i="10"/>
  <c r="B2701" i="10"/>
  <c r="B2702" i="10"/>
  <c r="B2703" i="10"/>
  <c r="B2704" i="10"/>
  <c r="B2705" i="10"/>
  <c r="B2706" i="10"/>
  <c r="B2707" i="10"/>
  <c r="B2708" i="10"/>
  <c r="B2709" i="10"/>
  <c r="B2710" i="10"/>
  <c r="B2711" i="10"/>
  <c r="B2712" i="10"/>
  <c r="B2713" i="10"/>
  <c r="B2714" i="10"/>
  <c r="B2715" i="10"/>
  <c r="B2716" i="10"/>
  <c r="B2717" i="10"/>
  <c r="B2718" i="10"/>
  <c r="B2719" i="10"/>
  <c r="B2720" i="10"/>
  <c r="B2721" i="10"/>
  <c r="B2722" i="10"/>
  <c r="B2723" i="10"/>
  <c r="B2724" i="10"/>
  <c r="B2725" i="10"/>
  <c r="B2726" i="10"/>
  <c r="B2727" i="10"/>
  <c r="B2728" i="10"/>
  <c r="B2729" i="10"/>
  <c r="B2730" i="10"/>
  <c r="B2731" i="10"/>
  <c r="B2732" i="10"/>
  <c r="B2733" i="10"/>
  <c r="B2734" i="10"/>
  <c r="B2735" i="10"/>
  <c r="B2736" i="10"/>
  <c r="B2737" i="10"/>
  <c r="B2738" i="10"/>
  <c r="B2739" i="10"/>
  <c r="B2740" i="10"/>
  <c r="B2741" i="10"/>
  <c r="B2742" i="10"/>
  <c r="B2743" i="10"/>
  <c r="B2744" i="10"/>
  <c r="B2745" i="10"/>
  <c r="B2746" i="10"/>
  <c r="B2747" i="10"/>
  <c r="B2748" i="10"/>
  <c r="B2749" i="10"/>
  <c r="B2750" i="10"/>
  <c r="B2751" i="10"/>
  <c r="B2752" i="10"/>
  <c r="B2753" i="10"/>
  <c r="B2754" i="10"/>
  <c r="B2755" i="10"/>
  <c r="B2756" i="10"/>
  <c r="B2757" i="10"/>
  <c r="B2758" i="10"/>
  <c r="B2759" i="10"/>
  <c r="B2760" i="10"/>
  <c r="B2761" i="10"/>
  <c r="B2762" i="10"/>
  <c r="B2763" i="10"/>
  <c r="B2764" i="10"/>
  <c r="B2765" i="10"/>
  <c r="B2766" i="10"/>
  <c r="B2767" i="10"/>
  <c r="B2768" i="10"/>
  <c r="B2769" i="10"/>
  <c r="B2770" i="10"/>
  <c r="B2771" i="10"/>
  <c r="B2772" i="10"/>
  <c r="B2773" i="10"/>
  <c r="B2774" i="10"/>
  <c r="B2775" i="10"/>
  <c r="B2776" i="10"/>
  <c r="B2777" i="10"/>
  <c r="B2778" i="10"/>
  <c r="B2779" i="10"/>
  <c r="B2780" i="10"/>
  <c r="B2781" i="10"/>
  <c r="B2782" i="10"/>
  <c r="B2783" i="10"/>
  <c r="B2784" i="10"/>
  <c r="B2785" i="10"/>
  <c r="B2786" i="10"/>
  <c r="B2787" i="10"/>
  <c r="B2788" i="10"/>
  <c r="B2789" i="10"/>
  <c r="B2790" i="10"/>
  <c r="B2791" i="10"/>
  <c r="B2792" i="10"/>
  <c r="B2793" i="10"/>
  <c r="B2794" i="10"/>
  <c r="B2795" i="10"/>
  <c r="B2796" i="10"/>
  <c r="B2797" i="10"/>
  <c r="B2798" i="10"/>
  <c r="B2799" i="10"/>
  <c r="B2800" i="10"/>
  <c r="B2801" i="10"/>
  <c r="B2802" i="10"/>
  <c r="B2803" i="10"/>
  <c r="B2804" i="10"/>
  <c r="B2805" i="10"/>
  <c r="B2806" i="10"/>
  <c r="B2807" i="10"/>
  <c r="B2808" i="10"/>
  <c r="B2809" i="10"/>
  <c r="B2810" i="10"/>
  <c r="B2811" i="10"/>
  <c r="B2812" i="10"/>
  <c r="B2813" i="10"/>
  <c r="B2814" i="10"/>
  <c r="B2815" i="10"/>
  <c r="B2816" i="10"/>
  <c r="B2817" i="10"/>
  <c r="B2818" i="10"/>
  <c r="B2819" i="10"/>
  <c r="B2820" i="10"/>
  <c r="B2821" i="10"/>
  <c r="B2822" i="10"/>
  <c r="B2823" i="10"/>
  <c r="B2824" i="10"/>
  <c r="B2825" i="10"/>
  <c r="B2826" i="10"/>
  <c r="B2827" i="10"/>
  <c r="B2828" i="10"/>
  <c r="B2829" i="10"/>
  <c r="B2830" i="10"/>
  <c r="B2831" i="10"/>
  <c r="B2832" i="10"/>
  <c r="B2833" i="10"/>
  <c r="B2834" i="10"/>
  <c r="B2835" i="10"/>
  <c r="B2836" i="10"/>
  <c r="B2837" i="10"/>
  <c r="B2838" i="10"/>
  <c r="B2839" i="10"/>
  <c r="B2840" i="10"/>
  <c r="B2841" i="10"/>
  <c r="B2842" i="10"/>
  <c r="B2843" i="10"/>
  <c r="B2844" i="10"/>
  <c r="B2845" i="10"/>
  <c r="B2846" i="10"/>
  <c r="B2847" i="10"/>
  <c r="B2848" i="10"/>
  <c r="B2849" i="10"/>
  <c r="B2850" i="10"/>
  <c r="B2851" i="10"/>
  <c r="B2852" i="10"/>
  <c r="B2853" i="10"/>
  <c r="B2854" i="10"/>
  <c r="B2855" i="10"/>
  <c r="B2856" i="10"/>
  <c r="B2857" i="10"/>
  <c r="B2858" i="10"/>
  <c r="B2859" i="10"/>
  <c r="B2860" i="10"/>
  <c r="B2861" i="10"/>
  <c r="B2862" i="10"/>
  <c r="B2863" i="10"/>
  <c r="B2864" i="10"/>
  <c r="B2865" i="10"/>
  <c r="B2866" i="10"/>
  <c r="B2867" i="10"/>
  <c r="B2868" i="10"/>
  <c r="B2869" i="10"/>
  <c r="B2870" i="10"/>
  <c r="B2871" i="10"/>
  <c r="B2872" i="10"/>
  <c r="B2873" i="10"/>
  <c r="B2874" i="10"/>
  <c r="B2875" i="10"/>
  <c r="B2876" i="10"/>
  <c r="B2877" i="10"/>
  <c r="B2878" i="10"/>
  <c r="B2879" i="10"/>
  <c r="B2880" i="10"/>
  <c r="B2881" i="10"/>
  <c r="B2882" i="10"/>
  <c r="B2883" i="10"/>
  <c r="B2884" i="10"/>
  <c r="B2885" i="10"/>
  <c r="B2886" i="10"/>
  <c r="B2887" i="10"/>
  <c r="B2888" i="10"/>
  <c r="B2889" i="10"/>
  <c r="B2890" i="10"/>
  <c r="B2891" i="10"/>
  <c r="B2892" i="10"/>
  <c r="B2893" i="10"/>
  <c r="B2894" i="10"/>
  <c r="B2895" i="10"/>
  <c r="B2896" i="10"/>
  <c r="B2897" i="10"/>
  <c r="B2898" i="10"/>
  <c r="B2899" i="10"/>
  <c r="B2900" i="10"/>
  <c r="B2901" i="10"/>
  <c r="B2902" i="10"/>
  <c r="B2903" i="10"/>
  <c r="B2904" i="10"/>
  <c r="B2905" i="10"/>
  <c r="B2906" i="10"/>
  <c r="B2907" i="10"/>
  <c r="B2908" i="10"/>
  <c r="B2909" i="10"/>
  <c r="B2910" i="10"/>
  <c r="B2911" i="10"/>
  <c r="B2912" i="10"/>
  <c r="B2913" i="10"/>
  <c r="B2914" i="10"/>
  <c r="B2915" i="10"/>
  <c r="B2916" i="10"/>
  <c r="B2917" i="10"/>
  <c r="B2918" i="10"/>
  <c r="B2919" i="10"/>
  <c r="B2920" i="10"/>
  <c r="B2921" i="10"/>
  <c r="B2922" i="10"/>
  <c r="B2923" i="10"/>
  <c r="B2924" i="10"/>
  <c r="B2925" i="10"/>
  <c r="B2926" i="10"/>
  <c r="B2927" i="10"/>
  <c r="B2928" i="10"/>
  <c r="B2929" i="10"/>
  <c r="B2930" i="10"/>
  <c r="B2931" i="10"/>
  <c r="B2932" i="10"/>
  <c r="B2933" i="10"/>
  <c r="B2934" i="10"/>
  <c r="B2935" i="10"/>
  <c r="B2936" i="10"/>
  <c r="B2937" i="10"/>
  <c r="B2938" i="10"/>
  <c r="B2939" i="10"/>
  <c r="B2940" i="10"/>
  <c r="B2941" i="10"/>
  <c r="B2942" i="10"/>
  <c r="B2943" i="10"/>
  <c r="B2944" i="10"/>
  <c r="B2945" i="10"/>
  <c r="B2946" i="10"/>
  <c r="B2947" i="10"/>
  <c r="B2948" i="10"/>
  <c r="B2949" i="10"/>
  <c r="B2950" i="10"/>
  <c r="B2951" i="10"/>
  <c r="B2952" i="10"/>
  <c r="B2953" i="10"/>
  <c r="B2954" i="10"/>
  <c r="B2955" i="10"/>
  <c r="B2956" i="10"/>
  <c r="B2957" i="10"/>
  <c r="B2958" i="10"/>
  <c r="B2959" i="10"/>
  <c r="B2960" i="10"/>
  <c r="B2961" i="10"/>
  <c r="B2962" i="10"/>
  <c r="B2963" i="10"/>
  <c r="B2964" i="10"/>
  <c r="B2965" i="10"/>
  <c r="B2966" i="10"/>
  <c r="B2967" i="10"/>
  <c r="B2968" i="10"/>
  <c r="B2969" i="10"/>
  <c r="B2970" i="10"/>
  <c r="B2971" i="10"/>
  <c r="B2972" i="10"/>
  <c r="B2973" i="10"/>
  <c r="B2974" i="10"/>
  <c r="B2975" i="10"/>
  <c r="B2976" i="10"/>
  <c r="B2977" i="10"/>
  <c r="B2978" i="10"/>
  <c r="B2979" i="10"/>
  <c r="B2980" i="10"/>
  <c r="B2981" i="10"/>
  <c r="B2982" i="10"/>
  <c r="B2983" i="10"/>
  <c r="B2984" i="10"/>
  <c r="B2985" i="10"/>
  <c r="B2986" i="10"/>
  <c r="B2987" i="10"/>
  <c r="B2988" i="10"/>
  <c r="B2989" i="10"/>
  <c r="B2990" i="10"/>
  <c r="B2991" i="10"/>
  <c r="B2992" i="10"/>
  <c r="B2993" i="10"/>
  <c r="B2994" i="10"/>
  <c r="B2995" i="10"/>
  <c r="B2996" i="10"/>
  <c r="B2997" i="10"/>
  <c r="B2998" i="10"/>
  <c r="B2999" i="10"/>
  <c r="B3000" i="10"/>
  <c r="B3001" i="10"/>
  <c r="B3002" i="10"/>
  <c r="B3003" i="10"/>
  <c r="B3004" i="10"/>
  <c r="B3005" i="10"/>
  <c r="B3006" i="10"/>
  <c r="B3007" i="10"/>
  <c r="B3008" i="10"/>
  <c r="B3009" i="10"/>
  <c r="B3010" i="10"/>
  <c r="B3011" i="10"/>
  <c r="B3012" i="10"/>
  <c r="B3013" i="10"/>
  <c r="B3014" i="10"/>
  <c r="B3015" i="10"/>
  <c r="B3016" i="10"/>
  <c r="B3017" i="10"/>
  <c r="B3018" i="10"/>
  <c r="B3019" i="10"/>
  <c r="B3020" i="10"/>
  <c r="B3021" i="10"/>
  <c r="B3022" i="10"/>
  <c r="B3023" i="10"/>
  <c r="B3024" i="10"/>
  <c r="B3025" i="10"/>
  <c r="B3026" i="10"/>
  <c r="B3027" i="10"/>
  <c r="B3028" i="10"/>
  <c r="B3029" i="10"/>
  <c r="B3030" i="10"/>
  <c r="B3031" i="10"/>
  <c r="B3032" i="10"/>
  <c r="B3033" i="10"/>
  <c r="B3034" i="10"/>
  <c r="B3035" i="10"/>
  <c r="B3036" i="10"/>
  <c r="B3037" i="10"/>
  <c r="B3038" i="10"/>
  <c r="B3039" i="10"/>
  <c r="B3040" i="10"/>
  <c r="B3041" i="10"/>
  <c r="B3042" i="10"/>
  <c r="B3043" i="10"/>
  <c r="B3044" i="10"/>
  <c r="B3045" i="10"/>
  <c r="B3046" i="10"/>
  <c r="B3047" i="10"/>
  <c r="B3048" i="10"/>
  <c r="B3049" i="10"/>
  <c r="B3050" i="10"/>
  <c r="B3051" i="10"/>
  <c r="B3052" i="10"/>
  <c r="B3053" i="10"/>
  <c r="B3054" i="10"/>
  <c r="B3055" i="10"/>
  <c r="B3056" i="10"/>
  <c r="B3057" i="10"/>
  <c r="B3058" i="10"/>
  <c r="B3059" i="10"/>
  <c r="B3060" i="10"/>
  <c r="B3061" i="10"/>
  <c r="B3062" i="10"/>
  <c r="B3063" i="10"/>
  <c r="B3064" i="10"/>
  <c r="B3065" i="10"/>
  <c r="B3066" i="10"/>
  <c r="B3067" i="10"/>
  <c r="B3068" i="10"/>
  <c r="B3069" i="10"/>
  <c r="B3070" i="10"/>
  <c r="B3071" i="10"/>
  <c r="B3072" i="10"/>
  <c r="B3073" i="10"/>
  <c r="B3074" i="10"/>
  <c r="B3075" i="10"/>
  <c r="B3076" i="10"/>
  <c r="B3077" i="10"/>
  <c r="B3078" i="10"/>
  <c r="B3079" i="10"/>
  <c r="B3080" i="10"/>
  <c r="B3081" i="10"/>
  <c r="B3082" i="10"/>
  <c r="B3083" i="10"/>
  <c r="B3084" i="10"/>
  <c r="B3085" i="10"/>
  <c r="B3086" i="10"/>
  <c r="B3087" i="10"/>
  <c r="B3088" i="10"/>
  <c r="B3089" i="10"/>
  <c r="B3090" i="10"/>
  <c r="B3091" i="10"/>
  <c r="B3092" i="10"/>
  <c r="B3093" i="10"/>
  <c r="B3094" i="10"/>
  <c r="B3095" i="10"/>
  <c r="B3096" i="10"/>
  <c r="B3097" i="10"/>
  <c r="B3098" i="10"/>
  <c r="B3099" i="10"/>
  <c r="B3100" i="10"/>
  <c r="B3101" i="10"/>
  <c r="B3102" i="10"/>
  <c r="B3103" i="10"/>
  <c r="B3104" i="10"/>
  <c r="B3105" i="10"/>
  <c r="B3106" i="10"/>
  <c r="B3107" i="10"/>
  <c r="B3108" i="10"/>
  <c r="B3109" i="10"/>
  <c r="B3110" i="10"/>
  <c r="B3111" i="10"/>
  <c r="B3112" i="10"/>
  <c r="B3113" i="10"/>
  <c r="B3114" i="10"/>
  <c r="B3115" i="10"/>
  <c r="B3116" i="10"/>
  <c r="B3117" i="10"/>
  <c r="B3118" i="10"/>
  <c r="B3119" i="10"/>
  <c r="B3120" i="10"/>
  <c r="B3121" i="10"/>
  <c r="B3122" i="10"/>
  <c r="B3123" i="10"/>
  <c r="B3124" i="10"/>
  <c r="B3125" i="10"/>
  <c r="B3126" i="10"/>
  <c r="B3127" i="10"/>
  <c r="B3128" i="10"/>
  <c r="B3129" i="10"/>
  <c r="B3130" i="10"/>
  <c r="B3131" i="10"/>
  <c r="B3132" i="10"/>
  <c r="B3133" i="10"/>
  <c r="B3134" i="10"/>
  <c r="B3135" i="10"/>
  <c r="B3136" i="10"/>
  <c r="B3137" i="10"/>
  <c r="B3138" i="10"/>
  <c r="B3139" i="10"/>
  <c r="B3140" i="10"/>
  <c r="B3141" i="10"/>
  <c r="B3142" i="10"/>
  <c r="B3143" i="10"/>
  <c r="B3144" i="10"/>
  <c r="B3145" i="10"/>
  <c r="B3146" i="10"/>
  <c r="B3147" i="10"/>
  <c r="B3148" i="10"/>
  <c r="B3149" i="10"/>
  <c r="B3150" i="10"/>
  <c r="B3151" i="10"/>
  <c r="B3152" i="10"/>
  <c r="B3153" i="10"/>
  <c r="B3154" i="10"/>
  <c r="B3155" i="10"/>
  <c r="B3156" i="10"/>
  <c r="B3157" i="10"/>
  <c r="B3158" i="10"/>
  <c r="B3159" i="10"/>
  <c r="B3160" i="10"/>
  <c r="B3161" i="10"/>
  <c r="B3162" i="10"/>
  <c r="B3163" i="10"/>
  <c r="B3164" i="10"/>
  <c r="B3165" i="10"/>
  <c r="B3166" i="10"/>
  <c r="B3167" i="10"/>
  <c r="B3168" i="10"/>
  <c r="B3169" i="10"/>
  <c r="B3170" i="10"/>
  <c r="B3171" i="10"/>
  <c r="B3172" i="10"/>
  <c r="B3173" i="10"/>
  <c r="B3174" i="10"/>
  <c r="B3175" i="10"/>
  <c r="B3176" i="10"/>
  <c r="B3177" i="10"/>
  <c r="B3178" i="10"/>
  <c r="B3179" i="10"/>
  <c r="B3180" i="10"/>
  <c r="B3181" i="10"/>
  <c r="B3182" i="10"/>
  <c r="B3183" i="10"/>
  <c r="B3184" i="10"/>
  <c r="B3185" i="10"/>
  <c r="B3186" i="10"/>
  <c r="B3187" i="10"/>
  <c r="B3188" i="10"/>
  <c r="B3189" i="10"/>
  <c r="B3190" i="10"/>
  <c r="B3191" i="10"/>
  <c r="B3192" i="10"/>
  <c r="B3193" i="10"/>
  <c r="B3194" i="10"/>
  <c r="B3195" i="10"/>
  <c r="B3196" i="10"/>
  <c r="B3197" i="10"/>
  <c r="B3198" i="10"/>
  <c r="B3199" i="10"/>
  <c r="B3200" i="10"/>
  <c r="B3201" i="10"/>
  <c r="B3202" i="10"/>
  <c r="B3203" i="10"/>
  <c r="B3204" i="10"/>
  <c r="B3205" i="10"/>
  <c r="B3206" i="10"/>
  <c r="B3207" i="10"/>
  <c r="B3208" i="10"/>
  <c r="B3209" i="10"/>
  <c r="B3210" i="10"/>
  <c r="B3211" i="10"/>
  <c r="B3212" i="10"/>
  <c r="B3213" i="10"/>
  <c r="B3214" i="10"/>
  <c r="B3215" i="10"/>
  <c r="B3216" i="10"/>
  <c r="B3217" i="10"/>
  <c r="B3218" i="10"/>
  <c r="B3219" i="10"/>
  <c r="B3220" i="10"/>
  <c r="B3221" i="10"/>
  <c r="B3222" i="10"/>
  <c r="B3223" i="10"/>
  <c r="B3224" i="10"/>
  <c r="B3225" i="10"/>
  <c r="B3226" i="10"/>
  <c r="B3227" i="10"/>
  <c r="B3228" i="10"/>
  <c r="B3229" i="10"/>
  <c r="B3230" i="10"/>
  <c r="B3231" i="10"/>
  <c r="B3232" i="10"/>
  <c r="B3233" i="10"/>
  <c r="B3234" i="10"/>
  <c r="B3235" i="10"/>
  <c r="B3236" i="10"/>
  <c r="B3237" i="10"/>
  <c r="B3238" i="10"/>
  <c r="B3239" i="10"/>
  <c r="B3240" i="10"/>
  <c r="B3241" i="10"/>
  <c r="B3242" i="10"/>
  <c r="B3243" i="10"/>
  <c r="B3244" i="10"/>
  <c r="B3245" i="10"/>
  <c r="B3246" i="10"/>
  <c r="B3247" i="10"/>
  <c r="B3248" i="10"/>
  <c r="B3249" i="10"/>
  <c r="B3250" i="10"/>
  <c r="B3251" i="10"/>
  <c r="B3252" i="10"/>
  <c r="B3253" i="10"/>
  <c r="B3254" i="10"/>
  <c r="B3255" i="10"/>
  <c r="B3256" i="10"/>
  <c r="B3257" i="10"/>
  <c r="B3258" i="10"/>
  <c r="B3259" i="10"/>
  <c r="B3260" i="10"/>
  <c r="B3261" i="10"/>
  <c r="B3262" i="10"/>
  <c r="B3263" i="10"/>
  <c r="B3264" i="10"/>
  <c r="B3265" i="10"/>
  <c r="B3266" i="10"/>
  <c r="B3267" i="10"/>
  <c r="B3268" i="10"/>
  <c r="B3269" i="10"/>
  <c r="B3270" i="10"/>
  <c r="B3271" i="10"/>
  <c r="B3272" i="10"/>
  <c r="B3273" i="10"/>
  <c r="B3274" i="10"/>
  <c r="B3275" i="10"/>
  <c r="B3276" i="10"/>
  <c r="B3277" i="10"/>
  <c r="B3278" i="10"/>
  <c r="B3279" i="10"/>
  <c r="B3280" i="10"/>
  <c r="B3281" i="10"/>
  <c r="B3282" i="10"/>
  <c r="B3283" i="10"/>
  <c r="B3284" i="10"/>
  <c r="B3285" i="10"/>
  <c r="B3286" i="10"/>
  <c r="B3287" i="10"/>
  <c r="B3288" i="10"/>
  <c r="B3289" i="10"/>
  <c r="B3290" i="10"/>
  <c r="B3291" i="10"/>
  <c r="B3292" i="10"/>
  <c r="B3293" i="10"/>
  <c r="B3294" i="10"/>
  <c r="B3295" i="10"/>
  <c r="B3296" i="10"/>
  <c r="B3297" i="10"/>
  <c r="B3298" i="10"/>
  <c r="B3299" i="10"/>
  <c r="B3300" i="10"/>
  <c r="B3301" i="10"/>
  <c r="B3302" i="10"/>
  <c r="B3303" i="10"/>
  <c r="B3304" i="10"/>
  <c r="B3305" i="10"/>
  <c r="B3306" i="10"/>
  <c r="B3307" i="10"/>
  <c r="B3308" i="10"/>
  <c r="B3309" i="10"/>
  <c r="B3310" i="10"/>
  <c r="B3311" i="10"/>
  <c r="B3312" i="10"/>
  <c r="B3313" i="10"/>
  <c r="B3314" i="10"/>
  <c r="B3315" i="10"/>
  <c r="B3316" i="10"/>
  <c r="B3317" i="10"/>
  <c r="B3318" i="10"/>
  <c r="B3319" i="10"/>
  <c r="B3320" i="10"/>
  <c r="B3321" i="10"/>
  <c r="B3322" i="10"/>
  <c r="B3323" i="10"/>
  <c r="B3324" i="10"/>
  <c r="B3325" i="10"/>
  <c r="B3326" i="10"/>
  <c r="B3327" i="10"/>
  <c r="B3328" i="10"/>
  <c r="B3329" i="10"/>
  <c r="B3330" i="10"/>
  <c r="B3331" i="10"/>
  <c r="B3332" i="10"/>
  <c r="B3333" i="10"/>
  <c r="B3334" i="10"/>
  <c r="B3335" i="10"/>
  <c r="B3336" i="10"/>
  <c r="B3337" i="10"/>
  <c r="B3338" i="10"/>
  <c r="B3339" i="10"/>
  <c r="B3340" i="10"/>
  <c r="B3341" i="10"/>
  <c r="B3342" i="10"/>
  <c r="B3343" i="10"/>
  <c r="B3344" i="10"/>
  <c r="B3345" i="10"/>
  <c r="B3346" i="10"/>
  <c r="B3347" i="10"/>
  <c r="B3348" i="10"/>
  <c r="B3349" i="10"/>
  <c r="B3350" i="10"/>
  <c r="B3351" i="10"/>
  <c r="B3352" i="10"/>
  <c r="B3353" i="10"/>
  <c r="B3354" i="10"/>
  <c r="B3355" i="10"/>
  <c r="B3356" i="10"/>
  <c r="B3357" i="10"/>
  <c r="B3358" i="10"/>
  <c r="B3359" i="10"/>
  <c r="B3360" i="10"/>
  <c r="B3361" i="10"/>
  <c r="B3362" i="10"/>
  <c r="B3363" i="10"/>
  <c r="B3364" i="10"/>
  <c r="B3365" i="10"/>
  <c r="B3366" i="10"/>
  <c r="B3367" i="10"/>
  <c r="B3368" i="10"/>
  <c r="B3369" i="10"/>
  <c r="B3370" i="10"/>
  <c r="B3371" i="10"/>
  <c r="B3372" i="10"/>
  <c r="B3373" i="10"/>
  <c r="B3374" i="10"/>
  <c r="B3375" i="10"/>
  <c r="B3376" i="10"/>
  <c r="B3377" i="10"/>
  <c r="B3378" i="10"/>
  <c r="B3379" i="10"/>
  <c r="B3380" i="10"/>
  <c r="B3381" i="10"/>
  <c r="B3382" i="10"/>
  <c r="B3383" i="10"/>
  <c r="B3384" i="10"/>
  <c r="B3385" i="10"/>
  <c r="B3386" i="10"/>
  <c r="B3387" i="10"/>
  <c r="B3388" i="10"/>
  <c r="B3389" i="10"/>
  <c r="B3390" i="10"/>
  <c r="B3391" i="10"/>
  <c r="B3392" i="10"/>
  <c r="B3393" i="10"/>
  <c r="B3394" i="10"/>
  <c r="B3395" i="10"/>
  <c r="B3396" i="10"/>
  <c r="B3397" i="10"/>
  <c r="B3398" i="10"/>
  <c r="B3399" i="10"/>
  <c r="B3400" i="10"/>
  <c r="B3401" i="10"/>
  <c r="B3402" i="10"/>
  <c r="B3403" i="10"/>
  <c r="B3404" i="10"/>
  <c r="B3405" i="10"/>
  <c r="B3406" i="10"/>
  <c r="B3407" i="10"/>
  <c r="B3408" i="10"/>
  <c r="B3409" i="10"/>
  <c r="B3410" i="10"/>
  <c r="B3411" i="10"/>
  <c r="B3412" i="10"/>
  <c r="B3413" i="10"/>
  <c r="B3414" i="10"/>
  <c r="B3415" i="10"/>
  <c r="B3416" i="10"/>
  <c r="B3417" i="10"/>
  <c r="B3418" i="10"/>
  <c r="B3419" i="10"/>
  <c r="B3420" i="10"/>
  <c r="B3421" i="10"/>
  <c r="B3422" i="10"/>
  <c r="B3423" i="10"/>
  <c r="B3424" i="10"/>
  <c r="B3425" i="10"/>
  <c r="B3426" i="10"/>
  <c r="B3427" i="10"/>
  <c r="B3428" i="10"/>
  <c r="B3429" i="10"/>
  <c r="B3430" i="10"/>
  <c r="B3431" i="10"/>
  <c r="B3432" i="10"/>
  <c r="B3433" i="10"/>
  <c r="B3434" i="10"/>
  <c r="B3435" i="10"/>
  <c r="B3436" i="10"/>
  <c r="B3437" i="10"/>
  <c r="B3438" i="10"/>
  <c r="B3439" i="10"/>
  <c r="B3440" i="10"/>
  <c r="B3441" i="10"/>
  <c r="B3442" i="10"/>
  <c r="B3443" i="10"/>
  <c r="B3444" i="10"/>
  <c r="B3445" i="10"/>
  <c r="B3446" i="10"/>
  <c r="B3447" i="10"/>
  <c r="B3448" i="10"/>
  <c r="B3449" i="10"/>
  <c r="B3450" i="10"/>
  <c r="B3451" i="10"/>
  <c r="B3452" i="10"/>
  <c r="B3453" i="10"/>
  <c r="B3454" i="10"/>
  <c r="B3455" i="10"/>
  <c r="B3456" i="10"/>
  <c r="B3457" i="10"/>
  <c r="B3458" i="10"/>
  <c r="B3459" i="10"/>
  <c r="B3460" i="10"/>
  <c r="B3461" i="10"/>
  <c r="B3462" i="10"/>
  <c r="B3463" i="10"/>
  <c r="B3464" i="10"/>
  <c r="B3465" i="10"/>
  <c r="B3466" i="10"/>
  <c r="B3467" i="10"/>
  <c r="B3468" i="10"/>
  <c r="B3469" i="10"/>
  <c r="B3470" i="10"/>
  <c r="B3471" i="10"/>
  <c r="B3472" i="10"/>
  <c r="B3473" i="10"/>
  <c r="B3474" i="10"/>
  <c r="B3475" i="10"/>
  <c r="B3476" i="10"/>
  <c r="B3477" i="10"/>
  <c r="B3478" i="10"/>
  <c r="B3479" i="10"/>
  <c r="B3480" i="10"/>
  <c r="B3481" i="10"/>
  <c r="B3482" i="10"/>
  <c r="B3483" i="10"/>
  <c r="B3484" i="10"/>
  <c r="B3485" i="10"/>
  <c r="B3486" i="10"/>
  <c r="B3487" i="10"/>
  <c r="B3488" i="10"/>
  <c r="B3489" i="10"/>
  <c r="B3490" i="10"/>
  <c r="B3491" i="10"/>
  <c r="B3492" i="10"/>
  <c r="B3493" i="10"/>
  <c r="B3494" i="10"/>
  <c r="B3495" i="10"/>
  <c r="B3496" i="10"/>
  <c r="B3497" i="10"/>
  <c r="B3498" i="10"/>
  <c r="B3499" i="10"/>
  <c r="B3500" i="10"/>
  <c r="B3501" i="10"/>
  <c r="B3502" i="10"/>
  <c r="B3503" i="10"/>
  <c r="B3504" i="10"/>
  <c r="B3505" i="10"/>
  <c r="B3506" i="10"/>
  <c r="B3507" i="10"/>
  <c r="B3508" i="10"/>
  <c r="B3509" i="10"/>
  <c r="B3510" i="10"/>
  <c r="B3511" i="10"/>
  <c r="B3512" i="10"/>
  <c r="B3513" i="10"/>
  <c r="B3514" i="10"/>
  <c r="B3515" i="10"/>
  <c r="B3516" i="10"/>
  <c r="B3517" i="10"/>
  <c r="B3518" i="10"/>
  <c r="B3519" i="10"/>
  <c r="B3520" i="10"/>
  <c r="B3521" i="10"/>
  <c r="B3522" i="10"/>
  <c r="B3523" i="10"/>
  <c r="B3524" i="10"/>
  <c r="B3525" i="10"/>
  <c r="B3526" i="10"/>
  <c r="B3527" i="10"/>
  <c r="B3528" i="10"/>
  <c r="B3529" i="10"/>
  <c r="B3530" i="10"/>
  <c r="B3531" i="10"/>
  <c r="B3532" i="10"/>
  <c r="B3533" i="10"/>
  <c r="B3534" i="10"/>
  <c r="B3535" i="10"/>
  <c r="B3536" i="10"/>
  <c r="B3537" i="10"/>
  <c r="B3538" i="10"/>
  <c r="B3539" i="10"/>
  <c r="B3540" i="10"/>
  <c r="B3541" i="10"/>
  <c r="B3542" i="10"/>
  <c r="B3543" i="10"/>
  <c r="B3544" i="10"/>
  <c r="B3545" i="10"/>
  <c r="B3546" i="10"/>
  <c r="B3547" i="10"/>
  <c r="B3548" i="10"/>
  <c r="B3549" i="10"/>
  <c r="B3550" i="10"/>
  <c r="B3551" i="10"/>
  <c r="B3552" i="10"/>
  <c r="B3553" i="10"/>
  <c r="B3554" i="10"/>
  <c r="B3555" i="10"/>
  <c r="B3556" i="10"/>
  <c r="B3557" i="10"/>
  <c r="B3558" i="10"/>
  <c r="B3559" i="10"/>
  <c r="B3560" i="10"/>
  <c r="B3561" i="10"/>
  <c r="B3562" i="10"/>
  <c r="B3563" i="10"/>
  <c r="B3564" i="10"/>
  <c r="B3565" i="10"/>
  <c r="B3566" i="10"/>
  <c r="B3567" i="10"/>
  <c r="B3568" i="10"/>
  <c r="B3569" i="10"/>
  <c r="B3570" i="10"/>
  <c r="B3571" i="10"/>
  <c r="B3572" i="10"/>
  <c r="B3573" i="10"/>
  <c r="B3574" i="10"/>
  <c r="B3575" i="10"/>
  <c r="B3576" i="10"/>
  <c r="B3577" i="10"/>
  <c r="B3578" i="10"/>
  <c r="B3579" i="10"/>
  <c r="B3580" i="10"/>
  <c r="B3581" i="10"/>
  <c r="B3582" i="10"/>
  <c r="B3583" i="10"/>
  <c r="B3584" i="10"/>
  <c r="B3585" i="10"/>
  <c r="B3586" i="10"/>
  <c r="B3587" i="10"/>
  <c r="B3588" i="10"/>
  <c r="B3589" i="10"/>
  <c r="B3590" i="10"/>
  <c r="B3591" i="10"/>
  <c r="B3592" i="10"/>
  <c r="B3593" i="10"/>
  <c r="B3594" i="10"/>
  <c r="B3595" i="10"/>
  <c r="B3596" i="10"/>
  <c r="B3597" i="10"/>
  <c r="B3598" i="10"/>
  <c r="B3599" i="10"/>
  <c r="B3600" i="10"/>
  <c r="B3601" i="10"/>
  <c r="B3602" i="10"/>
  <c r="B3603" i="10"/>
  <c r="B3604" i="10"/>
  <c r="B3605" i="10"/>
  <c r="B3606" i="10"/>
  <c r="B3607" i="10"/>
  <c r="B3608" i="10"/>
  <c r="B3609" i="10"/>
  <c r="B3610" i="10"/>
  <c r="B3611" i="10"/>
  <c r="B3612" i="10"/>
  <c r="B3613" i="10"/>
  <c r="B3614" i="10"/>
  <c r="B3615" i="10"/>
  <c r="B3616" i="10"/>
  <c r="B3617" i="10"/>
  <c r="B3618" i="10"/>
  <c r="B3619" i="10"/>
  <c r="B3620" i="10"/>
  <c r="B3621" i="10"/>
  <c r="B3622" i="10"/>
  <c r="B3623" i="10"/>
  <c r="B3624" i="10"/>
  <c r="B3625" i="10"/>
  <c r="B3626" i="10"/>
  <c r="B3627" i="10"/>
  <c r="B3628" i="10"/>
  <c r="B3629" i="10"/>
  <c r="B3630" i="10"/>
  <c r="B3631" i="10"/>
  <c r="B3632" i="10"/>
  <c r="B3633" i="10"/>
  <c r="B3634" i="10"/>
  <c r="B3635" i="10"/>
  <c r="B3636" i="10"/>
  <c r="B3637" i="10"/>
  <c r="B3638" i="10"/>
  <c r="B3639" i="10"/>
  <c r="B3640" i="10"/>
  <c r="B3641" i="10"/>
  <c r="B3642" i="10"/>
  <c r="B3643" i="10"/>
  <c r="B3644" i="10"/>
  <c r="B3645" i="10"/>
  <c r="B3646" i="10"/>
  <c r="B3647" i="10"/>
  <c r="B3648" i="10"/>
  <c r="B3649" i="10"/>
  <c r="B3650" i="10"/>
  <c r="B3651" i="10"/>
  <c r="B3652" i="10"/>
  <c r="B3653" i="10"/>
  <c r="B3654" i="10"/>
  <c r="B3655" i="10"/>
  <c r="B3656" i="10"/>
  <c r="B3657" i="10"/>
  <c r="B3658" i="10"/>
  <c r="B3659" i="10"/>
  <c r="B3660" i="10"/>
  <c r="B3661" i="10"/>
  <c r="B3662" i="10"/>
  <c r="B3663" i="10"/>
  <c r="B3664" i="10"/>
  <c r="B3665" i="10"/>
  <c r="B3666" i="10"/>
  <c r="B3667" i="10"/>
  <c r="B3668" i="10"/>
  <c r="B3669" i="10"/>
  <c r="B3670" i="10"/>
  <c r="B3671" i="10"/>
  <c r="B3672" i="10"/>
  <c r="B3673" i="10"/>
  <c r="B3674" i="10"/>
  <c r="B3675" i="10"/>
  <c r="B3676" i="10"/>
  <c r="B3677" i="10"/>
  <c r="B3678" i="10"/>
  <c r="B3679" i="10"/>
  <c r="B3680" i="10"/>
  <c r="B3681" i="10"/>
  <c r="B3682" i="10"/>
  <c r="B3683" i="10"/>
  <c r="B3684" i="10"/>
  <c r="B3685" i="10"/>
  <c r="B3686" i="10"/>
  <c r="B3687" i="10"/>
  <c r="B3688" i="10"/>
  <c r="B3689" i="10"/>
  <c r="B3690" i="10"/>
  <c r="B3691" i="10"/>
  <c r="B3692" i="10"/>
  <c r="B3693" i="10"/>
  <c r="B3694" i="10"/>
  <c r="B3695" i="10"/>
  <c r="B3696" i="10"/>
  <c r="B3697" i="10"/>
  <c r="B3698" i="10"/>
  <c r="B3699" i="10"/>
  <c r="B3700" i="10"/>
  <c r="B3701" i="10"/>
  <c r="B3702" i="10"/>
  <c r="B3703" i="10"/>
  <c r="B3704" i="10"/>
  <c r="B3705" i="10"/>
  <c r="B3706" i="10"/>
  <c r="B3707" i="10"/>
  <c r="B3708" i="10"/>
  <c r="B3709" i="10"/>
  <c r="B3710" i="10"/>
  <c r="B3711" i="10"/>
  <c r="B3712" i="10"/>
  <c r="B3713" i="10"/>
  <c r="B3714" i="10"/>
  <c r="B3715" i="10"/>
  <c r="B3716" i="10"/>
  <c r="B3717" i="10"/>
  <c r="B3718" i="10"/>
  <c r="B3719" i="10"/>
  <c r="B3720" i="10"/>
  <c r="B3721" i="10"/>
  <c r="B3722" i="10"/>
  <c r="B3723" i="10"/>
  <c r="B3724" i="10"/>
  <c r="B3725" i="10"/>
  <c r="B3726" i="10"/>
  <c r="B3727" i="10"/>
  <c r="B3728" i="10"/>
  <c r="B3729" i="10"/>
  <c r="B3730" i="10"/>
  <c r="B3731" i="10"/>
  <c r="B3732" i="10"/>
  <c r="B3733" i="10"/>
  <c r="B3734" i="10"/>
  <c r="B3735" i="10"/>
  <c r="B3736" i="10"/>
  <c r="B3737" i="10"/>
  <c r="B3738" i="10"/>
  <c r="B3739" i="10"/>
  <c r="B3740" i="10"/>
  <c r="B3741" i="10"/>
  <c r="B3742" i="10"/>
  <c r="B3743" i="10"/>
  <c r="B3744" i="10"/>
  <c r="B3745" i="10"/>
  <c r="B3746" i="10"/>
  <c r="B3747" i="10"/>
  <c r="B3748" i="10"/>
  <c r="B3749" i="10"/>
  <c r="B3750" i="10"/>
  <c r="B3751" i="10"/>
  <c r="B3752" i="10"/>
  <c r="B3753" i="10"/>
  <c r="B3754" i="10"/>
  <c r="B3755" i="10"/>
  <c r="B3756" i="10"/>
  <c r="B3757" i="10"/>
  <c r="B3758" i="10"/>
  <c r="B3759" i="10"/>
  <c r="B3760" i="10"/>
  <c r="B3761" i="10"/>
  <c r="B3762" i="10"/>
  <c r="B3763" i="10"/>
  <c r="B3764" i="10"/>
  <c r="B3765" i="10"/>
  <c r="B3766" i="10"/>
  <c r="B3767" i="10"/>
  <c r="B3768" i="10"/>
  <c r="B3769" i="10"/>
  <c r="B3770" i="10"/>
  <c r="B3771" i="10"/>
  <c r="B3772" i="10"/>
  <c r="B3773" i="10"/>
  <c r="B3774" i="10"/>
  <c r="B3775" i="10"/>
  <c r="B3776" i="10"/>
  <c r="B3777" i="10"/>
  <c r="B3778" i="10"/>
  <c r="B3779" i="10"/>
  <c r="B3780" i="10"/>
  <c r="B3781" i="10"/>
  <c r="B3782" i="10"/>
  <c r="B3783" i="10"/>
  <c r="B3784" i="10"/>
  <c r="B3785" i="10"/>
  <c r="B3786" i="10"/>
  <c r="B3787" i="10"/>
  <c r="B3788" i="10"/>
  <c r="B3789" i="10"/>
  <c r="B3790" i="10"/>
  <c r="B3791" i="10"/>
  <c r="B3792" i="10"/>
  <c r="B3793" i="10"/>
  <c r="B3794" i="10"/>
  <c r="B3795" i="10"/>
  <c r="B3796" i="10"/>
  <c r="B3797" i="10"/>
  <c r="B3798" i="10"/>
  <c r="B3799" i="10"/>
  <c r="B3800" i="10"/>
  <c r="B3801" i="10"/>
  <c r="B3802" i="10"/>
  <c r="B3803" i="10"/>
  <c r="B3804" i="10"/>
  <c r="B3805" i="10"/>
  <c r="B3806" i="10"/>
  <c r="B3807" i="10"/>
  <c r="B3808" i="10"/>
  <c r="B3809" i="10"/>
  <c r="B3810" i="10"/>
  <c r="B3811" i="10"/>
  <c r="B3812" i="10"/>
  <c r="B3813" i="10"/>
  <c r="B3814" i="10"/>
  <c r="B3815" i="10"/>
  <c r="B3816" i="10"/>
  <c r="B3817" i="10"/>
  <c r="B3818" i="10"/>
  <c r="B3819" i="10"/>
  <c r="B3820" i="10"/>
  <c r="B3821" i="10"/>
  <c r="B3822" i="10"/>
  <c r="B3823" i="10"/>
  <c r="B3824" i="10"/>
  <c r="B3825" i="10"/>
  <c r="B3826" i="10"/>
  <c r="B3827" i="10"/>
  <c r="B3828" i="10"/>
  <c r="B3829" i="10"/>
  <c r="B3830" i="10"/>
  <c r="B3831" i="10"/>
  <c r="B3832" i="10"/>
  <c r="B3833" i="10"/>
  <c r="B3834" i="10"/>
  <c r="B3835" i="10"/>
  <c r="B3836" i="10"/>
  <c r="B3837" i="10"/>
  <c r="B3838" i="10"/>
  <c r="B3839" i="10"/>
  <c r="B3840" i="10"/>
  <c r="B3841" i="10"/>
  <c r="B3842" i="10"/>
  <c r="B3843" i="10"/>
  <c r="B3844" i="10"/>
  <c r="B3845" i="10"/>
  <c r="B3846" i="10"/>
  <c r="B3847" i="10"/>
  <c r="B3848" i="10"/>
  <c r="B3849" i="10"/>
  <c r="B3850" i="10"/>
  <c r="B3851" i="10"/>
  <c r="B3852" i="10"/>
  <c r="B3853" i="10"/>
  <c r="B3854" i="10"/>
  <c r="B3855" i="10"/>
  <c r="B3856" i="10"/>
  <c r="B3857" i="10"/>
  <c r="B3858" i="10"/>
  <c r="B3859" i="10"/>
  <c r="B3860" i="10"/>
  <c r="B3861" i="10"/>
  <c r="B3862" i="10"/>
  <c r="B3863" i="10"/>
  <c r="B3864" i="10"/>
  <c r="B3865" i="10"/>
  <c r="B3866" i="10"/>
  <c r="B3867" i="10"/>
  <c r="B3868" i="10"/>
  <c r="B3869" i="10"/>
  <c r="B3870" i="10"/>
  <c r="B3871" i="10"/>
  <c r="B3872" i="10"/>
  <c r="B3873" i="10"/>
  <c r="B3874" i="10"/>
  <c r="B3875" i="10"/>
  <c r="B3876" i="10"/>
  <c r="B3877" i="10"/>
  <c r="B3878" i="10"/>
  <c r="B3879" i="10"/>
  <c r="B3880" i="10"/>
  <c r="B3881" i="10"/>
  <c r="B3882" i="10"/>
  <c r="B3883" i="10"/>
  <c r="B3884" i="10"/>
  <c r="B3885" i="10"/>
  <c r="B3886" i="10"/>
  <c r="B3887" i="10"/>
  <c r="B3888" i="10"/>
  <c r="B3889" i="10"/>
  <c r="B3890" i="10"/>
  <c r="B3891" i="10"/>
  <c r="B3892" i="10"/>
  <c r="B3893" i="10"/>
  <c r="B3894" i="10"/>
  <c r="B3895" i="10"/>
  <c r="B3896" i="10"/>
  <c r="B3897" i="10"/>
  <c r="B3898" i="10"/>
  <c r="B3899" i="10"/>
  <c r="B3900" i="10"/>
  <c r="B3901" i="10"/>
  <c r="B3902" i="10"/>
  <c r="B3903" i="10"/>
  <c r="B3904" i="10"/>
  <c r="B3905" i="10"/>
  <c r="B3906" i="10"/>
  <c r="B3907" i="10"/>
  <c r="B3908" i="10"/>
  <c r="B3909" i="10"/>
  <c r="B3910" i="10"/>
  <c r="B3911" i="10"/>
  <c r="B3912" i="10"/>
  <c r="B3913" i="10"/>
  <c r="B3914" i="10"/>
  <c r="B3915" i="10"/>
  <c r="B3916" i="10"/>
  <c r="B3917" i="10"/>
  <c r="B3918" i="10"/>
  <c r="B3919" i="10"/>
  <c r="B3920" i="10"/>
  <c r="B3921" i="10"/>
  <c r="B3922" i="10"/>
  <c r="B3923" i="10"/>
  <c r="B3924" i="10"/>
  <c r="B3925" i="10"/>
  <c r="B3926" i="10"/>
  <c r="B3927" i="10"/>
  <c r="B3928" i="10"/>
  <c r="B3929" i="10"/>
  <c r="B3930" i="10"/>
  <c r="B3931" i="10"/>
  <c r="B3932" i="10"/>
  <c r="B3933" i="10"/>
  <c r="B3934" i="10"/>
  <c r="B3935" i="10"/>
  <c r="B3936" i="10"/>
  <c r="B3937" i="10"/>
  <c r="B3938" i="10"/>
  <c r="B3939" i="10"/>
  <c r="B3940" i="10"/>
  <c r="B3941" i="10"/>
  <c r="B3942" i="10"/>
  <c r="B3943" i="10"/>
  <c r="B3944" i="10"/>
  <c r="B3945" i="10"/>
  <c r="B3946" i="10"/>
  <c r="B3947" i="10"/>
  <c r="B3948" i="10"/>
  <c r="B3949" i="10"/>
  <c r="B3950" i="10"/>
  <c r="B3951" i="10"/>
  <c r="B3952" i="10"/>
  <c r="B3953" i="10"/>
  <c r="B3954" i="10"/>
  <c r="B3955" i="10"/>
  <c r="B3956" i="10"/>
  <c r="B3957" i="10"/>
  <c r="B3958" i="10"/>
  <c r="B3959" i="10"/>
  <c r="B3960" i="10"/>
  <c r="B3961" i="10"/>
  <c r="B3962" i="10"/>
  <c r="B3963" i="10"/>
  <c r="B3964" i="10"/>
  <c r="B3965" i="10"/>
  <c r="B3966" i="10"/>
  <c r="B3967" i="10"/>
  <c r="B3968" i="10"/>
  <c r="B3969" i="10"/>
  <c r="B3970" i="10"/>
  <c r="B3971" i="10"/>
  <c r="B3972" i="10"/>
  <c r="B3973" i="10"/>
  <c r="B3974" i="10"/>
  <c r="B3975" i="10"/>
  <c r="B3976" i="10"/>
  <c r="B3977" i="10"/>
  <c r="B3978" i="10"/>
  <c r="B3979" i="10"/>
  <c r="B3980" i="10"/>
  <c r="B3981" i="10"/>
  <c r="B3982" i="10"/>
  <c r="B3983" i="10"/>
  <c r="B3984" i="10"/>
  <c r="B3985" i="10"/>
  <c r="B3986" i="10"/>
  <c r="B3987" i="10"/>
  <c r="B3988" i="10"/>
  <c r="B3989" i="10"/>
  <c r="B3990" i="10"/>
  <c r="B3991" i="10"/>
  <c r="B3992" i="10"/>
  <c r="B3993" i="10"/>
  <c r="B3994" i="10"/>
  <c r="B3995" i="10"/>
  <c r="B3996" i="10"/>
  <c r="B3997" i="10"/>
  <c r="B3998" i="10"/>
  <c r="B3999" i="10"/>
  <c r="B4000" i="10"/>
  <c r="B4001" i="10"/>
  <c r="B4002" i="10"/>
  <c r="B4003" i="10"/>
  <c r="B4004" i="10"/>
  <c r="B4005" i="10"/>
  <c r="B4006" i="10"/>
  <c r="B4007" i="10"/>
  <c r="B4008" i="10"/>
  <c r="B4009" i="10"/>
  <c r="B4010" i="10"/>
  <c r="B4011" i="10"/>
  <c r="B4012" i="10"/>
  <c r="B4013" i="10"/>
  <c r="B4014" i="10"/>
  <c r="B4015" i="10"/>
  <c r="B4016" i="10"/>
  <c r="B4017" i="10"/>
  <c r="B4018" i="10"/>
  <c r="B4019" i="10"/>
  <c r="B4020" i="10"/>
  <c r="B4021" i="10"/>
  <c r="B4022" i="10"/>
  <c r="B4023" i="10"/>
  <c r="B4024" i="10"/>
  <c r="B4025" i="10"/>
  <c r="B4026" i="10"/>
  <c r="B4027" i="10"/>
  <c r="B4028" i="10"/>
  <c r="B4029" i="10"/>
  <c r="B4030" i="10"/>
  <c r="B4031" i="10"/>
  <c r="B4032" i="10"/>
  <c r="B4033" i="10"/>
  <c r="B4034" i="10"/>
  <c r="B4035" i="10"/>
  <c r="B4036" i="10"/>
  <c r="B4037" i="10"/>
  <c r="B4038" i="10"/>
  <c r="B4039" i="10"/>
  <c r="B4040" i="10"/>
  <c r="B4041" i="10"/>
  <c r="B4042" i="10"/>
  <c r="B4043" i="10"/>
  <c r="B4044" i="10"/>
  <c r="B4045" i="10"/>
  <c r="B4046" i="10"/>
  <c r="B4047" i="10"/>
  <c r="B4048" i="10"/>
  <c r="B4049" i="10"/>
  <c r="B4050" i="10"/>
  <c r="B4051" i="10"/>
  <c r="B4052" i="10"/>
  <c r="B4053" i="10"/>
  <c r="B4054" i="10"/>
  <c r="B4055" i="10"/>
  <c r="B4056" i="10"/>
  <c r="B4057" i="10"/>
  <c r="B4058" i="10"/>
  <c r="B4059" i="10"/>
  <c r="B4060" i="10"/>
  <c r="B4061" i="10"/>
  <c r="B4062" i="10"/>
  <c r="B4063" i="10"/>
  <c r="B4064" i="10"/>
  <c r="B4065" i="10"/>
  <c r="B4066" i="10"/>
  <c r="B4067" i="10"/>
  <c r="B4068" i="10"/>
  <c r="B4069" i="10"/>
  <c r="B4070" i="10"/>
  <c r="B4071" i="10"/>
  <c r="B4072" i="10"/>
  <c r="B4073" i="10"/>
  <c r="B4074" i="10"/>
  <c r="B4075" i="10"/>
  <c r="B4076" i="10"/>
  <c r="B4077" i="10"/>
  <c r="B4078" i="10"/>
  <c r="B4079" i="10"/>
  <c r="B4080" i="10"/>
  <c r="B4081" i="10"/>
  <c r="B4082" i="10"/>
  <c r="B4083" i="10"/>
  <c r="B4084" i="10"/>
  <c r="B4085" i="10"/>
  <c r="B4086" i="10"/>
  <c r="B4087" i="10"/>
  <c r="B4088" i="10"/>
  <c r="B4089" i="10"/>
  <c r="B4090" i="10"/>
  <c r="B4091" i="10"/>
  <c r="B4092" i="10"/>
  <c r="B4093" i="10"/>
  <c r="B4094" i="10"/>
  <c r="B4095" i="10"/>
  <c r="B4096" i="10"/>
  <c r="B4097" i="10"/>
  <c r="B4098" i="10"/>
  <c r="B4099" i="10"/>
  <c r="B4100" i="10"/>
  <c r="B4101" i="10"/>
  <c r="B4102" i="10"/>
  <c r="B4103" i="10"/>
  <c r="B4104" i="10"/>
  <c r="B4105" i="10"/>
  <c r="B4106" i="10"/>
  <c r="B4107" i="10"/>
  <c r="B4108" i="10"/>
  <c r="B4109" i="10"/>
  <c r="B4110" i="10"/>
  <c r="B4111" i="10"/>
  <c r="B4112" i="10"/>
  <c r="B4113" i="10"/>
  <c r="B4114" i="10"/>
  <c r="B4115" i="10"/>
  <c r="B4116" i="10"/>
  <c r="B4117" i="10"/>
  <c r="B4118" i="10"/>
  <c r="B4119" i="10"/>
  <c r="B4120" i="10"/>
  <c r="B4121" i="10"/>
  <c r="B4122" i="10"/>
  <c r="B4123" i="10"/>
  <c r="B4124" i="10"/>
  <c r="B4125" i="10"/>
  <c r="B4126" i="10"/>
  <c r="B4127" i="10"/>
  <c r="B4128" i="10"/>
  <c r="B4129" i="10"/>
  <c r="B4130" i="10"/>
  <c r="B4131" i="10"/>
  <c r="B4132" i="10"/>
  <c r="B4133" i="10"/>
  <c r="B4134" i="10"/>
  <c r="B4135" i="10"/>
  <c r="B4136" i="10"/>
  <c r="B4137" i="10"/>
  <c r="B4138" i="10"/>
  <c r="B4139" i="10"/>
  <c r="B4140" i="10"/>
  <c r="B4141" i="10"/>
  <c r="B4142" i="10"/>
  <c r="B4143" i="10"/>
  <c r="B4144" i="10"/>
  <c r="B4145" i="10"/>
  <c r="B4146" i="10"/>
  <c r="B4147" i="10"/>
  <c r="B4148" i="10"/>
  <c r="B4149" i="10"/>
  <c r="B4150" i="10"/>
  <c r="B4151" i="10"/>
  <c r="B4152" i="10"/>
  <c r="B4153" i="10"/>
  <c r="B4154" i="10"/>
  <c r="B4155" i="10"/>
  <c r="B4156" i="10"/>
  <c r="B4157" i="10"/>
  <c r="B4158" i="10"/>
  <c r="B4159" i="10"/>
  <c r="B4160" i="10"/>
  <c r="B4161" i="10"/>
  <c r="B4162" i="10"/>
  <c r="B4163" i="10"/>
  <c r="B4164" i="10"/>
  <c r="B4165" i="10"/>
  <c r="B4166" i="10"/>
  <c r="B4167" i="10"/>
  <c r="B4168" i="10"/>
  <c r="B4169" i="10"/>
  <c r="B4170" i="10"/>
  <c r="B4171" i="10"/>
  <c r="B4172" i="10"/>
  <c r="B4173" i="10"/>
  <c r="B4174" i="10"/>
  <c r="B4175" i="10"/>
  <c r="B4176" i="10"/>
  <c r="B4177" i="10"/>
  <c r="B4178" i="10"/>
  <c r="B4179" i="10"/>
  <c r="B4180" i="10"/>
  <c r="B4181" i="10"/>
  <c r="B4182" i="10"/>
  <c r="B4183" i="10"/>
  <c r="B4184" i="10"/>
  <c r="B4185" i="10"/>
  <c r="B4186" i="10"/>
  <c r="B4187" i="10"/>
  <c r="B4188" i="10"/>
  <c r="B4189" i="10"/>
  <c r="B4190" i="10"/>
  <c r="B4191" i="10"/>
  <c r="B4192" i="10"/>
  <c r="B4193" i="10"/>
  <c r="B4194" i="10"/>
  <c r="B4195" i="10"/>
  <c r="B4196" i="10"/>
  <c r="B4197" i="10"/>
  <c r="B4198" i="10"/>
  <c r="B4199" i="10"/>
  <c r="B4200" i="10"/>
  <c r="B4201" i="10"/>
  <c r="B4202" i="10"/>
  <c r="B4203" i="10"/>
  <c r="B4204" i="10"/>
  <c r="B4205" i="10"/>
  <c r="B4206" i="10"/>
  <c r="B4207" i="10"/>
  <c r="B4208" i="10"/>
  <c r="B4209" i="10"/>
  <c r="B4210" i="10"/>
  <c r="B4211" i="10"/>
  <c r="B4212" i="10"/>
  <c r="B4213" i="10"/>
  <c r="B4214" i="10"/>
  <c r="B4215" i="10"/>
  <c r="B4216" i="10"/>
  <c r="B4217" i="10"/>
  <c r="B4218" i="10"/>
  <c r="B4219" i="10"/>
  <c r="B4220" i="10"/>
  <c r="B4221" i="10"/>
  <c r="B4222" i="10"/>
  <c r="B4223" i="10"/>
  <c r="B4224" i="10"/>
  <c r="B4225" i="10"/>
  <c r="B4226" i="10"/>
  <c r="B4227" i="10"/>
  <c r="B4228" i="10"/>
  <c r="B4229" i="10"/>
  <c r="B4230" i="10"/>
  <c r="B4231" i="10"/>
  <c r="B4232" i="10"/>
  <c r="B4233" i="10"/>
  <c r="B4234" i="10"/>
  <c r="B4235" i="10"/>
  <c r="B4236" i="10"/>
  <c r="B4237" i="10"/>
  <c r="B4238" i="10"/>
  <c r="B4239" i="10"/>
  <c r="B4240" i="10"/>
  <c r="B4241" i="10"/>
  <c r="B4242" i="10"/>
  <c r="B4243" i="10"/>
  <c r="B4244" i="10"/>
  <c r="B4245" i="10"/>
  <c r="B4246" i="10"/>
  <c r="B4247" i="10"/>
  <c r="B4248" i="10"/>
  <c r="B4249" i="10"/>
  <c r="B4250" i="10"/>
  <c r="B4251" i="10"/>
  <c r="B4252" i="10"/>
  <c r="B4253" i="10"/>
  <c r="B4254" i="10"/>
  <c r="B4255" i="10"/>
  <c r="B4256" i="10"/>
  <c r="B4257" i="10"/>
  <c r="B4258" i="10"/>
  <c r="B4259" i="10"/>
  <c r="B4260" i="10"/>
  <c r="B4261" i="10"/>
  <c r="B4262" i="10"/>
  <c r="B4263" i="10"/>
  <c r="B4264" i="10"/>
  <c r="B4265" i="10"/>
  <c r="B4266" i="10"/>
  <c r="B4267" i="10"/>
  <c r="B4268" i="10"/>
  <c r="B4269" i="10"/>
  <c r="B4270" i="10"/>
  <c r="B4271" i="10"/>
  <c r="B4272" i="10"/>
  <c r="B4273" i="10"/>
  <c r="B4274" i="10"/>
  <c r="B4275" i="10"/>
  <c r="B4276" i="10"/>
  <c r="B4277" i="10"/>
  <c r="B4278" i="10"/>
  <c r="B4279" i="10"/>
  <c r="B4280" i="10"/>
  <c r="B4281" i="10"/>
  <c r="B4282" i="10"/>
  <c r="B4283" i="10"/>
  <c r="B4284" i="10"/>
  <c r="B4285" i="10"/>
  <c r="B4286" i="10"/>
  <c r="B4287" i="10"/>
  <c r="B4288" i="10"/>
  <c r="B4289" i="10"/>
  <c r="B4290" i="10"/>
  <c r="B4291" i="10"/>
  <c r="B4292" i="10"/>
  <c r="B4293" i="10"/>
  <c r="B4294" i="10"/>
  <c r="B4295" i="10"/>
  <c r="B4296" i="10"/>
  <c r="B4297" i="10"/>
  <c r="B4298" i="10"/>
  <c r="B4299" i="10"/>
  <c r="B4300" i="10"/>
  <c r="B4301" i="10"/>
  <c r="B4302" i="10"/>
  <c r="B4303" i="10"/>
  <c r="B4304" i="10"/>
  <c r="B4305" i="10"/>
  <c r="B4306" i="10"/>
  <c r="B4307" i="10"/>
  <c r="B4308" i="10"/>
  <c r="B4309" i="10"/>
  <c r="B4310" i="10"/>
  <c r="B4311" i="10"/>
  <c r="B4312" i="10"/>
  <c r="B4313" i="10"/>
  <c r="B4314" i="10"/>
  <c r="B4315" i="10"/>
  <c r="B4316" i="10"/>
  <c r="B4317" i="10"/>
  <c r="B4318" i="10"/>
  <c r="B4319" i="10"/>
  <c r="B4320" i="10"/>
  <c r="B4321" i="10"/>
  <c r="B4322" i="10"/>
  <c r="B4323" i="10"/>
  <c r="B4324" i="10"/>
  <c r="B4325" i="10"/>
  <c r="B4326" i="10"/>
  <c r="B4327" i="10"/>
  <c r="B4328" i="10"/>
  <c r="B4329" i="10"/>
  <c r="B4330" i="10"/>
  <c r="B4331" i="10"/>
  <c r="B4332" i="10"/>
  <c r="B4333" i="10"/>
  <c r="B4334" i="10"/>
  <c r="B4335" i="10"/>
  <c r="B4336" i="10"/>
  <c r="B4337" i="10"/>
  <c r="B4338" i="10"/>
  <c r="B4339" i="10"/>
  <c r="B4340" i="10"/>
  <c r="B4341" i="10"/>
  <c r="B4342" i="10"/>
  <c r="B4343" i="10"/>
  <c r="B4344" i="10"/>
  <c r="B4345" i="10"/>
  <c r="B4346" i="10"/>
  <c r="B4347" i="10"/>
  <c r="B4348" i="10"/>
  <c r="B4349" i="10"/>
  <c r="B4350" i="10"/>
  <c r="B4351" i="10"/>
  <c r="B4352" i="10"/>
  <c r="B4353" i="10"/>
  <c r="B4354" i="10"/>
  <c r="B4355" i="10"/>
  <c r="B4356" i="10"/>
  <c r="B4357" i="10"/>
  <c r="B4358" i="10"/>
  <c r="B4359" i="10"/>
  <c r="B4360" i="10"/>
  <c r="B4361" i="10"/>
  <c r="B4362" i="10"/>
  <c r="B4363" i="10"/>
  <c r="B4364" i="10"/>
  <c r="B4365" i="10"/>
  <c r="B4366" i="10"/>
  <c r="B4367" i="10"/>
  <c r="B4368" i="10"/>
  <c r="B4369" i="10"/>
  <c r="B4370" i="10"/>
  <c r="B4371" i="10"/>
  <c r="B4372" i="10"/>
  <c r="B4373" i="10"/>
  <c r="B4374" i="10"/>
  <c r="B4375" i="10"/>
  <c r="B4376" i="10"/>
  <c r="B4377" i="10"/>
  <c r="B4378" i="10"/>
  <c r="B4379" i="10"/>
  <c r="B4380" i="10"/>
  <c r="B4381" i="10"/>
  <c r="B4382" i="10"/>
  <c r="B4383" i="10"/>
  <c r="B4384" i="10"/>
  <c r="B4385" i="10"/>
  <c r="B4386" i="10"/>
  <c r="B4387" i="10"/>
  <c r="B4388" i="10"/>
  <c r="B4389" i="10"/>
  <c r="B4390" i="10"/>
  <c r="B4391" i="10"/>
  <c r="B4392" i="10"/>
  <c r="B4393" i="10"/>
  <c r="B4394" i="10"/>
  <c r="B4395" i="10"/>
  <c r="B4396" i="10"/>
  <c r="B4397" i="10"/>
  <c r="B4398" i="10"/>
  <c r="B4399" i="10"/>
  <c r="B4400" i="10"/>
  <c r="B4401" i="10"/>
  <c r="B4402" i="10"/>
  <c r="B4403" i="10"/>
  <c r="B4404" i="10"/>
  <c r="B4405" i="10"/>
  <c r="B4406" i="10"/>
  <c r="B4407" i="10"/>
  <c r="B4408" i="10"/>
  <c r="B4409" i="10"/>
  <c r="B4410" i="10"/>
  <c r="B4411" i="10"/>
  <c r="B4412" i="10"/>
  <c r="B4413" i="10"/>
  <c r="B4414" i="10"/>
  <c r="B4415" i="10"/>
  <c r="B4416" i="10"/>
  <c r="B4417" i="10"/>
  <c r="B4418" i="10"/>
  <c r="B4419" i="10"/>
  <c r="B4420" i="10"/>
  <c r="B4421" i="10"/>
  <c r="B4422" i="10"/>
  <c r="B4423" i="10"/>
  <c r="B4424" i="10"/>
  <c r="B4425" i="10"/>
  <c r="B4426" i="10"/>
  <c r="B4427" i="10"/>
  <c r="B4428" i="10"/>
  <c r="B4429" i="10"/>
  <c r="B4430" i="10"/>
  <c r="B4431" i="10"/>
  <c r="B4432" i="10"/>
  <c r="B4433" i="10"/>
  <c r="B4434" i="10"/>
  <c r="B4435" i="10"/>
  <c r="B4436" i="10"/>
  <c r="B4437" i="10"/>
  <c r="B4438" i="10"/>
  <c r="B4439" i="10"/>
  <c r="B4440" i="10"/>
  <c r="B4441" i="10"/>
  <c r="B4442" i="10"/>
  <c r="B4443" i="10"/>
  <c r="B4444" i="10"/>
  <c r="B4445" i="10"/>
  <c r="B4446" i="10"/>
  <c r="B4447" i="10"/>
  <c r="B4448" i="10"/>
  <c r="B4449" i="10"/>
  <c r="B4450" i="10"/>
  <c r="B4451" i="10"/>
  <c r="B4452" i="10"/>
  <c r="B4453" i="10"/>
  <c r="B4454" i="10"/>
  <c r="B4455" i="10"/>
  <c r="B4456" i="10"/>
  <c r="B4457" i="10"/>
  <c r="B4458" i="10"/>
  <c r="B4459" i="10"/>
  <c r="B4460" i="10"/>
  <c r="B4461" i="10"/>
  <c r="B4462" i="10"/>
  <c r="B4463" i="10"/>
  <c r="B4464" i="10"/>
  <c r="B4465" i="10"/>
  <c r="B4466" i="10"/>
  <c r="B4467" i="10"/>
  <c r="B4468" i="10"/>
  <c r="B4469" i="10"/>
  <c r="B4470" i="10"/>
  <c r="B4471" i="10"/>
  <c r="B4472" i="10"/>
  <c r="B4473" i="10"/>
  <c r="B4474" i="10"/>
  <c r="B4475" i="10"/>
  <c r="B4476" i="10"/>
  <c r="B4477" i="10"/>
  <c r="B4478" i="10"/>
  <c r="B4479" i="10"/>
  <c r="B4480" i="10"/>
  <c r="B4481" i="10"/>
  <c r="B4482" i="10"/>
  <c r="B4483" i="10"/>
  <c r="B4484" i="10"/>
  <c r="B4485" i="10"/>
  <c r="B4486" i="10"/>
  <c r="B4487" i="10"/>
  <c r="B4488" i="10"/>
  <c r="B4489" i="10"/>
  <c r="B4490" i="10"/>
  <c r="B4491" i="10"/>
  <c r="B4492" i="10"/>
  <c r="B4493" i="10"/>
  <c r="B4494" i="10"/>
  <c r="B4495" i="10"/>
  <c r="B4496" i="10"/>
  <c r="B4497" i="10"/>
  <c r="B4498" i="10"/>
  <c r="B4499" i="10"/>
  <c r="B4500" i="10"/>
  <c r="B4501" i="10"/>
  <c r="B4502" i="10"/>
  <c r="B4503" i="10"/>
  <c r="B4504" i="10"/>
  <c r="B4505" i="10"/>
  <c r="B4506" i="10"/>
  <c r="B4507" i="10"/>
  <c r="B4508" i="10"/>
  <c r="B4509" i="10"/>
  <c r="B4510" i="10"/>
  <c r="B4511" i="10"/>
  <c r="B4512" i="10"/>
  <c r="B4513" i="10"/>
  <c r="B4514" i="10"/>
  <c r="B4515" i="10"/>
  <c r="B4516" i="10"/>
  <c r="B4517" i="10"/>
  <c r="B4518" i="10"/>
  <c r="B4519" i="10"/>
  <c r="B4520" i="10"/>
  <c r="B4521" i="10"/>
  <c r="B4522" i="10"/>
  <c r="B4523" i="10"/>
  <c r="B4524" i="10"/>
  <c r="B4525" i="10"/>
  <c r="B4526" i="10"/>
  <c r="B4527" i="10"/>
  <c r="B4528" i="10"/>
  <c r="B4529" i="10"/>
  <c r="B4530" i="10"/>
  <c r="B4531" i="10"/>
  <c r="B4532" i="10"/>
  <c r="B4533" i="10"/>
  <c r="B4534" i="10"/>
  <c r="B4535" i="10"/>
  <c r="B4536" i="10"/>
  <c r="B4537" i="10"/>
  <c r="B4538" i="10"/>
  <c r="B4539" i="10"/>
  <c r="B4540" i="10"/>
  <c r="B4541" i="10"/>
  <c r="B4542" i="10"/>
  <c r="B4543" i="10"/>
  <c r="B4544" i="10"/>
  <c r="B4545" i="10"/>
  <c r="B4546" i="10"/>
  <c r="B4547" i="10"/>
  <c r="B4548" i="10"/>
  <c r="B4549" i="10"/>
  <c r="B4550" i="10"/>
  <c r="B4551" i="10"/>
  <c r="B4552" i="10"/>
  <c r="B4553" i="10"/>
  <c r="B4554" i="10"/>
  <c r="B4555" i="10"/>
  <c r="B4556" i="10"/>
  <c r="B4557" i="10"/>
  <c r="B4558" i="10"/>
  <c r="B4559" i="10"/>
  <c r="B4560" i="10"/>
  <c r="B4561" i="10"/>
  <c r="B4562" i="10"/>
  <c r="B4563" i="10"/>
  <c r="B4564" i="10"/>
  <c r="B4565" i="10"/>
  <c r="B4566" i="10"/>
  <c r="B4567" i="10"/>
  <c r="B4568" i="10"/>
  <c r="B4569" i="10"/>
  <c r="B4570" i="10"/>
  <c r="B4571" i="10"/>
  <c r="B4572" i="10"/>
  <c r="B4573" i="10"/>
  <c r="B4574" i="10"/>
  <c r="B4575" i="10"/>
  <c r="B4576" i="10"/>
  <c r="B4577" i="10"/>
  <c r="B4578" i="10"/>
  <c r="B4579" i="10"/>
  <c r="B4580" i="10"/>
  <c r="B4581" i="10"/>
  <c r="B4582" i="10"/>
  <c r="B4583" i="10"/>
  <c r="B4584" i="10"/>
  <c r="B4585" i="10"/>
  <c r="B4586" i="10"/>
  <c r="B4587" i="10"/>
  <c r="B4588" i="10"/>
  <c r="B4589" i="10"/>
  <c r="B4590" i="10"/>
  <c r="B4591" i="10"/>
  <c r="B4592" i="10"/>
  <c r="B4593" i="10"/>
  <c r="B4594" i="10"/>
  <c r="B4595" i="10"/>
  <c r="B4596" i="10"/>
  <c r="B4597" i="10"/>
  <c r="B4598" i="10"/>
  <c r="B4599" i="10"/>
  <c r="B4600" i="10"/>
  <c r="B4601" i="10"/>
  <c r="B4602" i="10"/>
  <c r="B4603" i="10"/>
  <c r="B4604" i="10"/>
  <c r="B4605" i="10"/>
  <c r="B4606" i="10"/>
  <c r="B4607" i="10"/>
  <c r="B4608" i="10"/>
  <c r="B4609" i="10"/>
  <c r="B4610" i="10"/>
  <c r="B4611" i="10"/>
  <c r="B4612" i="10"/>
  <c r="B4613" i="10"/>
  <c r="B4614" i="10"/>
  <c r="B4615" i="10"/>
  <c r="B4616" i="10"/>
  <c r="B4617" i="10"/>
  <c r="B4618" i="10"/>
  <c r="B4619" i="10"/>
  <c r="B4620" i="10"/>
  <c r="B4621" i="10"/>
  <c r="B4622" i="10"/>
  <c r="B4623" i="10"/>
  <c r="B4624" i="10"/>
  <c r="B4625" i="10"/>
  <c r="B4626" i="10"/>
  <c r="B4627" i="10"/>
  <c r="B4628" i="10"/>
  <c r="B4629" i="10"/>
  <c r="B4630" i="10"/>
  <c r="B4631" i="10"/>
  <c r="B4632" i="10"/>
  <c r="B4633" i="10"/>
  <c r="B4634" i="10"/>
  <c r="B4635" i="10"/>
  <c r="B4636" i="10"/>
  <c r="B4637" i="10"/>
  <c r="B4638" i="10"/>
  <c r="B4639" i="10"/>
  <c r="B4640" i="10"/>
  <c r="B4641" i="10"/>
  <c r="B4642" i="10"/>
  <c r="B4643" i="10"/>
  <c r="B4644" i="10"/>
  <c r="B4645" i="10"/>
  <c r="B4646" i="10"/>
  <c r="B4647" i="10"/>
  <c r="B4648" i="10"/>
  <c r="B4649" i="10"/>
  <c r="B4650" i="10"/>
  <c r="B4651" i="10"/>
  <c r="B4652" i="10"/>
  <c r="B4653" i="10"/>
  <c r="B4654" i="10"/>
  <c r="B4655" i="10"/>
  <c r="B4656" i="10"/>
  <c r="B4657" i="10"/>
  <c r="B4658" i="10"/>
  <c r="B4659" i="10"/>
  <c r="B4660" i="10"/>
  <c r="B4661" i="10"/>
  <c r="B4662" i="10"/>
  <c r="B4663" i="10"/>
  <c r="B4664" i="10"/>
  <c r="B4665" i="10"/>
  <c r="B4666" i="10"/>
  <c r="B4667" i="10"/>
  <c r="B4668" i="10"/>
  <c r="B4669" i="10"/>
  <c r="B4670" i="10"/>
  <c r="B4671" i="10"/>
  <c r="B4672" i="10"/>
  <c r="B4673" i="10"/>
  <c r="B4674" i="10"/>
  <c r="B4675" i="10"/>
  <c r="B4676" i="10"/>
  <c r="B4677" i="10"/>
  <c r="B4678" i="10"/>
  <c r="B4679" i="10"/>
  <c r="B4680" i="10"/>
  <c r="B4681" i="10"/>
  <c r="B4682" i="10"/>
  <c r="B4683" i="10"/>
  <c r="B4684" i="10"/>
  <c r="B4685" i="10"/>
  <c r="B4686" i="10"/>
  <c r="B4687" i="10"/>
  <c r="B4688" i="10"/>
  <c r="B4689" i="10"/>
  <c r="B4690" i="10"/>
  <c r="B4691" i="10"/>
  <c r="B4692" i="10"/>
  <c r="B4693" i="10"/>
  <c r="B4694" i="10"/>
  <c r="B4695" i="10"/>
  <c r="B4696" i="10"/>
  <c r="B4697" i="10"/>
  <c r="B4698" i="10"/>
  <c r="B4699" i="10"/>
  <c r="B4700" i="10"/>
  <c r="B4701" i="10"/>
  <c r="B4702" i="10"/>
  <c r="B4703" i="10"/>
  <c r="B4704" i="10"/>
  <c r="B4705" i="10"/>
  <c r="B4706" i="10"/>
  <c r="B4707" i="10"/>
  <c r="B4708" i="10"/>
  <c r="B4709" i="10"/>
  <c r="B4710" i="10"/>
  <c r="B4711" i="10"/>
  <c r="B4712" i="10"/>
  <c r="B4713" i="10"/>
  <c r="B4714" i="10"/>
  <c r="B4715" i="10"/>
  <c r="B4716" i="10"/>
  <c r="B4717" i="10"/>
  <c r="B4718" i="10"/>
  <c r="B4719" i="10"/>
  <c r="B4720" i="10"/>
  <c r="B4721" i="10"/>
  <c r="B4722" i="10"/>
  <c r="B4723" i="10"/>
  <c r="B4724" i="10"/>
  <c r="B4725" i="10"/>
  <c r="B4726" i="10"/>
  <c r="B4727" i="10"/>
  <c r="B4728" i="10"/>
  <c r="B4729" i="10"/>
  <c r="B4730" i="10"/>
  <c r="B4731" i="10"/>
  <c r="B4732" i="10"/>
  <c r="B4733" i="10"/>
  <c r="B4734" i="10"/>
  <c r="B4735" i="10"/>
  <c r="B4736" i="10"/>
  <c r="B4737" i="10"/>
  <c r="B4738" i="10"/>
  <c r="B4739" i="10"/>
  <c r="B4740" i="10"/>
  <c r="B4741" i="10"/>
  <c r="B4742" i="10"/>
  <c r="B4743" i="10"/>
  <c r="B4744" i="10"/>
  <c r="B4745" i="10"/>
  <c r="B4746" i="10"/>
  <c r="B4747" i="10"/>
  <c r="B4748" i="10"/>
  <c r="B4749" i="10"/>
  <c r="B4750" i="10"/>
  <c r="B4751" i="10"/>
  <c r="B4752" i="10"/>
  <c r="B4753" i="10"/>
  <c r="B4754" i="10"/>
  <c r="B4755" i="10"/>
  <c r="B4756" i="10"/>
  <c r="B4757" i="10"/>
  <c r="B4758" i="10"/>
  <c r="B4759" i="10"/>
  <c r="B4760" i="10"/>
  <c r="B4761" i="10"/>
  <c r="B4762" i="10"/>
  <c r="B4763" i="10"/>
  <c r="B4764" i="10"/>
  <c r="B4765" i="10"/>
  <c r="B4766" i="10"/>
  <c r="B4767" i="10"/>
  <c r="B4768" i="10"/>
  <c r="B4769" i="10"/>
  <c r="B4770" i="10"/>
  <c r="B4771" i="10"/>
  <c r="B4772" i="10"/>
  <c r="B4773" i="10"/>
  <c r="B4774" i="10"/>
  <c r="B4775" i="10"/>
  <c r="B4776" i="10"/>
  <c r="B4777" i="10"/>
  <c r="B4778" i="10"/>
  <c r="B4779" i="10"/>
  <c r="B4780" i="10"/>
  <c r="B4781" i="10"/>
  <c r="B4782" i="10"/>
  <c r="B4783" i="10"/>
  <c r="B4784" i="10"/>
  <c r="B4785" i="10"/>
  <c r="B4786" i="10"/>
  <c r="B4787" i="10"/>
  <c r="B4788" i="10"/>
  <c r="B4789" i="10"/>
  <c r="B4790" i="10"/>
  <c r="B4791" i="10"/>
  <c r="B4792" i="10"/>
  <c r="B4793" i="10"/>
  <c r="B4794" i="10"/>
  <c r="B4795" i="10"/>
  <c r="B4796" i="10"/>
  <c r="B4797" i="10"/>
  <c r="B4798" i="10"/>
  <c r="B4799" i="10"/>
  <c r="B4800" i="10"/>
  <c r="B4801" i="10"/>
  <c r="B4802" i="10"/>
  <c r="B4803" i="10"/>
  <c r="B4804" i="10"/>
  <c r="B4805" i="10"/>
  <c r="B4806" i="10"/>
  <c r="B4807" i="10"/>
  <c r="B4808" i="10"/>
  <c r="B4809" i="10"/>
  <c r="B4810" i="10"/>
  <c r="B4811" i="10"/>
  <c r="B4812" i="10"/>
  <c r="B4813" i="10"/>
  <c r="B4814" i="10"/>
  <c r="B4815" i="10"/>
  <c r="B4816" i="10"/>
  <c r="B4817" i="10"/>
  <c r="B4818" i="10"/>
  <c r="B4819" i="10"/>
  <c r="B4820" i="10"/>
  <c r="B4821" i="10"/>
  <c r="B4822" i="10"/>
  <c r="B4823" i="10"/>
  <c r="B4824" i="10"/>
  <c r="B4825" i="10"/>
  <c r="B4826" i="10"/>
  <c r="B4827" i="10"/>
  <c r="B4828" i="10"/>
  <c r="B4829" i="10"/>
  <c r="B4830" i="10"/>
  <c r="B4831" i="10"/>
  <c r="B4832" i="10"/>
  <c r="B4833" i="10"/>
  <c r="B4834" i="10"/>
  <c r="B4835" i="10"/>
  <c r="B4836" i="10"/>
  <c r="B4837" i="10"/>
  <c r="B4838" i="10"/>
  <c r="B4839" i="10"/>
  <c r="B4840" i="10"/>
  <c r="B4841" i="10"/>
  <c r="B4842" i="10"/>
  <c r="B4843" i="10"/>
  <c r="B4844" i="10"/>
  <c r="B4845" i="10"/>
  <c r="B4846" i="10"/>
  <c r="B4847" i="10"/>
  <c r="B4848" i="10"/>
  <c r="B4849" i="10"/>
  <c r="B4850" i="10"/>
  <c r="B4851" i="10"/>
  <c r="B4852" i="10"/>
  <c r="B4853" i="10"/>
  <c r="B4854" i="10"/>
  <c r="B4855" i="10"/>
  <c r="B4856" i="10"/>
  <c r="B4857" i="10"/>
  <c r="B4858" i="10"/>
  <c r="B4859" i="10"/>
  <c r="B4860" i="10"/>
  <c r="B4861" i="10"/>
  <c r="B4862" i="10"/>
  <c r="B4863" i="10"/>
  <c r="B4864" i="10"/>
  <c r="B4865" i="10"/>
  <c r="B4866" i="10"/>
  <c r="B4867" i="10"/>
  <c r="B4868" i="10"/>
  <c r="B4869" i="10"/>
  <c r="B4870" i="10"/>
  <c r="B4871" i="10"/>
  <c r="B4872" i="10"/>
  <c r="B4873" i="10"/>
  <c r="B4874" i="10"/>
  <c r="B4875" i="10"/>
  <c r="B4876" i="10"/>
  <c r="B4877" i="10"/>
  <c r="B4878" i="10"/>
  <c r="B4879" i="10"/>
  <c r="B4880" i="10"/>
  <c r="B4881" i="10"/>
  <c r="B4882" i="10"/>
  <c r="B4883" i="10"/>
  <c r="B4884" i="10"/>
  <c r="B4885" i="10"/>
  <c r="B4886" i="10"/>
  <c r="B4887" i="10"/>
  <c r="B4888" i="10"/>
  <c r="B4889" i="10"/>
  <c r="B4890" i="10"/>
  <c r="B4891" i="10"/>
  <c r="B4892" i="10"/>
  <c r="B4893" i="10"/>
  <c r="B4894" i="10"/>
  <c r="B4895" i="10"/>
  <c r="B4896" i="10"/>
  <c r="B4897" i="10"/>
  <c r="B4898" i="10"/>
  <c r="B4899" i="10"/>
  <c r="B4900" i="10"/>
  <c r="B4901" i="10"/>
  <c r="B4902" i="10"/>
  <c r="B4903" i="10"/>
  <c r="B4904" i="10"/>
  <c r="B4905" i="10"/>
  <c r="B4906" i="10"/>
  <c r="B4907" i="10"/>
  <c r="B4908" i="10"/>
  <c r="B4909" i="10"/>
  <c r="B4910" i="10"/>
  <c r="B4911" i="10"/>
  <c r="B4912" i="10"/>
  <c r="B4913" i="10"/>
  <c r="B4914" i="10"/>
  <c r="B4915" i="10"/>
  <c r="B4916" i="10"/>
  <c r="B4917" i="10"/>
  <c r="B4918" i="10"/>
  <c r="B4919" i="10"/>
  <c r="B4920" i="10"/>
  <c r="B4921" i="10"/>
  <c r="B4922" i="10"/>
  <c r="B4923" i="10"/>
  <c r="B4924" i="10"/>
  <c r="B4925" i="10"/>
  <c r="B4926" i="10"/>
  <c r="B4927" i="10"/>
  <c r="B4928" i="10"/>
  <c r="B4929" i="10"/>
  <c r="B4930" i="10"/>
  <c r="B4931" i="10"/>
  <c r="B4932" i="10"/>
  <c r="B4933" i="10"/>
  <c r="B4934" i="10"/>
  <c r="B4935" i="10"/>
  <c r="B4936" i="10"/>
  <c r="B4937" i="10"/>
  <c r="B4938" i="10"/>
  <c r="B4939" i="10"/>
  <c r="B4940" i="10"/>
  <c r="B4941" i="10"/>
  <c r="B4942" i="10"/>
  <c r="B4943" i="10"/>
  <c r="B4944" i="10"/>
  <c r="B4945" i="10"/>
  <c r="B4946" i="10"/>
  <c r="B4947" i="10"/>
  <c r="B4948" i="10"/>
  <c r="B4949" i="10"/>
  <c r="B4950" i="10"/>
  <c r="B4951" i="10"/>
  <c r="B4952" i="10"/>
  <c r="B4953" i="10"/>
  <c r="B4954" i="10"/>
  <c r="B4955" i="10"/>
  <c r="B4956" i="10"/>
  <c r="B4957" i="10"/>
  <c r="B4958" i="10"/>
  <c r="B4959" i="10"/>
  <c r="B4960" i="10"/>
  <c r="B4961" i="10"/>
  <c r="B4962" i="10"/>
  <c r="B4963" i="10"/>
  <c r="B4964" i="10"/>
  <c r="B4965" i="10"/>
  <c r="B4966" i="10"/>
  <c r="B4967" i="10"/>
  <c r="B4968" i="10"/>
  <c r="B4969" i="10"/>
  <c r="B4970" i="10"/>
  <c r="B4971" i="10"/>
  <c r="B4972" i="10"/>
  <c r="B4973" i="10"/>
  <c r="B4974" i="10"/>
  <c r="B4975" i="10"/>
  <c r="B4976" i="10"/>
  <c r="B4977" i="10"/>
  <c r="B4978" i="10"/>
  <c r="B4979" i="10"/>
  <c r="B4980" i="10"/>
  <c r="B4981" i="10"/>
  <c r="B4982" i="10"/>
  <c r="B4983" i="10"/>
  <c r="B4984" i="10"/>
  <c r="B4985" i="10"/>
  <c r="B4986" i="10"/>
  <c r="B4987" i="10"/>
  <c r="B4988" i="10"/>
  <c r="B4989" i="10"/>
  <c r="B4990" i="10"/>
  <c r="B4991" i="10"/>
  <c r="B4992" i="10"/>
  <c r="B4993" i="10"/>
  <c r="B4994" i="10"/>
  <c r="B4995" i="10"/>
  <c r="B4996" i="10"/>
  <c r="B4997" i="10"/>
  <c r="B4998" i="10"/>
  <c r="B4999" i="10"/>
  <c r="B5000" i="10"/>
  <c r="B5001" i="10"/>
  <c r="B5002" i="10"/>
  <c r="B5003" i="10"/>
  <c r="B5004" i="10"/>
  <c r="B5005" i="10"/>
  <c r="B5006" i="10"/>
  <c r="B5007" i="10"/>
  <c r="B5008" i="10"/>
  <c r="B5009" i="10"/>
  <c r="B5010" i="10"/>
  <c r="B5011" i="10"/>
  <c r="B5012" i="10"/>
  <c r="B5013" i="10"/>
  <c r="B5014" i="10"/>
  <c r="B5015" i="10"/>
  <c r="B5016" i="10"/>
  <c r="B5017" i="10"/>
  <c r="B5018" i="10"/>
  <c r="B5019" i="10"/>
  <c r="B5020" i="10"/>
  <c r="B5021" i="10"/>
  <c r="B5022" i="10"/>
  <c r="B5023" i="10"/>
  <c r="B5024" i="10"/>
  <c r="B5025" i="10"/>
  <c r="B5026" i="10"/>
  <c r="B5027" i="10"/>
  <c r="B5028" i="10"/>
  <c r="B5029" i="10"/>
  <c r="B5030" i="10"/>
  <c r="B5031" i="10"/>
  <c r="B5032" i="10"/>
  <c r="B5033" i="10"/>
  <c r="B5034" i="10"/>
  <c r="B5035" i="10"/>
  <c r="B5036" i="10"/>
  <c r="B5037" i="10"/>
  <c r="B5038" i="10"/>
  <c r="B5039" i="10"/>
  <c r="B5040" i="10"/>
  <c r="B5041" i="10"/>
  <c r="B5042" i="10"/>
  <c r="B5043" i="10"/>
  <c r="B5044" i="10"/>
  <c r="B5045" i="10"/>
  <c r="B5046" i="10"/>
  <c r="B5047" i="10"/>
  <c r="B5048" i="10"/>
  <c r="B5049" i="10"/>
  <c r="B5050" i="10"/>
  <c r="B5051" i="10"/>
  <c r="B5052" i="10"/>
  <c r="B5053" i="10"/>
  <c r="B5054" i="10"/>
  <c r="B5055" i="10"/>
  <c r="B5056" i="10"/>
  <c r="B5057" i="10"/>
  <c r="B5058" i="10"/>
  <c r="B5059" i="10"/>
  <c r="B5060" i="10"/>
  <c r="B5061" i="10"/>
  <c r="B5062" i="10"/>
  <c r="B5063" i="10"/>
  <c r="B5064" i="10"/>
  <c r="B5065" i="10"/>
  <c r="B5066" i="10"/>
  <c r="B5067" i="10"/>
  <c r="B5068" i="10"/>
  <c r="B5069" i="10"/>
  <c r="B5070" i="10"/>
  <c r="B5071" i="10"/>
  <c r="B5072" i="10"/>
  <c r="B5073" i="10"/>
  <c r="B5074" i="10"/>
  <c r="B5075" i="10"/>
  <c r="B5076" i="10"/>
  <c r="B5077" i="10"/>
  <c r="B5078" i="10"/>
  <c r="B5079" i="10"/>
  <c r="B5080" i="10"/>
  <c r="B5081" i="10"/>
  <c r="B5082" i="10"/>
  <c r="B5083" i="10"/>
  <c r="B5084" i="10"/>
  <c r="B5085" i="10"/>
  <c r="B5086" i="10"/>
  <c r="B5087" i="10"/>
  <c r="B5088" i="10"/>
  <c r="B5089" i="10"/>
  <c r="B5090" i="10"/>
  <c r="B5091" i="10"/>
  <c r="B5092" i="10"/>
  <c r="B5093" i="10"/>
  <c r="B5094" i="10"/>
  <c r="B5095" i="10"/>
  <c r="B5096" i="10"/>
  <c r="B5097" i="10"/>
  <c r="B5098" i="10"/>
  <c r="B5099" i="10"/>
  <c r="B5100" i="10"/>
  <c r="B5101" i="10"/>
  <c r="B5102" i="10"/>
  <c r="B5103" i="10"/>
  <c r="B5104" i="10"/>
  <c r="B5105" i="10"/>
  <c r="B5106" i="10"/>
  <c r="B5107" i="10"/>
  <c r="B5108" i="10"/>
  <c r="B5109" i="10"/>
  <c r="B5110" i="10"/>
  <c r="B5111" i="10"/>
  <c r="B5112" i="10"/>
  <c r="B5113" i="10"/>
  <c r="B5114" i="10"/>
  <c r="B5115" i="10"/>
  <c r="B5116" i="10"/>
  <c r="B5117" i="10"/>
  <c r="B5118" i="10"/>
  <c r="B5119" i="10"/>
  <c r="B5120" i="10"/>
  <c r="B5121" i="10"/>
  <c r="B5122" i="10"/>
  <c r="B5123" i="10"/>
  <c r="B5124" i="10"/>
  <c r="B5125" i="10"/>
  <c r="B5126" i="10"/>
  <c r="B5127" i="10"/>
  <c r="B5128" i="10"/>
  <c r="B5129" i="10"/>
  <c r="B5130" i="10"/>
  <c r="B5131" i="10"/>
  <c r="B5132" i="10"/>
  <c r="B5133" i="10"/>
  <c r="B5134" i="10"/>
  <c r="B5135" i="10"/>
  <c r="B5136" i="10"/>
  <c r="B5137" i="10"/>
  <c r="B5138" i="10"/>
  <c r="B5139" i="10"/>
  <c r="B5140" i="10"/>
  <c r="B5141" i="10"/>
  <c r="B5142" i="10"/>
  <c r="B5143" i="10"/>
  <c r="B5144" i="10"/>
  <c r="B5145" i="10"/>
  <c r="B5146" i="10"/>
  <c r="B5147" i="10"/>
  <c r="B5148" i="10"/>
  <c r="B5149" i="10"/>
  <c r="B5150" i="10"/>
  <c r="B5151" i="10"/>
  <c r="B5152" i="10"/>
  <c r="B5153" i="10"/>
  <c r="B5154" i="10"/>
  <c r="B5155" i="10"/>
  <c r="B5156" i="10"/>
  <c r="B5157" i="10"/>
  <c r="B5158" i="10"/>
  <c r="B5159" i="10"/>
  <c r="B5160" i="10"/>
  <c r="B5161" i="10"/>
  <c r="B5162" i="10"/>
  <c r="B5163" i="10"/>
  <c r="B5164" i="10"/>
  <c r="B5165" i="10"/>
  <c r="B5166" i="10"/>
  <c r="B5167" i="10"/>
  <c r="B5168" i="10"/>
  <c r="B5169" i="10"/>
  <c r="B5170" i="10"/>
  <c r="B5171" i="10"/>
  <c r="B5172" i="10"/>
  <c r="B5173" i="10"/>
  <c r="B5174" i="10"/>
  <c r="B5175" i="10"/>
  <c r="B5176" i="10"/>
  <c r="B5177" i="10"/>
  <c r="B5178" i="10"/>
  <c r="B5179" i="10"/>
  <c r="B5180" i="10"/>
  <c r="B5181" i="10"/>
  <c r="B5182" i="10"/>
  <c r="B5183" i="10"/>
  <c r="B5184" i="10"/>
  <c r="B5185" i="10"/>
  <c r="B5186" i="10"/>
  <c r="B5187" i="10"/>
  <c r="B5188" i="10"/>
  <c r="B5189" i="10"/>
  <c r="B5190" i="10"/>
  <c r="B5191" i="10"/>
  <c r="B5192" i="10"/>
  <c r="B5193" i="10"/>
  <c r="B5194" i="10"/>
  <c r="B5195" i="10"/>
  <c r="B5196" i="10"/>
  <c r="B5197" i="10"/>
  <c r="B5198" i="10"/>
  <c r="B5199" i="10"/>
  <c r="B5200" i="10"/>
  <c r="B5201" i="10"/>
  <c r="B5202" i="10"/>
  <c r="B5203" i="10"/>
  <c r="B5204" i="10"/>
  <c r="B5205" i="10"/>
  <c r="B5206" i="10"/>
  <c r="B5207" i="10"/>
  <c r="B5208" i="10"/>
  <c r="B5209" i="10"/>
  <c r="B5210" i="10"/>
  <c r="B5211" i="10"/>
  <c r="B5212" i="10"/>
  <c r="B5213" i="10"/>
  <c r="B5214" i="10"/>
  <c r="B5215" i="10"/>
  <c r="B5216" i="10"/>
  <c r="B5217" i="10"/>
  <c r="B5218" i="10"/>
  <c r="B5219" i="10"/>
  <c r="B5220" i="10"/>
  <c r="B5221" i="10"/>
  <c r="B5222" i="10"/>
  <c r="B5223" i="10"/>
  <c r="B5224" i="10"/>
  <c r="B5225" i="10"/>
  <c r="B5226" i="10"/>
  <c r="B5227" i="10"/>
  <c r="B5228" i="10"/>
  <c r="B5229" i="10"/>
  <c r="B5230" i="10"/>
  <c r="B5231" i="10"/>
  <c r="B5232" i="10"/>
  <c r="B5233" i="10"/>
  <c r="B5234" i="10"/>
  <c r="B5235" i="10"/>
  <c r="B5236" i="10"/>
  <c r="B5237" i="10"/>
  <c r="B5238" i="10"/>
  <c r="B5239" i="10"/>
  <c r="B5240" i="10"/>
  <c r="B5241" i="10"/>
  <c r="B5242" i="10"/>
  <c r="B5243" i="10"/>
  <c r="B5244" i="10"/>
  <c r="B5245" i="10"/>
  <c r="B5246" i="10"/>
  <c r="B5247" i="10"/>
  <c r="B5248" i="10"/>
  <c r="B5249" i="10"/>
  <c r="B5250" i="10"/>
  <c r="B5251" i="10"/>
  <c r="B5252" i="10"/>
  <c r="B5253" i="10"/>
  <c r="B5254" i="10"/>
  <c r="B5255" i="10"/>
  <c r="B5256" i="10"/>
  <c r="B5257" i="10"/>
  <c r="B5258" i="10"/>
  <c r="B5259" i="10"/>
  <c r="B5260" i="10"/>
  <c r="B5261" i="10"/>
  <c r="B5262" i="10"/>
  <c r="B5263" i="10"/>
  <c r="B5264" i="10"/>
  <c r="B5265" i="10"/>
  <c r="B5266" i="10"/>
  <c r="B5267" i="10"/>
  <c r="B5268" i="10"/>
  <c r="B5269" i="10"/>
  <c r="B5270" i="10"/>
  <c r="B5271" i="10"/>
  <c r="B5272" i="10"/>
  <c r="B5273" i="10"/>
  <c r="B5274" i="10"/>
  <c r="B5275" i="10"/>
  <c r="B5276" i="10"/>
  <c r="B5277" i="10"/>
  <c r="B5278" i="10"/>
  <c r="B5279" i="10"/>
  <c r="B5280" i="10"/>
  <c r="B5281" i="10"/>
  <c r="B5282" i="10"/>
  <c r="B5283" i="10"/>
  <c r="B5284" i="10"/>
  <c r="B5285" i="10"/>
  <c r="B5286" i="10"/>
  <c r="B5287" i="10"/>
  <c r="B5288" i="10"/>
  <c r="B5289" i="10"/>
  <c r="B5290" i="10"/>
  <c r="B5291" i="10"/>
  <c r="B5292" i="10"/>
  <c r="B5293" i="10"/>
  <c r="B5294" i="10"/>
  <c r="B5295" i="10"/>
  <c r="B5296" i="10"/>
  <c r="B5297" i="10"/>
  <c r="B5298" i="10"/>
  <c r="B5299" i="10"/>
  <c r="B5300" i="10"/>
  <c r="B5301" i="10"/>
  <c r="B5302" i="10"/>
  <c r="B5303" i="10"/>
  <c r="B5304" i="10"/>
  <c r="B5305" i="10"/>
  <c r="B5306" i="10"/>
  <c r="B5307" i="10"/>
  <c r="B5308" i="10"/>
  <c r="B5309" i="10"/>
  <c r="B5310" i="10"/>
  <c r="B5311" i="10"/>
  <c r="B5312" i="10"/>
  <c r="B5313" i="10"/>
  <c r="B5314" i="10"/>
  <c r="B5315" i="10"/>
  <c r="B5316" i="10"/>
  <c r="B5317" i="10"/>
  <c r="B5318" i="10"/>
  <c r="B5319" i="10"/>
  <c r="B5320" i="10"/>
  <c r="B5321" i="10"/>
  <c r="B5322" i="10"/>
  <c r="B5323" i="10"/>
  <c r="B5324" i="10"/>
  <c r="B5325" i="10"/>
  <c r="B5326" i="10"/>
  <c r="B5327" i="10"/>
  <c r="B5328" i="10"/>
  <c r="B5329" i="10"/>
  <c r="B5330" i="10"/>
  <c r="B5331" i="10"/>
  <c r="B5332" i="10"/>
  <c r="B5333" i="10"/>
  <c r="B5334" i="10"/>
  <c r="B5335" i="10"/>
  <c r="B5336" i="10"/>
  <c r="B5337" i="10"/>
  <c r="B5338" i="10"/>
  <c r="B5339" i="10"/>
  <c r="B5340" i="10"/>
  <c r="B5341" i="10"/>
  <c r="B5342" i="10"/>
  <c r="B5343" i="10"/>
  <c r="B5344" i="10"/>
  <c r="B5345" i="10"/>
  <c r="B5346" i="10"/>
  <c r="B5347" i="10"/>
  <c r="B5348" i="10"/>
  <c r="B5349" i="10"/>
  <c r="B5350" i="10"/>
  <c r="B5351" i="10"/>
  <c r="B5352" i="10"/>
  <c r="B5353" i="10"/>
  <c r="B5354" i="10"/>
  <c r="B5355" i="10"/>
  <c r="B5356" i="10"/>
  <c r="B5357" i="10"/>
  <c r="B5358" i="10"/>
  <c r="B5359" i="10"/>
  <c r="B5360" i="10"/>
  <c r="B5361" i="10"/>
  <c r="B5362" i="10"/>
  <c r="B5363" i="10"/>
  <c r="B5364" i="10"/>
  <c r="B5365" i="10"/>
  <c r="B5366" i="10"/>
  <c r="B5367" i="10"/>
  <c r="B5368" i="10"/>
  <c r="B5369" i="10"/>
  <c r="B5370" i="10"/>
  <c r="B5371" i="10"/>
  <c r="B5372" i="10"/>
  <c r="B5373" i="10"/>
  <c r="B5374" i="10"/>
  <c r="B5375" i="10"/>
  <c r="B5376" i="10"/>
  <c r="B5377" i="10"/>
  <c r="B5378" i="10"/>
  <c r="B5379" i="10"/>
  <c r="B5380" i="10"/>
  <c r="B5381" i="10"/>
  <c r="B5382" i="10"/>
  <c r="B5383" i="10"/>
  <c r="B5384" i="10"/>
  <c r="B5385" i="10"/>
  <c r="B5386" i="10"/>
  <c r="B5387" i="10"/>
  <c r="B5388" i="10"/>
  <c r="B5389" i="10"/>
  <c r="B5390" i="10"/>
  <c r="B5391" i="10"/>
  <c r="B5392" i="10"/>
  <c r="B5393" i="10"/>
  <c r="B5394" i="10"/>
  <c r="B5395" i="10"/>
  <c r="B5396" i="10"/>
  <c r="B5397" i="10"/>
  <c r="B5398" i="10"/>
  <c r="B5399" i="10"/>
  <c r="B5400" i="10"/>
  <c r="B5401" i="10"/>
  <c r="B5402" i="10"/>
  <c r="B5403" i="10"/>
  <c r="B5404" i="10"/>
  <c r="B5405" i="10"/>
  <c r="B5406" i="10"/>
  <c r="B5407" i="10"/>
  <c r="B5408" i="10"/>
  <c r="B5409" i="10"/>
  <c r="B5410" i="10"/>
  <c r="B5411" i="10"/>
  <c r="B5412" i="10"/>
  <c r="B5413" i="10"/>
  <c r="B5414" i="10"/>
  <c r="B5415" i="10"/>
  <c r="B5416" i="10"/>
  <c r="B5417" i="10"/>
  <c r="B5418" i="10"/>
  <c r="B5419" i="10"/>
  <c r="B5420" i="10"/>
  <c r="B5421" i="10"/>
  <c r="B5422" i="10"/>
  <c r="B5423" i="10"/>
  <c r="B5424" i="10"/>
  <c r="B5425" i="10"/>
  <c r="B5426" i="10"/>
  <c r="B5427" i="10"/>
  <c r="B5428" i="10"/>
  <c r="B5429" i="10"/>
  <c r="B5430" i="10"/>
  <c r="B5431" i="10"/>
  <c r="B5432" i="10"/>
  <c r="B5433" i="10"/>
  <c r="B5434" i="10"/>
  <c r="B5435" i="10"/>
  <c r="B5436" i="10"/>
  <c r="B5437" i="10"/>
  <c r="B5438" i="10"/>
  <c r="B5439" i="10"/>
  <c r="B5440" i="10"/>
  <c r="B5441" i="10"/>
  <c r="B5442" i="10"/>
  <c r="B5443" i="10"/>
  <c r="B5444" i="10"/>
  <c r="B5445" i="10"/>
  <c r="B5446" i="10"/>
  <c r="B5447" i="10"/>
  <c r="B5448" i="10"/>
  <c r="B5449" i="10"/>
  <c r="B5450" i="10"/>
  <c r="B5451" i="10"/>
  <c r="B5452" i="10"/>
  <c r="B5453" i="10"/>
  <c r="B5454" i="10"/>
  <c r="B5455" i="10"/>
  <c r="B5456" i="10"/>
  <c r="B5457" i="10"/>
  <c r="B5458" i="10"/>
  <c r="B5459" i="10"/>
  <c r="B5460" i="10"/>
  <c r="B5461" i="10"/>
  <c r="B5462" i="10"/>
  <c r="B5463" i="10"/>
  <c r="B5464" i="10"/>
  <c r="B5465" i="10"/>
  <c r="B5466" i="10"/>
  <c r="B5467" i="10"/>
  <c r="B5468" i="10"/>
  <c r="B5469" i="10"/>
  <c r="B5470" i="10"/>
  <c r="B5471" i="10"/>
  <c r="B5472" i="10"/>
  <c r="B5473" i="10"/>
  <c r="B5474" i="10"/>
  <c r="B5475" i="10"/>
  <c r="B5476" i="10"/>
  <c r="B5477" i="10"/>
  <c r="B5478" i="10"/>
  <c r="B5479" i="10"/>
  <c r="B5480" i="10"/>
  <c r="B5481" i="10"/>
  <c r="B5482" i="10"/>
  <c r="B5483" i="10"/>
  <c r="B5484" i="10"/>
  <c r="B5485" i="10"/>
  <c r="B5486" i="10"/>
  <c r="B5487" i="10"/>
  <c r="B5488" i="10"/>
  <c r="B5489" i="10"/>
  <c r="B5490" i="10"/>
  <c r="B5491" i="10"/>
  <c r="B5492" i="10"/>
  <c r="B5493" i="10"/>
  <c r="B5494" i="10"/>
  <c r="B5495" i="10"/>
  <c r="B5496" i="10"/>
  <c r="B5497" i="10"/>
  <c r="B5498" i="10"/>
  <c r="B5499" i="10"/>
  <c r="B5500" i="10"/>
  <c r="B5501" i="10"/>
  <c r="B5502" i="10"/>
  <c r="B5503" i="10"/>
  <c r="B5504" i="10"/>
  <c r="B5505" i="10"/>
  <c r="B5506" i="10"/>
  <c r="B5507" i="10"/>
  <c r="B5508" i="10"/>
  <c r="B5509" i="10"/>
  <c r="B5510" i="10"/>
  <c r="B5511" i="10"/>
  <c r="B5512" i="10"/>
  <c r="B5513" i="10"/>
  <c r="B5514" i="10"/>
  <c r="B5515" i="10"/>
  <c r="B5516" i="10"/>
  <c r="B5517" i="10"/>
  <c r="B5518" i="10"/>
  <c r="B5519" i="10"/>
  <c r="B5520" i="10"/>
  <c r="B5521" i="10"/>
  <c r="B5522" i="10"/>
  <c r="B5523" i="10"/>
  <c r="B5524" i="10"/>
  <c r="B5525" i="10"/>
  <c r="B5526" i="10"/>
  <c r="B5527" i="10"/>
  <c r="B5528" i="10"/>
  <c r="B5529" i="10"/>
  <c r="B5530" i="10"/>
  <c r="B5531" i="10"/>
  <c r="B5532" i="10"/>
  <c r="B5533" i="10"/>
  <c r="B5534" i="10"/>
  <c r="B5535" i="10"/>
  <c r="B5536" i="10"/>
  <c r="B5537" i="10"/>
  <c r="B5538" i="10"/>
  <c r="B5539" i="10"/>
  <c r="B5540" i="10"/>
  <c r="B5541" i="10"/>
  <c r="B5542" i="10"/>
  <c r="B5543" i="10"/>
  <c r="B5544" i="10"/>
  <c r="B5545" i="10"/>
  <c r="B5546" i="10"/>
  <c r="B5547" i="10"/>
  <c r="B5548" i="10"/>
  <c r="B5549" i="10"/>
  <c r="B5550" i="10"/>
  <c r="B5551" i="10"/>
  <c r="B5552" i="10"/>
  <c r="B5553" i="10"/>
  <c r="B5554" i="10"/>
  <c r="B5555" i="10"/>
  <c r="B5556" i="10"/>
  <c r="B5557" i="10"/>
  <c r="B5558" i="10"/>
  <c r="B5559" i="10"/>
  <c r="B5560" i="10"/>
  <c r="B5561" i="10"/>
  <c r="B5562" i="10"/>
  <c r="B5563" i="10"/>
  <c r="B5564" i="10"/>
  <c r="B5565" i="10"/>
  <c r="B5566" i="10"/>
  <c r="B5567" i="10"/>
  <c r="B5568" i="10"/>
  <c r="B5569" i="10"/>
  <c r="B5570" i="10"/>
  <c r="B5571" i="10"/>
  <c r="B5572" i="10"/>
  <c r="B5573" i="10"/>
  <c r="B5574" i="10"/>
  <c r="B5575" i="10"/>
  <c r="B5576" i="10"/>
  <c r="B5577" i="10"/>
  <c r="B5578" i="10"/>
  <c r="B5579" i="10"/>
  <c r="B5580" i="10"/>
  <c r="B5581" i="10"/>
  <c r="B5582" i="10"/>
  <c r="B5583" i="10"/>
  <c r="B5584" i="10"/>
  <c r="B5585" i="10"/>
  <c r="B5586" i="10"/>
  <c r="B5587" i="10"/>
  <c r="B5588" i="10"/>
  <c r="B5589" i="10"/>
  <c r="B5590" i="10"/>
  <c r="B5591" i="10"/>
  <c r="B5592" i="10"/>
  <c r="B5593" i="10"/>
  <c r="B5594" i="10"/>
  <c r="B5595" i="10"/>
  <c r="B5596" i="10"/>
  <c r="B5597" i="10"/>
  <c r="B5598" i="10"/>
  <c r="B5599" i="10"/>
  <c r="B5600" i="10"/>
  <c r="B5601" i="10"/>
  <c r="B5602" i="10"/>
  <c r="B5603" i="10"/>
  <c r="B5604" i="10"/>
  <c r="B5605" i="10"/>
  <c r="B5606" i="10"/>
  <c r="B5607" i="10"/>
  <c r="B5608" i="10"/>
  <c r="B5609" i="10"/>
  <c r="B5610" i="10"/>
  <c r="B5611" i="10"/>
  <c r="B5612" i="10"/>
  <c r="B5613" i="10"/>
  <c r="B5614" i="10"/>
  <c r="B5615" i="10"/>
  <c r="B5616" i="10"/>
  <c r="B5617" i="10"/>
  <c r="B5618" i="10"/>
  <c r="B5619" i="10"/>
  <c r="B5620" i="10"/>
  <c r="B5621" i="10"/>
  <c r="B5622" i="10"/>
  <c r="B5623" i="10"/>
  <c r="B5624" i="10"/>
  <c r="B5625" i="10"/>
  <c r="B5626" i="10"/>
  <c r="B5627" i="10"/>
  <c r="B5628" i="10"/>
  <c r="B5629" i="10"/>
  <c r="B5630" i="10"/>
  <c r="B5631" i="10"/>
  <c r="B5632" i="10"/>
  <c r="B5633" i="10"/>
  <c r="B5634" i="10"/>
  <c r="B5635" i="10"/>
  <c r="B5636" i="10"/>
  <c r="B5637" i="10"/>
  <c r="B5638" i="10"/>
  <c r="B5639" i="10"/>
  <c r="B5640" i="10"/>
  <c r="B5641" i="10"/>
  <c r="B5642" i="10"/>
  <c r="B5643" i="10"/>
  <c r="B5644" i="10"/>
  <c r="B5645" i="10"/>
  <c r="B5646" i="10"/>
  <c r="B5647" i="10"/>
  <c r="B5648" i="10"/>
  <c r="B5649" i="10"/>
  <c r="B5650" i="10"/>
  <c r="B5651" i="10"/>
  <c r="B5652" i="10"/>
  <c r="B5653" i="10"/>
  <c r="B5654" i="10"/>
  <c r="B5655" i="10"/>
  <c r="B5656" i="10"/>
  <c r="B5657" i="10"/>
  <c r="B5658" i="10"/>
  <c r="B5659" i="10"/>
  <c r="B5660" i="10"/>
  <c r="B5661" i="10"/>
  <c r="B5662" i="10"/>
  <c r="B5663" i="10"/>
  <c r="B5664" i="10"/>
  <c r="B5665" i="10"/>
  <c r="B5666" i="10"/>
  <c r="B5667" i="10"/>
  <c r="B5668" i="10"/>
  <c r="B5669" i="10"/>
  <c r="B5670" i="10"/>
  <c r="B5671" i="10"/>
  <c r="B5672" i="10"/>
  <c r="B5673" i="10"/>
  <c r="B5674" i="10"/>
  <c r="B5675" i="10"/>
  <c r="B5676" i="10"/>
  <c r="B5677" i="10"/>
  <c r="B5678" i="10"/>
  <c r="B5679" i="10"/>
  <c r="B5680" i="10"/>
  <c r="B5681" i="10"/>
  <c r="B5682" i="10"/>
  <c r="B5683" i="10"/>
  <c r="B5684" i="10"/>
  <c r="B5685" i="10"/>
  <c r="B5686" i="10"/>
  <c r="B5687" i="10"/>
  <c r="B5688" i="10"/>
  <c r="B5689" i="10"/>
  <c r="B5690" i="10"/>
  <c r="B5691" i="10"/>
  <c r="B5692" i="10"/>
  <c r="B5693" i="10"/>
  <c r="B5694" i="10"/>
  <c r="B5695" i="10"/>
  <c r="B5696" i="10"/>
  <c r="B5697" i="10"/>
  <c r="B5698" i="10"/>
  <c r="B5699" i="10"/>
  <c r="B5700" i="10"/>
  <c r="B5701" i="10"/>
  <c r="B5702" i="10"/>
  <c r="B5703" i="10"/>
  <c r="B5704" i="10"/>
  <c r="B5705" i="10"/>
  <c r="B5706" i="10"/>
  <c r="B5707" i="10"/>
  <c r="B5708" i="10"/>
  <c r="B5709" i="10"/>
  <c r="B5710" i="10"/>
  <c r="B5711" i="10"/>
  <c r="B5712" i="10"/>
  <c r="B5713" i="10"/>
  <c r="B5714" i="10"/>
  <c r="B5715" i="10"/>
  <c r="B5716" i="10"/>
  <c r="B5717" i="10"/>
  <c r="B5718" i="10"/>
  <c r="B5719" i="10"/>
  <c r="B5720" i="10"/>
  <c r="B5721" i="10"/>
  <c r="B5722" i="10"/>
  <c r="B5723" i="10"/>
  <c r="B5724" i="10"/>
  <c r="B5725" i="10"/>
  <c r="B5726" i="10"/>
  <c r="B5727" i="10"/>
  <c r="B5728" i="10"/>
  <c r="B5729" i="10"/>
  <c r="B5730" i="10"/>
  <c r="B5731" i="10"/>
  <c r="B5732" i="10"/>
  <c r="B5733" i="10"/>
  <c r="B5734" i="10"/>
  <c r="B5735" i="10"/>
  <c r="B5736" i="10"/>
  <c r="B5737" i="10"/>
  <c r="B5738" i="10"/>
  <c r="B5739" i="10"/>
  <c r="B5740" i="10"/>
  <c r="B5741" i="10"/>
  <c r="B5742" i="10"/>
  <c r="B5743" i="10"/>
  <c r="B5744" i="10"/>
  <c r="B5745" i="10"/>
  <c r="B5746" i="10"/>
  <c r="B5747" i="10"/>
  <c r="B5748" i="10"/>
  <c r="B5749" i="10"/>
  <c r="B5750" i="10"/>
  <c r="B5751" i="10"/>
  <c r="B5752" i="10"/>
  <c r="B5753" i="10"/>
  <c r="B5754" i="10"/>
  <c r="B5755" i="10"/>
  <c r="B5756" i="10"/>
  <c r="B5757" i="10"/>
  <c r="B5758" i="10"/>
  <c r="B5759" i="10"/>
  <c r="B5760" i="10"/>
  <c r="B5761" i="10"/>
  <c r="B5762" i="10"/>
  <c r="B5763" i="10"/>
  <c r="B5764" i="10"/>
  <c r="B5765" i="10"/>
  <c r="B5766" i="10"/>
  <c r="B5767" i="10"/>
  <c r="B5768" i="10"/>
  <c r="B5769" i="10"/>
  <c r="B5770" i="10"/>
  <c r="B5771" i="10"/>
  <c r="B5772" i="10"/>
  <c r="B5773" i="10"/>
  <c r="B5774" i="10"/>
  <c r="B5775" i="10"/>
  <c r="B5776" i="10"/>
  <c r="B5777" i="10"/>
  <c r="B5778" i="10"/>
  <c r="B5779" i="10"/>
  <c r="B5780" i="10"/>
  <c r="B5781" i="10"/>
  <c r="B5782" i="10"/>
  <c r="B5783" i="10"/>
  <c r="B5784" i="10"/>
  <c r="B5785" i="10"/>
  <c r="B5786" i="10"/>
  <c r="B5787" i="10"/>
  <c r="B5788" i="10"/>
  <c r="B5789" i="10"/>
  <c r="B5790" i="10"/>
  <c r="B5791" i="10"/>
  <c r="B5792" i="10"/>
  <c r="B5793" i="10"/>
  <c r="B5794" i="10"/>
  <c r="B5795" i="10"/>
  <c r="B5796" i="10"/>
  <c r="B5797" i="10"/>
  <c r="B5798" i="10"/>
  <c r="B5799" i="10"/>
  <c r="B5800" i="10"/>
  <c r="B5801" i="10"/>
  <c r="B5802" i="10"/>
  <c r="B5803" i="10"/>
  <c r="B5804" i="10"/>
  <c r="B5805" i="10"/>
  <c r="B5806" i="10"/>
  <c r="B5807" i="10"/>
  <c r="B5808" i="10"/>
  <c r="B5809" i="10"/>
  <c r="B5810" i="10"/>
  <c r="B5811" i="10"/>
  <c r="B5812" i="10"/>
  <c r="B5813" i="10"/>
  <c r="B5814" i="10"/>
  <c r="B5815" i="10"/>
  <c r="B5816" i="10"/>
  <c r="B5817" i="10"/>
  <c r="B5818" i="10"/>
  <c r="B5819" i="10"/>
  <c r="B5820" i="10"/>
  <c r="B5821" i="10"/>
  <c r="B5822" i="10"/>
  <c r="B5823" i="10"/>
  <c r="B5824" i="10"/>
  <c r="B5825" i="10"/>
  <c r="B5826" i="10"/>
  <c r="B5827" i="10"/>
  <c r="B5828" i="10"/>
  <c r="B5829" i="10"/>
  <c r="B5830" i="10"/>
  <c r="B5831" i="10"/>
  <c r="B5832" i="10"/>
  <c r="B5833" i="10"/>
  <c r="B5834" i="10"/>
  <c r="B5835" i="10"/>
  <c r="B5836" i="10"/>
  <c r="B5837" i="10"/>
  <c r="B5838" i="10"/>
  <c r="B5839" i="10"/>
  <c r="B5840" i="10"/>
  <c r="B5841" i="10"/>
  <c r="B5842" i="10"/>
  <c r="B5843" i="10"/>
  <c r="B5844" i="10"/>
  <c r="B5845" i="10"/>
  <c r="B5846" i="10"/>
  <c r="B5847" i="10"/>
  <c r="B5848" i="10"/>
  <c r="B5849" i="10"/>
  <c r="B5850" i="10"/>
  <c r="B5851" i="10"/>
  <c r="B5852" i="10"/>
  <c r="B5853" i="10"/>
  <c r="B5854" i="10"/>
  <c r="B5855" i="10"/>
  <c r="B5856" i="10"/>
  <c r="B5857" i="10"/>
  <c r="B5858" i="10"/>
  <c r="B5859" i="10"/>
  <c r="B5860" i="10"/>
  <c r="B5861" i="10"/>
  <c r="B5862" i="10"/>
  <c r="B5863" i="10"/>
  <c r="B5864" i="10"/>
  <c r="B5865" i="10"/>
  <c r="B5866" i="10"/>
  <c r="B5867" i="10"/>
  <c r="B5868" i="10"/>
  <c r="B5869" i="10"/>
  <c r="B5870" i="10"/>
  <c r="B5871" i="10"/>
  <c r="B5872" i="10"/>
  <c r="B5873" i="10"/>
  <c r="B5874" i="10"/>
  <c r="B5875" i="10"/>
  <c r="B5876" i="10"/>
  <c r="B5877" i="10"/>
  <c r="B5878" i="10"/>
  <c r="B5879" i="10"/>
  <c r="B5880" i="10"/>
  <c r="B5881" i="10"/>
  <c r="B5882" i="10"/>
  <c r="B5883" i="10"/>
  <c r="B5884" i="10"/>
  <c r="B5885" i="10"/>
  <c r="B5886" i="10"/>
  <c r="B5887" i="10"/>
  <c r="B5888" i="10"/>
  <c r="B5889" i="10"/>
  <c r="B5890" i="10"/>
  <c r="B5891" i="10"/>
  <c r="B5892" i="10"/>
  <c r="B5893" i="10"/>
  <c r="B5894" i="10"/>
  <c r="B5895" i="10"/>
  <c r="B5896" i="10"/>
  <c r="B5897" i="10"/>
  <c r="B5898" i="10"/>
  <c r="B5899" i="10"/>
  <c r="B5900" i="10"/>
  <c r="B5901" i="10"/>
  <c r="B5902" i="10"/>
  <c r="B5903" i="10"/>
  <c r="B5904" i="10"/>
  <c r="B5905" i="10"/>
  <c r="B5906" i="10"/>
  <c r="B5907" i="10"/>
  <c r="B5908" i="10"/>
  <c r="B5909" i="10"/>
  <c r="B5910" i="10"/>
  <c r="B5911" i="10"/>
  <c r="B5912" i="10"/>
  <c r="B5913" i="10"/>
  <c r="B5914" i="10"/>
  <c r="B5915" i="10"/>
  <c r="B5916" i="10"/>
  <c r="B5917" i="10"/>
  <c r="B5918" i="10"/>
  <c r="B5919" i="10"/>
  <c r="B5920" i="10"/>
  <c r="B5921" i="10"/>
  <c r="B5922" i="10"/>
  <c r="B5923" i="10"/>
  <c r="B5924" i="10"/>
  <c r="B5925" i="10"/>
  <c r="B5926" i="10"/>
  <c r="B5927" i="10"/>
  <c r="B5928" i="10"/>
  <c r="B5929" i="10"/>
  <c r="B5930" i="10"/>
  <c r="B5931" i="10"/>
  <c r="B5932" i="10"/>
  <c r="B5933" i="10"/>
  <c r="B5934" i="10"/>
  <c r="B5935" i="10"/>
  <c r="B5936" i="10"/>
  <c r="B5937" i="10"/>
  <c r="B5938" i="10"/>
  <c r="B5939" i="10"/>
  <c r="B5940" i="10"/>
  <c r="B5941" i="10"/>
  <c r="B5942" i="10"/>
  <c r="B5943" i="10"/>
  <c r="B5944" i="10"/>
  <c r="B5945" i="10"/>
  <c r="B5946" i="10"/>
  <c r="B5947" i="10"/>
  <c r="B5948" i="10"/>
  <c r="B5949" i="10"/>
  <c r="B5950" i="10"/>
  <c r="B5951" i="10"/>
  <c r="B5952" i="10"/>
  <c r="B5953" i="10"/>
  <c r="B5954" i="10"/>
  <c r="B5955" i="10"/>
  <c r="B5956" i="10"/>
  <c r="B5957" i="10"/>
  <c r="B5958" i="10"/>
  <c r="B5959" i="10"/>
  <c r="B5960" i="10"/>
  <c r="B5961" i="10"/>
  <c r="B5962" i="10"/>
  <c r="B5963" i="10"/>
  <c r="B5964" i="10"/>
  <c r="B5965" i="10"/>
  <c r="B5966" i="10"/>
  <c r="B5967" i="10"/>
  <c r="B5968" i="10"/>
  <c r="B5969" i="10"/>
  <c r="B5970" i="10"/>
  <c r="B5971" i="10"/>
  <c r="B5972" i="10"/>
  <c r="B5973" i="10"/>
  <c r="B5974" i="10"/>
  <c r="B5975" i="10"/>
  <c r="B5976" i="10"/>
  <c r="B5977" i="10"/>
  <c r="B5978" i="10"/>
  <c r="B5979" i="10"/>
  <c r="B5980" i="10"/>
  <c r="B5981" i="10"/>
  <c r="B5982" i="10"/>
  <c r="B5983" i="10"/>
  <c r="B5984" i="10"/>
  <c r="B5985" i="10"/>
  <c r="B5986" i="10"/>
  <c r="B5987" i="10"/>
  <c r="B5988" i="10"/>
  <c r="B5989" i="10"/>
  <c r="B5990" i="10"/>
  <c r="B5991" i="10"/>
  <c r="B5992" i="10"/>
  <c r="B5993" i="10"/>
  <c r="B5994" i="10"/>
  <c r="B5995" i="10"/>
  <c r="B5996" i="10"/>
  <c r="B5997" i="10"/>
  <c r="B5998" i="10"/>
  <c r="B5999" i="10"/>
  <c r="B6000" i="10"/>
  <c r="B6001" i="10"/>
  <c r="B6002" i="10"/>
  <c r="B6003" i="10"/>
  <c r="B6004" i="10"/>
  <c r="B6005" i="10"/>
  <c r="B6006" i="10"/>
  <c r="B6007" i="10"/>
  <c r="B6008" i="10"/>
  <c r="B6009" i="10"/>
  <c r="B6010" i="10"/>
  <c r="B6011" i="10"/>
  <c r="B6012" i="10"/>
  <c r="B6013" i="10"/>
  <c r="B6014" i="10"/>
  <c r="B6015" i="10"/>
  <c r="B6016" i="10"/>
  <c r="B6017" i="10"/>
  <c r="B6018" i="10"/>
  <c r="B6019" i="10"/>
  <c r="B6020" i="10"/>
  <c r="B6021" i="10"/>
  <c r="B6022" i="10"/>
  <c r="B6023" i="10"/>
  <c r="B6024" i="10"/>
  <c r="B6025" i="10"/>
  <c r="B6026" i="10"/>
  <c r="B6027" i="10"/>
  <c r="B6028" i="10"/>
  <c r="B6029" i="10"/>
  <c r="B6030" i="10"/>
  <c r="B6031" i="10"/>
  <c r="B6032" i="10"/>
  <c r="B6033" i="10"/>
  <c r="B6034" i="10"/>
  <c r="B6035" i="10"/>
  <c r="B6036" i="10"/>
  <c r="B6037" i="10"/>
  <c r="B6038" i="10"/>
  <c r="B6039" i="10"/>
  <c r="B6040" i="10"/>
  <c r="B6041" i="10"/>
  <c r="B6042" i="10"/>
  <c r="B6043" i="10"/>
  <c r="B6044" i="10"/>
  <c r="B6045" i="10"/>
  <c r="B6046" i="10"/>
  <c r="B6047" i="10"/>
  <c r="B6048" i="10"/>
  <c r="B6049" i="10"/>
  <c r="B6050" i="10"/>
  <c r="B6051" i="10"/>
  <c r="B6052" i="10"/>
  <c r="B6053" i="10"/>
  <c r="B6054" i="10"/>
  <c r="B6055" i="10"/>
  <c r="B6056" i="10"/>
  <c r="B6057" i="10"/>
  <c r="B6058" i="10"/>
  <c r="B6059" i="10"/>
  <c r="B6060" i="10"/>
  <c r="B6061" i="10"/>
  <c r="B6062" i="10"/>
  <c r="B6063" i="10"/>
  <c r="B6064" i="10"/>
  <c r="B6065" i="10"/>
  <c r="B6066" i="10"/>
  <c r="B6067" i="10"/>
  <c r="B6068" i="10"/>
  <c r="B6069" i="10"/>
  <c r="B6070" i="10"/>
  <c r="B6071" i="10"/>
  <c r="B6072" i="10"/>
  <c r="B6073" i="10"/>
  <c r="B6074" i="10"/>
  <c r="B6075" i="10"/>
  <c r="B6076" i="10"/>
  <c r="B6077" i="10"/>
  <c r="B6078" i="10"/>
  <c r="B6079" i="10"/>
  <c r="B6080" i="10"/>
  <c r="B6081" i="10"/>
  <c r="B6082" i="10"/>
  <c r="B6083" i="10"/>
  <c r="B6084" i="10"/>
  <c r="B6085" i="10"/>
  <c r="B6086" i="10"/>
  <c r="B6087" i="10"/>
  <c r="B6088" i="10"/>
  <c r="B6089" i="10"/>
  <c r="B6090" i="10"/>
  <c r="B6091" i="10"/>
  <c r="B6092" i="10"/>
  <c r="B6093" i="10"/>
  <c r="B6094" i="10"/>
  <c r="B6095" i="10"/>
  <c r="B6096" i="10"/>
  <c r="B6097" i="10"/>
  <c r="B6098" i="10"/>
  <c r="B6099" i="10"/>
  <c r="B6100" i="10"/>
  <c r="B6101" i="10"/>
  <c r="B6102" i="10"/>
  <c r="B6103" i="10"/>
  <c r="B6104" i="10"/>
  <c r="B6105" i="10"/>
  <c r="B6106" i="10"/>
  <c r="B6107" i="10"/>
  <c r="B6108" i="10"/>
  <c r="B6109" i="10"/>
  <c r="B6110" i="10"/>
  <c r="B6111" i="10"/>
  <c r="B6112" i="10"/>
  <c r="B6113" i="10"/>
  <c r="B6114" i="10"/>
  <c r="B6115" i="10"/>
  <c r="B6116" i="10"/>
  <c r="B6117" i="10"/>
  <c r="B6118" i="10"/>
  <c r="B6119" i="10"/>
  <c r="B6120" i="10"/>
  <c r="B6121" i="10"/>
  <c r="B6122" i="10"/>
  <c r="B6123" i="10"/>
  <c r="B6124" i="10"/>
  <c r="B6125" i="10"/>
  <c r="B6126" i="10"/>
  <c r="B6127" i="10"/>
  <c r="B6128" i="10"/>
  <c r="B6129" i="10"/>
  <c r="B6130" i="10"/>
  <c r="B6131" i="10"/>
  <c r="B6132" i="10"/>
  <c r="B6133" i="10"/>
  <c r="B6134" i="10"/>
  <c r="B6135" i="10"/>
  <c r="B6136" i="10"/>
  <c r="B6137" i="10"/>
  <c r="B6138" i="10"/>
  <c r="B6139" i="10"/>
  <c r="B6140" i="10"/>
  <c r="B6141" i="10"/>
  <c r="B6142" i="10"/>
  <c r="B6143" i="10"/>
  <c r="B6144" i="10"/>
  <c r="B6145" i="10"/>
  <c r="B6146" i="10"/>
  <c r="B6147" i="10"/>
  <c r="B6148" i="10"/>
  <c r="B6149" i="10"/>
  <c r="B6150" i="10"/>
  <c r="B6151" i="10"/>
  <c r="B6152" i="10"/>
  <c r="B6153" i="10"/>
  <c r="B6154" i="10"/>
  <c r="B6155" i="10"/>
  <c r="B6156" i="10"/>
  <c r="B6157" i="10"/>
  <c r="B6158" i="10"/>
  <c r="B6159" i="10"/>
  <c r="B6160" i="10"/>
  <c r="B6161" i="10"/>
  <c r="B6162" i="10"/>
  <c r="B6163" i="10"/>
  <c r="B6164" i="10"/>
  <c r="B6165" i="10"/>
  <c r="B6166" i="10"/>
  <c r="B6167" i="10"/>
  <c r="B6168" i="10"/>
  <c r="B6169" i="10"/>
  <c r="B6170" i="10"/>
  <c r="B6171" i="10"/>
  <c r="B6172" i="10"/>
  <c r="B6173" i="10"/>
  <c r="B6174" i="10"/>
  <c r="B6175" i="10"/>
  <c r="B6176" i="10"/>
  <c r="B6177" i="10"/>
  <c r="B6178" i="10"/>
  <c r="B6179" i="10"/>
  <c r="B6180" i="10"/>
  <c r="B6181" i="10"/>
  <c r="B6182" i="10"/>
  <c r="B6183" i="10"/>
  <c r="B6184" i="10"/>
  <c r="B6185" i="10"/>
  <c r="B6186" i="10"/>
  <c r="B6187" i="10"/>
  <c r="B6188" i="10"/>
  <c r="B6189" i="10"/>
  <c r="B6190" i="10"/>
  <c r="B6191" i="10"/>
  <c r="B6192" i="10"/>
  <c r="B6193" i="10"/>
  <c r="B6194" i="10"/>
  <c r="B6195" i="10"/>
  <c r="B6196" i="10"/>
  <c r="B6197" i="10"/>
  <c r="B6198" i="10"/>
  <c r="B6199" i="10"/>
  <c r="B6200" i="10"/>
  <c r="B6201" i="10"/>
  <c r="B6202" i="10"/>
  <c r="B6203" i="10"/>
  <c r="B6204" i="10"/>
  <c r="B6205" i="10"/>
  <c r="B6206" i="10"/>
  <c r="B6207" i="10"/>
  <c r="B6208" i="10"/>
  <c r="B6209" i="10"/>
  <c r="B6210" i="10"/>
  <c r="B6211" i="10"/>
  <c r="B6212" i="10"/>
  <c r="B6213" i="10"/>
  <c r="B6214" i="10"/>
  <c r="B6215" i="10"/>
  <c r="B6216" i="10"/>
  <c r="B6217" i="10"/>
  <c r="B6218" i="10"/>
  <c r="B6219" i="10"/>
  <c r="B6220" i="10"/>
  <c r="B6221" i="10"/>
  <c r="B6222" i="10"/>
  <c r="B6223" i="10"/>
  <c r="B6224" i="10"/>
  <c r="B6225" i="10"/>
  <c r="B6226" i="10"/>
  <c r="B6227" i="10"/>
  <c r="B6228" i="10"/>
  <c r="B6229" i="10"/>
  <c r="B6230" i="10"/>
  <c r="B6231" i="10"/>
  <c r="B6232" i="10"/>
  <c r="B6233" i="10"/>
  <c r="B6234" i="10"/>
  <c r="B6235" i="10"/>
  <c r="B6236" i="10"/>
  <c r="B6237" i="10"/>
  <c r="B6238" i="10"/>
  <c r="B6239" i="10"/>
  <c r="B6240" i="10"/>
  <c r="B6241" i="10"/>
  <c r="B6242" i="10"/>
  <c r="B6243" i="10"/>
  <c r="B6244" i="10"/>
  <c r="B6245" i="10"/>
  <c r="B6246" i="10"/>
  <c r="B6247" i="10"/>
  <c r="B6248" i="10"/>
  <c r="B6249" i="10"/>
  <c r="B6250" i="10"/>
  <c r="B6251" i="10"/>
  <c r="B6252" i="10"/>
  <c r="B6253" i="10"/>
  <c r="B6254" i="10"/>
  <c r="B6255" i="10"/>
  <c r="B6256" i="10"/>
  <c r="B6257" i="10"/>
  <c r="B6258" i="10"/>
  <c r="B6259" i="10"/>
  <c r="B6260" i="10"/>
  <c r="B6261" i="10"/>
  <c r="B6262" i="10"/>
  <c r="B6263" i="10"/>
  <c r="B6264" i="10"/>
  <c r="B6265" i="10"/>
  <c r="B6266" i="10"/>
  <c r="B6267" i="10"/>
  <c r="B6268" i="10"/>
  <c r="B6269" i="10"/>
  <c r="B6270" i="10"/>
  <c r="B6271" i="10"/>
  <c r="B6272" i="10"/>
  <c r="B6273" i="10"/>
  <c r="B6274" i="10"/>
  <c r="B6275" i="10"/>
  <c r="B6276" i="10"/>
  <c r="B6277" i="10"/>
  <c r="B6278" i="10"/>
  <c r="B6279" i="10"/>
  <c r="B6280" i="10"/>
  <c r="B6281" i="10"/>
  <c r="B6282" i="10"/>
  <c r="B6283" i="10"/>
  <c r="B6284" i="10"/>
  <c r="B6285" i="10"/>
  <c r="B6286" i="10"/>
  <c r="B6287" i="10"/>
  <c r="B6288" i="10"/>
  <c r="B6289" i="10"/>
  <c r="B6290" i="10"/>
  <c r="B6291" i="10"/>
  <c r="B6292" i="10"/>
  <c r="B6293" i="10"/>
  <c r="B6294" i="10"/>
  <c r="B6295" i="10"/>
  <c r="B6296" i="10"/>
  <c r="B6297" i="10"/>
  <c r="B6298" i="10"/>
  <c r="B6299" i="10"/>
  <c r="B6300" i="10"/>
  <c r="B6301" i="10"/>
  <c r="B6302" i="10"/>
  <c r="B6303" i="10"/>
  <c r="B6304" i="10"/>
  <c r="B6305" i="10"/>
  <c r="B6306" i="10"/>
  <c r="B6307" i="10"/>
  <c r="B6308" i="10"/>
  <c r="B6309" i="10"/>
  <c r="B6310" i="10"/>
  <c r="B6311" i="10"/>
  <c r="B6312" i="10"/>
  <c r="B6313" i="10"/>
  <c r="B6314" i="10"/>
  <c r="B6315" i="10"/>
  <c r="B6316" i="10"/>
  <c r="B6317" i="10"/>
  <c r="B6318" i="10"/>
  <c r="B6319" i="10"/>
  <c r="B6320" i="10"/>
  <c r="B6321" i="10"/>
  <c r="B6322" i="10"/>
  <c r="B6323" i="10"/>
  <c r="B6324" i="10"/>
  <c r="B6325" i="10"/>
  <c r="B6326" i="10"/>
  <c r="B6327" i="10"/>
  <c r="B6328" i="10"/>
  <c r="B6329" i="10"/>
  <c r="B6330" i="10"/>
  <c r="B6331" i="10"/>
  <c r="B6332" i="10"/>
  <c r="B6333" i="10"/>
  <c r="B6334" i="10"/>
  <c r="B6335" i="10"/>
  <c r="B6336" i="10"/>
  <c r="B6337" i="10"/>
  <c r="B6338" i="10"/>
  <c r="B6339" i="10"/>
  <c r="B6340" i="10"/>
  <c r="B6341" i="10"/>
  <c r="B6342" i="10"/>
  <c r="B6343" i="10"/>
  <c r="B6344" i="10"/>
  <c r="B6345" i="10"/>
  <c r="B6346" i="10"/>
  <c r="B6347" i="10"/>
  <c r="B6348" i="10"/>
  <c r="B6349" i="10"/>
  <c r="B6350" i="10"/>
  <c r="B6351" i="10"/>
  <c r="B6352" i="10"/>
  <c r="B6353" i="10"/>
  <c r="B6354" i="10"/>
  <c r="B6355" i="10"/>
  <c r="B6356" i="10"/>
  <c r="B6357" i="10"/>
  <c r="B6358" i="10"/>
  <c r="B6359" i="10"/>
  <c r="B6360" i="10"/>
  <c r="B6361" i="10"/>
  <c r="B6362" i="10"/>
  <c r="B6363" i="10"/>
  <c r="B6364" i="10"/>
  <c r="B6365" i="10"/>
  <c r="B6366" i="10"/>
  <c r="B6367" i="10"/>
  <c r="B6368" i="10"/>
  <c r="B6369" i="10"/>
  <c r="B6370" i="10"/>
  <c r="B6371" i="10"/>
  <c r="B6372" i="10"/>
  <c r="B6373" i="10"/>
  <c r="B6374" i="10"/>
  <c r="B6375" i="10"/>
  <c r="B6376" i="10"/>
  <c r="B6377" i="10"/>
  <c r="B6378" i="10"/>
  <c r="B6379" i="10"/>
  <c r="B6380" i="10"/>
  <c r="B6381" i="10"/>
  <c r="B6382" i="10"/>
  <c r="B6383" i="10"/>
  <c r="B6384" i="10"/>
  <c r="B6385" i="10"/>
  <c r="B6386" i="10"/>
  <c r="B6387" i="10"/>
  <c r="B6388" i="10"/>
  <c r="B6389" i="10"/>
  <c r="B6390" i="10"/>
  <c r="B6391" i="10"/>
  <c r="B6392" i="10"/>
  <c r="B6393" i="10"/>
  <c r="B6394" i="10"/>
  <c r="B6395" i="10"/>
  <c r="B6396" i="10"/>
  <c r="B6397" i="10"/>
  <c r="B6398" i="10"/>
  <c r="B6399" i="10"/>
  <c r="B6400" i="10"/>
  <c r="B6401" i="10"/>
  <c r="B6402" i="10"/>
  <c r="B6403" i="10"/>
  <c r="B6404" i="10"/>
  <c r="B6405" i="10"/>
  <c r="B6406" i="10"/>
  <c r="B6407" i="10"/>
  <c r="B6408" i="10"/>
  <c r="B6409" i="10"/>
  <c r="B6410" i="10"/>
  <c r="B6411" i="10"/>
  <c r="B6412" i="10"/>
  <c r="B6413" i="10"/>
  <c r="B6414" i="10"/>
  <c r="B6415" i="10"/>
  <c r="B6416" i="10"/>
  <c r="B6417" i="10"/>
  <c r="B6418" i="10"/>
  <c r="B6419" i="10"/>
  <c r="B6420" i="10"/>
  <c r="B6421" i="10"/>
  <c r="B6422" i="10"/>
  <c r="B6423" i="10"/>
  <c r="B6424" i="10"/>
  <c r="B6425" i="10"/>
  <c r="B6426" i="10"/>
  <c r="B6427" i="10"/>
  <c r="B6428" i="10"/>
  <c r="B6429" i="10"/>
  <c r="B6430" i="10"/>
  <c r="B6431" i="10"/>
  <c r="B6432" i="10"/>
  <c r="B6433" i="10"/>
  <c r="B6434" i="10"/>
  <c r="B6435" i="10"/>
  <c r="B6436" i="10"/>
  <c r="B6437" i="10"/>
  <c r="B6438" i="10"/>
  <c r="B6439" i="10"/>
  <c r="B6440" i="10"/>
  <c r="B6441" i="10"/>
  <c r="B6442" i="10"/>
  <c r="B6443" i="10"/>
  <c r="B6444" i="10"/>
  <c r="B6445" i="10"/>
  <c r="B6446" i="10"/>
  <c r="B6447" i="10"/>
  <c r="B6448" i="10"/>
  <c r="B6449" i="10"/>
  <c r="B6450" i="10"/>
  <c r="B6451" i="10"/>
  <c r="B6452" i="10"/>
  <c r="B6453" i="10"/>
  <c r="B6454" i="10"/>
  <c r="B6455" i="10"/>
  <c r="B6456" i="10"/>
  <c r="B6457" i="10"/>
  <c r="B6458" i="10"/>
  <c r="B6459" i="10"/>
  <c r="B6460" i="10"/>
  <c r="B6461" i="10"/>
  <c r="B6462" i="10"/>
  <c r="B6463" i="10"/>
  <c r="B6464" i="10"/>
  <c r="B6465" i="10"/>
  <c r="B6466" i="10"/>
  <c r="B6467" i="10"/>
  <c r="B6468" i="10"/>
  <c r="B6469" i="10"/>
  <c r="B6470" i="10"/>
  <c r="B6471" i="10"/>
  <c r="B6472" i="10"/>
  <c r="B6473" i="10"/>
  <c r="B6474" i="10"/>
  <c r="B6475" i="10"/>
  <c r="B6476" i="10"/>
  <c r="B6477" i="10"/>
  <c r="B6478" i="10"/>
  <c r="B6479" i="10"/>
  <c r="B6480" i="10"/>
  <c r="B6481" i="10"/>
  <c r="B6482" i="10"/>
  <c r="B6483" i="10"/>
  <c r="B6484" i="10"/>
  <c r="B6485" i="10"/>
  <c r="B6486" i="10"/>
  <c r="B6487" i="10"/>
  <c r="B6488" i="10"/>
  <c r="B6489" i="10"/>
  <c r="B6490" i="10"/>
  <c r="B6491" i="10"/>
  <c r="B6492" i="10"/>
  <c r="B6493" i="10"/>
  <c r="B6494" i="10"/>
  <c r="B6495" i="10"/>
  <c r="B6496" i="10"/>
  <c r="B6497" i="10"/>
  <c r="B6498" i="10"/>
  <c r="B6499" i="10"/>
  <c r="B6500" i="10"/>
  <c r="B6501" i="10"/>
  <c r="B6502" i="10"/>
  <c r="B6503" i="10"/>
  <c r="B6504" i="10"/>
  <c r="B6505" i="10"/>
  <c r="B6506" i="10"/>
  <c r="B6507" i="10"/>
  <c r="B6508" i="10"/>
  <c r="B6509" i="10"/>
  <c r="B6510" i="10"/>
  <c r="B6511" i="10"/>
  <c r="B6512" i="10"/>
  <c r="B6513" i="10"/>
  <c r="B6514" i="10"/>
  <c r="B6515" i="10"/>
  <c r="B6516" i="10"/>
  <c r="B6517" i="10"/>
  <c r="B6518" i="10"/>
  <c r="B6519" i="10"/>
  <c r="B6520" i="10"/>
  <c r="B6521" i="10"/>
  <c r="B6522" i="10"/>
  <c r="B6523" i="10"/>
  <c r="B6524" i="10"/>
  <c r="B6525" i="10"/>
  <c r="B6526" i="10"/>
  <c r="B6527" i="10"/>
  <c r="B6528" i="10"/>
  <c r="B6529" i="10"/>
  <c r="B6530" i="10"/>
  <c r="B6531" i="10"/>
  <c r="B6532" i="10"/>
  <c r="B6533" i="10"/>
  <c r="B6534" i="10"/>
  <c r="B6535" i="10"/>
  <c r="B6536" i="10"/>
  <c r="B6537" i="10"/>
  <c r="B6538" i="10"/>
  <c r="B6539" i="10"/>
  <c r="B6540" i="10"/>
  <c r="B6541" i="10"/>
  <c r="B6542" i="10"/>
  <c r="B6543" i="10"/>
  <c r="B6544" i="10"/>
  <c r="B6545" i="10"/>
  <c r="B6546" i="10"/>
  <c r="B6547" i="10"/>
  <c r="B6548" i="10"/>
  <c r="B6549" i="10"/>
  <c r="B6550" i="10"/>
  <c r="B6551" i="10"/>
  <c r="B6552" i="10"/>
  <c r="B6553" i="10"/>
  <c r="B6554" i="10"/>
  <c r="B6555" i="10"/>
  <c r="B6556" i="10"/>
  <c r="B6557" i="10"/>
  <c r="B6558" i="10"/>
  <c r="B6559" i="10"/>
  <c r="B6560" i="10"/>
  <c r="B6561" i="10"/>
  <c r="B6562" i="10"/>
  <c r="B6563" i="10"/>
  <c r="B6564" i="10"/>
  <c r="B6565" i="10"/>
  <c r="B6566" i="10"/>
  <c r="B6567" i="10"/>
  <c r="B6568" i="10"/>
  <c r="B6569" i="10"/>
  <c r="B6570" i="10"/>
  <c r="B6571" i="10"/>
  <c r="B6572" i="10"/>
  <c r="B6573" i="10"/>
  <c r="B6574" i="10"/>
  <c r="B6575" i="10"/>
  <c r="B6576" i="10"/>
  <c r="B6577" i="10"/>
  <c r="B6578" i="10"/>
  <c r="B6579" i="10"/>
  <c r="B6580" i="10"/>
  <c r="B6581" i="10"/>
  <c r="B6582" i="10"/>
  <c r="B6583" i="10"/>
  <c r="B6584" i="10"/>
  <c r="B6585" i="10"/>
  <c r="B6586" i="10"/>
  <c r="B6587" i="10"/>
  <c r="B6588" i="10"/>
  <c r="B6589" i="10"/>
  <c r="B6590" i="10"/>
  <c r="B6591" i="10"/>
  <c r="B6592" i="10"/>
  <c r="B6593" i="10"/>
  <c r="B6594" i="10"/>
  <c r="B6595" i="10"/>
  <c r="B6596" i="10"/>
  <c r="B6597" i="10"/>
  <c r="B6598" i="10"/>
  <c r="B6599" i="10"/>
  <c r="B6600" i="10"/>
  <c r="B6601" i="10"/>
  <c r="B6602" i="10"/>
  <c r="B6603" i="10"/>
  <c r="B6604" i="10"/>
  <c r="B6605" i="10"/>
  <c r="B6606" i="10"/>
  <c r="B6607" i="10"/>
  <c r="B6608" i="10"/>
  <c r="B6609" i="10"/>
  <c r="B6610" i="10"/>
  <c r="B6611" i="10"/>
  <c r="B6612" i="10"/>
  <c r="B6613" i="10"/>
  <c r="B6614" i="10"/>
  <c r="B6615" i="10"/>
  <c r="B6616" i="10"/>
  <c r="B6617" i="10"/>
  <c r="B6618" i="10"/>
  <c r="B6619" i="10"/>
  <c r="B6620" i="10"/>
  <c r="B6621" i="10"/>
  <c r="B6622" i="10"/>
  <c r="B6623" i="10"/>
  <c r="B6624" i="10"/>
  <c r="B6625" i="10"/>
  <c r="B6626" i="10"/>
  <c r="B6627" i="10"/>
  <c r="B6628" i="10"/>
  <c r="B6629" i="10"/>
  <c r="B6630" i="10"/>
  <c r="B6631" i="10"/>
  <c r="B6632" i="10"/>
  <c r="B6633" i="10"/>
  <c r="B6634" i="10"/>
  <c r="B6635" i="10"/>
  <c r="B6636" i="10"/>
  <c r="B6637" i="10"/>
  <c r="B6638" i="10"/>
  <c r="B6639" i="10"/>
  <c r="B6640" i="10"/>
  <c r="B6641" i="10"/>
  <c r="B6642" i="10"/>
  <c r="B6643" i="10"/>
  <c r="B6644" i="10"/>
  <c r="B6645" i="10"/>
  <c r="B6646" i="10"/>
  <c r="B6647" i="10"/>
  <c r="B6648" i="10"/>
  <c r="B6649" i="10"/>
  <c r="B6650" i="10"/>
  <c r="B6651" i="10"/>
  <c r="B6652" i="10"/>
  <c r="B6653" i="10"/>
  <c r="B6654" i="10"/>
  <c r="B6655" i="10"/>
  <c r="B6656" i="10"/>
  <c r="B6657" i="10"/>
  <c r="B6658" i="10"/>
  <c r="B6659" i="10"/>
  <c r="B6660" i="10"/>
  <c r="B6661" i="10"/>
  <c r="B6662" i="10"/>
  <c r="B6663" i="10"/>
  <c r="B6664" i="10"/>
  <c r="B6665" i="10"/>
  <c r="B6666" i="10"/>
  <c r="B6667" i="10"/>
  <c r="B6668" i="10"/>
  <c r="B6669" i="10"/>
  <c r="B6670" i="10"/>
  <c r="B6671" i="10"/>
  <c r="B6672" i="10"/>
  <c r="B6673" i="10"/>
  <c r="B6674" i="10"/>
  <c r="B6675" i="10"/>
  <c r="B6676" i="10"/>
  <c r="B6677" i="10"/>
  <c r="B6678" i="10"/>
  <c r="B6679" i="10"/>
  <c r="B6680" i="10"/>
  <c r="B6681" i="10"/>
  <c r="B6682" i="10"/>
  <c r="B6683" i="10"/>
  <c r="B6684" i="10"/>
  <c r="B6685" i="10"/>
  <c r="B6686" i="10"/>
  <c r="B6687" i="10"/>
  <c r="B6688" i="10"/>
  <c r="B6689" i="10"/>
  <c r="B6690" i="10"/>
  <c r="B6691" i="10"/>
  <c r="B6692" i="10"/>
  <c r="B6693" i="10"/>
  <c r="B6694" i="10"/>
  <c r="B6695" i="10"/>
  <c r="B6696" i="10"/>
  <c r="B6697" i="10"/>
  <c r="B6698" i="10"/>
  <c r="B6699" i="10"/>
  <c r="B6700" i="10"/>
  <c r="B6701" i="10"/>
  <c r="B6702" i="10"/>
  <c r="B6703" i="10"/>
  <c r="B6704" i="10"/>
  <c r="B6705" i="10"/>
  <c r="B6706" i="10"/>
  <c r="B6707" i="10"/>
  <c r="B6708" i="10"/>
  <c r="B6709" i="10"/>
  <c r="B6710" i="10"/>
  <c r="B6711" i="10"/>
  <c r="B6712" i="10"/>
  <c r="B6713" i="10"/>
  <c r="B6714" i="10"/>
  <c r="B6715" i="10"/>
  <c r="B6716" i="10"/>
  <c r="B6717" i="10"/>
  <c r="B6718" i="10"/>
  <c r="B6719" i="10"/>
  <c r="B6720" i="10"/>
  <c r="B6721" i="10"/>
  <c r="B6722" i="10"/>
  <c r="B6723" i="10"/>
  <c r="B6724" i="10"/>
  <c r="B6725" i="10"/>
  <c r="B6726" i="10"/>
  <c r="B6727" i="10"/>
  <c r="B6728" i="10"/>
  <c r="B6729" i="10"/>
  <c r="B6730" i="10"/>
  <c r="B6731" i="10"/>
  <c r="B6732" i="10"/>
  <c r="B6733" i="10"/>
  <c r="B6734" i="10"/>
  <c r="B6735" i="10"/>
  <c r="B6736" i="10"/>
  <c r="B6737" i="10"/>
  <c r="B6738" i="10"/>
  <c r="B6739" i="10"/>
  <c r="B6740" i="10"/>
  <c r="B6741" i="10"/>
  <c r="B6742" i="10"/>
  <c r="B6743" i="10"/>
  <c r="B6744" i="10"/>
  <c r="B6745" i="10"/>
  <c r="B6746" i="10"/>
  <c r="B6747" i="10"/>
  <c r="B6748" i="10"/>
  <c r="B6749" i="10"/>
  <c r="B6750" i="10"/>
  <c r="B6751" i="10"/>
  <c r="B6752" i="10"/>
  <c r="B6753" i="10"/>
  <c r="B6754" i="10"/>
  <c r="B6755" i="10"/>
  <c r="B6756" i="10"/>
  <c r="B6757" i="10"/>
  <c r="B6758" i="10"/>
  <c r="B6759" i="10"/>
  <c r="B6760" i="10"/>
  <c r="B6761" i="10"/>
  <c r="B6762" i="10"/>
  <c r="B6763" i="10"/>
  <c r="B6764" i="10"/>
  <c r="B6765" i="10"/>
  <c r="B6766" i="10"/>
  <c r="B6767" i="10"/>
  <c r="B6768" i="10"/>
  <c r="B6769" i="10"/>
  <c r="B6770" i="10"/>
  <c r="B6771" i="10"/>
  <c r="B6772" i="10"/>
  <c r="B6773" i="10"/>
  <c r="B6774" i="10"/>
  <c r="B6775" i="10"/>
  <c r="B6776" i="10"/>
  <c r="B6777" i="10"/>
  <c r="B6778" i="10"/>
  <c r="B6779" i="10"/>
  <c r="B6780" i="10"/>
  <c r="B6781" i="10"/>
  <c r="B6782" i="10"/>
  <c r="B6783" i="10"/>
  <c r="B6784" i="10"/>
  <c r="B6785" i="10"/>
  <c r="B6786" i="10"/>
  <c r="B6787" i="10"/>
  <c r="B6788" i="10"/>
  <c r="B6789" i="10"/>
  <c r="B6790" i="10"/>
  <c r="B6791" i="10"/>
  <c r="B6792" i="10"/>
  <c r="B6793" i="10"/>
  <c r="B6794" i="10"/>
  <c r="B6795" i="10"/>
  <c r="B6796" i="10"/>
  <c r="B6797" i="10"/>
  <c r="B6798" i="10"/>
  <c r="B6799" i="10"/>
  <c r="B6800" i="10"/>
  <c r="B6801" i="10"/>
  <c r="B6802" i="10"/>
  <c r="B6803" i="10"/>
  <c r="B6804" i="10"/>
  <c r="B6805" i="10"/>
  <c r="B6806" i="10"/>
  <c r="B6807" i="10"/>
  <c r="B6808" i="10"/>
  <c r="B6809" i="10"/>
  <c r="B6810" i="10"/>
  <c r="B6811" i="10"/>
  <c r="B6812" i="10"/>
  <c r="B6813" i="10"/>
  <c r="B6814" i="10"/>
  <c r="B6815" i="10"/>
  <c r="B6816" i="10"/>
  <c r="B6817" i="10"/>
  <c r="B6818" i="10"/>
  <c r="B6819" i="10"/>
  <c r="B6820" i="10"/>
  <c r="B6821" i="10"/>
  <c r="B6822" i="10"/>
  <c r="B6823" i="10"/>
  <c r="B6824" i="10"/>
  <c r="B6825" i="10"/>
  <c r="B6826" i="10"/>
  <c r="B6827" i="10"/>
  <c r="B6828" i="10"/>
  <c r="B6829" i="10"/>
  <c r="B6830" i="10"/>
  <c r="B6831" i="10"/>
  <c r="B6832" i="10"/>
  <c r="B6833" i="10"/>
  <c r="B6834" i="10"/>
  <c r="B6835" i="10"/>
  <c r="B6836" i="10"/>
  <c r="B6837" i="10"/>
  <c r="B6838" i="10"/>
  <c r="B6839" i="10"/>
  <c r="B6840" i="10"/>
  <c r="B6841" i="10"/>
  <c r="B6842" i="10"/>
  <c r="B6843" i="10"/>
  <c r="B6844" i="10"/>
  <c r="B6845" i="10"/>
  <c r="B6846" i="10"/>
  <c r="B6847" i="10"/>
  <c r="B6848" i="10"/>
  <c r="B6849" i="10"/>
  <c r="B6850" i="10"/>
  <c r="B3" i="9"/>
  <c r="B4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232" i="9"/>
  <c r="B233" i="9"/>
  <c r="B234" i="9"/>
  <c r="B235" i="9"/>
  <c r="B236" i="9"/>
  <c r="B237" i="9"/>
  <c r="B238" i="9"/>
  <c r="B239" i="9"/>
  <c r="B240" i="9"/>
  <c r="B241" i="9"/>
  <c r="B242" i="9"/>
  <c r="B243" i="9"/>
  <c r="B244" i="9"/>
  <c r="B245" i="9"/>
  <c r="B246" i="9"/>
  <c r="B247" i="9"/>
  <c r="B248" i="9"/>
  <c r="B249" i="9"/>
  <c r="B250" i="9"/>
  <c r="B251" i="9"/>
  <c r="B252" i="9"/>
  <c r="B253" i="9"/>
  <c r="B254" i="9"/>
  <c r="B255" i="9"/>
  <c r="B256" i="9"/>
  <c r="B257" i="9"/>
  <c r="B258" i="9"/>
  <c r="B259" i="9"/>
  <c r="B260" i="9"/>
  <c r="B261" i="9"/>
  <c r="B262" i="9"/>
  <c r="B263" i="9"/>
  <c r="B264" i="9"/>
  <c r="B265" i="9"/>
  <c r="B266" i="9"/>
  <c r="B267" i="9"/>
  <c r="B268" i="9"/>
  <c r="B269" i="9"/>
  <c r="B270" i="9"/>
  <c r="B271" i="9"/>
  <c r="B272" i="9"/>
  <c r="B273" i="9"/>
  <c r="B274" i="9"/>
  <c r="B275" i="9"/>
  <c r="B276" i="9"/>
  <c r="B277" i="9"/>
  <c r="B278" i="9"/>
  <c r="B279" i="9"/>
  <c r="B280" i="9"/>
  <c r="B281" i="9"/>
  <c r="B282" i="9"/>
  <c r="B283" i="9"/>
  <c r="B284" i="9"/>
  <c r="B285" i="9"/>
  <c r="B286" i="9"/>
  <c r="B287" i="9"/>
  <c r="B288" i="9"/>
  <c r="B289" i="9"/>
  <c r="B290" i="9"/>
  <c r="B291" i="9"/>
  <c r="B292" i="9"/>
  <c r="B293" i="9"/>
  <c r="B294" i="9"/>
  <c r="B295" i="9"/>
  <c r="B296" i="9"/>
  <c r="B297" i="9"/>
  <c r="B298" i="9"/>
  <c r="B299" i="9"/>
  <c r="B300" i="9"/>
  <c r="B301" i="9"/>
  <c r="B302" i="9"/>
  <c r="B303" i="9"/>
  <c r="B304" i="9"/>
  <c r="B305" i="9"/>
  <c r="B306" i="9"/>
  <c r="B307" i="9"/>
  <c r="B308" i="9"/>
  <c r="B309" i="9"/>
  <c r="B310" i="9"/>
  <c r="B311" i="9"/>
  <c r="B312" i="9"/>
  <c r="B313" i="9"/>
  <c r="B314" i="9"/>
  <c r="B315" i="9"/>
  <c r="B316" i="9"/>
  <c r="B317" i="9"/>
  <c r="B318" i="9"/>
  <c r="B319" i="9"/>
  <c r="B320" i="9"/>
  <c r="B321" i="9"/>
  <c r="B322" i="9"/>
  <c r="B323" i="9"/>
  <c r="B324" i="9"/>
  <c r="B325" i="9"/>
  <c r="B326" i="9"/>
  <c r="B327" i="9"/>
  <c r="B328" i="9"/>
  <c r="B329" i="9"/>
  <c r="B330" i="9"/>
  <c r="B331" i="9"/>
  <c r="B332" i="9"/>
  <c r="B333" i="9"/>
  <c r="B334" i="9"/>
  <c r="B335" i="9"/>
  <c r="B336" i="9"/>
  <c r="B337" i="9"/>
  <c r="B338" i="9"/>
  <c r="B339" i="9"/>
  <c r="B340" i="9"/>
  <c r="B341" i="9"/>
  <c r="B342" i="9"/>
  <c r="B343" i="9"/>
  <c r="B344" i="9"/>
  <c r="B345" i="9"/>
  <c r="B346" i="9"/>
  <c r="B347" i="9"/>
  <c r="B348" i="9"/>
  <c r="B349" i="9"/>
  <c r="B350" i="9"/>
  <c r="B351" i="9"/>
  <c r="B352" i="9"/>
  <c r="B353" i="9"/>
  <c r="B354" i="9"/>
  <c r="B355" i="9"/>
  <c r="B356" i="9"/>
  <c r="B357" i="9"/>
  <c r="B358" i="9"/>
  <c r="B359" i="9"/>
  <c r="B360" i="9"/>
  <c r="B361" i="9"/>
  <c r="B362" i="9"/>
  <c r="B363" i="9"/>
  <c r="B364" i="9"/>
  <c r="B365" i="9"/>
  <c r="B366" i="9"/>
  <c r="B367" i="9"/>
  <c r="B368" i="9"/>
  <c r="B369" i="9"/>
  <c r="B370" i="9"/>
  <c r="B371" i="9"/>
  <c r="B372" i="9"/>
  <c r="B373" i="9"/>
  <c r="B374" i="9"/>
  <c r="B375" i="9"/>
  <c r="B376" i="9"/>
  <c r="B377" i="9"/>
  <c r="B378" i="9"/>
  <c r="B379" i="9"/>
  <c r="B380" i="9"/>
  <c r="B381" i="9"/>
  <c r="B382" i="9"/>
  <c r="B383" i="9"/>
  <c r="B384" i="9"/>
  <c r="B385" i="9"/>
  <c r="B386" i="9"/>
  <c r="B387" i="9"/>
  <c r="B388" i="9"/>
  <c r="B389" i="9"/>
  <c r="B390" i="9"/>
  <c r="B391" i="9"/>
  <c r="B392" i="9"/>
  <c r="B393" i="9"/>
  <c r="B394" i="9"/>
  <c r="B395" i="9"/>
  <c r="B396" i="9"/>
  <c r="B397" i="9"/>
  <c r="B398" i="9"/>
  <c r="B399" i="9"/>
  <c r="B400" i="9"/>
  <c r="B401" i="9"/>
  <c r="B402" i="9"/>
  <c r="B403" i="9"/>
  <c r="B404" i="9"/>
  <c r="B405" i="9"/>
  <c r="B406" i="9"/>
  <c r="B407" i="9"/>
  <c r="B408" i="9"/>
  <c r="B409" i="9"/>
  <c r="B410" i="9"/>
  <c r="B411" i="9"/>
  <c r="B412" i="9"/>
  <c r="B413" i="9"/>
  <c r="B414" i="9"/>
  <c r="B415" i="9"/>
  <c r="B416" i="9"/>
  <c r="B417" i="9"/>
  <c r="B418" i="9"/>
  <c r="B419" i="9"/>
  <c r="B420" i="9"/>
  <c r="B421" i="9"/>
  <c r="B422" i="9"/>
  <c r="B423" i="9"/>
  <c r="B424" i="9"/>
  <c r="B425" i="9"/>
  <c r="B426" i="9"/>
  <c r="B427" i="9"/>
  <c r="B428" i="9"/>
  <c r="B429" i="9"/>
  <c r="B430" i="9"/>
  <c r="B431" i="9"/>
  <c r="B432" i="9"/>
  <c r="B433" i="9"/>
  <c r="B434" i="9"/>
  <c r="B435" i="9"/>
  <c r="B436" i="9"/>
  <c r="B437" i="9"/>
  <c r="B438" i="9"/>
  <c r="B439" i="9"/>
  <c r="B440" i="9"/>
  <c r="B441" i="9"/>
  <c r="B442" i="9"/>
  <c r="B443" i="9"/>
  <c r="B444" i="9"/>
  <c r="B445" i="9"/>
  <c r="B446" i="9"/>
  <c r="B447" i="9"/>
  <c r="B448" i="9"/>
  <c r="B449" i="9"/>
  <c r="B450" i="9"/>
  <c r="B451" i="9"/>
  <c r="B452" i="9"/>
  <c r="B453" i="9"/>
  <c r="B454" i="9"/>
  <c r="B455" i="9"/>
  <c r="B456" i="9"/>
  <c r="B457" i="9"/>
  <c r="B458" i="9"/>
  <c r="B459" i="9"/>
  <c r="B460" i="9"/>
  <c r="B461" i="9"/>
  <c r="B462" i="9"/>
  <c r="B463" i="9"/>
  <c r="B464" i="9"/>
  <c r="B465" i="9"/>
  <c r="B466" i="9"/>
  <c r="B467" i="9"/>
  <c r="B468" i="9"/>
  <c r="B469" i="9"/>
  <c r="B470" i="9"/>
  <c r="B471" i="9"/>
  <c r="B472" i="9"/>
  <c r="B473" i="9"/>
  <c r="B474" i="9"/>
  <c r="B475" i="9"/>
  <c r="B476" i="9"/>
  <c r="B477" i="9"/>
  <c r="B478" i="9"/>
  <c r="B479" i="9"/>
  <c r="B480" i="9"/>
  <c r="B481" i="9"/>
  <c r="B482" i="9"/>
  <c r="B483" i="9"/>
  <c r="B484" i="9"/>
  <c r="B485" i="9"/>
  <c r="B486" i="9"/>
  <c r="B487" i="9"/>
  <c r="B488" i="9"/>
  <c r="B489" i="9"/>
  <c r="B490" i="9"/>
  <c r="B491" i="9"/>
  <c r="B492" i="9"/>
  <c r="B493" i="9"/>
  <c r="B494" i="9"/>
  <c r="B495" i="9"/>
  <c r="B496" i="9"/>
  <c r="B497" i="9"/>
  <c r="B498" i="9"/>
  <c r="B499" i="9"/>
  <c r="B500" i="9"/>
  <c r="B501" i="9"/>
  <c r="B502" i="9"/>
  <c r="B503" i="9"/>
  <c r="B504" i="9"/>
  <c r="B505" i="9"/>
  <c r="B506" i="9"/>
  <c r="B507" i="9"/>
  <c r="B508" i="9"/>
  <c r="B509" i="9"/>
  <c r="B510" i="9"/>
  <c r="B511" i="9"/>
  <c r="B512" i="9"/>
  <c r="B513" i="9"/>
  <c r="B514" i="9"/>
  <c r="B515" i="9"/>
  <c r="B516" i="9"/>
  <c r="B517" i="9"/>
  <c r="B518" i="9"/>
  <c r="B519" i="9"/>
  <c r="B520" i="9"/>
  <c r="B521" i="9"/>
  <c r="B522" i="9"/>
  <c r="B523" i="9"/>
  <c r="B524" i="9"/>
  <c r="B525" i="9"/>
  <c r="B526" i="9"/>
  <c r="B527" i="9"/>
  <c r="B528" i="9"/>
  <c r="B529" i="9"/>
  <c r="B530" i="9"/>
  <c r="B531" i="9"/>
  <c r="B532" i="9"/>
  <c r="B533" i="9"/>
  <c r="B534" i="9"/>
  <c r="B535" i="9"/>
  <c r="B536" i="9"/>
  <c r="B537" i="9"/>
  <c r="B538" i="9"/>
  <c r="B539" i="9"/>
  <c r="B540" i="9"/>
  <c r="B541" i="9"/>
  <c r="B542" i="9"/>
  <c r="B543" i="9"/>
  <c r="B544" i="9"/>
  <c r="B545" i="9"/>
  <c r="B546" i="9"/>
  <c r="B547" i="9"/>
  <c r="B548" i="9"/>
  <c r="B549" i="9"/>
  <c r="B550" i="9"/>
  <c r="B551" i="9"/>
  <c r="B552" i="9"/>
  <c r="B553" i="9"/>
  <c r="B554" i="9"/>
  <c r="B555" i="9"/>
  <c r="B556" i="9"/>
  <c r="B557" i="9"/>
  <c r="B558" i="9"/>
  <c r="B559" i="9"/>
  <c r="B560" i="9"/>
  <c r="B561" i="9"/>
  <c r="B562" i="9"/>
  <c r="B563" i="9"/>
  <c r="B564" i="9"/>
  <c r="B565" i="9"/>
  <c r="B566" i="9"/>
  <c r="B567" i="9"/>
  <c r="B568" i="9"/>
  <c r="B569" i="9"/>
  <c r="B570" i="9"/>
  <c r="B571" i="9"/>
  <c r="B572" i="9"/>
  <c r="B573" i="9"/>
  <c r="B574" i="9"/>
  <c r="B575" i="9"/>
  <c r="B576" i="9"/>
  <c r="B577" i="9"/>
  <c r="B578" i="9"/>
  <c r="B579" i="9"/>
  <c r="B580" i="9"/>
  <c r="B581" i="9"/>
  <c r="B582" i="9"/>
  <c r="B583" i="9"/>
  <c r="B584" i="9"/>
  <c r="B585" i="9"/>
  <c r="B586" i="9"/>
  <c r="B587" i="9"/>
  <c r="B588" i="9"/>
  <c r="B589" i="9"/>
  <c r="B590" i="9"/>
  <c r="B591" i="9"/>
  <c r="B592" i="9"/>
  <c r="B593" i="9"/>
  <c r="B594" i="9"/>
  <c r="B595" i="9"/>
  <c r="B596" i="9"/>
  <c r="B597" i="9"/>
  <c r="B598" i="9"/>
  <c r="B599" i="9"/>
  <c r="B600" i="9"/>
  <c r="B601" i="9"/>
  <c r="B602" i="9"/>
  <c r="B603" i="9"/>
  <c r="B604" i="9"/>
  <c r="B605" i="9"/>
  <c r="B606" i="9"/>
  <c r="B607" i="9"/>
  <c r="B608" i="9"/>
  <c r="B609" i="9"/>
  <c r="B610" i="9"/>
  <c r="B611" i="9"/>
  <c r="B612" i="9"/>
  <c r="B613" i="9"/>
  <c r="B614" i="9"/>
  <c r="B615" i="9"/>
  <c r="B616" i="9"/>
  <c r="B617" i="9"/>
  <c r="B618" i="9"/>
  <c r="B619" i="9"/>
  <c r="B620" i="9"/>
  <c r="B621" i="9"/>
  <c r="B622" i="9"/>
  <c r="B623" i="9"/>
  <c r="B624" i="9"/>
  <c r="B625" i="9"/>
  <c r="B626" i="9"/>
  <c r="B627" i="9"/>
  <c r="B628" i="9"/>
  <c r="B629" i="9"/>
  <c r="B630" i="9"/>
  <c r="B631" i="9"/>
  <c r="B632" i="9"/>
  <c r="B633" i="9"/>
  <c r="B634" i="9"/>
  <c r="B635" i="9"/>
  <c r="B636" i="9"/>
  <c r="B637" i="9"/>
  <c r="B638" i="9"/>
  <c r="B639" i="9"/>
  <c r="B640" i="9"/>
  <c r="B641" i="9"/>
  <c r="B642" i="9"/>
  <c r="B643" i="9"/>
  <c r="B644" i="9"/>
  <c r="B645" i="9"/>
  <c r="B646" i="9"/>
  <c r="B647" i="9"/>
  <c r="B648" i="9"/>
  <c r="B649" i="9"/>
  <c r="B650" i="9"/>
  <c r="B651" i="9"/>
  <c r="B652" i="9"/>
  <c r="B653" i="9"/>
  <c r="B654" i="9"/>
  <c r="B655" i="9"/>
  <c r="B656" i="9"/>
  <c r="B657" i="9"/>
  <c r="B658" i="9"/>
  <c r="B659" i="9"/>
  <c r="B660" i="9"/>
  <c r="B661" i="9"/>
  <c r="B662" i="9"/>
  <c r="B663" i="9"/>
  <c r="B664" i="9"/>
  <c r="B665" i="9"/>
  <c r="B666" i="9"/>
  <c r="B667" i="9"/>
  <c r="B668" i="9"/>
  <c r="B669" i="9"/>
  <c r="B670" i="9"/>
  <c r="B671" i="9"/>
  <c r="B672" i="9"/>
  <c r="B673" i="9"/>
  <c r="B674" i="9"/>
  <c r="B675" i="9"/>
  <c r="B676" i="9"/>
  <c r="B677" i="9"/>
  <c r="B678" i="9"/>
  <c r="B679" i="9"/>
  <c r="B680" i="9"/>
  <c r="B681" i="9"/>
  <c r="B682" i="9"/>
  <c r="B683" i="9"/>
  <c r="B684" i="9"/>
  <c r="B685" i="9"/>
  <c r="B686" i="9"/>
  <c r="B687" i="9"/>
  <c r="B688" i="9"/>
  <c r="B689" i="9"/>
  <c r="B690" i="9"/>
  <c r="B691" i="9"/>
  <c r="B692" i="9"/>
  <c r="B693" i="9"/>
  <c r="B694" i="9"/>
  <c r="B695" i="9"/>
  <c r="B696" i="9"/>
  <c r="B697" i="9"/>
  <c r="B698" i="9"/>
  <c r="B699" i="9"/>
  <c r="B700" i="9"/>
  <c r="B701" i="9"/>
  <c r="B702" i="9"/>
  <c r="B703" i="9"/>
  <c r="B704" i="9"/>
  <c r="B705" i="9"/>
  <c r="B706" i="9"/>
  <c r="B707" i="9"/>
  <c r="B708" i="9"/>
  <c r="B709" i="9"/>
  <c r="B710" i="9"/>
  <c r="B711" i="9"/>
  <c r="B712" i="9"/>
  <c r="B713" i="9"/>
  <c r="B714" i="9"/>
  <c r="B715" i="9"/>
  <c r="B716" i="9"/>
  <c r="B717" i="9"/>
  <c r="B718" i="9"/>
  <c r="B719" i="9"/>
  <c r="B720" i="9"/>
  <c r="B721" i="9"/>
  <c r="B722" i="9"/>
  <c r="B723" i="9"/>
  <c r="B724" i="9"/>
  <c r="B725" i="9"/>
  <c r="B726" i="9"/>
  <c r="B727" i="9"/>
  <c r="B728" i="9"/>
  <c r="B729" i="9"/>
  <c r="B730" i="9"/>
  <c r="B731" i="9"/>
  <c r="B732" i="9"/>
  <c r="B733" i="9"/>
  <c r="B734" i="9"/>
  <c r="B735" i="9"/>
  <c r="B736" i="9"/>
  <c r="B737" i="9"/>
  <c r="B738" i="9"/>
  <c r="B739" i="9"/>
  <c r="B740" i="9"/>
  <c r="B741" i="9"/>
  <c r="B742" i="9"/>
  <c r="B743" i="9"/>
  <c r="B744" i="9"/>
  <c r="B745" i="9"/>
  <c r="B746" i="9"/>
  <c r="B747" i="9"/>
  <c r="B748" i="9"/>
  <c r="B749" i="9"/>
  <c r="B750" i="9"/>
  <c r="B751" i="9"/>
  <c r="B752" i="9"/>
  <c r="B753" i="9"/>
  <c r="B754" i="9"/>
  <c r="B755" i="9"/>
  <c r="B756" i="9"/>
  <c r="B757" i="9"/>
  <c r="B758" i="9"/>
  <c r="B759" i="9"/>
  <c r="B760" i="9"/>
  <c r="B761" i="9"/>
  <c r="B762" i="9"/>
  <c r="B763" i="9"/>
  <c r="B764" i="9"/>
  <c r="B765" i="9"/>
  <c r="B766" i="9"/>
  <c r="B767" i="9"/>
  <c r="B768" i="9"/>
  <c r="B769" i="9"/>
  <c r="B770" i="9"/>
  <c r="B771" i="9"/>
  <c r="B772" i="9"/>
  <c r="B773" i="9"/>
  <c r="B774" i="9"/>
  <c r="B775" i="9"/>
  <c r="B776" i="9"/>
  <c r="B777" i="9"/>
  <c r="B778" i="9"/>
  <c r="B779" i="9"/>
  <c r="B780" i="9"/>
  <c r="B781" i="9"/>
  <c r="B782" i="9"/>
  <c r="B783" i="9"/>
  <c r="B784" i="9"/>
  <c r="B785" i="9"/>
  <c r="B786" i="9"/>
  <c r="B787" i="9"/>
  <c r="B788" i="9"/>
  <c r="B789" i="9"/>
  <c r="B790" i="9"/>
  <c r="B791" i="9"/>
  <c r="B792" i="9"/>
  <c r="B793" i="9"/>
  <c r="B794" i="9"/>
  <c r="B795" i="9"/>
  <c r="B796" i="9"/>
  <c r="B797" i="9"/>
  <c r="B798" i="9"/>
  <c r="B799" i="9"/>
  <c r="B800" i="9"/>
  <c r="B801" i="9"/>
  <c r="B802" i="9"/>
  <c r="B803" i="9"/>
  <c r="B804" i="9"/>
  <c r="B805" i="9"/>
  <c r="B806" i="9"/>
  <c r="B807" i="9"/>
  <c r="B808" i="9"/>
  <c r="B809" i="9"/>
  <c r="B810" i="9"/>
  <c r="B811" i="9"/>
  <c r="B812" i="9"/>
  <c r="B813" i="9"/>
  <c r="B814" i="9"/>
  <c r="B815" i="9"/>
  <c r="B816" i="9"/>
  <c r="B817" i="9"/>
  <c r="B818" i="9"/>
  <c r="B819" i="9"/>
  <c r="B820" i="9"/>
  <c r="B821" i="9"/>
  <c r="B822" i="9"/>
  <c r="B823" i="9"/>
  <c r="B824" i="9"/>
  <c r="B825" i="9"/>
  <c r="B826" i="9"/>
  <c r="B827" i="9"/>
  <c r="B828" i="9"/>
  <c r="B829" i="9"/>
  <c r="B830" i="9"/>
  <c r="B831" i="9"/>
  <c r="B832" i="9"/>
  <c r="B833" i="9"/>
  <c r="B834" i="9"/>
  <c r="B835" i="9"/>
  <c r="B836" i="9"/>
  <c r="B837" i="9"/>
  <c r="B838" i="9"/>
  <c r="B839" i="9"/>
  <c r="B840" i="9"/>
  <c r="B841" i="9"/>
  <c r="B842" i="9"/>
  <c r="B843" i="9"/>
  <c r="B844" i="9"/>
  <c r="B845" i="9"/>
  <c r="B846" i="9"/>
  <c r="B847" i="9"/>
  <c r="B848" i="9"/>
  <c r="B849" i="9"/>
  <c r="B850" i="9"/>
  <c r="B851" i="9"/>
  <c r="B852" i="9"/>
  <c r="B853" i="9"/>
  <c r="B854" i="9"/>
  <c r="B855" i="9"/>
  <c r="B856" i="9"/>
  <c r="B857" i="9"/>
  <c r="B858" i="9"/>
  <c r="B859" i="9"/>
  <c r="B860" i="9"/>
  <c r="B861" i="9"/>
  <c r="B862" i="9"/>
  <c r="B863" i="9"/>
  <c r="B864" i="9"/>
  <c r="B865" i="9"/>
  <c r="B866" i="9"/>
  <c r="B867" i="9"/>
  <c r="B868" i="9"/>
  <c r="B869" i="9"/>
  <c r="B870" i="9"/>
  <c r="B871" i="9"/>
  <c r="B872" i="9"/>
  <c r="B873" i="9"/>
  <c r="B874" i="9"/>
  <c r="B875" i="9"/>
  <c r="B876" i="9"/>
  <c r="B877" i="9"/>
  <c r="B878" i="9"/>
  <c r="B879" i="9"/>
  <c r="B880" i="9"/>
  <c r="B881" i="9"/>
  <c r="B882" i="9"/>
  <c r="B883" i="9"/>
  <c r="B884" i="9"/>
  <c r="B885" i="9"/>
  <c r="B886" i="9"/>
  <c r="B887" i="9"/>
  <c r="B888" i="9"/>
  <c r="B889" i="9"/>
  <c r="B890" i="9"/>
  <c r="B891" i="9"/>
  <c r="B892" i="9"/>
  <c r="B893" i="9"/>
  <c r="B894" i="9"/>
  <c r="B895" i="9"/>
  <c r="B896" i="9"/>
  <c r="B897" i="9"/>
  <c r="B898" i="9"/>
  <c r="B899" i="9"/>
  <c r="B900" i="9"/>
  <c r="B901" i="9"/>
  <c r="B902" i="9"/>
  <c r="B903" i="9"/>
  <c r="B904" i="9"/>
  <c r="B905" i="9"/>
  <c r="B906" i="9"/>
  <c r="B907" i="9"/>
  <c r="B908" i="9"/>
  <c r="B909" i="9"/>
  <c r="B910" i="9"/>
  <c r="B911" i="9"/>
  <c r="B912" i="9"/>
  <c r="B913" i="9"/>
  <c r="B914" i="9"/>
  <c r="B915" i="9"/>
  <c r="B916" i="9"/>
  <c r="B917" i="9"/>
  <c r="B918" i="9"/>
  <c r="B919" i="9"/>
  <c r="B920" i="9"/>
  <c r="B921" i="9"/>
  <c r="B922" i="9"/>
  <c r="B923" i="9"/>
  <c r="B924" i="9"/>
  <c r="B925" i="9"/>
  <c r="B926" i="9"/>
  <c r="B927" i="9"/>
  <c r="B928" i="9"/>
  <c r="B929" i="9"/>
  <c r="B930" i="9"/>
  <c r="B931" i="9"/>
  <c r="B932" i="9"/>
  <c r="B933" i="9"/>
  <c r="B934" i="9"/>
  <c r="B935" i="9"/>
  <c r="B936" i="9"/>
  <c r="B937" i="9"/>
  <c r="B938" i="9"/>
  <c r="B939" i="9"/>
  <c r="B940" i="9"/>
  <c r="B941" i="9"/>
  <c r="B942" i="9"/>
  <c r="B943" i="9"/>
  <c r="B944" i="9"/>
  <c r="B945" i="9"/>
  <c r="B946" i="9"/>
  <c r="B947" i="9"/>
  <c r="B948" i="9"/>
  <c r="B949" i="9"/>
  <c r="B950" i="9"/>
  <c r="B951" i="9"/>
  <c r="B952" i="9"/>
  <c r="B953" i="9"/>
  <c r="B954" i="9"/>
  <c r="B955" i="9"/>
  <c r="B956" i="9"/>
  <c r="B957" i="9"/>
  <c r="B958" i="9"/>
  <c r="B959" i="9"/>
  <c r="B960" i="9"/>
  <c r="B961" i="9"/>
  <c r="B962" i="9"/>
  <c r="B963" i="9"/>
  <c r="B964" i="9"/>
  <c r="B965" i="9"/>
  <c r="B966" i="9"/>
  <c r="B967" i="9"/>
  <c r="B968" i="9"/>
  <c r="B969" i="9"/>
  <c r="B970" i="9"/>
  <c r="B971" i="9"/>
  <c r="B972" i="9"/>
  <c r="B973" i="9"/>
  <c r="B974" i="9"/>
  <c r="B975" i="9"/>
  <c r="B976" i="9"/>
  <c r="B977" i="9"/>
  <c r="B978" i="9"/>
  <c r="B979" i="9"/>
  <c r="B980" i="9"/>
  <c r="B981" i="9"/>
  <c r="B982" i="9"/>
  <c r="B983" i="9"/>
  <c r="B984" i="9"/>
  <c r="B985" i="9"/>
  <c r="B986" i="9"/>
  <c r="B987" i="9"/>
  <c r="B988" i="9"/>
  <c r="B989" i="9"/>
  <c r="B990" i="9"/>
  <c r="B991" i="9"/>
  <c r="B992" i="9"/>
  <c r="B993" i="9"/>
  <c r="B994" i="9"/>
  <c r="B995" i="9"/>
  <c r="B996" i="9"/>
  <c r="B997" i="9"/>
  <c r="B998" i="9"/>
  <c r="B999" i="9"/>
  <c r="B1000" i="9"/>
  <c r="B1001" i="9"/>
  <c r="B1002" i="9"/>
  <c r="B1003" i="9"/>
  <c r="B1004" i="9"/>
  <c r="B1005" i="9"/>
  <c r="B1006" i="9"/>
  <c r="B1007" i="9"/>
  <c r="B1008" i="9"/>
  <c r="B1009" i="9"/>
  <c r="B1010" i="9"/>
  <c r="B1011" i="9"/>
  <c r="B1012" i="9"/>
  <c r="B1013" i="9"/>
  <c r="B1014" i="9"/>
  <c r="B1015" i="9"/>
  <c r="B1016" i="9"/>
  <c r="B1017" i="9"/>
  <c r="B1018" i="9"/>
  <c r="B1019" i="9"/>
  <c r="B1020" i="9"/>
  <c r="B1021" i="9"/>
  <c r="B1022" i="9"/>
  <c r="B1023" i="9"/>
  <c r="B1024" i="9"/>
  <c r="B1025" i="9"/>
  <c r="B1026" i="9"/>
  <c r="B1027" i="9"/>
  <c r="B1028" i="9"/>
  <c r="B1029" i="9"/>
  <c r="B1030" i="9"/>
  <c r="B1031" i="9"/>
  <c r="B1032" i="9"/>
  <c r="B1033" i="9"/>
  <c r="B1034" i="9"/>
  <c r="B1035" i="9"/>
  <c r="B1036" i="9"/>
  <c r="B1037" i="9"/>
  <c r="B1038" i="9"/>
  <c r="B1039" i="9"/>
  <c r="B1040" i="9"/>
  <c r="B1041" i="9"/>
  <c r="B1042" i="9"/>
  <c r="B1043" i="9"/>
  <c r="B1044" i="9"/>
  <c r="B1045" i="9"/>
  <c r="B1046" i="9"/>
  <c r="B1047" i="9"/>
  <c r="B1048" i="9"/>
  <c r="B1049" i="9"/>
  <c r="B1050" i="9"/>
  <c r="B1051" i="9"/>
  <c r="B1052" i="9"/>
  <c r="B1053" i="9"/>
  <c r="B1054" i="9"/>
  <c r="B1055" i="9"/>
  <c r="B1056" i="9"/>
  <c r="B1057" i="9"/>
  <c r="B1058" i="9"/>
  <c r="B1059" i="9"/>
  <c r="B1060" i="9"/>
  <c r="B1061" i="9"/>
  <c r="B1062" i="9"/>
  <c r="B1063" i="9"/>
  <c r="B1064" i="9"/>
  <c r="B1065" i="9"/>
  <c r="B1066" i="9"/>
  <c r="B1067" i="9"/>
  <c r="B1068" i="9"/>
  <c r="B1069" i="9"/>
  <c r="B1070" i="9"/>
  <c r="B1071" i="9"/>
  <c r="B1072" i="9"/>
  <c r="B1073" i="9"/>
  <c r="B1074" i="9"/>
  <c r="B1075" i="9"/>
  <c r="B1076" i="9"/>
  <c r="B1077" i="9"/>
  <c r="B1078" i="9"/>
  <c r="B1079" i="9"/>
  <c r="B1080" i="9"/>
  <c r="B1081" i="9"/>
  <c r="B1082" i="9"/>
  <c r="B1083" i="9"/>
  <c r="B1084" i="9"/>
  <c r="B1085" i="9"/>
  <c r="B1086" i="9"/>
  <c r="B1087" i="9"/>
  <c r="B1088" i="9"/>
  <c r="B1089" i="9"/>
  <c r="B1090" i="9"/>
  <c r="B1091" i="9"/>
  <c r="B1092" i="9"/>
  <c r="B1093" i="9"/>
  <c r="B1094" i="9"/>
  <c r="B1095" i="9"/>
  <c r="B1096" i="9"/>
  <c r="B1097" i="9"/>
  <c r="B1098" i="9"/>
  <c r="B1099" i="9"/>
  <c r="B1100" i="9"/>
  <c r="B1101" i="9"/>
  <c r="B1102" i="9"/>
  <c r="B1103" i="9"/>
  <c r="B1104" i="9"/>
  <c r="B1105" i="9"/>
  <c r="B1106" i="9"/>
  <c r="B1107" i="9"/>
  <c r="B1108" i="9"/>
  <c r="B1109" i="9"/>
  <c r="B1110" i="9"/>
  <c r="B1111" i="9"/>
  <c r="B1112" i="9"/>
  <c r="B1113" i="9"/>
  <c r="B1114" i="9"/>
  <c r="B1115" i="9"/>
  <c r="B1116" i="9"/>
  <c r="B1117" i="9"/>
  <c r="B1118" i="9"/>
  <c r="B1119" i="9"/>
  <c r="B1120" i="9"/>
  <c r="B1121" i="9"/>
  <c r="B1122" i="9"/>
  <c r="B1123" i="9"/>
  <c r="B1124" i="9"/>
  <c r="B1125" i="9"/>
  <c r="B1126" i="9"/>
  <c r="B1127" i="9"/>
  <c r="B1128" i="9"/>
  <c r="B1129" i="9"/>
  <c r="B1130" i="9"/>
  <c r="B1131" i="9"/>
  <c r="B1132" i="9"/>
  <c r="B1133" i="9"/>
  <c r="B1134" i="9"/>
  <c r="B1135" i="9"/>
  <c r="B1136" i="9"/>
  <c r="B1137" i="9"/>
  <c r="B1138" i="9"/>
  <c r="B1139" i="9"/>
  <c r="B1140" i="9"/>
  <c r="B1141" i="9"/>
  <c r="B1142" i="9"/>
  <c r="B1143" i="9"/>
  <c r="B1144" i="9"/>
  <c r="B1145" i="9"/>
  <c r="B1146" i="9"/>
  <c r="B1147" i="9"/>
  <c r="B1148" i="9"/>
  <c r="B1149" i="9"/>
  <c r="B1150" i="9"/>
  <c r="B1151" i="9"/>
  <c r="B1152" i="9"/>
  <c r="B1153" i="9"/>
  <c r="B1154" i="9"/>
  <c r="B1155" i="9"/>
  <c r="B1156" i="9"/>
  <c r="B1157" i="9"/>
  <c r="B1158" i="9"/>
  <c r="B1159" i="9"/>
  <c r="B1160" i="9"/>
  <c r="B1161" i="9"/>
  <c r="B1162" i="9"/>
  <c r="B1163" i="9"/>
  <c r="B1164" i="9"/>
  <c r="B1165" i="9"/>
  <c r="B1166" i="9"/>
  <c r="B1167" i="9"/>
  <c r="B1168" i="9"/>
  <c r="B1169" i="9"/>
  <c r="B1170" i="9"/>
  <c r="B1171" i="9"/>
  <c r="B1172" i="9"/>
  <c r="B1173" i="9"/>
  <c r="B1174" i="9"/>
  <c r="B1175" i="9"/>
  <c r="B1176" i="9"/>
  <c r="B1177" i="9"/>
  <c r="B1178" i="9"/>
  <c r="B1179" i="9"/>
  <c r="B1180" i="9"/>
  <c r="B1181" i="9"/>
  <c r="B1182" i="9"/>
  <c r="B1183" i="9"/>
  <c r="B1184" i="9"/>
  <c r="B1185" i="9"/>
  <c r="B1186" i="9"/>
  <c r="B1187" i="9"/>
  <c r="B1188" i="9"/>
  <c r="B1189" i="9"/>
  <c r="B1190" i="9"/>
  <c r="B1191" i="9"/>
  <c r="B1192" i="9"/>
  <c r="B1193" i="9"/>
  <c r="B1194" i="9"/>
  <c r="B1195" i="9"/>
  <c r="B1196" i="9"/>
  <c r="B1197" i="9"/>
  <c r="B1198" i="9"/>
  <c r="B1199" i="9"/>
  <c r="B1200" i="9"/>
  <c r="B1201" i="9"/>
  <c r="B1202" i="9"/>
  <c r="B1203" i="9"/>
  <c r="B1204" i="9"/>
  <c r="B1205" i="9"/>
  <c r="B1206" i="9"/>
  <c r="B1207" i="9"/>
  <c r="B1208" i="9"/>
  <c r="B1209" i="9"/>
  <c r="B1210" i="9"/>
  <c r="B1211" i="9"/>
  <c r="B1212" i="9"/>
  <c r="B1213" i="9"/>
  <c r="B1214" i="9"/>
  <c r="B1215" i="9"/>
  <c r="B1216" i="9"/>
  <c r="B1217" i="9"/>
  <c r="B1218" i="9"/>
  <c r="B1219" i="9"/>
  <c r="B1220" i="9"/>
  <c r="B1221" i="9"/>
  <c r="B1222" i="9"/>
  <c r="B1223" i="9"/>
  <c r="B1224" i="9"/>
  <c r="B1225" i="9"/>
  <c r="B1226" i="9"/>
  <c r="B1227" i="9"/>
  <c r="B1228" i="9"/>
  <c r="B1229" i="9"/>
  <c r="B1230" i="9"/>
  <c r="B1231" i="9"/>
  <c r="B1232" i="9"/>
  <c r="B1233" i="9"/>
  <c r="B1234" i="9"/>
  <c r="B1235" i="9"/>
  <c r="B1236" i="9"/>
  <c r="B1237" i="9"/>
  <c r="B1238" i="9"/>
  <c r="B1239" i="9"/>
  <c r="B1240" i="9"/>
  <c r="B1241" i="9"/>
  <c r="B1242" i="9"/>
  <c r="B1243" i="9"/>
  <c r="B1244" i="9"/>
  <c r="B1245" i="9"/>
  <c r="B1246" i="9"/>
  <c r="B1247" i="9"/>
  <c r="B1248" i="9"/>
  <c r="B1249" i="9"/>
  <c r="B1250" i="9"/>
  <c r="B1251" i="9"/>
  <c r="B1252" i="9"/>
  <c r="B1253" i="9"/>
  <c r="B1254" i="9"/>
  <c r="B1255" i="9"/>
  <c r="B1256" i="9"/>
  <c r="B1257" i="9"/>
  <c r="B1258" i="9"/>
  <c r="B1259" i="9"/>
  <c r="B1260" i="9"/>
  <c r="B1261" i="9"/>
  <c r="B1262" i="9"/>
  <c r="B1263" i="9"/>
  <c r="B1264" i="9"/>
  <c r="B1265" i="9"/>
  <c r="B1266" i="9"/>
  <c r="B1267" i="9"/>
  <c r="B1268" i="9"/>
  <c r="B1269" i="9"/>
  <c r="B1270" i="9"/>
  <c r="B1271" i="9"/>
  <c r="B1272" i="9"/>
  <c r="B1273" i="9"/>
  <c r="B1274" i="9"/>
  <c r="B1275" i="9"/>
  <c r="B1276" i="9"/>
  <c r="B1277" i="9"/>
  <c r="B1278" i="9"/>
  <c r="B1279" i="9"/>
  <c r="B1280" i="9"/>
  <c r="B1281" i="9"/>
  <c r="B1282" i="9"/>
  <c r="B1283" i="9"/>
  <c r="B1284" i="9"/>
  <c r="B1285" i="9"/>
  <c r="B1286" i="9"/>
  <c r="B1287" i="9"/>
  <c r="B1288" i="9"/>
  <c r="B1289" i="9"/>
  <c r="B1290" i="9"/>
  <c r="B1291" i="9"/>
  <c r="B1292" i="9"/>
  <c r="B1293" i="9"/>
  <c r="B1294" i="9"/>
  <c r="B1295" i="9"/>
  <c r="B1296" i="9"/>
  <c r="B1297" i="9"/>
  <c r="B1298" i="9"/>
  <c r="B1299" i="9"/>
  <c r="B1300" i="9"/>
  <c r="B1301" i="9"/>
  <c r="B1302" i="9"/>
  <c r="B1303" i="9"/>
  <c r="B1304" i="9"/>
  <c r="B1305" i="9"/>
  <c r="B1306" i="9"/>
  <c r="B1307" i="9"/>
  <c r="B1308" i="9"/>
  <c r="B1309" i="9"/>
  <c r="B1310" i="9"/>
  <c r="B1311" i="9"/>
  <c r="B1312" i="9"/>
  <c r="B1313" i="9"/>
  <c r="B1314" i="9"/>
  <c r="B1315" i="9"/>
  <c r="B1316" i="9"/>
  <c r="B1317" i="9"/>
  <c r="B1318" i="9"/>
  <c r="B1319" i="9"/>
  <c r="B1320" i="9"/>
  <c r="B1321" i="9"/>
  <c r="B1322" i="9"/>
  <c r="B1323" i="9"/>
  <c r="B1324" i="9"/>
  <c r="B1325" i="9"/>
  <c r="B1326" i="9"/>
  <c r="B1327" i="9"/>
  <c r="B1328" i="9"/>
  <c r="B1329" i="9"/>
  <c r="B1330" i="9"/>
  <c r="B1331" i="9"/>
  <c r="B1332" i="9"/>
  <c r="B1333" i="9"/>
  <c r="B1334" i="9"/>
  <c r="B1335" i="9"/>
  <c r="B1336" i="9"/>
  <c r="B1337" i="9"/>
  <c r="B1338" i="9"/>
  <c r="B1339" i="9"/>
  <c r="B1340" i="9"/>
  <c r="B1341" i="9"/>
  <c r="B1342" i="9"/>
  <c r="B1343" i="9"/>
  <c r="B1344" i="9"/>
  <c r="B1345" i="9"/>
  <c r="B1346" i="9"/>
  <c r="B1347" i="9"/>
  <c r="B1348" i="9"/>
  <c r="B1349" i="9"/>
  <c r="B1350" i="9"/>
  <c r="B1351" i="9"/>
  <c r="B1352" i="9"/>
  <c r="B1353" i="9"/>
  <c r="B1354" i="9"/>
  <c r="B1355" i="9"/>
  <c r="B1356" i="9"/>
  <c r="B1357" i="9"/>
  <c r="B1358" i="9"/>
  <c r="B1359" i="9"/>
  <c r="B1360" i="9"/>
  <c r="B1361" i="9"/>
  <c r="B1362" i="9"/>
  <c r="B1363" i="9"/>
  <c r="B1364" i="9"/>
  <c r="B1365" i="9"/>
  <c r="B1366" i="9"/>
  <c r="B1367" i="9"/>
  <c r="B1368" i="9"/>
  <c r="B1369" i="9"/>
  <c r="B1370" i="9"/>
  <c r="B1371" i="9"/>
  <c r="B1372" i="9"/>
  <c r="B1373" i="9"/>
  <c r="B1374" i="9"/>
  <c r="B1375" i="9"/>
  <c r="B1376" i="9"/>
  <c r="B1377" i="9"/>
  <c r="B1378" i="9"/>
  <c r="B1379" i="9"/>
  <c r="B1380" i="9"/>
  <c r="B1381" i="9"/>
  <c r="B1382" i="9"/>
  <c r="B1383" i="9"/>
  <c r="B1384" i="9"/>
  <c r="B1385" i="9"/>
  <c r="B1386" i="9"/>
  <c r="B1387" i="9"/>
  <c r="B1388" i="9"/>
  <c r="B1389" i="9"/>
  <c r="B1390" i="9"/>
  <c r="B1391" i="9"/>
  <c r="B1392" i="9"/>
  <c r="B1393" i="9"/>
  <c r="B1394" i="9"/>
  <c r="B1395" i="9"/>
  <c r="B1396" i="9"/>
  <c r="B1397" i="9"/>
  <c r="B1398" i="9"/>
  <c r="B1399" i="9"/>
  <c r="B1400" i="9"/>
  <c r="B1401" i="9"/>
  <c r="B1402" i="9"/>
  <c r="B1403" i="9"/>
  <c r="B1404" i="9"/>
  <c r="B1405" i="9"/>
  <c r="B1406" i="9"/>
  <c r="B1407" i="9"/>
  <c r="B1408" i="9"/>
  <c r="B1409" i="9"/>
  <c r="B1410" i="9"/>
  <c r="B1411" i="9"/>
  <c r="B1412" i="9"/>
  <c r="B1413" i="9"/>
  <c r="B1414" i="9"/>
  <c r="B1415" i="9"/>
  <c r="B1416" i="9"/>
  <c r="B1417" i="9"/>
  <c r="B1418" i="9"/>
  <c r="B1419" i="9"/>
  <c r="B1420" i="9"/>
  <c r="B1421" i="9"/>
  <c r="B1422" i="9"/>
  <c r="B1423" i="9"/>
  <c r="B1424" i="9"/>
  <c r="B1425" i="9"/>
  <c r="B1426" i="9"/>
  <c r="B1427" i="9"/>
  <c r="B1428" i="9"/>
  <c r="B1429" i="9"/>
  <c r="B1430" i="9"/>
  <c r="B1431" i="9"/>
  <c r="B1432" i="9"/>
  <c r="B1433" i="9"/>
  <c r="B1434" i="9"/>
  <c r="B1435" i="9"/>
  <c r="B1436" i="9"/>
  <c r="B1437" i="9"/>
  <c r="B1438" i="9"/>
  <c r="B1439" i="9"/>
  <c r="B1440" i="9"/>
  <c r="B1441" i="9"/>
  <c r="B1442" i="9"/>
  <c r="B1443" i="9"/>
  <c r="B1444" i="9"/>
  <c r="B1445" i="9"/>
  <c r="B1446" i="9"/>
  <c r="B1447" i="9"/>
  <c r="B1448" i="9"/>
  <c r="B1449" i="9"/>
  <c r="B1450" i="9"/>
  <c r="B1451" i="9"/>
  <c r="B1452" i="9"/>
  <c r="B1453" i="9"/>
  <c r="B1454" i="9"/>
  <c r="B1455" i="9"/>
  <c r="B1456" i="9"/>
  <c r="B1457" i="9"/>
  <c r="B1458" i="9"/>
  <c r="B1459" i="9"/>
  <c r="B1460" i="9"/>
  <c r="B1461" i="9"/>
  <c r="B1462" i="9"/>
  <c r="B1463" i="9"/>
  <c r="B1464" i="9"/>
  <c r="B1465" i="9"/>
  <c r="B1466" i="9"/>
  <c r="B1467" i="9"/>
  <c r="B1468" i="9"/>
  <c r="B1469" i="9"/>
  <c r="B1470" i="9"/>
  <c r="B1471" i="9"/>
  <c r="B1472" i="9"/>
  <c r="B1473" i="9"/>
  <c r="B1474" i="9"/>
  <c r="B1475" i="9"/>
  <c r="B1476" i="9"/>
  <c r="B1477" i="9"/>
  <c r="B1478" i="9"/>
  <c r="B1479" i="9"/>
  <c r="B1480" i="9"/>
  <c r="B1481" i="9"/>
  <c r="B1482" i="9"/>
  <c r="B1483" i="9"/>
  <c r="B1484" i="9"/>
  <c r="B1485" i="9"/>
  <c r="B1486" i="9"/>
  <c r="B1487" i="9"/>
  <c r="B1488" i="9"/>
  <c r="B1489" i="9"/>
  <c r="B1490" i="9"/>
  <c r="B1491" i="9"/>
  <c r="B1492" i="9"/>
  <c r="B1493" i="9"/>
  <c r="B1494" i="9"/>
  <c r="B1495" i="9"/>
  <c r="B1496" i="9"/>
  <c r="B1497" i="9"/>
  <c r="B1498" i="9"/>
  <c r="B1499" i="9"/>
  <c r="B1500" i="9"/>
  <c r="B1501" i="9"/>
  <c r="B1502" i="9"/>
  <c r="B1503" i="9"/>
  <c r="B1504" i="9"/>
  <c r="B1505" i="9"/>
  <c r="B1506" i="9"/>
  <c r="B1507" i="9"/>
  <c r="B1508" i="9"/>
  <c r="B1509" i="9"/>
  <c r="B1510" i="9"/>
  <c r="B1511" i="9"/>
  <c r="B1512" i="9"/>
  <c r="B1513" i="9"/>
  <c r="B1514" i="9"/>
  <c r="B1515" i="9"/>
  <c r="B1516" i="9"/>
  <c r="B1517" i="9"/>
  <c r="B1518" i="9"/>
  <c r="B1519" i="9"/>
  <c r="B1520" i="9"/>
  <c r="B1521" i="9"/>
  <c r="B1522" i="9"/>
  <c r="B1523" i="9"/>
  <c r="B1524" i="9"/>
  <c r="B1525" i="9"/>
  <c r="B1526" i="9"/>
  <c r="B1527" i="9"/>
  <c r="B1528" i="9"/>
  <c r="B1529" i="9"/>
  <c r="B1530" i="9"/>
  <c r="B1531" i="9"/>
  <c r="B1532" i="9"/>
  <c r="B1533" i="9"/>
  <c r="B1534" i="9"/>
  <c r="B1535" i="9"/>
  <c r="B1536" i="9"/>
  <c r="B1537" i="9"/>
  <c r="B1538" i="9"/>
  <c r="B1539" i="9"/>
  <c r="B1540" i="9"/>
  <c r="B1541" i="9"/>
  <c r="B1542" i="9"/>
  <c r="B1543" i="9"/>
  <c r="B1544" i="9"/>
  <c r="B1545" i="9"/>
  <c r="B1546" i="9"/>
  <c r="B1547" i="9"/>
  <c r="B1548" i="9"/>
  <c r="B1549" i="9"/>
  <c r="B1550" i="9"/>
  <c r="B1551" i="9"/>
  <c r="B1552" i="9"/>
  <c r="B1553" i="9"/>
  <c r="B1554" i="9"/>
  <c r="B1555" i="9"/>
  <c r="B1556" i="9"/>
  <c r="B1557" i="9"/>
  <c r="B1558" i="9"/>
  <c r="B1559" i="9"/>
  <c r="B1560" i="9"/>
  <c r="B1561" i="9"/>
  <c r="B1562" i="9"/>
  <c r="B1563" i="9"/>
  <c r="B1564" i="9"/>
  <c r="B1565" i="9"/>
  <c r="B1566" i="9"/>
  <c r="B1567" i="9"/>
  <c r="B1568" i="9"/>
  <c r="B1569" i="9"/>
  <c r="B1570" i="9"/>
  <c r="B1571" i="9"/>
  <c r="B1572" i="9"/>
  <c r="B1573" i="9"/>
  <c r="B1574" i="9"/>
  <c r="B1575" i="9"/>
  <c r="B1576" i="9"/>
  <c r="B1577" i="9"/>
  <c r="B1578" i="9"/>
  <c r="B1579" i="9"/>
  <c r="B1580" i="9"/>
  <c r="B1581" i="9"/>
  <c r="B1582" i="9"/>
  <c r="B1583" i="9"/>
  <c r="B1584" i="9"/>
  <c r="B1585" i="9"/>
  <c r="B1586" i="9"/>
  <c r="B1587" i="9"/>
  <c r="B1588" i="9"/>
  <c r="B1589" i="9"/>
  <c r="B1590" i="9"/>
  <c r="B1591" i="9"/>
  <c r="B1592" i="9"/>
  <c r="B1593" i="9"/>
  <c r="B1594" i="9"/>
  <c r="B1595" i="9"/>
  <c r="B1596" i="9"/>
  <c r="B1597" i="9"/>
  <c r="B1598" i="9"/>
  <c r="B1599" i="9"/>
  <c r="B1600" i="9"/>
  <c r="B1601" i="9"/>
  <c r="B1602" i="9"/>
  <c r="B1603" i="9"/>
  <c r="B1604" i="9"/>
  <c r="B1605" i="9"/>
  <c r="B1606" i="9"/>
  <c r="B1607" i="9"/>
  <c r="B1608" i="9"/>
  <c r="B1609" i="9"/>
  <c r="B1610" i="9"/>
  <c r="B1611" i="9"/>
  <c r="B1612" i="9"/>
  <c r="B1613" i="9"/>
  <c r="B1614" i="9"/>
  <c r="B1615" i="9"/>
  <c r="B1616" i="9"/>
  <c r="B1617" i="9"/>
  <c r="B1618" i="9"/>
  <c r="B1619" i="9"/>
  <c r="B1620" i="9"/>
  <c r="B1621" i="9"/>
  <c r="B1622" i="9"/>
  <c r="B1623" i="9"/>
  <c r="B1624" i="9"/>
  <c r="B1625" i="9"/>
  <c r="B1626" i="9"/>
  <c r="B1627" i="9"/>
  <c r="B1628" i="9"/>
  <c r="B1629" i="9"/>
  <c r="B1630" i="9"/>
  <c r="B1631" i="9"/>
  <c r="B1632" i="9"/>
  <c r="B1633" i="9"/>
  <c r="B1634" i="9"/>
  <c r="B1635" i="9"/>
  <c r="B1636" i="9"/>
  <c r="B1637" i="9"/>
  <c r="B1638" i="9"/>
  <c r="B1639" i="9"/>
  <c r="B1640" i="9"/>
  <c r="B1641" i="9"/>
  <c r="B1642" i="9"/>
  <c r="B1643" i="9"/>
  <c r="B1644" i="9"/>
  <c r="B1645" i="9"/>
  <c r="B1646" i="9"/>
  <c r="B1647" i="9"/>
  <c r="B1648" i="9"/>
  <c r="B1649" i="9"/>
  <c r="B1650" i="9"/>
  <c r="B1651" i="9"/>
  <c r="B1652" i="9"/>
  <c r="B1653" i="9"/>
  <c r="B1654" i="9"/>
  <c r="B1655" i="9"/>
  <c r="B1656" i="9"/>
  <c r="B1657" i="9"/>
  <c r="B1658" i="9"/>
  <c r="B1659" i="9"/>
  <c r="B1660" i="9"/>
  <c r="B1661" i="9"/>
  <c r="B1662" i="9"/>
  <c r="B1663" i="9"/>
  <c r="B1664" i="9"/>
  <c r="B1665" i="9"/>
  <c r="B1666" i="9"/>
  <c r="B1667" i="9"/>
  <c r="B1668" i="9"/>
  <c r="B1669" i="9"/>
  <c r="B1670" i="9"/>
  <c r="B1671" i="9"/>
  <c r="B1672" i="9"/>
  <c r="B1673" i="9"/>
  <c r="B1674" i="9"/>
  <c r="B1675" i="9"/>
  <c r="B1676" i="9"/>
  <c r="B1677" i="9"/>
  <c r="B1678" i="9"/>
  <c r="B1679" i="9"/>
  <c r="B1680" i="9"/>
  <c r="B1681" i="9"/>
  <c r="B1682" i="9"/>
  <c r="B1683" i="9"/>
  <c r="B1684" i="9"/>
  <c r="B1685" i="9"/>
  <c r="B1686" i="9"/>
  <c r="B1687" i="9"/>
  <c r="B1688" i="9"/>
  <c r="B1689" i="9"/>
  <c r="B1690" i="9"/>
  <c r="B1691" i="9"/>
  <c r="B1692" i="9"/>
  <c r="B1693" i="9"/>
  <c r="B1694" i="9"/>
  <c r="B1695" i="9"/>
  <c r="B1696" i="9"/>
  <c r="B1697" i="9"/>
  <c r="B1698" i="9"/>
  <c r="B1699" i="9"/>
  <c r="B1700" i="9"/>
  <c r="B1701" i="9"/>
  <c r="B1702" i="9"/>
  <c r="B1703" i="9"/>
  <c r="B1704" i="9"/>
  <c r="B1705" i="9"/>
  <c r="B1706" i="9"/>
  <c r="B1707" i="9"/>
  <c r="B1708" i="9"/>
  <c r="B1709" i="9"/>
  <c r="B1710" i="9"/>
  <c r="B1711" i="9"/>
  <c r="B1712" i="9"/>
  <c r="B1713" i="9"/>
  <c r="B1714" i="9"/>
  <c r="B1715" i="9"/>
  <c r="B1716" i="9"/>
  <c r="B1717" i="9"/>
  <c r="B1718" i="9"/>
  <c r="B1719" i="9"/>
  <c r="B1720" i="9"/>
  <c r="B1721" i="9"/>
  <c r="B1722" i="9"/>
  <c r="B1723" i="9"/>
  <c r="B1724" i="9"/>
  <c r="B1725" i="9"/>
  <c r="B1726" i="9"/>
  <c r="B1727" i="9"/>
  <c r="B1728" i="9"/>
  <c r="B1729" i="9"/>
  <c r="B1730" i="9"/>
  <c r="B1731" i="9"/>
  <c r="B1732" i="9"/>
  <c r="B1733" i="9"/>
  <c r="B1734" i="9"/>
  <c r="B1735" i="9"/>
  <c r="B1736" i="9"/>
  <c r="B1737" i="9"/>
  <c r="B1738" i="9"/>
  <c r="B1739" i="9"/>
  <c r="B1740" i="9"/>
  <c r="B1741" i="9"/>
  <c r="B1742" i="9"/>
  <c r="B1743" i="9"/>
  <c r="B1744" i="9"/>
  <c r="B1745" i="9"/>
  <c r="B1746" i="9"/>
  <c r="B1747" i="9"/>
  <c r="B1748" i="9"/>
  <c r="B1749" i="9"/>
  <c r="B1750" i="9"/>
  <c r="B1751" i="9"/>
  <c r="B1752" i="9"/>
  <c r="B1753" i="9"/>
  <c r="B1754" i="9"/>
  <c r="B1755" i="9"/>
  <c r="B1756" i="9"/>
  <c r="B1757" i="9"/>
  <c r="B1758" i="9"/>
  <c r="B1759" i="9"/>
  <c r="B1760" i="9"/>
  <c r="B1761" i="9"/>
  <c r="B1762" i="9"/>
  <c r="B1763" i="9"/>
  <c r="B1764" i="9"/>
  <c r="B1765" i="9"/>
  <c r="B1766" i="9"/>
  <c r="B1767" i="9"/>
  <c r="B1768" i="9"/>
  <c r="B1769" i="9"/>
  <c r="B1770" i="9"/>
  <c r="B1771" i="9"/>
  <c r="B1772" i="9"/>
  <c r="B1773" i="9"/>
  <c r="B1774" i="9"/>
  <c r="B1775" i="9"/>
  <c r="B1776" i="9"/>
  <c r="B1777" i="9"/>
  <c r="B1778" i="9"/>
  <c r="B1779" i="9"/>
  <c r="B1780" i="9"/>
  <c r="B1781" i="9"/>
  <c r="B1782" i="9"/>
  <c r="B1783" i="9"/>
  <c r="B1784" i="9"/>
  <c r="B1785" i="9"/>
  <c r="B1786" i="9"/>
  <c r="B1787" i="9"/>
  <c r="B1788" i="9"/>
  <c r="B1789" i="9"/>
  <c r="B1790" i="9"/>
  <c r="B1791" i="9"/>
  <c r="B1792" i="9"/>
  <c r="B1793" i="9"/>
  <c r="B1794" i="9"/>
  <c r="B1795" i="9"/>
  <c r="B1796" i="9"/>
  <c r="B1797" i="9"/>
  <c r="B1798" i="9"/>
  <c r="B1799" i="9"/>
  <c r="B1800" i="9"/>
  <c r="B1801" i="9"/>
  <c r="B1802" i="9"/>
  <c r="B1803" i="9"/>
  <c r="B1804" i="9"/>
  <c r="B1805" i="9"/>
  <c r="B1806" i="9"/>
  <c r="B1807" i="9"/>
  <c r="B1808" i="9"/>
  <c r="B1809" i="9"/>
  <c r="B1810" i="9"/>
  <c r="B1811" i="9"/>
  <c r="B1812" i="9"/>
  <c r="B1813" i="9"/>
  <c r="B1814" i="9"/>
  <c r="B1815" i="9"/>
  <c r="B1816" i="9"/>
  <c r="B1817" i="9"/>
  <c r="B1818" i="9"/>
  <c r="B1819" i="9"/>
  <c r="B1820" i="9"/>
  <c r="B1821" i="9"/>
  <c r="B1822" i="9"/>
  <c r="B1823" i="9"/>
  <c r="B1824" i="9"/>
  <c r="B1825" i="9"/>
  <c r="B1826" i="9"/>
  <c r="B1827" i="9"/>
  <c r="B1828" i="9"/>
  <c r="B1829" i="9"/>
  <c r="B1830" i="9"/>
  <c r="B1831" i="9"/>
  <c r="B1832" i="9"/>
  <c r="B1833" i="9"/>
  <c r="B1834" i="9"/>
  <c r="B1835" i="9"/>
  <c r="B1836" i="9"/>
  <c r="B1837" i="9"/>
  <c r="B1838" i="9"/>
  <c r="B1839" i="9"/>
  <c r="B1840" i="9"/>
  <c r="B1841" i="9"/>
  <c r="B1842" i="9"/>
  <c r="B1843" i="9"/>
  <c r="B1844" i="9"/>
  <c r="B1845" i="9"/>
  <c r="B1846" i="9"/>
  <c r="B1847" i="9"/>
  <c r="B1848" i="9"/>
  <c r="B1849" i="9"/>
  <c r="B1850" i="9"/>
  <c r="B1851" i="9"/>
  <c r="B1852" i="9"/>
  <c r="B1853" i="9"/>
  <c r="B1854" i="9"/>
  <c r="B1855" i="9"/>
  <c r="B1856" i="9"/>
  <c r="B1857" i="9"/>
  <c r="B1858" i="9"/>
  <c r="B1859" i="9"/>
  <c r="B1860" i="9"/>
  <c r="B1861" i="9"/>
  <c r="B1862" i="9"/>
  <c r="B1863" i="9"/>
  <c r="B1864" i="9"/>
  <c r="B1865" i="9"/>
  <c r="B1866" i="9"/>
  <c r="B1867" i="9"/>
  <c r="B1868" i="9"/>
  <c r="B1869" i="9"/>
  <c r="B1870" i="9"/>
  <c r="B1871" i="9"/>
  <c r="B1872" i="9"/>
  <c r="B1873" i="9"/>
  <c r="B1874" i="9"/>
  <c r="B1875" i="9"/>
  <c r="B1876" i="9"/>
  <c r="B1877" i="9"/>
  <c r="B1878" i="9"/>
  <c r="B1879" i="9"/>
  <c r="B1880" i="9"/>
  <c r="B1881" i="9"/>
  <c r="B1882" i="9"/>
  <c r="B1883" i="9"/>
  <c r="B1884" i="9"/>
  <c r="B1885" i="9"/>
  <c r="B1886" i="9"/>
  <c r="B1887" i="9"/>
  <c r="B1888" i="9"/>
  <c r="B1889" i="9"/>
  <c r="B1890" i="9"/>
  <c r="B1891" i="9"/>
  <c r="B1892" i="9"/>
  <c r="B1893" i="9"/>
  <c r="B1894" i="9"/>
  <c r="B1895" i="9"/>
  <c r="B1896" i="9"/>
  <c r="B1897" i="9"/>
  <c r="B1898" i="9"/>
  <c r="B1899" i="9"/>
  <c r="B1900" i="9"/>
  <c r="B1901" i="9"/>
  <c r="B1902" i="9"/>
  <c r="B1903" i="9"/>
  <c r="B1904" i="9"/>
  <c r="B1905" i="9"/>
  <c r="B1906" i="9"/>
  <c r="B1907" i="9"/>
  <c r="B1908" i="9"/>
  <c r="B1909" i="9"/>
  <c r="B1910" i="9"/>
  <c r="B1911" i="9"/>
  <c r="B1912" i="9"/>
  <c r="B1913" i="9"/>
  <c r="B1914" i="9"/>
  <c r="B1915" i="9"/>
  <c r="B1916" i="9"/>
  <c r="B1917" i="9"/>
  <c r="B1918" i="9"/>
  <c r="B1919" i="9"/>
  <c r="B1920" i="9"/>
  <c r="B1921" i="9"/>
  <c r="B1922" i="9"/>
  <c r="B1923" i="9"/>
  <c r="B1924" i="9"/>
  <c r="B1925" i="9"/>
  <c r="B1926" i="9"/>
  <c r="B1927" i="9"/>
  <c r="B1928" i="9"/>
  <c r="B1929" i="9"/>
  <c r="B1930" i="9"/>
  <c r="B1931" i="9"/>
  <c r="B1932" i="9"/>
  <c r="B1933" i="9"/>
  <c r="B1934" i="9"/>
  <c r="B1935" i="9"/>
  <c r="B1936" i="9"/>
  <c r="B1937" i="9"/>
  <c r="B1938" i="9"/>
  <c r="B1939" i="9"/>
  <c r="B1940" i="9"/>
  <c r="B1941" i="9"/>
  <c r="B1942" i="9"/>
  <c r="B1943" i="9"/>
  <c r="B1944" i="9"/>
  <c r="B1945" i="9"/>
  <c r="B1946" i="9"/>
  <c r="B1947" i="9"/>
  <c r="B1948" i="9"/>
  <c r="B1949" i="9"/>
  <c r="B1950" i="9"/>
  <c r="B1951" i="9"/>
  <c r="B1952" i="9"/>
  <c r="B1953" i="9"/>
  <c r="B1954" i="9"/>
  <c r="B1955" i="9"/>
  <c r="B1956" i="9"/>
  <c r="B1957" i="9"/>
  <c r="B1958" i="9"/>
  <c r="B1959" i="9"/>
  <c r="B1960" i="9"/>
  <c r="B1961" i="9"/>
  <c r="B1962" i="9"/>
  <c r="B1963" i="9"/>
  <c r="B1964" i="9"/>
  <c r="B1965" i="9"/>
  <c r="B1966" i="9"/>
  <c r="B1967" i="9"/>
  <c r="B1968" i="9"/>
  <c r="B1969" i="9"/>
  <c r="B1970" i="9"/>
  <c r="B1971" i="9"/>
  <c r="B1972" i="9"/>
  <c r="B1973" i="9"/>
  <c r="B1974" i="9"/>
  <c r="B1975" i="9"/>
  <c r="B1976" i="9"/>
  <c r="B1977" i="9"/>
  <c r="B1978" i="9"/>
  <c r="B1979" i="9"/>
  <c r="B1980" i="9"/>
  <c r="B1981" i="9"/>
  <c r="B1982" i="9"/>
  <c r="B1983" i="9"/>
  <c r="B1984" i="9"/>
  <c r="B1985" i="9"/>
  <c r="B1986" i="9"/>
  <c r="B1987" i="9"/>
  <c r="B1988" i="9"/>
  <c r="B1989" i="9"/>
  <c r="B1990" i="9"/>
  <c r="B1991" i="9"/>
  <c r="B1992" i="9"/>
  <c r="B1993" i="9"/>
  <c r="B1994" i="9"/>
  <c r="B1995" i="9"/>
  <c r="B1996" i="9"/>
  <c r="B1997" i="9"/>
  <c r="B1998" i="9"/>
  <c r="B1999" i="9"/>
  <c r="B2000" i="9"/>
  <c r="B2001" i="9"/>
  <c r="B2002" i="9"/>
  <c r="B2003" i="9"/>
  <c r="B2004" i="9"/>
  <c r="B2005" i="9"/>
  <c r="B2006" i="9"/>
  <c r="B2007" i="9"/>
  <c r="B2008" i="9"/>
  <c r="B2009" i="9"/>
  <c r="B2010" i="9"/>
  <c r="B2011" i="9"/>
  <c r="B2012" i="9"/>
  <c r="B2013" i="9"/>
  <c r="B2014" i="9"/>
  <c r="B2015" i="9"/>
  <c r="B2016" i="9"/>
  <c r="B2017" i="9"/>
  <c r="B2018" i="9"/>
  <c r="B2019" i="9"/>
  <c r="B2020" i="9"/>
  <c r="B2021" i="9"/>
  <c r="B2022" i="9"/>
  <c r="B2023" i="9"/>
  <c r="B2024" i="9"/>
  <c r="B2025" i="9"/>
  <c r="B2026" i="9"/>
  <c r="B2027" i="9"/>
  <c r="B2028" i="9"/>
  <c r="B2029" i="9"/>
  <c r="B2030" i="9"/>
  <c r="B2031" i="9"/>
  <c r="B2032" i="9"/>
  <c r="B2033" i="9"/>
  <c r="B2034" i="9"/>
  <c r="B2035" i="9"/>
  <c r="B2036" i="9"/>
  <c r="B2037" i="9"/>
  <c r="B2038" i="9"/>
  <c r="B2039" i="9"/>
  <c r="B2040" i="9"/>
  <c r="B2041" i="9"/>
  <c r="B2042" i="9"/>
  <c r="B2043" i="9"/>
  <c r="B2044" i="9"/>
  <c r="B2045" i="9"/>
  <c r="B2046" i="9"/>
  <c r="B2047" i="9"/>
  <c r="B2048" i="9"/>
  <c r="B2049" i="9"/>
  <c r="B2050" i="9"/>
  <c r="B2051" i="9"/>
  <c r="B2052" i="9"/>
  <c r="B2053" i="9"/>
  <c r="B2054" i="9"/>
  <c r="B2055" i="9"/>
  <c r="B2056" i="9"/>
  <c r="B2057" i="9"/>
  <c r="B2058" i="9"/>
  <c r="B2059" i="9"/>
  <c r="B2060" i="9"/>
  <c r="B2061" i="9"/>
  <c r="B2062" i="9"/>
  <c r="B2063" i="9"/>
  <c r="B2064" i="9"/>
  <c r="B2065" i="9"/>
  <c r="B2066" i="9"/>
  <c r="B2067" i="9"/>
  <c r="B2068" i="9"/>
  <c r="B2069" i="9"/>
  <c r="B2070" i="9"/>
  <c r="B2071" i="9"/>
  <c r="B2072" i="9"/>
  <c r="B2073" i="9"/>
  <c r="B2074" i="9"/>
  <c r="B2075" i="9"/>
  <c r="B2076" i="9"/>
  <c r="B2077" i="9"/>
  <c r="B2078" i="9"/>
  <c r="B2079" i="9"/>
  <c r="B2080" i="9"/>
  <c r="B2081" i="9"/>
  <c r="B2082" i="9"/>
  <c r="B2083" i="9"/>
  <c r="B2084" i="9"/>
  <c r="B2085" i="9"/>
  <c r="B2086" i="9"/>
  <c r="B2087" i="9"/>
  <c r="B2088" i="9"/>
  <c r="B2089" i="9"/>
  <c r="B2090" i="9"/>
  <c r="B2091" i="9"/>
  <c r="B2092" i="9"/>
  <c r="B2093" i="9"/>
  <c r="B2094" i="9"/>
  <c r="B2095" i="9"/>
  <c r="B2096" i="9"/>
  <c r="B2097" i="9"/>
  <c r="B2098" i="9"/>
  <c r="B2099" i="9"/>
  <c r="B2100" i="9"/>
  <c r="B2101" i="9"/>
  <c r="B2102" i="9"/>
  <c r="B2103" i="9"/>
  <c r="B2104" i="9"/>
  <c r="B2105" i="9"/>
  <c r="B2106" i="9"/>
  <c r="B2107" i="9"/>
  <c r="B2108" i="9"/>
  <c r="B2109" i="9"/>
  <c r="B2110" i="9"/>
  <c r="B2111" i="9"/>
  <c r="B2112" i="9"/>
  <c r="B2113" i="9"/>
  <c r="B2114" i="9"/>
  <c r="B2115" i="9"/>
  <c r="B2116" i="9"/>
  <c r="B2117" i="9"/>
  <c r="B2118" i="9"/>
  <c r="B2119" i="9"/>
  <c r="B2120" i="9"/>
  <c r="B2121" i="9"/>
  <c r="B2122" i="9"/>
  <c r="B2123" i="9"/>
  <c r="B2124" i="9"/>
  <c r="B2125" i="9"/>
  <c r="B2126" i="9"/>
  <c r="B2127" i="9"/>
  <c r="B2128" i="9"/>
  <c r="B2129" i="9"/>
  <c r="B2130" i="9"/>
  <c r="B2131" i="9"/>
  <c r="B2132" i="9"/>
  <c r="B2133" i="9"/>
  <c r="B2134" i="9"/>
  <c r="B2135" i="9"/>
  <c r="B2136" i="9"/>
  <c r="B2137" i="9"/>
  <c r="B2138" i="9"/>
  <c r="B2139" i="9"/>
  <c r="B2140" i="9"/>
  <c r="B2141" i="9"/>
  <c r="B2142" i="9"/>
  <c r="B2143" i="9"/>
  <c r="B2144" i="9"/>
  <c r="B2145" i="9"/>
  <c r="B2146" i="9"/>
  <c r="B2147" i="9"/>
  <c r="B2148" i="9"/>
  <c r="B2149" i="9"/>
  <c r="B2150" i="9"/>
  <c r="B2151" i="9"/>
  <c r="B2152" i="9"/>
  <c r="B2153" i="9"/>
  <c r="B2154" i="9"/>
  <c r="B2155" i="9"/>
  <c r="B2156" i="9"/>
  <c r="B2157" i="9"/>
  <c r="B2158" i="9"/>
  <c r="B2159" i="9"/>
  <c r="B2160" i="9"/>
  <c r="B2161" i="9"/>
  <c r="B2162" i="9"/>
  <c r="B2163" i="9"/>
  <c r="B2164" i="9"/>
  <c r="B2165" i="9"/>
  <c r="B2166" i="9"/>
  <c r="B2167" i="9"/>
  <c r="B2168" i="9"/>
  <c r="B2169" i="9"/>
  <c r="B2170" i="9"/>
  <c r="B2171" i="9"/>
  <c r="B2172" i="9"/>
  <c r="B2173" i="9"/>
  <c r="B2174" i="9"/>
  <c r="B2175" i="9"/>
  <c r="B2176" i="9"/>
  <c r="B2177" i="9"/>
  <c r="B2178" i="9"/>
  <c r="B2179" i="9"/>
  <c r="B2180" i="9"/>
  <c r="B2181" i="9"/>
  <c r="B2182" i="9"/>
  <c r="B2183" i="9"/>
  <c r="B2184" i="9"/>
  <c r="B2185" i="9"/>
  <c r="B2186" i="9"/>
  <c r="B2187" i="9"/>
  <c r="B2188" i="9"/>
  <c r="B2189" i="9"/>
  <c r="B2190" i="9"/>
  <c r="B2191" i="9"/>
  <c r="B2192" i="9"/>
  <c r="B2193" i="9"/>
  <c r="B2194" i="9"/>
  <c r="B2195" i="9"/>
  <c r="B2196" i="9"/>
  <c r="B2197" i="9"/>
  <c r="B2198" i="9"/>
  <c r="B2199" i="9"/>
  <c r="B2200" i="9"/>
  <c r="B2201" i="9"/>
  <c r="B2202" i="9"/>
  <c r="B2203" i="9"/>
  <c r="B2204" i="9"/>
  <c r="B2205" i="9"/>
  <c r="B2206" i="9"/>
  <c r="B2207" i="9"/>
  <c r="B2208" i="9"/>
  <c r="B2209" i="9"/>
  <c r="B2210" i="9"/>
  <c r="B2211" i="9"/>
  <c r="B2212" i="9"/>
  <c r="B2213" i="9"/>
  <c r="B2214" i="9"/>
  <c r="B2215" i="9"/>
  <c r="B2216" i="9"/>
  <c r="B2217" i="9"/>
  <c r="B2218" i="9"/>
  <c r="B2219" i="9"/>
  <c r="B2220" i="9"/>
  <c r="B2221" i="9"/>
  <c r="B2222" i="9"/>
  <c r="B2223" i="9"/>
  <c r="B2224" i="9"/>
  <c r="B2225" i="9"/>
  <c r="B2226" i="9"/>
  <c r="B2227" i="9"/>
  <c r="B2228" i="9"/>
  <c r="B2229" i="9"/>
  <c r="B2230" i="9"/>
  <c r="B2231" i="9"/>
  <c r="B2232" i="9"/>
  <c r="B2233" i="9"/>
  <c r="B2234" i="9"/>
  <c r="B2235" i="9"/>
  <c r="B2236" i="9"/>
  <c r="B2237" i="9"/>
  <c r="B2238" i="9"/>
  <c r="B2239" i="9"/>
  <c r="B2240" i="9"/>
  <c r="B2241" i="9"/>
  <c r="B2242" i="9"/>
  <c r="B2243" i="9"/>
  <c r="B2244" i="9"/>
  <c r="B2245" i="9"/>
  <c r="B2246" i="9"/>
  <c r="B2247" i="9"/>
  <c r="B2248" i="9"/>
  <c r="B2249" i="9"/>
  <c r="B2250" i="9"/>
  <c r="B2251" i="9"/>
  <c r="B2252" i="9"/>
  <c r="B2253" i="9"/>
  <c r="B2254" i="9"/>
  <c r="B2255" i="9"/>
  <c r="B2256" i="9"/>
  <c r="B2257" i="9"/>
  <c r="B2258" i="9"/>
  <c r="B2259" i="9"/>
  <c r="B2260" i="9"/>
  <c r="B2261" i="9"/>
  <c r="B2262" i="9"/>
  <c r="B2263" i="9"/>
  <c r="B2264" i="9"/>
  <c r="B2265" i="9"/>
  <c r="B2266" i="9"/>
  <c r="B2267" i="9"/>
  <c r="B2268" i="9"/>
  <c r="B2269" i="9"/>
  <c r="B2270" i="9"/>
  <c r="B2271" i="9"/>
  <c r="B2272" i="9"/>
  <c r="B2273" i="9"/>
  <c r="B2274" i="9"/>
  <c r="B2275" i="9"/>
  <c r="B2276" i="9"/>
  <c r="B2277" i="9"/>
  <c r="B2278" i="9"/>
  <c r="B2279" i="9"/>
  <c r="B2280" i="9"/>
  <c r="B2281" i="9"/>
  <c r="B2282" i="9"/>
  <c r="B2283" i="9"/>
  <c r="B2284" i="9"/>
  <c r="B2285" i="9"/>
  <c r="B2286" i="9"/>
  <c r="B2287" i="9"/>
  <c r="B2288" i="9"/>
  <c r="B2289" i="9"/>
  <c r="B2290" i="9"/>
  <c r="B2291" i="9"/>
  <c r="B2292" i="9"/>
  <c r="B2293" i="9"/>
  <c r="B2294" i="9"/>
  <c r="B2295" i="9"/>
  <c r="B2296" i="9"/>
  <c r="B2297" i="9"/>
  <c r="B2298" i="9"/>
  <c r="B2299" i="9"/>
  <c r="B2300" i="9"/>
  <c r="B2301" i="9"/>
  <c r="B2302" i="9"/>
  <c r="B2303" i="9"/>
  <c r="B2304" i="9"/>
  <c r="B2305" i="9"/>
  <c r="B2306" i="9"/>
  <c r="B2307" i="9"/>
  <c r="B2308" i="9"/>
  <c r="B2309" i="9"/>
  <c r="B2310" i="9"/>
  <c r="B2311" i="9"/>
  <c r="B2312" i="9"/>
  <c r="B2313" i="9"/>
  <c r="B2314" i="9"/>
  <c r="B2315" i="9"/>
  <c r="B2316" i="9"/>
  <c r="B2317" i="9"/>
  <c r="B2318" i="9"/>
  <c r="B2319" i="9"/>
  <c r="B2320" i="9"/>
  <c r="B2321" i="9"/>
  <c r="B2322" i="9"/>
  <c r="B2323" i="9"/>
  <c r="B2324" i="9"/>
  <c r="B2325" i="9"/>
  <c r="B2326" i="9"/>
  <c r="B2327" i="9"/>
  <c r="B2328" i="9"/>
  <c r="B2329" i="9"/>
  <c r="B2330" i="9"/>
  <c r="B2331" i="9"/>
  <c r="B2332" i="9"/>
  <c r="B2333" i="9"/>
  <c r="B2334" i="9"/>
  <c r="B2335" i="9"/>
  <c r="B2336" i="9"/>
  <c r="B2337" i="9"/>
  <c r="B2338" i="9"/>
  <c r="B2339" i="9"/>
  <c r="B2340" i="9"/>
  <c r="B2341" i="9"/>
  <c r="B2342" i="9"/>
  <c r="B2343" i="9"/>
  <c r="B2344" i="9"/>
  <c r="B2345" i="9"/>
  <c r="B2346" i="9"/>
  <c r="B2347" i="9"/>
  <c r="B2348" i="9"/>
  <c r="B2349" i="9"/>
  <c r="B2350" i="9"/>
  <c r="B2351" i="9"/>
  <c r="B2352" i="9"/>
  <c r="B2353" i="9"/>
  <c r="B2354" i="9"/>
  <c r="B2355" i="9"/>
  <c r="B2356" i="9"/>
  <c r="B2357" i="9"/>
  <c r="B2358" i="9"/>
  <c r="B2359" i="9"/>
  <c r="B2360" i="9"/>
  <c r="B2361" i="9"/>
  <c r="B2362" i="9"/>
  <c r="B2363" i="9"/>
  <c r="B2364" i="9"/>
  <c r="B2365" i="9"/>
  <c r="B2366" i="9"/>
  <c r="B2367" i="9"/>
  <c r="B2368" i="9"/>
  <c r="B2369" i="9"/>
  <c r="B2370" i="9"/>
  <c r="B2371" i="9"/>
  <c r="B2372" i="9"/>
  <c r="B2373" i="9"/>
  <c r="B2374" i="9"/>
  <c r="B2375" i="9"/>
  <c r="B2376" i="9"/>
  <c r="B2377" i="9"/>
  <c r="B2378" i="9"/>
  <c r="B2379" i="9"/>
  <c r="B2380" i="9"/>
  <c r="B2381" i="9"/>
  <c r="B2382" i="9"/>
  <c r="B2383" i="9"/>
  <c r="B2384" i="9"/>
  <c r="B2385" i="9"/>
  <c r="B2386" i="9"/>
  <c r="B2387" i="9"/>
  <c r="B2388" i="9"/>
  <c r="B2389" i="9"/>
  <c r="B2390" i="9"/>
  <c r="B2391" i="9"/>
  <c r="B2392" i="9"/>
  <c r="B2393" i="9"/>
  <c r="B2394" i="9"/>
  <c r="B2395" i="9"/>
  <c r="B2396" i="9"/>
  <c r="B2397" i="9"/>
  <c r="B2398" i="9"/>
  <c r="B2399" i="9"/>
  <c r="B2400" i="9"/>
  <c r="B2401" i="9"/>
  <c r="B2402" i="9"/>
  <c r="B2403" i="9"/>
  <c r="B2404" i="9"/>
  <c r="B2405" i="9"/>
  <c r="B2406" i="9"/>
  <c r="B2407" i="9"/>
  <c r="B2408" i="9"/>
  <c r="B2409" i="9"/>
  <c r="B2410" i="9"/>
  <c r="B2411" i="9"/>
  <c r="B2412" i="9"/>
  <c r="B2413" i="9"/>
  <c r="B2414" i="9"/>
  <c r="B2415" i="9"/>
  <c r="B2416" i="9"/>
  <c r="B2417" i="9"/>
  <c r="B2418" i="9"/>
  <c r="B2419" i="9"/>
  <c r="B2420" i="9"/>
  <c r="B2421" i="9"/>
  <c r="B2422" i="9"/>
  <c r="B2423" i="9"/>
  <c r="B2424" i="9"/>
  <c r="B2425" i="9"/>
  <c r="B2426" i="9"/>
  <c r="B2427" i="9"/>
  <c r="B2428" i="9"/>
  <c r="B2429" i="9"/>
  <c r="B2430" i="9"/>
  <c r="B2431" i="9"/>
  <c r="B2432" i="9"/>
  <c r="B2433" i="9"/>
  <c r="B2434" i="9"/>
  <c r="B2435" i="9"/>
  <c r="B2436" i="9"/>
  <c r="B2437" i="9"/>
  <c r="B2438" i="9"/>
  <c r="B2439" i="9"/>
  <c r="B2440" i="9"/>
  <c r="B2441" i="9"/>
  <c r="B2442" i="9"/>
  <c r="B2443" i="9"/>
  <c r="B2444" i="9"/>
  <c r="B2445" i="9"/>
  <c r="B2446" i="9"/>
  <c r="B2447" i="9"/>
  <c r="B2448" i="9"/>
  <c r="B2449" i="9"/>
  <c r="B2450" i="9"/>
  <c r="B2451" i="9"/>
  <c r="B2452" i="9"/>
  <c r="B2453" i="9"/>
  <c r="B2454" i="9"/>
  <c r="B2455" i="9"/>
  <c r="B2456" i="9"/>
  <c r="B2457" i="9"/>
  <c r="B2458" i="9"/>
  <c r="B2459" i="9"/>
  <c r="B2460" i="9"/>
  <c r="B2461" i="9"/>
  <c r="B2462" i="9"/>
  <c r="B2463" i="9"/>
  <c r="B2464" i="9"/>
  <c r="B2465" i="9"/>
  <c r="B2466" i="9"/>
  <c r="B2467" i="9"/>
  <c r="B2468" i="9"/>
  <c r="B2469" i="9"/>
  <c r="B2470" i="9"/>
  <c r="B2471" i="9"/>
  <c r="B2472" i="9"/>
  <c r="B2473" i="9"/>
  <c r="B2474" i="9"/>
  <c r="B2475" i="9"/>
  <c r="B2476" i="9"/>
  <c r="B2477" i="9"/>
  <c r="B2478" i="9"/>
  <c r="B2479" i="9"/>
  <c r="B2480" i="9"/>
  <c r="B2481" i="9"/>
  <c r="B2482" i="9"/>
  <c r="B2483" i="9"/>
  <c r="B2484" i="9"/>
  <c r="B2485" i="9"/>
  <c r="B2486" i="9"/>
  <c r="B2487" i="9"/>
  <c r="B2488" i="9"/>
  <c r="B2489" i="9"/>
  <c r="B2490" i="9"/>
  <c r="B2491" i="9"/>
  <c r="B2492" i="9"/>
  <c r="B2493" i="9"/>
  <c r="B2494" i="9"/>
  <c r="B2495" i="9"/>
  <c r="B2496" i="9"/>
  <c r="B2497" i="9"/>
  <c r="B2498" i="9"/>
  <c r="B2499" i="9"/>
  <c r="B2500" i="9"/>
  <c r="B2501" i="9"/>
  <c r="B2502" i="9"/>
  <c r="B2503" i="9"/>
  <c r="B2504" i="9"/>
  <c r="B2505" i="9"/>
  <c r="B2506" i="9"/>
  <c r="B2507" i="9"/>
  <c r="B2508" i="9"/>
  <c r="B2509" i="9"/>
  <c r="B2510" i="9"/>
  <c r="B2511" i="9"/>
  <c r="B2512" i="9"/>
  <c r="B2513" i="9"/>
  <c r="B2514" i="9"/>
  <c r="B2515" i="9"/>
  <c r="B2516" i="9"/>
  <c r="B2517" i="9"/>
  <c r="B2518" i="9"/>
  <c r="B2519" i="9"/>
  <c r="B2520" i="9"/>
  <c r="B2521" i="9"/>
  <c r="B2522" i="9"/>
  <c r="B2523" i="9"/>
  <c r="B2524" i="9"/>
  <c r="B2525" i="9"/>
  <c r="B2526" i="9"/>
  <c r="B2527" i="9"/>
  <c r="B2528" i="9"/>
  <c r="B2529" i="9"/>
  <c r="B2530" i="9"/>
  <c r="B2531" i="9"/>
  <c r="B2532" i="9"/>
  <c r="B2533" i="9"/>
  <c r="B2534" i="9"/>
  <c r="B2535" i="9"/>
  <c r="B2536" i="9"/>
  <c r="B2537" i="9"/>
  <c r="B2538" i="9"/>
  <c r="B2539" i="9"/>
  <c r="B2540" i="9"/>
  <c r="B2541" i="9"/>
  <c r="B2542" i="9"/>
  <c r="B2543" i="9"/>
  <c r="B2544" i="9"/>
  <c r="B2545" i="9"/>
  <c r="B2546" i="9"/>
  <c r="B2547" i="9"/>
  <c r="B2548" i="9"/>
  <c r="B2549" i="9"/>
  <c r="B2550" i="9"/>
  <c r="B2551" i="9"/>
  <c r="B2552" i="9"/>
  <c r="B2553" i="9"/>
  <c r="B2554" i="9"/>
  <c r="B2555" i="9"/>
  <c r="B2556" i="9"/>
  <c r="B2557" i="9"/>
  <c r="B2558" i="9"/>
  <c r="B2559" i="9"/>
  <c r="B2560" i="9"/>
  <c r="B2561" i="9"/>
  <c r="B2562" i="9"/>
  <c r="B2563" i="9"/>
  <c r="B2564" i="9"/>
  <c r="B2565" i="9"/>
  <c r="B2566" i="9"/>
  <c r="B2567" i="9"/>
  <c r="B2568" i="9"/>
  <c r="B2569" i="9"/>
  <c r="B2570" i="9"/>
  <c r="B2571" i="9"/>
  <c r="B2572" i="9"/>
  <c r="B2573" i="9"/>
  <c r="B2574" i="9"/>
  <c r="B2575" i="9"/>
  <c r="B2576" i="9"/>
  <c r="B2577" i="9"/>
  <c r="B2578" i="9"/>
  <c r="B2579" i="9"/>
  <c r="B2580" i="9"/>
  <c r="B2581" i="9"/>
  <c r="B2582" i="9"/>
  <c r="B2583" i="9"/>
  <c r="B2584" i="9"/>
  <c r="B2585" i="9"/>
  <c r="B2586" i="9"/>
  <c r="B2587" i="9"/>
  <c r="B2588" i="9"/>
  <c r="B2589" i="9"/>
  <c r="B2590" i="9"/>
  <c r="B2591" i="9"/>
  <c r="B2592" i="9"/>
  <c r="B2593" i="9"/>
  <c r="B2594" i="9"/>
  <c r="B2595" i="9"/>
  <c r="B2596" i="9"/>
  <c r="B2597" i="9"/>
  <c r="B2598" i="9"/>
  <c r="B2599" i="9"/>
  <c r="B2600" i="9"/>
  <c r="B2601" i="9"/>
  <c r="B2602" i="9"/>
  <c r="B2603" i="9"/>
  <c r="B2604" i="9"/>
  <c r="B2605" i="9"/>
  <c r="B2606" i="9"/>
  <c r="B2607" i="9"/>
  <c r="B2608" i="9"/>
  <c r="B2609" i="9"/>
  <c r="B2610" i="9"/>
  <c r="B2611" i="9"/>
  <c r="B2612" i="9"/>
  <c r="B2613" i="9"/>
  <c r="B2614" i="9"/>
  <c r="B2615" i="9"/>
  <c r="B2616" i="9"/>
  <c r="B2617" i="9"/>
  <c r="B2618" i="9"/>
  <c r="B2619" i="9"/>
  <c r="B2620" i="9"/>
  <c r="B2621" i="9"/>
  <c r="B2622" i="9"/>
  <c r="B2623" i="9"/>
  <c r="B2624" i="9"/>
  <c r="B2625" i="9"/>
  <c r="B2626" i="9"/>
  <c r="B2627" i="9"/>
  <c r="B2628" i="9"/>
  <c r="B2629" i="9"/>
  <c r="B2630" i="9"/>
  <c r="B2631" i="9"/>
  <c r="B2632" i="9"/>
  <c r="B2633" i="9"/>
  <c r="B2634" i="9"/>
  <c r="B2635" i="9"/>
  <c r="B2636" i="9"/>
  <c r="B2637" i="9"/>
  <c r="B2638" i="9"/>
  <c r="B2639" i="9"/>
  <c r="B2640" i="9"/>
  <c r="B2641" i="9"/>
  <c r="B2642" i="9"/>
  <c r="B2643" i="9"/>
  <c r="B2644" i="9"/>
  <c r="B2645" i="9"/>
  <c r="B2646" i="9"/>
  <c r="B2647" i="9"/>
  <c r="B2648" i="9"/>
  <c r="B2649" i="9"/>
  <c r="B2650" i="9"/>
  <c r="B2651" i="9"/>
  <c r="B2652" i="9"/>
  <c r="B2653" i="9"/>
  <c r="B2654" i="9"/>
  <c r="B2655" i="9"/>
  <c r="B2656" i="9"/>
  <c r="B2657" i="9"/>
  <c r="B2658" i="9"/>
  <c r="B2659" i="9"/>
  <c r="B2660" i="9"/>
  <c r="B2661" i="9"/>
  <c r="B2662" i="9"/>
  <c r="B2663" i="9"/>
  <c r="B2664" i="9"/>
  <c r="B2665" i="9"/>
  <c r="B2666" i="9"/>
  <c r="B2667" i="9"/>
  <c r="B2668" i="9"/>
  <c r="B2669" i="9"/>
  <c r="B2670" i="9"/>
  <c r="B2671" i="9"/>
  <c r="B2672" i="9"/>
  <c r="B2673" i="9"/>
  <c r="B2674" i="9"/>
  <c r="B2675" i="9"/>
  <c r="B2676" i="9"/>
  <c r="B2677" i="9"/>
  <c r="B2678" i="9"/>
  <c r="B2679" i="9"/>
  <c r="B2680" i="9"/>
  <c r="B2681" i="9"/>
  <c r="B2682" i="9"/>
  <c r="B2683" i="9"/>
  <c r="B2684" i="9"/>
  <c r="B2685" i="9"/>
  <c r="B2686" i="9"/>
  <c r="B2687" i="9"/>
  <c r="B2688" i="9"/>
  <c r="B2689" i="9"/>
  <c r="B2690" i="9"/>
  <c r="B2691" i="9"/>
  <c r="B2692" i="9"/>
  <c r="B2693" i="9"/>
  <c r="B2694" i="9"/>
  <c r="B2695" i="9"/>
  <c r="B2696" i="9"/>
  <c r="B2697" i="9"/>
  <c r="B2698" i="9"/>
  <c r="B2699" i="9"/>
  <c r="B2700" i="9"/>
  <c r="B2701" i="9"/>
  <c r="B2702" i="9"/>
  <c r="B2703" i="9"/>
  <c r="B2704" i="9"/>
  <c r="B2705" i="9"/>
  <c r="B2706" i="9"/>
  <c r="B2707" i="9"/>
  <c r="B2708" i="9"/>
  <c r="B2709" i="9"/>
  <c r="B2710" i="9"/>
  <c r="B2711" i="9"/>
  <c r="B2712" i="9"/>
  <c r="B2713" i="9"/>
  <c r="B2714" i="9"/>
  <c r="B2715" i="9"/>
  <c r="B2716" i="9"/>
  <c r="B2717" i="9"/>
  <c r="B2718" i="9"/>
  <c r="B2719" i="9"/>
  <c r="B2720" i="9"/>
  <c r="B2721" i="9"/>
  <c r="B2722" i="9"/>
  <c r="B2723" i="9"/>
  <c r="B2724" i="9"/>
  <c r="B2725" i="9"/>
  <c r="B2726" i="9"/>
  <c r="B2727" i="9"/>
  <c r="B2728" i="9"/>
  <c r="B2729" i="9"/>
  <c r="B2730" i="9"/>
  <c r="B2731" i="9"/>
  <c r="B2732" i="9"/>
  <c r="B2733" i="9"/>
  <c r="B2734" i="9"/>
  <c r="B2735" i="9"/>
  <c r="B2736" i="9"/>
  <c r="B2737" i="9"/>
  <c r="B2738" i="9"/>
  <c r="B2739" i="9"/>
  <c r="B2740" i="9"/>
  <c r="B2741" i="9"/>
  <c r="B2742" i="9"/>
  <c r="B2743" i="9"/>
  <c r="B2744" i="9"/>
  <c r="B2745" i="9"/>
  <c r="B2746" i="9"/>
  <c r="B2747" i="9"/>
  <c r="B2748" i="9"/>
  <c r="B2749" i="9"/>
  <c r="B2750" i="9"/>
  <c r="B2751" i="9"/>
  <c r="B2752" i="9"/>
  <c r="B2753" i="9"/>
  <c r="B2754" i="9"/>
  <c r="B2755" i="9"/>
  <c r="B2756" i="9"/>
  <c r="B2757" i="9"/>
  <c r="B2758" i="9"/>
  <c r="B2759" i="9"/>
  <c r="B2760" i="9"/>
  <c r="B2761" i="9"/>
  <c r="B2762" i="9"/>
  <c r="B2763" i="9"/>
  <c r="B2764" i="9"/>
  <c r="B2765" i="9"/>
  <c r="B2766" i="9"/>
  <c r="B2767" i="9"/>
  <c r="B2768" i="9"/>
  <c r="B2769" i="9"/>
  <c r="B2770" i="9"/>
  <c r="B2771" i="9"/>
  <c r="B2772" i="9"/>
  <c r="B2773" i="9"/>
  <c r="B2774" i="9"/>
  <c r="B2775" i="9"/>
  <c r="B2776" i="9"/>
  <c r="B2777" i="9"/>
  <c r="B2778" i="9"/>
  <c r="B2779" i="9"/>
  <c r="B2780" i="9"/>
  <c r="B2781" i="9"/>
  <c r="B2782" i="9"/>
  <c r="B2783" i="9"/>
  <c r="B2784" i="9"/>
  <c r="B2785" i="9"/>
  <c r="B2786" i="9"/>
  <c r="B2787" i="9"/>
  <c r="B2788" i="9"/>
  <c r="B2789" i="9"/>
  <c r="B2790" i="9"/>
  <c r="B2791" i="9"/>
  <c r="B2792" i="9"/>
  <c r="B2793" i="9"/>
  <c r="B2794" i="9"/>
  <c r="B2795" i="9"/>
  <c r="B2796" i="9"/>
  <c r="B2797" i="9"/>
  <c r="B2798" i="9"/>
  <c r="B2799" i="9"/>
  <c r="B2800" i="9"/>
  <c r="B2801" i="9"/>
  <c r="B2802" i="9"/>
  <c r="B2803" i="9"/>
  <c r="B2804" i="9"/>
  <c r="B2805" i="9"/>
  <c r="B2806" i="9"/>
  <c r="B2807" i="9"/>
  <c r="B2808" i="9"/>
  <c r="B2809" i="9"/>
  <c r="B2810" i="9"/>
  <c r="B2811" i="9"/>
  <c r="B2812" i="9"/>
  <c r="B2813" i="9"/>
  <c r="B2814" i="9"/>
  <c r="B2815" i="9"/>
  <c r="B2816" i="9"/>
  <c r="B2817" i="9"/>
  <c r="B2818" i="9"/>
  <c r="B2819" i="9"/>
  <c r="B2820" i="9"/>
  <c r="B2821" i="9"/>
  <c r="B2822" i="9"/>
  <c r="B2823" i="9"/>
  <c r="B2824" i="9"/>
  <c r="B2825" i="9"/>
  <c r="B2826" i="9"/>
  <c r="B2827" i="9"/>
  <c r="B2828" i="9"/>
  <c r="B2829" i="9"/>
  <c r="B2830" i="9"/>
  <c r="B2831" i="9"/>
  <c r="B2832" i="9"/>
  <c r="B2833" i="9"/>
  <c r="B2834" i="9"/>
  <c r="B2835" i="9"/>
  <c r="B2836" i="9"/>
  <c r="B2837" i="9"/>
  <c r="B2838" i="9"/>
  <c r="B2839" i="9"/>
  <c r="B2840" i="9"/>
  <c r="B2841" i="9"/>
  <c r="B2842" i="9"/>
  <c r="B2843" i="9"/>
  <c r="B2844" i="9"/>
  <c r="B2845" i="9"/>
  <c r="B2846" i="9"/>
  <c r="B2847" i="9"/>
  <c r="B2848" i="9"/>
  <c r="B2849" i="9"/>
  <c r="B2850" i="9"/>
  <c r="B2851" i="9"/>
  <c r="B2852" i="9"/>
  <c r="B2853" i="9"/>
  <c r="B2854" i="9"/>
  <c r="B2855" i="9"/>
  <c r="B2856" i="9"/>
  <c r="B2857" i="9"/>
  <c r="B2858" i="9"/>
  <c r="B2859" i="9"/>
  <c r="B2860" i="9"/>
  <c r="B2861" i="9"/>
  <c r="B2862" i="9"/>
  <c r="B2863" i="9"/>
  <c r="B2864" i="9"/>
  <c r="B2865" i="9"/>
  <c r="B2866" i="9"/>
  <c r="B2867" i="9"/>
  <c r="B2868" i="9"/>
  <c r="B2869" i="9"/>
  <c r="B2870" i="9"/>
  <c r="B2871" i="9"/>
  <c r="B2872" i="9"/>
  <c r="B2873" i="9"/>
  <c r="B2874" i="9"/>
  <c r="B2875" i="9"/>
  <c r="B2876" i="9"/>
  <c r="B2877" i="9"/>
  <c r="B2878" i="9"/>
  <c r="B2879" i="9"/>
  <c r="B2880" i="9"/>
  <c r="B2881" i="9"/>
  <c r="B2882" i="9"/>
  <c r="B2883" i="9"/>
  <c r="B2884" i="9"/>
  <c r="B2885" i="9"/>
  <c r="B2886" i="9"/>
  <c r="B2887" i="9"/>
  <c r="B2888" i="9"/>
  <c r="B2889" i="9"/>
  <c r="B2890" i="9"/>
  <c r="B2891" i="9"/>
  <c r="B2892" i="9"/>
  <c r="B2893" i="9"/>
  <c r="B2894" i="9"/>
  <c r="B2895" i="9"/>
  <c r="B2896" i="9"/>
  <c r="B2897" i="9"/>
  <c r="B2898" i="9"/>
  <c r="B2899" i="9"/>
  <c r="B2900" i="9"/>
  <c r="B2901" i="9"/>
  <c r="B2902" i="9"/>
  <c r="B2903" i="9"/>
  <c r="B2904" i="9"/>
  <c r="B2905" i="9"/>
  <c r="B2906" i="9"/>
  <c r="B2907" i="9"/>
  <c r="B2908" i="9"/>
  <c r="B2909" i="9"/>
  <c r="B2910" i="9"/>
  <c r="B2911" i="9"/>
  <c r="B2912" i="9"/>
  <c r="B2913" i="9"/>
  <c r="B2914" i="9"/>
  <c r="B2915" i="9"/>
  <c r="B2916" i="9"/>
  <c r="B2917" i="9"/>
  <c r="B2918" i="9"/>
  <c r="B2919" i="9"/>
  <c r="B2920" i="9"/>
  <c r="B2921" i="9"/>
  <c r="B2922" i="9"/>
  <c r="B2923" i="9"/>
  <c r="B2924" i="9"/>
  <c r="B2925" i="9"/>
  <c r="B2926" i="9"/>
  <c r="B2927" i="9"/>
  <c r="B2928" i="9"/>
  <c r="B2929" i="9"/>
  <c r="B2930" i="9"/>
  <c r="B2931" i="9"/>
  <c r="B2932" i="9"/>
  <c r="B2933" i="9"/>
  <c r="B2934" i="9"/>
  <c r="B2935" i="9"/>
  <c r="B2936" i="9"/>
  <c r="B2937" i="9"/>
  <c r="B2938" i="9"/>
  <c r="B2939" i="9"/>
  <c r="B2940" i="9"/>
  <c r="B2941" i="9"/>
  <c r="B2942" i="9"/>
  <c r="B2943" i="9"/>
  <c r="B2944" i="9"/>
  <c r="B2945" i="9"/>
  <c r="B2946" i="9"/>
  <c r="B2947" i="9"/>
  <c r="B2948" i="9"/>
  <c r="B2949" i="9"/>
  <c r="B2950" i="9"/>
  <c r="B2951" i="9"/>
  <c r="B2952" i="9"/>
  <c r="B2953" i="9"/>
  <c r="B2954" i="9"/>
  <c r="B2955" i="9"/>
  <c r="B2956" i="9"/>
  <c r="B2957" i="9"/>
  <c r="B2958" i="9"/>
  <c r="B2959" i="9"/>
  <c r="B2960" i="9"/>
  <c r="B2961" i="9"/>
  <c r="B2962" i="9"/>
  <c r="B2963" i="9"/>
  <c r="B2964" i="9"/>
  <c r="B2965" i="9"/>
  <c r="B2966" i="9"/>
  <c r="B2967" i="9"/>
  <c r="B2968" i="9"/>
  <c r="B2969" i="9"/>
  <c r="B2970" i="9"/>
  <c r="B2971" i="9"/>
  <c r="B2972" i="9"/>
  <c r="B2973" i="9"/>
  <c r="B2974" i="9"/>
  <c r="B2975" i="9"/>
  <c r="B2976" i="9"/>
  <c r="B2977" i="9"/>
  <c r="B2978" i="9"/>
  <c r="B2979" i="9"/>
  <c r="B2980" i="9"/>
  <c r="B2981" i="9"/>
  <c r="B2982" i="9"/>
  <c r="B2983" i="9"/>
  <c r="B2984" i="9"/>
  <c r="B2985" i="9"/>
  <c r="B2986" i="9"/>
  <c r="B2987" i="9"/>
  <c r="B2988" i="9"/>
  <c r="B2989" i="9"/>
  <c r="B2990" i="9"/>
  <c r="B2991" i="9"/>
  <c r="B2992" i="9"/>
  <c r="B2993" i="9"/>
  <c r="B2994" i="9"/>
  <c r="B2995" i="9"/>
  <c r="B2996" i="9"/>
  <c r="B2997" i="9"/>
  <c r="B2998" i="9"/>
  <c r="B2999" i="9"/>
  <c r="B3000" i="9"/>
  <c r="B3001" i="9"/>
  <c r="B3002" i="9"/>
  <c r="B3003" i="9"/>
  <c r="B3004" i="9"/>
  <c r="B3005" i="9"/>
  <c r="B3006" i="9"/>
  <c r="B3007" i="9"/>
  <c r="B3008" i="9"/>
  <c r="B3009" i="9"/>
  <c r="B3010" i="9"/>
  <c r="B3011" i="9"/>
  <c r="B3012" i="9"/>
  <c r="B3013" i="9"/>
  <c r="B3014" i="9"/>
  <c r="B3015" i="9"/>
  <c r="B3016" i="9"/>
  <c r="B3017" i="9"/>
  <c r="B3018" i="9"/>
  <c r="B3019" i="9"/>
  <c r="B3020" i="9"/>
  <c r="B3021" i="9"/>
  <c r="B3022" i="9"/>
  <c r="B3023" i="9"/>
  <c r="B3024" i="9"/>
  <c r="B3025" i="9"/>
  <c r="B3026" i="9"/>
  <c r="B3027" i="9"/>
  <c r="B3028" i="9"/>
  <c r="B3029" i="9"/>
  <c r="B3030" i="9"/>
  <c r="B3031" i="9"/>
  <c r="B3032" i="9"/>
  <c r="B3033" i="9"/>
  <c r="B3034" i="9"/>
  <c r="B3035" i="9"/>
  <c r="B3036" i="9"/>
  <c r="B3037" i="9"/>
  <c r="B3038" i="9"/>
  <c r="B3039" i="9"/>
  <c r="B3040" i="9"/>
  <c r="B3041" i="9"/>
  <c r="B3042" i="9"/>
  <c r="B3043" i="9"/>
  <c r="B3044" i="9"/>
  <c r="B3045" i="9"/>
  <c r="B3046" i="9"/>
  <c r="B3047" i="9"/>
  <c r="B3048" i="9"/>
  <c r="B3049" i="9"/>
  <c r="B3050" i="9"/>
  <c r="B3051" i="9"/>
  <c r="B3052" i="9"/>
  <c r="B3053" i="9"/>
  <c r="B3054" i="9"/>
  <c r="B3055" i="9"/>
  <c r="B3056" i="9"/>
  <c r="B3057" i="9"/>
  <c r="B3058" i="9"/>
  <c r="B3059" i="9"/>
  <c r="B3060" i="9"/>
  <c r="B3061" i="9"/>
  <c r="B3062" i="9"/>
  <c r="B3063" i="9"/>
  <c r="B3064" i="9"/>
  <c r="B3065" i="9"/>
  <c r="B3066" i="9"/>
  <c r="B3067" i="9"/>
  <c r="B3068" i="9"/>
  <c r="B3069" i="9"/>
  <c r="B3070" i="9"/>
  <c r="B3071" i="9"/>
  <c r="B3072" i="9"/>
  <c r="B3073" i="9"/>
  <c r="B3074" i="9"/>
  <c r="B3075" i="9"/>
  <c r="B3076" i="9"/>
  <c r="B3077" i="9"/>
  <c r="B3078" i="9"/>
  <c r="B3079" i="9"/>
  <c r="B3080" i="9"/>
  <c r="B3081" i="9"/>
  <c r="B3082" i="9"/>
  <c r="B3083" i="9"/>
  <c r="B3084" i="9"/>
  <c r="B3085" i="9"/>
  <c r="B3086" i="9"/>
  <c r="B3087" i="9"/>
  <c r="B3088" i="9"/>
  <c r="B3089" i="9"/>
  <c r="B3090" i="9"/>
  <c r="B3091" i="9"/>
  <c r="B3092" i="9"/>
  <c r="B3093" i="9"/>
  <c r="B3094" i="9"/>
  <c r="B3095" i="9"/>
  <c r="B3096" i="9"/>
  <c r="B3097" i="9"/>
  <c r="B3098" i="9"/>
  <c r="B3099" i="9"/>
  <c r="B3100" i="9"/>
  <c r="B3101" i="9"/>
  <c r="B3102" i="9"/>
  <c r="B3103" i="9"/>
  <c r="B3104" i="9"/>
  <c r="B3105" i="9"/>
  <c r="B3106" i="9"/>
  <c r="B3107" i="9"/>
  <c r="B3108" i="9"/>
  <c r="B3109" i="9"/>
  <c r="B3110" i="9"/>
  <c r="B3111" i="9"/>
  <c r="B3112" i="9"/>
  <c r="B3113" i="9"/>
  <c r="B3114" i="9"/>
  <c r="B3115" i="9"/>
  <c r="B3116" i="9"/>
  <c r="B3117" i="9"/>
  <c r="B3118" i="9"/>
  <c r="B3119" i="9"/>
  <c r="B3120" i="9"/>
  <c r="B3121" i="9"/>
  <c r="B3122" i="9"/>
  <c r="B3123" i="9"/>
  <c r="B3124" i="9"/>
  <c r="B3125" i="9"/>
  <c r="B3126" i="9"/>
  <c r="B3127" i="9"/>
  <c r="B3128" i="9"/>
  <c r="B3129" i="9"/>
  <c r="B3130" i="9"/>
  <c r="B3131" i="9"/>
  <c r="B3132" i="9"/>
  <c r="B3133" i="9"/>
  <c r="B3134" i="9"/>
  <c r="B3135" i="9"/>
  <c r="B3136" i="9"/>
  <c r="B3137" i="9"/>
  <c r="B3138" i="9"/>
  <c r="B3139" i="9"/>
  <c r="B3140" i="9"/>
  <c r="B3141" i="9"/>
  <c r="B3142" i="9"/>
  <c r="B3143" i="9"/>
  <c r="B3144" i="9"/>
  <c r="B3145" i="9"/>
  <c r="B3146" i="9"/>
  <c r="B3147" i="9"/>
  <c r="B3148" i="9"/>
  <c r="B3149" i="9"/>
  <c r="B3150" i="9"/>
  <c r="B3151" i="9"/>
  <c r="B3152" i="9"/>
  <c r="B3153" i="9"/>
  <c r="B3154" i="9"/>
  <c r="B3155" i="9"/>
  <c r="B3156" i="9"/>
  <c r="B3157" i="9"/>
  <c r="B3158" i="9"/>
  <c r="B3159" i="9"/>
  <c r="B3160" i="9"/>
  <c r="B3161" i="9"/>
  <c r="B3162" i="9"/>
  <c r="B3163" i="9"/>
  <c r="B3164" i="9"/>
  <c r="B3165" i="9"/>
  <c r="B3166" i="9"/>
  <c r="B3167" i="9"/>
  <c r="B3168" i="9"/>
  <c r="B3169" i="9"/>
  <c r="B3170" i="9"/>
  <c r="B3171" i="9"/>
  <c r="B3172" i="9"/>
  <c r="B3173" i="9"/>
  <c r="B3174" i="9"/>
  <c r="B3175" i="9"/>
  <c r="B3176" i="9"/>
  <c r="B3177" i="9"/>
  <c r="B3178" i="9"/>
  <c r="B3179" i="9"/>
  <c r="B3180" i="9"/>
  <c r="B3181" i="9"/>
  <c r="B3182" i="9"/>
  <c r="B3183" i="9"/>
  <c r="B3184" i="9"/>
  <c r="B3185" i="9"/>
  <c r="B3186" i="9"/>
  <c r="B3187" i="9"/>
  <c r="B3188" i="9"/>
  <c r="B3189" i="9"/>
  <c r="B3190" i="9"/>
  <c r="B3191" i="9"/>
  <c r="B3192" i="9"/>
  <c r="B3193" i="9"/>
  <c r="B3194" i="9"/>
  <c r="B3195" i="9"/>
  <c r="B3196" i="9"/>
  <c r="B3197" i="9"/>
  <c r="B3198" i="9"/>
  <c r="B3199" i="9"/>
  <c r="B3200" i="9"/>
  <c r="B3201" i="9"/>
  <c r="B3202" i="9"/>
  <c r="B3203" i="9"/>
  <c r="B3204" i="9"/>
  <c r="B3205" i="9"/>
  <c r="B3206" i="9"/>
  <c r="B3207" i="9"/>
  <c r="B3208" i="9"/>
  <c r="B3209" i="9"/>
  <c r="B3210" i="9"/>
  <c r="B3211" i="9"/>
  <c r="B3212" i="9"/>
  <c r="B3213" i="9"/>
  <c r="B3214" i="9"/>
  <c r="B3215" i="9"/>
  <c r="B3216" i="9"/>
  <c r="B3217" i="9"/>
  <c r="B3218" i="9"/>
  <c r="B3219" i="9"/>
  <c r="B3220" i="9"/>
  <c r="B3221" i="9"/>
  <c r="B3222" i="9"/>
  <c r="B3223" i="9"/>
  <c r="B3224" i="9"/>
  <c r="B3225" i="9"/>
  <c r="B3226" i="9"/>
  <c r="B3227" i="9"/>
  <c r="B3228" i="9"/>
  <c r="B3229" i="9"/>
  <c r="B3230" i="9"/>
  <c r="B3231" i="9"/>
  <c r="B3232" i="9"/>
  <c r="B3233" i="9"/>
  <c r="B3234" i="9"/>
  <c r="B3235" i="9"/>
  <c r="B3236" i="9"/>
  <c r="B3237" i="9"/>
  <c r="B3238" i="9"/>
  <c r="B3239" i="9"/>
  <c r="B3240" i="9"/>
  <c r="B3241" i="9"/>
  <c r="B3242" i="9"/>
  <c r="B3243" i="9"/>
  <c r="B3244" i="9"/>
  <c r="B3245" i="9"/>
  <c r="B3246" i="9"/>
  <c r="B3247" i="9"/>
  <c r="B3248" i="9"/>
  <c r="B3249" i="9"/>
  <c r="B3250" i="9"/>
  <c r="B3251" i="9"/>
  <c r="B3252" i="9"/>
  <c r="B3253" i="9"/>
  <c r="B3254" i="9"/>
  <c r="B3255" i="9"/>
  <c r="B3256" i="9"/>
  <c r="B3257" i="9"/>
  <c r="B3258" i="9"/>
  <c r="B3259" i="9"/>
  <c r="B3260" i="9"/>
  <c r="B3261" i="9"/>
  <c r="B3262" i="9"/>
  <c r="B3263" i="9"/>
  <c r="B3264" i="9"/>
  <c r="B3265" i="9"/>
  <c r="B3266" i="9"/>
  <c r="B3267" i="9"/>
  <c r="B3268" i="9"/>
  <c r="B3269" i="9"/>
  <c r="B3270" i="9"/>
  <c r="B3271" i="9"/>
  <c r="B3272" i="9"/>
  <c r="B3273" i="9"/>
  <c r="B3274" i="9"/>
  <c r="B3275" i="9"/>
  <c r="B3276" i="9"/>
  <c r="B3277" i="9"/>
  <c r="B3278" i="9"/>
  <c r="B3279" i="9"/>
  <c r="B3280" i="9"/>
  <c r="B3281" i="9"/>
  <c r="B3282" i="9"/>
  <c r="B3283" i="9"/>
  <c r="B3284" i="9"/>
  <c r="B3285" i="9"/>
  <c r="B3286" i="9"/>
  <c r="B3287" i="9"/>
  <c r="B3288" i="9"/>
  <c r="B3289" i="9"/>
  <c r="B3290" i="9"/>
  <c r="B3291" i="9"/>
  <c r="B3292" i="9"/>
  <c r="B3293" i="9"/>
  <c r="B3294" i="9"/>
  <c r="B3295" i="9"/>
  <c r="B3296" i="9"/>
  <c r="B3297" i="9"/>
  <c r="B3298" i="9"/>
  <c r="B3299" i="9"/>
  <c r="B3300" i="9"/>
  <c r="B3301" i="9"/>
  <c r="B3302" i="9"/>
  <c r="B3303" i="9"/>
  <c r="B3304" i="9"/>
  <c r="B3305" i="9"/>
  <c r="B3306" i="9"/>
  <c r="B3307" i="9"/>
  <c r="B3308" i="9"/>
  <c r="B3309" i="9"/>
  <c r="B3310" i="9"/>
  <c r="B3311" i="9"/>
  <c r="B3312" i="9"/>
  <c r="B3313" i="9"/>
  <c r="B3314" i="9"/>
  <c r="B3315" i="9"/>
  <c r="B3316" i="9"/>
  <c r="B3317" i="9"/>
  <c r="B3318" i="9"/>
  <c r="B3319" i="9"/>
  <c r="B3320" i="9"/>
  <c r="B3321" i="9"/>
  <c r="B3322" i="9"/>
  <c r="B3323" i="9"/>
  <c r="B3324" i="9"/>
  <c r="B3325" i="9"/>
  <c r="B3326" i="9"/>
  <c r="B3327" i="9"/>
  <c r="B3328" i="9"/>
  <c r="B3329" i="9"/>
  <c r="B3330" i="9"/>
  <c r="B3331" i="9"/>
  <c r="B3332" i="9"/>
  <c r="B3333" i="9"/>
  <c r="B3334" i="9"/>
  <c r="B3335" i="9"/>
  <c r="B3336" i="9"/>
  <c r="B3337" i="9"/>
  <c r="B3338" i="9"/>
  <c r="B3339" i="9"/>
  <c r="B3340" i="9"/>
  <c r="B3341" i="9"/>
  <c r="B3342" i="9"/>
  <c r="B3343" i="9"/>
  <c r="B3344" i="9"/>
  <c r="B3345" i="9"/>
  <c r="B3346" i="9"/>
  <c r="B3347" i="9"/>
  <c r="B3348" i="9"/>
  <c r="B3349" i="9"/>
  <c r="B3350" i="9"/>
  <c r="B3351" i="9"/>
  <c r="B3352" i="9"/>
  <c r="B3353" i="9"/>
  <c r="B3354" i="9"/>
  <c r="B3355" i="9"/>
  <c r="B3356" i="9"/>
  <c r="B3357" i="9"/>
  <c r="B3358" i="9"/>
  <c r="B3359" i="9"/>
  <c r="B3360" i="9"/>
  <c r="B3361" i="9"/>
  <c r="B3362" i="9"/>
  <c r="B3363" i="9"/>
  <c r="B3364" i="9"/>
  <c r="B3365" i="9"/>
  <c r="B3366" i="9"/>
  <c r="B3367" i="9"/>
  <c r="B3368" i="9"/>
  <c r="B3369" i="9"/>
  <c r="B3370" i="9"/>
  <c r="B3371" i="9"/>
  <c r="B3372" i="9"/>
  <c r="B3373" i="9"/>
  <c r="B3374" i="9"/>
  <c r="B3375" i="9"/>
  <c r="B3376" i="9"/>
  <c r="B3377" i="9"/>
  <c r="B3378" i="9"/>
  <c r="B3379" i="9"/>
  <c r="B3380" i="9"/>
  <c r="B3381" i="9"/>
  <c r="B3382" i="9"/>
  <c r="B3383" i="9"/>
  <c r="B3384" i="9"/>
  <c r="B3385" i="9"/>
  <c r="B3386" i="9"/>
  <c r="B3387" i="9"/>
  <c r="B3388" i="9"/>
  <c r="B3389" i="9"/>
  <c r="B3390" i="9"/>
  <c r="B3391" i="9"/>
  <c r="B3392" i="9"/>
  <c r="B3393" i="9"/>
  <c r="B3394" i="9"/>
  <c r="B3395" i="9"/>
  <c r="B3396" i="9"/>
  <c r="B3397" i="9"/>
  <c r="B3398" i="9"/>
  <c r="B3399" i="9"/>
  <c r="B3400" i="9"/>
  <c r="B3401" i="9"/>
  <c r="B3402" i="9"/>
  <c r="B3403" i="9"/>
  <c r="B3404" i="9"/>
  <c r="B3405" i="9"/>
  <c r="B3406" i="9"/>
  <c r="B3407" i="9"/>
  <c r="B3408" i="9"/>
  <c r="B3409" i="9"/>
  <c r="B3410" i="9"/>
  <c r="B3411" i="9"/>
  <c r="B3412" i="9"/>
  <c r="B3413" i="9"/>
  <c r="B3414" i="9"/>
  <c r="B3415" i="9"/>
  <c r="B3416" i="9"/>
  <c r="B3417" i="9"/>
  <c r="B3418" i="9"/>
  <c r="B3419" i="9"/>
  <c r="B3420" i="9"/>
  <c r="B3421" i="9"/>
  <c r="B3422" i="9"/>
  <c r="B3423" i="9"/>
  <c r="B3424" i="9"/>
  <c r="B3425" i="9"/>
  <c r="B3426" i="9"/>
  <c r="B3427" i="9"/>
  <c r="B3428" i="9"/>
  <c r="B3429" i="9"/>
  <c r="B3430" i="9"/>
  <c r="B3431" i="9"/>
  <c r="B3432" i="9"/>
  <c r="B3433" i="9"/>
  <c r="B3434" i="9"/>
  <c r="B3435" i="9"/>
  <c r="B3436" i="9"/>
  <c r="B3437" i="9"/>
  <c r="B3438" i="9"/>
  <c r="B3439" i="9"/>
  <c r="B3440" i="9"/>
  <c r="B3441" i="9"/>
  <c r="B3442" i="9"/>
  <c r="B3443" i="9"/>
  <c r="B3444" i="9"/>
  <c r="B3445" i="9"/>
  <c r="B3446" i="9"/>
  <c r="B3447" i="9"/>
  <c r="B3448" i="9"/>
  <c r="B3449" i="9"/>
  <c r="B3450" i="9"/>
  <c r="B3451" i="9"/>
  <c r="B3452" i="9"/>
  <c r="B3453" i="9"/>
  <c r="B3454" i="9"/>
  <c r="B3455" i="9"/>
  <c r="B3456" i="9"/>
  <c r="B3457" i="9"/>
  <c r="B3458" i="9"/>
  <c r="B3459" i="9"/>
  <c r="B3460" i="9"/>
  <c r="B3461" i="9"/>
  <c r="B3462" i="9"/>
  <c r="B3463" i="9"/>
  <c r="B3464" i="9"/>
  <c r="B3465" i="9"/>
  <c r="B3466" i="9"/>
  <c r="B3467" i="9"/>
  <c r="B3468" i="9"/>
  <c r="B3469" i="9"/>
  <c r="B3470" i="9"/>
  <c r="B3471" i="9"/>
  <c r="B3472" i="9"/>
  <c r="B3473" i="9"/>
  <c r="B3474" i="9"/>
  <c r="B3475" i="9"/>
  <c r="B3476" i="9"/>
  <c r="B3477" i="9"/>
  <c r="B3478" i="9"/>
  <c r="B3479" i="9"/>
  <c r="B3480" i="9"/>
  <c r="B3481" i="9"/>
  <c r="B3482" i="9"/>
  <c r="B3483" i="9"/>
  <c r="B3484" i="9"/>
  <c r="B3485" i="9"/>
  <c r="B3486" i="9"/>
  <c r="B3487" i="9"/>
  <c r="B3488" i="9"/>
  <c r="B3489" i="9"/>
  <c r="B3490" i="9"/>
  <c r="B3491" i="9"/>
  <c r="B3492" i="9"/>
  <c r="B3493" i="9"/>
  <c r="B3494" i="9"/>
  <c r="B3495" i="9"/>
  <c r="B3496" i="9"/>
  <c r="B3497" i="9"/>
  <c r="B3498" i="9"/>
  <c r="B3499" i="9"/>
  <c r="B3500" i="9"/>
  <c r="B3501" i="9"/>
  <c r="B3502" i="9"/>
  <c r="B3503" i="9"/>
  <c r="B3504" i="9"/>
  <c r="B3505" i="9"/>
  <c r="B3506" i="9"/>
  <c r="B3507" i="9"/>
  <c r="B3508" i="9"/>
  <c r="B3509" i="9"/>
  <c r="B3510" i="9"/>
  <c r="B3511" i="9"/>
  <c r="B3512" i="9"/>
  <c r="B3513" i="9"/>
  <c r="B3514" i="9"/>
  <c r="B3515" i="9"/>
  <c r="B3516" i="9"/>
  <c r="B3517" i="9"/>
  <c r="B3518" i="9"/>
  <c r="B3519" i="9"/>
  <c r="B3520" i="9"/>
  <c r="B3521" i="9"/>
  <c r="B3522" i="9"/>
  <c r="B3523" i="9"/>
  <c r="B3524" i="9"/>
  <c r="B3525" i="9"/>
  <c r="B3526" i="9"/>
  <c r="B3527" i="9"/>
  <c r="B3528" i="9"/>
  <c r="B3529" i="9"/>
  <c r="B3530" i="9"/>
  <c r="B3531" i="9"/>
  <c r="B3532" i="9"/>
  <c r="B3533" i="9"/>
  <c r="B3534" i="9"/>
  <c r="B3535" i="9"/>
  <c r="B3536" i="9"/>
  <c r="B3537" i="9"/>
  <c r="B3538" i="9"/>
  <c r="B3539" i="9"/>
  <c r="B3540" i="9"/>
  <c r="B3541" i="9"/>
  <c r="B3542" i="9"/>
  <c r="B3543" i="9"/>
  <c r="B3544" i="9"/>
  <c r="B3545" i="9"/>
  <c r="B3546" i="9"/>
  <c r="B3547" i="9"/>
  <c r="B3548" i="9"/>
  <c r="B3549" i="9"/>
  <c r="B3550" i="9"/>
  <c r="B3551" i="9"/>
  <c r="B3552" i="9"/>
  <c r="B3553" i="9"/>
  <c r="B3554" i="9"/>
  <c r="B3555" i="9"/>
  <c r="B3556" i="9"/>
  <c r="B3557" i="9"/>
  <c r="B3558" i="9"/>
  <c r="B3559" i="9"/>
  <c r="B3560" i="9"/>
  <c r="B3561" i="9"/>
  <c r="B3562" i="9"/>
  <c r="B3563" i="9"/>
  <c r="B3564" i="9"/>
  <c r="B3565" i="9"/>
  <c r="B3566" i="9"/>
  <c r="B3567" i="9"/>
  <c r="B3568" i="9"/>
  <c r="B3569" i="9"/>
  <c r="B3570" i="9"/>
  <c r="B3571" i="9"/>
  <c r="B3572" i="9"/>
  <c r="B3573" i="9"/>
  <c r="B3574" i="9"/>
  <c r="B3575" i="9"/>
  <c r="B3576" i="9"/>
  <c r="B3577" i="9"/>
  <c r="B3578" i="9"/>
  <c r="B3579" i="9"/>
  <c r="B3580" i="9"/>
  <c r="B3581" i="9"/>
  <c r="B3582" i="9"/>
  <c r="B3583" i="9"/>
  <c r="B3584" i="9"/>
  <c r="B3585" i="9"/>
  <c r="B3586" i="9"/>
  <c r="B3587" i="9"/>
  <c r="B3588" i="9"/>
  <c r="B3589" i="9"/>
  <c r="B3590" i="9"/>
  <c r="B3591" i="9"/>
  <c r="B3592" i="9"/>
  <c r="B3593" i="9"/>
  <c r="B3594" i="9"/>
  <c r="B3595" i="9"/>
  <c r="B3596" i="9"/>
  <c r="B3597" i="9"/>
  <c r="B3598" i="9"/>
  <c r="B3599" i="9"/>
  <c r="B3600" i="9"/>
  <c r="B3601" i="9"/>
  <c r="B3602" i="9"/>
  <c r="B3603" i="9"/>
  <c r="B3604" i="9"/>
  <c r="B3605" i="9"/>
  <c r="B3606" i="9"/>
  <c r="B3607" i="9"/>
  <c r="B3608" i="9"/>
  <c r="B3609" i="9"/>
  <c r="B3610" i="9"/>
  <c r="B3611" i="9"/>
  <c r="B3612" i="9"/>
  <c r="B3613" i="9"/>
  <c r="B3614" i="9"/>
  <c r="B3615" i="9"/>
  <c r="B3616" i="9"/>
  <c r="B3617" i="9"/>
  <c r="B3618" i="9"/>
  <c r="B3619" i="9"/>
  <c r="B3620" i="9"/>
  <c r="B3621" i="9"/>
  <c r="B3622" i="9"/>
  <c r="B3623" i="9"/>
  <c r="B3624" i="9"/>
  <c r="B3625" i="9"/>
  <c r="B3626" i="9"/>
  <c r="B3627" i="9"/>
  <c r="B3628" i="9"/>
  <c r="B3629" i="9"/>
  <c r="B3630" i="9"/>
  <c r="B3631" i="9"/>
  <c r="B3632" i="9"/>
  <c r="B3633" i="9"/>
  <c r="B3634" i="9"/>
  <c r="B3635" i="9"/>
  <c r="B3636" i="9"/>
  <c r="B3637" i="9"/>
  <c r="B3638" i="9"/>
  <c r="B3639" i="9"/>
  <c r="B3640" i="9"/>
  <c r="B3641" i="9"/>
  <c r="B3642" i="9"/>
  <c r="B3643" i="9"/>
  <c r="B3644" i="9"/>
  <c r="B3645" i="9"/>
  <c r="B3646" i="9"/>
  <c r="B3647" i="9"/>
  <c r="B3648" i="9"/>
  <c r="B3649" i="9"/>
  <c r="B3650" i="9"/>
  <c r="B3651" i="9"/>
  <c r="B3652" i="9"/>
  <c r="B3653" i="9"/>
  <c r="B3654" i="9"/>
  <c r="B3655" i="9"/>
  <c r="B3656" i="9"/>
  <c r="B3657" i="9"/>
  <c r="B3658" i="9"/>
  <c r="B3659" i="9"/>
  <c r="B3660" i="9"/>
  <c r="B3661" i="9"/>
  <c r="B3662" i="9"/>
  <c r="B3663" i="9"/>
  <c r="B3664" i="9"/>
  <c r="B3665" i="9"/>
  <c r="B3666" i="9"/>
  <c r="B3667" i="9"/>
  <c r="B3668" i="9"/>
  <c r="B3669" i="9"/>
  <c r="B3670" i="9"/>
  <c r="B3671" i="9"/>
  <c r="B3672" i="9"/>
  <c r="B3673" i="9"/>
  <c r="B3674" i="9"/>
  <c r="B3675" i="9"/>
  <c r="B3676" i="9"/>
  <c r="B3677" i="9"/>
  <c r="B3678" i="9"/>
  <c r="B3679" i="9"/>
  <c r="B3680" i="9"/>
  <c r="B3681" i="9"/>
  <c r="B3682" i="9"/>
  <c r="B3683" i="9"/>
  <c r="B3684" i="9"/>
  <c r="B3685" i="9"/>
  <c r="B3686" i="9"/>
  <c r="B3687" i="9"/>
  <c r="B3688" i="9"/>
  <c r="B3689" i="9"/>
  <c r="B3690" i="9"/>
  <c r="B3691" i="9"/>
  <c r="B3692" i="9"/>
  <c r="B3693" i="9"/>
  <c r="B3694" i="9"/>
  <c r="B3695" i="9"/>
  <c r="B3696" i="9"/>
  <c r="B3697" i="9"/>
  <c r="B3698" i="9"/>
  <c r="B3699" i="9"/>
  <c r="B3700" i="9"/>
  <c r="B3701" i="9"/>
  <c r="B3702" i="9"/>
  <c r="B3703" i="9"/>
  <c r="B3704" i="9"/>
  <c r="B3705" i="9"/>
  <c r="B3706" i="9"/>
  <c r="B3707" i="9"/>
  <c r="B3708" i="9"/>
  <c r="B3709" i="9"/>
  <c r="B3710" i="9"/>
  <c r="B3711" i="9"/>
  <c r="B3712" i="9"/>
  <c r="B3713" i="9"/>
  <c r="B3714" i="9"/>
  <c r="B3715" i="9"/>
  <c r="B3716" i="9"/>
  <c r="B3717" i="9"/>
  <c r="B3718" i="9"/>
  <c r="B3719" i="9"/>
  <c r="B3720" i="9"/>
  <c r="B3721" i="9"/>
  <c r="B3722" i="9"/>
  <c r="B3723" i="9"/>
  <c r="B3724" i="9"/>
  <c r="B3725" i="9"/>
  <c r="B3726" i="9"/>
  <c r="B3727" i="9"/>
  <c r="B3728" i="9"/>
  <c r="B3729" i="9"/>
  <c r="B3730" i="9"/>
  <c r="B3731" i="9"/>
  <c r="B3732" i="9"/>
  <c r="B3733" i="9"/>
  <c r="B3734" i="9"/>
  <c r="B3735" i="9"/>
  <c r="B3736" i="9"/>
  <c r="B3737" i="9"/>
  <c r="B3738" i="9"/>
  <c r="B3739" i="9"/>
  <c r="B3740" i="9"/>
  <c r="B3741" i="9"/>
  <c r="B3742" i="9"/>
  <c r="B3743" i="9"/>
  <c r="B3744" i="9"/>
  <c r="B3745" i="9"/>
  <c r="B3746" i="9"/>
  <c r="B3747" i="9"/>
  <c r="B3748" i="9"/>
  <c r="B3749" i="9"/>
  <c r="B3750" i="9"/>
  <c r="B3751" i="9"/>
  <c r="B3752" i="9"/>
  <c r="B3753" i="9"/>
  <c r="B3754" i="9"/>
  <c r="B3755" i="9"/>
  <c r="B3756" i="9"/>
  <c r="B3757" i="9"/>
  <c r="B3758" i="9"/>
  <c r="B3759" i="9"/>
  <c r="B3760" i="9"/>
  <c r="B3761" i="9"/>
  <c r="B3762" i="9"/>
  <c r="B3763" i="9"/>
  <c r="B3764" i="9"/>
  <c r="B3765" i="9"/>
  <c r="B3766" i="9"/>
  <c r="B3767" i="9"/>
  <c r="B3768" i="9"/>
  <c r="B3769" i="9"/>
  <c r="B3770" i="9"/>
  <c r="B3771" i="9"/>
  <c r="B3772" i="9"/>
  <c r="B3773" i="9"/>
  <c r="B3774" i="9"/>
  <c r="B3775" i="9"/>
  <c r="B3776" i="9"/>
  <c r="B3777" i="9"/>
  <c r="B3778" i="9"/>
  <c r="B3779" i="9"/>
  <c r="B3780" i="9"/>
  <c r="B3781" i="9"/>
  <c r="B3782" i="9"/>
  <c r="B3783" i="9"/>
  <c r="B3784" i="9"/>
  <c r="B3785" i="9"/>
  <c r="B3786" i="9"/>
  <c r="B3787" i="9"/>
  <c r="B3788" i="9"/>
  <c r="B3789" i="9"/>
  <c r="B3790" i="9"/>
  <c r="B3791" i="9"/>
  <c r="B3792" i="9"/>
  <c r="B3793" i="9"/>
  <c r="B3794" i="9"/>
  <c r="B3795" i="9"/>
  <c r="B3796" i="9"/>
  <c r="B3797" i="9"/>
  <c r="B3798" i="9"/>
  <c r="B3799" i="9"/>
  <c r="B3800" i="9"/>
  <c r="B3801" i="9"/>
  <c r="B3802" i="9"/>
  <c r="B3803" i="9"/>
  <c r="B3804" i="9"/>
  <c r="B3805" i="9"/>
  <c r="B3806" i="9"/>
  <c r="B3807" i="9"/>
  <c r="B3808" i="9"/>
  <c r="B3809" i="9"/>
  <c r="B3810" i="9"/>
  <c r="B3811" i="9"/>
  <c r="B3812" i="9"/>
  <c r="B3813" i="9"/>
  <c r="B3814" i="9"/>
  <c r="B3815" i="9"/>
  <c r="B3816" i="9"/>
  <c r="B3817" i="9"/>
  <c r="B3818" i="9"/>
  <c r="B3819" i="9"/>
  <c r="B3820" i="9"/>
  <c r="B3821" i="9"/>
  <c r="B3822" i="9"/>
  <c r="B3823" i="9"/>
  <c r="B3824" i="9"/>
  <c r="B3825" i="9"/>
  <c r="B3826" i="9"/>
  <c r="B3827" i="9"/>
  <c r="B3828" i="9"/>
  <c r="B3829" i="9"/>
  <c r="B3830" i="9"/>
  <c r="B3831" i="9"/>
  <c r="B3832" i="9"/>
  <c r="B3833" i="9"/>
  <c r="B3834" i="9"/>
  <c r="B3835" i="9"/>
  <c r="B3836" i="9"/>
  <c r="B3837" i="9"/>
  <c r="B3838" i="9"/>
  <c r="B3839" i="9"/>
  <c r="B3840" i="9"/>
  <c r="B3841" i="9"/>
  <c r="B3842" i="9"/>
  <c r="B3843" i="9"/>
  <c r="B3844" i="9"/>
  <c r="B3845" i="9"/>
  <c r="B3846" i="9"/>
  <c r="B3847" i="9"/>
  <c r="B3848" i="9"/>
  <c r="B3849" i="9"/>
  <c r="B3850" i="9"/>
  <c r="B3851" i="9"/>
  <c r="B3852" i="9"/>
  <c r="B3853" i="9"/>
  <c r="B3854" i="9"/>
  <c r="B3855" i="9"/>
  <c r="B3856" i="9"/>
  <c r="B3857" i="9"/>
  <c r="B3858" i="9"/>
  <c r="B3859" i="9"/>
  <c r="B3860" i="9"/>
  <c r="B3861" i="9"/>
  <c r="B3862" i="9"/>
  <c r="B3863" i="9"/>
  <c r="B3864" i="9"/>
  <c r="B3865" i="9"/>
  <c r="B3866" i="9"/>
  <c r="B3867" i="9"/>
  <c r="B3868" i="9"/>
  <c r="B3869" i="9"/>
  <c r="B3870" i="9"/>
  <c r="B3871" i="9"/>
  <c r="B3872" i="9"/>
  <c r="B3873" i="9"/>
  <c r="B3874" i="9"/>
  <c r="B3875" i="9"/>
  <c r="B3876" i="9"/>
  <c r="B3877" i="9"/>
  <c r="B3878" i="9"/>
  <c r="B3879" i="9"/>
  <c r="B3880" i="9"/>
  <c r="B3881" i="9"/>
  <c r="B3882" i="9"/>
  <c r="B3883" i="9"/>
  <c r="B3884" i="9"/>
  <c r="B3885" i="9"/>
  <c r="B3886" i="9"/>
  <c r="B3887" i="9"/>
  <c r="B3888" i="9"/>
  <c r="B3889" i="9"/>
  <c r="B3890" i="9"/>
  <c r="B3891" i="9"/>
  <c r="B3892" i="9"/>
  <c r="B3893" i="9"/>
  <c r="B3894" i="9"/>
  <c r="B3895" i="9"/>
  <c r="B3896" i="9"/>
  <c r="B3897" i="9"/>
  <c r="B3898" i="9"/>
  <c r="B3899" i="9"/>
  <c r="B3900" i="9"/>
  <c r="B3901" i="9"/>
  <c r="B3902" i="9"/>
  <c r="B3903" i="9"/>
  <c r="B3904" i="9"/>
  <c r="B3905" i="9"/>
  <c r="B3906" i="9"/>
  <c r="B3907" i="9"/>
  <c r="B3908" i="9"/>
  <c r="B3909" i="9"/>
  <c r="B3910" i="9"/>
  <c r="B3911" i="9"/>
  <c r="B3912" i="9"/>
  <c r="B3913" i="9"/>
  <c r="B3914" i="9"/>
  <c r="B3915" i="9"/>
  <c r="B3916" i="9"/>
  <c r="B3917" i="9"/>
  <c r="B3918" i="9"/>
  <c r="B3919" i="9"/>
  <c r="B3920" i="9"/>
  <c r="B3921" i="9"/>
  <c r="B3922" i="9"/>
  <c r="B3923" i="9"/>
  <c r="B3924" i="9"/>
  <c r="B3925" i="9"/>
  <c r="B3926" i="9"/>
  <c r="B3927" i="9"/>
  <c r="B3928" i="9"/>
  <c r="B3929" i="9"/>
  <c r="B3930" i="9"/>
  <c r="B3931" i="9"/>
  <c r="B3932" i="9"/>
  <c r="B3933" i="9"/>
  <c r="B3934" i="9"/>
  <c r="B3935" i="9"/>
  <c r="B3936" i="9"/>
  <c r="B3937" i="9"/>
  <c r="B3938" i="9"/>
  <c r="B3939" i="9"/>
  <c r="B3940" i="9"/>
  <c r="B3941" i="9"/>
  <c r="B3942" i="9"/>
  <c r="B3943" i="9"/>
  <c r="B3944" i="9"/>
  <c r="B3945" i="9"/>
  <c r="B3946" i="9"/>
  <c r="B3947" i="9"/>
  <c r="B3948" i="9"/>
  <c r="B3949" i="9"/>
  <c r="B3950" i="9"/>
  <c r="B3951" i="9"/>
  <c r="B3952" i="9"/>
  <c r="B3953" i="9"/>
  <c r="B3954" i="9"/>
  <c r="B3955" i="9"/>
  <c r="B3956" i="9"/>
  <c r="B3957" i="9"/>
  <c r="B3958" i="9"/>
  <c r="B3959" i="9"/>
  <c r="B3960" i="9"/>
  <c r="B3961" i="9"/>
  <c r="B3962" i="9"/>
  <c r="B3963" i="9"/>
  <c r="B3964" i="9"/>
  <c r="B3965" i="9"/>
  <c r="B3966" i="9"/>
  <c r="B3967" i="9"/>
  <c r="B3968" i="9"/>
  <c r="B3969" i="9"/>
  <c r="B3970" i="9"/>
  <c r="B3971" i="9"/>
  <c r="B3972" i="9"/>
  <c r="B3973" i="9"/>
  <c r="B3974" i="9"/>
  <c r="B3975" i="9"/>
  <c r="B3976" i="9"/>
  <c r="B3977" i="9"/>
  <c r="B3978" i="9"/>
  <c r="B3979" i="9"/>
  <c r="B3980" i="9"/>
  <c r="B3981" i="9"/>
  <c r="B3982" i="9"/>
  <c r="B3983" i="9"/>
  <c r="B3984" i="9"/>
  <c r="B3985" i="9"/>
  <c r="B3986" i="9"/>
  <c r="B3987" i="9"/>
  <c r="B3988" i="9"/>
  <c r="B3989" i="9"/>
  <c r="B3990" i="9"/>
  <c r="B3991" i="9"/>
  <c r="B3992" i="9"/>
  <c r="B3993" i="9"/>
  <c r="B3994" i="9"/>
  <c r="B3995" i="9"/>
  <c r="B3996" i="9"/>
  <c r="B3997" i="9"/>
  <c r="B3998" i="9"/>
  <c r="B3999" i="9"/>
  <c r="B4000" i="9"/>
  <c r="B4001" i="9"/>
  <c r="B4002" i="9"/>
  <c r="B4003" i="9"/>
  <c r="B4004" i="9"/>
  <c r="B4005" i="9"/>
  <c r="B4006" i="9"/>
  <c r="B4007" i="9"/>
  <c r="B4008" i="9"/>
  <c r="B4009" i="9"/>
  <c r="B4010" i="9"/>
  <c r="B4011" i="9"/>
  <c r="B4012" i="9"/>
  <c r="B4013" i="9"/>
  <c r="B4014" i="9"/>
  <c r="B4015" i="9"/>
  <c r="B4016" i="9"/>
  <c r="B4017" i="9"/>
  <c r="B4018" i="9"/>
  <c r="B4019" i="9"/>
  <c r="B4020" i="9"/>
  <c r="B4021" i="9"/>
  <c r="B4022" i="9"/>
  <c r="B4023" i="9"/>
  <c r="B4024" i="9"/>
  <c r="B4025" i="9"/>
  <c r="B4026" i="9"/>
  <c r="B4027" i="9"/>
  <c r="B4028" i="9"/>
  <c r="B4029" i="9"/>
  <c r="B4030" i="9"/>
  <c r="B4031" i="9"/>
  <c r="B4032" i="9"/>
  <c r="B4033" i="9"/>
  <c r="B4034" i="9"/>
  <c r="B4035" i="9"/>
  <c r="B4036" i="9"/>
  <c r="B4037" i="9"/>
  <c r="B4038" i="9"/>
  <c r="B4039" i="9"/>
  <c r="B4040" i="9"/>
  <c r="B4041" i="9"/>
  <c r="B4042" i="9"/>
  <c r="B4043" i="9"/>
  <c r="B4044" i="9"/>
  <c r="B4045" i="9"/>
  <c r="B4046" i="9"/>
  <c r="B4047" i="9"/>
  <c r="B4048" i="9"/>
  <c r="B4049" i="9"/>
  <c r="B4050" i="9"/>
  <c r="B4051" i="9"/>
  <c r="B4052" i="9"/>
  <c r="B4053" i="9"/>
  <c r="B4054" i="9"/>
  <c r="B4055" i="9"/>
  <c r="B4056" i="9"/>
  <c r="B4057" i="9"/>
  <c r="B4058" i="9"/>
  <c r="B4059" i="9"/>
  <c r="B4060" i="9"/>
  <c r="B4061" i="9"/>
  <c r="B4062" i="9"/>
  <c r="B4063" i="9"/>
  <c r="B4064" i="9"/>
  <c r="B4065" i="9"/>
  <c r="B4066" i="9"/>
  <c r="B4067" i="9"/>
  <c r="B4068" i="9"/>
  <c r="B4069" i="9"/>
  <c r="B4070" i="9"/>
  <c r="B4071" i="9"/>
  <c r="B4072" i="9"/>
  <c r="B4073" i="9"/>
  <c r="B4074" i="9"/>
  <c r="B4075" i="9"/>
  <c r="B4076" i="9"/>
  <c r="B4077" i="9"/>
  <c r="B4078" i="9"/>
  <c r="B4079" i="9"/>
  <c r="B4080" i="9"/>
  <c r="B4081" i="9"/>
  <c r="B4082" i="9"/>
  <c r="B4083" i="9"/>
  <c r="B4084" i="9"/>
  <c r="B4085" i="9"/>
  <c r="B4086" i="9"/>
  <c r="B4087" i="9"/>
  <c r="B4088" i="9"/>
  <c r="B4089" i="9"/>
  <c r="B4090" i="9"/>
  <c r="B4091" i="9"/>
  <c r="B4092" i="9"/>
  <c r="B4093" i="9"/>
  <c r="B4094" i="9"/>
  <c r="B4095" i="9"/>
  <c r="B4096" i="9"/>
  <c r="B4097" i="9"/>
  <c r="B4098" i="9"/>
  <c r="B4099" i="9"/>
  <c r="B4100" i="9"/>
  <c r="B4101" i="9"/>
  <c r="B4102" i="9"/>
  <c r="B4103" i="9"/>
  <c r="B4104" i="9"/>
  <c r="B4105" i="9"/>
  <c r="B4106" i="9"/>
  <c r="B4107" i="9"/>
  <c r="B4108" i="9"/>
  <c r="B4109" i="9"/>
  <c r="B4110" i="9"/>
  <c r="B4111" i="9"/>
  <c r="B4112" i="9"/>
  <c r="B4113" i="9"/>
  <c r="B4114" i="9"/>
  <c r="B4115" i="9"/>
  <c r="B4116" i="9"/>
  <c r="B4117" i="9"/>
  <c r="B4118" i="9"/>
  <c r="B4119" i="9"/>
  <c r="B4120" i="9"/>
  <c r="B4121" i="9"/>
  <c r="B4122" i="9"/>
  <c r="B4123" i="9"/>
  <c r="B4124" i="9"/>
  <c r="B4125" i="9"/>
  <c r="B4126" i="9"/>
  <c r="B4127" i="9"/>
  <c r="B4128" i="9"/>
  <c r="B4129" i="9"/>
  <c r="B4130" i="9"/>
  <c r="B4131" i="9"/>
  <c r="B4132" i="9"/>
  <c r="B4133" i="9"/>
  <c r="B4134" i="9"/>
  <c r="B4135" i="9"/>
  <c r="B4136" i="9"/>
  <c r="B4137" i="9"/>
  <c r="B4138" i="9"/>
  <c r="B4139" i="9"/>
  <c r="B4140" i="9"/>
  <c r="B4141" i="9"/>
  <c r="B4142" i="9"/>
  <c r="B4143" i="9"/>
  <c r="B4144" i="9"/>
  <c r="B4145" i="9"/>
  <c r="B4146" i="9"/>
  <c r="B4147" i="9"/>
  <c r="B4148" i="9"/>
  <c r="B4149" i="9"/>
  <c r="B4150" i="9"/>
  <c r="B4151" i="9"/>
  <c r="B4152" i="9"/>
  <c r="B4153" i="9"/>
  <c r="B4154" i="9"/>
  <c r="B4155" i="9"/>
  <c r="B4156" i="9"/>
  <c r="B4157" i="9"/>
  <c r="B4158" i="9"/>
  <c r="B4159" i="9"/>
  <c r="B4160" i="9"/>
  <c r="B4161" i="9"/>
  <c r="B4162" i="9"/>
  <c r="B4163" i="9"/>
  <c r="B4164" i="9"/>
  <c r="B4165" i="9"/>
  <c r="B4166" i="9"/>
  <c r="B4167" i="9"/>
  <c r="B4168" i="9"/>
  <c r="B4169" i="9"/>
  <c r="B4170" i="9"/>
  <c r="B4171" i="9"/>
  <c r="B4172" i="9"/>
  <c r="B4173" i="9"/>
  <c r="B4174" i="9"/>
  <c r="B4175" i="9"/>
  <c r="B4176" i="9"/>
  <c r="B4177" i="9"/>
  <c r="B4178" i="9"/>
  <c r="B4179" i="9"/>
  <c r="B4180" i="9"/>
  <c r="B4181" i="9"/>
  <c r="B4182" i="9"/>
  <c r="B4183" i="9"/>
  <c r="B4184" i="9"/>
  <c r="B4185" i="9"/>
  <c r="B4186" i="9"/>
  <c r="B4187" i="9"/>
  <c r="B4188" i="9"/>
  <c r="B4189" i="9"/>
  <c r="B4190" i="9"/>
  <c r="B4191" i="9"/>
  <c r="B4192" i="9"/>
  <c r="B4193" i="9"/>
  <c r="B4194" i="9"/>
  <c r="B4195" i="9"/>
  <c r="B4196" i="9"/>
  <c r="B4197" i="9"/>
  <c r="B4198" i="9"/>
  <c r="B4199" i="9"/>
  <c r="B4200" i="9"/>
  <c r="B4201" i="9"/>
  <c r="B4202" i="9"/>
  <c r="B4203" i="9"/>
  <c r="B4204" i="9"/>
  <c r="B4205" i="9"/>
  <c r="B4206" i="9"/>
  <c r="B4207" i="9"/>
  <c r="B4208" i="9"/>
  <c r="B4209" i="9"/>
  <c r="B4210" i="9"/>
  <c r="B4211" i="9"/>
  <c r="B4212" i="9"/>
  <c r="B4213" i="9"/>
  <c r="B4214" i="9"/>
  <c r="B4215" i="9"/>
  <c r="B4216" i="9"/>
  <c r="B4217" i="9"/>
  <c r="B4218" i="9"/>
  <c r="B4219" i="9"/>
  <c r="B4220" i="9"/>
  <c r="B4221" i="9"/>
  <c r="B4222" i="9"/>
  <c r="B4223" i="9"/>
  <c r="B4224" i="9"/>
  <c r="B4225" i="9"/>
  <c r="B4226" i="9"/>
  <c r="B4227" i="9"/>
  <c r="B4228" i="9"/>
  <c r="B4229" i="9"/>
  <c r="B4230" i="9"/>
  <c r="B4231" i="9"/>
  <c r="B4232" i="9"/>
  <c r="B4233" i="9"/>
  <c r="B4234" i="9"/>
  <c r="B4235" i="9"/>
  <c r="B4236" i="9"/>
  <c r="B4237" i="9"/>
  <c r="B4238" i="9"/>
  <c r="B4239" i="9"/>
  <c r="B4240" i="9"/>
  <c r="B4241" i="9"/>
  <c r="B4242" i="9"/>
  <c r="B4243" i="9"/>
  <c r="B4244" i="9"/>
  <c r="B4245" i="9"/>
  <c r="B4246" i="9"/>
  <c r="B4247" i="9"/>
  <c r="B4248" i="9"/>
  <c r="B4249" i="9"/>
  <c r="B4250" i="9"/>
  <c r="B4251" i="9"/>
  <c r="B4252" i="9"/>
  <c r="B4253" i="9"/>
  <c r="B4254" i="9"/>
  <c r="B4255" i="9"/>
  <c r="B4256" i="9"/>
  <c r="B4257" i="9"/>
  <c r="B4258" i="9"/>
  <c r="B4259" i="9"/>
  <c r="B4260" i="9"/>
  <c r="B4261" i="9"/>
  <c r="B4262" i="9"/>
  <c r="B4263" i="9"/>
  <c r="B4264" i="9"/>
  <c r="B4265" i="9"/>
  <c r="B4266" i="9"/>
  <c r="B4267" i="9"/>
  <c r="B4268" i="9"/>
  <c r="B4269" i="9"/>
  <c r="B4270" i="9"/>
  <c r="B4271" i="9"/>
  <c r="B4272" i="9"/>
  <c r="B4273" i="9"/>
  <c r="B4274" i="9"/>
  <c r="B4275" i="9"/>
  <c r="B4276" i="9"/>
  <c r="B4277" i="9"/>
  <c r="B4278" i="9"/>
  <c r="B4279" i="9"/>
  <c r="B4280" i="9"/>
  <c r="B4281" i="9"/>
  <c r="B4282" i="9"/>
  <c r="B4283" i="9"/>
  <c r="B4284" i="9"/>
  <c r="B4285" i="9"/>
  <c r="B4286" i="9"/>
  <c r="B4287" i="9"/>
  <c r="B4288" i="9"/>
  <c r="B4289" i="9"/>
  <c r="B4290" i="9"/>
  <c r="B4291" i="9"/>
  <c r="B4292" i="9"/>
  <c r="B4293" i="9"/>
  <c r="B4294" i="9"/>
  <c r="B4295" i="9"/>
  <c r="B4296" i="9"/>
  <c r="B4297" i="9"/>
  <c r="B4298" i="9"/>
  <c r="B4299" i="9"/>
  <c r="B4300" i="9"/>
  <c r="B4301" i="9"/>
  <c r="B4302" i="9"/>
  <c r="B4303" i="9"/>
  <c r="B4304" i="9"/>
  <c r="B4305" i="9"/>
  <c r="B4306" i="9"/>
  <c r="B4307" i="9"/>
  <c r="B4308" i="9"/>
  <c r="B4309" i="9"/>
  <c r="B4310" i="9"/>
  <c r="B4311" i="9"/>
  <c r="B4312" i="9"/>
  <c r="B4313" i="9"/>
  <c r="B4314" i="9"/>
  <c r="B4315" i="9"/>
  <c r="B4316" i="9"/>
  <c r="B4317" i="9"/>
  <c r="B4318" i="9"/>
  <c r="B4319" i="9"/>
  <c r="B4320" i="9"/>
  <c r="B4321" i="9"/>
  <c r="B4322" i="9"/>
  <c r="B4323" i="9"/>
  <c r="B4324" i="9"/>
  <c r="B4325" i="9"/>
  <c r="B4326" i="9"/>
  <c r="B4327" i="9"/>
  <c r="B4328" i="9"/>
  <c r="B4329" i="9"/>
  <c r="B4330" i="9"/>
  <c r="B4331" i="9"/>
  <c r="B4332" i="9"/>
  <c r="B4333" i="9"/>
  <c r="B4334" i="9"/>
  <c r="B4335" i="9"/>
  <c r="B4336" i="9"/>
  <c r="B4337" i="9"/>
  <c r="B4338" i="9"/>
  <c r="B4339" i="9"/>
  <c r="B4340" i="9"/>
  <c r="B4341" i="9"/>
  <c r="B4342" i="9"/>
  <c r="B4343" i="9"/>
  <c r="B4344" i="9"/>
  <c r="B4345" i="9"/>
  <c r="B4346" i="9"/>
  <c r="B4347" i="9"/>
  <c r="B4348" i="9"/>
  <c r="B4349" i="9"/>
  <c r="B4350" i="9"/>
  <c r="B4351" i="9"/>
  <c r="B4352" i="9"/>
  <c r="B4353" i="9"/>
  <c r="B4354" i="9"/>
  <c r="B4355" i="9"/>
  <c r="B4356" i="9"/>
  <c r="B4357" i="9"/>
  <c r="B4358" i="9"/>
  <c r="B4359" i="9"/>
  <c r="B4360" i="9"/>
  <c r="B4361" i="9"/>
  <c r="B4362" i="9"/>
  <c r="B4363" i="9"/>
  <c r="B4364" i="9"/>
  <c r="B4365" i="9"/>
  <c r="B4366" i="9"/>
  <c r="B4367" i="9"/>
  <c r="B4368" i="9"/>
  <c r="B4369" i="9"/>
  <c r="B4370" i="9"/>
  <c r="B4371" i="9"/>
  <c r="B4372" i="9"/>
  <c r="B4373" i="9"/>
  <c r="B4374" i="9"/>
  <c r="B4375" i="9"/>
  <c r="B4376" i="9"/>
  <c r="B4377" i="9"/>
  <c r="B4378" i="9"/>
  <c r="B4379" i="9"/>
  <c r="B4380" i="9"/>
  <c r="B4381" i="9"/>
  <c r="B4382" i="9"/>
  <c r="B4383" i="9"/>
  <c r="B4384" i="9"/>
  <c r="B4385" i="9"/>
  <c r="B4386" i="9"/>
  <c r="B4387" i="9"/>
  <c r="B4388" i="9"/>
  <c r="B4389" i="9"/>
  <c r="B4390" i="9"/>
  <c r="B4391" i="9"/>
  <c r="B4392" i="9"/>
  <c r="B4393" i="9"/>
  <c r="B4394" i="9"/>
  <c r="B4395" i="9"/>
  <c r="B4396" i="9"/>
  <c r="B4397" i="9"/>
  <c r="B4398" i="9"/>
  <c r="B4399" i="9"/>
  <c r="B4400" i="9"/>
  <c r="B4401" i="9"/>
  <c r="B4402" i="9"/>
  <c r="B4403" i="9"/>
  <c r="B4404" i="9"/>
  <c r="B4405" i="9"/>
  <c r="B4406" i="9"/>
  <c r="B4407" i="9"/>
  <c r="B4408" i="9"/>
  <c r="B4409" i="9"/>
  <c r="B4410" i="9"/>
  <c r="B4411" i="9"/>
  <c r="B4412" i="9"/>
  <c r="B4413" i="9"/>
  <c r="B4414" i="9"/>
  <c r="B4415" i="9"/>
  <c r="B4416" i="9"/>
  <c r="B4417" i="9"/>
  <c r="B4418" i="9"/>
  <c r="B4419" i="9"/>
  <c r="B4420" i="9"/>
  <c r="B4421" i="9"/>
  <c r="B4422" i="9"/>
  <c r="B4423" i="9"/>
  <c r="B4424" i="9"/>
  <c r="B4425" i="9"/>
  <c r="B4426" i="9"/>
  <c r="B4427" i="9"/>
  <c r="B4428" i="9"/>
  <c r="B4429" i="9"/>
  <c r="B4430" i="9"/>
  <c r="B4431" i="9"/>
  <c r="B4432" i="9"/>
  <c r="B4433" i="9"/>
  <c r="B4434" i="9"/>
  <c r="B4435" i="9"/>
  <c r="B4436" i="9"/>
  <c r="B4437" i="9"/>
  <c r="B4438" i="9"/>
  <c r="B4439" i="9"/>
  <c r="B4440" i="9"/>
  <c r="B4441" i="9"/>
  <c r="B4442" i="9"/>
  <c r="B4443" i="9"/>
  <c r="B4444" i="9"/>
  <c r="B4445" i="9"/>
  <c r="B4446" i="9"/>
  <c r="B4447" i="9"/>
  <c r="B4448" i="9"/>
  <c r="B4449" i="9"/>
  <c r="B4450" i="9"/>
  <c r="B4451" i="9"/>
  <c r="B4452" i="9"/>
  <c r="B4453" i="9"/>
  <c r="B4454" i="9"/>
  <c r="B4455" i="9"/>
  <c r="B4456" i="9"/>
  <c r="B4457" i="9"/>
  <c r="B4458" i="9"/>
  <c r="B4459" i="9"/>
  <c r="B4460" i="9"/>
  <c r="B4461" i="9"/>
  <c r="B4462" i="9"/>
  <c r="B4463" i="9"/>
  <c r="B4464" i="9"/>
  <c r="B4465" i="9"/>
  <c r="B4466" i="9"/>
  <c r="B4467" i="9"/>
  <c r="B4468" i="9"/>
  <c r="B4469" i="9"/>
  <c r="B4470" i="9"/>
  <c r="B4471" i="9"/>
  <c r="B4472" i="9"/>
  <c r="B4473" i="9"/>
  <c r="B4474" i="9"/>
  <c r="B4475" i="9"/>
  <c r="B4476" i="9"/>
  <c r="B4477" i="9"/>
  <c r="B4478" i="9"/>
  <c r="B4479" i="9"/>
  <c r="B4480" i="9"/>
  <c r="B4481" i="9"/>
  <c r="B4482" i="9"/>
  <c r="B4483" i="9"/>
  <c r="B4484" i="9"/>
  <c r="B4485" i="9"/>
  <c r="B4486" i="9"/>
  <c r="B4487" i="9"/>
  <c r="B4488" i="9"/>
  <c r="B4489" i="9"/>
  <c r="B4490" i="9"/>
  <c r="B4491" i="9"/>
  <c r="B4492" i="9"/>
  <c r="B4493" i="9"/>
  <c r="B4494" i="9"/>
  <c r="B4495" i="9"/>
  <c r="B4496" i="9"/>
  <c r="B4497" i="9"/>
  <c r="B4498" i="9"/>
  <c r="B4499" i="9"/>
  <c r="B4500" i="9"/>
  <c r="B4501" i="9"/>
  <c r="B4502" i="9"/>
  <c r="B4503" i="9"/>
  <c r="B4504" i="9"/>
  <c r="B4505" i="9"/>
  <c r="B4506" i="9"/>
  <c r="B4507" i="9"/>
  <c r="B4508" i="9"/>
  <c r="B4509" i="9"/>
  <c r="B4510" i="9"/>
  <c r="B4511" i="9"/>
  <c r="B4512" i="9"/>
  <c r="B4513" i="9"/>
  <c r="B4514" i="9"/>
  <c r="B4515" i="9"/>
  <c r="B4516" i="9"/>
  <c r="B4517" i="9"/>
  <c r="B4518" i="9"/>
  <c r="B4519" i="9"/>
  <c r="B4520" i="9"/>
  <c r="B4521" i="9"/>
  <c r="B4522" i="9"/>
  <c r="B4523" i="9"/>
  <c r="B4524" i="9"/>
  <c r="B4525" i="9"/>
  <c r="B4526" i="9"/>
  <c r="B4527" i="9"/>
  <c r="B4528" i="9"/>
  <c r="B4529" i="9"/>
  <c r="B4530" i="9"/>
  <c r="B4531" i="9"/>
  <c r="B4532" i="9"/>
  <c r="B4533" i="9"/>
  <c r="B4534" i="9"/>
  <c r="B4535" i="9"/>
  <c r="B4536" i="9"/>
  <c r="B4537" i="9"/>
  <c r="B4538" i="9"/>
  <c r="B4539" i="9"/>
  <c r="B4540" i="9"/>
  <c r="B4541" i="9"/>
  <c r="B4542" i="9"/>
  <c r="B4543" i="9"/>
  <c r="B4544" i="9"/>
  <c r="B4545" i="9"/>
  <c r="B4546" i="9"/>
  <c r="B4547" i="9"/>
  <c r="B4548" i="9"/>
  <c r="B4549" i="9"/>
  <c r="B4550" i="9"/>
  <c r="B4551" i="9"/>
  <c r="B4552" i="9"/>
  <c r="B4553" i="9"/>
  <c r="B4554" i="9"/>
  <c r="B4555" i="9"/>
  <c r="B4556" i="9"/>
  <c r="B4557" i="9"/>
  <c r="B4558" i="9"/>
  <c r="B4559" i="9"/>
  <c r="B4560" i="9"/>
  <c r="B4561" i="9"/>
  <c r="B4562" i="9"/>
  <c r="B4563" i="9"/>
  <c r="B4564" i="9"/>
  <c r="B4565" i="9"/>
  <c r="B4566" i="9"/>
  <c r="B4567" i="9"/>
  <c r="B4568" i="9"/>
  <c r="B4569" i="9"/>
  <c r="B4570" i="9"/>
  <c r="B4571" i="9"/>
  <c r="B4572" i="9"/>
  <c r="B4573" i="9"/>
  <c r="B4574" i="9"/>
  <c r="B4575" i="9"/>
  <c r="B4576" i="9"/>
  <c r="B4577" i="9"/>
  <c r="B4578" i="9"/>
  <c r="B4579" i="9"/>
  <c r="B4580" i="9"/>
  <c r="B4581" i="9"/>
  <c r="B4582" i="9"/>
  <c r="B4583" i="9"/>
  <c r="B4584" i="9"/>
  <c r="B4585" i="9"/>
  <c r="B4586" i="9"/>
  <c r="B4587" i="9"/>
  <c r="B4588" i="9"/>
  <c r="B4589" i="9"/>
  <c r="B4590" i="9"/>
  <c r="B4591" i="9"/>
  <c r="B4592" i="9"/>
  <c r="B4593" i="9"/>
  <c r="B4594" i="9"/>
  <c r="B4595" i="9"/>
  <c r="B4596" i="9"/>
  <c r="B4597" i="9"/>
  <c r="B4598" i="9"/>
  <c r="B4599" i="9"/>
  <c r="B4600" i="9"/>
  <c r="B4601" i="9"/>
  <c r="B4602" i="9"/>
  <c r="B4603" i="9"/>
  <c r="B4604" i="9"/>
  <c r="B4605" i="9"/>
  <c r="B4606" i="9"/>
  <c r="B4607" i="9"/>
  <c r="B4608" i="9"/>
  <c r="B4609" i="9"/>
  <c r="B4610" i="9"/>
  <c r="B4611" i="9"/>
  <c r="B4612" i="9"/>
  <c r="B4613" i="9"/>
  <c r="B4614" i="9"/>
  <c r="B4615" i="9"/>
  <c r="B4616" i="9"/>
  <c r="B4617" i="9"/>
  <c r="B4618" i="9"/>
  <c r="B4619" i="9"/>
  <c r="B4620" i="9"/>
  <c r="B4621" i="9"/>
  <c r="B4622" i="9"/>
  <c r="B4623" i="9"/>
  <c r="B4624" i="9"/>
  <c r="B4625" i="9"/>
  <c r="B4626" i="9"/>
  <c r="B4627" i="9"/>
  <c r="B4628" i="9"/>
  <c r="B4629" i="9"/>
  <c r="B4630" i="9"/>
  <c r="B4631" i="9"/>
  <c r="B4632" i="9"/>
  <c r="B4633" i="9"/>
  <c r="B4634" i="9"/>
  <c r="B4635" i="9"/>
  <c r="B4636" i="9"/>
  <c r="B4637" i="9"/>
  <c r="B4638" i="9"/>
  <c r="B4639" i="9"/>
  <c r="B4640" i="9"/>
  <c r="B4641" i="9"/>
  <c r="B4642" i="9"/>
  <c r="B4643" i="9"/>
  <c r="B4644" i="9"/>
  <c r="B4645" i="9"/>
  <c r="B4646" i="9"/>
  <c r="B4647" i="9"/>
  <c r="B4648" i="9"/>
  <c r="B4649" i="9"/>
  <c r="B4650" i="9"/>
  <c r="B4651" i="9"/>
  <c r="B4652" i="9"/>
  <c r="B4653" i="9"/>
  <c r="B4654" i="9"/>
  <c r="B4655" i="9"/>
  <c r="B4656" i="9"/>
  <c r="B4657" i="9"/>
  <c r="B4658" i="9"/>
  <c r="B4659" i="9"/>
  <c r="B4660" i="9"/>
  <c r="B4661" i="9"/>
  <c r="B4662" i="9"/>
  <c r="B4663" i="9"/>
  <c r="B4664" i="9"/>
  <c r="B4665" i="9"/>
  <c r="B4666" i="9"/>
  <c r="B4667" i="9"/>
  <c r="B4668" i="9"/>
  <c r="B4669" i="9"/>
  <c r="B4670" i="9"/>
  <c r="B4671" i="9"/>
  <c r="B4672" i="9"/>
  <c r="B4673" i="9"/>
  <c r="B4674" i="9"/>
  <c r="B4675" i="9"/>
  <c r="B4676" i="9"/>
  <c r="B4677" i="9"/>
  <c r="B4678" i="9"/>
  <c r="B4679" i="9"/>
  <c r="B4680" i="9"/>
  <c r="B4681" i="9"/>
  <c r="B4682" i="9"/>
  <c r="B4683" i="9"/>
  <c r="B4684" i="9"/>
  <c r="B4685" i="9"/>
  <c r="B4686" i="9"/>
  <c r="B4687" i="9"/>
  <c r="B4688" i="9"/>
  <c r="B4689" i="9"/>
  <c r="B4690" i="9"/>
  <c r="B4691" i="9"/>
  <c r="B4692" i="9"/>
  <c r="B4693" i="9"/>
  <c r="B4694" i="9"/>
  <c r="B4695" i="9"/>
  <c r="B4696" i="9"/>
  <c r="B4697" i="9"/>
  <c r="B4698" i="9"/>
  <c r="B4699" i="9"/>
  <c r="B4700" i="9"/>
  <c r="B4701" i="9"/>
  <c r="B4702" i="9"/>
  <c r="B4703" i="9"/>
  <c r="B4704" i="9"/>
  <c r="B4705" i="9"/>
  <c r="B4706" i="9"/>
  <c r="B4707" i="9"/>
  <c r="B4708" i="9"/>
  <c r="B4709" i="9"/>
  <c r="B4710" i="9"/>
  <c r="B4711" i="9"/>
  <c r="B4712" i="9"/>
  <c r="B4713" i="9"/>
  <c r="B4714" i="9"/>
  <c r="B4715" i="9"/>
  <c r="B4716" i="9"/>
  <c r="B4717" i="9"/>
  <c r="B4718" i="9"/>
  <c r="B4719" i="9"/>
  <c r="B4720" i="9"/>
  <c r="B4721" i="9"/>
  <c r="B4722" i="9"/>
  <c r="B4723" i="9"/>
  <c r="B4724" i="9"/>
  <c r="B4725" i="9"/>
  <c r="B4726" i="9"/>
  <c r="B4727" i="9"/>
  <c r="B4728" i="9"/>
  <c r="B4729" i="9"/>
  <c r="B4730" i="9"/>
  <c r="B4731" i="9"/>
  <c r="B4732" i="9"/>
  <c r="B4733" i="9"/>
  <c r="B4734" i="9"/>
  <c r="B4735" i="9"/>
  <c r="B4736" i="9"/>
  <c r="B4737" i="9"/>
  <c r="B4738" i="9"/>
  <c r="B4739" i="9"/>
  <c r="B4740" i="9"/>
  <c r="B4741" i="9"/>
  <c r="B4742" i="9"/>
  <c r="B4743" i="9"/>
  <c r="B4744" i="9"/>
  <c r="B4745" i="9"/>
  <c r="B4746" i="9"/>
  <c r="B4747" i="9"/>
  <c r="B4748" i="9"/>
  <c r="B4749" i="9"/>
  <c r="B4750" i="9"/>
  <c r="B4751" i="9"/>
  <c r="B4752" i="9"/>
  <c r="B4753" i="9"/>
  <c r="B4754" i="9"/>
  <c r="B4755" i="9"/>
  <c r="B4756" i="9"/>
  <c r="B4757" i="9"/>
  <c r="B4758" i="9"/>
  <c r="B4759" i="9"/>
  <c r="B4760" i="9"/>
  <c r="B4761" i="9"/>
  <c r="B4762" i="9"/>
  <c r="B4763" i="9"/>
  <c r="B4764" i="9"/>
  <c r="B4765" i="9"/>
  <c r="B4766" i="9"/>
  <c r="B4767" i="9"/>
  <c r="B4768" i="9"/>
  <c r="B4769" i="9"/>
  <c r="B4770" i="9"/>
  <c r="B4771" i="9"/>
  <c r="B4772" i="9"/>
  <c r="B4773" i="9"/>
  <c r="B4774" i="9"/>
  <c r="B4775" i="9"/>
  <c r="B4776" i="9"/>
  <c r="B4777" i="9"/>
  <c r="B4778" i="9"/>
  <c r="B4779" i="9"/>
  <c r="B4780" i="9"/>
  <c r="B4781" i="9"/>
  <c r="B4782" i="9"/>
  <c r="B4783" i="9"/>
  <c r="B4784" i="9"/>
  <c r="B4785" i="9"/>
  <c r="B4786" i="9"/>
  <c r="B4787" i="9"/>
  <c r="B4788" i="9"/>
  <c r="B4789" i="9"/>
  <c r="B4790" i="9"/>
  <c r="B4791" i="9"/>
  <c r="B4792" i="9"/>
  <c r="B4793" i="9"/>
  <c r="B4794" i="9"/>
  <c r="B4795" i="9"/>
  <c r="B4796" i="9"/>
  <c r="B4797" i="9"/>
  <c r="B4798" i="9"/>
  <c r="B4799" i="9"/>
  <c r="B4800" i="9"/>
  <c r="B4801" i="9"/>
  <c r="B4802" i="9"/>
  <c r="B4803" i="9"/>
  <c r="B4804" i="9"/>
  <c r="B4805" i="9"/>
  <c r="B4806" i="9"/>
  <c r="B4807" i="9"/>
  <c r="B4808" i="9"/>
  <c r="B4809" i="9"/>
  <c r="B4810" i="9"/>
  <c r="B4811" i="9"/>
  <c r="B4812" i="9"/>
  <c r="B4813" i="9"/>
  <c r="B4814" i="9"/>
  <c r="B4815" i="9"/>
  <c r="B4816" i="9"/>
  <c r="B4817" i="9"/>
  <c r="B4818" i="9"/>
  <c r="B4819" i="9"/>
  <c r="B4820" i="9"/>
  <c r="B4821" i="9"/>
  <c r="B4822" i="9"/>
  <c r="B4823" i="9"/>
  <c r="B4824" i="9"/>
  <c r="B4825" i="9"/>
  <c r="B4826" i="9"/>
  <c r="B4827" i="9"/>
  <c r="B4828" i="9"/>
  <c r="B4829" i="9"/>
  <c r="B4830" i="9"/>
  <c r="B4831" i="9"/>
  <c r="B4832" i="9"/>
  <c r="B4833" i="9"/>
  <c r="B4834" i="9"/>
  <c r="B4835" i="9"/>
  <c r="B4836" i="9"/>
  <c r="B4837" i="9"/>
  <c r="B4838" i="9"/>
  <c r="B4839" i="9"/>
  <c r="B4840" i="9"/>
  <c r="B4841" i="9"/>
  <c r="B4842" i="9"/>
  <c r="B4843" i="9"/>
  <c r="B4844" i="9"/>
  <c r="B4845" i="9"/>
  <c r="B4846" i="9"/>
  <c r="B4847" i="9"/>
  <c r="B4848" i="9"/>
  <c r="B4849" i="9"/>
  <c r="B4850" i="9"/>
  <c r="B4851" i="9"/>
  <c r="B4852" i="9"/>
  <c r="B4853" i="9"/>
  <c r="B4854" i="9"/>
  <c r="B4855" i="9"/>
  <c r="B4856" i="9"/>
  <c r="B4857" i="9"/>
  <c r="B4858" i="9"/>
  <c r="B4859" i="9"/>
  <c r="B4860" i="9"/>
  <c r="B4861" i="9"/>
  <c r="B4862" i="9"/>
  <c r="B4863" i="9"/>
  <c r="B4864" i="9"/>
  <c r="B4865" i="9"/>
  <c r="B4866" i="9"/>
  <c r="B4867" i="9"/>
  <c r="B4868" i="9"/>
  <c r="B4869" i="9"/>
  <c r="B4870" i="9"/>
  <c r="B4871" i="9"/>
  <c r="B4872" i="9"/>
  <c r="B4873" i="9"/>
  <c r="B4874" i="9"/>
  <c r="B4875" i="9"/>
  <c r="B4876" i="9"/>
  <c r="B4877" i="9"/>
  <c r="B4878" i="9"/>
  <c r="B4879" i="9"/>
  <c r="B4880" i="9"/>
  <c r="B4881" i="9"/>
  <c r="B4882" i="9"/>
  <c r="B4883" i="9"/>
  <c r="B4884" i="9"/>
  <c r="B4885" i="9"/>
  <c r="B4886" i="9"/>
  <c r="B4887" i="9"/>
  <c r="B4888" i="9"/>
  <c r="B4889" i="9"/>
  <c r="B4890" i="9"/>
  <c r="B4891" i="9"/>
  <c r="B4892" i="9"/>
  <c r="B4893" i="9"/>
  <c r="B4894" i="9"/>
  <c r="B4895" i="9"/>
  <c r="B4896" i="9"/>
  <c r="B4897" i="9"/>
  <c r="B4898" i="9"/>
  <c r="B4899" i="9"/>
  <c r="B4900" i="9"/>
  <c r="B4901" i="9"/>
  <c r="B4902" i="9"/>
  <c r="B4903" i="9"/>
  <c r="B4904" i="9"/>
  <c r="B4905" i="9"/>
  <c r="B4906" i="9"/>
  <c r="B4907" i="9"/>
  <c r="B4908" i="9"/>
  <c r="B4909" i="9"/>
  <c r="B4910" i="9"/>
  <c r="B4911" i="9"/>
  <c r="B4912" i="9"/>
  <c r="B4913" i="9"/>
  <c r="B4914" i="9"/>
  <c r="B4915" i="9"/>
  <c r="B4916" i="9"/>
  <c r="B4917" i="9"/>
  <c r="B4918" i="9"/>
  <c r="B4919" i="9"/>
  <c r="B4920" i="9"/>
  <c r="B4921" i="9"/>
  <c r="B4922" i="9"/>
  <c r="B4923" i="9"/>
  <c r="B4924" i="9"/>
  <c r="B4925" i="9"/>
  <c r="B4926" i="9"/>
  <c r="B4927" i="9"/>
  <c r="B4928" i="9"/>
  <c r="B4929" i="9"/>
  <c r="B4930" i="9"/>
  <c r="B4931" i="9"/>
  <c r="B4932" i="9"/>
  <c r="B4933" i="9"/>
  <c r="B4934" i="9"/>
  <c r="B4935" i="9"/>
  <c r="B4936" i="9"/>
  <c r="B4937" i="9"/>
  <c r="B4938" i="9"/>
  <c r="B4939" i="9"/>
  <c r="B4940" i="9"/>
  <c r="B4941" i="9"/>
  <c r="B4942" i="9"/>
  <c r="B4943" i="9"/>
  <c r="B4944" i="9"/>
  <c r="B4945" i="9"/>
  <c r="B4946" i="9"/>
  <c r="B4947" i="9"/>
  <c r="B4948" i="9"/>
  <c r="B4949" i="9"/>
  <c r="B4950" i="9"/>
  <c r="B4951" i="9"/>
  <c r="B4952" i="9"/>
  <c r="B4953" i="9"/>
  <c r="B4954" i="9"/>
  <c r="B4955" i="9"/>
  <c r="B4956" i="9"/>
  <c r="B4957" i="9"/>
  <c r="B4958" i="9"/>
  <c r="B4959" i="9"/>
  <c r="B4960" i="9"/>
  <c r="B4961" i="9"/>
  <c r="B4962" i="9"/>
  <c r="B4963" i="9"/>
  <c r="B4964" i="9"/>
  <c r="B4965" i="9"/>
  <c r="B4966" i="9"/>
  <c r="B4967" i="9"/>
  <c r="B4968" i="9"/>
  <c r="B4969" i="9"/>
  <c r="B4970" i="9"/>
  <c r="B4971" i="9"/>
  <c r="B4972" i="9"/>
  <c r="B4973" i="9"/>
  <c r="B4974" i="9"/>
  <c r="B4975" i="9"/>
  <c r="B4976" i="9"/>
  <c r="B4977" i="9"/>
  <c r="B4978" i="9"/>
  <c r="B4979" i="9"/>
  <c r="B4980" i="9"/>
  <c r="B4981" i="9"/>
  <c r="B4982" i="9"/>
  <c r="B4983" i="9"/>
  <c r="B4984" i="9"/>
  <c r="B4985" i="9"/>
  <c r="B4986" i="9"/>
  <c r="B4987" i="9"/>
  <c r="B4988" i="9"/>
  <c r="B4989" i="9"/>
  <c r="B4990" i="9"/>
  <c r="B4991" i="9"/>
  <c r="B4992" i="9"/>
  <c r="B4993" i="9"/>
  <c r="B4994" i="9"/>
  <c r="B4995" i="9"/>
  <c r="B4996" i="9"/>
  <c r="B4997" i="9"/>
  <c r="B4998" i="9"/>
  <c r="B4999" i="9"/>
  <c r="B5000" i="9"/>
  <c r="B5001" i="9"/>
  <c r="B5002" i="9"/>
  <c r="B5003" i="9"/>
  <c r="B5004" i="9"/>
  <c r="B5005" i="9"/>
  <c r="B5006" i="9"/>
  <c r="B5007" i="9"/>
  <c r="B5008" i="9"/>
  <c r="B5009" i="9"/>
  <c r="B5010" i="9"/>
  <c r="B5011" i="9"/>
  <c r="B5012" i="9"/>
  <c r="B5013" i="9"/>
  <c r="B5014" i="9"/>
  <c r="B5015" i="9"/>
  <c r="B5016" i="9"/>
  <c r="B5017" i="9"/>
  <c r="B5018" i="9"/>
  <c r="B5019" i="9"/>
  <c r="B5020" i="9"/>
  <c r="B5021" i="9"/>
  <c r="B5022" i="9"/>
  <c r="B5023" i="9"/>
  <c r="B5024" i="9"/>
  <c r="B5025" i="9"/>
  <c r="B5026" i="9"/>
  <c r="B5027" i="9"/>
  <c r="B5028" i="9"/>
  <c r="B5029" i="9"/>
  <c r="B5030" i="9"/>
  <c r="B5031" i="9"/>
  <c r="B5032" i="9"/>
  <c r="B5033" i="9"/>
  <c r="B5034" i="9"/>
  <c r="B5035" i="9"/>
  <c r="B5036" i="9"/>
  <c r="B5037" i="9"/>
  <c r="B5038" i="9"/>
  <c r="B5039" i="9"/>
  <c r="B5040" i="9"/>
  <c r="B5041" i="9"/>
  <c r="B5042" i="9"/>
  <c r="B5043" i="9"/>
  <c r="B5044" i="9"/>
  <c r="B5045" i="9"/>
  <c r="B5046" i="9"/>
  <c r="B5047" i="9"/>
  <c r="B5048" i="9"/>
  <c r="B5049" i="9"/>
  <c r="B5050" i="9"/>
  <c r="B5051" i="9"/>
  <c r="B5052" i="9"/>
  <c r="B5053" i="9"/>
  <c r="B5054" i="9"/>
  <c r="B5055" i="9"/>
  <c r="B5056" i="9"/>
  <c r="B5057" i="9"/>
  <c r="B5058" i="9"/>
  <c r="B5059" i="9"/>
  <c r="B5060" i="9"/>
  <c r="B5061" i="9"/>
  <c r="B5062" i="9"/>
  <c r="B5063" i="9"/>
  <c r="B5064" i="9"/>
  <c r="B5065" i="9"/>
  <c r="B5066" i="9"/>
  <c r="B5067" i="9"/>
  <c r="B5068" i="9"/>
  <c r="B5069" i="9"/>
  <c r="B5070" i="9"/>
  <c r="B5071" i="9"/>
  <c r="B5072" i="9"/>
  <c r="B5073" i="9"/>
  <c r="B5074" i="9"/>
  <c r="B5075" i="9"/>
  <c r="B5076" i="9"/>
  <c r="B5077" i="9"/>
  <c r="B5078" i="9"/>
  <c r="B5079" i="9"/>
  <c r="B5080" i="9"/>
  <c r="B5081" i="9"/>
  <c r="B5082" i="9"/>
  <c r="B5083" i="9"/>
  <c r="B5084" i="9"/>
  <c r="B5085" i="9"/>
  <c r="B5086" i="9"/>
  <c r="B5087" i="9"/>
  <c r="B5088" i="9"/>
  <c r="B5089" i="9"/>
  <c r="B5090" i="9"/>
  <c r="B5091" i="9"/>
  <c r="B5092" i="9"/>
  <c r="B5093" i="9"/>
  <c r="B5094" i="9"/>
  <c r="B5095" i="9"/>
  <c r="B5096" i="9"/>
  <c r="B5097" i="9"/>
  <c r="B5098" i="9"/>
  <c r="B5099" i="9"/>
  <c r="B5100" i="9"/>
  <c r="B5101" i="9"/>
  <c r="B5102" i="9"/>
  <c r="B5103" i="9"/>
  <c r="B5104" i="9"/>
  <c r="B5105" i="9"/>
  <c r="B5106" i="9"/>
  <c r="B5107" i="9"/>
  <c r="B5108" i="9"/>
  <c r="B5109" i="9"/>
  <c r="B5110" i="9"/>
  <c r="B5111" i="9"/>
  <c r="B5112" i="9"/>
  <c r="B5113" i="9"/>
  <c r="B5114" i="9"/>
  <c r="B5115" i="9"/>
  <c r="B5116" i="9"/>
  <c r="B5117" i="9"/>
  <c r="B5118" i="9"/>
  <c r="B5119" i="9"/>
  <c r="B5120" i="9"/>
  <c r="B5121" i="9"/>
  <c r="B5122" i="9"/>
  <c r="B5123" i="9"/>
  <c r="B5124" i="9"/>
  <c r="B5125" i="9"/>
  <c r="B5126" i="9"/>
  <c r="B5127" i="9"/>
  <c r="B5128" i="9"/>
  <c r="B5129" i="9"/>
  <c r="B5130" i="9"/>
  <c r="B5131" i="9"/>
  <c r="B5132" i="9"/>
  <c r="B5133" i="9"/>
  <c r="B5134" i="9"/>
  <c r="B5135" i="9"/>
  <c r="B5136" i="9"/>
  <c r="B5137" i="9"/>
  <c r="B5138" i="9"/>
  <c r="B5139" i="9"/>
  <c r="B5140" i="9"/>
  <c r="B5141" i="9"/>
  <c r="B5142" i="9"/>
  <c r="B5143" i="9"/>
  <c r="B5144" i="9"/>
  <c r="B5145" i="9"/>
  <c r="B5146" i="9"/>
  <c r="B5147" i="9"/>
  <c r="B5148" i="9"/>
  <c r="B5149" i="9"/>
  <c r="B5150" i="9"/>
  <c r="B5151" i="9"/>
  <c r="B5152" i="9"/>
  <c r="B5153" i="9"/>
  <c r="B5154" i="9"/>
  <c r="B5155" i="9"/>
  <c r="B5156" i="9"/>
  <c r="B5157" i="9"/>
  <c r="B5158" i="9"/>
  <c r="B5159" i="9"/>
  <c r="B5160" i="9"/>
  <c r="B5161" i="9"/>
  <c r="B5162" i="9"/>
  <c r="B5163" i="9"/>
  <c r="B5164" i="9"/>
  <c r="B5165" i="9"/>
  <c r="B5166" i="9"/>
  <c r="B5167" i="9"/>
  <c r="B5168" i="9"/>
  <c r="B5169" i="9"/>
  <c r="B5170" i="9"/>
  <c r="B5171" i="9"/>
  <c r="B5172" i="9"/>
  <c r="B5173" i="9"/>
  <c r="B5174" i="9"/>
  <c r="B5175" i="9"/>
  <c r="B5176" i="9"/>
  <c r="B5177" i="9"/>
  <c r="B5178" i="9"/>
  <c r="B5179" i="9"/>
  <c r="B5180" i="9"/>
  <c r="B5181" i="9"/>
  <c r="B5182" i="9"/>
  <c r="B5183" i="9"/>
  <c r="B5184" i="9"/>
  <c r="B5185" i="9"/>
  <c r="B5186" i="9"/>
  <c r="B5187" i="9"/>
  <c r="B5188" i="9"/>
  <c r="B5189" i="9"/>
  <c r="B5190" i="9"/>
  <c r="B5191" i="9"/>
  <c r="B5192" i="9"/>
  <c r="B5193" i="9"/>
  <c r="B5194" i="9"/>
  <c r="B5195" i="9"/>
  <c r="B5196" i="9"/>
  <c r="B5197" i="9"/>
  <c r="B5198" i="9"/>
  <c r="B5199" i="9"/>
  <c r="B5200" i="9"/>
  <c r="B5201" i="9"/>
  <c r="B5202" i="9"/>
  <c r="B5203" i="9"/>
  <c r="B5204" i="9"/>
  <c r="B5205" i="9"/>
  <c r="B5206" i="9"/>
  <c r="B5207" i="9"/>
  <c r="B5208" i="9"/>
  <c r="B5209" i="9"/>
  <c r="B5210" i="9"/>
  <c r="B5211" i="9"/>
  <c r="B5212" i="9"/>
  <c r="B5213" i="9"/>
  <c r="B5214" i="9"/>
  <c r="B5215" i="9"/>
  <c r="B5216" i="9"/>
  <c r="B5217" i="9"/>
  <c r="B5218" i="9"/>
  <c r="B5219" i="9"/>
  <c r="B5220" i="9"/>
  <c r="B5221" i="9"/>
  <c r="B5222" i="9"/>
  <c r="B5223" i="9"/>
  <c r="B5224" i="9"/>
  <c r="B5225" i="9"/>
  <c r="B5226" i="9"/>
  <c r="B5227" i="9"/>
  <c r="B5228" i="9"/>
  <c r="B5229" i="9"/>
  <c r="B5230" i="9"/>
  <c r="B5231" i="9"/>
  <c r="B5232" i="9"/>
  <c r="B5233" i="9"/>
  <c r="B5234" i="9"/>
  <c r="B5235" i="9"/>
  <c r="B5236" i="9"/>
  <c r="B5237" i="9"/>
  <c r="B5238" i="9"/>
  <c r="B5239" i="9"/>
  <c r="B5240" i="9"/>
  <c r="B5241" i="9"/>
  <c r="B5242" i="9"/>
  <c r="B5243" i="9"/>
  <c r="B5244" i="9"/>
  <c r="B5245" i="9"/>
  <c r="B5246" i="9"/>
  <c r="B5247" i="9"/>
  <c r="B5248" i="9"/>
  <c r="B5249" i="9"/>
  <c r="B5250" i="9"/>
  <c r="B5251" i="9"/>
  <c r="B5252" i="9"/>
  <c r="B5253" i="9"/>
  <c r="B5254" i="9"/>
  <c r="B5255" i="9"/>
  <c r="B5256" i="9"/>
  <c r="B5257" i="9"/>
  <c r="B5258" i="9"/>
  <c r="B5259" i="9"/>
  <c r="B5260" i="9"/>
  <c r="B5261" i="9"/>
  <c r="B5262" i="9"/>
  <c r="B5263" i="9"/>
  <c r="B5264" i="9"/>
  <c r="B5265" i="9"/>
  <c r="B5266" i="9"/>
  <c r="B5267" i="9"/>
  <c r="B5268" i="9"/>
  <c r="B5269" i="9"/>
  <c r="B5270" i="9"/>
  <c r="B5271" i="9"/>
  <c r="B5272" i="9"/>
  <c r="B5273" i="9"/>
  <c r="B5274" i="9"/>
  <c r="B5275" i="9"/>
  <c r="B5276" i="9"/>
  <c r="B5277" i="9"/>
  <c r="B5278" i="9"/>
  <c r="B5279" i="9"/>
  <c r="B5280" i="9"/>
  <c r="B5281" i="9"/>
  <c r="B5282" i="9"/>
  <c r="B5283" i="9"/>
  <c r="B5284" i="9"/>
  <c r="B5285" i="9"/>
  <c r="B5286" i="9"/>
  <c r="B5287" i="9"/>
  <c r="B5288" i="9"/>
  <c r="B5289" i="9"/>
  <c r="B5290" i="9"/>
  <c r="B5291" i="9"/>
  <c r="B5292" i="9"/>
  <c r="B5293" i="9"/>
  <c r="B5294" i="9"/>
  <c r="B5295" i="9"/>
  <c r="B5296" i="9"/>
  <c r="B5297" i="9"/>
  <c r="B5298" i="9"/>
  <c r="B5299" i="9"/>
  <c r="B5300" i="9"/>
  <c r="B5301" i="9"/>
  <c r="B5302" i="9"/>
  <c r="B5303" i="9"/>
  <c r="B5304" i="9"/>
  <c r="B5305" i="9"/>
  <c r="B5306" i="9"/>
  <c r="B5307" i="9"/>
  <c r="B5308" i="9"/>
  <c r="B5309" i="9"/>
  <c r="B5310" i="9"/>
  <c r="B5311" i="9"/>
  <c r="B5312" i="9"/>
  <c r="B5313" i="9"/>
  <c r="B5314" i="9"/>
  <c r="B5315" i="9"/>
  <c r="B5316" i="9"/>
  <c r="B5317" i="9"/>
  <c r="B5318" i="9"/>
  <c r="B5319" i="9"/>
  <c r="B5320" i="9"/>
  <c r="B5321" i="9"/>
  <c r="B5322" i="9"/>
  <c r="B5323" i="9"/>
  <c r="B5324" i="9"/>
  <c r="B5325" i="9"/>
  <c r="B5326" i="9"/>
  <c r="B5327" i="9"/>
  <c r="B5328" i="9"/>
  <c r="B5329" i="9"/>
  <c r="B5330" i="9"/>
  <c r="B5331" i="9"/>
  <c r="B5332" i="9"/>
  <c r="B5333" i="9"/>
  <c r="B5334" i="9"/>
  <c r="B5335" i="9"/>
  <c r="B5336" i="9"/>
  <c r="B5337" i="9"/>
  <c r="B5338" i="9"/>
  <c r="B5339" i="9"/>
  <c r="B5340" i="9"/>
  <c r="B5341" i="9"/>
  <c r="B5342" i="9"/>
  <c r="B5343" i="9"/>
  <c r="B5344" i="9"/>
  <c r="B5345" i="9"/>
  <c r="B5346" i="9"/>
  <c r="B5347" i="9"/>
  <c r="B5348" i="9"/>
  <c r="B5349" i="9"/>
  <c r="B5350" i="9"/>
  <c r="B5351" i="9"/>
  <c r="B5352" i="9"/>
  <c r="B5353" i="9"/>
  <c r="B5354" i="9"/>
  <c r="B5355" i="9"/>
  <c r="B5356" i="9"/>
  <c r="B5357" i="9"/>
  <c r="B5358" i="9"/>
  <c r="B5359" i="9"/>
  <c r="B5360" i="9"/>
  <c r="B5361" i="9"/>
  <c r="B5362" i="9"/>
  <c r="B5363" i="9"/>
  <c r="B5364" i="9"/>
  <c r="B5365" i="9"/>
  <c r="B5366" i="9"/>
  <c r="B5367" i="9"/>
  <c r="B5368" i="9"/>
  <c r="B5369" i="9"/>
  <c r="B5370" i="9"/>
  <c r="B5371" i="9"/>
  <c r="B5372" i="9"/>
  <c r="B5373" i="9"/>
  <c r="B5374" i="9"/>
  <c r="B5375" i="9"/>
  <c r="B5376" i="9"/>
  <c r="B5377" i="9"/>
  <c r="B5378" i="9"/>
  <c r="B5379" i="9"/>
  <c r="B5380" i="9"/>
  <c r="B5381" i="9"/>
  <c r="B5382" i="9"/>
  <c r="B5383" i="9"/>
  <c r="B5384" i="9"/>
  <c r="B5385" i="9"/>
  <c r="B5386" i="9"/>
  <c r="B5387" i="9"/>
  <c r="B5388" i="9"/>
  <c r="B5389" i="9"/>
  <c r="B5390" i="9"/>
  <c r="B5391" i="9"/>
  <c r="B5392" i="9"/>
  <c r="B5393" i="9"/>
  <c r="B5394" i="9"/>
  <c r="B5395" i="9"/>
  <c r="B5396" i="9"/>
  <c r="B5397" i="9"/>
  <c r="B5398" i="9"/>
  <c r="B5399" i="9"/>
  <c r="B5400" i="9"/>
  <c r="B5401" i="9"/>
  <c r="B5402" i="9"/>
  <c r="B5403" i="9"/>
  <c r="B5404" i="9"/>
  <c r="B5405" i="9"/>
  <c r="B5406" i="9"/>
  <c r="B5407" i="9"/>
  <c r="B5408" i="9"/>
  <c r="B5409" i="9"/>
  <c r="B5410" i="9"/>
  <c r="B5411" i="9"/>
  <c r="B5412" i="9"/>
  <c r="B5413" i="9"/>
  <c r="B5414" i="9"/>
  <c r="B5415" i="9"/>
  <c r="B5416" i="9"/>
  <c r="B5417" i="9"/>
  <c r="B5418" i="9"/>
  <c r="B5419" i="9"/>
  <c r="B5420" i="9"/>
  <c r="B5421" i="9"/>
  <c r="B5422" i="9"/>
  <c r="B5423" i="9"/>
  <c r="B5424" i="9"/>
  <c r="B5425" i="9"/>
  <c r="B5426" i="9"/>
  <c r="B5427" i="9"/>
  <c r="B5428" i="9"/>
  <c r="B5429" i="9"/>
  <c r="B5430" i="9"/>
  <c r="B5431" i="9"/>
  <c r="B5432" i="9"/>
  <c r="B5433" i="9"/>
  <c r="B5434" i="9"/>
  <c r="B5435" i="9"/>
  <c r="B5436" i="9"/>
  <c r="B5437" i="9"/>
  <c r="B5438" i="9"/>
  <c r="B5439" i="9"/>
  <c r="B5440" i="9"/>
  <c r="B5441" i="9"/>
  <c r="B5442" i="9"/>
  <c r="B5443" i="9"/>
  <c r="B5444" i="9"/>
  <c r="B5445" i="9"/>
  <c r="B5446" i="9"/>
  <c r="B5447" i="9"/>
  <c r="B5448" i="9"/>
  <c r="B5449" i="9"/>
  <c r="B5450" i="9"/>
  <c r="B5451" i="9"/>
  <c r="B5452" i="9"/>
  <c r="B5453" i="9"/>
  <c r="B5454" i="9"/>
  <c r="B5455" i="9"/>
  <c r="B5456" i="9"/>
  <c r="B5457" i="9"/>
  <c r="B5458" i="9"/>
  <c r="B5459" i="9"/>
  <c r="B5460" i="9"/>
  <c r="B5461" i="9"/>
  <c r="B5462" i="9"/>
  <c r="B5463" i="9"/>
  <c r="B5464" i="9"/>
  <c r="B5465" i="9"/>
  <c r="B5466" i="9"/>
  <c r="B5467" i="9"/>
  <c r="B5468" i="9"/>
  <c r="B5469" i="9"/>
  <c r="B5470" i="9"/>
  <c r="B5471" i="9"/>
  <c r="B5472" i="9"/>
  <c r="B5473" i="9"/>
  <c r="B5474" i="9"/>
  <c r="B5475" i="9"/>
  <c r="B5476" i="9"/>
  <c r="B5477" i="9"/>
  <c r="B5478" i="9"/>
  <c r="B5479" i="9"/>
  <c r="B5480" i="9"/>
  <c r="B5481" i="9"/>
  <c r="B5482" i="9"/>
  <c r="B5483" i="9"/>
  <c r="B5484" i="9"/>
  <c r="B5485" i="9"/>
  <c r="B5486" i="9"/>
  <c r="B5487" i="9"/>
  <c r="B5488" i="9"/>
  <c r="B5489" i="9"/>
  <c r="B5490" i="9"/>
  <c r="B5491" i="9"/>
  <c r="B5492" i="9"/>
  <c r="B5493" i="9"/>
  <c r="B5494" i="9"/>
  <c r="B5495" i="9"/>
  <c r="B5496" i="9"/>
  <c r="B5497" i="9"/>
  <c r="B5498" i="9"/>
  <c r="B5499" i="9"/>
  <c r="B5500" i="9"/>
  <c r="B5501" i="9"/>
  <c r="B5502" i="9"/>
  <c r="B5503" i="9"/>
  <c r="B5504" i="9"/>
  <c r="B5505" i="9"/>
  <c r="B5506" i="9"/>
  <c r="B5507" i="9"/>
  <c r="B5508" i="9"/>
  <c r="B5509" i="9"/>
  <c r="B5510" i="9"/>
  <c r="B5511" i="9"/>
  <c r="B5512" i="9"/>
  <c r="B5513" i="9"/>
  <c r="B5514" i="9"/>
  <c r="B5515" i="9"/>
  <c r="B5516" i="9"/>
  <c r="B5517" i="9"/>
  <c r="B5518" i="9"/>
  <c r="B5519" i="9"/>
  <c r="B5520" i="9"/>
  <c r="B5521" i="9"/>
  <c r="B5522" i="9"/>
  <c r="B5523" i="9"/>
  <c r="B5524" i="9"/>
  <c r="B5525" i="9"/>
  <c r="B5526" i="9"/>
  <c r="B5527" i="9"/>
  <c r="B5528" i="9"/>
  <c r="B5529" i="9"/>
  <c r="B5530" i="9"/>
  <c r="B5531" i="9"/>
  <c r="B5532" i="9"/>
  <c r="B5533" i="9"/>
  <c r="B5534" i="9"/>
  <c r="B5535" i="9"/>
  <c r="B5536" i="9"/>
  <c r="B5537" i="9"/>
  <c r="B5538" i="9"/>
  <c r="B5539" i="9"/>
  <c r="B5540" i="9"/>
  <c r="B5541" i="9"/>
  <c r="B5542" i="9"/>
  <c r="B5543" i="9"/>
  <c r="B5544" i="9"/>
  <c r="B5545" i="9"/>
  <c r="B5546" i="9"/>
  <c r="B5547" i="9"/>
  <c r="B5548" i="9"/>
  <c r="B5549" i="9"/>
  <c r="B5550" i="9"/>
  <c r="B5551" i="9"/>
  <c r="B5552" i="9"/>
  <c r="B5553" i="9"/>
  <c r="B5554" i="9"/>
  <c r="B5555" i="9"/>
  <c r="B5556" i="9"/>
  <c r="B5557" i="9"/>
  <c r="B5558" i="9"/>
  <c r="B5559" i="9"/>
  <c r="B5560" i="9"/>
  <c r="B5561" i="9"/>
  <c r="B5562" i="9"/>
  <c r="B5563" i="9"/>
  <c r="B5564" i="9"/>
  <c r="B5565" i="9"/>
  <c r="B5566" i="9"/>
  <c r="B5567" i="9"/>
  <c r="B5568" i="9"/>
  <c r="B5569" i="9"/>
  <c r="B5570" i="9"/>
  <c r="B5571" i="9"/>
  <c r="B5572" i="9"/>
  <c r="B5573" i="9"/>
  <c r="B5574" i="9"/>
  <c r="B5575" i="9"/>
  <c r="B5576" i="9"/>
  <c r="B5577" i="9"/>
  <c r="B5578" i="9"/>
  <c r="B5579" i="9"/>
  <c r="B5580" i="9"/>
  <c r="B5581" i="9"/>
  <c r="B5582" i="9"/>
  <c r="B5583" i="9"/>
  <c r="B5584" i="9"/>
  <c r="B5585" i="9"/>
  <c r="B5586" i="9"/>
  <c r="B5587" i="9"/>
  <c r="B5588" i="9"/>
  <c r="B5589" i="9"/>
  <c r="B5590" i="9"/>
  <c r="B5591" i="9"/>
  <c r="B5592" i="9"/>
  <c r="B5593" i="9"/>
  <c r="B5594" i="9"/>
  <c r="B5595" i="9"/>
  <c r="B5596" i="9"/>
  <c r="B5597" i="9"/>
  <c r="B5598" i="9"/>
  <c r="B5599" i="9"/>
  <c r="B5600" i="9"/>
  <c r="B5601" i="9"/>
  <c r="B5602" i="9"/>
  <c r="B5603" i="9"/>
  <c r="B5604" i="9"/>
  <c r="B5605" i="9"/>
  <c r="B5606" i="9"/>
  <c r="B5607" i="9"/>
  <c r="B5608" i="9"/>
  <c r="B5609" i="9"/>
  <c r="B5610" i="9"/>
  <c r="B5611" i="9"/>
  <c r="B5612" i="9"/>
  <c r="B5613" i="9"/>
  <c r="B5614" i="9"/>
  <c r="B5615" i="9"/>
  <c r="B5616" i="9"/>
  <c r="B5617" i="9"/>
  <c r="B5618" i="9"/>
  <c r="B5619" i="9"/>
  <c r="B5620" i="9"/>
  <c r="B5621" i="9"/>
  <c r="B5622" i="9"/>
  <c r="B5623" i="9"/>
  <c r="B5624" i="9"/>
  <c r="B5625" i="9"/>
  <c r="B5626" i="9"/>
  <c r="B5627" i="9"/>
  <c r="B5628" i="9"/>
  <c r="B5629" i="9"/>
  <c r="B5630" i="9"/>
  <c r="B5631" i="9"/>
  <c r="B5632" i="9"/>
  <c r="B5633" i="9"/>
  <c r="B5634" i="9"/>
  <c r="B5635" i="9"/>
  <c r="B5636" i="9"/>
  <c r="B5637" i="9"/>
  <c r="B5638" i="9"/>
  <c r="B5639" i="9"/>
  <c r="B5640" i="9"/>
  <c r="B5641" i="9"/>
  <c r="B5642" i="9"/>
  <c r="B5643" i="9"/>
  <c r="B5644" i="9"/>
  <c r="B5645" i="9"/>
  <c r="B5646" i="9"/>
  <c r="B5647" i="9"/>
  <c r="B5648" i="9"/>
  <c r="B5649" i="9"/>
  <c r="B5650" i="9"/>
  <c r="B5651" i="9"/>
  <c r="B5652" i="9"/>
  <c r="B5653" i="9"/>
  <c r="B5654" i="9"/>
  <c r="B5655" i="9"/>
  <c r="B5656" i="9"/>
  <c r="B5657" i="9"/>
  <c r="B5658" i="9"/>
  <c r="B5659" i="9"/>
  <c r="B5660" i="9"/>
  <c r="B5661" i="9"/>
  <c r="B5662" i="9"/>
  <c r="B5663" i="9"/>
  <c r="B5664" i="9"/>
  <c r="B5665" i="9"/>
  <c r="B5666" i="9"/>
  <c r="B5667" i="9"/>
  <c r="B5668" i="9"/>
  <c r="B5669" i="9"/>
  <c r="B5670" i="9"/>
  <c r="B5671" i="9"/>
  <c r="B5672" i="9"/>
  <c r="B5673" i="9"/>
  <c r="B5674" i="9"/>
  <c r="B5675" i="9"/>
  <c r="B5676" i="9"/>
  <c r="B5677" i="9"/>
  <c r="B5678" i="9"/>
  <c r="B5679" i="9"/>
  <c r="B5680" i="9"/>
  <c r="B5681" i="9"/>
  <c r="B5682" i="9"/>
  <c r="B5683" i="9"/>
  <c r="B5684" i="9"/>
  <c r="B5685" i="9"/>
  <c r="B5686" i="9"/>
  <c r="B5687" i="9"/>
  <c r="B5688" i="9"/>
  <c r="B5689" i="9"/>
  <c r="B5690" i="9"/>
  <c r="B5691" i="9"/>
  <c r="B5692" i="9"/>
  <c r="B5693" i="9"/>
  <c r="B5694" i="9"/>
  <c r="B5695" i="9"/>
  <c r="B5696" i="9"/>
  <c r="B5697" i="9"/>
  <c r="B5698" i="9"/>
  <c r="B5699" i="9"/>
  <c r="B5700" i="9"/>
  <c r="B5701" i="9"/>
  <c r="B5702" i="9"/>
  <c r="B5703" i="9"/>
  <c r="B5704" i="9"/>
  <c r="B5705" i="9"/>
  <c r="B5706" i="9"/>
  <c r="B5707" i="9"/>
  <c r="B5708" i="9"/>
  <c r="B5709" i="9"/>
  <c r="B5710" i="9"/>
  <c r="B5711" i="9"/>
  <c r="B5712" i="9"/>
  <c r="B5713" i="9"/>
  <c r="B5714" i="9"/>
  <c r="B5715" i="9"/>
  <c r="B5716" i="9"/>
  <c r="B5717" i="9"/>
  <c r="B5718" i="9"/>
  <c r="B5719" i="9"/>
  <c r="B5720" i="9"/>
  <c r="B5721" i="9"/>
  <c r="B5722" i="9"/>
  <c r="B5723" i="9"/>
  <c r="B5724" i="9"/>
  <c r="B5725" i="9"/>
  <c r="B5726" i="9"/>
  <c r="B5727" i="9"/>
  <c r="B5728" i="9"/>
  <c r="B5729" i="9"/>
  <c r="B5730" i="9"/>
  <c r="B5731" i="9"/>
  <c r="B5732" i="9"/>
  <c r="B5733" i="9"/>
  <c r="B5734" i="9"/>
  <c r="B5735" i="9"/>
  <c r="B5736" i="9"/>
  <c r="B5737" i="9"/>
  <c r="B5738" i="9"/>
  <c r="B5739" i="9"/>
  <c r="B5740" i="9"/>
  <c r="B5741" i="9"/>
  <c r="B5742" i="9"/>
  <c r="B5743" i="9"/>
  <c r="B5744" i="9"/>
  <c r="B5745" i="9"/>
  <c r="B5746" i="9"/>
  <c r="B5747" i="9"/>
  <c r="B5748" i="9"/>
  <c r="B5749" i="9"/>
  <c r="B5750" i="9"/>
  <c r="B5751" i="9"/>
  <c r="B5752" i="9"/>
  <c r="B5753" i="9"/>
  <c r="B5754" i="9"/>
  <c r="B5755" i="9"/>
  <c r="B5756" i="9"/>
  <c r="B5757" i="9"/>
  <c r="B5758" i="9"/>
  <c r="B5759" i="9"/>
  <c r="B5760" i="9"/>
  <c r="B5761" i="9"/>
  <c r="B5762" i="9"/>
  <c r="B5763" i="9"/>
  <c r="B5764" i="9"/>
  <c r="B5765" i="9"/>
  <c r="B5766" i="9"/>
  <c r="B5767" i="9"/>
  <c r="B5768" i="9"/>
  <c r="B5769" i="9"/>
  <c r="B5770" i="9"/>
  <c r="B5771" i="9"/>
  <c r="B5772" i="9"/>
  <c r="B5773" i="9"/>
  <c r="B5774" i="9"/>
  <c r="B5775" i="9"/>
  <c r="B5776" i="9"/>
  <c r="B5777" i="9"/>
  <c r="B5778" i="9"/>
  <c r="B5779" i="9"/>
  <c r="B5780" i="9"/>
  <c r="B5781" i="9"/>
  <c r="B5782" i="9"/>
  <c r="B5783" i="9"/>
  <c r="B5784" i="9"/>
  <c r="B5785" i="9"/>
  <c r="B5786" i="9"/>
  <c r="B5787" i="9"/>
  <c r="B5788" i="9"/>
  <c r="B5789" i="9"/>
  <c r="B5790" i="9"/>
  <c r="B5791" i="9"/>
  <c r="B5792" i="9"/>
  <c r="B5793" i="9"/>
  <c r="B5794" i="9"/>
  <c r="B5795" i="9"/>
  <c r="B5796" i="9"/>
  <c r="B5797" i="9"/>
  <c r="B5798" i="9"/>
  <c r="B5799" i="9"/>
  <c r="B5800" i="9"/>
  <c r="B5801" i="9"/>
  <c r="B5802" i="9"/>
  <c r="B5803" i="9"/>
  <c r="B5804" i="9"/>
  <c r="B5805" i="9"/>
  <c r="B5806" i="9"/>
  <c r="B5807" i="9"/>
  <c r="B5808" i="9"/>
  <c r="B5809" i="9"/>
  <c r="B5810" i="9"/>
  <c r="B5811" i="9"/>
  <c r="B5812" i="9"/>
  <c r="B5813" i="9"/>
  <c r="B5814" i="9"/>
  <c r="B5815" i="9"/>
  <c r="B5816" i="9"/>
  <c r="B5817" i="9"/>
  <c r="B5818" i="9"/>
  <c r="B5819" i="9"/>
  <c r="B5820" i="9"/>
  <c r="B5821" i="9"/>
  <c r="B5822" i="9"/>
  <c r="B5823" i="9"/>
  <c r="B5824" i="9"/>
  <c r="B5825" i="9"/>
  <c r="B5826" i="9"/>
  <c r="B5827" i="9"/>
  <c r="B5828" i="9"/>
  <c r="B5829" i="9"/>
  <c r="B5830" i="9"/>
  <c r="B5831" i="9"/>
  <c r="B5832" i="9"/>
  <c r="B5833" i="9"/>
  <c r="B5834" i="9"/>
  <c r="B5835" i="9"/>
  <c r="B5836" i="9"/>
  <c r="B5837" i="9"/>
  <c r="B5838" i="9"/>
  <c r="B5839" i="9"/>
  <c r="B5840" i="9"/>
  <c r="B5841" i="9"/>
  <c r="B5842" i="9"/>
  <c r="B5843" i="9"/>
  <c r="B5844" i="9"/>
  <c r="B5845" i="9"/>
  <c r="B5846" i="9"/>
  <c r="B5847" i="9"/>
  <c r="B5848" i="9"/>
  <c r="B5849" i="9"/>
  <c r="B5850" i="9"/>
  <c r="B5851" i="9"/>
  <c r="B5852" i="9"/>
  <c r="B5853" i="9"/>
  <c r="B5854" i="9"/>
  <c r="B5855" i="9"/>
  <c r="B5856" i="9"/>
  <c r="B5857" i="9"/>
  <c r="B5858" i="9"/>
  <c r="B5859" i="9"/>
  <c r="B5860" i="9"/>
  <c r="B5861" i="9"/>
  <c r="B5862" i="9"/>
  <c r="B5863" i="9"/>
  <c r="B5864" i="9"/>
  <c r="B5865" i="9"/>
  <c r="B5866" i="9"/>
  <c r="B5867" i="9"/>
  <c r="B5868" i="9"/>
  <c r="B5869" i="9"/>
  <c r="B5870" i="9"/>
  <c r="B5871" i="9"/>
  <c r="B5872" i="9"/>
  <c r="B5873" i="9"/>
  <c r="B5874" i="9"/>
  <c r="B5875" i="9"/>
  <c r="B5876" i="9"/>
  <c r="B5877" i="9"/>
  <c r="B5878" i="9"/>
  <c r="B5879" i="9"/>
  <c r="B5880" i="9"/>
  <c r="B5881" i="9"/>
  <c r="B5882" i="9"/>
  <c r="B5883" i="9"/>
  <c r="B5884" i="9"/>
  <c r="B5885" i="9"/>
  <c r="B5886" i="9"/>
  <c r="B5887" i="9"/>
  <c r="B5888" i="9"/>
  <c r="B5889" i="9"/>
  <c r="B5890" i="9"/>
  <c r="B5891" i="9"/>
  <c r="B5892" i="9"/>
  <c r="B5893" i="9"/>
  <c r="B5894" i="9"/>
  <c r="B5895" i="9"/>
  <c r="B5896" i="9"/>
  <c r="B5897" i="9"/>
  <c r="B5898" i="9"/>
  <c r="B5899" i="9"/>
  <c r="B5900" i="9"/>
  <c r="B5901" i="9"/>
  <c r="B5902" i="9"/>
  <c r="B5903" i="9"/>
  <c r="B5904" i="9"/>
  <c r="B5905" i="9"/>
  <c r="B5906" i="9"/>
  <c r="B5907" i="9"/>
  <c r="B5908" i="9"/>
  <c r="B5909" i="9"/>
  <c r="B5910" i="9"/>
  <c r="B5911" i="9"/>
  <c r="B5912" i="9"/>
  <c r="B5913" i="9"/>
  <c r="B5914" i="9"/>
  <c r="B5915" i="9"/>
  <c r="B5916" i="9"/>
  <c r="B5917" i="9"/>
  <c r="B5918" i="9"/>
  <c r="B5919" i="9"/>
  <c r="B5920" i="9"/>
  <c r="B5921" i="9"/>
  <c r="B5922" i="9"/>
  <c r="B5923" i="9"/>
  <c r="B5924" i="9"/>
  <c r="B5925" i="9"/>
  <c r="B5926" i="9"/>
  <c r="B5927" i="9"/>
  <c r="B5928" i="9"/>
  <c r="B5929" i="9"/>
  <c r="B5930" i="9"/>
  <c r="B5931" i="9"/>
  <c r="B5932" i="9"/>
  <c r="B5933" i="9"/>
  <c r="B5934" i="9"/>
  <c r="B5935" i="9"/>
  <c r="B5936" i="9"/>
  <c r="B5937" i="9"/>
  <c r="B5938" i="9"/>
  <c r="B5939" i="9"/>
  <c r="B5940" i="9"/>
  <c r="B5941" i="9"/>
  <c r="B5942" i="9"/>
  <c r="B5943" i="9"/>
  <c r="B5944" i="9"/>
  <c r="B5945" i="9"/>
  <c r="B5946" i="9"/>
  <c r="B5947" i="9"/>
  <c r="B5948" i="9"/>
  <c r="B5949" i="9"/>
  <c r="B5950" i="9"/>
  <c r="B5951" i="9"/>
  <c r="B5952" i="9"/>
  <c r="B5953" i="9"/>
  <c r="B5954" i="9"/>
  <c r="B5955" i="9"/>
  <c r="B5956" i="9"/>
  <c r="B5957" i="9"/>
  <c r="B5958" i="9"/>
  <c r="B5959" i="9"/>
  <c r="B5960" i="9"/>
  <c r="B5961" i="9"/>
  <c r="B5962" i="9"/>
  <c r="B5963" i="9"/>
  <c r="B5964" i="9"/>
  <c r="B5965" i="9"/>
  <c r="B5966" i="9"/>
  <c r="B5967" i="9"/>
  <c r="B5968" i="9"/>
  <c r="B5969" i="9"/>
  <c r="B5970" i="9"/>
  <c r="B5971" i="9"/>
  <c r="B5972" i="9"/>
  <c r="B5973" i="9"/>
  <c r="B5974" i="9"/>
  <c r="B5975" i="9"/>
  <c r="B5976" i="9"/>
  <c r="B5977" i="9"/>
  <c r="B5978" i="9"/>
  <c r="B5979" i="9"/>
  <c r="B5980" i="9"/>
  <c r="B5981" i="9"/>
  <c r="B5982" i="9"/>
  <c r="B5983" i="9"/>
  <c r="B5984" i="9"/>
  <c r="B5985" i="9"/>
  <c r="B5986" i="9"/>
  <c r="B5987" i="9"/>
  <c r="B5988" i="9"/>
  <c r="B5989" i="9"/>
  <c r="B5990" i="9"/>
  <c r="B5991" i="9"/>
  <c r="B5992" i="9"/>
  <c r="B5993" i="9"/>
  <c r="B5994" i="9"/>
  <c r="B5995" i="9"/>
  <c r="B5996" i="9"/>
  <c r="B5997" i="9"/>
  <c r="B5998" i="9"/>
  <c r="B5999" i="9"/>
  <c r="B6000" i="9"/>
  <c r="B6001" i="9"/>
  <c r="B6002" i="9"/>
  <c r="B6003" i="9"/>
  <c r="B6004" i="9"/>
  <c r="B6005" i="9"/>
  <c r="B6006" i="9"/>
  <c r="B6007" i="9"/>
  <c r="B6008" i="9"/>
  <c r="B6009" i="9"/>
  <c r="B6010" i="9"/>
  <c r="B6011" i="9"/>
  <c r="B6012" i="9"/>
  <c r="B6013" i="9"/>
  <c r="B6014" i="9"/>
  <c r="B6015" i="9"/>
  <c r="B6016" i="9"/>
  <c r="B6017" i="9"/>
  <c r="B6018" i="9"/>
  <c r="B6019" i="9"/>
  <c r="B6020" i="9"/>
  <c r="B6021" i="9"/>
  <c r="B6022" i="9"/>
  <c r="B6023" i="9"/>
  <c r="B6024" i="9"/>
  <c r="B6025" i="9"/>
  <c r="B6026" i="9"/>
  <c r="B6027" i="9"/>
  <c r="B6028" i="9"/>
  <c r="B6029" i="9"/>
  <c r="B6030" i="9"/>
  <c r="B6031" i="9"/>
  <c r="B6032" i="9"/>
  <c r="B6033" i="9"/>
  <c r="B6034" i="9"/>
  <c r="B6035" i="9"/>
  <c r="B6036" i="9"/>
  <c r="B6037" i="9"/>
  <c r="B6038" i="9"/>
  <c r="B6039" i="9"/>
  <c r="B6040" i="9"/>
  <c r="B6041" i="9"/>
  <c r="B6042" i="9"/>
  <c r="B6043" i="9"/>
  <c r="B6044" i="9"/>
  <c r="B6045" i="9"/>
  <c r="B6046" i="9"/>
  <c r="B6047" i="9"/>
  <c r="B6048" i="9"/>
  <c r="B6049" i="9"/>
  <c r="B6050" i="9"/>
  <c r="B6051" i="9"/>
  <c r="B6052" i="9"/>
  <c r="B6053" i="9"/>
  <c r="B6054" i="9"/>
  <c r="B6055" i="9"/>
  <c r="B6056" i="9"/>
  <c r="B6057" i="9"/>
  <c r="B6058" i="9"/>
  <c r="B6059" i="9"/>
  <c r="B6060" i="9"/>
  <c r="B6061" i="9"/>
  <c r="B6062" i="9"/>
  <c r="B6063" i="9"/>
  <c r="B6064" i="9"/>
  <c r="B6065" i="9"/>
  <c r="B6066" i="9"/>
  <c r="B6067" i="9"/>
  <c r="B6068" i="9"/>
  <c r="B6069" i="9"/>
  <c r="B6070" i="9"/>
  <c r="B6071" i="9"/>
  <c r="B6072" i="9"/>
  <c r="B6073" i="9"/>
  <c r="B6074" i="9"/>
  <c r="B6075" i="9"/>
  <c r="B6076" i="9"/>
  <c r="B6077" i="9"/>
  <c r="B6078" i="9"/>
  <c r="B6079" i="9"/>
  <c r="B6080" i="9"/>
  <c r="B6081" i="9"/>
  <c r="B6082" i="9"/>
  <c r="B6083" i="9"/>
  <c r="B6084" i="9"/>
  <c r="B6085" i="9"/>
  <c r="B6086" i="9"/>
  <c r="B6087" i="9"/>
  <c r="B6088" i="9"/>
  <c r="B6089" i="9"/>
  <c r="B6090" i="9"/>
  <c r="B6091" i="9"/>
  <c r="B6092" i="9"/>
  <c r="B6093" i="9"/>
  <c r="B6094" i="9"/>
  <c r="B6095" i="9"/>
  <c r="B6096" i="9"/>
  <c r="B6097" i="9"/>
  <c r="B6098" i="9"/>
  <c r="B6099" i="9"/>
  <c r="B6100" i="9"/>
  <c r="B6101" i="9"/>
  <c r="B6102" i="9"/>
  <c r="B6103" i="9"/>
  <c r="B6104" i="9"/>
  <c r="B6105" i="9"/>
  <c r="B6106" i="9"/>
  <c r="B6107" i="9"/>
  <c r="B6108" i="9"/>
  <c r="B6109" i="9"/>
  <c r="B6110" i="9"/>
  <c r="B6111" i="9"/>
  <c r="B6112" i="9"/>
  <c r="B6113" i="9"/>
  <c r="B6114" i="9"/>
  <c r="B6115" i="9"/>
  <c r="B6116" i="9"/>
  <c r="B6117" i="9"/>
  <c r="B6118" i="9"/>
  <c r="B6119" i="9"/>
  <c r="B6120" i="9"/>
  <c r="B6121" i="9"/>
  <c r="B6122" i="9"/>
  <c r="B6123" i="9"/>
  <c r="B6124" i="9"/>
  <c r="B6125" i="9"/>
  <c r="B6126" i="9"/>
  <c r="B6127" i="9"/>
  <c r="B6128" i="9"/>
  <c r="B6129" i="9"/>
  <c r="B6130" i="9"/>
  <c r="B6131" i="9"/>
  <c r="B6132" i="9"/>
  <c r="B6133" i="9"/>
  <c r="B6134" i="9"/>
  <c r="B6135" i="9"/>
  <c r="B6136" i="9"/>
  <c r="B6137" i="9"/>
  <c r="B6138" i="9"/>
  <c r="B6139" i="9"/>
  <c r="B6140" i="9"/>
  <c r="B6141" i="9"/>
  <c r="B6142" i="9"/>
  <c r="B6143" i="9"/>
  <c r="B6144" i="9"/>
  <c r="B6145" i="9"/>
  <c r="B6146" i="9"/>
  <c r="B6147" i="9"/>
  <c r="B6148" i="9"/>
  <c r="B6149" i="9"/>
  <c r="B6150" i="9"/>
  <c r="B6151" i="9"/>
  <c r="B6152" i="9"/>
  <c r="B6153" i="9"/>
  <c r="B6154" i="9"/>
  <c r="B6155" i="9"/>
  <c r="B6156" i="9"/>
  <c r="B6157" i="9"/>
  <c r="B6158" i="9"/>
  <c r="B6159" i="9"/>
  <c r="B6160" i="9"/>
  <c r="B6161" i="9"/>
  <c r="B6162" i="9"/>
  <c r="B6163" i="9"/>
  <c r="B6164" i="9"/>
  <c r="B6165" i="9"/>
  <c r="B6166" i="9"/>
  <c r="B6167" i="9"/>
  <c r="B6168" i="9"/>
  <c r="B6169" i="9"/>
  <c r="B6170" i="9"/>
  <c r="B6171" i="9"/>
  <c r="B6172" i="9"/>
  <c r="B6173" i="9"/>
  <c r="B6174" i="9"/>
  <c r="B6175" i="9"/>
  <c r="B6176" i="9"/>
  <c r="B6177" i="9"/>
  <c r="B6178" i="9"/>
  <c r="B6179" i="9"/>
  <c r="B6180" i="9"/>
  <c r="B6181" i="9"/>
  <c r="B6182" i="9"/>
  <c r="B6183" i="9"/>
  <c r="B6184" i="9"/>
  <c r="B6185" i="9"/>
  <c r="B6186" i="9"/>
  <c r="B6187" i="9"/>
  <c r="B6188" i="9"/>
  <c r="B6189" i="9"/>
  <c r="B6190" i="9"/>
  <c r="B6191" i="9"/>
  <c r="B6192" i="9"/>
  <c r="B6193" i="9"/>
  <c r="B6194" i="9"/>
  <c r="B6195" i="9"/>
  <c r="B6196" i="9"/>
  <c r="B6197" i="9"/>
  <c r="B6198" i="9"/>
  <c r="B6199" i="9"/>
  <c r="B6200" i="9"/>
  <c r="B6201" i="9"/>
  <c r="B6202" i="9"/>
  <c r="B6203" i="9"/>
  <c r="B6204" i="9"/>
  <c r="B6205" i="9"/>
  <c r="B6206" i="9"/>
  <c r="B6207" i="9"/>
  <c r="B6208" i="9"/>
  <c r="B6209" i="9"/>
  <c r="B6210" i="9"/>
  <c r="B6211" i="9"/>
  <c r="B6212" i="9"/>
  <c r="B6213" i="9"/>
  <c r="B6214" i="9"/>
  <c r="B6215" i="9"/>
  <c r="B6216" i="9"/>
  <c r="B6217" i="9"/>
  <c r="B6218" i="9"/>
  <c r="B6219" i="9"/>
  <c r="B6220" i="9"/>
  <c r="B6221" i="9"/>
  <c r="B6222" i="9"/>
  <c r="B6223" i="9"/>
  <c r="B6224" i="9"/>
  <c r="B6225" i="9"/>
  <c r="B6226" i="9"/>
  <c r="B6227" i="9"/>
  <c r="B6228" i="9"/>
  <c r="B6229" i="9"/>
  <c r="B6230" i="9"/>
  <c r="B6231" i="9"/>
  <c r="B6232" i="9"/>
  <c r="B6233" i="9"/>
  <c r="B6234" i="9"/>
  <c r="B6235" i="9"/>
  <c r="B6236" i="9"/>
  <c r="B6237" i="9"/>
  <c r="B6238" i="9"/>
  <c r="B6239" i="9"/>
  <c r="B6240" i="9"/>
  <c r="B6241" i="9"/>
  <c r="B6242" i="9"/>
  <c r="B6243" i="9"/>
  <c r="B6244" i="9"/>
  <c r="B6245" i="9"/>
  <c r="B6246" i="9"/>
  <c r="B6247" i="9"/>
  <c r="B6248" i="9"/>
  <c r="B6249" i="9"/>
  <c r="B6250" i="9"/>
  <c r="B6251" i="9"/>
  <c r="B6252" i="9"/>
  <c r="B6253" i="9"/>
  <c r="B6254" i="9"/>
  <c r="B6255" i="9"/>
  <c r="B6256" i="9"/>
  <c r="B6257" i="9"/>
  <c r="B6258" i="9"/>
  <c r="B6259" i="9"/>
  <c r="B6260" i="9"/>
  <c r="B6261" i="9"/>
  <c r="B6262" i="9"/>
  <c r="B6263" i="9"/>
  <c r="B6264" i="9"/>
  <c r="B6265" i="9"/>
  <c r="B6266" i="9"/>
  <c r="B6267" i="9"/>
  <c r="B6268" i="9"/>
  <c r="B6269" i="9"/>
  <c r="B6270" i="9"/>
  <c r="B6271" i="9"/>
  <c r="B6272" i="9"/>
  <c r="B6273" i="9"/>
  <c r="B6274" i="9"/>
  <c r="B6275" i="9"/>
  <c r="B6276" i="9"/>
  <c r="B6277" i="9"/>
  <c r="B6278" i="9"/>
  <c r="B6279" i="9"/>
  <c r="B6280" i="9"/>
  <c r="B6281" i="9"/>
  <c r="B6282" i="9"/>
  <c r="B6283" i="9"/>
  <c r="B6284" i="9"/>
  <c r="B6285" i="9"/>
  <c r="B6286" i="9"/>
  <c r="B6287" i="9"/>
  <c r="B6288" i="9"/>
  <c r="B6289" i="9"/>
  <c r="B6290" i="9"/>
  <c r="B6291" i="9"/>
  <c r="B6292" i="9"/>
  <c r="B6293" i="9"/>
  <c r="B6294" i="9"/>
  <c r="B6295" i="9"/>
  <c r="B6296" i="9"/>
  <c r="B6297" i="9"/>
  <c r="B6298" i="9"/>
  <c r="B6299" i="9"/>
  <c r="B6300" i="9"/>
  <c r="B6301" i="9"/>
  <c r="B6302" i="9"/>
  <c r="B6303" i="9"/>
  <c r="B6304" i="9"/>
  <c r="B6305" i="9"/>
  <c r="B6306" i="9"/>
  <c r="B6307" i="9"/>
  <c r="B6308" i="9"/>
  <c r="B6309" i="9"/>
  <c r="B6310" i="9"/>
  <c r="B6311" i="9"/>
  <c r="B6312" i="9"/>
  <c r="B6313" i="9"/>
  <c r="B6314" i="9"/>
  <c r="B6315" i="9"/>
  <c r="B6316" i="9"/>
  <c r="B6317" i="9"/>
  <c r="B6318" i="9"/>
  <c r="B6319" i="9"/>
  <c r="B6320" i="9"/>
  <c r="B6321" i="9"/>
  <c r="B6322" i="9"/>
  <c r="B6323" i="9"/>
  <c r="B6324" i="9"/>
  <c r="B6325" i="9"/>
  <c r="B6326" i="9"/>
  <c r="B6327" i="9"/>
  <c r="B6328" i="9"/>
  <c r="B6329" i="9"/>
  <c r="B6330" i="9"/>
  <c r="B6331" i="9"/>
  <c r="B6332" i="9"/>
  <c r="B6333" i="9"/>
  <c r="B6334" i="9"/>
  <c r="B6335" i="9"/>
  <c r="B6336" i="9"/>
  <c r="B6337" i="9"/>
  <c r="B6338" i="9"/>
  <c r="B6339" i="9"/>
  <c r="B6340" i="9"/>
  <c r="B6341" i="9"/>
  <c r="B6342" i="9"/>
  <c r="B6343" i="9"/>
  <c r="B6344" i="9"/>
  <c r="B6345" i="9"/>
  <c r="B6346" i="9"/>
  <c r="B6347" i="9"/>
  <c r="B6348" i="9"/>
  <c r="B6349" i="9"/>
  <c r="B6350" i="9"/>
  <c r="B6351" i="9"/>
  <c r="B6352" i="9"/>
  <c r="B6353" i="9"/>
  <c r="B6354" i="9"/>
  <c r="B6355" i="9"/>
  <c r="B6356" i="9"/>
  <c r="B6357" i="9"/>
  <c r="B6358" i="9"/>
  <c r="B6359" i="9"/>
  <c r="B6360" i="9"/>
  <c r="B6361" i="9"/>
  <c r="B6362" i="9"/>
  <c r="B6363" i="9"/>
  <c r="B6364" i="9"/>
  <c r="B6365" i="9"/>
  <c r="B6366" i="9"/>
  <c r="B6367" i="9"/>
  <c r="B6368" i="9"/>
  <c r="B6369" i="9"/>
  <c r="B6370" i="9"/>
  <c r="B6371" i="9"/>
  <c r="B6372" i="9"/>
  <c r="B6373" i="9"/>
  <c r="B6374" i="9"/>
  <c r="B6375" i="9"/>
  <c r="B6376" i="9"/>
  <c r="B6377" i="9"/>
  <c r="B6378" i="9"/>
  <c r="B6379" i="9"/>
  <c r="B6380" i="9"/>
  <c r="B6381" i="9"/>
  <c r="B6382" i="9"/>
  <c r="B6383" i="9"/>
  <c r="B6384" i="9"/>
  <c r="B6385" i="9"/>
  <c r="B6386" i="9"/>
  <c r="B6387" i="9"/>
  <c r="B6388" i="9"/>
  <c r="B6389" i="9"/>
  <c r="B6390" i="9"/>
  <c r="B6391" i="9"/>
  <c r="B6392" i="9"/>
  <c r="B6393" i="9"/>
  <c r="B6394" i="9"/>
  <c r="B6395" i="9"/>
  <c r="B6396" i="9"/>
  <c r="B6397" i="9"/>
  <c r="B6398" i="9"/>
  <c r="B6399" i="9"/>
  <c r="B6400" i="9"/>
  <c r="B6401" i="9"/>
  <c r="B6402" i="9"/>
  <c r="B6403" i="9"/>
  <c r="B6404" i="9"/>
  <c r="B6405" i="9"/>
  <c r="B6406" i="9"/>
  <c r="B6407" i="9"/>
  <c r="B6408" i="9"/>
  <c r="B6409" i="9"/>
  <c r="B6410" i="9"/>
  <c r="B6411" i="9"/>
  <c r="B6412" i="9"/>
  <c r="B6413" i="9"/>
  <c r="B6414" i="9"/>
  <c r="B6415" i="9"/>
  <c r="B6416" i="9"/>
  <c r="B6417" i="9"/>
  <c r="B6418" i="9"/>
  <c r="B6419" i="9"/>
  <c r="B6420" i="9"/>
  <c r="B6421" i="9"/>
  <c r="B6422" i="9"/>
  <c r="B6423" i="9"/>
  <c r="B6424" i="9"/>
  <c r="B6425" i="9"/>
  <c r="B6426" i="9"/>
  <c r="B6427" i="9"/>
  <c r="B6428" i="9"/>
  <c r="B6429" i="9"/>
  <c r="B6430" i="9"/>
  <c r="B6431" i="9"/>
  <c r="B6432" i="9"/>
  <c r="B6433" i="9"/>
  <c r="B6434" i="9"/>
  <c r="B6435" i="9"/>
  <c r="B6436" i="9"/>
  <c r="B6437" i="9"/>
  <c r="B6438" i="9"/>
  <c r="B6439" i="9"/>
  <c r="B6440" i="9"/>
  <c r="B6441" i="9"/>
  <c r="B6442" i="9"/>
  <c r="B6443" i="9"/>
  <c r="B6444" i="9"/>
  <c r="B6445" i="9"/>
  <c r="B6446" i="9"/>
  <c r="B6447" i="9"/>
  <c r="B6448" i="9"/>
  <c r="B6449" i="9"/>
  <c r="B6450" i="9"/>
  <c r="B6451" i="9"/>
  <c r="B6452" i="9"/>
  <c r="B6453" i="9"/>
  <c r="B6454" i="9"/>
  <c r="B6455" i="9"/>
  <c r="B6456" i="9"/>
  <c r="B6457" i="9"/>
  <c r="B6458" i="9"/>
  <c r="B6459" i="9"/>
  <c r="B6460" i="9"/>
  <c r="B6461" i="9"/>
  <c r="B6462" i="9"/>
  <c r="B6463" i="9"/>
  <c r="B6464" i="9"/>
  <c r="B6465" i="9"/>
  <c r="B6466" i="9"/>
  <c r="B6467" i="9"/>
  <c r="B6468" i="9"/>
  <c r="B6469" i="9"/>
  <c r="B6470" i="9"/>
  <c r="B6471" i="9"/>
  <c r="B6472" i="9"/>
  <c r="B6473" i="9"/>
  <c r="B6474" i="9"/>
  <c r="B6475" i="9"/>
  <c r="B6476" i="9"/>
  <c r="B6477" i="9"/>
  <c r="B6478" i="9"/>
  <c r="B6479" i="9"/>
  <c r="B6480" i="9"/>
  <c r="B6481" i="9"/>
  <c r="B6482" i="9"/>
  <c r="B6483" i="9"/>
  <c r="B6484" i="9"/>
  <c r="B6485" i="9"/>
  <c r="B6486" i="9"/>
  <c r="B6487" i="9"/>
  <c r="B6488" i="9"/>
  <c r="B6489" i="9"/>
  <c r="B6490" i="9"/>
  <c r="B6491" i="9"/>
  <c r="B6492" i="9"/>
  <c r="B6493" i="9"/>
  <c r="B6494" i="9"/>
  <c r="B6495" i="9"/>
  <c r="B6496" i="9"/>
  <c r="B6497" i="9"/>
  <c r="B6498" i="9"/>
  <c r="B6499" i="9"/>
  <c r="B6500" i="9"/>
  <c r="B6501" i="9"/>
  <c r="B6502" i="9"/>
  <c r="B6503" i="9"/>
  <c r="B6504" i="9"/>
  <c r="B6505" i="9"/>
  <c r="B6506" i="9"/>
  <c r="B6507" i="9"/>
  <c r="B6508" i="9"/>
  <c r="B6509" i="9"/>
  <c r="B6510" i="9"/>
  <c r="B6511" i="9"/>
  <c r="B6512" i="9"/>
  <c r="B6513" i="9"/>
  <c r="B6514" i="9"/>
  <c r="B6515" i="9"/>
  <c r="B6516" i="9"/>
  <c r="B6517" i="9"/>
  <c r="B6518" i="9"/>
  <c r="B6519" i="9"/>
  <c r="B6520" i="9"/>
  <c r="B6521" i="9"/>
  <c r="B6522" i="9"/>
  <c r="B6523" i="9"/>
  <c r="B6524" i="9"/>
  <c r="B6525" i="9"/>
  <c r="B6526" i="9"/>
  <c r="B6527" i="9"/>
  <c r="B6528" i="9"/>
  <c r="B6529" i="9"/>
  <c r="B6530" i="9"/>
  <c r="B6531" i="9"/>
  <c r="B6532" i="9"/>
  <c r="B6533" i="9"/>
  <c r="B6534" i="9"/>
  <c r="B6535" i="9"/>
  <c r="B6536" i="9"/>
  <c r="B6537" i="9"/>
  <c r="B6538" i="9"/>
  <c r="B6539" i="9"/>
  <c r="B6540" i="9"/>
  <c r="B6541" i="9"/>
  <c r="B6542" i="9"/>
  <c r="B6543" i="9"/>
  <c r="B6544" i="9"/>
  <c r="B6545" i="9"/>
  <c r="B6546" i="9"/>
  <c r="B6547" i="9"/>
  <c r="B6548" i="9"/>
  <c r="B6549" i="9"/>
  <c r="B6550" i="9"/>
  <c r="B6551" i="9"/>
  <c r="B6552" i="9"/>
  <c r="B6553" i="9"/>
  <c r="B6554" i="9"/>
  <c r="B6555" i="9"/>
  <c r="B6556" i="9"/>
  <c r="B6557" i="9"/>
  <c r="B6558" i="9"/>
  <c r="B6559" i="9"/>
  <c r="B6560" i="9"/>
  <c r="B6561" i="9"/>
  <c r="B6562" i="9"/>
  <c r="B6563" i="9"/>
  <c r="B6564" i="9"/>
  <c r="B6565" i="9"/>
  <c r="B6566" i="9"/>
  <c r="B6567" i="9"/>
  <c r="B6568" i="9"/>
  <c r="B6569" i="9"/>
  <c r="B6570" i="9"/>
  <c r="B6571" i="9"/>
  <c r="B6572" i="9"/>
  <c r="B6573" i="9"/>
  <c r="B6574" i="9"/>
  <c r="B6575" i="9"/>
  <c r="B6576" i="9"/>
  <c r="B6577" i="9"/>
  <c r="B6578" i="9"/>
  <c r="B6579" i="9"/>
  <c r="B6580" i="9"/>
  <c r="B6581" i="9"/>
  <c r="B6582" i="9"/>
  <c r="B6583" i="9"/>
  <c r="B6584" i="9"/>
  <c r="B6585" i="9"/>
  <c r="B6586" i="9"/>
  <c r="B6587" i="9"/>
  <c r="B6588" i="9"/>
  <c r="B6589" i="9"/>
  <c r="B6590" i="9"/>
  <c r="B6591" i="9"/>
  <c r="B6592" i="9"/>
  <c r="B6593" i="9"/>
  <c r="B6594" i="9"/>
  <c r="B6595" i="9"/>
  <c r="B6596" i="9"/>
  <c r="B6597" i="9"/>
  <c r="B6598" i="9"/>
  <c r="B6599" i="9"/>
  <c r="B6600" i="9"/>
  <c r="B6601" i="9"/>
  <c r="B6602" i="9"/>
  <c r="B6603" i="9"/>
  <c r="B6604" i="9"/>
  <c r="B6605" i="9"/>
  <c r="B6606" i="9"/>
  <c r="B6607" i="9"/>
  <c r="B6608" i="9"/>
  <c r="B6609" i="9"/>
  <c r="B6610" i="9"/>
  <c r="B6611" i="9"/>
  <c r="B6612" i="9"/>
  <c r="B6613" i="9"/>
  <c r="B6614" i="9"/>
  <c r="B6615" i="9"/>
  <c r="B6616" i="9"/>
  <c r="B6617" i="9"/>
  <c r="B6618" i="9"/>
  <c r="B6619" i="9"/>
  <c r="B6620" i="9"/>
  <c r="B6621" i="9"/>
  <c r="B6622" i="9"/>
  <c r="B6623" i="9"/>
  <c r="B6624" i="9"/>
  <c r="B6625" i="9"/>
  <c r="B6626" i="9"/>
  <c r="B6627" i="9"/>
  <c r="B6628" i="9"/>
  <c r="B6629" i="9"/>
  <c r="B6630" i="9"/>
  <c r="B6631" i="9"/>
  <c r="B6632" i="9"/>
  <c r="B6633" i="9"/>
  <c r="B6634" i="9"/>
  <c r="B6635" i="9"/>
  <c r="B6636" i="9"/>
  <c r="B6637" i="9"/>
  <c r="B6638" i="9"/>
  <c r="B6639" i="9"/>
  <c r="B6640" i="9"/>
  <c r="B6641" i="9"/>
  <c r="B6642" i="9"/>
  <c r="B6643" i="9"/>
  <c r="B6644" i="9"/>
  <c r="B6645" i="9"/>
  <c r="B6646" i="9"/>
  <c r="B6647" i="9"/>
  <c r="B6648" i="9"/>
  <c r="B6649" i="9"/>
  <c r="B6650" i="9"/>
  <c r="B6651" i="9"/>
  <c r="B6652" i="9"/>
  <c r="B6653" i="9"/>
  <c r="B6654" i="9"/>
  <c r="B6655" i="9"/>
  <c r="B6656" i="9"/>
  <c r="B6657" i="9"/>
  <c r="B6658" i="9"/>
  <c r="B6659" i="9"/>
  <c r="B6660" i="9"/>
  <c r="B6661" i="9"/>
  <c r="B6662" i="9"/>
  <c r="B6663" i="9"/>
  <c r="B6664" i="9"/>
  <c r="B6665" i="9"/>
  <c r="B6666" i="9"/>
  <c r="B6667" i="9"/>
  <c r="B6668" i="9"/>
  <c r="B6669" i="9"/>
  <c r="B6670" i="9"/>
  <c r="B6671" i="9"/>
  <c r="B6672" i="9"/>
  <c r="B6673" i="9"/>
  <c r="B6674" i="9"/>
  <c r="B6675" i="9"/>
  <c r="B6676" i="9"/>
  <c r="B6677" i="9"/>
  <c r="B6678" i="9"/>
  <c r="B6679" i="9"/>
  <c r="B6680" i="9"/>
  <c r="B6681" i="9"/>
  <c r="B6682" i="9"/>
  <c r="B6683" i="9"/>
  <c r="B6684" i="9"/>
  <c r="B6685" i="9"/>
  <c r="B6686" i="9"/>
  <c r="B6687" i="9"/>
  <c r="B6688" i="9"/>
  <c r="B6689" i="9"/>
  <c r="B6690" i="9"/>
  <c r="B6691" i="9"/>
  <c r="B6692" i="9"/>
  <c r="B6693" i="9"/>
  <c r="B6694" i="9"/>
  <c r="B6695" i="9"/>
  <c r="B6696" i="9"/>
  <c r="B6697" i="9"/>
  <c r="B6698" i="9"/>
  <c r="B6699" i="9"/>
  <c r="B6700" i="9"/>
  <c r="B6701" i="9"/>
  <c r="B6702" i="9"/>
  <c r="B6703" i="9"/>
  <c r="B6704" i="9"/>
  <c r="B6705" i="9"/>
  <c r="B6706" i="9"/>
  <c r="B6707" i="9"/>
  <c r="B6708" i="9"/>
  <c r="B6709" i="9"/>
  <c r="B6710" i="9"/>
  <c r="B6711" i="9"/>
  <c r="B6712" i="9"/>
  <c r="B6713" i="9"/>
  <c r="B6714" i="9"/>
  <c r="B6715" i="9"/>
  <c r="B6716" i="9"/>
  <c r="B6717" i="9"/>
  <c r="B6718" i="9"/>
  <c r="B6719" i="9"/>
  <c r="B6720" i="9"/>
  <c r="B6721" i="9"/>
  <c r="B6722" i="9"/>
  <c r="B6723" i="9"/>
  <c r="B6724" i="9"/>
  <c r="B6725" i="9"/>
  <c r="B6726" i="9"/>
  <c r="B6727" i="9"/>
  <c r="B6728" i="9"/>
  <c r="B6729" i="9"/>
  <c r="B6730" i="9"/>
  <c r="B6731" i="9"/>
  <c r="B6732" i="9"/>
  <c r="B6733" i="9"/>
  <c r="B6734" i="9"/>
  <c r="B6735" i="9"/>
  <c r="B6736" i="9"/>
  <c r="B6737" i="9"/>
  <c r="B6738" i="9"/>
  <c r="B6739" i="9"/>
  <c r="B6740" i="9"/>
  <c r="B6741" i="9"/>
  <c r="B6742" i="9"/>
  <c r="B6743" i="9"/>
  <c r="B6744" i="9"/>
  <c r="B6745" i="9"/>
  <c r="B6746" i="9"/>
  <c r="B6747" i="9"/>
  <c r="B6748" i="9"/>
  <c r="B6749" i="9"/>
  <c r="B6750" i="9"/>
  <c r="B6751" i="9"/>
  <c r="B6752" i="9"/>
  <c r="B6753" i="9"/>
  <c r="B6754" i="9"/>
  <c r="B6755" i="9"/>
  <c r="B6756" i="9"/>
  <c r="B6757" i="9"/>
  <c r="B6758" i="9"/>
  <c r="B6759" i="9"/>
  <c r="B6760" i="9"/>
  <c r="B6761" i="9"/>
  <c r="B6762" i="9"/>
  <c r="B6763" i="9"/>
  <c r="B6764" i="9"/>
  <c r="B6765" i="9"/>
  <c r="B6766" i="9"/>
  <c r="B6767" i="9"/>
  <c r="B6768" i="9"/>
  <c r="B6769" i="9"/>
  <c r="B6770" i="9"/>
  <c r="B6771" i="9"/>
  <c r="B6772" i="9"/>
  <c r="B6773" i="9"/>
  <c r="B6774" i="9"/>
  <c r="B6775" i="9"/>
  <c r="B6776" i="9"/>
  <c r="B6777" i="9"/>
  <c r="B6778" i="9"/>
  <c r="B6779" i="9"/>
  <c r="B6780" i="9"/>
  <c r="B6781" i="9"/>
  <c r="B6782" i="9"/>
  <c r="B6783" i="9"/>
  <c r="B6784" i="9"/>
  <c r="B6785" i="9"/>
  <c r="B6786" i="9"/>
  <c r="B6787" i="9"/>
  <c r="B6788" i="9"/>
  <c r="B6789" i="9"/>
  <c r="B6790" i="9"/>
  <c r="B6791" i="9"/>
  <c r="B6792" i="9"/>
  <c r="B6793" i="9"/>
  <c r="B6794" i="9"/>
  <c r="B6795" i="9"/>
  <c r="B6796" i="9"/>
  <c r="B6797" i="9"/>
  <c r="B6798" i="9"/>
  <c r="B6799" i="9"/>
  <c r="B6800" i="9"/>
  <c r="B6801" i="9"/>
  <c r="B6802" i="9"/>
  <c r="B6803" i="9"/>
  <c r="B6804" i="9"/>
  <c r="B6805" i="9"/>
  <c r="B6806" i="9"/>
  <c r="B6807" i="9"/>
  <c r="B6808" i="9"/>
  <c r="B6809" i="9"/>
  <c r="B6810" i="9"/>
  <c r="B6811" i="9"/>
  <c r="B6812" i="9"/>
  <c r="B6813" i="9"/>
  <c r="B6814" i="9"/>
  <c r="B6815" i="9"/>
  <c r="B6816" i="9"/>
  <c r="B6817" i="9"/>
  <c r="B6818" i="9"/>
  <c r="B6819" i="9"/>
  <c r="B6820" i="9"/>
  <c r="B6821" i="9"/>
  <c r="B6822" i="9"/>
  <c r="B6823" i="9"/>
  <c r="B6824" i="9"/>
  <c r="B6825" i="9"/>
  <c r="B6826" i="9"/>
  <c r="B6827" i="9"/>
  <c r="B6828" i="9"/>
  <c r="B6829" i="9"/>
  <c r="B6830" i="9"/>
  <c r="B6831" i="9"/>
  <c r="B6832" i="9"/>
  <c r="B6833" i="9"/>
  <c r="B6834" i="9"/>
  <c r="B6835" i="9"/>
  <c r="B6836" i="9"/>
  <c r="B6837" i="9"/>
  <c r="B6838" i="9"/>
  <c r="B6839" i="9"/>
  <c r="B6840" i="9"/>
  <c r="B6841" i="9"/>
  <c r="B6842" i="9"/>
  <c r="B6843" i="9"/>
  <c r="B6844" i="9"/>
  <c r="B6845" i="9"/>
  <c r="B6846" i="9"/>
  <c r="B6847" i="9"/>
  <c r="B6848" i="9"/>
  <c r="B6849" i="9"/>
  <c r="B6850" i="9"/>
  <c r="B3" i="8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B208" i="8"/>
  <c r="B209" i="8"/>
  <c r="B210" i="8"/>
  <c r="B211" i="8"/>
  <c r="B212" i="8"/>
  <c r="B213" i="8"/>
  <c r="B214" i="8"/>
  <c r="B215" i="8"/>
  <c r="B216" i="8"/>
  <c r="B217" i="8"/>
  <c r="B218" i="8"/>
  <c r="B219" i="8"/>
  <c r="B220" i="8"/>
  <c r="B221" i="8"/>
  <c r="B222" i="8"/>
  <c r="B223" i="8"/>
  <c r="B224" i="8"/>
  <c r="B225" i="8"/>
  <c r="B226" i="8"/>
  <c r="B227" i="8"/>
  <c r="B228" i="8"/>
  <c r="B229" i="8"/>
  <c r="B230" i="8"/>
  <c r="B231" i="8"/>
  <c r="B232" i="8"/>
  <c r="B233" i="8"/>
  <c r="B234" i="8"/>
  <c r="B235" i="8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B251" i="8"/>
  <c r="B252" i="8"/>
  <c r="B253" i="8"/>
  <c r="B254" i="8"/>
  <c r="B255" i="8"/>
  <c r="B256" i="8"/>
  <c r="B257" i="8"/>
  <c r="B258" i="8"/>
  <c r="B259" i="8"/>
  <c r="B260" i="8"/>
  <c r="B261" i="8"/>
  <c r="B262" i="8"/>
  <c r="B263" i="8"/>
  <c r="B264" i="8"/>
  <c r="B265" i="8"/>
  <c r="B266" i="8"/>
  <c r="B267" i="8"/>
  <c r="B268" i="8"/>
  <c r="B269" i="8"/>
  <c r="B270" i="8"/>
  <c r="B271" i="8"/>
  <c r="B272" i="8"/>
  <c r="B273" i="8"/>
  <c r="B274" i="8"/>
  <c r="B275" i="8"/>
  <c r="B276" i="8"/>
  <c r="B277" i="8"/>
  <c r="B278" i="8"/>
  <c r="B279" i="8"/>
  <c r="B280" i="8"/>
  <c r="B281" i="8"/>
  <c r="B282" i="8"/>
  <c r="B283" i="8"/>
  <c r="B284" i="8"/>
  <c r="B285" i="8"/>
  <c r="B286" i="8"/>
  <c r="B287" i="8"/>
  <c r="B288" i="8"/>
  <c r="B289" i="8"/>
  <c r="B290" i="8"/>
  <c r="B291" i="8"/>
  <c r="B292" i="8"/>
  <c r="B293" i="8"/>
  <c r="B294" i="8"/>
  <c r="B295" i="8"/>
  <c r="B296" i="8"/>
  <c r="B297" i="8"/>
  <c r="B298" i="8"/>
  <c r="B299" i="8"/>
  <c r="B300" i="8"/>
  <c r="B301" i="8"/>
  <c r="B302" i="8"/>
  <c r="B303" i="8"/>
  <c r="B304" i="8"/>
  <c r="B305" i="8"/>
  <c r="B306" i="8"/>
  <c r="B307" i="8"/>
  <c r="B308" i="8"/>
  <c r="B309" i="8"/>
  <c r="B310" i="8"/>
  <c r="B311" i="8"/>
  <c r="B312" i="8"/>
  <c r="B313" i="8"/>
  <c r="B314" i="8"/>
  <c r="B315" i="8"/>
  <c r="B316" i="8"/>
  <c r="B317" i="8"/>
  <c r="B318" i="8"/>
  <c r="B319" i="8"/>
  <c r="B320" i="8"/>
  <c r="B321" i="8"/>
  <c r="B322" i="8"/>
  <c r="B323" i="8"/>
  <c r="B324" i="8"/>
  <c r="B325" i="8"/>
  <c r="B326" i="8"/>
  <c r="B327" i="8"/>
  <c r="B328" i="8"/>
  <c r="B329" i="8"/>
  <c r="B330" i="8"/>
  <c r="B331" i="8"/>
  <c r="B332" i="8"/>
  <c r="B333" i="8"/>
  <c r="B334" i="8"/>
  <c r="B335" i="8"/>
  <c r="B336" i="8"/>
  <c r="B337" i="8"/>
  <c r="B338" i="8"/>
  <c r="B339" i="8"/>
  <c r="B340" i="8"/>
  <c r="B341" i="8"/>
  <c r="B342" i="8"/>
  <c r="B343" i="8"/>
  <c r="B344" i="8"/>
  <c r="B345" i="8"/>
  <c r="B346" i="8"/>
  <c r="B347" i="8"/>
  <c r="B348" i="8"/>
  <c r="B349" i="8"/>
  <c r="B350" i="8"/>
  <c r="B351" i="8"/>
  <c r="B352" i="8"/>
  <c r="B353" i="8"/>
  <c r="B354" i="8"/>
  <c r="B355" i="8"/>
  <c r="B356" i="8"/>
  <c r="B357" i="8"/>
  <c r="B358" i="8"/>
  <c r="B359" i="8"/>
  <c r="B360" i="8"/>
  <c r="B361" i="8"/>
  <c r="B362" i="8"/>
  <c r="B363" i="8"/>
  <c r="B364" i="8"/>
  <c r="B365" i="8"/>
  <c r="B366" i="8"/>
  <c r="B367" i="8"/>
  <c r="B368" i="8"/>
  <c r="B369" i="8"/>
  <c r="B370" i="8"/>
  <c r="B371" i="8"/>
  <c r="B372" i="8"/>
  <c r="B373" i="8"/>
  <c r="B374" i="8"/>
  <c r="B375" i="8"/>
  <c r="B376" i="8"/>
  <c r="B377" i="8"/>
  <c r="B378" i="8"/>
  <c r="B379" i="8"/>
  <c r="B380" i="8"/>
  <c r="B381" i="8"/>
  <c r="B382" i="8"/>
  <c r="B383" i="8"/>
  <c r="B384" i="8"/>
  <c r="B385" i="8"/>
  <c r="B386" i="8"/>
  <c r="B387" i="8"/>
  <c r="B388" i="8"/>
  <c r="B389" i="8"/>
  <c r="B390" i="8"/>
  <c r="B391" i="8"/>
  <c r="B392" i="8"/>
  <c r="B393" i="8"/>
  <c r="B394" i="8"/>
  <c r="B395" i="8"/>
  <c r="B396" i="8"/>
  <c r="B397" i="8"/>
  <c r="B398" i="8"/>
  <c r="B399" i="8"/>
  <c r="B400" i="8"/>
  <c r="B401" i="8"/>
  <c r="B402" i="8"/>
  <c r="B403" i="8"/>
  <c r="B404" i="8"/>
  <c r="B405" i="8"/>
  <c r="B406" i="8"/>
  <c r="B407" i="8"/>
  <c r="B408" i="8"/>
  <c r="B409" i="8"/>
  <c r="B410" i="8"/>
  <c r="B411" i="8"/>
  <c r="B412" i="8"/>
  <c r="B413" i="8"/>
  <c r="B414" i="8"/>
  <c r="B415" i="8"/>
  <c r="B416" i="8"/>
  <c r="B417" i="8"/>
  <c r="B418" i="8"/>
  <c r="B419" i="8"/>
  <c r="B420" i="8"/>
  <c r="B421" i="8"/>
  <c r="B422" i="8"/>
  <c r="B423" i="8"/>
  <c r="B424" i="8"/>
  <c r="B425" i="8"/>
  <c r="B426" i="8"/>
  <c r="B427" i="8"/>
  <c r="B428" i="8"/>
  <c r="B429" i="8"/>
  <c r="B430" i="8"/>
  <c r="B431" i="8"/>
  <c r="B432" i="8"/>
  <c r="B433" i="8"/>
  <c r="B434" i="8"/>
  <c r="B435" i="8"/>
  <c r="B436" i="8"/>
  <c r="B437" i="8"/>
  <c r="B438" i="8"/>
  <c r="B439" i="8"/>
  <c r="B440" i="8"/>
  <c r="B441" i="8"/>
  <c r="B442" i="8"/>
  <c r="B443" i="8"/>
  <c r="B444" i="8"/>
  <c r="B445" i="8"/>
  <c r="B446" i="8"/>
  <c r="B447" i="8"/>
  <c r="B448" i="8"/>
  <c r="B449" i="8"/>
  <c r="B450" i="8"/>
  <c r="B451" i="8"/>
  <c r="B452" i="8"/>
  <c r="B453" i="8"/>
  <c r="B454" i="8"/>
  <c r="B455" i="8"/>
  <c r="B456" i="8"/>
  <c r="B457" i="8"/>
  <c r="B458" i="8"/>
  <c r="B459" i="8"/>
  <c r="B460" i="8"/>
  <c r="B461" i="8"/>
  <c r="B462" i="8"/>
  <c r="B463" i="8"/>
  <c r="B464" i="8"/>
  <c r="B465" i="8"/>
  <c r="B466" i="8"/>
  <c r="B467" i="8"/>
  <c r="B468" i="8"/>
  <c r="B469" i="8"/>
  <c r="B470" i="8"/>
  <c r="B471" i="8"/>
  <c r="B472" i="8"/>
  <c r="B473" i="8"/>
  <c r="B474" i="8"/>
  <c r="B475" i="8"/>
  <c r="B476" i="8"/>
  <c r="B477" i="8"/>
  <c r="B478" i="8"/>
  <c r="B479" i="8"/>
  <c r="B480" i="8"/>
  <c r="B481" i="8"/>
  <c r="B482" i="8"/>
  <c r="B483" i="8"/>
  <c r="B484" i="8"/>
  <c r="B485" i="8"/>
  <c r="B486" i="8"/>
  <c r="B487" i="8"/>
  <c r="B488" i="8"/>
  <c r="B489" i="8"/>
  <c r="B490" i="8"/>
  <c r="B491" i="8"/>
  <c r="B492" i="8"/>
  <c r="B493" i="8"/>
  <c r="B494" i="8"/>
  <c r="B495" i="8"/>
  <c r="B496" i="8"/>
  <c r="B497" i="8"/>
  <c r="B498" i="8"/>
  <c r="B499" i="8"/>
  <c r="B500" i="8"/>
  <c r="B501" i="8"/>
  <c r="B502" i="8"/>
  <c r="B503" i="8"/>
  <c r="B504" i="8"/>
  <c r="B505" i="8"/>
  <c r="B506" i="8"/>
  <c r="B507" i="8"/>
  <c r="B508" i="8"/>
  <c r="B509" i="8"/>
  <c r="B510" i="8"/>
  <c r="B511" i="8"/>
  <c r="B512" i="8"/>
  <c r="B513" i="8"/>
  <c r="B514" i="8"/>
  <c r="B515" i="8"/>
  <c r="B516" i="8"/>
  <c r="B517" i="8"/>
  <c r="B518" i="8"/>
  <c r="B519" i="8"/>
  <c r="B520" i="8"/>
  <c r="B521" i="8"/>
  <c r="B522" i="8"/>
  <c r="B523" i="8"/>
  <c r="B524" i="8"/>
  <c r="B525" i="8"/>
  <c r="B526" i="8"/>
  <c r="B527" i="8"/>
  <c r="B528" i="8"/>
  <c r="B529" i="8"/>
  <c r="B530" i="8"/>
  <c r="B531" i="8"/>
  <c r="B532" i="8"/>
  <c r="B533" i="8"/>
  <c r="B534" i="8"/>
  <c r="B535" i="8"/>
  <c r="B536" i="8"/>
  <c r="B537" i="8"/>
  <c r="B538" i="8"/>
  <c r="B539" i="8"/>
  <c r="B540" i="8"/>
  <c r="B541" i="8"/>
  <c r="B542" i="8"/>
  <c r="B543" i="8"/>
  <c r="B544" i="8"/>
  <c r="B545" i="8"/>
  <c r="B546" i="8"/>
  <c r="B547" i="8"/>
  <c r="B548" i="8"/>
  <c r="B549" i="8"/>
  <c r="B550" i="8"/>
  <c r="B551" i="8"/>
  <c r="B552" i="8"/>
  <c r="B553" i="8"/>
  <c r="B554" i="8"/>
  <c r="B555" i="8"/>
  <c r="B556" i="8"/>
  <c r="B557" i="8"/>
  <c r="B558" i="8"/>
  <c r="B559" i="8"/>
  <c r="B560" i="8"/>
  <c r="B561" i="8"/>
  <c r="B562" i="8"/>
  <c r="B563" i="8"/>
  <c r="B564" i="8"/>
  <c r="B565" i="8"/>
  <c r="B566" i="8"/>
  <c r="B567" i="8"/>
  <c r="B568" i="8"/>
  <c r="B569" i="8"/>
  <c r="B570" i="8"/>
  <c r="B571" i="8"/>
  <c r="B572" i="8"/>
  <c r="B573" i="8"/>
  <c r="B574" i="8"/>
  <c r="B575" i="8"/>
  <c r="B576" i="8"/>
  <c r="B577" i="8"/>
  <c r="B578" i="8"/>
  <c r="B579" i="8"/>
  <c r="B580" i="8"/>
  <c r="B581" i="8"/>
  <c r="B582" i="8"/>
  <c r="B583" i="8"/>
  <c r="B584" i="8"/>
  <c r="B585" i="8"/>
  <c r="B586" i="8"/>
  <c r="B587" i="8"/>
  <c r="B588" i="8"/>
  <c r="B589" i="8"/>
  <c r="B590" i="8"/>
  <c r="B591" i="8"/>
  <c r="B592" i="8"/>
  <c r="B593" i="8"/>
  <c r="B594" i="8"/>
  <c r="B595" i="8"/>
  <c r="B596" i="8"/>
  <c r="B597" i="8"/>
  <c r="B598" i="8"/>
  <c r="B599" i="8"/>
  <c r="B600" i="8"/>
  <c r="B601" i="8"/>
  <c r="B602" i="8"/>
  <c r="B603" i="8"/>
  <c r="B604" i="8"/>
  <c r="B605" i="8"/>
  <c r="B606" i="8"/>
  <c r="B607" i="8"/>
  <c r="B608" i="8"/>
  <c r="B609" i="8"/>
  <c r="B610" i="8"/>
  <c r="B611" i="8"/>
  <c r="B612" i="8"/>
  <c r="B613" i="8"/>
  <c r="B614" i="8"/>
  <c r="B615" i="8"/>
  <c r="B616" i="8"/>
  <c r="B617" i="8"/>
  <c r="B618" i="8"/>
  <c r="B619" i="8"/>
  <c r="B620" i="8"/>
  <c r="B621" i="8"/>
  <c r="B622" i="8"/>
  <c r="B623" i="8"/>
  <c r="B624" i="8"/>
  <c r="B625" i="8"/>
  <c r="B626" i="8"/>
  <c r="B627" i="8"/>
  <c r="B628" i="8"/>
  <c r="B629" i="8"/>
  <c r="B630" i="8"/>
  <c r="B631" i="8"/>
  <c r="B632" i="8"/>
  <c r="B633" i="8"/>
  <c r="B634" i="8"/>
  <c r="B635" i="8"/>
  <c r="B636" i="8"/>
  <c r="B637" i="8"/>
  <c r="B638" i="8"/>
  <c r="B639" i="8"/>
  <c r="B640" i="8"/>
  <c r="B641" i="8"/>
  <c r="B642" i="8"/>
  <c r="B643" i="8"/>
  <c r="B644" i="8"/>
  <c r="B645" i="8"/>
  <c r="B646" i="8"/>
  <c r="B647" i="8"/>
  <c r="B648" i="8"/>
  <c r="B649" i="8"/>
  <c r="B650" i="8"/>
  <c r="B651" i="8"/>
  <c r="B652" i="8"/>
  <c r="B653" i="8"/>
  <c r="B654" i="8"/>
  <c r="B655" i="8"/>
  <c r="B656" i="8"/>
  <c r="B657" i="8"/>
  <c r="B658" i="8"/>
  <c r="B659" i="8"/>
  <c r="B660" i="8"/>
  <c r="B661" i="8"/>
  <c r="B662" i="8"/>
  <c r="B663" i="8"/>
  <c r="B664" i="8"/>
  <c r="B665" i="8"/>
  <c r="B666" i="8"/>
  <c r="B667" i="8"/>
  <c r="B668" i="8"/>
  <c r="B669" i="8"/>
  <c r="B670" i="8"/>
  <c r="B671" i="8"/>
  <c r="B672" i="8"/>
  <c r="B673" i="8"/>
  <c r="B674" i="8"/>
  <c r="B675" i="8"/>
  <c r="B676" i="8"/>
  <c r="B677" i="8"/>
  <c r="B678" i="8"/>
  <c r="B679" i="8"/>
  <c r="B680" i="8"/>
  <c r="B681" i="8"/>
  <c r="B682" i="8"/>
  <c r="B683" i="8"/>
  <c r="B684" i="8"/>
  <c r="B685" i="8"/>
  <c r="B686" i="8"/>
  <c r="B687" i="8"/>
  <c r="B688" i="8"/>
  <c r="B689" i="8"/>
  <c r="B690" i="8"/>
  <c r="B691" i="8"/>
  <c r="B692" i="8"/>
  <c r="B693" i="8"/>
  <c r="B694" i="8"/>
  <c r="B695" i="8"/>
  <c r="B696" i="8"/>
  <c r="B697" i="8"/>
  <c r="B698" i="8"/>
  <c r="B699" i="8"/>
  <c r="B700" i="8"/>
  <c r="B701" i="8"/>
  <c r="B702" i="8"/>
  <c r="B703" i="8"/>
  <c r="B704" i="8"/>
  <c r="B705" i="8"/>
  <c r="B706" i="8"/>
  <c r="B707" i="8"/>
  <c r="B708" i="8"/>
  <c r="B709" i="8"/>
  <c r="B710" i="8"/>
  <c r="B711" i="8"/>
  <c r="B712" i="8"/>
  <c r="B713" i="8"/>
  <c r="B714" i="8"/>
  <c r="B715" i="8"/>
  <c r="B716" i="8"/>
  <c r="B717" i="8"/>
  <c r="B718" i="8"/>
  <c r="B719" i="8"/>
  <c r="B720" i="8"/>
  <c r="B721" i="8"/>
  <c r="B722" i="8"/>
  <c r="B723" i="8"/>
  <c r="B724" i="8"/>
  <c r="B725" i="8"/>
  <c r="B726" i="8"/>
  <c r="B727" i="8"/>
  <c r="B728" i="8"/>
  <c r="B729" i="8"/>
  <c r="B730" i="8"/>
  <c r="B731" i="8"/>
  <c r="B732" i="8"/>
  <c r="B733" i="8"/>
  <c r="B734" i="8"/>
  <c r="B735" i="8"/>
  <c r="B736" i="8"/>
  <c r="B737" i="8"/>
  <c r="B738" i="8"/>
  <c r="B739" i="8"/>
  <c r="B740" i="8"/>
  <c r="B741" i="8"/>
  <c r="B742" i="8"/>
  <c r="B743" i="8"/>
  <c r="B744" i="8"/>
  <c r="B745" i="8"/>
  <c r="B746" i="8"/>
  <c r="B747" i="8"/>
  <c r="B748" i="8"/>
  <c r="B749" i="8"/>
  <c r="B750" i="8"/>
  <c r="B751" i="8"/>
  <c r="B752" i="8"/>
  <c r="B753" i="8"/>
  <c r="B754" i="8"/>
  <c r="B755" i="8"/>
  <c r="B756" i="8"/>
  <c r="B757" i="8"/>
  <c r="B758" i="8"/>
  <c r="B759" i="8"/>
  <c r="B760" i="8"/>
  <c r="B761" i="8"/>
  <c r="B762" i="8"/>
  <c r="B763" i="8"/>
  <c r="B764" i="8"/>
  <c r="B765" i="8"/>
  <c r="B766" i="8"/>
  <c r="B767" i="8"/>
  <c r="B768" i="8"/>
  <c r="B769" i="8"/>
  <c r="B770" i="8"/>
  <c r="B771" i="8"/>
  <c r="B772" i="8"/>
  <c r="B773" i="8"/>
  <c r="B774" i="8"/>
  <c r="B775" i="8"/>
  <c r="B776" i="8"/>
  <c r="B777" i="8"/>
  <c r="B778" i="8"/>
  <c r="B779" i="8"/>
  <c r="B780" i="8"/>
  <c r="B781" i="8"/>
  <c r="B782" i="8"/>
  <c r="B783" i="8"/>
  <c r="B784" i="8"/>
  <c r="B785" i="8"/>
  <c r="B786" i="8"/>
  <c r="B787" i="8"/>
  <c r="B788" i="8"/>
  <c r="B789" i="8"/>
  <c r="B790" i="8"/>
  <c r="B791" i="8"/>
  <c r="B792" i="8"/>
  <c r="B793" i="8"/>
  <c r="B794" i="8"/>
  <c r="B795" i="8"/>
  <c r="B796" i="8"/>
  <c r="B797" i="8"/>
  <c r="B798" i="8"/>
  <c r="B799" i="8"/>
  <c r="B800" i="8"/>
  <c r="B801" i="8"/>
  <c r="B802" i="8"/>
  <c r="B803" i="8"/>
  <c r="B804" i="8"/>
  <c r="B805" i="8"/>
  <c r="B806" i="8"/>
  <c r="B807" i="8"/>
  <c r="B808" i="8"/>
  <c r="B809" i="8"/>
  <c r="B810" i="8"/>
  <c r="B811" i="8"/>
  <c r="B812" i="8"/>
  <c r="B813" i="8"/>
  <c r="B814" i="8"/>
  <c r="B815" i="8"/>
  <c r="B816" i="8"/>
  <c r="B817" i="8"/>
  <c r="B818" i="8"/>
  <c r="B819" i="8"/>
  <c r="B820" i="8"/>
  <c r="B821" i="8"/>
  <c r="B822" i="8"/>
  <c r="B823" i="8"/>
  <c r="B824" i="8"/>
  <c r="B825" i="8"/>
  <c r="B826" i="8"/>
  <c r="B827" i="8"/>
  <c r="B828" i="8"/>
  <c r="B829" i="8"/>
  <c r="B830" i="8"/>
  <c r="B831" i="8"/>
  <c r="B832" i="8"/>
  <c r="B833" i="8"/>
  <c r="B834" i="8"/>
  <c r="B835" i="8"/>
  <c r="B836" i="8"/>
  <c r="B837" i="8"/>
  <c r="B838" i="8"/>
  <c r="B839" i="8"/>
  <c r="B840" i="8"/>
  <c r="B841" i="8"/>
  <c r="B842" i="8"/>
  <c r="B843" i="8"/>
  <c r="B844" i="8"/>
  <c r="B845" i="8"/>
  <c r="B846" i="8"/>
  <c r="B847" i="8"/>
  <c r="B848" i="8"/>
  <c r="B849" i="8"/>
  <c r="B850" i="8"/>
  <c r="B851" i="8"/>
  <c r="B852" i="8"/>
  <c r="B853" i="8"/>
  <c r="B854" i="8"/>
  <c r="B855" i="8"/>
  <c r="B856" i="8"/>
  <c r="B857" i="8"/>
  <c r="B858" i="8"/>
  <c r="B859" i="8"/>
  <c r="B860" i="8"/>
  <c r="B861" i="8"/>
  <c r="B862" i="8"/>
  <c r="B863" i="8"/>
  <c r="B864" i="8"/>
  <c r="B865" i="8"/>
  <c r="B866" i="8"/>
  <c r="B867" i="8"/>
  <c r="B868" i="8"/>
  <c r="B869" i="8"/>
  <c r="B870" i="8"/>
  <c r="B871" i="8"/>
  <c r="B872" i="8"/>
  <c r="B873" i="8"/>
  <c r="B874" i="8"/>
  <c r="B875" i="8"/>
  <c r="B876" i="8"/>
  <c r="B877" i="8"/>
  <c r="B878" i="8"/>
  <c r="B879" i="8"/>
  <c r="B880" i="8"/>
  <c r="B881" i="8"/>
  <c r="B882" i="8"/>
  <c r="B883" i="8"/>
  <c r="B884" i="8"/>
  <c r="B885" i="8"/>
  <c r="B886" i="8"/>
  <c r="B887" i="8"/>
  <c r="B888" i="8"/>
  <c r="B889" i="8"/>
  <c r="B890" i="8"/>
  <c r="B891" i="8"/>
  <c r="B892" i="8"/>
  <c r="B893" i="8"/>
  <c r="B894" i="8"/>
  <c r="B895" i="8"/>
  <c r="B896" i="8"/>
  <c r="B897" i="8"/>
  <c r="B898" i="8"/>
  <c r="B899" i="8"/>
  <c r="B900" i="8"/>
  <c r="B901" i="8"/>
  <c r="B902" i="8"/>
  <c r="B903" i="8"/>
  <c r="B904" i="8"/>
  <c r="B905" i="8"/>
  <c r="B906" i="8"/>
  <c r="B907" i="8"/>
  <c r="B908" i="8"/>
  <c r="B909" i="8"/>
  <c r="B910" i="8"/>
  <c r="B911" i="8"/>
  <c r="B912" i="8"/>
  <c r="B913" i="8"/>
  <c r="B914" i="8"/>
  <c r="B915" i="8"/>
  <c r="B916" i="8"/>
  <c r="B917" i="8"/>
  <c r="B918" i="8"/>
  <c r="B919" i="8"/>
  <c r="B920" i="8"/>
  <c r="B921" i="8"/>
  <c r="B922" i="8"/>
  <c r="B923" i="8"/>
  <c r="B924" i="8"/>
  <c r="B925" i="8"/>
  <c r="B926" i="8"/>
  <c r="B927" i="8"/>
  <c r="B928" i="8"/>
  <c r="B929" i="8"/>
  <c r="B930" i="8"/>
  <c r="B931" i="8"/>
  <c r="B932" i="8"/>
  <c r="B933" i="8"/>
  <c r="B934" i="8"/>
  <c r="B935" i="8"/>
  <c r="B936" i="8"/>
  <c r="B937" i="8"/>
  <c r="B938" i="8"/>
  <c r="B939" i="8"/>
  <c r="B940" i="8"/>
  <c r="B941" i="8"/>
  <c r="B942" i="8"/>
  <c r="B943" i="8"/>
  <c r="B944" i="8"/>
  <c r="B945" i="8"/>
  <c r="B946" i="8"/>
  <c r="B947" i="8"/>
  <c r="B948" i="8"/>
  <c r="B949" i="8"/>
  <c r="B950" i="8"/>
  <c r="B951" i="8"/>
  <c r="B952" i="8"/>
  <c r="B953" i="8"/>
  <c r="B954" i="8"/>
  <c r="B955" i="8"/>
  <c r="B956" i="8"/>
  <c r="B957" i="8"/>
  <c r="B958" i="8"/>
  <c r="B959" i="8"/>
  <c r="B960" i="8"/>
  <c r="B961" i="8"/>
  <c r="B962" i="8"/>
  <c r="B963" i="8"/>
  <c r="B964" i="8"/>
  <c r="B965" i="8"/>
  <c r="B966" i="8"/>
  <c r="B967" i="8"/>
  <c r="B968" i="8"/>
  <c r="B969" i="8"/>
  <c r="B970" i="8"/>
  <c r="B971" i="8"/>
  <c r="B972" i="8"/>
  <c r="B973" i="8"/>
  <c r="B974" i="8"/>
  <c r="B975" i="8"/>
  <c r="B976" i="8"/>
  <c r="B977" i="8"/>
  <c r="B978" i="8"/>
  <c r="B979" i="8"/>
  <c r="B980" i="8"/>
  <c r="B981" i="8"/>
  <c r="B982" i="8"/>
  <c r="B983" i="8"/>
  <c r="B984" i="8"/>
  <c r="B985" i="8"/>
  <c r="B986" i="8"/>
  <c r="B987" i="8"/>
  <c r="B988" i="8"/>
  <c r="B989" i="8"/>
  <c r="B990" i="8"/>
  <c r="B991" i="8"/>
  <c r="B992" i="8"/>
  <c r="B993" i="8"/>
  <c r="B994" i="8"/>
  <c r="B995" i="8"/>
  <c r="B996" i="8"/>
  <c r="B997" i="8"/>
  <c r="B998" i="8"/>
  <c r="B999" i="8"/>
  <c r="B1000" i="8"/>
  <c r="B1001" i="8"/>
  <c r="B1002" i="8"/>
  <c r="B1003" i="8"/>
  <c r="B1004" i="8"/>
  <c r="B1005" i="8"/>
  <c r="B1006" i="8"/>
  <c r="B1007" i="8"/>
  <c r="B1008" i="8"/>
  <c r="B1009" i="8"/>
  <c r="B1010" i="8"/>
  <c r="B1011" i="8"/>
  <c r="B1012" i="8"/>
  <c r="B1013" i="8"/>
  <c r="B1014" i="8"/>
  <c r="B1015" i="8"/>
  <c r="B1016" i="8"/>
  <c r="B1017" i="8"/>
  <c r="B1018" i="8"/>
  <c r="B1019" i="8"/>
  <c r="B1020" i="8"/>
  <c r="B1021" i="8"/>
  <c r="B1022" i="8"/>
  <c r="B1023" i="8"/>
  <c r="B1024" i="8"/>
  <c r="B1025" i="8"/>
  <c r="B1026" i="8"/>
  <c r="B1027" i="8"/>
  <c r="B1028" i="8"/>
  <c r="B1029" i="8"/>
  <c r="B1030" i="8"/>
  <c r="B1031" i="8"/>
  <c r="B1032" i="8"/>
  <c r="B1033" i="8"/>
  <c r="B1034" i="8"/>
  <c r="B1035" i="8"/>
  <c r="B1036" i="8"/>
  <c r="B1037" i="8"/>
  <c r="B1038" i="8"/>
  <c r="B1039" i="8"/>
  <c r="B1040" i="8"/>
  <c r="B1041" i="8"/>
  <c r="B1042" i="8"/>
  <c r="B1043" i="8"/>
  <c r="B1044" i="8"/>
  <c r="B1045" i="8"/>
  <c r="B1046" i="8"/>
  <c r="B1047" i="8"/>
  <c r="B1048" i="8"/>
  <c r="B1049" i="8"/>
  <c r="B1050" i="8"/>
  <c r="B1051" i="8"/>
  <c r="B1052" i="8"/>
  <c r="B1053" i="8"/>
  <c r="B1054" i="8"/>
  <c r="B1055" i="8"/>
  <c r="B1056" i="8"/>
  <c r="B1057" i="8"/>
  <c r="B1058" i="8"/>
  <c r="B1059" i="8"/>
  <c r="B1060" i="8"/>
  <c r="B1061" i="8"/>
  <c r="B1062" i="8"/>
  <c r="B1063" i="8"/>
  <c r="B1064" i="8"/>
  <c r="B1065" i="8"/>
  <c r="B1066" i="8"/>
  <c r="B1067" i="8"/>
  <c r="B1068" i="8"/>
  <c r="B1069" i="8"/>
  <c r="B1070" i="8"/>
  <c r="B1071" i="8"/>
  <c r="B1072" i="8"/>
  <c r="B1073" i="8"/>
  <c r="B1074" i="8"/>
  <c r="B1075" i="8"/>
  <c r="B1076" i="8"/>
  <c r="B1077" i="8"/>
  <c r="B1078" i="8"/>
  <c r="B1079" i="8"/>
  <c r="B1080" i="8"/>
  <c r="B1081" i="8"/>
  <c r="B1082" i="8"/>
  <c r="B1083" i="8"/>
  <c r="B1084" i="8"/>
  <c r="B1085" i="8"/>
  <c r="B1086" i="8"/>
  <c r="B1087" i="8"/>
  <c r="B1088" i="8"/>
  <c r="B1089" i="8"/>
  <c r="B1090" i="8"/>
  <c r="B1091" i="8"/>
  <c r="B1092" i="8"/>
  <c r="B1093" i="8"/>
  <c r="B1094" i="8"/>
  <c r="B1095" i="8"/>
  <c r="B1096" i="8"/>
  <c r="B1097" i="8"/>
  <c r="B1098" i="8"/>
  <c r="B1099" i="8"/>
  <c r="B1100" i="8"/>
  <c r="B1101" i="8"/>
  <c r="B1102" i="8"/>
  <c r="B1103" i="8"/>
  <c r="B1104" i="8"/>
  <c r="B1105" i="8"/>
  <c r="B1106" i="8"/>
  <c r="B1107" i="8"/>
  <c r="B1108" i="8"/>
  <c r="B1109" i="8"/>
  <c r="B1110" i="8"/>
  <c r="B1111" i="8"/>
  <c r="B1112" i="8"/>
  <c r="B1113" i="8"/>
  <c r="B1114" i="8"/>
  <c r="B1115" i="8"/>
  <c r="B1116" i="8"/>
  <c r="B1117" i="8"/>
  <c r="B1118" i="8"/>
  <c r="B1119" i="8"/>
  <c r="B1120" i="8"/>
  <c r="B1121" i="8"/>
  <c r="B1122" i="8"/>
  <c r="B1123" i="8"/>
  <c r="B1124" i="8"/>
  <c r="B1125" i="8"/>
  <c r="B1126" i="8"/>
  <c r="B1127" i="8"/>
  <c r="B1128" i="8"/>
  <c r="B1129" i="8"/>
  <c r="B1130" i="8"/>
  <c r="B1131" i="8"/>
  <c r="B1132" i="8"/>
  <c r="B1133" i="8"/>
  <c r="B1134" i="8"/>
  <c r="B1135" i="8"/>
  <c r="B1136" i="8"/>
  <c r="B1137" i="8"/>
  <c r="B1138" i="8"/>
  <c r="B1139" i="8"/>
  <c r="B1140" i="8"/>
  <c r="B1141" i="8"/>
  <c r="B1142" i="8"/>
  <c r="B1143" i="8"/>
  <c r="B1144" i="8"/>
  <c r="B1145" i="8"/>
  <c r="B1146" i="8"/>
  <c r="B1147" i="8"/>
  <c r="B1148" i="8"/>
  <c r="B1149" i="8"/>
  <c r="B1150" i="8"/>
  <c r="B1151" i="8"/>
  <c r="B1152" i="8"/>
  <c r="B1153" i="8"/>
  <c r="B1154" i="8"/>
  <c r="B1155" i="8"/>
  <c r="B1156" i="8"/>
  <c r="B1157" i="8"/>
  <c r="B1158" i="8"/>
  <c r="B1159" i="8"/>
  <c r="B1160" i="8"/>
  <c r="B1161" i="8"/>
  <c r="B1162" i="8"/>
  <c r="B1163" i="8"/>
  <c r="B1164" i="8"/>
  <c r="B1165" i="8"/>
  <c r="B1166" i="8"/>
  <c r="B1167" i="8"/>
  <c r="B1168" i="8"/>
  <c r="B1169" i="8"/>
  <c r="B1170" i="8"/>
  <c r="B1171" i="8"/>
  <c r="B1172" i="8"/>
  <c r="B1173" i="8"/>
  <c r="B1174" i="8"/>
  <c r="B1175" i="8"/>
  <c r="B1176" i="8"/>
  <c r="B1177" i="8"/>
  <c r="B1178" i="8"/>
  <c r="B1179" i="8"/>
  <c r="B1180" i="8"/>
  <c r="B1181" i="8"/>
  <c r="B1182" i="8"/>
  <c r="B1183" i="8"/>
  <c r="B1184" i="8"/>
  <c r="B1185" i="8"/>
  <c r="B1186" i="8"/>
  <c r="B1187" i="8"/>
  <c r="B1188" i="8"/>
  <c r="B1189" i="8"/>
  <c r="B1190" i="8"/>
  <c r="B1191" i="8"/>
  <c r="B1192" i="8"/>
  <c r="B1193" i="8"/>
  <c r="B1194" i="8"/>
  <c r="B1195" i="8"/>
  <c r="B1196" i="8"/>
  <c r="B1197" i="8"/>
  <c r="B1198" i="8"/>
  <c r="B1199" i="8"/>
  <c r="B1200" i="8"/>
  <c r="B1201" i="8"/>
  <c r="B1202" i="8"/>
  <c r="B1203" i="8"/>
  <c r="B1204" i="8"/>
  <c r="B1205" i="8"/>
  <c r="B1206" i="8"/>
  <c r="B1207" i="8"/>
  <c r="B1208" i="8"/>
  <c r="B1209" i="8"/>
  <c r="B1210" i="8"/>
  <c r="B1211" i="8"/>
  <c r="B1212" i="8"/>
  <c r="B1213" i="8"/>
  <c r="B1214" i="8"/>
  <c r="B1215" i="8"/>
  <c r="B1216" i="8"/>
  <c r="B1217" i="8"/>
  <c r="B1218" i="8"/>
  <c r="B1219" i="8"/>
  <c r="B1220" i="8"/>
  <c r="B1221" i="8"/>
  <c r="B1222" i="8"/>
  <c r="B1223" i="8"/>
  <c r="B1224" i="8"/>
  <c r="B1225" i="8"/>
  <c r="B1226" i="8"/>
  <c r="B1227" i="8"/>
  <c r="B1228" i="8"/>
  <c r="B1229" i="8"/>
  <c r="B1230" i="8"/>
  <c r="B1231" i="8"/>
  <c r="B1232" i="8"/>
  <c r="B1233" i="8"/>
  <c r="B1234" i="8"/>
  <c r="B1235" i="8"/>
  <c r="B1236" i="8"/>
  <c r="B1237" i="8"/>
  <c r="B1238" i="8"/>
  <c r="B1239" i="8"/>
  <c r="B1240" i="8"/>
  <c r="B1241" i="8"/>
  <c r="B1242" i="8"/>
  <c r="B1243" i="8"/>
  <c r="B1244" i="8"/>
  <c r="B1245" i="8"/>
  <c r="B1246" i="8"/>
  <c r="B1247" i="8"/>
  <c r="B1248" i="8"/>
  <c r="B1249" i="8"/>
  <c r="B1250" i="8"/>
  <c r="B1251" i="8"/>
  <c r="B1252" i="8"/>
  <c r="B1253" i="8"/>
  <c r="B1254" i="8"/>
  <c r="B1255" i="8"/>
  <c r="B1256" i="8"/>
  <c r="B1257" i="8"/>
  <c r="B1258" i="8"/>
  <c r="B1259" i="8"/>
  <c r="B1260" i="8"/>
  <c r="B1261" i="8"/>
  <c r="B1262" i="8"/>
  <c r="B1263" i="8"/>
  <c r="B1264" i="8"/>
  <c r="B1265" i="8"/>
  <c r="B1266" i="8"/>
  <c r="B1267" i="8"/>
  <c r="B1268" i="8"/>
  <c r="B1269" i="8"/>
  <c r="B1270" i="8"/>
  <c r="B1271" i="8"/>
  <c r="B1272" i="8"/>
  <c r="B1273" i="8"/>
  <c r="B1274" i="8"/>
  <c r="B1275" i="8"/>
  <c r="B1276" i="8"/>
  <c r="B1277" i="8"/>
  <c r="B1278" i="8"/>
  <c r="B1279" i="8"/>
  <c r="B1280" i="8"/>
  <c r="B1281" i="8"/>
  <c r="B1282" i="8"/>
  <c r="B1283" i="8"/>
  <c r="B1284" i="8"/>
  <c r="B1285" i="8"/>
  <c r="B1286" i="8"/>
  <c r="B1287" i="8"/>
  <c r="B1288" i="8"/>
  <c r="B1289" i="8"/>
  <c r="B1290" i="8"/>
  <c r="B1291" i="8"/>
  <c r="B1292" i="8"/>
  <c r="B1293" i="8"/>
  <c r="B1294" i="8"/>
  <c r="B1295" i="8"/>
  <c r="B1296" i="8"/>
  <c r="B1297" i="8"/>
  <c r="B1298" i="8"/>
  <c r="B1299" i="8"/>
  <c r="B1300" i="8"/>
  <c r="B1301" i="8"/>
  <c r="B1302" i="8"/>
  <c r="B1303" i="8"/>
  <c r="B1304" i="8"/>
  <c r="B1305" i="8"/>
  <c r="B1306" i="8"/>
  <c r="B1307" i="8"/>
  <c r="B1308" i="8"/>
  <c r="B1309" i="8"/>
  <c r="B1310" i="8"/>
  <c r="B1311" i="8"/>
  <c r="B1312" i="8"/>
  <c r="B1313" i="8"/>
  <c r="B1314" i="8"/>
  <c r="B1315" i="8"/>
  <c r="B1316" i="8"/>
  <c r="B1317" i="8"/>
  <c r="B1318" i="8"/>
  <c r="B1319" i="8"/>
  <c r="B1320" i="8"/>
  <c r="B1321" i="8"/>
  <c r="B1322" i="8"/>
  <c r="B1323" i="8"/>
  <c r="B1324" i="8"/>
  <c r="B1325" i="8"/>
  <c r="B1326" i="8"/>
  <c r="B1327" i="8"/>
  <c r="B1328" i="8"/>
  <c r="B1329" i="8"/>
  <c r="B1330" i="8"/>
  <c r="B1331" i="8"/>
  <c r="B1332" i="8"/>
  <c r="B1333" i="8"/>
  <c r="B1334" i="8"/>
  <c r="B1335" i="8"/>
  <c r="B1336" i="8"/>
  <c r="B1337" i="8"/>
  <c r="B1338" i="8"/>
  <c r="B1339" i="8"/>
  <c r="B1340" i="8"/>
  <c r="B1341" i="8"/>
  <c r="B1342" i="8"/>
  <c r="B1343" i="8"/>
  <c r="B1344" i="8"/>
  <c r="B1345" i="8"/>
  <c r="B1346" i="8"/>
  <c r="B1347" i="8"/>
  <c r="B1348" i="8"/>
  <c r="B1349" i="8"/>
  <c r="B1350" i="8"/>
  <c r="B1351" i="8"/>
  <c r="B1352" i="8"/>
  <c r="B1353" i="8"/>
  <c r="B1354" i="8"/>
  <c r="B1355" i="8"/>
  <c r="B1356" i="8"/>
  <c r="B1357" i="8"/>
  <c r="B1358" i="8"/>
  <c r="B1359" i="8"/>
  <c r="B1360" i="8"/>
  <c r="B1361" i="8"/>
  <c r="B1362" i="8"/>
  <c r="B1363" i="8"/>
  <c r="B1364" i="8"/>
  <c r="B1365" i="8"/>
  <c r="B1366" i="8"/>
  <c r="B1367" i="8"/>
  <c r="B1368" i="8"/>
  <c r="B1369" i="8"/>
  <c r="B1370" i="8"/>
  <c r="B1371" i="8"/>
  <c r="B1372" i="8"/>
  <c r="B1373" i="8"/>
  <c r="B1374" i="8"/>
  <c r="B1375" i="8"/>
  <c r="B1376" i="8"/>
  <c r="B1377" i="8"/>
  <c r="B1378" i="8"/>
  <c r="B1379" i="8"/>
  <c r="B1380" i="8"/>
  <c r="B1381" i="8"/>
  <c r="B1382" i="8"/>
  <c r="B1383" i="8"/>
  <c r="B1384" i="8"/>
  <c r="B1385" i="8"/>
  <c r="B1386" i="8"/>
  <c r="B1387" i="8"/>
  <c r="B1388" i="8"/>
  <c r="B1389" i="8"/>
  <c r="B1390" i="8"/>
  <c r="B1391" i="8"/>
  <c r="B1392" i="8"/>
  <c r="B1393" i="8"/>
  <c r="B1394" i="8"/>
  <c r="B1395" i="8"/>
  <c r="B1396" i="8"/>
  <c r="B1397" i="8"/>
  <c r="B1398" i="8"/>
  <c r="B1399" i="8"/>
  <c r="B1400" i="8"/>
  <c r="B1401" i="8"/>
  <c r="B1402" i="8"/>
  <c r="B1403" i="8"/>
  <c r="B1404" i="8"/>
  <c r="B1405" i="8"/>
  <c r="B1406" i="8"/>
  <c r="B1407" i="8"/>
  <c r="B1408" i="8"/>
  <c r="B1409" i="8"/>
  <c r="B1410" i="8"/>
  <c r="B1411" i="8"/>
  <c r="B1412" i="8"/>
  <c r="B1413" i="8"/>
  <c r="B1414" i="8"/>
  <c r="B1415" i="8"/>
  <c r="B1416" i="8"/>
  <c r="B1417" i="8"/>
  <c r="B1418" i="8"/>
  <c r="B1419" i="8"/>
  <c r="B1420" i="8"/>
  <c r="B1421" i="8"/>
  <c r="B1422" i="8"/>
  <c r="B1423" i="8"/>
  <c r="B1424" i="8"/>
  <c r="B1425" i="8"/>
  <c r="B1426" i="8"/>
  <c r="B1427" i="8"/>
  <c r="B1428" i="8"/>
  <c r="B1429" i="8"/>
  <c r="B1430" i="8"/>
  <c r="B1431" i="8"/>
  <c r="B1432" i="8"/>
  <c r="B1433" i="8"/>
  <c r="B1434" i="8"/>
  <c r="B1435" i="8"/>
  <c r="B1436" i="8"/>
  <c r="B1437" i="8"/>
  <c r="B1438" i="8"/>
  <c r="B1439" i="8"/>
  <c r="B1440" i="8"/>
  <c r="B1441" i="8"/>
  <c r="B1442" i="8"/>
  <c r="B1443" i="8"/>
  <c r="B1444" i="8"/>
  <c r="B1445" i="8"/>
  <c r="B1446" i="8"/>
  <c r="B1447" i="8"/>
  <c r="B1448" i="8"/>
  <c r="B1449" i="8"/>
  <c r="B1450" i="8"/>
  <c r="B1451" i="8"/>
  <c r="B1452" i="8"/>
  <c r="B1453" i="8"/>
  <c r="B1454" i="8"/>
  <c r="B1455" i="8"/>
  <c r="B1456" i="8"/>
  <c r="B1457" i="8"/>
  <c r="B1458" i="8"/>
  <c r="B1459" i="8"/>
  <c r="B1460" i="8"/>
  <c r="B1461" i="8"/>
  <c r="B1462" i="8"/>
  <c r="B1463" i="8"/>
  <c r="B1464" i="8"/>
  <c r="B1465" i="8"/>
  <c r="B1466" i="8"/>
  <c r="B1467" i="8"/>
  <c r="B1468" i="8"/>
  <c r="B1469" i="8"/>
  <c r="B1470" i="8"/>
  <c r="B1471" i="8"/>
  <c r="B1472" i="8"/>
  <c r="B1473" i="8"/>
  <c r="B1474" i="8"/>
  <c r="B1475" i="8"/>
  <c r="B1476" i="8"/>
  <c r="B1477" i="8"/>
  <c r="B1478" i="8"/>
  <c r="B1479" i="8"/>
  <c r="B1480" i="8"/>
  <c r="B1481" i="8"/>
  <c r="B1482" i="8"/>
  <c r="B1483" i="8"/>
  <c r="B1484" i="8"/>
  <c r="B1485" i="8"/>
  <c r="B1486" i="8"/>
  <c r="B1487" i="8"/>
  <c r="B1488" i="8"/>
  <c r="B1489" i="8"/>
  <c r="B1490" i="8"/>
  <c r="B1491" i="8"/>
  <c r="B1492" i="8"/>
  <c r="B1493" i="8"/>
  <c r="B1494" i="8"/>
  <c r="B1495" i="8"/>
  <c r="B1496" i="8"/>
  <c r="B1497" i="8"/>
  <c r="B1498" i="8"/>
  <c r="B1499" i="8"/>
  <c r="B1500" i="8"/>
  <c r="B1501" i="8"/>
  <c r="B1502" i="8"/>
  <c r="B1503" i="8"/>
  <c r="B1504" i="8"/>
  <c r="B1505" i="8"/>
  <c r="B1506" i="8"/>
  <c r="B1507" i="8"/>
  <c r="B1508" i="8"/>
  <c r="B1509" i="8"/>
  <c r="B1510" i="8"/>
  <c r="B1511" i="8"/>
  <c r="B1512" i="8"/>
  <c r="B1513" i="8"/>
  <c r="B1514" i="8"/>
  <c r="B1515" i="8"/>
  <c r="B1516" i="8"/>
  <c r="B1517" i="8"/>
  <c r="B1518" i="8"/>
  <c r="B1519" i="8"/>
  <c r="B1520" i="8"/>
  <c r="B1521" i="8"/>
  <c r="B1522" i="8"/>
  <c r="B1523" i="8"/>
  <c r="B1524" i="8"/>
  <c r="B1525" i="8"/>
  <c r="B1526" i="8"/>
  <c r="B1527" i="8"/>
  <c r="B1528" i="8"/>
  <c r="B1529" i="8"/>
  <c r="B1530" i="8"/>
  <c r="B1531" i="8"/>
  <c r="B1532" i="8"/>
  <c r="B1533" i="8"/>
  <c r="B1534" i="8"/>
  <c r="B1535" i="8"/>
  <c r="B1536" i="8"/>
  <c r="B1537" i="8"/>
  <c r="B1538" i="8"/>
  <c r="B1539" i="8"/>
  <c r="B1540" i="8"/>
  <c r="B1541" i="8"/>
  <c r="B1542" i="8"/>
  <c r="B1543" i="8"/>
  <c r="B1544" i="8"/>
  <c r="B1545" i="8"/>
  <c r="B1546" i="8"/>
  <c r="B1547" i="8"/>
  <c r="B1548" i="8"/>
  <c r="B1549" i="8"/>
  <c r="B1550" i="8"/>
  <c r="B1551" i="8"/>
  <c r="B1552" i="8"/>
  <c r="B1553" i="8"/>
  <c r="B1554" i="8"/>
  <c r="B1555" i="8"/>
  <c r="B1556" i="8"/>
  <c r="B1557" i="8"/>
  <c r="B1558" i="8"/>
  <c r="B1559" i="8"/>
  <c r="B1560" i="8"/>
  <c r="B1561" i="8"/>
  <c r="B1562" i="8"/>
  <c r="B1563" i="8"/>
  <c r="B1564" i="8"/>
  <c r="B1565" i="8"/>
  <c r="B1566" i="8"/>
  <c r="B1567" i="8"/>
  <c r="B1568" i="8"/>
  <c r="B1569" i="8"/>
  <c r="B1570" i="8"/>
  <c r="B1571" i="8"/>
  <c r="B1572" i="8"/>
  <c r="B1573" i="8"/>
  <c r="B1574" i="8"/>
  <c r="B1575" i="8"/>
  <c r="B1576" i="8"/>
  <c r="B1577" i="8"/>
  <c r="B1578" i="8"/>
  <c r="B1579" i="8"/>
  <c r="B1580" i="8"/>
  <c r="B1581" i="8"/>
  <c r="B1582" i="8"/>
  <c r="B1583" i="8"/>
  <c r="B1584" i="8"/>
  <c r="B1585" i="8"/>
  <c r="B1586" i="8"/>
  <c r="B1587" i="8"/>
  <c r="B1588" i="8"/>
  <c r="B1589" i="8"/>
  <c r="B1590" i="8"/>
  <c r="B1591" i="8"/>
  <c r="B1592" i="8"/>
  <c r="B1593" i="8"/>
  <c r="B1594" i="8"/>
  <c r="B1595" i="8"/>
  <c r="B1596" i="8"/>
  <c r="B1597" i="8"/>
  <c r="B1598" i="8"/>
  <c r="B1599" i="8"/>
  <c r="B1600" i="8"/>
  <c r="B1601" i="8"/>
  <c r="B1602" i="8"/>
  <c r="B1603" i="8"/>
  <c r="B1604" i="8"/>
  <c r="B1605" i="8"/>
  <c r="B1606" i="8"/>
  <c r="B1607" i="8"/>
  <c r="B1608" i="8"/>
  <c r="B1609" i="8"/>
  <c r="B1610" i="8"/>
  <c r="B1611" i="8"/>
  <c r="B1612" i="8"/>
  <c r="B1613" i="8"/>
  <c r="B1614" i="8"/>
  <c r="B1615" i="8"/>
  <c r="B1616" i="8"/>
  <c r="B1617" i="8"/>
  <c r="B1618" i="8"/>
  <c r="B1619" i="8"/>
  <c r="B1620" i="8"/>
  <c r="B1621" i="8"/>
  <c r="B1622" i="8"/>
  <c r="B1623" i="8"/>
  <c r="B1624" i="8"/>
  <c r="B1625" i="8"/>
  <c r="B1626" i="8"/>
  <c r="B1627" i="8"/>
  <c r="B1628" i="8"/>
  <c r="B1629" i="8"/>
  <c r="B1630" i="8"/>
  <c r="B1631" i="8"/>
  <c r="B1632" i="8"/>
  <c r="B1633" i="8"/>
  <c r="B1634" i="8"/>
  <c r="B1635" i="8"/>
  <c r="B1636" i="8"/>
  <c r="B1637" i="8"/>
  <c r="B1638" i="8"/>
  <c r="B1639" i="8"/>
  <c r="B1640" i="8"/>
  <c r="B1641" i="8"/>
  <c r="B1642" i="8"/>
  <c r="B1643" i="8"/>
  <c r="B1644" i="8"/>
  <c r="B1645" i="8"/>
  <c r="B1646" i="8"/>
  <c r="B1647" i="8"/>
  <c r="B1648" i="8"/>
  <c r="B1649" i="8"/>
  <c r="B1650" i="8"/>
  <c r="B1651" i="8"/>
  <c r="B1652" i="8"/>
  <c r="B1653" i="8"/>
  <c r="B1654" i="8"/>
  <c r="B1655" i="8"/>
  <c r="B1656" i="8"/>
  <c r="B1657" i="8"/>
  <c r="B1658" i="8"/>
  <c r="B1659" i="8"/>
  <c r="B1660" i="8"/>
  <c r="B1661" i="8"/>
  <c r="B1662" i="8"/>
  <c r="B1663" i="8"/>
  <c r="B1664" i="8"/>
  <c r="B1665" i="8"/>
  <c r="B1666" i="8"/>
  <c r="B1667" i="8"/>
  <c r="B1668" i="8"/>
  <c r="B1669" i="8"/>
  <c r="B1670" i="8"/>
  <c r="B1671" i="8"/>
  <c r="B1672" i="8"/>
  <c r="B1673" i="8"/>
  <c r="B1674" i="8"/>
  <c r="B1675" i="8"/>
  <c r="B1676" i="8"/>
  <c r="B1677" i="8"/>
  <c r="B1678" i="8"/>
  <c r="B1679" i="8"/>
  <c r="B1680" i="8"/>
  <c r="B1681" i="8"/>
  <c r="B1682" i="8"/>
  <c r="B1683" i="8"/>
  <c r="B1684" i="8"/>
  <c r="B1685" i="8"/>
  <c r="B1686" i="8"/>
  <c r="B1687" i="8"/>
  <c r="B1688" i="8"/>
  <c r="B1689" i="8"/>
  <c r="B1690" i="8"/>
  <c r="B1691" i="8"/>
  <c r="B1692" i="8"/>
  <c r="B1693" i="8"/>
  <c r="B1694" i="8"/>
  <c r="B1695" i="8"/>
  <c r="B1696" i="8"/>
  <c r="B1697" i="8"/>
  <c r="B1698" i="8"/>
  <c r="B1699" i="8"/>
  <c r="B1700" i="8"/>
  <c r="B1701" i="8"/>
  <c r="B1702" i="8"/>
  <c r="B1703" i="8"/>
  <c r="B1704" i="8"/>
  <c r="B1705" i="8"/>
  <c r="B1706" i="8"/>
  <c r="B1707" i="8"/>
  <c r="B1708" i="8"/>
  <c r="B1709" i="8"/>
  <c r="B1710" i="8"/>
  <c r="B1711" i="8"/>
  <c r="B1712" i="8"/>
  <c r="B1713" i="8"/>
  <c r="B1714" i="8"/>
  <c r="B1715" i="8"/>
  <c r="B1716" i="8"/>
  <c r="B1717" i="8"/>
  <c r="B1718" i="8"/>
  <c r="B1719" i="8"/>
  <c r="B1720" i="8"/>
  <c r="B1721" i="8"/>
  <c r="B1722" i="8"/>
  <c r="B1723" i="8"/>
  <c r="B1724" i="8"/>
  <c r="B1725" i="8"/>
  <c r="B1726" i="8"/>
  <c r="B1727" i="8"/>
  <c r="B1728" i="8"/>
  <c r="B1729" i="8"/>
  <c r="B1730" i="8"/>
  <c r="B1731" i="8"/>
  <c r="B1732" i="8"/>
  <c r="B1733" i="8"/>
  <c r="B1734" i="8"/>
  <c r="B1735" i="8"/>
  <c r="B1736" i="8"/>
  <c r="B1737" i="8"/>
  <c r="B1738" i="8"/>
  <c r="B1739" i="8"/>
  <c r="B1740" i="8"/>
  <c r="B1741" i="8"/>
  <c r="B1742" i="8"/>
  <c r="B1743" i="8"/>
  <c r="B1744" i="8"/>
  <c r="B1745" i="8"/>
  <c r="B1746" i="8"/>
  <c r="B1747" i="8"/>
  <c r="B1748" i="8"/>
  <c r="B1749" i="8"/>
  <c r="B1750" i="8"/>
  <c r="B1751" i="8"/>
  <c r="B1752" i="8"/>
  <c r="B1753" i="8"/>
  <c r="B1754" i="8"/>
  <c r="B1755" i="8"/>
  <c r="B1756" i="8"/>
  <c r="B1757" i="8"/>
  <c r="B1758" i="8"/>
  <c r="B1759" i="8"/>
  <c r="B1760" i="8"/>
  <c r="B1761" i="8"/>
  <c r="B1762" i="8"/>
  <c r="B1763" i="8"/>
  <c r="B1764" i="8"/>
  <c r="B1765" i="8"/>
  <c r="B1766" i="8"/>
  <c r="B1767" i="8"/>
  <c r="B1768" i="8"/>
  <c r="B1769" i="8"/>
  <c r="B1770" i="8"/>
  <c r="B1771" i="8"/>
  <c r="B1772" i="8"/>
  <c r="B1773" i="8"/>
  <c r="B1774" i="8"/>
  <c r="B1775" i="8"/>
  <c r="B1776" i="8"/>
  <c r="B1777" i="8"/>
  <c r="B1778" i="8"/>
  <c r="B1779" i="8"/>
  <c r="B1780" i="8"/>
  <c r="B1781" i="8"/>
  <c r="B1782" i="8"/>
  <c r="B1783" i="8"/>
  <c r="B1784" i="8"/>
  <c r="B1785" i="8"/>
  <c r="B1786" i="8"/>
  <c r="B1787" i="8"/>
  <c r="B1788" i="8"/>
  <c r="B1789" i="8"/>
  <c r="B1790" i="8"/>
  <c r="B1791" i="8"/>
  <c r="B1792" i="8"/>
  <c r="B1793" i="8"/>
  <c r="B1794" i="8"/>
  <c r="B1795" i="8"/>
  <c r="B1796" i="8"/>
  <c r="B1797" i="8"/>
  <c r="B1798" i="8"/>
  <c r="B1799" i="8"/>
  <c r="B1800" i="8"/>
  <c r="B1801" i="8"/>
  <c r="B1802" i="8"/>
  <c r="B1803" i="8"/>
  <c r="B1804" i="8"/>
  <c r="B1805" i="8"/>
  <c r="B1806" i="8"/>
  <c r="B1807" i="8"/>
  <c r="B1808" i="8"/>
  <c r="B1809" i="8"/>
  <c r="B1810" i="8"/>
  <c r="B1811" i="8"/>
  <c r="B1812" i="8"/>
  <c r="B1813" i="8"/>
  <c r="B1814" i="8"/>
  <c r="B1815" i="8"/>
  <c r="B1816" i="8"/>
  <c r="B1817" i="8"/>
  <c r="B1818" i="8"/>
  <c r="B1819" i="8"/>
  <c r="B1820" i="8"/>
  <c r="B1821" i="8"/>
  <c r="B1822" i="8"/>
  <c r="B1823" i="8"/>
  <c r="B1824" i="8"/>
  <c r="B1825" i="8"/>
  <c r="B1826" i="8"/>
  <c r="B1827" i="8"/>
  <c r="B1828" i="8"/>
  <c r="B1829" i="8"/>
  <c r="B1830" i="8"/>
  <c r="B1831" i="8"/>
  <c r="B1832" i="8"/>
  <c r="B1833" i="8"/>
  <c r="B1834" i="8"/>
  <c r="B1835" i="8"/>
  <c r="B1836" i="8"/>
  <c r="B1837" i="8"/>
  <c r="B1838" i="8"/>
  <c r="B1839" i="8"/>
  <c r="B1840" i="8"/>
  <c r="B1841" i="8"/>
  <c r="B1842" i="8"/>
  <c r="B1843" i="8"/>
  <c r="B1844" i="8"/>
  <c r="B1845" i="8"/>
  <c r="B1846" i="8"/>
  <c r="B1847" i="8"/>
  <c r="B1848" i="8"/>
  <c r="B1849" i="8"/>
  <c r="B1850" i="8"/>
  <c r="B1851" i="8"/>
  <c r="B1852" i="8"/>
  <c r="B1853" i="8"/>
  <c r="B1854" i="8"/>
  <c r="B1855" i="8"/>
  <c r="B1856" i="8"/>
  <c r="B1857" i="8"/>
  <c r="B1858" i="8"/>
  <c r="B1859" i="8"/>
  <c r="B1860" i="8"/>
  <c r="B1861" i="8"/>
  <c r="B1862" i="8"/>
  <c r="B1863" i="8"/>
  <c r="B1864" i="8"/>
  <c r="B1865" i="8"/>
  <c r="B1866" i="8"/>
  <c r="B1867" i="8"/>
  <c r="B1868" i="8"/>
  <c r="B1869" i="8"/>
  <c r="B1870" i="8"/>
  <c r="B1871" i="8"/>
  <c r="B1872" i="8"/>
  <c r="B1873" i="8"/>
  <c r="B1874" i="8"/>
  <c r="B1875" i="8"/>
  <c r="B1876" i="8"/>
  <c r="B1877" i="8"/>
  <c r="B1878" i="8"/>
  <c r="B1879" i="8"/>
  <c r="B1880" i="8"/>
  <c r="B1881" i="8"/>
  <c r="B1882" i="8"/>
  <c r="B1883" i="8"/>
  <c r="B1884" i="8"/>
  <c r="B1885" i="8"/>
  <c r="B1886" i="8"/>
  <c r="B1887" i="8"/>
  <c r="B1888" i="8"/>
  <c r="B1889" i="8"/>
  <c r="B1890" i="8"/>
  <c r="B1891" i="8"/>
  <c r="B1892" i="8"/>
  <c r="B1893" i="8"/>
  <c r="B1894" i="8"/>
  <c r="B1895" i="8"/>
  <c r="B1896" i="8"/>
  <c r="B1897" i="8"/>
  <c r="B1898" i="8"/>
  <c r="B1899" i="8"/>
  <c r="B1900" i="8"/>
  <c r="B1901" i="8"/>
  <c r="B1902" i="8"/>
  <c r="B1903" i="8"/>
  <c r="B1904" i="8"/>
  <c r="B1905" i="8"/>
  <c r="B1906" i="8"/>
  <c r="B1907" i="8"/>
  <c r="B1908" i="8"/>
  <c r="B1909" i="8"/>
  <c r="B1910" i="8"/>
  <c r="B1911" i="8"/>
  <c r="B1912" i="8"/>
  <c r="B1913" i="8"/>
  <c r="B1914" i="8"/>
  <c r="B1915" i="8"/>
  <c r="B1916" i="8"/>
  <c r="B1917" i="8"/>
  <c r="B1918" i="8"/>
  <c r="B1919" i="8"/>
  <c r="B1920" i="8"/>
  <c r="B1921" i="8"/>
  <c r="B1922" i="8"/>
  <c r="B1923" i="8"/>
  <c r="B1924" i="8"/>
  <c r="B1925" i="8"/>
  <c r="B1926" i="8"/>
  <c r="B1927" i="8"/>
  <c r="B1928" i="8"/>
  <c r="B1929" i="8"/>
  <c r="B1930" i="8"/>
  <c r="B1931" i="8"/>
  <c r="B1932" i="8"/>
  <c r="B1933" i="8"/>
  <c r="B1934" i="8"/>
  <c r="B1935" i="8"/>
  <c r="B1936" i="8"/>
  <c r="B1937" i="8"/>
  <c r="B1938" i="8"/>
  <c r="B1939" i="8"/>
  <c r="B1940" i="8"/>
  <c r="B1941" i="8"/>
  <c r="B1942" i="8"/>
  <c r="B1943" i="8"/>
  <c r="B1944" i="8"/>
  <c r="B1945" i="8"/>
  <c r="B1946" i="8"/>
  <c r="B1947" i="8"/>
  <c r="B1948" i="8"/>
  <c r="B1949" i="8"/>
  <c r="B1950" i="8"/>
  <c r="B1951" i="8"/>
  <c r="B1952" i="8"/>
  <c r="B1953" i="8"/>
  <c r="B1954" i="8"/>
  <c r="B1955" i="8"/>
  <c r="B1956" i="8"/>
  <c r="B1957" i="8"/>
  <c r="B1958" i="8"/>
  <c r="B1959" i="8"/>
  <c r="B1960" i="8"/>
  <c r="B1961" i="8"/>
  <c r="B1962" i="8"/>
  <c r="B1963" i="8"/>
  <c r="B1964" i="8"/>
  <c r="B1965" i="8"/>
  <c r="B1966" i="8"/>
  <c r="B1967" i="8"/>
  <c r="B1968" i="8"/>
  <c r="B1969" i="8"/>
  <c r="B1970" i="8"/>
  <c r="B1971" i="8"/>
  <c r="B1972" i="8"/>
  <c r="B1973" i="8"/>
  <c r="B1974" i="8"/>
  <c r="B1975" i="8"/>
  <c r="B1976" i="8"/>
  <c r="B1977" i="8"/>
  <c r="B1978" i="8"/>
  <c r="B1979" i="8"/>
  <c r="B1980" i="8"/>
  <c r="B1981" i="8"/>
  <c r="B1982" i="8"/>
  <c r="B1983" i="8"/>
  <c r="B1984" i="8"/>
  <c r="B1985" i="8"/>
  <c r="B1986" i="8"/>
  <c r="B1987" i="8"/>
  <c r="B1988" i="8"/>
  <c r="B1989" i="8"/>
  <c r="B1990" i="8"/>
  <c r="B1991" i="8"/>
  <c r="B1992" i="8"/>
  <c r="B1993" i="8"/>
  <c r="B1994" i="8"/>
  <c r="B1995" i="8"/>
  <c r="B1996" i="8"/>
  <c r="B1997" i="8"/>
  <c r="B1998" i="8"/>
  <c r="B1999" i="8"/>
  <c r="B2000" i="8"/>
  <c r="B2001" i="8"/>
  <c r="B2002" i="8"/>
  <c r="B2003" i="8"/>
  <c r="B2004" i="8"/>
  <c r="B2005" i="8"/>
  <c r="B2006" i="8"/>
  <c r="B2007" i="8"/>
  <c r="B2008" i="8"/>
  <c r="B2009" i="8"/>
  <c r="B2010" i="8"/>
  <c r="B2011" i="8"/>
  <c r="B2012" i="8"/>
  <c r="B2013" i="8"/>
  <c r="B2014" i="8"/>
  <c r="B2015" i="8"/>
  <c r="B2016" i="8"/>
  <c r="B2017" i="8"/>
  <c r="B2018" i="8"/>
  <c r="B2019" i="8"/>
  <c r="B2020" i="8"/>
  <c r="B2021" i="8"/>
  <c r="B2022" i="8"/>
  <c r="B2023" i="8"/>
  <c r="B2024" i="8"/>
  <c r="B2025" i="8"/>
  <c r="B2026" i="8"/>
  <c r="B2027" i="8"/>
  <c r="B2028" i="8"/>
  <c r="B2029" i="8"/>
  <c r="B2030" i="8"/>
  <c r="B2031" i="8"/>
  <c r="B2032" i="8"/>
  <c r="B2033" i="8"/>
  <c r="B2034" i="8"/>
  <c r="B2035" i="8"/>
  <c r="B2036" i="8"/>
  <c r="B2037" i="8"/>
  <c r="B2038" i="8"/>
  <c r="B2039" i="8"/>
  <c r="B2040" i="8"/>
  <c r="B2041" i="8"/>
  <c r="B2042" i="8"/>
  <c r="B2043" i="8"/>
  <c r="B2044" i="8"/>
  <c r="B2045" i="8"/>
  <c r="B2046" i="8"/>
  <c r="B2047" i="8"/>
  <c r="B2048" i="8"/>
  <c r="B2049" i="8"/>
  <c r="B2050" i="8"/>
  <c r="B2051" i="8"/>
  <c r="B2052" i="8"/>
  <c r="B2053" i="8"/>
  <c r="B2054" i="8"/>
  <c r="B2055" i="8"/>
  <c r="B2056" i="8"/>
  <c r="B2057" i="8"/>
  <c r="B2058" i="8"/>
  <c r="B2059" i="8"/>
  <c r="B2060" i="8"/>
  <c r="B2061" i="8"/>
  <c r="B2062" i="8"/>
  <c r="B2063" i="8"/>
  <c r="B2064" i="8"/>
  <c r="B2065" i="8"/>
  <c r="B2066" i="8"/>
  <c r="B2067" i="8"/>
  <c r="B2068" i="8"/>
  <c r="B2069" i="8"/>
  <c r="B2070" i="8"/>
  <c r="B2071" i="8"/>
  <c r="B2072" i="8"/>
  <c r="B2073" i="8"/>
  <c r="B2074" i="8"/>
  <c r="B2075" i="8"/>
  <c r="B2076" i="8"/>
  <c r="B2077" i="8"/>
  <c r="B2078" i="8"/>
  <c r="B2079" i="8"/>
  <c r="B2080" i="8"/>
  <c r="B2081" i="8"/>
  <c r="B2082" i="8"/>
  <c r="B2083" i="8"/>
  <c r="B2084" i="8"/>
  <c r="B2085" i="8"/>
  <c r="B2086" i="8"/>
  <c r="B2087" i="8"/>
  <c r="B2088" i="8"/>
  <c r="B2089" i="8"/>
  <c r="B2090" i="8"/>
  <c r="B2091" i="8"/>
  <c r="B2092" i="8"/>
  <c r="B2093" i="8"/>
  <c r="B2094" i="8"/>
  <c r="B2095" i="8"/>
  <c r="B2096" i="8"/>
  <c r="B2097" i="8"/>
  <c r="B2098" i="8"/>
  <c r="B2099" i="8"/>
  <c r="B2100" i="8"/>
  <c r="B2101" i="8"/>
  <c r="B2102" i="8"/>
  <c r="B2103" i="8"/>
  <c r="B2104" i="8"/>
  <c r="B2105" i="8"/>
  <c r="B2106" i="8"/>
  <c r="B2107" i="8"/>
  <c r="B2108" i="8"/>
  <c r="B2109" i="8"/>
  <c r="B2110" i="8"/>
  <c r="B2111" i="8"/>
  <c r="B2112" i="8"/>
  <c r="B2113" i="8"/>
  <c r="B2114" i="8"/>
  <c r="B2115" i="8"/>
  <c r="B2116" i="8"/>
  <c r="B2117" i="8"/>
  <c r="B2118" i="8"/>
  <c r="B2119" i="8"/>
  <c r="B2120" i="8"/>
  <c r="B2121" i="8"/>
  <c r="B2122" i="8"/>
  <c r="B2123" i="8"/>
  <c r="B2124" i="8"/>
  <c r="B2125" i="8"/>
  <c r="B2126" i="8"/>
  <c r="B2127" i="8"/>
  <c r="B2128" i="8"/>
  <c r="B2129" i="8"/>
  <c r="B2130" i="8"/>
  <c r="B2131" i="8"/>
  <c r="B2132" i="8"/>
  <c r="B2133" i="8"/>
  <c r="B2134" i="8"/>
  <c r="B2135" i="8"/>
  <c r="B2136" i="8"/>
  <c r="B2137" i="8"/>
  <c r="B2138" i="8"/>
  <c r="B2139" i="8"/>
  <c r="B2140" i="8"/>
  <c r="B2141" i="8"/>
  <c r="B2142" i="8"/>
  <c r="B2143" i="8"/>
  <c r="B2144" i="8"/>
  <c r="B2145" i="8"/>
  <c r="B2146" i="8"/>
  <c r="B2147" i="8"/>
  <c r="B2148" i="8"/>
  <c r="B2149" i="8"/>
  <c r="B2150" i="8"/>
  <c r="B2151" i="8"/>
  <c r="B2152" i="8"/>
  <c r="B2153" i="8"/>
  <c r="B2154" i="8"/>
  <c r="B2155" i="8"/>
  <c r="B2156" i="8"/>
  <c r="B2157" i="8"/>
  <c r="B2158" i="8"/>
  <c r="B2159" i="8"/>
  <c r="B2160" i="8"/>
  <c r="B2161" i="8"/>
  <c r="B2162" i="8"/>
  <c r="B2163" i="8"/>
  <c r="B2164" i="8"/>
  <c r="B2165" i="8"/>
  <c r="B2166" i="8"/>
  <c r="B2167" i="8"/>
  <c r="B2168" i="8"/>
  <c r="B2169" i="8"/>
  <c r="B2170" i="8"/>
  <c r="B2171" i="8"/>
  <c r="B2172" i="8"/>
  <c r="B2173" i="8"/>
  <c r="B2174" i="8"/>
  <c r="B2175" i="8"/>
  <c r="B2176" i="8"/>
  <c r="B2177" i="8"/>
  <c r="B2178" i="8"/>
  <c r="B2179" i="8"/>
  <c r="B2180" i="8"/>
  <c r="B2181" i="8"/>
  <c r="B2182" i="8"/>
  <c r="B2183" i="8"/>
  <c r="B2184" i="8"/>
  <c r="B2185" i="8"/>
  <c r="B2186" i="8"/>
  <c r="B2187" i="8"/>
  <c r="B2188" i="8"/>
  <c r="B2189" i="8"/>
  <c r="B2190" i="8"/>
  <c r="B2191" i="8"/>
  <c r="B2192" i="8"/>
  <c r="B2193" i="8"/>
  <c r="B2194" i="8"/>
  <c r="B2195" i="8"/>
  <c r="B2196" i="8"/>
  <c r="B2197" i="8"/>
  <c r="B2198" i="8"/>
  <c r="B2199" i="8"/>
  <c r="B2200" i="8"/>
  <c r="B2201" i="8"/>
  <c r="B2202" i="8"/>
  <c r="B2203" i="8"/>
  <c r="B2204" i="8"/>
  <c r="B2205" i="8"/>
  <c r="B2206" i="8"/>
  <c r="B2207" i="8"/>
  <c r="B2208" i="8"/>
  <c r="B2209" i="8"/>
  <c r="B2210" i="8"/>
  <c r="B2211" i="8"/>
  <c r="B2212" i="8"/>
  <c r="B2213" i="8"/>
  <c r="B2214" i="8"/>
  <c r="B2215" i="8"/>
  <c r="B2216" i="8"/>
  <c r="B2217" i="8"/>
  <c r="B2218" i="8"/>
  <c r="B2219" i="8"/>
  <c r="B2220" i="8"/>
  <c r="B2221" i="8"/>
  <c r="B2222" i="8"/>
  <c r="B2223" i="8"/>
  <c r="B2224" i="8"/>
  <c r="B2225" i="8"/>
  <c r="B2226" i="8"/>
  <c r="B2227" i="8"/>
  <c r="B2228" i="8"/>
  <c r="B2229" i="8"/>
  <c r="B2230" i="8"/>
  <c r="B2231" i="8"/>
  <c r="B2232" i="8"/>
  <c r="B2233" i="8"/>
  <c r="B2234" i="8"/>
  <c r="B2235" i="8"/>
  <c r="B2236" i="8"/>
  <c r="B2237" i="8"/>
  <c r="B2238" i="8"/>
  <c r="B2239" i="8"/>
  <c r="B2240" i="8"/>
  <c r="B2241" i="8"/>
  <c r="B2242" i="8"/>
  <c r="B2243" i="8"/>
  <c r="B2244" i="8"/>
  <c r="B2245" i="8"/>
  <c r="B2246" i="8"/>
  <c r="B2247" i="8"/>
  <c r="B2248" i="8"/>
  <c r="B2249" i="8"/>
  <c r="B2250" i="8"/>
  <c r="B2251" i="8"/>
  <c r="B2252" i="8"/>
  <c r="B2253" i="8"/>
  <c r="B2254" i="8"/>
  <c r="B2255" i="8"/>
  <c r="B2256" i="8"/>
  <c r="B2257" i="8"/>
  <c r="B2258" i="8"/>
  <c r="B2259" i="8"/>
  <c r="B2260" i="8"/>
  <c r="B2261" i="8"/>
  <c r="B2262" i="8"/>
  <c r="B2263" i="8"/>
  <c r="B2264" i="8"/>
  <c r="B2265" i="8"/>
  <c r="B2266" i="8"/>
  <c r="B2267" i="8"/>
  <c r="B2268" i="8"/>
  <c r="B2269" i="8"/>
  <c r="B2270" i="8"/>
  <c r="B2271" i="8"/>
  <c r="B2272" i="8"/>
  <c r="B2273" i="8"/>
  <c r="B2274" i="8"/>
  <c r="B2275" i="8"/>
  <c r="B2276" i="8"/>
  <c r="B2277" i="8"/>
  <c r="B2278" i="8"/>
  <c r="B2279" i="8"/>
  <c r="B2280" i="8"/>
  <c r="B2281" i="8"/>
  <c r="B2282" i="8"/>
  <c r="B2283" i="8"/>
  <c r="B2284" i="8"/>
  <c r="B2285" i="8"/>
  <c r="B2286" i="8"/>
  <c r="B2287" i="8"/>
  <c r="B2288" i="8"/>
  <c r="B2289" i="8"/>
  <c r="B2290" i="8"/>
  <c r="B2291" i="8"/>
  <c r="B2292" i="8"/>
  <c r="B2293" i="8"/>
  <c r="B2294" i="8"/>
  <c r="B2295" i="8"/>
  <c r="B2296" i="8"/>
  <c r="B2297" i="8"/>
  <c r="B2298" i="8"/>
  <c r="B2299" i="8"/>
  <c r="B2300" i="8"/>
  <c r="B2301" i="8"/>
  <c r="B2302" i="8"/>
  <c r="B2303" i="8"/>
  <c r="B2304" i="8"/>
  <c r="B2305" i="8"/>
  <c r="B2306" i="8"/>
  <c r="B2307" i="8"/>
  <c r="B2308" i="8"/>
  <c r="B2309" i="8"/>
  <c r="B2310" i="8"/>
  <c r="B2311" i="8"/>
  <c r="B2312" i="8"/>
  <c r="B2313" i="8"/>
  <c r="B2314" i="8"/>
  <c r="B2315" i="8"/>
  <c r="B2316" i="8"/>
  <c r="B2317" i="8"/>
  <c r="B2318" i="8"/>
  <c r="B2319" i="8"/>
  <c r="B2320" i="8"/>
  <c r="B2321" i="8"/>
  <c r="B2322" i="8"/>
  <c r="B2323" i="8"/>
  <c r="B2324" i="8"/>
  <c r="B2325" i="8"/>
  <c r="B2326" i="8"/>
  <c r="B2327" i="8"/>
  <c r="B2328" i="8"/>
  <c r="B2329" i="8"/>
  <c r="B2330" i="8"/>
  <c r="B2331" i="8"/>
  <c r="B2332" i="8"/>
  <c r="B2333" i="8"/>
  <c r="B2334" i="8"/>
  <c r="B2335" i="8"/>
  <c r="B2336" i="8"/>
  <c r="B2337" i="8"/>
  <c r="B2338" i="8"/>
  <c r="B2339" i="8"/>
  <c r="B2340" i="8"/>
  <c r="B2341" i="8"/>
  <c r="B2342" i="8"/>
  <c r="B2343" i="8"/>
  <c r="B2344" i="8"/>
  <c r="B2345" i="8"/>
  <c r="B2346" i="8"/>
  <c r="B2347" i="8"/>
  <c r="B2348" i="8"/>
  <c r="B2349" i="8"/>
  <c r="B2350" i="8"/>
  <c r="B2351" i="8"/>
  <c r="B2352" i="8"/>
  <c r="B2353" i="8"/>
  <c r="B2354" i="8"/>
  <c r="B2355" i="8"/>
  <c r="B2356" i="8"/>
  <c r="B2357" i="8"/>
  <c r="B2358" i="8"/>
  <c r="B2359" i="8"/>
  <c r="B2360" i="8"/>
  <c r="B2361" i="8"/>
  <c r="B2362" i="8"/>
  <c r="B2363" i="8"/>
  <c r="B2364" i="8"/>
  <c r="B2365" i="8"/>
  <c r="B2366" i="8"/>
  <c r="B2367" i="8"/>
  <c r="B2368" i="8"/>
  <c r="B2369" i="8"/>
  <c r="B2370" i="8"/>
  <c r="B2371" i="8"/>
  <c r="B2372" i="8"/>
  <c r="B2373" i="8"/>
  <c r="B2374" i="8"/>
  <c r="B2375" i="8"/>
  <c r="B2376" i="8"/>
  <c r="B2377" i="8"/>
  <c r="B2378" i="8"/>
  <c r="B2379" i="8"/>
  <c r="B2380" i="8"/>
  <c r="B2381" i="8"/>
  <c r="B2382" i="8"/>
  <c r="B2383" i="8"/>
  <c r="B2384" i="8"/>
  <c r="B2385" i="8"/>
  <c r="B2386" i="8"/>
  <c r="B2387" i="8"/>
  <c r="B2388" i="8"/>
  <c r="B2389" i="8"/>
  <c r="B2390" i="8"/>
  <c r="B2391" i="8"/>
  <c r="B2392" i="8"/>
  <c r="B2393" i="8"/>
  <c r="B2394" i="8"/>
  <c r="B2395" i="8"/>
  <c r="B2396" i="8"/>
  <c r="B2397" i="8"/>
  <c r="B2398" i="8"/>
  <c r="B2399" i="8"/>
  <c r="B2400" i="8"/>
  <c r="B2401" i="8"/>
  <c r="B2402" i="8"/>
  <c r="B2403" i="8"/>
  <c r="B2404" i="8"/>
  <c r="B2405" i="8"/>
  <c r="B2406" i="8"/>
  <c r="B2407" i="8"/>
  <c r="B2408" i="8"/>
  <c r="B2409" i="8"/>
  <c r="B2410" i="8"/>
  <c r="B2411" i="8"/>
  <c r="B2412" i="8"/>
  <c r="B2413" i="8"/>
  <c r="B2414" i="8"/>
  <c r="B2415" i="8"/>
  <c r="B2416" i="8"/>
  <c r="B2417" i="8"/>
  <c r="B2418" i="8"/>
  <c r="B2419" i="8"/>
  <c r="B2420" i="8"/>
  <c r="B2421" i="8"/>
  <c r="B2422" i="8"/>
  <c r="B2423" i="8"/>
  <c r="B2424" i="8"/>
  <c r="B2425" i="8"/>
  <c r="B2426" i="8"/>
  <c r="B2427" i="8"/>
  <c r="B2428" i="8"/>
  <c r="B2429" i="8"/>
  <c r="B2430" i="8"/>
  <c r="B2431" i="8"/>
  <c r="B2432" i="8"/>
  <c r="B2433" i="8"/>
  <c r="B2434" i="8"/>
  <c r="B2435" i="8"/>
  <c r="B2436" i="8"/>
  <c r="B2437" i="8"/>
  <c r="B2438" i="8"/>
  <c r="B2439" i="8"/>
  <c r="B2440" i="8"/>
  <c r="B2441" i="8"/>
  <c r="B2442" i="8"/>
  <c r="B2443" i="8"/>
  <c r="B2444" i="8"/>
  <c r="B2445" i="8"/>
  <c r="B2446" i="8"/>
  <c r="B2447" i="8"/>
  <c r="B2448" i="8"/>
  <c r="B2449" i="8"/>
  <c r="B2450" i="8"/>
  <c r="B2451" i="8"/>
  <c r="B2452" i="8"/>
  <c r="B2453" i="8"/>
  <c r="B2454" i="8"/>
  <c r="B2455" i="8"/>
  <c r="B2456" i="8"/>
  <c r="B2457" i="8"/>
  <c r="B2458" i="8"/>
  <c r="B2459" i="8"/>
  <c r="B2460" i="8"/>
  <c r="B2461" i="8"/>
  <c r="B2462" i="8"/>
  <c r="B2463" i="8"/>
  <c r="B2464" i="8"/>
  <c r="B2465" i="8"/>
  <c r="B2466" i="8"/>
  <c r="B2467" i="8"/>
  <c r="B2468" i="8"/>
  <c r="B2469" i="8"/>
  <c r="B2470" i="8"/>
  <c r="B2471" i="8"/>
  <c r="B2472" i="8"/>
  <c r="B2473" i="8"/>
  <c r="B2474" i="8"/>
  <c r="B2475" i="8"/>
  <c r="B2476" i="8"/>
  <c r="B2477" i="8"/>
  <c r="B2478" i="8"/>
  <c r="B2479" i="8"/>
  <c r="B2480" i="8"/>
  <c r="B2481" i="8"/>
  <c r="B2482" i="8"/>
  <c r="B2483" i="8"/>
  <c r="B2484" i="8"/>
  <c r="B2485" i="8"/>
  <c r="B2486" i="8"/>
  <c r="B2487" i="8"/>
  <c r="B2488" i="8"/>
  <c r="B2489" i="8"/>
  <c r="B2490" i="8"/>
  <c r="B2491" i="8"/>
  <c r="B2492" i="8"/>
  <c r="B2493" i="8"/>
  <c r="B2494" i="8"/>
  <c r="B2495" i="8"/>
  <c r="B2496" i="8"/>
  <c r="B2497" i="8"/>
  <c r="B2498" i="8"/>
  <c r="B2499" i="8"/>
  <c r="B2500" i="8"/>
  <c r="B2501" i="8"/>
  <c r="B2502" i="8"/>
  <c r="B2503" i="8"/>
  <c r="B2504" i="8"/>
  <c r="B2505" i="8"/>
  <c r="B2506" i="8"/>
  <c r="B2507" i="8"/>
  <c r="B2508" i="8"/>
  <c r="B2509" i="8"/>
  <c r="B2510" i="8"/>
  <c r="B2511" i="8"/>
  <c r="B2512" i="8"/>
  <c r="B2513" i="8"/>
  <c r="B2514" i="8"/>
  <c r="B2515" i="8"/>
  <c r="B2516" i="8"/>
  <c r="B2517" i="8"/>
  <c r="B2518" i="8"/>
  <c r="B2519" i="8"/>
  <c r="B2520" i="8"/>
  <c r="B2521" i="8"/>
  <c r="B2522" i="8"/>
  <c r="B2523" i="8"/>
  <c r="B2524" i="8"/>
  <c r="B2525" i="8"/>
  <c r="B2526" i="8"/>
  <c r="B2527" i="8"/>
  <c r="B2528" i="8"/>
  <c r="B2529" i="8"/>
  <c r="B2530" i="8"/>
  <c r="B2531" i="8"/>
  <c r="B2532" i="8"/>
  <c r="B2533" i="8"/>
  <c r="B2534" i="8"/>
  <c r="B2535" i="8"/>
  <c r="B2536" i="8"/>
  <c r="B2537" i="8"/>
  <c r="B2538" i="8"/>
  <c r="B2539" i="8"/>
  <c r="B2540" i="8"/>
  <c r="B2541" i="8"/>
  <c r="B2542" i="8"/>
  <c r="B2543" i="8"/>
  <c r="B2544" i="8"/>
  <c r="B2545" i="8"/>
  <c r="B2546" i="8"/>
  <c r="B2547" i="8"/>
  <c r="B2548" i="8"/>
  <c r="B2549" i="8"/>
  <c r="B2550" i="8"/>
  <c r="B2551" i="8"/>
  <c r="B2552" i="8"/>
  <c r="B2553" i="8"/>
  <c r="B2554" i="8"/>
  <c r="B2555" i="8"/>
  <c r="B2556" i="8"/>
  <c r="B2557" i="8"/>
  <c r="B2558" i="8"/>
  <c r="B2559" i="8"/>
  <c r="B2560" i="8"/>
  <c r="B2561" i="8"/>
  <c r="B2562" i="8"/>
  <c r="B2563" i="8"/>
  <c r="B2564" i="8"/>
  <c r="B2565" i="8"/>
  <c r="B2566" i="8"/>
  <c r="B2567" i="8"/>
  <c r="B2568" i="8"/>
  <c r="B2569" i="8"/>
  <c r="B2570" i="8"/>
  <c r="B2571" i="8"/>
  <c r="B2572" i="8"/>
  <c r="B2573" i="8"/>
  <c r="B2574" i="8"/>
  <c r="B2575" i="8"/>
  <c r="B2576" i="8"/>
  <c r="B2577" i="8"/>
  <c r="B2578" i="8"/>
  <c r="B2579" i="8"/>
  <c r="B2580" i="8"/>
  <c r="B2581" i="8"/>
  <c r="B2582" i="8"/>
  <c r="B2583" i="8"/>
  <c r="B2584" i="8"/>
  <c r="B2585" i="8"/>
  <c r="B2586" i="8"/>
  <c r="B2587" i="8"/>
  <c r="B2588" i="8"/>
  <c r="B2589" i="8"/>
  <c r="B2590" i="8"/>
  <c r="B2591" i="8"/>
  <c r="B2592" i="8"/>
  <c r="B2593" i="8"/>
  <c r="B2594" i="8"/>
  <c r="B2595" i="8"/>
  <c r="B2596" i="8"/>
  <c r="B2597" i="8"/>
  <c r="B2598" i="8"/>
  <c r="B2599" i="8"/>
  <c r="B2600" i="8"/>
  <c r="B2601" i="8"/>
  <c r="B2602" i="8"/>
  <c r="B2603" i="8"/>
  <c r="B2604" i="8"/>
  <c r="B2605" i="8"/>
  <c r="B2606" i="8"/>
  <c r="B2607" i="8"/>
  <c r="B2608" i="8"/>
  <c r="B2609" i="8"/>
  <c r="B2610" i="8"/>
  <c r="B2611" i="8"/>
  <c r="B2612" i="8"/>
  <c r="B2613" i="8"/>
  <c r="B2614" i="8"/>
  <c r="B2615" i="8"/>
  <c r="B2616" i="8"/>
  <c r="B2617" i="8"/>
  <c r="B2618" i="8"/>
  <c r="B2619" i="8"/>
  <c r="B2620" i="8"/>
  <c r="B2621" i="8"/>
  <c r="B2622" i="8"/>
  <c r="B2623" i="8"/>
  <c r="B2624" i="8"/>
  <c r="B2625" i="8"/>
  <c r="B2626" i="8"/>
  <c r="B2627" i="8"/>
  <c r="B2628" i="8"/>
  <c r="B2629" i="8"/>
  <c r="B2630" i="8"/>
  <c r="B2631" i="8"/>
  <c r="B2632" i="8"/>
  <c r="B2633" i="8"/>
  <c r="B2634" i="8"/>
  <c r="B2635" i="8"/>
  <c r="B2636" i="8"/>
  <c r="B2637" i="8"/>
  <c r="B2638" i="8"/>
  <c r="B2639" i="8"/>
  <c r="B2640" i="8"/>
  <c r="B2641" i="8"/>
  <c r="B2642" i="8"/>
  <c r="B2643" i="8"/>
  <c r="B2644" i="8"/>
  <c r="B2645" i="8"/>
  <c r="B2646" i="8"/>
  <c r="B2647" i="8"/>
  <c r="B2648" i="8"/>
  <c r="B2649" i="8"/>
  <c r="B2650" i="8"/>
  <c r="B2651" i="8"/>
  <c r="B2652" i="8"/>
  <c r="B2653" i="8"/>
  <c r="B2654" i="8"/>
  <c r="B2655" i="8"/>
  <c r="B2656" i="8"/>
  <c r="B2657" i="8"/>
  <c r="B2658" i="8"/>
  <c r="B2659" i="8"/>
  <c r="B2660" i="8"/>
  <c r="B2661" i="8"/>
  <c r="B2662" i="8"/>
  <c r="B2663" i="8"/>
  <c r="B2664" i="8"/>
  <c r="B2665" i="8"/>
  <c r="B2666" i="8"/>
  <c r="B2667" i="8"/>
  <c r="B2668" i="8"/>
  <c r="B2669" i="8"/>
  <c r="B2670" i="8"/>
  <c r="B2671" i="8"/>
  <c r="B2672" i="8"/>
  <c r="B2673" i="8"/>
  <c r="B2674" i="8"/>
  <c r="B2675" i="8"/>
  <c r="B2676" i="8"/>
  <c r="B2677" i="8"/>
  <c r="B2678" i="8"/>
  <c r="B2679" i="8"/>
  <c r="B2680" i="8"/>
  <c r="B2681" i="8"/>
  <c r="B2682" i="8"/>
  <c r="B2683" i="8"/>
  <c r="B2684" i="8"/>
  <c r="B2685" i="8"/>
  <c r="B2686" i="8"/>
  <c r="B2687" i="8"/>
  <c r="B2688" i="8"/>
  <c r="B2689" i="8"/>
  <c r="B2690" i="8"/>
  <c r="B2691" i="8"/>
  <c r="B2692" i="8"/>
  <c r="B2693" i="8"/>
  <c r="B2694" i="8"/>
  <c r="B2695" i="8"/>
  <c r="B2696" i="8"/>
  <c r="B2697" i="8"/>
  <c r="B2698" i="8"/>
  <c r="B2699" i="8"/>
  <c r="B2700" i="8"/>
  <c r="B2701" i="8"/>
  <c r="B2702" i="8"/>
  <c r="B2703" i="8"/>
  <c r="B2704" i="8"/>
  <c r="B2705" i="8"/>
  <c r="B2706" i="8"/>
  <c r="B2707" i="8"/>
  <c r="B2708" i="8"/>
  <c r="B2709" i="8"/>
  <c r="B2710" i="8"/>
  <c r="B2711" i="8"/>
  <c r="B2712" i="8"/>
  <c r="B2713" i="8"/>
  <c r="B2714" i="8"/>
  <c r="B2715" i="8"/>
  <c r="B2716" i="8"/>
  <c r="B2717" i="8"/>
  <c r="B2718" i="8"/>
  <c r="B2719" i="8"/>
  <c r="B2720" i="8"/>
  <c r="B2721" i="8"/>
  <c r="B2722" i="8"/>
  <c r="B2723" i="8"/>
  <c r="B2724" i="8"/>
  <c r="B2725" i="8"/>
  <c r="B2726" i="8"/>
  <c r="B2727" i="8"/>
  <c r="B2728" i="8"/>
  <c r="B2729" i="8"/>
  <c r="B2730" i="8"/>
  <c r="B2731" i="8"/>
  <c r="B2732" i="8"/>
  <c r="B2733" i="8"/>
  <c r="B2734" i="8"/>
  <c r="B2735" i="8"/>
  <c r="B2736" i="8"/>
  <c r="B2737" i="8"/>
  <c r="B2738" i="8"/>
  <c r="B2739" i="8"/>
  <c r="B2740" i="8"/>
  <c r="B2741" i="8"/>
  <c r="B2742" i="8"/>
  <c r="B2743" i="8"/>
  <c r="B2744" i="8"/>
  <c r="B2745" i="8"/>
  <c r="B2746" i="8"/>
  <c r="B2747" i="8"/>
  <c r="B2748" i="8"/>
  <c r="B2749" i="8"/>
  <c r="B2750" i="8"/>
  <c r="B2751" i="8"/>
  <c r="B2752" i="8"/>
  <c r="B2753" i="8"/>
  <c r="B2754" i="8"/>
  <c r="B2755" i="8"/>
  <c r="B2756" i="8"/>
  <c r="B2757" i="8"/>
  <c r="B2758" i="8"/>
  <c r="B2759" i="8"/>
  <c r="B2760" i="8"/>
  <c r="B2761" i="8"/>
  <c r="B2762" i="8"/>
  <c r="B2763" i="8"/>
  <c r="B2764" i="8"/>
  <c r="B2765" i="8"/>
  <c r="B2766" i="8"/>
  <c r="B2767" i="8"/>
  <c r="B2768" i="8"/>
  <c r="B2769" i="8"/>
  <c r="B2770" i="8"/>
  <c r="B2771" i="8"/>
  <c r="B2772" i="8"/>
  <c r="B2773" i="8"/>
  <c r="B2774" i="8"/>
  <c r="B2775" i="8"/>
  <c r="B2776" i="8"/>
  <c r="B2777" i="8"/>
  <c r="B2778" i="8"/>
  <c r="B2779" i="8"/>
  <c r="B2780" i="8"/>
  <c r="B2781" i="8"/>
  <c r="B2782" i="8"/>
  <c r="B2783" i="8"/>
  <c r="B2784" i="8"/>
  <c r="B2785" i="8"/>
  <c r="B2786" i="8"/>
  <c r="B2787" i="8"/>
  <c r="B2788" i="8"/>
  <c r="B2789" i="8"/>
  <c r="B2790" i="8"/>
  <c r="B2791" i="8"/>
  <c r="B2792" i="8"/>
  <c r="B2793" i="8"/>
  <c r="B2794" i="8"/>
  <c r="B2795" i="8"/>
  <c r="B2796" i="8"/>
  <c r="B2797" i="8"/>
  <c r="B2798" i="8"/>
  <c r="B2799" i="8"/>
  <c r="B2800" i="8"/>
  <c r="B2801" i="8"/>
  <c r="B2802" i="8"/>
  <c r="B2803" i="8"/>
  <c r="B2804" i="8"/>
  <c r="B2805" i="8"/>
  <c r="B2806" i="8"/>
  <c r="B2807" i="8"/>
  <c r="B2808" i="8"/>
  <c r="B2809" i="8"/>
  <c r="B2810" i="8"/>
  <c r="B2811" i="8"/>
  <c r="B2812" i="8"/>
  <c r="B2813" i="8"/>
  <c r="B2814" i="8"/>
  <c r="B2815" i="8"/>
  <c r="B2816" i="8"/>
  <c r="B2817" i="8"/>
  <c r="B2818" i="8"/>
  <c r="B2819" i="8"/>
  <c r="B2820" i="8"/>
  <c r="B2821" i="8"/>
  <c r="B2822" i="8"/>
  <c r="B2823" i="8"/>
  <c r="B2824" i="8"/>
  <c r="B2825" i="8"/>
  <c r="B2826" i="8"/>
  <c r="B2827" i="8"/>
  <c r="B2828" i="8"/>
  <c r="B2829" i="8"/>
  <c r="B2830" i="8"/>
  <c r="B2831" i="8"/>
  <c r="B2832" i="8"/>
  <c r="B2833" i="8"/>
  <c r="B2834" i="8"/>
  <c r="B2835" i="8"/>
  <c r="B2836" i="8"/>
  <c r="B2837" i="8"/>
  <c r="B2838" i="8"/>
  <c r="B2839" i="8"/>
  <c r="B2840" i="8"/>
  <c r="B2841" i="8"/>
  <c r="B2842" i="8"/>
  <c r="B2843" i="8"/>
  <c r="B2844" i="8"/>
  <c r="B2845" i="8"/>
  <c r="B2846" i="8"/>
  <c r="B2847" i="8"/>
  <c r="B2848" i="8"/>
  <c r="B2849" i="8"/>
  <c r="B2850" i="8"/>
  <c r="B2851" i="8"/>
  <c r="B2852" i="8"/>
  <c r="B2853" i="8"/>
  <c r="B2854" i="8"/>
  <c r="B2855" i="8"/>
  <c r="B2856" i="8"/>
  <c r="B2857" i="8"/>
  <c r="B2858" i="8"/>
  <c r="B2859" i="8"/>
  <c r="B2860" i="8"/>
  <c r="B2861" i="8"/>
  <c r="B2862" i="8"/>
  <c r="B2863" i="8"/>
  <c r="B2864" i="8"/>
  <c r="B2865" i="8"/>
  <c r="B2866" i="8"/>
  <c r="B2867" i="8"/>
  <c r="B2868" i="8"/>
  <c r="B2869" i="8"/>
  <c r="B2870" i="8"/>
  <c r="B2871" i="8"/>
  <c r="B2872" i="8"/>
  <c r="B2873" i="8"/>
  <c r="B2874" i="8"/>
  <c r="B2875" i="8"/>
  <c r="B2876" i="8"/>
  <c r="B2877" i="8"/>
  <c r="B2878" i="8"/>
  <c r="B2879" i="8"/>
  <c r="B2880" i="8"/>
  <c r="B2881" i="8"/>
  <c r="B2882" i="8"/>
  <c r="B2883" i="8"/>
  <c r="B2884" i="8"/>
  <c r="B2885" i="8"/>
  <c r="B2886" i="8"/>
  <c r="B2887" i="8"/>
  <c r="B2888" i="8"/>
  <c r="B2889" i="8"/>
  <c r="B2890" i="8"/>
  <c r="B2891" i="8"/>
  <c r="B2892" i="8"/>
  <c r="B2893" i="8"/>
  <c r="B2894" i="8"/>
  <c r="B2895" i="8"/>
  <c r="B2896" i="8"/>
  <c r="B2897" i="8"/>
  <c r="B2898" i="8"/>
  <c r="B2899" i="8"/>
  <c r="B2900" i="8"/>
  <c r="B2901" i="8"/>
  <c r="B2902" i="8"/>
  <c r="B2903" i="8"/>
  <c r="B2904" i="8"/>
  <c r="B2905" i="8"/>
  <c r="B2906" i="8"/>
  <c r="B2907" i="8"/>
  <c r="B2908" i="8"/>
  <c r="B2909" i="8"/>
  <c r="B2910" i="8"/>
  <c r="B2911" i="8"/>
  <c r="B2912" i="8"/>
  <c r="B2913" i="8"/>
  <c r="B2914" i="8"/>
  <c r="B2915" i="8"/>
  <c r="B2916" i="8"/>
  <c r="B2917" i="8"/>
  <c r="B2918" i="8"/>
  <c r="B2919" i="8"/>
  <c r="B2920" i="8"/>
  <c r="B2921" i="8"/>
  <c r="B2922" i="8"/>
  <c r="B2923" i="8"/>
  <c r="B2924" i="8"/>
  <c r="B2925" i="8"/>
  <c r="B2926" i="8"/>
  <c r="B2927" i="8"/>
  <c r="B2928" i="8"/>
  <c r="B2929" i="8"/>
  <c r="B2930" i="8"/>
  <c r="B2931" i="8"/>
  <c r="B2932" i="8"/>
  <c r="B2933" i="8"/>
  <c r="B2934" i="8"/>
  <c r="B2935" i="8"/>
  <c r="B2936" i="8"/>
  <c r="B2937" i="8"/>
  <c r="B2938" i="8"/>
  <c r="B2939" i="8"/>
  <c r="B2940" i="8"/>
  <c r="B2941" i="8"/>
  <c r="B2942" i="8"/>
  <c r="B2943" i="8"/>
  <c r="B2944" i="8"/>
  <c r="B2945" i="8"/>
  <c r="B2946" i="8"/>
  <c r="B2947" i="8"/>
  <c r="B2948" i="8"/>
  <c r="B2949" i="8"/>
  <c r="B2950" i="8"/>
  <c r="B2951" i="8"/>
  <c r="B2952" i="8"/>
  <c r="B2953" i="8"/>
  <c r="B2954" i="8"/>
  <c r="B2955" i="8"/>
  <c r="B2956" i="8"/>
  <c r="B2957" i="8"/>
  <c r="B2958" i="8"/>
  <c r="B2959" i="8"/>
  <c r="B2960" i="8"/>
  <c r="B2961" i="8"/>
  <c r="B2962" i="8"/>
  <c r="B2963" i="8"/>
  <c r="B2964" i="8"/>
  <c r="B2965" i="8"/>
  <c r="B2966" i="8"/>
  <c r="B2967" i="8"/>
  <c r="B2968" i="8"/>
  <c r="B2969" i="8"/>
  <c r="B2970" i="8"/>
  <c r="B2971" i="8"/>
  <c r="B2972" i="8"/>
  <c r="B2973" i="8"/>
  <c r="B2974" i="8"/>
  <c r="B2975" i="8"/>
  <c r="B2976" i="8"/>
  <c r="B2977" i="8"/>
  <c r="B2978" i="8"/>
  <c r="B2979" i="8"/>
  <c r="B2980" i="8"/>
  <c r="B2981" i="8"/>
  <c r="B2982" i="8"/>
  <c r="B2983" i="8"/>
  <c r="B2984" i="8"/>
  <c r="B2985" i="8"/>
  <c r="B2986" i="8"/>
  <c r="B2987" i="8"/>
  <c r="B2988" i="8"/>
  <c r="B2989" i="8"/>
  <c r="B2990" i="8"/>
  <c r="B2991" i="8"/>
  <c r="B2992" i="8"/>
  <c r="B2993" i="8"/>
  <c r="B2994" i="8"/>
  <c r="B2995" i="8"/>
  <c r="B2996" i="8"/>
  <c r="B2997" i="8"/>
  <c r="B2998" i="8"/>
  <c r="B2999" i="8"/>
  <c r="B3000" i="8"/>
  <c r="B3001" i="8"/>
  <c r="B3002" i="8"/>
  <c r="B3003" i="8"/>
  <c r="B3004" i="8"/>
  <c r="B3005" i="8"/>
  <c r="B3006" i="8"/>
  <c r="B3007" i="8"/>
  <c r="B3008" i="8"/>
  <c r="B3009" i="8"/>
  <c r="B3010" i="8"/>
  <c r="B3011" i="8"/>
  <c r="B3012" i="8"/>
  <c r="B3013" i="8"/>
  <c r="B3014" i="8"/>
  <c r="B3015" i="8"/>
  <c r="B3016" i="8"/>
  <c r="B3017" i="8"/>
  <c r="B3018" i="8"/>
  <c r="B3019" i="8"/>
  <c r="B3020" i="8"/>
  <c r="B3021" i="8"/>
  <c r="B3022" i="8"/>
  <c r="B3023" i="8"/>
  <c r="B3024" i="8"/>
  <c r="B3025" i="8"/>
  <c r="B3026" i="8"/>
  <c r="B3027" i="8"/>
  <c r="B3028" i="8"/>
  <c r="B3029" i="8"/>
  <c r="B3030" i="8"/>
  <c r="B3031" i="8"/>
  <c r="B3032" i="8"/>
  <c r="B3033" i="8"/>
  <c r="B3034" i="8"/>
  <c r="B3035" i="8"/>
  <c r="B3036" i="8"/>
  <c r="B3037" i="8"/>
  <c r="B3038" i="8"/>
  <c r="B3039" i="8"/>
  <c r="B3040" i="8"/>
  <c r="B3041" i="8"/>
  <c r="B3042" i="8"/>
  <c r="B3043" i="8"/>
  <c r="B3044" i="8"/>
  <c r="B3045" i="8"/>
  <c r="B3046" i="8"/>
  <c r="B3047" i="8"/>
  <c r="B3048" i="8"/>
  <c r="B3049" i="8"/>
  <c r="B3050" i="8"/>
  <c r="B3051" i="8"/>
  <c r="B3052" i="8"/>
  <c r="B3053" i="8"/>
  <c r="B3054" i="8"/>
  <c r="B3055" i="8"/>
  <c r="B3056" i="8"/>
  <c r="B3057" i="8"/>
  <c r="B3058" i="8"/>
  <c r="B3059" i="8"/>
  <c r="B3060" i="8"/>
  <c r="B3061" i="8"/>
  <c r="B3062" i="8"/>
  <c r="B3063" i="8"/>
  <c r="B3064" i="8"/>
  <c r="B3065" i="8"/>
  <c r="B3066" i="8"/>
  <c r="B3067" i="8"/>
  <c r="B3068" i="8"/>
  <c r="B3069" i="8"/>
  <c r="B3070" i="8"/>
  <c r="B3071" i="8"/>
  <c r="B3072" i="8"/>
  <c r="B3073" i="8"/>
  <c r="B3074" i="8"/>
  <c r="B3075" i="8"/>
  <c r="B3076" i="8"/>
  <c r="B3077" i="8"/>
  <c r="B3078" i="8"/>
  <c r="B3079" i="8"/>
  <c r="B3080" i="8"/>
  <c r="B3081" i="8"/>
  <c r="B3082" i="8"/>
  <c r="B3083" i="8"/>
  <c r="B3084" i="8"/>
  <c r="B3085" i="8"/>
  <c r="B3086" i="8"/>
  <c r="B3087" i="8"/>
  <c r="B3088" i="8"/>
  <c r="B3089" i="8"/>
  <c r="B3090" i="8"/>
  <c r="B3091" i="8"/>
  <c r="B3092" i="8"/>
  <c r="B3093" i="8"/>
  <c r="B3094" i="8"/>
  <c r="B3095" i="8"/>
  <c r="B3096" i="8"/>
  <c r="B3097" i="8"/>
  <c r="B3098" i="8"/>
  <c r="B3099" i="8"/>
  <c r="B3100" i="8"/>
  <c r="B3101" i="8"/>
  <c r="B3102" i="8"/>
  <c r="B3103" i="8"/>
  <c r="B3104" i="8"/>
  <c r="B3105" i="8"/>
  <c r="B3106" i="8"/>
  <c r="B3107" i="8"/>
  <c r="B3108" i="8"/>
  <c r="B3109" i="8"/>
  <c r="B3110" i="8"/>
  <c r="B3111" i="8"/>
  <c r="B3112" i="8"/>
  <c r="B3113" i="8"/>
  <c r="B3114" i="8"/>
  <c r="B3115" i="8"/>
  <c r="B3116" i="8"/>
  <c r="B3117" i="8"/>
  <c r="B3118" i="8"/>
  <c r="B3119" i="8"/>
  <c r="B3120" i="8"/>
  <c r="B3121" i="8"/>
  <c r="B3122" i="8"/>
  <c r="B3123" i="8"/>
  <c r="B3124" i="8"/>
  <c r="B3125" i="8"/>
  <c r="B3126" i="8"/>
  <c r="B3127" i="8"/>
  <c r="B3128" i="8"/>
  <c r="B3129" i="8"/>
  <c r="B3130" i="8"/>
  <c r="B3131" i="8"/>
  <c r="B3132" i="8"/>
  <c r="B3133" i="8"/>
  <c r="B3134" i="8"/>
  <c r="B3135" i="8"/>
  <c r="B3136" i="8"/>
  <c r="B3137" i="8"/>
  <c r="B3138" i="8"/>
  <c r="B3139" i="8"/>
  <c r="B3140" i="8"/>
  <c r="B3141" i="8"/>
  <c r="B3142" i="8"/>
  <c r="B3143" i="8"/>
  <c r="B3144" i="8"/>
  <c r="B3145" i="8"/>
  <c r="B3146" i="8"/>
  <c r="B3147" i="8"/>
  <c r="B3148" i="8"/>
  <c r="B3149" i="8"/>
  <c r="B3150" i="8"/>
  <c r="B3151" i="8"/>
  <c r="B3152" i="8"/>
  <c r="B3153" i="8"/>
  <c r="B3154" i="8"/>
  <c r="B3155" i="8"/>
  <c r="B3156" i="8"/>
  <c r="B3157" i="8"/>
  <c r="B3158" i="8"/>
  <c r="B3159" i="8"/>
  <c r="B3160" i="8"/>
  <c r="B3161" i="8"/>
  <c r="B3162" i="8"/>
  <c r="B3163" i="8"/>
  <c r="B3164" i="8"/>
  <c r="B3165" i="8"/>
  <c r="B3166" i="8"/>
  <c r="B3167" i="8"/>
  <c r="B3168" i="8"/>
  <c r="B3169" i="8"/>
  <c r="B3170" i="8"/>
  <c r="B3171" i="8"/>
  <c r="B3172" i="8"/>
  <c r="B3173" i="8"/>
  <c r="B3174" i="8"/>
  <c r="B3175" i="8"/>
  <c r="B3176" i="8"/>
  <c r="B3177" i="8"/>
  <c r="B3178" i="8"/>
  <c r="B3179" i="8"/>
  <c r="B3180" i="8"/>
  <c r="B3181" i="8"/>
  <c r="B3182" i="8"/>
  <c r="B3183" i="8"/>
  <c r="B3184" i="8"/>
  <c r="B3185" i="8"/>
  <c r="B3186" i="8"/>
  <c r="B3187" i="8"/>
  <c r="B3188" i="8"/>
  <c r="B3189" i="8"/>
  <c r="B3190" i="8"/>
  <c r="B3191" i="8"/>
  <c r="B3192" i="8"/>
  <c r="B3193" i="8"/>
  <c r="B3194" i="8"/>
  <c r="B3195" i="8"/>
  <c r="B3196" i="8"/>
  <c r="B3197" i="8"/>
  <c r="B3198" i="8"/>
  <c r="B3199" i="8"/>
  <c r="B3200" i="8"/>
  <c r="B3201" i="8"/>
  <c r="B3202" i="8"/>
  <c r="B3203" i="8"/>
  <c r="B3204" i="8"/>
  <c r="B3205" i="8"/>
  <c r="B3206" i="8"/>
  <c r="B3207" i="8"/>
  <c r="B3208" i="8"/>
  <c r="B3209" i="8"/>
  <c r="B3210" i="8"/>
  <c r="B3211" i="8"/>
  <c r="B3212" i="8"/>
  <c r="B3213" i="8"/>
  <c r="B3214" i="8"/>
  <c r="B3215" i="8"/>
  <c r="B3216" i="8"/>
  <c r="B3217" i="8"/>
  <c r="B3218" i="8"/>
  <c r="B3219" i="8"/>
  <c r="B3220" i="8"/>
  <c r="B3221" i="8"/>
  <c r="B3222" i="8"/>
  <c r="B3223" i="8"/>
  <c r="B3224" i="8"/>
  <c r="B3225" i="8"/>
  <c r="B3226" i="8"/>
  <c r="B3227" i="8"/>
  <c r="B3228" i="8"/>
  <c r="B3229" i="8"/>
  <c r="B3230" i="8"/>
  <c r="B3231" i="8"/>
  <c r="B3232" i="8"/>
  <c r="B3233" i="8"/>
  <c r="B3234" i="8"/>
  <c r="B3235" i="8"/>
  <c r="B3236" i="8"/>
  <c r="B3237" i="8"/>
  <c r="B3238" i="8"/>
  <c r="B3239" i="8"/>
  <c r="B3240" i="8"/>
  <c r="B3241" i="8"/>
  <c r="B3242" i="8"/>
  <c r="B3243" i="8"/>
  <c r="B3244" i="8"/>
  <c r="O5" i="16" l="1"/>
  <c r="N5" i="16"/>
  <c r="L5" i="16"/>
  <c r="I5" i="16"/>
  <c r="H5" i="16"/>
  <c r="L4" i="16"/>
  <c r="I4" i="16"/>
  <c r="J3" i="16"/>
  <c r="J4" i="16"/>
  <c r="J5" i="16"/>
  <c r="M4" i="16"/>
  <c r="K4" i="16"/>
  <c r="O4" i="16" s="1"/>
  <c r="I4" i="28"/>
  <c r="L4" i="28" s="1"/>
  <c r="H4" i="28"/>
  <c r="I6" i="28"/>
  <c r="L6" i="28" s="1"/>
  <c r="I5" i="28"/>
  <c r="L5" i="28" s="1"/>
  <c r="I3" i="28"/>
  <c r="H3" i="28"/>
  <c r="K3" i="28" s="1"/>
  <c r="H5" i="28"/>
  <c r="H6" i="28"/>
  <c r="O4" i="11"/>
  <c r="O3" i="11"/>
  <c r="O5" i="11"/>
  <c r="O6" i="11"/>
  <c r="O9" i="11"/>
  <c r="O7" i="11"/>
  <c r="O8" i="11"/>
  <c r="O10" i="11"/>
  <c r="O11" i="11"/>
  <c r="O12" i="11"/>
  <c r="O13" i="11"/>
  <c r="O14" i="11"/>
  <c r="O17" i="11"/>
  <c r="O40" i="11"/>
  <c r="O41" i="11"/>
  <c r="O43" i="11"/>
  <c r="O42" i="11"/>
  <c r="O46" i="11"/>
  <c r="O44" i="11"/>
  <c r="O45" i="11"/>
  <c r="O25" i="11"/>
  <c r="O15" i="11"/>
  <c r="O16" i="11"/>
  <c r="O19" i="11"/>
  <c r="O18" i="11"/>
  <c r="O21" i="11"/>
  <c r="O20" i="11"/>
  <c r="O22" i="11"/>
  <c r="O33" i="11"/>
  <c r="O31" i="11"/>
  <c r="O32" i="11"/>
  <c r="O35" i="11"/>
  <c r="O34" i="11"/>
  <c r="O37" i="11"/>
  <c r="O36" i="11"/>
  <c r="O38" i="11"/>
  <c r="O39" i="11"/>
  <c r="O23" i="11"/>
  <c r="O24" i="11"/>
  <c r="O26" i="11"/>
  <c r="O27" i="11"/>
  <c r="O29" i="11"/>
  <c r="O28" i="11"/>
  <c r="O30" i="11"/>
  <c r="O47" i="11"/>
  <c r="O50" i="11"/>
  <c r="O81" i="11"/>
  <c r="O80" i="11"/>
  <c r="O83" i="11"/>
  <c r="O84" i="11"/>
  <c r="O86" i="11"/>
  <c r="O85" i="11"/>
  <c r="O87" i="11"/>
  <c r="O58" i="11"/>
  <c r="O113" i="11"/>
  <c r="O112" i="11"/>
  <c r="O115" i="11"/>
  <c r="O117" i="11"/>
  <c r="O118" i="11"/>
  <c r="O116" i="11"/>
  <c r="O119" i="11"/>
  <c r="O64" i="11"/>
  <c r="O56" i="11"/>
  <c r="O57" i="11"/>
  <c r="O59" i="11"/>
  <c r="O60" i="11"/>
  <c r="O62" i="11"/>
  <c r="O61" i="11"/>
  <c r="O63" i="11"/>
  <c r="O74" i="11"/>
  <c r="O72" i="11"/>
  <c r="O73" i="11"/>
  <c r="O76" i="11"/>
  <c r="O75" i="11"/>
  <c r="O79" i="11"/>
  <c r="O77" i="11"/>
  <c r="O78" i="11"/>
  <c r="O82" i="11"/>
  <c r="O88" i="11"/>
  <c r="O89" i="11"/>
  <c r="O91" i="11"/>
  <c r="O92" i="11"/>
  <c r="O94" i="11"/>
  <c r="O93" i="11"/>
  <c r="O95" i="11"/>
  <c r="O90" i="11"/>
  <c r="O96" i="11"/>
  <c r="O97" i="11"/>
  <c r="O100" i="11"/>
  <c r="O99" i="11"/>
  <c r="O103" i="11"/>
  <c r="O102" i="11"/>
  <c r="O101" i="11"/>
  <c r="O98" i="11"/>
  <c r="O48" i="11"/>
  <c r="O49" i="11"/>
  <c r="O51" i="11"/>
  <c r="O52" i="11"/>
  <c r="O54" i="11"/>
  <c r="O53" i="11"/>
  <c r="O55" i="11"/>
  <c r="O104" i="11"/>
  <c r="O65" i="11"/>
  <c r="O66" i="11"/>
  <c r="O67" i="11"/>
  <c r="O68" i="11"/>
  <c r="O70" i="11"/>
  <c r="O69" i="11"/>
  <c r="O71" i="11"/>
  <c r="O114" i="11"/>
  <c r="O105" i="11"/>
  <c r="O106" i="11"/>
  <c r="O107" i="11"/>
  <c r="O108" i="11"/>
  <c r="O110" i="11"/>
  <c r="O109" i="11"/>
  <c r="O111" i="11"/>
  <c r="O120" i="11"/>
  <c r="O121" i="11"/>
  <c r="O122" i="11"/>
  <c r="O124" i="11"/>
  <c r="O123" i="11"/>
  <c r="O127" i="11"/>
  <c r="O125" i="11"/>
  <c r="O126" i="11"/>
  <c r="O129" i="11"/>
  <c r="O130" i="11"/>
  <c r="O131" i="11"/>
  <c r="O134" i="11"/>
  <c r="O128" i="11"/>
  <c r="O135" i="11"/>
  <c r="O132" i="11"/>
  <c r="O133" i="11"/>
  <c r="O136" i="11"/>
  <c r="O137" i="11"/>
  <c r="O138" i="11"/>
  <c r="O140" i="11"/>
  <c r="O139" i="11"/>
  <c r="O143" i="11"/>
  <c r="O142" i="11"/>
  <c r="O141" i="11"/>
  <c r="N4" i="11"/>
  <c r="N3" i="11"/>
  <c r="N5" i="11"/>
  <c r="N6" i="11"/>
  <c r="N9" i="11"/>
  <c r="N7" i="11"/>
  <c r="N8" i="11"/>
  <c r="N10" i="11"/>
  <c r="N11" i="11"/>
  <c r="N12" i="11"/>
  <c r="N13" i="11"/>
  <c r="N14" i="11"/>
  <c r="N17" i="11"/>
  <c r="N40" i="11"/>
  <c r="N41" i="11"/>
  <c r="N43" i="11"/>
  <c r="N42" i="11"/>
  <c r="N46" i="11"/>
  <c r="N44" i="11"/>
  <c r="N45" i="11"/>
  <c r="N25" i="11"/>
  <c r="N15" i="11"/>
  <c r="N16" i="11"/>
  <c r="N19" i="11"/>
  <c r="N18" i="11"/>
  <c r="N21" i="11"/>
  <c r="N20" i="11"/>
  <c r="N22" i="11"/>
  <c r="N33" i="11"/>
  <c r="N31" i="11"/>
  <c r="N32" i="11"/>
  <c r="N35" i="11"/>
  <c r="N34" i="11"/>
  <c r="N37" i="11"/>
  <c r="N36" i="11"/>
  <c r="N38" i="11"/>
  <c r="N39" i="11"/>
  <c r="N23" i="11"/>
  <c r="N24" i="11"/>
  <c r="N26" i="11"/>
  <c r="N27" i="11"/>
  <c r="N29" i="11"/>
  <c r="N28" i="11"/>
  <c r="N30" i="11"/>
  <c r="N47" i="11"/>
  <c r="N50" i="11"/>
  <c r="N81" i="11"/>
  <c r="N80" i="11"/>
  <c r="N83" i="11"/>
  <c r="N84" i="11"/>
  <c r="N86" i="11"/>
  <c r="N85" i="11"/>
  <c r="N87" i="11"/>
  <c r="N58" i="11"/>
  <c r="N113" i="11"/>
  <c r="N112" i="11"/>
  <c r="N115" i="11"/>
  <c r="N117" i="11"/>
  <c r="N118" i="11"/>
  <c r="N116" i="11"/>
  <c r="N119" i="11"/>
  <c r="N64" i="11"/>
  <c r="N56" i="11"/>
  <c r="N57" i="11"/>
  <c r="N59" i="11"/>
  <c r="N60" i="11"/>
  <c r="N62" i="11"/>
  <c r="N61" i="11"/>
  <c r="N63" i="11"/>
  <c r="N74" i="11"/>
  <c r="N72" i="11"/>
  <c r="N73" i="11"/>
  <c r="N76" i="11"/>
  <c r="N75" i="11"/>
  <c r="N79" i="11"/>
  <c r="N77" i="11"/>
  <c r="N78" i="11"/>
  <c r="N82" i="11"/>
  <c r="N88" i="11"/>
  <c r="N89" i="11"/>
  <c r="N91" i="11"/>
  <c r="N92" i="11"/>
  <c r="N94" i="11"/>
  <c r="N93" i="11"/>
  <c r="N95" i="11"/>
  <c r="N90" i="11"/>
  <c r="N96" i="11"/>
  <c r="N97" i="11"/>
  <c r="N100" i="11"/>
  <c r="N99" i="11"/>
  <c r="N103" i="11"/>
  <c r="N102" i="11"/>
  <c r="N101" i="11"/>
  <c r="N98" i="11"/>
  <c r="N48" i="11"/>
  <c r="N49" i="11"/>
  <c r="N51" i="11"/>
  <c r="N52" i="11"/>
  <c r="N54" i="11"/>
  <c r="N53" i="11"/>
  <c r="N55" i="11"/>
  <c r="N104" i="11"/>
  <c r="N65" i="11"/>
  <c r="N66" i="11"/>
  <c r="N67" i="11"/>
  <c r="N68" i="11"/>
  <c r="N70" i="11"/>
  <c r="N69" i="11"/>
  <c r="N71" i="11"/>
  <c r="N114" i="11"/>
  <c r="N105" i="11"/>
  <c r="N106" i="11"/>
  <c r="N107" i="11"/>
  <c r="N108" i="11"/>
  <c r="N110" i="11"/>
  <c r="N109" i="11"/>
  <c r="N111" i="11"/>
  <c r="N120" i="11"/>
  <c r="N121" i="11"/>
  <c r="N122" i="11"/>
  <c r="N124" i="11"/>
  <c r="N123" i="11"/>
  <c r="N127" i="11"/>
  <c r="N125" i="11"/>
  <c r="N126" i="11"/>
  <c r="N129" i="11"/>
  <c r="N130" i="11"/>
  <c r="N131" i="11"/>
  <c r="N134" i="11"/>
  <c r="N128" i="11"/>
  <c r="N135" i="11"/>
  <c r="N132" i="11"/>
  <c r="N133" i="11"/>
  <c r="N136" i="11"/>
  <c r="N137" i="11"/>
  <c r="N138" i="11"/>
  <c r="N140" i="11"/>
  <c r="N139" i="11"/>
  <c r="N143" i="11"/>
  <c r="N142" i="11"/>
  <c r="N141" i="11"/>
  <c r="M4" i="11"/>
  <c r="M3" i="11"/>
  <c r="M5" i="11"/>
  <c r="M6" i="11"/>
  <c r="M9" i="11"/>
  <c r="M7" i="11"/>
  <c r="M8" i="11"/>
  <c r="M10" i="11"/>
  <c r="M11" i="11"/>
  <c r="M12" i="11"/>
  <c r="M13" i="11"/>
  <c r="M14" i="11"/>
  <c r="M17" i="11"/>
  <c r="M40" i="11"/>
  <c r="M41" i="11"/>
  <c r="M43" i="11"/>
  <c r="M42" i="11"/>
  <c r="M46" i="11"/>
  <c r="M44" i="11"/>
  <c r="M45" i="11"/>
  <c r="M25" i="11"/>
  <c r="M15" i="11"/>
  <c r="M16" i="11"/>
  <c r="M19" i="11"/>
  <c r="M18" i="11"/>
  <c r="M21" i="11"/>
  <c r="M20" i="11"/>
  <c r="M22" i="11"/>
  <c r="M33" i="11"/>
  <c r="M31" i="11"/>
  <c r="M32" i="11"/>
  <c r="M35" i="11"/>
  <c r="M34" i="11"/>
  <c r="M37" i="11"/>
  <c r="M36" i="11"/>
  <c r="M38" i="11"/>
  <c r="M39" i="11"/>
  <c r="M23" i="11"/>
  <c r="M24" i="11"/>
  <c r="M26" i="11"/>
  <c r="M27" i="11"/>
  <c r="M29" i="11"/>
  <c r="M28" i="11"/>
  <c r="M30" i="11"/>
  <c r="M47" i="11"/>
  <c r="M50" i="11"/>
  <c r="M81" i="11"/>
  <c r="M80" i="11"/>
  <c r="M83" i="11"/>
  <c r="M84" i="11"/>
  <c r="M86" i="11"/>
  <c r="M85" i="11"/>
  <c r="M87" i="11"/>
  <c r="M58" i="11"/>
  <c r="M113" i="11"/>
  <c r="M112" i="11"/>
  <c r="M115" i="11"/>
  <c r="M117" i="11"/>
  <c r="M118" i="11"/>
  <c r="M116" i="11"/>
  <c r="M119" i="11"/>
  <c r="M64" i="11"/>
  <c r="M56" i="11"/>
  <c r="M57" i="11"/>
  <c r="M59" i="11"/>
  <c r="M60" i="11"/>
  <c r="M62" i="11"/>
  <c r="M61" i="11"/>
  <c r="M63" i="11"/>
  <c r="M74" i="11"/>
  <c r="M72" i="11"/>
  <c r="M73" i="11"/>
  <c r="M76" i="11"/>
  <c r="M75" i="11"/>
  <c r="M79" i="11"/>
  <c r="M77" i="11"/>
  <c r="M78" i="11"/>
  <c r="M82" i="11"/>
  <c r="M88" i="11"/>
  <c r="M89" i="11"/>
  <c r="M91" i="11"/>
  <c r="M92" i="11"/>
  <c r="M94" i="11"/>
  <c r="M93" i="11"/>
  <c r="M95" i="11"/>
  <c r="M90" i="11"/>
  <c r="M96" i="11"/>
  <c r="M97" i="11"/>
  <c r="M100" i="11"/>
  <c r="M99" i="11"/>
  <c r="M103" i="11"/>
  <c r="M102" i="11"/>
  <c r="M101" i="11"/>
  <c r="M98" i="11"/>
  <c r="M48" i="11"/>
  <c r="M49" i="11"/>
  <c r="M51" i="11"/>
  <c r="M52" i="11"/>
  <c r="M54" i="11"/>
  <c r="M53" i="11"/>
  <c r="M55" i="11"/>
  <c r="M104" i="11"/>
  <c r="M65" i="11"/>
  <c r="M66" i="11"/>
  <c r="M67" i="11"/>
  <c r="M68" i="11"/>
  <c r="M70" i="11"/>
  <c r="M69" i="11"/>
  <c r="M71" i="11"/>
  <c r="M114" i="11"/>
  <c r="M105" i="11"/>
  <c r="M106" i="11"/>
  <c r="M107" i="11"/>
  <c r="M108" i="11"/>
  <c r="M110" i="11"/>
  <c r="M109" i="11"/>
  <c r="M111" i="11"/>
  <c r="M120" i="11"/>
  <c r="M121" i="11"/>
  <c r="M122" i="11"/>
  <c r="M124" i="11"/>
  <c r="M123" i="11"/>
  <c r="M127" i="11"/>
  <c r="M125" i="11"/>
  <c r="M126" i="11"/>
  <c r="M129" i="11"/>
  <c r="M130" i="11"/>
  <c r="M131" i="11"/>
  <c r="M134" i="11"/>
  <c r="M128" i="11"/>
  <c r="M135" i="11"/>
  <c r="M132" i="11"/>
  <c r="M133" i="11"/>
  <c r="M136" i="11"/>
  <c r="M137" i="11"/>
  <c r="M138" i="11"/>
  <c r="M140" i="11"/>
  <c r="M139" i="11"/>
  <c r="M143" i="11"/>
  <c r="M142" i="11"/>
  <c r="M141" i="11"/>
  <c r="N4" i="16" l="1"/>
  <c r="P6" i="28"/>
  <c r="O5" i="28"/>
  <c r="O4" i="28"/>
  <c r="J5" i="28"/>
  <c r="N5" i="28"/>
  <c r="J4" i="28"/>
  <c r="N3" i="28"/>
  <c r="P5" i="28"/>
  <c r="J3" i="28"/>
  <c r="P3" i="28"/>
  <c r="O6" i="28"/>
  <c r="K6" i="28"/>
  <c r="M6" i="28" s="1"/>
  <c r="O3" i="28"/>
  <c r="J6" i="28"/>
  <c r="K5" i="28"/>
  <c r="M5" i="28" s="1"/>
  <c r="N6" i="28"/>
  <c r="N4" i="28"/>
  <c r="P4" i="28"/>
  <c r="K4" i="28"/>
  <c r="M4" i="28" s="1"/>
  <c r="L3" i="28"/>
  <c r="M3" i="28" s="1"/>
  <c r="M5" i="16" l="1"/>
  <c r="K5" i="16"/>
  <c r="M3" i="1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BED1D1-D3AF-594C-8F68-05F63D00BEE2}" keepAlive="1" name="Query - breast_metabolon_flagged_results_mr_all" description="Connection to the 'breast_metabolon_flagged_results_mr_all' query in the workbook." type="5" refreshedVersion="0" background="1" saveData="1">
    <dbPr connection="Provider=Microsoft.Mashup.OleDb.1;Data Source=$Workbook$;Location=breast_metabolon_flagged_results_mr_all;Extended Properties=&quot;&quot;" command="SELECT * FROM [breast_metabolon_flagged_results_mr_all]"/>
  </connection>
  <connection id="2" xr16:uid="{728D36B2-8235-DE41-8360-DA282874D9B5}" keepAlive="1" name="Query - breast_nightingale_flagged_results_mr_all" description="Connection to the 'breast_nightingale_flagged_results_mr_all' query in the workbook." type="5" refreshedVersion="0" background="1" saveData="1">
    <dbPr connection="Provider=Microsoft.Mashup.OleDb.1;Data Source=$Workbook$;Location=breast_nightingale_flagged_results_mr_all;Extended Properties=&quot;&quot;" command="SELECT * FROM [breast_nightingale_flagged_results_mr_all]"/>
  </connection>
  <connection id="3" xr16:uid="{A7E1E078-5D69-2143-B06D-8BC27EEBA495}" keepAlive="1" name="Query - coloc_results" description="Connection to the 'coloc_results' query in the workbook." type="5" refreshedVersion="0" background="1" saveData="1">
    <dbPr connection="Provider=Microsoft.Mashup.OleDb.1;Data Source=$Workbook$;Location=coloc_results;Extended Properties=&quot;&quot;" command="SELECT * FROM [coloc_results]"/>
  </connection>
  <connection id="4" xr16:uid="{A4306B25-9BEE-5C4E-A854-09FD811A1C02}" keepAlive="1" name="Query - coloc_results (2)" description="Connection to the 'coloc_results (2)' query in the workbook." type="5" refreshedVersion="0" background="1" saveData="1">
    <dbPr connection="Provider=Microsoft.Mashup.OleDb.1;Data Source=$Workbook$;Location=&quot;coloc_results (2)&quot;;Extended Properties=&quot;&quot;" command="SELECT * FROM [coloc_results (2)]"/>
  </connection>
  <connection id="5" xr16:uid="{335D941B-27DA-7C4C-8102-BC7447131612}" keepAlive="1" name="Query - coloc_results (3)" description="Connection to the 'coloc_results (3)' query in the workbook." type="5" refreshedVersion="8" background="1" saveData="1">
    <dbPr connection="Provider=Microsoft.Mashup.OleDb.1;Data Source=$Workbook$;Location=&quot;coloc_results (3)&quot;;Extended Properties=&quot;&quot;" command="SELECT * FROM [coloc_results (3)]"/>
  </connection>
  <connection id="6" xr16:uid="{54BFB60A-DD9C-EC4A-8957-E905314CE472}" keepAlive="1" name="Query - coloc_results_metabolon" description="Connection to the 'coloc_results_metabolon' query in the workbook." type="5" refreshedVersion="0" background="1" saveData="1">
    <dbPr connection="Provider=Microsoft.Mashup.OleDb.1;Data Source=$Workbook$;Location=coloc_results_metabolon;Extended Properties=&quot;&quot;" command="SELECT * FROM [coloc_results_metabolon]"/>
  </connection>
  <connection id="7" xr16:uid="{BFC3C72A-32F4-F34C-9BD7-AE56ADFE8CDA}" keepAlive="1" name="Query - coloc_results_metabolon (2)" description="Connection to the 'coloc_results_metabolon (2)' query in the workbook." type="5" refreshedVersion="0" background="1" saveData="1">
    <dbPr connection="Provider=Microsoft.Mashup.OleDb.1;Data Source=$Workbook$;Location=&quot;coloc_results_metabolon (2)&quot;;Extended Properties=&quot;&quot;" command="SELECT * FROM [coloc_results_metabolon (2)]"/>
  </connection>
  <connection id="8" xr16:uid="{90554C44-CA85-AF40-899E-D620C330F7A1}" keepAlive="1" name="Query - coloc_results_metabolon (3)" description="Connection to the 'coloc_results_metabolon (3)' query in the workbook." type="5" refreshedVersion="0" background="1" saveData="1">
    <dbPr connection="Provider=Microsoft.Mashup.OleDb.1;Data Source=$Workbook$;Location=&quot;coloc_results_metabolon (3)&quot;;Extended Properties=&quot;&quot;" command="SELECT * FROM [coloc_results_metabolon (3)]"/>
  </connection>
  <connection id="9" xr16:uid="{B901311F-2D9A-074C-BB96-D405DD5C5CCE}" keepAlive="1" name="Query - coloc_results_metabolon (4)" description="Connection to the 'coloc_results_metabolon (4)' query in the workbook." type="5" refreshedVersion="0" background="1" saveData="1">
    <dbPr connection="Provider=Microsoft.Mashup.OleDb.1;Data Source=$Workbook$;Location=&quot;coloc_results_metabolon (4)&quot;;Extended Properties=&quot;&quot;" command="SELECT * FROM [coloc_results_metabolon (4)]"/>
  </connection>
  <connection id="10" xr16:uid="{A78526E0-3EAA-6245-A156-2371A6826B83}" keepAlive="1" name="Query - coloc_results_metabolon (5)" description="Connection to the 'coloc_results_metabolon (5)' query in the workbook." type="5" refreshedVersion="0" background="1" saveData="1">
    <dbPr connection="Provider=Microsoft.Mashup.OleDb.1;Data Source=$Workbook$;Location=&quot;coloc_results_metabolon (5)&quot;;Extended Properties=&quot;&quot;" command="SELECT * FROM [coloc_results_metabolon (5)]"/>
  </connection>
  <connection id="11" xr16:uid="{9D1080FF-B0B6-8C40-8167-81EBFC89663A}" keepAlive="1" name="Query - coloc_results_metabolon (6)" description="Connection to the 'coloc_results_metabolon (6)' query in the workbook." type="5" refreshedVersion="0" background="1" saveData="1">
    <dbPr connection="Provider=Microsoft.Mashup.OleDb.1;Data Source=$Workbook$;Location=&quot;coloc_results_metabolon (6)&quot;;Extended Properties=&quot;&quot;" command="SELECT * FROM [coloc_results_metabolon (6)]"/>
  </connection>
  <connection id="12" xr16:uid="{734D0541-80E9-2344-81BB-94DEC865F9AA}" keepAlive="1" name="Query - coloc_results_metabolon (7)" description="Connection to the 'coloc_results_metabolon (7)' query in the workbook." type="5" refreshedVersion="0" background="1" saveData="1">
    <dbPr connection="Provider=Microsoft.Mashup.OleDb.1;Data Source=$Workbook$;Location=&quot;coloc_results_metabolon (7)&quot;;Extended Properties=&quot;&quot;" command="SELECT * FROM [coloc_results_metabolon (7)]"/>
  </connection>
  <connection id="13" xr16:uid="{B47101D8-BD7B-AD49-8047-3CECBD529723}" keepAlive="1" name="Query - coloc_results_nightingale" description="Connection to the 'coloc_results_nightingale' query in the workbook." type="5" refreshedVersion="0" background="1" saveData="1">
    <dbPr connection="Provider=Microsoft.Mashup.OleDb.1;Data Source=$Workbook$;Location=coloc_results_nightingale;Extended Properties=&quot;&quot;" command="SELECT * FROM [coloc_results_nightingale]"/>
  </connection>
  <connection id="14" xr16:uid="{722CA1C9-E916-A64F-AA23-F0E793CAE27D}" keepAlive="1" name="Query - coloc_results_nightingale (2)" description="Connection to the 'coloc_results_nightingale (2)' query in the workbook." type="5" refreshedVersion="0" background="1" saveData="1">
    <dbPr connection="Provider=Microsoft.Mashup.OleDb.1;Data Source=$Workbook$;Location=&quot;coloc_results_nightingale (2)&quot;;Extended Properties=&quot;&quot;" command="SELECT * FROM [coloc_results_nightingale (2)]"/>
  </connection>
</connections>
</file>

<file path=xl/sharedStrings.xml><?xml version="1.0" encoding="utf-8"?>
<sst xmlns="http://schemas.openxmlformats.org/spreadsheetml/2006/main" count="69819" uniqueCount="4853">
  <si>
    <t>Trait</t>
  </si>
  <si>
    <t>No. of participants</t>
  </si>
  <si>
    <t>PubMed ID</t>
  </si>
  <si>
    <t>No. of contributing studies</t>
  </si>
  <si>
    <t>BMI</t>
  </si>
  <si>
    <t>GCST006900</t>
  </si>
  <si>
    <t>WHR</t>
  </si>
  <si>
    <t>GCST008996</t>
  </si>
  <si>
    <t>Metabolite ID</t>
  </si>
  <si>
    <t>N_snp</t>
  </si>
  <si>
    <t>r2.exposure</t>
  </si>
  <si>
    <t>r2.outcome</t>
  </si>
  <si>
    <t>Sample size</t>
  </si>
  <si>
    <t>var_x</t>
  </si>
  <si>
    <t>var_y</t>
  </si>
  <si>
    <t>Beta</t>
  </si>
  <si>
    <t>fstat</t>
  </si>
  <si>
    <t>M00053</t>
  </si>
  <si>
    <t>M00054</t>
  </si>
  <si>
    <t>M00055</t>
  </si>
  <si>
    <t>M00058</t>
  </si>
  <si>
    <t>M00059</t>
  </si>
  <si>
    <t>M00060</t>
  </si>
  <si>
    <t>M00063</t>
  </si>
  <si>
    <t>M00064</t>
  </si>
  <si>
    <t>M00443</t>
  </si>
  <si>
    <t>M00485</t>
  </si>
  <si>
    <t>M00512</t>
  </si>
  <si>
    <t>M00513</t>
  </si>
  <si>
    <t>M00542</t>
  </si>
  <si>
    <t>M00554</t>
  </si>
  <si>
    <t>M00566</t>
  </si>
  <si>
    <t>M00569</t>
  </si>
  <si>
    <t>M00587</t>
  </si>
  <si>
    <t>M00590</t>
  </si>
  <si>
    <t>M00594</t>
  </si>
  <si>
    <t>M00605</t>
  </si>
  <si>
    <t>M00606</t>
  </si>
  <si>
    <t>M00607</t>
  </si>
  <si>
    <t>M01101</t>
  </si>
  <si>
    <t>M01107</t>
  </si>
  <si>
    <t>M01110</t>
  </si>
  <si>
    <t>M01114</t>
  </si>
  <si>
    <t>M01124</t>
  </si>
  <si>
    <t>M01284</t>
  </si>
  <si>
    <t>M01299</t>
  </si>
  <si>
    <t>M01301</t>
  </si>
  <si>
    <t>M01303</t>
  </si>
  <si>
    <t>M01414</t>
  </si>
  <si>
    <t>M01417</t>
  </si>
  <si>
    <t>M01432</t>
  </si>
  <si>
    <t>M01437</t>
  </si>
  <si>
    <t>M01494</t>
  </si>
  <si>
    <t>M01498</t>
  </si>
  <si>
    <t>M01505</t>
  </si>
  <si>
    <t>M01508</t>
  </si>
  <si>
    <t>M01516</t>
  </si>
  <si>
    <t>M01552</t>
  </si>
  <si>
    <t>M01558</t>
  </si>
  <si>
    <t>M01563</t>
  </si>
  <si>
    <t>M01566</t>
  </si>
  <si>
    <t>M01567</t>
  </si>
  <si>
    <t>M01572</t>
  </si>
  <si>
    <t>M01585</t>
  </si>
  <si>
    <t>M01587</t>
  </si>
  <si>
    <t>M01589</t>
  </si>
  <si>
    <t>M01591</t>
  </si>
  <si>
    <t>M01600</t>
  </si>
  <si>
    <t>M01604</t>
  </si>
  <si>
    <t>M01638</t>
  </si>
  <si>
    <t>M01642</t>
  </si>
  <si>
    <t>M01643</t>
  </si>
  <si>
    <t>M01644</t>
  </si>
  <si>
    <t>M01645</t>
  </si>
  <si>
    <t>M01648</t>
  </si>
  <si>
    <t>M01649</t>
  </si>
  <si>
    <t>M01769</t>
  </si>
  <si>
    <t>M01806</t>
  </si>
  <si>
    <t>M01898</t>
  </si>
  <si>
    <t>M01899</t>
  </si>
  <si>
    <t>M02125</t>
  </si>
  <si>
    <t>M02132</t>
  </si>
  <si>
    <t>M02134</t>
  </si>
  <si>
    <t>M02137</t>
  </si>
  <si>
    <t>M02730</t>
  </si>
  <si>
    <t>M02734</t>
  </si>
  <si>
    <t>M02761</t>
  </si>
  <si>
    <t>M02829</t>
  </si>
  <si>
    <t>M02831</t>
  </si>
  <si>
    <t>M03141</t>
  </si>
  <si>
    <t>M04968</t>
  </si>
  <si>
    <t>M05086</t>
  </si>
  <si>
    <t>M12017</t>
  </si>
  <si>
    <t>M12032</t>
  </si>
  <si>
    <t>M12129</t>
  </si>
  <si>
    <t>M15140</t>
  </si>
  <si>
    <t>M15500</t>
  </si>
  <si>
    <t>M15506</t>
  </si>
  <si>
    <t>M15586</t>
  </si>
  <si>
    <t>M15650</t>
  </si>
  <si>
    <t>M15679</t>
  </si>
  <si>
    <t>M15681</t>
  </si>
  <si>
    <t>M15685</t>
  </si>
  <si>
    <t>M15704</t>
  </si>
  <si>
    <t>M15705</t>
  </si>
  <si>
    <t>M15716</t>
  </si>
  <si>
    <t>M15745</t>
  </si>
  <si>
    <t>M15749</t>
  </si>
  <si>
    <t>M15765</t>
  </si>
  <si>
    <t>M15772</t>
  </si>
  <si>
    <t>M15958</t>
  </si>
  <si>
    <t>M15990</t>
  </si>
  <si>
    <t>M17747</t>
  </si>
  <si>
    <t>M17769</t>
  </si>
  <si>
    <t>M17799</t>
  </si>
  <si>
    <t>M18245</t>
  </si>
  <si>
    <t>M18254</t>
  </si>
  <si>
    <t>M18281</t>
  </si>
  <si>
    <t>M18349</t>
  </si>
  <si>
    <t>M18368</t>
  </si>
  <si>
    <t>M18392</t>
  </si>
  <si>
    <t>M18394</t>
  </si>
  <si>
    <t>M18467</t>
  </si>
  <si>
    <t>M18476</t>
  </si>
  <si>
    <t>M18497</t>
  </si>
  <si>
    <t>M19130</t>
  </si>
  <si>
    <t>M19132</t>
  </si>
  <si>
    <t>M19263</t>
  </si>
  <si>
    <t>M19324</t>
  </si>
  <si>
    <t>M19503</t>
  </si>
  <si>
    <t>M20675</t>
  </si>
  <si>
    <t>M20693</t>
  </si>
  <si>
    <t>M20694</t>
  </si>
  <si>
    <t>M20699</t>
  </si>
  <si>
    <t>M21025</t>
  </si>
  <si>
    <t>M21133</t>
  </si>
  <si>
    <t>M21184</t>
  </si>
  <si>
    <t>M22001</t>
  </si>
  <si>
    <t>M22036</t>
  </si>
  <si>
    <t>M22053</t>
  </si>
  <si>
    <t>M22116</t>
  </si>
  <si>
    <t>M22130</t>
  </si>
  <si>
    <t>M22137</t>
  </si>
  <si>
    <t>M22138</t>
  </si>
  <si>
    <t>M22154</t>
  </si>
  <si>
    <t>M22176</t>
  </si>
  <si>
    <t>M22185</t>
  </si>
  <si>
    <t>M22194</t>
  </si>
  <si>
    <t>M27447</t>
  </si>
  <si>
    <t>M27513</t>
  </si>
  <si>
    <t>M27710</t>
  </si>
  <si>
    <t>M27718</t>
  </si>
  <si>
    <t>M27719</t>
  </si>
  <si>
    <t>M27731</t>
  </si>
  <si>
    <t>M27738</t>
  </si>
  <si>
    <t>M30460</t>
  </si>
  <si>
    <t>M31539</t>
  </si>
  <si>
    <t>M31548</t>
  </si>
  <si>
    <t>M31555</t>
  </si>
  <si>
    <t>M31591</t>
  </si>
  <si>
    <t>M31787</t>
  </si>
  <si>
    <t>M31850</t>
  </si>
  <si>
    <t>M31912</t>
  </si>
  <si>
    <t>M31932</t>
  </si>
  <si>
    <t>M31943</t>
  </si>
  <si>
    <t>M32197</t>
  </si>
  <si>
    <t>M32198</t>
  </si>
  <si>
    <t>M32328</t>
  </si>
  <si>
    <t>M32342</t>
  </si>
  <si>
    <t>M32350</t>
  </si>
  <si>
    <t>M32377</t>
  </si>
  <si>
    <t>M32388</t>
  </si>
  <si>
    <t>M32390</t>
  </si>
  <si>
    <t>M32394</t>
  </si>
  <si>
    <t>M32397</t>
  </si>
  <si>
    <t>M32398</t>
  </si>
  <si>
    <t>M32401</t>
  </si>
  <si>
    <t>M32405</t>
  </si>
  <si>
    <t>M32412</t>
  </si>
  <si>
    <t>M32417</t>
  </si>
  <si>
    <t>M32425</t>
  </si>
  <si>
    <t>M32445</t>
  </si>
  <si>
    <t>M32452</t>
  </si>
  <si>
    <t>M32457</t>
  </si>
  <si>
    <t>M32458</t>
  </si>
  <si>
    <t>M32489</t>
  </si>
  <si>
    <t>M32497</t>
  </si>
  <si>
    <t>M32504</t>
  </si>
  <si>
    <t>M32562</t>
  </si>
  <si>
    <t>M32578</t>
  </si>
  <si>
    <t>M32586</t>
  </si>
  <si>
    <t>M32599</t>
  </si>
  <si>
    <t>M32619</t>
  </si>
  <si>
    <t>M32620</t>
  </si>
  <si>
    <t>M32698</t>
  </si>
  <si>
    <t>M32807</t>
  </si>
  <si>
    <t>M32815</t>
  </si>
  <si>
    <t>M32827</t>
  </si>
  <si>
    <t>M33009</t>
  </si>
  <si>
    <t>M33132</t>
  </si>
  <si>
    <t>M33140</t>
  </si>
  <si>
    <t>M33161</t>
  </si>
  <si>
    <t>M33173</t>
  </si>
  <si>
    <t>M33228</t>
  </si>
  <si>
    <t>M33230</t>
  </si>
  <si>
    <t>M33364</t>
  </si>
  <si>
    <t>M33384</t>
  </si>
  <si>
    <t>M33387</t>
  </si>
  <si>
    <t>M33441</t>
  </si>
  <si>
    <t>M33442</t>
  </si>
  <si>
    <t>M33447</t>
  </si>
  <si>
    <t>M33821</t>
  </si>
  <si>
    <t>M33822</t>
  </si>
  <si>
    <t>M33871</t>
  </si>
  <si>
    <t>M33904</t>
  </si>
  <si>
    <t>M33934</t>
  </si>
  <si>
    <t>M33935</t>
  </si>
  <si>
    <t>M33936</t>
  </si>
  <si>
    <t>M33937</t>
  </si>
  <si>
    <t>M33939</t>
  </si>
  <si>
    <t>M33941</t>
  </si>
  <si>
    <t>M33946</t>
  </si>
  <si>
    <t>M33949</t>
  </si>
  <si>
    <t>M33950</t>
  </si>
  <si>
    <t>M33952</t>
  </si>
  <si>
    <t>M33953</t>
  </si>
  <si>
    <t>M33955</t>
  </si>
  <si>
    <t>M33959</t>
  </si>
  <si>
    <t>M33961</t>
  </si>
  <si>
    <t>M33962</t>
  </si>
  <si>
    <t>M33969</t>
  </si>
  <si>
    <t>M33972</t>
  </si>
  <si>
    <t>M33973</t>
  </si>
  <si>
    <t>M33983</t>
  </si>
  <si>
    <t>M33997</t>
  </si>
  <si>
    <t>M34093</t>
  </si>
  <si>
    <t>M34214</t>
  </si>
  <si>
    <t>M34389</t>
  </si>
  <si>
    <t>M34395</t>
  </si>
  <si>
    <t>M34396</t>
  </si>
  <si>
    <t>M34397</t>
  </si>
  <si>
    <t>M34399</t>
  </si>
  <si>
    <t>M34400</t>
  </si>
  <si>
    <t>M34401</t>
  </si>
  <si>
    <t>M34404</t>
  </si>
  <si>
    <t>M34407</t>
  </si>
  <si>
    <t>M34409</t>
  </si>
  <si>
    <t>M34419</t>
  </si>
  <si>
    <t>M34420</t>
  </si>
  <si>
    <t>M34424</t>
  </si>
  <si>
    <t>M34428</t>
  </si>
  <si>
    <t>M34445</t>
  </si>
  <si>
    <t>M34534</t>
  </si>
  <si>
    <t>M35107</t>
  </si>
  <si>
    <t>M35114</t>
  </si>
  <si>
    <t>M35136</t>
  </si>
  <si>
    <t>M35157</t>
  </si>
  <si>
    <t>M35159</t>
  </si>
  <si>
    <t>M35160</t>
  </si>
  <si>
    <t>M35172</t>
  </si>
  <si>
    <t>M35186</t>
  </si>
  <si>
    <t>M35253</t>
  </si>
  <si>
    <t>M35257</t>
  </si>
  <si>
    <t>M35428</t>
  </si>
  <si>
    <t>M35436</t>
  </si>
  <si>
    <t>M35437</t>
  </si>
  <si>
    <t>M35482</t>
  </si>
  <si>
    <t>M35628</t>
  </si>
  <si>
    <t>M35631</t>
  </si>
  <si>
    <t>M35637</t>
  </si>
  <si>
    <t>M35639</t>
  </si>
  <si>
    <t>M35669</t>
  </si>
  <si>
    <t>M35678</t>
  </si>
  <si>
    <t>M35718</t>
  </si>
  <si>
    <t>M36095</t>
  </si>
  <si>
    <t>M36098</t>
  </si>
  <si>
    <t>M36099</t>
  </si>
  <si>
    <t>M36103</t>
  </si>
  <si>
    <t>M36593</t>
  </si>
  <si>
    <t>M36594</t>
  </si>
  <si>
    <t>M36600</t>
  </si>
  <si>
    <t>M36602</t>
  </si>
  <si>
    <t>M36738</t>
  </si>
  <si>
    <t>M36746</t>
  </si>
  <si>
    <t>M36747</t>
  </si>
  <si>
    <t>M36752</t>
  </si>
  <si>
    <t>M36754</t>
  </si>
  <si>
    <t>M36776</t>
  </si>
  <si>
    <t>M36808</t>
  </si>
  <si>
    <t>M36850</t>
  </si>
  <si>
    <t>M37058</t>
  </si>
  <si>
    <t>M37063</t>
  </si>
  <si>
    <t>M37076</t>
  </si>
  <si>
    <t>M37092</t>
  </si>
  <si>
    <t>M37097</t>
  </si>
  <si>
    <t>M37104</t>
  </si>
  <si>
    <t>M37181</t>
  </si>
  <si>
    <t>M37183</t>
  </si>
  <si>
    <t>M37184</t>
  </si>
  <si>
    <t>M37185</t>
  </si>
  <si>
    <t>M37186</t>
  </si>
  <si>
    <t>M37187</t>
  </si>
  <si>
    <t>M37190</t>
  </si>
  <si>
    <t>M37191</t>
  </si>
  <si>
    <t>M37196</t>
  </si>
  <si>
    <t>M37198</t>
  </si>
  <si>
    <t>M37200</t>
  </si>
  <si>
    <t>M37202</t>
  </si>
  <si>
    <t>M37203</t>
  </si>
  <si>
    <t>M37207</t>
  </si>
  <si>
    <t>M37209</t>
  </si>
  <si>
    <t>M37210</t>
  </si>
  <si>
    <t>M37211</t>
  </si>
  <si>
    <t>M37231</t>
  </si>
  <si>
    <t>M37253</t>
  </si>
  <si>
    <t>M37431</t>
  </si>
  <si>
    <t>M37432</t>
  </si>
  <si>
    <t>M37455</t>
  </si>
  <si>
    <t>M37459</t>
  </si>
  <si>
    <t>M37482</t>
  </si>
  <si>
    <t>M37496</t>
  </si>
  <si>
    <t>M37506</t>
  </si>
  <si>
    <t>M37529</t>
  </si>
  <si>
    <t>M38102</t>
  </si>
  <si>
    <t>M38116</t>
  </si>
  <si>
    <t>M38165</t>
  </si>
  <si>
    <t>M38168</t>
  </si>
  <si>
    <t>M38170</t>
  </si>
  <si>
    <t>M38178</t>
  </si>
  <si>
    <t>M38399</t>
  </si>
  <si>
    <t>M38637</t>
  </si>
  <si>
    <t>M38667</t>
  </si>
  <si>
    <t>M39270</t>
  </si>
  <si>
    <t>M39592</t>
  </si>
  <si>
    <t>M39603</t>
  </si>
  <si>
    <t>M39609</t>
  </si>
  <si>
    <t>M39831</t>
  </si>
  <si>
    <t>M40008</t>
  </si>
  <si>
    <t>M40459</t>
  </si>
  <si>
    <t>M40469</t>
  </si>
  <si>
    <t>M40473</t>
  </si>
  <si>
    <t>M40685</t>
  </si>
  <si>
    <t>M40708</t>
  </si>
  <si>
    <t>M40730</t>
  </si>
  <si>
    <t>M41220</t>
  </si>
  <si>
    <t>M41374</t>
  </si>
  <si>
    <t>M41487</t>
  </si>
  <si>
    <t>M41888</t>
  </si>
  <si>
    <t>M42027</t>
  </si>
  <si>
    <t>M42087</t>
  </si>
  <si>
    <t>M42095</t>
  </si>
  <si>
    <t>M42374</t>
  </si>
  <si>
    <t>M42381</t>
  </si>
  <si>
    <t>M42382</t>
  </si>
  <si>
    <t>M42398</t>
  </si>
  <si>
    <t>M42420</t>
  </si>
  <si>
    <t>M42446</t>
  </si>
  <si>
    <t>M42448</t>
  </si>
  <si>
    <t>M42449</t>
  </si>
  <si>
    <t>M42450</t>
  </si>
  <si>
    <t>M42459</t>
  </si>
  <si>
    <t>M42463</t>
  </si>
  <si>
    <t>M42489</t>
  </si>
  <si>
    <t>M42574</t>
  </si>
  <si>
    <t>M42582</t>
  </si>
  <si>
    <t>M43231</t>
  </si>
  <si>
    <t>M43249</t>
  </si>
  <si>
    <t>M43255</t>
  </si>
  <si>
    <t>M43256</t>
  </si>
  <si>
    <t>M43258</t>
  </si>
  <si>
    <t>M43264</t>
  </si>
  <si>
    <t>M43330</t>
  </si>
  <si>
    <t>M43333</t>
  </si>
  <si>
    <t>M43343</t>
  </si>
  <si>
    <t>M43374</t>
  </si>
  <si>
    <t>M43424</t>
  </si>
  <si>
    <t>M43488</t>
  </si>
  <si>
    <t>M43591</t>
  </si>
  <si>
    <t>M43761</t>
  </si>
  <si>
    <t>M43802</t>
  </si>
  <si>
    <t>M43807</t>
  </si>
  <si>
    <t>M43847</t>
  </si>
  <si>
    <t>M44526</t>
  </si>
  <si>
    <t>M44560</t>
  </si>
  <si>
    <t>M44563</t>
  </si>
  <si>
    <t>M44630</t>
  </si>
  <si>
    <t>M44633</t>
  </si>
  <si>
    <t>M44664</t>
  </si>
  <si>
    <t>M44675</t>
  </si>
  <si>
    <t>M44681</t>
  </si>
  <si>
    <t>M44872</t>
  </si>
  <si>
    <t>M44876</t>
  </si>
  <si>
    <t>M44877</t>
  </si>
  <si>
    <t>M44878</t>
  </si>
  <si>
    <t>M45095</t>
  </si>
  <si>
    <t>M45404</t>
  </si>
  <si>
    <t>M45413</t>
  </si>
  <si>
    <t>M45452</t>
  </si>
  <si>
    <t>M45453</t>
  </si>
  <si>
    <t>M45456</t>
  </si>
  <si>
    <t>M45675</t>
  </si>
  <si>
    <t>M45951</t>
  </si>
  <si>
    <t>M46111</t>
  </si>
  <si>
    <t>M46115</t>
  </si>
  <si>
    <t>M46142</t>
  </si>
  <si>
    <t>M46144</t>
  </si>
  <si>
    <t>M46172</t>
  </si>
  <si>
    <t>M46203</t>
  </si>
  <si>
    <t>M46223</t>
  </si>
  <si>
    <t>M46225</t>
  </si>
  <si>
    <t>M46259</t>
  </si>
  <si>
    <t>M46260</t>
  </si>
  <si>
    <t>M46266</t>
  </si>
  <si>
    <t>M46285</t>
  </si>
  <si>
    <t>M46294</t>
  </si>
  <si>
    <t>M46295</t>
  </si>
  <si>
    <t>M46318</t>
  </si>
  <si>
    <t>M46325</t>
  </si>
  <si>
    <t>M46355</t>
  </si>
  <si>
    <t>M46356</t>
  </si>
  <si>
    <t>M46358</t>
  </si>
  <si>
    <t>M46360</t>
  </si>
  <si>
    <t>M46363</t>
  </si>
  <si>
    <t>M46364</t>
  </si>
  <si>
    <t>M46366</t>
  </si>
  <si>
    <t>M46367</t>
  </si>
  <si>
    <t>M46368</t>
  </si>
  <si>
    <t>M46371</t>
  </si>
  <si>
    <t>M46384</t>
  </si>
  <si>
    <t>M46388</t>
  </si>
  <si>
    <t>M46390</t>
  </si>
  <si>
    <t>M46398</t>
  </si>
  <si>
    <t>M46403</t>
  </si>
  <si>
    <t>M46409</t>
  </si>
  <si>
    <t>M46410</t>
  </si>
  <si>
    <t>M46417</t>
  </si>
  <si>
    <t>M46443</t>
  </si>
  <si>
    <t>M46455</t>
  </si>
  <si>
    <t>M46456</t>
  </si>
  <si>
    <t>M46458</t>
  </si>
  <si>
    <t>M46459</t>
  </si>
  <si>
    <t>M46460</t>
  </si>
  <si>
    <t>M46471</t>
  </si>
  <si>
    <t>M46473</t>
  </si>
  <si>
    <t>M46486</t>
  </si>
  <si>
    <t>M46493</t>
  </si>
  <si>
    <t>M46497</t>
  </si>
  <si>
    <t>M46500</t>
  </si>
  <si>
    <t>M46503</t>
  </si>
  <si>
    <t>M46510</t>
  </si>
  <si>
    <t>M46512</t>
  </si>
  <si>
    <t>M46515</t>
  </si>
  <si>
    <t>M46516</t>
  </si>
  <si>
    <t>M46517</t>
  </si>
  <si>
    <t>M46519</t>
  </si>
  <si>
    <t>M46548</t>
  </si>
  <si>
    <t>M46588</t>
  </si>
  <si>
    <t>M46590</t>
  </si>
  <si>
    <t>M46592</t>
  </si>
  <si>
    <t>M46594</t>
  </si>
  <si>
    <t>M46597</t>
  </si>
  <si>
    <t>M46598</t>
  </si>
  <si>
    <t>M46599</t>
  </si>
  <si>
    <t>M46601</t>
  </si>
  <si>
    <t>M46602</t>
  </si>
  <si>
    <t>M46603</t>
  </si>
  <si>
    <t>M46604</t>
  </si>
  <si>
    <t>M46607</t>
  </si>
  <si>
    <t>M46608</t>
  </si>
  <si>
    <t>M46610</t>
  </si>
  <si>
    <t>M46612</t>
  </si>
  <si>
    <t>M46613</t>
  </si>
  <si>
    <t>M46616</t>
  </si>
  <si>
    <t>M46618</t>
  </si>
  <si>
    <t>M46621</t>
  </si>
  <si>
    <t>M46624</t>
  </si>
  <si>
    <t>M46626</t>
  </si>
  <si>
    <t>M46628</t>
  </si>
  <si>
    <t>M46632</t>
  </si>
  <si>
    <t>M46633</t>
  </si>
  <si>
    <t>M46634</t>
  </si>
  <si>
    <t>M46640</t>
  </si>
  <si>
    <t>M46643</t>
  </si>
  <si>
    <t>M46646</t>
  </si>
  <si>
    <t>M46648</t>
  </si>
  <si>
    <t>M46649</t>
  </si>
  <si>
    <t>M46652</t>
  </si>
  <si>
    <t>M46655</t>
  </si>
  <si>
    <t>M46656</t>
  </si>
  <si>
    <t>M46657</t>
  </si>
  <si>
    <t>M46662</t>
  </si>
  <si>
    <t>M46663</t>
  </si>
  <si>
    <t>M46666</t>
  </si>
  <si>
    <t>M46672</t>
  </si>
  <si>
    <t>M46673</t>
  </si>
  <si>
    <t>M46674</t>
  </si>
  <si>
    <t>M46677</t>
  </si>
  <si>
    <t>M46681</t>
  </si>
  <si>
    <t>M46683</t>
  </si>
  <si>
    <t>M46689</t>
  </si>
  <si>
    <t>M46690</t>
  </si>
  <si>
    <t>M46695</t>
  </si>
  <si>
    <t>M46700</t>
  </si>
  <si>
    <t>M46701</t>
  </si>
  <si>
    <t>M46704</t>
  </si>
  <si>
    <t>M46705</t>
  </si>
  <si>
    <t>M46706</t>
  </si>
  <si>
    <t>M46707</t>
  </si>
  <si>
    <t>M46710</t>
  </si>
  <si>
    <t>M46727</t>
  </si>
  <si>
    <t>M46728</t>
  </si>
  <si>
    <t>M46740</t>
  </si>
  <si>
    <t>M46742</t>
  </si>
  <si>
    <t>M46798</t>
  </si>
  <si>
    <t>M46799</t>
  </si>
  <si>
    <t>M46894</t>
  </si>
  <si>
    <t>M46898</t>
  </si>
  <si>
    <t>M46904</t>
  </si>
  <si>
    <t>M46914</t>
  </si>
  <si>
    <t>M46960</t>
  </si>
  <si>
    <t>M46962</t>
  </si>
  <si>
    <t>M46966</t>
  </si>
  <si>
    <t>M46968</t>
  </si>
  <si>
    <t>M46970</t>
  </si>
  <si>
    <t>M46971</t>
  </si>
  <si>
    <t>M46972</t>
  </si>
  <si>
    <t>M46977</t>
  </si>
  <si>
    <t>M46982</t>
  </si>
  <si>
    <t>M46991</t>
  </si>
  <si>
    <t>M46994</t>
  </si>
  <si>
    <t>M46997</t>
  </si>
  <si>
    <t>M47000</t>
  </si>
  <si>
    <t>M47006</t>
  </si>
  <si>
    <t>M47011</t>
  </si>
  <si>
    <t>M47013</t>
  </si>
  <si>
    <t>M47026</t>
  </si>
  <si>
    <t>M47031</t>
  </si>
  <si>
    <t>M47087</t>
  </si>
  <si>
    <t>M47112</t>
  </si>
  <si>
    <t>M47114</t>
  </si>
  <si>
    <t>M47118</t>
  </si>
  <si>
    <t>M47132</t>
  </si>
  <si>
    <t>M47153</t>
  </si>
  <si>
    <t>M47154</t>
  </si>
  <si>
    <t>M47211</t>
  </si>
  <si>
    <t>M47225</t>
  </si>
  <si>
    <t>M47347</t>
  </si>
  <si>
    <t>M47348</t>
  </si>
  <si>
    <t>M47391</t>
  </si>
  <si>
    <t>M47417</t>
  </si>
  <si>
    <t>M47478</t>
  </si>
  <si>
    <t>M47640</t>
  </si>
  <si>
    <t>M47642</t>
  </si>
  <si>
    <t>M47651</t>
  </si>
  <si>
    <t>M47652</t>
  </si>
  <si>
    <t>M47653</t>
  </si>
  <si>
    <t>M47670</t>
  </si>
  <si>
    <t>M47671</t>
  </si>
  <si>
    <t>M47687</t>
  </si>
  <si>
    <t>M47695</t>
  </si>
  <si>
    <t>M47702</t>
  </si>
  <si>
    <t>M47709</t>
  </si>
  <si>
    <t>M47715</t>
  </si>
  <si>
    <t>M47716</t>
  </si>
  <si>
    <t>M47718</t>
  </si>
  <si>
    <t>M47739</t>
  </si>
  <si>
    <t>M47787</t>
  </si>
  <si>
    <t>M47788</t>
  </si>
  <si>
    <t>M47800</t>
  </si>
  <si>
    <t>M47804</t>
  </si>
  <si>
    <t>M47821</t>
  </si>
  <si>
    <t>M47872</t>
  </si>
  <si>
    <t>M47888</t>
  </si>
  <si>
    <t>M47901</t>
  </si>
  <si>
    <t>M47905</t>
  </si>
  <si>
    <t>M47909</t>
  </si>
  <si>
    <t>M47929</t>
  </si>
  <si>
    <t>M47933</t>
  </si>
  <si>
    <t>M47959</t>
  </si>
  <si>
    <t>M47971</t>
  </si>
  <si>
    <t>M47978</t>
  </si>
  <si>
    <t>M47992</t>
  </si>
  <si>
    <t>M47993</t>
  </si>
  <si>
    <t>M47997</t>
  </si>
  <si>
    <t>M48009</t>
  </si>
  <si>
    <t>M48011</t>
  </si>
  <si>
    <t>M48022</t>
  </si>
  <si>
    <t>M48043</t>
  </si>
  <si>
    <t>M48047</t>
  </si>
  <si>
    <t>M48050</t>
  </si>
  <si>
    <t>M48052</t>
  </si>
  <si>
    <t>M48067</t>
  </si>
  <si>
    <t>M48076</t>
  </si>
  <si>
    <t>M48081</t>
  </si>
  <si>
    <t>M48130</t>
  </si>
  <si>
    <t>M48187</t>
  </si>
  <si>
    <t>M48207</t>
  </si>
  <si>
    <t>M48255</t>
  </si>
  <si>
    <t>M48258</t>
  </si>
  <si>
    <t>M48394</t>
  </si>
  <si>
    <t>M48407</t>
  </si>
  <si>
    <t>M48428</t>
  </si>
  <si>
    <t>M48434</t>
  </si>
  <si>
    <t>M48441</t>
  </si>
  <si>
    <t>M48445</t>
  </si>
  <si>
    <t>M48490</t>
  </si>
  <si>
    <t>M48491</t>
  </si>
  <si>
    <t>M48492</t>
  </si>
  <si>
    <t>M48493</t>
  </si>
  <si>
    <t>M48698</t>
  </si>
  <si>
    <t>M48715</t>
  </si>
  <si>
    <t>M48757</t>
  </si>
  <si>
    <t>M48782</t>
  </si>
  <si>
    <t>M48841</t>
  </si>
  <si>
    <t>M48857</t>
  </si>
  <si>
    <t>M48885</t>
  </si>
  <si>
    <t>M48980</t>
  </si>
  <si>
    <t>M48989</t>
  </si>
  <si>
    <t>M48992</t>
  </si>
  <si>
    <t>M48993</t>
  </si>
  <si>
    <t>M48996</t>
  </si>
  <si>
    <t>M48997</t>
  </si>
  <si>
    <t>M49228</t>
  </si>
  <si>
    <t>M49461</t>
  </si>
  <si>
    <t>M49515</t>
  </si>
  <si>
    <t>M49521</t>
  </si>
  <si>
    <t>M49557</t>
  </si>
  <si>
    <t>M49583</t>
  </si>
  <si>
    <t>M49592</t>
  </si>
  <si>
    <t>M49617</t>
  </si>
  <si>
    <t>M49635</t>
  </si>
  <si>
    <t>M49637</t>
  </si>
  <si>
    <t>M49647</t>
  </si>
  <si>
    <t>M49679</t>
  </si>
  <si>
    <t>M49681</t>
  </si>
  <si>
    <t>M49704</t>
  </si>
  <si>
    <t>M52025</t>
  </si>
  <si>
    <t>M52049</t>
  </si>
  <si>
    <t>M52053</t>
  </si>
  <si>
    <t>M52083</t>
  </si>
  <si>
    <t>M52090</t>
  </si>
  <si>
    <t>M52126</t>
  </si>
  <si>
    <t>M52278</t>
  </si>
  <si>
    <t>M52280</t>
  </si>
  <si>
    <t>M52281</t>
  </si>
  <si>
    <t>M52282</t>
  </si>
  <si>
    <t>M52304</t>
  </si>
  <si>
    <t>M52433</t>
  </si>
  <si>
    <t>M52434</t>
  </si>
  <si>
    <t>M52435</t>
  </si>
  <si>
    <t>M52437</t>
  </si>
  <si>
    <t>M52438</t>
  </si>
  <si>
    <t>M52446</t>
  </si>
  <si>
    <t>M52447</t>
  </si>
  <si>
    <t>M52449</t>
  </si>
  <si>
    <t>M52450</t>
  </si>
  <si>
    <t>M52451</t>
  </si>
  <si>
    <t>M52452</t>
  </si>
  <si>
    <t>M52453</t>
  </si>
  <si>
    <t>M52454</t>
  </si>
  <si>
    <t>M52461</t>
  </si>
  <si>
    <t>M52462</t>
  </si>
  <si>
    <t>M52463</t>
  </si>
  <si>
    <t>M52464</t>
  </si>
  <si>
    <t>M52465</t>
  </si>
  <si>
    <t>M52466</t>
  </si>
  <si>
    <t>M52467</t>
  </si>
  <si>
    <t>M52468</t>
  </si>
  <si>
    <t>M52470</t>
  </si>
  <si>
    <t>M52473</t>
  </si>
  <si>
    <t>M52474</t>
  </si>
  <si>
    <t>M52475</t>
  </si>
  <si>
    <t>M52476</t>
  </si>
  <si>
    <t>M52477</t>
  </si>
  <si>
    <t>M52478</t>
  </si>
  <si>
    <t>M52483</t>
  </si>
  <si>
    <t>M52495</t>
  </si>
  <si>
    <t>M52497</t>
  </si>
  <si>
    <t>M52500</t>
  </si>
  <si>
    <t>M52502</t>
  </si>
  <si>
    <t>M52504</t>
  </si>
  <si>
    <t>M52544</t>
  </si>
  <si>
    <t>M52603</t>
  </si>
  <si>
    <t>M52605</t>
  </si>
  <si>
    <t>M52610</t>
  </si>
  <si>
    <t>M52611</t>
  </si>
  <si>
    <t>M52612</t>
  </si>
  <si>
    <t>M52613</t>
  </si>
  <si>
    <t>M52614</t>
  </si>
  <si>
    <t>M52615</t>
  </si>
  <si>
    <t>M52616</t>
  </si>
  <si>
    <t>M52629</t>
  </si>
  <si>
    <t>M52630</t>
  </si>
  <si>
    <t>M52633</t>
  </si>
  <si>
    <t>M52634</t>
  </si>
  <si>
    <t>M52636</t>
  </si>
  <si>
    <t>M52669</t>
  </si>
  <si>
    <t>M52670</t>
  </si>
  <si>
    <t>M52671</t>
  </si>
  <si>
    <t>M52672</t>
  </si>
  <si>
    <t>M52673</t>
  </si>
  <si>
    <t>M52677</t>
  </si>
  <si>
    <t>M52682</t>
  </si>
  <si>
    <t>M52683</t>
  </si>
  <si>
    <t>M52684</t>
  </si>
  <si>
    <t>M52686</t>
  </si>
  <si>
    <t>M52687</t>
  </si>
  <si>
    <t>M52689</t>
  </si>
  <si>
    <t>M52690</t>
  </si>
  <si>
    <t>M52697</t>
  </si>
  <si>
    <t>M52698</t>
  </si>
  <si>
    <t>M52699</t>
  </si>
  <si>
    <t>M52700</t>
  </si>
  <si>
    <t>M52701</t>
  </si>
  <si>
    <t>M52703</t>
  </si>
  <si>
    <t>M52704</t>
  </si>
  <si>
    <t>M52705</t>
  </si>
  <si>
    <t>M52707</t>
  </si>
  <si>
    <t>M52710</t>
  </si>
  <si>
    <t>M52713</t>
  </si>
  <si>
    <t>M52715</t>
  </si>
  <si>
    <t>M52716</t>
  </si>
  <si>
    <t>M52717</t>
  </si>
  <si>
    <t>M52718</t>
  </si>
  <si>
    <t>M52719</t>
  </si>
  <si>
    <t>M52720</t>
  </si>
  <si>
    <t>M52737</t>
  </si>
  <si>
    <t>M52738</t>
  </si>
  <si>
    <t>M52748</t>
  </si>
  <si>
    <t>M52766</t>
  </si>
  <si>
    <t>M52769</t>
  </si>
  <si>
    <t>M52773</t>
  </si>
  <si>
    <t>M52863</t>
  </si>
  <si>
    <t>M52865</t>
  </si>
  <si>
    <t>M52872</t>
  </si>
  <si>
    <t>M52974</t>
  </si>
  <si>
    <t>M52975</t>
  </si>
  <si>
    <t>M52983</t>
  </si>
  <si>
    <t>M52988</t>
  </si>
  <si>
    <t>M53010</t>
  </si>
  <si>
    <t>M53013</t>
  </si>
  <si>
    <t>M53127</t>
  </si>
  <si>
    <t>acace</t>
  </si>
  <si>
    <t>ace</t>
  </si>
  <si>
    <t>ala</t>
  </si>
  <si>
    <t>apoa1</t>
  </si>
  <si>
    <t>apob</t>
  </si>
  <si>
    <t>crea</t>
  </si>
  <si>
    <t>dha</t>
  </si>
  <si>
    <t>estc</t>
  </si>
  <si>
    <t>faw3</t>
  </si>
  <si>
    <t>faw6</t>
  </si>
  <si>
    <t>freec</t>
  </si>
  <si>
    <t>glc</t>
  </si>
  <si>
    <t>gln</t>
  </si>
  <si>
    <t>gly</t>
  </si>
  <si>
    <t>gp</t>
  </si>
  <si>
    <t>hdlc</t>
  </si>
  <si>
    <t>hdld</t>
  </si>
  <si>
    <t>hdltg</t>
  </si>
  <si>
    <t>his</t>
  </si>
  <si>
    <t>idlc</t>
  </si>
  <si>
    <t>idlce</t>
  </si>
  <si>
    <t>idlfc</t>
  </si>
  <si>
    <t>idll</t>
  </si>
  <si>
    <t>idlp</t>
  </si>
  <si>
    <t>idlpl</t>
  </si>
  <si>
    <t>idltg</t>
  </si>
  <si>
    <t>ile</t>
  </si>
  <si>
    <t>la</t>
  </si>
  <si>
    <t>ldlc</t>
  </si>
  <si>
    <t>ldld</t>
  </si>
  <si>
    <t>ldltg</t>
  </si>
  <si>
    <t>leu</t>
  </si>
  <si>
    <t>lhdlc</t>
  </si>
  <si>
    <t>lhdlce</t>
  </si>
  <si>
    <t>lhdlfc</t>
  </si>
  <si>
    <t>lhdll</t>
  </si>
  <si>
    <t>lhdlp</t>
  </si>
  <si>
    <t>lhdlpl</t>
  </si>
  <si>
    <t>lhdltg</t>
  </si>
  <si>
    <t>lldlc</t>
  </si>
  <si>
    <t>lldlce</t>
  </si>
  <si>
    <t>lldlfc</t>
  </si>
  <si>
    <t>lldll</t>
  </si>
  <si>
    <t>lldlp</t>
  </si>
  <si>
    <t>lldlpl</t>
  </si>
  <si>
    <t>lldltg</t>
  </si>
  <si>
    <t>lvldlc</t>
  </si>
  <si>
    <t>lvldlce</t>
  </si>
  <si>
    <t>lvldlfc</t>
  </si>
  <si>
    <t>lvldll</t>
  </si>
  <si>
    <t>lvldlp</t>
  </si>
  <si>
    <t>lvldlpl</t>
  </si>
  <si>
    <t>lvldltg</t>
  </si>
  <si>
    <t>mhdlc</t>
  </si>
  <si>
    <t>mhdlce</t>
  </si>
  <si>
    <t>mhdlfc</t>
  </si>
  <si>
    <t>mhdll</t>
  </si>
  <si>
    <t>mhdlp</t>
  </si>
  <si>
    <t>mhdlpl</t>
  </si>
  <si>
    <t>mhdltg</t>
  </si>
  <si>
    <t>mldlc</t>
  </si>
  <si>
    <t>mldlce</t>
  </si>
  <si>
    <t>mldlfc</t>
  </si>
  <si>
    <t>mldll</t>
  </si>
  <si>
    <t>mldlp</t>
  </si>
  <si>
    <t>mldlpl</t>
  </si>
  <si>
    <t>mldltg</t>
  </si>
  <si>
    <t>mufa</t>
  </si>
  <si>
    <t>mvldlc</t>
  </si>
  <si>
    <t>mvldlce</t>
  </si>
  <si>
    <t>mvldlfc</t>
  </si>
  <si>
    <t>mvldll</t>
  </si>
  <si>
    <t>mvldlp</t>
  </si>
  <si>
    <t>mvldlpl</t>
  </si>
  <si>
    <t>mvldltg</t>
  </si>
  <si>
    <t>pc</t>
  </si>
  <si>
    <t>phe</t>
  </si>
  <si>
    <t>pufa</t>
  </si>
  <si>
    <t>pyr</t>
  </si>
  <si>
    <t>serumc</t>
  </si>
  <si>
    <t>serumtg</t>
  </si>
  <si>
    <t>sfa</t>
  </si>
  <si>
    <t>shdlc</t>
  </si>
  <si>
    <t>shdlce</t>
  </si>
  <si>
    <t>shdlfc</t>
  </si>
  <si>
    <t>shdll</t>
  </si>
  <si>
    <t>shdlp</t>
  </si>
  <si>
    <t>shdlpl</t>
  </si>
  <si>
    <t>shdltg</t>
  </si>
  <si>
    <t>sldlc</t>
  </si>
  <si>
    <t>sldlce</t>
  </si>
  <si>
    <t>sldlfc</t>
  </si>
  <si>
    <t>sldll</t>
  </si>
  <si>
    <t>sldlp</t>
  </si>
  <si>
    <t>sldlpl</t>
  </si>
  <si>
    <t>sldltg</t>
  </si>
  <si>
    <t>sm</t>
  </si>
  <si>
    <t>svldlc</t>
  </si>
  <si>
    <t>svldlce</t>
  </si>
  <si>
    <t>svldlfc</t>
  </si>
  <si>
    <t>svldll</t>
  </si>
  <si>
    <t>svldlp</t>
  </si>
  <si>
    <t>svldlpl</t>
  </si>
  <si>
    <t>svldltg</t>
  </si>
  <si>
    <t>totcho</t>
  </si>
  <si>
    <t>totfa</t>
  </si>
  <si>
    <t>totpg</t>
  </si>
  <si>
    <t>tyr</t>
  </si>
  <si>
    <t>unsat</t>
  </si>
  <si>
    <t>val</t>
  </si>
  <si>
    <t>vldlc</t>
  </si>
  <si>
    <t>vldld</t>
  </si>
  <si>
    <t>vldltg</t>
  </si>
  <si>
    <t>xlhdlc</t>
  </si>
  <si>
    <t>xlhdlce</t>
  </si>
  <si>
    <t>xlhdlfc</t>
  </si>
  <si>
    <t>xlhdll</t>
  </si>
  <si>
    <t>xlhdlp</t>
  </si>
  <si>
    <t>xlhdlpl</t>
  </si>
  <si>
    <t>xlhdltg</t>
  </si>
  <si>
    <t>xlvldlc</t>
  </si>
  <si>
    <t>xlvldlce</t>
  </si>
  <si>
    <t>xlvldlfc</t>
  </si>
  <si>
    <t>xlvldll</t>
  </si>
  <si>
    <t>xlvldlp</t>
  </si>
  <si>
    <t>xlvldlpl</t>
  </si>
  <si>
    <t>xlvldltg</t>
  </si>
  <si>
    <t>xsvldlc</t>
  </si>
  <si>
    <t>xsvldlce</t>
  </si>
  <si>
    <t>xsvldlfc</t>
  </si>
  <si>
    <t>xsvldll</t>
  </si>
  <si>
    <t>xsvldlp</t>
  </si>
  <si>
    <t>xsvldlpl</t>
  </si>
  <si>
    <t>xsvldltg</t>
  </si>
  <si>
    <t>xxlvldlc</t>
  </si>
  <si>
    <t>xxlvldlce</t>
  </si>
  <si>
    <t>xxlvldlfc</t>
  </si>
  <si>
    <t>xxlvldll</t>
  </si>
  <si>
    <t>xxlvldlp</t>
  </si>
  <si>
    <t>xxlvldlpl</t>
  </si>
  <si>
    <t>xxlvldltg</t>
  </si>
  <si>
    <t>CHR</t>
  </si>
  <si>
    <t>POS</t>
  </si>
  <si>
    <t>SNP</t>
  </si>
  <si>
    <t>Effect_Allele</t>
  </si>
  <si>
    <t>Other_Allele</t>
  </si>
  <si>
    <t>N</t>
  </si>
  <si>
    <t>Freq_Effect_Allele</t>
  </si>
  <si>
    <t>SE</t>
  </si>
  <si>
    <t>P</t>
  </si>
  <si>
    <t>A</t>
  </si>
  <si>
    <t>G</t>
  </si>
  <si>
    <t>C</t>
  </si>
  <si>
    <t>T</t>
  </si>
  <si>
    <t>Cancer</t>
  </si>
  <si>
    <t>Cases</t>
  </si>
  <si>
    <t>Controls</t>
  </si>
  <si>
    <t>Breast</t>
  </si>
  <si>
    <t>GCST010098 GCST010099 GCST010100</t>
  </si>
  <si>
    <t>Breast triple negative</t>
  </si>
  <si>
    <t>Breast luminal A</t>
  </si>
  <si>
    <t>Breast luminal B</t>
  </si>
  <si>
    <t>Breast HER2 enriched</t>
  </si>
  <si>
    <t>Breast HER2 negative luminal B</t>
  </si>
  <si>
    <t>Colorectal (GWAS Catalog)</t>
  </si>
  <si>
    <t>GCST90129505</t>
  </si>
  <si>
    <t>Colorectal (FinnGen)</t>
  </si>
  <si>
    <t>NA</t>
  </si>
  <si>
    <t>Colorectal colon (FinnGen)</t>
  </si>
  <si>
    <t>Colorectal rectum (FinnGen)</t>
  </si>
  <si>
    <t>Endometrial</t>
  </si>
  <si>
    <t>GCST006465</t>
  </si>
  <si>
    <t>Endometrial (FinnGen)</t>
  </si>
  <si>
    <t>Lung</t>
  </si>
  <si>
    <t>GCST004744 GCST004746 GCST004747 GCST004748 GCST004749 GCST004750</t>
  </si>
  <si>
    <t>Lung ever-smoked</t>
  </si>
  <si>
    <t>Lung never-smoked</t>
  </si>
  <si>
    <t>Lung adenocarcinoma</t>
  </si>
  <si>
    <t>Lung squamous cell carcinoma</t>
  </si>
  <si>
    <t>Lung small cell lung cancer</t>
  </si>
  <si>
    <t>Oesophageal</t>
  </si>
  <si>
    <t>Ovarian</t>
  </si>
  <si>
    <t>GCST004415 GCST004416 GCST004417 GCST004418 GCST004419 GCST004461 GCST004462 GCST004478 GCST004479 GCST004480 GCST004481</t>
  </si>
  <si>
    <t>Ovarian invasive high grade serous</t>
  </si>
  <si>
    <t>Ovarian all serous</t>
  </si>
  <si>
    <t>Ovarian invasive mucinous</t>
  </si>
  <si>
    <t>Ovarian all mucinous</t>
  </si>
  <si>
    <t>Ovarian all low malignant potential</t>
  </si>
  <si>
    <t>Ovarian invasive low grade serous and low malignant potential serous</t>
  </si>
  <si>
    <t>Ovarian invasive low grade serous cases</t>
  </si>
  <si>
    <t>Ovarian endometrioid</t>
  </si>
  <si>
    <t>Ovarian clear cell</t>
  </si>
  <si>
    <t>Ovarian low malignant potential serous</t>
  </si>
  <si>
    <t>Ovarian low malignant potential mucinous</t>
  </si>
  <si>
    <t>Prostate</t>
  </si>
  <si>
    <t>GCST006085</t>
  </si>
  <si>
    <t>Renal</t>
  </si>
  <si>
    <t>GCST004710</t>
  </si>
  <si>
    <t>Metabolite</t>
  </si>
  <si>
    <t>rs99780</t>
  </si>
  <si>
    <t>I</t>
  </si>
  <si>
    <t>D</t>
  </si>
  <si>
    <t>rs140761232</t>
  </si>
  <si>
    <t>rs174541</t>
  </si>
  <si>
    <t>rs174551</t>
  </si>
  <si>
    <t>rs62039480</t>
  </si>
  <si>
    <t>rs72790679</t>
  </si>
  <si>
    <t>rs62142413</t>
  </si>
  <si>
    <t>rs112881196</t>
  </si>
  <si>
    <t>rs72796850</t>
  </si>
  <si>
    <t>rs80043982</t>
  </si>
  <si>
    <t>rs72787510</t>
  </si>
  <si>
    <t>rs111471249</t>
  </si>
  <si>
    <t>rs3769532</t>
  </si>
  <si>
    <t>rs1902023</t>
  </si>
  <si>
    <t>rs28601761</t>
  </si>
  <si>
    <t>rs13702</t>
  </si>
  <si>
    <t>rs11158671</t>
  </si>
  <si>
    <t>rs183130</t>
  </si>
  <si>
    <t>rs61912060</t>
  </si>
  <si>
    <t>rs75151534</t>
  </si>
  <si>
    <t>rs4762697</t>
  </si>
  <si>
    <t>rs12317268</t>
  </si>
  <si>
    <t>rs117502213</t>
  </si>
  <si>
    <t>rs12611275</t>
  </si>
  <si>
    <t>rs1260326</t>
  </si>
  <si>
    <t>rs60982449</t>
  </si>
  <si>
    <t>rs102274</t>
  </si>
  <si>
    <t>rs525028</t>
  </si>
  <si>
    <t>rs143602490</t>
  </si>
  <si>
    <t>rs370994713</t>
  </si>
  <si>
    <t>rs6065908</t>
  </si>
  <si>
    <t>rs757158</t>
  </si>
  <si>
    <t>rs2070895</t>
  </si>
  <si>
    <t>rs11591147</t>
  </si>
  <si>
    <t>rs12740374</t>
  </si>
  <si>
    <t>rs4656292</t>
  </si>
  <si>
    <t>rs515135</t>
  </si>
  <si>
    <t>rs1053538</t>
  </si>
  <si>
    <t>rs34482346</t>
  </si>
  <si>
    <t>rs78196338</t>
  </si>
  <si>
    <t>rs1943981</t>
  </si>
  <si>
    <t>rs61194703</t>
  </si>
  <si>
    <t>rs7412</t>
  </si>
  <si>
    <t>rs34810028</t>
  </si>
  <si>
    <t>rs4846923</t>
  </si>
  <si>
    <t>rs2678379</t>
  </si>
  <si>
    <t>rs10195252</t>
  </si>
  <si>
    <t>rs13107325</t>
  </si>
  <si>
    <t>rs3936510</t>
  </si>
  <si>
    <t>CT</t>
  </si>
  <si>
    <t>rs146842229</t>
  </si>
  <si>
    <t>rs268</t>
  </si>
  <si>
    <t>rs3208305</t>
  </si>
  <si>
    <t>rs77077595</t>
  </si>
  <si>
    <t>rs28597716</t>
  </si>
  <si>
    <t>rs4149310</t>
  </si>
  <si>
    <t>rs73664374</t>
  </si>
  <si>
    <t>rs13284054</t>
  </si>
  <si>
    <t>rs2167079</t>
  </si>
  <si>
    <t>rs102275</t>
  </si>
  <si>
    <t>rs964184</t>
  </si>
  <si>
    <t>rs56050415</t>
  </si>
  <si>
    <t>rs28607776</t>
  </si>
  <si>
    <t>rs261291</t>
  </si>
  <si>
    <t>rs1800588</t>
  </si>
  <si>
    <t>rs3198697</t>
  </si>
  <si>
    <t>rs117427818</t>
  </si>
  <si>
    <t>rs73597581</t>
  </si>
  <si>
    <t>rs55672385</t>
  </si>
  <si>
    <t>rs72836561</t>
  </si>
  <si>
    <t>rs74489351</t>
  </si>
  <si>
    <t>rs77960347</t>
  </si>
  <si>
    <t>rs11082764</t>
  </si>
  <si>
    <t>rs1540037</t>
  </si>
  <si>
    <t>rs116843064</t>
  </si>
  <si>
    <t>rs56048141</t>
  </si>
  <si>
    <t>rs5167</t>
  </si>
  <si>
    <t>TA</t>
  </si>
  <si>
    <t>rs61057119</t>
  </si>
  <si>
    <t>rs6032655</t>
  </si>
  <si>
    <t>rs1177541</t>
  </si>
  <si>
    <t>rs4665710</t>
  </si>
  <si>
    <t>rs62140395</t>
  </si>
  <si>
    <t>rs1128249</t>
  </si>
  <si>
    <t>rs2138161</t>
  </si>
  <si>
    <t>rs9687846</t>
  </si>
  <si>
    <t>rs11134475</t>
  </si>
  <si>
    <t>rs4711750</t>
  </si>
  <si>
    <t>ATCTTT</t>
  </si>
  <si>
    <t>rs71793166</t>
  </si>
  <si>
    <t>rs8191921</t>
  </si>
  <si>
    <t>rs147010904</t>
  </si>
  <si>
    <t>rs41265930</t>
  </si>
  <si>
    <t>rs10455872</t>
  </si>
  <si>
    <t>rs41272078</t>
  </si>
  <si>
    <t>rs140570886</t>
  </si>
  <si>
    <t>rs73596816</t>
  </si>
  <si>
    <t>rs148349043</t>
  </si>
  <si>
    <t>rs13240065</t>
  </si>
  <si>
    <t>rs799157</t>
  </si>
  <si>
    <t>rs117026536</t>
  </si>
  <si>
    <t>rs79407615</t>
  </si>
  <si>
    <t>rs78131387</t>
  </si>
  <si>
    <t>rs174560</t>
  </si>
  <si>
    <t>rs116987336</t>
  </si>
  <si>
    <t>CCTAAGTAT</t>
  </si>
  <si>
    <t>rs202164228</t>
  </si>
  <si>
    <t>rs139974673</t>
  </si>
  <si>
    <t>rs144972973</t>
  </si>
  <si>
    <t>rs187429064</t>
  </si>
  <si>
    <t>AG</t>
  </si>
  <si>
    <t>rs200210321</t>
  </si>
  <si>
    <t>rs584007</t>
  </si>
  <si>
    <t>rs140868651</t>
  </si>
  <si>
    <t>rs1167998</t>
  </si>
  <si>
    <t>rs62140396</t>
  </si>
  <si>
    <t>rs6874202</t>
  </si>
  <si>
    <t>CA</t>
  </si>
  <si>
    <t>rs34604283</t>
  </si>
  <si>
    <t>rs185081604</t>
  </si>
  <si>
    <t>rs112145558</t>
  </si>
  <si>
    <t>rs147611518</t>
  </si>
  <si>
    <t>rs11326181</t>
  </si>
  <si>
    <t>rs117310449</t>
  </si>
  <si>
    <t>rs484195</t>
  </si>
  <si>
    <t>rs660240</t>
  </si>
  <si>
    <t>rs78620068</t>
  </si>
  <si>
    <t>rs10184004</t>
  </si>
  <si>
    <t>rs59950280</t>
  </si>
  <si>
    <t>rs35074980</t>
  </si>
  <si>
    <t>rs76686939</t>
  </si>
  <si>
    <t>rs17145750</t>
  </si>
  <si>
    <t>ATTTTTTAAAAAC</t>
  </si>
  <si>
    <t>rs147115586</t>
  </si>
  <si>
    <t>rs10096633</t>
  </si>
  <si>
    <t>rs34150554</t>
  </si>
  <si>
    <t>rs4418728</t>
  </si>
  <si>
    <t>rs1532085</t>
  </si>
  <si>
    <t>GC</t>
  </si>
  <si>
    <t>rs35980001</t>
  </si>
  <si>
    <t>rs3764261</t>
  </si>
  <si>
    <t>rs2287997</t>
  </si>
  <si>
    <t>rs113722226</t>
  </si>
  <si>
    <t>rs10417617</t>
  </si>
  <si>
    <t>rs429358</t>
  </si>
  <si>
    <t>rs5112</t>
  </si>
  <si>
    <t>rs4812975</t>
  </si>
  <si>
    <t>AT</t>
  </si>
  <si>
    <t>rs11394662</t>
  </si>
  <si>
    <t>rs62120841</t>
  </si>
  <si>
    <t>rs952275</t>
  </si>
  <si>
    <t>rs75331444</t>
  </si>
  <si>
    <t>rs15285</t>
  </si>
  <si>
    <t>rs72658867</t>
  </si>
  <si>
    <t>rs117113213</t>
  </si>
  <si>
    <t>rs4646272</t>
  </si>
  <si>
    <t>rs186696265</t>
  </si>
  <si>
    <t>rs13234131</t>
  </si>
  <si>
    <t>rs2090034</t>
  </si>
  <si>
    <t>rs4245791</t>
  </si>
  <si>
    <t>rs3775229</t>
  </si>
  <si>
    <t>rs55798253</t>
  </si>
  <si>
    <t>rs55776147</t>
  </si>
  <si>
    <t>rs8191912</t>
  </si>
  <si>
    <t>rs4470903</t>
  </si>
  <si>
    <t>rs58542926</t>
  </si>
  <si>
    <t>rs1007205</t>
  </si>
  <si>
    <t>rs9686661</t>
  </si>
  <si>
    <t>rs1077834</t>
  </si>
  <si>
    <t>Method</t>
  </si>
  <si>
    <t>Pleiotropy</t>
  </si>
  <si>
    <t>Heterogeneity</t>
  </si>
  <si>
    <t>Leave-one-out</t>
  </si>
  <si>
    <t>Inverse variance weighted</t>
  </si>
  <si>
    <t>Inverse variance weighted (fixed effects)</t>
  </si>
  <si>
    <t>Maximum likelihood</t>
  </si>
  <si>
    <t>Simple median</t>
  </si>
  <si>
    <t>Weighted median</t>
  </si>
  <si>
    <t>Simple mode</t>
  </si>
  <si>
    <t>Weighted mode</t>
  </si>
  <si>
    <t>MR Egger</t>
  </si>
  <si>
    <t>BMI/WHR-associated</t>
  </si>
  <si>
    <t>CRC</t>
  </si>
  <si>
    <t>1-pentadecanoyl-2-linoleoyl-GPC (15:0/18:2)*</t>
  </si>
  <si>
    <t>Wald ratio</t>
  </si>
  <si>
    <t>1-linoleoyl-GPC (18:2)</t>
  </si>
  <si>
    <t>BMI/WHR</t>
  </si>
  <si>
    <t>2-linoleoyl-GPC (18:2)*</t>
  </si>
  <si>
    <t>1,2-dilinoleoyl-GPC (18:2/18:2)</t>
  </si>
  <si>
    <t>FALSE</t>
  </si>
  <si>
    <t>Rectum</t>
  </si>
  <si>
    <t>1-linoleoyl-GPE (18:2)*</t>
  </si>
  <si>
    <t>2-linoleoyl-GPE (18:2)*</t>
  </si>
  <si>
    <t>1-oleoyl-GPC (18:1)</t>
  </si>
  <si>
    <t>X - 11444</t>
  </si>
  <si>
    <t>Concentration of small HDL particles</t>
  </si>
  <si>
    <t>Total lipids in small HDL</t>
  </si>
  <si>
    <t>Phospholipids in small HDL</t>
  </si>
  <si>
    <t>Luminal A</t>
  </si>
  <si>
    <t>Concentration of very large HDL particles</t>
  </si>
  <si>
    <t>Total lipids in very large HDL</t>
  </si>
  <si>
    <t>Concentration of large VLDL particles</t>
  </si>
  <si>
    <t>Total lipids in large VLDL</t>
  </si>
  <si>
    <t>Concentration of medium VLDL particles</t>
  </si>
  <si>
    <t>Concentration of small VLDL particles</t>
  </si>
  <si>
    <t>Total lipids in medium VLDL</t>
  </si>
  <si>
    <t>Phospholipids in medium VLDL</t>
  </si>
  <si>
    <t>Total lipids in small VLDL</t>
  </si>
  <si>
    <t>Phospholipids in small VLDL</t>
  </si>
  <si>
    <t>Free cholesterol in medium VLDL</t>
  </si>
  <si>
    <t>Cholesterol in medium VLDL</t>
  </si>
  <si>
    <t>Free cholesterol in small VLDL</t>
  </si>
  <si>
    <t>Luminal B HER2-</t>
  </si>
  <si>
    <t>1-(1-enyl-palmitoyl)-2-oleoyl-GPC (P-16:0/18:1)*</t>
  </si>
  <si>
    <t>X - 11905</t>
  </si>
  <si>
    <t>power_1.05</t>
  </si>
  <si>
    <t>power_1.1</t>
  </si>
  <si>
    <t>power_1.25</t>
  </si>
  <si>
    <t>power_1.33</t>
  </si>
  <si>
    <t>power_1.5</t>
  </si>
  <si>
    <t>rsID</t>
  </si>
  <si>
    <t>PPH4</t>
  </si>
  <si>
    <t>Beta (total effect)</t>
  </si>
  <si>
    <t>SE (total effect)</t>
  </si>
  <si>
    <t>P (total effect)</t>
  </si>
  <si>
    <t>Beta (direct effect)</t>
  </si>
  <si>
    <t>SE (direct effect)</t>
  </si>
  <si>
    <t>P (direct effect)</t>
  </si>
  <si>
    <t>Beta (mediated effect)</t>
  </si>
  <si>
    <t>SE (mediated effect)</t>
  </si>
  <si>
    <t>P (mediated effect)</t>
  </si>
  <si>
    <t>Proportion mediated</t>
  </si>
  <si>
    <t>LCI</t>
  </si>
  <si>
    <t>UCI</t>
  </si>
  <si>
    <t>Supplementary Table 1: BMI and WHR GWAS consortium details</t>
  </si>
  <si>
    <t>Supplementary Table 6: Cancer GWAS details</t>
  </si>
  <si>
    <t>Supplementary Table 2: Post-hoc power calculations and F-statistics for BMI</t>
  </si>
  <si>
    <t>Supplementary Table 8: Univariate MR analysis of BMI on metabolite levels</t>
  </si>
  <si>
    <t>Supplementary Table 9: Univariate MR analysis of WHR on metabolite levels</t>
  </si>
  <si>
    <t>Data taken from meta-analysis of UK Biobank and GIANT consortium BMI and WHR GWAS.</t>
  </si>
  <si>
    <t>BMI, body mass index; WHR, waist-hip ratio</t>
  </si>
  <si>
    <t>GWAS Catalog ID</t>
  </si>
  <si>
    <t>Supplementary Table 4: Instrumental variables for BMI after clumping</t>
  </si>
  <si>
    <t>Post-hoc power for a continous outcome calculated using https://academic.oup.com/ije/article/42/5/1497/623616. F-statistic calculated using https://academic.oup.com/ije/article/40/3/740/741448/Power-and-instrument-strength-requirements-for.</t>
  </si>
  <si>
    <t>N_snp, number of SNPs; var_x, variance in BMI; var_y, variance in metabolite level; ncp_X, non-centrality parameter assuming a true effect size of X; power_X, post-hoc power assuming a true effect size of X; fstat = F-statistic</t>
  </si>
  <si>
    <t>N_snp, number of SNPs; var_x, variance in WHR; var_y, variance in metabolite level; ncp_X, non-centrality parameter assuming a true effect size of X; power_X, post-hoc power assuming a true effect size of X; fstat = F-statistic</t>
  </si>
  <si>
    <t>Supplementary Table 5: Instrumental variables for WHR after clumping</t>
  </si>
  <si>
    <t>Details of cancer and subtype GWAS including case and control numbers.</t>
  </si>
  <si>
    <t>Supplementary Table 7: Instrumental variables for obesity-driven metabolites after clumping</t>
  </si>
  <si>
    <t>Post-hoc power for a binary outcome calculated using https://academic.oup.com/ije/article/42/5/1497/623616. F-statistic calculated using https://academic.oup.com/ije/article/40/3/740/741448/Power-and-instrument-strength-requirements-for.</t>
  </si>
  <si>
    <r>
      <t>SNPs associated with a particular metabolite (</t>
    </r>
    <r>
      <rPr>
        <i/>
        <sz val="12"/>
        <color theme="1"/>
        <rFont val="Aptos Narrow"/>
        <scheme val="minor"/>
      </rPr>
      <t>P</t>
    </r>
    <r>
      <rPr>
        <sz val="12"/>
        <color theme="1"/>
        <rFont val="Aptos Narrow"/>
        <family val="2"/>
        <scheme val="minor"/>
      </rPr>
      <t xml:space="preserve"> &lt; 5e-8) were clumped (window size = 500 kb, r^2 &lt; 0.01) to find independent instrumental variables.</t>
    </r>
  </si>
  <si>
    <r>
      <t>SNPs associated with WHR (</t>
    </r>
    <r>
      <rPr>
        <i/>
        <sz val="12"/>
        <color theme="1"/>
        <rFont val="Aptos Narrow"/>
        <scheme val="minor"/>
      </rPr>
      <t xml:space="preserve">P </t>
    </r>
    <r>
      <rPr>
        <sz val="12"/>
        <color theme="1"/>
        <rFont val="Aptos Narrow"/>
        <family val="2"/>
        <scheme val="minor"/>
      </rPr>
      <t>&lt; 5e-8) were clumped (window size = 500 kb, r^2 &lt; 0.01) to find independent instrumental variables.</t>
    </r>
  </si>
  <si>
    <r>
      <t>SNPs associated with BMI (</t>
    </r>
    <r>
      <rPr>
        <i/>
        <sz val="12"/>
        <color theme="1"/>
        <rFont val="Aptos Narrow"/>
        <scheme val="minor"/>
      </rPr>
      <t>P</t>
    </r>
    <r>
      <rPr>
        <sz val="12"/>
        <color theme="1"/>
        <rFont val="Aptos Narrow"/>
        <family val="2"/>
        <scheme val="minor"/>
      </rPr>
      <t xml:space="preserve"> &lt; 5e-8) were clumped (window size = 500 kb, r^2 &lt; 0.01) to find independent instrumental variables.</t>
    </r>
  </si>
  <si>
    <t>Colocalisation of exposure and outcome is defined as having an IV with PPH4 &gt; 0.8. IVs meeting this criteria are highlighted in green.</t>
  </si>
  <si>
    <t>SNP, single nucleotide polymorphism; BMI, body mass index; WHR, waist-hip ratio; GWAS, genome-wide association studies; MR, Mendelian Randomisation; CRC, colorectal cancer; IV, instrumental variable; PPH4, probability of the exposure and outcome being associated and sharing a single causal variant</t>
  </si>
  <si>
    <t>CHR, chromosome; POS, position of SNP; SNP, single nucleotide polymorphism; N, sample size</t>
  </si>
  <si>
    <t>N_snp, number of harmonised instrumental variables</t>
  </si>
  <si>
    <t>BMI, body mass index; WHR, waist-hip ratio; CRC, colorectal cancer; N_snp, the number of instrumental variables</t>
  </si>
  <si>
    <t>BMI, body mass index; WHR, waist-hip ratio; CRC, colorectal cancer; LCI, lower confidence interval; UCI, upper confidence interval</t>
  </si>
  <si>
    <t>glutamine</t>
  </si>
  <si>
    <t>tryptophan</t>
  </si>
  <si>
    <t>beta-alanine</t>
  </si>
  <si>
    <t>glycine</t>
  </si>
  <si>
    <t>histidine</t>
  </si>
  <si>
    <t>leucine</t>
  </si>
  <si>
    <t>cholesterol</t>
  </si>
  <si>
    <t>phenylalanine</t>
  </si>
  <si>
    <t>aspartate</t>
  </si>
  <si>
    <t>spermidine</t>
  </si>
  <si>
    <t>asparagine</t>
  </si>
  <si>
    <t>creatinine</t>
  </si>
  <si>
    <t>3-hydroxybutyrate (BHBA)</t>
  </si>
  <si>
    <t>adenine</t>
  </si>
  <si>
    <t>phenylpyruvate</t>
  </si>
  <si>
    <t>caffeine</t>
  </si>
  <si>
    <t>gluconate</t>
  </si>
  <si>
    <t>hypotaurine</t>
  </si>
  <si>
    <t>nicotinamide</t>
  </si>
  <si>
    <t>uracil</t>
  </si>
  <si>
    <t>uridine</t>
  </si>
  <si>
    <t>trans-urocanate</t>
  </si>
  <si>
    <t>allantoin</t>
  </si>
  <si>
    <t>arachidonate (20:4n6)</t>
  </si>
  <si>
    <t>deoxycholate</t>
  </si>
  <si>
    <t>myo-inositol</t>
  </si>
  <si>
    <t>threonine</t>
  </si>
  <si>
    <t>tyrosine</t>
  </si>
  <si>
    <t>lysine</t>
  </si>
  <si>
    <t>malate</t>
  </si>
  <si>
    <t>3-phosphoglycerate</t>
  </si>
  <si>
    <t>kynurenate</t>
  </si>
  <si>
    <t>2-hydroxyphenylacetate</t>
  </si>
  <si>
    <t>succinate</t>
  </si>
  <si>
    <t>5-oxoproline</t>
  </si>
  <si>
    <t>N6,N6,N6-trimethyllysine</t>
  </si>
  <si>
    <t>orotate</t>
  </si>
  <si>
    <t>pantothenate</t>
  </si>
  <si>
    <t>sarcosine (N-Methylglycine)</t>
  </si>
  <si>
    <t>erucate (22:1n9)</t>
  </si>
  <si>
    <t>4-acetamidobutanoate</t>
  </si>
  <si>
    <t>chenodeoxycholate</t>
  </si>
  <si>
    <t>3-aminoisobutyrate</t>
  </si>
  <si>
    <t>vanillylmandelate (VMA)</t>
  </si>
  <si>
    <t>glycerate</t>
  </si>
  <si>
    <t>N-acetylalanine</t>
  </si>
  <si>
    <t>N-acetylleucine</t>
  </si>
  <si>
    <t>N-acetylmethionine</t>
  </si>
  <si>
    <t>N-acetylvaline</t>
  </si>
  <si>
    <t>phosphoethanolamine</t>
  </si>
  <si>
    <t>urate</t>
  </si>
  <si>
    <t>arginine</t>
  </si>
  <si>
    <t>caprate (10:0)</t>
  </si>
  <si>
    <t>fumarate</t>
  </si>
  <si>
    <t>heptanoate (7:0)</t>
  </si>
  <si>
    <t>laurate (12:0)</t>
  </si>
  <si>
    <t>serine</t>
  </si>
  <si>
    <t>valine</t>
  </si>
  <si>
    <t>cortisone</t>
  </si>
  <si>
    <t>retinol (Vitamin A)</t>
  </si>
  <si>
    <t>proline</t>
  </si>
  <si>
    <t>quinolinate</t>
  </si>
  <si>
    <t>taurine</t>
  </si>
  <si>
    <t>citrulline</t>
  </si>
  <si>
    <t>biliverdin</t>
  </si>
  <si>
    <t>gamma-glutamylglutamine</t>
  </si>
  <si>
    <t>gamma-glutamyltyrosine</t>
  </si>
  <si>
    <t>thyroxine</t>
  </si>
  <si>
    <t>N-formylmethionine</t>
  </si>
  <si>
    <t>betaine</t>
  </si>
  <si>
    <t>alpha-ketobutyrate</t>
  </si>
  <si>
    <t>dimethylglycine</t>
  </si>
  <si>
    <t>3-methoxytyrosine</t>
  </si>
  <si>
    <t>4-acetamidophenol</t>
  </si>
  <si>
    <t>beta-hydroxyisovalerate</t>
  </si>
  <si>
    <t>kynurenine</t>
  </si>
  <si>
    <t>carnitine</t>
  </si>
  <si>
    <t>choline</t>
  </si>
  <si>
    <t>maltose</t>
  </si>
  <si>
    <t>N1-methyladenosine</t>
  </si>
  <si>
    <t>xanthurenate</t>
  </si>
  <si>
    <t>4-guanidinobutanoate</t>
  </si>
  <si>
    <t>5-hydroxylysine</t>
  </si>
  <si>
    <t>pimelate (heptanedioate)</t>
  </si>
  <si>
    <t>cystathionine</t>
  </si>
  <si>
    <t>imidazole lactate</t>
  </si>
  <si>
    <t>methylsuccinate</t>
  </si>
  <si>
    <t>3-phenylpropionate (hydrocinnamate)</t>
  </si>
  <si>
    <t>ethylmalonate</t>
  </si>
  <si>
    <t>ribitol</t>
  </si>
  <si>
    <t>phenylacetate</t>
  </si>
  <si>
    <t>glycerophosphorylcholine (GPC)</t>
  </si>
  <si>
    <t>sphingosine</t>
  </si>
  <si>
    <t>sphinganine</t>
  </si>
  <si>
    <t>ibuprofen</t>
  </si>
  <si>
    <t>gamma-glutamylhistidine</t>
  </si>
  <si>
    <t>paraxanthine</t>
  </si>
  <si>
    <t>2-hydroxyhippurate (salicylurate)</t>
  </si>
  <si>
    <t>indolelactate</t>
  </si>
  <si>
    <t>cys-gly, oxidized</t>
  </si>
  <si>
    <t>theobromine</t>
  </si>
  <si>
    <t>theophylline</t>
  </si>
  <si>
    <t>eicosapentaenoate (EPA; 20:5n3)</t>
  </si>
  <si>
    <t>glycocholate</t>
  </si>
  <si>
    <t>taurocholate</t>
  </si>
  <si>
    <t>1,2-dipalmitoyl-GPC (16:0/16:0)</t>
  </si>
  <si>
    <t>1-palmitoyl-2-oleoyl-GPE (16:0/18:1)</t>
  </si>
  <si>
    <t>1-stearoyl-GPI (18:0)</t>
  </si>
  <si>
    <t>stearoyl sphingomyelin (d18:1/18:0)</t>
  </si>
  <si>
    <t>1,5-anhydroglucitol (1,5-AG)</t>
  </si>
  <si>
    <t>tartronate (hydroxymalonate)</t>
  </si>
  <si>
    <t>oxalate (ethanedioate)</t>
  </si>
  <si>
    <t>erythritol</t>
  </si>
  <si>
    <t>1-oleoylglycerol (18:1)</t>
  </si>
  <si>
    <t>3-hydroxyoctanoate</t>
  </si>
  <si>
    <t>2-hydroxyoctanoate</t>
  </si>
  <si>
    <t>3-hydroxydecanoate</t>
  </si>
  <si>
    <t>4-methyl-2-oxopentanoate</t>
  </si>
  <si>
    <t>phenyllactate (PLA)</t>
  </si>
  <si>
    <t>homoarginine</t>
  </si>
  <si>
    <t>homocitrulline</t>
  </si>
  <si>
    <t>cysteine s-sulfate</t>
  </si>
  <si>
    <t>N-acetylaspartate (NAA)</t>
  </si>
  <si>
    <t>pyroglutamylglutamine</t>
  </si>
  <si>
    <t>1-linoleoylglycerol (18:2)</t>
  </si>
  <si>
    <t>indoleacetate</t>
  </si>
  <si>
    <t>N-acetylglycine</t>
  </si>
  <si>
    <t>creatine</t>
  </si>
  <si>
    <t>galactonate</t>
  </si>
  <si>
    <t>ribonate</t>
  </si>
  <si>
    <t>threonate</t>
  </si>
  <si>
    <t>1-methylhistidine</t>
  </si>
  <si>
    <t>O-acetylhomoserine</t>
  </si>
  <si>
    <t>DSGEGDFXAEGGGVR*</t>
  </si>
  <si>
    <t>pyridoxate</t>
  </si>
  <si>
    <t>androsterone sulfate</t>
  </si>
  <si>
    <t>3-carboxy-4-methyl-5-propyl-2-furanpropanoate (CMPF)</t>
  </si>
  <si>
    <t>glycolithocholate</t>
  </si>
  <si>
    <t>propionylglycine</t>
  </si>
  <si>
    <t>3-hydroxysebacate</t>
  </si>
  <si>
    <t>3-(4-hydroxyphenyl)lactate</t>
  </si>
  <si>
    <t>acetylcarnitine</t>
  </si>
  <si>
    <t>hexanoylcarnitine</t>
  </si>
  <si>
    <t>adenosine 5'-monophosphate (AMP)</t>
  </si>
  <si>
    <t>1-methylimidazoleacetate</t>
  </si>
  <si>
    <t>N-acetylneuraminate</t>
  </si>
  <si>
    <t>dodecanedioate</t>
  </si>
  <si>
    <t>N-acetyltyrosine</t>
  </si>
  <si>
    <t>3-hydroxy-2-ethylpropionate</t>
  </si>
  <si>
    <t>sebacate (decanedioate)</t>
  </si>
  <si>
    <t>trigonelline (N'-methylnicotinate)</t>
  </si>
  <si>
    <t>indolepropionate</t>
  </si>
  <si>
    <t>butyrylcarnitine</t>
  </si>
  <si>
    <t>dehydroisoandrosterone sulfate (DHEA-S)</t>
  </si>
  <si>
    <t>3-methylxanthine</t>
  </si>
  <si>
    <t>propionylcarnitine</t>
  </si>
  <si>
    <t>3-hydroxylaurate</t>
  </si>
  <si>
    <t>oleamide</t>
  </si>
  <si>
    <t>caproate (6:0)</t>
  </si>
  <si>
    <t>10-undecenoate (11:1n1)</t>
  </si>
  <si>
    <t>docosapentaenoate (n3 DPA; 22:5n3)</t>
  </si>
  <si>
    <t>pregnen-diol disulfate*</t>
  </si>
  <si>
    <t>X - 11261</t>
  </si>
  <si>
    <t>bilirubin (E,E)*</t>
  </si>
  <si>
    <t>glycocholenate sulfate*</t>
  </si>
  <si>
    <t>pregn steroid monosulfate*</t>
  </si>
  <si>
    <t>glycolithocholate sulfate*</t>
  </si>
  <si>
    <t>X - 11381</t>
  </si>
  <si>
    <t>taurocholenate sulfate</t>
  </si>
  <si>
    <t>2-arachidonoyl-GPE (20:4)*</t>
  </si>
  <si>
    <t>andro steroid monosulfate (1)*</t>
  </si>
  <si>
    <t>homostachydrine*</t>
  </si>
  <si>
    <t>X - 11787</t>
  </si>
  <si>
    <t>X - 11795</t>
  </si>
  <si>
    <t>2-methoxyacetaminophen glucuronide*</t>
  </si>
  <si>
    <t>2-hydroxyacetaminophen sulfate*</t>
  </si>
  <si>
    <t>1-arachidonoyl-GPC (20:4n6)*</t>
  </si>
  <si>
    <t>1-palmitoleoyl-GPC (16:1)*</t>
  </si>
  <si>
    <t>gamma-glutamylthreonine*</t>
  </si>
  <si>
    <t>salicyluric glucuronide*</t>
  </si>
  <si>
    <t>2-arachidonoyl-GPC (20:4)*</t>
  </si>
  <si>
    <t>isobutyrylcarnitine</t>
  </si>
  <si>
    <t>pseudouridine</t>
  </si>
  <si>
    <t>palmitoleate (16:1n7)</t>
  </si>
  <si>
    <t>1-dihomo-linolenoyl-GPC (20:3n3 or 6)*</t>
  </si>
  <si>
    <t>1-docosahexaenoyl-GPC (22:6)*</t>
  </si>
  <si>
    <t>1-dihomo-linoleoyl-GPC (20:2)*</t>
  </si>
  <si>
    <t>X - 12459</t>
  </si>
  <si>
    <t>gamma-glutamyl-epsilon-lysine</t>
  </si>
  <si>
    <t>piperine</t>
  </si>
  <si>
    <t>octanoylcarnitine</t>
  </si>
  <si>
    <t>alpha-hydroxyisovalerate</t>
  </si>
  <si>
    <t>N-acetylthreonine</t>
  </si>
  <si>
    <t>decanoylcarnitine</t>
  </si>
  <si>
    <t>N-acetylhistidine</t>
  </si>
  <si>
    <t>gamma-glutamylglycine</t>
  </si>
  <si>
    <t>N-acetylphenylalanine</t>
  </si>
  <si>
    <t>myristoylcarnitine</t>
  </si>
  <si>
    <t>N-acetylarginine</t>
  </si>
  <si>
    <t>1-palmitoyl-GPC (16:0)</t>
  </si>
  <si>
    <t>N-acetyltryptophan</t>
  </si>
  <si>
    <t>1-stearoyl-GPC (18:0)</t>
  </si>
  <si>
    <t>stearidonate (18:4n3)</t>
  </si>
  <si>
    <t>10-nonadecenoate (19:1n9)</t>
  </si>
  <si>
    <t>epiandrosterone sulfate</t>
  </si>
  <si>
    <t>tauro-beta-muricholate</t>
  </si>
  <si>
    <t>hyocholate</t>
  </si>
  <si>
    <t>1-arachidonoyl-GPI (20:4)*</t>
  </si>
  <si>
    <t>1-methylxanthine</t>
  </si>
  <si>
    <t>1-methylurate</t>
  </si>
  <si>
    <t>choline phosphate</t>
  </si>
  <si>
    <t>1-arachidonylglycerol (20:4)</t>
  </si>
  <si>
    <t>3,7-dimethylurate</t>
  </si>
  <si>
    <t>1,7-dimethylurate</t>
  </si>
  <si>
    <t>5-acetylamino-6-formylamino-3-methyluracil</t>
  </si>
  <si>
    <t>1,3,7-trimethylurate</t>
  </si>
  <si>
    <t>isovalerylcarnitine</t>
  </si>
  <si>
    <t>stearoylcarnitine</t>
  </si>
  <si>
    <t>5-acetylamino-6-amino-3-methyluracil</t>
  </si>
  <si>
    <t>1-palmitoyl-GPA (16:0)</t>
  </si>
  <si>
    <t>sphingosine 1-phosphate</t>
  </si>
  <si>
    <t>laurylcarnitine</t>
  </si>
  <si>
    <t>isovalerylglycine</t>
  </si>
  <si>
    <t>7-methylguanine</t>
  </si>
  <si>
    <t>5-methyluridine (ribothymidine)</t>
  </si>
  <si>
    <t>N6-carbamoylthreonyladenosine</t>
  </si>
  <si>
    <t>cysteine-glutathione disulfide</t>
  </si>
  <si>
    <t>oleoylcarnitine</t>
  </si>
  <si>
    <t>orotidine</t>
  </si>
  <si>
    <t>1-arachidonoyl-GPE (20:4n6)*</t>
  </si>
  <si>
    <t>2-palmitoyl-GPC (16:0)*</t>
  </si>
  <si>
    <t>tiglylcarnitine</t>
  </si>
  <si>
    <t>hexanoylglycine</t>
  </si>
  <si>
    <t>isobutyrylglycine</t>
  </si>
  <si>
    <t>1-oleoyl-GPE (18:1)</t>
  </si>
  <si>
    <t>1-palmitoyl-GPE (16:0)</t>
  </si>
  <si>
    <t>cysteinylglycine</t>
  </si>
  <si>
    <t>tetradecanedioate</t>
  </si>
  <si>
    <t>hexadecanedioate</t>
  </si>
  <si>
    <t>dihomo-linolenate (20:3n3 or n6)</t>
  </si>
  <si>
    <t>thymol sulfate</t>
  </si>
  <si>
    <t>4-vinylphenol sulfate</t>
  </si>
  <si>
    <t>4-ethylphenylsulfate</t>
  </si>
  <si>
    <t>p-cresol sulfate</t>
  </si>
  <si>
    <t>1-linoleoyl-GPI (18:2)*</t>
  </si>
  <si>
    <t>1-oleoyl-GPI (18:1)*</t>
  </si>
  <si>
    <t>gamma-glutamylglutamate</t>
  </si>
  <si>
    <t>2-hydroxy-3-methylvalerate</t>
  </si>
  <si>
    <t>deoxycarnitine</t>
  </si>
  <si>
    <t>N6-acetyllysine</t>
  </si>
  <si>
    <t>octadecanedioate</t>
  </si>
  <si>
    <t>7-alpha-hydroxy-3-oxo-4-cholestenoate (7-Hoca)</t>
  </si>
  <si>
    <t>dimethylarginine (SDMA + ADMA)</t>
  </si>
  <si>
    <t>taurolithocholate 3-sulfate</t>
  </si>
  <si>
    <t>succinylcarnitine</t>
  </si>
  <si>
    <t>gamma-glutamylalanine</t>
  </si>
  <si>
    <t>N-acetylserine</t>
  </si>
  <si>
    <t>gamma-glutamyl-2-aminobutyrate</t>
  </si>
  <si>
    <t>tryptophan betaine</t>
  </si>
  <si>
    <t>cyclo(leu-pro)</t>
  </si>
  <si>
    <t>4-allylphenol sulfate</t>
  </si>
  <si>
    <t>5alpha-androstan-3alpha,17alpha-diol monosulfate</t>
  </si>
  <si>
    <t>5alpha-androstan-3alpha,17beta-diol disulfate</t>
  </si>
  <si>
    <t>5alpha-androstan-3alpha,17beta-diol monosulfate (2)</t>
  </si>
  <si>
    <t>5alpha-androstan-3alpha,17beta-diol monosulfate (1)</t>
  </si>
  <si>
    <t>5alpha-androstan-3beta,17alpha-diol disulfate</t>
  </si>
  <si>
    <t>5alpha-androstan-3beta,17beta-diol disulfate</t>
  </si>
  <si>
    <t>5alpha-pregnan-3beta,20beta-diol monosulfate (1)</t>
  </si>
  <si>
    <t>5alpha-pregnan-3beta,20alpha-diol disulfate</t>
  </si>
  <si>
    <t>5alpha-pregnan-3beta,20alpha-diol monosulfate (2)</t>
  </si>
  <si>
    <t>4-androsten-3beta,17beta-diol disulfate (1)</t>
  </si>
  <si>
    <t>4-androsten-3beta,17beta-diol disulfate (2)</t>
  </si>
  <si>
    <t>4-androsten-3alpha,17alpha-diol monosulfate (2)</t>
  </si>
  <si>
    <t>4-androsten-3alpha,17alpha-diol monosulfate (3)</t>
  </si>
  <si>
    <t>4-androsten-3beta,17beta-diol monosulfate (2)</t>
  </si>
  <si>
    <t>4-androsten-3beta,17beta-diol monosulfate (1)</t>
  </si>
  <si>
    <t>1-docosapentaenoyl-GPC (22:5n3)*</t>
  </si>
  <si>
    <t>N-methylproline</t>
  </si>
  <si>
    <t>N-acetyl-beta-alanine</t>
  </si>
  <si>
    <t>glycerophosphoethanolamine</t>
  </si>
  <si>
    <t>ergothioneine</t>
  </si>
  <si>
    <t>17alpha-hydroxypregnenolone sulfate</t>
  </si>
  <si>
    <t>N-acetylputrescine</t>
  </si>
  <si>
    <t>palmitoyl sphingomyelin (d18:1/16:0)</t>
  </si>
  <si>
    <t>sphingomyelin (d18:1/18:1, d18:2/18:0)</t>
  </si>
  <si>
    <t>oleoyl ethanolamide</t>
  </si>
  <si>
    <t>indole-3-carboxylic acid</t>
  </si>
  <si>
    <t>palmitoyl ethanolamide</t>
  </si>
  <si>
    <t>16a-hydroxy DHEA 3-sulfate</t>
  </si>
  <si>
    <t>pregnenolone sulfate</t>
  </si>
  <si>
    <t>cis-4-decenoyl carnitine</t>
  </si>
  <si>
    <t>9,10-DiHOME</t>
  </si>
  <si>
    <t>cinnamoylglycine</t>
  </si>
  <si>
    <t>3-methylglutaconate</t>
  </si>
  <si>
    <t>1-(1-enyl-palmitoyl)-GPE (P-16:0)*</t>
  </si>
  <si>
    <t>S-methylcysteine</t>
  </si>
  <si>
    <t>ethyl glucuronide</t>
  </si>
  <si>
    <t>16-hydroxypalmitate</t>
  </si>
  <si>
    <t>eicosanodioate</t>
  </si>
  <si>
    <t>N1-Methyl-2-pyridone-5-carboxamide</t>
  </si>
  <si>
    <t>hydantoin-5-propionic acid</t>
  </si>
  <si>
    <t>pregnanediol-3-glucuronide</t>
  </si>
  <si>
    <t>imidazole propionate</t>
  </si>
  <si>
    <t>2-stearoyl-GPE (18:0)*</t>
  </si>
  <si>
    <t>succinimide</t>
  </si>
  <si>
    <t>indoleacetylglutamine</t>
  </si>
  <si>
    <t>palmitic amide</t>
  </si>
  <si>
    <t>2-aminobutyrate</t>
  </si>
  <si>
    <t>S-adenosylhomocysteine (SAH)</t>
  </si>
  <si>
    <t>1-stearoyl-GPE (18:0)</t>
  </si>
  <si>
    <t>erythronate*</t>
  </si>
  <si>
    <t>1-palmitoyl-2-linoleoyl-GPC (16:0/18:2)</t>
  </si>
  <si>
    <t>1-stearoyl-2-oleoyl-GPE (18:0/18:1)</t>
  </si>
  <si>
    <t>1-palmitoyl-2-linoleoyl-GPE (16:0/18:2)</t>
  </si>
  <si>
    <t>1-stearoyl-2-arachidonoyl-GPC (18:0/20:4)</t>
  </si>
  <si>
    <t>sphingomyelin (d18:2/16:0, d18:1/16:1)*</t>
  </si>
  <si>
    <t>sphingomyelin (d18:1/14:0, d16:1/16:0)*</t>
  </si>
  <si>
    <t>2-hydroxydecanoate</t>
  </si>
  <si>
    <t>glycohyocholate</t>
  </si>
  <si>
    <t>pyruvate</t>
  </si>
  <si>
    <t>6-oxopiperidine-2-carboxylic acid</t>
  </si>
  <si>
    <t>N-delta-acetylornithine</t>
  </si>
  <si>
    <t>N-acetyl-1-methylhistidine*</t>
  </si>
  <si>
    <t>N-acetyl-3-methylhistidine*</t>
  </si>
  <si>
    <t>acisoga</t>
  </si>
  <si>
    <t>3-hydroxybutyrylcarnitine (1)</t>
  </si>
  <si>
    <t>2-hydroxyibuprofen</t>
  </si>
  <si>
    <t>carboxyibuprofen</t>
  </si>
  <si>
    <t>2-aminooctanoate</t>
  </si>
  <si>
    <t>indolin-2-one</t>
  </si>
  <si>
    <t>dimethyl sulfone</t>
  </si>
  <si>
    <t>N-acetylcarnosine</t>
  </si>
  <si>
    <t>N2,N5-diacetylornithine</t>
  </si>
  <si>
    <t>2-aminoheptanoate</t>
  </si>
  <si>
    <t>guanidinoacetate</t>
  </si>
  <si>
    <t>bilirubin (Z,Z)</t>
  </si>
  <si>
    <t>glycerol 3-phosphate</t>
  </si>
  <si>
    <t>3-methyl-2-oxobutyrate</t>
  </si>
  <si>
    <t>1-eicosenoyl-GPC (20:1)*</t>
  </si>
  <si>
    <t>1-eicosapentaenoyl-GPC (20:5)*</t>
  </si>
  <si>
    <t>1-dihomo-linolenoyl-GPE (20:3n3 or 6)*</t>
  </si>
  <si>
    <t>1-docosahexaenoyl-GPE (22:6)*</t>
  </si>
  <si>
    <t>glutarylcarnitine (C5)</t>
  </si>
  <si>
    <t>docosahexaenoate (DHA; 22:6n3)</t>
  </si>
  <si>
    <t>palmitoylcarnitine</t>
  </si>
  <si>
    <t>gamma-glutamylmethionine</t>
  </si>
  <si>
    <t>gamma-CEHC</t>
  </si>
  <si>
    <t>N-palmitoyl-sphingosine (d18:1/16:0)</t>
  </si>
  <si>
    <t>methionine sulfone</t>
  </si>
  <si>
    <t>N-acetylalliin</t>
  </si>
  <si>
    <t>O-sulfo-L-tyrosine</t>
  </si>
  <si>
    <t>2-palmitoyl-GPE (16:0)*</t>
  </si>
  <si>
    <t>1-myristoyl-GPC (14:0)</t>
  </si>
  <si>
    <t>1-arachidoyl-GPC (20:0)</t>
  </si>
  <si>
    <t>1-docosapentaenoyl-GPC (22:5n6)*</t>
  </si>
  <si>
    <t>1-linolenoyl-GPC (18:3)*</t>
  </si>
  <si>
    <t>O-methylcatechol sulfate</t>
  </si>
  <si>
    <t>21-hydroxypregnenolone disulfate</t>
  </si>
  <si>
    <t>mannitol/sorbitol</t>
  </si>
  <si>
    <t>methyl glucopyranoside (alpha + beta)</t>
  </si>
  <si>
    <t>5alpha-pregnan-3(alpha or beta),20beta-diol disulfate</t>
  </si>
  <si>
    <t>2-docosahexaenoyl-GPC (22:6)*</t>
  </si>
  <si>
    <t>linoleoylcarnitine*</t>
  </si>
  <si>
    <t>pyroglutamine*</t>
  </si>
  <si>
    <t>X - 21258</t>
  </si>
  <si>
    <t>X - 11564</t>
  </si>
  <si>
    <t>X - 15486</t>
  </si>
  <si>
    <t>X - 21285</t>
  </si>
  <si>
    <t>X - 21286</t>
  </si>
  <si>
    <t>X - 12714</t>
  </si>
  <si>
    <t>1-arachidonoyl-GPA (20:4)</t>
  </si>
  <si>
    <t>X - 09789</t>
  </si>
  <si>
    <t>X - 21312</t>
  </si>
  <si>
    <t>X - 12212</t>
  </si>
  <si>
    <t>X - 11441</t>
  </si>
  <si>
    <t>X - 21319</t>
  </si>
  <si>
    <t>X - 12847</t>
  </si>
  <si>
    <t>X - 18249</t>
  </si>
  <si>
    <t>X - 18914</t>
  </si>
  <si>
    <t>X - 21339</t>
  </si>
  <si>
    <t>X - 21343</t>
  </si>
  <si>
    <t>X - 11308</t>
  </si>
  <si>
    <t>X - 21353</t>
  </si>
  <si>
    <t>X - 21358</t>
  </si>
  <si>
    <t>X - 21364</t>
  </si>
  <si>
    <t>X - 21365</t>
  </si>
  <si>
    <t>X - 13866</t>
  </si>
  <si>
    <t>X - 11442</t>
  </si>
  <si>
    <t>X - 21410</t>
  </si>
  <si>
    <t>X - 21411</t>
  </si>
  <si>
    <t>X - 12511</t>
  </si>
  <si>
    <t>X - 01911</t>
  </si>
  <si>
    <t>X - 12824</t>
  </si>
  <si>
    <t>X - 15497</t>
  </si>
  <si>
    <t>X - 21441</t>
  </si>
  <si>
    <t>X - 21448</t>
  </si>
  <si>
    <t>X - 02269</t>
  </si>
  <si>
    <t>X - 02249</t>
  </si>
  <si>
    <t>X - 21458</t>
  </si>
  <si>
    <t>X - 12544</t>
  </si>
  <si>
    <t>X - 21467</t>
  </si>
  <si>
    <t>X - 21470</t>
  </si>
  <si>
    <t>X - 21471</t>
  </si>
  <si>
    <t>X - 16946</t>
  </si>
  <si>
    <t>3-methylglutarylcarnitine (2)</t>
  </si>
  <si>
    <t>X - 12063</t>
  </si>
  <si>
    <t>X - 07765</t>
  </si>
  <si>
    <t>X - 11299</t>
  </si>
  <si>
    <t>X - 11372</t>
  </si>
  <si>
    <t>X - 11429</t>
  </si>
  <si>
    <t>X - 11438</t>
  </si>
  <si>
    <t>X - 11440</t>
  </si>
  <si>
    <t>X - 11470</t>
  </si>
  <si>
    <t>X - 11478</t>
  </si>
  <si>
    <t>X - 11530</t>
  </si>
  <si>
    <t>X - 11538</t>
  </si>
  <si>
    <t>X - 11849</t>
  </si>
  <si>
    <t>X - 11880</t>
  </si>
  <si>
    <t>X - 12007</t>
  </si>
  <si>
    <t>X - 12206</t>
  </si>
  <si>
    <t>X - 12216</t>
  </si>
  <si>
    <t>X - 12411</t>
  </si>
  <si>
    <t>X - 12442</t>
  </si>
  <si>
    <t>X - 12524</t>
  </si>
  <si>
    <t>X - 12798</t>
  </si>
  <si>
    <t>X - 12739</t>
  </si>
  <si>
    <t>X - 12472</t>
  </si>
  <si>
    <t>X - 14056</t>
  </si>
  <si>
    <t>X - 12844</t>
  </si>
  <si>
    <t>X - 12846</t>
  </si>
  <si>
    <t>X - 15469</t>
  </si>
  <si>
    <t>X - 13529</t>
  </si>
  <si>
    <t>X - 13835</t>
  </si>
  <si>
    <t>X - 13891</t>
  </si>
  <si>
    <t>X - 14568</t>
  </si>
  <si>
    <t>X - 14658</t>
  </si>
  <si>
    <t>X - 14626</t>
  </si>
  <si>
    <t>X - 14662</t>
  </si>
  <si>
    <t>X - 14939</t>
  </si>
  <si>
    <t>X - 15492</t>
  </si>
  <si>
    <t>X - 11334</t>
  </si>
  <si>
    <t>X - 15728</t>
  </si>
  <si>
    <t>X - 17325</t>
  </si>
  <si>
    <t>X - 16576</t>
  </si>
  <si>
    <t>X - 21607</t>
  </si>
  <si>
    <t>X - 16654</t>
  </si>
  <si>
    <t>X - 16935</t>
  </si>
  <si>
    <t>X - 16944</t>
  </si>
  <si>
    <t>X - 17145</t>
  </si>
  <si>
    <t>X - 18901</t>
  </si>
  <si>
    <t>X - 18913</t>
  </si>
  <si>
    <t>X - 18922</t>
  </si>
  <si>
    <t>X - 19141</t>
  </si>
  <si>
    <t>X - 17269</t>
  </si>
  <si>
    <t>X - 17438</t>
  </si>
  <si>
    <t>X - 17469</t>
  </si>
  <si>
    <t>X - 17653</t>
  </si>
  <si>
    <t>X - 17690</t>
  </si>
  <si>
    <t>X - 21658</t>
  </si>
  <si>
    <t>X - 21659</t>
  </si>
  <si>
    <t>X - 21666</t>
  </si>
  <si>
    <t>X - 21668</t>
  </si>
  <si>
    <t>1-oleoyl-2-linoleoyl-glycerol (18:1/18:2)</t>
  </si>
  <si>
    <t>1-oleoyl-3-linoleoyl-glycerol (18:1/18:2)</t>
  </si>
  <si>
    <t>X - 12748</t>
  </si>
  <si>
    <t>X - 21729</t>
  </si>
  <si>
    <t>X - 11522</t>
  </si>
  <si>
    <t>sulfate*</t>
  </si>
  <si>
    <t>X - 12701</t>
  </si>
  <si>
    <t>X - 12126</t>
  </si>
  <si>
    <t>X - 21792</t>
  </si>
  <si>
    <t>X - 17676</t>
  </si>
  <si>
    <t>X - 21795</t>
  </si>
  <si>
    <t>X - 21796</t>
  </si>
  <si>
    <t>X - 15503</t>
  </si>
  <si>
    <t>X - 11838</t>
  </si>
  <si>
    <t>X - 12814</t>
  </si>
  <si>
    <t>X - 17367</t>
  </si>
  <si>
    <t>X - 12822</t>
  </si>
  <si>
    <t>X - 17327</t>
  </si>
  <si>
    <t>X - 21834</t>
  </si>
  <si>
    <t>X - 16570</t>
  </si>
  <si>
    <t>X - 21849</t>
  </si>
  <si>
    <t>2-methoxyacetaminophen sulfate*</t>
  </si>
  <si>
    <t>1-nonadecanoyl-GPC (19:0)</t>
  </si>
  <si>
    <t>etiocholanolone glucuronide</t>
  </si>
  <si>
    <t>ferulic acid 4-sulfate</t>
  </si>
  <si>
    <t>2-palmitoleoyl-GPC (16:1)*</t>
  </si>
  <si>
    <t>5alpha-androstan-3alpha, 17beta-diol-17-glucosiduronate</t>
  </si>
  <si>
    <t>sphingomyelin (d18:1/24:1, d18:2/24:0)*</t>
  </si>
  <si>
    <t>sphingomyelin (d18:2/14:0, d18:1/14:1)*</t>
  </si>
  <si>
    <t>X - 14095</t>
  </si>
  <si>
    <t>X - 14314</t>
  </si>
  <si>
    <t>X - 18889</t>
  </si>
  <si>
    <t>X - 22102</t>
  </si>
  <si>
    <t>X - 22145</t>
  </si>
  <si>
    <t>X - 22162</t>
  </si>
  <si>
    <t>X - 22379</t>
  </si>
  <si>
    <t>X - 12101</t>
  </si>
  <si>
    <t>X - 11491</t>
  </si>
  <si>
    <t>X - 11549</t>
  </si>
  <si>
    <t>X - 11593</t>
  </si>
  <si>
    <t>X - 18899</t>
  </si>
  <si>
    <t>X - 18921</t>
  </si>
  <si>
    <t>X - 12100</t>
  </si>
  <si>
    <t>X - 12117</t>
  </si>
  <si>
    <t>X - 12127</t>
  </si>
  <si>
    <t>X - 12339</t>
  </si>
  <si>
    <t>X - 12681</t>
  </si>
  <si>
    <t>X - 12686</t>
  </si>
  <si>
    <t>X - 12688</t>
  </si>
  <si>
    <t>X - 22475</t>
  </si>
  <si>
    <t>X - 14838</t>
  </si>
  <si>
    <t>X - 13431</t>
  </si>
  <si>
    <t>X - 15666</t>
  </si>
  <si>
    <t>M47801</t>
  </si>
  <si>
    <t>X - 16071</t>
  </si>
  <si>
    <t>X - 16580</t>
  </si>
  <si>
    <t>X - 17337</t>
  </si>
  <si>
    <t>X - 17340</t>
  </si>
  <si>
    <t>1-eicosapentaenoyl-GPE (20:5)*</t>
  </si>
  <si>
    <t>X - 11485</t>
  </si>
  <si>
    <t>X - 12026</t>
  </si>
  <si>
    <t>X - 12170</t>
  </si>
  <si>
    <t>X - 12707</t>
  </si>
  <si>
    <t>X - 12715</t>
  </si>
  <si>
    <t>X - 13553</t>
  </si>
  <si>
    <t>X - 13729</t>
  </si>
  <si>
    <t>X - 13846</t>
  </si>
  <si>
    <t>X - 16649</t>
  </si>
  <si>
    <t>X - 17010</t>
  </si>
  <si>
    <t>X - 17346</t>
  </si>
  <si>
    <t>X - 17357</t>
  </si>
  <si>
    <t>X - 17359</t>
  </si>
  <si>
    <t>X - 17677</t>
  </si>
  <si>
    <t>X - 18603</t>
  </si>
  <si>
    <t>X - 18886</t>
  </si>
  <si>
    <t>X - 17612</t>
  </si>
  <si>
    <t>X - 22764</t>
  </si>
  <si>
    <t>X - 22771</t>
  </si>
  <si>
    <t>N6-succinyladenosine</t>
  </si>
  <si>
    <t>N-acetyltaurine</t>
  </si>
  <si>
    <t>arabonate/xylonate</t>
  </si>
  <si>
    <t>pregnanolone/allopregnanolone sulfate</t>
  </si>
  <si>
    <t>dopamine sulfate (2)</t>
  </si>
  <si>
    <t>pyrraline</t>
  </si>
  <si>
    <t>N-acetylcitrulline</t>
  </si>
  <si>
    <t>4-hydroxychlorothalonil</t>
  </si>
  <si>
    <t>2-methoxyresorcinol sulfate</t>
  </si>
  <si>
    <t>sphingomyelin (d18:1/20:0, d16:1/22:0)*</t>
  </si>
  <si>
    <t>sphingomyelin (d18:1/20:1, d18:2/20:0)*</t>
  </si>
  <si>
    <t>behenoyl sphingomyelin (d18:1/22:0)*</t>
  </si>
  <si>
    <t>sphingomyelin (d18:1/22:1, d18:2/22:0, d16:1/24:1)*</t>
  </si>
  <si>
    <t>6-hydroxyindole sulfate</t>
  </si>
  <si>
    <t>eugenol sulfate</t>
  </si>
  <si>
    <t>N-acetylkynurenine (2)</t>
  </si>
  <si>
    <t>C-glycosyltryptophan</t>
  </si>
  <si>
    <t>p-cresol-glucuronide*</t>
  </si>
  <si>
    <t>arabitol/xylitol</t>
  </si>
  <si>
    <t>tigloylglycine</t>
  </si>
  <si>
    <t>X - 23291</t>
  </si>
  <si>
    <t>X - 23293</t>
  </si>
  <si>
    <t>X - 23294</t>
  </si>
  <si>
    <t>X - 23297</t>
  </si>
  <si>
    <t>isoeugenol sulfate</t>
  </si>
  <si>
    <t>X - 23369</t>
  </si>
  <si>
    <t>X - 23585</t>
  </si>
  <si>
    <t>X - 23639</t>
  </si>
  <si>
    <t>X - 23644</t>
  </si>
  <si>
    <t>X - 23680</t>
  </si>
  <si>
    <t>X - 23705</t>
  </si>
  <si>
    <t>X - 11315</t>
  </si>
  <si>
    <t>1-lignoceroyl-GPC (24:0)</t>
  </si>
  <si>
    <t>X - 23739</t>
  </si>
  <si>
    <t>X - 23749</t>
  </si>
  <si>
    <t>X - 23782</t>
  </si>
  <si>
    <t>X - 23314</t>
  </si>
  <si>
    <t>X - 23997</t>
  </si>
  <si>
    <t>X - 24020</t>
  </si>
  <si>
    <t>X - 24024</t>
  </si>
  <si>
    <t>X - 24054</t>
  </si>
  <si>
    <t>X - 24061</t>
  </si>
  <si>
    <t>X - 24097</t>
  </si>
  <si>
    <t>X - 24240</t>
  </si>
  <si>
    <t>X - 24241</t>
  </si>
  <si>
    <t>2-hydroxybutyrate/2-hydroxyisobutyrate</t>
  </si>
  <si>
    <t>sphingomyelin (d18:1/15:0, d16:1/17:0)*</t>
  </si>
  <si>
    <t>palmitoyl dihydrosphingomyelin (d18:0/16:0)*</t>
  </si>
  <si>
    <t>sphingomyelin (d18:2/23:0, d18:1/23:1, d17:1/24:1)*</t>
  </si>
  <si>
    <t>sphingomyelin (d18:2/24:1, d18:1/24:2)*</t>
  </si>
  <si>
    <t>1-stearoyl-2-oleoyl-GPC (18:0/18:1)</t>
  </si>
  <si>
    <t>1-stearoyl-2-linoleoyl-GPE (18:0/18:2)*</t>
  </si>
  <si>
    <t>1-stearoyl-2-arachidonoyl-GPE (18:0/20:4)</t>
  </si>
  <si>
    <t>1-stearoyl-2-arachidonoyl-GPI (18:0/20:4)</t>
  </si>
  <si>
    <t>1-palmitoyl-2-linoleoyl-GPI (16:0/18:2)</t>
  </si>
  <si>
    <t>1-oleoyl-2-linoleoyl-GPI (18:1/18:2)*</t>
  </si>
  <si>
    <t>1-stearoyl-2-linoleoyl-GPC (18:0/18:2)*</t>
  </si>
  <si>
    <t>1-oleoyl-2-linoleoyl-GPC (18:1/18:2)*</t>
  </si>
  <si>
    <t>1-palmitoyl-2-dihomo-linolenoyl-GPC (16:0/20:3n3 or 6)*</t>
  </si>
  <si>
    <t>1-palmitoyl-2-oleoyl-GPC (16:0/18:1)</t>
  </si>
  <si>
    <t>1-palmitoyl-2-arachidonoyl-GPC (16:0/20:4)</t>
  </si>
  <si>
    <t>1-palmitoyl-2-eicosapentaenoyl-GPC (16:0/20:5)*</t>
  </si>
  <si>
    <t>1-palmitoyl-2-arachidonoyl-GPE (16:0/20:4)*</t>
  </si>
  <si>
    <t>1-palmitoyl-2-docosahexaenoyl-GPE (16:0/22:6)*</t>
  </si>
  <si>
    <t>1-stearoyl-2-docosahexaenoyl-GPE (18:0/22:6)*</t>
  </si>
  <si>
    <t>1-palmitoyl-2-arachidonoyl-GPI (16:0/20:4)*</t>
  </si>
  <si>
    <t>1-stearoyl-2-linoleoyl-GPI (18:0/18:2)</t>
  </si>
  <si>
    <t>1-palmitoyl-2-palmitoleoyl-GPC (16:0/16:1)*</t>
  </si>
  <si>
    <t>gamma-tocopherol/beta-tocopherol</t>
  </si>
  <si>
    <t>1-(1-enyl-palmitoyl)-GPC (P-16:0)*</t>
  </si>
  <si>
    <t>1-(1-enyl-stearoyl)-2-arachidonoyl-GPE (P-18:0/20:4)*</t>
  </si>
  <si>
    <t>1-(1-enyl-stearoyl)-2-docosahexaenoyl-GPE (P-18:0/22:6)*</t>
  </si>
  <si>
    <t>1-(1-enyl-palmitoyl)-2-oleoyl-GPE (P-16:0/18:1)*</t>
  </si>
  <si>
    <t>X - 24295</t>
  </si>
  <si>
    <t>sphingomyelin (d18:1/21:0, d17:1/22:0, d16:1/23:0)*</t>
  </si>
  <si>
    <t>1-margaroyl-2-linoleoyl-GPC (17:0/18:2)*</t>
  </si>
  <si>
    <t>X - 24309</t>
  </si>
  <si>
    <t>1-palmitoyl-2-docosahexaenoyl-GPC (16:0/22:6)</t>
  </si>
  <si>
    <t>1-stearoyl-2-docosahexaenoyl-GPC (18:0/22:6)</t>
  </si>
  <si>
    <t>1-(1-enyl-stearoyl)-2-oleoyl-GPC (P-18:0/18:1)</t>
  </si>
  <si>
    <t>1-(1-enyl-stearoyl)-2-arachidonoyl-GPC (P-18:0/20:4)</t>
  </si>
  <si>
    <t>sphingomyelin (d18:1/17:0, d17:1/18:0, d19:1/16:0)</t>
  </si>
  <si>
    <t>1-palmitoyl-2-stearoyl-GPC (16:0/18:0)</t>
  </si>
  <si>
    <t>1-stearoyl-2-dihomo-linolenoyl-GPC (18:0/20:3n3 or 6)*</t>
  </si>
  <si>
    <t>1-(1-enyl-palmitoyl)-2-docosahexaenoyl-GPC (P-16:0/22:6)*</t>
  </si>
  <si>
    <t>1-palmitoyl-2-linoleoyl-glycerol (16:0/18:2)*</t>
  </si>
  <si>
    <t>1-palmitoyl-3-linoleoyl-glycerol (16:0/18:2)*</t>
  </si>
  <si>
    <t>X - 24422</t>
  </si>
  <si>
    <t>1-(1-enyl-palmitoyl)-2-docosahexaenoyl-GPE (P-16:0/22:6)*</t>
  </si>
  <si>
    <t>1-(1-enyl-palmitoyl)-2-arachidonoyl-GPE (P-16:0/20:4)*</t>
  </si>
  <si>
    <t>1-(1-enyl-palmitoyl)-2-linoleoyl-GPE (P-16:0/18:2)*</t>
  </si>
  <si>
    <t>1-(1-enyl-palmitoyl)-2-linoleoyl-GPC (P-16:0/18:2)*</t>
  </si>
  <si>
    <t>1-(1-enyl-palmitoyl)-2-arachidonoyl-GPC (P-16:0/20:4)*</t>
  </si>
  <si>
    <t>1-linoleoyl-GPA (18:2)*</t>
  </si>
  <si>
    <t>1-oleoyl-2-docosahexaenoyl-GPC (18:1/22:6)*</t>
  </si>
  <si>
    <t>1-adrenoyl-GPC (22:4)*</t>
  </si>
  <si>
    <t>1-stearoyl-2-docosapentaenoyl-GPC (18:0/22:5n3)*</t>
  </si>
  <si>
    <t>1-stearoyl-2-docosapentaenoyl-GPC (18:0/22:5n6)*</t>
  </si>
  <si>
    <t>1-(1-enyl-oleoyl)-GPC (P-18:1)*</t>
  </si>
  <si>
    <t>1-stearyl-GPC (O-18:0)*</t>
  </si>
  <si>
    <t>1-(1-enyl-stearoyl)-2-docosahexaenoyl-GPC (P-18:0/22:6)*</t>
  </si>
  <si>
    <t>1-myristoyl-2-linoleoyl-GPC (14:0/18:2)*</t>
  </si>
  <si>
    <t>1-linoleoyl-2-arachidonoyl-GPC (18:2/20:4n6)*</t>
  </si>
  <si>
    <t>1-(1-enyl-palmitoyl)-2-palmitoleoyl-GPC (P-16:0/16:1)*</t>
  </si>
  <si>
    <t>1-(1-enyl-palmitoyl)-2-myristoyl-GPC (P-16:0/14:0)*</t>
  </si>
  <si>
    <t>1-(1-enyl-palmitoyl)-2-palmitoyl-GPC (P-16:0/16:0)*</t>
  </si>
  <si>
    <t>1-palmityl-2-arachidonoyl-GPC (O-16:0/20:4)*</t>
  </si>
  <si>
    <t>phosphatidylcholine (16:0/22:5n3, 18:1/20:4)*</t>
  </si>
  <si>
    <t>phosphatidylcholine (18:0/20:5, 16:0/22:5n6)*</t>
  </si>
  <si>
    <t>1-stearoyl-2-meadoyl-GPC (18:0/20:3n9)*</t>
  </si>
  <si>
    <t>1-(1-enyl-stearoyl)-2-linoleoyl-GPE (P-18:0/18:2)*</t>
  </si>
  <si>
    <t>X - 24449</t>
  </si>
  <si>
    <t>X - 24452</t>
  </si>
  <si>
    <t>X - 24456</t>
  </si>
  <si>
    <t>X - 24542</t>
  </si>
  <si>
    <t>X - 24544</t>
  </si>
  <si>
    <t>X - 24551</t>
  </si>
  <si>
    <t>glycochenodeoxycholate sulfate</t>
  </si>
  <si>
    <t>glycodeoxycholate sulfate</t>
  </si>
  <si>
    <t>glycochenodeoxycholate glucuronide (1)</t>
  </si>
  <si>
    <t>adipoylcarnitine</t>
  </si>
  <si>
    <t>lactosyl-N-palmitoyl-sphingosine</t>
  </si>
  <si>
    <t>glycosyl-N-palmitoyl-sphingosine</t>
  </si>
  <si>
    <t>X - 24699</t>
  </si>
  <si>
    <t>1-palmitoyl-2-linolenoyl-GPC (16:0/18:3)*</t>
  </si>
  <si>
    <t>X - 24439</t>
  </si>
  <si>
    <t>1-palmitoyl-2-meadoyl-GPC (16:0/20:3n9)*</t>
  </si>
  <si>
    <t>X - 22850</t>
  </si>
  <si>
    <t>adenosine 3',5'-cyclic monophosphate (cAMP)</t>
  </si>
  <si>
    <t>X - 21474</t>
  </si>
  <si>
    <t>phenylalanylarginine</t>
  </si>
  <si>
    <t>bradykinin</t>
  </si>
  <si>
    <t>docosatrienoate (22:3n3)</t>
  </si>
  <si>
    <t>escitalopram</t>
  </si>
  <si>
    <t>methionylalanine</t>
  </si>
  <si>
    <t>glycerophosphoglycerol</t>
  </si>
  <si>
    <t>bradykinin, hydroxy-pro(3)</t>
  </si>
  <si>
    <t>butyrylglycine</t>
  </si>
  <si>
    <t>X - 10458</t>
  </si>
  <si>
    <t>1-palmitoleoyl-2-linoleoyl-GPC (16:1/18:2)*</t>
  </si>
  <si>
    <t>1-palmityl-2-oleoyl-GPC (O-16:0/18:1)*</t>
  </si>
  <si>
    <t>sphinganine-1-phosphate</t>
  </si>
  <si>
    <t>1-palmitoyl-2-dihomo-linolenoyl-GPE (16:0/20:3)*</t>
  </si>
  <si>
    <t>1-palmitoyl-2-oleoyl-GPI (16:0/18:1)*</t>
  </si>
  <si>
    <t>1-oleoyl-2-linoleoyl-GPE (18:1/18:2)*</t>
  </si>
  <si>
    <t>campesterol</t>
  </si>
  <si>
    <t>2-methylmalonyl carnitine</t>
  </si>
  <si>
    <t>X - 22776</t>
  </si>
  <si>
    <t>phenylalanylalanine</t>
  </si>
  <si>
    <t>flavin adenine dinucleotide (FAD)</t>
  </si>
  <si>
    <t>X - 24307</t>
  </si>
  <si>
    <t>histidylalanine</t>
  </si>
  <si>
    <t>X - 18938</t>
  </si>
  <si>
    <t>gamma-CEHC glucuronide*</t>
  </si>
  <si>
    <t>X - 21327</t>
  </si>
  <si>
    <t>1-(1-enyl-stearoyl)-2-oleoyl-GPE (P-18:0/18:1)</t>
  </si>
  <si>
    <t>X - 21283</t>
  </si>
  <si>
    <t>X - 23780</t>
  </si>
  <si>
    <t>1-oleoyl-2-dihomo-linolenoyl-GPC (18:1/20:3)*</t>
  </si>
  <si>
    <t>2-methylbutyrylcarnitine (C5)</t>
  </si>
  <si>
    <t>bradykinin, des-arg(9)</t>
  </si>
  <si>
    <t>X - 21829</t>
  </si>
  <si>
    <t>X - 23737</t>
  </si>
  <si>
    <t>homovanillate (HVA)</t>
  </si>
  <si>
    <t>X - 21735</t>
  </si>
  <si>
    <t>iminodiacetate (IDA)</t>
  </si>
  <si>
    <t>5alpha-androstan-3beta,17beta-diol monosulfate (1)</t>
  </si>
  <si>
    <t>1,2-distearoyl-GPC (18:0/18:0)</t>
  </si>
  <si>
    <t>X - 24348</t>
  </si>
  <si>
    <t>X - 24438</t>
  </si>
  <si>
    <t>isoleucylglycine</t>
  </si>
  <si>
    <t>2-hydroxyglutarate</t>
  </si>
  <si>
    <t>pyroglutamylvaline</t>
  </si>
  <si>
    <t>vanillate</t>
  </si>
  <si>
    <t>4-hydroxybenzoate</t>
  </si>
  <si>
    <t>2-methylcitrate/homocitrate</t>
  </si>
  <si>
    <t>Metabolite name</t>
  </si>
  <si>
    <t>Cholesteryl esters in small LDL</t>
  </si>
  <si>
    <t>Cholesterol in small LDL</t>
  </si>
  <si>
    <t>Cholesteryl esters in medium LDL</t>
  </si>
  <si>
    <t>Cholesterol in medium LDL</t>
  </si>
  <si>
    <t>LDL cholesterol</t>
  </si>
  <si>
    <t>Total lipids in medium LDL</t>
  </si>
  <si>
    <t>Cholesterol in large LDL</t>
  </si>
  <si>
    <t>Free cholesterol in large LDL</t>
  </si>
  <si>
    <t>Concentration of medium LDL particles</t>
  </si>
  <si>
    <t>Total lipids in small LDL</t>
  </si>
  <si>
    <t>Cholesteryl esters in large LDL</t>
  </si>
  <si>
    <t>Concentration of small LDL particles</t>
  </si>
  <si>
    <t>Total lipids in large LDL</t>
  </si>
  <si>
    <t>Free cholesterol in IDL</t>
  </si>
  <si>
    <t>Concentration of large LDL particles</t>
  </si>
  <si>
    <t>Phospholipids in IDL</t>
  </si>
  <si>
    <t>Free cholesterol in medium LDL</t>
  </si>
  <si>
    <t>Phospholipids in large LDL</t>
  </si>
  <si>
    <t>Phospholipids in very small VLDL</t>
  </si>
  <si>
    <t>Total lipids in IDL</t>
  </si>
  <si>
    <t>Concentration of IDL particles</t>
  </si>
  <si>
    <t>Cholesterol in IDL</t>
  </si>
  <si>
    <t>Phospholipids in medium LDL</t>
  </si>
  <si>
    <t>Free cholesterol in small LDL</t>
  </si>
  <si>
    <t>Cholesteryl esters in IDL</t>
  </si>
  <si>
    <t>Apolipoprotein B</t>
  </si>
  <si>
    <t>Glycine</t>
  </si>
  <si>
    <t>Phospholipids in small LDL</t>
  </si>
  <si>
    <t>Average diameter for HDL particles</t>
  </si>
  <si>
    <t>Phospholipids in very large HDL</t>
  </si>
  <si>
    <t>Total lipids in very small VLDL</t>
  </si>
  <si>
    <t>Triglycerides in IDL</t>
  </si>
  <si>
    <t>Concentration of very small VLDL particles</t>
  </si>
  <si>
    <t>Total cholesterol</t>
  </si>
  <si>
    <t>Triglycerides in very small VLDL</t>
  </si>
  <si>
    <t>Total esterified cholesterol</t>
  </si>
  <si>
    <t>Total free cholesterol</t>
  </si>
  <si>
    <t>Free cholesterol in very small VLDL</t>
  </si>
  <si>
    <t>Cholesteryl esters in large HDL</t>
  </si>
  <si>
    <t>Cholesterol in large HDL</t>
  </si>
  <si>
    <t>Triglycerides in large LDL</t>
  </si>
  <si>
    <t>Average diameter for VLDL particles</t>
  </si>
  <si>
    <t>Triglycerides in LDL</t>
  </si>
  <si>
    <t>Triglycerides in small VLDL</t>
  </si>
  <si>
    <t>Free cholesterol in large HDL</t>
  </si>
  <si>
    <t>Total lipids in large HDL</t>
  </si>
  <si>
    <t>Triglycerides in medium LDL</t>
  </si>
  <si>
    <t>Cholesteryl esters in large VLDL</t>
  </si>
  <si>
    <t>Concentration of large HDL particles</t>
  </si>
  <si>
    <t>Cholesteryl esters in medium VLDL</t>
  </si>
  <si>
    <t>Triglycerides in large HDL</t>
  </si>
  <si>
    <t>Triglycerides in VLDL</t>
  </si>
  <si>
    <t>Triglycerides in small LDL</t>
  </si>
  <si>
    <t>Triglycerides in medium VLDL</t>
  </si>
  <si>
    <t>Triglycerides in chylomicrons and extremely large VLDL</t>
  </si>
  <si>
    <t>Cholesterol in large VLDL</t>
  </si>
  <si>
    <t>Triglycerides in HDL</t>
  </si>
  <si>
    <t>Cholesterol in very small VLDL</t>
  </si>
  <si>
    <t>Total triglycerides</t>
  </si>
  <si>
    <t>Phospholipids in chylomicrons and extremely large VLDL</t>
  </si>
  <si>
    <t>VLDL cholesterol</t>
  </si>
  <si>
    <t>Concentration of chylomicrons and extremely large VLDL particles</t>
  </si>
  <si>
    <t>Total lipids in chylomicrons and extremely large VLDL</t>
  </si>
  <si>
    <t>Triglycerides in very large HDL</t>
  </si>
  <si>
    <t>Cholesteryl esters in very large VLDL</t>
  </si>
  <si>
    <t>Linoleic acid</t>
  </si>
  <si>
    <t>Triglycerides in large VLDL</t>
  </si>
  <si>
    <t>Phospholipids in large VLDL</t>
  </si>
  <si>
    <t>Total lipids in very large VLDL</t>
  </si>
  <si>
    <t>Cholesterol in small VLDL</t>
  </si>
  <si>
    <t>Concentration of very large VLDL particles</t>
  </si>
  <si>
    <t>Phospholipids in large HDL</t>
  </si>
  <si>
    <t>Triglycerides in very large VLDL</t>
  </si>
  <si>
    <t>Omega-6 fatty acids</t>
  </si>
  <si>
    <t>Cholesterol in very large VLDL</t>
  </si>
  <si>
    <t>Free cholesterol in large VLDL</t>
  </si>
  <si>
    <t>Triglycerides in small HDL</t>
  </si>
  <si>
    <t>Free cholesterol in chylomicrons and extremely large VLDL</t>
  </si>
  <si>
    <t>Cholesterol in chylomicrons and extremely large VLDL</t>
  </si>
  <si>
    <t>Polyunsaturated fatty acids</t>
  </si>
  <si>
    <t>Free cholesterol in very large HDL</t>
  </si>
  <si>
    <t>Free cholesterol in very large VLDL</t>
  </si>
  <si>
    <t>Cholesteryl esters in chylomicrons and extremely large VLDL</t>
  </si>
  <si>
    <t>Cholesteryl esters in very small VLDL</t>
  </si>
  <si>
    <t>Phospholipids in very large VLDL</t>
  </si>
  <si>
    <t>Cholesteryl esters in small VLDL</t>
  </si>
  <si>
    <t>Triglycerides in medium HDL</t>
  </si>
  <si>
    <t>Cholesterol in very large HDL</t>
  </si>
  <si>
    <t>HDL cholesterol</t>
  </si>
  <si>
    <t>Cholesteryl esters in very large HDL</t>
  </si>
  <si>
    <t>Degree of unsaturation</t>
  </si>
  <si>
    <t>Total fatty acids</t>
  </si>
  <si>
    <t>Monounsaturated fatty acids</t>
  </si>
  <si>
    <t>Saturated fatty acids</t>
  </si>
  <si>
    <t>Phosphatidylcholines</t>
  </si>
  <si>
    <t>Sphingomyelins</t>
  </si>
  <si>
    <t>Total cholines</t>
  </si>
  <si>
    <t>Average diameter for LDL particles</t>
  </si>
  <si>
    <t>Phosphoglycerides</t>
  </si>
  <si>
    <t>Cholesteryl esters in small HDL</t>
  </si>
  <si>
    <t>Apolipoprotein A1</t>
  </si>
  <si>
    <t>Omega-3 fatty acids</t>
  </si>
  <si>
    <t>Cholesterol in small HDL</t>
  </si>
  <si>
    <t>Docosahexaenoic acid</t>
  </si>
  <si>
    <t>Glycoprotein acetyls</t>
  </si>
  <si>
    <t>Cholesteryl esters in medium HDL</t>
  </si>
  <si>
    <t>Cholesterol in medium HDL</t>
  </si>
  <si>
    <t>Free cholesterol in small HDL</t>
  </si>
  <si>
    <t>Histidine</t>
  </si>
  <si>
    <t>Phospholipids in medium HDL</t>
  </si>
  <si>
    <t>Total lipids in medium HDL</t>
  </si>
  <si>
    <t>Concentration of medium HDL particles</t>
  </si>
  <si>
    <t>Free cholesterol in medium HDL</t>
  </si>
  <si>
    <t>Glutamine</t>
  </si>
  <si>
    <t>Tyrosine</t>
  </si>
  <si>
    <t>Phenylalanine</t>
  </si>
  <si>
    <t>Alanine</t>
  </si>
  <si>
    <t>Creatinine</t>
  </si>
  <si>
    <t>Valine</t>
  </si>
  <si>
    <t>Leucine</t>
  </si>
  <si>
    <t>Isoleucine</t>
  </si>
  <si>
    <t>Acetate</t>
  </si>
  <si>
    <t>Glucose</t>
  </si>
  <si>
    <t>Acetoacetate</t>
  </si>
  <si>
    <t>Pyruvate</t>
  </si>
  <si>
    <t>cis-aconitate</t>
  </si>
  <si>
    <t>Supplementary Table 10: Reverse MR analysis of metabolite levels on BMI</t>
  </si>
  <si>
    <t>Supplementary Table 11: Reverse MR analysis of metabolite levels on WHR</t>
  </si>
  <si>
    <t>Supplementary Table 12: Univariable MR analysis of obesity-driven metabolites on cancer risk</t>
  </si>
  <si>
    <t>Supplementary Table 14: Replication MR analysis of significant obesity-driven metabolites using the FinnGen cohort.</t>
  </si>
  <si>
    <t>Supplementary Table 3: Post-hoc power calculations and F-statistics for WHR</t>
  </si>
  <si>
    <t>ncp_0.049</t>
  </si>
  <si>
    <t>ncp_0.095</t>
  </si>
  <si>
    <t>ncp_0.22</t>
  </si>
  <si>
    <t>ncp_0.26</t>
  </si>
  <si>
    <t>ncp_0.41</t>
  </si>
  <si>
    <t>power_0.049</t>
  </si>
  <si>
    <t>power_0.095</t>
  </si>
  <si>
    <t>power_0.22</t>
  </si>
  <si>
    <t>power_0.26</t>
  </si>
  <si>
    <t>power_0.41</t>
  </si>
  <si>
    <t>rs72959041</t>
  </si>
  <si>
    <t>rs1558902</t>
  </si>
  <si>
    <t>rs998584</t>
  </si>
  <si>
    <t>rs2371767</t>
  </si>
  <si>
    <t>rs10049088</t>
  </si>
  <si>
    <t>rs863750</t>
  </si>
  <si>
    <t>rs1563355</t>
  </si>
  <si>
    <t>rs12608504</t>
  </si>
  <si>
    <t>rs1294410</t>
  </si>
  <si>
    <t>rs1443512</t>
  </si>
  <si>
    <t>rs10923724</t>
  </si>
  <si>
    <t>rs114760566</t>
  </si>
  <si>
    <t>rs3786897</t>
  </si>
  <si>
    <t>rs11048456</t>
  </si>
  <si>
    <t>rs10919388</t>
  </si>
  <si>
    <t>rs2301453</t>
  </si>
  <si>
    <t>rs6567160</t>
  </si>
  <si>
    <t>rs1534696</t>
  </si>
  <si>
    <t>rs10876528</t>
  </si>
  <si>
    <t>rs6795831</t>
  </si>
  <si>
    <t>rs1569135</t>
  </si>
  <si>
    <t>rs1054852</t>
  </si>
  <si>
    <t>rs459193</t>
  </si>
  <si>
    <t>rs797486</t>
  </si>
  <si>
    <t>rs2391168</t>
  </si>
  <si>
    <t>rs1930955</t>
  </si>
  <si>
    <t>rs6743060</t>
  </si>
  <si>
    <t>rs2925979</t>
  </si>
  <si>
    <t>rs2294239</t>
  </si>
  <si>
    <t>rs2236519</t>
  </si>
  <si>
    <t>rs9872031</t>
  </si>
  <si>
    <t>rs2167750</t>
  </si>
  <si>
    <t>rs2276390</t>
  </si>
  <si>
    <t>rs6021889</t>
  </si>
  <si>
    <t>rs3764002</t>
  </si>
  <si>
    <t>rs139717191</t>
  </si>
  <si>
    <t>rs7598832</t>
  </si>
  <si>
    <t>rs605066</t>
  </si>
  <si>
    <t>rs138783171</t>
  </si>
  <si>
    <t>rs4738141</t>
  </si>
  <si>
    <t>rs9369425</t>
  </si>
  <si>
    <t>rs889398</t>
  </si>
  <si>
    <t>rs62063286</t>
  </si>
  <si>
    <t>rs2229616</t>
  </si>
  <si>
    <t>rs2008514</t>
  </si>
  <si>
    <t>rs6861681</t>
  </si>
  <si>
    <t>rs805770</t>
  </si>
  <si>
    <t>rs6749646</t>
  </si>
  <si>
    <t>rs1800437</t>
  </si>
  <si>
    <t>rs543874</t>
  </si>
  <si>
    <t>rs11664106</t>
  </si>
  <si>
    <t>rs711869</t>
  </si>
  <si>
    <t>rs910382</t>
  </si>
  <si>
    <t>rs2306589</t>
  </si>
  <si>
    <t>rs4788204</t>
  </si>
  <si>
    <t>rs12287076</t>
  </si>
  <si>
    <t>rs11992444</t>
  </si>
  <si>
    <t>rs62106258</t>
  </si>
  <si>
    <t>rs13316065</t>
  </si>
  <si>
    <t>rs13391573</t>
  </si>
  <si>
    <t>rs11030107</t>
  </si>
  <si>
    <t>rs11724804</t>
  </si>
  <si>
    <t>rs6941962</t>
  </si>
  <si>
    <t>rs10991433</t>
  </si>
  <si>
    <t>rs35169799</t>
  </si>
  <si>
    <t>rs10019888</t>
  </si>
  <si>
    <t>rs1568427</t>
  </si>
  <si>
    <t>rs987237</t>
  </si>
  <si>
    <t>rs7531656</t>
  </si>
  <si>
    <t>rs11654387</t>
  </si>
  <si>
    <t>rs1334576</t>
  </si>
  <si>
    <t>rs143384</t>
  </si>
  <si>
    <t>rs9644033</t>
  </si>
  <si>
    <t>rs6688233</t>
  </si>
  <si>
    <t>rs62074125</t>
  </si>
  <si>
    <t>rs7213608</t>
  </si>
  <si>
    <t>rs12575252</t>
  </si>
  <si>
    <t>rs7395513</t>
  </si>
  <si>
    <t>rs12527712</t>
  </si>
  <si>
    <t>rs39312</t>
  </si>
  <si>
    <t>rs9792666</t>
  </si>
  <si>
    <t>rs10761785</t>
  </si>
  <si>
    <t>rs13130484</t>
  </si>
  <si>
    <t>rs2112347</t>
  </si>
  <si>
    <t>rs9951872</t>
  </si>
  <si>
    <t>rs3092781</t>
  </si>
  <si>
    <t>rs1142</t>
  </si>
  <si>
    <t>rs17644283</t>
  </si>
  <si>
    <t>rs7823561</t>
  </si>
  <si>
    <t>rs2298632</t>
  </si>
  <si>
    <t>rs2242416</t>
  </si>
  <si>
    <t>rs3922628</t>
  </si>
  <si>
    <t>rs7801581</t>
  </si>
  <si>
    <t>rs8043060</t>
  </si>
  <si>
    <t>rs2398893</t>
  </si>
  <si>
    <t>rs10490869</t>
  </si>
  <si>
    <t>rs2509967</t>
  </si>
  <si>
    <t>rs17053828</t>
  </si>
  <si>
    <t>rs12602912</t>
  </si>
  <si>
    <t>rs1360485</t>
  </si>
  <si>
    <t>rs10896012</t>
  </si>
  <si>
    <t>rs17109256</t>
  </si>
  <si>
    <t>rs4894803</t>
  </si>
  <si>
    <t>rs3747579</t>
  </si>
  <si>
    <t>rs1190982</t>
  </si>
  <si>
    <t>rs6800707</t>
  </si>
  <si>
    <t>rs147499178</t>
  </si>
  <si>
    <t>rs12023972</t>
  </si>
  <si>
    <t>rs7183908</t>
  </si>
  <si>
    <t>rs6545714</t>
  </si>
  <si>
    <t>rs13179413</t>
  </si>
  <si>
    <t>rs2725371</t>
  </si>
  <si>
    <t>rs72628504</t>
  </si>
  <si>
    <t>rs17681686</t>
  </si>
  <si>
    <t>rs62095889</t>
  </si>
  <si>
    <t>rs12459350</t>
  </si>
  <si>
    <t>rs10968576</t>
  </si>
  <si>
    <t>rs1345203</t>
  </si>
  <si>
    <t>rs12684047</t>
  </si>
  <si>
    <t>rs10980797</t>
  </si>
  <si>
    <t>rs11897119</t>
  </si>
  <si>
    <t>rs2448</t>
  </si>
  <si>
    <t>rs2254069</t>
  </si>
  <si>
    <t>rs3825061</t>
  </si>
  <si>
    <t>rs3789615</t>
  </si>
  <si>
    <t>rs2815749</t>
  </si>
  <si>
    <t>rs11747001</t>
  </si>
  <si>
    <t>rs591939</t>
  </si>
  <si>
    <t>rs1800978</t>
  </si>
  <si>
    <t>rs7217226</t>
  </si>
  <si>
    <t>rs9844972</t>
  </si>
  <si>
    <t>rs332105</t>
  </si>
  <si>
    <t>rs645040</t>
  </si>
  <si>
    <t>rs4851283</t>
  </si>
  <si>
    <t>rs6870983</t>
  </si>
  <si>
    <t>rs2061708</t>
  </si>
  <si>
    <t>rs998749</t>
  </si>
  <si>
    <t>rs8103017</t>
  </si>
  <si>
    <t>rs7209595</t>
  </si>
  <si>
    <t>rs1243188</t>
  </si>
  <si>
    <t>rs809955</t>
  </si>
  <si>
    <t>rs11208660</t>
  </si>
  <si>
    <t>rs780159</t>
  </si>
  <si>
    <t>rs2276106</t>
  </si>
  <si>
    <t>rs9659380</t>
  </si>
  <si>
    <t>rs13256367</t>
  </si>
  <si>
    <t>rs11176015</t>
  </si>
  <si>
    <t>rs1339376</t>
  </si>
  <si>
    <t>rs929641</t>
  </si>
  <si>
    <t>rs244723</t>
  </si>
  <si>
    <t>rs1903061</t>
  </si>
  <si>
    <t>rs71385734</t>
  </si>
  <si>
    <t>rs881301</t>
  </si>
  <si>
    <t>rs155524</t>
  </si>
  <si>
    <t>rs55683935</t>
  </si>
  <si>
    <t>rs17724992</t>
  </si>
  <si>
    <t>rs10506110</t>
  </si>
  <si>
    <t>rs9400239</t>
  </si>
  <si>
    <t>rs13075615</t>
  </si>
  <si>
    <t>rs4727695</t>
  </si>
  <si>
    <t>rs753804</t>
  </si>
  <si>
    <t>rs62064595</t>
  </si>
  <si>
    <t>rs11718898</t>
  </si>
  <si>
    <t>rs12048743</t>
  </si>
  <si>
    <t>rs6658723</t>
  </si>
  <si>
    <t>rs2836179</t>
  </si>
  <si>
    <t>rs8075273</t>
  </si>
  <si>
    <t>rs13092573</t>
  </si>
  <si>
    <t>rs6446204</t>
  </si>
  <si>
    <t>rs4755720</t>
  </si>
  <si>
    <t>rs17326656</t>
  </si>
  <si>
    <t>rs7257330</t>
  </si>
  <si>
    <t>rs1437</t>
  </si>
  <si>
    <t>rs1158805</t>
  </si>
  <si>
    <t>rs1440372</t>
  </si>
  <si>
    <t>rs71439172</t>
  </si>
  <si>
    <t>rs1757471</t>
  </si>
  <si>
    <t>rs789351</t>
  </si>
  <si>
    <t>rs11133377</t>
  </si>
  <si>
    <t>rs998732</t>
  </si>
  <si>
    <t>rs7138803</t>
  </si>
  <si>
    <t>rs1431659</t>
  </si>
  <si>
    <t>rs13063979</t>
  </si>
  <si>
    <t>rs11956399</t>
  </si>
  <si>
    <t>rs12495178</t>
  </si>
  <si>
    <t>rs11919522</t>
  </si>
  <si>
    <t>rs10512605</t>
  </si>
  <si>
    <t>rs10745659</t>
  </si>
  <si>
    <t>rs9296938</t>
  </si>
  <si>
    <t>rs1026462</t>
  </si>
  <si>
    <t>rs213637</t>
  </si>
  <si>
    <t>rs6874848</t>
  </si>
  <si>
    <t>rs144435165</t>
  </si>
  <si>
    <t>rs2455848</t>
  </si>
  <si>
    <t>rs12595496</t>
  </si>
  <si>
    <t>rs2161097</t>
  </si>
  <si>
    <t>rs6942652</t>
  </si>
  <si>
    <t>rs536665</t>
  </si>
  <si>
    <t>rs75824359</t>
  </si>
  <si>
    <t>rs10477191</t>
  </si>
  <si>
    <t>rs2509963</t>
  </si>
  <si>
    <t>rs9942009</t>
  </si>
  <si>
    <t>rs10489293</t>
  </si>
  <si>
    <t>rs3736485</t>
  </si>
  <si>
    <t>rs10788569</t>
  </si>
  <si>
    <t>rs1805741</t>
  </si>
  <si>
    <t>rs12593088</t>
  </si>
  <si>
    <t>rs367026</t>
  </si>
  <si>
    <t>rs4849294</t>
  </si>
  <si>
    <t>rs901630</t>
  </si>
  <si>
    <t>rs6005861</t>
  </si>
  <si>
    <t>rs668871</t>
  </si>
  <si>
    <t>rs8070737</t>
  </si>
  <si>
    <t>rs4660808</t>
  </si>
  <si>
    <t>rs7647305</t>
  </si>
  <si>
    <t>rs2742690</t>
  </si>
  <si>
    <t>rs1789882</t>
  </si>
  <si>
    <t>rs146874451</t>
  </si>
  <si>
    <t>rs7186893</t>
  </si>
  <si>
    <t>rs380654</t>
  </si>
  <si>
    <t>rs6699397</t>
  </si>
  <si>
    <t>rs10475249</t>
  </si>
  <si>
    <t>rs56133301</t>
  </si>
  <si>
    <t>rs8141715</t>
  </si>
  <si>
    <t>rs3810291</t>
  </si>
  <si>
    <t>rs55920843</t>
  </si>
  <si>
    <t>rs564930</t>
  </si>
  <si>
    <t>rs3121419</t>
  </si>
  <si>
    <t>rs7848336</t>
  </si>
  <si>
    <t>rs2581799</t>
  </si>
  <si>
    <t>rs6751316</t>
  </si>
  <si>
    <t>rs13098603</t>
  </si>
  <si>
    <t>rs579682</t>
  </si>
  <si>
    <t>rs2595004</t>
  </si>
  <si>
    <t>rs1011024</t>
  </si>
  <si>
    <t>rs6433219</t>
  </si>
  <si>
    <t>rs7206608</t>
  </si>
  <si>
    <t>rs11051005</t>
  </si>
  <si>
    <t>rs11216183</t>
  </si>
  <si>
    <t>rs7311622</t>
  </si>
  <si>
    <t>rs10495563</t>
  </si>
  <si>
    <t>rs4239275</t>
  </si>
  <si>
    <t>rs55747707</t>
  </si>
  <si>
    <t>rs2964006</t>
  </si>
  <si>
    <t>rs34132828</t>
  </si>
  <si>
    <t>rs2481665</t>
  </si>
  <si>
    <t>rs9905140</t>
  </si>
  <si>
    <t>rs17185933</t>
  </si>
  <si>
    <t>rs12440605</t>
  </si>
  <si>
    <t>rs1997833</t>
  </si>
  <si>
    <t>rs12637870</t>
  </si>
  <si>
    <t>rs2161228</t>
  </si>
  <si>
    <t>rs704061</t>
  </si>
  <si>
    <t>rs34699</t>
  </si>
  <si>
    <t>rs1020731</t>
  </si>
  <si>
    <t>rs7235891</t>
  </si>
  <si>
    <t>rs71457711</t>
  </si>
  <si>
    <t>rs6606672</t>
  </si>
  <si>
    <t>rs8071778</t>
  </si>
  <si>
    <t>rs9515201</t>
  </si>
  <si>
    <t>rs7744833</t>
  </si>
  <si>
    <t>rs12777288</t>
  </si>
  <si>
    <t>rs747601</t>
  </si>
  <si>
    <t>rs510197</t>
  </si>
  <si>
    <t>rs1124639</t>
  </si>
  <si>
    <t>rs905938</t>
  </si>
  <si>
    <t>rs9362083</t>
  </si>
  <si>
    <t>rs713770</t>
  </si>
  <si>
    <t>rs979012</t>
  </si>
  <si>
    <t>rs7492628</t>
  </si>
  <si>
    <t>rs1485741</t>
  </si>
  <si>
    <t>rs140201358</t>
  </si>
  <si>
    <t>rs2335077</t>
  </si>
  <si>
    <t>rs7591387</t>
  </si>
  <si>
    <t>rs9630986</t>
  </si>
  <si>
    <t>rs12024554</t>
  </si>
  <si>
    <t>rs12101393</t>
  </si>
  <si>
    <t>rs61813324</t>
  </si>
  <si>
    <t>rs1609906</t>
  </si>
  <si>
    <t>rs1452075</t>
  </si>
  <si>
    <t>rs6658424</t>
  </si>
  <si>
    <t>rs4812700</t>
  </si>
  <si>
    <t>rs4454042</t>
  </si>
  <si>
    <t>rs61783470</t>
  </si>
  <si>
    <t>rs1289021</t>
  </si>
  <si>
    <t>rs6548834</t>
  </si>
  <si>
    <t>rs12461964</t>
  </si>
  <si>
    <t>rs1328757</t>
  </si>
  <si>
    <t>rs11187537</t>
  </si>
  <si>
    <t>rs11214589</t>
  </si>
  <si>
    <t>rs4902632</t>
  </si>
  <si>
    <t>rs17324331</t>
  </si>
  <si>
    <t>rs2957658</t>
  </si>
  <si>
    <t>rs7070749</t>
  </si>
  <si>
    <t>rs13229637</t>
  </si>
  <si>
    <t>rs9988</t>
  </si>
  <si>
    <t>rs2590440</t>
  </si>
  <si>
    <t>rs10827252</t>
  </si>
  <si>
    <t>rs4779526</t>
  </si>
  <si>
    <t>rs1718618</t>
  </si>
  <si>
    <t>rs2928140</t>
  </si>
  <si>
    <t>rs4820408</t>
  </si>
  <si>
    <t>rs8039418</t>
  </si>
  <si>
    <t>rs4382592</t>
  </si>
  <si>
    <t>rs2456530</t>
  </si>
  <si>
    <t>rs13028903</t>
  </si>
  <si>
    <t>rs4704187</t>
  </si>
  <si>
    <t>rs12469667</t>
  </si>
  <si>
    <t>rs10132280</t>
  </si>
  <si>
    <t>rs1441264</t>
  </si>
  <si>
    <t>rs2907794</t>
  </si>
  <si>
    <t>rs6590683</t>
  </si>
  <si>
    <t>rs7143963</t>
  </si>
  <si>
    <t>rs8024294</t>
  </si>
  <si>
    <t>rs7070670</t>
  </si>
  <si>
    <t>rs17738166</t>
  </si>
  <si>
    <t>rs2357760</t>
  </si>
  <si>
    <t>rs994270</t>
  </si>
  <si>
    <t>rs2513987</t>
  </si>
  <si>
    <t>rs11764879</t>
  </si>
  <si>
    <t>rs3891424</t>
  </si>
  <si>
    <t>rs1708302</t>
  </si>
  <si>
    <t>rs12450225</t>
  </si>
  <si>
    <t>rs2791558</t>
  </si>
  <si>
    <t>rs12828016</t>
  </si>
  <si>
    <t>rs188584129</t>
  </si>
  <si>
    <t>rs9375417</t>
  </si>
  <si>
    <t>rs2047937</t>
  </si>
  <si>
    <t>rs1379828</t>
  </si>
  <si>
    <t>rs3804381</t>
  </si>
  <si>
    <t>rs28434748</t>
  </si>
  <si>
    <t>rs13255070</t>
  </si>
  <si>
    <t>rs10499013</t>
  </si>
  <si>
    <t>rs1017698</t>
  </si>
  <si>
    <t>rs7297802</t>
  </si>
  <si>
    <t>rs11608693</t>
  </si>
  <si>
    <t>rs4671796</t>
  </si>
  <si>
    <t>rs61876729</t>
  </si>
  <si>
    <t>rs1657930</t>
  </si>
  <si>
    <t>rs2412107</t>
  </si>
  <si>
    <t>rs4686340</t>
  </si>
  <si>
    <t>rs7198287</t>
  </si>
  <si>
    <t>rs1752169</t>
  </si>
  <si>
    <t>rs17665162</t>
  </si>
  <si>
    <t>rs9969455</t>
  </si>
  <si>
    <t>rs672356</t>
  </si>
  <si>
    <t>rs3862386</t>
  </si>
  <si>
    <t>rs11710396</t>
  </si>
  <si>
    <t>rs10880321</t>
  </si>
  <si>
    <t>rs672341</t>
  </si>
  <si>
    <t>rs858519</t>
  </si>
  <si>
    <t>rs11060406</t>
  </si>
  <si>
    <t>rs2650494</t>
  </si>
  <si>
    <t>rs9294260</t>
  </si>
  <si>
    <t>rs1382894</t>
  </si>
  <si>
    <t>rs12042959</t>
  </si>
  <si>
    <t>rs2186059</t>
  </si>
  <si>
    <t>rs7907173</t>
  </si>
  <si>
    <t>rs13642</t>
  </si>
  <si>
    <t>rs3814614</t>
  </si>
  <si>
    <t>rs4808845</t>
  </si>
  <si>
    <t>rs12372466</t>
  </si>
  <si>
    <t>rs9370243</t>
  </si>
  <si>
    <t>rs7222</t>
  </si>
  <si>
    <t>rs10164099</t>
  </si>
  <si>
    <t>rs55957788</t>
  </si>
  <si>
    <t>rs72895340</t>
  </si>
  <si>
    <t>rs12669521</t>
  </si>
  <si>
    <t>rs1787013</t>
  </si>
  <si>
    <t>rs2384463</t>
  </si>
  <si>
    <t>rs78648104</t>
  </si>
  <si>
    <t>rs8060576</t>
  </si>
  <si>
    <t>rs1035942</t>
  </si>
  <si>
    <t>rs12643960</t>
  </si>
  <si>
    <t>rs4476935</t>
  </si>
  <si>
    <t>rs10158345</t>
  </si>
  <si>
    <t>rs708437</t>
  </si>
  <si>
    <t>rs1122080</t>
  </si>
  <si>
    <t>rs664532</t>
  </si>
  <si>
    <t>rs17568628</t>
  </si>
  <si>
    <t>rs1609725</t>
  </si>
  <si>
    <t>rs399984</t>
  </si>
  <si>
    <t>rs12430764</t>
  </si>
  <si>
    <t>rs936226</t>
  </si>
  <si>
    <t>rs10153926</t>
  </si>
  <si>
    <t>rs12631066</t>
  </si>
  <si>
    <t>rs12774134</t>
  </si>
  <si>
    <t>rs3767848</t>
  </si>
  <si>
    <t>rs978332</t>
  </si>
  <si>
    <t>rs4635727</t>
  </si>
  <si>
    <t>rs7599312</t>
  </si>
  <si>
    <t>rs1680490</t>
  </si>
  <si>
    <t>rs7267979</t>
  </si>
  <si>
    <t>rs747249</t>
  </si>
  <si>
    <t>rs6474945</t>
  </si>
  <si>
    <t>rs62506196</t>
  </si>
  <si>
    <t>rs4673616</t>
  </si>
  <si>
    <t>rs2195086</t>
  </si>
  <si>
    <t>rs4055791</t>
  </si>
  <si>
    <t>rs28647893</t>
  </si>
  <si>
    <t>rs3740237</t>
  </si>
  <si>
    <t>rs12621633</t>
  </si>
  <si>
    <t>rs1163627</t>
  </si>
  <si>
    <t>rs117471638</t>
  </si>
  <si>
    <t>rs968821</t>
  </si>
  <si>
    <t>rs112266013</t>
  </si>
  <si>
    <t>rs17448885</t>
  </si>
  <si>
    <t>rs1672936</t>
  </si>
  <si>
    <t>rs793456</t>
  </si>
  <si>
    <t>rs4395620</t>
  </si>
  <si>
    <t>rs6955431</t>
  </si>
  <si>
    <t>rs2526886</t>
  </si>
  <si>
    <t>rs62565259</t>
  </si>
  <si>
    <t>rs2419407</t>
  </si>
  <si>
    <t>rs2715135</t>
  </si>
  <si>
    <t>rs10883518</t>
  </si>
  <si>
    <t>rs28451064</t>
  </si>
  <si>
    <t>rs11055887</t>
  </si>
  <si>
    <t>rs12440695</t>
  </si>
  <si>
    <t>rs1494204</t>
  </si>
  <si>
    <t>rs181440924</t>
  </si>
  <si>
    <t>rs11084734</t>
  </si>
  <si>
    <t>rs4141261</t>
  </si>
  <si>
    <t>rs2475837</t>
  </si>
  <si>
    <t>rs34322</t>
  </si>
  <si>
    <t>rs2061007</t>
  </si>
  <si>
    <t>rs61986159</t>
  </si>
  <si>
    <t>rs10978310</t>
  </si>
  <si>
    <t>rs2838006</t>
  </si>
  <si>
    <t>rs34000</t>
  </si>
  <si>
    <t>rs13232789</t>
  </si>
  <si>
    <t>rs4851057</t>
  </si>
  <si>
    <t>rs10795055</t>
  </si>
  <si>
    <t>rs7587522</t>
  </si>
  <si>
    <t>rs4867673</t>
  </si>
  <si>
    <t>rs8096564</t>
  </si>
  <si>
    <t>rs7525092</t>
  </si>
  <si>
    <t>rs7961979</t>
  </si>
  <si>
    <t>rs77497827</t>
  </si>
  <si>
    <t>rs10004900</t>
  </si>
  <si>
    <t>rs11782074</t>
  </si>
  <si>
    <t>rs647248</t>
  </si>
  <si>
    <t>rs9556979</t>
  </si>
  <si>
    <t>rs13198178</t>
  </si>
  <si>
    <t>rs62260788</t>
  </si>
  <si>
    <t>rs6442644</t>
  </si>
  <si>
    <t>rs17015701</t>
  </si>
  <si>
    <t>rs10791249</t>
  </si>
  <si>
    <t>rs13080520</t>
  </si>
  <si>
    <t>rs6794936</t>
  </si>
  <si>
    <t>rs213020</t>
  </si>
  <si>
    <t>rs930653</t>
  </si>
  <si>
    <t>rs4145698</t>
  </si>
  <si>
    <t>rs11071759</t>
  </si>
  <si>
    <t>rs28680958</t>
  </si>
  <si>
    <t>rs4782289</t>
  </si>
  <si>
    <t>rs12908637</t>
  </si>
  <si>
    <t>rs544668</t>
  </si>
  <si>
    <t>rs6924555</t>
  </si>
  <si>
    <t>rs11167753</t>
  </si>
  <si>
    <t>rs72820838</t>
  </si>
  <si>
    <t>rs852425</t>
  </si>
  <si>
    <t>rs2277339</t>
  </si>
  <si>
    <t>rs4868256</t>
  </si>
  <si>
    <t>rs111489708</t>
  </si>
  <si>
    <t>rs10133795</t>
  </si>
  <si>
    <t>rs785505</t>
  </si>
  <si>
    <t>rs74628422</t>
  </si>
  <si>
    <t>rs2512885</t>
  </si>
  <si>
    <t>rs10505628</t>
  </si>
  <si>
    <t>rs12828318</t>
  </si>
  <si>
    <t>rs9569777</t>
  </si>
  <si>
    <t>rs2205189</t>
  </si>
  <si>
    <t>rs17024393</t>
  </si>
  <si>
    <t>rs7932891</t>
  </si>
  <si>
    <t>rs7561798</t>
  </si>
  <si>
    <t>rs4586926</t>
  </si>
  <si>
    <t>rs4964188</t>
  </si>
  <si>
    <t>rs4450871</t>
  </si>
  <si>
    <t>rs2333496</t>
  </si>
  <si>
    <t>rs729062</t>
  </si>
  <si>
    <t>rs11038354</t>
  </si>
  <si>
    <t>rs10819189</t>
  </si>
  <si>
    <t>rs6480914</t>
  </si>
  <si>
    <t>rs3930017</t>
  </si>
  <si>
    <t>rs17158366</t>
  </si>
  <si>
    <t>rs414865</t>
  </si>
  <si>
    <t>rs1722123</t>
  </si>
  <si>
    <t>rs142927801</t>
  </si>
  <si>
    <t>rs16853606</t>
  </si>
  <si>
    <t>rs11917047</t>
  </si>
  <si>
    <t>rs4752083</t>
  </si>
  <si>
    <t>rs11726981</t>
  </si>
  <si>
    <t>rs8054765</t>
  </si>
  <si>
    <t>rs71511786</t>
  </si>
  <si>
    <t>rs62505960</t>
  </si>
  <si>
    <t>rs888675</t>
  </si>
  <si>
    <t>rs2071167</t>
  </si>
  <si>
    <t>rs6430168</t>
  </si>
  <si>
    <t>rs11154521</t>
  </si>
  <si>
    <t>rs2069443</t>
  </si>
  <si>
    <t>rs4668304</t>
  </si>
  <si>
    <t>rs7528123</t>
  </si>
  <si>
    <t>rs4115674</t>
  </si>
  <si>
    <t>rs2165864</t>
  </si>
  <si>
    <t>rs4837261</t>
  </si>
  <si>
    <t>rs710387</t>
  </si>
  <si>
    <t>rs2057869</t>
  </si>
  <si>
    <t>rs2874670</t>
  </si>
  <si>
    <t>rs1411431</t>
  </si>
  <si>
    <t>rs10806842</t>
  </si>
  <si>
    <t>rs9643248</t>
  </si>
  <si>
    <t>rs929069</t>
  </si>
  <si>
    <t>rs3930078</t>
  </si>
  <si>
    <t>rs7254869</t>
  </si>
  <si>
    <t>rs72889643</t>
  </si>
  <si>
    <t>rs13191362</t>
  </si>
  <si>
    <t>rs35883476</t>
  </si>
  <si>
    <t>rs78936632</t>
  </si>
  <si>
    <t>rs4243130</t>
  </si>
  <si>
    <t>rs11752928</t>
  </si>
  <si>
    <t>rs4718966</t>
  </si>
  <si>
    <t>rs11705729</t>
  </si>
  <si>
    <t>rs627497</t>
  </si>
  <si>
    <t>rs35708461</t>
  </si>
  <si>
    <t>rs4002730</t>
  </si>
  <si>
    <t>rs2235529</t>
  </si>
  <si>
    <t>rs377436</t>
  </si>
  <si>
    <t>rs10507524</t>
  </si>
  <si>
    <t>rs10963067</t>
  </si>
  <si>
    <t>rs2289863</t>
  </si>
  <si>
    <t>rs2531992</t>
  </si>
  <si>
    <t>rs3788529</t>
  </si>
  <si>
    <t>rs1551795</t>
  </si>
  <si>
    <t>rs699371</t>
  </si>
  <si>
    <t>rs8074752</t>
  </si>
  <si>
    <t>rs11577194</t>
  </si>
  <si>
    <t>rs12475476</t>
  </si>
  <si>
    <t>rs7350648</t>
  </si>
  <si>
    <t>rs116679284</t>
  </si>
  <si>
    <t>rs1891216</t>
  </si>
  <si>
    <t>rs843460</t>
  </si>
  <si>
    <t>rs10797116</t>
  </si>
  <si>
    <t>rs11854996</t>
  </si>
  <si>
    <t>rs2839108</t>
  </si>
  <si>
    <t>rs11162968</t>
  </si>
  <si>
    <t>rs17489259</t>
  </si>
  <si>
    <t>rs62424543</t>
  </si>
  <si>
    <t>rs13095863</t>
  </si>
  <si>
    <t>rs12601665</t>
  </si>
  <si>
    <t>rs68190114</t>
  </si>
  <si>
    <t>rs6988242</t>
  </si>
  <si>
    <t>rs12286929</t>
  </si>
  <si>
    <t>rs7848552</t>
  </si>
  <si>
    <t>rs11792069</t>
  </si>
  <si>
    <t>rs8054299</t>
  </si>
  <si>
    <t>rs12985803</t>
  </si>
  <si>
    <t>rs17041868</t>
  </si>
  <si>
    <t>rs317646</t>
  </si>
  <si>
    <t>rs4979284</t>
  </si>
  <si>
    <t>rs1286769</t>
  </si>
  <si>
    <t>rs430655</t>
  </si>
  <si>
    <t>rs716803</t>
  </si>
  <si>
    <t>rs350846</t>
  </si>
  <si>
    <t>rs16896261</t>
  </si>
  <si>
    <t>rs220381</t>
  </si>
  <si>
    <t>rs10510092</t>
  </si>
  <si>
    <t>rs1382284</t>
  </si>
  <si>
    <t>rs400223</t>
  </si>
  <si>
    <t>rs17152077</t>
  </si>
  <si>
    <t>rs6940715</t>
  </si>
  <si>
    <t>rs10822109</t>
  </si>
  <si>
    <t>rs1863652</t>
  </si>
  <si>
    <t>rs17289049</t>
  </si>
  <si>
    <t>rs2823096</t>
  </si>
  <si>
    <t>rs587271</t>
  </si>
  <si>
    <t>rs13329447</t>
  </si>
  <si>
    <t>rs10269783</t>
  </si>
  <si>
    <t>rs57389679</t>
  </si>
  <si>
    <t>rs6711875</t>
  </si>
  <si>
    <t>rs12823266</t>
  </si>
  <si>
    <t>rs7078709</t>
  </si>
  <si>
    <t>rs7239114</t>
  </si>
  <si>
    <t>rs7222766</t>
  </si>
  <si>
    <t>rs4534007</t>
  </si>
  <si>
    <t>rs140953793</t>
  </si>
  <si>
    <t>rs2709373</t>
  </si>
  <si>
    <t>rs11688816</t>
  </si>
  <si>
    <t>rs2981423</t>
  </si>
  <si>
    <t>rs270960</t>
  </si>
  <si>
    <t>rs7898903</t>
  </si>
  <si>
    <t>rs11654395</t>
  </si>
  <si>
    <t>rs4459369</t>
  </si>
  <si>
    <t>rs10269616</t>
  </si>
  <si>
    <t>rs704000</t>
  </si>
  <si>
    <t>rs10789931</t>
  </si>
  <si>
    <t>rs17078048</t>
  </si>
  <si>
    <t>rs35014268</t>
  </si>
  <si>
    <t>rs7736177</t>
  </si>
  <si>
    <t>rs2151131</t>
  </si>
  <si>
    <t>rs77617442</t>
  </si>
  <si>
    <t>rs113212351</t>
  </si>
  <si>
    <t>rs1464454</t>
  </si>
  <si>
    <t>rs142989338</t>
  </si>
  <si>
    <t>rs1420197</t>
  </si>
  <si>
    <t>rs7680787</t>
  </si>
  <si>
    <t>rs2373078</t>
  </si>
  <si>
    <t>rs9859117</t>
  </si>
  <si>
    <t>rs56185013</t>
  </si>
  <si>
    <t>rs17446091</t>
  </si>
  <si>
    <t>rs17764730</t>
  </si>
  <si>
    <t>rs2104574</t>
  </si>
  <si>
    <t>rs12705971</t>
  </si>
  <si>
    <t>rs8047395</t>
  </si>
  <si>
    <t>rs663129</t>
  </si>
  <si>
    <t>rs6755502</t>
  </si>
  <si>
    <t>rs10182181</t>
  </si>
  <si>
    <t>rs6265</t>
  </si>
  <si>
    <t>rs10938397</t>
  </si>
  <si>
    <t>rs11672660</t>
  </si>
  <si>
    <t>rs7498665</t>
  </si>
  <si>
    <t>rs2307111</t>
  </si>
  <si>
    <t>rs7124681</t>
  </si>
  <si>
    <t>rs1993709</t>
  </si>
  <si>
    <t>rs9816226</t>
  </si>
  <si>
    <t>rs13329567</t>
  </si>
  <si>
    <t>rs12446632</t>
  </si>
  <si>
    <t>rs7144011</t>
  </si>
  <si>
    <t>rs2744974</t>
  </si>
  <si>
    <t>rs1412235</t>
  </si>
  <si>
    <t>rs11713193</t>
  </si>
  <si>
    <t>rs3814883</t>
  </si>
  <si>
    <t>rs7550711</t>
  </si>
  <si>
    <t>rs2820311</t>
  </si>
  <si>
    <t>rs879620</t>
  </si>
  <si>
    <t>rs17391694</t>
  </si>
  <si>
    <t>rs16903285</t>
  </si>
  <si>
    <t>rs12429545</t>
  </si>
  <si>
    <t>rs4671328</t>
  </si>
  <si>
    <t>rs11165643</t>
  </si>
  <si>
    <t>rs17207196</t>
  </si>
  <si>
    <t>rs4889606</t>
  </si>
  <si>
    <t>rs17405819</t>
  </si>
  <si>
    <t>rs4237643</t>
  </si>
  <si>
    <t>rs11611246</t>
  </si>
  <si>
    <t>rs12964689</t>
  </si>
  <si>
    <t>rs1454687</t>
  </si>
  <si>
    <t>rs1320903</t>
  </si>
  <si>
    <t>rs2122042</t>
  </si>
  <si>
    <t>rs12369179</t>
  </si>
  <si>
    <t>rs1884897</t>
  </si>
  <si>
    <t>rs17806379</t>
  </si>
  <si>
    <t>rs4740619</t>
  </si>
  <si>
    <t>rs40067</t>
  </si>
  <si>
    <t>rs7551507</t>
  </si>
  <si>
    <t>rs1579557</t>
  </si>
  <si>
    <t>rs757318</t>
  </si>
  <si>
    <t>rs657452</t>
  </si>
  <si>
    <t>rs12049202</t>
  </si>
  <si>
    <t>rs2726040</t>
  </si>
  <si>
    <t>rs12939549</t>
  </si>
  <si>
    <t>rs2245368</t>
  </si>
  <si>
    <t>rs12885454</t>
  </si>
  <si>
    <t>rs4929923</t>
  </si>
  <si>
    <t>rs6985109</t>
  </si>
  <si>
    <t>rs16851483</t>
  </si>
  <si>
    <t>rs17513613</t>
  </si>
  <si>
    <t>rs2365389</t>
  </si>
  <si>
    <t>rs208015</t>
  </si>
  <si>
    <t>rs2075650</t>
  </si>
  <si>
    <t>rs615632</t>
  </si>
  <si>
    <t>rs7164727</t>
  </si>
  <si>
    <t>rs7084454</t>
  </si>
  <si>
    <t>rs4516268</t>
  </si>
  <si>
    <t>rs4621537</t>
  </si>
  <si>
    <t>rs732594</t>
  </si>
  <si>
    <t>rs977747</t>
  </si>
  <si>
    <t>rs7715256</t>
  </si>
  <si>
    <t>rs10788915</t>
  </si>
  <si>
    <t>rs11079849</t>
  </si>
  <si>
    <t>rs1296328</t>
  </si>
  <si>
    <t>rs7488867</t>
  </si>
  <si>
    <t>rs7903146</t>
  </si>
  <si>
    <t>rs4482463</t>
  </si>
  <si>
    <t>rs4986044</t>
  </si>
  <si>
    <t>rs3803286</t>
  </si>
  <si>
    <t>rs427943</t>
  </si>
  <si>
    <t>rs1528435</t>
  </si>
  <si>
    <t>rs3800229</t>
  </si>
  <si>
    <t>rs12150665</t>
  </si>
  <si>
    <t>rs7827182</t>
  </si>
  <si>
    <t>rs1218822</t>
  </si>
  <si>
    <t>rs11496125</t>
  </si>
  <si>
    <t>rs1048932</t>
  </si>
  <si>
    <t>rs4757144</t>
  </si>
  <si>
    <t>rs12549150</t>
  </si>
  <si>
    <t>rs1361739</t>
  </si>
  <si>
    <t>rs1477199</t>
  </si>
  <si>
    <t>rs577525</t>
  </si>
  <si>
    <t>rs10920678</t>
  </si>
  <si>
    <t>rs17522122</t>
  </si>
  <si>
    <t>rs9538141</t>
  </si>
  <si>
    <t>rs6804842</t>
  </si>
  <si>
    <t>rs7332115</t>
  </si>
  <si>
    <t>rs9989141</t>
  </si>
  <si>
    <t>rs2694047</t>
  </si>
  <si>
    <t>rs12468863</t>
  </si>
  <si>
    <t>rs4483850</t>
  </si>
  <si>
    <t>rs2010281</t>
  </si>
  <si>
    <t>rs12630999</t>
  </si>
  <si>
    <t>rs1045529</t>
  </si>
  <si>
    <t>rs11074446</t>
  </si>
  <si>
    <t>rs4639527</t>
  </si>
  <si>
    <t>rs2396625</t>
  </si>
  <si>
    <t>rs2065418</t>
  </si>
  <si>
    <t>rs7730898</t>
  </si>
  <si>
    <t>rs2733287</t>
  </si>
  <si>
    <t>rs12448257</t>
  </si>
  <si>
    <t>rs7243357</t>
  </si>
  <si>
    <t>rs930295</t>
  </si>
  <si>
    <t>rs9569808</t>
  </si>
  <si>
    <t>rs7181498</t>
  </si>
  <si>
    <t>rs7919</t>
  </si>
  <si>
    <t>rs6235</t>
  </si>
  <si>
    <t>rs12411886</t>
  </si>
  <si>
    <t>rs13227658</t>
  </si>
  <si>
    <t>rs1927790</t>
  </si>
  <si>
    <t>rs17094222</t>
  </si>
  <si>
    <t>rs7557796</t>
  </si>
  <si>
    <t>rs7025938</t>
  </si>
  <si>
    <t>rs2478879</t>
  </si>
  <si>
    <t>rs7628129</t>
  </si>
  <si>
    <t>rs895330</t>
  </si>
  <si>
    <t>rs7899106</t>
  </si>
  <si>
    <t>rs355777</t>
  </si>
  <si>
    <t>rs9507983</t>
  </si>
  <si>
    <t>rs12044597</t>
  </si>
  <si>
    <t>rs10929925</t>
  </si>
  <si>
    <t>rs11084553</t>
  </si>
  <si>
    <t>rs10197031</t>
  </si>
  <si>
    <t>rs592483</t>
  </si>
  <si>
    <t>rs7102454</t>
  </si>
  <si>
    <t>rs2611742</t>
  </si>
  <si>
    <t>rs273504</t>
  </si>
  <si>
    <t>rs2710323</t>
  </si>
  <si>
    <t>rs1852006</t>
  </si>
  <si>
    <t>rs29941</t>
  </si>
  <si>
    <t>rs1928295</t>
  </si>
  <si>
    <t>rs756717</t>
  </si>
  <si>
    <t>rs1006896</t>
  </si>
  <si>
    <t>rs4500930</t>
  </si>
  <si>
    <t>rs429343</t>
  </si>
  <si>
    <t>rs3007105</t>
  </si>
  <si>
    <t>rs1000940</t>
  </si>
  <si>
    <t>rs17636031</t>
  </si>
  <si>
    <t>rs8192675</t>
  </si>
  <si>
    <t>rs2479958</t>
  </si>
  <si>
    <t>rs6587552</t>
  </si>
  <si>
    <t>rs13263601</t>
  </si>
  <si>
    <t>rs13047416</t>
  </si>
  <si>
    <t>rs8092503</t>
  </si>
  <si>
    <t>rs10962549</t>
  </si>
  <si>
    <t>rs13417156</t>
  </si>
  <si>
    <t>rs215634</t>
  </si>
  <si>
    <t>rs811054</t>
  </si>
  <si>
    <t>rs2926614</t>
  </si>
  <si>
    <t>rs13240600</t>
  </si>
  <si>
    <t>rs10942267</t>
  </si>
  <si>
    <t>rs2162524</t>
  </si>
  <si>
    <t>rs7925214</t>
  </si>
  <si>
    <t>rs995258</t>
  </si>
  <si>
    <t>rs488029</t>
  </si>
  <si>
    <t>rs1503526</t>
  </si>
  <si>
    <t>rs4556997</t>
  </si>
  <si>
    <t>rs9540493</t>
  </si>
  <si>
    <t>rs12477088</t>
  </si>
  <si>
    <t>rs11866815</t>
  </si>
  <si>
    <t>rs6692586</t>
  </si>
  <si>
    <t>rs6964833</t>
  </si>
  <si>
    <t>rs7535528</t>
  </si>
  <si>
    <t>rs13209872</t>
  </si>
  <si>
    <t>rs1895957</t>
  </si>
  <si>
    <t>rs4864201</t>
  </si>
  <si>
    <t>rs4673553</t>
  </si>
  <si>
    <t>rs13174863</t>
  </si>
  <si>
    <t>rs3957285</t>
  </si>
  <si>
    <t>rs10842240</t>
  </si>
  <si>
    <t>rs13184896</t>
  </si>
  <si>
    <t>rs12593036</t>
  </si>
  <si>
    <t>rs1436344</t>
  </si>
  <si>
    <t>rs12454712</t>
  </si>
  <si>
    <t>rs8123881</t>
  </si>
  <si>
    <t>rs10483389</t>
  </si>
  <si>
    <t>rs2228213</t>
  </si>
  <si>
    <t>rs7010763</t>
  </si>
  <si>
    <t>rs2271189</t>
  </si>
  <si>
    <t>rs12595749</t>
  </si>
  <si>
    <t>rs6841761</t>
  </si>
  <si>
    <t>rs4280233</t>
  </si>
  <si>
    <t>rs4372836</t>
  </si>
  <si>
    <t>rs8097672</t>
  </si>
  <si>
    <t>rs7730004</t>
  </si>
  <si>
    <t>rs3209570</t>
  </si>
  <si>
    <t>rs4012234</t>
  </si>
  <si>
    <t>rs946824</t>
  </si>
  <si>
    <t>rs33485</t>
  </si>
  <si>
    <t>rs12364470</t>
  </si>
  <si>
    <t>rs9827823</t>
  </si>
  <si>
    <t>rs17804073</t>
  </si>
  <si>
    <t>rs10939792</t>
  </si>
  <si>
    <t>rs10886017</t>
  </si>
  <si>
    <t>rs7573263</t>
  </si>
  <si>
    <t>rs7601895</t>
  </si>
  <si>
    <t>rs4711986</t>
  </si>
  <si>
    <t>rs2045293</t>
  </si>
  <si>
    <t>rs13290794</t>
  </si>
  <si>
    <t>rs12189178</t>
  </si>
  <si>
    <t>rs1045411</t>
  </si>
  <si>
    <t>rs10146527</t>
  </si>
  <si>
    <t>rs12033257</t>
  </si>
  <si>
    <t>rs9650755</t>
  </si>
  <si>
    <t>rs13156123</t>
  </si>
  <si>
    <t>rs17820822</t>
  </si>
  <si>
    <t>rs284227</t>
  </si>
  <si>
    <t>rs13079205</t>
  </si>
  <si>
    <t>rs2680648</t>
  </si>
  <si>
    <t>rs2282231</t>
  </si>
  <si>
    <t>rs2281819</t>
  </si>
  <si>
    <t>rs12299814</t>
  </si>
  <si>
    <t>rs2307022</t>
  </si>
  <si>
    <t>rs716764</t>
  </si>
  <si>
    <t>rs11889536</t>
  </si>
  <si>
    <t>rs6606686</t>
  </si>
  <si>
    <t>rs10460960</t>
  </si>
  <si>
    <t>rs329651</t>
  </si>
  <si>
    <t>rs7780752</t>
  </si>
  <si>
    <t>rs7195386</t>
  </si>
  <si>
    <t>rs13012099</t>
  </si>
  <si>
    <t>rs1800668</t>
  </si>
  <si>
    <t>rs1426284</t>
  </si>
  <si>
    <t>rs16867703</t>
  </si>
  <si>
    <t>rs2516739</t>
  </si>
  <si>
    <t>rs17327461</t>
  </si>
  <si>
    <t>rs1876359</t>
  </si>
  <si>
    <t>rs6548221</t>
  </si>
  <si>
    <t>rs155510</t>
  </si>
  <si>
    <t>rs2080454</t>
  </si>
  <si>
    <t>rs2246664</t>
  </si>
  <si>
    <t>rs1336486</t>
  </si>
  <si>
    <t>rs2163188</t>
  </si>
  <si>
    <t>rs10510419</t>
  </si>
  <si>
    <t>rs7640424</t>
  </si>
  <si>
    <t>rs7871866</t>
  </si>
  <si>
    <t>rs7947143</t>
  </si>
  <si>
    <t>rs559231</t>
  </si>
  <si>
    <t>rs10779751</t>
  </si>
  <si>
    <t>rs6019482</t>
  </si>
  <si>
    <t>rs2190788</t>
  </si>
  <si>
    <t>rs11264483</t>
  </si>
  <si>
    <t>rs10192119</t>
  </si>
  <si>
    <t>rs13292976</t>
  </si>
  <si>
    <t>rs3849570</t>
  </si>
  <si>
    <t>rs1106090</t>
  </si>
  <si>
    <t>rs329122</t>
  </si>
  <si>
    <t>rs2289379</t>
  </si>
  <si>
    <t>rs12680842</t>
  </si>
  <si>
    <t>rs7235205</t>
  </si>
  <si>
    <t>rs1951455</t>
  </si>
  <si>
    <t>rs2185027</t>
  </si>
  <si>
    <t>rs10959687</t>
  </si>
  <si>
    <t>rs12564992</t>
  </si>
  <si>
    <t>rs7561278</t>
  </si>
  <si>
    <t>rs10497810</t>
  </si>
  <si>
    <t>rs733594</t>
  </si>
  <si>
    <t>rs7239883</t>
  </si>
  <si>
    <t>rs6864049</t>
  </si>
  <si>
    <t>rs1554790</t>
  </si>
  <si>
    <t>rs17309825</t>
  </si>
  <si>
    <t>rs12762034</t>
  </si>
  <si>
    <t>rs506338</t>
  </si>
  <si>
    <t>rs2192158</t>
  </si>
  <si>
    <t>rs2682406</t>
  </si>
  <si>
    <t>rs1784460</t>
  </si>
  <si>
    <t>rs10838465</t>
  </si>
  <si>
    <t>rs10795422</t>
  </si>
  <si>
    <t>rs6710871</t>
  </si>
  <si>
    <t>rs340025</t>
  </si>
  <si>
    <t>rs2579989</t>
  </si>
  <si>
    <t>rs10818810</t>
  </si>
  <si>
    <t>rs6461115</t>
  </si>
  <si>
    <t>rs1075901</t>
  </si>
  <si>
    <t>rs538579</t>
  </si>
  <si>
    <t>rs2907948</t>
  </si>
  <si>
    <t>rs10832778</t>
  </si>
  <si>
    <t>rs217671</t>
  </si>
  <si>
    <t>rs3852012</t>
  </si>
  <si>
    <t>rs1330052</t>
  </si>
  <si>
    <t>rs10887578</t>
  </si>
  <si>
    <t>rs946526</t>
  </si>
  <si>
    <t>rs10668</t>
  </si>
  <si>
    <t>rs10007906</t>
  </si>
  <si>
    <t>rs12868881</t>
  </si>
  <si>
    <t>rs7874154</t>
  </si>
  <si>
    <t>rs349088</t>
  </si>
  <si>
    <t>rs6738445</t>
  </si>
  <si>
    <t>rs12595158</t>
  </si>
  <si>
    <t>rs323742</t>
  </si>
  <si>
    <t>rs3807566</t>
  </si>
  <si>
    <t>rs17203016</t>
  </si>
  <si>
    <t>rs6707445</t>
  </si>
  <si>
    <t>rs1689437</t>
  </si>
  <si>
    <t>rs954018</t>
  </si>
  <si>
    <t>rs16845875</t>
  </si>
  <si>
    <t>rs769674</t>
  </si>
  <si>
    <t>rs6448587</t>
  </si>
  <si>
    <t>rs2367112</t>
  </si>
  <si>
    <t>rs326889</t>
  </si>
  <si>
    <t>rs11855853</t>
  </si>
  <si>
    <t>rs1990573</t>
  </si>
  <si>
    <t>rs2890652</t>
  </si>
  <si>
    <t>rs2634047</t>
  </si>
  <si>
    <t>rs1522569</t>
  </si>
  <si>
    <t>rs2246012</t>
  </si>
  <si>
    <t>rs6471941</t>
  </si>
  <si>
    <t>rs1365466</t>
  </si>
  <si>
    <t>rs2124499</t>
  </si>
  <si>
    <t>rs9077</t>
  </si>
  <si>
    <t>rs4963120</t>
  </si>
  <si>
    <t>rs10878946</t>
  </si>
  <si>
    <t>rs2235564</t>
  </si>
  <si>
    <t>rs7519259</t>
  </si>
  <si>
    <t>rs1150659</t>
  </si>
  <si>
    <t>rs6477694</t>
  </si>
  <si>
    <t>rs4969387</t>
  </si>
  <si>
    <t>rs6050446</t>
  </si>
  <si>
    <t>rs945211</t>
  </si>
  <si>
    <t>rs12147845</t>
  </si>
  <si>
    <t>rs16871902</t>
  </si>
  <si>
    <t>rs1038088</t>
  </si>
  <si>
    <t>rs11150911</t>
  </si>
  <si>
    <t>rs9530843</t>
  </si>
  <si>
    <t>rs7869771</t>
  </si>
  <si>
    <t>rs12989476</t>
  </si>
  <si>
    <t>rs11945861</t>
  </si>
  <si>
    <t>rs4148155</t>
  </si>
  <si>
    <t>rs738140</t>
  </si>
  <si>
    <t>rs1483121</t>
  </si>
  <si>
    <t>rs10971721</t>
  </si>
  <si>
    <t>rs6138482</t>
  </si>
  <si>
    <t>rs1955540</t>
  </si>
  <si>
    <t>rs12439798</t>
  </si>
  <si>
    <t>rs7421089</t>
  </si>
  <si>
    <t>rs17536077</t>
  </si>
  <si>
    <t>rs3731695</t>
  </si>
  <si>
    <t>rs1512914</t>
  </si>
  <si>
    <t>rs11066188</t>
  </si>
  <si>
    <t>rs11614340</t>
  </si>
  <si>
    <t>rs7607369</t>
  </si>
  <si>
    <t>rs7133378</t>
  </si>
  <si>
    <t>rs12041258</t>
  </si>
  <si>
    <t>rs11629783</t>
  </si>
  <si>
    <t>rs10797115</t>
  </si>
  <si>
    <t>rs1421334</t>
  </si>
  <si>
    <t>rs16966801</t>
  </si>
  <si>
    <t>rs12985909</t>
  </si>
  <si>
    <t>rs2143253</t>
  </si>
  <si>
    <t>rs6449532</t>
  </si>
  <si>
    <t>rs1941697</t>
  </si>
  <si>
    <t>rs6695119</t>
  </si>
  <si>
    <t>rs9349239</t>
  </si>
  <si>
    <t>rs11792311</t>
  </si>
  <si>
    <t>rs845084</t>
  </si>
  <si>
    <t>rs4677812</t>
  </si>
  <si>
    <t>rs1625427</t>
  </si>
  <si>
    <t>rs4936175</t>
  </si>
  <si>
    <t>rs7313220</t>
  </si>
  <si>
    <t>rs1899689</t>
  </si>
  <si>
    <t>rs11065987</t>
  </si>
  <si>
    <t>rs16907751</t>
  </si>
  <si>
    <t>rs12990777</t>
  </si>
  <si>
    <t>rs10433609</t>
  </si>
  <si>
    <t>rs353547</t>
  </si>
  <si>
    <t>rs16932761</t>
  </si>
  <si>
    <t>rs7083450</t>
  </si>
  <si>
    <t>rs11630240</t>
  </si>
  <si>
    <t>rs4722672</t>
  </si>
  <si>
    <t>rs740157</t>
  </si>
  <si>
    <t>rs6419734</t>
  </si>
  <si>
    <t>rs13110266</t>
  </si>
  <si>
    <t>rs4740383</t>
  </si>
  <si>
    <t>rs17531363</t>
  </si>
  <si>
    <t>rs6595205</t>
  </si>
  <si>
    <t>rs1814170</t>
  </si>
  <si>
    <t>rs10772055</t>
  </si>
  <si>
    <t>rs33439</t>
  </si>
  <si>
    <t>rs6512302</t>
  </si>
  <si>
    <t>rs263041</t>
  </si>
  <si>
    <t>rs10499276</t>
  </si>
  <si>
    <t>rs936227</t>
  </si>
  <si>
    <t>rs12022461</t>
  </si>
  <si>
    <t>rs3134353</t>
  </si>
  <si>
    <t>rs1409818</t>
  </si>
  <si>
    <t>rs11915371</t>
  </si>
  <si>
    <t>rs9571687</t>
  </si>
  <si>
    <t>rs765875</t>
  </si>
  <si>
    <t>rs4985155</t>
  </si>
  <si>
    <t>rs1521527</t>
  </si>
  <si>
    <t>rs7024334</t>
  </si>
  <si>
    <t>rs10894267</t>
  </si>
  <si>
    <t>rs6443750</t>
  </si>
  <si>
    <t>rs10840606</t>
  </si>
  <si>
    <t>rs13375205</t>
  </si>
  <si>
    <t>rs4082793</t>
  </si>
  <si>
    <t>rs6713781</t>
  </si>
  <si>
    <t>rs12035149</t>
  </si>
  <si>
    <t>rs3766430</t>
  </si>
  <si>
    <t>rs11736228</t>
  </si>
  <si>
    <t>rs4717623</t>
  </si>
  <si>
    <t>rs3930349</t>
  </si>
  <si>
    <t>rs9387640</t>
  </si>
  <si>
    <t>rs2579106</t>
  </si>
  <si>
    <t>rs6676084</t>
  </si>
  <si>
    <t>rs2174307</t>
  </si>
  <si>
    <t>rs2051559</t>
  </si>
  <si>
    <t>rs1964927</t>
  </si>
  <si>
    <t>rs3887080</t>
  </si>
  <si>
    <t>rs1263618</t>
  </si>
  <si>
    <t>rs10883759</t>
  </si>
  <si>
    <t>rs1658820</t>
  </si>
  <si>
    <t>rs962796</t>
  </si>
  <si>
    <t>rs1035010</t>
  </si>
  <si>
    <t>rs6690764</t>
  </si>
  <si>
    <t>rs10768994</t>
  </si>
  <si>
    <t>rs2467594</t>
  </si>
  <si>
    <t>rs6691857</t>
  </si>
  <si>
    <t>rs1982441</t>
  </si>
  <si>
    <t>rs3902951</t>
  </si>
  <si>
    <t>rs10824218</t>
  </si>
  <si>
    <t>rs1199334</t>
  </si>
  <si>
    <t>rs17789218</t>
  </si>
  <si>
    <t>rs934515</t>
  </si>
  <si>
    <t>rs1634350</t>
  </si>
  <si>
    <t>rs1007934</t>
  </si>
  <si>
    <t>rs12476772</t>
  </si>
  <si>
    <t>rs7607351</t>
  </si>
  <si>
    <t>rs12888545</t>
  </si>
  <si>
    <t>rs4682718</t>
  </si>
  <si>
    <t>rs4926853</t>
  </si>
  <si>
    <t>rs9367368</t>
  </si>
  <si>
    <t>rs11971041</t>
  </si>
  <si>
    <t>rs12922346</t>
  </si>
  <si>
    <t>rs17014375</t>
  </si>
  <si>
    <t>rs1730859</t>
  </si>
  <si>
    <t>rs2009416</t>
  </si>
  <si>
    <t>rs4880341</t>
  </si>
  <si>
    <t>rs7995015</t>
  </si>
  <si>
    <t>rs7172627</t>
  </si>
  <si>
    <t>rs8089514</t>
  </si>
  <si>
    <t>rs2875762</t>
  </si>
  <si>
    <t>rs1891215</t>
  </si>
  <si>
    <t>rs2850969</t>
  </si>
  <si>
    <t>rs11635675</t>
  </si>
  <si>
    <t>rs1912631</t>
  </si>
  <si>
    <t>rs4759075</t>
  </si>
  <si>
    <t>rs6014523</t>
  </si>
  <si>
    <t>rs6545709</t>
  </si>
  <si>
    <t>rs16882001</t>
  </si>
  <si>
    <t>rs2063177</t>
  </si>
  <si>
    <t>rs4858193</t>
  </si>
  <si>
    <t>rs486359</t>
  </si>
  <si>
    <t>rs12422552</t>
  </si>
  <si>
    <t>rs2425840</t>
  </si>
  <si>
    <t>rs17776719</t>
  </si>
  <si>
    <t>rs739742</t>
  </si>
  <si>
    <t>rs1285245</t>
  </si>
  <si>
    <t>rs4711122</t>
  </si>
  <si>
    <t>rs10883553</t>
  </si>
  <si>
    <t>rs11208662</t>
  </si>
  <si>
    <t>rs849135</t>
  </si>
  <si>
    <t>rs12779943</t>
  </si>
  <si>
    <t>rs7941030</t>
  </si>
  <si>
    <t>rs7147503</t>
  </si>
  <si>
    <t>rs11124991</t>
  </si>
  <si>
    <t>rs4858887</t>
  </si>
  <si>
    <t>rs9814633</t>
  </si>
  <si>
    <t>rs2616192</t>
  </si>
  <si>
    <t>rs9688431</t>
  </si>
  <si>
    <t>rs10811901</t>
  </si>
  <si>
    <t>rs6849518</t>
  </si>
  <si>
    <t>rs1819844</t>
  </si>
  <si>
    <t>rs10975933</t>
  </si>
  <si>
    <t>rs1399471</t>
  </si>
  <si>
    <t>rs6011457</t>
  </si>
  <si>
    <t>rs4683096</t>
  </si>
  <si>
    <t>rs7844647</t>
  </si>
  <si>
    <t>rs12448738</t>
  </si>
  <si>
    <t>rs11152368</t>
  </si>
  <si>
    <t>rs7760082</t>
  </si>
  <si>
    <t>rs12776880</t>
  </si>
  <si>
    <t>rs559267</t>
  </si>
  <si>
    <t>rs13209968</t>
  </si>
  <si>
    <t>rs2414128</t>
  </si>
  <si>
    <t>rs4834272</t>
  </si>
  <si>
    <t>rs2237403</t>
  </si>
  <si>
    <t>rs1787267</t>
  </si>
  <si>
    <t>rs4534977</t>
  </si>
  <si>
    <t>rs9299</t>
  </si>
  <si>
    <t>rs7249143</t>
  </si>
  <si>
    <t>rs6569648</t>
  </si>
  <si>
    <t>rs4766710</t>
  </si>
  <si>
    <t>rs7973955</t>
  </si>
  <si>
    <t>rs12149756</t>
  </si>
  <si>
    <t>rs17001561</t>
  </si>
  <si>
    <t>rs4307239</t>
  </si>
  <si>
    <t>rs4523552</t>
  </si>
  <si>
    <t>rs12692596</t>
  </si>
  <si>
    <t>rs2012502</t>
  </si>
  <si>
    <t>rs4653017</t>
  </si>
  <si>
    <t>rs11129662</t>
  </si>
  <si>
    <t>rs12488237</t>
  </si>
  <si>
    <t>rs2543132</t>
  </si>
  <si>
    <t>rs10818938</t>
  </si>
  <si>
    <t>rs6023633</t>
  </si>
  <si>
    <t>rs11781222</t>
  </si>
  <si>
    <t>rs12206564</t>
  </si>
  <si>
    <t>rs761423</t>
  </si>
  <si>
    <t>rs6804181</t>
  </si>
  <si>
    <t>rs2866816</t>
  </si>
  <si>
    <t>rs174845</t>
  </si>
  <si>
    <t>rs1430387</t>
  </si>
  <si>
    <t>rs1187352</t>
  </si>
  <si>
    <t>rs4796243</t>
  </si>
  <si>
    <t>rs7683836</t>
  </si>
  <si>
    <t>rs13168288</t>
  </si>
  <si>
    <t>rs11739877</t>
  </si>
  <si>
    <t>rs6661316</t>
  </si>
  <si>
    <t>rs4072917</t>
  </si>
  <si>
    <t>rs2499714</t>
  </si>
  <si>
    <t>rs11917965</t>
  </si>
  <si>
    <t>rs4745794</t>
  </si>
  <si>
    <t>rs2491864</t>
  </si>
  <si>
    <t>rs1557672</t>
  </si>
  <si>
    <t>rs1485038</t>
  </si>
  <si>
    <t>rs4989244</t>
  </si>
  <si>
    <t>rs10438964</t>
  </si>
  <si>
    <t>rs705980</t>
  </si>
  <si>
    <t>rs6480715</t>
  </si>
  <si>
    <t>rs11921432</t>
  </si>
  <si>
    <t>rs6767619</t>
  </si>
  <si>
    <t>rs12520006</t>
  </si>
  <si>
    <t>rs17236194</t>
  </si>
  <si>
    <t>rs4802778</t>
  </si>
  <si>
    <t>rs6852276</t>
  </si>
  <si>
    <t>rs5742914</t>
  </si>
  <si>
    <t>rs13432055</t>
  </si>
  <si>
    <t>rs11753081</t>
  </si>
  <si>
    <t>rs2631681</t>
  </si>
  <si>
    <t>rs11659764</t>
  </si>
  <si>
    <t>rs1371108</t>
  </si>
  <si>
    <t>rs16940823</t>
  </si>
  <si>
    <t>rs2174367</t>
  </si>
  <si>
    <t>rs7560871</t>
  </si>
  <si>
    <t>rs331949</t>
  </si>
  <si>
    <t>rs4663629</t>
  </si>
  <si>
    <t>rs779206</t>
  </si>
  <si>
    <t>rs1903579</t>
  </si>
  <si>
    <t>rs7784465</t>
  </si>
  <si>
    <t>rs11105839</t>
  </si>
  <si>
    <t>rs2837398</t>
  </si>
  <si>
    <t>rs11712367</t>
  </si>
  <si>
    <t>rs8007908</t>
  </si>
  <si>
    <t>rs17608150</t>
  </si>
  <si>
    <t>rs11075489</t>
  </si>
  <si>
    <t>rs6764533</t>
  </si>
  <si>
    <t>rs17819597</t>
  </si>
  <si>
    <t>rs12905439</t>
  </si>
  <si>
    <t>rs12597712</t>
  </si>
  <si>
    <t>rs10163018</t>
  </si>
  <si>
    <t>rs12148330</t>
  </si>
  <si>
    <t>rs823074</t>
  </si>
  <si>
    <t>rs223391</t>
  </si>
  <si>
    <t>rs7748777</t>
  </si>
  <si>
    <t>rs9361779</t>
  </si>
  <si>
    <t>rs16864515</t>
  </si>
  <si>
    <t>rs10155614</t>
  </si>
  <si>
    <t>rs2074613</t>
  </si>
  <si>
    <t>rs459552</t>
  </si>
  <si>
    <t>rs7929418</t>
  </si>
  <si>
    <t>rs9332817</t>
  </si>
  <si>
    <t>rs16965225</t>
  </si>
  <si>
    <t>rs852056</t>
  </si>
  <si>
    <t>rs16847706</t>
  </si>
  <si>
    <t>rs17551974</t>
  </si>
  <si>
    <t>rs159032</t>
  </si>
  <si>
    <t>rs9364687</t>
  </si>
  <si>
    <t>rs702820</t>
  </si>
  <si>
    <t>rs11170468</t>
  </si>
  <si>
    <t>rs249292</t>
  </si>
  <si>
    <t>rs11115176</t>
  </si>
  <si>
    <t>rs9848399</t>
  </si>
  <si>
    <t>rs420158</t>
  </si>
  <si>
    <t>rs10009336</t>
  </si>
  <si>
    <t>rs7716275</t>
  </si>
  <si>
    <t>rs1544459</t>
  </si>
  <si>
    <t>rs7123876</t>
  </si>
  <si>
    <t>rs7334078</t>
  </si>
  <si>
    <t>rs755407</t>
  </si>
  <si>
    <t>rs4814512</t>
  </si>
  <si>
    <t>rs17619973</t>
  </si>
  <si>
    <t>rs4700646</t>
  </si>
  <si>
    <t>rs2170382</t>
  </si>
  <si>
    <t>rs9845966</t>
  </si>
  <si>
    <t>rs7006629</t>
  </si>
  <si>
    <t>rs1865341</t>
  </si>
  <si>
    <t>rs2605603</t>
  </si>
  <si>
    <t>rs4670627</t>
  </si>
  <si>
    <t>rs7581217</t>
  </si>
  <si>
    <t>rs1523768</t>
  </si>
  <si>
    <t>rs2718786</t>
  </si>
  <si>
    <t>rs13201877</t>
  </si>
  <si>
    <t>rs1048303</t>
  </si>
  <si>
    <t>rs2429150</t>
  </si>
  <si>
    <t>rs8036040</t>
  </si>
  <si>
    <t>rs8061382</t>
  </si>
  <si>
    <t>rs7220138</t>
  </si>
  <si>
    <t>rs9615905</t>
  </si>
  <si>
    <t>rs10935143</t>
  </si>
  <si>
    <t>rs16865650</t>
  </si>
  <si>
    <t>rs3769948</t>
  </si>
  <si>
    <t>rs13250058</t>
  </si>
  <si>
    <t>rs17450772</t>
  </si>
  <si>
    <t>rs11128760</t>
  </si>
  <si>
    <t>rs13072412</t>
  </si>
  <si>
    <t>rs7802342</t>
  </si>
  <si>
    <t>rs7031064</t>
  </si>
  <si>
    <t>rs1363695</t>
  </si>
  <si>
    <t>rs7805441</t>
  </si>
  <si>
    <t>rs7120873</t>
  </si>
  <si>
    <t>rs1011407</t>
  </si>
  <si>
    <t>rs2293605</t>
  </si>
  <si>
    <t>rs4722398</t>
  </si>
  <si>
    <t>rs5751239</t>
  </si>
  <si>
    <t>rs2600226</t>
  </si>
  <si>
    <t>rs7865157</t>
  </si>
  <si>
    <t>rs1304070</t>
  </si>
  <si>
    <t>rs9820051</t>
  </si>
  <si>
    <t>rs13298062</t>
  </si>
  <si>
    <t>rs784944</t>
  </si>
  <si>
    <t>rs9806058</t>
  </si>
  <si>
    <t>rs4783241</t>
  </si>
  <si>
    <t>rs6556301</t>
  </si>
  <si>
    <t>rs4877313</t>
  </si>
  <si>
    <t>rs3851083</t>
  </si>
  <si>
    <t>rs9463175</t>
  </si>
  <si>
    <t>rs897356</t>
  </si>
  <si>
    <t>rs9302083</t>
  </si>
  <si>
    <t>rs1455137</t>
  </si>
  <si>
    <t>rs4851243</t>
  </si>
  <si>
    <t>rs11670142</t>
  </si>
  <si>
    <t>rs11118308</t>
  </si>
  <si>
    <t>rs1465900</t>
  </si>
  <si>
    <t>rs6781254</t>
  </si>
  <si>
    <t>rs7826312</t>
  </si>
  <si>
    <t>rs4911442</t>
  </si>
  <si>
    <t>rs6921533</t>
  </si>
  <si>
    <t>rs2198679</t>
  </si>
  <si>
    <t>rs7615297</t>
  </si>
  <si>
    <t>rs7674623</t>
  </si>
  <si>
    <t>rs2023671</t>
  </si>
  <si>
    <t>rs10160701</t>
  </si>
  <si>
    <t>rs8081039</t>
  </si>
  <si>
    <t>rs621042</t>
  </si>
  <si>
    <t>rs7600699</t>
  </si>
  <si>
    <t>rs460799</t>
  </si>
  <si>
    <t>rs10989568</t>
  </si>
  <si>
    <t>rs1324110</t>
  </si>
  <si>
    <t>rs1899898</t>
  </si>
  <si>
    <t>rs11577094</t>
  </si>
  <si>
    <t>rs11251352</t>
  </si>
  <si>
    <t>rs11581304</t>
  </si>
  <si>
    <t>rs2155645</t>
  </si>
  <si>
    <t>rs2768950</t>
  </si>
  <si>
    <t>rs17019087</t>
  </si>
  <si>
    <t>rs17573940</t>
  </si>
  <si>
    <t>rs10408013</t>
  </si>
  <si>
    <t>rs1937684</t>
  </si>
  <si>
    <t>rs12065553</t>
  </si>
  <si>
    <t>rs7569010</t>
  </si>
  <si>
    <t>rs1574213</t>
  </si>
  <si>
    <t>rs6121381</t>
  </si>
  <si>
    <t>rs12481037</t>
  </si>
  <si>
    <t>rs7652415</t>
  </si>
  <si>
    <t>rs1511471</t>
  </si>
  <si>
    <t>rs7534091</t>
  </si>
  <si>
    <t>rs4518345</t>
  </si>
  <si>
    <t>rs4703019</t>
  </si>
  <si>
    <t>rs4812405</t>
  </si>
  <si>
    <t>rs2254542</t>
  </si>
  <si>
    <t>rs16914051</t>
  </si>
  <si>
    <t>rs223051</t>
  </si>
  <si>
    <t>rs491711</t>
  </si>
  <si>
    <t>rs11173522</t>
  </si>
  <si>
    <t>rs7975791</t>
  </si>
  <si>
    <t>rs10431745</t>
  </si>
  <si>
    <t>rs8016771</t>
  </si>
  <si>
    <t>rs12439829</t>
  </si>
  <si>
    <t>rs2836961</t>
  </si>
  <si>
    <t>rs9810356</t>
  </si>
  <si>
    <t>rs248139</t>
  </si>
  <si>
    <t>rs1853639</t>
  </si>
  <si>
    <t>rs10243319</t>
  </si>
  <si>
    <t>rs11001963</t>
  </si>
  <si>
    <t>rs10745785</t>
  </si>
  <si>
    <t>rs7134628</t>
  </si>
  <si>
    <t>rs1467693</t>
  </si>
  <si>
    <t>rs6564360</t>
  </si>
  <si>
    <t>rs10915840</t>
  </si>
  <si>
    <t>rs11121210</t>
  </si>
  <si>
    <t>rs2317299</t>
  </si>
  <si>
    <t>rs7567655</t>
  </si>
  <si>
    <t>rs12675063</t>
  </si>
  <si>
    <t>rs4523610</t>
  </si>
  <si>
    <t>rs17120367</t>
  </si>
  <si>
    <t>rs9426003</t>
  </si>
  <si>
    <t>rs11754747</t>
  </si>
  <si>
    <t>rs9397927</t>
  </si>
  <si>
    <t>rs1830074</t>
  </si>
  <si>
    <t>rs629443</t>
  </si>
  <si>
    <t>rs1474976</t>
  </si>
  <si>
    <t>rs4856794</t>
  </si>
  <si>
    <t>rs731834</t>
  </si>
  <si>
    <t>rs1911746</t>
  </si>
  <si>
    <t>rs3813680</t>
  </si>
  <si>
    <t>rs903959</t>
  </si>
  <si>
    <t>rs2279620</t>
  </si>
  <si>
    <t>rs853681</t>
  </si>
  <si>
    <t>rs676749</t>
  </si>
  <si>
    <t>rs16839578</t>
  </si>
  <si>
    <t>rs6850639</t>
  </si>
  <si>
    <t>rs17424278</t>
  </si>
  <si>
    <t>rs6759670</t>
  </si>
  <si>
    <t>rs7761673</t>
  </si>
  <si>
    <t>rs40245</t>
  </si>
  <si>
    <t>rs12449219</t>
  </si>
  <si>
    <t>rs12629015</t>
  </si>
  <si>
    <t>rs10830452</t>
  </si>
  <si>
    <t>rs1420341</t>
  </si>
  <si>
    <t>rs8071182</t>
  </si>
  <si>
    <t>rs10198345</t>
  </si>
  <si>
    <t>rs1524277</t>
  </si>
  <si>
    <t>rs16906845</t>
  </si>
  <si>
    <t>rs2809395</t>
  </si>
  <si>
    <t>rs13072731</t>
  </si>
  <si>
    <t>rs896183</t>
  </si>
  <si>
    <t>rs17720922</t>
  </si>
  <si>
    <t>rs1125804</t>
  </si>
  <si>
    <t>rs9904177</t>
  </si>
  <si>
    <t>rs17056301</t>
  </si>
  <si>
    <t>rs17709991</t>
  </si>
  <si>
    <t>rs12545740</t>
  </si>
  <si>
    <t>rs7117238</t>
  </si>
  <si>
    <t>rs4906908</t>
  </si>
  <si>
    <t>rs11643673</t>
  </si>
  <si>
    <t>rs6561710</t>
  </si>
  <si>
    <t>rs961917</t>
  </si>
  <si>
    <t>rs802460</t>
  </si>
  <si>
    <t>rs7162238</t>
  </si>
  <si>
    <t>rs10491182</t>
  </si>
  <si>
    <t>rs16982345</t>
  </si>
  <si>
    <t>rs10733051</t>
  </si>
  <si>
    <t>rs4954638</t>
  </si>
  <si>
    <t>rs11710798</t>
  </si>
  <si>
    <t>rs6901756</t>
  </si>
  <si>
    <t>rs2796456</t>
  </si>
  <si>
    <t>rs9964756</t>
  </si>
  <si>
    <t>rs2304130</t>
  </si>
  <si>
    <t>rs13069244</t>
  </si>
  <si>
    <t>rs10757826</t>
  </si>
  <si>
    <t>rs11138313</t>
  </si>
  <si>
    <t>rs12628891</t>
  </si>
  <si>
    <t>rs3764835</t>
  </si>
  <si>
    <t>rs2283093</t>
  </si>
  <si>
    <t>rs6463489</t>
  </si>
  <si>
    <t>rs9787495</t>
  </si>
  <si>
    <t>rs1941213</t>
  </si>
  <si>
    <t>rs17105272</t>
  </si>
  <si>
    <t>rs11658335</t>
  </si>
  <si>
    <t>rs2973564</t>
  </si>
  <si>
    <t>rs762147</t>
  </si>
  <si>
    <t>rs11538</t>
  </si>
  <si>
    <t>rs138289</t>
  </si>
  <si>
    <t>rs535533</t>
  </si>
  <si>
    <t>rs1554194</t>
  </si>
  <si>
    <t>rs17695092</t>
  </si>
  <si>
    <t>rs6594967</t>
  </si>
  <si>
    <t>rs6968554</t>
  </si>
  <si>
    <t>rs2029085</t>
  </si>
  <si>
    <t>rs1402025</t>
  </si>
  <si>
    <t>rs328049</t>
  </si>
  <si>
    <t>rs12651833</t>
  </si>
  <si>
    <t>rs1829130</t>
  </si>
  <si>
    <t>rs1608445</t>
  </si>
  <si>
    <t>rs7230021</t>
  </si>
  <si>
    <t>rs17272434</t>
  </si>
  <si>
    <t>rs2305417</t>
  </si>
  <si>
    <t>rs26495</t>
  </si>
  <si>
    <t>rs4430672</t>
  </si>
  <si>
    <t>rs294704</t>
  </si>
  <si>
    <t>rs9296723</t>
  </si>
  <si>
    <t>rs7254892</t>
  </si>
  <si>
    <t>rs1884389</t>
  </si>
  <si>
    <t>rs11089885</t>
  </si>
  <si>
    <t>rs7685048</t>
  </si>
  <si>
    <t>rs8126575</t>
  </si>
  <si>
    <t>rs17538472</t>
  </si>
  <si>
    <t>rs17757975</t>
  </si>
  <si>
    <t>rs324534</t>
  </si>
  <si>
    <t>rs6499654</t>
  </si>
  <si>
    <t>rs8070454</t>
  </si>
  <si>
    <t>rs2270778</t>
  </si>
  <si>
    <t>rs13130964</t>
  </si>
  <si>
    <t>rs2269828</t>
  </si>
  <si>
    <t>rs243387</t>
  </si>
  <si>
    <t>rs16833232</t>
  </si>
  <si>
    <t>rs7952757</t>
  </si>
  <si>
    <t>rs17599948</t>
  </si>
  <si>
    <t>rs6777784</t>
  </si>
  <si>
    <t>rs10259665</t>
  </si>
  <si>
    <t>rs6827083</t>
  </si>
  <si>
    <t>rs7950748</t>
  </si>
  <si>
    <t>rs2143624</t>
  </si>
  <si>
    <t>rs1476322</t>
  </si>
  <si>
    <t>rs972283</t>
  </si>
  <si>
    <t>rs10732321</t>
  </si>
  <si>
    <t>rs4077093</t>
  </si>
  <si>
    <t>rs2007231</t>
  </si>
  <si>
    <t>rs1345942</t>
  </si>
  <si>
    <t>rs4865796</t>
  </si>
  <si>
    <t>rs17805532</t>
  </si>
  <si>
    <t>rs175165</t>
  </si>
  <si>
    <t>rs1043011</t>
  </si>
  <si>
    <t>rs2477017</t>
  </si>
  <si>
    <t>rs2035831</t>
  </si>
  <si>
    <t>rs310618</t>
  </si>
  <si>
    <t>rs9514131</t>
  </si>
  <si>
    <t>rs11080090</t>
  </si>
  <si>
    <t>rs925421</t>
  </si>
  <si>
    <t>rs2832283</t>
  </si>
  <si>
    <t>rs11784576</t>
  </si>
  <si>
    <t>rs3829849</t>
  </si>
  <si>
    <t>rs1584121</t>
  </si>
  <si>
    <t>rs645482</t>
  </si>
  <si>
    <t>rs10118866</t>
  </si>
  <si>
    <t>rs4936671</t>
  </si>
  <si>
    <t>rs1394879</t>
  </si>
  <si>
    <t>rs2876248</t>
  </si>
  <si>
    <t>rs2619976</t>
  </si>
  <si>
    <t>rs10066835</t>
  </si>
  <si>
    <t>rs1020548</t>
  </si>
  <si>
    <t>rs9475173</t>
  </si>
  <si>
    <t>rs3826705</t>
  </si>
  <si>
    <t>rs7397059</t>
  </si>
  <si>
    <t>rs825680</t>
  </si>
  <si>
    <t>rs11649864</t>
  </si>
  <si>
    <t>rs2119753</t>
  </si>
  <si>
    <t>rs1956153</t>
  </si>
  <si>
    <t>rs1169091</t>
  </si>
  <si>
    <t>rs1117080</t>
  </si>
  <si>
    <t>rs9326846</t>
  </si>
  <si>
    <t>rs17685</t>
  </si>
  <si>
    <t>rs11790280</t>
  </si>
  <si>
    <t>rs6457824</t>
  </si>
  <si>
    <t>rs8007097</t>
  </si>
  <si>
    <t>rs17681708</t>
  </si>
  <si>
    <t>rs4704513</t>
  </si>
  <si>
    <t>rs16846133</t>
  </si>
  <si>
    <t>rs2053865</t>
  </si>
  <si>
    <t>rs11228824</t>
  </si>
  <si>
    <t>rs7181610</t>
  </si>
  <si>
    <t>rs9527455</t>
  </si>
  <si>
    <t>rs7209235</t>
  </si>
  <si>
    <t>rs13153166</t>
  </si>
  <si>
    <t>rs368863</t>
  </si>
  <si>
    <t>rs12899905</t>
  </si>
  <si>
    <t>rs10263780</t>
  </si>
  <si>
    <t>rs17096510</t>
  </si>
  <si>
    <t>rs2526919</t>
  </si>
  <si>
    <t>rs1468069</t>
  </si>
  <si>
    <t>rs3781815</t>
  </si>
  <si>
    <t>rs7694732</t>
  </si>
  <si>
    <t>rs1668633</t>
  </si>
  <si>
    <t>rs9547153</t>
  </si>
  <si>
    <t>rs2489676</t>
  </si>
  <si>
    <t>rs17739702</t>
  </si>
  <si>
    <t>rs1158684</t>
  </si>
  <si>
    <t>rs10132411</t>
  </si>
  <si>
    <t>rs1462496</t>
  </si>
  <si>
    <t>rs653264</t>
  </si>
  <si>
    <t>rs7200919</t>
  </si>
  <si>
    <t>rs10942476</t>
  </si>
  <si>
    <t>rs16875962</t>
  </si>
  <si>
    <t>rs719802</t>
  </si>
  <si>
    <t>rs4953577</t>
  </si>
  <si>
    <t>rs12502727</t>
  </si>
  <si>
    <t>rs3919949</t>
  </si>
  <si>
    <t>rs11119208</t>
  </si>
  <si>
    <t>rs1492767</t>
  </si>
  <si>
    <t>rs1885728</t>
  </si>
  <si>
    <t>rs1227244</t>
  </si>
  <si>
    <t>rs1277723</t>
  </si>
  <si>
    <t>rs9318686</t>
  </si>
  <si>
    <t>rs1030174</t>
  </si>
  <si>
    <t>rs329277</t>
  </si>
  <si>
    <t>rs11138082</t>
  </si>
  <si>
    <t>rs11056875</t>
  </si>
  <si>
    <t>rs1275691</t>
  </si>
  <si>
    <t>rs455527</t>
  </si>
  <si>
    <t>rs1241986</t>
  </si>
  <si>
    <t>rs6056413</t>
  </si>
  <si>
    <t>rs6433243</t>
  </si>
  <si>
    <t>rs9921416</t>
  </si>
  <si>
    <t>rs6879326</t>
  </si>
  <si>
    <t>rs1593304</t>
  </si>
  <si>
    <t>rs9408882</t>
  </si>
  <si>
    <t>rs1883776</t>
  </si>
  <si>
    <t>rs11096549</t>
  </si>
  <si>
    <t>rs2362774</t>
  </si>
  <si>
    <t>rs999889</t>
  </si>
  <si>
    <t>rs11606884</t>
  </si>
  <si>
    <t>rs7987314</t>
  </si>
  <si>
    <t>rs10144318</t>
  </si>
  <si>
    <t>rs8033995</t>
  </si>
  <si>
    <t>rs17100323</t>
  </si>
  <si>
    <t>rs4912637</t>
  </si>
  <si>
    <t>rs2762343</t>
  </si>
  <si>
    <t>rs9389942</t>
  </si>
  <si>
    <t>rs10904675</t>
  </si>
  <si>
    <t>rs2274550</t>
  </si>
  <si>
    <t>rs7206395</t>
  </si>
  <si>
    <t>rs273697</t>
  </si>
  <si>
    <t>rs591088</t>
  </si>
  <si>
    <t>rs1530559</t>
  </si>
  <si>
    <t>rs10514710</t>
  </si>
  <si>
    <t>rs6818414</t>
  </si>
  <si>
    <t>rs573455</t>
  </si>
  <si>
    <t>rs6589497</t>
  </si>
  <si>
    <t>rs10131890</t>
  </si>
  <si>
    <t>rs2160077</t>
  </si>
  <si>
    <t>rs6574695</t>
  </si>
  <si>
    <t>rs189843</t>
  </si>
  <si>
    <t>rs280329</t>
  </si>
  <si>
    <t>rs9478671</t>
  </si>
  <si>
    <t>rs4676084</t>
  </si>
  <si>
    <t>rs1014194</t>
  </si>
  <si>
    <t>rs2052883</t>
  </si>
  <si>
    <t>rs254800</t>
  </si>
  <si>
    <t>rs262130</t>
  </si>
  <si>
    <t>rs12380502</t>
  </si>
  <si>
    <t>rs6047046</t>
  </si>
  <si>
    <t>rs12759296</t>
  </si>
  <si>
    <t>rs17767510</t>
  </si>
  <si>
    <t>rs7727781</t>
  </si>
  <si>
    <t>rs6591407</t>
  </si>
  <si>
    <t>rs3730074</t>
  </si>
  <si>
    <t>rs12904652</t>
  </si>
  <si>
    <t>rs1445305</t>
  </si>
  <si>
    <t>rs10073659</t>
  </si>
  <si>
    <t>rs634042</t>
  </si>
  <si>
    <t>rs217433</t>
  </si>
  <si>
    <t>rs2899663</t>
  </si>
  <si>
    <t>rs10514222</t>
  </si>
  <si>
    <t>rs17069831</t>
  </si>
  <si>
    <t>rs4757638</t>
  </si>
  <si>
    <t>rs4860782</t>
  </si>
  <si>
    <t>rs1776209</t>
  </si>
  <si>
    <t>rs2959592</t>
  </si>
  <si>
    <t>rs2280039</t>
  </si>
  <si>
    <t>rs10071816</t>
  </si>
  <si>
    <t>rs17535749</t>
  </si>
  <si>
    <t>rs1021066</t>
  </si>
  <si>
    <t>rs7009017</t>
  </si>
  <si>
    <t>rs9527958</t>
  </si>
  <si>
    <t>rs9965170</t>
  </si>
  <si>
    <t>rs284262</t>
  </si>
  <si>
    <t>rs17171818</t>
  </si>
  <si>
    <t>rs2717926</t>
  </si>
  <si>
    <t>rs17201143</t>
  </si>
  <si>
    <t>rs12519552</t>
  </si>
  <si>
    <t>rs2914711</t>
  </si>
  <si>
    <t>rs10858334</t>
  </si>
  <si>
    <t>rs2322622</t>
  </si>
  <si>
    <t>rs11708733</t>
  </si>
  <si>
    <t>rs13159555</t>
  </si>
  <si>
    <t>rs6495252</t>
  </si>
  <si>
    <t>rs2423668</t>
  </si>
  <si>
    <t>rs13001304</t>
  </si>
  <si>
    <t>rs4886869</t>
  </si>
  <si>
    <t>rs1865989</t>
  </si>
  <si>
    <t>rs236527</t>
  </si>
  <si>
    <t>rs13072095</t>
  </si>
  <si>
    <t>rs857601</t>
  </si>
  <si>
    <t>rs13034320</t>
  </si>
  <si>
    <t>rs17452260</t>
  </si>
  <si>
    <t>rs3819811</t>
  </si>
  <si>
    <t>rs10846428</t>
  </si>
  <si>
    <t>rs2000</t>
  </si>
  <si>
    <t>rs7933205</t>
  </si>
  <si>
    <t>rs12443621</t>
  </si>
  <si>
    <t>rs2061813</t>
  </si>
  <si>
    <t>rs8067737</t>
  </si>
  <si>
    <t>rs1704190</t>
  </si>
  <si>
    <t>rs9356132</t>
  </si>
  <si>
    <t>rs10275044</t>
  </si>
  <si>
    <t>rs7323827</t>
  </si>
  <si>
    <t>rs818524</t>
  </si>
  <si>
    <t>rs1039763</t>
  </si>
  <si>
    <t>rs2842385</t>
  </si>
  <si>
    <t>rs2172211</t>
  </si>
  <si>
    <t>rs3807875</t>
  </si>
  <si>
    <t>rs7313924</t>
  </si>
  <si>
    <t>rs6482729</t>
  </si>
  <si>
    <t>rs12589208</t>
  </si>
  <si>
    <t>rs226000</t>
  </si>
  <si>
    <t>rs11904490</t>
  </si>
  <si>
    <t>rs4521182</t>
  </si>
  <si>
    <t>rs483752</t>
  </si>
  <si>
    <t>rs6497676</t>
  </si>
  <si>
    <t>rs3005710</t>
  </si>
  <si>
    <t>rs3844598</t>
  </si>
  <si>
    <t>rs472611</t>
  </si>
  <si>
    <t>rs7512146</t>
  </si>
  <si>
    <t>rs12615778</t>
  </si>
  <si>
    <t>rs13267015</t>
  </si>
  <si>
    <t>rs12953970</t>
  </si>
  <si>
    <t>rs4148866</t>
  </si>
  <si>
    <t>rs2346840</t>
  </si>
  <si>
    <t>rs7630080</t>
  </si>
  <si>
    <t>rs10119216</t>
  </si>
  <si>
    <t>rs4538727</t>
  </si>
  <si>
    <t>rs1109255</t>
  </si>
  <si>
    <t>rs2440452</t>
  </si>
  <si>
    <t>rs7235563</t>
  </si>
  <si>
    <t>rs12620249</t>
  </si>
  <si>
    <t>rs11707639</t>
  </si>
  <si>
    <t>rs6712</t>
  </si>
  <si>
    <t>rs11128904</t>
  </si>
  <si>
    <t>rs4686682</t>
  </si>
  <si>
    <t>rs12779328</t>
  </si>
  <si>
    <t>rs1454148</t>
  </si>
  <si>
    <t>rs298563</t>
  </si>
  <si>
    <t>rs2281997</t>
  </si>
  <si>
    <t>rs1316369</t>
  </si>
  <si>
    <t>rs523092</t>
  </si>
  <si>
    <t>rs1596299</t>
  </si>
  <si>
    <t>rs10923803</t>
  </si>
  <si>
    <t>rs11246991</t>
  </si>
  <si>
    <t>rs7564220</t>
  </si>
  <si>
    <t>rs10765208</t>
  </si>
  <si>
    <t>rs246551</t>
  </si>
  <si>
    <t>rs7874181</t>
  </si>
  <si>
    <t>rs8176786</t>
  </si>
  <si>
    <t>rs9910424</t>
  </si>
  <si>
    <r>
      <t xml:space="preserve">Significant associations are defined by the Bonferroni-adjusted threshold </t>
    </r>
    <r>
      <rPr>
        <i/>
        <sz val="12"/>
        <color theme="1"/>
        <rFont val="Aptos Narrow"/>
        <scheme val="minor"/>
      </rPr>
      <t>P</t>
    </r>
    <r>
      <rPr>
        <sz val="12"/>
        <color theme="1"/>
        <rFont val="Aptos Narrow"/>
        <family val="2"/>
        <scheme val="minor"/>
      </rPr>
      <t xml:space="preserve"> &lt; 5.84e-5.</t>
    </r>
  </si>
  <si>
    <r>
      <t xml:space="preserve">Significant associations are defined by the Bonferroni-adjusted threshold </t>
    </r>
    <r>
      <rPr>
        <i/>
        <sz val="12"/>
        <color theme="1"/>
        <rFont val="Aptos Narrow"/>
        <family val="2"/>
        <scheme val="minor"/>
      </rPr>
      <t>P</t>
    </r>
    <r>
      <rPr>
        <sz val="12"/>
        <color theme="1"/>
        <rFont val="Aptos Narrow"/>
        <family val="2"/>
        <scheme val="minor"/>
      </rPr>
      <t xml:space="preserve"> &lt; 5.43e-4.</t>
    </r>
  </si>
  <si>
    <r>
      <t xml:space="preserve">Significant associations are defined by the Bonferroni-adjusted threshold </t>
    </r>
    <r>
      <rPr>
        <i/>
        <sz val="12"/>
        <color theme="1"/>
        <rFont val="Aptos Narrow"/>
        <family val="2"/>
        <scheme val="minor"/>
      </rPr>
      <t>P</t>
    </r>
    <r>
      <rPr>
        <sz val="12"/>
        <color theme="1"/>
        <rFont val="Aptos Narrow"/>
        <family val="2"/>
        <scheme val="minor"/>
      </rPr>
      <t xml:space="preserve"> &lt; 3.91e-4.</t>
    </r>
  </si>
  <si>
    <t>rs11065200</t>
  </si>
  <si>
    <t>rs1047891</t>
  </si>
  <si>
    <t>rs73079476</t>
  </si>
  <si>
    <t>rs7696983</t>
  </si>
  <si>
    <t>rs12587599</t>
  </si>
  <si>
    <t>rs1077835</t>
  </si>
  <si>
    <t>rs1601935</t>
  </si>
  <si>
    <t>rs4680</t>
  </si>
  <si>
    <t>rs7094385</t>
  </si>
  <si>
    <t>rs141164740</t>
  </si>
  <si>
    <t>rs11065120</t>
  </si>
  <si>
    <t>rs174559</t>
  </si>
  <si>
    <t>rs2298000</t>
  </si>
  <si>
    <t>rs174536</t>
  </si>
  <si>
    <t>rs72719193</t>
  </si>
  <si>
    <t>rs968567</t>
  </si>
  <si>
    <t>rs174583</t>
  </si>
  <si>
    <t>rs7200543</t>
  </si>
  <si>
    <t>rs9642093</t>
  </si>
  <si>
    <t>rs55744319</t>
  </si>
  <si>
    <t>rs4149383</t>
  </si>
  <si>
    <t>rs74516282</t>
  </si>
  <si>
    <t>rs174574</t>
  </si>
  <si>
    <t>rs561931</t>
  </si>
  <si>
    <t>rs56256645</t>
  </si>
  <si>
    <t>rs10849778</t>
  </si>
  <si>
    <t>rs4985154</t>
  </si>
  <si>
    <t>rs10774020</t>
  </si>
  <si>
    <t>rs118186763</t>
  </si>
  <si>
    <t>rs72787511</t>
  </si>
  <si>
    <t>rs74812906</t>
  </si>
  <si>
    <t>rs145781181</t>
  </si>
  <si>
    <t>rs142508116</t>
  </si>
  <si>
    <t>rs11666603</t>
  </si>
  <si>
    <t>rs603424</t>
  </si>
  <si>
    <t>rs143647521</t>
  </si>
  <si>
    <t>rs640777</t>
  </si>
  <si>
    <t>rs190926730</t>
  </si>
  <si>
    <t>rs7686914</t>
  </si>
  <si>
    <t>rs11510917</t>
  </si>
  <si>
    <t>rs247616</t>
  </si>
  <si>
    <t>rs11753995</t>
  </si>
  <si>
    <t>rs13362715</t>
  </si>
  <si>
    <t>rs2657880</t>
  </si>
  <si>
    <t>rs10022462</t>
  </si>
  <si>
    <t>rs149027545</t>
  </si>
  <si>
    <t>rs111875922</t>
  </si>
  <si>
    <t>rs2781668</t>
  </si>
  <si>
    <t>rs72794293</t>
  </si>
  <si>
    <t>rs58472315</t>
  </si>
  <si>
    <t>rs4470984</t>
  </si>
  <si>
    <t>rs75187800</t>
  </si>
  <si>
    <t>rs10889360</t>
  </si>
  <si>
    <t>rs1354034</t>
  </si>
  <si>
    <t>rs11229675</t>
  </si>
  <si>
    <t>rs66609725</t>
  </si>
  <si>
    <t>rs80254170</t>
  </si>
  <si>
    <t>rs7499892</t>
  </si>
  <si>
    <t>rs78879939</t>
  </si>
  <si>
    <t>rs146655629</t>
  </si>
  <si>
    <t>rs4665972</t>
  </si>
  <si>
    <t>rs146548937</t>
  </si>
  <si>
    <t>rs183344330</t>
  </si>
  <si>
    <t>rs143918527</t>
  </si>
  <si>
    <t>rs7238515</t>
  </si>
  <si>
    <t>rs186476940</t>
  </si>
  <si>
    <t>rs113444667</t>
  </si>
  <si>
    <t>rs13145834</t>
  </si>
  <si>
    <t>rs117637925</t>
  </si>
  <si>
    <t>rs60782127</t>
  </si>
  <si>
    <t>rs112498745</t>
  </si>
  <si>
    <t>rs11189591</t>
  </si>
  <si>
    <t>rs139809010</t>
  </si>
  <si>
    <t>rs780093</t>
  </si>
  <si>
    <t>rs12939945</t>
  </si>
  <si>
    <t>rs559355</t>
  </si>
  <si>
    <t>rs261334</t>
  </si>
  <si>
    <t>rs113937100</t>
  </si>
  <si>
    <t>rs7749669</t>
  </si>
  <si>
    <t>rs7350789</t>
  </si>
  <si>
    <t>rs7116797</t>
  </si>
  <si>
    <t>rs73221259</t>
  </si>
  <si>
    <t>rs144019429</t>
  </si>
  <si>
    <t>rs5880</t>
  </si>
  <si>
    <t>rs12811746</t>
  </si>
  <si>
    <t>rs34954997</t>
  </si>
  <si>
    <t>rs3806772</t>
  </si>
  <si>
    <t>rs897450</t>
  </si>
  <si>
    <t>rs439401</t>
  </si>
  <si>
    <t>rs8110787</t>
  </si>
  <si>
    <t>rs80073370</t>
  </si>
  <si>
    <t>rs3859862</t>
  </si>
  <si>
    <t>rs11864685</t>
  </si>
  <si>
    <t>rs1806895</t>
  </si>
  <si>
    <t>rs71454677</t>
  </si>
  <si>
    <t>rs145406504</t>
  </si>
  <si>
    <t>rs78680893</t>
  </si>
  <si>
    <t>rs1105059</t>
  </si>
  <si>
    <t>rs186395099</t>
  </si>
  <si>
    <t>rs8016</t>
  </si>
  <si>
    <t>rs4985126</t>
  </si>
  <si>
    <t>rs147702143</t>
  </si>
  <si>
    <t>rs73038087</t>
  </si>
  <si>
    <t>rs73217401</t>
  </si>
  <si>
    <t>rs10158897</t>
  </si>
  <si>
    <t>rs11231075</t>
  </si>
  <si>
    <t>rs2296805</t>
  </si>
  <si>
    <t>rs7259004</t>
  </si>
  <si>
    <t>rs17200189</t>
  </si>
  <si>
    <t>rs116778165</t>
  </si>
  <si>
    <t>rs10822155</t>
  </si>
  <si>
    <t>rs142035563</t>
  </si>
  <si>
    <t>rs13125086</t>
  </si>
  <si>
    <t>rs34186780</t>
  </si>
  <si>
    <t>rs80500</t>
  </si>
  <si>
    <t>rs77594980</t>
  </si>
  <si>
    <t>rs588136</t>
  </si>
  <si>
    <t>rs9375346</t>
  </si>
  <si>
    <t>rs144456382</t>
  </si>
  <si>
    <t>rs374551356</t>
  </si>
  <si>
    <t>rs2043085</t>
  </si>
  <si>
    <t>rs79624003</t>
  </si>
  <si>
    <t>rs117548270</t>
  </si>
  <si>
    <t>rs3925584</t>
  </si>
  <si>
    <t>rs71654419</t>
  </si>
  <si>
    <t>rs11320420</t>
  </si>
  <si>
    <t>GA</t>
  </si>
  <si>
    <t>rs199977718</t>
  </si>
  <si>
    <t>rs1065853</t>
  </si>
  <si>
    <t>rs261290</t>
  </si>
  <si>
    <t>rs73114872</t>
  </si>
  <si>
    <t>rs6857</t>
  </si>
  <si>
    <t>rs4810479</t>
  </si>
  <si>
    <t>rs174537</t>
  </si>
  <si>
    <t>rs174566</t>
  </si>
  <si>
    <t>rs74855321</t>
  </si>
  <si>
    <t>rs201837204</t>
  </si>
  <si>
    <t>GAA</t>
  </si>
  <si>
    <t>rs1057208</t>
  </si>
  <si>
    <t>rs17248720</t>
  </si>
  <si>
    <t>rs17482753</t>
  </si>
  <si>
    <t>rs4253281</t>
  </si>
  <si>
    <t>rs241768</t>
  </si>
  <si>
    <t>rs200495339</t>
  </si>
  <si>
    <t>CG</t>
  </si>
  <si>
    <t>rs629301</t>
  </si>
  <si>
    <t>rs676210</t>
  </si>
  <si>
    <t>rs36143286</t>
  </si>
  <si>
    <t>TG</t>
  </si>
  <si>
    <t>rs174418</t>
  </si>
  <si>
    <t>rs2954021</t>
  </si>
  <si>
    <t>rs1168001</t>
  </si>
  <si>
    <t>rs58952297</t>
  </si>
  <si>
    <t>rs934197</t>
  </si>
  <si>
    <t>rs10692845</t>
  </si>
  <si>
    <t>TAG</t>
  </si>
  <si>
    <t>rs78963197</t>
  </si>
  <si>
    <t>rs12928099</t>
  </si>
  <si>
    <t>rs201119394</t>
  </si>
  <si>
    <t>CCAT</t>
  </si>
  <si>
    <t>rs41290120</t>
  </si>
  <si>
    <t>rs1041968</t>
  </si>
  <si>
    <t>rs77303550</t>
  </si>
  <si>
    <t>rs1808860</t>
  </si>
  <si>
    <t>rs2545801</t>
  </si>
  <si>
    <t>rs11071371</t>
  </si>
  <si>
    <t>CTTCG</t>
  </si>
  <si>
    <t>rs2229738</t>
  </si>
  <si>
    <t>rs111602331</t>
  </si>
  <si>
    <t>rs141970801</t>
  </si>
  <si>
    <t>rs6547409</t>
  </si>
  <si>
    <t>rs174576</t>
  </si>
  <si>
    <t>rs114821903</t>
  </si>
  <si>
    <t>rs12916</t>
  </si>
  <si>
    <t>rs478148</t>
  </si>
  <si>
    <t>rs28929474</t>
  </si>
  <si>
    <t>rs1168114</t>
  </si>
  <si>
    <t>rs201314191</t>
  </si>
  <si>
    <t>rs1277930</t>
  </si>
  <si>
    <t>rs5792239</t>
  </si>
  <si>
    <t>rs7078003</t>
  </si>
  <si>
    <t>rs79476006</t>
  </si>
  <si>
    <t>rs17580</t>
  </si>
  <si>
    <t>rs869916</t>
  </si>
  <si>
    <t>rs12239737</t>
  </si>
  <si>
    <t>rs2119690</t>
  </si>
  <si>
    <t>rs1883025</t>
  </si>
  <si>
    <t>rs79952057</t>
  </si>
  <si>
    <t>ACCG</t>
  </si>
  <si>
    <t>rs599839</t>
  </si>
  <si>
    <t>rs541569</t>
  </si>
  <si>
    <t>rs4681</t>
  </si>
  <si>
    <t>rs8191893</t>
  </si>
  <si>
    <t>rs11789603</t>
  </si>
  <si>
    <t>rs116920614</t>
  </si>
  <si>
    <t>rs13265868</t>
  </si>
  <si>
    <t>rs2422358</t>
  </si>
  <si>
    <t>rs1864163</t>
  </si>
  <si>
    <t>rs698078</t>
  </si>
  <si>
    <t>rs2355570</t>
  </si>
  <si>
    <t>rs190712692</t>
  </si>
  <si>
    <t>rs9457829</t>
  </si>
  <si>
    <t>rs13232120</t>
  </si>
  <si>
    <t>rs1848922</t>
  </si>
  <si>
    <t>rs34915636</t>
  </si>
  <si>
    <t>ACTTTCTTT</t>
  </si>
  <si>
    <t>rs2001945</t>
  </si>
  <si>
    <t>rs35834397</t>
  </si>
  <si>
    <t>rs6728178</t>
  </si>
  <si>
    <t>rs62118471</t>
  </si>
  <si>
    <t>rs141469619</t>
  </si>
  <si>
    <t>rs97384</t>
  </si>
  <si>
    <t>rs2069389</t>
  </si>
  <si>
    <t>rs35193317</t>
  </si>
  <si>
    <t>rs2740488</t>
  </si>
  <si>
    <t>rs373053332</t>
  </si>
  <si>
    <t>rs13246490</t>
  </si>
  <si>
    <t>rs143376213</t>
  </si>
  <si>
    <t>rs157594</t>
  </si>
  <si>
    <t>rs480787</t>
  </si>
  <si>
    <t>rs72918024</t>
  </si>
  <si>
    <t>rs12896956</t>
  </si>
  <si>
    <t>rs3812316</t>
  </si>
  <si>
    <t>rs35577563</t>
  </si>
  <si>
    <t>rs12037659</t>
  </si>
  <si>
    <t>rs504616</t>
  </si>
  <si>
    <t>rs2575876</t>
  </si>
  <si>
    <t>rs191555775</t>
  </si>
  <si>
    <t>rs8106503</t>
  </si>
  <si>
    <t>rs8176643</t>
  </si>
  <si>
    <t>AC</t>
  </si>
  <si>
    <t>rs13389219</t>
  </si>
  <si>
    <t>rs76511906</t>
  </si>
  <si>
    <t>rs201537825</t>
  </si>
  <si>
    <t>rs73066481</t>
  </si>
  <si>
    <t>rs799158</t>
  </si>
  <si>
    <t>rs1160983</t>
  </si>
  <si>
    <t>rs138458033</t>
  </si>
  <si>
    <t>rs150415123</t>
  </si>
  <si>
    <t>rs11096641</t>
  </si>
  <si>
    <t>rs144018203</t>
  </si>
  <si>
    <t>rs2156552</t>
  </si>
  <si>
    <t>rs4520</t>
  </si>
  <si>
    <t>rs199556826</t>
  </si>
  <si>
    <t>rs199980439</t>
  </si>
  <si>
    <t>rs74617384</t>
  </si>
  <si>
    <t>rs4344355</t>
  </si>
  <si>
    <t>rs115478735</t>
  </si>
  <si>
    <t>rs77917292</t>
  </si>
  <si>
    <t>rs148310953</t>
  </si>
  <si>
    <t>rs56376432</t>
  </si>
  <si>
    <t>rs77265569</t>
  </si>
  <si>
    <t>rs151291132</t>
  </si>
  <si>
    <t>rs236984</t>
  </si>
  <si>
    <t>rs2000825</t>
  </si>
  <si>
    <t>rs372793218</t>
  </si>
  <si>
    <t>rs12670798</t>
  </si>
  <si>
    <t>rs6882345</t>
  </si>
  <si>
    <t>rs28439683</t>
  </si>
  <si>
    <t>rs504091</t>
  </si>
  <si>
    <t>rs769449</t>
  </si>
  <si>
    <t>rs204474</t>
  </si>
  <si>
    <t>rs3829586</t>
  </si>
  <si>
    <t>rs4803773</t>
  </si>
  <si>
    <t>rs138570705</t>
  </si>
  <si>
    <t>rs705379</t>
  </si>
  <si>
    <t>rs4694077</t>
  </si>
  <si>
    <t>rs34168560</t>
  </si>
  <si>
    <t>rs3852696</t>
  </si>
  <si>
    <t>rs12721043</t>
  </si>
  <si>
    <t>rs186808413</t>
  </si>
  <si>
    <t>rs56322906</t>
  </si>
  <si>
    <t>rs12976395</t>
  </si>
  <si>
    <t>rs2657879</t>
  </si>
  <si>
    <t>rs77262773</t>
  </si>
  <si>
    <t>rs187465910</t>
  </si>
  <si>
    <t>rs4801776</t>
  </si>
  <si>
    <t>rs6882076</t>
  </si>
  <si>
    <t>rs11648003</t>
  </si>
  <si>
    <t>rs4704834</t>
  </si>
  <si>
    <t>rs79577746</t>
  </si>
  <si>
    <t>rs35452938</t>
  </si>
  <si>
    <t>rs737338</t>
  </si>
  <si>
    <t>rs75802599</t>
  </si>
  <si>
    <t>rs188880086</t>
  </si>
  <si>
    <t>rs17712208</t>
  </si>
  <si>
    <t>rs6073971</t>
  </si>
  <si>
    <t>rs17145738</t>
  </si>
  <si>
    <t>rs73664373</t>
  </si>
  <si>
    <t>rs3004079</t>
  </si>
  <si>
    <t>rs61804210</t>
  </si>
  <si>
    <t>rs1878561</t>
  </si>
  <si>
    <t>rs7255743</t>
  </si>
  <si>
    <t>rs9457827</t>
  </si>
  <si>
    <t>rs73062380</t>
  </si>
  <si>
    <t>rs4846841</t>
  </si>
  <si>
    <t>rs74675968</t>
  </si>
  <si>
    <t>rs550057</t>
  </si>
  <si>
    <t>rs188247550</t>
  </si>
  <si>
    <t>rs182006</t>
  </si>
  <si>
    <t>rs614754</t>
  </si>
  <si>
    <t>rs9787151</t>
  </si>
  <si>
    <t>rs12331051</t>
  </si>
  <si>
    <t>rs182443492</t>
  </si>
  <si>
    <t>rs12721030</t>
  </si>
  <si>
    <t>rs34327193</t>
  </si>
  <si>
    <t>rs59509802</t>
  </si>
  <si>
    <t>rs117459981</t>
  </si>
  <si>
    <t>rs144310047</t>
  </si>
  <si>
    <t>rs12702449</t>
  </si>
  <si>
    <t>rs150844304</t>
  </si>
  <si>
    <t>rs10282584</t>
  </si>
  <si>
    <t>rs72175268</t>
  </si>
  <si>
    <t>rs2384934</t>
  </si>
  <si>
    <t>rs557435</t>
  </si>
  <si>
    <t>rs34311712</t>
  </si>
  <si>
    <t>rs1534843</t>
  </si>
  <si>
    <t>rs140285970</t>
  </si>
  <si>
    <t>rs35893621</t>
  </si>
  <si>
    <t>rs693668</t>
  </si>
  <si>
    <t>rs28364531</t>
  </si>
  <si>
    <t>rs62433138</t>
  </si>
  <si>
    <t>rs703846</t>
  </si>
  <si>
    <t>rs11122455</t>
  </si>
  <si>
    <t>rs673335</t>
  </si>
  <si>
    <t>rs8191693</t>
  </si>
  <si>
    <t>rs12149545</t>
  </si>
  <si>
    <t>rs62115552</t>
  </si>
  <si>
    <t>rs11097127</t>
  </si>
  <si>
    <t>rs6125085</t>
  </si>
  <si>
    <t>rs3923113</t>
  </si>
  <si>
    <t>rs2245793</t>
  </si>
  <si>
    <t>rs12065546</t>
  </si>
  <si>
    <t>rs111461059</t>
  </si>
  <si>
    <t>rs8101802</t>
  </si>
  <si>
    <t>rs6692769</t>
  </si>
  <si>
    <t>rs4766578</t>
  </si>
  <si>
    <t>rs12201330</t>
  </si>
  <si>
    <t>rs9989419</t>
  </si>
  <si>
    <t>rs3836601</t>
  </si>
  <si>
    <t>CATT</t>
  </si>
  <si>
    <t>rs1800480</t>
  </si>
  <si>
    <t>rs112875651</t>
  </si>
  <si>
    <t>rs2642438</t>
  </si>
  <si>
    <t>rs7082470</t>
  </si>
  <si>
    <t>rs79204427</t>
  </si>
  <si>
    <t>rs59379014</t>
  </si>
  <si>
    <t>rs2642439</t>
  </si>
  <si>
    <t>rs200722509</t>
  </si>
  <si>
    <t>ACAG</t>
  </si>
  <si>
    <t>rs35923792</t>
  </si>
  <si>
    <t>rs11376359</t>
  </si>
  <si>
    <t>rs10119</t>
  </si>
  <si>
    <t>rs79119207</t>
  </si>
  <si>
    <t>rs4263041</t>
  </si>
  <si>
    <t>rs35147353</t>
  </si>
  <si>
    <t>rs2126263</t>
  </si>
  <si>
    <t>rs201162035</t>
  </si>
  <si>
    <t>rs10888715</t>
  </si>
  <si>
    <t>rs117338687</t>
  </si>
  <si>
    <t>rs2576452</t>
  </si>
  <si>
    <t>rs61735260</t>
  </si>
  <si>
    <t>rs12969137</t>
  </si>
  <si>
    <t>rs7899096</t>
  </si>
  <si>
    <t>rs111675407</t>
  </si>
  <si>
    <t>AAGAAGAAAGGG</t>
  </si>
  <si>
    <t>rs34958196</t>
  </si>
  <si>
    <t>rs111981233</t>
  </si>
  <si>
    <t>rs41272114</t>
  </si>
  <si>
    <t>rs112659572</t>
  </si>
  <si>
    <t>rs34351697</t>
  </si>
  <si>
    <t>rs4860951</t>
  </si>
  <si>
    <t>rs73132810</t>
  </si>
  <si>
    <t>rs190417791</t>
  </si>
  <si>
    <t>rs907866</t>
  </si>
  <si>
    <t>rs893971</t>
  </si>
  <si>
    <t>rs56284737</t>
  </si>
  <si>
    <t>rs4646248</t>
  </si>
  <si>
    <t>rs76213248</t>
  </si>
  <si>
    <t>rs6078</t>
  </si>
  <si>
    <t>rs11447452</t>
  </si>
  <si>
    <t>rs10411534</t>
  </si>
  <si>
    <t>rs78021259</t>
  </si>
  <si>
    <t>rs10838681</t>
  </si>
  <si>
    <t>rs1024137</t>
  </si>
  <si>
    <t>rs117339792</t>
  </si>
  <si>
    <t>rs75210049</t>
  </si>
  <si>
    <t>rs3736669</t>
  </si>
  <si>
    <t>rs2749007</t>
  </si>
  <si>
    <t>rs6925867</t>
  </si>
  <si>
    <t>rs73066485</t>
  </si>
  <si>
    <t>rs80236739</t>
  </si>
  <si>
    <t>rs180728024</t>
  </si>
  <si>
    <t>rs1800961</t>
  </si>
  <si>
    <t>rs3775221</t>
  </si>
  <si>
    <t>rs12637102</t>
  </si>
  <si>
    <t>rs865716</t>
  </si>
  <si>
    <t>rs13135092</t>
  </si>
  <si>
    <t>rs1779825</t>
  </si>
  <si>
    <t>rs56225449</t>
  </si>
  <si>
    <t>rs56130071</t>
  </si>
  <si>
    <t>rs483082</t>
  </si>
  <si>
    <t>rs895893</t>
  </si>
  <si>
    <t>rs7198676</t>
  </si>
  <si>
    <t>rs71900993</t>
  </si>
  <si>
    <t>rs181973544</t>
  </si>
  <si>
    <t>rs13275658</t>
  </si>
  <si>
    <t>rs55995747</t>
  </si>
  <si>
    <t>rs73019984</t>
  </si>
  <si>
    <t>rs6547692</t>
  </si>
  <si>
    <t>rs2881925</t>
  </si>
  <si>
    <t>rs11784369</t>
  </si>
  <si>
    <t>rs397923</t>
  </si>
  <si>
    <t>rs35198106</t>
  </si>
  <si>
    <t>rs2980870</t>
  </si>
  <si>
    <t>rs479084</t>
  </si>
  <si>
    <t>rs3761077</t>
  </si>
  <si>
    <t>rs11297877</t>
  </si>
  <si>
    <t>rs199839456</t>
  </si>
  <si>
    <t>rs17091908</t>
  </si>
  <si>
    <t>rs141074569</t>
  </si>
  <si>
    <t>rs10277990</t>
  </si>
  <si>
    <t>rs2168101</t>
  </si>
  <si>
    <t>rs80328244</t>
  </si>
  <si>
    <t>rs28727965</t>
  </si>
  <si>
    <t>rs201119944</t>
  </si>
  <si>
    <t>rs4775085</t>
  </si>
  <si>
    <t>rs148840367</t>
  </si>
  <si>
    <t>rs193084249</t>
  </si>
  <si>
    <t>rs2777795</t>
  </si>
  <si>
    <t>rs1779824</t>
  </si>
  <si>
    <t>rs118039278</t>
  </si>
  <si>
    <t>rs200773654</t>
  </si>
  <si>
    <t>rs4795393</t>
  </si>
  <si>
    <t>rs1846692</t>
  </si>
  <si>
    <t>rs11057409</t>
  </si>
  <si>
    <t>rs145453503</t>
  </si>
  <si>
    <t>rs11086986</t>
  </si>
  <si>
    <t>rs17703797</t>
  </si>
  <si>
    <t>rs2162460</t>
  </si>
  <si>
    <t>rs12534274</t>
  </si>
  <si>
    <t>rs76970536</t>
  </si>
  <si>
    <t>rs10793129</t>
  </si>
  <si>
    <t>rs35083690</t>
  </si>
  <si>
    <t>rs11854898</t>
  </si>
  <si>
    <t>rs157595</t>
  </si>
  <si>
    <t>rs11981299</t>
  </si>
  <si>
    <t>rs10260606</t>
  </si>
  <si>
    <t>rs7483863</t>
  </si>
  <si>
    <t>rs201627765</t>
  </si>
  <si>
    <t>rs10630427</t>
  </si>
  <si>
    <t>CAA</t>
  </si>
  <si>
    <t>rs12968141</t>
  </si>
  <si>
    <t>rs13396400</t>
  </si>
  <si>
    <t>rs4846917</t>
  </si>
  <si>
    <t>rs1915986</t>
  </si>
  <si>
    <t>rs73667455</t>
  </si>
  <si>
    <t>rs3786247</t>
  </si>
  <si>
    <t>rs6907508</t>
  </si>
  <si>
    <t>rs75460349</t>
  </si>
  <si>
    <t>rs149299515</t>
  </si>
  <si>
    <t>rs6032344</t>
  </si>
  <si>
    <t>rs2068888</t>
  </si>
  <si>
    <t>rs711751</t>
  </si>
  <si>
    <t>rs12310367</t>
  </si>
  <si>
    <t>rs6840723</t>
  </si>
  <si>
    <t>rs6982308</t>
  </si>
  <si>
    <t>rs1465573</t>
  </si>
  <si>
    <t>rs10096872</t>
  </si>
  <si>
    <t>CHR, chromosome; POS, position of SNP; SNP, single nucleotide polymorphism; SE, standard error; N, sample size</t>
  </si>
  <si>
    <t>Supplementary Table 12: Univariate MR analysis of obesity-driven metabolites on cancer risk</t>
  </si>
  <si>
    <t>Neversmokers</t>
  </si>
  <si>
    <r>
      <t xml:space="preserve">Significant associations are defined by the Bonferroni-adjusted threshold </t>
    </r>
    <r>
      <rPr>
        <i/>
        <sz val="12"/>
        <color theme="1"/>
        <rFont val="Aptos Narrow"/>
        <family val="2"/>
        <scheme val="minor"/>
      </rPr>
      <t>P</t>
    </r>
    <r>
      <rPr>
        <sz val="12"/>
        <color theme="1"/>
        <rFont val="Aptos Narrow"/>
        <family val="2"/>
        <scheme val="minor"/>
      </rPr>
      <t xml:space="preserve"> &lt; 1.92e-3.</t>
    </r>
  </si>
  <si>
    <t>GCST90200030</t>
  </si>
  <si>
    <t>GCST90199793</t>
  </si>
  <si>
    <t>GCST90200474</t>
  </si>
  <si>
    <t>GCST90199727</t>
  </si>
  <si>
    <t>GCST90199742</t>
  </si>
  <si>
    <t>CLSA GCST Accession Number</t>
  </si>
  <si>
    <t>OR</t>
  </si>
  <si>
    <t>Significant associations are defined by the Bonferroni-adjusted threshold P &lt; 8.33e-3.</t>
  </si>
  <si>
    <t>CRC, colorectal cancer; Neversmokers, lung cancer in never-smokers; BMI, body mass index; WHR, waist-hip ratio; GPC, glycerophosphocholine; GPE, glycerophosphoethanolamine; GPA, glycerophosphate; HDL, high-density lipoprotein; VLDL, very-low-density lipoprotein; N_snp, the number of instrumental variables; OR, odds ratio; LCI, lower 95% confidence interval; UCI, upper 95% confidence interval</t>
  </si>
  <si>
    <t>Mediated effect is calculated from univariable MR analyses as \beta_{BMI/WHR-to-metabolite} × \beta_{metabolite-to-cancer}. Standard deviation of the mediated effect is calculated using the delta method.</t>
  </si>
  <si>
    <t>Mediated effect is calculated using multivariable and univariable MR analyses as (total effect - direct effect). Standard deviation of the mediated effect is calculated using the delta method.</t>
  </si>
  <si>
    <t>Supplementary Table 15: Replication MR analysis of significant obesity-driven metabolites using the CLSA cohort.</t>
  </si>
  <si>
    <t>Supplementary Table 16: Reverse MR analysis of cancer risk on metabolite levels</t>
  </si>
  <si>
    <t>Supplementary Table 17: Colocalisation analysis of obesity-driven metabolites associated with cancer risk</t>
  </si>
  <si>
    <t>Supplementary Table 18: Univariate MR analysis of BMI/WHR on cancer risk</t>
  </si>
  <si>
    <t xml:space="preserve">Supplementary Table 20: Mediation analysis using the difference method to calculate the proportion of the effect of BMI/WHR on cancer risk mediated by obesity-driven metabolites </t>
  </si>
  <si>
    <t xml:space="preserve">Supplementary Table 21: Mediation analysis using the product method to calculate the proportion of the effect of BMI/WHR on cancer risk mediated by obesity-driven metabolites </t>
  </si>
  <si>
    <t>Supplementary Table 19: F- and Q-statistics for obesity-related traits and metabolites used in MVMR analyses</t>
  </si>
  <si>
    <t>Exposure</t>
  </si>
  <si>
    <t>No. of mediators</t>
  </si>
  <si>
    <t>Exposure F-statistic</t>
  </si>
  <si>
    <t>Q-statistic</t>
  </si>
  <si>
    <t>DF</t>
  </si>
  <si>
    <t>1.035819; 1.081617; 1.039273</t>
  </si>
  <si>
    <t>Mediator F-statistics</t>
  </si>
  <si>
    <t>BMI, body mass index; CRC, colorectal cancer; DF, degrees of freedom</t>
  </si>
  <si>
    <t>CRC, colorectal cancer; GPC, glycerophosphocholine; GPE, glycerophosphoethanolamine; N_snp, the number of instrumental variables</t>
  </si>
  <si>
    <t>Supplementary Table 18: Univariable MR analysis of BMI/WHR on cancer risk</t>
  </si>
  <si>
    <t>F- and Q-statistics are calculated using the strength_mvmr and pleiotropy_mvmr functions, respectively, within MVMR v.0.4</t>
  </si>
  <si>
    <t>GWAS Catalog Associations</t>
  </si>
  <si>
    <t>phosphatidylserines measurement + phosphatidylcholine measurement + phosphatidylinositol measurement + lysophosphatidylethanolamine 20:4 measurement + arachidonoylcholine measurement + fatty acid measurement + 1-arachidonoyl-GPI (20:4) measurement + 1-stearoyl-2-arachidonoyl-GPE (18:0/20:4) measurement + 1-palmitoyl-2-arachidonoyl-GPE (16:0/20:4) measurement + total blood protein measurement + linoleoyl-arachidonoyl-glycerol (18:2/20:4) [1] measurement + 1-palmityl-2-arachidonoyl-GPC (O-16:0/20:4) measurement + omega-3 polyunsaturated fatty acid measurement + cholesteryl ester 16:0 measurement + phosphatidate measurement + phosphatidylethanolamine measurement + 2-arachidonoyl-GPC (20:4) measurement + serum metabolite measurement (Phosphatidylcholine with diacyl residue sum C34:4/Phosphatidylcholine with acyl-alkyl residue sum C36:2)+ lysophosphatidylcholine measurement + triglyceride measurement + 1-palmitoyl-2-arachidonoyl-GPC (16:0/20:4n6) measurement + stearidonate 18:4n3 measurement + 1-adrenoyl-GPC (22:4) measurement + 1-margaroyl-2-arachidonoyl-GPC (17:0/20:4) measurement + low density lipoprotein cholesterol measurement + arachidonate 20:4n6 measurement + cholesteryl ester 20:4 measurement + 1-arachidonylglycerol (20:4) measurement + cholesteryl ester 18:3 measurement + diacylglycerol 36:3 measurement + 1-eicosapentaenoyl-GPC (20:5) measurement + oleoyl-arachidonoyl-glycerol (18:1/20:4) [2] measurement + sphingomyelin measurement + total cholesterol measurement + phospholipid measurement + high density lipoprotein cholesterol measurement + linoleic acid measurement + 1-arachidonoyl-GPE (20:4n6) measurement + C38:4 phosphatidylcholine plasmalogen measurement + glycerophospholipid measurement + docosapentaenoate n3 DPA; 22:5n3 measurement + diacylglycerol 36:2 measurement + docosahexaenoic acid measurement + 1-pentadecanoyl-2-arachidonoyl-GPC (15:0/20:4) measurement + 1-stearoyl-2-adrenoyl-GPC (18:0/22:4) measurement + lipid measurement + linoleoyl-arachidonoyl-glycerol (18:2/20:4) [2] measurement + 1-palmitoyl-2-eicosapentaenoyl-GPC (16:0/20:5) measurement + cholesteryl ester 20:5 measurement + phosphatidylcholine measurement (Amish)+ 1-arachidonoyl-GPC (20:4n6) measurement + 1-linoleoyl-2-docosahexaenoyl-GPC (18:2/22:6) measurement + 1-arachidoyl-2-arachidonoyl-GPC (20:0/20:4) measurement + 1-palmitoyl-2-arachidonoyl-GPI (16:0/20:4) measurement + Palmitoyl-arachidonoyl-glycerol (16:0/20:4) [2] measurement + 2-arachidonoyl-GPE (20:4) measurement + 1-stearoyl-2-meadoyl-GPC (18:0/20:3n9) measurement + 1-myristoyl-2-arachidonoyl-GPC (14:0/20:4) measurement + phosphatidylcholine (16:0/22:5n3, 18:1/20:4) measurement</t>
  </si>
  <si>
    <t>phosphatidylserines measurement + fatty acid measurement + aortic stenosis + aortic valve calcification + sleep duration + triglyceride measurement + phosphatidylcholine measurement + phosphatidylinositol measurement + low density lipoprotein cholesterol measurement + phosphatidylcholine (18:0/20:5, 16:0/22:5n6) measurement + phosphatidylethanolamine measurement + stearidonate 18:4n3 measurement + 1-eicosapentaenoyl-GPC (20:5) measurement + level of Phosphatidylinositol (18:1_18:1) in blood serum + 1-stearoyl-2-linoleoyl-GPI (18:0/18:2) measurement + total cholesterol measurement + lysophosphatidylcholine measurement + cholesteryl ester 20:4 measurement + 1-stearoyl-2-adrenoyl-GPC (18:0/22:4) measurement + level of Phosphatidylcholine (O-16:0_18:2) in blood serum + cholesteryl ester 18:3 measurement + diacylglycerol 36:3 measurement + high density lipoprotein cholesterol measurement + phosphatidate measurement + aortic valve disease + sphingomyelin measurement + phosphatidylcholine (16:0/22:5n3, 18:1/20:4) measurement + 1-palmitoyl-2-eicosapentaenoyl-GPC (16:0/20:5) measurement + high density lipoprotein cholesterol measurement (EA)+ level of 2-arachidonoyl-sn-glycero-3-phosphocholine in blood + glycerophospholipid measurement + level of Sphingomyelin (d34:0) in blood serum + low density lipoprotein cholesterol measurement (EA)+ low density lipoprotein cholesterol measurement (East Asian)+ level of Phosphatidylcholine (16:0_22:4) in blood serum + level of Phosphatidylcholine (O-18:1_18:2) in blood serum + adrenate 22:4n6 measurement + asthma + cholesteryl ester 20:5 measurement + docosapentaenoic acid measurement + 1-palmitoyl-2-stearoyl-GPC (16:0/18:0) measurement + docosapentaenoate n3 DPA; 22:5n3 measurement + eicosapentaenoylcholine measurement + eicosapentaenoate (EPA; 20:5n3) measurement + 1-docosapentaenoyl-GPC (22:5n3) measurement + 1-eicosapentaenoyl-GPE (20:5) measurement + total cholesterol measurement (EA)+ hydroxypalmitoyl sphingomyelin (d18:1/16:0(OH)) measurement + cholesteryl ester 16:0 measurement + level of Phosphatidylcholine (18:0_18:2) in blood serum + level of Phosphatidylcholine (O-18:2_18:1) in blood serum + serum alanine aminotransferase measurement + triglyceride measurement (EA)+ triglyceride measurement (Hispanic)+ triglyceride measurement (East Asian)+ phosphatidylcholine measurement</t>
  </si>
  <si>
    <t>lysophosphatidylcholine 20:3 measurement + 1-linoleoyl-GPE (18:2) measurement + linoleic acid measurement + fatty acid measurement + phosphatidylcholine measurement + level of Phosphatidylcholine (16:0_18:2) in blood serum + lysophosphatidylcholine 20:3 measurement</t>
  </si>
  <si>
    <t>insulin sensitivity measurement (adrenate)+ phosphatidylcholine 32:1 measurement (PC 36:2)+ phosphatidylcholine 38:2 measurement (PC 38:2)+ triacylglycerol 60:12 measurement (TAG 60:12)+ fatty acid measurement (DTA)+ cis/trans-18:2 fatty acid measurement (Cis/trans-18:2, EA) + trans fatty acid measurement (Cis/trans-18:2, EA) + low density lipoprotein cholesterol measurement + cholesterol in small LDL measurement  + phosphatidylcholine measurement + concentration of large LDL particles measurement + type 2 diabetes mellitus + brain volume measurement + neuroimaging measurement + serum metabolite measurement (Phosphatidylcholine with diacyl residue sum C36:2/Phosphatidylcholine with diacyl residue sum C42:4)+ serum metabolite measurement (Phosphatidylcholine with diacyl residue sum C36:3/Phosphatidylcholine with acyl-alkyl residue sum C40:4)+ serum metabolite measurement (Phosphatidylcholine with acyl-alkyl residue sum C36:2/Phosphatidylcholine with acyl-alkyl residue sum C40:5)+ serum metabolite measurement (Phosphatidylcholine with acyl-alkyl residue sum C36:3/Phosphatidylcholine with acyl-alkyl residue sum C40:4)+ serum metabolite measurement (Phosphatidylcholine with acyl-alkyl residue sum C36:3/Phosphatidylcholine with acyl-alkyl residue sum C40:5)+ serum metabolite measurement (Phosphatidylcholine with acyl-alkyl residue sum C36:3/Phosphatidylcholine with acyl-alkyl residue sum C42:5)+ brain measurement + free cholesterol in small VLDL measurement  + fasting blood glucose measurement + lysophosphatidylethanolamine 18:1 measurement + free cholesterol in medium VLDL measurement  + daytime rest measurement + total lipids in small LDL + type 2 diabetes mellitus</t>
  </si>
  <si>
    <t>1-oleoyl-GPC (18:1) measurement</t>
  </si>
  <si>
    <t>Supplementary Table 22: GWAS Catalog associations for IVs of metabolite mediators</t>
  </si>
  <si>
    <t>IVs</t>
  </si>
  <si>
    <t>qhet_mvmr</t>
  </si>
  <si>
    <t>ivw_mvmr</t>
  </si>
  <si>
    <t>BMI, body mass index; CRC, colorectal cancer; LCI, lower confidence interval; UCI, upper confidence interval</t>
  </si>
  <si>
    <t>FADS1</t>
  </si>
  <si>
    <t>Colon_Sigmoid</t>
  </si>
  <si>
    <t>Colon_Transverse</t>
  </si>
  <si>
    <t>FADS2</t>
  </si>
  <si>
    <t>FADS3</t>
  </si>
  <si>
    <t>Gene</t>
  </si>
  <si>
    <t>Tissue</t>
  </si>
  <si>
    <t>rs2512809</t>
  </si>
  <si>
    <t>rs4939517</t>
  </si>
  <si>
    <t>rs1037448</t>
  </si>
  <si>
    <t>rs10750955</t>
  </si>
  <si>
    <t>rs3741265</t>
  </si>
  <si>
    <t>rs921635</t>
  </si>
  <si>
    <t>rs3018727</t>
  </si>
  <si>
    <t>rs3019198</t>
  </si>
  <si>
    <t>rs2860519</t>
  </si>
  <si>
    <t>rs2943807</t>
  </si>
  <si>
    <t>rs2943806</t>
  </si>
  <si>
    <t>rs896831</t>
  </si>
  <si>
    <t>rs879647</t>
  </si>
  <si>
    <t>rs3017602</t>
  </si>
  <si>
    <t>rs2943805</t>
  </si>
  <si>
    <t>rs17702</t>
  </si>
  <si>
    <t>rs1377456</t>
  </si>
  <si>
    <t>rs720888</t>
  </si>
  <si>
    <t>rs720891</t>
  </si>
  <si>
    <t>rs6591654</t>
  </si>
  <si>
    <t>rs6591655</t>
  </si>
  <si>
    <t>rs729404</t>
  </si>
  <si>
    <t>rs729347</t>
  </si>
  <si>
    <t>rs3018729</t>
  </si>
  <si>
    <t>rs2924436</t>
  </si>
  <si>
    <t>rs11230701</t>
  </si>
  <si>
    <t>rs3019186</t>
  </si>
  <si>
    <t>rs896829</t>
  </si>
  <si>
    <t>rs748902</t>
  </si>
  <si>
    <t>rs730338</t>
  </si>
  <si>
    <t>rs2943800</t>
  </si>
  <si>
    <t>rs2957860</t>
  </si>
  <si>
    <t>rs2924441</t>
  </si>
  <si>
    <t>rs3019200</t>
  </si>
  <si>
    <t>rs3019187</t>
  </si>
  <si>
    <t>rs2957858</t>
  </si>
  <si>
    <t>rs3019188</t>
  </si>
  <si>
    <t>rs12787061</t>
  </si>
  <si>
    <t>rs2943813</t>
  </si>
  <si>
    <t>rs3018733</t>
  </si>
  <si>
    <t>rs12802349</t>
  </si>
  <si>
    <t>rs7947046</t>
  </si>
  <si>
    <t>rs2924446</t>
  </si>
  <si>
    <t>rs17156101</t>
  </si>
  <si>
    <t>rs2957857</t>
  </si>
  <si>
    <t>rs7931683</t>
  </si>
  <si>
    <t>rs11230715</t>
  </si>
  <si>
    <t>rs2924447</t>
  </si>
  <si>
    <t>rs12806401</t>
  </si>
  <si>
    <t>rs11600685</t>
  </si>
  <si>
    <t>rs12786964</t>
  </si>
  <si>
    <t>rs12789378</t>
  </si>
  <si>
    <t>rs12795113</t>
  </si>
  <si>
    <t>rs2943808</t>
  </si>
  <si>
    <t>rs2100388</t>
  </si>
  <si>
    <t>rs12805182</t>
  </si>
  <si>
    <t>rs11230723</t>
  </si>
  <si>
    <t>rs7125196</t>
  </si>
  <si>
    <t>rs11230725</t>
  </si>
  <si>
    <t>rs3802952</t>
  </si>
  <si>
    <t>rs3802951</t>
  </si>
  <si>
    <t>rs3802950</t>
  </si>
  <si>
    <t>rs10792315</t>
  </si>
  <si>
    <t>rs11230726</t>
  </si>
  <si>
    <t>rs11230727</t>
  </si>
  <si>
    <t>rs10897165</t>
  </si>
  <si>
    <t>rs751984</t>
  </si>
  <si>
    <t>rs3741259</t>
  </si>
  <si>
    <t>rs3741260</t>
  </si>
  <si>
    <t>rs2908206</t>
  </si>
  <si>
    <t>rs3019202</t>
  </si>
  <si>
    <t>rs7943167</t>
  </si>
  <si>
    <t>rs7942897</t>
  </si>
  <si>
    <t>rs11603956</t>
  </si>
  <si>
    <t>rs3862736</t>
  </si>
  <si>
    <t>rs10897167</t>
  </si>
  <si>
    <t>rs11600886</t>
  </si>
  <si>
    <t>rs441938</t>
  </si>
  <si>
    <t>rs12282853</t>
  </si>
  <si>
    <t>rs11230738</t>
  </si>
  <si>
    <t>rs12278804</t>
  </si>
  <si>
    <t>rs198747</t>
  </si>
  <si>
    <t>rs887647</t>
  </si>
  <si>
    <t>rs887646</t>
  </si>
  <si>
    <t>rs198758</t>
  </si>
  <si>
    <t>rs198760</t>
  </si>
  <si>
    <t>rs73603</t>
  </si>
  <si>
    <t>rs82969</t>
  </si>
  <si>
    <t>rs11230745</t>
  </si>
  <si>
    <t>rs198764</t>
  </si>
  <si>
    <t>rs1639892</t>
  </si>
  <si>
    <t>rs174868</t>
  </si>
  <si>
    <t>rs198740</t>
  </si>
  <si>
    <t>rs198745</t>
  </si>
  <si>
    <t>rs198746</t>
  </si>
  <si>
    <t>rs2429862</t>
  </si>
  <si>
    <t>rs11230751</t>
  </si>
  <si>
    <t>rs12786457</t>
  </si>
  <si>
    <t>rs198750</t>
  </si>
  <si>
    <t>rs169167</t>
  </si>
  <si>
    <t>rs198755</t>
  </si>
  <si>
    <t>rs198756</t>
  </si>
  <si>
    <t>rs1495941</t>
  </si>
  <si>
    <t>rs10897169</t>
  </si>
  <si>
    <t>rs1692126</t>
  </si>
  <si>
    <t>rs12806760</t>
  </si>
  <si>
    <t>rs1791786</t>
  </si>
  <si>
    <t>rs11820769</t>
  </si>
  <si>
    <t>rs17626916</t>
  </si>
  <si>
    <t>rs12281961</t>
  </si>
  <si>
    <t>rs2453710</t>
  </si>
  <si>
    <t>rs962371</t>
  </si>
  <si>
    <t>rs1812458</t>
  </si>
  <si>
    <t>rs1692116</t>
  </si>
  <si>
    <t>rs12284414</t>
  </si>
  <si>
    <t>rs4335555</t>
  </si>
  <si>
    <t>rs2453712</t>
  </si>
  <si>
    <t>rs1692120</t>
  </si>
  <si>
    <t>rs2132390</t>
  </si>
  <si>
    <t>rs11230766</t>
  </si>
  <si>
    <t>rs11230767</t>
  </si>
  <si>
    <t>rs6591657</t>
  </si>
  <si>
    <t>rs903778</t>
  </si>
  <si>
    <t>rs7925523</t>
  </si>
  <si>
    <t>rs1791785</t>
  </si>
  <si>
    <t>rs7931563</t>
  </si>
  <si>
    <t>rs4963307</t>
  </si>
  <si>
    <t>rs4963308</t>
  </si>
  <si>
    <t>rs883724</t>
  </si>
  <si>
    <t>rs11827215</t>
  </si>
  <si>
    <t>rs12794220</t>
  </si>
  <si>
    <t>rs198456</t>
  </si>
  <si>
    <t>rs17827816</t>
  </si>
  <si>
    <t>rs198453</t>
  </si>
  <si>
    <t>rs198452</t>
  </si>
  <si>
    <t>rs17827918</t>
  </si>
  <si>
    <t>rs2511229</t>
  </si>
  <si>
    <t>rs879486</t>
  </si>
  <si>
    <t>rs12274157</t>
  </si>
  <si>
    <t>rs11604261</t>
  </si>
  <si>
    <t>rs198437</t>
  </si>
  <si>
    <t>rs198436</t>
  </si>
  <si>
    <t>rs198435</t>
  </si>
  <si>
    <t>rs198432</t>
  </si>
  <si>
    <t>rs10488693</t>
  </si>
  <si>
    <t>rs198430</t>
  </si>
  <si>
    <t>rs81658</t>
  </si>
  <si>
    <t>rs198428</t>
  </si>
  <si>
    <t>rs198426</t>
  </si>
  <si>
    <t>rs9735635</t>
  </si>
  <si>
    <t>rs198425</t>
  </si>
  <si>
    <t>rs12285167</t>
  </si>
  <si>
    <t>rs4963243</t>
  </si>
  <si>
    <t>rs198418</t>
  </si>
  <si>
    <t>rs198448</t>
  </si>
  <si>
    <t>rs198446</t>
  </si>
  <si>
    <t>rs198444</t>
  </si>
  <si>
    <t>rs2240287</t>
  </si>
  <si>
    <t>rs2852786</t>
  </si>
  <si>
    <t>rs3825036</t>
  </si>
  <si>
    <t>rs3741255</t>
  </si>
  <si>
    <t>rs569258</t>
  </si>
  <si>
    <t>rs198464</t>
  </si>
  <si>
    <t>rs2238003</t>
  </si>
  <si>
    <t>rs198462</t>
  </si>
  <si>
    <t>rs2238001</t>
  </si>
  <si>
    <t>rs198476</t>
  </si>
  <si>
    <t>rs198472</t>
  </si>
  <si>
    <t>rs2071212</t>
  </si>
  <si>
    <t>rs2071213</t>
  </si>
  <si>
    <t>rs174528</t>
  </si>
  <si>
    <t>rs108499</t>
  </si>
  <si>
    <t>rs509360</t>
  </si>
  <si>
    <t>rs174532</t>
  </si>
  <si>
    <t>rs174534</t>
  </si>
  <si>
    <t>rs174535</t>
  </si>
  <si>
    <t>rs17762402</t>
  </si>
  <si>
    <t>rs740006</t>
  </si>
  <si>
    <t>rs3218835</t>
  </si>
  <si>
    <t>rs174538</t>
  </si>
  <si>
    <t>rs412334</t>
  </si>
  <si>
    <t>rs695867</t>
  </si>
  <si>
    <t>rs4246215</t>
  </si>
  <si>
    <t>rs174545</t>
  </si>
  <si>
    <t>rs174546</t>
  </si>
  <si>
    <t>rs174547</t>
  </si>
  <si>
    <t>rs174548</t>
  </si>
  <si>
    <t>rs174549</t>
  </si>
  <si>
    <t>rs174550</t>
  </si>
  <si>
    <t>rs174552</t>
  </si>
  <si>
    <t>rs174555</t>
  </si>
  <si>
    <t>rs174556</t>
  </si>
  <si>
    <t>rs174570</t>
  </si>
  <si>
    <t>rs1535</t>
  </si>
  <si>
    <t>rs2845573</t>
  </si>
  <si>
    <t>rs174575</t>
  </si>
  <si>
    <t>rs2727270</t>
  </si>
  <si>
    <t>rs2727271</t>
  </si>
  <si>
    <t>rs2524299</t>
  </si>
  <si>
    <t>rs174577</t>
  </si>
  <si>
    <t>rs2072114</t>
  </si>
  <si>
    <t>rs174578</t>
  </si>
  <si>
    <t>rs174579</t>
  </si>
  <si>
    <t>rs17156426</t>
  </si>
  <si>
    <t>rs17156442</t>
  </si>
  <si>
    <t>rs7935946</t>
  </si>
  <si>
    <t>rs174589</t>
  </si>
  <si>
    <t>rs2851682</t>
  </si>
  <si>
    <t>rs174591</t>
  </si>
  <si>
    <t>rs174593</t>
  </si>
  <si>
    <t>rs916924</t>
  </si>
  <si>
    <t>rs11607437</t>
  </si>
  <si>
    <t>rs174597</t>
  </si>
  <si>
    <t>rs174601</t>
  </si>
  <si>
    <t>rs2526678</t>
  </si>
  <si>
    <t>rs174605</t>
  </si>
  <si>
    <t>rs174611</t>
  </si>
  <si>
    <t>rs174616</t>
  </si>
  <si>
    <t>rs482548</t>
  </si>
  <si>
    <t>rs17764324</t>
  </si>
  <si>
    <t>rs17831757</t>
  </si>
  <si>
    <t>rs11230815</t>
  </si>
  <si>
    <t>rs174626</t>
  </si>
  <si>
    <t>rs174627</t>
  </si>
  <si>
    <t>rs7104849</t>
  </si>
  <si>
    <t>rs472031</t>
  </si>
  <si>
    <t>rs422249</t>
  </si>
  <si>
    <t>rs174448</t>
  </si>
  <si>
    <t>rs7481842</t>
  </si>
  <si>
    <t>rs7482316</t>
  </si>
  <si>
    <t>rs174449</t>
  </si>
  <si>
    <t>rs174450</t>
  </si>
  <si>
    <t>rs7115739</t>
  </si>
  <si>
    <t>rs7942717</t>
  </si>
  <si>
    <t>rs174634</t>
  </si>
  <si>
    <t>rs174454</t>
  </si>
  <si>
    <t>rs7394871</t>
  </si>
  <si>
    <t>rs1000778</t>
  </si>
  <si>
    <t>rs174455</t>
  </si>
  <si>
    <t>rs174456</t>
  </si>
  <si>
    <t>rs174464</t>
  </si>
  <si>
    <t>rs528285</t>
  </si>
  <si>
    <t>rs6591668</t>
  </si>
  <si>
    <t>rs174468</t>
  </si>
  <si>
    <t>rs17764935</t>
  </si>
  <si>
    <t>rs13966</t>
  </si>
  <si>
    <t>rs2235093</t>
  </si>
  <si>
    <t>rs174469</t>
  </si>
  <si>
    <t>rs3815045</t>
  </si>
  <si>
    <t>rs174472</t>
  </si>
  <si>
    <t>rs174476</t>
  </si>
  <si>
    <t>rs666870</t>
  </si>
  <si>
    <t>rs174478</t>
  </si>
  <si>
    <t>rs174479</t>
  </si>
  <si>
    <t>rs540613</t>
  </si>
  <si>
    <t>rs2524287</t>
  </si>
  <si>
    <t>rs2521561</t>
  </si>
  <si>
    <t>rs2524289</t>
  </si>
  <si>
    <t>rs11230827</t>
  </si>
  <si>
    <t>rs2524290</t>
  </si>
  <si>
    <t>rs741887</t>
  </si>
  <si>
    <t>rs7927548</t>
  </si>
  <si>
    <t>rs882169</t>
  </si>
  <si>
    <t>rs17156580</t>
  </si>
  <si>
    <t>rs7928792</t>
  </si>
  <si>
    <t>rs2521567</t>
  </si>
  <si>
    <t>rs2521568</t>
  </si>
  <si>
    <t>rs2727266</t>
  </si>
  <si>
    <t>rs2158027</t>
  </si>
  <si>
    <t>rs2736602</t>
  </si>
  <si>
    <t>rs2736601</t>
  </si>
  <si>
    <t>rs2727267</t>
  </si>
  <si>
    <t>rs2521572</t>
  </si>
  <si>
    <t>rs12273597</t>
  </si>
  <si>
    <t>rs2727261</t>
  </si>
  <si>
    <t>rs3758976</t>
  </si>
  <si>
    <t>rs972355</t>
  </si>
  <si>
    <t>rs1800007</t>
  </si>
  <si>
    <t>rs1109748</t>
  </si>
  <si>
    <t>rs195165</t>
  </si>
  <si>
    <t>rs760306</t>
  </si>
  <si>
    <t>rs195162</t>
  </si>
  <si>
    <t>rs741886</t>
  </si>
  <si>
    <t>rs195160</t>
  </si>
  <si>
    <t>rs195157</t>
  </si>
  <si>
    <t>rs195156</t>
  </si>
  <si>
    <t>rs2668897</t>
  </si>
  <si>
    <t>rs1801621</t>
  </si>
  <si>
    <t>rs17156609</t>
  </si>
  <si>
    <t>rs2073588</t>
  </si>
  <si>
    <t>rs3758977</t>
  </si>
  <si>
    <t>rs10897192</t>
  </si>
  <si>
    <t>rs195446</t>
  </si>
  <si>
    <t>rs17156616</t>
  </si>
  <si>
    <t>rs195445</t>
  </si>
  <si>
    <t>rs17156618</t>
  </si>
  <si>
    <t>rs17633020</t>
  </si>
  <si>
    <t>rs17185574</t>
  </si>
  <si>
    <t>rs2028062</t>
  </si>
  <si>
    <t>rs10897193</t>
  </si>
  <si>
    <t>rs10792320</t>
  </si>
  <si>
    <t>rs12575518</t>
  </si>
  <si>
    <t>rs10736714</t>
  </si>
  <si>
    <t>rs10736715</t>
  </si>
  <si>
    <t>rs10897194</t>
  </si>
  <si>
    <t>rs7105652</t>
  </si>
  <si>
    <t>rs11230849</t>
  </si>
  <si>
    <t>rs11230851</t>
  </si>
  <si>
    <t>rs7115826</t>
  </si>
  <si>
    <t>rs7115654</t>
  </si>
  <si>
    <t>rs10792322</t>
  </si>
  <si>
    <t>rs7112821</t>
  </si>
  <si>
    <t>rs7112078</t>
  </si>
  <si>
    <t>rs10736716</t>
  </si>
  <si>
    <t>rs12575056</t>
  </si>
  <si>
    <t>rs4423188</t>
  </si>
  <si>
    <t>rs4313591</t>
  </si>
  <si>
    <t>rs4963441</t>
  </si>
  <si>
    <t>rs4963442</t>
  </si>
  <si>
    <t>rs7937198</t>
  </si>
  <si>
    <t>rs907638</t>
  </si>
  <si>
    <t>rs11605994</t>
  </si>
  <si>
    <t>rs10897198</t>
  </si>
  <si>
    <t>rs4963444</t>
  </si>
  <si>
    <t>rs4963445</t>
  </si>
  <si>
    <t>rs4963446</t>
  </si>
  <si>
    <t>rs12789285</t>
  </si>
  <si>
    <t>rs7935835</t>
  </si>
  <si>
    <t>rs2089925</t>
  </si>
  <si>
    <t>rs6591687</t>
  </si>
  <si>
    <t>rs7951604</t>
  </si>
  <si>
    <t>rs11230866</t>
  </si>
  <si>
    <t>rs3855281</t>
  </si>
  <si>
    <t>rs12422044</t>
  </si>
  <si>
    <t>rs7950734</t>
  </si>
  <si>
    <t>rs11230871</t>
  </si>
  <si>
    <t>rs10897207</t>
  </si>
  <si>
    <t>rs10792324</t>
  </si>
  <si>
    <t>rs10501388</t>
  </si>
  <si>
    <t>rs10897208</t>
  </si>
  <si>
    <t>rs10792326</t>
  </si>
  <si>
    <t>rs17706767</t>
  </si>
  <si>
    <t>rs10792327</t>
  </si>
  <si>
    <t>rs11230874</t>
  </si>
  <si>
    <t>rs12790169</t>
  </si>
  <si>
    <t>rs11230882</t>
  </si>
  <si>
    <t>rs3019624</t>
  </si>
  <si>
    <t>rs3019625</t>
  </si>
  <si>
    <t>rs3019626</t>
  </si>
  <si>
    <t>rs522090</t>
  </si>
  <si>
    <t>rs12277563</t>
  </si>
  <si>
    <t>rs259874</t>
  </si>
  <si>
    <t>rs11230885</t>
  </si>
  <si>
    <t>rs4963452</t>
  </si>
  <si>
    <t>rs11230889</t>
  </si>
  <si>
    <t>rs2446738</t>
  </si>
  <si>
    <t>rs10897213</t>
  </si>
  <si>
    <t>rs7112985</t>
  </si>
  <si>
    <t>rs7946441</t>
  </si>
  <si>
    <t>rs12793785</t>
  </si>
  <si>
    <t>rs449397</t>
  </si>
  <si>
    <t>rs429416</t>
  </si>
  <si>
    <t>rs387137</t>
  </si>
  <si>
    <t>rs11607063</t>
  </si>
  <si>
    <t>rs12789400</t>
  </si>
  <si>
    <t>rs2926520</t>
  </si>
  <si>
    <t>rs12802587</t>
  </si>
  <si>
    <t>rs10750966</t>
  </si>
  <si>
    <t>rs7114650</t>
  </si>
  <si>
    <t>rs449347</t>
  </si>
  <si>
    <t>rs12420131</t>
  </si>
  <si>
    <t>rs17634150</t>
  </si>
  <si>
    <t>rs12365974</t>
  </si>
  <si>
    <t>rs11603446</t>
  </si>
  <si>
    <t>rs259871</t>
  </si>
  <si>
    <t>rs4963459</t>
  </si>
  <si>
    <t>rs4963285</t>
  </si>
  <si>
    <t>rs7934431</t>
  </si>
  <si>
    <t>rs7945278</t>
  </si>
  <si>
    <t>rs11230906</t>
  </si>
  <si>
    <t>rs7930687</t>
  </si>
  <si>
    <t>rs7924786</t>
  </si>
  <si>
    <t>rs7924923</t>
  </si>
  <si>
    <t>rs7935766</t>
  </si>
  <si>
    <t>rs12806036</t>
  </si>
  <si>
    <t>rs3899187</t>
  </si>
  <si>
    <t>rs4963460</t>
  </si>
  <si>
    <t>rs11606620</t>
  </si>
  <si>
    <t>rs11602735</t>
  </si>
  <si>
    <t>rs2264278</t>
  </si>
  <si>
    <t>rs4963462</t>
  </si>
  <si>
    <t>rs11230910</t>
  </si>
  <si>
    <t>rs4963463</t>
  </si>
  <si>
    <t>rs3862389</t>
  </si>
  <si>
    <t>rs7102807</t>
  </si>
  <si>
    <t>rs4144907</t>
  </si>
  <si>
    <t>rs1675127</t>
  </si>
  <si>
    <t>rs11230916</t>
  </si>
  <si>
    <t>rs3867137</t>
  </si>
  <si>
    <t>rs11230917</t>
  </si>
  <si>
    <t>rs1675128</t>
  </si>
  <si>
    <t>rs1675129</t>
  </si>
  <si>
    <t>rs1628349</t>
  </si>
  <si>
    <t>rs12418839</t>
  </si>
  <si>
    <t>rs1792949</t>
  </si>
  <si>
    <t>rs1792948</t>
  </si>
  <si>
    <t>rs1675131</t>
  </si>
  <si>
    <t>rs1792946</t>
  </si>
  <si>
    <t>rs1792944</t>
  </si>
  <si>
    <t>rs1675133</t>
  </si>
  <si>
    <t>rs1792942</t>
  </si>
  <si>
    <t>rs1675061</t>
  </si>
  <si>
    <t>rs1675062</t>
  </si>
  <si>
    <t>rs1675063</t>
  </si>
  <si>
    <t>rs1792936</t>
  </si>
  <si>
    <t>rs922138</t>
  </si>
  <si>
    <t>rs4963466</t>
  </si>
  <si>
    <t>rs11230921</t>
  </si>
  <si>
    <t>rs3741250</t>
  </si>
  <si>
    <t>rs1614060</t>
  </si>
  <si>
    <t>rs1675126</t>
  </si>
  <si>
    <t>rs3781974</t>
  </si>
  <si>
    <t>rs3781973</t>
  </si>
  <si>
    <t>rs1675124</t>
  </si>
  <si>
    <t>rs12795611</t>
  </si>
  <si>
    <t>rs7129085</t>
  </si>
  <si>
    <t>rs3781969</t>
  </si>
  <si>
    <t>rs11230928</t>
  </si>
  <si>
    <t>rs2511347</t>
  </si>
  <si>
    <t>rs3890102</t>
  </si>
  <si>
    <t>rs1792886</t>
  </si>
  <si>
    <t>rs1792888</t>
  </si>
  <si>
    <t>rs1675108</t>
  </si>
  <si>
    <t>rs11230935</t>
  </si>
  <si>
    <t>rs1792922</t>
  </si>
  <si>
    <t>rs7928360</t>
  </si>
  <si>
    <t>rs1792920</t>
  </si>
  <si>
    <t>rs11230938</t>
  </si>
  <si>
    <t>rs2903922</t>
  </si>
  <si>
    <t>rs11230941</t>
  </si>
  <si>
    <t>rs1792916</t>
  </si>
  <si>
    <t>rs1460027</t>
  </si>
  <si>
    <t>rs11603737</t>
  </si>
  <si>
    <t>rs1675088</t>
  </si>
  <si>
    <t>rs11230945</t>
  </si>
  <si>
    <t>rs7127472</t>
  </si>
  <si>
    <t>rs1620118</t>
  </si>
  <si>
    <t>rs10897221</t>
  </si>
  <si>
    <t>rs1675090</t>
  </si>
  <si>
    <t>rs11230950</t>
  </si>
  <si>
    <t>rs4963471</t>
  </si>
  <si>
    <t>rs11230951</t>
  </si>
  <si>
    <t>rs11230955</t>
  </si>
  <si>
    <t>rs11230956</t>
  </si>
  <si>
    <t>rs12364840</t>
  </si>
  <si>
    <t>rs12364843</t>
  </si>
  <si>
    <t>rs10897222</t>
  </si>
  <si>
    <t>rs10897223</t>
  </si>
  <si>
    <t>rs10897225</t>
  </si>
  <si>
    <t>rs12789264</t>
  </si>
  <si>
    <t>rs12576454</t>
  </si>
  <si>
    <t>rs6591695</t>
  </si>
  <si>
    <t>rs7342150</t>
  </si>
  <si>
    <t>rs11230963</t>
  </si>
  <si>
    <t>rs11230966</t>
  </si>
  <si>
    <t>rs11230967</t>
  </si>
  <si>
    <t>rs11230968</t>
  </si>
  <si>
    <t>rs10897226</t>
  </si>
  <si>
    <t>rs1675102</t>
  </si>
  <si>
    <t>rs12418874</t>
  </si>
  <si>
    <t>rs2232931</t>
  </si>
  <si>
    <t>rs2232937</t>
  </si>
  <si>
    <t>rs7932927</t>
  </si>
  <si>
    <t>rs12800538</t>
  </si>
  <si>
    <t>rs11230973</t>
  </si>
  <si>
    <t>rs2298823</t>
  </si>
  <si>
    <t>rs3781965</t>
  </si>
  <si>
    <t>rs7951859</t>
  </si>
  <si>
    <t>rs2232941</t>
  </si>
  <si>
    <t>rs2232942</t>
  </si>
  <si>
    <t>rs12293403</t>
  </si>
  <si>
    <t>rs1675105</t>
  </si>
  <si>
    <t>rs1792876</t>
  </si>
  <si>
    <t>rs11230976</t>
  </si>
  <si>
    <t>rs1729370</t>
  </si>
  <si>
    <t>rs7933760</t>
  </si>
  <si>
    <t>rs11230982</t>
  </si>
  <si>
    <t>rs10501389</t>
  </si>
  <si>
    <t>rs1792957</t>
  </si>
  <si>
    <t>rs1729372</t>
  </si>
  <si>
    <t>rs1729374</t>
  </si>
  <si>
    <t>rs2853012</t>
  </si>
  <si>
    <t>rs12420642</t>
  </si>
  <si>
    <t>rs4963483</t>
  </si>
  <si>
    <t>rs1729377</t>
  </si>
  <si>
    <t>rs3900954</t>
  </si>
  <si>
    <t>rs1792902</t>
  </si>
  <si>
    <t>rs10897237</t>
  </si>
  <si>
    <t>rs7938597</t>
  </si>
  <si>
    <t>rs7933913</t>
  </si>
  <si>
    <t>rs12284381</t>
  </si>
  <si>
    <t>rs11602604</t>
  </si>
  <si>
    <t>rs4963291</t>
  </si>
  <si>
    <t>rs10736719</t>
  </si>
  <si>
    <t>rs1792857</t>
  </si>
  <si>
    <t>rs12788625</t>
  </si>
  <si>
    <t>rs12418282</t>
  </si>
  <si>
    <t>rs7926481</t>
  </si>
  <si>
    <t>rs4122113</t>
  </si>
  <si>
    <t>rs17157036</t>
  </si>
  <si>
    <t>rs1729404</t>
  </si>
  <si>
    <t>rs17577961</t>
  </si>
  <si>
    <t>rs4122115</t>
  </si>
  <si>
    <t>rs10792333</t>
  </si>
  <si>
    <t>rs1729382</t>
  </si>
  <si>
    <t>rs2232944</t>
  </si>
  <si>
    <t>rs2232949</t>
  </si>
  <si>
    <t>rs2232950</t>
  </si>
  <si>
    <t>rs3908344</t>
  </si>
  <si>
    <t>rs2232955</t>
  </si>
  <si>
    <t>rs4122119</t>
  </si>
  <si>
    <t>rs17157040</t>
  </si>
  <si>
    <t>rs1729364</t>
  </si>
  <si>
    <t>rs7936908</t>
  </si>
  <si>
    <t>rs1528726</t>
  </si>
  <si>
    <t>rs1528727</t>
  </si>
  <si>
    <t>rs1528728</t>
  </si>
  <si>
    <t>rs2511345</t>
  </si>
  <si>
    <t>rs10897242</t>
  </si>
  <si>
    <t>rs10501333</t>
  </si>
  <si>
    <t>rs11604814</t>
  </si>
  <si>
    <t>rs11231002</t>
  </si>
  <si>
    <t>rs11608139</t>
  </si>
  <si>
    <t>rs7129536</t>
  </si>
  <si>
    <t>rs7115702</t>
  </si>
  <si>
    <t>rs11602047</t>
  </si>
  <si>
    <t>rs17157079</t>
  </si>
  <si>
    <t>rs11599984</t>
  </si>
  <si>
    <t>rs17636284</t>
  </si>
  <si>
    <t>rs17157081</t>
  </si>
  <si>
    <t>rs12798472</t>
  </si>
  <si>
    <t>rs2903910</t>
  </si>
  <si>
    <t>rs12800927</t>
  </si>
  <si>
    <t>rs7125138</t>
  </si>
  <si>
    <t>rs11603383</t>
  </si>
  <si>
    <t>rs4963488</t>
  </si>
  <si>
    <t>rs11603171</t>
  </si>
  <si>
    <t>rs17709552</t>
  </si>
  <si>
    <t>rs12799149</t>
  </si>
  <si>
    <t>rs7925016</t>
  </si>
  <si>
    <t>rs7117883</t>
  </si>
  <si>
    <t>rs11602307</t>
  </si>
  <si>
    <t>rs11231017</t>
  </si>
  <si>
    <t>rs11231018</t>
  </si>
  <si>
    <t>rs2178261</t>
  </si>
  <si>
    <t>rs954237</t>
  </si>
  <si>
    <t>rs11828383</t>
  </si>
  <si>
    <t>rs11231020</t>
  </si>
  <si>
    <t>rs17157147</t>
  </si>
  <si>
    <t>rs1406381</t>
  </si>
  <si>
    <t>rs4309171</t>
  </si>
  <si>
    <t>rs2178260</t>
  </si>
  <si>
    <t>rs1590096</t>
  </si>
  <si>
    <t>rs9633995</t>
  </si>
  <si>
    <t>rs10792343</t>
  </si>
  <si>
    <t>rs1534589</t>
  </si>
  <si>
    <t>rs2513043</t>
  </si>
  <si>
    <t>rs12285226</t>
  </si>
  <si>
    <t>rs4246216</t>
  </si>
  <si>
    <t>rs2463834</t>
  </si>
  <si>
    <t>rs11231027</t>
  </si>
  <si>
    <t>rs2513742</t>
  </si>
  <si>
    <t>rs2513039</t>
  </si>
  <si>
    <t>rs12282256</t>
  </si>
  <si>
    <t>rs1528730</t>
  </si>
  <si>
    <t>rs2513038</t>
  </si>
  <si>
    <t>rs1406384</t>
  </si>
  <si>
    <t>rs953169</t>
  </si>
  <si>
    <t>rs2463833</t>
  </si>
  <si>
    <t>rs11231029</t>
  </si>
  <si>
    <t>rs2513037</t>
  </si>
  <si>
    <t>rs10897253</t>
  </si>
  <si>
    <t>rs11605459</t>
  </si>
  <si>
    <t>rs2463829</t>
  </si>
  <si>
    <t>rs2463828</t>
  </si>
  <si>
    <t>rs2513081</t>
  </si>
  <si>
    <t>Supplementary Table 23: Colocalisation analysis of obesity-mediating metabolites and FADS genes</t>
  </si>
  <si>
    <t>Supplementary Table 26: Metabolite ID to metabolite name reference</t>
  </si>
  <si>
    <t>Supplementary Table 24: Colocalisation analysis of BMI GWAS significant SNPs and FADS genes</t>
  </si>
  <si>
    <t>Supplementary Table 25: Colocalisation analysis of WHR GWAS significant SNPs and FADS genes</t>
  </si>
  <si>
    <t>Pleiotropy pval</t>
  </si>
  <si>
    <t>PPH0</t>
  </si>
  <si>
    <t>PPH1</t>
  </si>
  <si>
    <t>PPH2</t>
  </si>
  <si>
    <t>PPH3</t>
  </si>
  <si>
    <t>CRC, colorectal cancer; PPH0, probability that neither trait has a genetic association in the region; PPH1, probability that only the metabolite has a genetic association in the region; PPH2, probability that only the cancer has a genetic association in the region; PPH3, probability that both traits are associated, but with different causal variants; PPH4, probability that the metabolite and cancer are associated and share a single causal variant</t>
  </si>
  <si>
    <t>PPH0, probability that neither trait has a genetic association in the region; PPH1, probability that only the metabolite has a genetic association in the region; PPH2, probability that only the FADS gene has a genetic association in the region; PPH3, probability that both traits are associated, but with different causal variants; PPH4, probability that the metabolite and the FADS gene are associated and share a single causal variant</t>
  </si>
  <si>
    <t>PPH0, probability that neither trait has a genetic association in the region; PPH1, probability that only BMI has a genetic association in the region; PPH2, probability that only the FADS gene has a genetic association in the region; PPH3, probability that both traits are associated, but with different causal variants; PPH4, probability that BMI and the FADS gene are associated and share a single causal variant</t>
  </si>
  <si>
    <t>PPH0, probability that neither trait has a genetic association in the region; PPH1, probability that only WHR has a genetic association in the region; PPH2, probability that only the FADS gene has a genetic association in the region; PPH3, probability that both traits are associated, but with different causal variants; PPH4, probability that WHR and the FADS gene are associated and share a single causal variant</t>
  </si>
  <si>
    <t>CRC, colorectal cancer; N_snp, the number of instrumental variables; GPC, glycerophosphocholine; GPA, glycerophosphate; BMI, body mass index; WHR, waist-hip ratio; HDL, high-density lipoprotein</t>
  </si>
  <si>
    <r>
      <t xml:space="preserve">Significant associations are defined by a Bonferroni-adjusted threshold for each individual cancer/subtype, ranging from </t>
    </r>
    <r>
      <rPr>
        <i/>
        <sz val="12"/>
        <color theme="1"/>
        <rFont val="Aptos Narrow"/>
        <family val="2"/>
        <scheme val="minor"/>
      </rPr>
      <t>P =</t>
    </r>
    <r>
      <rPr>
        <sz val="12"/>
        <color theme="1"/>
        <rFont val="Aptos Narrow"/>
        <family val="2"/>
        <scheme val="minor"/>
      </rPr>
      <t xml:space="preserve"> 3.31e-4 to 3.45e-4.</t>
    </r>
  </si>
  <si>
    <t>CRC, colorectal cancer; RCC, renal cell carcinoma; N_snp, the number of instrumental variables; fstat, F-statistic; power_X, power assuming a true odds ratio of X</t>
  </si>
  <si>
    <t>Supplementary Table 13: Power calculations and F-statistics for the effect of obesity-driven metabolites on cancer risk</t>
  </si>
  <si>
    <t>Cancer GWAS</t>
  </si>
  <si>
    <t>Independent</t>
  </si>
  <si>
    <t>FinnGen</t>
  </si>
  <si>
    <r>
      <t xml:space="preserve">Significant associations are defined by the Bonferroni-adjusted threshold for independent cancer GWAS </t>
    </r>
    <r>
      <rPr>
        <i/>
        <sz val="12"/>
        <color theme="1"/>
        <rFont val="Aptos Narrow"/>
        <family val="2"/>
        <scheme val="minor"/>
      </rPr>
      <t>P</t>
    </r>
    <r>
      <rPr>
        <sz val="12"/>
        <color theme="1"/>
        <rFont val="Aptos Narrow"/>
        <family val="2"/>
        <scheme val="minor"/>
      </rPr>
      <t xml:space="preserve"> &lt; 7.14e-3 and FinnGen GWAS </t>
    </r>
    <r>
      <rPr>
        <i/>
        <sz val="12"/>
        <color theme="1"/>
        <rFont val="Aptos Narrow"/>
        <scheme val="minor"/>
      </rPr>
      <t>P</t>
    </r>
    <r>
      <rPr>
        <sz val="12"/>
        <color theme="1"/>
        <rFont val="Aptos Narrow"/>
        <scheme val="minor"/>
      </rPr>
      <t xml:space="preserve"> &lt; 1e-2</t>
    </r>
    <r>
      <rPr>
        <sz val="12"/>
        <color theme="1"/>
        <rFont val="Aptos Narrow"/>
        <family val="2"/>
        <scheme val="minor"/>
      </rPr>
      <t>.</t>
    </r>
  </si>
  <si>
    <r>
      <t xml:space="preserve">Significant associations are defined by a Bonferroni-adjusted threshold </t>
    </r>
    <r>
      <rPr>
        <i/>
        <sz val="12"/>
        <color theme="1"/>
        <rFont val="Aptos Narrow"/>
        <scheme val="minor"/>
      </rPr>
      <t>P</t>
    </r>
    <r>
      <rPr>
        <sz val="12"/>
        <color theme="1"/>
        <rFont val="Aptos Narrow"/>
        <scheme val="minor"/>
      </rPr>
      <t xml:space="preserve"> &lt; 4.55e-3</t>
    </r>
    <r>
      <rPr>
        <sz val="12"/>
        <color theme="1"/>
        <rFont val="Aptos Narrow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</si>
</sst>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2"/>
      <color theme="1"/>
      <name val="Aptos Display"/>
      <scheme val="major"/>
    </font>
    <font>
      <sz val="12"/>
      <color rgb="FF222222"/>
      <name val="Aptos Narrow"/>
      <scheme val="minor"/>
    </font>
    <font>
      <b/>
      <sz val="12"/>
      <color theme="0"/>
      <name val="Aptos Display"/>
      <scheme val="major"/>
    </font>
    <font>
      <sz val="12"/>
      <color theme="1"/>
      <name val="Aptos Display"/>
      <scheme val="major"/>
    </font>
    <font>
      <sz val="12"/>
      <color rgb="FF000000"/>
      <name val="Aptos Narrow"/>
      <family val="2"/>
      <scheme val="minor"/>
    </font>
    <font>
      <sz val="12"/>
      <color rgb="FF000000"/>
      <name val="Aptos Narrow"/>
      <scheme val="minor"/>
    </font>
    <font>
      <i/>
      <sz val="12"/>
      <color theme="1"/>
      <name val="Aptos Narrow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Display"/>
      <family val="2"/>
      <scheme val="major"/>
    </font>
    <font>
      <sz val="8"/>
      <name val="Aptos Narrow"/>
      <family val="2"/>
      <scheme val="minor"/>
    </font>
    <font>
      <b/>
      <sz val="12"/>
      <color theme="0"/>
      <name val="Aptos Narrow"/>
      <scheme val="minor"/>
    </font>
    <font>
      <sz val="11"/>
      <color rgb="FF000000"/>
      <name val="Menlo"/>
      <family val="2"/>
    </font>
    <font>
      <b/>
      <sz val="12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11" fontId="2" fillId="0" borderId="0" xfId="0" applyNumberFormat="1" applyFont="1"/>
    <xf numFmtId="11" fontId="0" fillId="0" borderId="0" xfId="0" applyNumberFormat="1"/>
    <xf numFmtId="0" fontId="6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0" fillId="0" borderId="4" xfId="0" applyBorder="1"/>
    <xf numFmtId="0" fontId="0" fillId="0" borderId="4" xfId="0" applyBorder="1" applyAlignment="1">
      <alignment horizontal="center"/>
    </xf>
    <xf numFmtId="0" fontId="8" fillId="0" borderId="0" xfId="0" applyFont="1"/>
    <xf numFmtId="0" fontId="5" fillId="2" borderId="2" xfId="0" applyFont="1" applyFill="1" applyBorder="1"/>
    <xf numFmtId="0" fontId="5" fillId="2" borderId="0" xfId="0" applyFont="1" applyFill="1"/>
    <xf numFmtId="0" fontId="5" fillId="2" borderId="3" xfId="0" applyFont="1" applyFill="1" applyBorder="1"/>
    <xf numFmtId="0" fontId="0" fillId="0" borderId="1" xfId="0" applyBorder="1"/>
    <xf numFmtId="11" fontId="3" fillId="0" borderId="0" xfId="0" applyNumberFormat="1" applyFont="1"/>
    <xf numFmtId="11" fontId="0" fillId="0" borderId="1" xfId="0" applyNumberFormat="1" applyBorder="1"/>
    <xf numFmtId="10" fontId="0" fillId="0" borderId="0" xfId="0" applyNumberFormat="1"/>
    <xf numFmtId="0" fontId="0" fillId="0" borderId="5" xfId="0" applyBorder="1"/>
    <xf numFmtId="0" fontId="0" fillId="0" borderId="6" xfId="0" applyBorder="1"/>
    <xf numFmtId="11" fontId="0" fillId="0" borderId="6" xfId="0" applyNumberFormat="1" applyBorder="1"/>
    <xf numFmtId="0" fontId="7" fillId="0" borderId="6" xfId="0" applyFont="1" applyBorder="1"/>
    <xf numFmtId="0" fontId="5" fillId="0" borderId="0" xfId="0" applyFont="1"/>
    <xf numFmtId="0" fontId="5" fillId="3" borderId="7" xfId="0" applyFont="1" applyFill="1" applyBorder="1"/>
    <xf numFmtId="0" fontId="5" fillId="3" borderId="8" xfId="0" applyFont="1" applyFill="1" applyBorder="1"/>
    <xf numFmtId="0" fontId="5" fillId="3" borderId="9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right"/>
    </xf>
    <xf numFmtId="0" fontId="4" fillId="0" borderId="10" xfId="0" applyFont="1" applyBorder="1"/>
    <xf numFmtId="0" fontId="11" fillId="0" borderId="0" xfId="0" applyFont="1"/>
    <xf numFmtId="0" fontId="14" fillId="0" borderId="0" xfId="0" applyFont="1"/>
    <xf numFmtId="0" fontId="10" fillId="0" borderId="0" xfId="0" applyFont="1"/>
    <xf numFmtId="0" fontId="13" fillId="0" borderId="0" xfId="0" applyFont="1"/>
    <xf numFmtId="11" fontId="13" fillId="0" borderId="0" xfId="0" applyNumberFormat="1" applyFont="1"/>
    <xf numFmtId="0" fontId="16" fillId="0" borderId="0" xfId="0" applyFont="1"/>
    <xf numFmtId="0" fontId="17" fillId="0" borderId="0" xfId="0" applyFont="1"/>
    <xf numFmtId="11" fontId="6" fillId="0" borderId="0" xfId="0" applyNumberFormat="1" applyFont="1"/>
    <xf numFmtId="0" fontId="18" fillId="0" borderId="0" xfId="0" applyFont="1"/>
    <xf numFmtId="0" fontId="0" fillId="0" borderId="11" xfId="0" applyBorder="1"/>
    <xf numFmtId="0" fontId="0" fillId="0" borderId="7" xfId="0" applyBorder="1"/>
    <xf numFmtId="0" fontId="0" fillId="0" borderId="8" xfId="0" applyBorder="1"/>
    <xf numFmtId="11" fontId="0" fillId="0" borderId="8" xfId="0" applyNumberFormat="1" applyBorder="1"/>
    <xf numFmtId="0" fontId="7" fillId="0" borderId="8" xfId="0" applyFont="1" applyBorder="1"/>
    <xf numFmtId="0" fontId="0" fillId="0" borderId="1" xfId="0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1" fontId="8" fillId="0" borderId="0" xfId="0" applyNumberFormat="1" applyFont="1"/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</cellXfs>
  <cellStyles count="1">
    <cellStyle name="Normal" xfId="0" builtinId="0"/>
  </cellStyles>
  <dxfs count="17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general" vertical="bottom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14" formatCode="0.00%"/>
    </dxf>
    <dxf>
      <numFmt numFmtId="14" formatCode="0.00%"/>
    </dxf>
    <dxf>
      <numFmt numFmtId="14" formatCode="0.00%"/>
    </dxf>
    <dxf>
      <numFmt numFmtId="0" formatCode="General"/>
    </dxf>
    <dxf>
      <numFmt numFmtId="0" formatCode="General"/>
      <border diagonalUp="0" diagonalDown="0">
        <left/>
        <right style="thin">
          <color theme="1"/>
        </right>
        <top style="thin">
          <color theme="1"/>
        </top>
        <bottom/>
        <vertical/>
        <horizontal/>
      </border>
    </dxf>
    <dxf>
      <numFmt numFmtId="0" formatCode="General"/>
      <border diagonalUp="0" diagonalDown="0">
        <left/>
        <right/>
        <top style="thin">
          <color theme="1"/>
        </top>
        <bottom/>
        <vertical/>
        <horizontal/>
      </border>
    </dxf>
    <dxf>
      <numFmt numFmtId="15" formatCode="0.00E+00"/>
      <border diagonalUp="0" diagonalDown="0">
        <left/>
        <right/>
        <top style="thin">
          <color theme="1"/>
        </top>
        <bottom/>
        <vertical/>
        <horizontal/>
      </border>
    </dxf>
    <dxf>
      <numFmt numFmtId="0" formatCode="General"/>
      <border diagonalUp="0" diagonalDown="0">
        <left/>
        <right/>
        <top style="thin">
          <color theme="1"/>
        </top>
        <bottom/>
        <vertical/>
        <horizontal/>
      </border>
    </dxf>
    <dxf>
      <numFmt numFmtId="0" formatCode="General"/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 outline="0">
        <left/>
        <right/>
        <top style="thin">
          <color theme="1"/>
        </top>
        <bottom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outline="0">
        <left style="thin">
          <color theme="1"/>
        </left>
        <top style="thin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scheme val="major"/>
      </font>
      <fill>
        <patternFill patternType="solid">
          <fgColor theme="1"/>
          <bgColor theme="1"/>
        </patternFill>
      </fill>
    </dxf>
    <dxf>
      <numFmt numFmtId="14" formatCode="0.00%"/>
    </dxf>
    <dxf>
      <numFmt numFmtId="14" formatCode="0.00%"/>
    </dxf>
    <dxf>
      <numFmt numFmtId="14" formatCode="0.00%"/>
    </dxf>
    <dxf>
      <numFmt numFmtId="0" formatCode="General"/>
      <border diagonalUp="0" diagonalDown="0">
        <left/>
        <right style="thin">
          <color theme="1"/>
        </right>
        <top style="thin">
          <color theme="1"/>
        </top>
        <bottom/>
        <vertical/>
        <horizontal/>
      </border>
    </dxf>
    <dxf>
      <numFmt numFmtId="0" formatCode="General"/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numFmt numFmtId="15" formatCode="0.00E+00"/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outline="0">
        <left style="thin">
          <color theme="1"/>
        </left>
        <top style="thin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scheme val="major"/>
      </font>
      <fill>
        <patternFill patternType="solid">
          <fgColor theme="1"/>
          <bgColor theme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scheme val="major"/>
      </font>
      <fill>
        <patternFill patternType="solid">
          <fgColor theme="1"/>
          <bgColor theme="1"/>
        </patternFill>
      </fill>
    </dxf>
    <dxf>
      <numFmt numFmtId="15" formatCode="0.00E+00"/>
    </dxf>
    <dxf>
      <numFmt numFmtId="0" formatCode="General"/>
    </dxf>
    <dxf>
      <numFmt numFmtId="0" formatCode="General"/>
    </dxf>
    <dxf>
      <font>
        <b/>
        <strike val="0"/>
        <outline val="0"/>
        <shadow val="0"/>
        <u val="none"/>
        <vertAlign val="baseline"/>
        <sz val="12"/>
        <color theme="1"/>
        <name val="Aptos Display"/>
        <scheme val="major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scheme val="major"/>
      </font>
    </dxf>
    <dxf>
      <numFmt numFmtId="15" formatCode="0.00E+00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scheme val="minor"/>
      </font>
      <fill>
        <patternFill patternType="none">
          <fgColor indexed="64"/>
          <bgColor indexed="6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5" formatCode="0.00E+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5" formatCode="0.00E+00"/>
    </dxf>
    <dxf>
      <border outline="0">
        <top style="thin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scheme val="major"/>
      </font>
      <fill>
        <patternFill patternType="solid">
          <fgColor theme="1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scheme val="major"/>
      </font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Display"/>
        <scheme val="major"/>
      </font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numFmt numFmtId="15" formatCode="0.00E+00"/>
    </dxf>
    <dxf>
      <numFmt numFmtId="0" formatCode="General"/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bgColor auto="1"/>
        </patternFill>
      </fill>
    </dxf>
    <dxf>
      <border outline="0">
        <top style="thin">
          <color theme="9" tint="0.39997558519241921"/>
        </top>
      </border>
    </dxf>
    <dxf>
      <border outline="0"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numFmt numFmtId="15" formatCode="0.00E+00"/>
    </dxf>
    <dxf>
      <numFmt numFmtId="0" formatCode="General"/>
    </dxf>
    <dxf>
      <numFmt numFmtId="15" formatCode="0.00E+00"/>
    </dxf>
    <dxf>
      <numFmt numFmtId="15" formatCode="0.00E+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scheme val="maj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E237F7E-936B-1F48-B5C2-8E408A1A17DF}" name="Table12" displayName="Table12" ref="A2:E4" totalsRowShown="0" headerRowDxfId="178" dataDxfId="177">
  <autoFilter ref="A2:E4" xr:uid="{3E237F7E-936B-1F48-B5C2-8E408A1A17DF}"/>
  <tableColumns count="5">
    <tableColumn id="1" xr3:uid="{22C37A8F-B18E-2C49-9740-01BF935101F0}" name="Trait" dataDxfId="176"/>
    <tableColumn id="2" xr3:uid="{1ECCBA6E-A587-1B41-B176-1E877EA0E3C9}" name="No. of participants" dataDxfId="175"/>
    <tableColumn id="3" xr3:uid="{F75E7F4C-0D3A-E14D-911E-43DDBAFB1051}" name="PubMed ID" dataDxfId="174"/>
    <tableColumn id="4" xr3:uid="{14A442F9-D465-AF41-A80B-3F1DE8CB7F52}" name="No. of contributing studies" dataDxfId="173"/>
    <tableColumn id="5" xr3:uid="{132D1845-F9A8-0446-BC47-65AD9DD99BB5}" name="GWAS Catalog ID" dataDxfId="172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17ABC44-ABB1-D148-A8E7-74BE8D941A69}" name="Table20" displayName="Table20" ref="A2:J934" totalsRowShown="0" headerRowDxfId="99">
  <autoFilter ref="A2:J934" xr:uid="{C17ABC44-ABB1-D148-A8E7-74BE8D941A69}">
    <filterColumn colId="2">
      <filters>
        <filter val="Inverse variance weighted"/>
        <filter val="Wald ratio"/>
      </filters>
    </filterColumn>
  </autoFilter>
  <tableColumns count="10">
    <tableColumn id="1" xr3:uid="{65BB34E3-8E8A-C947-8758-35FA194961C3}" name="Metabolite ID"/>
    <tableColumn id="7" xr3:uid="{77B304FB-6184-4441-BD18-049D43C49FA0}" name="Metabolite" dataDxfId="98">
      <calculatedColumnFormula>VLOOKUP(Table20[[#This Row],[Metabolite ID]],Table18[],2,FALSE)</calculatedColumnFormula>
    </tableColumn>
    <tableColumn id="2" xr3:uid="{3C67DB01-1A20-7E4F-8995-FC12E647FEA4}" name="Method"/>
    <tableColumn id="3" xr3:uid="{0E90F699-5979-0C4C-B47A-50B76AA8AE73}" name="N_snp"/>
    <tableColumn id="4" xr3:uid="{5A957E4E-C4C8-7A4E-9702-663AA667E374}" name="Beta"/>
    <tableColumn id="5" xr3:uid="{228717EA-41DE-0F4C-B171-63C9B9B2B2E5}" name="SE"/>
    <tableColumn id="6" xr3:uid="{B6D2CFBE-C767-4F45-A4E5-5BBF22EE8871}" name="P"/>
    <tableColumn id="9" xr3:uid="{D9423B8F-AABD-7E47-A8C7-5AD84C60C2D1}" name="Pleiotropy"/>
    <tableColumn id="10" xr3:uid="{C682FBEA-5FBA-CC4E-B56F-958CB92B22EC}" name="Heterogeneity"/>
    <tableColumn id="11" xr3:uid="{A3E68A09-DA9E-8E47-8AE4-0678668DB50C}" name="Leave-one-out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3F8438A-57C7-DD4D-A917-F3337F732A11}" name="Table27" displayName="Table27" ref="A2:O146" totalsRowShown="0" headerRowDxfId="97">
  <autoFilter ref="A2:O146" xr:uid="{BB26D54F-30F5-4148-B940-98CC3FED18F4}">
    <filterColumn colId="4">
      <filters>
        <filter val="Inverse variance weighted"/>
        <filter val="Wald ratio"/>
      </filters>
    </filterColumn>
  </autoFilter>
  <sortState xmlns:xlrd2="http://schemas.microsoft.com/office/spreadsheetml/2017/richdata2" ref="A3:O144">
    <sortCondition ref="A3:A146" customList="CRC,Rectum,Breast,Luminal A,Luminal B HER2-,RCC,Endometrial"/>
    <sortCondition ref="I3:I146"/>
  </sortState>
  <tableColumns count="15">
    <tableColumn id="12" xr3:uid="{6F4544B7-E40E-9A45-8480-EBDC7D54B360}" name="Cancer"/>
    <tableColumn id="1" xr3:uid="{B3B670C5-3D78-EF4C-A37B-5F88391BBA53}" name="Metabolite ID"/>
    <tableColumn id="2" xr3:uid="{87479FA5-7F2A-164F-ABCD-415BB2560342}" name="Metabolite"/>
    <tableColumn id="14" xr3:uid="{10E36CAA-8A75-B743-B68C-7580039B7539}" name="BMI/WHR-associated"/>
    <tableColumn id="3" xr3:uid="{C86F54E0-E1B9-F441-89BE-4F99170B2063}" name="Method"/>
    <tableColumn id="4" xr3:uid="{BDD3B854-19E6-3C45-AC39-7118D0AC039C}" name="N_snp"/>
    <tableColumn id="5" xr3:uid="{DB1D79D4-CDAE-3949-84D9-E7C8A124EE75}" name="Beta"/>
    <tableColumn id="6" xr3:uid="{859F809B-60A6-FC43-BE0E-66443D7C29E3}" name="SE"/>
    <tableColumn id="7" xr3:uid="{3AE37167-D841-1C47-9F3B-8CE404AC5498}" name="P"/>
    <tableColumn id="9" xr3:uid="{0D76E5D3-8A25-994B-9812-F0A85C514C6C}" name="Pleiotropy" dataDxfId="96"/>
    <tableColumn id="10" xr3:uid="{F687CE77-23C4-3D45-87E0-480B91F30D50}" name="Heterogeneity" dataDxfId="95"/>
    <tableColumn id="11" xr3:uid="{EADB9251-055A-6240-8474-E1EAC97A0E02}" name="Leave-one-out" dataDxfId="94"/>
    <tableColumn id="8" xr3:uid="{B64D43DB-C2CA-3749-81D1-50F2A08379B2}" name="OR" dataDxfId="93">
      <calculatedColumnFormula>EXP(Table27[[#This Row],[Beta]])</calculatedColumnFormula>
    </tableColumn>
    <tableColumn id="13" xr3:uid="{42DD6F5D-737A-8841-AFB3-77509F5213BC}" name="LCI" dataDxfId="92">
      <calculatedColumnFormula>EXP(Table27[[#This Row],[Beta]]-1.96*Table27[[#This Row],[SE]])</calculatedColumnFormula>
    </tableColumn>
    <tableColumn id="15" xr3:uid="{4C90FC4F-2120-954D-8708-F138E2C698D2}" name="UCI" dataDxfId="91">
      <calculatedColumnFormula>EXP(Table27[[#This Row],[Beta]]+1.96*Table27[[#This Row],[SE]])</calculatedColumnFormula>
    </tableColumn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AD05C56-8716-F44C-858F-93D19660BA04}" name="Table28" displayName="Table28" ref="A2:M35" totalsRowShown="0" headerRowDxfId="90" dataDxfId="89">
  <autoFilter ref="A2:M35" xr:uid="{342B7D5A-5FD6-A148-BD8B-26D4B0E2ECE3}"/>
  <tableColumns count="13">
    <tableColumn id="12" xr3:uid="{C6EC5D26-72C0-5349-A533-6A7B07E9EAEA}" name="Cancer" dataDxfId="88"/>
    <tableColumn id="13" xr3:uid="{E7D4F531-A2D0-5448-A09D-BC222E3D76B4}" name="Cancer GWAS" dataDxfId="87"/>
    <tableColumn id="1" xr3:uid="{39B6F8B4-888B-4A49-92FF-A26C4E184C1F}" name="Metabolite ID" dataDxfId="86"/>
    <tableColumn id="11" xr3:uid="{03902B62-2BB4-0046-B929-1931468B41DE}" name="Metabolite" dataDxfId="85">
      <calculatedColumnFormula>VLOOKUP(Table28[[#This Row],[Metabolite ID]],Table18[],2,FALSE)</calculatedColumnFormula>
    </tableColumn>
    <tableColumn id="2" xr3:uid="{752C0387-EFA7-154F-95CA-B9E43234699B}" name="N_snp" dataDxfId="84"/>
    <tableColumn id="3" xr3:uid="{EBA54DF7-BBAA-4041-95C0-110321EA0B7E}" name="r2.exposure" dataDxfId="83"/>
    <tableColumn id="4" xr3:uid="{EF51878A-A82F-2548-BDE2-F7EC66812AAE}" name="Sample size" dataDxfId="82"/>
    <tableColumn id="5" xr3:uid="{5A17960B-F1E2-B045-BDCB-4121FAC3ED1C}" name="fstat" dataDxfId="81"/>
    <tableColumn id="6" xr3:uid="{AB014776-1A16-CD42-896F-C7BBBD902AD6}" name="power_1.05" dataDxfId="80"/>
    <tableColumn id="7" xr3:uid="{34D53F2F-3A33-1D45-A0CD-328C617778BA}" name="power_1.1" dataDxfId="79"/>
    <tableColumn id="8" xr3:uid="{908DBE90-AFD5-0843-AC06-0C01AC0DE93A}" name="power_1.25" dataDxfId="78"/>
    <tableColumn id="9" xr3:uid="{3BB7C904-2006-064F-ACB6-E494F4BC6C87}" name="power_1.33" dataDxfId="77"/>
    <tableColumn id="10" xr3:uid="{426E4379-7C6D-524A-AEF7-029E038A6275}" name="power_1.5" dataDxfId="76"/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D95595F-8672-114F-B659-666A3B2A173D}" name="Table19" displayName="Table19" ref="A2:L57" totalsRowShown="0" headerRowDxfId="75" tableBorderDxfId="74">
  <autoFilter ref="A2:L57" xr:uid="{A39231B7-F761-7D44-9669-B7F91B88F342}">
    <filterColumn colId="4">
      <filters>
        <filter val="Inverse variance weighted"/>
        <filter val="Wald ratio"/>
      </filters>
    </filterColumn>
  </autoFilter>
  <tableColumns count="12">
    <tableColumn id="1" xr3:uid="{52A98CDC-330E-E74A-AAF2-65081C7D6396}" name="Cancer"/>
    <tableColumn id="2" xr3:uid="{FE87E98E-808A-E24C-8170-E128428AE2B3}" name="Metabolite ID"/>
    <tableColumn id="3" xr3:uid="{FB95C3C9-A3FB-ED4B-B41D-190BF284D08E}" name="Metabolite"/>
    <tableColumn id="4" xr3:uid="{8CC7B2D5-3EA9-BC48-B40A-C5422DB84A18}" name="BMI/WHR-associated"/>
    <tableColumn id="5" xr3:uid="{A30E3120-3B2F-D941-A052-44F3BC2EEF9F}" name="Method"/>
    <tableColumn id="6" xr3:uid="{745249BB-E387-1F43-B787-2C8E8F6775FD}" name="N_snp"/>
    <tableColumn id="7" xr3:uid="{72A3CFC2-7B77-674B-A72E-B2C9CDB2CEA4}" name="Beta"/>
    <tableColumn id="8" xr3:uid="{FF27F34F-11FA-E641-B4B3-C12462668883}" name="SE"/>
    <tableColumn id="9" xr3:uid="{39FA88AB-0548-1243-B748-B3529F91BAE8}" name="P" dataDxfId="73"/>
    <tableColumn id="10" xr3:uid="{7DE31008-B087-F041-B2CB-3DFD2AE920A3}" name="Pleiotropy" dataDxfId="72"/>
    <tableColumn id="11" xr3:uid="{25D69900-972A-2D41-891D-84C01690003A}" name="Heterogeneity" dataDxfId="71"/>
    <tableColumn id="12" xr3:uid="{899F37AF-00B7-2348-935A-EECD9ED61F92}" name="Leave-one-out" dataDxfId="70"/>
  </tableColumns>
  <tableStyleInfo name="TableStyleLight8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33170E29-8005-C346-9E29-2D17EC58E297}" name="Table22" displayName="Table22" ref="A2:L45" totalsRowShown="0">
  <autoFilter ref="A2:L45" xr:uid="{33170E29-8005-C346-9E29-2D17EC58E297}">
    <filterColumn colId="4">
      <filters>
        <filter val="Inverse variance weighted"/>
        <filter val="Wald ratio"/>
      </filters>
    </filterColumn>
  </autoFilter>
  <tableColumns count="12">
    <tableColumn id="3" xr3:uid="{E372A821-01E1-9B4A-8DB4-9691321899DA}" name="Cancer" dataDxfId="69"/>
    <tableColumn id="12" xr3:uid="{A23FDDD2-241E-B04A-853F-B95B9707785C}" name="Cancer GWAS"/>
    <tableColumn id="1" xr3:uid="{A1E704E2-8050-3E41-9EA0-B9A1F51976C8}" name="Metabolite" dataDxfId="68"/>
    <tableColumn id="2" xr3:uid="{DEFF63CA-9084-0340-8D29-19535DFD99AD}" name="CLSA GCST Accession Number"/>
    <tableColumn id="4" xr3:uid="{EA11910E-A367-AE48-9886-31A63497BCA9}" name="Method"/>
    <tableColumn id="5" xr3:uid="{D8AA778A-6779-9543-9C59-CE9A0E99B8FF}" name="N_snp"/>
    <tableColumn id="6" xr3:uid="{2B857D02-3F07-7844-B051-6A0223DFC5DF}" name="Beta"/>
    <tableColumn id="7" xr3:uid="{C2F141FA-A719-B149-9E9B-BB532B2119AE}" name="SE"/>
    <tableColumn id="8" xr3:uid="{F20FDF78-4071-F34D-B880-993CCA0D866D}" name="P" dataDxfId="67"/>
    <tableColumn id="9" xr3:uid="{C5A855E6-A9DF-8C4E-A259-97A0B8EDCFC4}" name="Pleiotropy" dataDxfId="66"/>
    <tableColumn id="10" xr3:uid="{22056819-140A-1649-931C-5CD7AB147BF4}" name="Heterogeneity" dataDxfId="65"/>
    <tableColumn id="11" xr3:uid="{7E86DA09-F49E-5847-B51C-9989D360688C}" name="Leave-one-out" dataDxfId="64"/>
  </tableColumns>
  <tableStyleInfo name="TableStyleLight8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1977AE7-E8EE-494F-BDB7-7D710F2CBE01}" name="Table21" displayName="Table21" ref="A2:K210" totalsRowShown="0" headerRowDxfId="63">
  <autoFilter ref="A2:K210" xr:uid="{91977AE7-E8EE-494F-BDB7-7D710F2CBE01}">
    <filterColumn colId="3">
      <filters>
        <filter val="Inverse variance weighted"/>
      </filters>
    </filterColumn>
  </autoFilter>
  <tableColumns count="11">
    <tableColumn id="1" xr3:uid="{66A13D41-FA37-3149-A096-A8C08472962C}" name="Cancer"/>
    <tableColumn id="2" xr3:uid="{942931F9-6F7F-6649-88D2-3172D4B079AB}" name="Metabolite ID"/>
    <tableColumn id="11" xr3:uid="{3620DF92-E2B4-EE4C-858F-337CA4069108}" name="Metabolite" dataDxfId="62">
      <calculatedColumnFormula>VLOOKUP(Table21[[#This Row],[Metabolite ID]],Table18[],2,FALSE)</calculatedColumnFormula>
    </tableColumn>
    <tableColumn id="3" xr3:uid="{4648307A-CA0F-7044-9FEE-E0BB839E44FD}" name="Method"/>
    <tableColumn id="4" xr3:uid="{8671315F-CDDA-9F4C-A79D-A2145D7E50E2}" name="N_snp"/>
    <tableColumn id="5" xr3:uid="{3A21F1D8-E8EA-264E-8A1B-991B402E0E03}" name="Beta"/>
    <tableColumn id="6" xr3:uid="{1AAD4290-6FC5-8744-96E9-85A5D47DC306}" name="SE"/>
    <tableColumn id="7" xr3:uid="{1110AC94-E1A2-F44D-AB87-81F2FD38E77A}" name="P" dataDxfId="61"/>
    <tableColumn id="8" xr3:uid="{CC893AF3-B365-FD44-9FD4-B7A355B3B912}" name="Pleiotropy"/>
    <tableColumn id="9" xr3:uid="{C0E4D813-AAB3-3B47-B039-54729C68120E}" name="Heterogeneity"/>
    <tableColumn id="10" xr3:uid="{693525B0-60C3-0F40-A583-55116F1668F4}" name="Leave-one-out"/>
  </tableColumns>
  <tableStyleInfo name="TableStyleLight8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54F3C1FD-CD89-4B41-BDDD-99E09CE7EF0F}" name="Table24" displayName="Table24" ref="A2:I327" totalsRowShown="0" headerRowDxfId="60">
  <autoFilter ref="A2:I327" xr:uid="{54F3C1FD-CD89-4B41-BDDD-99E09CE7EF0F}"/>
  <sortState xmlns:xlrd2="http://schemas.microsoft.com/office/spreadsheetml/2017/richdata2" ref="A3:I327">
    <sortCondition ref="A3:A327" customList="CRC,Rectum,Breast,Luminal A,Luminal B HER2-,RCC,Endometrial"/>
    <sortCondition ref="B3:B327"/>
    <sortCondition descending="1" ref="I3:I327"/>
  </sortState>
  <tableColumns count="9">
    <tableColumn id="1" xr3:uid="{5CC61C5A-3606-344A-8A58-10AD67E21F75}" name="Cancer"/>
    <tableColumn id="2" xr3:uid="{430EFB75-52B9-E544-A4FA-55B374364630}" name="Metabolite ID"/>
    <tableColumn id="9" xr3:uid="{8B247D41-1665-3845-BD9E-B00BDD5E2431}" name="Metabolite" dataDxfId="59">
      <calculatedColumnFormula>VLOOKUP(Table24[[#This Row],[Metabolite ID]],Table18[],2,FALSE)</calculatedColumnFormula>
    </tableColumn>
    <tableColumn id="3" xr3:uid="{3208D892-0F14-404D-8690-4074F706512F}" name="rsID"/>
    <tableColumn id="4" xr3:uid="{5C484598-3B73-574B-8406-5B944FA950F6}" name="PPH0"/>
    <tableColumn id="5" xr3:uid="{E86204CD-2583-C24C-8D89-5DFFD07EC71E}" name="PPH1"/>
    <tableColumn id="6" xr3:uid="{A9E7A8D5-E140-CD4D-A054-D07212F085D4}" name="PPH2"/>
    <tableColumn id="7" xr3:uid="{77F04F9A-6A11-D042-A87A-6503AF6E6325}" name="PPH3"/>
    <tableColumn id="8" xr3:uid="{20FC1589-324A-1943-B109-DF9F6ECC0DE5}" name="PPH4"/>
  </tableColumns>
  <tableStyleInfo name="TableStyleLight8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512DBB2-7711-1241-B5C0-BA8522FFF5FF}" name="Table111" displayName="Table111" ref="A2:J50" totalsRowShown="0" headerRowDxfId="58">
  <autoFilter ref="A2:J50" xr:uid="{FCE17C2E-CCF2-B046-8520-86CEBBE1A2D9}">
    <filterColumn colId="2">
      <filters>
        <filter val="Inverse variance weighted"/>
      </filters>
    </filterColumn>
  </autoFilter>
  <tableColumns count="10">
    <tableColumn id="11" xr3:uid="{D0FBD5BA-BDFA-A44E-BEF5-F81A4A9024EA}" name="BMI/WHR"/>
    <tableColumn id="10" xr3:uid="{824C8BDA-76AF-D54B-81F5-2029BF567F3C}" name="Cancer"/>
    <tableColumn id="1" xr3:uid="{DACE4817-3722-5D46-8935-66483BDA6F25}" name="Method"/>
    <tableColumn id="2" xr3:uid="{7BA1B915-039D-B840-9927-B6EDF1DF16C4}" name="N_snp"/>
    <tableColumn id="3" xr3:uid="{9F617F83-49C0-FD4D-B72B-AFEF2ABD0F4F}" name="Beta" dataDxfId="57"/>
    <tableColumn id="4" xr3:uid="{98D36956-406F-ED4D-BBB5-DCBD1B201CEF}" name="SE" dataDxfId="56"/>
    <tableColumn id="5" xr3:uid="{1D2A7C3B-3FAB-494E-B691-B412AF0B10D1}" name="P" dataDxfId="55"/>
    <tableColumn id="7" xr3:uid="{2C65AE0D-4E3B-4D44-9467-3E155E8880B5}" name="Pleiotropy"/>
    <tableColumn id="8" xr3:uid="{637FE373-7F88-C643-98EF-304652031CDA}" name="Heterogeneity"/>
    <tableColumn id="9" xr3:uid="{FC862AAC-9B56-F041-A58A-7DE6ADE0BC3F}" name="Leave-one-out"/>
  </tableColumns>
  <tableStyleInfo name="TableStyleLight8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87B2B220-DCF4-D04C-985F-1A96947E6554}" name="Table26" displayName="Table26" ref="A2:H4" totalsRowShown="0" headerRowDxfId="54" tableBorderDxfId="53">
  <autoFilter ref="A2:H4" xr:uid="{87B2B220-DCF4-D04C-985F-1A96947E6554}"/>
  <tableColumns count="8">
    <tableColumn id="8" xr3:uid="{B4670B20-AD27-3D4F-8A3F-A158BB4385FB}" name="Cancer"/>
    <tableColumn id="1" xr3:uid="{F28F03A7-735F-BF49-B38E-8DCA4E8DC7E6}" name="Exposure"/>
    <tableColumn id="2" xr3:uid="{5AE3BB36-F773-9541-9EF7-21E8832B445C}" name="No. of mediators"/>
    <tableColumn id="3" xr3:uid="{73772789-298E-6C4E-B2AE-FF9CDCFA15EE}" name="Exposure F-statistic"/>
    <tableColumn id="4" xr3:uid="{D60447CB-D976-9948-B3A4-BF985D611899}" name="Mediator F-statistics"/>
    <tableColumn id="5" xr3:uid="{08E509E9-1A6A-3043-A5F3-0AC9CE47155B}" name="Q-statistic"/>
    <tableColumn id="6" xr3:uid="{EE142001-55DD-C641-8B50-8E5ACDBC5032}" name="DF"/>
    <tableColumn id="7" xr3:uid="{18FC619F-BAB0-F346-898D-0095814D9274}" name="Pleiotropy pval"/>
  </tableColumns>
  <tableStyleInfo name="TableStyleLight8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E263216-8320-B642-A88E-6B4F7F209378}" name="Table112" displayName="Table112" ref="A2:O5" totalsRowShown="0" headerRowDxfId="52" tableBorderDxfId="51">
  <autoFilter ref="A2:O5" xr:uid="{E451872E-BDF1-9A44-89A2-D8F874B06296}"/>
  <tableColumns count="15">
    <tableColumn id="1" xr3:uid="{D41E7191-982E-CF42-82BB-5E905B9D2A33}" name="BMI/WHR" dataDxfId="50"/>
    <tableColumn id="2" xr3:uid="{8AE66B6C-3B5A-6440-A494-23E9D5B53A02}" name="Cancer" dataDxfId="49"/>
    <tableColumn id="15" xr3:uid="{9ACA4246-975B-5F4D-B5ED-39147365DF6B}" name="Method"/>
    <tableColumn id="3" xr3:uid="{7991BF90-562B-D646-8D94-A14CC24FCD36}" name="Beta (total effect)" dataDxfId="48"/>
    <tableColumn id="4" xr3:uid="{3E5FB7E4-4654-F641-9D58-C7289C3E0FFA}" name="SE (total effect)" dataDxfId="47"/>
    <tableColumn id="5" xr3:uid="{9E67EA29-C0D6-EB43-A4ED-947D182F372D}" name="P (total effect)" dataDxfId="46"/>
    <tableColumn id="6" xr3:uid="{39C1E6EC-5FB8-E148-BFD1-2A91ADFF4878}" name="Beta (direct effect)" dataDxfId="45"/>
    <tableColumn id="7" xr3:uid="{F50A1E17-B596-9444-BB6B-6F80C3B92AE9}" name="SE (direct effect)" dataDxfId="44"/>
    <tableColumn id="8" xr3:uid="{2BB2D33B-20B2-514C-8B47-0EC5C4AD374F}" name="P (direct effect)" dataDxfId="43"/>
    <tableColumn id="9" xr3:uid="{1BDF06AC-D714-3841-AD2A-47F638112D39}" name="Beta (mediated effect)" dataDxfId="42">
      <calculatedColumnFormula>Table112[[#This Row],[Beta (total effect)]]-Table112[[#This Row],[Beta (direct effect)]]</calculatedColumnFormula>
    </tableColumn>
    <tableColumn id="10" xr3:uid="{C988FDBB-F3F3-564A-9EED-B1EBBA129DFB}" name="SE (mediated effect)" dataDxfId="41">
      <calculatedColumnFormula>SQRT(Table112[[#This Row],[SE (total effect)]]^2 + Table112[[#This Row],[SE (direct effect)]]^2)</calculatedColumnFormula>
    </tableColumn>
    <tableColumn id="11" xr3:uid="{854BB959-89C8-9F49-B6CB-8CD2D4034DBB}" name="P (mediated effect)"/>
    <tableColumn id="12" xr3:uid="{82BB0EEF-47BF-5840-BD36-A9A74D279653}" name="Proportion mediated" dataDxfId="40">
      <calculatedColumnFormula>Table112[[#This Row],[Beta (mediated effect)]]/Table112[[#This Row],[Beta (total effect)]]</calculatedColumnFormula>
    </tableColumn>
    <tableColumn id="13" xr3:uid="{31870EF5-2484-254A-B7D3-900CDBB36DC1}" name="LCI" dataDxfId="39">
      <calculatedColumnFormula>(Table112[[#This Row],[Beta (mediated effect)]]-1.96*Table112[[#This Row],[SE (mediated effect)]])/Table112[[#This Row],[Beta (total effect)]]</calculatedColumnFormula>
    </tableColumn>
    <tableColumn id="14" xr3:uid="{842326B7-0A1C-4A4B-A818-0B4644D00396}" name="UCI" dataDxfId="38">
      <calculatedColumnFormula>(Table112[[#This Row],[Beta (mediated effect)]]+1.96*Table112[[#This Row],[SE (mediated effect)]])/Table112[[#This Row],[Beta (total effect)]]</calculatedColumnFormula>
    </tableColumn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821915A-99E4-864C-B834-AFA3039EE05F}" name="Table14" displayName="Table14" ref="A2:S858" totalsRowShown="0" headerRowDxfId="171" dataDxfId="170">
  <autoFilter ref="A2:S858" xr:uid="{1821915A-99E4-864C-B834-AFA3039EE05F}"/>
  <tableColumns count="19">
    <tableColumn id="1" xr3:uid="{F1A43B19-9937-1A44-8F0E-DFD625702362}" name="Metabolite ID" dataDxfId="169"/>
    <tableColumn id="2" xr3:uid="{38E744A6-F8DC-2444-A087-1C25B9AF588E}" name="N_snp" dataDxfId="168"/>
    <tableColumn id="3" xr3:uid="{5B9B6970-F96A-8B45-9E83-F1576997F89C}" name="r2.exposure" dataDxfId="167"/>
    <tableColumn id="4" xr3:uid="{259B731D-5689-964C-9BB6-15E8B6498160}" name="r2.outcome" dataDxfId="166"/>
    <tableColumn id="5" xr3:uid="{B700D4EE-1A07-3341-B2F5-E66C700AC0FC}" name="Sample size" dataDxfId="165"/>
    <tableColumn id="6" xr3:uid="{7B49E6CA-02F2-D342-9B82-8F090D2A893B}" name="var_x" dataDxfId="164"/>
    <tableColumn id="7" xr3:uid="{B1CDCC34-0A25-3040-99B2-91896D44AA5A}" name="var_y" dataDxfId="163"/>
    <tableColumn id="8" xr3:uid="{E42A6933-9E67-4A40-AEB1-57EEE564D461}" name="Beta" dataDxfId="162"/>
    <tableColumn id="9" xr3:uid="{15E5C56E-35D5-2843-A88B-0CA334E699AA}" name="ncp_0.049" dataDxfId="161"/>
    <tableColumn id="10" xr3:uid="{A43A998B-2A9B-7E46-B73B-82A6D7E67BCD}" name="ncp_0.095" dataDxfId="160"/>
    <tableColumn id="11" xr3:uid="{12B9CEBB-927C-AE44-A570-A6CF8C33118F}" name="ncp_0.22" dataDxfId="159"/>
    <tableColumn id="12" xr3:uid="{CE126A72-9BE0-DF40-BF71-4DC20F2DD3DC}" name="ncp_0.26" dataDxfId="158"/>
    <tableColumn id="13" xr3:uid="{B2D93DAD-EB76-0949-835B-0D12DA287CC3}" name="ncp_0.41" dataDxfId="157"/>
    <tableColumn id="14" xr3:uid="{BFF7DE21-6D0B-1942-A4F4-EDB15EE950F0}" name="power_0.049" dataDxfId="156"/>
    <tableColumn id="15" xr3:uid="{14AAD286-2FC3-0C47-91C4-B9302B499888}" name="power_0.095" dataDxfId="155"/>
    <tableColumn id="16" xr3:uid="{5244EBFC-1386-044B-BCA5-0149380134C7}" name="power_0.22" dataDxfId="154"/>
    <tableColumn id="17" xr3:uid="{D38E9B60-16F2-A146-9DAC-44F849820709}" name="power_0.26" dataDxfId="153"/>
    <tableColumn id="18" xr3:uid="{DAAC2868-93E3-BA44-80CF-CC8D9ABB49D2}" name="power_0.41" dataDxfId="152"/>
    <tableColumn id="19" xr3:uid="{9176392D-51D5-DA4E-86FF-DF9812216D3C}" name="fstat"/>
  </tableColumns>
  <tableStyleInfo name="TableStyleLight8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212D1997-2F56-104F-AA54-7CB741E5CF93}" name="Table11226" displayName="Table11226" ref="B2:P6" totalsRowShown="0" headerRowDxfId="37" tableBorderDxfId="36">
  <autoFilter ref="B2:P6" xr:uid="{212D1997-2F56-104F-AA54-7CB741E5CF93}"/>
  <tableColumns count="15">
    <tableColumn id="1" xr3:uid="{A1823AAF-B6FB-4845-AE97-A7AB2D017866}" name="BMI/WHR" dataDxfId="35"/>
    <tableColumn id="2" xr3:uid="{00B395AB-300F-7241-8F03-C6FE2B53D53A}" name="Cancer" dataDxfId="34"/>
    <tableColumn id="15" xr3:uid="{C2207EFA-D7C7-2A42-AED7-05280EB65072}" name="Metabolite"/>
    <tableColumn id="3" xr3:uid="{E0B7850B-B572-7547-B97E-EC046562F676}" name="Beta (total effect)" dataDxfId="33"/>
    <tableColumn id="4" xr3:uid="{8B02F6B7-94DD-874E-81A3-8D6238E100D6}" name="SE (total effect)" dataDxfId="32"/>
    <tableColumn id="5" xr3:uid="{0E5713AB-BA48-CB4C-B8E8-B416F3E3BC8E}" name="P (total effect)" dataDxfId="31"/>
    <tableColumn id="6" xr3:uid="{F09F90E4-C91D-764D-924F-6346CBB00FAE}" name="Beta (mediated effect)" dataDxfId="30">
      <calculatedColumnFormula>VLOOKUP(Table11226[[#This Row],[Metabolite]],Supplementary_Table12!C$3:O$136,5,FALSE)*VLOOKUP(A3,Supplementary_Table8!A$3:J$6843,4,FALSE)</calculatedColumnFormula>
    </tableColumn>
    <tableColumn id="7" xr3:uid="{A71348AC-B021-E944-A2E9-6B59379B26BC}" name="SE (mediated effect)" dataDxfId="29">
      <calculatedColumnFormula>SQRT(VLOOKUP(Table11226[[#This Row],[Metabolite]],Supplementary_Table12!C$3:O$136,5,FALSE)^2*VLOOKUP(A3,Supplementary_Table8!A$3:J$6843,5,FALSE) + VLOOKUP(A3,Supplementary_Table8!A$3:J$6843,4,FALSE)^2*VLOOKUP(Table11226[[#This Row],[Metabolite]],Supplementary_Table12!C$3:O$136,6,FALSE)^2)</calculatedColumnFormula>
    </tableColumn>
    <tableColumn id="8" xr3:uid="{0CE07DF6-3548-984C-BD85-9473495AD4D7}" name="P (mediated effect)" dataDxfId="28">
      <calculatedColumnFormula>2*MIN(1-_xlfn.NORM.S.DIST(Table11226[[#This Row],[Beta (mediated effect)]]/Table11226[[#This Row],[SE (mediated effect)]],TRUE), _xlfn.NORM.S.DIST(Table11226[[#This Row],[Beta (mediated effect)]]/Table11226[[#This Row],[SE (mediated effect)]],TRUE))</calculatedColumnFormula>
    </tableColumn>
    <tableColumn id="9" xr3:uid="{F3E6F282-1CB8-FD42-BF39-5582028F6268}" name="Beta (direct effect)" dataDxfId="27">
      <calculatedColumnFormula>Table11226[[#This Row],[Beta (total effect)]]-Table11226[[#This Row],[Beta (mediated effect)]]</calculatedColumnFormula>
    </tableColumn>
    <tableColumn id="10" xr3:uid="{E5F44603-B109-1A4E-A27F-E62413EA5199}" name="SE (direct effect)" dataDxfId="26">
      <calculatedColumnFormula>SQRT(Table11226[[#This Row],[SE (total effect)]]^2 + Table11226[[#This Row],[SE (mediated effect)]]^2)</calculatedColumnFormula>
    </tableColumn>
    <tableColumn id="11" xr3:uid="{661E0E0E-A107-A840-B41C-627F08DFE59E}" name="P (direct effect)" dataDxfId="25">
      <calculatedColumnFormula>2*MIN(1-_xlfn.NORM.S.DIST(Table11226[[#This Row],[Beta (direct effect)]]/Table11226[[#This Row],[SE (direct effect)]],TRUE), _xlfn.NORM.S.DIST(Table11226[[#This Row],[Beta (direct effect)]]/Table11226[[#This Row],[SE (direct effect)]],TRUE))</calculatedColumnFormula>
    </tableColumn>
    <tableColumn id="12" xr3:uid="{05668E37-2CB5-A745-9A53-D6E5168F65B8}" name="Proportion mediated" dataDxfId="24">
      <calculatedColumnFormula>Table11226[[#This Row],[Beta (mediated effect)]]/Table11226[[#This Row],[Beta (total effect)]]</calculatedColumnFormula>
    </tableColumn>
    <tableColumn id="13" xr3:uid="{9920598B-C82B-F048-99AC-7A9491460B02}" name="LCI" dataDxfId="23">
      <calculatedColumnFormula>(Table11226[[#This Row],[Beta (mediated effect)]]-1.96*Table11226[[#This Row],[SE (mediated effect)]])/Table11226[[#This Row],[Beta (total effect)]]</calculatedColumnFormula>
    </tableColumn>
    <tableColumn id="14" xr3:uid="{0E403A2C-4436-F042-9503-ACF1B91967F3}" name="UCI" dataDxfId="22">
      <calculatedColumnFormula>(Table11226[[#This Row],[Beta (mediated effect)]]+1.96*Table11226[[#This Row],[SE (mediated effect)]])/Table11226[[#This Row],[Beta (total effect)]]</calculatedColumnFormula>
    </tableColumn>
  </tableColumns>
  <tableStyleInfo name="TableStyleLight8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CD3A689-3A3A-1D4E-9847-0F5E189F1289}" name="Table29" displayName="Table29" ref="A2:C7" totalsRowShown="0">
  <autoFilter ref="A2:C7" xr:uid="{0CD3A689-3A3A-1D4E-9847-0F5E189F1289}"/>
  <tableColumns count="3">
    <tableColumn id="1" xr3:uid="{70608282-3476-B84E-8787-42DEADA28629}" name="Metabolite" dataDxfId="21"/>
    <tableColumn id="2" xr3:uid="{A91C8ACF-3B7E-1546-BCE6-496D635B8F1C}" name="IVs" dataDxfId="20"/>
    <tableColumn id="3" xr3:uid="{AC5EC9FF-0BFA-1A40-BCED-F9C127BE52A4}" name="GWAS Catalog Associations" dataDxfId="19"/>
  </tableColumns>
  <tableStyleInfo name="TableStyleLight8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F6A6570A-1C47-C143-8CC8-D44BF46D1121}" name="coloc_results" displayName="coloc_results" ref="A2:J20" totalsRowShown="0">
  <autoFilter ref="A2:J20" xr:uid="{F6A6570A-1C47-C143-8CC8-D44BF46D1121}"/>
  <tableColumns count="10">
    <tableColumn id="1" xr3:uid="{43955EBC-F852-154F-B5E0-69042CE1E626}" name="Metabolite ID" dataDxfId="18"/>
    <tableColumn id="10" xr3:uid="{2998DD77-8EC8-084E-9CD6-90293A1D51AC}" name="Metabolite" dataDxfId="17">
      <calculatedColumnFormula>VLOOKUP(coloc_results[[#This Row],[Metabolite ID]],Table18[],2,FALSE)</calculatedColumnFormula>
    </tableColumn>
    <tableColumn id="2" xr3:uid="{D87D4814-0477-6C47-A916-119F575CE1DE}" name="Gene" dataDxfId="16"/>
    <tableColumn id="3" xr3:uid="{A16A23A0-A741-164B-A33D-5849C6A26CE0}" name="Tissue" dataDxfId="15"/>
    <tableColumn id="4" xr3:uid="{F4D5A1C4-85CE-B04D-B9F7-EFB859DC6E5B}" name="rsID" dataDxfId="14"/>
    <tableColumn id="9" xr3:uid="{6538CD44-D565-DD4E-BC6D-5E98027DFB0C}" name="PPH0"/>
    <tableColumn id="8" xr3:uid="{28F87BC3-01A6-0344-B03A-B400256AD6D4}" name="PPH1"/>
    <tableColumn id="7" xr3:uid="{9DD23C44-28FC-674E-967A-A3015C6A587D}" name="PPH2"/>
    <tableColumn id="6" xr3:uid="{A49FD000-3263-DD48-A757-FBA16435930A}" name="PPH3"/>
    <tableColumn id="5" xr3:uid="{1F8AA1B1-8D08-B044-91B6-21A931A6DB1B}" name="PPH4"/>
  </tableColumns>
  <tableStyleInfo name="TableStyleLight8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329E4089-3287-6243-B684-E4D41AA664DE}" name="coloc_results__2" displayName="coloc_results__2" ref="A2:H3572" totalsRowShown="0">
  <autoFilter ref="A2:H3572" xr:uid="{329E4089-3287-6243-B684-E4D41AA664DE}"/>
  <tableColumns count="8">
    <tableColumn id="1" xr3:uid="{83263A1B-85A4-C74D-AE8D-B3A580635B10}" name="Gene" dataDxfId="13"/>
    <tableColumn id="2" xr3:uid="{31027460-CBA6-BC49-9617-37747B2B0EB1}" name="Tissue" dataDxfId="12"/>
    <tableColumn id="3" xr3:uid="{9BCFBA1B-DAB1-6048-9DB1-0FA0B6A89959}" name="rsID" dataDxfId="11"/>
    <tableColumn id="8" xr3:uid="{ED3A50A4-7612-5147-B64C-720D97E76A07}" name="PPH0"/>
    <tableColumn id="7" xr3:uid="{21E4EDF7-2163-BD4B-96BA-93AEF114760A}" name="PPH1"/>
    <tableColumn id="6" xr3:uid="{C18FF1E7-BAAB-7645-AD51-DC0B9EC1E384}" name="PPH2"/>
    <tableColumn id="5" xr3:uid="{1EA971DB-1F69-7747-BC41-2815788298C9}" name="PPH3"/>
    <tableColumn id="4" xr3:uid="{B5DB8E79-AB11-1D46-BC08-7935646CDDE6}" name="PPH4"/>
  </tableColumns>
  <tableStyleInfo name="TableStyleLight8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6335677E-B2C0-5148-977C-7386A761AB5D}" name="coloc_results__3" displayName="coloc_results__3" ref="A2:H8" totalsRowShown="0">
  <autoFilter ref="A2:H8" xr:uid="{6335677E-B2C0-5148-977C-7386A761AB5D}"/>
  <tableColumns count="8">
    <tableColumn id="1" xr3:uid="{18A8C3F8-5925-C748-BFE1-9A369DAC2FF0}" name="Gene" dataDxfId="10"/>
    <tableColumn id="2" xr3:uid="{E3DA80C0-E0D2-CA46-B6CD-E951A0907521}" name="Tissue" dataDxfId="9"/>
    <tableColumn id="3" xr3:uid="{53FE7FA6-61B0-684D-A1E8-7A45904A8540}" name="rsID" dataDxfId="8"/>
    <tableColumn id="8" xr3:uid="{C17F4F91-2FAD-BE48-ABFE-0BA808803EE9}" name="PPH0"/>
    <tableColumn id="7" xr3:uid="{4AD59125-3FF5-6446-A09A-D5DD09CC3C9C}" name="PPH1"/>
    <tableColumn id="6" xr3:uid="{9781890B-6595-0549-B8D9-380E0514C908}" name="PPH2"/>
    <tableColumn id="5" xr3:uid="{67EE0E90-6855-6B4C-8162-81256DB5E81D}" name="PPH3"/>
    <tableColumn id="4" xr3:uid="{C2864618-516F-994B-81EF-02B4EC0EFED7}" name="PPH4"/>
  </tableColumns>
  <tableStyleInfo name="TableStyleLight8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EF5A851-F080-9F48-AA45-83BB98907404}" name="Table18" displayName="Table18" ref="A2:B869" totalsRowShown="0">
  <autoFilter ref="A2:B869" xr:uid="{3EF5A851-F080-9F48-AA45-83BB98907404}"/>
  <tableColumns count="2">
    <tableColumn id="1" xr3:uid="{4E5249ED-58D3-524C-8CE4-1ECCD9307169}" name="Metabolite ID"/>
    <tableColumn id="2" xr3:uid="{C670BE7C-BEDB-2545-A701-BF3DBE5D3225}" name="Metabolite name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518DC32-74CC-AF40-9B47-9EA91E4D0D6C}" name="Table17" displayName="Table17" ref="A2:S858" totalsRowShown="0" headerRowDxfId="151" dataDxfId="150">
  <autoFilter ref="A2:S858" xr:uid="{C518DC32-74CC-AF40-9B47-9EA91E4D0D6C}"/>
  <tableColumns count="19">
    <tableColumn id="1" xr3:uid="{8538ED6C-4A16-ED4E-B79C-BCB1FA95C513}" name="Metabolite ID" dataDxfId="149"/>
    <tableColumn id="2" xr3:uid="{0B732F36-F0FC-FE43-AD43-3E5E2D559978}" name="N_snp" dataDxfId="148"/>
    <tableColumn id="3" xr3:uid="{F37F06FB-40F5-1C41-B1D2-61834AF03F2A}" name="r2.exposure" dataDxfId="147"/>
    <tableColumn id="4" xr3:uid="{C9B4AA64-FE5B-0449-BF36-3549C931C9A9}" name="r2.outcome" dataDxfId="146"/>
    <tableColumn id="5" xr3:uid="{2BF5051C-369D-1B48-B826-B1542588D267}" name="Sample size" dataDxfId="145"/>
    <tableColumn id="6" xr3:uid="{647E3FAB-ECC5-3D4F-A5F6-3D0F281A7A7B}" name="var_x" dataDxfId="144"/>
    <tableColumn id="7" xr3:uid="{7375C238-454E-6D48-A7B3-6B0332436A73}" name="var_y" dataDxfId="143"/>
    <tableColumn id="8" xr3:uid="{750600BA-2D65-E840-9081-DE8E8B29EE74}" name="Beta" dataDxfId="142"/>
    <tableColumn id="9" xr3:uid="{C342E0F4-2CC0-6F40-9EEF-172FBAB2FF91}" name="ncp_0.049" dataDxfId="141"/>
    <tableColumn id="10" xr3:uid="{1B120015-0D45-EB4A-862E-EECB562DB50D}" name="ncp_0.095" dataDxfId="140"/>
    <tableColumn id="11" xr3:uid="{EA5A1CA1-A8D7-5C4E-B43C-C5DA286BAB4C}" name="ncp_0.22" dataDxfId="139"/>
    <tableColumn id="12" xr3:uid="{E9DA0116-24E8-5949-BECF-7F5A1C499668}" name="ncp_0.26" dataDxfId="138"/>
    <tableColumn id="13" xr3:uid="{C159BD1E-D76C-2C4E-B8EF-35E305C4E287}" name="ncp_0.41" dataDxfId="137"/>
    <tableColumn id="14" xr3:uid="{BEC57D8E-2B93-D040-84F3-41F45B9FDC56}" name="power_0.049" dataDxfId="136"/>
    <tableColumn id="15" xr3:uid="{405756D7-EC4D-8848-9269-24911BAED129}" name="power_0.095" dataDxfId="135"/>
    <tableColumn id="16" xr3:uid="{65BC3BC5-6F26-2240-B53A-E515C8708E48}" name="power_0.22" dataDxfId="134"/>
    <tableColumn id="17" xr3:uid="{14235EC5-D379-E247-B1DB-07F6671761BA}" name="power_0.26" dataDxfId="133"/>
    <tableColumn id="18" xr3:uid="{FE52A8B1-9799-744C-A1D1-7F3381329A08}" name="power_0.41" dataDxfId="132"/>
    <tableColumn id="19" xr3:uid="{A2227013-A477-FB4E-9DBD-7EFF2103E0D8}" name="fstat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899F9A-D25B-114F-8C8E-927BCDFBC48E}" name="Table1" displayName="Table1" ref="A2:J1099" totalsRowShown="0">
  <autoFilter ref="A2:J1099" xr:uid="{E06C8C19-75BD-6F4A-AEE8-8CE15E361BF9}"/>
  <tableColumns count="10">
    <tableColumn id="1" xr3:uid="{08C3D779-D811-274D-805B-053F5C51C2BF}" name="CHR"/>
    <tableColumn id="2" xr3:uid="{6F413CA2-C766-374B-A44B-23FC6258DC3B}" name="POS"/>
    <tableColumn id="3" xr3:uid="{4CBB129B-540B-B447-8301-4C364B470996}" name="SNP"/>
    <tableColumn id="4" xr3:uid="{7B9DAABC-270E-D444-B946-CE0E1A4E6BA7}" name="Effect_Allele"/>
    <tableColumn id="5" xr3:uid="{CD1502B5-9381-FB48-A6B0-BBE92F91E8A1}" name="Other_Allele"/>
    <tableColumn id="6" xr3:uid="{DE9089C9-6A2E-3848-A906-A7BB6CF9F73C}" name="N"/>
    <tableColumn id="7" xr3:uid="{87DB5188-B696-1047-9C39-1AB7A4B52A72}" name="Freq_Effect_Allele"/>
    <tableColumn id="8" xr3:uid="{45DA5927-CAF7-2F40-AC76-2FB98BE81FA0}" name="Beta"/>
    <tableColumn id="9" xr3:uid="{EF82AFE2-9B14-7847-8929-8221A53C19EA}" name="SE"/>
    <tableColumn id="10" xr3:uid="{0C5CE9FA-069A-3F42-931B-17DC706CD8D0}" name="P" dataDxfId="131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5EAB1C0-C42B-3D45-9D93-672B65B0FCF0}" name="Table13" displayName="Table13" ref="A2:J618" totalsRowShown="0">
  <autoFilter ref="A2:J618" xr:uid="{49775182-1BDD-284B-B453-119F3656F6EE}"/>
  <tableColumns count="10">
    <tableColumn id="1" xr3:uid="{29A9EC06-91C3-3542-A4CA-23DCB4272931}" name="CHR"/>
    <tableColumn id="2" xr3:uid="{F9012657-1863-474D-9943-0F5185972589}" name="POS"/>
    <tableColumn id="3" xr3:uid="{9040AF57-7953-A947-B1FD-57013240B874}" name="SNP"/>
    <tableColumn id="4" xr3:uid="{1ED26A6F-CCBB-0047-9590-B47AFD4475B7}" name="Effect_Allele"/>
    <tableColumn id="5" xr3:uid="{F5A2E70D-4E11-5143-BC16-0697CB356120}" name="Other_Allele"/>
    <tableColumn id="6" xr3:uid="{7452309E-B285-EC4E-863E-9B5A7D282F0F}" name="N"/>
    <tableColumn id="7" xr3:uid="{CE68FF23-0B8C-3847-B185-1B2AED872F33}" name="Freq_Effect_Allele"/>
    <tableColumn id="8" xr3:uid="{682D0DF4-C591-6947-8B2B-635550A8D25A}" name="Beta"/>
    <tableColumn id="9" xr3:uid="{C456C873-2779-CA49-BCA8-4DE3AC611C81}" name="SE"/>
    <tableColumn id="10" xr3:uid="{29D33528-76C2-1748-BAD2-16006FFA840B}" name="P" dataDxfId="130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2C079FC-BDE7-D642-A49F-D27659B01119}" name="Table2" displayName="Table2" ref="A2:L3244" totalsRowShown="0">
  <autoFilter ref="A2:L3244" xr:uid="{DDC25976-9311-344E-9072-25AC24962EC5}"/>
  <tableColumns count="12">
    <tableColumn id="12" xr3:uid="{3BE49DB9-CEAA-5D46-9760-018064A2614E}" name="Metabolite ID"/>
    <tableColumn id="6" xr3:uid="{E7685EFC-61FB-0946-9885-B48048A03D03}" name="Metabolite" dataDxfId="129">
      <calculatedColumnFormula>VLOOKUP(Table2[[#This Row],[Metabolite ID]],Table18[],2,FALSE)</calculatedColumnFormula>
    </tableColumn>
    <tableColumn id="1" xr3:uid="{C661E560-2C0B-3240-AC15-8F9BC6CE9049}" name="CHR"/>
    <tableColumn id="2" xr3:uid="{88633E67-B5A0-154C-827A-D534C2635366}" name="POS"/>
    <tableColumn id="3" xr3:uid="{C1514FE8-D8D0-3548-9E2A-4917635A2E56}" name="rsID"/>
    <tableColumn id="4" xr3:uid="{1EEC17B4-49EE-E14D-868D-C1968C9CFAFF}" name="Effect_Allele"/>
    <tableColumn id="5" xr3:uid="{9DB606ED-FEC9-B445-8245-84D08596C872}" name="Other_Allele"/>
    <tableColumn id="7" xr3:uid="{C349878B-10B3-4942-A525-789A150349ED}" name="Freq_Effect_Allele"/>
    <tableColumn id="8" xr3:uid="{491927D1-8F15-F243-A4DB-D987BC4BA16F}" name="Beta"/>
    <tableColumn id="9" xr3:uid="{C653C2C7-AE76-924C-9CBD-D9944B20C525}" name="SE"/>
    <tableColumn id="10" xr3:uid="{162D7218-4A23-404B-A5B1-DFF370742118}" name="P" dataDxfId="128"/>
    <tableColumn id="11" xr3:uid="{4A90E87C-48C7-BF4C-BB0F-DD76BCD7C987}" name="N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0558E3D-C4A4-774F-AAF8-1A9627DD3503}" name="Table4" displayName="Table4" ref="A2:J6850" totalsRowShown="0" headerRowDxfId="127" dataDxfId="126" tableBorderDxfId="125" totalsRowBorderDxfId="124">
  <autoFilter ref="A2:J6850" xr:uid="{80558E3D-C4A4-774F-AAF8-1A9627DD3503}">
    <filterColumn colId="2">
      <filters>
        <filter val="Inverse variance weighted"/>
      </filters>
    </filterColumn>
  </autoFilter>
  <sortState xmlns:xlrd2="http://schemas.microsoft.com/office/spreadsheetml/2017/richdata2" ref="A3:J6843">
    <sortCondition ref="G2:G6850"/>
  </sortState>
  <tableColumns count="10">
    <tableColumn id="1" xr3:uid="{CBCB02CD-39AC-2A43-B4BA-C2BB5A2641EB}" name="Metabolite ID" dataDxfId="123"/>
    <tableColumn id="10" xr3:uid="{578C9BF7-8F64-534A-9A6E-C454675C4D4D}" name="Metabolite" dataDxfId="122">
      <calculatedColumnFormula>VLOOKUP(Table4[[#This Row],[Metabolite ID]],Table18[],2,FALSE)</calculatedColumnFormula>
    </tableColumn>
    <tableColumn id="2" xr3:uid="{A38D6EA3-C5FF-BC42-9C2A-C216918E1383}" name="Method" dataDxfId="121"/>
    <tableColumn id="3" xr3:uid="{7A9F4EC4-3234-E541-BE0C-0D8E9F4D9D71}" name="N_snp" dataDxfId="120"/>
    <tableColumn id="4" xr3:uid="{846FBA5C-5CCB-B543-B719-DDD2669DB830}" name="Beta" dataDxfId="119"/>
    <tableColumn id="5" xr3:uid="{B97FDD5D-82DF-C842-82B7-D59AD331BE98}" name="SE" dataDxfId="118"/>
    <tableColumn id="6" xr3:uid="{C1F540A5-8282-994E-AAB6-7DBB46301829}" name="P" dataDxfId="117"/>
    <tableColumn id="7" xr3:uid="{FDEC3A63-D998-9D49-B931-BAB4C8CC00C4}" name="Pleiotropy" dataDxfId="116"/>
    <tableColumn id="8" xr3:uid="{E098448F-0031-1443-81C7-776FD48845D5}" name="Heterogeneity" dataDxfId="115"/>
    <tableColumn id="9" xr3:uid="{C0A35EC1-FFFB-8441-A456-E1DDAA094328}" name="Leave-one-out" dataDxfId="114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33111BE-7924-2042-A7FB-40B46298A48C}" name="Table16" displayName="Table16" ref="A2:J6850" totalsRowShown="0">
  <autoFilter ref="A2:J6850" xr:uid="{718EC3A8-81AB-1044-BF1C-B1E04FE87622}">
    <filterColumn colId="2">
      <filters>
        <filter val="Inverse variance weighted"/>
      </filters>
    </filterColumn>
  </autoFilter>
  <sortState xmlns:xlrd2="http://schemas.microsoft.com/office/spreadsheetml/2017/richdata2" ref="A3:J6843">
    <sortCondition ref="G2:G6850"/>
  </sortState>
  <tableColumns count="10">
    <tableColumn id="1" xr3:uid="{D993B4C0-77E5-0448-B661-004E856DACB6}" name="Metabolite ID"/>
    <tableColumn id="2" xr3:uid="{40176547-82C0-904C-8546-A835A95AD99C}" name="Metabolite" dataDxfId="113">
      <calculatedColumnFormula>VLOOKUP(Table16[[#This Row],[Metabolite ID]],Table18[],2,FALSE)</calculatedColumnFormula>
    </tableColumn>
    <tableColumn id="4" xr3:uid="{B5C44EB2-29C1-7042-A9A7-A090873B59AC}" name="Method"/>
    <tableColumn id="5" xr3:uid="{2D59B647-714E-FE40-AE20-9311B8D3707A}" name="N_snp"/>
    <tableColumn id="6" xr3:uid="{1CF39DFA-042D-044A-9054-3FBEDE313252}" name="Beta" dataDxfId="112"/>
    <tableColumn id="8" xr3:uid="{E6C38B95-6080-8D4F-BD7F-B70DDDADC988}" name="SE"/>
    <tableColumn id="10" xr3:uid="{CBD98E62-0292-2746-9D7D-A75E31BD2A6D}" name="P"/>
    <tableColumn id="11" xr3:uid="{F2EF4EDA-ADE1-9D4F-B61D-C27A846AED39}" name="Pleiotropy"/>
    <tableColumn id="12" xr3:uid="{E9235ED6-60B8-DC4F-9AD2-ED8213EE9B02}" name="Heterogeneity"/>
    <tableColumn id="13" xr3:uid="{DFFFC7DC-AEE0-6846-8C11-5D121E417A8D}" name="Leave-one-out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25AA61F-E419-7049-8891-18263BE0AC17}" name="Table15" displayName="Table15" ref="A2:J618" totalsRowShown="0" headerRowDxfId="111" dataDxfId="110">
  <autoFilter ref="A2:J618" xr:uid="{325AA61F-E419-7049-8891-18263BE0AC17}">
    <filterColumn colId="2">
      <filters>
        <filter val="Inverse variance weighted"/>
        <filter val="Wald ratio"/>
      </filters>
    </filterColumn>
  </autoFilter>
  <tableColumns count="10">
    <tableColumn id="3" xr3:uid="{E3E96F99-83A2-2349-9592-0685B46F7428}" name="Metabolite ID" dataDxfId="109"/>
    <tableColumn id="1" xr3:uid="{BC6CA403-E3E7-0C4D-A0A5-C10D3B193100}" name="Metabolite" dataDxfId="108">
      <calculatedColumnFormula>VLOOKUP(Table15[[#This Row],[Metabolite ID]],Table18[],2,FALSE)</calculatedColumnFormula>
    </tableColumn>
    <tableColumn id="4" xr3:uid="{7AFCAEF0-CF28-7546-9903-5439AF19CBA0}" name="Method" dataDxfId="107"/>
    <tableColumn id="5" xr3:uid="{622F5972-1FBA-2C4B-9C5A-FFAA6EB0218F}" name="N_snp" dataDxfId="106"/>
    <tableColumn id="6" xr3:uid="{44BA01A8-672A-7B4D-85CA-74220EE6F1FA}" name="Beta" dataDxfId="105"/>
    <tableColumn id="7" xr3:uid="{F82F3152-5A89-5C48-A5FC-B59A5EC153BF}" name="SE" dataDxfId="104"/>
    <tableColumn id="9" xr3:uid="{9CB044BB-4665-0743-ADBA-662143A2F8B6}" name="P" dataDxfId="103"/>
    <tableColumn id="12" xr3:uid="{A29E41AC-C9AA-A54F-AA99-2A5D14459307}" name="Pleiotropy" dataDxfId="102"/>
    <tableColumn id="13" xr3:uid="{AF966588-32C7-2448-B1B6-379535A04E2E}" name="Heterogeneity" dataDxfId="101"/>
    <tableColumn id="14" xr3:uid="{226DA7EC-BD1B-474F-A00A-B505696B788C}" name="Leave-one-out" dataDxfId="10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C791C-E239-5A45-83A6-BEDF1013E5ED}">
  <sheetPr codeName="Sheet1"/>
  <dimension ref="A1:A79"/>
  <sheetViews>
    <sheetView tabSelected="1" topLeftCell="A37" workbookViewId="0">
      <selection activeCell="L52" sqref="L52"/>
    </sheetView>
  </sheetViews>
  <sheetFormatPr baseColWidth="10" defaultRowHeight="16" x14ac:dyDescent="0.2"/>
  <sheetData>
    <row r="1" spans="1:1" x14ac:dyDescent="0.2">
      <c r="A1" s="1" t="s">
        <v>1177</v>
      </c>
    </row>
    <row r="2" spans="1:1" x14ac:dyDescent="0.2">
      <c r="A2" t="s">
        <v>1182</v>
      </c>
    </row>
    <row r="4" spans="1:1" x14ac:dyDescent="0.2">
      <c r="A4" s="1" t="s">
        <v>1179</v>
      </c>
    </row>
    <row r="5" spans="1:1" x14ac:dyDescent="0.2">
      <c r="A5" t="s">
        <v>1186</v>
      </c>
    </row>
    <row r="7" spans="1:1" x14ac:dyDescent="0.2">
      <c r="A7" s="32" t="s">
        <v>2049</v>
      </c>
    </row>
    <row r="8" spans="1:1" x14ac:dyDescent="0.2">
      <c r="A8" t="s">
        <v>1186</v>
      </c>
    </row>
    <row r="10" spans="1:1" x14ac:dyDescent="0.2">
      <c r="A10" s="1" t="s">
        <v>1185</v>
      </c>
    </row>
    <row r="11" spans="1:1" x14ac:dyDescent="0.2">
      <c r="A11" t="s">
        <v>1195</v>
      </c>
    </row>
    <row r="13" spans="1:1" x14ac:dyDescent="0.2">
      <c r="A13" s="1" t="s">
        <v>1189</v>
      </c>
    </row>
    <row r="14" spans="1:1" x14ac:dyDescent="0.2">
      <c r="A14" t="s">
        <v>1194</v>
      </c>
    </row>
    <row r="16" spans="1:1" x14ac:dyDescent="0.2">
      <c r="A16" s="1" t="s">
        <v>1178</v>
      </c>
    </row>
    <row r="17" spans="1:1" x14ac:dyDescent="0.2">
      <c r="A17" t="s">
        <v>1190</v>
      </c>
    </row>
    <row r="19" spans="1:1" x14ac:dyDescent="0.2">
      <c r="A19" s="1" t="s">
        <v>1191</v>
      </c>
    </row>
    <row r="20" spans="1:1" x14ac:dyDescent="0.2">
      <c r="A20" t="s">
        <v>1193</v>
      </c>
    </row>
    <row r="22" spans="1:1" x14ac:dyDescent="0.2">
      <c r="A22" s="1" t="s">
        <v>1180</v>
      </c>
    </row>
    <row r="23" spans="1:1" x14ac:dyDescent="0.2">
      <c r="A23" t="s">
        <v>3722</v>
      </c>
    </row>
    <row r="25" spans="1:1" x14ac:dyDescent="0.2">
      <c r="A25" s="1" t="s">
        <v>1181</v>
      </c>
    </row>
    <row r="26" spans="1:1" x14ac:dyDescent="0.2">
      <c r="A26" t="s">
        <v>3722</v>
      </c>
    </row>
    <row r="28" spans="1:1" x14ac:dyDescent="0.2">
      <c r="A28" s="32" t="s">
        <v>2045</v>
      </c>
    </row>
    <row r="29" spans="1:1" x14ac:dyDescent="0.2">
      <c r="A29" t="s">
        <v>3723</v>
      </c>
    </row>
    <row r="31" spans="1:1" x14ac:dyDescent="0.2">
      <c r="A31" s="32" t="s">
        <v>2046</v>
      </c>
    </row>
    <row r="32" spans="1:1" x14ac:dyDescent="0.2">
      <c r="A32" t="s">
        <v>3724</v>
      </c>
    </row>
    <row r="34" spans="1:1" x14ac:dyDescent="0.2">
      <c r="A34" s="32" t="s">
        <v>2047</v>
      </c>
    </row>
    <row r="35" spans="1:1" x14ac:dyDescent="0.2">
      <c r="A35" t="s">
        <v>4845</v>
      </c>
    </row>
    <row r="37" spans="1:1" x14ac:dyDescent="0.2">
      <c r="A37" s="32" t="s">
        <v>4847</v>
      </c>
    </row>
    <row r="38" spans="1:1" x14ac:dyDescent="0.2">
      <c r="A38" t="s">
        <v>1192</v>
      </c>
    </row>
    <row r="40" spans="1:1" x14ac:dyDescent="0.2">
      <c r="A40" s="32" t="s">
        <v>2048</v>
      </c>
    </row>
    <row r="41" spans="1:1" x14ac:dyDescent="0.2">
      <c r="A41" t="s">
        <v>4852</v>
      </c>
    </row>
    <row r="43" spans="1:1" x14ac:dyDescent="0.2">
      <c r="A43" s="32" t="s">
        <v>4209</v>
      </c>
    </row>
    <row r="44" spans="1:1" x14ac:dyDescent="0.2">
      <c r="A44" t="s">
        <v>4851</v>
      </c>
    </row>
    <row r="46" spans="1:1" x14ac:dyDescent="0.2">
      <c r="A46" s="32" t="s">
        <v>4210</v>
      </c>
    </row>
    <row r="47" spans="1:1" x14ac:dyDescent="0.2">
      <c r="A47" t="s">
        <v>4197</v>
      </c>
    </row>
    <row r="49" spans="1:1" x14ac:dyDescent="0.2">
      <c r="A49" s="32" t="s">
        <v>4211</v>
      </c>
    </row>
    <row r="50" spans="1:1" x14ac:dyDescent="0.2">
      <c r="A50" t="s">
        <v>1196</v>
      </c>
    </row>
    <row r="52" spans="1:1" x14ac:dyDescent="0.2">
      <c r="A52" s="32" t="s">
        <v>4225</v>
      </c>
    </row>
    <row r="53" spans="1:1" x14ac:dyDescent="0.2">
      <c r="A53" t="s">
        <v>4205</v>
      </c>
    </row>
    <row r="55" spans="1:1" x14ac:dyDescent="0.2">
      <c r="A55" s="32" t="s">
        <v>4215</v>
      </c>
    </row>
    <row r="56" spans="1:1" x14ac:dyDescent="0.2">
      <c r="A56" t="s">
        <v>4226</v>
      </c>
    </row>
    <row r="58" spans="1:1" ht="17" customHeight="1" x14ac:dyDescent="0.2">
      <c r="A58" s="40" t="s">
        <v>4213</v>
      </c>
    </row>
    <row r="59" spans="1:1" x14ac:dyDescent="0.2">
      <c r="A59" t="s">
        <v>4208</v>
      </c>
    </row>
    <row r="61" spans="1:1" x14ac:dyDescent="0.2">
      <c r="A61" s="40" t="s">
        <v>4214</v>
      </c>
    </row>
    <row r="62" spans="1:1" x14ac:dyDescent="0.2">
      <c r="A62" t="s">
        <v>4207</v>
      </c>
    </row>
    <row r="64" spans="1:1" x14ac:dyDescent="0.2">
      <c r="A64" s="32" t="s">
        <v>4233</v>
      </c>
    </row>
    <row r="65" spans="1:1" x14ac:dyDescent="0.2">
      <c r="A65" s="32"/>
    </row>
    <row r="66" spans="1:1" x14ac:dyDescent="0.2">
      <c r="A66" s="32"/>
    </row>
    <row r="67" spans="1:1" x14ac:dyDescent="0.2">
      <c r="A67" s="32" t="s">
        <v>4831</v>
      </c>
    </row>
    <row r="68" spans="1:1" x14ac:dyDescent="0.2">
      <c r="A68" t="s">
        <v>1196</v>
      </c>
    </row>
    <row r="69" spans="1:1" x14ac:dyDescent="0.2">
      <c r="A69" s="32"/>
    </row>
    <row r="70" spans="1:1" x14ac:dyDescent="0.2">
      <c r="A70" s="32" t="s">
        <v>4833</v>
      </c>
    </row>
    <row r="71" spans="1:1" x14ac:dyDescent="0.2">
      <c r="A71" t="s">
        <v>1196</v>
      </c>
    </row>
    <row r="72" spans="1:1" x14ac:dyDescent="0.2">
      <c r="A72" s="32"/>
    </row>
    <row r="73" spans="1:1" x14ac:dyDescent="0.2">
      <c r="A73" s="40" t="s">
        <v>4834</v>
      </c>
    </row>
    <row r="74" spans="1:1" x14ac:dyDescent="0.2">
      <c r="A74" t="s">
        <v>1196</v>
      </c>
    </row>
    <row r="75" spans="1:1" x14ac:dyDescent="0.2">
      <c r="A75" s="32"/>
    </row>
    <row r="76" spans="1:1" x14ac:dyDescent="0.2">
      <c r="A76" s="32" t="s">
        <v>4832</v>
      </c>
    </row>
    <row r="79" spans="1:1" x14ac:dyDescent="0.2">
      <c r="A79" s="32" t="s">
        <v>1197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484D8-643A-1B4D-A518-FEA6196E4FDC}">
  <sheetPr codeName="Sheet10"/>
  <dimension ref="A1:J6852"/>
  <sheetViews>
    <sheetView topLeftCell="A1275" workbookViewId="0">
      <selection activeCell="A1459" sqref="A1:J6852"/>
    </sheetView>
  </sheetViews>
  <sheetFormatPr baseColWidth="10" defaultRowHeight="16" x14ac:dyDescent="0.2"/>
  <cols>
    <col min="1" max="1" width="14" customWidth="1"/>
    <col min="2" max="2" width="55.1640625" bestFit="1" customWidth="1"/>
    <col min="3" max="3" width="34" bestFit="1" customWidth="1"/>
    <col min="4" max="4" width="12.1640625" bestFit="1" customWidth="1"/>
    <col min="5" max="5" width="10.83203125" customWidth="1"/>
    <col min="6" max="7" width="12" bestFit="1" customWidth="1"/>
    <col min="8" max="8" width="15.33203125" bestFit="1" customWidth="1"/>
    <col min="9" max="9" width="15.5" bestFit="1" customWidth="1"/>
  </cols>
  <sheetData>
    <row r="1" spans="1:10" x14ac:dyDescent="0.2">
      <c r="A1" s="1" t="s">
        <v>1181</v>
      </c>
    </row>
    <row r="2" spans="1:10" x14ac:dyDescent="0.2">
      <c r="A2" t="s">
        <v>8</v>
      </c>
      <c r="B2" t="s">
        <v>940</v>
      </c>
      <c r="C2" t="s">
        <v>1112</v>
      </c>
      <c r="D2" t="s">
        <v>9</v>
      </c>
      <c r="E2" t="s">
        <v>15</v>
      </c>
      <c r="F2" t="s">
        <v>890</v>
      </c>
      <c r="G2" t="s">
        <v>891</v>
      </c>
      <c r="H2" t="s">
        <v>1113</v>
      </c>
      <c r="I2" t="s">
        <v>1114</v>
      </c>
      <c r="J2" t="s">
        <v>1115</v>
      </c>
    </row>
    <row r="3" spans="1:10" x14ac:dyDescent="0.2">
      <c r="A3" t="s">
        <v>830</v>
      </c>
      <c r="B3" t="str">
        <f>VLOOKUP(Table16[[#This Row],[Metabolite ID]],Table18[],2,FALSE)</f>
        <v>Triglycerides in small HDL</v>
      </c>
      <c r="C3" t="s">
        <v>1116</v>
      </c>
      <c r="D3">
        <v>599</v>
      </c>
      <c r="E3">
        <v>0.35674407723525542</v>
      </c>
      <c r="F3">
        <v>3.0832309738272445E-2</v>
      </c>
      <c r="G3" s="6">
        <v>5.816840120931951E-31</v>
      </c>
      <c r="H3" t="b">
        <v>0</v>
      </c>
      <c r="I3" t="b">
        <v>0</v>
      </c>
      <c r="J3" t="b">
        <v>0</v>
      </c>
    </row>
    <row r="4" spans="1:10" hidden="1" x14ac:dyDescent="0.2">
      <c r="A4" t="s">
        <v>830</v>
      </c>
      <c r="B4" t="str">
        <f>VLOOKUP(Table16[[#This Row],[Metabolite ID]],Table18[],2,FALSE)</f>
        <v>Triglycerides in small HDL</v>
      </c>
      <c r="C4" t="s">
        <v>1117</v>
      </c>
      <c r="D4">
        <v>599</v>
      </c>
      <c r="E4">
        <v>0.35674407723525542</v>
      </c>
      <c r="F4">
        <v>2.1674901884118563E-2</v>
      </c>
      <c r="G4">
        <v>7.2457573542357391E-61</v>
      </c>
      <c r="H4" t="b">
        <v>0</v>
      </c>
      <c r="I4" t="b">
        <v>0</v>
      </c>
      <c r="J4" t="b">
        <v>0</v>
      </c>
    </row>
    <row r="5" spans="1:10" hidden="1" x14ac:dyDescent="0.2">
      <c r="A5" t="s">
        <v>830</v>
      </c>
      <c r="B5" t="str">
        <f>VLOOKUP(Table16[[#This Row],[Metabolite ID]],Table18[],2,FALSE)</f>
        <v>Triglycerides in small HDL</v>
      </c>
      <c r="C5" t="s">
        <v>1118</v>
      </c>
      <c r="D5">
        <v>599</v>
      </c>
      <c r="E5">
        <v>0.35728569647152042</v>
      </c>
      <c r="F5">
        <v>2.2170676724169322E-2</v>
      </c>
      <c r="G5">
        <v>1.9939998637118904E-58</v>
      </c>
      <c r="H5" t="b">
        <v>0</v>
      </c>
      <c r="I5" t="b">
        <v>0</v>
      </c>
      <c r="J5" t="b">
        <v>0</v>
      </c>
    </row>
    <row r="6" spans="1:10" hidden="1" x14ac:dyDescent="0.2">
      <c r="A6" t="s">
        <v>830</v>
      </c>
      <c r="B6" t="str">
        <f>VLOOKUP(Table16[[#This Row],[Metabolite ID]],Table18[],2,FALSE)</f>
        <v>Triglycerides in small HDL</v>
      </c>
      <c r="C6" t="s">
        <v>1119</v>
      </c>
      <c r="D6">
        <v>599</v>
      </c>
      <c r="E6">
        <v>0.34399999999999997</v>
      </c>
      <c r="F6">
        <v>3.5554676516432175E-2</v>
      </c>
      <c r="G6">
        <v>3.8419215767192203E-22</v>
      </c>
      <c r="H6" t="b">
        <v>0</v>
      </c>
      <c r="I6" t="b">
        <v>0</v>
      </c>
      <c r="J6" t="b">
        <v>0</v>
      </c>
    </row>
    <row r="7" spans="1:10" hidden="1" x14ac:dyDescent="0.2">
      <c r="A7" t="s">
        <v>830</v>
      </c>
      <c r="B7" t="str">
        <f>VLOOKUP(Table16[[#This Row],[Metabolite ID]],Table18[],2,FALSE)</f>
        <v>Triglycerides in small HDL</v>
      </c>
      <c r="C7" t="s">
        <v>1120</v>
      </c>
      <c r="D7">
        <v>599</v>
      </c>
      <c r="E7">
        <v>0.37784597584493407</v>
      </c>
      <c r="F7">
        <v>3.8479032208586776E-2</v>
      </c>
      <c r="G7">
        <v>9.2775920091034099E-23</v>
      </c>
      <c r="H7" t="b">
        <v>0</v>
      </c>
      <c r="I7" t="b">
        <v>0</v>
      </c>
      <c r="J7" t="b">
        <v>0</v>
      </c>
    </row>
    <row r="8" spans="1:10" hidden="1" x14ac:dyDescent="0.2">
      <c r="A8" t="s">
        <v>830</v>
      </c>
      <c r="B8" t="str">
        <f>VLOOKUP(Table16[[#This Row],[Metabolite ID]],Table18[],2,FALSE)</f>
        <v>Triglycerides in small HDL</v>
      </c>
      <c r="C8" t="s">
        <v>1121</v>
      </c>
      <c r="D8">
        <v>599</v>
      </c>
      <c r="E8">
        <v>0.18779957893477706</v>
      </c>
      <c r="F8">
        <v>0.14091290824472832</v>
      </c>
      <c r="G8">
        <v>0.18312631377231195</v>
      </c>
      <c r="H8" t="b">
        <v>0</v>
      </c>
      <c r="I8" t="b">
        <v>0</v>
      </c>
      <c r="J8" t="b">
        <v>0</v>
      </c>
    </row>
    <row r="9" spans="1:10" hidden="1" x14ac:dyDescent="0.2">
      <c r="A9" t="s">
        <v>830</v>
      </c>
      <c r="B9" t="str">
        <f>VLOOKUP(Table16[[#This Row],[Metabolite ID]],Table18[],2,FALSE)</f>
        <v>Triglycerides in small HDL</v>
      </c>
      <c r="C9" t="s">
        <v>1122</v>
      </c>
      <c r="D9">
        <v>599</v>
      </c>
      <c r="E9">
        <v>0.44153946904165187</v>
      </c>
      <c r="F9">
        <v>9.1237123600673528E-2</v>
      </c>
      <c r="G9">
        <v>1.658942166956037E-6</v>
      </c>
      <c r="H9" t="b">
        <v>0</v>
      </c>
      <c r="I9" t="b">
        <v>0</v>
      </c>
      <c r="J9" t="b">
        <v>0</v>
      </c>
    </row>
    <row r="10" spans="1:10" hidden="1" x14ac:dyDescent="0.2">
      <c r="A10" t="s">
        <v>830</v>
      </c>
      <c r="B10" t="str">
        <f>VLOOKUP(Table16[[#This Row],[Metabolite ID]],Table18[],2,FALSE)</f>
        <v>Triglycerides in small HDL</v>
      </c>
      <c r="C10" t="s">
        <v>1123</v>
      </c>
      <c r="D10">
        <v>599</v>
      </c>
      <c r="E10">
        <v>0.38296631406782833</v>
      </c>
      <c r="F10">
        <v>8.5503962438323408E-2</v>
      </c>
      <c r="G10">
        <v>8.9908863743933084E-6</v>
      </c>
      <c r="H10" t="b">
        <v>0</v>
      </c>
      <c r="I10" t="b">
        <v>0</v>
      </c>
      <c r="J10" t="b">
        <v>0</v>
      </c>
    </row>
    <row r="11" spans="1:10" x14ac:dyDescent="0.2">
      <c r="A11" t="s">
        <v>758</v>
      </c>
      <c r="B11" t="str">
        <f>VLOOKUP(Table16[[#This Row],[Metabolite ID]],Table18[],2,FALSE)</f>
        <v>Average diameter for HDL particles</v>
      </c>
      <c r="C11" t="s">
        <v>1116</v>
      </c>
      <c r="D11">
        <v>599</v>
      </c>
      <c r="E11">
        <v>-0.36722539604750054</v>
      </c>
      <c r="F11">
        <v>3.2964849972612821E-2</v>
      </c>
      <c r="G11" s="6">
        <v>8.020215208555314E-29</v>
      </c>
      <c r="H11" t="b">
        <v>0</v>
      </c>
      <c r="I11" t="b">
        <v>0</v>
      </c>
      <c r="J11" t="b">
        <v>0</v>
      </c>
    </row>
    <row r="12" spans="1:10" hidden="1" x14ac:dyDescent="0.2">
      <c r="A12" t="s">
        <v>758</v>
      </c>
      <c r="B12" t="str">
        <f>VLOOKUP(Table16[[#This Row],[Metabolite ID]],Table18[],2,FALSE)</f>
        <v>Average diameter for HDL particles</v>
      </c>
      <c r="C12" t="s">
        <v>1117</v>
      </c>
      <c r="D12">
        <v>599</v>
      </c>
      <c r="E12">
        <v>-0.36722539604750054</v>
      </c>
      <c r="F12">
        <v>2.1600112597694256E-2</v>
      </c>
      <c r="G12">
        <v>8.0611034693227697E-65</v>
      </c>
      <c r="H12" t="b">
        <v>0</v>
      </c>
      <c r="I12" t="b">
        <v>0</v>
      </c>
      <c r="J12" t="b">
        <v>0</v>
      </c>
    </row>
    <row r="13" spans="1:10" hidden="1" x14ac:dyDescent="0.2">
      <c r="A13" t="s">
        <v>758</v>
      </c>
      <c r="B13" t="str">
        <f>VLOOKUP(Table16[[#This Row],[Metabolite ID]],Table18[],2,FALSE)</f>
        <v>Average diameter for HDL particles</v>
      </c>
      <c r="C13" t="s">
        <v>1118</v>
      </c>
      <c r="D13">
        <v>599</v>
      </c>
      <c r="E13">
        <v>-0.3767464590086218</v>
      </c>
      <c r="F13">
        <v>2.2170165374206584E-2</v>
      </c>
      <c r="G13">
        <v>9.1906068498649954E-65</v>
      </c>
      <c r="H13" t="b">
        <v>0</v>
      </c>
      <c r="I13" t="b">
        <v>0</v>
      </c>
      <c r="J13" t="b">
        <v>0</v>
      </c>
    </row>
    <row r="14" spans="1:10" hidden="1" x14ac:dyDescent="0.2">
      <c r="A14" t="s">
        <v>758</v>
      </c>
      <c r="B14" t="str">
        <f>VLOOKUP(Table16[[#This Row],[Metabolite ID]],Table18[],2,FALSE)</f>
        <v>Average diameter for HDL particles</v>
      </c>
      <c r="C14" t="s">
        <v>1119</v>
      </c>
      <c r="D14">
        <v>599</v>
      </c>
      <c r="E14">
        <v>-0.37097898550724639</v>
      </c>
      <c r="F14">
        <v>3.4173716854860064E-2</v>
      </c>
      <c r="G14">
        <v>1.8740362182636968E-27</v>
      </c>
      <c r="H14" t="b">
        <v>0</v>
      </c>
      <c r="I14" t="b">
        <v>0</v>
      </c>
      <c r="J14" t="b">
        <v>0</v>
      </c>
    </row>
    <row r="15" spans="1:10" hidden="1" x14ac:dyDescent="0.2">
      <c r="A15" t="s">
        <v>758</v>
      </c>
      <c r="B15" t="str">
        <f>VLOOKUP(Table16[[#This Row],[Metabolite ID]],Table18[],2,FALSE)</f>
        <v>Average diameter for HDL particles</v>
      </c>
      <c r="C15" t="s">
        <v>1120</v>
      </c>
      <c r="D15">
        <v>599</v>
      </c>
      <c r="E15">
        <v>-0.35160868340361673</v>
      </c>
      <c r="F15">
        <v>4.0233072362077654E-2</v>
      </c>
      <c r="G15">
        <v>2.345698593601398E-18</v>
      </c>
      <c r="H15" t="b">
        <v>0</v>
      </c>
      <c r="I15" t="b">
        <v>0</v>
      </c>
      <c r="J15" t="b">
        <v>0</v>
      </c>
    </row>
    <row r="16" spans="1:10" hidden="1" x14ac:dyDescent="0.2">
      <c r="A16" t="s">
        <v>758</v>
      </c>
      <c r="B16" t="str">
        <f>VLOOKUP(Table16[[#This Row],[Metabolite ID]],Table18[],2,FALSE)</f>
        <v>Average diameter for HDL particles</v>
      </c>
      <c r="C16" t="s">
        <v>1121</v>
      </c>
      <c r="D16">
        <v>599</v>
      </c>
      <c r="E16">
        <v>-0.32455495961188419</v>
      </c>
      <c r="F16">
        <v>0.1537643494366869</v>
      </c>
      <c r="G16">
        <v>3.5210084995053015E-2</v>
      </c>
      <c r="H16" t="b">
        <v>0</v>
      </c>
      <c r="I16" t="b">
        <v>0</v>
      </c>
      <c r="J16" t="b">
        <v>0</v>
      </c>
    </row>
    <row r="17" spans="1:10" hidden="1" x14ac:dyDescent="0.2">
      <c r="A17" t="s">
        <v>758</v>
      </c>
      <c r="B17" t="str">
        <f>VLOOKUP(Table16[[#This Row],[Metabolite ID]],Table18[],2,FALSE)</f>
        <v>Average diameter for HDL particles</v>
      </c>
      <c r="C17" t="s">
        <v>1122</v>
      </c>
      <c r="D17">
        <v>599</v>
      </c>
      <c r="E17">
        <v>-0.37403751096885252</v>
      </c>
      <c r="F17">
        <v>0.10168773834411225</v>
      </c>
      <c r="G17">
        <v>2.5596692542818449E-4</v>
      </c>
      <c r="H17" t="b">
        <v>0</v>
      </c>
      <c r="I17" t="b">
        <v>0</v>
      </c>
      <c r="J17" t="b">
        <v>0</v>
      </c>
    </row>
    <row r="18" spans="1:10" hidden="1" x14ac:dyDescent="0.2">
      <c r="A18" t="s">
        <v>758</v>
      </c>
      <c r="B18" t="str">
        <f>VLOOKUP(Table16[[#This Row],[Metabolite ID]],Table18[],2,FALSE)</f>
        <v>Average diameter for HDL particles</v>
      </c>
      <c r="C18" t="s">
        <v>1123</v>
      </c>
      <c r="D18">
        <v>599</v>
      </c>
      <c r="E18">
        <v>-0.26310855473841094</v>
      </c>
      <c r="F18">
        <v>9.1312881976735052E-2</v>
      </c>
      <c r="G18">
        <v>4.1014491178837636E-3</v>
      </c>
      <c r="H18" t="b">
        <v>0</v>
      </c>
      <c r="I18" t="b">
        <v>0</v>
      </c>
      <c r="J18" t="b">
        <v>0</v>
      </c>
    </row>
    <row r="19" spans="1:10" x14ac:dyDescent="0.2">
      <c r="A19" t="s">
        <v>845</v>
      </c>
      <c r="B19" t="str">
        <f>VLOOKUP(Table16[[#This Row],[Metabolite ID]],Table18[],2,FALSE)</f>
        <v>Triglycerides in small VLDL</v>
      </c>
      <c r="C19" t="s">
        <v>1116</v>
      </c>
      <c r="D19">
        <v>599</v>
      </c>
      <c r="E19">
        <v>0.36599432617491784</v>
      </c>
      <c r="F19">
        <v>3.3504912272533584E-2</v>
      </c>
      <c r="G19" s="6">
        <v>8.8898803327846993E-28</v>
      </c>
      <c r="H19" t="b">
        <v>0</v>
      </c>
      <c r="I19" t="b">
        <v>0</v>
      </c>
      <c r="J19" t="b">
        <v>0</v>
      </c>
    </row>
    <row r="20" spans="1:10" hidden="1" x14ac:dyDescent="0.2">
      <c r="A20" t="s">
        <v>845</v>
      </c>
      <c r="B20" t="str">
        <f>VLOOKUP(Table16[[#This Row],[Metabolite ID]],Table18[],2,FALSE)</f>
        <v>Triglycerides in small VLDL</v>
      </c>
      <c r="C20" t="s">
        <v>1117</v>
      </c>
      <c r="D20">
        <v>599</v>
      </c>
      <c r="E20">
        <v>0.36599432617491784</v>
      </c>
      <c r="F20">
        <v>2.1647146762271412E-2</v>
      </c>
      <c r="G20">
        <v>3.9765680547752501E-64</v>
      </c>
      <c r="H20" t="b">
        <v>0</v>
      </c>
      <c r="I20" t="b">
        <v>0</v>
      </c>
      <c r="J20" t="b">
        <v>0</v>
      </c>
    </row>
    <row r="21" spans="1:10" hidden="1" x14ac:dyDescent="0.2">
      <c r="A21" t="s">
        <v>845</v>
      </c>
      <c r="B21" t="str">
        <f>VLOOKUP(Table16[[#This Row],[Metabolite ID]],Table18[],2,FALSE)</f>
        <v>Triglycerides in small VLDL</v>
      </c>
      <c r="C21" t="s">
        <v>1118</v>
      </c>
      <c r="D21">
        <v>599</v>
      </c>
      <c r="E21">
        <v>0.36857754853785901</v>
      </c>
      <c r="F21">
        <v>2.2235918243763399E-2</v>
      </c>
      <c r="G21">
        <v>1.0431170440455848E-61</v>
      </c>
      <c r="H21" t="b">
        <v>0</v>
      </c>
      <c r="I21" t="b">
        <v>0</v>
      </c>
      <c r="J21" t="b">
        <v>0</v>
      </c>
    </row>
    <row r="22" spans="1:10" hidden="1" x14ac:dyDescent="0.2">
      <c r="A22" t="s">
        <v>845</v>
      </c>
      <c r="B22" t="str">
        <f>VLOOKUP(Table16[[#This Row],[Metabolite ID]],Table18[],2,FALSE)</f>
        <v>Triglycerides in small VLDL</v>
      </c>
      <c r="C22" t="s">
        <v>1119</v>
      </c>
      <c r="D22">
        <v>599</v>
      </c>
      <c r="E22">
        <v>0.33879868995633189</v>
      </c>
      <c r="F22">
        <v>3.4864419622368019E-2</v>
      </c>
      <c r="G22">
        <v>2.5367563365229692E-22</v>
      </c>
      <c r="H22" t="b">
        <v>0</v>
      </c>
      <c r="I22" t="b">
        <v>0</v>
      </c>
      <c r="J22" t="b">
        <v>0</v>
      </c>
    </row>
    <row r="23" spans="1:10" hidden="1" x14ac:dyDescent="0.2">
      <c r="A23" t="s">
        <v>845</v>
      </c>
      <c r="B23" t="str">
        <f>VLOOKUP(Table16[[#This Row],[Metabolite ID]],Table18[],2,FALSE)</f>
        <v>Triglycerides in small VLDL</v>
      </c>
      <c r="C23" t="s">
        <v>1120</v>
      </c>
      <c r="D23">
        <v>599</v>
      </c>
      <c r="E23">
        <v>0.39298732609643983</v>
      </c>
      <c r="F23">
        <v>3.5722312582531592E-2</v>
      </c>
      <c r="G23">
        <v>3.7719480525951888E-28</v>
      </c>
      <c r="H23" t="b">
        <v>0</v>
      </c>
      <c r="I23" t="b">
        <v>0</v>
      </c>
      <c r="J23" t="b">
        <v>0</v>
      </c>
    </row>
    <row r="24" spans="1:10" hidden="1" x14ac:dyDescent="0.2">
      <c r="A24" t="s">
        <v>845</v>
      </c>
      <c r="B24" t="str">
        <f>VLOOKUP(Table16[[#This Row],[Metabolite ID]],Table18[],2,FALSE)</f>
        <v>Triglycerides in small VLDL</v>
      </c>
      <c r="C24" t="s">
        <v>1121</v>
      </c>
      <c r="D24">
        <v>599</v>
      </c>
      <c r="E24">
        <v>0.40472392295858617</v>
      </c>
      <c r="F24">
        <v>0.14897854261925633</v>
      </c>
      <c r="G24">
        <v>6.7852967709997221E-3</v>
      </c>
      <c r="H24" t="b">
        <v>0</v>
      </c>
      <c r="I24" t="b">
        <v>0</v>
      </c>
      <c r="J24" t="b">
        <v>0</v>
      </c>
    </row>
    <row r="25" spans="1:10" hidden="1" x14ac:dyDescent="0.2">
      <c r="A25" t="s">
        <v>845</v>
      </c>
      <c r="B25" t="str">
        <f>VLOOKUP(Table16[[#This Row],[Metabolite ID]],Table18[],2,FALSE)</f>
        <v>Triglycerides in small VLDL</v>
      </c>
      <c r="C25" t="s">
        <v>1122</v>
      </c>
      <c r="D25">
        <v>599</v>
      </c>
      <c r="E25">
        <v>0.51796876155221616</v>
      </c>
      <c r="F25">
        <v>0.11592657303651606</v>
      </c>
      <c r="G25">
        <v>9.4408952339054423E-6</v>
      </c>
      <c r="H25" t="b">
        <v>0</v>
      </c>
      <c r="I25" t="b">
        <v>0</v>
      </c>
      <c r="J25" t="b">
        <v>0</v>
      </c>
    </row>
    <row r="26" spans="1:10" hidden="1" x14ac:dyDescent="0.2">
      <c r="A26" t="s">
        <v>845</v>
      </c>
      <c r="B26" t="str">
        <f>VLOOKUP(Table16[[#This Row],[Metabolite ID]],Table18[],2,FALSE)</f>
        <v>Triglycerides in small VLDL</v>
      </c>
      <c r="C26" t="s">
        <v>1123</v>
      </c>
      <c r="D26">
        <v>599</v>
      </c>
      <c r="E26">
        <v>0.39315475165218067</v>
      </c>
      <c r="F26">
        <v>9.2913599001939656E-2</v>
      </c>
      <c r="G26">
        <v>2.6877614153777303E-5</v>
      </c>
      <c r="H26" t="b">
        <v>0</v>
      </c>
      <c r="I26" t="b">
        <v>0</v>
      </c>
      <c r="J26" t="b">
        <v>0</v>
      </c>
    </row>
    <row r="27" spans="1:10" x14ac:dyDescent="0.2">
      <c r="A27" t="s">
        <v>860</v>
      </c>
      <c r="B27" t="str">
        <f>VLOOKUP(Table16[[#This Row],[Metabolite ID]],Table18[],2,FALSE)</f>
        <v>Phospholipids in very large HDL</v>
      </c>
      <c r="C27" t="s">
        <v>1116</v>
      </c>
      <c r="D27">
        <v>599</v>
      </c>
      <c r="E27">
        <v>-0.35103696003625973</v>
      </c>
      <c r="F27">
        <v>3.2588657850793817E-2</v>
      </c>
      <c r="G27" s="6">
        <v>4.6800636746176805E-27</v>
      </c>
      <c r="H27" t="b">
        <v>0</v>
      </c>
      <c r="I27" t="b">
        <v>0</v>
      </c>
      <c r="J27" t="b">
        <v>0</v>
      </c>
    </row>
    <row r="28" spans="1:10" hidden="1" x14ac:dyDescent="0.2">
      <c r="A28" t="s">
        <v>860</v>
      </c>
      <c r="B28" t="str">
        <f>VLOOKUP(Table16[[#This Row],[Metabolite ID]],Table18[],2,FALSE)</f>
        <v>Phospholipids in very large HDL</v>
      </c>
      <c r="C28" t="s">
        <v>1117</v>
      </c>
      <c r="D28">
        <v>599</v>
      </c>
      <c r="E28">
        <v>-0.35103696003625973</v>
      </c>
      <c r="F28">
        <v>2.1595702361786789E-2</v>
      </c>
      <c r="G28">
        <v>2.0605223173983039E-59</v>
      </c>
      <c r="H28" t="b">
        <v>0</v>
      </c>
      <c r="I28" t="b">
        <v>0</v>
      </c>
      <c r="J28" t="b">
        <v>0</v>
      </c>
    </row>
    <row r="29" spans="1:10" hidden="1" x14ac:dyDescent="0.2">
      <c r="A29" t="s">
        <v>860</v>
      </c>
      <c r="B29" t="str">
        <f>VLOOKUP(Table16[[#This Row],[Metabolite ID]],Table18[],2,FALSE)</f>
        <v>Phospholipids in very large HDL</v>
      </c>
      <c r="C29" t="s">
        <v>1118</v>
      </c>
      <c r="D29">
        <v>599</v>
      </c>
      <c r="E29">
        <v>-0.36017658952793441</v>
      </c>
      <c r="F29">
        <v>2.2141937891905397E-2</v>
      </c>
      <c r="G29">
        <v>1.7003910956288459E-59</v>
      </c>
      <c r="H29" t="b">
        <v>0</v>
      </c>
      <c r="I29" t="b">
        <v>0</v>
      </c>
      <c r="J29" t="b">
        <v>0</v>
      </c>
    </row>
    <row r="30" spans="1:10" hidden="1" x14ac:dyDescent="0.2">
      <c r="A30" t="s">
        <v>860</v>
      </c>
      <c r="B30" t="str">
        <f>VLOOKUP(Table16[[#This Row],[Metabolite ID]],Table18[],2,FALSE)</f>
        <v>Phospholipids in very large HDL</v>
      </c>
      <c r="C30" t="s">
        <v>1119</v>
      </c>
      <c r="D30">
        <v>599</v>
      </c>
      <c r="E30">
        <v>-0.33289243697478993</v>
      </c>
      <c r="F30">
        <v>3.6569333123126928E-2</v>
      </c>
      <c r="G30">
        <v>8.7830652341284635E-20</v>
      </c>
      <c r="H30" t="b">
        <v>0</v>
      </c>
      <c r="I30" t="b">
        <v>0</v>
      </c>
      <c r="J30" t="b">
        <v>0</v>
      </c>
    </row>
    <row r="31" spans="1:10" hidden="1" x14ac:dyDescent="0.2">
      <c r="A31" t="s">
        <v>860</v>
      </c>
      <c r="B31" t="str">
        <f>VLOOKUP(Table16[[#This Row],[Metabolite ID]],Table18[],2,FALSE)</f>
        <v>Phospholipids in very large HDL</v>
      </c>
      <c r="C31" t="s">
        <v>1120</v>
      </c>
      <c r="D31">
        <v>599</v>
      </c>
      <c r="E31">
        <v>-0.35042395696104822</v>
      </c>
      <c r="F31">
        <v>3.8436503903195876E-2</v>
      </c>
      <c r="G31">
        <v>7.7263160351024433E-20</v>
      </c>
      <c r="H31" t="b">
        <v>0</v>
      </c>
      <c r="I31" t="b">
        <v>0</v>
      </c>
      <c r="J31" t="b">
        <v>0</v>
      </c>
    </row>
    <row r="32" spans="1:10" hidden="1" x14ac:dyDescent="0.2">
      <c r="A32" t="s">
        <v>860</v>
      </c>
      <c r="B32" t="str">
        <f>VLOOKUP(Table16[[#This Row],[Metabolite ID]],Table18[],2,FALSE)</f>
        <v>Phospholipids in very large HDL</v>
      </c>
      <c r="C32" t="s">
        <v>1121</v>
      </c>
      <c r="D32">
        <v>599</v>
      </c>
      <c r="E32">
        <v>-0.40189844940446129</v>
      </c>
      <c r="F32">
        <v>0.13502503931837448</v>
      </c>
      <c r="G32">
        <v>3.0337341569667874E-3</v>
      </c>
      <c r="H32" t="b">
        <v>0</v>
      </c>
      <c r="I32" t="b">
        <v>0</v>
      </c>
      <c r="J32" t="b">
        <v>0</v>
      </c>
    </row>
    <row r="33" spans="1:10" hidden="1" x14ac:dyDescent="0.2">
      <c r="A33" t="s">
        <v>860</v>
      </c>
      <c r="B33" t="str">
        <f>VLOOKUP(Table16[[#This Row],[Metabolite ID]],Table18[],2,FALSE)</f>
        <v>Phospholipids in very large HDL</v>
      </c>
      <c r="C33" t="s">
        <v>1122</v>
      </c>
      <c r="D33">
        <v>599</v>
      </c>
      <c r="E33">
        <v>-0.40189844940446129</v>
      </c>
      <c r="F33">
        <v>9.3861659622314034E-2</v>
      </c>
      <c r="G33">
        <v>2.1591806493611244E-5</v>
      </c>
      <c r="H33" t="b">
        <v>0</v>
      </c>
      <c r="I33" t="b">
        <v>0</v>
      </c>
      <c r="J33" t="b">
        <v>0</v>
      </c>
    </row>
    <row r="34" spans="1:10" hidden="1" x14ac:dyDescent="0.2">
      <c r="A34" t="s">
        <v>860</v>
      </c>
      <c r="B34" t="str">
        <f>VLOOKUP(Table16[[#This Row],[Metabolite ID]],Table18[],2,FALSE)</f>
        <v>Phospholipids in very large HDL</v>
      </c>
      <c r="C34" t="s">
        <v>1123</v>
      </c>
      <c r="D34">
        <v>599</v>
      </c>
      <c r="E34">
        <v>-0.28643796404219762</v>
      </c>
      <c r="F34">
        <v>9.0339452559500835E-2</v>
      </c>
      <c r="G34">
        <v>1.5987363499987963E-3</v>
      </c>
      <c r="H34" t="b">
        <v>0</v>
      </c>
      <c r="I34" t="b">
        <v>0</v>
      </c>
      <c r="J34" t="b">
        <v>0</v>
      </c>
    </row>
    <row r="35" spans="1:10" x14ac:dyDescent="0.2">
      <c r="A35" t="s">
        <v>854</v>
      </c>
      <c r="B35" t="str">
        <f>VLOOKUP(Table16[[#This Row],[Metabolite ID]],Table18[],2,FALSE)</f>
        <v>Triglycerides in VLDL</v>
      </c>
      <c r="C35" t="s">
        <v>1116</v>
      </c>
      <c r="D35">
        <v>599</v>
      </c>
      <c r="E35">
        <v>0.35437435073839663</v>
      </c>
      <c r="F35">
        <v>3.2990206674838991E-2</v>
      </c>
      <c r="G35" s="6">
        <v>6.4765936784837822E-27</v>
      </c>
      <c r="H35" t="b">
        <v>0</v>
      </c>
      <c r="I35" t="b">
        <v>0</v>
      </c>
      <c r="J35" t="b">
        <v>0</v>
      </c>
    </row>
    <row r="36" spans="1:10" hidden="1" x14ac:dyDescent="0.2">
      <c r="A36" t="s">
        <v>854</v>
      </c>
      <c r="B36" t="str">
        <f>VLOOKUP(Table16[[#This Row],[Metabolite ID]],Table18[],2,FALSE)</f>
        <v>Triglycerides in VLDL</v>
      </c>
      <c r="C36" t="s">
        <v>1117</v>
      </c>
      <c r="D36">
        <v>599</v>
      </c>
      <c r="E36">
        <v>0.35437435073839663</v>
      </c>
      <c r="F36">
        <v>2.1661707764639323E-2</v>
      </c>
      <c r="G36">
        <v>3.7227181995476654E-60</v>
      </c>
      <c r="H36" t="b">
        <v>0</v>
      </c>
      <c r="I36" t="b">
        <v>0</v>
      </c>
      <c r="J36" t="b">
        <v>0</v>
      </c>
    </row>
    <row r="37" spans="1:10" hidden="1" x14ac:dyDescent="0.2">
      <c r="A37" t="s">
        <v>854</v>
      </c>
      <c r="B37" t="str">
        <f>VLOOKUP(Table16[[#This Row],[Metabolite ID]],Table18[],2,FALSE)</f>
        <v>Triglycerides in VLDL</v>
      </c>
      <c r="C37" t="s">
        <v>1118</v>
      </c>
      <c r="D37">
        <v>599</v>
      </c>
      <c r="E37">
        <v>0.35639043763477596</v>
      </c>
      <c r="F37">
        <v>2.2226892105775633E-2</v>
      </c>
      <c r="G37">
        <v>7.3726685773505424E-58</v>
      </c>
      <c r="H37" t="b">
        <v>0</v>
      </c>
      <c r="I37" t="b">
        <v>0</v>
      </c>
      <c r="J37" t="b">
        <v>0</v>
      </c>
    </row>
    <row r="38" spans="1:10" hidden="1" x14ac:dyDescent="0.2">
      <c r="A38" t="s">
        <v>854</v>
      </c>
      <c r="B38" t="str">
        <f>VLOOKUP(Table16[[#This Row],[Metabolite ID]],Table18[],2,FALSE)</f>
        <v>Triglycerides in VLDL</v>
      </c>
      <c r="C38" t="s">
        <v>1119</v>
      </c>
      <c r="D38">
        <v>599</v>
      </c>
      <c r="E38">
        <v>0.36331276595744683</v>
      </c>
      <c r="F38">
        <v>3.6074133717847165E-2</v>
      </c>
      <c r="G38">
        <v>7.4007212054070668E-24</v>
      </c>
      <c r="H38" t="b">
        <v>0</v>
      </c>
      <c r="I38" t="b">
        <v>0</v>
      </c>
      <c r="J38" t="b">
        <v>0</v>
      </c>
    </row>
    <row r="39" spans="1:10" hidden="1" x14ac:dyDescent="0.2">
      <c r="A39" t="s">
        <v>854</v>
      </c>
      <c r="B39" t="str">
        <f>VLOOKUP(Table16[[#This Row],[Metabolite ID]],Table18[],2,FALSE)</f>
        <v>Triglycerides in VLDL</v>
      </c>
      <c r="C39" t="s">
        <v>1120</v>
      </c>
      <c r="D39">
        <v>599</v>
      </c>
      <c r="E39">
        <v>0.405479495163652</v>
      </c>
      <c r="F39">
        <v>3.6204896126181482E-2</v>
      </c>
      <c r="G39">
        <v>4.0968838113447753E-29</v>
      </c>
      <c r="H39" t="b">
        <v>0</v>
      </c>
      <c r="I39" t="b">
        <v>0</v>
      </c>
      <c r="J39" t="b">
        <v>0</v>
      </c>
    </row>
    <row r="40" spans="1:10" hidden="1" x14ac:dyDescent="0.2">
      <c r="A40" t="s">
        <v>854</v>
      </c>
      <c r="B40" t="str">
        <f>VLOOKUP(Table16[[#This Row],[Metabolite ID]],Table18[],2,FALSE)</f>
        <v>Triglycerides in VLDL</v>
      </c>
      <c r="C40" t="s">
        <v>1121</v>
      </c>
      <c r="D40">
        <v>599</v>
      </c>
      <c r="E40">
        <v>0.48096781643387265</v>
      </c>
      <c r="F40">
        <v>0.14369774730637727</v>
      </c>
      <c r="G40">
        <v>8.6792847729609871E-4</v>
      </c>
      <c r="H40" t="b">
        <v>0</v>
      </c>
      <c r="I40" t="b">
        <v>0</v>
      </c>
      <c r="J40" t="b">
        <v>0</v>
      </c>
    </row>
    <row r="41" spans="1:10" hidden="1" x14ac:dyDescent="0.2">
      <c r="A41" t="s">
        <v>854</v>
      </c>
      <c r="B41" t="str">
        <f>VLOOKUP(Table16[[#This Row],[Metabolite ID]],Table18[],2,FALSE)</f>
        <v>Triglycerides in VLDL</v>
      </c>
      <c r="C41" t="s">
        <v>1122</v>
      </c>
      <c r="D41">
        <v>599</v>
      </c>
      <c r="E41">
        <v>0.50851970127171553</v>
      </c>
      <c r="F41">
        <v>9.8870607601762112E-2</v>
      </c>
      <c r="G41">
        <v>3.6644726008174409E-7</v>
      </c>
      <c r="H41" t="b">
        <v>0</v>
      </c>
      <c r="I41" t="b">
        <v>0</v>
      </c>
      <c r="J41" t="b">
        <v>0</v>
      </c>
    </row>
    <row r="42" spans="1:10" hidden="1" x14ac:dyDescent="0.2">
      <c r="A42" t="s">
        <v>854</v>
      </c>
      <c r="B42" t="str">
        <f>VLOOKUP(Table16[[#This Row],[Metabolite ID]],Table18[],2,FALSE)</f>
        <v>Triglycerides in VLDL</v>
      </c>
      <c r="C42" t="s">
        <v>1123</v>
      </c>
      <c r="D42">
        <v>599</v>
      </c>
      <c r="E42">
        <v>0.38471219418636382</v>
      </c>
      <c r="F42">
        <v>9.1483601390094871E-2</v>
      </c>
      <c r="G42">
        <v>3.0079568830997999E-5</v>
      </c>
      <c r="H42" t="b">
        <v>0</v>
      </c>
      <c r="I42" t="b">
        <v>0</v>
      </c>
      <c r="J42" t="b">
        <v>0</v>
      </c>
    </row>
    <row r="43" spans="1:10" x14ac:dyDescent="0.2">
      <c r="A43" t="s">
        <v>776</v>
      </c>
      <c r="B43" t="str">
        <f>VLOOKUP(Table16[[#This Row],[Metabolite ID]],Table18[],2,FALSE)</f>
        <v>Free cholesterol in large HDL</v>
      </c>
      <c r="C43" t="s">
        <v>1116</v>
      </c>
      <c r="D43">
        <v>599</v>
      </c>
      <c r="E43">
        <v>-0.35455358768588663</v>
      </c>
      <c r="F43">
        <v>3.3278948780762915E-2</v>
      </c>
      <c r="G43" s="6">
        <v>1.6704803005005992E-26</v>
      </c>
      <c r="H43" t="b">
        <v>0</v>
      </c>
      <c r="I43" t="b">
        <v>0</v>
      </c>
      <c r="J43" t="b">
        <v>0</v>
      </c>
    </row>
    <row r="44" spans="1:10" hidden="1" x14ac:dyDescent="0.2">
      <c r="A44" t="s">
        <v>776</v>
      </c>
      <c r="B44" t="str">
        <f>VLOOKUP(Table16[[#This Row],[Metabolite ID]],Table18[],2,FALSE)</f>
        <v>Free cholesterol in large HDL</v>
      </c>
      <c r="C44" t="s">
        <v>1117</v>
      </c>
      <c r="D44">
        <v>599</v>
      </c>
      <c r="E44">
        <v>-0.35455358768588663</v>
      </c>
      <c r="F44">
        <v>2.1625016366780901E-2</v>
      </c>
      <c r="G44">
        <v>2.0584026940484582E-60</v>
      </c>
      <c r="H44" t="b">
        <v>0</v>
      </c>
      <c r="I44" t="b">
        <v>0</v>
      </c>
      <c r="J44" t="b">
        <v>0</v>
      </c>
    </row>
    <row r="45" spans="1:10" hidden="1" x14ac:dyDescent="0.2">
      <c r="A45" t="s">
        <v>776</v>
      </c>
      <c r="B45" t="str">
        <f>VLOOKUP(Table16[[#This Row],[Metabolite ID]],Table18[],2,FALSE)</f>
        <v>Free cholesterol in large HDL</v>
      </c>
      <c r="C45" t="s">
        <v>1118</v>
      </c>
      <c r="D45">
        <v>599</v>
      </c>
      <c r="E45">
        <v>-0.36187009906844586</v>
      </c>
      <c r="F45">
        <v>2.2200444965760124E-2</v>
      </c>
      <c r="G45">
        <v>9.8485340056796256E-60</v>
      </c>
      <c r="H45" t="b">
        <v>0</v>
      </c>
      <c r="I45" t="b">
        <v>0</v>
      </c>
      <c r="J45" t="b">
        <v>0</v>
      </c>
    </row>
    <row r="46" spans="1:10" hidden="1" x14ac:dyDescent="0.2">
      <c r="A46" t="s">
        <v>776</v>
      </c>
      <c r="B46" t="str">
        <f>VLOOKUP(Table16[[#This Row],[Metabolite ID]],Table18[],2,FALSE)</f>
        <v>Free cholesterol in large HDL</v>
      </c>
      <c r="C46" t="s">
        <v>1119</v>
      </c>
      <c r="D46">
        <v>599</v>
      </c>
      <c r="E46">
        <v>-0.34933958333333337</v>
      </c>
      <c r="F46">
        <v>3.4502360689801864E-2</v>
      </c>
      <c r="G46">
        <v>4.2757554011120771E-24</v>
      </c>
      <c r="H46" t="b">
        <v>0</v>
      </c>
      <c r="I46" t="b">
        <v>0</v>
      </c>
      <c r="J46" t="b">
        <v>0</v>
      </c>
    </row>
    <row r="47" spans="1:10" hidden="1" x14ac:dyDescent="0.2">
      <c r="A47" t="s">
        <v>776</v>
      </c>
      <c r="B47" t="str">
        <f>VLOOKUP(Table16[[#This Row],[Metabolite ID]],Table18[],2,FALSE)</f>
        <v>Free cholesterol in large HDL</v>
      </c>
      <c r="C47" t="s">
        <v>1120</v>
      </c>
      <c r="D47">
        <v>599</v>
      </c>
      <c r="E47">
        <v>-0.36457083382542749</v>
      </c>
      <c r="F47">
        <v>3.9645317517068131E-2</v>
      </c>
      <c r="G47">
        <v>3.7217753929073239E-20</v>
      </c>
      <c r="H47" t="b">
        <v>0</v>
      </c>
      <c r="I47" t="b">
        <v>0</v>
      </c>
      <c r="J47" t="b">
        <v>0</v>
      </c>
    </row>
    <row r="48" spans="1:10" hidden="1" x14ac:dyDescent="0.2">
      <c r="A48" t="s">
        <v>776</v>
      </c>
      <c r="B48" t="str">
        <f>VLOOKUP(Table16[[#This Row],[Metabolite ID]],Table18[],2,FALSE)</f>
        <v>Free cholesterol in large HDL</v>
      </c>
      <c r="C48" t="s">
        <v>1121</v>
      </c>
      <c r="D48">
        <v>599</v>
      </c>
      <c r="E48">
        <v>-0.4000152363732763</v>
      </c>
      <c r="F48">
        <v>0.14525931882876952</v>
      </c>
      <c r="G48">
        <v>6.0698553898255571E-3</v>
      </c>
      <c r="H48" t="b">
        <v>0</v>
      </c>
      <c r="I48" t="b">
        <v>0</v>
      </c>
      <c r="J48" t="b">
        <v>0</v>
      </c>
    </row>
    <row r="49" spans="1:10" hidden="1" x14ac:dyDescent="0.2">
      <c r="A49" t="s">
        <v>776</v>
      </c>
      <c r="B49" t="str">
        <f>VLOOKUP(Table16[[#This Row],[Metabolite ID]],Table18[],2,FALSE)</f>
        <v>Free cholesterol in large HDL</v>
      </c>
      <c r="C49" t="s">
        <v>1122</v>
      </c>
      <c r="D49">
        <v>599</v>
      </c>
      <c r="E49">
        <v>-0.42648638420495821</v>
      </c>
      <c r="F49">
        <v>8.5109467469839509E-2</v>
      </c>
      <c r="G49">
        <v>7.139612558196071E-7</v>
      </c>
      <c r="H49" t="b">
        <v>0</v>
      </c>
      <c r="I49" t="b">
        <v>0</v>
      </c>
      <c r="J49" t="b">
        <v>0</v>
      </c>
    </row>
    <row r="50" spans="1:10" hidden="1" x14ac:dyDescent="0.2">
      <c r="A50" t="s">
        <v>776</v>
      </c>
      <c r="B50" t="str">
        <f>VLOOKUP(Table16[[#This Row],[Metabolite ID]],Table18[],2,FALSE)</f>
        <v>Free cholesterol in large HDL</v>
      </c>
      <c r="C50" t="s">
        <v>1123</v>
      </c>
      <c r="D50">
        <v>599</v>
      </c>
      <c r="E50">
        <v>-0.26761257477284106</v>
      </c>
      <c r="F50">
        <v>9.221997620910527E-2</v>
      </c>
      <c r="G50">
        <v>3.8459431746355748E-3</v>
      </c>
      <c r="H50" t="b">
        <v>0</v>
      </c>
      <c r="I50" t="b">
        <v>0</v>
      </c>
      <c r="J50" t="b">
        <v>0</v>
      </c>
    </row>
    <row r="51" spans="1:10" x14ac:dyDescent="0.2">
      <c r="A51" t="s">
        <v>756</v>
      </c>
      <c r="B51" t="str">
        <f>VLOOKUP(Table16[[#This Row],[Metabolite ID]],Table18[],2,FALSE)</f>
        <v>Glycoprotein acetyls</v>
      </c>
      <c r="C51" t="s">
        <v>1116</v>
      </c>
      <c r="D51">
        <v>599</v>
      </c>
      <c r="E51">
        <v>0.27120790177585419</v>
      </c>
      <c r="F51">
        <v>2.5676283877360366E-2</v>
      </c>
      <c r="G51" s="6">
        <v>4.4426166975972082E-26</v>
      </c>
      <c r="H51" t="b">
        <v>0</v>
      </c>
      <c r="I51" t="b">
        <v>0</v>
      </c>
      <c r="J51" t="b">
        <v>0</v>
      </c>
    </row>
    <row r="52" spans="1:10" hidden="1" x14ac:dyDescent="0.2">
      <c r="A52" t="s">
        <v>756</v>
      </c>
      <c r="B52" t="str">
        <f>VLOOKUP(Table16[[#This Row],[Metabolite ID]],Table18[],2,FALSE)</f>
        <v>Glycoprotein acetyls</v>
      </c>
      <c r="C52" t="s">
        <v>1117</v>
      </c>
      <c r="D52">
        <v>599</v>
      </c>
      <c r="E52">
        <v>0.27120790177585419</v>
      </c>
      <c r="F52">
        <v>2.1720504038015027E-2</v>
      </c>
      <c r="G52">
        <v>8.8725360882142323E-36</v>
      </c>
      <c r="H52" t="b">
        <v>0</v>
      </c>
      <c r="I52" t="b">
        <v>0</v>
      </c>
      <c r="J52" t="b">
        <v>0</v>
      </c>
    </row>
    <row r="53" spans="1:10" hidden="1" x14ac:dyDescent="0.2">
      <c r="A53" t="s">
        <v>756</v>
      </c>
      <c r="B53" t="str">
        <f>VLOOKUP(Table16[[#This Row],[Metabolite ID]],Table18[],2,FALSE)</f>
        <v>Glycoprotein acetyls</v>
      </c>
      <c r="C53" t="s">
        <v>1118</v>
      </c>
      <c r="D53">
        <v>599</v>
      </c>
      <c r="E53">
        <v>0.27151335126920567</v>
      </c>
      <c r="F53">
        <v>2.2048855690843343E-2</v>
      </c>
      <c r="G53">
        <v>7.5993215983663089E-35</v>
      </c>
      <c r="H53" t="b">
        <v>0</v>
      </c>
      <c r="I53" t="b">
        <v>0</v>
      </c>
      <c r="J53" t="b">
        <v>0</v>
      </c>
    </row>
    <row r="54" spans="1:10" hidden="1" x14ac:dyDescent="0.2">
      <c r="A54" t="s">
        <v>756</v>
      </c>
      <c r="B54" t="str">
        <f>VLOOKUP(Table16[[#This Row],[Metabolite ID]],Table18[],2,FALSE)</f>
        <v>Glycoprotein acetyls</v>
      </c>
      <c r="C54" t="s">
        <v>1119</v>
      </c>
      <c r="D54">
        <v>599</v>
      </c>
      <c r="E54">
        <v>0.27296959999999998</v>
      </c>
      <c r="F54">
        <v>3.4924816778508658E-2</v>
      </c>
      <c r="G54">
        <v>5.456269922392966E-15</v>
      </c>
      <c r="H54" t="b">
        <v>0</v>
      </c>
      <c r="I54" t="b">
        <v>0</v>
      </c>
      <c r="J54" t="b">
        <v>0</v>
      </c>
    </row>
    <row r="55" spans="1:10" hidden="1" x14ac:dyDescent="0.2">
      <c r="A55" t="s">
        <v>756</v>
      </c>
      <c r="B55" t="str">
        <f>VLOOKUP(Table16[[#This Row],[Metabolite ID]],Table18[],2,FALSE)</f>
        <v>Glycoprotein acetyls</v>
      </c>
      <c r="C55" t="s">
        <v>1120</v>
      </c>
      <c r="D55">
        <v>599</v>
      </c>
      <c r="E55">
        <v>0.2631359482730487</v>
      </c>
      <c r="F55">
        <v>3.9369885876299061E-2</v>
      </c>
      <c r="G55">
        <v>2.3300606250311355E-11</v>
      </c>
      <c r="H55" t="b">
        <v>0</v>
      </c>
      <c r="I55" t="b">
        <v>0</v>
      </c>
      <c r="J55" t="b">
        <v>0</v>
      </c>
    </row>
    <row r="56" spans="1:10" hidden="1" x14ac:dyDescent="0.2">
      <c r="A56" t="s">
        <v>756</v>
      </c>
      <c r="B56" t="str">
        <f>VLOOKUP(Table16[[#This Row],[Metabolite ID]],Table18[],2,FALSE)</f>
        <v>Glycoprotein acetyls</v>
      </c>
      <c r="C56" t="s">
        <v>1121</v>
      </c>
      <c r="D56">
        <v>599</v>
      </c>
      <c r="E56">
        <v>0.22969135048079004</v>
      </c>
      <c r="F56">
        <v>0.1389839212305182</v>
      </c>
      <c r="G56">
        <v>9.8927630227108598E-2</v>
      </c>
      <c r="H56" t="b">
        <v>0</v>
      </c>
      <c r="I56" t="b">
        <v>0</v>
      </c>
      <c r="J56" t="b">
        <v>0</v>
      </c>
    </row>
    <row r="57" spans="1:10" hidden="1" x14ac:dyDescent="0.2">
      <c r="A57" t="s">
        <v>756</v>
      </c>
      <c r="B57" t="str">
        <f>VLOOKUP(Table16[[#This Row],[Metabolite ID]],Table18[],2,FALSE)</f>
        <v>Glycoprotein acetyls</v>
      </c>
      <c r="C57" t="s">
        <v>1122</v>
      </c>
      <c r="D57">
        <v>599</v>
      </c>
      <c r="E57">
        <v>0.2617461066020863</v>
      </c>
      <c r="F57">
        <v>9.1785149779172653E-2</v>
      </c>
      <c r="G57">
        <v>4.4984306353440234E-3</v>
      </c>
      <c r="H57" t="b">
        <v>0</v>
      </c>
      <c r="I57" t="b">
        <v>0</v>
      </c>
      <c r="J57" t="b">
        <v>0</v>
      </c>
    </row>
    <row r="58" spans="1:10" hidden="1" x14ac:dyDescent="0.2">
      <c r="A58" t="s">
        <v>756</v>
      </c>
      <c r="B58" t="str">
        <f>VLOOKUP(Table16[[#This Row],[Metabolite ID]],Table18[],2,FALSE)</f>
        <v>Glycoprotein acetyls</v>
      </c>
      <c r="C58" t="s">
        <v>1123</v>
      </c>
      <c r="D58">
        <v>599</v>
      </c>
      <c r="E58">
        <v>0.18003448697170304</v>
      </c>
      <c r="F58">
        <v>7.1094533590212255E-2</v>
      </c>
      <c r="G58">
        <v>1.1586039655252038E-2</v>
      </c>
      <c r="H58" t="b">
        <v>0</v>
      </c>
      <c r="I58" t="b">
        <v>0</v>
      </c>
      <c r="J58" t="b">
        <v>0</v>
      </c>
    </row>
    <row r="59" spans="1:10" x14ac:dyDescent="0.2">
      <c r="A59" t="s">
        <v>794</v>
      </c>
      <c r="B59" t="str">
        <f>VLOOKUP(Table16[[#This Row],[Metabolite ID]],Table18[],2,FALSE)</f>
        <v>Triglycerides in large VLDL</v>
      </c>
      <c r="C59" t="s">
        <v>1116</v>
      </c>
      <c r="D59">
        <v>599</v>
      </c>
      <c r="E59">
        <v>0.33284783259274126</v>
      </c>
      <c r="F59">
        <v>3.1595711659302451E-2</v>
      </c>
      <c r="G59" s="6">
        <v>5.9844193438773447E-26</v>
      </c>
      <c r="H59" t="b">
        <v>0</v>
      </c>
      <c r="I59" t="b">
        <v>0</v>
      </c>
      <c r="J59" t="b">
        <v>0</v>
      </c>
    </row>
    <row r="60" spans="1:10" hidden="1" x14ac:dyDescent="0.2">
      <c r="A60" t="s">
        <v>794</v>
      </c>
      <c r="B60" t="str">
        <f>VLOOKUP(Table16[[#This Row],[Metabolite ID]],Table18[],2,FALSE)</f>
        <v>Triglycerides in large VLDL</v>
      </c>
      <c r="C60" t="s">
        <v>1117</v>
      </c>
      <c r="D60">
        <v>599</v>
      </c>
      <c r="E60">
        <v>0.33284783259274126</v>
      </c>
      <c r="F60">
        <v>2.1677066065928889E-2</v>
      </c>
      <c r="G60">
        <v>3.2873090121803013E-53</v>
      </c>
      <c r="H60" t="b">
        <v>0</v>
      </c>
      <c r="I60" t="b">
        <v>0</v>
      </c>
      <c r="J60" t="b">
        <v>0</v>
      </c>
    </row>
    <row r="61" spans="1:10" hidden="1" x14ac:dyDescent="0.2">
      <c r="A61" t="s">
        <v>794</v>
      </c>
      <c r="B61" t="str">
        <f>VLOOKUP(Table16[[#This Row],[Metabolite ID]],Table18[],2,FALSE)</f>
        <v>Triglycerides in large VLDL</v>
      </c>
      <c r="C61" t="s">
        <v>1118</v>
      </c>
      <c r="D61">
        <v>599</v>
      </c>
      <c r="E61">
        <v>0.33300735753923427</v>
      </c>
      <c r="F61">
        <v>2.2187632874810879E-2</v>
      </c>
      <c r="G61">
        <v>6.4404832504212461E-51</v>
      </c>
      <c r="H61" t="b">
        <v>0</v>
      </c>
      <c r="I61" t="b">
        <v>0</v>
      </c>
      <c r="J61" t="b">
        <v>0</v>
      </c>
    </row>
    <row r="62" spans="1:10" hidden="1" x14ac:dyDescent="0.2">
      <c r="A62" t="s">
        <v>794</v>
      </c>
      <c r="B62" t="str">
        <f>VLOOKUP(Table16[[#This Row],[Metabolite ID]],Table18[],2,FALSE)</f>
        <v>Triglycerides in large VLDL</v>
      </c>
      <c r="C62" t="s">
        <v>1119</v>
      </c>
      <c r="D62">
        <v>599</v>
      </c>
      <c r="E62">
        <v>0.34423771929824565</v>
      </c>
      <c r="F62">
        <v>3.5683827893158347E-2</v>
      </c>
      <c r="G62">
        <v>5.0672444457793004E-22</v>
      </c>
      <c r="H62" t="b">
        <v>0</v>
      </c>
      <c r="I62" t="b">
        <v>0</v>
      </c>
      <c r="J62" t="b">
        <v>0</v>
      </c>
    </row>
    <row r="63" spans="1:10" hidden="1" x14ac:dyDescent="0.2">
      <c r="A63" t="s">
        <v>794</v>
      </c>
      <c r="B63" t="str">
        <f>VLOOKUP(Table16[[#This Row],[Metabolite ID]],Table18[],2,FALSE)</f>
        <v>Triglycerides in large VLDL</v>
      </c>
      <c r="C63" t="s">
        <v>1120</v>
      </c>
      <c r="D63">
        <v>599</v>
      </c>
      <c r="E63">
        <v>0.36349881589308003</v>
      </c>
      <c r="F63">
        <v>3.8125476462912623E-2</v>
      </c>
      <c r="G63">
        <v>1.5093501558531229E-21</v>
      </c>
      <c r="H63" t="b">
        <v>0</v>
      </c>
      <c r="I63" t="b">
        <v>0</v>
      </c>
      <c r="J63" t="b">
        <v>0</v>
      </c>
    </row>
    <row r="64" spans="1:10" hidden="1" x14ac:dyDescent="0.2">
      <c r="A64" t="s">
        <v>794</v>
      </c>
      <c r="B64" t="str">
        <f>VLOOKUP(Table16[[#This Row],[Metabolite ID]],Table18[],2,FALSE)</f>
        <v>Triglycerides in large VLDL</v>
      </c>
      <c r="C64" t="s">
        <v>1121</v>
      </c>
      <c r="D64">
        <v>599</v>
      </c>
      <c r="E64">
        <v>0.42659865328993929</v>
      </c>
      <c r="F64">
        <v>0.1478163795516689</v>
      </c>
      <c r="G64">
        <v>4.0424614096832862E-3</v>
      </c>
      <c r="H64" t="b">
        <v>0</v>
      </c>
      <c r="I64" t="b">
        <v>0</v>
      </c>
      <c r="J64" t="b">
        <v>0</v>
      </c>
    </row>
    <row r="65" spans="1:10" hidden="1" x14ac:dyDescent="0.2">
      <c r="A65" t="s">
        <v>794</v>
      </c>
      <c r="B65" t="str">
        <f>VLOOKUP(Table16[[#This Row],[Metabolite ID]],Table18[],2,FALSE)</f>
        <v>Triglycerides in large VLDL</v>
      </c>
      <c r="C65" t="s">
        <v>1122</v>
      </c>
      <c r="D65">
        <v>599</v>
      </c>
      <c r="E65">
        <v>0.45251180861015783</v>
      </c>
      <c r="F65">
        <v>9.8396492448855385E-2</v>
      </c>
      <c r="G65">
        <v>5.18746127755652E-6</v>
      </c>
      <c r="H65" t="b">
        <v>0</v>
      </c>
      <c r="I65" t="b">
        <v>0</v>
      </c>
      <c r="J65" t="b">
        <v>0</v>
      </c>
    </row>
    <row r="66" spans="1:10" hidden="1" x14ac:dyDescent="0.2">
      <c r="A66" t="s">
        <v>794</v>
      </c>
      <c r="B66" t="str">
        <f>VLOOKUP(Table16[[#This Row],[Metabolite ID]],Table18[],2,FALSE)</f>
        <v>Triglycerides in large VLDL</v>
      </c>
      <c r="C66" t="s">
        <v>1123</v>
      </c>
      <c r="D66">
        <v>599</v>
      </c>
      <c r="E66">
        <v>0.38220789288377899</v>
      </c>
      <c r="F66">
        <v>8.7598598779180289E-2</v>
      </c>
      <c r="G66">
        <v>1.5103695443517842E-5</v>
      </c>
      <c r="H66" t="b">
        <v>0</v>
      </c>
      <c r="I66" t="b">
        <v>0</v>
      </c>
      <c r="J66" t="b">
        <v>0</v>
      </c>
    </row>
    <row r="67" spans="1:10" x14ac:dyDescent="0.2">
      <c r="A67" t="s">
        <v>816</v>
      </c>
      <c r="B67" t="str">
        <f>VLOOKUP(Table16[[#This Row],[Metabolite ID]],Table18[],2,FALSE)</f>
        <v>Triglycerides in medium VLDL</v>
      </c>
      <c r="C67" t="s">
        <v>1116</v>
      </c>
      <c r="D67">
        <v>599</v>
      </c>
      <c r="E67">
        <v>0.34861030563127809</v>
      </c>
      <c r="F67">
        <v>3.3095435282617845E-2</v>
      </c>
      <c r="G67" s="6">
        <v>6.0549704248566028E-26</v>
      </c>
      <c r="H67" t="b">
        <v>0</v>
      </c>
      <c r="I67" t="b">
        <v>0</v>
      </c>
      <c r="J67" t="b">
        <v>0</v>
      </c>
    </row>
    <row r="68" spans="1:10" hidden="1" x14ac:dyDescent="0.2">
      <c r="A68" t="s">
        <v>816</v>
      </c>
      <c r="B68" t="str">
        <f>VLOOKUP(Table16[[#This Row],[Metabolite ID]],Table18[],2,FALSE)</f>
        <v>Triglycerides in medium VLDL</v>
      </c>
      <c r="C68" t="s">
        <v>1117</v>
      </c>
      <c r="D68">
        <v>599</v>
      </c>
      <c r="E68">
        <v>0.34861030563127809</v>
      </c>
      <c r="F68">
        <v>2.1663241891516482E-2</v>
      </c>
      <c r="G68">
        <v>2.8913549836184185E-58</v>
      </c>
      <c r="H68" t="b">
        <v>0</v>
      </c>
      <c r="I68" t="b">
        <v>0</v>
      </c>
      <c r="J68" t="b">
        <v>0</v>
      </c>
    </row>
    <row r="69" spans="1:10" hidden="1" x14ac:dyDescent="0.2">
      <c r="A69" t="s">
        <v>816</v>
      </c>
      <c r="B69" t="str">
        <f>VLOOKUP(Table16[[#This Row],[Metabolite ID]],Table18[],2,FALSE)</f>
        <v>Triglycerides in medium VLDL</v>
      </c>
      <c r="C69" t="s">
        <v>1118</v>
      </c>
      <c r="D69">
        <v>599</v>
      </c>
      <c r="E69">
        <v>0.35061926687404565</v>
      </c>
      <c r="F69">
        <v>2.2227255685540827E-2</v>
      </c>
      <c r="G69">
        <v>4.6759705353941766E-56</v>
      </c>
      <c r="H69" t="b">
        <v>0</v>
      </c>
      <c r="I69" t="b">
        <v>0</v>
      </c>
      <c r="J69" t="b">
        <v>0</v>
      </c>
    </row>
    <row r="70" spans="1:10" hidden="1" x14ac:dyDescent="0.2">
      <c r="A70" t="s">
        <v>816</v>
      </c>
      <c r="B70" t="str">
        <f>VLOOKUP(Table16[[#This Row],[Metabolite ID]],Table18[],2,FALSE)</f>
        <v>Triglycerides in medium VLDL</v>
      </c>
      <c r="C70" t="s">
        <v>1119</v>
      </c>
      <c r="D70">
        <v>599</v>
      </c>
      <c r="E70">
        <v>0.35871954887218049</v>
      </c>
      <c r="F70">
        <v>3.4535201417323358E-2</v>
      </c>
      <c r="G70">
        <v>2.8394242520694448E-25</v>
      </c>
      <c r="H70" t="b">
        <v>0</v>
      </c>
      <c r="I70" t="b">
        <v>0</v>
      </c>
      <c r="J70" t="b">
        <v>0</v>
      </c>
    </row>
    <row r="71" spans="1:10" hidden="1" x14ac:dyDescent="0.2">
      <c r="A71" t="s">
        <v>816</v>
      </c>
      <c r="B71" t="str">
        <f>VLOOKUP(Table16[[#This Row],[Metabolite ID]],Table18[],2,FALSE)</f>
        <v>Triglycerides in medium VLDL</v>
      </c>
      <c r="C71" t="s">
        <v>1120</v>
      </c>
      <c r="D71">
        <v>599</v>
      </c>
      <c r="E71">
        <v>0.3801151208752695</v>
      </c>
      <c r="F71">
        <v>3.6546061289958867E-2</v>
      </c>
      <c r="G71">
        <v>2.4537735295818675E-25</v>
      </c>
      <c r="H71" t="b">
        <v>0</v>
      </c>
      <c r="I71" t="b">
        <v>0</v>
      </c>
      <c r="J71" t="b">
        <v>0</v>
      </c>
    </row>
    <row r="72" spans="1:10" hidden="1" x14ac:dyDescent="0.2">
      <c r="A72" t="s">
        <v>816</v>
      </c>
      <c r="B72" t="str">
        <f>VLOOKUP(Table16[[#This Row],[Metabolite ID]],Table18[],2,FALSE)</f>
        <v>Triglycerides in medium VLDL</v>
      </c>
      <c r="C72" t="s">
        <v>1121</v>
      </c>
      <c r="D72">
        <v>599</v>
      </c>
      <c r="E72">
        <v>0.46596945704394033</v>
      </c>
      <c r="F72">
        <v>0.1489417596806667</v>
      </c>
      <c r="G72">
        <v>1.8422896783780044E-3</v>
      </c>
      <c r="H72" t="b">
        <v>0</v>
      </c>
      <c r="I72" t="b">
        <v>0</v>
      </c>
      <c r="J72" t="b">
        <v>0</v>
      </c>
    </row>
    <row r="73" spans="1:10" hidden="1" x14ac:dyDescent="0.2">
      <c r="A73" t="s">
        <v>816</v>
      </c>
      <c r="B73" t="str">
        <f>VLOOKUP(Table16[[#This Row],[Metabolite ID]],Table18[],2,FALSE)</f>
        <v>Triglycerides in medium VLDL</v>
      </c>
      <c r="C73" t="s">
        <v>1122</v>
      </c>
      <c r="D73">
        <v>599</v>
      </c>
      <c r="E73">
        <v>0.49401600777941468</v>
      </c>
      <c r="F73">
        <v>0.10672387958754538</v>
      </c>
      <c r="G73">
        <v>4.5111311789295536E-6</v>
      </c>
      <c r="H73" t="b">
        <v>0</v>
      </c>
      <c r="I73" t="b">
        <v>0</v>
      </c>
      <c r="J73" t="b">
        <v>0</v>
      </c>
    </row>
    <row r="74" spans="1:10" hidden="1" x14ac:dyDescent="0.2">
      <c r="A74" t="s">
        <v>816</v>
      </c>
      <c r="B74" t="str">
        <f>VLOOKUP(Table16[[#This Row],[Metabolite ID]],Table18[],2,FALSE)</f>
        <v>Triglycerides in medium VLDL</v>
      </c>
      <c r="C74" t="s">
        <v>1123</v>
      </c>
      <c r="D74">
        <v>599</v>
      </c>
      <c r="E74">
        <v>0.38086654179140683</v>
      </c>
      <c r="F74">
        <v>9.1774555168258859E-2</v>
      </c>
      <c r="G74">
        <v>3.8080042002641614E-5</v>
      </c>
      <c r="H74" t="b">
        <v>0</v>
      </c>
      <c r="I74" t="b">
        <v>0</v>
      </c>
      <c r="J74" t="b">
        <v>0</v>
      </c>
    </row>
    <row r="75" spans="1:10" x14ac:dyDescent="0.2">
      <c r="A75" t="s">
        <v>822</v>
      </c>
      <c r="B75" t="str">
        <f>VLOOKUP(Table16[[#This Row],[Metabolite ID]],Table18[],2,FALSE)</f>
        <v>Total triglycerides</v>
      </c>
      <c r="C75" t="s">
        <v>1116</v>
      </c>
      <c r="D75">
        <v>599</v>
      </c>
      <c r="E75">
        <v>0.34094805464185823</v>
      </c>
      <c r="F75">
        <v>3.2420418496113421E-2</v>
      </c>
      <c r="G75" s="6">
        <v>7.2547845386880412E-26</v>
      </c>
      <c r="H75" t="b">
        <v>0</v>
      </c>
      <c r="I75" t="b">
        <v>0</v>
      </c>
      <c r="J75" t="b">
        <v>0</v>
      </c>
    </row>
    <row r="76" spans="1:10" hidden="1" x14ac:dyDescent="0.2">
      <c r="A76" t="s">
        <v>822</v>
      </c>
      <c r="B76" t="str">
        <f>VLOOKUP(Table16[[#This Row],[Metabolite ID]],Table18[],2,FALSE)</f>
        <v>Total triglycerides</v>
      </c>
      <c r="C76" t="s">
        <v>1117</v>
      </c>
      <c r="D76">
        <v>599</v>
      </c>
      <c r="E76">
        <v>0.34094805464185823</v>
      </c>
      <c r="F76">
        <v>2.1663701627320273E-2</v>
      </c>
      <c r="G76">
        <v>8.2741376927765017E-56</v>
      </c>
      <c r="H76" t="b">
        <v>0</v>
      </c>
      <c r="I76" t="b">
        <v>0</v>
      </c>
      <c r="J76" t="b">
        <v>0</v>
      </c>
    </row>
    <row r="77" spans="1:10" hidden="1" x14ac:dyDescent="0.2">
      <c r="A77" t="s">
        <v>822</v>
      </c>
      <c r="B77" t="str">
        <f>VLOOKUP(Table16[[#This Row],[Metabolite ID]],Table18[],2,FALSE)</f>
        <v>Total triglycerides</v>
      </c>
      <c r="C77" t="s">
        <v>1118</v>
      </c>
      <c r="D77">
        <v>599</v>
      </c>
      <c r="E77">
        <v>0.34136214985729768</v>
      </c>
      <c r="F77">
        <v>2.220905443306213E-2</v>
      </c>
      <c r="G77">
        <v>2.5854996032131977E-53</v>
      </c>
      <c r="H77" t="b">
        <v>0</v>
      </c>
      <c r="I77" t="b">
        <v>0</v>
      </c>
      <c r="J77" t="b">
        <v>0</v>
      </c>
    </row>
    <row r="78" spans="1:10" hidden="1" x14ac:dyDescent="0.2">
      <c r="A78" t="s">
        <v>822</v>
      </c>
      <c r="B78" t="str">
        <f>VLOOKUP(Table16[[#This Row],[Metabolite ID]],Table18[],2,FALSE)</f>
        <v>Total triglycerides</v>
      </c>
      <c r="C78" t="s">
        <v>1119</v>
      </c>
      <c r="D78">
        <v>599</v>
      </c>
      <c r="E78">
        <v>0.33979032258064523</v>
      </c>
      <c r="F78">
        <v>3.5651546070559668E-2</v>
      </c>
      <c r="G78">
        <v>1.5596754853829675E-21</v>
      </c>
      <c r="H78" t="b">
        <v>0</v>
      </c>
      <c r="I78" t="b">
        <v>0</v>
      </c>
      <c r="J78" t="b">
        <v>0</v>
      </c>
    </row>
    <row r="79" spans="1:10" hidden="1" x14ac:dyDescent="0.2">
      <c r="A79" t="s">
        <v>822</v>
      </c>
      <c r="B79" t="str">
        <f>VLOOKUP(Table16[[#This Row],[Metabolite ID]],Table18[],2,FALSE)</f>
        <v>Total triglycerides</v>
      </c>
      <c r="C79" t="s">
        <v>1120</v>
      </c>
      <c r="D79">
        <v>599</v>
      </c>
      <c r="E79">
        <v>0.37100753185182511</v>
      </c>
      <c r="F79">
        <v>3.857908085735165E-2</v>
      </c>
      <c r="G79">
        <v>6.7907119341068384E-22</v>
      </c>
      <c r="H79" t="b">
        <v>0</v>
      </c>
      <c r="I79" t="b">
        <v>0</v>
      </c>
      <c r="J79" t="b">
        <v>0</v>
      </c>
    </row>
    <row r="80" spans="1:10" hidden="1" x14ac:dyDescent="0.2">
      <c r="A80" t="s">
        <v>822</v>
      </c>
      <c r="B80" t="str">
        <f>VLOOKUP(Table16[[#This Row],[Metabolite ID]],Table18[],2,FALSE)</f>
        <v>Total triglycerides</v>
      </c>
      <c r="C80" t="s">
        <v>1121</v>
      </c>
      <c r="D80">
        <v>599</v>
      </c>
      <c r="E80">
        <v>0.41298187868004499</v>
      </c>
      <c r="F80">
        <v>0.14987558669426373</v>
      </c>
      <c r="G80">
        <v>6.0388546885056533E-3</v>
      </c>
      <c r="H80" t="b">
        <v>0</v>
      </c>
      <c r="I80" t="b">
        <v>0</v>
      </c>
      <c r="J80" t="b">
        <v>0</v>
      </c>
    </row>
    <row r="81" spans="1:10" hidden="1" x14ac:dyDescent="0.2">
      <c r="A81" t="s">
        <v>822</v>
      </c>
      <c r="B81" t="str">
        <f>VLOOKUP(Table16[[#This Row],[Metabolite ID]],Table18[],2,FALSE)</f>
        <v>Total triglycerides</v>
      </c>
      <c r="C81" t="s">
        <v>1122</v>
      </c>
      <c r="D81">
        <v>599</v>
      </c>
      <c r="E81">
        <v>0.43911723343095854</v>
      </c>
      <c r="F81">
        <v>9.4528331794239528E-2</v>
      </c>
      <c r="G81">
        <v>4.1780304261421623E-6</v>
      </c>
      <c r="H81" t="b">
        <v>0</v>
      </c>
      <c r="I81" t="b">
        <v>0</v>
      </c>
      <c r="J81" t="b">
        <v>0</v>
      </c>
    </row>
    <row r="82" spans="1:10" hidden="1" x14ac:dyDescent="0.2">
      <c r="A82" t="s">
        <v>822</v>
      </c>
      <c r="B82" t="str">
        <f>VLOOKUP(Table16[[#This Row],[Metabolite ID]],Table18[],2,FALSE)</f>
        <v>Total triglycerides</v>
      </c>
      <c r="C82" t="s">
        <v>1123</v>
      </c>
      <c r="D82">
        <v>599</v>
      </c>
      <c r="E82">
        <v>0.36190926580814892</v>
      </c>
      <c r="F82">
        <v>8.9908547550552179E-2</v>
      </c>
      <c r="G82">
        <v>6.4227313088877436E-5</v>
      </c>
      <c r="H82" t="b">
        <v>0</v>
      </c>
      <c r="I82" t="b">
        <v>0</v>
      </c>
      <c r="J82" t="b">
        <v>0</v>
      </c>
    </row>
    <row r="83" spans="1:10" x14ac:dyDescent="0.2">
      <c r="A83" t="s">
        <v>875</v>
      </c>
      <c r="B83" t="str">
        <f>VLOOKUP(Table16[[#This Row],[Metabolite ID]],Table18[],2,FALSE)</f>
        <v>Triglycerides in very small VLDL</v>
      </c>
      <c r="C83" t="s">
        <v>1116</v>
      </c>
      <c r="D83">
        <v>599</v>
      </c>
      <c r="E83">
        <v>0.34191765787373524</v>
      </c>
      <c r="F83">
        <v>3.2572561669885161E-2</v>
      </c>
      <c r="G83" s="6">
        <v>8.9068262817837467E-26</v>
      </c>
      <c r="H83" t="b">
        <v>0</v>
      </c>
      <c r="I83" t="b">
        <v>0</v>
      </c>
      <c r="J83" t="b">
        <v>0</v>
      </c>
    </row>
    <row r="84" spans="1:10" hidden="1" x14ac:dyDescent="0.2">
      <c r="A84" t="s">
        <v>875</v>
      </c>
      <c r="B84" t="str">
        <f>VLOOKUP(Table16[[#This Row],[Metabolite ID]],Table18[],2,FALSE)</f>
        <v>Triglycerides in very small VLDL</v>
      </c>
      <c r="C84" t="s">
        <v>1117</v>
      </c>
      <c r="D84">
        <v>599</v>
      </c>
      <c r="E84">
        <v>0.34191765787373524</v>
      </c>
      <c r="F84">
        <v>2.1646315019020871E-2</v>
      </c>
      <c r="G84">
        <v>3.3332920488902082E-56</v>
      </c>
      <c r="H84" t="b">
        <v>0</v>
      </c>
      <c r="I84" t="b">
        <v>0</v>
      </c>
      <c r="J84" t="b">
        <v>0</v>
      </c>
    </row>
    <row r="85" spans="1:10" hidden="1" x14ac:dyDescent="0.2">
      <c r="A85" t="s">
        <v>875</v>
      </c>
      <c r="B85" t="str">
        <f>VLOOKUP(Table16[[#This Row],[Metabolite ID]],Table18[],2,FALSE)</f>
        <v>Triglycerides in very small VLDL</v>
      </c>
      <c r="C85" t="s">
        <v>1118</v>
      </c>
      <c r="D85">
        <v>599</v>
      </c>
      <c r="E85">
        <v>0.34548526783887168</v>
      </c>
      <c r="F85">
        <v>2.2203787225052677E-2</v>
      </c>
      <c r="G85">
        <v>1.3664214946760028E-54</v>
      </c>
      <c r="H85" t="b">
        <v>0</v>
      </c>
      <c r="I85" t="b">
        <v>0</v>
      </c>
      <c r="J85" t="b">
        <v>0</v>
      </c>
    </row>
    <row r="86" spans="1:10" hidden="1" x14ac:dyDescent="0.2">
      <c r="A86" t="s">
        <v>875</v>
      </c>
      <c r="B86" t="str">
        <f>VLOOKUP(Table16[[#This Row],[Metabolite ID]],Table18[],2,FALSE)</f>
        <v>Triglycerides in very small VLDL</v>
      </c>
      <c r="C86" t="s">
        <v>1119</v>
      </c>
      <c r="D86">
        <v>599</v>
      </c>
      <c r="E86">
        <v>0.33537727272727275</v>
      </c>
      <c r="F86">
        <v>3.5372799330466442E-2</v>
      </c>
      <c r="G86">
        <v>2.5132857402690297E-21</v>
      </c>
      <c r="H86" t="b">
        <v>0</v>
      </c>
      <c r="I86" t="b">
        <v>0</v>
      </c>
      <c r="J86" t="b">
        <v>0</v>
      </c>
    </row>
    <row r="87" spans="1:10" hidden="1" x14ac:dyDescent="0.2">
      <c r="A87" t="s">
        <v>875</v>
      </c>
      <c r="B87" t="str">
        <f>VLOOKUP(Table16[[#This Row],[Metabolite ID]],Table18[],2,FALSE)</f>
        <v>Triglycerides in very small VLDL</v>
      </c>
      <c r="C87" t="s">
        <v>1120</v>
      </c>
      <c r="D87">
        <v>599</v>
      </c>
      <c r="E87">
        <v>0.34392198552318426</v>
      </c>
      <c r="F87">
        <v>3.7261131846465657E-2</v>
      </c>
      <c r="G87">
        <v>2.7051403727187482E-20</v>
      </c>
      <c r="H87" t="b">
        <v>0</v>
      </c>
      <c r="I87" t="b">
        <v>0</v>
      </c>
      <c r="J87" t="b">
        <v>0</v>
      </c>
    </row>
    <row r="88" spans="1:10" hidden="1" x14ac:dyDescent="0.2">
      <c r="A88" t="s">
        <v>875</v>
      </c>
      <c r="B88" t="str">
        <f>VLOOKUP(Table16[[#This Row],[Metabolite ID]],Table18[],2,FALSE)</f>
        <v>Triglycerides in very small VLDL</v>
      </c>
      <c r="C88" t="s">
        <v>1121</v>
      </c>
      <c r="D88">
        <v>599</v>
      </c>
      <c r="E88">
        <v>0.38169031575150036</v>
      </c>
      <c r="F88">
        <v>0.14115138966592009</v>
      </c>
      <c r="G88">
        <v>7.0434619455397706E-3</v>
      </c>
      <c r="H88" t="b">
        <v>0</v>
      </c>
      <c r="I88" t="b">
        <v>0</v>
      </c>
      <c r="J88" t="b">
        <v>0</v>
      </c>
    </row>
    <row r="89" spans="1:10" hidden="1" x14ac:dyDescent="0.2">
      <c r="A89" t="s">
        <v>875</v>
      </c>
      <c r="B89" t="str">
        <f>VLOOKUP(Table16[[#This Row],[Metabolite ID]],Table18[],2,FALSE)</f>
        <v>Triglycerides in very small VLDL</v>
      </c>
      <c r="C89" t="s">
        <v>1122</v>
      </c>
      <c r="D89">
        <v>599</v>
      </c>
      <c r="E89">
        <v>0.40834174110953292</v>
      </c>
      <c r="F89">
        <v>9.1156768973586405E-2</v>
      </c>
      <c r="G89">
        <v>8.962833645600437E-6</v>
      </c>
      <c r="H89" t="b">
        <v>0</v>
      </c>
      <c r="I89" t="b">
        <v>0</v>
      </c>
      <c r="J89" t="b">
        <v>0</v>
      </c>
    </row>
    <row r="90" spans="1:10" hidden="1" x14ac:dyDescent="0.2">
      <c r="A90" t="s">
        <v>875</v>
      </c>
      <c r="B90" t="str">
        <f>VLOOKUP(Table16[[#This Row],[Metabolite ID]],Table18[],2,FALSE)</f>
        <v>Triglycerides in very small VLDL</v>
      </c>
      <c r="C90" t="s">
        <v>1123</v>
      </c>
      <c r="D90">
        <v>599</v>
      </c>
      <c r="E90">
        <v>0.32200949161623488</v>
      </c>
      <c r="F90">
        <v>9.0331003081542474E-2</v>
      </c>
      <c r="G90">
        <v>3.9330394994881081E-4</v>
      </c>
      <c r="H90" t="b">
        <v>0</v>
      </c>
      <c r="I90" t="b">
        <v>0</v>
      </c>
      <c r="J90" t="b">
        <v>0</v>
      </c>
    </row>
    <row r="91" spans="1:10" x14ac:dyDescent="0.2">
      <c r="A91" t="s">
        <v>792</v>
      </c>
      <c r="B91" t="str">
        <f>VLOOKUP(Table16[[#This Row],[Metabolite ID]],Table18[],2,FALSE)</f>
        <v>Concentration of large VLDL particles</v>
      </c>
      <c r="C91" t="s">
        <v>1116</v>
      </c>
      <c r="D91">
        <v>599</v>
      </c>
      <c r="E91">
        <v>0.33134907782454981</v>
      </c>
      <c r="F91">
        <v>3.163214121422759E-2</v>
      </c>
      <c r="G91" s="6">
        <v>1.1244745079371996E-25</v>
      </c>
      <c r="H91" t="b">
        <v>0</v>
      </c>
      <c r="I91" t="b">
        <v>0</v>
      </c>
      <c r="J91" t="b">
        <v>0</v>
      </c>
    </row>
    <row r="92" spans="1:10" hidden="1" x14ac:dyDescent="0.2">
      <c r="A92" t="s">
        <v>792</v>
      </c>
      <c r="B92" t="str">
        <f>VLOOKUP(Table16[[#This Row],[Metabolite ID]],Table18[],2,FALSE)</f>
        <v>Concentration of large VLDL particles</v>
      </c>
      <c r="C92" t="s">
        <v>1117</v>
      </c>
      <c r="D92">
        <v>599</v>
      </c>
      <c r="E92">
        <v>0.33134907782454981</v>
      </c>
      <c r="F92">
        <v>2.1679898014276236E-2</v>
      </c>
      <c r="G92">
        <v>9.8201675628980202E-53</v>
      </c>
      <c r="H92" t="b">
        <v>0</v>
      </c>
      <c r="I92" t="b">
        <v>0</v>
      </c>
      <c r="J92" t="b">
        <v>0</v>
      </c>
    </row>
    <row r="93" spans="1:10" hidden="1" x14ac:dyDescent="0.2">
      <c r="A93" t="s">
        <v>792</v>
      </c>
      <c r="B93" t="str">
        <f>VLOOKUP(Table16[[#This Row],[Metabolite ID]],Table18[],2,FALSE)</f>
        <v>Concentration of large VLDL particles</v>
      </c>
      <c r="C93" t="s">
        <v>1118</v>
      </c>
      <c r="D93">
        <v>599</v>
      </c>
      <c r="E93">
        <v>0.33161194402720889</v>
      </c>
      <c r="F93">
        <v>2.2192715459038611E-2</v>
      </c>
      <c r="G93">
        <v>1.7463040155189248E-50</v>
      </c>
      <c r="H93" t="b">
        <v>0</v>
      </c>
      <c r="I93" t="b">
        <v>0</v>
      </c>
      <c r="J93" t="b">
        <v>0</v>
      </c>
    </row>
    <row r="94" spans="1:10" hidden="1" x14ac:dyDescent="0.2">
      <c r="A94" t="s">
        <v>792</v>
      </c>
      <c r="B94" t="str">
        <f>VLOOKUP(Table16[[#This Row],[Metabolite ID]],Table18[],2,FALSE)</f>
        <v>Concentration of large VLDL particles</v>
      </c>
      <c r="C94" t="s">
        <v>1119</v>
      </c>
      <c r="D94">
        <v>599</v>
      </c>
      <c r="E94">
        <v>0.33746666666666669</v>
      </c>
      <c r="F94">
        <v>3.564518042451819E-2</v>
      </c>
      <c r="G94">
        <v>2.8693529978650384E-21</v>
      </c>
      <c r="H94" t="b">
        <v>0</v>
      </c>
      <c r="I94" t="b">
        <v>0</v>
      </c>
      <c r="J94" t="b">
        <v>0</v>
      </c>
    </row>
    <row r="95" spans="1:10" hidden="1" x14ac:dyDescent="0.2">
      <c r="A95" t="s">
        <v>792</v>
      </c>
      <c r="B95" t="str">
        <f>VLOOKUP(Table16[[#This Row],[Metabolite ID]],Table18[],2,FALSE)</f>
        <v>Concentration of large VLDL particles</v>
      </c>
      <c r="C95" t="s">
        <v>1120</v>
      </c>
      <c r="D95">
        <v>599</v>
      </c>
      <c r="E95">
        <v>0.3613657338097796</v>
      </c>
      <c r="F95">
        <v>3.7348945133155009E-2</v>
      </c>
      <c r="G95">
        <v>3.8361375296375207E-22</v>
      </c>
      <c r="H95" t="b">
        <v>0</v>
      </c>
      <c r="I95" t="b">
        <v>0</v>
      </c>
      <c r="J95" t="b">
        <v>0</v>
      </c>
    </row>
    <row r="96" spans="1:10" hidden="1" x14ac:dyDescent="0.2">
      <c r="A96" t="s">
        <v>792</v>
      </c>
      <c r="B96" t="str">
        <f>VLOOKUP(Table16[[#This Row],[Metabolite ID]],Table18[],2,FALSE)</f>
        <v>Concentration of large VLDL particles</v>
      </c>
      <c r="C96" t="s">
        <v>1121</v>
      </c>
      <c r="D96">
        <v>599</v>
      </c>
      <c r="E96">
        <v>0.44507373256826632</v>
      </c>
      <c r="F96">
        <v>0.15125603369427817</v>
      </c>
      <c r="G96">
        <v>3.3817043676991625E-3</v>
      </c>
      <c r="H96" t="b">
        <v>0</v>
      </c>
      <c r="I96" t="b">
        <v>0</v>
      </c>
      <c r="J96" t="b">
        <v>0</v>
      </c>
    </row>
    <row r="97" spans="1:10" hidden="1" x14ac:dyDescent="0.2">
      <c r="A97" t="s">
        <v>792</v>
      </c>
      <c r="B97" t="str">
        <f>VLOOKUP(Table16[[#This Row],[Metabolite ID]],Table18[],2,FALSE)</f>
        <v>Concentration of large VLDL particles</v>
      </c>
      <c r="C97" t="s">
        <v>1122</v>
      </c>
      <c r="D97">
        <v>599</v>
      </c>
      <c r="E97">
        <v>0.47093947067802278</v>
      </c>
      <c r="F97">
        <v>9.867267086734284E-2</v>
      </c>
      <c r="G97">
        <v>2.2871749789574335E-6</v>
      </c>
      <c r="H97" t="b">
        <v>0</v>
      </c>
      <c r="I97" t="b">
        <v>0</v>
      </c>
      <c r="J97" t="b">
        <v>0</v>
      </c>
    </row>
    <row r="98" spans="1:10" hidden="1" x14ac:dyDescent="0.2">
      <c r="A98" t="s">
        <v>792</v>
      </c>
      <c r="B98" t="str">
        <f>VLOOKUP(Table16[[#This Row],[Metabolite ID]],Table18[],2,FALSE)</f>
        <v>Concentration of large VLDL particles</v>
      </c>
      <c r="C98" t="s">
        <v>1123</v>
      </c>
      <c r="D98">
        <v>599</v>
      </c>
      <c r="E98">
        <v>0.3837892043290041</v>
      </c>
      <c r="F98">
        <v>8.7696522635678273E-2</v>
      </c>
      <c r="G98">
        <v>1.4247099164886815E-5</v>
      </c>
      <c r="H98" t="b">
        <v>0</v>
      </c>
      <c r="I98" t="b">
        <v>0</v>
      </c>
      <c r="J98" t="b">
        <v>0</v>
      </c>
    </row>
    <row r="99" spans="1:10" x14ac:dyDescent="0.2">
      <c r="A99" t="s">
        <v>791</v>
      </c>
      <c r="B99" t="str">
        <f>VLOOKUP(Table16[[#This Row],[Metabolite ID]],Table18[],2,FALSE)</f>
        <v>Total lipids in large VLDL</v>
      </c>
      <c r="C99" t="s">
        <v>1116</v>
      </c>
      <c r="D99">
        <v>599</v>
      </c>
      <c r="E99">
        <v>0.33033686917455257</v>
      </c>
      <c r="F99">
        <v>3.1607300753028006E-2</v>
      </c>
      <c r="G99" s="6">
        <v>1.445551044197029E-25</v>
      </c>
      <c r="H99" t="b">
        <v>0</v>
      </c>
      <c r="I99" t="b">
        <v>0</v>
      </c>
      <c r="J99" t="b">
        <v>0</v>
      </c>
    </row>
    <row r="100" spans="1:10" hidden="1" x14ac:dyDescent="0.2">
      <c r="A100" t="s">
        <v>791</v>
      </c>
      <c r="B100" t="str">
        <f>VLOOKUP(Table16[[#This Row],[Metabolite ID]],Table18[],2,FALSE)</f>
        <v>Total lipids in large VLDL</v>
      </c>
      <c r="C100" t="s">
        <v>1117</v>
      </c>
      <c r="D100">
        <v>599</v>
      </c>
      <c r="E100">
        <v>0.33033686917455257</v>
      </c>
      <c r="F100">
        <v>2.1679909621993922E-2</v>
      </c>
      <c r="G100">
        <v>2.0087237713520769E-52</v>
      </c>
      <c r="H100" t="b">
        <v>0</v>
      </c>
      <c r="I100" t="b">
        <v>0</v>
      </c>
      <c r="J100" t="b">
        <v>0</v>
      </c>
    </row>
    <row r="101" spans="1:10" hidden="1" x14ac:dyDescent="0.2">
      <c r="A101" t="s">
        <v>791</v>
      </c>
      <c r="B101" t="str">
        <f>VLOOKUP(Table16[[#This Row],[Metabolite ID]],Table18[],2,FALSE)</f>
        <v>Total lipids in large VLDL</v>
      </c>
      <c r="C101" t="s">
        <v>1118</v>
      </c>
      <c r="D101">
        <v>599</v>
      </c>
      <c r="E101">
        <v>0.3307459249679876</v>
      </c>
      <c r="F101">
        <v>2.2189472596309295E-2</v>
      </c>
      <c r="G101">
        <v>3.0338012649617808E-50</v>
      </c>
      <c r="H101" t="b">
        <v>0</v>
      </c>
      <c r="I101" t="b">
        <v>0</v>
      </c>
      <c r="J101" t="b">
        <v>0</v>
      </c>
    </row>
    <row r="102" spans="1:10" hidden="1" x14ac:dyDescent="0.2">
      <c r="A102" t="s">
        <v>791</v>
      </c>
      <c r="B102" t="str">
        <f>VLOOKUP(Table16[[#This Row],[Metabolite ID]],Table18[],2,FALSE)</f>
        <v>Total lipids in large VLDL</v>
      </c>
      <c r="C102" t="s">
        <v>1119</v>
      </c>
      <c r="D102">
        <v>599</v>
      </c>
      <c r="E102">
        <v>0.32397535211267603</v>
      </c>
      <c r="F102">
        <v>3.5959411872132765E-2</v>
      </c>
      <c r="G102">
        <v>2.0704893850663986E-19</v>
      </c>
      <c r="H102" t="b">
        <v>0</v>
      </c>
      <c r="I102" t="b">
        <v>0</v>
      </c>
      <c r="J102" t="b">
        <v>0</v>
      </c>
    </row>
    <row r="103" spans="1:10" hidden="1" x14ac:dyDescent="0.2">
      <c r="A103" t="s">
        <v>791</v>
      </c>
      <c r="B103" t="str">
        <f>VLOOKUP(Table16[[#This Row],[Metabolite ID]],Table18[],2,FALSE)</f>
        <v>Total lipids in large VLDL</v>
      </c>
      <c r="C103" t="s">
        <v>1120</v>
      </c>
      <c r="D103">
        <v>599</v>
      </c>
      <c r="E103">
        <v>0.36010864695184658</v>
      </c>
      <c r="F103">
        <v>3.8192135144647435E-2</v>
      </c>
      <c r="G103">
        <v>4.1453369241955239E-21</v>
      </c>
      <c r="H103" t="b">
        <v>0</v>
      </c>
      <c r="I103" t="b">
        <v>0</v>
      </c>
      <c r="J103" t="b">
        <v>0</v>
      </c>
    </row>
    <row r="104" spans="1:10" hidden="1" x14ac:dyDescent="0.2">
      <c r="A104" t="s">
        <v>791</v>
      </c>
      <c r="B104" t="str">
        <f>VLOOKUP(Table16[[#This Row],[Metabolite ID]],Table18[],2,FALSE)</f>
        <v>Total lipids in large VLDL</v>
      </c>
      <c r="C104" t="s">
        <v>1121</v>
      </c>
      <c r="D104">
        <v>599</v>
      </c>
      <c r="E104">
        <v>0.45429603307775546</v>
      </c>
      <c r="F104">
        <v>0.1526631567820835</v>
      </c>
      <c r="G104">
        <v>3.0402406192410305E-3</v>
      </c>
      <c r="H104" t="b">
        <v>0</v>
      </c>
      <c r="I104" t="b">
        <v>0</v>
      </c>
      <c r="J104" t="b">
        <v>0</v>
      </c>
    </row>
    <row r="105" spans="1:10" hidden="1" x14ac:dyDescent="0.2">
      <c r="A105" t="s">
        <v>791</v>
      </c>
      <c r="B105" t="str">
        <f>VLOOKUP(Table16[[#This Row],[Metabolite ID]],Table18[],2,FALSE)</f>
        <v>Total lipids in large VLDL</v>
      </c>
      <c r="C105" t="s">
        <v>1122</v>
      </c>
      <c r="D105">
        <v>599</v>
      </c>
      <c r="E105">
        <v>0.45429603307775546</v>
      </c>
      <c r="F105">
        <v>8.9809223751980319E-2</v>
      </c>
      <c r="G105">
        <v>5.6304894885103036E-7</v>
      </c>
      <c r="H105" t="b">
        <v>0</v>
      </c>
      <c r="I105" t="b">
        <v>0</v>
      </c>
      <c r="J105" t="b">
        <v>0</v>
      </c>
    </row>
    <row r="106" spans="1:10" hidden="1" x14ac:dyDescent="0.2">
      <c r="A106" t="s">
        <v>791</v>
      </c>
      <c r="B106" t="str">
        <f>VLOOKUP(Table16[[#This Row],[Metabolite ID]],Table18[],2,FALSE)</f>
        <v>Total lipids in large VLDL</v>
      </c>
      <c r="C106" t="s">
        <v>1123</v>
      </c>
      <c r="D106">
        <v>599</v>
      </c>
      <c r="E106">
        <v>0.38333684316805861</v>
      </c>
      <c r="F106">
        <v>8.7626826021570389E-2</v>
      </c>
      <c r="G106">
        <v>1.4353906791977069E-5</v>
      </c>
      <c r="H106" t="b">
        <v>0</v>
      </c>
      <c r="I106" t="b">
        <v>0</v>
      </c>
      <c r="J106" t="b">
        <v>0</v>
      </c>
    </row>
    <row r="107" spans="1:10" x14ac:dyDescent="0.2">
      <c r="A107" t="s">
        <v>793</v>
      </c>
      <c r="B107" t="str">
        <f>VLOOKUP(Table16[[#This Row],[Metabolite ID]],Table18[],2,FALSE)</f>
        <v>Phospholipids in large VLDL</v>
      </c>
      <c r="C107" t="s">
        <v>1116</v>
      </c>
      <c r="D107">
        <v>599</v>
      </c>
      <c r="E107">
        <v>0.32912619102751034</v>
      </c>
      <c r="F107">
        <v>3.1594690896824415E-2</v>
      </c>
      <c r="G107" s="6">
        <v>2.070957332850712E-25</v>
      </c>
      <c r="H107" t="b">
        <v>0</v>
      </c>
      <c r="I107" t="b">
        <v>0</v>
      </c>
      <c r="J107" t="b">
        <v>0</v>
      </c>
    </row>
    <row r="108" spans="1:10" hidden="1" x14ac:dyDescent="0.2">
      <c r="A108" t="s">
        <v>793</v>
      </c>
      <c r="B108" t="str">
        <f>VLOOKUP(Table16[[#This Row],[Metabolite ID]],Table18[],2,FALSE)</f>
        <v>Phospholipids in large VLDL</v>
      </c>
      <c r="C108" t="s">
        <v>1117</v>
      </c>
      <c r="D108">
        <v>599</v>
      </c>
      <c r="E108">
        <v>0.32912619102751034</v>
      </c>
      <c r="F108">
        <v>2.1678786325513382E-2</v>
      </c>
      <c r="G108">
        <v>4.6574700946668753E-52</v>
      </c>
      <c r="H108" t="b">
        <v>0</v>
      </c>
      <c r="I108" t="b">
        <v>0</v>
      </c>
      <c r="J108" t="b">
        <v>0</v>
      </c>
    </row>
    <row r="109" spans="1:10" hidden="1" x14ac:dyDescent="0.2">
      <c r="A109" t="s">
        <v>793</v>
      </c>
      <c r="B109" t="str">
        <f>VLOOKUP(Table16[[#This Row],[Metabolite ID]],Table18[],2,FALSE)</f>
        <v>Phospholipids in large VLDL</v>
      </c>
      <c r="C109" t="s">
        <v>1118</v>
      </c>
      <c r="D109">
        <v>599</v>
      </c>
      <c r="E109">
        <v>0.32953382887043053</v>
      </c>
      <c r="F109">
        <v>2.2187779819451248E-2</v>
      </c>
      <c r="G109">
        <v>6.7481808018727636E-50</v>
      </c>
      <c r="H109" t="b">
        <v>0</v>
      </c>
      <c r="I109" t="b">
        <v>0</v>
      </c>
      <c r="J109" t="b">
        <v>0</v>
      </c>
    </row>
    <row r="110" spans="1:10" hidden="1" x14ac:dyDescent="0.2">
      <c r="A110" t="s">
        <v>793</v>
      </c>
      <c r="B110" t="str">
        <f>VLOOKUP(Table16[[#This Row],[Metabolite ID]],Table18[],2,FALSE)</f>
        <v>Phospholipids in large VLDL</v>
      </c>
      <c r="C110" t="s">
        <v>1119</v>
      </c>
      <c r="D110">
        <v>599</v>
      </c>
      <c r="E110">
        <v>0.34045566037735847</v>
      </c>
      <c r="F110">
        <v>3.5494676084908562E-2</v>
      </c>
      <c r="G110">
        <v>8.6612888553751886E-22</v>
      </c>
      <c r="H110" t="b">
        <v>0</v>
      </c>
      <c r="I110" t="b">
        <v>0</v>
      </c>
      <c r="J110" t="b">
        <v>0</v>
      </c>
    </row>
    <row r="111" spans="1:10" hidden="1" x14ac:dyDescent="0.2">
      <c r="A111" t="s">
        <v>793</v>
      </c>
      <c r="B111" t="str">
        <f>VLOOKUP(Table16[[#This Row],[Metabolite ID]],Table18[],2,FALSE)</f>
        <v>Phospholipids in large VLDL</v>
      </c>
      <c r="C111" t="s">
        <v>1120</v>
      </c>
      <c r="D111">
        <v>599</v>
      </c>
      <c r="E111">
        <v>0.37388475098635793</v>
      </c>
      <c r="F111">
        <v>3.8358610757600164E-2</v>
      </c>
      <c r="G111">
        <v>1.8983568765566283E-22</v>
      </c>
      <c r="H111" t="b">
        <v>0</v>
      </c>
      <c r="I111" t="b">
        <v>0</v>
      </c>
      <c r="J111" t="b">
        <v>0</v>
      </c>
    </row>
    <row r="112" spans="1:10" hidden="1" x14ac:dyDescent="0.2">
      <c r="A112" t="s">
        <v>793</v>
      </c>
      <c r="B112" t="str">
        <f>VLOOKUP(Table16[[#This Row],[Metabolite ID]],Table18[],2,FALSE)</f>
        <v>Phospholipids in large VLDL</v>
      </c>
      <c r="C112" t="s">
        <v>1121</v>
      </c>
      <c r="D112">
        <v>599</v>
      </c>
      <c r="E112">
        <v>0.46196594405928648</v>
      </c>
      <c r="F112">
        <v>0.14981548068900305</v>
      </c>
      <c r="G112">
        <v>2.1396482046634594E-3</v>
      </c>
      <c r="H112" t="b">
        <v>0</v>
      </c>
      <c r="I112" t="b">
        <v>0</v>
      </c>
      <c r="J112" t="b">
        <v>0</v>
      </c>
    </row>
    <row r="113" spans="1:10" hidden="1" x14ac:dyDescent="0.2">
      <c r="A113" t="s">
        <v>793</v>
      </c>
      <c r="B113" t="str">
        <f>VLOOKUP(Table16[[#This Row],[Metabolite ID]],Table18[],2,FALSE)</f>
        <v>Phospholipids in large VLDL</v>
      </c>
      <c r="C113" t="s">
        <v>1122</v>
      </c>
      <c r="D113">
        <v>599</v>
      </c>
      <c r="E113">
        <v>0.46196594405928648</v>
      </c>
      <c r="F113">
        <v>9.7896245401657866E-2</v>
      </c>
      <c r="G113">
        <v>2.9550539373204571E-6</v>
      </c>
      <c r="H113" t="b">
        <v>0</v>
      </c>
      <c r="I113" t="b">
        <v>0</v>
      </c>
      <c r="J113" t="b">
        <v>0</v>
      </c>
    </row>
    <row r="114" spans="1:10" hidden="1" x14ac:dyDescent="0.2">
      <c r="A114" t="s">
        <v>793</v>
      </c>
      <c r="B114" t="str">
        <f>VLOOKUP(Table16[[#This Row],[Metabolite ID]],Table18[],2,FALSE)</f>
        <v>Phospholipids in large VLDL</v>
      </c>
      <c r="C114" t="s">
        <v>1123</v>
      </c>
      <c r="D114">
        <v>599</v>
      </c>
      <c r="E114">
        <v>0.37323523625850219</v>
      </c>
      <c r="F114">
        <v>8.76003442699992E-2</v>
      </c>
      <c r="G114">
        <v>2.3679894167088054E-5</v>
      </c>
      <c r="H114" t="b">
        <v>0</v>
      </c>
      <c r="I114" t="b">
        <v>0</v>
      </c>
      <c r="J114" t="b">
        <v>0</v>
      </c>
    </row>
    <row r="115" spans="1:10" x14ac:dyDescent="0.2">
      <c r="A115" t="s">
        <v>814</v>
      </c>
      <c r="B115" t="str">
        <f>VLOOKUP(Table16[[#This Row],[Metabolite ID]],Table18[],2,FALSE)</f>
        <v>Concentration of medium VLDL particles</v>
      </c>
      <c r="C115" t="s">
        <v>1116</v>
      </c>
      <c r="D115">
        <v>599</v>
      </c>
      <c r="E115">
        <v>0.33962159070803505</v>
      </c>
      <c r="F115">
        <v>3.3004394283336201E-2</v>
      </c>
      <c r="G115" s="6">
        <v>7.8019742617221107E-25</v>
      </c>
      <c r="H115" t="b">
        <v>0</v>
      </c>
      <c r="I115" t="b">
        <v>0</v>
      </c>
      <c r="J115" t="b">
        <v>0</v>
      </c>
    </row>
    <row r="116" spans="1:10" hidden="1" x14ac:dyDescent="0.2">
      <c r="A116" t="s">
        <v>814</v>
      </c>
      <c r="B116" t="str">
        <f>VLOOKUP(Table16[[#This Row],[Metabolite ID]],Table18[],2,FALSE)</f>
        <v>Concentration of medium VLDL particles</v>
      </c>
      <c r="C116" t="s">
        <v>1117</v>
      </c>
      <c r="D116">
        <v>599</v>
      </c>
      <c r="E116">
        <v>0.33962159070803505</v>
      </c>
      <c r="F116">
        <v>2.1660891981457493E-2</v>
      </c>
      <c r="G116">
        <v>2.104716055174248E-55</v>
      </c>
      <c r="H116" t="b">
        <v>0</v>
      </c>
      <c r="I116" t="b">
        <v>0</v>
      </c>
      <c r="J116" t="b">
        <v>0</v>
      </c>
    </row>
    <row r="117" spans="1:10" hidden="1" x14ac:dyDescent="0.2">
      <c r="A117" t="s">
        <v>814</v>
      </c>
      <c r="B117" t="str">
        <f>VLOOKUP(Table16[[#This Row],[Metabolite ID]],Table18[],2,FALSE)</f>
        <v>Concentration of medium VLDL particles</v>
      </c>
      <c r="C117" t="s">
        <v>1118</v>
      </c>
      <c r="D117">
        <v>599</v>
      </c>
      <c r="E117">
        <v>0.33998057566049766</v>
      </c>
      <c r="F117">
        <v>2.2218795500600623E-2</v>
      </c>
      <c r="G117">
        <v>7.4731313252814084E-53</v>
      </c>
      <c r="H117" t="b">
        <v>0</v>
      </c>
      <c r="I117" t="b">
        <v>0</v>
      </c>
      <c r="J117" t="b">
        <v>0</v>
      </c>
    </row>
    <row r="118" spans="1:10" hidden="1" x14ac:dyDescent="0.2">
      <c r="A118" t="s">
        <v>814</v>
      </c>
      <c r="B118" t="str">
        <f>VLOOKUP(Table16[[#This Row],[Metabolite ID]],Table18[],2,FALSE)</f>
        <v>Concentration of medium VLDL particles</v>
      </c>
      <c r="C118" t="s">
        <v>1119</v>
      </c>
      <c r="D118">
        <v>599</v>
      </c>
      <c r="E118">
        <v>0.35289207920792082</v>
      </c>
      <c r="F118">
        <v>3.6414982151480743E-2</v>
      </c>
      <c r="G118">
        <v>3.29777069520099E-22</v>
      </c>
      <c r="H118" t="b">
        <v>0</v>
      </c>
      <c r="I118" t="b">
        <v>0</v>
      </c>
      <c r="J118" t="b">
        <v>0</v>
      </c>
    </row>
    <row r="119" spans="1:10" hidden="1" x14ac:dyDescent="0.2">
      <c r="A119" t="s">
        <v>814</v>
      </c>
      <c r="B119" t="str">
        <f>VLOOKUP(Table16[[#This Row],[Metabolite ID]],Table18[],2,FALSE)</f>
        <v>Concentration of medium VLDL particles</v>
      </c>
      <c r="C119" t="s">
        <v>1120</v>
      </c>
      <c r="D119">
        <v>599</v>
      </c>
      <c r="E119">
        <v>0.38285855140986091</v>
      </c>
      <c r="F119">
        <v>3.6935450597227443E-2</v>
      </c>
      <c r="G119">
        <v>3.5547541645464424E-25</v>
      </c>
      <c r="H119" t="b">
        <v>0</v>
      </c>
      <c r="I119" t="b">
        <v>0</v>
      </c>
      <c r="J119" t="b">
        <v>0</v>
      </c>
    </row>
    <row r="120" spans="1:10" hidden="1" x14ac:dyDescent="0.2">
      <c r="A120" t="s">
        <v>814</v>
      </c>
      <c r="B120" t="str">
        <f>VLOOKUP(Table16[[#This Row],[Metabolite ID]],Table18[],2,FALSE)</f>
        <v>Concentration of medium VLDL particles</v>
      </c>
      <c r="C120" t="s">
        <v>1121</v>
      </c>
      <c r="D120">
        <v>599</v>
      </c>
      <c r="E120">
        <v>0.48416058567273357</v>
      </c>
      <c r="F120">
        <v>0.15433025161268391</v>
      </c>
      <c r="G120">
        <v>1.7897268109618256E-3</v>
      </c>
      <c r="H120" t="b">
        <v>0</v>
      </c>
      <c r="I120" t="b">
        <v>0</v>
      </c>
      <c r="J120" t="b">
        <v>0</v>
      </c>
    </row>
    <row r="121" spans="1:10" hidden="1" x14ac:dyDescent="0.2">
      <c r="A121" t="s">
        <v>814</v>
      </c>
      <c r="B121" t="str">
        <f>VLOOKUP(Table16[[#This Row],[Metabolite ID]],Table18[],2,FALSE)</f>
        <v>Concentration of medium VLDL particles</v>
      </c>
      <c r="C121" t="s">
        <v>1122</v>
      </c>
      <c r="D121">
        <v>599</v>
      </c>
      <c r="E121">
        <v>0.51169280526372329</v>
      </c>
      <c r="F121">
        <v>0.1061246779422914</v>
      </c>
      <c r="G121">
        <v>1.8084508081353883E-6</v>
      </c>
      <c r="H121" t="b">
        <v>0</v>
      </c>
      <c r="I121" t="b">
        <v>0</v>
      </c>
      <c r="J121" t="b">
        <v>0</v>
      </c>
    </row>
    <row r="122" spans="1:10" hidden="1" x14ac:dyDescent="0.2">
      <c r="A122" t="s">
        <v>814</v>
      </c>
      <c r="B122" t="str">
        <f>VLOOKUP(Table16[[#This Row],[Metabolite ID]],Table18[],2,FALSE)</f>
        <v>Concentration of medium VLDL particles</v>
      </c>
      <c r="C122" t="s">
        <v>1123</v>
      </c>
      <c r="D122">
        <v>599</v>
      </c>
      <c r="E122">
        <v>0.37080596847317465</v>
      </c>
      <c r="F122">
        <v>9.1522156865515431E-2</v>
      </c>
      <c r="G122">
        <v>5.7603385512424389E-5</v>
      </c>
      <c r="H122" t="b">
        <v>0</v>
      </c>
      <c r="I122" t="b">
        <v>0</v>
      </c>
      <c r="J122" t="b">
        <v>0</v>
      </c>
    </row>
    <row r="123" spans="1:10" x14ac:dyDescent="0.2">
      <c r="A123" t="s">
        <v>812</v>
      </c>
      <c r="B123" t="str">
        <f>VLOOKUP(Table16[[#This Row],[Metabolite ID]],Table18[],2,FALSE)</f>
        <v>Free cholesterol in medium VLDL</v>
      </c>
      <c r="C123" t="s">
        <v>1116</v>
      </c>
      <c r="D123">
        <v>599</v>
      </c>
      <c r="E123">
        <v>0.33448217538221586</v>
      </c>
      <c r="F123">
        <v>3.2692967865798374E-2</v>
      </c>
      <c r="G123" s="6">
        <v>1.4400525263378131E-24</v>
      </c>
      <c r="H123" t="b">
        <v>0</v>
      </c>
      <c r="I123" t="b">
        <v>0</v>
      </c>
      <c r="J123" t="b">
        <v>0</v>
      </c>
    </row>
    <row r="124" spans="1:10" hidden="1" x14ac:dyDescent="0.2">
      <c r="A124" t="s">
        <v>812</v>
      </c>
      <c r="B124" t="str">
        <f>VLOOKUP(Table16[[#This Row],[Metabolite ID]],Table18[],2,FALSE)</f>
        <v>Free cholesterol in medium VLDL</v>
      </c>
      <c r="C124" t="s">
        <v>1117</v>
      </c>
      <c r="D124">
        <v>599</v>
      </c>
      <c r="E124">
        <v>0.33448217538221586</v>
      </c>
      <c r="F124">
        <v>2.1665725243061006E-2</v>
      </c>
      <c r="G124">
        <v>9.043953750648943E-54</v>
      </c>
      <c r="H124" t="b">
        <v>0</v>
      </c>
      <c r="I124" t="b">
        <v>0</v>
      </c>
      <c r="J124" t="b">
        <v>0</v>
      </c>
    </row>
    <row r="125" spans="1:10" hidden="1" x14ac:dyDescent="0.2">
      <c r="A125" t="s">
        <v>812</v>
      </c>
      <c r="B125" t="str">
        <f>VLOOKUP(Table16[[#This Row],[Metabolite ID]],Table18[],2,FALSE)</f>
        <v>Free cholesterol in medium VLDL</v>
      </c>
      <c r="C125" t="s">
        <v>1118</v>
      </c>
      <c r="D125">
        <v>599</v>
      </c>
      <c r="E125">
        <v>0.33478976504888969</v>
      </c>
      <c r="F125">
        <v>2.2210644315382215E-2</v>
      </c>
      <c r="G125">
        <v>2.4234178415869173E-51</v>
      </c>
      <c r="H125" t="b">
        <v>0</v>
      </c>
      <c r="I125" t="b">
        <v>0</v>
      </c>
      <c r="J125" t="b">
        <v>0</v>
      </c>
    </row>
    <row r="126" spans="1:10" hidden="1" x14ac:dyDescent="0.2">
      <c r="A126" t="s">
        <v>812</v>
      </c>
      <c r="B126" t="str">
        <f>VLOOKUP(Table16[[#This Row],[Metabolite ID]],Table18[],2,FALSE)</f>
        <v>Free cholesterol in medium VLDL</v>
      </c>
      <c r="C126" t="s">
        <v>1119</v>
      </c>
      <c r="D126">
        <v>599</v>
      </c>
      <c r="E126">
        <v>0.34916945812807881</v>
      </c>
      <c r="F126">
        <v>3.4827961417761948E-2</v>
      </c>
      <c r="G126">
        <v>1.1770279855918294E-23</v>
      </c>
      <c r="H126" t="b">
        <v>0</v>
      </c>
      <c r="I126" t="b">
        <v>0</v>
      </c>
      <c r="J126" t="b">
        <v>0</v>
      </c>
    </row>
    <row r="127" spans="1:10" hidden="1" x14ac:dyDescent="0.2">
      <c r="A127" t="s">
        <v>812</v>
      </c>
      <c r="B127" t="str">
        <f>VLOOKUP(Table16[[#This Row],[Metabolite ID]],Table18[],2,FALSE)</f>
        <v>Free cholesterol in medium VLDL</v>
      </c>
      <c r="C127" t="s">
        <v>1120</v>
      </c>
      <c r="D127">
        <v>599</v>
      </c>
      <c r="E127">
        <v>0.37729542062939786</v>
      </c>
      <c r="F127">
        <v>3.8044256214233255E-2</v>
      </c>
      <c r="G127">
        <v>3.5017974309572417E-23</v>
      </c>
      <c r="H127" t="b">
        <v>0</v>
      </c>
      <c r="I127" t="b">
        <v>0</v>
      </c>
      <c r="J127" t="b">
        <v>0</v>
      </c>
    </row>
    <row r="128" spans="1:10" hidden="1" x14ac:dyDescent="0.2">
      <c r="A128" t="s">
        <v>812</v>
      </c>
      <c r="B128" t="str">
        <f>VLOOKUP(Table16[[#This Row],[Metabolite ID]],Table18[],2,FALSE)</f>
        <v>Free cholesterol in medium VLDL</v>
      </c>
      <c r="C128" t="s">
        <v>1121</v>
      </c>
      <c r="D128">
        <v>599</v>
      </c>
      <c r="E128">
        <v>0.49385813309624815</v>
      </c>
      <c r="F128">
        <v>0.15426601368937348</v>
      </c>
      <c r="G128">
        <v>1.4404518543109552E-3</v>
      </c>
      <c r="H128" t="b">
        <v>0</v>
      </c>
      <c r="I128" t="b">
        <v>0</v>
      </c>
      <c r="J128" t="b">
        <v>0</v>
      </c>
    </row>
    <row r="129" spans="1:10" hidden="1" x14ac:dyDescent="0.2">
      <c r="A129" t="s">
        <v>812</v>
      </c>
      <c r="B129" t="str">
        <f>VLOOKUP(Table16[[#This Row],[Metabolite ID]],Table18[],2,FALSE)</f>
        <v>Free cholesterol in medium VLDL</v>
      </c>
      <c r="C129" t="s">
        <v>1122</v>
      </c>
      <c r="D129">
        <v>599</v>
      </c>
      <c r="E129">
        <v>0.49385813309624815</v>
      </c>
      <c r="F129">
        <v>9.7939374166533658E-2</v>
      </c>
      <c r="G129">
        <v>6.1004772686525315E-7</v>
      </c>
      <c r="H129" t="b">
        <v>0</v>
      </c>
      <c r="I129" t="b">
        <v>0</v>
      </c>
      <c r="J129" t="b">
        <v>0</v>
      </c>
    </row>
    <row r="130" spans="1:10" hidden="1" x14ac:dyDescent="0.2">
      <c r="A130" t="s">
        <v>812</v>
      </c>
      <c r="B130" t="str">
        <f>VLOOKUP(Table16[[#This Row],[Metabolite ID]],Table18[],2,FALSE)</f>
        <v>Free cholesterol in medium VLDL</v>
      </c>
      <c r="C130" t="s">
        <v>1123</v>
      </c>
      <c r="D130">
        <v>599</v>
      </c>
      <c r="E130">
        <v>0.37779982487821812</v>
      </c>
      <c r="F130">
        <v>9.0648518468406089E-2</v>
      </c>
      <c r="G130">
        <v>3.5315272500058911E-5</v>
      </c>
      <c r="H130" t="b">
        <v>0</v>
      </c>
      <c r="I130" t="b">
        <v>0</v>
      </c>
      <c r="J130" t="b">
        <v>0</v>
      </c>
    </row>
    <row r="131" spans="1:10" x14ac:dyDescent="0.2">
      <c r="A131" t="s">
        <v>813</v>
      </c>
      <c r="B131" t="str">
        <f>VLOOKUP(Table16[[#This Row],[Metabolite ID]],Table18[],2,FALSE)</f>
        <v>Total lipids in medium VLDL</v>
      </c>
      <c r="C131" t="s">
        <v>1116</v>
      </c>
      <c r="D131">
        <v>599</v>
      </c>
      <c r="E131">
        <v>0.33685958565228014</v>
      </c>
      <c r="F131">
        <v>3.2943929794537516E-2</v>
      </c>
      <c r="G131" s="6">
        <v>1.5284901410705709E-24</v>
      </c>
      <c r="H131" t="b">
        <v>0</v>
      </c>
      <c r="I131" t="b">
        <v>0</v>
      </c>
      <c r="J131" t="b">
        <v>0</v>
      </c>
    </row>
    <row r="132" spans="1:10" hidden="1" x14ac:dyDescent="0.2">
      <c r="A132" t="s">
        <v>813</v>
      </c>
      <c r="B132" t="str">
        <f>VLOOKUP(Table16[[#This Row],[Metabolite ID]],Table18[],2,FALSE)</f>
        <v>Total lipids in medium VLDL</v>
      </c>
      <c r="C132" t="s">
        <v>1117</v>
      </c>
      <c r="D132">
        <v>599</v>
      </c>
      <c r="E132">
        <v>0.33685958565228014</v>
      </c>
      <c r="F132">
        <v>2.1660496089416809E-2</v>
      </c>
      <c r="G132">
        <v>1.5470928088064766E-54</v>
      </c>
      <c r="H132" t="b">
        <v>0</v>
      </c>
      <c r="I132" t="b">
        <v>0</v>
      </c>
      <c r="J132" t="b">
        <v>0</v>
      </c>
    </row>
    <row r="133" spans="1:10" hidden="1" x14ac:dyDescent="0.2">
      <c r="A133" t="s">
        <v>813</v>
      </c>
      <c r="B133" t="str">
        <f>VLOOKUP(Table16[[#This Row],[Metabolite ID]],Table18[],2,FALSE)</f>
        <v>Total lipids in medium VLDL</v>
      </c>
      <c r="C133" t="s">
        <v>1118</v>
      </c>
      <c r="D133">
        <v>599</v>
      </c>
      <c r="E133">
        <v>0.33925204796326736</v>
      </c>
      <c r="F133">
        <v>2.2219948961979666E-2</v>
      </c>
      <c r="G133">
        <v>1.2513079383891021E-52</v>
      </c>
      <c r="H133" t="b">
        <v>0</v>
      </c>
      <c r="I133" t="b">
        <v>0</v>
      </c>
      <c r="J133" t="b">
        <v>0</v>
      </c>
    </row>
    <row r="134" spans="1:10" hidden="1" x14ac:dyDescent="0.2">
      <c r="A134" t="s">
        <v>813</v>
      </c>
      <c r="B134" t="str">
        <f>VLOOKUP(Table16[[#This Row],[Metabolite ID]],Table18[],2,FALSE)</f>
        <v>Total lipids in medium VLDL</v>
      </c>
      <c r="C134" t="s">
        <v>1119</v>
      </c>
      <c r="D134">
        <v>599</v>
      </c>
      <c r="E134">
        <v>0.35070720720720722</v>
      </c>
      <c r="F134">
        <v>3.5586144355187477E-2</v>
      </c>
      <c r="G134">
        <v>6.5111797480030315E-23</v>
      </c>
      <c r="H134" t="b">
        <v>0</v>
      </c>
      <c r="I134" t="b">
        <v>0</v>
      </c>
      <c r="J134" t="b">
        <v>0</v>
      </c>
    </row>
    <row r="135" spans="1:10" hidden="1" x14ac:dyDescent="0.2">
      <c r="A135" t="s">
        <v>813</v>
      </c>
      <c r="B135" t="str">
        <f>VLOOKUP(Table16[[#This Row],[Metabolite ID]],Table18[],2,FALSE)</f>
        <v>Total lipids in medium VLDL</v>
      </c>
      <c r="C135" t="s">
        <v>1120</v>
      </c>
      <c r="D135">
        <v>599</v>
      </c>
      <c r="E135">
        <v>0.38690428696970391</v>
      </c>
      <c r="F135">
        <v>3.5624614558490884E-2</v>
      </c>
      <c r="G135">
        <v>1.7760052175986681E-27</v>
      </c>
      <c r="H135" t="b">
        <v>0</v>
      </c>
      <c r="I135" t="b">
        <v>0</v>
      </c>
      <c r="J135" t="b">
        <v>0</v>
      </c>
    </row>
    <row r="136" spans="1:10" hidden="1" x14ac:dyDescent="0.2">
      <c r="A136" t="s">
        <v>813</v>
      </c>
      <c r="B136" t="str">
        <f>VLOOKUP(Table16[[#This Row],[Metabolite ID]],Table18[],2,FALSE)</f>
        <v>Total lipids in medium VLDL</v>
      </c>
      <c r="C136" t="s">
        <v>1121</v>
      </c>
      <c r="D136">
        <v>599</v>
      </c>
      <c r="E136">
        <v>0.48699664654147501</v>
      </c>
      <c r="F136">
        <v>0.15015525598051854</v>
      </c>
      <c r="G136">
        <v>1.2474116001878438E-3</v>
      </c>
      <c r="H136" t="b">
        <v>0</v>
      </c>
      <c r="I136" t="b">
        <v>0</v>
      </c>
      <c r="J136" t="b">
        <v>0</v>
      </c>
    </row>
    <row r="137" spans="1:10" hidden="1" x14ac:dyDescent="0.2">
      <c r="A137" t="s">
        <v>813</v>
      </c>
      <c r="B137" t="str">
        <f>VLOOKUP(Table16[[#This Row],[Metabolite ID]],Table18[],2,FALSE)</f>
        <v>Total lipids in medium VLDL</v>
      </c>
      <c r="C137" t="s">
        <v>1122</v>
      </c>
      <c r="D137">
        <v>599</v>
      </c>
      <c r="E137">
        <v>0.51436629719463189</v>
      </c>
      <c r="F137">
        <v>0.10691883526590489</v>
      </c>
      <c r="G137">
        <v>1.9051908969203396E-6</v>
      </c>
      <c r="H137" t="b">
        <v>0</v>
      </c>
      <c r="I137" t="b">
        <v>0</v>
      </c>
      <c r="J137" t="b">
        <v>0</v>
      </c>
    </row>
    <row r="138" spans="1:10" hidden="1" x14ac:dyDescent="0.2">
      <c r="A138" t="s">
        <v>813</v>
      </c>
      <c r="B138" t="str">
        <f>VLOOKUP(Table16[[#This Row],[Metabolite ID]],Table18[],2,FALSE)</f>
        <v>Total lipids in medium VLDL</v>
      </c>
      <c r="C138" t="s">
        <v>1123</v>
      </c>
      <c r="D138">
        <v>599</v>
      </c>
      <c r="E138">
        <v>0.36839071208289531</v>
      </c>
      <c r="F138">
        <v>9.1354047100301636E-2</v>
      </c>
      <c r="G138">
        <v>6.2326596462352002E-5</v>
      </c>
      <c r="H138" t="b">
        <v>0</v>
      </c>
      <c r="I138" t="b">
        <v>0</v>
      </c>
      <c r="J138" t="b">
        <v>0</v>
      </c>
    </row>
    <row r="139" spans="1:10" x14ac:dyDescent="0.2">
      <c r="A139" t="s">
        <v>790</v>
      </c>
      <c r="B139" t="str">
        <f>VLOOKUP(Table16[[#This Row],[Metabolite ID]],Table18[],2,FALSE)</f>
        <v>Free cholesterol in large VLDL</v>
      </c>
      <c r="C139" t="s">
        <v>1116</v>
      </c>
      <c r="D139">
        <v>599</v>
      </c>
      <c r="E139">
        <v>0.31723572036791031</v>
      </c>
      <c r="F139">
        <v>3.1048554623503845E-2</v>
      </c>
      <c r="G139" s="6">
        <v>1.6571430643365427E-24</v>
      </c>
      <c r="H139" t="b">
        <v>0</v>
      </c>
      <c r="I139" t="b">
        <v>0</v>
      </c>
      <c r="J139" t="b">
        <v>0</v>
      </c>
    </row>
    <row r="140" spans="1:10" hidden="1" x14ac:dyDescent="0.2">
      <c r="A140" t="s">
        <v>790</v>
      </c>
      <c r="B140" t="str">
        <f>VLOOKUP(Table16[[#This Row],[Metabolite ID]],Table18[],2,FALSE)</f>
        <v>Free cholesterol in large VLDL</v>
      </c>
      <c r="C140" t="s">
        <v>1117</v>
      </c>
      <c r="D140">
        <v>599</v>
      </c>
      <c r="E140">
        <v>0.31723572036791031</v>
      </c>
      <c r="F140">
        <v>2.1679857240767271E-2</v>
      </c>
      <c r="G140">
        <v>1.7364980862793507E-48</v>
      </c>
      <c r="H140" t="b">
        <v>0</v>
      </c>
      <c r="I140" t="b">
        <v>0</v>
      </c>
      <c r="J140" t="b">
        <v>0</v>
      </c>
    </row>
    <row r="141" spans="1:10" hidden="1" x14ac:dyDescent="0.2">
      <c r="A141" t="s">
        <v>790</v>
      </c>
      <c r="B141" t="str">
        <f>VLOOKUP(Table16[[#This Row],[Metabolite ID]],Table18[],2,FALSE)</f>
        <v>Free cholesterol in large VLDL</v>
      </c>
      <c r="C141" t="s">
        <v>1118</v>
      </c>
      <c r="D141">
        <v>599</v>
      </c>
      <c r="E141">
        <v>0.31759607436582721</v>
      </c>
      <c r="F141">
        <v>2.2168857626892486E-2</v>
      </c>
      <c r="G141">
        <v>1.500554389530233E-46</v>
      </c>
      <c r="H141" t="b">
        <v>0</v>
      </c>
      <c r="I141" t="b">
        <v>0</v>
      </c>
      <c r="J141" t="b">
        <v>0</v>
      </c>
    </row>
    <row r="142" spans="1:10" hidden="1" x14ac:dyDescent="0.2">
      <c r="A142" t="s">
        <v>790</v>
      </c>
      <c r="B142" t="str">
        <f>VLOOKUP(Table16[[#This Row],[Metabolite ID]],Table18[],2,FALSE)</f>
        <v>Free cholesterol in large VLDL</v>
      </c>
      <c r="C142" t="s">
        <v>1119</v>
      </c>
      <c r="D142">
        <v>599</v>
      </c>
      <c r="E142">
        <v>0.31488055555555555</v>
      </c>
      <c r="F142">
        <v>3.6407024393656215E-2</v>
      </c>
      <c r="G142">
        <v>5.2000175296504272E-18</v>
      </c>
      <c r="H142" t="b">
        <v>0</v>
      </c>
      <c r="I142" t="b">
        <v>0</v>
      </c>
      <c r="J142" t="b">
        <v>0</v>
      </c>
    </row>
    <row r="143" spans="1:10" hidden="1" x14ac:dyDescent="0.2">
      <c r="A143" t="s">
        <v>790</v>
      </c>
      <c r="B143" t="str">
        <f>VLOOKUP(Table16[[#This Row],[Metabolite ID]],Table18[],2,FALSE)</f>
        <v>Free cholesterol in large VLDL</v>
      </c>
      <c r="C143" t="s">
        <v>1120</v>
      </c>
      <c r="D143">
        <v>599</v>
      </c>
      <c r="E143">
        <v>0.34325465834100333</v>
      </c>
      <c r="F143">
        <v>3.5870016607805297E-2</v>
      </c>
      <c r="G143">
        <v>1.0752435385662004E-21</v>
      </c>
      <c r="H143" t="b">
        <v>0</v>
      </c>
      <c r="I143" t="b">
        <v>0</v>
      </c>
      <c r="J143" t="b">
        <v>0</v>
      </c>
    </row>
    <row r="144" spans="1:10" hidden="1" x14ac:dyDescent="0.2">
      <c r="A144" t="s">
        <v>790</v>
      </c>
      <c r="B144" t="str">
        <f>VLOOKUP(Table16[[#This Row],[Metabolite ID]],Table18[],2,FALSE)</f>
        <v>Free cholesterol in large VLDL</v>
      </c>
      <c r="C144" t="s">
        <v>1121</v>
      </c>
      <c r="D144">
        <v>599</v>
      </c>
      <c r="E144">
        <v>0.38570665887333178</v>
      </c>
      <c r="F144">
        <v>0.13818769171875814</v>
      </c>
      <c r="G144">
        <v>5.4193284107022892E-3</v>
      </c>
      <c r="H144" t="b">
        <v>0</v>
      </c>
      <c r="I144" t="b">
        <v>0</v>
      </c>
      <c r="J144" t="b">
        <v>0</v>
      </c>
    </row>
    <row r="145" spans="1:10" hidden="1" x14ac:dyDescent="0.2">
      <c r="A145" t="s">
        <v>790</v>
      </c>
      <c r="B145" t="str">
        <f>VLOOKUP(Table16[[#This Row],[Metabolite ID]],Table18[],2,FALSE)</f>
        <v>Free cholesterol in large VLDL</v>
      </c>
      <c r="C145" t="s">
        <v>1122</v>
      </c>
      <c r="D145">
        <v>599</v>
      </c>
      <c r="E145">
        <v>0.4102456358926081</v>
      </c>
      <c r="F145">
        <v>0.10105164931067388</v>
      </c>
      <c r="G145">
        <v>5.5654232602669127E-5</v>
      </c>
      <c r="H145" t="b">
        <v>0</v>
      </c>
      <c r="I145" t="b">
        <v>0</v>
      </c>
      <c r="J145" t="b">
        <v>0</v>
      </c>
    </row>
    <row r="146" spans="1:10" hidden="1" x14ac:dyDescent="0.2">
      <c r="A146" t="s">
        <v>790</v>
      </c>
      <c r="B146" t="str">
        <f>VLOOKUP(Table16[[#This Row],[Metabolite ID]],Table18[],2,FALSE)</f>
        <v>Free cholesterol in large VLDL</v>
      </c>
      <c r="C146" t="s">
        <v>1123</v>
      </c>
      <c r="D146">
        <v>599</v>
      </c>
      <c r="E146">
        <v>0.36691459313262514</v>
      </c>
      <c r="F146">
        <v>8.6080073444615754E-2</v>
      </c>
      <c r="G146">
        <v>2.349340978672499E-5</v>
      </c>
      <c r="H146" t="b">
        <v>0</v>
      </c>
      <c r="I146" t="b">
        <v>0</v>
      </c>
      <c r="J146" t="b">
        <v>0</v>
      </c>
    </row>
    <row r="147" spans="1:10" x14ac:dyDescent="0.2">
      <c r="A147" t="s">
        <v>844</v>
      </c>
      <c r="B147" t="str">
        <f>VLOOKUP(Table16[[#This Row],[Metabolite ID]],Table18[],2,FALSE)</f>
        <v>Phospholipids in small VLDL</v>
      </c>
      <c r="C147" t="s">
        <v>1116</v>
      </c>
      <c r="D147">
        <v>599</v>
      </c>
      <c r="E147">
        <v>0.3300894232697964</v>
      </c>
      <c r="F147">
        <v>3.2334752261910946E-2</v>
      </c>
      <c r="G147" s="6">
        <v>1.8164516293114296E-24</v>
      </c>
      <c r="H147" t="b">
        <v>0</v>
      </c>
      <c r="I147" t="b">
        <v>0</v>
      </c>
      <c r="J147" t="b">
        <v>0</v>
      </c>
    </row>
    <row r="148" spans="1:10" hidden="1" x14ac:dyDescent="0.2">
      <c r="A148" t="s">
        <v>844</v>
      </c>
      <c r="B148" t="str">
        <f>VLOOKUP(Table16[[#This Row],[Metabolite ID]],Table18[],2,FALSE)</f>
        <v>Phospholipids in small VLDL</v>
      </c>
      <c r="C148" t="s">
        <v>1117</v>
      </c>
      <c r="D148">
        <v>599</v>
      </c>
      <c r="E148">
        <v>0.3300894232697964</v>
      </c>
      <c r="F148">
        <v>2.1638525239312374E-2</v>
      </c>
      <c r="G148">
        <v>1.531744720953077E-52</v>
      </c>
      <c r="H148" t="b">
        <v>0</v>
      </c>
      <c r="I148" t="b">
        <v>0</v>
      </c>
      <c r="J148" t="b">
        <v>0</v>
      </c>
    </row>
    <row r="149" spans="1:10" hidden="1" x14ac:dyDescent="0.2">
      <c r="A149" t="s">
        <v>844</v>
      </c>
      <c r="B149" t="str">
        <f>VLOOKUP(Table16[[#This Row],[Metabolite ID]],Table18[],2,FALSE)</f>
        <v>Phospholipids in small VLDL</v>
      </c>
      <c r="C149" t="s">
        <v>1118</v>
      </c>
      <c r="D149">
        <v>599</v>
      </c>
      <c r="E149">
        <v>0.33071945656200524</v>
      </c>
      <c r="F149">
        <v>2.2179783404935493E-2</v>
      </c>
      <c r="G149">
        <v>2.8015690452857609E-50</v>
      </c>
      <c r="H149" t="b">
        <v>0</v>
      </c>
      <c r="I149" t="b">
        <v>0</v>
      </c>
      <c r="J149" t="b">
        <v>0</v>
      </c>
    </row>
    <row r="150" spans="1:10" hidden="1" x14ac:dyDescent="0.2">
      <c r="A150" t="s">
        <v>844</v>
      </c>
      <c r="B150" t="str">
        <f>VLOOKUP(Table16[[#This Row],[Metabolite ID]],Table18[],2,FALSE)</f>
        <v>Phospholipids in small VLDL</v>
      </c>
      <c r="C150" t="s">
        <v>1119</v>
      </c>
      <c r="D150">
        <v>599</v>
      </c>
      <c r="E150">
        <v>0.32054181818181821</v>
      </c>
      <c r="F150">
        <v>3.6180434189059717E-2</v>
      </c>
      <c r="G150">
        <v>8.0348974305496748E-19</v>
      </c>
      <c r="H150" t="b">
        <v>0</v>
      </c>
      <c r="I150" t="b">
        <v>0</v>
      </c>
      <c r="J150" t="b">
        <v>0</v>
      </c>
    </row>
    <row r="151" spans="1:10" hidden="1" x14ac:dyDescent="0.2">
      <c r="A151" t="s">
        <v>844</v>
      </c>
      <c r="B151" t="str">
        <f>VLOOKUP(Table16[[#This Row],[Metabolite ID]],Table18[],2,FALSE)</f>
        <v>Phospholipids in small VLDL</v>
      </c>
      <c r="C151" t="s">
        <v>1120</v>
      </c>
      <c r="D151">
        <v>599</v>
      </c>
      <c r="E151">
        <v>0.3845922864589742</v>
      </c>
      <c r="F151">
        <v>3.5139692803823182E-2</v>
      </c>
      <c r="G151">
        <v>7.0475110720124227E-28</v>
      </c>
      <c r="H151" t="b">
        <v>0</v>
      </c>
      <c r="I151" t="b">
        <v>0</v>
      </c>
      <c r="J151" t="b">
        <v>0</v>
      </c>
    </row>
    <row r="152" spans="1:10" hidden="1" x14ac:dyDescent="0.2">
      <c r="A152" t="s">
        <v>844</v>
      </c>
      <c r="B152" t="str">
        <f>VLOOKUP(Table16[[#This Row],[Metabolite ID]],Table18[],2,FALSE)</f>
        <v>Phospholipids in small VLDL</v>
      </c>
      <c r="C152" t="s">
        <v>1121</v>
      </c>
      <c r="D152">
        <v>599</v>
      </c>
      <c r="E152">
        <v>0.5765944386831765</v>
      </c>
      <c r="F152">
        <v>0.14484517014682197</v>
      </c>
      <c r="G152">
        <v>7.7140393392329668E-5</v>
      </c>
      <c r="H152" t="b">
        <v>0</v>
      </c>
      <c r="I152" t="b">
        <v>0</v>
      </c>
      <c r="J152" t="b">
        <v>0</v>
      </c>
    </row>
    <row r="153" spans="1:10" hidden="1" x14ac:dyDescent="0.2">
      <c r="A153" t="s">
        <v>844</v>
      </c>
      <c r="B153" t="str">
        <f>VLOOKUP(Table16[[#This Row],[Metabolite ID]],Table18[],2,FALSE)</f>
        <v>Phospholipids in small VLDL</v>
      </c>
      <c r="C153" t="s">
        <v>1122</v>
      </c>
      <c r="D153">
        <v>599</v>
      </c>
      <c r="E153">
        <v>0.55024237510800633</v>
      </c>
      <c r="F153">
        <v>9.9366174013217512E-2</v>
      </c>
      <c r="G153">
        <v>4.5987885847718562E-8</v>
      </c>
      <c r="H153" t="b">
        <v>0</v>
      </c>
      <c r="I153" t="b">
        <v>0</v>
      </c>
      <c r="J153" t="b">
        <v>0</v>
      </c>
    </row>
    <row r="154" spans="1:10" hidden="1" x14ac:dyDescent="0.2">
      <c r="A154" t="s">
        <v>844</v>
      </c>
      <c r="B154" t="str">
        <f>VLOOKUP(Table16[[#This Row],[Metabolite ID]],Table18[],2,FALSE)</f>
        <v>Phospholipids in small VLDL</v>
      </c>
      <c r="C154" t="s">
        <v>1123</v>
      </c>
      <c r="D154">
        <v>599</v>
      </c>
      <c r="E154">
        <v>0.31849732361610372</v>
      </c>
      <c r="F154">
        <v>8.9674136103488705E-2</v>
      </c>
      <c r="G154">
        <v>4.129101889126537E-4</v>
      </c>
      <c r="H154" t="b">
        <v>0</v>
      </c>
      <c r="I154" t="b">
        <v>0</v>
      </c>
      <c r="J154" t="b">
        <v>0</v>
      </c>
    </row>
    <row r="155" spans="1:10" x14ac:dyDescent="0.2">
      <c r="A155" t="s">
        <v>815</v>
      </c>
      <c r="B155" t="str">
        <f>VLOOKUP(Table16[[#This Row],[Metabolite ID]],Table18[],2,FALSE)</f>
        <v>Phospholipids in medium VLDL</v>
      </c>
      <c r="C155" t="s">
        <v>1116</v>
      </c>
      <c r="D155">
        <v>599</v>
      </c>
      <c r="E155">
        <v>0.33705747401274877</v>
      </c>
      <c r="F155">
        <v>3.3039437094330382E-2</v>
      </c>
      <c r="G155" s="6">
        <v>1.9488971921080616E-24</v>
      </c>
      <c r="H155" t="b">
        <v>0</v>
      </c>
      <c r="I155" t="b">
        <v>0</v>
      </c>
      <c r="J155" t="b">
        <v>0</v>
      </c>
    </row>
    <row r="156" spans="1:10" hidden="1" x14ac:dyDescent="0.2">
      <c r="A156" t="s">
        <v>815</v>
      </c>
      <c r="B156" t="str">
        <f>VLOOKUP(Table16[[#This Row],[Metabolite ID]],Table18[],2,FALSE)</f>
        <v>Phospholipids in medium VLDL</v>
      </c>
      <c r="C156" t="s">
        <v>1117</v>
      </c>
      <c r="D156">
        <v>599</v>
      </c>
      <c r="E156">
        <v>0.33705747401274877</v>
      </c>
      <c r="F156">
        <v>2.1661790634323434E-2</v>
      </c>
      <c r="G156">
        <v>1.3609775009289173E-54</v>
      </c>
      <c r="H156" t="b">
        <v>0</v>
      </c>
      <c r="I156" t="b">
        <v>0</v>
      </c>
      <c r="J156" t="b">
        <v>0</v>
      </c>
    </row>
    <row r="157" spans="1:10" hidden="1" x14ac:dyDescent="0.2">
      <c r="A157" t="s">
        <v>815</v>
      </c>
      <c r="B157" t="str">
        <f>VLOOKUP(Table16[[#This Row],[Metabolite ID]],Table18[],2,FALSE)</f>
        <v>Phospholipids in medium VLDL</v>
      </c>
      <c r="C157" t="s">
        <v>1118</v>
      </c>
      <c r="D157">
        <v>599</v>
      </c>
      <c r="E157">
        <v>0.33958901470909464</v>
      </c>
      <c r="F157">
        <v>2.2226806822291941E-2</v>
      </c>
      <c r="G157">
        <v>1.0659992125629535E-52</v>
      </c>
      <c r="H157" t="b">
        <v>0</v>
      </c>
      <c r="I157" t="b">
        <v>0</v>
      </c>
      <c r="J157" t="b">
        <v>0</v>
      </c>
    </row>
    <row r="158" spans="1:10" hidden="1" x14ac:dyDescent="0.2">
      <c r="A158" t="s">
        <v>815</v>
      </c>
      <c r="B158" t="str">
        <f>VLOOKUP(Table16[[#This Row],[Metabolite ID]],Table18[],2,FALSE)</f>
        <v>Phospholipids in medium VLDL</v>
      </c>
      <c r="C158" t="s">
        <v>1119</v>
      </c>
      <c r="D158">
        <v>599</v>
      </c>
      <c r="E158">
        <v>0.36375701754385964</v>
      </c>
      <c r="F158">
        <v>3.4827454695796678E-2</v>
      </c>
      <c r="G158">
        <v>1.5519312403900982E-25</v>
      </c>
      <c r="H158" t="b">
        <v>0</v>
      </c>
      <c r="I158" t="b">
        <v>0</v>
      </c>
      <c r="J158" t="b">
        <v>0</v>
      </c>
    </row>
    <row r="159" spans="1:10" hidden="1" x14ac:dyDescent="0.2">
      <c r="A159" t="s">
        <v>815</v>
      </c>
      <c r="B159" t="str">
        <f>VLOOKUP(Table16[[#This Row],[Metabolite ID]],Table18[],2,FALSE)</f>
        <v>Phospholipids in medium VLDL</v>
      </c>
      <c r="C159" t="s">
        <v>1120</v>
      </c>
      <c r="D159">
        <v>599</v>
      </c>
      <c r="E159">
        <v>0.38109846604745473</v>
      </c>
      <c r="F159">
        <v>3.6372448334630388E-2</v>
      </c>
      <c r="G159">
        <v>1.0940736231674572E-25</v>
      </c>
      <c r="H159" t="b">
        <v>0</v>
      </c>
      <c r="I159" t="b">
        <v>0</v>
      </c>
      <c r="J159" t="b">
        <v>0</v>
      </c>
    </row>
    <row r="160" spans="1:10" hidden="1" x14ac:dyDescent="0.2">
      <c r="A160" t="s">
        <v>815</v>
      </c>
      <c r="B160" t="str">
        <f>VLOOKUP(Table16[[#This Row],[Metabolite ID]],Table18[],2,FALSE)</f>
        <v>Phospholipids in medium VLDL</v>
      </c>
      <c r="C160" t="s">
        <v>1121</v>
      </c>
      <c r="D160">
        <v>599</v>
      </c>
      <c r="E160">
        <v>0.51205003047443931</v>
      </c>
      <c r="F160">
        <v>0.15249851342044782</v>
      </c>
      <c r="G160">
        <v>8.3574558820659686E-4</v>
      </c>
      <c r="H160" t="b">
        <v>0</v>
      </c>
      <c r="I160" t="b">
        <v>0</v>
      </c>
      <c r="J160" t="b">
        <v>0</v>
      </c>
    </row>
    <row r="161" spans="1:10" hidden="1" x14ac:dyDescent="0.2">
      <c r="A161" t="s">
        <v>815</v>
      </c>
      <c r="B161" t="str">
        <f>VLOOKUP(Table16[[#This Row],[Metabolite ID]],Table18[],2,FALSE)</f>
        <v>Phospholipids in medium VLDL</v>
      </c>
      <c r="C161" t="s">
        <v>1122</v>
      </c>
      <c r="D161">
        <v>599</v>
      </c>
      <c r="E161">
        <v>0.51205003047443931</v>
      </c>
      <c r="F161">
        <v>0.10312539071972343</v>
      </c>
      <c r="G161">
        <v>8.9600922601719359E-7</v>
      </c>
      <c r="H161" t="b">
        <v>0</v>
      </c>
      <c r="I161" t="b">
        <v>0</v>
      </c>
      <c r="J161" t="b">
        <v>0</v>
      </c>
    </row>
    <row r="162" spans="1:10" hidden="1" x14ac:dyDescent="0.2">
      <c r="A162" t="s">
        <v>815</v>
      </c>
      <c r="B162" t="str">
        <f>VLOOKUP(Table16[[#This Row],[Metabolite ID]],Table18[],2,FALSE)</f>
        <v>Phospholipids in medium VLDL</v>
      </c>
      <c r="C162" t="s">
        <v>1123</v>
      </c>
      <c r="D162">
        <v>599</v>
      </c>
      <c r="E162">
        <v>0.36022650150155039</v>
      </c>
      <c r="F162">
        <v>9.1623435677836776E-2</v>
      </c>
      <c r="G162">
        <v>9.4277038685412626E-5</v>
      </c>
      <c r="H162" t="b">
        <v>0</v>
      </c>
      <c r="I162" t="b">
        <v>0</v>
      </c>
      <c r="J162" t="b">
        <v>0</v>
      </c>
    </row>
    <row r="163" spans="1:10" x14ac:dyDescent="0.2">
      <c r="A163" t="s">
        <v>843</v>
      </c>
      <c r="B163" t="str">
        <f>VLOOKUP(Table16[[#This Row],[Metabolite ID]],Table18[],2,FALSE)</f>
        <v>Concentration of small VLDL particles</v>
      </c>
      <c r="C163" t="s">
        <v>1116</v>
      </c>
      <c r="D163">
        <v>599</v>
      </c>
      <c r="E163">
        <v>0.33533472543369797</v>
      </c>
      <c r="F163">
        <v>3.2934592763288133E-2</v>
      </c>
      <c r="G163" s="6">
        <v>2.3900096321171943E-24</v>
      </c>
      <c r="H163" t="b">
        <v>0</v>
      </c>
      <c r="I163" t="b">
        <v>0</v>
      </c>
      <c r="J163" t="b">
        <v>0</v>
      </c>
    </row>
    <row r="164" spans="1:10" hidden="1" x14ac:dyDescent="0.2">
      <c r="A164" t="s">
        <v>843</v>
      </c>
      <c r="B164" t="str">
        <f>VLOOKUP(Table16[[#This Row],[Metabolite ID]],Table18[],2,FALSE)</f>
        <v>Concentration of small VLDL particles</v>
      </c>
      <c r="C164" t="s">
        <v>1117</v>
      </c>
      <c r="D164">
        <v>599</v>
      </c>
      <c r="E164">
        <v>0.33533472543369797</v>
      </c>
      <c r="F164">
        <v>2.163864743685464E-2</v>
      </c>
      <c r="G164">
        <v>3.6331330756625452E-54</v>
      </c>
      <c r="H164" t="b">
        <v>0</v>
      </c>
      <c r="I164" t="b">
        <v>0</v>
      </c>
      <c r="J164" t="b">
        <v>0</v>
      </c>
    </row>
    <row r="165" spans="1:10" hidden="1" x14ac:dyDescent="0.2">
      <c r="A165" t="s">
        <v>843</v>
      </c>
      <c r="B165" t="str">
        <f>VLOOKUP(Table16[[#This Row],[Metabolite ID]],Table18[],2,FALSE)</f>
        <v>Concentration of small VLDL particles</v>
      </c>
      <c r="C165" t="s">
        <v>1118</v>
      </c>
      <c r="D165">
        <v>599</v>
      </c>
      <c r="E165">
        <v>0.33592714456709821</v>
      </c>
      <c r="F165">
        <v>2.219819389443144E-2</v>
      </c>
      <c r="G165">
        <v>9.7992563650727656E-52</v>
      </c>
      <c r="H165" t="b">
        <v>0</v>
      </c>
      <c r="I165" t="b">
        <v>0</v>
      </c>
      <c r="J165" t="b">
        <v>0</v>
      </c>
    </row>
    <row r="166" spans="1:10" hidden="1" x14ac:dyDescent="0.2">
      <c r="A166" t="s">
        <v>843</v>
      </c>
      <c r="B166" t="str">
        <f>VLOOKUP(Table16[[#This Row],[Metabolite ID]],Table18[],2,FALSE)</f>
        <v>Concentration of small VLDL particles</v>
      </c>
      <c r="C166" t="s">
        <v>1119</v>
      </c>
      <c r="D166">
        <v>599</v>
      </c>
      <c r="E166">
        <v>0.33253218210361069</v>
      </c>
      <c r="F166">
        <v>3.5747252292830031E-2</v>
      </c>
      <c r="G166">
        <v>1.3742114086090858E-20</v>
      </c>
      <c r="H166" t="b">
        <v>0</v>
      </c>
      <c r="I166" t="b">
        <v>0</v>
      </c>
      <c r="J166" t="b">
        <v>0</v>
      </c>
    </row>
    <row r="167" spans="1:10" hidden="1" x14ac:dyDescent="0.2">
      <c r="A167" t="s">
        <v>843</v>
      </c>
      <c r="B167" t="str">
        <f>VLOOKUP(Table16[[#This Row],[Metabolite ID]],Table18[],2,FALSE)</f>
        <v>Concentration of small VLDL particles</v>
      </c>
      <c r="C167" t="s">
        <v>1120</v>
      </c>
      <c r="D167">
        <v>599</v>
      </c>
      <c r="E167">
        <v>0.37082427382842226</v>
      </c>
      <c r="F167">
        <v>3.6169140254892859E-2</v>
      </c>
      <c r="G167">
        <v>1.1531614367405027E-24</v>
      </c>
      <c r="H167" t="b">
        <v>0</v>
      </c>
      <c r="I167" t="b">
        <v>0</v>
      </c>
      <c r="J167" t="b">
        <v>0</v>
      </c>
    </row>
    <row r="168" spans="1:10" hidden="1" x14ac:dyDescent="0.2">
      <c r="A168" t="s">
        <v>843</v>
      </c>
      <c r="B168" t="str">
        <f>VLOOKUP(Table16[[#This Row],[Metabolite ID]],Table18[],2,FALSE)</f>
        <v>Concentration of small VLDL particles</v>
      </c>
      <c r="C168" t="s">
        <v>1121</v>
      </c>
      <c r="D168">
        <v>599</v>
      </c>
      <c r="E168">
        <v>0.55284736613043028</v>
      </c>
      <c r="F168">
        <v>0.14806294389887947</v>
      </c>
      <c r="G168">
        <v>2.0658386931381008E-4</v>
      </c>
      <c r="H168" t="b">
        <v>0</v>
      </c>
      <c r="I168" t="b">
        <v>0</v>
      </c>
      <c r="J168" t="b">
        <v>0</v>
      </c>
    </row>
    <row r="169" spans="1:10" hidden="1" x14ac:dyDescent="0.2">
      <c r="A169" t="s">
        <v>843</v>
      </c>
      <c r="B169" t="str">
        <f>VLOOKUP(Table16[[#This Row],[Metabolite ID]],Table18[],2,FALSE)</f>
        <v>Concentration of small VLDL particles</v>
      </c>
      <c r="C169" t="s">
        <v>1122</v>
      </c>
      <c r="D169">
        <v>599</v>
      </c>
      <c r="E169">
        <v>0.5251106453417127</v>
      </c>
      <c r="F169">
        <v>9.7622135325954124E-2</v>
      </c>
      <c r="G169">
        <v>1.0760685623172149E-7</v>
      </c>
      <c r="H169" t="b">
        <v>0</v>
      </c>
      <c r="I169" t="b">
        <v>0</v>
      </c>
      <c r="J169" t="b">
        <v>0</v>
      </c>
    </row>
    <row r="170" spans="1:10" hidden="1" x14ac:dyDescent="0.2">
      <c r="A170" t="s">
        <v>843</v>
      </c>
      <c r="B170" t="str">
        <f>VLOOKUP(Table16[[#This Row],[Metabolite ID]],Table18[],2,FALSE)</f>
        <v>Concentration of small VLDL particles</v>
      </c>
      <c r="C170" t="s">
        <v>1123</v>
      </c>
      <c r="D170">
        <v>599</v>
      </c>
      <c r="E170">
        <v>0.32814150370524975</v>
      </c>
      <c r="F170">
        <v>9.1338269602760452E-2</v>
      </c>
      <c r="G170">
        <v>3.5438809684379494E-4</v>
      </c>
      <c r="H170" t="b">
        <v>0</v>
      </c>
      <c r="I170" t="b">
        <v>0</v>
      </c>
      <c r="J170" t="b">
        <v>0</v>
      </c>
    </row>
    <row r="171" spans="1:10" x14ac:dyDescent="0.2">
      <c r="A171" t="s">
        <v>853</v>
      </c>
      <c r="B171" t="str">
        <f>VLOOKUP(Table16[[#This Row],[Metabolite ID]],Table18[],2,FALSE)</f>
        <v>Average diameter for VLDL particles</v>
      </c>
      <c r="C171" t="s">
        <v>1116</v>
      </c>
      <c r="D171">
        <v>599</v>
      </c>
      <c r="E171">
        <v>0.32062467838611908</v>
      </c>
      <c r="F171">
        <v>3.1517649004949758E-2</v>
      </c>
      <c r="G171" s="6">
        <v>2.6209364728870943E-24</v>
      </c>
      <c r="H171" t="b">
        <v>0</v>
      </c>
      <c r="I171" t="b">
        <v>0</v>
      </c>
      <c r="J171" t="b">
        <v>0</v>
      </c>
    </row>
    <row r="172" spans="1:10" hidden="1" x14ac:dyDescent="0.2">
      <c r="A172" t="s">
        <v>853</v>
      </c>
      <c r="B172" t="str">
        <f>VLOOKUP(Table16[[#This Row],[Metabolite ID]],Table18[],2,FALSE)</f>
        <v>Average diameter for VLDL particles</v>
      </c>
      <c r="C172" t="s">
        <v>1117</v>
      </c>
      <c r="D172">
        <v>599</v>
      </c>
      <c r="E172">
        <v>0.32062467838611908</v>
      </c>
      <c r="F172">
        <v>2.16771158881334E-2</v>
      </c>
      <c r="G172">
        <v>1.6762453575754266E-49</v>
      </c>
      <c r="H172" t="b">
        <v>0</v>
      </c>
      <c r="I172" t="b">
        <v>0</v>
      </c>
      <c r="J172" t="b">
        <v>0</v>
      </c>
    </row>
    <row r="173" spans="1:10" hidden="1" x14ac:dyDescent="0.2">
      <c r="A173" t="s">
        <v>853</v>
      </c>
      <c r="B173" t="str">
        <f>VLOOKUP(Table16[[#This Row],[Metabolite ID]],Table18[],2,FALSE)</f>
        <v>Average diameter for VLDL particles</v>
      </c>
      <c r="C173" t="s">
        <v>1118</v>
      </c>
      <c r="D173">
        <v>599</v>
      </c>
      <c r="E173">
        <v>0.32066926346699565</v>
      </c>
      <c r="F173">
        <v>2.2177510772356749E-2</v>
      </c>
      <c r="G173">
        <v>2.1930357138614522E-47</v>
      </c>
      <c r="H173" t="b">
        <v>0</v>
      </c>
      <c r="I173" t="b">
        <v>0</v>
      </c>
      <c r="J173" t="b">
        <v>0</v>
      </c>
    </row>
    <row r="174" spans="1:10" hidden="1" x14ac:dyDescent="0.2">
      <c r="A174" t="s">
        <v>853</v>
      </c>
      <c r="B174" t="str">
        <f>VLOOKUP(Table16[[#This Row],[Metabolite ID]],Table18[],2,FALSE)</f>
        <v>Average diameter for VLDL particles</v>
      </c>
      <c r="C174" t="s">
        <v>1119</v>
      </c>
      <c r="D174">
        <v>599</v>
      </c>
      <c r="E174">
        <v>0.30045526315789473</v>
      </c>
      <c r="F174">
        <v>3.5561303086159138E-2</v>
      </c>
      <c r="G174">
        <v>2.9396323296179338E-17</v>
      </c>
      <c r="H174" t="b">
        <v>0</v>
      </c>
      <c r="I174" t="b">
        <v>0</v>
      </c>
      <c r="J174" t="b">
        <v>0</v>
      </c>
    </row>
    <row r="175" spans="1:10" hidden="1" x14ac:dyDescent="0.2">
      <c r="A175" t="s">
        <v>853</v>
      </c>
      <c r="B175" t="str">
        <f>VLOOKUP(Table16[[#This Row],[Metabolite ID]],Table18[],2,FALSE)</f>
        <v>Average diameter for VLDL particles</v>
      </c>
      <c r="C175" t="s">
        <v>1120</v>
      </c>
      <c r="D175">
        <v>599</v>
      </c>
      <c r="E175">
        <v>0.34307650128681216</v>
      </c>
      <c r="F175">
        <v>3.7230227912832585E-2</v>
      </c>
      <c r="G175">
        <v>3.1128211873369523E-20</v>
      </c>
      <c r="H175" t="b">
        <v>0</v>
      </c>
      <c r="I175" t="b">
        <v>0</v>
      </c>
      <c r="J175" t="b">
        <v>0</v>
      </c>
    </row>
    <row r="176" spans="1:10" hidden="1" x14ac:dyDescent="0.2">
      <c r="A176" t="s">
        <v>853</v>
      </c>
      <c r="B176" t="str">
        <f>VLOOKUP(Table16[[#This Row],[Metabolite ID]],Table18[],2,FALSE)</f>
        <v>Average diameter for VLDL particles</v>
      </c>
      <c r="C176" t="s">
        <v>1121</v>
      </c>
      <c r="D176">
        <v>599</v>
      </c>
      <c r="E176">
        <v>0.36651371891336826</v>
      </c>
      <c r="F176">
        <v>0.15767993750425993</v>
      </c>
      <c r="G176">
        <v>2.0437240858203771E-2</v>
      </c>
      <c r="H176" t="b">
        <v>0</v>
      </c>
      <c r="I176" t="b">
        <v>0</v>
      </c>
      <c r="J176" t="b">
        <v>0</v>
      </c>
    </row>
    <row r="177" spans="1:10" hidden="1" x14ac:dyDescent="0.2">
      <c r="A177" t="s">
        <v>853</v>
      </c>
      <c r="B177" t="str">
        <f>VLOOKUP(Table16[[#This Row],[Metabolite ID]],Table18[],2,FALSE)</f>
        <v>Average diameter for VLDL particles</v>
      </c>
      <c r="C177" t="s">
        <v>1122</v>
      </c>
      <c r="D177">
        <v>599</v>
      </c>
      <c r="E177">
        <v>0.49801256582711106</v>
      </c>
      <c r="F177">
        <v>0.11472690617526554</v>
      </c>
      <c r="G177">
        <v>1.6665927895449506E-5</v>
      </c>
      <c r="H177" t="b">
        <v>0</v>
      </c>
      <c r="I177" t="b">
        <v>0</v>
      </c>
      <c r="J177" t="b">
        <v>0</v>
      </c>
    </row>
    <row r="178" spans="1:10" hidden="1" x14ac:dyDescent="0.2">
      <c r="A178" t="s">
        <v>853</v>
      </c>
      <c r="B178" t="str">
        <f>VLOOKUP(Table16[[#This Row],[Metabolite ID]],Table18[],2,FALSE)</f>
        <v>Average diameter for VLDL particles</v>
      </c>
      <c r="C178" t="s">
        <v>1123</v>
      </c>
      <c r="D178">
        <v>599</v>
      </c>
      <c r="E178">
        <v>0.44139157536750745</v>
      </c>
      <c r="F178">
        <v>8.724791781483536E-2</v>
      </c>
      <c r="G178">
        <v>5.6163341665391212E-7</v>
      </c>
      <c r="H178" t="b">
        <v>0</v>
      </c>
      <c r="I178" t="b">
        <v>0</v>
      </c>
      <c r="J178" t="b">
        <v>0</v>
      </c>
    </row>
    <row r="179" spans="1:10" x14ac:dyDescent="0.2">
      <c r="A179" t="s">
        <v>788</v>
      </c>
      <c r="B179" t="str">
        <f>VLOOKUP(Table16[[#This Row],[Metabolite ID]],Table18[],2,FALSE)</f>
        <v>Cholesterol in large VLDL</v>
      </c>
      <c r="C179" t="s">
        <v>1116</v>
      </c>
      <c r="D179">
        <v>599</v>
      </c>
      <c r="E179">
        <v>0.31773915824503013</v>
      </c>
      <c r="F179">
        <v>3.1313703720097681E-2</v>
      </c>
      <c r="G179" s="6">
        <v>3.4181728248435982E-24</v>
      </c>
      <c r="H179" t="b">
        <v>0</v>
      </c>
      <c r="I179" t="b">
        <v>0</v>
      </c>
      <c r="J179" t="b">
        <v>0</v>
      </c>
    </row>
    <row r="180" spans="1:10" hidden="1" x14ac:dyDescent="0.2">
      <c r="A180" t="s">
        <v>788</v>
      </c>
      <c r="B180" t="str">
        <f>VLOOKUP(Table16[[#This Row],[Metabolite ID]],Table18[],2,FALSE)</f>
        <v>Cholesterol in large VLDL</v>
      </c>
      <c r="C180" t="s">
        <v>1117</v>
      </c>
      <c r="D180">
        <v>599</v>
      </c>
      <c r="E180">
        <v>0.31773915824503013</v>
      </c>
      <c r="F180">
        <v>2.1681029715484204E-2</v>
      </c>
      <c r="G180">
        <v>1.2484530660420441E-48</v>
      </c>
      <c r="H180" t="b">
        <v>0</v>
      </c>
      <c r="I180" t="b">
        <v>0</v>
      </c>
      <c r="J180" t="b">
        <v>0</v>
      </c>
    </row>
    <row r="181" spans="1:10" hidden="1" x14ac:dyDescent="0.2">
      <c r="A181" t="s">
        <v>788</v>
      </c>
      <c r="B181" t="str">
        <f>VLOOKUP(Table16[[#This Row],[Metabolite ID]],Table18[],2,FALSE)</f>
        <v>Cholesterol in large VLDL</v>
      </c>
      <c r="C181" t="s">
        <v>1118</v>
      </c>
      <c r="D181">
        <v>599</v>
      </c>
      <c r="E181">
        <v>0.31829631185593149</v>
      </c>
      <c r="F181">
        <v>2.2176908946943637E-2</v>
      </c>
      <c r="G181">
        <v>1.0261623988747773E-46</v>
      </c>
      <c r="H181" t="b">
        <v>0</v>
      </c>
      <c r="I181" t="b">
        <v>0</v>
      </c>
      <c r="J181" t="b">
        <v>0</v>
      </c>
    </row>
    <row r="182" spans="1:10" hidden="1" x14ac:dyDescent="0.2">
      <c r="A182" t="s">
        <v>788</v>
      </c>
      <c r="B182" t="str">
        <f>VLOOKUP(Table16[[#This Row],[Metabolite ID]],Table18[],2,FALSE)</f>
        <v>Cholesterol in large VLDL</v>
      </c>
      <c r="C182" t="s">
        <v>1119</v>
      </c>
      <c r="D182">
        <v>599</v>
      </c>
      <c r="E182">
        <v>0.33049624060150379</v>
      </c>
      <c r="F182">
        <v>3.6451895220786748E-2</v>
      </c>
      <c r="G182">
        <v>1.2274274580131841E-19</v>
      </c>
      <c r="H182" t="b">
        <v>0</v>
      </c>
      <c r="I182" t="b">
        <v>0</v>
      </c>
      <c r="J182" t="b">
        <v>0</v>
      </c>
    </row>
    <row r="183" spans="1:10" hidden="1" x14ac:dyDescent="0.2">
      <c r="A183" t="s">
        <v>788</v>
      </c>
      <c r="B183" t="str">
        <f>VLOOKUP(Table16[[#This Row],[Metabolite ID]],Table18[],2,FALSE)</f>
        <v>Cholesterol in large VLDL</v>
      </c>
      <c r="C183" t="s">
        <v>1120</v>
      </c>
      <c r="D183">
        <v>599</v>
      </c>
      <c r="E183">
        <v>0.34710211095797838</v>
      </c>
      <c r="F183">
        <v>3.5866036089802579E-2</v>
      </c>
      <c r="G183">
        <v>3.749180085165174E-22</v>
      </c>
      <c r="H183" t="b">
        <v>0</v>
      </c>
      <c r="I183" t="b">
        <v>0</v>
      </c>
      <c r="J183" t="b">
        <v>0</v>
      </c>
    </row>
    <row r="184" spans="1:10" hidden="1" x14ac:dyDescent="0.2">
      <c r="A184" t="s">
        <v>788</v>
      </c>
      <c r="B184" t="str">
        <f>VLOOKUP(Table16[[#This Row],[Metabolite ID]],Table18[],2,FALSE)</f>
        <v>Cholesterol in large VLDL</v>
      </c>
      <c r="C184" t="s">
        <v>1121</v>
      </c>
      <c r="D184">
        <v>599</v>
      </c>
      <c r="E184">
        <v>0.45896548501405698</v>
      </c>
      <c r="F184">
        <v>0.15754626381748449</v>
      </c>
      <c r="G184">
        <v>3.710945307546972E-3</v>
      </c>
      <c r="H184" t="b">
        <v>0</v>
      </c>
      <c r="I184" t="b">
        <v>0</v>
      </c>
      <c r="J184" t="b">
        <v>0</v>
      </c>
    </row>
    <row r="185" spans="1:10" hidden="1" x14ac:dyDescent="0.2">
      <c r="A185" t="s">
        <v>788</v>
      </c>
      <c r="B185" t="str">
        <f>VLOOKUP(Table16[[#This Row],[Metabolite ID]],Table18[],2,FALSE)</f>
        <v>Cholesterol in large VLDL</v>
      </c>
      <c r="C185" t="s">
        <v>1122</v>
      </c>
      <c r="D185">
        <v>599</v>
      </c>
      <c r="E185">
        <v>0.48445431079631751</v>
      </c>
      <c r="F185">
        <v>0.10260404751875203</v>
      </c>
      <c r="G185">
        <v>2.9180850198732914E-6</v>
      </c>
      <c r="H185" t="b">
        <v>0</v>
      </c>
      <c r="I185" t="b">
        <v>0</v>
      </c>
      <c r="J185" t="b">
        <v>0</v>
      </c>
    </row>
    <row r="186" spans="1:10" hidden="1" x14ac:dyDescent="0.2">
      <c r="A186" t="s">
        <v>788</v>
      </c>
      <c r="B186" t="str">
        <f>VLOOKUP(Table16[[#This Row],[Metabolite ID]],Table18[],2,FALSE)</f>
        <v>Cholesterol in large VLDL</v>
      </c>
      <c r="C186" t="s">
        <v>1123</v>
      </c>
      <c r="D186">
        <v>599</v>
      </c>
      <c r="E186">
        <v>0.38198830304117271</v>
      </c>
      <c r="F186">
        <v>8.6796847109540873E-2</v>
      </c>
      <c r="G186">
        <v>1.2768050419058648E-5</v>
      </c>
      <c r="H186" t="b">
        <v>0</v>
      </c>
      <c r="I186" t="b">
        <v>0</v>
      </c>
      <c r="J186" t="b">
        <v>0</v>
      </c>
    </row>
    <row r="187" spans="1:10" x14ac:dyDescent="0.2">
      <c r="A187" t="s">
        <v>774</v>
      </c>
      <c r="B187" t="str">
        <f>VLOOKUP(Table16[[#This Row],[Metabolite ID]],Table18[],2,FALSE)</f>
        <v>Cholesterol in large HDL</v>
      </c>
      <c r="C187" t="s">
        <v>1116</v>
      </c>
      <c r="D187">
        <v>599</v>
      </c>
      <c r="E187">
        <v>-0.33539921355453789</v>
      </c>
      <c r="F187">
        <v>3.3379163221418762E-2</v>
      </c>
      <c r="G187" s="6">
        <v>9.3597530453627412E-24</v>
      </c>
      <c r="H187" t="b">
        <v>0</v>
      </c>
      <c r="I187" t="b">
        <v>0</v>
      </c>
      <c r="J187" t="b">
        <v>0</v>
      </c>
    </row>
    <row r="188" spans="1:10" hidden="1" x14ac:dyDescent="0.2">
      <c r="A188" t="s">
        <v>774</v>
      </c>
      <c r="B188" t="str">
        <f>VLOOKUP(Table16[[#This Row],[Metabolite ID]],Table18[],2,FALSE)</f>
        <v>Cholesterol in large HDL</v>
      </c>
      <c r="C188" t="s">
        <v>1117</v>
      </c>
      <c r="D188">
        <v>599</v>
      </c>
      <c r="E188">
        <v>-0.33539921355453789</v>
      </c>
      <c r="F188">
        <v>2.1627835664796501E-2</v>
      </c>
      <c r="G188">
        <v>3.0743346900101956E-54</v>
      </c>
      <c r="H188" t="b">
        <v>0</v>
      </c>
      <c r="I188" t="b">
        <v>0</v>
      </c>
      <c r="J188" t="b">
        <v>0</v>
      </c>
    </row>
    <row r="189" spans="1:10" hidden="1" x14ac:dyDescent="0.2">
      <c r="A189" t="s">
        <v>774</v>
      </c>
      <c r="B189" t="str">
        <f>VLOOKUP(Table16[[#This Row],[Metabolite ID]],Table18[],2,FALSE)</f>
        <v>Cholesterol in large HDL</v>
      </c>
      <c r="C189" t="s">
        <v>1118</v>
      </c>
      <c r="D189">
        <v>599</v>
      </c>
      <c r="E189">
        <v>-0.34363702123936996</v>
      </c>
      <c r="F189">
        <v>2.2203558508309355E-2</v>
      </c>
      <c r="G189">
        <v>4.9866743912443142E-54</v>
      </c>
      <c r="H189" t="b">
        <v>0</v>
      </c>
      <c r="I189" t="b">
        <v>0</v>
      </c>
      <c r="J189" t="b">
        <v>0</v>
      </c>
    </row>
    <row r="190" spans="1:10" hidden="1" x14ac:dyDescent="0.2">
      <c r="A190" t="s">
        <v>774</v>
      </c>
      <c r="B190" t="str">
        <f>VLOOKUP(Table16[[#This Row],[Metabolite ID]],Table18[],2,FALSE)</f>
        <v>Cholesterol in large HDL</v>
      </c>
      <c r="C190" t="s">
        <v>1119</v>
      </c>
      <c r="D190">
        <v>599</v>
      </c>
      <c r="E190">
        <v>-0.33198093023255815</v>
      </c>
      <c r="F190">
        <v>3.5992180404291058E-2</v>
      </c>
      <c r="G190">
        <v>2.8703200998485719E-20</v>
      </c>
      <c r="H190" t="b">
        <v>0</v>
      </c>
      <c r="I190" t="b">
        <v>0</v>
      </c>
      <c r="J190" t="b">
        <v>0</v>
      </c>
    </row>
    <row r="191" spans="1:10" hidden="1" x14ac:dyDescent="0.2">
      <c r="A191" t="s">
        <v>774</v>
      </c>
      <c r="B191" t="str">
        <f>VLOOKUP(Table16[[#This Row],[Metabolite ID]],Table18[],2,FALSE)</f>
        <v>Cholesterol in large HDL</v>
      </c>
      <c r="C191" t="s">
        <v>1120</v>
      </c>
      <c r="D191">
        <v>599</v>
      </c>
      <c r="E191">
        <v>-0.34982518356260855</v>
      </c>
      <c r="F191">
        <v>3.7122485401478902E-2</v>
      </c>
      <c r="G191">
        <v>4.3613535608465095E-21</v>
      </c>
      <c r="H191" t="b">
        <v>0</v>
      </c>
      <c r="I191" t="b">
        <v>0</v>
      </c>
      <c r="J191" t="b">
        <v>0</v>
      </c>
    </row>
    <row r="192" spans="1:10" hidden="1" x14ac:dyDescent="0.2">
      <c r="A192" t="s">
        <v>774</v>
      </c>
      <c r="B192" t="str">
        <f>VLOOKUP(Table16[[#This Row],[Metabolite ID]],Table18[],2,FALSE)</f>
        <v>Cholesterol in large HDL</v>
      </c>
      <c r="C192" t="s">
        <v>1121</v>
      </c>
      <c r="D192">
        <v>599</v>
      </c>
      <c r="E192">
        <v>-0.31938785743700038</v>
      </c>
      <c r="F192">
        <v>0.15283555351710981</v>
      </c>
      <c r="G192">
        <v>3.7062323182629066E-2</v>
      </c>
      <c r="H192" t="b">
        <v>0</v>
      </c>
      <c r="I192" t="b">
        <v>0</v>
      </c>
      <c r="J192" t="b">
        <v>0</v>
      </c>
    </row>
    <row r="193" spans="1:10" hidden="1" x14ac:dyDescent="0.2">
      <c r="A193" t="s">
        <v>774</v>
      </c>
      <c r="B193" t="str">
        <f>VLOOKUP(Table16[[#This Row],[Metabolite ID]],Table18[],2,FALSE)</f>
        <v>Cholesterol in large HDL</v>
      </c>
      <c r="C193" t="s">
        <v>1122</v>
      </c>
      <c r="D193">
        <v>599</v>
      </c>
      <c r="E193">
        <v>-0.39987845377739362</v>
      </c>
      <c r="F193">
        <v>9.7176362847378253E-2</v>
      </c>
      <c r="G193">
        <v>4.4156423479484154E-5</v>
      </c>
      <c r="H193" t="b">
        <v>0</v>
      </c>
      <c r="I193" t="b">
        <v>0</v>
      </c>
      <c r="J193" t="b">
        <v>0</v>
      </c>
    </row>
    <row r="194" spans="1:10" hidden="1" x14ac:dyDescent="0.2">
      <c r="A194" t="s">
        <v>774</v>
      </c>
      <c r="B194" t="str">
        <f>VLOOKUP(Table16[[#This Row],[Metabolite ID]],Table18[],2,FALSE)</f>
        <v>Cholesterol in large HDL</v>
      </c>
      <c r="C194" t="s">
        <v>1123</v>
      </c>
      <c r="D194">
        <v>599</v>
      </c>
      <c r="E194">
        <v>-0.23391849062800005</v>
      </c>
      <c r="F194">
        <v>9.2470517190970811E-2</v>
      </c>
      <c r="G194">
        <v>1.1673621644607298E-2</v>
      </c>
      <c r="H194" t="b">
        <v>0</v>
      </c>
      <c r="I194" t="b">
        <v>0</v>
      </c>
      <c r="J194" t="b">
        <v>0</v>
      </c>
    </row>
    <row r="195" spans="1:10" x14ac:dyDescent="0.2">
      <c r="A195" t="s">
        <v>842</v>
      </c>
      <c r="B195" t="str">
        <f>VLOOKUP(Table16[[#This Row],[Metabolite ID]],Table18[],2,FALSE)</f>
        <v>Total lipids in small VLDL</v>
      </c>
      <c r="C195" t="s">
        <v>1116</v>
      </c>
      <c r="D195">
        <v>599</v>
      </c>
      <c r="E195">
        <v>0.32624506256512098</v>
      </c>
      <c r="F195">
        <v>3.2718438289078521E-2</v>
      </c>
      <c r="G195" s="6">
        <v>2.0356581460328274E-23</v>
      </c>
      <c r="H195" t="b">
        <v>0</v>
      </c>
      <c r="I195" t="b">
        <v>0</v>
      </c>
      <c r="J195" t="b">
        <v>0</v>
      </c>
    </row>
    <row r="196" spans="1:10" hidden="1" x14ac:dyDescent="0.2">
      <c r="A196" t="s">
        <v>842</v>
      </c>
      <c r="B196" t="str">
        <f>VLOOKUP(Table16[[#This Row],[Metabolite ID]],Table18[],2,FALSE)</f>
        <v>Total lipids in small VLDL</v>
      </c>
      <c r="C196" t="s">
        <v>1117</v>
      </c>
      <c r="D196">
        <v>599</v>
      </c>
      <c r="E196">
        <v>0.32624506256512098</v>
      </c>
      <c r="F196">
        <v>2.1638710819530501E-2</v>
      </c>
      <c r="G196">
        <v>2.2974680019876628E-51</v>
      </c>
      <c r="H196" t="b">
        <v>0</v>
      </c>
      <c r="I196" t="b">
        <v>0</v>
      </c>
      <c r="J196" t="b">
        <v>0</v>
      </c>
    </row>
    <row r="197" spans="1:10" hidden="1" x14ac:dyDescent="0.2">
      <c r="A197" t="s">
        <v>842</v>
      </c>
      <c r="B197" t="str">
        <f>VLOOKUP(Table16[[#This Row],[Metabolite ID]],Table18[],2,FALSE)</f>
        <v>Total lipids in small VLDL</v>
      </c>
      <c r="C197" t="s">
        <v>1118</v>
      </c>
      <c r="D197">
        <v>599</v>
      </c>
      <c r="E197">
        <v>0.32705142195901676</v>
      </c>
      <c r="F197">
        <v>2.2189244185306337E-2</v>
      </c>
      <c r="G197">
        <v>3.6110506216782897E-49</v>
      </c>
      <c r="H197" t="b">
        <v>0</v>
      </c>
      <c r="I197" t="b">
        <v>0</v>
      </c>
      <c r="J197" t="b">
        <v>0</v>
      </c>
    </row>
    <row r="198" spans="1:10" hidden="1" x14ac:dyDescent="0.2">
      <c r="A198" t="s">
        <v>842</v>
      </c>
      <c r="B198" t="str">
        <f>VLOOKUP(Table16[[#This Row],[Metabolite ID]],Table18[],2,FALSE)</f>
        <v>Total lipids in small VLDL</v>
      </c>
      <c r="C198" t="s">
        <v>1119</v>
      </c>
      <c r="D198">
        <v>599</v>
      </c>
      <c r="E198">
        <v>0.32120755813953489</v>
      </c>
      <c r="F198">
        <v>3.6763663672350323E-2</v>
      </c>
      <c r="G198">
        <v>2.3918501948876226E-18</v>
      </c>
      <c r="H198" t="b">
        <v>0</v>
      </c>
      <c r="I198" t="b">
        <v>0</v>
      </c>
      <c r="J198" t="b">
        <v>0</v>
      </c>
    </row>
    <row r="199" spans="1:10" hidden="1" x14ac:dyDescent="0.2">
      <c r="A199" t="s">
        <v>842</v>
      </c>
      <c r="B199" t="str">
        <f>VLOOKUP(Table16[[#This Row],[Metabolite ID]],Table18[],2,FALSE)</f>
        <v>Total lipids in small VLDL</v>
      </c>
      <c r="C199" t="s">
        <v>1120</v>
      </c>
      <c r="D199">
        <v>599</v>
      </c>
      <c r="E199">
        <v>0.35629617522624979</v>
      </c>
      <c r="F199">
        <v>3.6141254353836187E-2</v>
      </c>
      <c r="G199">
        <v>6.3024574536833664E-23</v>
      </c>
      <c r="H199" t="b">
        <v>0</v>
      </c>
      <c r="I199" t="b">
        <v>0</v>
      </c>
      <c r="J199" t="b">
        <v>0</v>
      </c>
    </row>
    <row r="200" spans="1:10" hidden="1" x14ac:dyDescent="0.2">
      <c r="A200" t="s">
        <v>842</v>
      </c>
      <c r="B200" t="str">
        <f>VLOOKUP(Table16[[#This Row],[Metabolite ID]],Table18[],2,FALSE)</f>
        <v>Total lipids in small VLDL</v>
      </c>
      <c r="C200" t="s">
        <v>1121</v>
      </c>
      <c r="D200">
        <v>599</v>
      </c>
      <c r="E200">
        <v>0.53120322448530866</v>
      </c>
      <c r="F200">
        <v>0.13938620380406794</v>
      </c>
      <c r="G200">
        <v>1.5272469393575464E-4</v>
      </c>
      <c r="H200" t="b">
        <v>0</v>
      </c>
      <c r="I200" t="b">
        <v>0</v>
      </c>
      <c r="J200" t="b">
        <v>0</v>
      </c>
    </row>
    <row r="201" spans="1:10" hidden="1" x14ac:dyDescent="0.2">
      <c r="A201" t="s">
        <v>842</v>
      </c>
      <c r="B201" t="str">
        <f>VLOOKUP(Table16[[#This Row],[Metabolite ID]],Table18[],2,FALSE)</f>
        <v>Total lipids in small VLDL</v>
      </c>
      <c r="C201" t="s">
        <v>1122</v>
      </c>
      <c r="D201">
        <v>599</v>
      </c>
      <c r="E201">
        <v>0.53120322448530866</v>
      </c>
      <c r="F201">
        <v>9.3430563252189999E-2</v>
      </c>
      <c r="G201">
        <v>2.0403789823560762E-8</v>
      </c>
      <c r="H201" t="b">
        <v>0</v>
      </c>
      <c r="I201" t="b">
        <v>0</v>
      </c>
      <c r="J201" t="b">
        <v>0</v>
      </c>
    </row>
    <row r="202" spans="1:10" hidden="1" x14ac:dyDescent="0.2">
      <c r="A202" t="s">
        <v>842</v>
      </c>
      <c r="B202" t="str">
        <f>VLOOKUP(Table16[[#This Row],[Metabolite ID]],Table18[],2,FALSE)</f>
        <v>Total lipids in small VLDL</v>
      </c>
      <c r="C202" t="s">
        <v>1123</v>
      </c>
      <c r="D202">
        <v>599</v>
      </c>
      <c r="E202">
        <v>0.31377209441044124</v>
      </c>
      <c r="F202">
        <v>9.0737648114385991E-2</v>
      </c>
      <c r="G202">
        <v>5.8290687888722971E-4</v>
      </c>
      <c r="H202" t="b">
        <v>0</v>
      </c>
      <c r="I202" t="b">
        <v>0</v>
      </c>
      <c r="J202" t="b">
        <v>0</v>
      </c>
    </row>
    <row r="203" spans="1:10" x14ac:dyDescent="0.2">
      <c r="A203" t="s">
        <v>789</v>
      </c>
      <c r="B203" t="str">
        <f>VLOOKUP(Table16[[#This Row],[Metabolite ID]],Table18[],2,FALSE)</f>
        <v>Cholesteryl esters in large VLDL</v>
      </c>
      <c r="C203" t="s">
        <v>1116</v>
      </c>
      <c r="D203">
        <v>599</v>
      </c>
      <c r="E203">
        <v>0.3095523505294217</v>
      </c>
      <c r="F203">
        <v>3.1142899436953562E-2</v>
      </c>
      <c r="G203" s="6">
        <v>2.7955337514690686E-23</v>
      </c>
      <c r="H203" t="b">
        <v>0</v>
      </c>
      <c r="I203" t="b">
        <v>0</v>
      </c>
      <c r="J203" t="b">
        <v>0</v>
      </c>
    </row>
    <row r="204" spans="1:10" hidden="1" x14ac:dyDescent="0.2">
      <c r="A204" t="s">
        <v>789</v>
      </c>
      <c r="B204" t="str">
        <f>VLOOKUP(Table16[[#This Row],[Metabolite ID]],Table18[],2,FALSE)</f>
        <v>Cholesteryl esters in large VLDL</v>
      </c>
      <c r="C204" t="s">
        <v>1117</v>
      </c>
      <c r="D204">
        <v>599</v>
      </c>
      <c r="E204">
        <v>0.3095523505294217</v>
      </c>
      <c r="F204">
        <v>2.1681569617263335E-2</v>
      </c>
      <c r="G204">
        <v>3.0350566343024454E-46</v>
      </c>
      <c r="H204" t="b">
        <v>0</v>
      </c>
      <c r="I204" t="b">
        <v>0</v>
      </c>
      <c r="J204" t="b">
        <v>0</v>
      </c>
    </row>
    <row r="205" spans="1:10" hidden="1" x14ac:dyDescent="0.2">
      <c r="A205" t="s">
        <v>789</v>
      </c>
      <c r="B205" t="str">
        <f>VLOOKUP(Table16[[#This Row],[Metabolite ID]],Table18[],2,FALSE)</f>
        <v>Cholesteryl esters in large VLDL</v>
      </c>
      <c r="C205" t="s">
        <v>1118</v>
      </c>
      <c r="D205">
        <v>599</v>
      </c>
      <c r="E205">
        <v>0.31014446675877766</v>
      </c>
      <c r="F205">
        <v>2.2171095068799145E-2</v>
      </c>
      <c r="G205">
        <v>1.8275974517243855E-44</v>
      </c>
      <c r="H205" t="b">
        <v>0</v>
      </c>
      <c r="I205" t="b">
        <v>0</v>
      </c>
      <c r="J205" t="b">
        <v>0</v>
      </c>
    </row>
    <row r="206" spans="1:10" hidden="1" x14ac:dyDescent="0.2">
      <c r="A206" t="s">
        <v>789</v>
      </c>
      <c r="B206" t="str">
        <f>VLOOKUP(Table16[[#This Row],[Metabolite ID]],Table18[],2,FALSE)</f>
        <v>Cholesteryl esters in large VLDL</v>
      </c>
      <c r="C206" t="s">
        <v>1119</v>
      </c>
      <c r="D206">
        <v>599</v>
      </c>
      <c r="E206">
        <v>0.31088344827586206</v>
      </c>
      <c r="F206">
        <v>3.5538299662512228E-2</v>
      </c>
      <c r="G206">
        <v>2.1747049814088899E-18</v>
      </c>
      <c r="H206" t="b">
        <v>0</v>
      </c>
      <c r="I206" t="b">
        <v>0</v>
      </c>
      <c r="J206" t="b">
        <v>0</v>
      </c>
    </row>
    <row r="207" spans="1:10" hidden="1" x14ac:dyDescent="0.2">
      <c r="A207" t="s">
        <v>789</v>
      </c>
      <c r="B207" t="str">
        <f>VLOOKUP(Table16[[#This Row],[Metabolite ID]],Table18[],2,FALSE)</f>
        <v>Cholesteryl esters in large VLDL</v>
      </c>
      <c r="C207" t="s">
        <v>1120</v>
      </c>
      <c r="D207">
        <v>599</v>
      </c>
      <c r="E207">
        <v>0.34540570092350792</v>
      </c>
      <c r="F207">
        <v>3.7224815654622108E-2</v>
      </c>
      <c r="G207">
        <v>1.7122171578724452E-20</v>
      </c>
      <c r="H207" t="b">
        <v>0</v>
      </c>
      <c r="I207" t="b">
        <v>0</v>
      </c>
      <c r="J207" t="b">
        <v>0</v>
      </c>
    </row>
    <row r="208" spans="1:10" hidden="1" x14ac:dyDescent="0.2">
      <c r="A208" t="s">
        <v>789</v>
      </c>
      <c r="B208" t="str">
        <f>VLOOKUP(Table16[[#This Row],[Metabolite ID]],Table18[],2,FALSE)</f>
        <v>Cholesteryl esters in large VLDL</v>
      </c>
      <c r="C208" t="s">
        <v>1121</v>
      </c>
      <c r="D208">
        <v>599</v>
      </c>
      <c r="E208">
        <v>0.41454358402389069</v>
      </c>
      <c r="F208">
        <v>0.16117667592426796</v>
      </c>
      <c r="G208">
        <v>1.0352099957704837E-2</v>
      </c>
      <c r="H208" t="b">
        <v>0</v>
      </c>
      <c r="I208" t="b">
        <v>0</v>
      </c>
      <c r="J208" t="b">
        <v>0</v>
      </c>
    </row>
    <row r="209" spans="1:10" hidden="1" x14ac:dyDescent="0.2">
      <c r="A209" t="s">
        <v>789</v>
      </c>
      <c r="B209" t="str">
        <f>VLOOKUP(Table16[[#This Row],[Metabolite ID]],Table18[],2,FALSE)</f>
        <v>Cholesteryl esters in large VLDL</v>
      </c>
      <c r="C209" t="s">
        <v>1122</v>
      </c>
      <c r="D209">
        <v>599</v>
      </c>
      <c r="E209">
        <v>0.51741728467431791</v>
      </c>
      <c r="F209">
        <v>0.10974343444883372</v>
      </c>
      <c r="G209">
        <v>3.0136250413795456E-6</v>
      </c>
      <c r="H209" t="b">
        <v>0</v>
      </c>
      <c r="I209" t="b">
        <v>0</v>
      </c>
      <c r="J209" t="b">
        <v>0</v>
      </c>
    </row>
    <row r="210" spans="1:10" hidden="1" x14ac:dyDescent="0.2">
      <c r="A210" t="s">
        <v>789</v>
      </c>
      <c r="B210" t="str">
        <f>VLOOKUP(Table16[[#This Row],[Metabolite ID]],Table18[],2,FALSE)</f>
        <v>Cholesteryl esters in large VLDL</v>
      </c>
      <c r="C210" t="s">
        <v>1123</v>
      </c>
      <c r="D210">
        <v>599</v>
      </c>
      <c r="E210">
        <v>0.38785845493158155</v>
      </c>
      <c r="F210">
        <v>8.6299545334750552E-2</v>
      </c>
      <c r="G210">
        <v>8.3841258935821731E-6</v>
      </c>
      <c r="H210" t="b">
        <v>0</v>
      </c>
      <c r="I210" t="b">
        <v>0</v>
      </c>
      <c r="J210" t="b">
        <v>0</v>
      </c>
    </row>
    <row r="211" spans="1:10" x14ac:dyDescent="0.2">
      <c r="A211" t="s">
        <v>868</v>
      </c>
      <c r="B211" t="str">
        <f>VLOOKUP(Table16[[#This Row],[Metabolite ID]],Table18[],2,FALSE)</f>
        <v>Triglycerides in very large VLDL</v>
      </c>
      <c r="C211" t="s">
        <v>1116</v>
      </c>
      <c r="D211">
        <v>599</v>
      </c>
      <c r="E211">
        <v>0.30127356621992446</v>
      </c>
      <c r="F211">
        <v>3.0353713815582349E-2</v>
      </c>
      <c r="G211" s="6">
        <v>3.227189265388855E-23</v>
      </c>
      <c r="H211" t="b">
        <v>0</v>
      </c>
      <c r="I211" t="b">
        <v>0</v>
      </c>
      <c r="J211" t="b">
        <v>0</v>
      </c>
    </row>
    <row r="212" spans="1:10" hidden="1" x14ac:dyDescent="0.2">
      <c r="A212" t="s">
        <v>868</v>
      </c>
      <c r="B212" t="str">
        <f>VLOOKUP(Table16[[#This Row],[Metabolite ID]],Table18[],2,FALSE)</f>
        <v>Triglycerides in very large VLDL</v>
      </c>
      <c r="C212" t="s">
        <v>1117</v>
      </c>
      <c r="D212">
        <v>599</v>
      </c>
      <c r="E212">
        <v>0.30127356621992446</v>
      </c>
      <c r="F212">
        <v>2.1697036774586405E-2</v>
      </c>
      <c r="G212">
        <v>7.7589101998547967E-44</v>
      </c>
      <c r="H212" t="b">
        <v>0</v>
      </c>
      <c r="I212" t="b">
        <v>0</v>
      </c>
      <c r="J212" t="b">
        <v>0</v>
      </c>
    </row>
    <row r="213" spans="1:10" hidden="1" x14ac:dyDescent="0.2">
      <c r="A213" t="s">
        <v>868</v>
      </c>
      <c r="B213" t="str">
        <f>VLOOKUP(Table16[[#This Row],[Metabolite ID]],Table18[],2,FALSE)</f>
        <v>Triglycerides in very large VLDL</v>
      </c>
      <c r="C213" t="s">
        <v>1118</v>
      </c>
      <c r="D213">
        <v>599</v>
      </c>
      <c r="E213">
        <v>0.30164008666799663</v>
      </c>
      <c r="F213">
        <v>2.2162483663406257E-2</v>
      </c>
      <c r="G213">
        <v>3.4737638080395188E-42</v>
      </c>
      <c r="H213" t="b">
        <v>0</v>
      </c>
      <c r="I213" t="b">
        <v>0</v>
      </c>
      <c r="J213" t="b">
        <v>0</v>
      </c>
    </row>
    <row r="214" spans="1:10" hidden="1" x14ac:dyDescent="0.2">
      <c r="A214" t="s">
        <v>868</v>
      </c>
      <c r="B214" t="str">
        <f>VLOOKUP(Table16[[#This Row],[Metabolite ID]],Table18[],2,FALSE)</f>
        <v>Triglycerides in very large VLDL</v>
      </c>
      <c r="C214" t="s">
        <v>1119</v>
      </c>
      <c r="D214">
        <v>599</v>
      </c>
      <c r="E214">
        <v>0.31306190476190471</v>
      </c>
      <c r="F214">
        <v>3.4328720948737443E-2</v>
      </c>
      <c r="G214">
        <v>7.544871231610897E-20</v>
      </c>
      <c r="H214" t="b">
        <v>0</v>
      </c>
      <c r="I214" t="b">
        <v>0</v>
      </c>
      <c r="J214" t="b">
        <v>0</v>
      </c>
    </row>
    <row r="215" spans="1:10" hidden="1" x14ac:dyDescent="0.2">
      <c r="A215" t="s">
        <v>868</v>
      </c>
      <c r="B215" t="str">
        <f>VLOOKUP(Table16[[#This Row],[Metabolite ID]],Table18[],2,FALSE)</f>
        <v>Triglycerides in very large VLDL</v>
      </c>
      <c r="C215" t="s">
        <v>1120</v>
      </c>
      <c r="D215">
        <v>599</v>
      </c>
      <c r="E215">
        <v>0.32889863963870025</v>
      </c>
      <c r="F215">
        <v>3.8223858293431487E-2</v>
      </c>
      <c r="G215">
        <v>7.662479095362298E-18</v>
      </c>
      <c r="H215" t="b">
        <v>0</v>
      </c>
      <c r="I215" t="b">
        <v>0</v>
      </c>
      <c r="J215" t="b">
        <v>0</v>
      </c>
    </row>
    <row r="216" spans="1:10" hidden="1" x14ac:dyDescent="0.2">
      <c r="A216" t="s">
        <v>868</v>
      </c>
      <c r="B216" t="str">
        <f>VLOOKUP(Table16[[#This Row],[Metabolite ID]],Table18[],2,FALSE)</f>
        <v>Triglycerides in very large VLDL</v>
      </c>
      <c r="C216" t="s">
        <v>1121</v>
      </c>
      <c r="D216">
        <v>599</v>
      </c>
      <c r="E216">
        <v>0.36699171431229294</v>
      </c>
      <c r="F216">
        <v>0.15207833838518836</v>
      </c>
      <c r="G216">
        <v>1.6113882771263414E-2</v>
      </c>
      <c r="H216" t="b">
        <v>0</v>
      </c>
      <c r="I216" t="b">
        <v>0</v>
      </c>
      <c r="J216" t="b">
        <v>0</v>
      </c>
    </row>
    <row r="217" spans="1:10" hidden="1" x14ac:dyDescent="0.2">
      <c r="A217" t="s">
        <v>868</v>
      </c>
      <c r="B217" t="str">
        <f>VLOOKUP(Table16[[#This Row],[Metabolite ID]],Table18[],2,FALSE)</f>
        <v>Triglycerides in very large VLDL</v>
      </c>
      <c r="C217" t="s">
        <v>1122</v>
      </c>
      <c r="D217">
        <v>599</v>
      </c>
      <c r="E217">
        <v>0.39102003081080161</v>
      </c>
      <c r="F217">
        <v>9.2987656761361989E-2</v>
      </c>
      <c r="G217">
        <v>3.0096287779023038E-5</v>
      </c>
      <c r="H217" t="b">
        <v>0</v>
      </c>
      <c r="I217" t="b">
        <v>0</v>
      </c>
      <c r="J217" t="b">
        <v>0</v>
      </c>
    </row>
    <row r="218" spans="1:10" hidden="1" x14ac:dyDescent="0.2">
      <c r="A218" t="s">
        <v>868</v>
      </c>
      <c r="B218" t="str">
        <f>VLOOKUP(Table16[[#This Row],[Metabolite ID]],Table18[],2,FALSE)</f>
        <v>Triglycerides in very large VLDL</v>
      </c>
      <c r="C218" t="s">
        <v>1123</v>
      </c>
      <c r="D218">
        <v>599</v>
      </c>
      <c r="E218">
        <v>0.34888391914141365</v>
      </c>
      <c r="F218">
        <v>8.4158595940642567E-2</v>
      </c>
      <c r="G218">
        <v>3.8809357244328548E-5</v>
      </c>
      <c r="H218" t="b">
        <v>0</v>
      </c>
      <c r="I218" t="b">
        <v>0</v>
      </c>
      <c r="J218" t="b">
        <v>0</v>
      </c>
    </row>
    <row r="219" spans="1:10" x14ac:dyDescent="0.2">
      <c r="A219" t="s">
        <v>801</v>
      </c>
      <c r="B219" t="str">
        <f>VLOOKUP(Table16[[#This Row],[Metabolite ID]],Table18[],2,FALSE)</f>
        <v>Triglycerides in medium HDL</v>
      </c>
      <c r="C219" t="s">
        <v>1116</v>
      </c>
      <c r="D219">
        <v>599</v>
      </c>
      <c r="E219">
        <v>0.26854153471714276</v>
      </c>
      <c r="F219">
        <v>2.7219123277222052E-2</v>
      </c>
      <c r="G219" s="6">
        <v>5.8499099093839419E-23</v>
      </c>
      <c r="H219" t="b">
        <v>0</v>
      </c>
      <c r="I219" t="b">
        <v>0</v>
      </c>
      <c r="J219" t="b">
        <v>0</v>
      </c>
    </row>
    <row r="220" spans="1:10" hidden="1" x14ac:dyDescent="0.2">
      <c r="A220" t="s">
        <v>801</v>
      </c>
      <c r="B220" t="str">
        <f>VLOOKUP(Table16[[#This Row],[Metabolite ID]],Table18[],2,FALSE)</f>
        <v>Triglycerides in medium HDL</v>
      </c>
      <c r="C220" t="s">
        <v>1117</v>
      </c>
      <c r="D220">
        <v>599</v>
      </c>
      <c r="E220">
        <v>0.26854153471714276</v>
      </c>
      <c r="F220">
        <v>2.168109061573702E-2</v>
      </c>
      <c r="G220">
        <v>3.1126284593313472E-35</v>
      </c>
      <c r="H220" t="b">
        <v>0</v>
      </c>
      <c r="I220" t="b">
        <v>0</v>
      </c>
      <c r="J220" t="b">
        <v>0</v>
      </c>
    </row>
    <row r="221" spans="1:10" hidden="1" x14ac:dyDescent="0.2">
      <c r="A221" t="s">
        <v>801</v>
      </c>
      <c r="B221" t="str">
        <f>VLOOKUP(Table16[[#This Row],[Metabolite ID]],Table18[],2,FALSE)</f>
        <v>Triglycerides in medium HDL</v>
      </c>
      <c r="C221" t="s">
        <v>1118</v>
      </c>
      <c r="D221">
        <v>599</v>
      </c>
      <c r="E221">
        <v>0.26879739940329445</v>
      </c>
      <c r="F221">
        <v>2.2047504956648145E-2</v>
      </c>
      <c r="G221">
        <v>3.4400635931414897E-34</v>
      </c>
      <c r="H221" t="b">
        <v>0</v>
      </c>
      <c r="I221" t="b">
        <v>0</v>
      </c>
      <c r="J221" t="b">
        <v>0</v>
      </c>
    </row>
    <row r="222" spans="1:10" hidden="1" x14ac:dyDescent="0.2">
      <c r="A222" t="s">
        <v>801</v>
      </c>
      <c r="B222" t="str">
        <f>VLOOKUP(Table16[[#This Row],[Metabolite ID]],Table18[],2,FALSE)</f>
        <v>Triglycerides in medium HDL</v>
      </c>
      <c r="C222" t="s">
        <v>1119</v>
      </c>
      <c r="D222">
        <v>599</v>
      </c>
      <c r="E222">
        <v>0.23140507246376812</v>
      </c>
      <c r="F222">
        <v>3.4967055331096487E-2</v>
      </c>
      <c r="G222">
        <v>3.6457720686525941E-11</v>
      </c>
      <c r="H222" t="b">
        <v>0</v>
      </c>
      <c r="I222" t="b">
        <v>0</v>
      </c>
      <c r="J222" t="b">
        <v>0</v>
      </c>
    </row>
    <row r="223" spans="1:10" hidden="1" x14ac:dyDescent="0.2">
      <c r="A223" t="s">
        <v>801</v>
      </c>
      <c r="B223" t="str">
        <f>VLOOKUP(Table16[[#This Row],[Metabolite ID]],Table18[],2,FALSE)</f>
        <v>Triglycerides in medium HDL</v>
      </c>
      <c r="C223" t="s">
        <v>1120</v>
      </c>
      <c r="D223">
        <v>599</v>
      </c>
      <c r="E223">
        <v>0.27740204384620493</v>
      </c>
      <c r="F223">
        <v>3.6811963854637392E-2</v>
      </c>
      <c r="G223">
        <v>4.8591146680995435E-14</v>
      </c>
      <c r="H223" t="b">
        <v>0</v>
      </c>
      <c r="I223" t="b">
        <v>0</v>
      </c>
      <c r="J223" t="b">
        <v>0</v>
      </c>
    </row>
    <row r="224" spans="1:10" hidden="1" x14ac:dyDescent="0.2">
      <c r="A224" t="s">
        <v>801</v>
      </c>
      <c r="B224" t="str">
        <f>VLOOKUP(Table16[[#This Row],[Metabolite ID]],Table18[],2,FALSE)</f>
        <v>Triglycerides in medium HDL</v>
      </c>
      <c r="C224" t="s">
        <v>1121</v>
      </c>
      <c r="D224">
        <v>599</v>
      </c>
      <c r="E224">
        <v>0.12269523249656489</v>
      </c>
      <c r="F224">
        <v>0.14954026109197302</v>
      </c>
      <c r="G224">
        <v>0.41226778415613097</v>
      </c>
      <c r="H224" t="b">
        <v>0</v>
      </c>
      <c r="I224" t="b">
        <v>0</v>
      </c>
      <c r="J224" t="b">
        <v>0</v>
      </c>
    </row>
    <row r="225" spans="1:10" hidden="1" x14ac:dyDescent="0.2">
      <c r="A225" t="s">
        <v>801</v>
      </c>
      <c r="B225" t="str">
        <f>VLOOKUP(Table16[[#This Row],[Metabolite ID]],Table18[],2,FALSE)</f>
        <v>Triglycerides in medium HDL</v>
      </c>
      <c r="C225" t="s">
        <v>1122</v>
      </c>
      <c r="D225">
        <v>599</v>
      </c>
      <c r="E225">
        <v>0.29400225345941999</v>
      </c>
      <c r="F225">
        <v>0.10269241663541914</v>
      </c>
      <c r="G225">
        <v>4.3443588235561317E-3</v>
      </c>
      <c r="H225" t="b">
        <v>0</v>
      </c>
      <c r="I225" t="b">
        <v>0</v>
      </c>
      <c r="J225" t="b">
        <v>0</v>
      </c>
    </row>
    <row r="226" spans="1:10" hidden="1" x14ac:dyDescent="0.2">
      <c r="A226" t="s">
        <v>801</v>
      </c>
      <c r="B226" t="str">
        <f>VLOOKUP(Table16[[#This Row],[Metabolite ID]],Table18[],2,FALSE)</f>
        <v>Triglycerides in medium HDL</v>
      </c>
      <c r="C226" t="s">
        <v>1123</v>
      </c>
      <c r="D226">
        <v>599</v>
      </c>
      <c r="E226">
        <v>0.31816441508060839</v>
      </c>
      <c r="F226">
        <v>7.5458073271587559E-2</v>
      </c>
      <c r="G226">
        <v>2.8667992871746328E-5</v>
      </c>
      <c r="H226" t="b">
        <v>0</v>
      </c>
      <c r="I226" t="b">
        <v>0</v>
      </c>
      <c r="J226" t="b">
        <v>0</v>
      </c>
    </row>
    <row r="227" spans="1:10" x14ac:dyDescent="0.2">
      <c r="A227" t="s">
        <v>775</v>
      </c>
      <c r="B227" t="str">
        <f>VLOOKUP(Table16[[#This Row],[Metabolite ID]],Table18[],2,FALSE)</f>
        <v>Cholesteryl esters in large HDL</v>
      </c>
      <c r="C227" t="s">
        <v>1116</v>
      </c>
      <c r="D227">
        <v>599</v>
      </c>
      <c r="E227">
        <v>-0.32819356278574363</v>
      </c>
      <c r="F227">
        <v>3.3356506211256118E-2</v>
      </c>
      <c r="G227" s="6">
        <v>7.6492197102560482E-23</v>
      </c>
      <c r="H227" t="b">
        <v>0</v>
      </c>
      <c r="I227" t="b">
        <v>0</v>
      </c>
      <c r="J227" t="b">
        <v>0</v>
      </c>
    </row>
    <row r="228" spans="1:10" hidden="1" x14ac:dyDescent="0.2">
      <c r="A228" t="s">
        <v>775</v>
      </c>
      <c r="B228" t="str">
        <f>VLOOKUP(Table16[[#This Row],[Metabolite ID]],Table18[],2,FALSE)</f>
        <v>Cholesteryl esters in large HDL</v>
      </c>
      <c r="C228" t="s">
        <v>1117</v>
      </c>
      <c r="D228">
        <v>599</v>
      </c>
      <c r="E228">
        <v>-0.32819356278574363</v>
      </c>
      <c r="F228">
        <v>2.1630023191823732E-2</v>
      </c>
      <c r="G228">
        <v>5.3334261865748302E-52</v>
      </c>
      <c r="H228" t="b">
        <v>0</v>
      </c>
      <c r="I228" t="b">
        <v>0</v>
      </c>
      <c r="J228" t="b">
        <v>0</v>
      </c>
    </row>
    <row r="229" spans="1:10" hidden="1" x14ac:dyDescent="0.2">
      <c r="A229" t="s">
        <v>775</v>
      </c>
      <c r="B229" t="str">
        <f>VLOOKUP(Table16[[#This Row],[Metabolite ID]],Table18[],2,FALSE)</f>
        <v>Cholesteryl esters in large HDL</v>
      </c>
      <c r="C229" t="s">
        <v>1118</v>
      </c>
      <c r="D229">
        <v>599</v>
      </c>
      <c r="E229">
        <v>-0.33600158498178073</v>
      </c>
      <c r="F229">
        <v>2.2201275722063814E-2</v>
      </c>
      <c r="G229">
        <v>9.614500021227814E-52</v>
      </c>
      <c r="H229" t="b">
        <v>0</v>
      </c>
      <c r="I229" t="b">
        <v>0</v>
      </c>
      <c r="J229" t="b">
        <v>0</v>
      </c>
    </row>
    <row r="230" spans="1:10" hidden="1" x14ac:dyDescent="0.2">
      <c r="A230" t="s">
        <v>775</v>
      </c>
      <c r="B230" t="str">
        <f>VLOOKUP(Table16[[#This Row],[Metabolite ID]],Table18[],2,FALSE)</f>
        <v>Cholesteryl esters in large HDL</v>
      </c>
      <c r="C230" t="s">
        <v>1119</v>
      </c>
      <c r="D230">
        <v>599</v>
      </c>
      <c r="E230">
        <v>-0.32022965779467683</v>
      </c>
      <c r="F230">
        <v>3.7220012066597211E-2</v>
      </c>
      <c r="G230">
        <v>7.7189463682424496E-18</v>
      </c>
      <c r="H230" t="b">
        <v>0</v>
      </c>
      <c r="I230" t="b">
        <v>0</v>
      </c>
      <c r="J230" t="b">
        <v>0</v>
      </c>
    </row>
    <row r="231" spans="1:10" hidden="1" x14ac:dyDescent="0.2">
      <c r="A231" t="s">
        <v>775</v>
      </c>
      <c r="B231" t="str">
        <f>VLOOKUP(Table16[[#This Row],[Metabolite ID]],Table18[],2,FALSE)</f>
        <v>Cholesteryl esters in large HDL</v>
      </c>
      <c r="C231" t="s">
        <v>1120</v>
      </c>
      <c r="D231">
        <v>599</v>
      </c>
      <c r="E231">
        <v>-0.3460059237269133</v>
      </c>
      <c r="F231">
        <v>3.7345683614509288E-2</v>
      </c>
      <c r="G231">
        <v>1.9516716566221023E-20</v>
      </c>
      <c r="H231" t="b">
        <v>0</v>
      </c>
      <c r="I231" t="b">
        <v>0</v>
      </c>
      <c r="J231" t="b">
        <v>0</v>
      </c>
    </row>
    <row r="232" spans="1:10" hidden="1" x14ac:dyDescent="0.2">
      <c r="A232" t="s">
        <v>775</v>
      </c>
      <c r="B232" t="str">
        <f>VLOOKUP(Table16[[#This Row],[Metabolite ID]],Table18[],2,FALSE)</f>
        <v>Cholesteryl esters in large HDL</v>
      </c>
      <c r="C232" t="s">
        <v>1121</v>
      </c>
      <c r="D232">
        <v>599</v>
      </c>
      <c r="E232">
        <v>-0.30329644699356884</v>
      </c>
      <c r="F232">
        <v>0.13875434279563814</v>
      </c>
      <c r="G232">
        <v>2.9213508187916595E-2</v>
      </c>
      <c r="H232" t="b">
        <v>0</v>
      </c>
      <c r="I232" t="b">
        <v>0</v>
      </c>
      <c r="J232" t="b">
        <v>0</v>
      </c>
    </row>
    <row r="233" spans="1:10" hidden="1" x14ac:dyDescent="0.2">
      <c r="A233" t="s">
        <v>775</v>
      </c>
      <c r="B233" t="str">
        <f>VLOOKUP(Table16[[#This Row],[Metabolite ID]],Table18[],2,FALSE)</f>
        <v>Cholesteryl esters in large HDL</v>
      </c>
      <c r="C233" t="s">
        <v>1122</v>
      </c>
      <c r="D233">
        <v>599</v>
      </c>
      <c r="E233">
        <v>-0.38412473780681289</v>
      </c>
      <c r="F233">
        <v>8.6659643235929923E-2</v>
      </c>
      <c r="G233">
        <v>1.1079303593196076E-5</v>
      </c>
      <c r="H233" t="b">
        <v>0</v>
      </c>
      <c r="I233" t="b">
        <v>0</v>
      </c>
      <c r="J233" t="b">
        <v>0</v>
      </c>
    </row>
    <row r="234" spans="1:10" hidden="1" x14ac:dyDescent="0.2">
      <c r="A234" t="s">
        <v>775</v>
      </c>
      <c r="B234" t="str">
        <f>VLOOKUP(Table16[[#This Row],[Metabolite ID]],Table18[],2,FALSE)</f>
        <v>Cholesteryl esters in large HDL</v>
      </c>
      <c r="C234" t="s">
        <v>1123</v>
      </c>
      <c r="D234">
        <v>599</v>
      </c>
      <c r="E234">
        <v>-0.22197564813525486</v>
      </c>
      <c r="F234">
        <v>9.2397521024803669E-2</v>
      </c>
      <c r="G234">
        <v>1.6592299919676118E-2</v>
      </c>
      <c r="H234" t="b">
        <v>0</v>
      </c>
      <c r="I234" t="b">
        <v>0</v>
      </c>
      <c r="J234" t="b">
        <v>0</v>
      </c>
    </row>
    <row r="235" spans="1:10" x14ac:dyDescent="0.2">
      <c r="A235" t="s">
        <v>866</v>
      </c>
      <c r="B235" t="str">
        <f>VLOOKUP(Table16[[#This Row],[Metabolite ID]],Table18[],2,FALSE)</f>
        <v>Concentration of very large VLDL particles</v>
      </c>
      <c r="C235" t="s">
        <v>1116</v>
      </c>
      <c r="D235">
        <v>599</v>
      </c>
      <c r="E235">
        <v>0.2969525128668945</v>
      </c>
      <c r="F235">
        <v>3.0295560488389221E-2</v>
      </c>
      <c r="G235" s="6">
        <v>1.1054318194226733E-22</v>
      </c>
      <c r="H235" t="b">
        <v>0</v>
      </c>
      <c r="I235" t="b">
        <v>0</v>
      </c>
      <c r="J235" t="b">
        <v>0</v>
      </c>
    </row>
    <row r="236" spans="1:10" hidden="1" x14ac:dyDescent="0.2">
      <c r="A236" t="s">
        <v>866</v>
      </c>
      <c r="B236" t="str">
        <f>VLOOKUP(Table16[[#This Row],[Metabolite ID]],Table18[],2,FALSE)</f>
        <v>Concentration of very large VLDL particles</v>
      </c>
      <c r="C236" t="s">
        <v>1117</v>
      </c>
      <c r="D236">
        <v>599</v>
      </c>
      <c r="E236">
        <v>0.2969525128668945</v>
      </c>
      <c r="F236">
        <v>2.1689198785549545E-2</v>
      </c>
      <c r="G236">
        <v>1.1450239960222703E-42</v>
      </c>
      <c r="H236" t="b">
        <v>0</v>
      </c>
      <c r="I236" t="b">
        <v>0</v>
      </c>
      <c r="J236" t="b">
        <v>0</v>
      </c>
    </row>
    <row r="237" spans="1:10" hidden="1" x14ac:dyDescent="0.2">
      <c r="A237" t="s">
        <v>866</v>
      </c>
      <c r="B237" t="str">
        <f>VLOOKUP(Table16[[#This Row],[Metabolite ID]],Table18[],2,FALSE)</f>
        <v>Concentration of very large VLDL particles</v>
      </c>
      <c r="C237" t="s">
        <v>1118</v>
      </c>
      <c r="D237">
        <v>599</v>
      </c>
      <c r="E237">
        <v>0.29741855363334807</v>
      </c>
      <c r="F237">
        <v>2.2151720840309065E-2</v>
      </c>
      <c r="G237">
        <v>4.2332660458763001E-41</v>
      </c>
      <c r="H237" t="b">
        <v>0</v>
      </c>
      <c r="I237" t="b">
        <v>0</v>
      </c>
      <c r="J237" t="b">
        <v>0</v>
      </c>
    </row>
    <row r="238" spans="1:10" hidden="1" x14ac:dyDescent="0.2">
      <c r="A238" t="s">
        <v>866</v>
      </c>
      <c r="B238" t="str">
        <f>VLOOKUP(Table16[[#This Row],[Metabolite ID]],Table18[],2,FALSE)</f>
        <v>Concentration of very large VLDL particles</v>
      </c>
      <c r="C238" t="s">
        <v>1119</v>
      </c>
      <c r="D238">
        <v>599</v>
      </c>
      <c r="E238">
        <v>0.31605359477124184</v>
      </c>
      <c r="F238">
        <v>3.4989094907302287E-2</v>
      </c>
      <c r="G238">
        <v>1.6715525165841416E-19</v>
      </c>
      <c r="H238" t="b">
        <v>0</v>
      </c>
      <c r="I238" t="b">
        <v>0</v>
      </c>
      <c r="J238" t="b">
        <v>0</v>
      </c>
    </row>
    <row r="239" spans="1:10" hidden="1" x14ac:dyDescent="0.2">
      <c r="A239" t="s">
        <v>866</v>
      </c>
      <c r="B239" t="str">
        <f>VLOOKUP(Table16[[#This Row],[Metabolite ID]],Table18[],2,FALSE)</f>
        <v>Concentration of very large VLDL particles</v>
      </c>
      <c r="C239" t="s">
        <v>1120</v>
      </c>
      <c r="D239">
        <v>599</v>
      </c>
      <c r="E239">
        <v>0.334170843308359</v>
      </c>
      <c r="F239">
        <v>3.6885800123505792E-2</v>
      </c>
      <c r="G239">
        <v>1.3092171730387113E-19</v>
      </c>
      <c r="H239" t="b">
        <v>0</v>
      </c>
      <c r="I239" t="b">
        <v>0</v>
      </c>
      <c r="J239" t="b">
        <v>0</v>
      </c>
    </row>
    <row r="240" spans="1:10" hidden="1" x14ac:dyDescent="0.2">
      <c r="A240" t="s">
        <v>866</v>
      </c>
      <c r="B240" t="str">
        <f>VLOOKUP(Table16[[#This Row],[Metabolite ID]],Table18[],2,FALSE)</f>
        <v>Concentration of very large VLDL particles</v>
      </c>
      <c r="C240" t="s">
        <v>1121</v>
      </c>
      <c r="D240">
        <v>599</v>
      </c>
      <c r="E240">
        <v>0.36895108229098561</v>
      </c>
      <c r="F240">
        <v>0.14439598329272912</v>
      </c>
      <c r="G240">
        <v>1.0861083663871502E-2</v>
      </c>
      <c r="H240" t="b">
        <v>0</v>
      </c>
      <c r="I240" t="b">
        <v>0</v>
      </c>
      <c r="J240" t="b">
        <v>0</v>
      </c>
    </row>
    <row r="241" spans="1:10" hidden="1" x14ac:dyDescent="0.2">
      <c r="A241" t="s">
        <v>866</v>
      </c>
      <c r="B241" t="str">
        <f>VLOOKUP(Table16[[#This Row],[Metabolite ID]],Table18[],2,FALSE)</f>
        <v>Concentration of very large VLDL particles</v>
      </c>
      <c r="C241" t="s">
        <v>1122</v>
      </c>
      <c r="D241">
        <v>599</v>
      </c>
      <c r="E241">
        <v>0.39324643223646127</v>
      </c>
      <c r="F241">
        <v>9.5639900250263615E-2</v>
      </c>
      <c r="G241">
        <v>4.4762727789878509E-5</v>
      </c>
      <c r="H241" t="b">
        <v>0</v>
      </c>
      <c r="I241" t="b">
        <v>0</v>
      </c>
      <c r="J241" t="b">
        <v>0</v>
      </c>
    </row>
    <row r="242" spans="1:10" hidden="1" x14ac:dyDescent="0.2">
      <c r="A242" t="s">
        <v>866</v>
      </c>
      <c r="B242" t="str">
        <f>VLOOKUP(Table16[[#This Row],[Metabolite ID]],Table18[],2,FALSE)</f>
        <v>Concentration of very large VLDL particles</v>
      </c>
      <c r="C242" t="s">
        <v>1123</v>
      </c>
      <c r="D242">
        <v>599</v>
      </c>
      <c r="E242">
        <v>0.34252111355369969</v>
      </c>
      <c r="F242">
        <v>8.3994981221562889E-2</v>
      </c>
      <c r="G242">
        <v>5.1611241513497628E-5</v>
      </c>
      <c r="H242" t="b">
        <v>0</v>
      </c>
      <c r="I242" t="b">
        <v>0</v>
      </c>
      <c r="J242" t="b">
        <v>0</v>
      </c>
    </row>
    <row r="243" spans="1:10" x14ac:dyDescent="0.2">
      <c r="A243" t="s">
        <v>865</v>
      </c>
      <c r="B243" t="str">
        <f>VLOOKUP(Table16[[#This Row],[Metabolite ID]],Table18[],2,FALSE)</f>
        <v>Total lipids in very large VLDL</v>
      </c>
      <c r="C243" t="s">
        <v>1116</v>
      </c>
      <c r="D243">
        <v>599</v>
      </c>
      <c r="E243">
        <v>0.29552014873789106</v>
      </c>
      <c r="F243">
        <v>3.0268065383961901E-2</v>
      </c>
      <c r="G243" s="6">
        <v>1.615948351764198E-22</v>
      </c>
      <c r="H243" t="b">
        <v>0</v>
      </c>
      <c r="I243" t="b">
        <v>0</v>
      </c>
      <c r="J243" t="b">
        <v>0</v>
      </c>
    </row>
    <row r="244" spans="1:10" hidden="1" x14ac:dyDescent="0.2">
      <c r="A244" t="s">
        <v>865</v>
      </c>
      <c r="B244" t="str">
        <f>VLOOKUP(Table16[[#This Row],[Metabolite ID]],Table18[],2,FALSE)</f>
        <v>Total lipids in very large VLDL</v>
      </c>
      <c r="C244" t="s">
        <v>1117</v>
      </c>
      <c r="D244">
        <v>599</v>
      </c>
      <c r="E244">
        <v>0.29552014873789106</v>
      </c>
      <c r="F244">
        <v>2.1689290791522795E-2</v>
      </c>
      <c r="G244">
        <v>2.8377125281225889E-42</v>
      </c>
      <c r="H244" t="b">
        <v>0</v>
      </c>
      <c r="I244" t="b">
        <v>0</v>
      </c>
      <c r="J244" t="b">
        <v>0</v>
      </c>
    </row>
    <row r="245" spans="1:10" hidden="1" x14ac:dyDescent="0.2">
      <c r="A245" t="s">
        <v>865</v>
      </c>
      <c r="B245" t="str">
        <f>VLOOKUP(Table16[[#This Row],[Metabolite ID]],Table18[],2,FALSE)</f>
        <v>Total lipids in very large VLDL</v>
      </c>
      <c r="C245" t="s">
        <v>1118</v>
      </c>
      <c r="D245">
        <v>599</v>
      </c>
      <c r="E245">
        <v>0.29607261729790463</v>
      </c>
      <c r="F245">
        <v>2.2148782637616295E-2</v>
      </c>
      <c r="G245">
        <v>9.3705531771617048E-41</v>
      </c>
      <c r="H245" t="b">
        <v>0</v>
      </c>
      <c r="I245" t="b">
        <v>0</v>
      </c>
      <c r="J245" t="b">
        <v>0</v>
      </c>
    </row>
    <row r="246" spans="1:10" hidden="1" x14ac:dyDescent="0.2">
      <c r="A246" t="s">
        <v>865</v>
      </c>
      <c r="B246" t="str">
        <f>VLOOKUP(Table16[[#This Row],[Metabolite ID]],Table18[],2,FALSE)</f>
        <v>Total lipids in very large VLDL</v>
      </c>
      <c r="C246" t="s">
        <v>1119</v>
      </c>
      <c r="D246">
        <v>599</v>
      </c>
      <c r="E246">
        <v>0.31527211538461541</v>
      </c>
      <c r="F246">
        <v>3.3665683697639226E-2</v>
      </c>
      <c r="G246">
        <v>7.6200444296892409E-21</v>
      </c>
      <c r="H246" t="b">
        <v>0</v>
      </c>
      <c r="I246" t="b">
        <v>0</v>
      </c>
      <c r="J246" t="b">
        <v>0</v>
      </c>
    </row>
    <row r="247" spans="1:10" hidden="1" x14ac:dyDescent="0.2">
      <c r="A247" t="s">
        <v>865</v>
      </c>
      <c r="B247" t="str">
        <f>VLOOKUP(Table16[[#This Row],[Metabolite ID]],Table18[],2,FALSE)</f>
        <v>Total lipids in very large VLDL</v>
      </c>
      <c r="C247" t="s">
        <v>1120</v>
      </c>
      <c r="D247">
        <v>599</v>
      </c>
      <c r="E247">
        <v>0.3369607318734073</v>
      </c>
      <c r="F247">
        <v>3.7069251894863819E-2</v>
      </c>
      <c r="G247">
        <v>9.9008783644342948E-20</v>
      </c>
      <c r="H247" t="b">
        <v>0</v>
      </c>
      <c r="I247" t="b">
        <v>0</v>
      </c>
      <c r="J247" t="b">
        <v>0</v>
      </c>
    </row>
    <row r="248" spans="1:10" hidden="1" x14ac:dyDescent="0.2">
      <c r="A248" t="s">
        <v>865</v>
      </c>
      <c r="B248" t="str">
        <f>VLOOKUP(Table16[[#This Row],[Metabolite ID]],Table18[],2,FALSE)</f>
        <v>Total lipids in very large VLDL</v>
      </c>
      <c r="C248" t="s">
        <v>1121</v>
      </c>
      <c r="D248">
        <v>599</v>
      </c>
      <c r="E248">
        <v>0.38093166235833653</v>
      </c>
      <c r="F248">
        <v>0.13846224642283733</v>
      </c>
      <c r="G248">
        <v>6.1183977754723905E-3</v>
      </c>
      <c r="H248" t="b">
        <v>0</v>
      </c>
      <c r="I248" t="b">
        <v>0</v>
      </c>
      <c r="J248" t="b">
        <v>0</v>
      </c>
    </row>
    <row r="249" spans="1:10" hidden="1" x14ac:dyDescent="0.2">
      <c r="A249" t="s">
        <v>865</v>
      </c>
      <c r="B249" t="str">
        <f>VLOOKUP(Table16[[#This Row],[Metabolite ID]],Table18[],2,FALSE)</f>
        <v>Total lipids in very large VLDL</v>
      </c>
      <c r="C249" t="s">
        <v>1122</v>
      </c>
      <c r="D249">
        <v>599</v>
      </c>
      <c r="E249">
        <v>0.38093166235833653</v>
      </c>
      <c r="F249">
        <v>9.1595192315065729E-2</v>
      </c>
      <c r="G249">
        <v>3.6668180774435882E-5</v>
      </c>
      <c r="H249" t="b">
        <v>0</v>
      </c>
      <c r="I249" t="b">
        <v>0</v>
      </c>
      <c r="J249" t="b">
        <v>0</v>
      </c>
    </row>
    <row r="250" spans="1:10" hidden="1" x14ac:dyDescent="0.2">
      <c r="A250" t="s">
        <v>865</v>
      </c>
      <c r="B250" t="str">
        <f>VLOOKUP(Table16[[#This Row],[Metabolite ID]],Table18[],2,FALSE)</f>
        <v>Total lipids in very large VLDL</v>
      </c>
      <c r="C250" t="s">
        <v>1123</v>
      </c>
      <c r="D250">
        <v>599</v>
      </c>
      <c r="E250">
        <v>0.34112742051569978</v>
      </c>
      <c r="F250">
        <v>8.3918555025396413E-2</v>
      </c>
      <c r="G250">
        <v>5.4467239357773252E-5</v>
      </c>
      <c r="H250" t="b">
        <v>0</v>
      </c>
      <c r="I250" t="b">
        <v>0</v>
      </c>
      <c r="J250" t="b">
        <v>0</v>
      </c>
    </row>
    <row r="251" spans="1:10" x14ac:dyDescent="0.2">
      <c r="A251" t="s">
        <v>859</v>
      </c>
      <c r="B251" t="str">
        <f>VLOOKUP(Table16[[#This Row],[Metabolite ID]],Table18[],2,FALSE)</f>
        <v>Concentration of very large HDL particles</v>
      </c>
      <c r="C251" t="s">
        <v>1116</v>
      </c>
      <c r="D251">
        <v>599</v>
      </c>
      <c r="E251">
        <v>-0.30198604038564558</v>
      </c>
      <c r="F251">
        <v>3.0938702827851154E-2</v>
      </c>
      <c r="G251" s="6">
        <v>1.6586557814199324E-22</v>
      </c>
      <c r="H251" t="b">
        <v>0</v>
      </c>
      <c r="I251" t="b">
        <v>0</v>
      </c>
      <c r="J251" t="b">
        <v>0</v>
      </c>
    </row>
    <row r="252" spans="1:10" hidden="1" x14ac:dyDescent="0.2">
      <c r="A252" t="s">
        <v>859</v>
      </c>
      <c r="B252" t="str">
        <f>VLOOKUP(Table16[[#This Row],[Metabolite ID]],Table18[],2,FALSE)</f>
        <v>Concentration of very large HDL particles</v>
      </c>
      <c r="C252" t="s">
        <v>1117</v>
      </c>
      <c r="D252">
        <v>599</v>
      </c>
      <c r="E252">
        <v>-0.30198604038564558</v>
      </c>
      <c r="F252">
        <v>2.1609814039420406E-2</v>
      </c>
      <c r="G252">
        <v>2.2311908960821472E-44</v>
      </c>
      <c r="H252" t="b">
        <v>0</v>
      </c>
      <c r="I252" t="b">
        <v>0</v>
      </c>
      <c r="J252" t="b">
        <v>0</v>
      </c>
    </row>
    <row r="253" spans="1:10" hidden="1" x14ac:dyDescent="0.2">
      <c r="A253" t="s">
        <v>859</v>
      </c>
      <c r="B253" t="str">
        <f>VLOOKUP(Table16[[#This Row],[Metabolite ID]],Table18[],2,FALSE)</f>
        <v>Concentration of very large HDL particles</v>
      </c>
      <c r="C253" t="s">
        <v>1118</v>
      </c>
      <c r="D253">
        <v>599</v>
      </c>
      <c r="E253">
        <v>-0.3091762356612251</v>
      </c>
      <c r="F253">
        <v>2.2085224033262373E-2</v>
      </c>
      <c r="G253">
        <v>1.5755812399439292E-44</v>
      </c>
      <c r="H253" t="b">
        <v>0</v>
      </c>
      <c r="I253" t="b">
        <v>0</v>
      </c>
      <c r="J253" t="b">
        <v>0</v>
      </c>
    </row>
    <row r="254" spans="1:10" hidden="1" x14ac:dyDescent="0.2">
      <c r="A254" t="s">
        <v>859</v>
      </c>
      <c r="B254" t="str">
        <f>VLOOKUP(Table16[[#This Row],[Metabolite ID]],Table18[],2,FALSE)</f>
        <v>Concentration of very large HDL particles</v>
      </c>
      <c r="C254" t="s">
        <v>1119</v>
      </c>
      <c r="D254">
        <v>599</v>
      </c>
      <c r="E254">
        <v>-0.313775956284153</v>
      </c>
      <c r="F254">
        <v>3.5523652259522004E-2</v>
      </c>
      <c r="G254">
        <v>1.0201961708773029E-18</v>
      </c>
      <c r="H254" t="b">
        <v>0</v>
      </c>
      <c r="I254" t="b">
        <v>0</v>
      </c>
      <c r="J254" t="b">
        <v>0</v>
      </c>
    </row>
    <row r="255" spans="1:10" hidden="1" x14ac:dyDescent="0.2">
      <c r="A255" t="s">
        <v>859</v>
      </c>
      <c r="B255" t="str">
        <f>VLOOKUP(Table16[[#This Row],[Metabolite ID]],Table18[],2,FALSE)</f>
        <v>Concentration of very large HDL particles</v>
      </c>
      <c r="C255" t="s">
        <v>1120</v>
      </c>
      <c r="D255">
        <v>599</v>
      </c>
      <c r="E255">
        <v>-0.31340408789753954</v>
      </c>
      <c r="F255">
        <v>3.9418452108301798E-2</v>
      </c>
      <c r="G255">
        <v>1.8546813543147155E-15</v>
      </c>
      <c r="H255" t="b">
        <v>0</v>
      </c>
      <c r="I255" t="b">
        <v>0</v>
      </c>
      <c r="J255" t="b">
        <v>0</v>
      </c>
    </row>
    <row r="256" spans="1:10" hidden="1" x14ac:dyDescent="0.2">
      <c r="A256" t="s">
        <v>859</v>
      </c>
      <c r="B256" t="str">
        <f>VLOOKUP(Table16[[#This Row],[Metabolite ID]],Table18[],2,FALSE)</f>
        <v>Concentration of very large HDL particles</v>
      </c>
      <c r="C256" t="s">
        <v>1121</v>
      </c>
      <c r="D256">
        <v>599</v>
      </c>
      <c r="E256">
        <v>-0.26986164540037194</v>
      </c>
      <c r="F256">
        <v>0.14495683357866937</v>
      </c>
      <c r="G256">
        <v>6.3140133249013158E-2</v>
      </c>
      <c r="H256" t="b">
        <v>0</v>
      </c>
      <c r="I256" t="b">
        <v>0</v>
      </c>
      <c r="J256" t="b">
        <v>0</v>
      </c>
    </row>
    <row r="257" spans="1:10" hidden="1" x14ac:dyDescent="0.2">
      <c r="A257" t="s">
        <v>859</v>
      </c>
      <c r="B257" t="str">
        <f>VLOOKUP(Table16[[#This Row],[Metabolite ID]],Table18[],2,FALSE)</f>
        <v>Concentration of very large HDL particles</v>
      </c>
      <c r="C257" t="s">
        <v>1122</v>
      </c>
      <c r="D257">
        <v>599</v>
      </c>
      <c r="E257">
        <v>-0.31647064956539417</v>
      </c>
      <c r="F257">
        <v>9.4424278914935406E-2</v>
      </c>
      <c r="G257">
        <v>8.5419758903279867E-4</v>
      </c>
      <c r="H257" t="b">
        <v>0</v>
      </c>
      <c r="I257" t="b">
        <v>0</v>
      </c>
      <c r="J257" t="b">
        <v>0</v>
      </c>
    </row>
    <row r="258" spans="1:10" hidden="1" x14ac:dyDescent="0.2">
      <c r="A258" t="s">
        <v>859</v>
      </c>
      <c r="B258" t="str">
        <f>VLOOKUP(Table16[[#This Row],[Metabolite ID]],Table18[],2,FALSE)</f>
        <v>Concentration of very large HDL particles</v>
      </c>
      <c r="C258" t="s">
        <v>1123</v>
      </c>
      <c r="D258">
        <v>599</v>
      </c>
      <c r="E258">
        <v>-0.22136961496925217</v>
      </c>
      <c r="F258">
        <v>8.5735626227739975E-2</v>
      </c>
      <c r="G258">
        <v>1.0059986251589638E-2</v>
      </c>
      <c r="H258" t="b">
        <v>0</v>
      </c>
      <c r="I258" t="b">
        <v>0</v>
      </c>
      <c r="J258" t="b">
        <v>0</v>
      </c>
    </row>
    <row r="259" spans="1:10" x14ac:dyDescent="0.2">
      <c r="A259" t="s">
        <v>777</v>
      </c>
      <c r="B259" t="str">
        <f>VLOOKUP(Table16[[#This Row],[Metabolite ID]],Table18[],2,FALSE)</f>
        <v>Total lipids in large HDL</v>
      </c>
      <c r="C259" t="s">
        <v>1116</v>
      </c>
      <c r="D259">
        <v>599</v>
      </c>
      <c r="E259">
        <v>-0.31728235906897295</v>
      </c>
      <c r="F259">
        <v>3.2709239513271059E-2</v>
      </c>
      <c r="G259" s="6">
        <v>3.0125157950104911E-22</v>
      </c>
      <c r="H259" t="b">
        <v>0</v>
      </c>
      <c r="I259" t="b">
        <v>0</v>
      </c>
      <c r="J259" t="b">
        <v>0</v>
      </c>
    </row>
    <row r="260" spans="1:10" hidden="1" x14ac:dyDescent="0.2">
      <c r="A260" t="s">
        <v>777</v>
      </c>
      <c r="B260" t="str">
        <f>VLOOKUP(Table16[[#This Row],[Metabolite ID]],Table18[],2,FALSE)</f>
        <v>Total lipids in large HDL</v>
      </c>
      <c r="C260" t="s">
        <v>1117</v>
      </c>
      <c r="D260">
        <v>599</v>
      </c>
      <c r="E260">
        <v>-0.31728235906897295</v>
      </c>
      <c r="F260">
        <v>2.1648141991984501E-2</v>
      </c>
      <c r="G260">
        <v>1.2272581329703376E-48</v>
      </c>
      <c r="H260" t="b">
        <v>0</v>
      </c>
      <c r="I260" t="b">
        <v>0</v>
      </c>
      <c r="J260" t="b">
        <v>0</v>
      </c>
    </row>
    <row r="261" spans="1:10" hidden="1" x14ac:dyDescent="0.2">
      <c r="A261" t="s">
        <v>777</v>
      </c>
      <c r="B261" t="str">
        <f>VLOOKUP(Table16[[#This Row],[Metabolite ID]],Table18[],2,FALSE)</f>
        <v>Total lipids in large HDL</v>
      </c>
      <c r="C261" t="s">
        <v>1118</v>
      </c>
      <c r="D261">
        <v>599</v>
      </c>
      <c r="E261">
        <v>-0.32538333176789574</v>
      </c>
      <c r="F261">
        <v>2.2190911231716938E-2</v>
      </c>
      <c r="G261">
        <v>1.113947997931683E-48</v>
      </c>
      <c r="H261" t="b">
        <v>0</v>
      </c>
      <c r="I261" t="b">
        <v>0</v>
      </c>
      <c r="J261" t="b">
        <v>0</v>
      </c>
    </row>
    <row r="262" spans="1:10" hidden="1" x14ac:dyDescent="0.2">
      <c r="A262" t="s">
        <v>777</v>
      </c>
      <c r="B262" t="str">
        <f>VLOOKUP(Table16[[#This Row],[Metabolite ID]],Table18[],2,FALSE)</f>
        <v>Total lipids in large HDL</v>
      </c>
      <c r="C262" t="s">
        <v>1119</v>
      </c>
      <c r="D262">
        <v>599</v>
      </c>
      <c r="E262">
        <v>-0.28709459459459458</v>
      </c>
      <c r="F262">
        <v>3.5463903893884027E-2</v>
      </c>
      <c r="G262">
        <v>5.7075070499796674E-16</v>
      </c>
      <c r="H262" t="b">
        <v>0</v>
      </c>
      <c r="I262" t="b">
        <v>0</v>
      </c>
      <c r="J262" t="b">
        <v>0</v>
      </c>
    </row>
    <row r="263" spans="1:10" hidden="1" x14ac:dyDescent="0.2">
      <c r="A263" t="s">
        <v>777</v>
      </c>
      <c r="B263" t="str">
        <f>VLOOKUP(Table16[[#This Row],[Metabolite ID]],Table18[],2,FALSE)</f>
        <v>Total lipids in large HDL</v>
      </c>
      <c r="C263" t="s">
        <v>1120</v>
      </c>
      <c r="D263">
        <v>599</v>
      </c>
      <c r="E263">
        <v>-0.30886421742634773</v>
      </c>
      <c r="F263">
        <v>3.959398889225272E-2</v>
      </c>
      <c r="G263">
        <v>6.152297318531626E-15</v>
      </c>
      <c r="H263" t="b">
        <v>0</v>
      </c>
      <c r="I263" t="b">
        <v>0</v>
      </c>
      <c r="J263" t="b">
        <v>0</v>
      </c>
    </row>
    <row r="264" spans="1:10" hidden="1" x14ac:dyDescent="0.2">
      <c r="A264" t="s">
        <v>777</v>
      </c>
      <c r="B264" t="str">
        <f>VLOOKUP(Table16[[#This Row],[Metabolite ID]],Table18[],2,FALSE)</f>
        <v>Total lipids in large HDL</v>
      </c>
      <c r="C264" t="s">
        <v>1121</v>
      </c>
      <c r="D264">
        <v>599</v>
      </c>
      <c r="E264">
        <v>-0.26709662927947342</v>
      </c>
      <c r="F264">
        <v>0.15345724064437163</v>
      </c>
      <c r="G264">
        <v>8.2280713829926175E-2</v>
      </c>
      <c r="H264" t="b">
        <v>0</v>
      </c>
      <c r="I264" t="b">
        <v>0</v>
      </c>
      <c r="J264" t="b">
        <v>0</v>
      </c>
    </row>
    <row r="265" spans="1:10" hidden="1" x14ac:dyDescent="0.2">
      <c r="A265" t="s">
        <v>777</v>
      </c>
      <c r="B265" t="str">
        <f>VLOOKUP(Table16[[#This Row],[Metabolite ID]],Table18[],2,FALSE)</f>
        <v>Total lipids in large HDL</v>
      </c>
      <c r="C265" t="s">
        <v>1122</v>
      </c>
      <c r="D265">
        <v>599</v>
      </c>
      <c r="E265">
        <v>-0.37068658556771084</v>
      </c>
      <c r="F265">
        <v>8.9113263543859969E-2</v>
      </c>
      <c r="G265">
        <v>3.6533784288094264E-5</v>
      </c>
      <c r="H265" t="b">
        <v>0</v>
      </c>
      <c r="I265" t="b">
        <v>0</v>
      </c>
      <c r="J265" t="b">
        <v>0</v>
      </c>
    </row>
    <row r="266" spans="1:10" hidden="1" x14ac:dyDescent="0.2">
      <c r="A266" t="s">
        <v>777</v>
      </c>
      <c r="B266" t="str">
        <f>VLOOKUP(Table16[[#This Row],[Metabolite ID]],Table18[],2,FALSE)</f>
        <v>Total lipids in large HDL</v>
      </c>
      <c r="C266" t="s">
        <v>1123</v>
      </c>
      <c r="D266">
        <v>599</v>
      </c>
      <c r="E266">
        <v>-0.23190851495010173</v>
      </c>
      <c r="F266">
        <v>9.0642202298888822E-2</v>
      </c>
      <c r="G266">
        <v>1.0757914340693318E-2</v>
      </c>
      <c r="H266" t="b">
        <v>0</v>
      </c>
      <c r="I266" t="b">
        <v>0</v>
      </c>
      <c r="J266" t="b">
        <v>0</v>
      </c>
    </row>
    <row r="267" spans="1:10" x14ac:dyDescent="0.2">
      <c r="A267" t="s">
        <v>858</v>
      </c>
      <c r="B267" t="str">
        <f>VLOOKUP(Table16[[#This Row],[Metabolite ID]],Table18[],2,FALSE)</f>
        <v>Total lipids in very large HDL</v>
      </c>
      <c r="C267" t="s">
        <v>1116</v>
      </c>
      <c r="D267">
        <v>599</v>
      </c>
      <c r="E267">
        <v>-0.29899405222144554</v>
      </c>
      <c r="F267">
        <v>3.0836078763147399E-2</v>
      </c>
      <c r="G267" s="6">
        <v>3.1281130680560232E-22</v>
      </c>
      <c r="H267" t="b">
        <v>0</v>
      </c>
      <c r="I267" t="b">
        <v>0</v>
      </c>
      <c r="J267" t="b">
        <v>0</v>
      </c>
    </row>
    <row r="268" spans="1:10" hidden="1" x14ac:dyDescent="0.2">
      <c r="A268" t="s">
        <v>858</v>
      </c>
      <c r="B268" t="str">
        <f>VLOOKUP(Table16[[#This Row],[Metabolite ID]],Table18[],2,FALSE)</f>
        <v>Total lipids in very large HDL</v>
      </c>
      <c r="C268" t="s">
        <v>1117</v>
      </c>
      <c r="D268">
        <v>599</v>
      </c>
      <c r="E268">
        <v>-0.29899405222144554</v>
      </c>
      <c r="F268">
        <v>2.1611269637769936E-2</v>
      </c>
      <c r="G268">
        <v>1.565210965248507E-43</v>
      </c>
      <c r="H268" t="b">
        <v>0</v>
      </c>
      <c r="I268" t="b">
        <v>0</v>
      </c>
      <c r="J268" t="b">
        <v>0</v>
      </c>
    </row>
    <row r="269" spans="1:10" hidden="1" x14ac:dyDescent="0.2">
      <c r="A269" t="s">
        <v>858</v>
      </c>
      <c r="B269" t="str">
        <f>VLOOKUP(Table16[[#This Row],[Metabolite ID]],Table18[],2,FALSE)</f>
        <v>Total lipids in very large HDL</v>
      </c>
      <c r="C269" t="s">
        <v>1118</v>
      </c>
      <c r="D269">
        <v>599</v>
      </c>
      <c r="E269">
        <v>-0.30599814793294999</v>
      </c>
      <c r="F269">
        <v>2.2081158183337717E-2</v>
      </c>
      <c r="G269">
        <v>1.1398373785354326E-43</v>
      </c>
      <c r="H269" t="b">
        <v>0</v>
      </c>
      <c r="I269" t="b">
        <v>0</v>
      </c>
      <c r="J269" t="b">
        <v>0</v>
      </c>
    </row>
    <row r="270" spans="1:10" hidden="1" x14ac:dyDescent="0.2">
      <c r="A270" t="s">
        <v>858</v>
      </c>
      <c r="B270" t="str">
        <f>VLOOKUP(Table16[[#This Row],[Metabolite ID]],Table18[],2,FALSE)</f>
        <v>Total lipids in very large HDL</v>
      </c>
      <c r="C270" t="s">
        <v>1119</v>
      </c>
      <c r="D270">
        <v>599</v>
      </c>
      <c r="E270">
        <v>-0.30983446327683611</v>
      </c>
      <c r="F270">
        <v>3.4909486659661142E-2</v>
      </c>
      <c r="G270">
        <v>6.9703948963261742E-19</v>
      </c>
      <c r="H270" t="b">
        <v>0</v>
      </c>
      <c r="I270" t="b">
        <v>0</v>
      </c>
      <c r="J270" t="b">
        <v>0</v>
      </c>
    </row>
    <row r="271" spans="1:10" hidden="1" x14ac:dyDescent="0.2">
      <c r="A271" t="s">
        <v>858</v>
      </c>
      <c r="B271" t="str">
        <f>VLOOKUP(Table16[[#This Row],[Metabolite ID]],Table18[],2,FALSE)</f>
        <v>Total lipids in very large HDL</v>
      </c>
      <c r="C271" t="s">
        <v>1120</v>
      </c>
      <c r="D271">
        <v>599</v>
      </c>
      <c r="E271">
        <v>-0.30992415491645575</v>
      </c>
      <c r="F271">
        <v>3.9492496915163759E-2</v>
      </c>
      <c r="G271">
        <v>4.2383155247424636E-15</v>
      </c>
      <c r="H271" t="b">
        <v>0</v>
      </c>
      <c r="I271" t="b">
        <v>0</v>
      </c>
      <c r="J271" t="b">
        <v>0</v>
      </c>
    </row>
    <row r="272" spans="1:10" hidden="1" x14ac:dyDescent="0.2">
      <c r="A272" t="s">
        <v>858</v>
      </c>
      <c r="B272" t="str">
        <f>VLOOKUP(Table16[[#This Row],[Metabolite ID]],Table18[],2,FALSE)</f>
        <v>Total lipids in very large HDL</v>
      </c>
      <c r="C272" t="s">
        <v>1121</v>
      </c>
      <c r="D272">
        <v>599</v>
      </c>
      <c r="E272">
        <v>-0.27261956620751704</v>
      </c>
      <c r="F272">
        <v>0.1432536114609447</v>
      </c>
      <c r="G272">
        <v>5.7513255541040226E-2</v>
      </c>
      <c r="H272" t="b">
        <v>0</v>
      </c>
      <c r="I272" t="b">
        <v>0</v>
      </c>
      <c r="J272" t="b">
        <v>0</v>
      </c>
    </row>
    <row r="273" spans="1:10" hidden="1" x14ac:dyDescent="0.2">
      <c r="A273" t="s">
        <v>858</v>
      </c>
      <c r="B273" t="str">
        <f>VLOOKUP(Table16[[#This Row],[Metabolite ID]],Table18[],2,FALSE)</f>
        <v>Total lipids in very large HDL</v>
      </c>
      <c r="C273" t="s">
        <v>1122</v>
      </c>
      <c r="D273">
        <v>599</v>
      </c>
      <c r="E273">
        <v>-0.31910758530891137</v>
      </c>
      <c r="F273">
        <v>9.9311999251381858E-2</v>
      </c>
      <c r="G273">
        <v>1.3833322017279724E-3</v>
      </c>
      <c r="H273" t="b">
        <v>0</v>
      </c>
      <c r="I273" t="b">
        <v>0</v>
      </c>
      <c r="J273" t="b">
        <v>0</v>
      </c>
    </row>
    <row r="274" spans="1:10" hidden="1" x14ac:dyDescent="0.2">
      <c r="A274" t="s">
        <v>858</v>
      </c>
      <c r="B274" t="str">
        <f>VLOOKUP(Table16[[#This Row],[Metabolite ID]],Table18[],2,FALSE)</f>
        <v>Total lipids in very large HDL</v>
      </c>
      <c r="C274" t="s">
        <v>1123</v>
      </c>
      <c r="D274">
        <v>599</v>
      </c>
      <c r="E274">
        <v>-0.21708950776198024</v>
      </c>
      <c r="F274">
        <v>8.5448322961526879E-2</v>
      </c>
      <c r="G274">
        <v>1.1318548051272385E-2</v>
      </c>
      <c r="H274" t="b">
        <v>0</v>
      </c>
      <c r="I274" t="b">
        <v>0</v>
      </c>
      <c r="J274" t="b">
        <v>0</v>
      </c>
    </row>
    <row r="275" spans="1:10" x14ac:dyDescent="0.2">
      <c r="A275" t="s">
        <v>841</v>
      </c>
      <c r="B275" t="str">
        <f>VLOOKUP(Table16[[#This Row],[Metabolite ID]],Table18[],2,FALSE)</f>
        <v>Free cholesterol in small VLDL</v>
      </c>
      <c r="C275" t="s">
        <v>1116</v>
      </c>
      <c r="D275">
        <v>599</v>
      </c>
      <c r="E275">
        <v>0.30736591567135213</v>
      </c>
      <c r="F275">
        <v>3.1918322184672165E-2</v>
      </c>
      <c r="G275" s="6">
        <v>5.9866709585938524E-22</v>
      </c>
      <c r="H275" t="b">
        <v>0</v>
      </c>
      <c r="I275" t="b">
        <v>0</v>
      </c>
      <c r="J275" t="b">
        <v>0</v>
      </c>
    </row>
    <row r="276" spans="1:10" hidden="1" x14ac:dyDescent="0.2">
      <c r="A276" t="s">
        <v>841</v>
      </c>
      <c r="B276" t="str">
        <f>VLOOKUP(Table16[[#This Row],[Metabolite ID]],Table18[],2,FALSE)</f>
        <v>Free cholesterol in small VLDL</v>
      </c>
      <c r="C276" t="s">
        <v>1117</v>
      </c>
      <c r="D276">
        <v>599</v>
      </c>
      <c r="E276">
        <v>0.30736591567135213</v>
      </c>
      <c r="F276">
        <v>2.1643648936583694E-2</v>
      </c>
      <c r="G276">
        <v>9.0049335427717164E-46</v>
      </c>
      <c r="H276" t="b">
        <v>0</v>
      </c>
      <c r="I276" t="b">
        <v>0</v>
      </c>
      <c r="J276" t="b">
        <v>0</v>
      </c>
    </row>
    <row r="277" spans="1:10" hidden="1" x14ac:dyDescent="0.2">
      <c r="A277" t="s">
        <v>841</v>
      </c>
      <c r="B277" t="str">
        <f>VLOOKUP(Table16[[#This Row],[Metabolite ID]],Table18[],2,FALSE)</f>
        <v>Free cholesterol in small VLDL</v>
      </c>
      <c r="C277" t="s">
        <v>1118</v>
      </c>
      <c r="D277">
        <v>599</v>
      </c>
      <c r="E277">
        <v>0.30791321448377795</v>
      </c>
      <c r="F277">
        <v>2.2165631481883809E-2</v>
      </c>
      <c r="G277">
        <v>7.1355237725862028E-44</v>
      </c>
      <c r="H277" t="b">
        <v>0</v>
      </c>
      <c r="I277" t="b">
        <v>0</v>
      </c>
      <c r="J277" t="b">
        <v>0</v>
      </c>
    </row>
    <row r="278" spans="1:10" hidden="1" x14ac:dyDescent="0.2">
      <c r="A278" t="s">
        <v>841</v>
      </c>
      <c r="B278" t="str">
        <f>VLOOKUP(Table16[[#This Row],[Metabolite ID]],Table18[],2,FALSE)</f>
        <v>Free cholesterol in small VLDL</v>
      </c>
      <c r="C278" t="s">
        <v>1119</v>
      </c>
      <c r="D278">
        <v>599</v>
      </c>
      <c r="E278">
        <v>0.29325661764705885</v>
      </c>
      <c r="F278">
        <v>3.4196719057174328E-2</v>
      </c>
      <c r="G278">
        <v>9.8590760110611021E-18</v>
      </c>
      <c r="H278" t="b">
        <v>0</v>
      </c>
      <c r="I278" t="b">
        <v>0</v>
      </c>
      <c r="J278" t="b">
        <v>0</v>
      </c>
    </row>
    <row r="279" spans="1:10" hidden="1" x14ac:dyDescent="0.2">
      <c r="A279" t="s">
        <v>841</v>
      </c>
      <c r="B279" t="str">
        <f>VLOOKUP(Table16[[#This Row],[Metabolite ID]],Table18[],2,FALSE)</f>
        <v>Free cholesterol in small VLDL</v>
      </c>
      <c r="C279" t="s">
        <v>1120</v>
      </c>
      <c r="D279">
        <v>599</v>
      </c>
      <c r="E279">
        <v>0.34082260513282181</v>
      </c>
      <c r="F279">
        <v>3.6431804012174301E-2</v>
      </c>
      <c r="G279">
        <v>8.3532916351909116E-21</v>
      </c>
      <c r="H279" t="b">
        <v>0</v>
      </c>
      <c r="I279" t="b">
        <v>0</v>
      </c>
      <c r="J279" t="b">
        <v>0</v>
      </c>
    </row>
    <row r="280" spans="1:10" hidden="1" x14ac:dyDescent="0.2">
      <c r="A280" t="s">
        <v>841</v>
      </c>
      <c r="B280" t="str">
        <f>VLOOKUP(Table16[[#This Row],[Metabolite ID]],Table18[],2,FALSE)</f>
        <v>Free cholesterol in small VLDL</v>
      </c>
      <c r="C280" t="s">
        <v>1121</v>
      </c>
      <c r="D280">
        <v>599</v>
      </c>
      <c r="E280">
        <v>0.55471138642913198</v>
      </c>
      <c r="F280">
        <v>0.14652666825135549</v>
      </c>
      <c r="G280">
        <v>1.687123447474523E-4</v>
      </c>
      <c r="H280" t="b">
        <v>0</v>
      </c>
      <c r="I280" t="b">
        <v>0</v>
      </c>
      <c r="J280" t="b">
        <v>0</v>
      </c>
    </row>
    <row r="281" spans="1:10" hidden="1" x14ac:dyDescent="0.2">
      <c r="A281" t="s">
        <v>841</v>
      </c>
      <c r="B281" t="str">
        <f>VLOOKUP(Table16[[#This Row],[Metabolite ID]],Table18[],2,FALSE)</f>
        <v>Free cholesterol in small VLDL</v>
      </c>
      <c r="C281" t="s">
        <v>1122</v>
      </c>
      <c r="D281">
        <v>599</v>
      </c>
      <c r="E281">
        <v>0.47670771186089977</v>
      </c>
      <c r="F281">
        <v>9.2628604788917948E-2</v>
      </c>
      <c r="G281">
        <v>3.6059430911178891E-7</v>
      </c>
      <c r="H281" t="b">
        <v>0</v>
      </c>
      <c r="I281" t="b">
        <v>0</v>
      </c>
      <c r="J281" t="b">
        <v>0</v>
      </c>
    </row>
    <row r="282" spans="1:10" hidden="1" x14ac:dyDescent="0.2">
      <c r="A282" t="s">
        <v>841</v>
      </c>
      <c r="B282" t="str">
        <f>VLOOKUP(Table16[[#This Row],[Metabolite ID]],Table18[],2,FALSE)</f>
        <v>Free cholesterol in small VLDL</v>
      </c>
      <c r="C282" t="s">
        <v>1123</v>
      </c>
      <c r="D282">
        <v>599</v>
      </c>
      <c r="E282">
        <v>0.29925872165035006</v>
      </c>
      <c r="F282">
        <v>8.8520052104889183E-2</v>
      </c>
      <c r="G282">
        <v>7.7025665378039569E-4</v>
      </c>
      <c r="H282" t="b">
        <v>0</v>
      </c>
      <c r="I282" t="b">
        <v>0</v>
      </c>
      <c r="J282" t="b">
        <v>0</v>
      </c>
    </row>
    <row r="283" spans="1:10" x14ac:dyDescent="0.2">
      <c r="A283" t="s">
        <v>778</v>
      </c>
      <c r="B283" t="str">
        <f>VLOOKUP(Table16[[#This Row],[Metabolite ID]],Table18[],2,FALSE)</f>
        <v>Concentration of large HDL particles</v>
      </c>
      <c r="C283" t="s">
        <v>1116</v>
      </c>
      <c r="D283">
        <v>599</v>
      </c>
      <c r="E283">
        <v>-0.31194056981921681</v>
      </c>
      <c r="F283">
        <v>3.2540714558368447E-2</v>
      </c>
      <c r="G283" s="6">
        <v>9.1422439445272744E-22</v>
      </c>
      <c r="H283" t="b">
        <v>0</v>
      </c>
      <c r="I283" t="b">
        <v>0</v>
      </c>
      <c r="J283" t="b">
        <v>0</v>
      </c>
    </row>
    <row r="284" spans="1:10" hidden="1" x14ac:dyDescent="0.2">
      <c r="A284" t="s">
        <v>778</v>
      </c>
      <c r="B284" t="str">
        <f>VLOOKUP(Table16[[#This Row],[Metabolite ID]],Table18[],2,FALSE)</f>
        <v>Concentration of large HDL particles</v>
      </c>
      <c r="C284" t="s">
        <v>1117</v>
      </c>
      <c r="D284">
        <v>599</v>
      </c>
      <c r="E284">
        <v>-0.31194056981921681</v>
      </c>
      <c r="F284">
        <v>2.1651388727429111E-2</v>
      </c>
      <c r="G284">
        <v>4.6477467214789515E-47</v>
      </c>
      <c r="H284" t="b">
        <v>0</v>
      </c>
      <c r="I284" t="b">
        <v>0</v>
      </c>
      <c r="J284" t="b">
        <v>0</v>
      </c>
    </row>
    <row r="285" spans="1:10" hidden="1" x14ac:dyDescent="0.2">
      <c r="A285" t="s">
        <v>778</v>
      </c>
      <c r="B285" t="str">
        <f>VLOOKUP(Table16[[#This Row],[Metabolite ID]],Table18[],2,FALSE)</f>
        <v>Concentration of large HDL particles</v>
      </c>
      <c r="C285" t="s">
        <v>1118</v>
      </c>
      <c r="D285">
        <v>599</v>
      </c>
      <c r="E285">
        <v>-0.31800194512163121</v>
      </c>
      <c r="F285">
        <v>2.2186999465144151E-2</v>
      </c>
      <c r="G285">
        <v>1.3649353001010114E-46</v>
      </c>
      <c r="H285" t="b">
        <v>0</v>
      </c>
      <c r="I285" t="b">
        <v>0</v>
      </c>
      <c r="J285" t="b">
        <v>0</v>
      </c>
    </row>
    <row r="286" spans="1:10" hidden="1" x14ac:dyDescent="0.2">
      <c r="A286" t="s">
        <v>778</v>
      </c>
      <c r="B286" t="str">
        <f>VLOOKUP(Table16[[#This Row],[Metabolite ID]],Table18[],2,FALSE)</f>
        <v>Concentration of large HDL particles</v>
      </c>
      <c r="C286" t="s">
        <v>1119</v>
      </c>
      <c r="D286">
        <v>599</v>
      </c>
      <c r="E286">
        <v>-0.27159173553719007</v>
      </c>
      <c r="F286">
        <v>3.5513717222874712E-2</v>
      </c>
      <c r="G286">
        <v>2.0489809285942536E-14</v>
      </c>
      <c r="H286" t="b">
        <v>0</v>
      </c>
      <c r="I286" t="b">
        <v>0</v>
      </c>
      <c r="J286" t="b">
        <v>0</v>
      </c>
    </row>
    <row r="287" spans="1:10" hidden="1" x14ac:dyDescent="0.2">
      <c r="A287" t="s">
        <v>778</v>
      </c>
      <c r="B287" t="str">
        <f>VLOOKUP(Table16[[#This Row],[Metabolite ID]],Table18[],2,FALSE)</f>
        <v>Concentration of large HDL particles</v>
      </c>
      <c r="C287" t="s">
        <v>1120</v>
      </c>
      <c r="D287">
        <v>599</v>
      </c>
      <c r="E287">
        <v>-0.29613621043529514</v>
      </c>
      <c r="F287">
        <v>3.8007908053506435E-2</v>
      </c>
      <c r="G287">
        <v>6.6251492091601993E-15</v>
      </c>
      <c r="H287" t="b">
        <v>0</v>
      </c>
      <c r="I287" t="b">
        <v>0</v>
      </c>
      <c r="J287" t="b">
        <v>0</v>
      </c>
    </row>
    <row r="288" spans="1:10" hidden="1" x14ac:dyDescent="0.2">
      <c r="A288" t="s">
        <v>778</v>
      </c>
      <c r="B288" t="str">
        <f>VLOOKUP(Table16[[#This Row],[Metabolite ID]],Table18[],2,FALSE)</f>
        <v>Concentration of large HDL particles</v>
      </c>
      <c r="C288" t="s">
        <v>1121</v>
      </c>
      <c r="D288">
        <v>599</v>
      </c>
      <c r="E288">
        <v>-0.25008456916334865</v>
      </c>
      <c r="F288">
        <v>0.1488193493272659</v>
      </c>
      <c r="G288">
        <v>9.3390598508588926E-2</v>
      </c>
      <c r="H288" t="b">
        <v>0</v>
      </c>
      <c r="I288" t="b">
        <v>0</v>
      </c>
      <c r="J288" t="b">
        <v>0</v>
      </c>
    </row>
    <row r="289" spans="1:10" hidden="1" x14ac:dyDescent="0.2">
      <c r="A289" t="s">
        <v>778</v>
      </c>
      <c r="B289" t="str">
        <f>VLOOKUP(Table16[[#This Row],[Metabolite ID]],Table18[],2,FALSE)</f>
        <v>Concentration of large HDL particles</v>
      </c>
      <c r="C289" t="s">
        <v>1122</v>
      </c>
      <c r="D289">
        <v>599</v>
      </c>
      <c r="E289">
        <v>-0.35255694740101262</v>
      </c>
      <c r="F289">
        <v>9.0084139907472258E-2</v>
      </c>
      <c r="G289">
        <v>1.0136530945676707E-4</v>
      </c>
      <c r="H289" t="b">
        <v>0</v>
      </c>
      <c r="I289" t="b">
        <v>0</v>
      </c>
      <c r="J289" t="b">
        <v>0</v>
      </c>
    </row>
    <row r="290" spans="1:10" hidden="1" x14ac:dyDescent="0.2">
      <c r="A290" t="s">
        <v>778</v>
      </c>
      <c r="B290" t="str">
        <f>VLOOKUP(Table16[[#This Row],[Metabolite ID]],Table18[],2,FALSE)</f>
        <v>Concentration of large HDL particles</v>
      </c>
      <c r="C290" t="s">
        <v>1123</v>
      </c>
      <c r="D290">
        <v>599</v>
      </c>
      <c r="E290">
        <v>-0.2275828203873303</v>
      </c>
      <c r="F290">
        <v>9.0176205553591071E-2</v>
      </c>
      <c r="G290">
        <v>1.1869141765152533E-2</v>
      </c>
      <c r="H290" t="b">
        <v>0</v>
      </c>
      <c r="I290" t="b">
        <v>0</v>
      </c>
      <c r="J290" t="b">
        <v>0</v>
      </c>
    </row>
    <row r="291" spans="1:10" x14ac:dyDescent="0.2">
      <c r="A291" t="s">
        <v>779</v>
      </c>
      <c r="B291" t="str">
        <f>VLOOKUP(Table16[[#This Row],[Metabolite ID]],Table18[],2,FALSE)</f>
        <v>Phospholipids in large HDL</v>
      </c>
      <c r="C291" t="s">
        <v>1116</v>
      </c>
      <c r="D291">
        <v>599</v>
      </c>
      <c r="E291">
        <v>-0.30513695857447526</v>
      </c>
      <c r="F291">
        <v>3.2261212674814528E-2</v>
      </c>
      <c r="G291" s="6">
        <v>3.1292240617984346E-21</v>
      </c>
      <c r="H291" t="b">
        <v>0</v>
      </c>
      <c r="I291" t="b">
        <v>0</v>
      </c>
      <c r="J291" t="b">
        <v>0</v>
      </c>
    </row>
    <row r="292" spans="1:10" hidden="1" x14ac:dyDescent="0.2">
      <c r="A292" t="s">
        <v>779</v>
      </c>
      <c r="B292" t="str">
        <f>VLOOKUP(Table16[[#This Row],[Metabolite ID]],Table18[],2,FALSE)</f>
        <v>Phospholipids in large HDL</v>
      </c>
      <c r="C292" t="s">
        <v>1117</v>
      </c>
      <c r="D292">
        <v>599</v>
      </c>
      <c r="E292">
        <v>-0.30513695857447526</v>
      </c>
      <c r="F292">
        <v>2.1662676390740498E-2</v>
      </c>
      <c r="G292">
        <v>4.6411787392347603E-45</v>
      </c>
      <c r="H292" t="b">
        <v>0</v>
      </c>
      <c r="I292" t="b">
        <v>0</v>
      </c>
      <c r="J292" t="b">
        <v>0</v>
      </c>
    </row>
    <row r="293" spans="1:10" hidden="1" x14ac:dyDescent="0.2">
      <c r="A293" t="s">
        <v>779</v>
      </c>
      <c r="B293" t="str">
        <f>VLOOKUP(Table16[[#This Row],[Metabolite ID]],Table18[],2,FALSE)</f>
        <v>Phospholipids in large HDL</v>
      </c>
      <c r="C293" t="s">
        <v>1118</v>
      </c>
      <c r="D293">
        <v>599</v>
      </c>
      <c r="E293">
        <v>-0.31267622424694796</v>
      </c>
      <c r="F293">
        <v>2.21867679842364E-2</v>
      </c>
      <c r="G293">
        <v>4.1986917486549579E-45</v>
      </c>
      <c r="H293" t="b">
        <v>0</v>
      </c>
      <c r="I293" t="b">
        <v>0</v>
      </c>
      <c r="J293" t="b">
        <v>0</v>
      </c>
    </row>
    <row r="294" spans="1:10" hidden="1" x14ac:dyDescent="0.2">
      <c r="A294" t="s">
        <v>779</v>
      </c>
      <c r="B294" t="str">
        <f>VLOOKUP(Table16[[#This Row],[Metabolite ID]],Table18[],2,FALSE)</f>
        <v>Phospholipids in large HDL</v>
      </c>
      <c r="C294" t="s">
        <v>1119</v>
      </c>
      <c r="D294">
        <v>599</v>
      </c>
      <c r="E294">
        <v>-0.26838321167883211</v>
      </c>
      <c r="F294">
        <v>3.5572461544263717E-2</v>
      </c>
      <c r="G294">
        <v>4.5336297639039467E-14</v>
      </c>
      <c r="H294" t="b">
        <v>0</v>
      </c>
      <c r="I294" t="b">
        <v>0</v>
      </c>
      <c r="J294" t="b">
        <v>0</v>
      </c>
    </row>
    <row r="295" spans="1:10" hidden="1" x14ac:dyDescent="0.2">
      <c r="A295" t="s">
        <v>779</v>
      </c>
      <c r="B295" t="str">
        <f>VLOOKUP(Table16[[#This Row],[Metabolite ID]],Table18[],2,FALSE)</f>
        <v>Phospholipids in large HDL</v>
      </c>
      <c r="C295" t="s">
        <v>1120</v>
      </c>
      <c r="D295">
        <v>599</v>
      </c>
      <c r="E295">
        <v>-0.29042763635947466</v>
      </c>
      <c r="F295">
        <v>3.8674336629580974E-2</v>
      </c>
      <c r="G295">
        <v>5.9321912535771459E-14</v>
      </c>
      <c r="H295" t="b">
        <v>0</v>
      </c>
      <c r="I295" t="b">
        <v>0</v>
      </c>
      <c r="J295" t="b">
        <v>0</v>
      </c>
    </row>
    <row r="296" spans="1:10" hidden="1" x14ac:dyDescent="0.2">
      <c r="A296" t="s">
        <v>779</v>
      </c>
      <c r="B296" t="str">
        <f>VLOOKUP(Table16[[#This Row],[Metabolite ID]],Table18[],2,FALSE)</f>
        <v>Phospholipids in large HDL</v>
      </c>
      <c r="C296" t="s">
        <v>1121</v>
      </c>
      <c r="D296">
        <v>599</v>
      </c>
      <c r="E296">
        <v>-0.22391271698804616</v>
      </c>
      <c r="F296">
        <v>0.13816096356274624</v>
      </c>
      <c r="G296">
        <v>0.10561652936417622</v>
      </c>
      <c r="H296" t="b">
        <v>0</v>
      </c>
      <c r="I296" t="b">
        <v>0</v>
      </c>
      <c r="J296" t="b">
        <v>0</v>
      </c>
    </row>
    <row r="297" spans="1:10" hidden="1" x14ac:dyDescent="0.2">
      <c r="A297" t="s">
        <v>779</v>
      </c>
      <c r="B297" t="str">
        <f>VLOOKUP(Table16[[#This Row],[Metabolite ID]],Table18[],2,FALSE)</f>
        <v>Phospholipids in large HDL</v>
      </c>
      <c r="C297" t="s">
        <v>1122</v>
      </c>
      <c r="D297">
        <v>599</v>
      </c>
      <c r="E297">
        <v>-0.35176915887075211</v>
      </c>
      <c r="F297">
        <v>9.5859153774238509E-2</v>
      </c>
      <c r="G297">
        <v>2.6458527659269451E-4</v>
      </c>
      <c r="H297" t="b">
        <v>0</v>
      </c>
      <c r="I297" t="b">
        <v>0</v>
      </c>
      <c r="J297" t="b">
        <v>0</v>
      </c>
    </row>
    <row r="298" spans="1:10" hidden="1" x14ac:dyDescent="0.2">
      <c r="A298" t="s">
        <v>779</v>
      </c>
      <c r="B298" t="str">
        <f>VLOOKUP(Table16[[#This Row],[Metabolite ID]],Table18[],2,FALSE)</f>
        <v>Phospholipids in large HDL</v>
      </c>
      <c r="C298" t="s">
        <v>1123</v>
      </c>
      <c r="D298">
        <v>599</v>
      </c>
      <c r="E298">
        <v>-0.2461133699910856</v>
      </c>
      <c r="F298">
        <v>8.9439138718661521E-2</v>
      </c>
      <c r="G298">
        <v>6.1079726256526778E-3</v>
      </c>
      <c r="H298" t="b">
        <v>0</v>
      </c>
      <c r="I298" t="b">
        <v>0</v>
      </c>
      <c r="J298" t="b">
        <v>0</v>
      </c>
    </row>
    <row r="299" spans="1:10" x14ac:dyDescent="0.2">
      <c r="A299" t="s">
        <v>867</v>
      </c>
      <c r="B299" t="str">
        <f>VLOOKUP(Table16[[#This Row],[Metabolite ID]],Table18[],2,FALSE)</f>
        <v>Phospholipids in very large VLDL</v>
      </c>
      <c r="C299" t="s">
        <v>1116</v>
      </c>
      <c r="D299">
        <v>599</v>
      </c>
      <c r="E299">
        <v>0.28298621315869882</v>
      </c>
      <c r="F299">
        <v>2.9920026063814983E-2</v>
      </c>
      <c r="G299" s="6">
        <v>3.1362792200738987E-21</v>
      </c>
      <c r="H299" t="b">
        <v>0</v>
      </c>
      <c r="I299" t="b">
        <v>0</v>
      </c>
      <c r="J299" t="b">
        <v>0</v>
      </c>
    </row>
    <row r="300" spans="1:10" hidden="1" x14ac:dyDescent="0.2">
      <c r="A300" t="s">
        <v>867</v>
      </c>
      <c r="B300" t="str">
        <f>VLOOKUP(Table16[[#This Row],[Metabolite ID]],Table18[],2,FALSE)</f>
        <v>Phospholipids in very large VLDL</v>
      </c>
      <c r="C300" t="s">
        <v>1117</v>
      </c>
      <c r="D300">
        <v>599</v>
      </c>
      <c r="E300">
        <v>0.28298621315869882</v>
      </c>
      <c r="F300">
        <v>2.1688447832122537E-2</v>
      </c>
      <c r="G300">
        <v>6.5421560349331666E-39</v>
      </c>
      <c r="H300" t="b">
        <v>0</v>
      </c>
      <c r="I300" t="b">
        <v>0</v>
      </c>
      <c r="J300" t="b">
        <v>0</v>
      </c>
    </row>
    <row r="301" spans="1:10" hidden="1" x14ac:dyDescent="0.2">
      <c r="A301" t="s">
        <v>867</v>
      </c>
      <c r="B301" t="str">
        <f>VLOOKUP(Table16[[#This Row],[Metabolite ID]],Table18[],2,FALSE)</f>
        <v>Phospholipids in very large VLDL</v>
      </c>
      <c r="C301" t="s">
        <v>1118</v>
      </c>
      <c r="D301">
        <v>599</v>
      </c>
      <c r="E301">
        <v>0.28355653571263878</v>
      </c>
      <c r="F301">
        <v>2.2136481909647201E-2</v>
      </c>
      <c r="G301">
        <v>1.4512788845557102E-37</v>
      </c>
      <c r="H301" t="b">
        <v>0</v>
      </c>
      <c r="I301" t="b">
        <v>0</v>
      </c>
      <c r="J301" t="b">
        <v>0</v>
      </c>
    </row>
    <row r="302" spans="1:10" hidden="1" x14ac:dyDescent="0.2">
      <c r="A302" t="s">
        <v>867</v>
      </c>
      <c r="B302" t="str">
        <f>VLOOKUP(Table16[[#This Row],[Metabolite ID]],Table18[],2,FALSE)</f>
        <v>Phospholipids in very large VLDL</v>
      </c>
      <c r="C302" t="s">
        <v>1119</v>
      </c>
      <c r="D302">
        <v>599</v>
      </c>
      <c r="E302">
        <v>0.29090330578512397</v>
      </c>
      <c r="F302">
        <v>3.5606074201522807E-2</v>
      </c>
      <c r="G302">
        <v>3.0826890044327379E-16</v>
      </c>
      <c r="H302" t="b">
        <v>0</v>
      </c>
      <c r="I302" t="b">
        <v>0</v>
      </c>
      <c r="J302" t="b">
        <v>0</v>
      </c>
    </row>
    <row r="303" spans="1:10" hidden="1" x14ac:dyDescent="0.2">
      <c r="A303" t="s">
        <v>867</v>
      </c>
      <c r="B303" t="str">
        <f>VLOOKUP(Table16[[#This Row],[Metabolite ID]],Table18[],2,FALSE)</f>
        <v>Phospholipids in very large VLDL</v>
      </c>
      <c r="C303" t="s">
        <v>1120</v>
      </c>
      <c r="D303">
        <v>599</v>
      </c>
      <c r="E303">
        <v>0.32993945155009374</v>
      </c>
      <c r="F303">
        <v>3.8138788130104899E-2</v>
      </c>
      <c r="G303">
        <v>5.1040772621613143E-18</v>
      </c>
      <c r="H303" t="b">
        <v>0</v>
      </c>
      <c r="I303" t="b">
        <v>0</v>
      </c>
      <c r="J303" t="b">
        <v>0</v>
      </c>
    </row>
    <row r="304" spans="1:10" hidden="1" x14ac:dyDescent="0.2">
      <c r="A304" t="s">
        <v>867</v>
      </c>
      <c r="B304" t="str">
        <f>VLOOKUP(Table16[[#This Row],[Metabolite ID]],Table18[],2,FALSE)</f>
        <v>Phospholipids in very large VLDL</v>
      </c>
      <c r="C304" t="s">
        <v>1121</v>
      </c>
      <c r="D304">
        <v>599</v>
      </c>
      <c r="E304">
        <v>0.33010876542302592</v>
      </c>
      <c r="F304">
        <v>0.14763654254480621</v>
      </c>
      <c r="G304">
        <v>2.572279698958017E-2</v>
      </c>
      <c r="H304" t="b">
        <v>0</v>
      </c>
      <c r="I304" t="b">
        <v>0</v>
      </c>
      <c r="J304" t="b">
        <v>0</v>
      </c>
    </row>
    <row r="305" spans="1:10" hidden="1" x14ac:dyDescent="0.2">
      <c r="A305" t="s">
        <v>867</v>
      </c>
      <c r="B305" t="str">
        <f>VLOOKUP(Table16[[#This Row],[Metabolite ID]],Table18[],2,FALSE)</f>
        <v>Phospholipids in very large VLDL</v>
      </c>
      <c r="C305" t="s">
        <v>1122</v>
      </c>
      <c r="D305">
        <v>599</v>
      </c>
      <c r="E305">
        <v>0.37750723581496315</v>
      </c>
      <c r="F305">
        <v>9.5418353366117786E-2</v>
      </c>
      <c r="G305">
        <v>8.5239620576742421E-5</v>
      </c>
      <c r="H305" t="b">
        <v>0</v>
      </c>
      <c r="I305" t="b">
        <v>0</v>
      </c>
      <c r="J305" t="b">
        <v>0</v>
      </c>
    </row>
    <row r="306" spans="1:10" hidden="1" x14ac:dyDescent="0.2">
      <c r="A306" t="s">
        <v>867</v>
      </c>
      <c r="B306" t="str">
        <f>VLOOKUP(Table16[[#This Row],[Metabolite ID]],Table18[],2,FALSE)</f>
        <v>Phospholipids in very large VLDL</v>
      </c>
      <c r="C306" t="s">
        <v>1123</v>
      </c>
      <c r="D306">
        <v>599</v>
      </c>
      <c r="E306">
        <v>0.31341177326163788</v>
      </c>
      <c r="F306">
        <v>8.2966114316650103E-2</v>
      </c>
      <c r="G306">
        <v>1.7422101157102025E-4</v>
      </c>
      <c r="H306" t="b">
        <v>0</v>
      </c>
      <c r="I306" t="b">
        <v>0</v>
      </c>
      <c r="J306" t="b">
        <v>0</v>
      </c>
    </row>
    <row r="307" spans="1:10" x14ac:dyDescent="0.2">
      <c r="A307" t="s">
        <v>863</v>
      </c>
      <c r="B307" t="str">
        <f>VLOOKUP(Table16[[#This Row],[Metabolite ID]],Table18[],2,FALSE)</f>
        <v>Cholesteryl esters in very large VLDL</v>
      </c>
      <c r="C307" t="s">
        <v>1116</v>
      </c>
      <c r="D307">
        <v>599</v>
      </c>
      <c r="E307">
        <v>0.28577511672835437</v>
      </c>
      <c r="F307">
        <v>3.0276092691009084E-2</v>
      </c>
      <c r="G307" s="6">
        <v>3.7646334057823613E-21</v>
      </c>
      <c r="H307" t="b">
        <v>0</v>
      </c>
      <c r="I307" t="b">
        <v>0</v>
      </c>
      <c r="J307" t="b">
        <v>0</v>
      </c>
    </row>
    <row r="308" spans="1:10" hidden="1" x14ac:dyDescent="0.2">
      <c r="A308" t="s">
        <v>863</v>
      </c>
      <c r="B308" t="str">
        <f>VLOOKUP(Table16[[#This Row],[Metabolite ID]],Table18[],2,FALSE)</f>
        <v>Cholesteryl esters in very large VLDL</v>
      </c>
      <c r="C308" t="s">
        <v>1117</v>
      </c>
      <c r="D308">
        <v>599</v>
      </c>
      <c r="E308">
        <v>0.28577511672835437</v>
      </c>
      <c r="F308">
        <v>2.1695091048691637E-2</v>
      </c>
      <c r="G308">
        <v>1.2661164709968287E-39</v>
      </c>
      <c r="H308" t="b">
        <v>0</v>
      </c>
      <c r="I308" t="b">
        <v>0</v>
      </c>
      <c r="J308" t="b">
        <v>0</v>
      </c>
    </row>
    <row r="309" spans="1:10" hidden="1" x14ac:dyDescent="0.2">
      <c r="A309" t="s">
        <v>863</v>
      </c>
      <c r="B309" t="str">
        <f>VLOOKUP(Table16[[#This Row],[Metabolite ID]],Table18[],2,FALSE)</f>
        <v>Cholesteryl esters in very large VLDL</v>
      </c>
      <c r="C309" t="s">
        <v>1118</v>
      </c>
      <c r="D309">
        <v>599</v>
      </c>
      <c r="E309">
        <v>0.28644807863886623</v>
      </c>
      <c r="F309">
        <v>2.2153071786163731E-2</v>
      </c>
      <c r="G309">
        <v>3.0323724581052184E-38</v>
      </c>
      <c r="H309" t="b">
        <v>0</v>
      </c>
      <c r="I309" t="b">
        <v>0</v>
      </c>
      <c r="J309" t="b">
        <v>0</v>
      </c>
    </row>
    <row r="310" spans="1:10" hidden="1" x14ac:dyDescent="0.2">
      <c r="A310" t="s">
        <v>863</v>
      </c>
      <c r="B310" t="str">
        <f>VLOOKUP(Table16[[#This Row],[Metabolite ID]],Table18[],2,FALSE)</f>
        <v>Cholesteryl esters in very large VLDL</v>
      </c>
      <c r="C310" t="s">
        <v>1119</v>
      </c>
      <c r="D310">
        <v>599</v>
      </c>
      <c r="E310">
        <v>0.26769958333333332</v>
      </c>
      <c r="F310">
        <v>3.5042650393766778E-2</v>
      </c>
      <c r="G310">
        <v>2.1848991243346993E-14</v>
      </c>
      <c r="H310" t="b">
        <v>0</v>
      </c>
      <c r="I310" t="b">
        <v>0</v>
      </c>
      <c r="J310" t="b">
        <v>0</v>
      </c>
    </row>
    <row r="311" spans="1:10" hidden="1" x14ac:dyDescent="0.2">
      <c r="A311" t="s">
        <v>863</v>
      </c>
      <c r="B311" t="str">
        <f>VLOOKUP(Table16[[#This Row],[Metabolite ID]],Table18[],2,FALSE)</f>
        <v>Cholesteryl esters in very large VLDL</v>
      </c>
      <c r="C311" t="s">
        <v>1120</v>
      </c>
      <c r="D311">
        <v>599</v>
      </c>
      <c r="E311">
        <v>0.32513315348376515</v>
      </c>
      <c r="F311">
        <v>3.6380156481365146E-2</v>
      </c>
      <c r="G311">
        <v>3.9951112990094887E-19</v>
      </c>
      <c r="H311" t="b">
        <v>0</v>
      </c>
      <c r="I311" t="b">
        <v>0</v>
      </c>
      <c r="J311" t="b">
        <v>0</v>
      </c>
    </row>
    <row r="312" spans="1:10" hidden="1" x14ac:dyDescent="0.2">
      <c r="A312" t="s">
        <v>863</v>
      </c>
      <c r="B312" t="str">
        <f>VLOOKUP(Table16[[#This Row],[Metabolite ID]],Table18[],2,FALSE)</f>
        <v>Cholesteryl esters in very large VLDL</v>
      </c>
      <c r="C312" t="s">
        <v>1121</v>
      </c>
      <c r="D312">
        <v>599</v>
      </c>
      <c r="E312">
        <v>0.33767609453608127</v>
      </c>
      <c r="F312">
        <v>0.14058693601911076</v>
      </c>
      <c r="G312">
        <v>1.6614078778260186E-2</v>
      </c>
      <c r="H312" t="b">
        <v>0</v>
      </c>
      <c r="I312" t="b">
        <v>0</v>
      </c>
      <c r="J312" t="b">
        <v>0</v>
      </c>
    </row>
    <row r="313" spans="1:10" hidden="1" x14ac:dyDescent="0.2">
      <c r="A313" t="s">
        <v>863</v>
      </c>
      <c r="B313" t="str">
        <f>VLOOKUP(Table16[[#This Row],[Metabolite ID]],Table18[],2,FALSE)</f>
        <v>Cholesteryl esters in very large VLDL</v>
      </c>
      <c r="C313" t="s">
        <v>1122</v>
      </c>
      <c r="D313">
        <v>599</v>
      </c>
      <c r="E313">
        <v>0.41359372914379655</v>
      </c>
      <c r="F313">
        <v>9.1119508786091347E-2</v>
      </c>
      <c r="G313">
        <v>6.8348782179391601E-6</v>
      </c>
      <c r="H313" t="b">
        <v>0</v>
      </c>
      <c r="I313" t="b">
        <v>0</v>
      </c>
      <c r="J313" t="b">
        <v>0</v>
      </c>
    </row>
    <row r="314" spans="1:10" hidden="1" x14ac:dyDescent="0.2">
      <c r="A314" t="s">
        <v>863</v>
      </c>
      <c r="B314" t="str">
        <f>VLOOKUP(Table16[[#This Row],[Metabolite ID]],Table18[],2,FALSE)</f>
        <v>Cholesteryl esters in very large VLDL</v>
      </c>
      <c r="C314" t="s">
        <v>1123</v>
      </c>
      <c r="D314">
        <v>599</v>
      </c>
      <c r="E314">
        <v>0.35439788765773816</v>
      </c>
      <c r="F314">
        <v>8.3909799277393837E-2</v>
      </c>
      <c r="G314">
        <v>2.7802492876659939E-5</v>
      </c>
      <c r="H314" t="b">
        <v>0</v>
      </c>
      <c r="I314" t="b">
        <v>0</v>
      </c>
      <c r="J314" t="b">
        <v>0</v>
      </c>
    </row>
    <row r="315" spans="1:10" x14ac:dyDescent="0.2">
      <c r="A315" t="s">
        <v>862</v>
      </c>
      <c r="B315" t="str">
        <f>VLOOKUP(Table16[[#This Row],[Metabolite ID]],Table18[],2,FALSE)</f>
        <v>Cholesterol in very large VLDL</v>
      </c>
      <c r="C315" t="s">
        <v>1116</v>
      </c>
      <c r="D315">
        <v>599</v>
      </c>
      <c r="E315">
        <v>0.28381145377556127</v>
      </c>
      <c r="F315">
        <v>3.008551608067225E-2</v>
      </c>
      <c r="G315" s="6">
        <v>3.9666136975769518E-21</v>
      </c>
      <c r="H315" t="b">
        <v>0</v>
      </c>
      <c r="I315" t="b">
        <v>0</v>
      </c>
      <c r="J315" t="b">
        <v>0</v>
      </c>
    </row>
    <row r="316" spans="1:10" hidden="1" x14ac:dyDescent="0.2">
      <c r="A316" t="s">
        <v>862</v>
      </c>
      <c r="B316" t="str">
        <f>VLOOKUP(Table16[[#This Row],[Metabolite ID]],Table18[],2,FALSE)</f>
        <v>Cholesterol in very large VLDL</v>
      </c>
      <c r="C316" t="s">
        <v>1117</v>
      </c>
      <c r="D316">
        <v>599</v>
      </c>
      <c r="E316">
        <v>0.28381145377556127</v>
      </c>
      <c r="F316">
        <v>2.1692160345747748E-2</v>
      </c>
      <c r="G316">
        <v>4.0864321496108151E-39</v>
      </c>
      <c r="H316" t="b">
        <v>0</v>
      </c>
      <c r="I316" t="b">
        <v>0</v>
      </c>
      <c r="J316" t="b">
        <v>0</v>
      </c>
    </row>
    <row r="317" spans="1:10" hidden="1" x14ac:dyDescent="0.2">
      <c r="A317" t="s">
        <v>862</v>
      </c>
      <c r="B317" t="str">
        <f>VLOOKUP(Table16[[#This Row],[Metabolite ID]],Table18[],2,FALSE)</f>
        <v>Cholesterol in very large VLDL</v>
      </c>
      <c r="C317" t="s">
        <v>1118</v>
      </c>
      <c r="D317">
        <v>599</v>
      </c>
      <c r="E317">
        <v>0.28514727482391033</v>
      </c>
      <c r="F317">
        <v>2.2146248675164668E-2</v>
      </c>
      <c r="G317">
        <v>6.1719894186204449E-38</v>
      </c>
      <c r="H317" t="b">
        <v>0</v>
      </c>
      <c r="I317" t="b">
        <v>0</v>
      </c>
      <c r="J317" t="b">
        <v>0</v>
      </c>
    </row>
    <row r="318" spans="1:10" hidden="1" x14ac:dyDescent="0.2">
      <c r="A318" t="s">
        <v>862</v>
      </c>
      <c r="B318" t="str">
        <f>VLOOKUP(Table16[[#This Row],[Metabolite ID]],Table18[],2,FALSE)</f>
        <v>Cholesterol in very large VLDL</v>
      </c>
      <c r="C318" t="s">
        <v>1119</v>
      </c>
      <c r="D318">
        <v>599</v>
      </c>
      <c r="E318">
        <v>0.27925028248587569</v>
      </c>
      <c r="F318">
        <v>3.4218386880932802E-2</v>
      </c>
      <c r="G318">
        <v>3.3274273083671351E-16</v>
      </c>
      <c r="H318" t="b">
        <v>0</v>
      </c>
      <c r="I318" t="b">
        <v>0</v>
      </c>
      <c r="J318" t="b">
        <v>0</v>
      </c>
    </row>
    <row r="319" spans="1:10" hidden="1" x14ac:dyDescent="0.2">
      <c r="A319" t="s">
        <v>862</v>
      </c>
      <c r="B319" t="str">
        <f>VLOOKUP(Table16[[#This Row],[Metabolite ID]],Table18[],2,FALSE)</f>
        <v>Cholesterol in very large VLDL</v>
      </c>
      <c r="C319" t="s">
        <v>1120</v>
      </c>
      <c r="D319">
        <v>599</v>
      </c>
      <c r="E319">
        <v>0.32025506402294057</v>
      </c>
      <c r="F319">
        <v>3.6615677248974542E-2</v>
      </c>
      <c r="G319">
        <v>2.202830448482859E-18</v>
      </c>
      <c r="H319" t="b">
        <v>0</v>
      </c>
      <c r="I319" t="b">
        <v>0</v>
      </c>
      <c r="J319" t="b">
        <v>0</v>
      </c>
    </row>
    <row r="320" spans="1:10" hidden="1" x14ac:dyDescent="0.2">
      <c r="A320" t="s">
        <v>862</v>
      </c>
      <c r="B320" t="str">
        <f>VLOOKUP(Table16[[#This Row],[Metabolite ID]],Table18[],2,FALSE)</f>
        <v>Cholesterol in very large VLDL</v>
      </c>
      <c r="C320" t="s">
        <v>1121</v>
      </c>
      <c r="D320">
        <v>599</v>
      </c>
      <c r="E320">
        <v>0.33654274508220539</v>
      </c>
      <c r="F320">
        <v>0.14938704501494754</v>
      </c>
      <c r="G320">
        <v>2.463190377216171E-2</v>
      </c>
      <c r="H320" t="b">
        <v>0</v>
      </c>
      <c r="I320" t="b">
        <v>0</v>
      </c>
      <c r="J320" t="b">
        <v>0</v>
      </c>
    </row>
    <row r="321" spans="1:10" hidden="1" x14ac:dyDescent="0.2">
      <c r="A321" t="s">
        <v>862</v>
      </c>
      <c r="B321" t="str">
        <f>VLOOKUP(Table16[[#This Row],[Metabolite ID]],Table18[],2,FALSE)</f>
        <v>Cholesterol in very large VLDL</v>
      </c>
      <c r="C321" t="s">
        <v>1122</v>
      </c>
      <c r="D321">
        <v>599</v>
      </c>
      <c r="E321">
        <v>0.38614201103690338</v>
      </c>
      <c r="F321">
        <v>9.185896894096425E-2</v>
      </c>
      <c r="G321">
        <v>3.0282259316720555E-5</v>
      </c>
      <c r="H321" t="b">
        <v>0</v>
      </c>
      <c r="I321" t="b">
        <v>0</v>
      </c>
      <c r="J321" t="b">
        <v>0</v>
      </c>
    </row>
    <row r="322" spans="1:10" hidden="1" x14ac:dyDescent="0.2">
      <c r="A322" t="s">
        <v>862</v>
      </c>
      <c r="B322" t="str">
        <f>VLOOKUP(Table16[[#This Row],[Metabolite ID]],Table18[],2,FALSE)</f>
        <v>Cholesterol in very large VLDL</v>
      </c>
      <c r="C322" t="s">
        <v>1123</v>
      </c>
      <c r="D322">
        <v>599</v>
      </c>
      <c r="E322">
        <v>0.34052947635059722</v>
      </c>
      <c r="F322">
        <v>8.3397977171631998E-2</v>
      </c>
      <c r="G322">
        <v>5.0476866662628635E-5</v>
      </c>
      <c r="H322" t="b">
        <v>0</v>
      </c>
      <c r="I322" t="b">
        <v>0</v>
      </c>
      <c r="J322" t="b">
        <v>0</v>
      </c>
    </row>
    <row r="323" spans="1:10" x14ac:dyDescent="0.2">
      <c r="A323" t="s">
        <v>878</v>
      </c>
      <c r="B323" t="str">
        <f>VLOOKUP(Table16[[#This Row],[Metabolite ID]],Table18[],2,FALSE)</f>
        <v>Free cholesterol in chylomicrons and extremely large VLDL</v>
      </c>
      <c r="C323" t="s">
        <v>1116</v>
      </c>
      <c r="D323">
        <v>599</v>
      </c>
      <c r="E323">
        <v>0.27653466319331527</v>
      </c>
      <c r="F323">
        <v>2.9402962052183023E-2</v>
      </c>
      <c r="G323" s="6">
        <v>5.2033485752681714E-21</v>
      </c>
      <c r="H323" t="b">
        <v>0</v>
      </c>
      <c r="I323" t="b">
        <v>0</v>
      </c>
      <c r="J323" t="b">
        <v>0</v>
      </c>
    </row>
    <row r="324" spans="1:10" hidden="1" x14ac:dyDescent="0.2">
      <c r="A324" t="s">
        <v>878</v>
      </c>
      <c r="B324" t="str">
        <f>VLOOKUP(Table16[[#This Row],[Metabolite ID]],Table18[],2,FALSE)</f>
        <v>Free cholesterol in chylomicrons and extremely large VLDL</v>
      </c>
      <c r="C324" t="s">
        <v>1117</v>
      </c>
      <c r="D324">
        <v>599</v>
      </c>
      <c r="E324">
        <v>0.27653466319331527</v>
      </c>
      <c r="F324">
        <v>2.1695132445731756E-2</v>
      </c>
      <c r="G324">
        <v>3.2651019717939337E-37</v>
      </c>
      <c r="H324" t="b">
        <v>0</v>
      </c>
      <c r="I324" t="b">
        <v>0</v>
      </c>
      <c r="J324" t="b">
        <v>0</v>
      </c>
    </row>
    <row r="325" spans="1:10" hidden="1" x14ac:dyDescent="0.2">
      <c r="A325" t="s">
        <v>878</v>
      </c>
      <c r="B325" t="str">
        <f>VLOOKUP(Table16[[#This Row],[Metabolite ID]],Table18[],2,FALSE)</f>
        <v>Free cholesterol in chylomicrons and extremely large VLDL</v>
      </c>
      <c r="C325" t="s">
        <v>1118</v>
      </c>
      <c r="D325">
        <v>599</v>
      </c>
      <c r="E325">
        <v>0.2767563399840805</v>
      </c>
      <c r="F325">
        <v>2.2124846124425966E-2</v>
      </c>
      <c r="G325">
        <v>6.6785647801696634E-36</v>
      </c>
      <c r="H325" t="b">
        <v>0</v>
      </c>
      <c r="I325" t="b">
        <v>0</v>
      </c>
      <c r="J325" t="b">
        <v>0</v>
      </c>
    </row>
    <row r="326" spans="1:10" hidden="1" x14ac:dyDescent="0.2">
      <c r="A326" t="s">
        <v>878</v>
      </c>
      <c r="B326" t="str">
        <f>VLOOKUP(Table16[[#This Row],[Metabolite ID]],Table18[],2,FALSE)</f>
        <v>Free cholesterol in chylomicrons and extremely large VLDL</v>
      </c>
      <c r="C326" t="s">
        <v>1119</v>
      </c>
      <c r="D326">
        <v>599</v>
      </c>
      <c r="E326">
        <v>0.27160893470790382</v>
      </c>
      <c r="F326">
        <v>3.5870540457089442E-2</v>
      </c>
      <c r="G326">
        <v>3.6774223741765948E-14</v>
      </c>
      <c r="H326" t="b">
        <v>0</v>
      </c>
      <c r="I326" t="b">
        <v>0</v>
      </c>
      <c r="J326" t="b">
        <v>0</v>
      </c>
    </row>
    <row r="327" spans="1:10" hidden="1" x14ac:dyDescent="0.2">
      <c r="A327" t="s">
        <v>878</v>
      </c>
      <c r="B327" t="str">
        <f>VLOOKUP(Table16[[#This Row],[Metabolite ID]],Table18[],2,FALSE)</f>
        <v>Free cholesterol in chylomicrons and extremely large VLDL</v>
      </c>
      <c r="C327" t="s">
        <v>1120</v>
      </c>
      <c r="D327">
        <v>599</v>
      </c>
      <c r="E327">
        <v>0.3016131779119941</v>
      </c>
      <c r="F327">
        <v>3.4498030439365043E-2</v>
      </c>
      <c r="G327">
        <v>2.2718150346121201E-18</v>
      </c>
      <c r="H327" t="b">
        <v>0</v>
      </c>
      <c r="I327" t="b">
        <v>0</v>
      </c>
      <c r="J327" t="b">
        <v>0</v>
      </c>
    </row>
    <row r="328" spans="1:10" hidden="1" x14ac:dyDescent="0.2">
      <c r="A328" t="s">
        <v>878</v>
      </c>
      <c r="B328" t="str">
        <f>VLOOKUP(Table16[[#This Row],[Metabolite ID]],Table18[],2,FALSE)</f>
        <v>Free cholesterol in chylomicrons and extremely large VLDL</v>
      </c>
      <c r="C328" t="s">
        <v>1121</v>
      </c>
      <c r="D328">
        <v>599</v>
      </c>
      <c r="E328">
        <v>0.31874647214845453</v>
      </c>
      <c r="F328">
        <v>0.15297097192743803</v>
      </c>
      <c r="G328">
        <v>3.7610976889622817E-2</v>
      </c>
      <c r="H328" t="b">
        <v>0</v>
      </c>
      <c r="I328" t="b">
        <v>0</v>
      </c>
      <c r="J328" t="b">
        <v>0</v>
      </c>
    </row>
    <row r="329" spans="1:10" hidden="1" x14ac:dyDescent="0.2">
      <c r="A329" t="s">
        <v>878</v>
      </c>
      <c r="B329" t="str">
        <f>VLOOKUP(Table16[[#This Row],[Metabolite ID]],Table18[],2,FALSE)</f>
        <v>Free cholesterol in chylomicrons and extremely large VLDL</v>
      </c>
      <c r="C329" t="s">
        <v>1122</v>
      </c>
      <c r="D329">
        <v>599</v>
      </c>
      <c r="E329">
        <v>0.38907983976346383</v>
      </c>
      <c r="F329">
        <v>8.4332135325793131E-2</v>
      </c>
      <c r="G329">
        <v>4.8431069703033182E-6</v>
      </c>
      <c r="H329" t="b">
        <v>0</v>
      </c>
      <c r="I329" t="b">
        <v>0</v>
      </c>
      <c r="J329" t="b">
        <v>0</v>
      </c>
    </row>
    <row r="330" spans="1:10" hidden="1" x14ac:dyDescent="0.2">
      <c r="A330" t="s">
        <v>878</v>
      </c>
      <c r="B330" t="str">
        <f>VLOOKUP(Table16[[#This Row],[Metabolite ID]],Table18[],2,FALSE)</f>
        <v>Free cholesterol in chylomicrons and extremely large VLDL</v>
      </c>
      <c r="C330" t="s">
        <v>1123</v>
      </c>
      <c r="D330">
        <v>599</v>
      </c>
      <c r="E330">
        <v>0.33336836391720787</v>
      </c>
      <c r="F330">
        <v>8.150485182486808E-2</v>
      </c>
      <c r="G330">
        <v>4.902190720312659E-5</v>
      </c>
      <c r="H330" t="b">
        <v>0</v>
      </c>
      <c r="I330" t="b">
        <v>0</v>
      </c>
      <c r="J330" t="b">
        <v>0</v>
      </c>
    </row>
    <row r="331" spans="1:10" x14ac:dyDescent="0.2">
      <c r="A331" t="s">
        <v>864</v>
      </c>
      <c r="B331" t="str">
        <f>VLOOKUP(Table16[[#This Row],[Metabolite ID]],Table18[],2,FALSE)</f>
        <v>Free cholesterol in very large VLDL</v>
      </c>
      <c r="C331" t="s">
        <v>1116</v>
      </c>
      <c r="D331">
        <v>599</v>
      </c>
      <c r="E331">
        <v>0.2774032738725446</v>
      </c>
      <c r="F331">
        <v>2.972115423639371E-2</v>
      </c>
      <c r="G331" s="6">
        <v>1.024026670556364E-20</v>
      </c>
      <c r="H331" t="b">
        <v>0</v>
      </c>
      <c r="I331" t="b">
        <v>0</v>
      </c>
      <c r="J331" t="b">
        <v>0</v>
      </c>
    </row>
    <row r="332" spans="1:10" hidden="1" x14ac:dyDescent="0.2">
      <c r="A332" t="s">
        <v>864</v>
      </c>
      <c r="B332" t="str">
        <f>VLOOKUP(Table16[[#This Row],[Metabolite ID]],Table18[],2,FALSE)</f>
        <v>Free cholesterol in very large VLDL</v>
      </c>
      <c r="C332" t="s">
        <v>1117</v>
      </c>
      <c r="D332">
        <v>599</v>
      </c>
      <c r="E332">
        <v>0.2774032738725446</v>
      </c>
      <c r="F332">
        <v>2.1690736150577383E-2</v>
      </c>
      <c r="G332">
        <v>1.888383961056507E-37</v>
      </c>
      <c r="H332" t="b">
        <v>0</v>
      </c>
      <c r="I332" t="b">
        <v>0</v>
      </c>
      <c r="J332" t="b">
        <v>0</v>
      </c>
    </row>
    <row r="333" spans="1:10" hidden="1" x14ac:dyDescent="0.2">
      <c r="A333" t="s">
        <v>864</v>
      </c>
      <c r="B333" t="str">
        <f>VLOOKUP(Table16[[#This Row],[Metabolite ID]],Table18[],2,FALSE)</f>
        <v>Free cholesterol in very large VLDL</v>
      </c>
      <c r="C333" t="s">
        <v>1118</v>
      </c>
      <c r="D333">
        <v>599</v>
      </c>
      <c r="E333">
        <v>0.27800119537178891</v>
      </c>
      <c r="F333">
        <v>2.2131547708855118E-2</v>
      </c>
      <c r="G333">
        <v>3.4458702252266684E-36</v>
      </c>
      <c r="H333" t="b">
        <v>0</v>
      </c>
      <c r="I333" t="b">
        <v>0</v>
      </c>
      <c r="J333" t="b">
        <v>0</v>
      </c>
    </row>
    <row r="334" spans="1:10" hidden="1" x14ac:dyDescent="0.2">
      <c r="A334" t="s">
        <v>864</v>
      </c>
      <c r="B334" t="str">
        <f>VLOOKUP(Table16[[#This Row],[Metabolite ID]],Table18[],2,FALSE)</f>
        <v>Free cholesterol in very large VLDL</v>
      </c>
      <c r="C334" t="s">
        <v>1119</v>
      </c>
      <c r="D334">
        <v>599</v>
      </c>
      <c r="E334">
        <v>0.27483529411764707</v>
      </c>
      <c r="F334">
        <v>3.5280285778921734E-2</v>
      </c>
      <c r="G334">
        <v>6.6981122061738249E-15</v>
      </c>
      <c r="H334" t="b">
        <v>0</v>
      </c>
      <c r="I334" t="b">
        <v>0</v>
      </c>
      <c r="J334" t="b">
        <v>0</v>
      </c>
    </row>
    <row r="335" spans="1:10" hidden="1" x14ac:dyDescent="0.2">
      <c r="A335" t="s">
        <v>864</v>
      </c>
      <c r="B335" t="str">
        <f>VLOOKUP(Table16[[#This Row],[Metabolite ID]],Table18[],2,FALSE)</f>
        <v>Free cholesterol in very large VLDL</v>
      </c>
      <c r="C335" t="s">
        <v>1120</v>
      </c>
      <c r="D335">
        <v>599</v>
      </c>
      <c r="E335">
        <v>0.30843282575344916</v>
      </c>
      <c r="F335">
        <v>3.7657113902955175E-2</v>
      </c>
      <c r="G335">
        <v>2.6001494795663697E-16</v>
      </c>
      <c r="H335" t="b">
        <v>0</v>
      </c>
      <c r="I335" t="b">
        <v>0</v>
      </c>
      <c r="J335" t="b">
        <v>0</v>
      </c>
    </row>
    <row r="336" spans="1:10" hidden="1" x14ac:dyDescent="0.2">
      <c r="A336" t="s">
        <v>864</v>
      </c>
      <c r="B336" t="str">
        <f>VLOOKUP(Table16[[#This Row],[Metabolite ID]],Table18[],2,FALSE)</f>
        <v>Free cholesterol in very large VLDL</v>
      </c>
      <c r="C336" t="s">
        <v>1121</v>
      </c>
      <c r="D336">
        <v>599</v>
      </c>
      <c r="E336">
        <v>0.30454070723801419</v>
      </c>
      <c r="F336">
        <v>0.14200954897974652</v>
      </c>
      <c r="G336">
        <v>3.2394500023415325E-2</v>
      </c>
      <c r="H336" t="b">
        <v>0</v>
      </c>
      <c r="I336" t="b">
        <v>0</v>
      </c>
      <c r="J336" t="b">
        <v>0</v>
      </c>
    </row>
    <row r="337" spans="1:10" hidden="1" x14ac:dyDescent="0.2">
      <c r="A337" t="s">
        <v>864</v>
      </c>
      <c r="B337" t="str">
        <f>VLOOKUP(Table16[[#This Row],[Metabolite ID]],Table18[],2,FALSE)</f>
        <v>Free cholesterol in very large VLDL</v>
      </c>
      <c r="C337" t="s">
        <v>1122</v>
      </c>
      <c r="D337">
        <v>599</v>
      </c>
      <c r="E337">
        <v>0.35219761761214574</v>
      </c>
      <c r="F337">
        <v>8.3407004974951807E-2</v>
      </c>
      <c r="G337">
        <v>2.7906235570951967E-5</v>
      </c>
      <c r="H337" t="b">
        <v>0</v>
      </c>
      <c r="I337" t="b">
        <v>0</v>
      </c>
      <c r="J337" t="b">
        <v>0</v>
      </c>
    </row>
    <row r="338" spans="1:10" hidden="1" x14ac:dyDescent="0.2">
      <c r="A338" t="s">
        <v>864</v>
      </c>
      <c r="B338" t="str">
        <f>VLOOKUP(Table16[[#This Row],[Metabolite ID]],Table18[],2,FALSE)</f>
        <v>Free cholesterol in very large VLDL</v>
      </c>
      <c r="C338" t="s">
        <v>1123</v>
      </c>
      <c r="D338">
        <v>599</v>
      </c>
      <c r="E338">
        <v>0.31936319729654461</v>
      </c>
      <c r="F338">
        <v>8.2404486581606498E-2</v>
      </c>
      <c r="G338">
        <v>1.1816744070566385E-4</v>
      </c>
      <c r="H338" t="b">
        <v>0</v>
      </c>
      <c r="I338" t="b">
        <v>0</v>
      </c>
      <c r="J338" t="b">
        <v>0</v>
      </c>
    </row>
    <row r="339" spans="1:10" x14ac:dyDescent="0.2">
      <c r="A339" t="s">
        <v>857</v>
      </c>
      <c r="B339" t="str">
        <f>VLOOKUP(Table16[[#This Row],[Metabolite ID]],Table18[],2,FALSE)</f>
        <v>Free cholesterol in very large HDL</v>
      </c>
      <c r="C339" t="s">
        <v>1116</v>
      </c>
      <c r="D339">
        <v>599</v>
      </c>
      <c r="E339">
        <v>-0.27621886161180637</v>
      </c>
      <c r="F339">
        <v>2.9655211948382845E-2</v>
      </c>
      <c r="G339" s="6">
        <v>1.22707827131404E-20</v>
      </c>
      <c r="H339" t="b">
        <v>0</v>
      </c>
      <c r="I339" t="b">
        <v>0</v>
      </c>
      <c r="J339" t="b">
        <v>0</v>
      </c>
    </row>
    <row r="340" spans="1:10" hidden="1" x14ac:dyDescent="0.2">
      <c r="A340" t="s">
        <v>857</v>
      </c>
      <c r="B340" t="str">
        <f>VLOOKUP(Table16[[#This Row],[Metabolite ID]],Table18[],2,FALSE)</f>
        <v>Free cholesterol in very large HDL</v>
      </c>
      <c r="C340" t="s">
        <v>1117</v>
      </c>
      <c r="D340">
        <v>599</v>
      </c>
      <c r="E340">
        <v>-0.27621886161180637</v>
      </c>
      <c r="F340">
        <v>2.1628089692486811E-2</v>
      </c>
      <c r="G340">
        <v>2.3715445433041531E-37</v>
      </c>
      <c r="H340" t="b">
        <v>0</v>
      </c>
      <c r="I340" t="b">
        <v>0</v>
      </c>
      <c r="J340" t="b">
        <v>0</v>
      </c>
    </row>
    <row r="341" spans="1:10" hidden="1" x14ac:dyDescent="0.2">
      <c r="A341" t="s">
        <v>857</v>
      </c>
      <c r="B341" t="str">
        <f>VLOOKUP(Table16[[#This Row],[Metabolite ID]],Table18[],2,FALSE)</f>
        <v>Free cholesterol in very large HDL</v>
      </c>
      <c r="C341" t="s">
        <v>1118</v>
      </c>
      <c r="D341">
        <v>599</v>
      </c>
      <c r="E341">
        <v>-0.28222036655308508</v>
      </c>
      <c r="F341">
        <v>2.2056703566637824E-2</v>
      </c>
      <c r="G341">
        <v>1.7435882506692768E-37</v>
      </c>
      <c r="H341" t="b">
        <v>0</v>
      </c>
      <c r="I341" t="b">
        <v>0</v>
      </c>
      <c r="J341" t="b">
        <v>0</v>
      </c>
    </row>
    <row r="342" spans="1:10" hidden="1" x14ac:dyDescent="0.2">
      <c r="A342" t="s">
        <v>857</v>
      </c>
      <c r="B342" t="str">
        <f>VLOOKUP(Table16[[#This Row],[Metabolite ID]],Table18[],2,FALSE)</f>
        <v>Free cholesterol in very large HDL</v>
      </c>
      <c r="C342" t="s">
        <v>1119</v>
      </c>
      <c r="D342">
        <v>599</v>
      </c>
      <c r="E342">
        <v>-0.29486574074074073</v>
      </c>
      <c r="F342">
        <v>3.6258763406437175E-2</v>
      </c>
      <c r="G342">
        <v>4.2135511323466444E-16</v>
      </c>
      <c r="H342" t="b">
        <v>0</v>
      </c>
      <c r="I342" t="b">
        <v>0</v>
      </c>
      <c r="J342" t="b">
        <v>0</v>
      </c>
    </row>
    <row r="343" spans="1:10" hidden="1" x14ac:dyDescent="0.2">
      <c r="A343" t="s">
        <v>857</v>
      </c>
      <c r="B343" t="str">
        <f>VLOOKUP(Table16[[#This Row],[Metabolite ID]],Table18[],2,FALSE)</f>
        <v>Free cholesterol in very large HDL</v>
      </c>
      <c r="C343" t="s">
        <v>1120</v>
      </c>
      <c r="D343">
        <v>599</v>
      </c>
      <c r="E343">
        <v>-0.26710734741134784</v>
      </c>
      <c r="F343">
        <v>3.9698594341660162E-2</v>
      </c>
      <c r="G343">
        <v>1.7155885897066933E-11</v>
      </c>
      <c r="H343" t="b">
        <v>0</v>
      </c>
      <c r="I343" t="b">
        <v>0</v>
      </c>
      <c r="J343" t="b">
        <v>0</v>
      </c>
    </row>
    <row r="344" spans="1:10" hidden="1" x14ac:dyDescent="0.2">
      <c r="A344" t="s">
        <v>857</v>
      </c>
      <c r="B344" t="str">
        <f>VLOOKUP(Table16[[#This Row],[Metabolite ID]],Table18[],2,FALSE)</f>
        <v>Free cholesterol in very large HDL</v>
      </c>
      <c r="C344" t="s">
        <v>1121</v>
      </c>
      <c r="D344">
        <v>599</v>
      </c>
      <c r="E344">
        <v>-0.33968145019904394</v>
      </c>
      <c r="F344">
        <v>0.15076796363576117</v>
      </c>
      <c r="G344">
        <v>2.4620230694176126E-2</v>
      </c>
      <c r="H344" t="b">
        <v>0</v>
      </c>
      <c r="I344" t="b">
        <v>0</v>
      </c>
      <c r="J344" t="b">
        <v>0</v>
      </c>
    </row>
    <row r="345" spans="1:10" hidden="1" x14ac:dyDescent="0.2">
      <c r="A345" t="s">
        <v>857</v>
      </c>
      <c r="B345" t="str">
        <f>VLOOKUP(Table16[[#This Row],[Metabolite ID]],Table18[],2,FALSE)</f>
        <v>Free cholesterol in very large HDL</v>
      </c>
      <c r="C345" t="s">
        <v>1122</v>
      </c>
      <c r="D345">
        <v>599</v>
      </c>
      <c r="E345">
        <v>-0.27510547621378745</v>
      </c>
      <c r="F345">
        <v>9.3623836156752516E-2</v>
      </c>
      <c r="G345">
        <v>3.4261661889971756E-3</v>
      </c>
      <c r="H345" t="b">
        <v>0</v>
      </c>
      <c r="I345" t="b">
        <v>0</v>
      </c>
      <c r="J345" t="b">
        <v>0</v>
      </c>
    </row>
    <row r="346" spans="1:10" hidden="1" x14ac:dyDescent="0.2">
      <c r="A346" t="s">
        <v>857</v>
      </c>
      <c r="B346" t="str">
        <f>VLOOKUP(Table16[[#This Row],[Metabolite ID]],Table18[],2,FALSE)</f>
        <v>Free cholesterol in very large HDL</v>
      </c>
      <c r="C346" t="s">
        <v>1123</v>
      </c>
      <c r="D346">
        <v>599</v>
      </c>
      <c r="E346">
        <v>-0.17221726195094131</v>
      </c>
      <c r="F346">
        <v>8.2121049890184733E-2</v>
      </c>
      <c r="G346">
        <v>3.6403462706267417E-2</v>
      </c>
      <c r="H346" t="b">
        <v>0</v>
      </c>
      <c r="I346" t="b">
        <v>0</v>
      </c>
      <c r="J346" t="b">
        <v>0</v>
      </c>
    </row>
    <row r="347" spans="1:10" x14ac:dyDescent="0.2">
      <c r="A347" t="s">
        <v>810</v>
      </c>
      <c r="B347" t="str">
        <f>VLOOKUP(Table16[[#This Row],[Metabolite ID]],Table18[],2,FALSE)</f>
        <v>Cholesterol in medium VLDL</v>
      </c>
      <c r="C347" t="s">
        <v>1116</v>
      </c>
      <c r="D347">
        <v>599</v>
      </c>
      <c r="E347">
        <v>0.29640594985349994</v>
      </c>
      <c r="F347">
        <v>3.1941675012892495E-2</v>
      </c>
      <c r="G347" s="6">
        <v>1.7011687588970794E-20</v>
      </c>
      <c r="H347" t="b">
        <v>0</v>
      </c>
      <c r="I347" t="b">
        <v>0</v>
      </c>
      <c r="J347" t="b">
        <v>0</v>
      </c>
    </row>
    <row r="348" spans="1:10" hidden="1" x14ac:dyDescent="0.2">
      <c r="A348" t="s">
        <v>810</v>
      </c>
      <c r="B348" t="str">
        <f>VLOOKUP(Table16[[#This Row],[Metabolite ID]],Table18[],2,FALSE)</f>
        <v>Cholesterol in medium VLDL</v>
      </c>
      <c r="C348" t="s">
        <v>1117</v>
      </c>
      <c r="D348">
        <v>599</v>
      </c>
      <c r="E348">
        <v>0.29640594985349994</v>
      </c>
      <c r="F348">
        <v>2.1666226198150465E-2</v>
      </c>
      <c r="G348">
        <v>1.326802980611412E-42</v>
      </c>
      <c r="H348" t="b">
        <v>0</v>
      </c>
      <c r="I348" t="b">
        <v>0</v>
      </c>
      <c r="J348" t="b">
        <v>0</v>
      </c>
    </row>
    <row r="349" spans="1:10" hidden="1" x14ac:dyDescent="0.2">
      <c r="A349" t="s">
        <v>810</v>
      </c>
      <c r="B349" t="str">
        <f>VLOOKUP(Table16[[#This Row],[Metabolite ID]],Table18[],2,FALSE)</f>
        <v>Cholesterol in medium VLDL</v>
      </c>
      <c r="C349" t="s">
        <v>1118</v>
      </c>
      <c r="D349">
        <v>599</v>
      </c>
      <c r="E349">
        <v>0.29695344095636295</v>
      </c>
      <c r="F349">
        <v>2.2179130873618669E-2</v>
      </c>
      <c r="G349">
        <v>7.0243795402068598E-41</v>
      </c>
      <c r="H349" t="b">
        <v>0</v>
      </c>
      <c r="I349" t="b">
        <v>0</v>
      </c>
      <c r="J349" t="b">
        <v>0</v>
      </c>
    </row>
    <row r="350" spans="1:10" hidden="1" x14ac:dyDescent="0.2">
      <c r="A350" t="s">
        <v>810</v>
      </c>
      <c r="B350" t="str">
        <f>VLOOKUP(Table16[[#This Row],[Metabolite ID]],Table18[],2,FALSE)</f>
        <v>Cholesterol in medium VLDL</v>
      </c>
      <c r="C350" t="s">
        <v>1119</v>
      </c>
      <c r="D350">
        <v>599</v>
      </c>
      <c r="E350">
        <v>0.28310756302521006</v>
      </c>
      <c r="F350">
        <v>3.6711054671324246E-2</v>
      </c>
      <c r="G350">
        <v>1.2407526012263313E-14</v>
      </c>
      <c r="H350" t="b">
        <v>0</v>
      </c>
      <c r="I350" t="b">
        <v>0</v>
      </c>
      <c r="J350" t="b">
        <v>0</v>
      </c>
    </row>
    <row r="351" spans="1:10" hidden="1" x14ac:dyDescent="0.2">
      <c r="A351" t="s">
        <v>810</v>
      </c>
      <c r="B351" t="str">
        <f>VLOOKUP(Table16[[#This Row],[Metabolite ID]],Table18[],2,FALSE)</f>
        <v>Cholesterol in medium VLDL</v>
      </c>
      <c r="C351" t="s">
        <v>1120</v>
      </c>
      <c r="D351">
        <v>599</v>
      </c>
      <c r="E351">
        <v>0.31281782087884319</v>
      </c>
      <c r="F351">
        <v>3.6575640608854113E-2</v>
      </c>
      <c r="G351">
        <v>1.2031795172133445E-17</v>
      </c>
      <c r="H351" t="b">
        <v>0</v>
      </c>
      <c r="I351" t="b">
        <v>0</v>
      </c>
      <c r="J351" t="b">
        <v>0</v>
      </c>
    </row>
    <row r="352" spans="1:10" hidden="1" x14ac:dyDescent="0.2">
      <c r="A352" t="s">
        <v>810</v>
      </c>
      <c r="B352" t="str">
        <f>VLOOKUP(Table16[[#This Row],[Metabolite ID]],Table18[],2,FALSE)</f>
        <v>Cholesterol in medium VLDL</v>
      </c>
      <c r="C352" t="s">
        <v>1121</v>
      </c>
      <c r="D352">
        <v>599</v>
      </c>
      <c r="E352">
        <v>0.50590021794015216</v>
      </c>
      <c r="F352">
        <v>0.15776700696571683</v>
      </c>
      <c r="G352">
        <v>1.414681848739515E-3</v>
      </c>
      <c r="H352" t="b">
        <v>0</v>
      </c>
      <c r="I352" t="b">
        <v>0</v>
      </c>
      <c r="J352" t="b">
        <v>0</v>
      </c>
    </row>
    <row r="353" spans="1:10" hidden="1" x14ac:dyDescent="0.2">
      <c r="A353" t="s">
        <v>810</v>
      </c>
      <c r="B353" t="str">
        <f>VLOOKUP(Table16[[#This Row],[Metabolite ID]],Table18[],2,FALSE)</f>
        <v>Cholesterol in medium VLDL</v>
      </c>
      <c r="C353" t="s">
        <v>1122</v>
      </c>
      <c r="D353">
        <v>599</v>
      </c>
      <c r="E353">
        <v>0.50590021794015216</v>
      </c>
      <c r="F353">
        <v>0.10430748655713631</v>
      </c>
      <c r="G353">
        <v>1.5757767623402514E-6</v>
      </c>
      <c r="H353" t="b">
        <v>0</v>
      </c>
      <c r="I353" t="b">
        <v>0</v>
      </c>
      <c r="J353" t="b">
        <v>0</v>
      </c>
    </row>
    <row r="354" spans="1:10" hidden="1" x14ac:dyDescent="0.2">
      <c r="A354" t="s">
        <v>810</v>
      </c>
      <c r="B354" t="str">
        <f>VLOOKUP(Table16[[#This Row],[Metabolite ID]],Table18[],2,FALSE)</f>
        <v>Cholesterol in medium VLDL</v>
      </c>
      <c r="C354" t="s">
        <v>1123</v>
      </c>
      <c r="D354">
        <v>599</v>
      </c>
      <c r="E354">
        <v>0.32855778587863921</v>
      </c>
      <c r="F354">
        <v>8.8572867964143889E-2</v>
      </c>
      <c r="G354">
        <v>2.2708279597098851E-4</v>
      </c>
      <c r="H354" t="b">
        <v>0</v>
      </c>
      <c r="I354" t="b">
        <v>0</v>
      </c>
      <c r="J354" t="b">
        <v>0</v>
      </c>
    </row>
    <row r="355" spans="1:10" x14ac:dyDescent="0.2">
      <c r="A355" t="s">
        <v>879</v>
      </c>
      <c r="B355" t="str">
        <f>VLOOKUP(Table16[[#This Row],[Metabolite ID]],Table18[],2,FALSE)</f>
        <v>Total lipids in chylomicrons and extremely large VLDL</v>
      </c>
      <c r="C355" t="s">
        <v>1116</v>
      </c>
      <c r="D355">
        <v>599</v>
      </c>
      <c r="E355">
        <v>0.26774665063025449</v>
      </c>
      <c r="F355">
        <v>2.974367662386972E-2</v>
      </c>
      <c r="G355" s="6">
        <v>2.2204525599937454E-19</v>
      </c>
      <c r="H355" t="b">
        <v>0</v>
      </c>
      <c r="I355" t="b">
        <v>0</v>
      </c>
      <c r="J355" t="b">
        <v>0</v>
      </c>
    </row>
    <row r="356" spans="1:10" hidden="1" x14ac:dyDescent="0.2">
      <c r="A356" t="s">
        <v>879</v>
      </c>
      <c r="B356" t="str">
        <f>VLOOKUP(Table16[[#This Row],[Metabolite ID]],Table18[],2,FALSE)</f>
        <v>Total lipids in chylomicrons and extremely large VLDL</v>
      </c>
      <c r="C356" t="s">
        <v>1117</v>
      </c>
      <c r="D356">
        <v>599</v>
      </c>
      <c r="E356">
        <v>0.26774665063025449</v>
      </c>
      <c r="F356">
        <v>2.1694420422101846E-2</v>
      </c>
      <c r="G356">
        <v>5.3984219006145098E-35</v>
      </c>
      <c r="H356" t="b">
        <v>0</v>
      </c>
      <c r="I356" t="b">
        <v>0</v>
      </c>
      <c r="J356" t="b">
        <v>0</v>
      </c>
    </row>
    <row r="357" spans="1:10" hidden="1" x14ac:dyDescent="0.2">
      <c r="A357" t="s">
        <v>879</v>
      </c>
      <c r="B357" t="str">
        <f>VLOOKUP(Table16[[#This Row],[Metabolite ID]],Table18[],2,FALSE)</f>
        <v>Total lipids in chylomicrons and extremely large VLDL</v>
      </c>
      <c r="C357" t="s">
        <v>1118</v>
      </c>
      <c r="D357">
        <v>599</v>
      </c>
      <c r="E357">
        <v>0.2683981646311826</v>
      </c>
      <c r="F357">
        <v>2.2131587570403743E-2</v>
      </c>
      <c r="G357">
        <v>7.5630923236527579E-34</v>
      </c>
      <c r="H357" t="b">
        <v>0</v>
      </c>
      <c r="I357" t="b">
        <v>0</v>
      </c>
      <c r="J357" t="b">
        <v>0</v>
      </c>
    </row>
    <row r="358" spans="1:10" hidden="1" x14ac:dyDescent="0.2">
      <c r="A358" t="s">
        <v>879</v>
      </c>
      <c r="B358" t="str">
        <f>VLOOKUP(Table16[[#This Row],[Metabolite ID]],Table18[],2,FALSE)</f>
        <v>Total lipids in chylomicrons and extremely large VLDL</v>
      </c>
      <c r="C358" t="s">
        <v>1119</v>
      </c>
      <c r="D358">
        <v>599</v>
      </c>
      <c r="E358">
        <v>0.28304166666666664</v>
      </c>
      <c r="F358">
        <v>3.5596372011163717E-2</v>
      </c>
      <c r="G358">
        <v>1.8438725021907788E-15</v>
      </c>
      <c r="H358" t="b">
        <v>0</v>
      </c>
      <c r="I358" t="b">
        <v>0</v>
      </c>
      <c r="J358" t="b">
        <v>0</v>
      </c>
    </row>
    <row r="359" spans="1:10" hidden="1" x14ac:dyDescent="0.2">
      <c r="A359" t="s">
        <v>879</v>
      </c>
      <c r="B359" t="str">
        <f>VLOOKUP(Table16[[#This Row],[Metabolite ID]],Table18[],2,FALSE)</f>
        <v>Total lipids in chylomicrons and extremely large VLDL</v>
      </c>
      <c r="C359" t="s">
        <v>1120</v>
      </c>
      <c r="D359">
        <v>599</v>
      </c>
      <c r="E359">
        <v>0.31592702408025303</v>
      </c>
      <c r="F359">
        <v>3.6474440457650664E-2</v>
      </c>
      <c r="G359">
        <v>4.6518699695701781E-18</v>
      </c>
      <c r="H359" t="b">
        <v>0</v>
      </c>
      <c r="I359" t="b">
        <v>0</v>
      </c>
      <c r="J359" t="b">
        <v>0</v>
      </c>
    </row>
    <row r="360" spans="1:10" hidden="1" x14ac:dyDescent="0.2">
      <c r="A360" t="s">
        <v>879</v>
      </c>
      <c r="B360" t="str">
        <f>VLOOKUP(Table16[[#This Row],[Metabolite ID]],Table18[],2,FALSE)</f>
        <v>Total lipids in chylomicrons and extremely large VLDL</v>
      </c>
      <c r="C360" t="s">
        <v>1121</v>
      </c>
      <c r="D360">
        <v>599</v>
      </c>
      <c r="E360">
        <v>0.35048888355590702</v>
      </c>
      <c r="F360">
        <v>0.13531358113527586</v>
      </c>
      <c r="G360">
        <v>9.8258745480244939E-3</v>
      </c>
      <c r="H360" t="b">
        <v>0</v>
      </c>
      <c r="I360" t="b">
        <v>0</v>
      </c>
      <c r="J360" t="b">
        <v>0</v>
      </c>
    </row>
    <row r="361" spans="1:10" hidden="1" x14ac:dyDescent="0.2">
      <c r="A361" t="s">
        <v>879</v>
      </c>
      <c r="B361" t="str">
        <f>VLOOKUP(Table16[[#This Row],[Metabolite ID]],Table18[],2,FALSE)</f>
        <v>Total lipids in chylomicrons and extremely large VLDL</v>
      </c>
      <c r="C361" t="s">
        <v>1122</v>
      </c>
      <c r="D361">
        <v>599</v>
      </c>
      <c r="E361">
        <v>0.37476132685933194</v>
      </c>
      <c r="F361">
        <v>9.6435055069846926E-2</v>
      </c>
      <c r="G361">
        <v>1.1323122773295801E-4</v>
      </c>
      <c r="H361" t="b">
        <v>0</v>
      </c>
      <c r="I361" t="b">
        <v>0</v>
      </c>
      <c r="J361" t="b">
        <v>0</v>
      </c>
    </row>
    <row r="362" spans="1:10" hidden="1" x14ac:dyDescent="0.2">
      <c r="A362" t="s">
        <v>879</v>
      </c>
      <c r="B362" t="str">
        <f>VLOOKUP(Table16[[#This Row],[Metabolite ID]],Table18[],2,FALSE)</f>
        <v>Total lipids in chylomicrons and extremely large VLDL</v>
      </c>
      <c r="C362" t="s">
        <v>1123</v>
      </c>
      <c r="D362">
        <v>599</v>
      </c>
      <c r="E362">
        <v>0.29900151475570991</v>
      </c>
      <c r="F362">
        <v>8.2475292341547921E-2</v>
      </c>
      <c r="G362">
        <v>3.1321126081864769E-4</v>
      </c>
      <c r="H362" t="b">
        <v>0</v>
      </c>
      <c r="I362" t="b">
        <v>0</v>
      </c>
      <c r="J362" t="b">
        <v>0</v>
      </c>
    </row>
    <row r="363" spans="1:10" x14ac:dyDescent="0.2">
      <c r="A363" t="s">
        <v>880</v>
      </c>
      <c r="B363" t="str">
        <f>VLOOKUP(Table16[[#This Row],[Metabolite ID]],Table18[],2,FALSE)</f>
        <v>Concentration of chylomicrons and extremely large VLDL particles</v>
      </c>
      <c r="C363" t="s">
        <v>1116</v>
      </c>
      <c r="D363">
        <v>599</v>
      </c>
      <c r="E363">
        <v>0.26754414720118502</v>
      </c>
      <c r="F363">
        <v>2.9752473793748502E-2</v>
      </c>
      <c r="G363" s="6">
        <v>2.4203744837654151E-19</v>
      </c>
      <c r="H363" t="b">
        <v>0</v>
      </c>
      <c r="I363" t="b">
        <v>0</v>
      </c>
      <c r="J363" t="b">
        <v>0</v>
      </c>
    </row>
    <row r="364" spans="1:10" hidden="1" x14ac:dyDescent="0.2">
      <c r="A364" t="s">
        <v>880</v>
      </c>
      <c r="B364" t="str">
        <f>VLOOKUP(Table16[[#This Row],[Metabolite ID]],Table18[],2,FALSE)</f>
        <v>Concentration of chylomicrons and extremely large VLDL particles</v>
      </c>
      <c r="C364" t="s">
        <v>1117</v>
      </c>
      <c r="D364">
        <v>599</v>
      </c>
      <c r="E364">
        <v>0.26754414720118502</v>
      </c>
      <c r="F364">
        <v>2.1694623077647936E-2</v>
      </c>
      <c r="G364">
        <v>6.070506704016346E-35</v>
      </c>
      <c r="H364" t="b">
        <v>0</v>
      </c>
      <c r="I364" t="b">
        <v>0</v>
      </c>
      <c r="J364" t="b">
        <v>0</v>
      </c>
    </row>
    <row r="365" spans="1:10" hidden="1" x14ac:dyDescent="0.2">
      <c r="A365" t="s">
        <v>880</v>
      </c>
      <c r="B365" t="str">
        <f>VLOOKUP(Table16[[#This Row],[Metabolite ID]],Table18[],2,FALSE)</f>
        <v>Concentration of chylomicrons and extremely large VLDL particles</v>
      </c>
      <c r="C365" t="s">
        <v>1118</v>
      </c>
      <c r="D365">
        <v>599</v>
      </c>
      <c r="E365">
        <v>0.26857068363246722</v>
      </c>
      <c r="F365">
        <v>2.2132189551903426E-2</v>
      </c>
      <c r="G365">
        <v>6.9040842675278917E-34</v>
      </c>
      <c r="H365" t="b">
        <v>0</v>
      </c>
      <c r="I365" t="b">
        <v>0</v>
      </c>
      <c r="J365" t="b">
        <v>0</v>
      </c>
    </row>
    <row r="366" spans="1:10" hidden="1" x14ac:dyDescent="0.2">
      <c r="A366" t="s">
        <v>880</v>
      </c>
      <c r="B366" t="str">
        <f>VLOOKUP(Table16[[#This Row],[Metabolite ID]],Table18[],2,FALSE)</f>
        <v>Concentration of chylomicrons and extremely large VLDL particles</v>
      </c>
      <c r="C366" t="s">
        <v>1119</v>
      </c>
      <c r="D366">
        <v>599</v>
      </c>
      <c r="E366">
        <v>0.28415081967213113</v>
      </c>
      <c r="F366">
        <v>3.456813217997514E-2</v>
      </c>
      <c r="G366">
        <v>2.0346523214989801E-16</v>
      </c>
      <c r="H366" t="b">
        <v>0</v>
      </c>
      <c r="I366" t="b">
        <v>0</v>
      </c>
      <c r="J366" t="b">
        <v>0</v>
      </c>
    </row>
    <row r="367" spans="1:10" hidden="1" x14ac:dyDescent="0.2">
      <c r="A367" t="s">
        <v>880</v>
      </c>
      <c r="B367" t="str">
        <f>VLOOKUP(Table16[[#This Row],[Metabolite ID]],Table18[],2,FALSE)</f>
        <v>Concentration of chylomicrons and extremely large VLDL particles</v>
      </c>
      <c r="C367" t="s">
        <v>1120</v>
      </c>
      <c r="D367">
        <v>599</v>
      </c>
      <c r="E367">
        <v>0.31244261570486842</v>
      </c>
      <c r="F367">
        <v>3.6055150013199248E-2</v>
      </c>
      <c r="G367">
        <v>4.4880156767304974E-18</v>
      </c>
      <c r="H367" t="b">
        <v>0</v>
      </c>
      <c r="I367" t="b">
        <v>0</v>
      </c>
      <c r="J367" t="b">
        <v>0</v>
      </c>
    </row>
    <row r="368" spans="1:10" hidden="1" x14ac:dyDescent="0.2">
      <c r="A368" t="s">
        <v>880</v>
      </c>
      <c r="B368" t="str">
        <f>VLOOKUP(Table16[[#This Row],[Metabolite ID]],Table18[],2,FALSE)</f>
        <v>Concentration of chylomicrons and extremely large VLDL particles</v>
      </c>
      <c r="C368" t="s">
        <v>1121</v>
      </c>
      <c r="D368">
        <v>599</v>
      </c>
      <c r="E368">
        <v>0.3503210556425147</v>
      </c>
      <c r="F368">
        <v>0.14246037930269037</v>
      </c>
      <c r="G368">
        <v>1.421160346240191E-2</v>
      </c>
      <c r="H368" t="b">
        <v>0</v>
      </c>
      <c r="I368" t="b">
        <v>0</v>
      </c>
      <c r="J368" t="b">
        <v>0</v>
      </c>
    </row>
    <row r="369" spans="1:10" hidden="1" x14ac:dyDescent="0.2">
      <c r="A369" t="s">
        <v>880</v>
      </c>
      <c r="B369" t="str">
        <f>VLOOKUP(Table16[[#This Row],[Metabolite ID]],Table18[],2,FALSE)</f>
        <v>Concentration of chylomicrons and extremely large VLDL particles</v>
      </c>
      <c r="C369" t="s">
        <v>1122</v>
      </c>
      <c r="D369">
        <v>599</v>
      </c>
      <c r="E369">
        <v>0.39887824338261435</v>
      </c>
      <c r="F369">
        <v>8.551587065752099E-2</v>
      </c>
      <c r="G369">
        <v>3.8218629972369381E-6</v>
      </c>
      <c r="H369" t="b">
        <v>0</v>
      </c>
      <c r="I369" t="b">
        <v>0</v>
      </c>
      <c r="J369" t="b">
        <v>0</v>
      </c>
    </row>
    <row r="370" spans="1:10" hidden="1" x14ac:dyDescent="0.2">
      <c r="A370" t="s">
        <v>880</v>
      </c>
      <c r="B370" t="str">
        <f>VLOOKUP(Table16[[#This Row],[Metabolite ID]],Table18[],2,FALSE)</f>
        <v>Concentration of chylomicrons and extremely large VLDL particles</v>
      </c>
      <c r="C370" t="s">
        <v>1123</v>
      </c>
      <c r="D370">
        <v>599</v>
      </c>
      <c r="E370">
        <v>0.29705473533987453</v>
      </c>
      <c r="F370">
        <v>8.2500955684104163E-2</v>
      </c>
      <c r="G370">
        <v>3.4385220325569755E-4</v>
      </c>
      <c r="H370" t="b">
        <v>0</v>
      </c>
      <c r="I370" t="b">
        <v>0</v>
      </c>
      <c r="J370" t="b">
        <v>0</v>
      </c>
    </row>
    <row r="371" spans="1:10" x14ac:dyDescent="0.2">
      <c r="A371" t="s">
        <v>882</v>
      </c>
      <c r="B371" t="str">
        <f>VLOOKUP(Table16[[#This Row],[Metabolite ID]],Table18[],2,FALSE)</f>
        <v>Triglycerides in chylomicrons and extremely large VLDL</v>
      </c>
      <c r="C371" t="s">
        <v>1116</v>
      </c>
      <c r="D371">
        <v>599</v>
      </c>
      <c r="E371">
        <v>0.26750575961847045</v>
      </c>
      <c r="F371">
        <v>2.9773927708440468E-2</v>
      </c>
      <c r="G371" s="6">
        <v>2.5976210739255618E-19</v>
      </c>
      <c r="H371" t="b">
        <v>0</v>
      </c>
      <c r="I371" t="b">
        <v>0</v>
      </c>
      <c r="J371" t="b">
        <v>0</v>
      </c>
    </row>
    <row r="372" spans="1:10" hidden="1" x14ac:dyDescent="0.2">
      <c r="A372" t="s">
        <v>882</v>
      </c>
      <c r="B372" t="str">
        <f>VLOOKUP(Table16[[#This Row],[Metabolite ID]],Table18[],2,FALSE)</f>
        <v>Triglycerides in chylomicrons and extremely large VLDL</v>
      </c>
      <c r="C372" t="s">
        <v>1117</v>
      </c>
      <c r="D372">
        <v>599</v>
      </c>
      <c r="E372">
        <v>0.26750575961847045</v>
      </c>
      <c r="F372">
        <v>2.1702046756610582E-2</v>
      </c>
      <c r="G372">
        <v>6.5387215537449282E-35</v>
      </c>
      <c r="H372" t="b">
        <v>0</v>
      </c>
      <c r="I372" t="b">
        <v>0</v>
      </c>
      <c r="J372" t="b">
        <v>0</v>
      </c>
    </row>
    <row r="373" spans="1:10" hidden="1" x14ac:dyDescent="0.2">
      <c r="A373" t="s">
        <v>882</v>
      </c>
      <c r="B373" t="str">
        <f>VLOOKUP(Table16[[#This Row],[Metabolite ID]],Table18[],2,FALSE)</f>
        <v>Triglycerides in chylomicrons and extremely large VLDL</v>
      </c>
      <c r="C373" t="s">
        <v>1118</v>
      </c>
      <c r="D373">
        <v>599</v>
      </c>
      <c r="E373">
        <v>0.268262849125047</v>
      </c>
      <c r="F373">
        <v>2.2140321645738523E-2</v>
      </c>
      <c r="G373">
        <v>8.6386432685908704E-34</v>
      </c>
      <c r="H373" t="b">
        <v>0</v>
      </c>
      <c r="I373" t="b">
        <v>0</v>
      </c>
      <c r="J373" t="b">
        <v>0</v>
      </c>
    </row>
    <row r="374" spans="1:10" hidden="1" x14ac:dyDescent="0.2">
      <c r="A374" t="s">
        <v>882</v>
      </c>
      <c r="B374" t="str">
        <f>VLOOKUP(Table16[[#This Row],[Metabolite ID]],Table18[],2,FALSE)</f>
        <v>Triglycerides in chylomicrons and extremely large VLDL</v>
      </c>
      <c r="C374" t="s">
        <v>1119</v>
      </c>
      <c r="D374">
        <v>599</v>
      </c>
      <c r="E374">
        <v>0.28918472906403941</v>
      </c>
      <c r="F374">
        <v>3.4408360447198756E-2</v>
      </c>
      <c r="G374">
        <v>4.297240851108928E-17</v>
      </c>
      <c r="H374" t="b">
        <v>0</v>
      </c>
      <c r="I374" t="b">
        <v>0</v>
      </c>
      <c r="J374" t="b">
        <v>0</v>
      </c>
    </row>
    <row r="375" spans="1:10" hidden="1" x14ac:dyDescent="0.2">
      <c r="A375" t="s">
        <v>882</v>
      </c>
      <c r="B375" t="str">
        <f>VLOOKUP(Table16[[#This Row],[Metabolite ID]],Table18[],2,FALSE)</f>
        <v>Triglycerides in chylomicrons and extremely large VLDL</v>
      </c>
      <c r="C375" t="s">
        <v>1120</v>
      </c>
      <c r="D375">
        <v>599</v>
      </c>
      <c r="E375">
        <v>0.31658044307230471</v>
      </c>
      <c r="F375">
        <v>3.5262448643840955E-2</v>
      </c>
      <c r="G375">
        <v>2.7614698563139569E-19</v>
      </c>
      <c r="H375" t="b">
        <v>0</v>
      </c>
      <c r="I375" t="b">
        <v>0</v>
      </c>
      <c r="J375" t="b">
        <v>0</v>
      </c>
    </row>
    <row r="376" spans="1:10" hidden="1" x14ac:dyDescent="0.2">
      <c r="A376" t="s">
        <v>882</v>
      </c>
      <c r="B376" t="str">
        <f>VLOOKUP(Table16[[#This Row],[Metabolite ID]],Table18[],2,FALSE)</f>
        <v>Triglycerides in chylomicrons and extremely large VLDL</v>
      </c>
      <c r="C376" t="s">
        <v>1121</v>
      </c>
      <c r="D376">
        <v>599</v>
      </c>
      <c r="E376">
        <v>0.37276576021922292</v>
      </c>
      <c r="F376">
        <v>0.14381826122426491</v>
      </c>
      <c r="G376">
        <v>9.7773019770352274E-3</v>
      </c>
      <c r="H376" t="b">
        <v>0</v>
      </c>
      <c r="I376" t="b">
        <v>0</v>
      </c>
      <c r="J376" t="b">
        <v>0</v>
      </c>
    </row>
    <row r="377" spans="1:10" hidden="1" x14ac:dyDescent="0.2">
      <c r="A377" t="s">
        <v>882</v>
      </c>
      <c r="B377" t="str">
        <f>VLOOKUP(Table16[[#This Row],[Metabolite ID]],Table18[],2,FALSE)</f>
        <v>Triglycerides in chylomicrons and extremely large VLDL</v>
      </c>
      <c r="C377" t="s">
        <v>1122</v>
      </c>
      <c r="D377">
        <v>599</v>
      </c>
      <c r="E377">
        <v>0.39701923456858079</v>
      </c>
      <c r="F377">
        <v>9.0378070826508047E-2</v>
      </c>
      <c r="G377">
        <v>1.3232675970509918E-5</v>
      </c>
      <c r="H377" t="b">
        <v>0</v>
      </c>
      <c r="I377" t="b">
        <v>0</v>
      </c>
      <c r="J377" t="b">
        <v>0</v>
      </c>
    </row>
    <row r="378" spans="1:10" hidden="1" x14ac:dyDescent="0.2">
      <c r="A378" t="s">
        <v>882</v>
      </c>
      <c r="B378" t="str">
        <f>VLOOKUP(Table16[[#This Row],[Metabolite ID]],Table18[],2,FALSE)</f>
        <v>Triglycerides in chylomicrons and extremely large VLDL</v>
      </c>
      <c r="C378" t="s">
        <v>1123</v>
      </c>
      <c r="D378">
        <v>599</v>
      </c>
      <c r="E378">
        <v>0.29283726539925659</v>
      </c>
      <c r="F378">
        <v>8.2564664166181689E-2</v>
      </c>
      <c r="G378">
        <v>4.205911544932969E-4</v>
      </c>
      <c r="H378" t="b">
        <v>0</v>
      </c>
      <c r="I378" t="b">
        <v>0</v>
      </c>
      <c r="J378" t="b">
        <v>0</v>
      </c>
    </row>
    <row r="379" spans="1:10" x14ac:dyDescent="0.2">
      <c r="A379" t="s">
        <v>881</v>
      </c>
      <c r="B379" t="str">
        <f>VLOOKUP(Table16[[#This Row],[Metabolite ID]],Table18[],2,FALSE)</f>
        <v>Phospholipids in chylomicrons and extremely large VLDL</v>
      </c>
      <c r="C379" t="s">
        <v>1116</v>
      </c>
      <c r="D379">
        <v>599</v>
      </c>
      <c r="E379">
        <v>0.26530650887495227</v>
      </c>
      <c r="F379">
        <v>2.9631446135823955E-2</v>
      </c>
      <c r="G379" s="6">
        <v>3.4424307325405085E-19</v>
      </c>
      <c r="H379" t="b">
        <v>0</v>
      </c>
      <c r="I379" t="b">
        <v>0</v>
      </c>
      <c r="J379" t="b">
        <v>0</v>
      </c>
    </row>
    <row r="380" spans="1:10" hidden="1" x14ac:dyDescent="0.2">
      <c r="A380" t="s">
        <v>881</v>
      </c>
      <c r="B380" t="str">
        <f>VLOOKUP(Table16[[#This Row],[Metabolite ID]],Table18[],2,FALSE)</f>
        <v>Phospholipids in chylomicrons and extremely large VLDL</v>
      </c>
      <c r="C380" t="s">
        <v>1117</v>
      </c>
      <c r="D380">
        <v>599</v>
      </c>
      <c r="E380">
        <v>0.26530650887495227</v>
      </c>
      <c r="F380">
        <v>2.1691236285246621E-2</v>
      </c>
      <c r="G380">
        <v>2.1218849013161285E-34</v>
      </c>
      <c r="H380" t="b">
        <v>0</v>
      </c>
      <c r="I380" t="b">
        <v>0</v>
      </c>
      <c r="J380" t="b">
        <v>0</v>
      </c>
    </row>
    <row r="381" spans="1:10" hidden="1" x14ac:dyDescent="0.2">
      <c r="A381" t="s">
        <v>881</v>
      </c>
      <c r="B381" t="str">
        <f>VLOOKUP(Table16[[#This Row],[Metabolite ID]],Table18[],2,FALSE)</f>
        <v>Phospholipids in chylomicrons and extremely large VLDL</v>
      </c>
      <c r="C381" t="s">
        <v>1118</v>
      </c>
      <c r="D381">
        <v>599</v>
      </c>
      <c r="E381">
        <v>0.26588865656197008</v>
      </c>
      <c r="F381">
        <v>2.212708391909609E-2</v>
      </c>
      <c r="G381">
        <v>2.9127040434716956E-33</v>
      </c>
      <c r="H381" t="b">
        <v>0</v>
      </c>
      <c r="I381" t="b">
        <v>0</v>
      </c>
      <c r="J381" t="b">
        <v>0</v>
      </c>
    </row>
    <row r="382" spans="1:10" hidden="1" x14ac:dyDescent="0.2">
      <c r="A382" t="s">
        <v>881</v>
      </c>
      <c r="B382" t="str">
        <f>VLOOKUP(Table16[[#This Row],[Metabolite ID]],Table18[],2,FALSE)</f>
        <v>Phospholipids in chylomicrons and extremely large VLDL</v>
      </c>
      <c r="C382" t="s">
        <v>1119</v>
      </c>
      <c r="D382">
        <v>599</v>
      </c>
      <c r="E382">
        <v>0.27265617977528089</v>
      </c>
      <c r="F382">
        <v>3.4940846627774705E-2</v>
      </c>
      <c r="G382">
        <v>6.0277880713166156E-15</v>
      </c>
      <c r="H382" t="b">
        <v>0</v>
      </c>
      <c r="I382" t="b">
        <v>0</v>
      </c>
      <c r="J382" t="b">
        <v>0</v>
      </c>
    </row>
    <row r="383" spans="1:10" hidden="1" x14ac:dyDescent="0.2">
      <c r="A383" t="s">
        <v>881</v>
      </c>
      <c r="B383" t="str">
        <f>VLOOKUP(Table16[[#This Row],[Metabolite ID]],Table18[],2,FALSE)</f>
        <v>Phospholipids in chylomicrons and extremely large VLDL</v>
      </c>
      <c r="C383" t="s">
        <v>1120</v>
      </c>
      <c r="D383">
        <v>599</v>
      </c>
      <c r="E383">
        <v>0.30369779895453308</v>
      </c>
      <c r="F383">
        <v>3.5679911828217031E-2</v>
      </c>
      <c r="G383">
        <v>1.7135626797492568E-17</v>
      </c>
      <c r="H383" t="b">
        <v>0</v>
      </c>
      <c r="I383" t="b">
        <v>0</v>
      </c>
      <c r="J383" t="b">
        <v>0</v>
      </c>
    </row>
    <row r="384" spans="1:10" hidden="1" x14ac:dyDescent="0.2">
      <c r="A384" t="s">
        <v>881</v>
      </c>
      <c r="B384" t="str">
        <f>VLOOKUP(Table16[[#This Row],[Metabolite ID]],Table18[],2,FALSE)</f>
        <v>Phospholipids in chylomicrons and extremely large VLDL</v>
      </c>
      <c r="C384" t="s">
        <v>1121</v>
      </c>
      <c r="D384">
        <v>599</v>
      </c>
      <c r="E384">
        <v>0.32573168648498552</v>
      </c>
      <c r="F384">
        <v>0.15590659414630614</v>
      </c>
      <c r="G384">
        <v>3.7105096057978661E-2</v>
      </c>
      <c r="H384" t="b">
        <v>0</v>
      </c>
      <c r="I384" t="b">
        <v>0</v>
      </c>
      <c r="J384" t="b">
        <v>0</v>
      </c>
    </row>
    <row r="385" spans="1:10" hidden="1" x14ac:dyDescent="0.2">
      <c r="A385" t="s">
        <v>881</v>
      </c>
      <c r="B385" t="str">
        <f>VLOOKUP(Table16[[#This Row],[Metabolite ID]],Table18[],2,FALSE)</f>
        <v>Phospholipids in chylomicrons and extremely large VLDL</v>
      </c>
      <c r="C385" t="s">
        <v>1122</v>
      </c>
      <c r="D385">
        <v>599</v>
      </c>
      <c r="E385">
        <v>0.37384189222527908</v>
      </c>
      <c r="F385">
        <v>9.2701219060338652E-2</v>
      </c>
      <c r="G385">
        <v>6.2262247896840121E-5</v>
      </c>
      <c r="H385" t="b">
        <v>0</v>
      </c>
      <c r="I385" t="b">
        <v>0</v>
      </c>
      <c r="J385" t="b">
        <v>0</v>
      </c>
    </row>
    <row r="386" spans="1:10" hidden="1" x14ac:dyDescent="0.2">
      <c r="A386" t="s">
        <v>881</v>
      </c>
      <c r="B386" t="str">
        <f>VLOOKUP(Table16[[#This Row],[Metabolite ID]],Table18[],2,FALSE)</f>
        <v>Phospholipids in chylomicrons and extremely large VLDL</v>
      </c>
      <c r="C386" t="s">
        <v>1123</v>
      </c>
      <c r="D386">
        <v>599</v>
      </c>
      <c r="E386">
        <v>0.3031656449042488</v>
      </c>
      <c r="F386">
        <v>8.2158335846874958E-2</v>
      </c>
      <c r="G386">
        <v>2.4474275270875513E-4</v>
      </c>
      <c r="H386" t="b">
        <v>0</v>
      </c>
      <c r="I386" t="b">
        <v>0</v>
      </c>
      <c r="J386" t="b">
        <v>0</v>
      </c>
    </row>
    <row r="387" spans="1:10" x14ac:dyDescent="0.2">
      <c r="A387" t="s">
        <v>767</v>
      </c>
      <c r="B387" t="str">
        <f>VLOOKUP(Table16[[#This Row],[Metabolite ID]],Table18[],2,FALSE)</f>
        <v>Triglycerides in IDL</v>
      </c>
      <c r="C387" t="s">
        <v>1116</v>
      </c>
      <c r="D387">
        <v>599</v>
      </c>
      <c r="E387">
        <v>0.27032576792962321</v>
      </c>
      <c r="F387">
        <v>3.0469967442064289E-2</v>
      </c>
      <c r="G387" s="6">
        <v>7.1923947526029989E-19</v>
      </c>
      <c r="H387" t="b">
        <v>0</v>
      </c>
      <c r="I387" t="b">
        <v>0</v>
      </c>
      <c r="J387" t="b">
        <v>0</v>
      </c>
    </row>
    <row r="388" spans="1:10" hidden="1" x14ac:dyDescent="0.2">
      <c r="A388" t="s">
        <v>767</v>
      </c>
      <c r="B388" t="str">
        <f>VLOOKUP(Table16[[#This Row],[Metabolite ID]],Table18[],2,FALSE)</f>
        <v>Triglycerides in IDL</v>
      </c>
      <c r="C388" t="s">
        <v>1117</v>
      </c>
      <c r="D388">
        <v>599</v>
      </c>
      <c r="E388">
        <v>0.27032576792962321</v>
      </c>
      <c r="F388">
        <v>2.166927158211417E-2</v>
      </c>
      <c r="G388">
        <v>1.021112118205535E-35</v>
      </c>
      <c r="H388" t="b">
        <v>0</v>
      </c>
      <c r="I388" t="b">
        <v>0</v>
      </c>
      <c r="J388" t="b">
        <v>0</v>
      </c>
    </row>
    <row r="389" spans="1:10" hidden="1" x14ac:dyDescent="0.2">
      <c r="A389" t="s">
        <v>767</v>
      </c>
      <c r="B389" t="str">
        <f>VLOOKUP(Table16[[#This Row],[Metabolite ID]],Table18[],2,FALSE)</f>
        <v>Triglycerides in IDL</v>
      </c>
      <c r="C389" t="s">
        <v>1118</v>
      </c>
      <c r="D389">
        <v>599</v>
      </c>
      <c r="E389">
        <v>0.27148636912720231</v>
      </c>
      <c r="F389">
        <v>2.2146043379362965E-2</v>
      </c>
      <c r="G389">
        <v>1.5050941131895716E-34</v>
      </c>
      <c r="H389" t="b">
        <v>0</v>
      </c>
      <c r="I389" t="b">
        <v>0</v>
      </c>
      <c r="J389" t="b">
        <v>0</v>
      </c>
    </row>
    <row r="390" spans="1:10" hidden="1" x14ac:dyDescent="0.2">
      <c r="A390" t="s">
        <v>767</v>
      </c>
      <c r="B390" t="str">
        <f>VLOOKUP(Table16[[#This Row],[Metabolite ID]],Table18[],2,FALSE)</f>
        <v>Triglycerides in IDL</v>
      </c>
      <c r="C390" t="s">
        <v>1119</v>
      </c>
      <c r="D390">
        <v>599</v>
      </c>
      <c r="E390">
        <v>0.26631274509803921</v>
      </c>
      <c r="F390">
        <v>3.3714665598759783E-2</v>
      </c>
      <c r="G390">
        <v>2.8110964535936402E-15</v>
      </c>
      <c r="H390" t="b">
        <v>0</v>
      </c>
      <c r="I390" t="b">
        <v>0</v>
      </c>
      <c r="J390" t="b">
        <v>0</v>
      </c>
    </row>
    <row r="391" spans="1:10" hidden="1" x14ac:dyDescent="0.2">
      <c r="A391" t="s">
        <v>767</v>
      </c>
      <c r="B391" t="str">
        <f>VLOOKUP(Table16[[#This Row],[Metabolite ID]],Table18[],2,FALSE)</f>
        <v>Triglycerides in IDL</v>
      </c>
      <c r="C391" t="s">
        <v>1120</v>
      </c>
      <c r="D391">
        <v>599</v>
      </c>
      <c r="E391">
        <v>0.26944074111512079</v>
      </c>
      <c r="F391">
        <v>3.9895310996068398E-2</v>
      </c>
      <c r="G391">
        <v>1.4412710095893183E-11</v>
      </c>
      <c r="H391" t="b">
        <v>0</v>
      </c>
      <c r="I391" t="b">
        <v>0</v>
      </c>
      <c r="J391" t="b">
        <v>0</v>
      </c>
    </row>
    <row r="392" spans="1:10" hidden="1" x14ac:dyDescent="0.2">
      <c r="A392" t="s">
        <v>767</v>
      </c>
      <c r="B392" t="str">
        <f>VLOOKUP(Table16[[#This Row],[Metabolite ID]],Table18[],2,FALSE)</f>
        <v>Triglycerides in IDL</v>
      </c>
      <c r="C392" t="s">
        <v>1121</v>
      </c>
      <c r="D392">
        <v>599</v>
      </c>
      <c r="E392">
        <v>0.21918353688576619</v>
      </c>
      <c r="F392">
        <v>0.12788940712076191</v>
      </c>
      <c r="G392">
        <v>8.7074094312162259E-2</v>
      </c>
      <c r="H392" t="b">
        <v>0</v>
      </c>
      <c r="I392" t="b">
        <v>0</v>
      </c>
      <c r="J392" t="b">
        <v>0</v>
      </c>
    </row>
    <row r="393" spans="1:10" hidden="1" x14ac:dyDescent="0.2">
      <c r="A393" t="s">
        <v>767</v>
      </c>
      <c r="B393" t="str">
        <f>VLOOKUP(Table16[[#This Row],[Metabolite ID]],Table18[],2,FALSE)</f>
        <v>Triglycerides in IDL</v>
      </c>
      <c r="C393" t="s">
        <v>1122</v>
      </c>
      <c r="D393">
        <v>599</v>
      </c>
      <c r="E393">
        <v>0.26406025930964017</v>
      </c>
      <c r="F393">
        <v>8.5544682208007775E-2</v>
      </c>
      <c r="G393">
        <v>2.1167974231630117E-3</v>
      </c>
      <c r="H393" t="b">
        <v>0</v>
      </c>
      <c r="I393" t="b">
        <v>0</v>
      </c>
      <c r="J393" t="b">
        <v>0</v>
      </c>
    </row>
    <row r="394" spans="1:10" hidden="1" x14ac:dyDescent="0.2">
      <c r="A394" t="s">
        <v>767</v>
      </c>
      <c r="B394" t="str">
        <f>VLOOKUP(Table16[[#This Row],[Metabolite ID]],Table18[],2,FALSE)</f>
        <v>Triglycerides in IDL</v>
      </c>
      <c r="C394" t="s">
        <v>1123</v>
      </c>
      <c r="D394">
        <v>599</v>
      </c>
      <c r="E394">
        <v>0.20874423906967915</v>
      </c>
      <c r="F394">
        <v>8.4461389627984967E-2</v>
      </c>
      <c r="G394">
        <v>1.3733587659913827E-2</v>
      </c>
      <c r="H394" t="b">
        <v>0</v>
      </c>
      <c r="I394" t="b">
        <v>0</v>
      </c>
      <c r="J394" t="b">
        <v>0</v>
      </c>
    </row>
    <row r="395" spans="1:10" x14ac:dyDescent="0.2">
      <c r="A395" t="s">
        <v>876</v>
      </c>
      <c r="B395" t="str">
        <f>VLOOKUP(Table16[[#This Row],[Metabolite ID]],Table18[],2,FALSE)</f>
        <v>Cholesterol in chylomicrons and extremely large VLDL</v>
      </c>
      <c r="C395" t="s">
        <v>1116</v>
      </c>
      <c r="D395">
        <v>599</v>
      </c>
      <c r="E395">
        <v>0.26077238386109131</v>
      </c>
      <c r="F395">
        <v>2.9584081219687482E-2</v>
      </c>
      <c r="G395" s="6">
        <v>1.2009350250702453E-18</v>
      </c>
      <c r="H395" t="b">
        <v>0</v>
      </c>
      <c r="I395" t="b">
        <v>0</v>
      </c>
      <c r="J395" t="b">
        <v>0</v>
      </c>
    </row>
    <row r="396" spans="1:10" hidden="1" x14ac:dyDescent="0.2">
      <c r="A396" t="s">
        <v>876</v>
      </c>
      <c r="B396" t="str">
        <f>VLOOKUP(Table16[[#This Row],[Metabolite ID]],Table18[],2,FALSE)</f>
        <v>Cholesterol in chylomicrons and extremely large VLDL</v>
      </c>
      <c r="C396" t="s">
        <v>1117</v>
      </c>
      <c r="D396">
        <v>599</v>
      </c>
      <c r="E396">
        <v>0.26077238386109131</v>
      </c>
      <c r="F396">
        <v>2.1693505349256563E-2</v>
      </c>
      <c r="G396">
        <v>2.7642306503993694E-33</v>
      </c>
      <c r="H396" t="b">
        <v>0</v>
      </c>
      <c r="I396" t="b">
        <v>0</v>
      </c>
      <c r="J396" t="b">
        <v>0</v>
      </c>
    </row>
    <row r="397" spans="1:10" hidden="1" x14ac:dyDescent="0.2">
      <c r="A397" t="s">
        <v>876</v>
      </c>
      <c r="B397" t="str">
        <f>VLOOKUP(Table16[[#This Row],[Metabolite ID]],Table18[],2,FALSE)</f>
        <v>Cholesterol in chylomicrons and extremely large VLDL</v>
      </c>
      <c r="C397" t="s">
        <v>1118</v>
      </c>
      <c r="D397">
        <v>599</v>
      </c>
      <c r="E397">
        <v>0.2613883565539048</v>
      </c>
      <c r="F397">
        <v>2.2125273456878685E-2</v>
      </c>
      <c r="G397">
        <v>3.3039059451590539E-32</v>
      </c>
      <c r="H397" t="b">
        <v>0</v>
      </c>
      <c r="I397" t="b">
        <v>0</v>
      </c>
      <c r="J397" t="b">
        <v>0</v>
      </c>
    </row>
    <row r="398" spans="1:10" hidden="1" x14ac:dyDescent="0.2">
      <c r="A398" t="s">
        <v>876</v>
      </c>
      <c r="B398" t="str">
        <f>VLOOKUP(Table16[[#This Row],[Metabolite ID]],Table18[],2,FALSE)</f>
        <v>Cholesterol in chylomicrons and extremely large VLDL</v>
      </c>
      <c r="C398" t="s">
        <v>1119</v>
      </c>
      <c r="D398">
        <v>599</v>
      </c>
      <c r="E398">
        <v>0.25350573770491802</v>
      </c>
      <c r="F398">
        <v>3.5868452421212837E-2</v>
      </c>
      <c r="G398">
        <v>1.5757716270187543E-12</v>
      </c>
      <c r="H398" t="b">
        <v>0</v>
      </c>
      <c r="I398" t="b">
        <v>0</v>
      </c>
      <c r="J398" t="b">
        <v>0</v>
      </c>
    </row>
    <row r="399" spans="1:10" hidden="1" x14ac:dyDescent="0.2">
      <c r="A399" t="s">
        <v>876</v>
      </c>
      <c r="B399" t="str">
        <f>VLOOKUP(Table16[[#This Row],[Metabolite ID]],Table18[],2,FALSE)</f>
        <v>Cholesterol in chylomicrons and extremely large VLDL</v>
      </c>
      <c r="C399" t="s">
        <v>1120</v>
      </c>
      <c r="D399">
        <v>599</v>
      </c>
      <c r="E399">
        <v>0.28146130414817577</v>
      </c>
      <c r="F399">
        <v>3.5039369280552894E-2</v>
      </c>
      <c r="G399">
        <v>9.5338141802969314E-16</v>
      </c>
      <c r="H399" t="b">
        <v>0</v>
      </c>
      <c r="I399" t="b">
        <v>0</v>
      </c>
      <c r="J399" t="b">
        <v>0</v>
      </c>
    </row>
    <row r="400" spans="1:10" hidden="1" x14ac:dyDescent="0.2">
      <c r="A400" t="s">
        <v>876</v>
      </c>
      <c r="B400" t="str">
        <f>VLOOKUP(Table16[[#This Row],[Metabolite ID]],Table18[],2,FALSE)</f>
        <v>Cholesterol in chylomicrons and extremely large VLDL</v>
      </c>
      <c r="C400" t="s">
        <v>1121</v>
      </c>
      <c r="D400">
        <v>599</v>
      </c>
      <c r="E400">
        <v>0.30388916816723466</v>
      </c>
      <c r="F400">
        <v>0.14128792513966634</v>
      </c>
      <c r="G400">
        <v>3.1888050675891205E-2</v>
      </c>
      <c r="H400" t="b">
        <v>0</v>
      </c>
      <c r="I400" t="b">
        <v>0</v>
      </c>
      <c r="J400" t="b">
        <v>0</v>
      </c>
    </row>
    <row r="401" spans="1:10" hidden="1" x14ac:dyDescent="0.2">
      <c r="A401" t="s">
        <v>876</v>
      </c>
      <c r="B401" t="str">
        <f>VLOOKUP(Table16[[#This Row],[Metabolite ID]],Table18[],2,FALSE)</f>
        <v>Cholesterol in chylomicrons and extremely large VLDL</v>
      </c>
      <c r="C401" t="s">
        <v>1122</v>
      </c>
      <c r="D401">
        <v>599</v>
      </c>
      <c r="E401">
        <v>0.35228092929347632</v>
      </c>
      <c r="F401">
        <v>8.4474895877280701E-2</v>
      </c>
      <c r="G401">
        <v>3.4933036390654297E-5</v>
      </c>
      <c r="H401" t="b">
        <v>0</v>
      </c>
      <c r="I401" t="b">
        <v>0</v>
      </c>
      <c r="J401" t="b">
        <v>0</v>
      </c>
    </row>
    <row r="402" spans="1:10" hidden="1" x14ac:dyDescent="0.2">
      <c r="A402" t="s">
        <v>876</v>
      </c>
      <c r="B402" t="str">
        <f>VLOOKUP(Table16[[#This Row],[Metabolite ID]],Table18[],2,FALSE)</f>
        <v>Cholesterol in chylomicrons and extremely large VLDL</v>
      </c>
      <c r="C402" t="s">
        <v>1123</v>
      </c>
      <c r="D402">
        <v>599</v>
      </c>
      <c r="E402">
        <v>0.30438994600027641</v>
      </c>
      <c r="F402">
        <v>8.2022283230129944E-2</v>
      </c>
      <c r="G402">
        <v>2.2568364308923634E-4</v>
      </c>
      <c r="H402" t="b">
        <v>0</v>
      </c>
      <c r="I402" t="b">
        <v>0</v>
      </c>
      <c r="J402" t="b">
        <v>0</v>
      </c>
    </row>
    <row r="403" spans="1:10" x14ac:dyDescent="0.2">
      <c r="A403" t="s">
        <v>768</v>
      </c>
      <c r="B403" t="str">
        <f>VLOOKUP(Table16[[#This Row],[Metabolite ID]],Table18[],2,FALSE)</f>
        <v>Isoleucine</v>
      </c>
      <c r="C403" t="s">
        <v>1116</v>
      </c>
      <c r="D403">
        <v>599</v>
      </c>
      <c r="E403">
        <v>0.22047730628098525</v>
      </c>
      <c r="F403">
        <v>2.5091224225106203E-2</v>
      </c>
      <c r="G403" s="6">
        <v>1.5356761938119848E-18</v>
      </c>
      <c r="H403" t="b">
        <v>0</v>
      </c>
      <c r="I403" t="b">
        <v>0</v>
      </c>
      <c r="J403" t="b">
        <v>0</v>
      </c>
    </row>
    <row r="404" spans="1:10" hidden="1" x14ac:dyDescent="0.2">
      <c r="A404" t="s">
        <v>768</v>
      </c>
      <c r="B404" t="str">
        <f>VLOOKUP(Table16[[#This Row],[Metabolite ID]],Table18[],2,FALSE)</f>
        <v>Isoleucine</v>
      </c>
      <c r="C404" t="s">
        <v>1117</v>
      </c>
      <c r="D404">
        <v>599</v>
      </c>
      <c r="E404">
        <v>0.22047730628098525</v>
      </c>
      <c r="F404">
        <v>2.1740633915359266E-2</v>
      </c>
      <c r="G404">
        <v>3.6241431778136886E-24</v>
      </c>
      <c r="H404" t="b">
        <v>0</v>
      </c>
      <c r="I404" t="b">
        <v>0</v>
      </c>
      <c r="J404" t="b">
        <v>0</v>
      </c>
    </row>
    <row r="405" spans="1:10" hidden="1" x14ac:dyDescent="0.2">
      <c r="A405" t="s">
        <v>768</v>
      </c>
      <c r="B405" t="str">
        <f>VLOOKUP(Table16[[#This Row],[Metabolite ID]],Table18[],2,FALSE)</f>
        <v>Isoleucine</v>
      </c>
      <c r="C405" t="s">
        <v>1118</v>
      </c>
      <c r="D405">
        <v>599</v>
      </c>
      <c r="E405">
        <v>0.22072520085987912</v>
      </c>
      <c r="F405">
        <v>2.2046746403004139E-2</v>
      </c>
      <c r="G405">
        <v>1.3541853058463719E-23</v>
      </c>
      <c r="H405" t="b">
        <v>0</v>
      </c>
      <c r="I405" t="b">
        <v>0</v>
      </c>
      <c r="J405" t="b">
        <v>0</v>
      </c>
    </row>
    <row r="406" spans="1:10" hidden="1" x14ac:dyDescent="0.2">
      <c r="A406" t="s">
        <v>768</v>
      </c>
      <c r="B406" t="str">
        <f>VLOOKUP(Table16[[#This Row],[Metabolite ID]],Table18[],2,FALSE)</f>
        <v>Isoleucine</v>
      </c>
      <c r="C406" t="s">
        <v>1119</v>
      </c>
      <c r="D406">
        <v>599</v>
      </c>
      <c r="E406">
        <v>0.2249094890510949</v>
      </c>
      <c r="F406">
        <v>3.4193413737772675E-2</v>
      </c>
      <c r="G406">
        <v>4.7820658907665934E-11</v>
      </c>
      <c r="H406" t="b">
        <v>0</v>
      </c>
      <c r="I406" t="b">
        <v>0</v>
      </c>
      <c r="J406" t="b">
        <v>0</v>
      </c>
    </row>
    <row r="407" spans="1:10" hidden="1" x14ac:dyDescent="0.2">
      <c r="A407" t="s">
        <v>768</v>
      </c>
      <c r="B407" t="str">
        <f>VLOOKUP(Table16[[#This Row],[Metabolite ID]],Table18[],2,FALSE)</f>
        <v>Isoleucine</v>
      </c>
      <c r="C407" t="s">
        <v>1120</v>
      </c>
      <c r="D407">
        <v>599</v>
      </c>
      <c r="E407">
        <v>0.2501730692735592</v>
      </c>
      <c r="F407">
        <v>3.8043547147296422E-2</v>
      </c>
      <c r="G407">
        <v>4.8338328683008805E-11</v>
      </c>
      <c r="H407" t="b">
        <v>0</v>
      </c>
      <c r="I407" t="b">
        <v>0</v>
      </c>
      <c r="J407" t="b">
        <v>0</v>
      </c>
    </row>
    <row r="408" spans="1:10" hidden="1" x14ac:dyDescent="0.2">
      <c r="A408" t="s">
        <v>768</v>
      </c>
      <c r="B408" t="str">
        <f>VLOOKUP(Table16[[#This Row],[Metabolite ID]],Table18[],2,FALSE)</f>
        <v>Isoleucine</v>
      </c>
      <c r="C408" t="s">
        <v>1121</v>
      </c>
      <c r="D408">
        <v>599</v>
      </c>
      <c r="E408">
        <v>0.2150098141572836</v>
      </c>
      <c r="F408">
        <v>0.1277120500229367</v>
      </c>
      <c r="G408">
        <v>9.2790275070253253E-2</v>
      </c>
      <c r="H408" t="b">
        <v>0</v>
      </c>
      <c r="I408" t="b">
        <v>0</v>
      </c>
      <c r="J408" t="b">
        <v>0</v>
      </c>
    </row>
    <row r="409" spans="1:10" hidden="1" x14ac:dyDescent="0.2">
      <c r="A409" t="s">
        <v>768</v>
      </c>
      <c r="B409" t="str">
        <f>VLOOKUP(Table16[[#This Row],[Metabolite ID]],Table18[],2,FALSE)</f>
        <v>Isoleucine</v>
      </c>
      <c r="C409" t="s">
        <v>1122</v>
      </c>
      <c r="D409">
        <v>599</v>
      </c>
      <c r="E409">
        <v>0.26245716272846709</v>
      </c>
      <c r="F409">
        <v>8.3233392207630652E-2</v>
      </c>
      <c r="G409">
        <v>1.6954505826337113E-3</v>
      </c>
      <c r="H409" t="b">
        <v>0</v>
      </c>
      <c r="I409" t="b">
        <v>0</v>
      </c>
      <c r="J409" t="b">
        <v>0</v>
      </c>
    </row>
    <row r="410" spans="1:10" hidden="1" x14ac:dyDescent="0.2">
      <c r="A410" t="s">
        <v>768</v>
      </c>
      <c r="B410" t="str">
        <f>VLOOKUP(Table16[[#This Row],[Metabolite ID]],Table18[],2,FALSE)</f>
        <v>Isoleucine</v>
      </c>
      <c r="C410" t="s">
        <v>1123</v>
      </c>
      <c r="D410">
        <v>599</v>
      </c>
      <c r="E410">
        <v>0.24110199964581674</v>
      </c>
      <c r="F410">
        <v>6.9581620911505465E-2</v>
      </c>
      <c r="G410">
        <v>5.6821625824502885E-4</v>
      </c>
      <c r="H410" t="b">
        <v>0</v>
      </c>
      <c r="I410" t="b">
        <v>0</v>
      </c>
      <c r="J410" t="b">
        <v>0</v>
      </c>
    </row>
    <row r="411" spans="1:10" x14ac:dyDescent="0.2">
      <c r="A411" t="s">
        <v>757</v>
      </c>
      <c r="B411" t="str">
        <f>VLOOKUP(Table16[[#This Row],[Metabolite ID]],Table18[],2,FALSE)</f>
        <v>HDL cholesterol</v>
      </c>
      <c r="C411" t="s">
        <v>1116</v>
      </c>
      <c r="D411">
        <v>599</v>
      </c>
      <c r="E411">
        <v>-0.27307671698647068</v>
      </c>
      <c r="F411">
        <v>3.1503835112595746E-2</v>
      </c>
      <c r="G411" s="6">
        <v>4.3959606678612101E-18</v>
      </c>
      <c r="H411" t="b">
        <v>0</v>
      </c>
      <c r="I411" t="b">
        <v>0</v>
      </c>
      <c r="J411" t="b">
        <v>0</v>
      </c>
    </row>
    <row r="412" spans="1:10" hidden="1" x14ac:dyDescent="0.2">
      <c r="A412" t="s">
        <v>757</v>
      </c>
      <c r="B412" t="str">
        <f>VLOOKUP(Table16[[#This Row],[Metabolite ID]],Table18[],2,FALSE)</f>
        <v>HDL cholesterol</v>
      </c>
      <c r="C412" t="s">
        <v>1117</v>
      </c>
      <c r="D412">
        <v>599</v>
      </c>
      <c r="E412">
        <v>-0.27307671698647068</v>
      </c>
      <c r="F412">
        <v>2.1667658126305066E-2</v>
      </c>
      <c r="G412">
        <v>2.0335611210607753E-36</v>
      </c>
      <c r="H412" t="b">
        <v>0</v>
      </c>
      <c r="I412" t="b">
        <v>0</v>
      </c>
      <c r="J412" t="b">
        <v>0</v>
      </c>
    </row>
    <row r="413" spans="1:10" hidden="1" x14ac:dyDescent="0.2">
      <c r="A413" t="s">
        <v>757</v>
      </c>
      <c r="B413" t="str">
        <f>VLOOKUP(Table16[[#This Row],[Metabolite ID]],Table18[],2,FALSE)</f>
        <v>HDL cholesterol</v>
      </c>
      <c r="C413" t="s">
        <v>1118</v>
      </c>
      <c r="D413">
        <v>599</v>
      </c>
      <c r="E413">
        <v>-0.2795457475865385</v>
      </c>
      <c r="F413">
        <v>2.2151244483952854E-2</v>
      </c>
      <c r="G413">
        <v>1.6409928720067758E-36</v>
      </c>
      <c r="H413" t="b">
        <v>0</v>
      </c>
      <c r="I413" t="b">
        <v>0</v>
      </c>
      <c r="J413" t="b">
        <v>0</v>
      </c>
    </row>
    <row r="414" spans="1:10" hidden="1" x14ac:dyDescent="0.2">
      <c r="A414" t="s">
        <v>757</v>
      </c>
      <c r="B414" t="str">
        <f>VLOOKUP(Table16[[#This Row],[Metabolite ID]],Table18[],2,FALSE)</f>
        <v>HDL cholesterol</v>
      </c>
      <c r="C414" t="s">
        <v>1119</v>
      </c>
      <c r="D414">
        <v>599</v>
      </c>
      <c r="E414">
        <v>-0.24738020833333335</v>
      </c>
      <c r="F414">
        <v>3.4841421902203143E-2</v>
      </c>
      <c r="G414">
        <v>1.2459861020763538E-12</v>
      </c>
      <c r="H414" t="b">
        <v>0</v>
      </c>
      <c r="I414" t="b">
        <v>0</v>
      </c>
      <c r="J414" t="b">
        <v>0</v>
      </c>
    </row>
    <row r="415" spans="1:10" hidden="1" x14ac:dyDescent="0.2">
      <c r="A415" t="s">
        <v>757</v>
      </c>
      <c r="B415" t="str">
        <f>VLOOKUP(Table16[[#This Row],[Metabolite ID]],Table18[],2,FALSE)</f>
        <v>HDL cholesterol</v>
      </c>
      <c r="C415" t="s">
        <v>1120</v>
      </c>
      <c r="D415">
        <v>599</v>
      </c>
      <c r="E415">
        <v>-0.26421140047307357</v>
      </c>
      <c r="F415">
        <v>3.8570988783681953E-2</v>
      </c>
      <c r="G415">
        <v>7.3848284708189842E-12</v>
      </c>
      <c r="H415" t="b">
        <v>0</v>
      </c>
      <c r="I415" t="b">
        <v>0</v>
      </c>
      <c r="J415" t="b">
        <v>0</v>
      </c>
    </row>
    <row r="416" spans="1:10" hidden="1" x14ac:dyDescent="0.2">
      <c r="A416" t="s">
        <v>757</v>
      </c>
      <c r="B416" t="str">
        <f>VLOOKUP(Table16[[#This Row],[Metabolite ID]],Table18[],2,FALSE)</f>
        <v>HDL cholesterol</v>
      </c>
      <c r="C416" t="s">
        <v>1121</v>
      </c>
      <c r="D416">
        <v>599</v>
      </c>
      <c r="E416">
        <v>-0.24251116232912295</v>
      </c>
      <c r="F416">
        <v>0.14246657146603439</v>
      </c>
      <c r="G416">
        <v>8.923159217022425E-2</v>
      </c>
      <c r="H416" t="b">
        <v>0</v>
      </c>
      <c r="I416" t="b">
        <v>0</v>
      </c>
      <c r="J416" t="b">
        <v>0</v>
      </c>
    </row>
    <row r="417" spans="1:10" hidden="1" x14ac:dyDescent="0.2">
      <c r="A417" t="s">
        <v>757</v>
      </c>
      <c r="B417" t="str">
        <f>VLOOKUP(Table16[[#This Row],[Metabolite ID]],Table18[],2,FALSE)</f>
        <v>HDL cholesterol</v>
      </c>
      <c r="C417" t="s">
        <v>1122</v>
      </c>
      <c r="D417">
        <v>599</v>
      </c>
      <c r="E417">
        <v>-0.31871969124734356</v>
      </c>
      <c r="F417">
        <v>9.7741032163405739E-2</v>
      </c>
      <c r="G417">
        <v>1.1739037038242615E-3</v>
      </c>
      <c r="H417" t="b">
        <v>0</v>
      </c>
      <c r="I417" t="b">
        <v>0</v>
      </c>
      <c r="J417" t="b">
        <v>0</v>
      </c>
    </row>
    <row r="418" spans="1:10" hidden="1" x14ac:dyDescent="0.2">
      <c r="A418" t="s">
        <v>757</v>
      </c>
      <c r="B418" t="str">
        <f>VLOOKUP(Table16[[#This Row],[Metabolite ID]],Table18[],2,FALSE)</f>
        <v>HDL cholesterol</v>
      </c>
      <c r="C418" t="s">
        <v>1123</v>
      </c>
      <c r="D418">
        <v>599</v>
      </c>
      <c r="E418">
        <v>-0.24311871702784552</v>
      </c>
      <c r="F418">
        <v>8.7365901343089386E-2</v>
      </c>
      <c r="G418">
        <v>5.5603042689355764E-3</v>
      </c>
      <c r="H418" t="b">
        <v>0</v>
      </c>
      <c r="I418" t="b">
        <v>0</v>
      </c>
      <c r="J418" t="b">
        <v>0</v>
      </c>
    </row>
    <row r="419" spans="1:10" x14ac:dyDescent="0.2">
      <c r="A419" t="s">
        <v>809</v>
      </c>
      <c r="B419" t="str">
        <f>VLOOKUP(Table16[[#This Row],[Metabolite ID]],Table18[],2,FALSE)</f>
        <v>Monounsaturated fatty acids</v>
      </c>
      <c r="C419" t="s">
        <v>1116</v>
      </c>
      <c r="D419">
        <v>599</v>
      </c>
      <c r="E419">
        <v>0.25186106778766731</v>
      </c>
      <c r="F419">
        <v>2.9704109640408278E-2</v>
      </c>
      <c r="G419" s="6">
        <v>2.2714279522453042E-17</v>
      </c>
      <c r="H419" t="b">
        <v>0</v>
      </c>
      <c r="I419" t="b">
        <v>0</v>
      </c>
      <c r="J419" t="b">
        <v>0</v>
      </c>
    </row>
    <row r="420" spans="1:10" hidden="1" x14ac:dyDescent="0.2">
      <c r="A420" t="s">
        <v>809</v>
      </c>
      <c r="B420" t="str">
        <f>VLOOKUP(Table16[[#This Row],[Metabolite ID]],Table18[],2,FALSE)</f>
        <v>Monounsaturated fatty acids</v>
      </c>
      <c r="C420" t="s">
        <v>1117</v>
      </c>
      <c r="D420">
        <v>599</v>
      </c>
      <c r="E420">
        <v>0.25186106778766731</v>
      </c>
      <c r="F420">
        <v>2.1795696353224842E-2</v>
      </c>
      <c r="G420">
        <v>6.9210070468172189E-31</v>
      </c>
      <c r="H420" t="b">
        <v>0</v>
      </c>
      <c r="I420" t="b">
        <v>0</v>
      </c>
      <c r="J420" t="b">
        <v>0</v>
      </c>
    </row>
    <row r="421" spans="1:10" hidden="1" x14ac:dyDescent="0.2">
      <c r="A421" t="s">
        <v>809</v>
      </c>
      <c r="B421" t="str">
        <f>VLOOKUP(Table16[[#This Row],[Metabolite ID]],Table18[],2,FALSE)</f>
        <v>Monounsaturated fatty acids</v>
      </c>
      <c r="C421" t="s">
        <v>1118</v>
      </c>
      <c r="D421">
        <v>599</v>
      </c>
      <c r="E421">
        <v>0.25245075731720257</v>
      </c>
      <c r="F421">
        <v>2.2234987117302606E-2</v>
      </c>
      <c r="G421">
        <v>7.1038805568172951E-30</v>
      </c>
      <c r="H421" t="b">
        <v>0</v>
      </c>
      <c r="I421" t="b">
        <v>0</v>
      </c>
      <c r="J421" t="b">
        <v>0</v>
      </c>
    </row>
    <row r="422" spans="1:10" hidden="1" x14ac:dyDescent="0.2">
      <c r="A422" t="s">
        <v>809</v>
      </c>
      <c r="B422" t="str">
        <f>VLOOKUP(Table16[[#This Row],[Metabolite ID]],Table18[],2,FALSE)</f>
        <v>Monounsaturated fatty acids</v>
      </c>
      <c r="C422" t="s">
        <v>1119</v>
      </c>
      <c r="D422">
        <v>599</v>
      </c>
      <c r="E422">
        <v>0.2412378947368421</v>
      </c>
      <c r="F422">
        <v>3.4429784835158614E-2</v>
      </c>
      <c r="G422">
        <v>2.4406942498686251E-12</v>
      </c>
      <c r="H422" t="b">
        <v>0</v>
      </c>
      <c r="I422" t="b">
        <v>0</v>
      </c>
      <c r="J422" t="b">
        <v>0</v>
      </c>
    </row>
    <row r="423" spans="1:10" hidden="1" x14ac:dyDescent="0.2">
      <c r="A423" t="s">
        <v>809</v>
      </c>
      <c r="B423" t="str">
        <f>VLOOKUP(Table16[[#This Row],[Metabolite ID]],Table18[],2,FALSE)</f>
        <v>Monounsaturated fatty acids</v>
      </c>
      <c r="C423" t="s">
        <v>1120</v>
      </c>
      <c r="D423">
        <v>599</v>
      </c>
      <c r="E423">
        <v>0.26161718973435988</v>
      </c>
      <c r="F423">
        <v>3.756935565972775E-2</v>
      </c>
      <c r="G423">
        <v>3.3173413948942948E-12</v>
      </c>
      <c r="H423" t="b">
        <v>0</v>
      </c>
      <c r="I423" t="b">
        <v>0</v>
      </c>
      <c r="J423" t="b">
        <v>0</v>
      </c>
    </row>
    <row r="424" spans="1:10" hidden="1" x14ac:dyDescent="0.2">
      <c r="A424" t="s">
        <v>809</v>
      </c>
      <c r="B424" t="str">
        <f>VLOOKUP(Table16[[#This Row],[Metabolite ID]],Table18[],2,FALSE)</f>
        <v>Monounsaturated fatty acids</v>
      </c>
      <c r="C424" t="s">
        <v>1121</v>
      </c>
      <c r="D424">
        <v>599</v>
      </c>
      <c r="E424">
        <v>0.25161709573753432</v>
      </c>
      <c r="F424">
        <v>0.13661239497727942</v>
      </c>
      <c r="G424">
        <v>6.5994705763930045E-2</v>
      </c>
      <c r="H424" t="b">
        <v>0</v>
      </c>
      <c r="I424" t="b">
        <v>0</v>
      </c>
      <c r="J424" t="b">
        <v>0</v>
      </c>
    </row>
    <row r="425" spans="1:10" hidden="1" x14ac:dyDescent="0.2">
      <c r="A425" t="s">
        <v>809</v>
      </c>
      <c r="B425" t="str">
        <f>VLOOKUP(Table16[[#This Row],[Metabolite ID]],Table18[],2,FALSE)</f>
        <v>Monounsaturated fatty acids</v>
      </c>
      <c r="C425" t="s">
        <v>1122</v>
      </c>
      <c r="D425">
        <v>599</v>
      </c>
      <c r="E425">
        <v>0.27236572227984057</v>
      </c>
      <c r="F425">
        <v>9.4409209636457575E-2</v>
      </c>
      <c r="G425">
        <v>4.0558468687624362E-3</v>
      </c>
      <c r="H425" t="b">
        <v>0</v>
      </c>
      <c r="I425" t="b">
        <v>0</v>
      </c>
      <c r="J425" t="b">
        <v>0</v>
      </c>
    </row>
    <row r="426" spans="1:10" hidden="1" x14ac:dyDescent="0.2">
      <c r="A426" t="s">
        <v>809</v>
      </c>
      <c r="B426" t="str">
        <f>VLOOKUP(Table16[[#This Row],[Metabolite ID]],Table18[],2,FALSE)</f>
        <v>Monounsaturated fatty acids</v>
      </c>
      <c r="C426" t="s">
        <v>1123</v>
      </c>
      <c r="D426">
        <v>599</v>
      </c>
      <c r="E426">
        <v>0.19371016544890846</v>
      </c>
      <c r="F426">
        <v>8.2322553508683366E-2</v>
      </c>
      <c r="G426">
        <v>1.89429209300776E-2</v>
      </c>
      <c r="H426" t="b">
        <v>0</v>
      </c>
      <c r="I426" t="b">
        <v>0</v>
      </c>
      <c r="J426" t="b">
        <v>0</v>
      </c>
    </row>
    <row r="427" spans="1:10" x14ac:dyDescent="0.2">
      <c r="A427" t="s">
        <v>852</v>
      </c>
      <c r="B427" t="str">
        <f>VLOOKUP(Table16[[#This Row],[Metabolite ID]],Table18[],2,FALSE)</f>
        <v>VLDL cholesterol</v>
      </c>
      <c r="C427" t="s">
        <v>1116</v>
      </c>
      <c r="D427">
        <v>599</v>
      </c>
      <c r="E427">
        <v>0.26438923005642256</v>
      </c>
      <c r="F427">
        <v>3.1495486817303783E-2</v>
      </c>
      <c r="G427" s="6">
        <v>4.6783475186656553E-17</v>
      </c>
      <c r="H427" t="b">
        <v>0</v>
      </c>
      <c r="I427" t="b">
        <v>0</v>
      </c>
      <c r="J427" t="b">
        <v>0</v>
      </c>
    </row>
    <row r="428" spans="1:10" hidden="1" x14ac:dyDescent="0.2">
      <c r="A428" t="s">
        <v>852</v>
      </c>
      <c r="B428" t="str">
        <f>VLOOKUP(Table16[[#This Row],[Metabolite ID]],Table18[],2,FALSE)</f>
        <v>VLDL cholesterol</v>
      </c>
      <c r="C428" t="s">
        <v>1117</v>
      </c>
      <c r="D428">
        <v>599</v>
      </c>
      <c r="E428">
        <v>0.26438923005642256</v>
      </c>
      <c r="F428">
        <v>2.1658781977478111E-2</v>
      </c>
      <c r="G428">
        <v>2.8513552726802519E-34</v>
      </c>
      <c r="H428" t="b">
        <v>0</v>
      </c>
      <c r="I428" t="b">
        <v>0</v>
      </c>
      <c r="J428" t="b">
        <v>0</v>
      </c>
    </row>
    <row r="429" spans="1:10" hidden="1" x14ac:dyDescent="0.2">
      <c r="A429" t="s">
        <v>852</v>
      </c>
      <c r="B429" t="str">
        <f>VLOOKUP(Table16[[#This Row],[Metabolite ID]],Table18[],2,FALSE)</f>
        <v>VLDL cholesterol</v>
      </c>
      <c r="C429" t="s">
        <v>1118</v>
      </c>
      <c r="D429">
        <v>599</v>
      </c>
      <c r="E429">
        <v>0.26571977161837296</v>
      </c>
      <c r="F429">
        <v>2.2157778013244159E-2</v>
      </c>
      <c r="G429">
        <v>3.9055288796821143E-33</v>
      </c>
      <c r="H429" t="b">
        <v>0</v>
      </c>
      <c r="I429" t="b">
        <v>0</v>
      </c>
      <c r="J429" t="b">
        <v>0</v>
      </c>
    </row>
    <row r="430" spans="1:10" hidden="1" x14ac:dyDescent="0.2">
      <c r="A430" t="s">
        <v>852</v>
      </c>
      <c r="B430" t="str">
        <f>VLOOKUP(Table16[[#This Row],[Metabolite ID]],Table18[],2,FALSE)</f>
        <v>VLDL cholesterol</v>
      </c>
      <c r="C430" t="s">
        <v>1119</v>
      </c>
      <c r="D430">
        <v>599</v>
      </c>
      <c r="E430">
        <v>0.2648781553398058</v>
      </c>
      <c r="F430">
        <v>3.4962790831826532E-2</v>
      </c>
      <c r="G430">
        <v>3.5636772465249747E-14</v>
      </c>
      <c r="H430" t="b">
        <v>0</v>
      </c>
      <c r="I430" t="b">
        <v>0</v>
      </c>
      <c r="J430" t="b">
        <v>0</v>
      </c>
    </row>
    <row r="431" spans="1:10" hidden="1" x14ac:dyDescent="0.2">
      <c r="A431" t="s">
        <v>852</v>
      </c>
      <c r="B431" t="str">
        <f>VLOOKUP(Table16[[#This Row],[Metabolite ID]],Table18[],2,FALSE)</f>
        <v>VLDL cholesterol</v>
      </c>
      <c r="C431" t="s">
        <v>1120</v>
      </c>
      <c r="D431">
        <v>599</v>
      </c>
      <c r="E431">
        <v>0.31994278703356283</v>
      </c>
      <c r="F431">
        <v>3.7950204040693429E-2</v>
      </c>
      <c r="G431">
        <v>3.4391309768178063E-17</v>
      </c>
      <c r="H431" t="b">
        <v>0</v>
      </c>
      <c r="I431" t="b">
        <v>0</v>
      </c>
      <c r="J431" t="b">
        <v>0</v>
      </c>
    </row>
    <row r="432" spans="1:10" hidden="1" x14ac:dyDescent="0.2">
      <c r="A432" t="s">
        <v>852</v>
      </c>
      <c r="B432" t="str">
        <f>VLOOKUP(Table16[[#This Row],[Metabolite ID]],Table18[],2,FALSE)</f>
        <v>VLDL cholesterol</v>
      </c>
      <c r="C432" t="s">
        <v>1121</v>
      </c>
      <c r="D432">
        <v>599</v>
      </c>
      <c r="E432">
        <v>0.38996852046821839</v>
      </c>
      <c r="F432">
        <v>0.14412848408887946</v>
      </c>
      <c r="G432">
        <v>7.0104428453972084E-3</v>
      </c>
      <c r="H432" t="b">
        <v>0</v>
      </c>
      <c r="I432" t="b">
        <v>0</v>
      </c>
      <c r="J432" t="b">
        <v>0</v>
      </c>
    </row>
    <row r="433" spans="1:10" hidden="1" x14ac:dyDescent="0.2">
      <c r="A433" t="s">
        <v>852</v>
      </c>
      <c r="B433" t="str">
        <f>VLOOKUP(Table16[[#This Row],[Metabolite ID]],Table18[],2,FALSE)</f>
        <v>VLDL cholesterol</v>
      </c>
      <c r="C433" t="s">
        <v>1122</v>
      </c>
      <c r="D433">
        <v>599</v>
      </c>
      <c r="E433">
        <v>0.41511686706001605</v>
      </c>
      <c r="F433">
        <v>8.8344000492860494E-2</v>
      </c>
      <c r="G433">
        <v>3.2492236636693268E-6</v>
      </c>
      <c r="H433" t="b">
        <v>0</v>
      </c>
      <c r="I433" t="b">
        <v>0</v>
      </c>
      <c r="J433" t="b">
        <v>0</v>
      </c>
    </row>
    <row r="434" spans="1:10" hidden="1" x14ac:dyDescent="0.2">
      <c r="A434" t="s">
        <v>852</v>
      </c>
      <c r="B434" t="str">
        <f>VLOOKUP(Table16[[#This Row],[Metabolite ID]],Table18[],2,FALSE)</f>
        <v>VLDL cholesterol</v>
      </c>
      <c r="C434" t="s">
        <v>1123</v>
      </c>
      <c r="D434">
        <v>599</v>
      </c>
      <c r="E434">
        <v>0.25202620635727263</v>
      </c>
      <c r="F434">
        <v>8.7345152208183785E-2</v>
      </c>
      <c r="G434">
        <v>4.0502819218812824E-3</v>
      </c>
      <c r="H434" t="b">
        <v>0</v>
      </c>
      <c r="I434" t="b">
        <v>0</v>
      </c>
      <c r="J434" t="b">
        <v>0</v>
      </c>
    </row>
    <row r="435" spans="1:10" x14ac:dyDescent="0.2">
      <c r="A435" t="s">
        <v>811</v>
      </c>
      <c r="B435" t="str">
        <f>VLOOKUP(Table16[[#This Row],[Metabolite ID]],Table18[],2,FALSE)</f>
        <v>Cholesteryl esters in medium VLDL</v>
      </c>
      <c r="C435" t="s">
        <v>1116</v>
      </c>
      <c r="D435">
        <v>599</v>
      </c>
      <c r="E435">
        <v>0.25719930514520162</v>
      </c>
      <c r="F435">
        <v>3.1038064542309764E-2</v>
      </c>
      <c r="G435" s="6">
        <v>1.1655445673794198E-16</v>
      </c>
      <c r="H435" t="b">
        <v>0</v>
      </c>
      <c r="I435" t="b">
        <v>0</v>
      </c>
      <c r="J435" t="b">
        <v>0</v>
      </c>
    </row>
    <row r="436" spans="1:10" hidden="1" x14ac:dyDescent="0.2">
      <c r="A436" t="s">
        <v>811</v>
      </c>
      <c r="B436" t="str">
        <f>VLOOKUP(Table16[[#This Row],[Metabolite ID]],Table18[],2,FALSE)</f>
        <v>Cholesteryl esters in medium VLDL</v>
      </c>
      <c r="C436" t="s">
        <v>1117</v>
      </c>
      <c r="D436">
        <v>599</v>
      </c>
      <c r="E436">
        <v>0.25719930514520162</v>
      </c>
      <c r="F436">
        <v>2.1668712693296736E-2</v>
      </c>
      <c r="G436">
        <v>1.702466733726708E-32</v>
      </c>
      <c r="H436" t="b">
        <v>0</v>
      </c>
      <c r="I436" t="b">
        <v>0</v>
      </c>
      <c r="J436" t="b">
        <v>0</v>
      </c>
    </row>
    <row r="437" spans="1:10" hidden="1" x14ac:dyDescent="0.2">
      <c r="A437" t="s">
        <v>811</v>
      </c>
      <c r="B437" t="str">
        <f>VLOOKUP(Table16[[#This Row],[Metabolite ID]],Table18[],2,FALSE)</f>
        <v>Cholesteryl esters in medium VLDL</v>
      </c>
      <c r="C437" t="s">
        <v>1118</v>
      </c>
      <c r="D437">
        <v>599</v>
      </c>
      <c r="E437">
        <v>0.25798499137465664</v>
      </c>
      <c r="F437">
        <v>2.214555643869574E-2</v>
      </c>
      <c r="G437">
        <v>2.3076850106574337E-31</v>
      </c>
      <c r="H437" t="b">
        <v>0</v>
      </c>
      <c r="I437" t="b">
        <v>0</v>
      </c>
      <c r="J437" t="b">
        <v>0</v>
      </c>
    </row>
    <row r="438" spans="1:10" hidden="1" x14ac:dyDescent="0.2">
      <c r="A438" t="s">
        <v>811</v>
      </c>
      <c r="B438" t="str">
        <f>VLOOKUP(Table16[[#This Row],[Metabolite ID]],Table18[],2,FALSE)</f>
        <v>Cholesteryl esters in medium VLDL</v>
      </c>
      <c r="C438" t="s">
        <v>1119</v>
      </c>
      <c r="D438">
        <v>599</v>
      </c>
      <c r="E438">
        <v>0.24637227722772276</v>
      </c>
      <c r="F438">
        <v>3.4847569133490935E-2</v>
      </c>
      <c r="G438">
        <v>1.5493486823104669E-12</v>
      </c>
      <c r="H438" t="b">
        <v>0</v>
      </c>
      <c r="I438" t="b">
        <v>0</v>
      </c>
      <c r="J438" t="b">
        <v>0</v>
      </c>
    </row>
    <row r="439" spans="1:10" hidden="1" x14ac:dyDescent="0.2">
      <c r="A439" t="s">
        <v>811</v>
      </c>
      <c r="B439" t="str">
        <f>VLOOKUP(Table16[[#This Row],[Metabolite ID]],Table18[],2,FALSE)</f>
        <v>Cholesteryl esters in medium VLDL</v>
      </c>
      <c r="C439" t="s">
        <v>1120</v>
      </c>
      <c r="D439">
        <v>599</v>
      </c>
      <c r="E439">
        <v>0.2901872419041604</v>
      </c>
      <c r="F439">
        <v>3.7913157204485959E-2</v>
      </c>
      <c r="G439">
        <v>1.9482480895461299E-14</v>
      </c>
      <c r="H439" t="b">
        <v>0</v>
      </c>
      <c r="I439" t="b">
        <v>0</v>
      </c>
      <c r="J439" t="b">
        <v>0</v>
      </c>
    </row>
    <row r="440" spans="1:10" hidden="1" x14ac:dyDescent="0.2">
      <c r="A440" t="s">
        <v>811</v>
      </c>
      <c r="B440" t="str">
        <f>VLOOKUP(Table16[[#This Row],[Metabolite ID]],Table18[],2,FALSE)</f>
        <v>Cholesteryl esters in medium VLDL</v>
      </c>
      <c r="C440" t="s">
        <v>1121</v>
      </c>
      <c r="D440">
        <v>599</v>
      </c>
      <c r="E440">
        <v>0.42893591952226284</v>
      </c>
      <c r="F440">
        <v>0.1541005625383437</v>
      </c>
      <c r="G440">
        <v>5.5479160828357096E-3</v>
      </c>
      <c r="H440" t="b">
        <v>0</v>
      </c>
      <c r="I440" t="b">
        <v>0</v>
      </c>
      <c r="J440" t="b">
        <v>0</v>
      </c>
    </row>
    <row r="441" spans="1:10" hidden="1" x14ac:dyDescent="0.2">
      <c r="A441" t="s">
        <v>811</v>
      </c>
      <c r="B441" t="str">
        <f>VLOOKUP(Table16[[#This Row],[Metabolite ID]],Table18[],2,FALSE)</f>
        <v>Cholesteryl esters in medium VLDL</v>
      </c>
      <c r="C441" t="s">
        <v>1122</v>
      </c>
      <c r="D441">
        <v>599</v>
      </c>
      <c r="E441">
        <v>0.47908875459840372</v>
      </c>
      <c r="F441">
        <v>0.10526885491247</v>
      </c>
      <c r="G441">
        <v>6.4665717040581072E-6</v>
      </c>
      <c r="H441" t="b">
        <v>0</v>
      </c>
      <c r="I441" t="b">
        <v>0</v>
      </c>
      <c r="J441" t="b">
        <v>0</v>
      </c>
    </row>
    <row r="442" spans="1:10" hidden="1" x14ac:dyDescent="0.2">
      <c r="A442" t="s">
        <v>811</v>
      </c>
      <c r="B442" t="str">
        <f>VLOOKUP(Table16[[#This Row],[Metabolite ID]],Table18[],2,FALSE)</f>
        <v>Cholesteryl esters in medium VLDL</v>
      </c>
      <c r="C442" t="s">
        <v>1123</v>
      </c>
      <c r="D442">
        <v>599</v>
      </c>
      <c r="E442">
        <v>0.2785955760569726</v>
      </c>
      <c r="F442">
        <v>8.607191657542225E-2</v>
      </c>
      <c r="G442">
        <v>1.2758274412914357E-3</v>
      </c>
      <c r="H442" t="b">
        <v>0</v>
      </c>
      <c r="I442" t="b">
        <v>0</v>
      </c>
      <c r="J442" t="b">
        <v>0</v>
      </c>
    </row>
    <row r="443" spans="1:10" x14ac:dyDescent="0.2">
      <c r="A443" t="s">
        <v>877</v>
      </c>
      <c r="B443" t="str">
        <f>VLOOKUP(Table16[[#This Row],[Metabolite ID]],Table18[],2,FALSE)</f>
        <v>Cholesteryl esters in chylomicrons and extremely large VLDL</v>
      </c>
      <c r="C443" t="s">
        <v>1116</v>
      </c>
      <c r="D443">
        <v>599</v>
      </c>
      <c r="E443">
        <v>0.24107760220237634</v>
      </c>
      <c r="F443">
        <v>2.9453747224319829E-2</v>
      </c>
      <c r="G443" s="6">
        <v>2.7240491530189032E-16</v>
      </c>
      <c r="H443" t="b">
        <v>0</v>
      </c>
      <c r="I443" t="b">
        <v>0</v>
      </c>
      <c r="J443" t="b">
        <v>0</v>
      </c>
    </row>
    <row r="444" spans="1:10" hidden="1" x14ac:dyDescent="0.2">
      <c r="A444" t="s">
        <v>877</v>
      </c>
      <c r="B444" t="str">
        <f>VLOOKUP(Table16[[#This Row],[Metabolite ID]],Table18[],2,FALSE)</f>
        <v>Cholesteryl esters in chylomicrons and extremely large VLDL</v>
      </c>
      <c r="C444" t="s">
        <v>1117</v>
      </c>
      <c r="D444">
        <v>599</v>
      </c>
      <c r="E444">
        <v>0.24107760220237634</v>
      </c>
      <c r="F444">
        <v>2.1698527951497518E-2</v>
      </c>
      <c r="G444">
        <v>1.1175754153497601E-28</v>
      </c>
      <c r="H444" t="b">
        <v>0</v>
      </c>
      <c r="I444" t="b">
        <v>0</v>
      </c>
      <c r="J444" t="b">
        <v>0</v>
      </c>
    </row>
    <row r="445" spans="1:10" hidden="1" x14ac:dyDescent="0.2">
      <c r="A445" t="s">
        <v>877</v>
      </c>
      <c r="B445" t="str">
        <f>VLOOKUP(Table16[[#This Row],[Metabolite ID]],Table18[],2,FALSE)</f>
        <v>Cholesteryl esters in chylomicrons and extremely large VLDL</v>
      </c>
      <c r="C445" t="s">
        <v>1118</v>
      </c>
      <c r="D445">
        <v>599</v>
      </c>
      <c r="E445">
        <v>0.24175627687969911</v>
      </c>
      <c r="F445">
        <v>2.2122985519506852E-2</v>
      </c>
      <c r="G445">
        <v>8.485109668999568E-28</v>
      </c>
      <c r="H445" t="b">
        <v>0</v>
      </c>
      <c r="I445" t="b">
        <v>0</v>
      </c>
      <c r="J445" t="b">
        <v>0</v>
      </c>
    </row>
    <row r="446" spans="1:10" hidden="1" x14ac:dyDescent="0.2">
      <c r="A446" t="s">
        <v>877</v>
      </c>
      <c r="B446" t="str">
        <f>VLOOKUP(Table16[[#This Row],[Metabolite ID]],Table18[],2,FALSE)</f>
        <v>Cholesteryl esters in chylomicrons and extremely large VLDL</v>
      </c>
      <c r="C446" t="s">
        <v>1119</v>
      </c>
      <c r="D446">
        <v>599</v>
      </c>
      <c r="E446">
        <v>0.2199639344262295</v>
      </c>
      <c r="F446">
        <v>3.3799903672830034E-2</v>
      </c>
      <c r="G446">
        <v>7.6245520506363931E-11</v>
      </c>
      <c r="H446" t="b">
        <v>0</v>
      </c>
      <c r="I446" t="b">
        <v>0</v>
      </c>
      <c r="J446" t="b">
        <v>0</v>
      </c>
    </row>
    <row r="447" spans="1:10" hidden="1" x14ac:dyDescent="0.2">
      <c r="A447" t="s">
        <v>877</v>
      </c>
      <c r="B447" t="str">
        <f>VLOOKUP(Table16[[#This Row],[Metabolite ID]],Table18[],2,FALSE)</f>
        <v>Cholesteryl esters in chylomicrons and extremely large VLDL</v>
      </c>
      <c r="C447" t="s">
        <v>1120</v>
      </c>
      <c r="D447">
        <v>599</v>
      </c>
      <c r="E447">
        <v>0.26691774674325497</v>
      </c>
      <c r="F447">
        <v>3.703918705899726E-2</v>
      </c>
      <c r="G447">
        <v>5.7466999633180115E-13</v>
      </c>
      <c r="H447" t="b">
        <v>0</v>
      </c>
      <c r="I447" t="b">
        <v>0</v>
      </c>
      <c r="J447" t="b">
        <v>0</v>
      </c>
    </row>
    <row r="448" spans="1:10" hidden="1" x14ac:dyDescent="0.2">
      <c r="A448" t="s">
        <v>877</v>
      </c>
      <c r="B448" t="str">
        <f>VLOOKUP(Table16[[#This Row],[Metabolite ID]],Table18[],2,FALSE)</f>
        <v>Cholesteryl esters in chylomicrons and extremely large VLDL</v>
      </c>
      <c r="C448" t="s">
        <v>1121</v>
      </c>
      <c r="D448">
        <v>599</v>
      </c>
      <c r="E448">
        <v>0.23067185117900557</v>
      </c>
      <c r="F448">
        <v>0.1325244173144903</v>
      </c>
      <c r="G448">
        <v>8.2268276544992372E-2</v>
      </c>
      <c r="H448" t="b">
        <v>0</v>
      </c>
      <c r="I448" t="b">
        <v>0</v>
      </c>
      <c r="J448" t="b">
        <v>0</v>
      </c>
    </row>
    <row r="449" spans="1:10" hidden="1" x14ac:dyDescent="0.2">
      <c r="A449" t="s">
        <v>877</v>
      </c>
      <c r="B449" t="str">
        <f>VLOOKUP(Table16[[#This Row],[Metabolite ID]],Table18[],2,FALSE)</f>
        <v>Cholesteryl esters in chylomicrons and extremely large VLDL</v>
      </c>
      <c r="C449" t="s">
        <v>1122</v>
      </c>
      <c r="D449">
        <v>599</v>
      </c>
      <c r="E449">
        <v>0.35077896154532695</v>
      </c>
      <c r="F449">
        <v>8.8553886473570098E-2</v>
      </c>
      <c r="G449">
        <v>8.3568461193447537E-5</v>
      </c>
      <c r="H449" t="b">
        <v>0</v>
      </c>
      <c r="I449" t="b">
        <v>0</v>
      </c>
      <c r="J449" t="b">
        <v>0</v>
      </c>
    </row>
    <row r="450" spans="1:10" hidden="1" x14ac:dyDescent="0.2">
      <c r="A450" t="s">
        <v>877</v>
      </c>
      <c r="B450" t="str">
        <f>VLOOKUP(Table16[[#This Row],[Metabolite ID]],Table18[],2,FALSE)</f>
        <v>Cholesteryl esters in chylomicrons and extremely large VLDL</v>
      </c>
      <c r="C450" t="s">
        <v>1123</v>
      </c>
      <c r="D450">
        <v>599</v>
      </c>
      <c r="E450">
        <v>0.27416412560770936</v>
      </c>
      <c r="F450">
        <v>8.1669874377216234E-2</v>
      </c>
      <c r="G450">
        <v>8.3808247551457604E-4</v>
      </c>
      <c r="H450" t="b">
        <v>0</v>
      </c>
      <c r="I450" t="b">
        <v>0</v>
      </c>
      <c r="J450" t="b">
        <v>0</v>
      </c>
    </row>
    <row r="451" spans="1:10" x14ac:dyDescent="0.2">
      <c r="A451" t="s">
        <v>773</v>
      </c>
      <c r="B451" t="str">
        <f>VLOOKUP(Table16[[#This Row],[Metabolite ID]],Table18[],2,FALSE)</f>
        <v>Leucine</v>
      </c>
      <c r="C451" t="s">
        <v>1116</v>
      </c>
      <c r="D451">
        <v>599</v>
      </c>
      <c r="E451">
        <v>0.20451725912815841</v>
      </c>
      <c r="F451">
        <v>2.5347323938172878E-2</v>
      </c>
      <c r="G451" s="6">
        <v>7.1112462490477134E-16</v>
      </c>
      <c r="H451" t="b">
        <v>0</v>
      </c>
      <c r="I451" t="b">
        <v>0</v>
      </c>
      <c r="J451" t="b">
        <v>0</v>
      </c>
    </row>
    <row r="452" spans="1:10" hidden="1" x14ac:dyDescent="0.2">
      <c r="A452" t="s">
        <v>773</v>
      </c>
      <c r="B452" t="str">
        <f>VLOOKUP(Table16[[#This Row],[Metabolite ID]],Table18[],2,FALSE)</f>
        <v>Leucine</v>
      </c>
      <c r="C452" t="s">
        <v>1117</v>
      </c>
      <c r="D452">
        <v>599</v>
      </c>
      <c r="E452">
        <v>0.20451725912815841</v>
      </c>
      <c r="F452">
        <v>2.1739633582172926E-2</v>
      </c>
      <c r="G452">
        <v>5.0770937658943525E-21</v>
      </c>
      <c r="H452" t="b">
        <v>0</v>
      </c>
      <c r="I452" t="b">
        <v>0</v>
      </c>
      <c r="J452" t="b">
        <v>0</v>
      </c>
    </row>
    <row r="453" spans="1:10" hidden="1" x14ac:dyDescent="0.2">
      <c r="A453" t="s">
        <v>773</v>
      </c>
      <c r="B453" t="str">
        <f>VLOOKUP(Table16[[#This Row],[Metabolite ID]],Table18[],2,FALSE)</f>
        <v>Leucine</v>
      </c>
      <c r="C453" t="s">
        <v>1118</v>
      </c>
      <c r="D453">
        <v>599</v>
      </c>
      <c r="E453">
        <v>0.20469488129547878</v>
      </c>
      <c r="F453">
        <v>2.2046200068197651E-2</v>
      </c>
      <c r="G453">
        <v>1.6198887467771805E-20</v>
      </c>
      <c r="H453" t="b">
        <v>0</v>
      </c>
      <c r="I453" t="b">
        <v>0</v>
      </c>
      <c r="J453" t="b">
        <v>0</v>
      </c>
    </row>
    <row r="454" spans="1:10" hidden="1" x14ac:dyDescent="0.2">
      <c r="A454" t="s">
        <v>773</v>
      </c>
      <c r="B454" t="str">
        <f>VLOOKUP(Table16[[#This Row],[Metabolite ID]],Table18[],2,FALSE)</f>
        <v>Leucine</v>
      </c>
      <c r="C454" t="s">
        <v>1119</v>
      </c>
      <c r="D454">
        <v>599</v>
      </c>
      <c r="E454">
        <v>0.24685428571428569</v>
      </c>
      <c r="F454">
        <v>3.5239354639338985E-2</v>
      </c>
      <c r="G454">
        <v>2.4685538815585772E-12</v>
      </c>
      <c r="H454" t="b">
        <v>0</v>
      </c>
      <c r="I454" t="b">
        <v>0</v>
      </c>
      <c r="J454" t="b">
        <v>0</v>
      </c>
    </row>
    <row r="455" spans="1:10" hidden="1" x14ac:dyDescent="0.2">
      <c r="A455" t="s">
        <v>773</v>
      </c>
      <c r="B455" t="str">
        <f>VLOOKUP(Table16[[#This Row],[Metabolite ID]],Table18[],2,FALSE)</f>
        <v>Leucine</v>
      </c>
      <c r="C455" t="s">
        <v>1120</v>
      </c>
      <c r="D455">
        <v>599</v>
      </c>
      <c r="E455">
        <v>0.23744652686094128</v>
      </c>
      <c r="F455">
        <v>3.8991250836164254E-2</v>
      </c>
      <c r="G455">
        <v>1.1309516603578762E-9</v>
      </c>
      <c r="H455" t="b">
        <v>0</v>
      </c>
      <c r="I455" t="b">
        <v>0</v>
      </c>
      <c r="J455" t="b">
        <v>0</v>
      </c>
    </row>
    <row r="456" spans="1:10" hidden="1" x14ac:dyDescent="0.2">
      <c r="A456" t="s">
        <v>773</v>
      </c>
      <c r="B456" t="str">
        <f>VLOOKUP(Table16[[#This Row],[Metabolite ID]],Table18[],2,FALSE)</f>
        <v>Leucine</v>
      </c>
      <c r="C456" t="s">
        <v>1121</v>
      </c>
      <c r="D456">
        <v>599</v>
      </c>
      <c r="E456">
        <v>0.37400431554053792</v>
      </c>
      <c r="F456">
        <v>0.13819084695228617</v>
      </c>
      <c r="G456">
        <v>6.9951805529304316E-3</v>
      </c>
      <c r="H456" t="b">
        <v>0</v>
      </c>
      <c r="I456" t="b">
        <v>0</v>
      </c>
      <c r="J456" t="b">
        <v>0</v>
      </c>
    </row>
    <row r="457" spans="1:10" hidden="1" x14ac:dyDescent="0.2">
      <c r="A457" t="s">
        <v>773</v>
      </c>
      <c r="B457" t="str">
        <f>VLOOKUP(Table16[[#This Row],[Metabolite ID]],Table18[],2,FALSE)</f>
        <v>Leucine</v>
      </c>
      <c r="C457" t="s">
        <v>1122</v>
      </c>
      <c r="D457">
        <v>599</v>
      </c>
      <c r="E457">
        <v>0.31573919151073504</v>
      </c>
      <c r="F457">
        <v>8.9755227875445071E-2</v>
      </c>
      <c r="G457">
        <v>4.6819462686853777E-4</v>
      </c>
      <c r="H457" t="b">
        <v>0</v>
      </c>
      <c r="I457" t="b">
        <v>0</v>
      </c>
      <c r="J457" t="b">
        <v>0</v>
      </c>
    </row>
    <row r="458" spans="1:10" hidden="1" x14ac:dyDescent="0.2">
      <c r="A458" t="s">
        <v>773</v>
      </c>
      <c r="B458" t="str">
        <f>VLOOKUP(Table16[[#This Row],[Metabolite ID]],Table18[],2,FALSE)</f>
        <v>Leucine</v>
      </c>
      <c r="C458" t="s">
        <v>1123</v>
      </c>
      <c r="D458">
        <v>599</v>
      </c>
      <c r="E458">
        <v>0.21573636297474652</v>
      </c>
      <c r="F458">
        <v>7.0296329494092979E-2</v>
      </c>
      <c r="G458">
        <v>2.2455361200384612E-3</v>
      </c>
      <c r="H458" t="b">
        <v>0</v>
      </c>
      <c r="I458" t="b">
        <v>0</v>
      </c>
      <c r="J458" t="b">
        <v>0</v>
      </c>
    </row>
    <row r="459" spans="1:10" x14ac:dyDescent="0.2">
      <c r="A459" t="s">
        <v>855</v>
      </c>
      <c r="B459" t="str">
        <f>VLOOKUP(Table16[[#This Row],[Metabolite ID]],Table18[],2,FALSE)</f>
        <v>Cholesterol in very large HDL</v>
      </c>
      <c r="C459" t="s">
        <v>1116</v>
      </c>
      <c r="D459">
        <v>599</v>
      </c>
      <c r="E459">
        <v>-0.23143752796141739</v>
      </c>
      <c r="F459">
        <v>2.9043446023442707E-2</v>
      </c>
      <c r="G459" s="6">
        <v>1.6039599211540985E-15</v>
      </c>
      <c r="H459" t="b">
        <v>0</v>
      </c>
      <c r="I459" t="b">
        <v>0</v>
      </c>
      <c r="J459" t="b">
        <v>0</v>
      </c>
    </row>
    <row r="460" spans="1:10" hidden="1" x14ac:dyDescent="0.2">
      <c r="A460" t="s">
        <v>855</v>
      </c>
      <c r="B460" t="str">
        <f>VLOOKUP(Table16[[#This Row],[Metabolite ID]],Table18[],2,FALSE)</f>
        <v>Cholesterol in very large HDL</v>
      </c>
      <c r="C460" t="s">
        <v>1117</v>
      </c>
      <c r="D460">
        <v>599</v>
      </c>
      <c r="E460">
        <v>-0.23143752796141739</v>
      </c>
      <c r="F460">
        <v>2.1641979047429236E-2</v>
      </c>
      <c r="G460">
        <v>1.086818364069214E-26</v>
      </c>
      <c r="H460" t="b">
        <v>0</v>
      </c>
      <c r="I460" t="b">
        <v>0</v>
      </c>
      <c r="J460" t="b">
        <v>0</v>
      </c>
    </row>
    <row r="461" spans="1:10" hidden="1" x14ac:dyDescent="0.2">
      <c r="A461" t="s">
        <v>855</v>
      </c>
      <c r="B461" t="str">
        <f>VLOOKUP(Table16[[#This Row],[Metabolite ID]],Table18[],2,FALSE)</f>
        <v>Cholesterol in very large HDL</v>
      </c>
      <c r="C461" t="s">
        <v>1118</v>
      </c>
      <c r="D461">
        <v>599</v>
      </c>
      <c r="E461">
        <v>-0.23632787182605619</v>
      </c>
      <c r="F461">
        <v>2.2037855804886448E-2</v>
      </c>
      <c r="G461">
        <v>7.8767128027820575E-27</v>
      </c>
      <c r="H461" t="b">
        <v>0</v>
      </c>
      <c r="I461" t="b">
        <v>0</v>
      </c>
      <c r="J461" t="b">
        <v>0</v>
      </c>
    </row>
    <row r="462" spans="1:10" hidden="1" x14ac:dyDescent="0.2">
      <c r="A462" t="s">
        <v>855</v>
      </c>
      <c r="B462" t="str">
        <f>VLOOKUP(Table16[[#This Row],[Metabolite ID]],Table18[],2,FALSE)</f>
        <v>Cholesterol in very large HDL</v>
      </c>
      <c r="C462" t="s">
        <v>1119</v>
      </c>
      <c r="D462">
        <v>599</v>
      </c>
      <c r="E462">
        <v>-0.24461999999999998</v>
      </c>
      <c r="F462">
        <v>3.5121383912426044E-2</v>
      </c>
      <c r="G462">
        <v>3.2843290659030076E-12</v>
      </c>
      <c r="H462" t="b">
        <v>0</v>
      </c>
      <c r="I462" t="b">
        <v>0</v>
      </c>
      <c r="J462" t="b">
        <v>0</v>
      </c>
    </row>
    <row r="463" spans="1:10" hidden="1" x14ac:dyDescent="0.2">
      <c r="A463" t="s">
        <v>855</v>
      </c>
      <c r="B463" t="str">
        <f>VLOOKUP(Table16[[#This Row],[Metabolite ID]],Table18[],2,FALSE)</f>
        <v>Cholesterol in very large HDL</v>
      </c>
      <c r="C463" t="s">
        <v>1120</v>
      </c>
      <c r="D463">
        <v>599</v>
      </c>
      <c r="E463">
        <v>-0.22494857185371334</v>
      </c>
      <c r="F463">
        <v>4.0871396019807021E-2</v>
      </c>
      <c r="G463">
        <v>3.7166113299132077E-8</v>
      </c>
      <c r="H463" t="b">
        <v>0</v>
      </c>
      <c r="I463" t="b">
        <v>0</v>
      </c>
      <c r="J463" t="b">
        <v>0</v>
      </c>
    </row>
    <row r="464" spans="1:10" hidden="1" x14ac:dyDescent="0.2">
      <c r="A464" t="s">
        <v>855</v>
      </c>
      <c r="B464" t="str">
        <f>VLOOKUP(Table16[[#This Row],[Metabolite ID]],Table18[],2,FALSE)</f>
        <v>Cholesterol in very large HDL</v>
      </c>
      <c r="C464" t="s">
        <v>1121</v>
      </c>
      <c r="D464">
        <v>599</v>
      </c>
      <c r="E464">
        <v>-0.24923228168302014</v>
      </c>
      <c r="F464">
        <v>0.13578308934746891</v>
      </c>
      <c r="G464">
        <v>6.6925410457676096E-2</v>
      </c>
      <c r="H464" t="b">
        <v>0</v>
      </c>
      <c r="I464" t="b">
        <v>0</v>
      </c>
      <c r="J464" t="b">
        <v>0</v>
      </c>
    </row>
    <row r="465" spans="1:10" hidden="1" x14ac:dyDescent="0.2">
      <c r="A465" t="s">
        <v>855</v>
      </c>
      <c r="B465" t="str">
        <f>VLOOKUP(Table16[[#This Row],[Metabolite ID]],Table18[],2,FALSE)</f>
        <v>Cholesterol in very large HDL</v>
      </c>
      <c r="C465" t="s">
        <v>1122</v>
      </c>
      <c r="D465">
        <v>599</v>
      </c>
      <c r="E465">
        <v>-0.22802807487455379</v>
      </c>
      <c r="F465">
        <v>9.864922261943436E-2</v>
      </c>
      <c r="G465">
        <v>2.1144050947920854E-2</v>
      </c>
      <c r="H465" t="b">
        <v>0</v>
      </c>
      <c r="I465" t="b">
        <v>0</v>
      </c>
      <c r="J465" t="b">
        <v>0</v>
      </c>
    </row>
    <row r="466" spans="1:10" hidden="1" x14ac:dyDescent="0.2">
      <c r="A466" t="s">
        <v>855</v>
      </c>
      <c r="B466" t="str">
        <f>VLOOKUP(Table16[[#This Row],[Metabolite ID]],Table18[],2,FALSE)</f>
        <v>Cholesterol in very large HDL</v>
      </c>
      <c r="C466" t="s">
        <v>1123</v>
      </c>
      <c r="D466">
        <v>599</v>
      </c>
      <c r="E466">
        <v>-0.14355335871386751</v>
      </c>
      <c r="F466">
        <v>8.0459207060486024E-2</v>
      </c>
      <c r="G466">
        <v>7.4902898318919872E-2</v>
      </c>
      <c r="H466" t="b">
        <v>0</v>
      </c>
      <c r="I466" t="b">
        <v>0</v>
      </c>
      <c r="J466" t="b">
        <v>0</v>
      </c>
    </row>
    <row r="467" spans="1:10" x14ac:dyDescent="0.2">
      <c r="A467" t="s">
        <v>837</v>
      </c>
      <c r="B467" t="str">
        <f>VLOOKUP(Table16[[#This Row],[Metabolite ID]],Table18[],2,FALSE)</f>
        <v>Triglycerides in small LDL</v>
      </c>
      <c r="C467" t="s">
        <v>1116</v>
      </c>
      <c r="D467">
        <v>599</v>
      </c>
      <c r="E467">
        <v>0.23989252793938712</v>
      </c>
      <c r="F467">
        <v>3.0349173031619839E-2</v>
      </c>
      <c r="G467" s="6">
        <v>2.6918985078019642E-15</v>
      </c>
      <c r="H467" t="b">
        <v>0</v>
      </c>
      <c r="I467" t="b">
        <v>0</v>
      </c>
      <c r="J467" t="b">
        <v>0</v>
      </c>
    </row>
    <row r="468" spans="1:10" hidden="1" x14ac:dyDescent="0.2">
      <c r="A468" t="s">
        <v>837</v>
      </c>
      <c r="B468" t="str">
        <f>VLOOKUP(Table16[[#This Row],[Metabolite ID]],Table18[],2,FALSE)</f>
        <v>Triglycerides in small LDL</v>
      </c>
      <c r="C468" t="s">
        <v>1117</v>
      </c>
      <c r="D468">
        <v>599</v>
      </c>
      <c r="E468">
        <v>0.23989252793938712</v>
      </c>
      <c r="F468">
        <v>2.1682608557859518E-2</v>
      </c>
      <c r="G468">
        <v>1.8791507552351605E-28</v>
      </c>
      <c r="H468" t="b">
        <v>0</v>
      </c>
      <c r="I468" t="b">
        <v>0</v>
      </c>
      <c r="J468" t="b">
        <v>0</v>
      </c>
    </row>
    <row r="469" spans="1:10" hidden="1" x14ac:dyDescent="0.2">
      <c r="A469" t="s">
        <v>837</v>
      </c>
      <c r="B469" t="str">
        <f>VLOOKUP(Table16[[#This Row],[Metabolite ID]],Table18[],2,FALSE)</f>
        <v>Triglycerides in small LDL</v>
      </c>
      <c r="C469" t="s">
        <v>1118</v>
      </c>
      <c r="D469">
        <v>599</v>
      </c>
      <c r="E469">
        <v>0.24067841697213083</v>
      </c>
      <c r="F469">
        <v>2.2143855239476297E-2</v>
      </c>
      <c r="G469">
        <v>1.6221865900889043E-27</v>
      </c>
      <c r="H469" t="b">
        <v>0</v>
      </c>
      <c r="I469" t="b">
        <v>0</v>
      </c>
      <c r="J469" t="b">
        <v>0</v>
      </c>
    </row>
    <row r="470" spans="1:10" hidden="1" x14ac:dyDescent="0.2">
      <c r="A470" t="s">
        <v>837</v>
      </c>
      <c r="B470" t="str">
        <f>VLOOKUP(Table16[[#This Row],[Metabolite ID]],Table18[],2,FALSE)</f>
        <v>Triglycerides in small LDL</v>
      </c>
      <c r="C470" t="s">
        <v>1119</v>
      </c>
      <c r="D470">
        <v>599</v>
      </c>
      <c r="E470">
        <v>0.23682922077922078</v>
      </c>
      <c r="F470">
        <v>3.4977137086770166E-2</v>
      </c>
      <c r="G470">
        <v>1.2791990778373717E-11</v>
      </c>
      <c r="H470" t="b">
        <v>0</v>
      </c>
      <c r="I470" t="b">
        <v>0</v>
      </c>
      <c r="J470" t="b">
        <v>0</v>
      </c>
    </row>
    <row r="471" spans="1:10" hidden="1" x14ac:dyDescent="0.2">
      <c r="A471" t="s">
        <v>837</v>
      </c>
      <c r="B471" t="str">
        <f>VLOOKUP(Table16[[#This Row],[Metabolite ID]],Table18[],2,FALSE)</f>
        <v>Triglycerides in small LDL</v>
      </c>
      <c r="C471" t="s">
        <v>1120</v>
      </c>
      <c r="D471">
        <v>599</v>
      </c>
      <c r="E471">
        <v>0.210798366721407</v>
      </c>
      <c r="F471">
        <v>3.8070968675317431E-2</v>
      </c>
      <c r="G471">
        <v>3.0772362228543414E-8</v>
      </c>
      <c r="H471" t="b">
        <v>0</v>
      </c>
      <c r="I471" t="b">
        <v>0</v>
      </c>
      <c r="J471" t="b">
        <v>0</v>
      </c>
    </row>
    <row r="472" spans="1:10" hidden="1" x14ac:dyDescent="0.2">
      <c r="A472" t="s">
        <v>837</v>
      </c>
      <c r="B472" t="str">
        <f>VLOOKUP(Table16[[#This Row],[Metabolite ID]],Table18[],2,FALSE)</f>
        <v>Triglycerides in small LDL</v>
      </c>
      <c r="C472" t="s">
        <v>1121</v>
      </c>
      <c r="D472">
        <v>599</v>
      </c>
      <c r="E472">
        <v>0.20622977936305542</v>
      </c>
      <c r="F472">
        <v>0.12724427152937648</v>
      </c>
      <c r="G472">
        <v>0.10560072599648519</v>
      </c>
      <c r="H472" t="b">
        <v>0</v>
      </c>
      <c r="I472" t="b">
        <v>0</v>
      </c>
      <c r="J472" t="b">
        <v>0</v>
      </c>
    </row>
    <row r="473" spans="1:10" hidden="1" x14ac:dyDescent="0.2">
      <c r="A473" t="s">
        <v>837</v>
      </c>
      <c r="B473" t="str">
        <f>VLOOKUP(Table16[[#This Row],[Metabolite ID]],Table18[],2,FALSE)</f>
        <v>Triglycerides in small LDL</v>
      </c>
      <c r="C473" t="s">
        <v>1122</v>
      </c>
      <c r="D473">
        <v>599</v>
      </c>
      <c r="E473">
        <v>0.18497282659107572</v>
      </c>
      <c r="F473">
        <v>8.6555164748433028E-2</v>
      </c>
      <c r="G473">
        <v>3.2998881580859472E-2</v>
      </c>
      <c r="H473" t="b">
        <v>0</v>
      </c>
      <c r="I473" t="b">
        <v>0</v>
      </c>
      <c r="J473" t="b">
        <v>0</v>
      </c>
    </row>
    <row r="474" spans="1:10" hidden="1" x14ac:dyDescent="0.2">
      <c r="A474" t="s">
        <v>837</v>
      </c>
      <c r="B474" t="str">
        <f>VLOOKUP(Table16[[#This Row],[Metabolite ID]],Table18[],2,FALSE)</f>
        <v>Triglycerides in small LDL</v>
      </c>
      <c r="C474" t="s">
        <v>1123</v>
      </c>
      <c r="D474">
        <v>599</v>
      </c>
      <c r="E474">
        <v>0.14014304022720581</v>
      </c>
      <c r="F474">
        <v>8.4055995595405608E-2</v>
      </c>
      <c r="G474">
        <v>9.5987541998980103E-2</v>
      </c>
      <c r="H474" t="b">
        <v>0</v>
      </c>
      <c r="I474" t="b">
        <v>0</v>
      </c>
      <c r="J474" t="b">
        <v>0</v>
      </c>
    </row>
    <row r="475" spans="1:10" x14ac:dyDescent="0.2">
      <c r="A475" t="s">
        <v>839</v>
      </c>
      <c r="B475" t="str">
        <f>VLOOKUP(Table16[[#This Row],[Metabolite ID]],Table18[],2,FALSE)</f>
        <v>Cholesterol in small VLDL</v>
      </c>
      <c r="C475" t="s">
        <v>1116</v>
      </c>
      <c r="D475">
        <v>599</v>
      </c>
      <c r="E475">
        <v>0.24069293928125429</v>
      </c>
      <c r="F475">
        <v>3.0900394075398834E-2</v>
      </c>
      <c r="G475" s="6">
        <v>6.737282479444754E-15</v>
      </c>
      <c r="H475" t="b">
        <v>0</v>
      </c>
      <c r="I475" t="b">
        <v>0</v>
      </c>
      <c r="J475" t="b">
        <v>0</v>
      </c>
    </row>
    <row r="476" spans="1:10" hidden="1" x14ac:dyDescent="0.2">
      <c r="A476" t="s">
        <v>839</v>
      </c>
      <c r="B476" t="str">
        <f>VLOOKUP(Table16[[#This Row],[Metabolite ID]],Table18[],2,FALSE)</f>
        <v>Cholesterol in small VLDL</v>
      </c>
      <c r="C476" t="s">
        <v>1117</v>
      </c>
      <c r="D476">
        <v>599</v>
      </c>
      <c r="E476">
        <v>0.24069293928125429</v>
      </c>
      <c r="F476">
        <v>2.1652629429979961E-2</v>
      </c>
      <c r="G476">
        <v>1.0474375761737633E-28</v>
      </c>
      <c r="H476" t="b">
        <v>0</v>
      </c>
      <c r="I476" t="b">
        <v>0</v>
      </c>
      <c r="J476" t="b">
        <v>0</v>
      </c>
    </row>
    <row r="477" spans="1:10" hidden="1" x14ac:dyDescent="0.2">
      <c r="A477" t="s">
        <v>839</v>
      </c>
      <c r="B477" t="str">
        <f>VLOOKUP(Table16[[#This Row],[Metabolite ID]],Table18[],2,FALSE)</f>
        <v>Cholesterol in small VLDL</v>
      </c>
      <c r="C477" t="s">
        <v>1118</v>
      </c>
      <c r="D477">
        <v>599</v>
      </c>
      <c r="E477">
        <v>0.24124245380246048</v>
      </c>
      <c r="F477">
        <v>2.2127625444559026E-2</v>
      </c>
      <c r="G477">
        <v>1.123553553568332E-27</v>
      </c>
      <c r="H477" t="b">
        <v>0</v>
      </c>
      <c r="I477" t="b">
        <v>0</v>
      </c>
      <c r="J477" t="b">
        <v>0</v>
      </c>
    </row>
    <row r="478" spans="1:10" hidden="1" x14ac:dyDescent="0.2">
      <c r="A478" t="s">
        <v>839</v>
      </c>
      <c r="B478" t="str">
        <f>VLOOKUP(Table16[[#This Row],[Metabolite ID]],Table18[],2,FALSE)</f>
        <v>Cholesterol in small VLDL</v>
      </c>
      <c r="C478" t="s">
        <v>1119</v>
      </c>
      <c r="D478">
        <v>599</v>
      </c>
      <c r="E478">
        <v>0.21652121212121211</v>
      </c>
      <c r="F478">
        <v>3.3364937218036288E-2</v>
      </c>
      <c r="G478">
        <v>8.613109455885549E-11</v>
      </c>
      <c r="H478" t="b">
        <v>0</v>
      </c>
      <c r="I478" t="b">
        <v>0</v>
      </c>
      <c r="J478" t="b">
        <v>0</v>
      </c>
    </row>
    <row r="479" spans="1:10" hidden="1" x14ac:dyDescent="0.2">
      <c r="A479" t="s">
        <v>839</v>
      </c>
      <c r="B479" t="str">
        <f>VLOOKUP(Table16[[#This Row],[Metabolite ID]],Table18[],2,FALSE)</f>
        <v>Cholesterol in small VLDL</v>
      </c>
      <c r="C479" t="s">
        <v>1120</v>
      </c>
      <c r="D479">
        <v>599</v>
      </c>
      <c r="E479">
        <v>0.25155282531357459</v>
      </c>
      <c r="F479">
        <v>3.7310489846147779E-2</v>
      </c>
      <c r="G479">
        <v>1.5606254199786291E-11</v>
      </c>
      <c r="H479" t="b">
        <v>0</v>
      </c>
      <c r="I479" t="b">
        <v>0</v>
      </c>
      <c r="J479" t="b">
        <v>0</v>
      </c>
    </row>
    <row r="480" spans="1:10" hidden="1" x14ac:dyDescent="0.2">
      <c r="A480" t="s">
        <v>839</v>
      </c>
      <c r="B480" t="str">
        <f>VLOOKUP(Table16[[#This Row],[Metabolite ID]],Table18[],2,FALSE)</f>
        <v>Cholesterol in small VLDL</v>
      </c>
      <c r="C480" t="s">
        <v>1121</v>
      </c>
      <c r="D480">
        <v>599</v>
      </c>
      <c r="E480">
        <v>0.12588093059666683</v>
      </c>
      <c r="F480">
        <v>0.1356975981064813</v>
      </c>
      <c r="G480">
        <v>0.35395938016184469</v>
      </c>
      <c r="H480" t="b">
        <v>0</v>
      </c>
      <c r="I480" t="b">
        <v>0</v>
      </c>
      <c r="J480" t="b">
        <v>0</v>
      </c>
    </row>
    <row r="481" spans="1:10" hidden="1" x14ac:dyDescent="0.2">
      <c r="A481" t="s">
        <v>839</v>
      </c>
      <c r="B481" t="str">
        <f>VLOOKUP(Table16[[#This Row],[Metabolite ID]],Table18[],2,FALSE)</f>
        <v>Cholesterol in small VLDL</v>
      </c>
      <c r="C481" t="s">
        <v>1122</v>
      </c>
      <c r="D481">
        <v>599</v>
      </c>
      <c r="E481">
        <v>0.34254805599523053</v>
      </c>
      <c r="F481">
        <v>8.5752592369252853E-2</v>
      </c>
      <c r="G481">
        <v>7.2879424117010274E-5</v>
      </c>
      <c r="H481" t="b">
        <v>0</v>
      </c>
      <c r="I481" t="b">
        <v>0</v>
      </c>
      <c r="J481" t="b">
        <v>0</v>
      </c>
    </row>
    <row r="482" spans="1:10" hidden="1" x14ac:dyDescent="0.2">
      <c r="A482" t="s">
        <v>839</v>
      </c>
      <c r="B482" t="str">
        <f>VLOOKUP(Table16[[#This Row],[Metabolite ID]],Table18[],2,FALSE)</f>
        <v>Cholesterol in small VLDL</v>
      </c>
      <c r="C482" t="s">
        <v>1123</v>
      </c>
      <c r="D482">
        <v>599</v>
      </c>
      <c r="E482">
        <v>0.18816465310505948</v>
      </c>
      <c r="F482">
        <v>8.5665616533587854E-2</v>
      </c>
      <c r="G482">
        <v>2.8439787518609018E-2</v>
      </c>
      <c r="H482" t="b">
        <v>0</v>
      </c>
      <c r="I482" t="b">
        <v>0</v>
      </c>
      <c r="J482" t="b">
        <v>0</v>
      </c>
    </row>
    <row r="483" spans="1:10" x14ac:dyDescent="0.2">
      <c r="A483" t="s">
        <v>818</v>
      </c>
      <c r="B483" t="str">
        <f>VLOOKUP(Table16[[#This Row],[Metabolite ID]],Table18[],2,FALSE)</f>
        <v>Phenylalanine</v>
      </c>
      <c r="C483" t="s">
        <v>1116</v>
      </c>
      <c r="D483">
        <v>599</v>
      </c>
      <c r="E483">
        <v>0.18842296360143101</v>
      </c>
      <c r="F483">
        <v>2.4459523898972144E-2</v>
      </c>
      <c r="G483" s="6">
        <v>1.3243058891212607E-14</v>
      </c>
      <c r="H483" t="b">
        <v>0</v>
      </c>
      <c r="I483" t="b">
        <v>0</v>
      </c>
      <c r="J483" t="b">
        <v>0</v>
      </c>
    </row>
    <row r="484" spans="1:10" hidden="1" x14ac:dyDescent="0.2">
      <c r="A484" t="s">
        <v>818</v>
      </c>
      <c r="B484" t="str">
        <f>VLOOKUP(Table16[[#This Row],[Metabolite ID]],Table18[],2,FALSE)</f>
        <v>Phenylalanine</v>
      </c>
      <c r="C484" t="s">
        <v>1117</v>
      </c>
      <c r="D484">
        <v>599</v>
      </c>
      <c r="E484">
        <v>0.18842296360143101</v>
      </c>
      <c r="F484">
        <v>2.1739170578012466E-2</v>
      </c>
      <c r="G484">
        <v>4.4194315399149272E-18</v>
      </c>
      <c r="H484" t="b">
        <v>0</v>
      </c>
      <c r="I484" t="b">
        <v>0</v>
      </c>
      <c r="J484" t="b">
        <v>0</v>
      </c>
    </row>
    <row r="485" spans="1:10" hidden="1" x14ac:dyDescent="0.2">
      <c r="A485" t="s">
        <v>818</v>
      </c>
      <c r="B485" t="str">
        <f>VLOOKUP(Table16[[#This Row],[Metabolite ID]],Table18[],2,FALSE)</f>
        <v>Phenylalanine</v>
      </c>
      <c r="C485" t="s">
        <v>1118</v>
      </c>
      <c r="D485">
        <v>599</v>
      </c>
      <c r="E485">
        <v>0.1887544928425321</v>
      </c>
      <c r="F485">
        <v>2.2019720127171058E-2</v>
      </c>
      <c r="G485">
        <v>1.0164485985954346E-17</v>
      </c>
      <c r="H485" t="b">
        <v>0</v>
      </c>
      <c r="I485" t="b">
        <v>0</v>
      </c>
      <c r="J485" t="b">
        <v>0</v>
      </c>
    </row>
    <row r="486" spans="1:10" hidden="1" x14ac:dyDescent="0.2">
      <c r="A486" t="s">
        <v>818</v>
      </c>
      <c r="B486" t="str">
        <f>VLOOKUP(Table16[[#This Row],[Metabolite ID]],Table18[],2,FALSE)</f>
        <v>Phenylalanine</v>
      </c>
      <c r="C486" t="s">
        <v>1119</v>
      </c>
      <c r="D486">
        <v>599</v>
      </c>
      <c r="E486">
        <v>0.23633582887700533</v>
      </c>
      <c r="F486">
        <v>3.4476369931769925E-2</v>
      </c>
      <c r="G486">
        <v>7.1307990600695739E-12</v>
      </c>
      <c r="H486" t="b">
        <v>0</v>
      </c>
      <c r="I486" t="b">
        <v>0</v>
      </c>
      <c r="J486" t="b">
        <v>0</v>
      </c>
    </row>
    <row r="487" spans="1:10" hidden="1" x14ac:dyDescent="0.2">
      <c r="A487" t="s">
        <v>818</v>
      </c>
      <c r="B487" t="str">
        <f>VLOOKUP(Table16[[#This Row],[Metabolite ID]],Table18[],2,FALSE)</f>
        <v>Phenylalanine</v>
      </c>
      <c r="C487" t="s">
        <v>1120</v>
      </c>
      <c r="D487">
        <v>599</v>
      </c>
      <c r="E487">
        <v>0.16614207222573676</v>
      </c>
      <c r="F487">
        <v>3.542780027931481E-2</v>
      </c>
      <c r="G487">
        <v>2.7374491672773067E-6</v>
      </c>
      <c r="H487" t="b">
        <v>0</v>
      </c>
      <c r="I487" t="b">
        <v>0</v>
      </c>
      <c r="J487" t="b">
        <v>0</v>
      </c>
    </row>
    <row r="488" spans="1:10" hidden="1" x14ac:dyDescent="0.2">
      <c r="A488" t="s">
        <v>818</v>
      </c>
      <c r="B488" t="str">
        <f>VLOOKUP(Table16[[#This Row],[Metabolite ID]],Table18[],2,FALSE)</f>
        <v>Phenylalanine</v>
      </c>
      <c r="C488" t="s">
        <v>1121</v>
      </c>
      <c r="D488">
        <v>599</v>
      </c>
      <c r="E488">
        <v>0.3173321886200271</v>
      </c>
      <c r="F488">
        <v>0.14012937102665118</v>
      </c>
      <c r="G488">
        <v>2.3896488696184787E-2</v>
      </c>
      <c r="H488" t="b">
        <v>0</v>
      </c>
      <c r="I488" t="b">
        <v>0</v>
      </c>
      <c r="J488" t="b">
        <v>0</v>
      </c>
    </row>
    <row r="489" spans="1:10" hidden="1" x14ac:dyDescent="0.2">
      <c r="A489" t="s">
        <v>818</v>
      </c>
      <c r="B489" t="str">
        <f>VLOOKUP(Table16[[#This Row],[Metabolite ID]],Table18[],2,FALSE)</f>
        <v>Phenylalanine</v>
      </c>
      <c r="C489" t="s">
        <v>1122</v>
      </c>
      <c r="D489">
        <v>599</v>
      </c>
      <c r="E489">
        <v>3.8174373622156477E-2</v>
      </c>
      <c r="F489">
        <v>0.10770997787201272</v>
      </c>
      <c r="G489">
        <v>0.72315045840919245</v>
      </c>
      <c r="H489" t="b">
        <v>0</v>
      </c>
      <c r="I489" t="b">
        <v>0</v>
      </c>
      <c r="J489" t="b">
        <v>0</v>
      </c>
    </row>
    <row r="490" spans="1:10" hidden="1" x14ac:dyDescent="0.2">
      <c r="A490" t="s">
        <v>818</v>
      </c>
      <c r="B490" t="str">
        <f>VLOOKUP(Table16[[#This Row],[Metabolite ID]],Table18[],2,FALSE)</f>
        <v>Phenylalanine</v>
      </c>
      <c r="C490" t="s">
        <v>1123</v>
      </c>
      <c r="D490">
        <v>599</v>
      </c>
      <c r="E490">
        <v>4.9267715099441917E-2</v>
      </c>
      <c r="F490">
        <v>6.7563611295466244E-2</v>
      </c>
      <c r="G490">
        <v>0.46616232393442647</v>
      </c>
      <c r="H490" t="b">
        <v>0</v>
      </c>
      <c r="I490" t="b">
        <v>0</v>
      </c>
      <c r="J490" t="b">
        <v>0</v>
      </c>
    </row>
    <row r="491" spans="1:10" x14ac:dyDescent="0.2">
      <c r="A491" t="s">
        <v>787</v>
      </c>
      <c r="B491" t="str">
        <f>VLOOKUP(Table16[[#This Row],[Metabolite ID]],Table18[],2,FALSE)</f>
        <v>Triglycerides in large LDL</v>
      </c>
      <c r="C491" t="s">
        <v>1116</v>
      </c>
      <c r="D491">
        <v>599</v>
      </c>
      <c r="E491">
        <v>0.22115839460870498</v>
      </c>
      <c r="F491">
        <v>2.9606667648364737E-2</v>
      </c>
      <c r="G491" s="6">
        <v>8.0265100205710129E-14</v>
      </c>
      <c r="H491" t="b">
        <v>0</v>
      </c>
      <c r="I491" t="b">
        <v>0</v>
      </c>
      <c r="J491" t="b">
        <v>0</v>
      </c>
    </row>
    <row r="492" spans="1:10" hidden="1" x14ac:dyDescent="0.2">
      <c r="A492" t="s">
        <v>787</v>
      </c>
      <c r="B492" t="str">
        <f>VLOOKUP(Table16[[#This Row],[Metabolite ID]],Table18[],2,FALSE)</f>
        <v>Triglycerides in large LDL</v>
      </c>
      <c r="C492" t="s">
        <v>1117</v>
      </c>
      <c r="D492">
        <v>599</v>
      </c>
      <c r="E492">
        <v>0.22115839460870498</v>
      </c>
      <c r="F492">
        <v>2.1683061556984035E-2</v>
      </c>
      <c r="G492">
        <v>1.9910588566761841E-24</v>
      </c>
      <c r="H492" t="b">
        <v>0</v>
      </c>
      <c r="I492" t="b">
        <v>0</v>
      </c>
      <c r="J492" t="b">
        <v>0</v>
      </c>
    </row>
    <row r="493" spans="1:10" hidden="1" x14ac:dyDescent="0.2">
      <c r="A493" t="s">
        <v>787</v>
      </c>
      <c r="B493" t="str">
        <f>VLOOKUP(Table16[[#This Row],[Metabolite ID]],Table18[],2,FALSE)</f>
        <v>Triglycerides in large LDL</v>
      </c>
      <c r="C493" t="s">
        <v>1118</v>
      </c>
      <c r="D493">
        <v>599</v>
      </c>
      <c r="E493">
        <v>0.22148835595794794</v>
      </c>
      <c r="F493">
        <v>2.2119555440729501E-2</v>
      </c>
      <c r="G493">
        <v>1.333172770498307E-23</v>
      </c>
      <c r="H493" t="b">
        <v>0</v>
      </c>
      <c r="I493" t="b">
        <v>0</v>
      </c>
      <c r="J493" t="b">
        <v>0</v>
      </c>
    </row>
    <row r="494" spans="1:10" hidden="1" x14ac:dyDescent="0.2">
      <c r="A494" t="s">
        <v>787</v>
      </c>
      <c r="B494" t="str">
        <f>VLOOKUP(Table16[[#This Row],[Metabolite ID]],Table18[],2,FALSE)</f>
        <v>Triglycerides in large LDL</v>
      </c>
      <c r="C494" t="s">
        <v>1119</v>
      </c>
      <c r="D494">
        <v>599</v>
      </c>
      <c r="E494">
        <v>0.22847419354838711</v>
      </c>
      <c r="F494">
        <v>3.3593150576507934E-2</v>
      </c>
      <c r="G494">
        <v>1.0374144960001406E-11</v>
      </c>
      <c r="H494" t="b">
        <v>0</v>
      </c>
      <c r="I494" t="b">
        <v>0</v>
      </c>
      <c r="J494" t="b">
        <v>0</v>
      </c>
    </row>
    <row r="495" spans="1:10" hidden="1" x14ac:dyDescent="0.2">
      <c r="A495" t="s">
        <v>787</v>
      </c>
      <c r="B495" t="str">
        <f>VLOOKUP(Table16[[#This Row],[Metabolite ID]],Table18[],2,FALSE)</f>
        <v>Triglycerides in large LDL</v>
      </c>
      <c r="C495" t="s">
        <v>1120</v>
      </c>
      <c r="D495">
        <v>599</v>
      </c>
      <c r="E495">
        <v>0.23265837666324715</v>
      </c>
      <c r="F495">
        <v>3.9941608913397514E-2</v>
      </c>
      <c r="G495">
        <v>5.7125403477545656E-9</v>
      </c>
      <c r="H495" t="b">
        <v>0</v>
      </c>
      <c r="I495" t="b">
        <v>0</v>
      </c>
      <c r="J495" t="b">
        <v>0</v>
      </c>
    </row>
    <row r="496" spans="1:10" hidden="1" x14ac:dyDescent="0.2">
      <c r="A496" t="s">
        <v>787</v>
      </c>
      <c r="B496" t="str">
        <f>VLOOKUP(Table16[[#This Row],[Metabolite ID]],Table18[],2,FALSE)</f>
        <v>Triglycerides in large LDL</v>
      </c>
      <c r="C496" t="s">
        <v>1121</v>
      </c>
      <c r="D496">
        <v>599</v>
      </c>
      <c r="E496">
        <v>0.15479622054613706</v>
      </c>
      <c r="F496">
        <v>0.1299613303342915</v>
      </c>
      <c r="G496">
        <v>0.23408905116156381</v>
      </c>
      <c r="H496" t="b">
        <v>0</v>
      </c>
      <c r="I496" t="b">
        <v>0</v>
      </c>
      <c r="J496" t="b">
        <v>0</v>
      </c>
    </row>
    <row r="497" spans="1:10" hidden="1" x14ac:dyDescent="0.2">
      <c r="A497" t="s">
        <v>787</v>
      </c>
      <c r="B497" t="str">
        <f>VLOOKUP(Table16[[#This Row],[Metabolite ID]],Table18[],2,FALSE)</f>
        <v>Triglycerides in large LDL</v>
      </c>
      <c r="C497" t="s">
        <v>1122</v>
      </c>
      <c r="D497">
        <v>599</v>
      </c>
      <c r="E497">
        <v>0.21437320097448342</v>
      </c>
      <c r="F497">
        <v>8.3809458509426116E-2</v>
      </c>
      <c r="G497">
        <v>1.0777124733386729E-2</v>
      </c>
      <c r="H497" t="b">
        <v>0</v>
      </c>
      <c r="I497" t="b">
        <v>0</v>
      </c>
      <c r="J497" t="b">
        <v>0</v>
      </c>
    </row>
    <row r="498" spans="1:10" hidden="1" x14ac:dyDescent="0.2">
      <c r="A498" t="s">
        <v>787</v>
      </c>
      <c r="B498" t="str">
        <f>VLOOKUP(Table16[[#This Row],[Metabolite ID]],Table18[],2,FALSE)</f>
        <v>Triglycerides in large LDL</v>
      </c>
      <c r="C498" t="s">
        <v>1123</v>
      </c>
      <c r="D498">
        <v>599</v>
      </c>
      <c r="E498">
        <v>0.14798445095656368</v>
      </c>
      <c r="F498">
        <v>8.204702435031716E-2</v>
      </c>
      <c r="G498">
        <v>7.1789544458600155E-2</v>
      </c>
      <c r="H498" t="b">
        <v>0</v>
      </c>
      <c r="I498" t="b">
        <v>0</v>
      </c>
      <c r="J498" t="b">
        <v>0</v>
      </c>
    </row>
    <row r="499" spans="1:10" x14ac:dyDescent="0.2">
      <c r="A499" t="s">
        <v>772</v>
      </c>
      <c r="B499" t="str">
        <f>VLOOKUP(Table16[[#This Row],[Metabolite ID]],Table18[],2,FALSE)</f>
        <v>Triglycerides in LDL</v>
      </c>
      <c r="C499" t="s">
        <v>1116</v>
      </c>
      <c r="D499">
        <v>599</v>
      </c>
      <c r="E499">
        <v>0.22251077570301916</v>
      </c>
      <c r="F499">
        <v>2.9948946093334948E-2</v>
      </c>
      <c r="G499" s="6">
        <v>1.0886923677524686E-13</v>
      </c>
      <c r="H499" t="b">
        <v>0</v>
      </c>
      <c r="I499" t="b">
        <v>0</v>
      </c>
      <c r="J499" t="b">
        <v>0</v>
      </c>
    </row>
    <row r="500" spans="1:10" hidden="1" x14ac:dyDescent="0.2">
      <c r="A500" t="s">
        <v>772</v>
      </c>
      <c r="B500" t="str">
        <f>VLOOKUP(Table16[[#This Row],[Metabolite ID]],Table18[],2,FALSE)</f>
        <v>Triglycerides in LDL</v>
      </c>
      <c r="C500" t="s">
        <v>1117</v>
      </c>
      <c r="D500">
        <v>599</v>
      </c>
      <c r="E500">
        <v>0.22251077570301916</v>
      </c>
      <c r="F500">
        <v>2.1683861603869967E-2</v>
      </c>
      <c r="G500">
        <v>1.0497010940474284E-24</v>
      </c>
      <c r="H500" t="b">
        <v>0</v>
      </c>
      <c r="I500" t="b">
        <v>0</v>
      </c>
      <c r="J500" t="b">
        <v>0</v>
      </c>
    </row>
    <row r="501" spans="1:10" hidden="1" x14ac:dyDescent="0.2">
      <c r="A501" t="s">
        <v>772</v>
      </c>
      <c r="B501" t="str">
        <f>VLOOKUP(Table16[[#This Row],[Metabolite ID]],Table18[],2,FALSE)</f>
        <v>Triglycerides in LDL</v>
      </c>
      <c r="C501" t="s">
        <v>1118</v>
      </c>
      <c r="D501">
        <v>599</v>
      </c>
      <c r="E501">
        <v>0.22283190884324164</v>
      </c>
      <c r="F501">
        <v>2.2130097695285737E-2</v>
      </c>
      <c r="G501">
        <v>7.5606769235482535E-24</v>
      </c>
      <c r="H501" t="b">
        <v>0</v>
      </c>
      <c r="I501" t="b">
        <v>0</v>
      </c>
      <c r="J501" t="b">
        <v>0</v>
      </c>
    </row>
    <row r="502" spans="1:10" hidden="1" x14ac:dyDescent="0.2">
      <c r="A502" t="s">
        <v>772</v>
      </c>
      <c r="B502" t="str">
        <f>VLOOKUP(Table16[[#This Row],[Metabolite ID]],Table18[],2,FALSE)</f>
        <v>Triglycerides in LDL</v>
      </c>
      <c r="C502" t="s">
        <v>1119</v>
      </c>
      <c r="D502">
        <v>599</v>
      </c>
      <c r="E502">
        <v>0.21510121212121211</v>
      </c>
      <c r="F502">
        <v>3.2834266154321612E-2</v>
      </c>
      <c r="G502">
        <v>5.7107209694854115E-11</v>
      </c>
      <c r="H502" t="b">
        <v>0</v>
      </c>
      <c r="I502" t="b">
        <v>0</v>
      </c>
      <c r="J502" t="b">
        <v>0</v>
      </c>
    </row>
    <row r="503" spans="1:10" hidden="1" x14ac:dyDescent="0.2">
      <c r="A503" t="s">
        <v>772</v>
      </c>
      <c r="B503" t="str">
        <f>VLOOKUP(Table16[[#This Row],[Metabolite ID]],Table18[],2,FALSE)</f>
        <v>Triglycerides in LDL</v>
      </c>
      <c r="C503" t="s">
        <v>1120</v>
      </c>
      <c r="D503">
        <v>599</v>
      </c>
      <c r="E503">
        <v>0.23487259007021957</v>
      </c>
      <c r="F503">
        <v>3.9847875397396482E-2</v>
      </c>
      <c r="G503">
        <v>3.7642983328593741E-9</v>
      </c>
      <c r="H503" t="b">
        <v>0</v>
      </c>
      <c r="I503" t="b">
        <v>0</v>
      </c>
      <c r="J503" t="b">
        <v>0</v>
      </c>
    </row>
    <row r="504" spans="1:10" hidden="1" x14ac:dyDescent="0.2">
      <c r="A504" t="s">
        <v>772</v>
      </c>
      <c r="B504" t="str">
        <f>VLOOKUP(Table16[[#This Row],[Metabolite ID]],Table18[],2,FALSE)</f>
        <v>Triglycerides in LDL</v>
      </c>
      <c r="C504" t="s">
        <v>1121</v>
      </c>
      <c r="D504">
        <v>599</v>
      </c>
      <c r="E504">
        <v>0.15614279712126589</v>
      </c>
      <c r="F504">
        <v>0.12632406865020257</v>
      </c>
      <c r="G504">
        <v>0.21692547166814263</v>
      </c>
      <c r="H504" t="b">
        <v>0</v>
      </c>
      <c r="I504" t="b">
        <v>0</v>
      </c>
      <c r="J504" t="b">
        <v>0</v>
      </c>
    </row>
    <row r="505" spans="1:10" hidden="1" x14ac:dyDescent="0.2">
      <c r="A505" t="s">
        <v>772</v>
      </c>
      <c r="B505" t="str">
        <f>VLOOKUP(Table16[[#This Row],[Metabolite ID]],Table18[],2,FALSE)</f>
        <v>Triglycerides in LDL</v>
      </c>
      <c r="C505" t="s">
        <v>1122</v>
      </c>
      <c r="D505">
        <v>599</v>
      </c>
      <c r="E505">
        <v>0.19642209801049404</v>
      </c>
      <c r="F505">
        <v>9.0748982220887855E-2</v>
      </c>
      <c r="G505">
        <v>3.0824460784953739E-2</v>
      </c>
      <c r="H505" t="b">
        <v>0</v>
      </c>
      <c r="I505" t="b">
        <v>0</v>
      </c>
      <c r="J505" t="b">
        <v>0</v>
      </c>
    </row>
    <row r="506" spans="1:10" hidden="1" x14ac:dyDescent="0.2">
      <c r="A506" t="s">
        <v>772</v>
      </c>
      <c r="B506" t="str">
        <f>VLOOKUP(Table16[[#This Row],[Metabolite ID]],Table18[],2,FALSE)</f>
        <v>Triglycerides in LDL</v>
      </c>
      <c r="C506" t="s">
        <v>1123</v>
      </c>
      <c r="D506">
        <v>599</v>
      </c>
      <c r="E506">
        <v>0.14030494562508788</v>
      </c>
      <c r="F506">
        <v>8.2980581510211676E-2</v>
      </c>
      <c r="G506">
        <v>9.1393787749650748E-2</v>
      </c>
      <c r="H506" t="b">
        <v>0</v>
      </c>
      <c r="I506" t="b">
        <v>0</v>
      </c>
      <c r="J506" t="b">
        <v>0</v>
      </c>
    </row>
    <row r="507" spans="1:10" x14ac:dyDescent="0.2">
      <c r="A507" t="s">
        <v>856</v>
      </c>
      <c r="B507" t="str">
        <f>VLOOKUP(Table16[[#This Row],[Metabolite ID]],Table18[],2,FALSE)</f>
        <v>Cholesteryl esters in very large HDL</v>
      </c>
      <c r="C507" t="s">
        <v>1116</v>
      </c>
      <c r="D507">
        <v>599</v>
      </c>
      <c r="E507">
        <v>-0.21060816253498535</v>
      </c>
      <c r="F507">
        <v>2.8691321760094726E-2</v>
      </c>
      <c r="G507" s="6">
        <v>2.1282424466346142E-13</v>
      </c>
      <c r="H507" t="b">
        <v>0</v>
      </c>
      <c r="I507" t="b">
        <v>0</v>
      </c>
      <c r="J507" t="b">
        <v>0</v>
      </c>
    </row>
    <row r="508" spans="1:10" hidden="1" x14ac:dyDescent="0.2">
      <c r="A508" t="s">
        <v>856</v>
      </c>
      <c r="B508" t="str">
        <f>VLOOKUP(Table16[[#This Row],[Metabolite ID]],Table18[],2,FALSE)</f>
        <v>Cholesteryl esters in very large HDL</v>
      </c>
      <c r="C508" t="s">
        <v>1117</v>
      </c>
      <c r="D508">
        <v>599</v>
      </c>
      <c r="E508">
        <v>-0.21060816253498535</v>
      </c>
      <c r="F508">
        <v>2.1650176630472747E-2</v>
      </c>
      <c r="G508">
        <v>2.2954707063320916E-22</v>
      </c>
      <c r="H508" t="b">
        <v>0</v>
      </c>
      <c r="I508" t="b">
        <v>0</v>
      </c>
      <c r="J508" t="b">
        <v>0</v>
      </c>
    </row>
    <row r="509" spans="1:10" hidden="1" x14ac:dyDescent="0.2">
      <c r="A509" t="s">
        <v>856</v>
      </c>
      <c r="B509" t="str">
        <f>VLOOKUP(Table16[[#This Row],[Metabolite ID]],Table18[],2,FALSE)</f>
        <v>Cholesteryl esters in very large HDL</v>
      </c>
      <c r="C509" t="s">
        <v>1118</v>
      </c>
      <c r="D509">
        <v>599</v>
      </c>
      <c r="E509">
        <v>-0.21485921109864162</v>
      </c>
      <c r="F509">
        <v>2.2031901867448144E-2</v>
      </c>
      <c r="G509">
        <v>1.8053761274775897E-22</v>
      </c>
      <c r="H509" t="b">
        <v>0</v>
      </c>
      <c r="I509" t="b">
        <v>0</v>
      </c>
      <c r="J509" t="b">
        <v>0</v>
      </c>
    </row>
    <row r="510" spans="1:10" hidden="1" x14ac:dyDescent="0.2">
      <c r="A510" t="s">
        <v>856</v>
      </c>
      <c r="B510" t="str">
        <f>VLOOKUP(Table16[[#This Row],[Metabolite ID]],Table18[],2,FALSE)</f>
        <v>Cholesteryl esters in very large HDL</v>
      </c>
      <c r="C510" t="s">
        <v>1119</v>
      </c>
      <c r="D510">
        <v>599</v>
      </c>
      <c r="E510">
        <v>-0.23028692307692308</v>
      </c>
      <c r="F510">
        <v>3.4463268641211221E-2</v>
      </c>
      <c r="G510">
        <v>2.3554613213355157E-11</v>
      </c>
      <c r="H510" t="b">
        <v>0</v>
      </c>
      <c r="I510" t="b">
        <v>0</v>
      </c>
      <c r="J510" t="b">
        <v>0</v>
      </c>
    </row>
    <row r="511" spans="1:10" hidden="1" x14ac:dyDescent="0.2">
      <c r="A511" t="s">
        <v>856</v>
      </c>
      <c r="B511" t="str">
        <f>VLOOKUP(Table16[[#This Row],[Metabolite ID]],Table18[],2,FALSE)</f>
        <v>Cholesteryl esters in very large HDL</v>
      </c>
      <c r="C511" t="s">
        <v>1120</v>
      </c>
      <c r="D511">
        <v>599</v>
      </c>
      <c r="E511">
        <v>-0.20520772517996674</v>
      </c>
      <c r="F511">
        <v>3.9340210081075702E-2</v>
      </c>
      <c r="G511">
        <v>1.8259788446768583E-7</v>
      </c>
      <c r="H511" t="b">
        <v>0</v>
      </c>
      <c r="I511" t="b">
        <v>0</v>
      </c>
      <c r="J511" t="b">
        <v>0</v>
      </c>
    </row>
    <row r="512" spans="1:10" hidden="1" x14ac:dyDescent="0.2">
      <c r="A512" t="s">
        <v>856</v>
      </c>
      <c r="B512" t="str">
        <f>VLOOKUP(Table16[[#This Row],[Metabolite ID]],Table18[],2,FALSE)</f>
        <v>Cholesteryl esters in very large HDL</v>
      </c>
      <c r="C512" t="s">
        <v>1121</v>
      </c>
      <c r="D512">
        <v>599</v>
      </c>
      <c r="E512">
        <v>-0.22497121378487961</v>
      </c>
      <c r="F512">
        <v>0.14445592227451881</v>
      </c>
      <c r="G512">
        <v>0.11991188436953888</v>
      </c>
      <c r="H512" t="b">
        <v>0</v>
      </c>
      <c r="I512" t="b">
        <v>0</v>
      </c>
      <c r="J512" t="b">
        <v>0</v>
      </c>
    </row>
    <row r="513" spans="1:10" hidden="1" x14ac:dyDescent="0.2">
      <c r="A513" t="s">
        <v>856</v>
      </c>
      <c r="B513" t="str">
        <f>VLOOKUP(Table16[[#This Row],[Metabolite ID]],Table18[],2,FALSE)</f>
        <v>Cholesteryl esters in very large HDL</v>
      </c>
      <c r="C513" t="s">
        <v>1122</v>
      </c>
      <c r="D513">
        <v>599</v>
      </c>
      <c r="E513">
        <v>-0.2041067770565661</v>
      </c>
      <c r="F513">
        <v>9.4956245836508565E-2</v>
      </c>
      <c r="G513">
        <v>3.1996711302378654E-2</v>
      </c>
      <c r="H513" t="b">
        <v>0</v>
      </c>
      <c r="I513" t="b">
        <v>0</v>
      </c>
      <c r="J513" t="b">
        <v>0</v>
      </c>
    </row>
    <row r="514" spans="1:10" hidden="1" x14ac:dyDescent="0.2">
      <c r="A514" t="s">
        <v>856</v>
      </c>
      <c r="B514" t="str">
        <f>VLOOKUP(Table16[[#This Row],[Metabolite ID]],Table18[],2,FALSE)</f>
        <v>Cholesteryl esters in very large HDL</v>
      </c>
      <c r="C514" t="s">
        <v>1123</v>
      </c>
      <c r="D514">
        <v>599</v>
      </c>
      <c r="E514">
        <v>-0.1295395442485992</v>
      </c>
      <c r="F514">
        <v>7.9495486206680954E-2</v>
      </c>
      <c r="G514">
        <v>0.10373031684740566</v>
      </c>
      <c r="H514" t="b">
        <v>0</v>
      </c>
      <c r="I514" t="b">
        <v>0</v>
      </c>
      <c r="J514" t="b">
        <v>0</v>
      </c>
    </row>
    <row r="515" spans="1:10" x14ac:dyDescent="0.2">
      <c r="A515" t="s">
        <v>808</v>
      </c>
      <c r="B515" t="str">
        <f>VLOOKUP(Table16[[#This Row],[Metabolite ID]],Table18[],2,FALSE)</f>
        <v>Triglycerides in medium LDL</v>
      </c>
      <c r="C515" t="s">
        <v>1116</v>
      </c>
      <c r="D515">
        <v>599</v>
      </c>
      <c r="E515">
        <v>0.20833221230583235</v>
      </c>
      <c r="F515">
        <v>2.9423015781395587E-2</v>
      </c>
      <c r="G515" s="6">
        <v>1.435454901371758E-12</v>
      </c>
      <c r="H515" t="b">
        <v>0</v>
      </c>
      <c r="I515" t="b">
        <v>0</v>
      </c>
      <c r="J515" t="b">
        <v>0</v>
      </c>
    </row>
    <row r="516" spans="1:10" hidden="1" x14ac:dyDescent="0.2">
      <c r="A516" t="s">
        <v>808</v>
      </c>
      <c r="B516" t="str">
        <f>VLOOKUP(Table16[[#This Row],[Metabolite ID]],Table18[],2,FALSE)</f>
        <v>Triglycerides in medium LDL</v>
      </c>
      <c r="C516" t="s">
        <v>1117</v>
      </c>
      <c r="D516">
        <v>599</v>
      </c>
      <c r="E516">
        <v>0.20833221230583235</v>
      </c>
      <c r="F516">
        <v>2.1693273239431377E-2</v>
      </c>
      <c r="G516">
        <v>7.724502950313901E-22</v>
      </c>
      <c r="H516" t="b">
        <v>0</v>
      </c>
      <c r="I516" t="b">
        <v>0</v>
      </c>
      <c r="J516" t="b">
        <v>0</v>
      </c>
    </row>
    <row r="517" spans="1:10" hidden="1" x14ac:dyDescent="0.2">
      <c r="A517" t="s">
        <v>808</v>
      </c>
      <c r="B517" t="str">
        <f>VLOOKUP(Table16[[#This Row],[Metabolite ID]],Table18[],2,FALSE)</f>
        <v>Triglycerides in medium LDL</v>
      </c>
      <c r="C517" t="s">
        <v>1118</v>
      </c>
      <c r="D517">
        <v>599</v>
      </c>
      <c r="E517">
        <v>0.20865487426815663</v>
      </c>
      <c r="F517">
        <v>2.2122169457808295E-2</v>
      </c>
      <c r="G517">
        <v>4.0259059545509674E-21</v>
      </c>
      <c r="H517" t="b">
        <v>0</v>
      </c>
      <c r="I517" t="b">
        <v>0</v>
      </c>
      <c r="J517" t="b">
        <v>0</v>
      </c>
    </row>
    <row r="518" spans="1:10" hidden="1" x14ac:dyDescent="0.2">
      <c r="A518" t="s">
        <v>808</v>
      </c>
      <c r="B518" t="str">
        <f>VLOOKUP(Table16[[#This Row],[Metabolite ID]],Table18[],2,FALSE)</f>
        <v>Triglycerides in medium LDL</v>
      </c>
      <c r="C518" t="s">
        <v>1119</v>
      </c>
      <c r="D518">
        <v>599</v>
      </c>
      <c r="E518">
        <v>0.21563670886075947</v>
      </c>
      <c r="F518">
        <v>3.3075248018073385E-2</v>
      </c>
      <c r="G518">
        <v>7.0504764510316205E-11</v>
      </c>
      <c r="H518" t="b">
        <v>0</v>
      </c>
      <c r="I518" t="b">
        <v>0</v>
      </c>
      <c r="J518" t="b">
        <v>0</v>
      </c>
    </row>
    <row r="519" spans="1:10" hidden="1" x14ac:dyDescent="0.2">
      <c r="A519" t="s">
        <v>808</v>
      </c>
      <c r="B519" t="str">
        <f>VLOOKUP(Table16[[#This Row],[Metabolite ID]],Table18[],2,FALSE)</f>
        <v>Triglycerides in medium LDL</v>
      </c>
      <c r="C519" t="s">
        <v>1120</v>
      </c>
      <c r="D519">
        <v>599</v>
      </c>
      <c r="E519">
        <v>0.19260502931723145</v>
      </c>
      <c r="F519">
        <v>3.6730654214943093E-2</v>
      </c>
      <c r="G519">
        <v>1.5737646450635567E-7</v>
      </c>
      <c r="H519" t="b">
        <v>0</v>
      </c>
      <c r="I519" t="b">
        <v>0</v>
      </c>
      <c r="J519" t="b">
        <v>0</v>
      </c>
    </row>
    <row r="520" spans="1:10" hidden="1" x14ac:dyDescent="0.2">
      <c r="A520" t="s">
        <v>808</v>
      </c>
      <c r="B520" t="str">
        <f>VLOOKUP(Table16[[#This Row],[Metabolite ID]],Table18[],2,FALSE)</f>
        <v>Triglycerides in medium LDL</v>
      </c>
      <c r="C520" t="s">
        <v>1121</v>
      </c>
      <c r="D520">
        <v>599</v>
      </c>
      <c r="E520">
        <v>0.18568618815047788</v>
      </c>
      <c r="F520">
        <v>0.1257521007278512</v>
      </c>
      <c r="G520">
        <v>0.14030792389357097</v>
      </c>
      <c r="H520" t="b">
        <v>0</v>
      </c>
      <c r="I520" t="b">
        <v>0</v>
      </c>
      <c r="J520" t="b">
        <v>0</v>
      </c>
    </row>
    <row r="521" spans="1:10" hidden="1" x14ac:dyDescent="0.2">
      <c r="A521" t="s">
        <v>808</v>
      </c>
      <c r="B521" t="str">
        <f>VLOOKUP(Table16[[#This Row],[Metabolite ID]],Table18[],2,FALSE)</f>
        <v>Triglycerides in medium LDL</v>
      </c>
      <c r="C521" t="s">
        <v>1122</v>
      </c>
      <c r="D521">
        <v>599</v>
      </c>
      <c r="E521">
        <v>0.16700384482885511</v>
      </c>
      <c r="F521">
        <v>8.5982367164654266E-2</v>
      </c>
      <c r="G521">
        <v>5.2569515542696024E-2</v>
      </c>
      <c r="H521" t="b">
        <v>0</v>
      </c>
      <c r="I521" t="b">
        <v>0</v>
      </c>
      <c r="J521" t="b">
        <v>0</v>
      </c>
    </row>
    <row r="522" spans="1:10" hidden="1" x14ac:dyDescent="0.2">
      <c r="A522" t="s">
        <v>808</v>
      </c>
      <c r="B522" t="str">
        <f>VLOOKUP(Table16[[#This Row],[Metabolite ID]],Table18[],2,FALSE)</f>
        <v>Triglycerides in medium LDL</v>
      </c>
      <c r="C522" t="s">
        <v>1123</v>
      </c>
      <c r="D522">
        <v>599</v>
      </c>
      <c r="E522">
        <v>0.10350469043929497</v>
      </c>
      <c r="F522">
        <v>8.1473456275572703E-2</v>
      </c>
      <c r="G522">
        <v>0.2044335042551349</v>
      </c>
      <c r="H522" t="b">
        <v>0</v>
      </c>
      <c r="I522" t="b">
        <v>0</v>
      </c>
      <c r="J522" t="b">
        <v>0</v>
      </c>
    </row>
    <row r="523" spans="1:10" x14ac:dyDescent="0.2">
      <c r="A523" t="s">
        <v>759</v>
      </c>
      <c r="B523" t="str">
        <f>VLOOKUP(Table16[[#This Row],[Metabolite ID]],Table18[],2,FALSE)</f>
        <v>Triglycerides in HDL</v>
      </c>
      <c r="C523" t="s">
        <v>1116</v>
      </c>
      <c r="D523">
        <v>599</v>
      </c>
      <c r="E523">
        <v>0.18609099926403205</v>
      </c>
      <c r="F523">
        <v>2.650523366298442E-2</v>
      </c>
      <c r="G523" s="6">
        <v>2.204195303875827E-12</v>
      </c>
      <c r="H523" t="b">
        <v>0</v>
      </c>
      <c r="I523" t="b">
        <v>0</v>
      </c>
      <c r="J523" t="b">
        <v>0</v>
      </c>
    </row>
    <row r="524" spans="1:10" hidden="1" x14ac:dyDescent="0.2">
      <c r="A524" t="s">
        <v>759</v>
      </c>
      <c r="B524" t="str">
        <f>VLOOKUP(Table16[[#This Row],[Metabolite ID]],Table18[],2,FALSE)</f>
        <v>Triglycerides in HDL</v>
      </c>
      <c r="C524" t="s">
        <v>1117</v>
      </c>
      <c r="D524">
        <v>599</v>
      </c>
      <c r="E524">
        <v>0.18609099926403205</v>
      </c>
      <c r="F524">
        <v>2.1693354355396127E-2</v>
      </c>
      <c r="G524">
        <v>9.6328092945139809E-18</v>
      </c>
      <c r="H524" t="b">
        <v>0</v>
      </c>
      <c r="I524" t="b">
        <v>0</v>
      </c>
      <c r="J524" t="b">
        <v>0</v>
      </c>
    </row>
    <row r="525" spans="1:10" hidden="1" x14ac:dyDescent="0.2">
      <c r="A525" t="s">
        <v>759</v>
      </c>
      <c r="B525" t="str">
        <f>VLOOKUP(Table16[[#This Row],[Metabolite ID]],Table18[],2,FALSE)</f>
        <v>Triglycerides in HDL</v>
      </c>
      <c r="C525" t="s">
        <v>1118</v>
      </c>
      <c r="D525">
        <v>599</v>
      </c>
      <c r="E525">
        <v>0.18625052455467425</v>
      </c>
      <c r="F525">
        <v>2.2022089115049975E-2</v>
      </c>
      <c r="G525">
        <v>2.7330819307515358E-17</v>
      </c>
      <c r="H525" t="b">
        <v>0</v>
      </c>
      <c r="I525" t="b">
        <v>0</v>
      </c>
      <c r="J525" t="b">
        <v>0</v>
      </c>
    </row>
    <row r="526" spans="1:10" hidden="1" x14ac:dyDescent="0.2">
      <c r="A526" t="s">
        <v>759</v>
      </c>
      <c r="B526" t="str">
        <f>VLOOKUP(Table16[[#This Row],[Metabolite ID]],Table18[],2,FALSE)</f>
        <v>Triglycerides in HDL</v>
      </c>
      <c r="C526" t="s">
        <v>1119</v>
      </c>
      <c r="D526">
        <v>599</v>
      </c>
      <c r="E526">
        <v>0.1484625</v>
      </c>
      <c r="F526">
        <v>3.2232692779623838E-2</v>
      </c>
      <c r="G526">
        <v>4.1056692220633097E-6</v>
      </c>
      <c r="H526" t="b">
        <v>0</v>
      </c>
      <c r="I526" t="b">
        <v>0</v>
      </c>
      <c r="J526" t="b">
        <v>0</v>
      </c>
    </row>
    <row r="527" spans="1:10" hidden="1" x14ac:dyDescent="0.2">
      <c r="A527" t="s">
        <v>759</v>
      </c>
      <c r="B527" t="str">
        <f>VLOOKUP(Table16[[#This Row],[Metabolite ID]],Table18[],2,FALSE)</f>
        <v>Triglycerides in HDL</v>
      </c>
      <c r="C527" t="s">
        <v>1120</v>
      </c>
      <c r="D527">
        <v>599</v>
      </c>
      <c r="E527">
        <v>0.17008524419399512</v>
      </c>
      <c r="F527">
        <v>3.7117851849835452E-2</v>
      </c>
      <c r="G527">
        <v>4.598828629408753E-6</v>
      </c>
      <c r="H527" t="b">
        <v>0</v>
      </c>
      <c r="I527" t="b">
        <v>0</v>
      </c>
      <c r="J527" t="b">
        <v>0</v>
      </c>
    </row>
    <row r="528" spans="1:10" hidden="1" x14ac:dyDescent="0.2">
      <c r="A528" t="s">
        <v>759</v>
      </c>
      <c r="B528" t="str">
        <f>VLOOKUP(Table16[[#This Row],[Metabolite ID]],Table18[],2,FALSE)</f>
        <v>Triglycerides in HDL</v>
      </c>
      <c r="C528" t="s">
        <v>1121</v>
      </c>
      <c r="D528">
        <v>599</v>
      </c>
      <c r="E528">
        <v>0.13572988596416025</v>
      </c>
      <c r="F528">
        <v>0.1234571147163062</v>
      </c>
      <c r="G528">
        <v>0.2720320284059986</v>
      </c>
      <c r="H528" t="b">
        <v>0</v>
      </c>
      <c r="I528" t="b">
        <v>0</v>
      </c>
      <c r="J528" t="b">
        <v>0</v>
      </c>
    </row>
    <row r="529" spans="1:10" hidden="1" x14ac:dyDescent="0.2">
      <c r="A529" t="s">
        <v>759</v>
      </c>
      <c r="B529" t="str">
        <f>VLOOKUP(Table16[[#This Row],[Metabolite ID]],Table18[],2,FALSE)</f>
        <v>Triglycerides in HDL</v>
      </c>
      <c r="C529" t="s">
        <v>1122</v>
      </c>
      <c r="D529">
        <v>599</v>
      </c>
      <c r="E529">
        <v>0.18788145428378833</v>
      </c>
      <c r="F529">
        <v>7.4857652844070866E-2</v>
      </c>
      <c r="G529">
        <v>1.2341301742674194E-2</v>
      </c>
      <c r="H529" t="b">
        <v>0</v>
      </c>
      <c r="I529" t="b">
        <v>0</v>
      </c>
      <c r="J529" t="b">
        <v>0</v>
      </c>
    </row>
    <row r="530" spans="1:10" hidden="1" x14ac:dyDescent="0.2">
      <c r="A530" t="s">
        <v>759</v>
      </c>
      <c r="B530" t="str">
        <f>VLOOKUP(Table16[[#This Row],[Metabolite ID]],Table18[],2,FALSE)</f>
        <v>Triglycerides in HDL</v>
      </c>
      <c r="C530" t="s">
        <v>1123</v>
      </c>
      <c r="D530">
        <v>599</v>
      </c>
      <c r="E530">
        <v>0.27753212268998351</v>
      </c>
      <c r="F530">
        <v>7.3399942639596732E-2</v>
      </c>
      <c r="G530">
        <v>1.718416528158009E-4</v>
      </c>
      <c r="H530" t="b">
        <v>0</v>
      </c>
      <c r="I530" t="b">
        <v>0</v>
      </c>
      <c r="J530" t="b">
        <v>0</v>
      </c>
    </row>
    <row r="531" spans="1:10" x14ac:dyDescent="0.2">
      <c r="A531" t="s">
        <v>686</v>
      </c>
      <c r="B531" t="str">
        <f>VLOOKUP(Table16[[#This Row],[Metabolite ID]],Table18[],2,FALSE)</f>
        <v>1-(1-enyl-stearoyl)-2-oleoyl-GPC (P-18:0/18:1)</v>
      </c>
      <c r="C531" t="s">
        <v>1116</v>
      </c>
      <c r="D531">
        <v>599</v>
      </c>
      <c r="E531">
        <v>-0.36628860612380765</v>
      </c>
      <c r="F531">
        <v>5.3658608002870124E-2</v>
      </c>
      <c r="G531" s="6">
        <v>8.7145632328372873E-12</v>
      </c>
      <c r="H531" t="b">
        <v>0</v>
      </c>
      <c r="I531" t="b">
        <v>0</v>
      </c>
      <c r="J531" t="b">
        <v>0</v>
      </c>
    </row>
    <row r="532" spans="1:10" hidden="1" x14ac:dyDescent="0.2">
      <c r="A532" t="s">
        <v>686</v>
      </c>
      <c r="B532" t="str">
        <f>VLOOKUP(Table16[[#This Row],[Metabolite ID]],Table18[],2,FALSE)</f>
        <v>1-(1-enyl-stearoyl)-2-oleoyl-GPC (P-18:0/18:1)</v>
      </c>
      <c r="C532" t="s">
        <v>1117</v>
      </c>
      <c r="D532">
        <v>599</v>
      </c>
      <c r="E532">
        <v>-0.36628860612380765</v>
      </c>
      <c r="F532">
        <v>4.8741596623282361E-2</v>
      </c>
      <c r="G532">
        <v>5.6951042994352874E-14</v>
      </c>
      <c r="H532" t="b">
        <v>0</v>
      </c>
      <c r="I532" t="b">
        <v>0</v>
      </c>
      <c r="J532" t="b">
        <v>0</v>
      </c>
    </row>
    <row r="533" spans="1:10" hidden="1" x14ac:dyDescent="0.2">
      <c r="A533" t="s">
        <v>686</v>
      </c>
      <c r="B533" t="str">
        <f>VLOOKUP(Table16[[#This Row],[Metabolite ID]],Table18[],2,FALSE)</f>
        <v>1-(1-enyl-stearoyl)-2-oleoyl-GPC (P-18:0/18:1)</v>
      </c>
      <c r="C533" t="s">
        <v>1118</v>
      </c>
      <c r="D533">
        <v>599</v>
      </c>
      <c r="E533">
        <v>-0.36557531809434657</v>
      </c>
      <c r="F533">
        <v>4.9324435742153144E-2</v>
      </c>
      <c r="G533">
        <v>1.2474019879443552E-13</v>
      </c>
      <c r="H533" t="b">
        <v>0</v>
      </c>
      <c r="I533" t="b">
        <v>0</v>
      </c>
      <c r="J533" t="b">
        <v>0</v>
      </c>
    </row>
    <row r="534" spans="1:10" hidden="1" x14ac:dyDescent="0.2">
      <c r="A534" t="s">
        <v>686</v>
      </c>
      <c r="B534" t="str">
        <f>VLOOKUP(Table16[[#This Row],[Metabolite ID]],Table18[],2,FALSE)</f>
        <v>1-(1-enyl-stearoyl)-2-oleoyl-GPC (P-18:0/18:1)</v>
      </c>
      <c r="C534" t="s">
        <v>1119</v>
      </c>
      <c r="D534">
        <v>599</v>
      </c>
      <c r="E534">
        <v>-0.37869615384615385</v>
      </c>
      <c r="F534">
        <v>7.580538897236419E-2</v>
      </c>
      <c r="G534">
        <v>5.8642084406217256E-7</v>
      </c>
      <c r="H534" t="b">
        <v>0</v>
      </c>
      <c r="I534" t="b">
        <v>0</v>
      </c>
      <c r="J534" t="b">
        <v>0</v>
      </c>
    </row>
    <row r="535" spans="1:10" hidden="1" x14ac:dyDescent="0.2">
      <c r="A535" t="s">
        <v>686</v>
      </c>
      <c r="B535" t="str">
        <f>VLOOKUP(Table16[[#This Row],[Metabolite ID]],Table18[],2,FALSE)</f>
        <v>1-(1-enyl-stearoyl)-2-oleoyl-GPC (P-18:0/18:1)</v>
      </c>
      <c r="C535" t="s">
        <v>1120</v>
      </c>
      <c r="D535">
        <v>599</v>
      </c>
      <c r="E535">
        <v>-0.33783647390192456</v>
      </c>
      <c r="F535">
        <v>8.8259416849863728E-2</v>
      </c>
      <c r="G535">
        <v>1.2931113411946508E-4</v>
      </c>
      <c r="H535" t="b">
        <v>0</v>
      </c>
      <c r="I535" t="b">
        <v>0</v>
      </c>
      <c r="J535" t="b">
        <v>0</v>
      </c>
    </row>
    <row r="536" spans="1:10" hidden="1" x14ac:dyDescent="0.2">
      <c r="A536" t="s">
        <v>686</v>
      </c>
      <c r="B536" t="str">
        <f>VLOOKUP(Table16[[#This Row],[Metabolite ID]],Table18[],2,FALSE)</f>
        <v>1-(1-enyl-stearoyl)-2-oleoyl-GPC (P-18:0/18:1)</v>
      </c>
      <c r="C536" t="s">
        <v>1121</v>
      </c>
      <c r="D536">
        <v>599</v>
      </c>
      <c r="E536">
        <v>-0.36021599501201784</v>
      </c>
      <c r="F536">
        <v>0.29064221721235295</v>
      </c>
      <c r="G536">
        <v>0.21569118286081407</v>
      </c>
      <c r="H536" t="b">
        <v>0</v>
      </c>
      <c r="I536" t="b">
        <v>0</v>
      </c>
      <c r="J536" t="b">
        <v>0</v>
      </c>
    </row>
    <row r="537" spans="1:10" hidden="1" x14ac:dyDescent="0.2">
      <c r="A537" t="s">
        <v>686</v>
      </c>
      <c r="B537" t="str">
        <f>VLOOKUP(Table16[[#This Row],[Metabolite ID]],Table18[],2,FALSE)</f>
        <v>1-(1-enyl-stearoyl)-2-oleoyl-GPC (P-18:0/18:1)</v>
      </c>
      <c r="C537" t="s">
        <v>1122</v>
      </c>
      <c r="D537">
        <v>599</v>
      </c>
      <c r="E537">
        <v>-0.33317509590266159</v>
      </c>
      <c r="F537">
        <v>0.18302240861362301</v>
      </c>
      <c r="G537">
        <v>6.9196888691500022E-2</v>
      </c>
      <c r="H537" t="b">
        <v>0</v>
      </c>
      <c r="I537" t="b">
        <v>0</v>
      </c>
      <c r="J537" t="b">
        <v>0</v>
      </c>
    </row>
    <row r="538" spans="1:10" hidden="1" x14ac:dyDescent="0.2">
      <c r="A538" t="s">
        <v>686</v>
      </c>
      <c r="B538" t="str">
        <f>VLOOKUP(Table16[[#This Row],[Metabolite ID]],Table18[],2,FALSE)</f>
        <v>1-(1-enyl-stearoyl)-2-oleoyl-GPC (P-18:0/18:1)</v>
      </c>
      <c r="C538" t="s">
        <v>1123</v>
      </c>
      <c r="D538">
        <v>599</v>
      </c>
      <c r="E538">
        <v>-0.32440089871450462</v>
      </c>
      <c r="F538">
        <v>0.14870187477423435</v>
      </c>
      <c r="G538">
        <v>2.953192527462048E-2</v>
      </c>
      <c r="H538" t="b">
        <v>0</v>
      </c>
      <c r="I538" t="b">
        <v>0</v>
      </c>
      <c r="J538" t="b">
        <v>0</v>
      </c>
    </row>
    <row r="539" spans="1:10" x14ac:dyDescent="0.2">
      <c r="A539" t="s">
        <v>674</v>
      </c>
      <c r="B539" t="str">
        <f>VLOOKUP(Table16[[#This Row],[Metabolite ID]],Table18[],2,FALSE)</f>
        <v>1-(1-enyl-palmitoyl)-2-oleoyl-GPC (P-16:0/18:1)*</v>
      </c>
      <c r="C539" t="s">
        <v>1116</v>
      </c>
      <c r="D539">
        <v>599</v>
      </c>
      <c r="E539">
        <v>-0.36352536902236798</v>
      </c>
      <c r="F539">
        <v>5.3939706334391609E-2</v>
      </c>
      <c r="G539" s="6">
        <v>1.5895858976825429E-11</v>
      </c>
      <c r="H539" t="b">
        <v>0</v>
      </c>
      <c r="I539" t="b">
        <v>0</v>
      </c>
      <c r="J539" t="b">
        <v>0</v>
      </c>
    </row>
    <row r="540" spans="1:10" hidden="1" x14ac:dyDescent="0.2">
      <c r="A540" t="s">
        <v>674</v>
      </c>
      <c r="B540" t="str">
        <f>VLOOKUP(Table16[[#This Row],[Metabolite ID]],Table18[],2,FALSE)</f>
        <v>1-(1-enyl-palmitoyl)-2-oleoyl-GPC (P-16:0/18:1)*</v>
      </c>
      <c r="C540" t="s">
        <v>1117</v>
      </c>
      <c r="D540">
        <v>599</v>
      </c>
      <c r="E540">
        <v>-0.36352536902236798</v>
      </c>
      <c r="F540">
        <v>4.8086205616695923E-2</v>
      </c>
      <c r="G540">
        <v>4.0347848114549327E-14</v>
      </c>
      <c r="H540" t="b">
        <v>0</v>
      </c>
      <c r="I540" t="b">
        <v>0</v>
      </c>
      <c r="J540" t="b">
        <v>0</v>
      </c>
    </row>
    <row r="541" spans="1:10" hidden="1" x14ac:dyDescent="0.2">
      <c r="A541" t="s">
        <v>674</v>
      </c>
      <c r="B541" t="str">
        <f>VLOOKUP(Table16[[#This Row],[Metabolite ID]],Table18[],2,FALSE)</f>
        <v>1-(1-enyl-palmitoyl)-2-oleoyl-GPC (P-16:0/18:1)*</v>
      </c>
      <c r="C541" t="s">
        <v>1118</v>
      </c>
      <c r="D541">
        <v>599</v>
      </c>
      <c r="E541">
        <v>-0.36287328000025132</v>
      </c>
      <c r="F541">
        <v>4.8692309496504445E-2</v>
      </c>
      <c r="G541">
        <v>9.1675702399066277E-14</v>
      </c>
      <c r="H541" t="b">
        <v>0</v>
      </c>
      <c r="I541" t="b">
        <v>0</v>
      </c>
      <c r="J541" t="b">
        <v>0</v>
      </c>
    </row>
    <row r="542" spans="1:10" hidden="1" x14ac:dyDescent="0.2">
      <c r="A542" t="s">
        <v>674</v>
      </c>
      <c r="B542" t="str">
        <f>VLOOKUP(Table16[[#This Row],[Metabolite ID]],Table18[],2,FALSE)</f>
        <v>1-(1-enyl-palmitoyl)-2-oleoyl-GPC (P-16:0/18:1)*</v>
      </c>
      <c r="C542" t="s">
        <v>1119</v>
      </c>
      <c r="D542">
        <v>599</v>
      </c>
      <c r="E542">
        <v>-0.32577669172932333</v>
      </c>
      <c r="F542">
        <v>7.4916977124532283E-2</v>
      </c>
      <c r="G542">
        <v>1.3707001110695391E-5</v>
      </c>
      <c r="H542" t="b">
        <v>0</v>
      </c>
      <c r="I542" t="b">
        <v>0</v>
      </c>
      <c r="J542" t="b">
        <v>0</v>
      </c>
    </row>
    <row r="543" spans="1:10" hidden="1" x14ac:dyDescent="0.2">
      <c r="A543" t="s">
        <v>674</v>
      </c>
      <c r="B543" t="str">
        <f>VLOOKUP(Table16[[#This Row],[Metabolite ID]],Table18[],2,FALSE)</f>
        <v>1-(1-enyl-palmitoyl)-2-oleoyl-GPC (P-16:0/18:1)*</v>
      </c>
      <c r="C543" t="s">
        <v>1120</v>
      </c>
      <c r="D543">
        <v>599</v>
      </c>
      <c r="E543">
        <v>-0.32683207719040408</v>
      </c>
      <c r="F543">
        <v>8.4046294479409187E-2</v>
      </c>
      <c r="G543">
        <v>1.007764170779636E-4</v>
      </c>
      <c r="H543" t="b">
        <v>0</v>
      </c>
      <c r="I543" t="b">
        <v>0</v>
      </c>
      <c r="J543" t="b">
        <v>0</v>
      </c>
    </row>
    <row r="544" spans="1:10" hidden="1" x14ac:dyDescent="0.2">
      <c r="A544" t="s">
        <v>674</v>
      </c>
      <c r="B544" t="str">
        <f>VLOOKUP(Table16[[#This Row],[Metabolite ID]],Table18[],2,FALSE)</f>
        <v>1-(1-enyl-palmitoyl)-2-oleoyl-GPC (P-16:0/18:1)*</v>
      </c>
      <c r="C544" t="s">
        <v>1121</v>
      </c>
      <c r="D544">
        <v>599</v>
      </c>
      <c r="E544">
        <v>-2.1157842357943935E-4</v>
      </c>
      <c r="F544">
        <v>0.27461763820439677</v>
      </c>
      <c r="G544">
        <v>0.9993855289782595</v>
      </c>
      <c r="H544" t="b">
        <v>0</v>
      </c>
      <c r="I544" t="b">
        <v>0</v>
      </c>
      <c r="J544" t="b">
        <v>0</v>
      </c>
    </row>
    <row r="545" spans="1:10" hidden="1" x14ac:dyDescent="0.2">
      <c r="A545" t="s">
        <v>674</v>
      </c>
      <c r="B545" t="str">
        <f>VLOOKUP(Table16[[#This Row],[Metabolite ID]],Table18[],2,FALSE)</f>
        <v>1-(1-enyl-palmitoyl)-2-oleoyl-GPC (P-16:0/18:1)*</v>
      </c>
      <c r="C545" t="s">
        <v>1122</v>
      </c>
      <c r="D545">
        <v>599</v>
      </c>
      <c r="E545">
        <v>-0.14747955859460049</v>
      </c>
      <c r="F545">
        <v>0.19552912487344931</v>
      </c>
      <c r="G545">
        <v>0.45099075268296895</v>
      </c>
      <c r="H545" t="b">
        <v>0</v>
      </c>
      <c r="I545" t="b">
        <v>0</v>
      </c>
      <c r="J545" t="b">
        <v>0</v>
      </c>
    </row>
    <row r="546" spans="1:10" hidden="1" x14ac:dyDescent="0.2">
      <c r="A546" t="s">
        <v>674</v>
      </c>
      <c r="B546" t="str">
        <f>VLOOKUP(Table16[[#This Row],[Metabolite ID]],Table18[],2,FALSE)</f>
        <v>1-(1-enyl-palmitoyl)-2-oleoyl-GPC (P-16:0/18:1)*</v>
      </c>
      <c r="C546" t="s">
        <v>1123</v>
      </c>
      <c r="D546">
        <v>599</v>
      </c>
      <c r="E546">
        <v>-0.34657278403716185</v>
      </c>
      <c r="F546">
        <v>0.14951045051680689</v>
      </c>
      <c r="G546">
        <v>2.078362079146891E-2</v>
      </c>
      <c r="H546" t="b">
        <v>0</v>
      </c>
      <c r="I546" t="b">
        <v>0</v>
      </c>
      <c r="J546" t="b">
        <v>0</v>
      </c>
    </row>
    <row r="547" spans="1:10" x14ac:dyDescent="0.2">
      <c r="A547" t="s">
        <v>754</v>
      </c>
      <c r="B547" t="str">
        <f>VLOOKUP(Table16[[#This Row],[Metabolite ID]],Table18[],2,FALSE)</f>
        <v>Glutamine</v>
      </c>
      <c r="C547" t="s">
        <v>1116</v>
      </c>
      <c r="D547">
        <v>599</v>
      </c>
      <c r="E547">
        <v>-0.16359718944564339</v>
      </c>
      <c r="F547">
        <v>2.4540514658215735E-2</v>
      </c>
      <c r="G547" s="6">
        <v>2.6213215604915056E-11</v>
      </c>
      <c r="H547" t="b">
        <v>0</v>
      </c>
      <c r="I547" t="b">
        <v>0</v>
      </c>
      <c r="J547" t="b">
        <v>0</v>
      </c>
    </row>
    <row r="548" spans="1:10" hidden="1" x14ac:dyDescent="0.2">
      <c r="A548" t="s">
        <v>754</v>
      </c>
      <c r="B548" t="str">
        <f>VLOOKUP(Table16[[#This Row],[Metabolite ID]],Table18[],2,FALSE)</f>
        <v>Glutamine</v>
      </c>
      <c r="C548" t="s">
        <v>1117</v>
      </c>
      <c r="D548">
        <v>599</v>
      </c>
      <c r="E548">
        <v>-0.16359718944564339</v>
      </c>
      <c r="F548">
        <v>2.1806293094834599E-2</v>
      </c>
      <c r="G548">
        <v>6.2711232235301832E-14</v>
      </c>
      <c r="H548" t="b">
        <v>0</v>
      </c>
      <c r="I548" t="b">
        <v>0</v>
      </c>
      <c r="J548" t="b">
        <v>0</v>
      </c>
    </row>
    <row r="549" spans="1:10" hidden="1" x14ac:dyDescent="0.2">
      <c r="A549" t="s">
        <v>754</v>
      </c>
      <c r="B549" t="str">
        <f>VLOOKUP(Table16[[#This Row],[Metabolite ID]],Table18[],2,FALSE)</f>
        <v>Glutamine</v>
      </c>
      <c r="C549" t="s">
        <v>1118</v>
      </c>
      <c r="D549">
        <v>599</v>
      </c>
      <c r="E549">
        <v>-0.16659790909437458</v>
      </c>
      <c r="F549">
        <v>2.2082301415077495E-2</v>
      </c>
      <c r="G549">
        <v>4.5434385418924383E-14</v>
      </c>
      <c r="H549" t="b">
        <v>0</v>
      </c>
      <c r="I549" t="b">
        <v>0</v>
      </c>
      <c r="J549" t="b">
        <v>0</v>
      </c>
    </row>
    <row r="550" spans="1:10" hidden="1" x14ac:dyDescent="0.2">
      <c r="A550" t="s">
        <v>754</v>
      </c>
      <c r="B550" t="str">
        <f>VLOOKUP(Table16[[#This Row],[Metabolite ID]],Table18[],2,FALSE)</f>
        <v>Glutamine</v>
      </c>
      <c r="C550" t="s">
        <v>1119</v>
      </c>
      <c r="D550">
        <v>599</v>
      </c>
      <c r="E550">
        <v>-0.12203157894736842</v>
      </c>
      <c r="F550">
        <v>3.411470913111276E-2</v>
      </c>
      <c r="G550">
        <v>3.4743301623596772E-4</v>
      </c>
      <c r="H550" t="b">
        <v>0</v>
      </c>
      <c r="I550" t="b">
        <v>0</v>
      </c>
      <c r="J550" t="b">
        <v>0</v>
      </c>
    </row>
    <row r="551" spans="1:10" hidden="1" x14ac:dyDescent="0.2">
      <c r="A551" t="s">
        <v>754</v>
      </c>
      <c r="B551" t="str">
        <f>VLOOKUP(Table16[[#This Row],[Metabolite ID]],Table18[],2,FALSE)</f>
        <v>Glutamine</v>
      </c>
      <c r="C551" t="s">
        <v>1120</v>
      </c>
      <c r="D551">
        <v>599</v>
      </c>
      <c r="E551">
        <v>-0.141512975052342</v>
      </c>
      <c r="F551">
        <v>3.7654727047572785E-2</v>
      </c>
      <c r="G551">
        <v>1.711585939567223E-4</v>
      </c>
      <c r="H551" t="b">
        <v>0</v>
      </c>
      <c r="I551" t="b">
        <v>0</v>
      </c>
      <c r="J551" t="b">
        <v>0</v>
      </c>
    </row>
    <row r="552" spans="1:10" hidden="1" x14ac:dyDescent="0.2">
      <c r="A552" t="s">
        <v>754</v>
      </c>
      <c r="B552" t="str">
        <f>VLOOKUP(Table16[[#This Row],[Metabolite ID]],Table18[],2,FALSE)</f>
        <v>Glutamine</v>
      </c>
      <c r="C552" t="s">
        <v>1121</v>
      </c>
      <c r="D552">
        <v>599</v>
      </c>
      <c r="E552">
        <v>5.4809336484485716E-2</v>
      </c>
      <c r="F552">
        <v>0.14405832817573383</v>
      </c>
      <c r="G552">
        <v>0.70373442644755002</v>
      </c>
      <c r="H552" t="b">
        <v>0</v>
      </c>
      <c r="I552" t="b">
        <v>0</v>
      </c>
      <c r="J552" t="b">
        <v>0</v>
      </c>
    </row>
    <row r="553" spans="1:10" hidden="1" x14ac:dyDescent="0.2">
      <c r="A553" t="s">
        <v>754</v>
      </c>
      <c r="B553" t="str">
        <f>VLOOKUP(Table16[[#This Row],[Metabolite ID]],Table18[],2,FALSE)</f>
        <v>Glutamine</v>
      </c>
      <c r="C553" t="s">
        <v>1122</v>
      </c>
      <c r="D553">
        <v>599</v>
      </c>
      <c r="E553">
        <v>-0.26560217848454437</v>
      </c>
      <c r="F553">
        <v>9.1969881737649639E-2</v>
      </c>
      <c r="G553">
        <v>4.0181894243243987E-3</v>
      </c>
      <c r="H553" t="b">
        <v>0</v>
      </c>
      <c r="I553" t="b">
        <v>0</v>
      </c>
      <c r="J553" t="b">
        <v>0</v>
      </c>
    </row>
    <row r="554" spans="1:10" hidden="1" x14ac:dyDescent="0.2">
      <c r="A554" t="s">
        <v>754</v>
      </c>
      <c r="B554" t="str">
        <f>VLOOKUP(Table16[[#This Row],[Metabolite ID]],Table18[],2,FALSE)</f>
        <v>Glutamine</v>
      </c>
      <c r="C554" t="s">
        <v>1123</v>
      </c>
      <c r="D554">
        <v>599</v>
      </c>
      <c r="E554">
        <v>-0.17645471384840059</v>
      </c>
      <c r="F554">
        <v>6.8062252139158078E-2</v>
      </c>
      <c r="G554">
        <v>9.7601044064037565E-3</v>
      </c>
      <c r="H554" t="b">
        <v>0</v>
      </c>
      <c r="I554" t="b">
        <v>0</v>
      </c>
      <c r="J554" t="b">
        <v>0</v>
      </c>
    </row>
    <row r="555" spans="1:10" x14ac:dyDescent="0.2">
      <c r="A555" t="s">
        <v>873</v>
      </c>
      <c r="B555" t="str">
        <f>VLOOKUP(Table16[[#This Row],[Metabolite ID]],Table18[],2,FALSE)</f>
        <v>Concentration of very small VLDL particles</v>
      </c>
      <c r="C555" t="s">
        <v>1116</v>
      </c>
      <c r="D555">
        <v>599</v>
      </c>
      <c r="E555">
        <v>0.20884140943898574</v>
      </c>
      <c r="F555">
        <v>3.1746017766752552E-2</v>
      </c>
      <c r="G555" s="6">
        <v>4.7519456572693809E-11</v>
      </c>
      <c r="H555" t="b">
        <v>0</v>
      </c>
      <c r="I555" t="b">
        <v>0</v>
      </c>
      <c r="J555" t="b">
        <v>0</v>
      </c>
    </row>
    <row r="556" spans="1:10" hidden="1" x14ac:dyDescent="0.2">
      <c r="A556" t="s">
        <v>873</v>
      </c>
      <c r="B556" t="str">
        <f>VLOOKUP(Table16[[#This Row],[Metabolite ID]],Table18[],2,FALSE)</f>
        <v>Concentration of very small VLDL particles</v>
      </c>
      <c r="C556" t="s">
        <v>1117</v>
      </c>
      <c r="D556">
        <v>599</v>
      </c>
      <c r="E556">
        <v>0.20884140943898574</v>
      </c>
      <c r="F556">
        <v>2.1646932876269304E-2</v>
      </c>
      <c r="G556">
        <v>5.0309156735926739E-22</v>
      </c>
      <c r="H556" t="b">
        <v>0</v>
      </c>
      <c r="I556" t="b">
        <v>0</v>
      </c>
      <c r="J556" t="b">
        <v>0</v>
      </c>
    </row>
    <row r="557" spans="1:10" hidden="1" x14ac:dyDescent="0.2">
      <c r="A557" t="s">
        <v>873</v>
      </c>
      <c r="B557" t="str">
        <f>VLOOKUP(Table16[[#This Row],[Metabolite ID]],Table18[],2,FALSE)</f>
        <v>Concentration of very small VLDL particles</v>
      </c>
      <c r="C557" t="s">
        <v>1118</v>
      </c>
      <c r="D557">
        <v>599</v>
      </c>
      <c r="E557">
        <v>0.20913926085952295</v>
      </c>
      <c r="F557">
        <v>2.2146771765695652E-2</v>
      </c>
      <c r="G557">
        <v>3.6111867844168917E-21</v>
      </c>
      <c r="H557" t="b">
        <v>0</v>
      </c>
      <c r="I557" t="b">
        <v>0</v>
      </c>
      <c r="J557" t="b">
        <v>0</v>
      </c>
    </row>
    <row r="558" spans="1:10" hidden="1" x14ac:dyDescent="0.2">
      <c r="A558" t="s">
        <v>873</v>
      </c>
      <c r="B558" t="str">
        <f>VLOOKUP(Table16[[#This Row],[Metabolite ID]],Table18[],2,FALSE)</f>
        <v>Concentration of very small VLDL particles</v>
      </c>
      <c r="C558" t="s">
        <v>1119</v>
      </c>
      <c r="D558">
        <v>599</v>
      </c>
      <c r="E558">
        <v>0.22320559999999998</v>
      </c>
      <c r="F558">
        <v>3.5717495386008193E-2</v>
      </c>
      <c r="G558">
        <v>4.1257308374993394E-10</v>
      </c>
      <c r="H558" t="b">
        <v>0</v>
      </c>
      <c r="I558" t="b">
        <v>0</v>
      </c>
      <c r="J558" t="b">
        <v>0</v>
      </c>
    </row>
    <row r="559" spans="1:10" hidden="1" x14ac:dyDescent="0.2">
      <c r="A559" t="s">
        <v>873</v>
      </c>
      <c r="B559" t="str">
        <f>VLOOKUP(Table16[[#This Row],[Metabolite ID]],Table18[],2,FALSE)</f>
        <v>Concentration of very small VLDL particles</v>
      </c>
      <c r="C559" t="s">
        <v>1120</v>
      </c>
      <c r="D559">
        <v>599</v>
      </c>
      <c r="E559">
        <v>0.25530339798955209</v>
      </c>
      <c r="F559">
        <v>3.9346884605881455E-2</v>
      </c>
      <c r="G559">
        <v>8.6678530463044291E-11</v>
      </c>
      <c r="H559" t="b">
        <v>0</v>
      </c>
      <c r="I559" t="b">
        <v>0</v>
      </c>
      <c r="J559" t="b">
        <v>0</v>
      </c>
    </row>
    <row r="560" spans="1:10" hidden="1" x14ac:dyDescent="0.2">
      <c r="A560" t="s">
        <v>873</v>
      </c>
      <c r="B560" t="str">
        <f>VLOOKUP(Table16[[#This Row],[Metabolite ID]],Table18[],2,FALSE)</f>
        <v>Concentration of very small VLDL particles</v>
      </c>
      <c r="C560" t="s">
        <v>1121</v>
      </c>
      <c r="D560">
        <v>599</v>
      </c>
      <c r="E560">
        <v>0.19076780817555328</v>
      </c>
      <c r="F560">
        <v>0.12993967977288867</v>
      </c>
      <c r="G560">
        <v>0.14259580715571091</v>
      </c>
      <c r="H560" t="b">
        <v>0</v>
      </c>
      <c r="I560" t="b">
        <v>0</v>
      </c>
      <c r="J560" t="b">
        <v>0</v>
      </c>
    </row>
    <row r="561" spans="1:10" hidden="1" x14ac:dyDescent="0.2">
      <c r="A561" t="s">
        <v>873</v>
      </c>
      <c r="B561" t="str">
        <f>VLOOKUP(Table16[[#This Row],[Metabolite ID]],Table18[],2,FALSE)</f>
        <v>Concentration of very small VLDL particles</v>
      </c>
      <c r="C561" t="s">
        <v>1122</v>
      </c>
      <c r="D561">
        <v>599</v>
      </c>
      <c r="E561">
        <v>0.30861117235711255</v>
      </c>
      <c r="F561">
        <v>8.1628416687452757E-2</v>
      </c>
      <c r="G561">
        <v>1.7209209798049773E-4</v>
      </c>
      <c r="H561" t="b">
        <v>0</v>
      </c>
      <c r="I561" t="b">
        <v>0</v>
      </c>
      <c r="J561" t="b">
        <v>0</v>
      </c>
    </row>
    <row r="562" spans="1:10" hidden="1" x14ac:dyDescent="0.2">
      <c r="A562" t="s">
        <v>873</v>
      </c>
      <c r="B562" t="str">
        <f>VLOOKUP(Table16[[#This Row],[Metabolite ID]],Table18[],2,FALSE)</f>
        <v>Concentration of very small VLDL particles</v>
      </c>
      <c r="C562" t="s">
        <v>1123</v>
      </c>
      <c r="D562">
        <v>599</v>
      </c>
      <c r="E562">
        <v>0.12993968574942777</v>
      </c>
      <c r="F562">
        <v>8.7973423392857977E-2</v>
      </c>
      <c r="G562">
        <v>0.14019398091498722</v>
      </c>
      <c r="H562" t="b">
        <v>0</v>
      </c>
      <c r="I562" t="b">
        <v>0</v>
      </c>
      <c r="J562" t="b">
        <v>0</v>
      </c>
    </row>
    <row r="563" spans="1:10" x14ac:dyDescent="0.2">
      <c r="A563" t="s">
        <v>745</v>
      </c>
      <c r="B563" t="str">
        <f>VLOOKUP(Table16[[#This Row],[Metabolite ID]],Table18[],2,FALSE)</f>
        <v>Apolipoprotein A1</v>
      </c>
      <c r="C563" t="s">
        <v>1116</v>
      </c>
      <c r="D563">
        <v>599</v>
      </c>
      <c r="E563">
        <v>-0.18606766511804154</v>
      </c>
      <c r="F563">
        <v>2.8331003153146926E-2</v>
      </c>
      <c r="G563" s="6">
        <v>5.1120935374198457E-11</v>
      </c>
      <c r="H563" t="b">
        <v>0</v>
      </c>
      <c r="I563" t="b">
        <v>0</v>
      </c>
      <c r="J563" t="b">
        <v>0</v>
      </c>
    </row>
    <row r="564" spans="1:10" hidden="1" x14ac:dyDescent="0.2">
      <c r="A564" t="s">
        <v>745</v>
      </c>
      <c r="B564" t="str">
        <f>VLOOKUP(Table16[[#This Row],[Metabolite ID]],Table18[],2,FALSE)</f>
        <v>Apolipoprotein A1</v>
      </c>
      <c r="C564" t="s">
        <v>1117</v>
      </c>
      <c r="D564">
        <v>599</v>
      </c>
      <c r="E564">
        <v>-0.18606766511804154</v>
      </c>
      <c r="F564">
        <v>2.1699247402883159E-2</v>
      </c>
      <c r="G564">
        <v>9.9221043403353577E-18</v>
      </c>
      <c r="H564" t="b">
        <v>0</v>
      </c>
      <c r="I564" t="b">
        <v>0</v>
      </c>
      <c r="J564" t="b">
        <v>0</v>
      </c>
    </row>
    <row r="565" spans="1:10" hidden="1" x14ac:dyDescent="0.2">
      <c r="A565" t="s">
        <v>745</v>
      </c>
      <c r="B565" t="str">
        <f>VLOOKUP(Table16[[#This Row],[Metabolite ID]],Table18[],2,FALSE)</f>
        <v>Apolipoprotein A1</v>
      </c>
      <c r="C565" t="s">
        <v>1118</v>
      </c>
      <c r="D565">
        <v>599</v>
      </c>
      <c r="E565">
        <v>-0.1901583404800859</v>
      </c>
      <c r="F565">
        <v>2.2069373926750166E-2</v>
      </c>
      <c r="G565">
        <v>6.9097907105853748E-18</v>
      </c>
      <c r="H565" t="b">
        <v>0</v>
      </c>
      <c r="I565" t="b">
        <v>0</v>
      </c>
      <c r="J565" t="b">
        <v>0</v>
      </c>
    </row>
    <row r="566" spans="1:10" hidden="1" x14ac:dyDescent="0.2">
      <c r="A566" t="s">
        <v>745</v>
      </c>
      <c r="B566" t="str">
        <f>VLOOKUP(Table16[[#This Row],[Metabolite ID]],Table18[],2,FALSE)</f>
        <v>Apolipoprotein A1</v>
      </c>
      <c r="C566" t="s">
        <v>1119</v>
      </c>
      <c r="D566">
        <v>599</v>
      </c>
      <c r="E566">
        <v>-0.16162461538461539</v>
      </c>
      <c r="F566">
        <v>3.628964077530681E-2</v>
      </c>
      <c r="G566">
        <v>8.4387382571499701E-6</v>
      </c>
      <c r="H566" t="b">
        <v>0</v>
      </c>
      <c r="I566" t="b">
        <v>0</v>
      </c>
      <c r="J566" t="b">
        <v>0</v>
      </c>
    </row>
    <row r="567" spans="1:10" hidden="1" x14ac:dyDescent="0.2">
      <c r="A567" t="s">
        <v>745</v>
      </c>
      <c r="B567" t="str">
        <f>VLOOKUP(Table16[[#This Row],[Metabolite ID]],Table18[],2,FALSE)</f>
        <v>Apolipoprotein A1</v>
      </c>
      <c r="C567" t="s">
        <v>1120</v>
      </c>
      <c r="D567">
        <v>599</v>
      </c>
      <c r="E567">
        <v>-0.18413428764512837</v>
      </c>
      <c r="F567">
        <v>3.7879963184768287E-2</v>
      </c>
      <c r="G567">
        <v>1.1679757791791684E-6</v>
      </c>
      <c r="H567" t="b">
        <v>0</v>
      </c>
      <c r="I567" t="b">
        <v>0</v>
      </c>
      <c r="J567" t="b">
        <v>0</v>
      </c>
    </row>
    <row r="568" spans="1:10" hidden="1" x14ac:dyDescent="0.2">
      <c r="A568" t="s">
        <v>745</v>
      </c>
      <c r="B568" t="str">
        <f>VLOOKUP(Table16[[#This Row],[Metabolite ID]],Table18[],2,FALSE)</f>
        <v>Apolipoprotein A1</v>
      </c>
      <c r="C568" t="s">
        <v>1121</v>
      </c>
      <c r="D568">
        <v>599</v>
      </c>
      <c r="E568">
        <v>-0.10034507794650516</v>
      </c>
      <c r="F568">
        <v>0.13425021739614137</v>
      </c>
      <c r="G568">
        <v>0.45508688691454857</v>
      </c>
      <c r="H568" t="b">
        <v>0</v>
      </c>
      <c r="I568" t="b">
        <v>0</v>
      </c>
      <c r="J568" t="b">
        <v>0</v>
      </c>
    </row>
    <row r="569" spans="1:10" hidden="1" x14ac:dyDescent="0.2">
      <c r="A569" t="s">
        <v>745</v>
      </c>
      <c r="B569" t="str">
        <f>VLOOKUP(Table16[[#This Row],[Metabolite ID]],Table18[],2,FALSE)</f>
        <v>Apolipoprotein A1</v>
      </c>
      <c r="C569" t="s">
        <v>1122</v>
      </c>
      <c r="D569">
        <v>599</v>
      </c>
      <c r="E569">
        <v>-0.20257163683277035</v>
      </c>
      <c r="F569">
        <v>8.739753002118579E-2</v>
      </c>
      <c r="G569">
        <v>2.0795744117047633E-2</v>
      </c>
      <c r="H569" t="b">
        <v>0</v>
      </c>
      <c r="I569" t="b">
        <v>0</v>
      </c>
      <c r="J569" t="b">
        <v>0</v>
      </c>
    </row>
    <row r="570" spans="1:10" hidden="1" x14ac:dyDescent="0.2">
      <c r="A570" t="s">
        <v>745</v>
      </c>
      <c r="B570" t="str">
        <f>VLOOKUP(Table16[[#This Row],[Metabolite ID]],Table18[],2,FALSE)</f>
        <v>Apolipoprotein A1</v>
      </c>
      <c r="C570" t="s">
        <v>1123</v>
      </c>
      <c r="D570">
        <v>599</v>
      </c>
      <c r="E570">
        <v>-0.18068219370698529</v>
      </c>
      <c r="F570">
        <v>7.8574930372412061E-2</v>
      </c>
      <c r="G570">
        <v>2.1821433021072499E-2</v>
      </c>
      <c r="H570" t="b">
        <v>0</v>
      </c>
      <c r="I570" t="b">
        <v>0</v>
      </c>
      <c r="J570" t="b">
        <v>0</v>
      </c>
    </row>
    <row r="571" spans="1:10" x14ac:dyDescent="0.2">
      <c r="A571" t="s">
        <v>840</v>
      </c>
      <c r="B571" t="str">
        <f>VLOOKUP(Table16[[#This Row],[Metabolite ID]],Table18[],2,FALSE)</f>
        <v>Cholesteryl esters in small VLDL</v>
      </c>
      <c r="C571" t="s">
        <v>1116</v>
      </c>
      <c r="D571">
        <v>599</v>
      </c>
      <c r="E571">
        <v>0.19743472077064533</v>
      </c>
      <c r="F571">
        <v>3.0172244287034754E-2</v>
      </c>
      <c r="G571" s="6">
        <v>6.0060314210782911E-11</v>
      </c>
      <c r="H571" t="b">
        <v>0</v>
      </c>
      <c r="I571" t="b">
        <v>0</v>
      </c>
      <c r="J571" t="b">
        <v>0</v>
      </c>
    </row>
    <row r="572" spans="1:10" hidden="1" x14ac:dyDescent="0.2">
      <c r="A572" t="s">
        <v>840</v>
      </c>
      <c r="B572" t="str">
        <f>VLOOKUP(Table16[[#This Row],[Metabolite ID]],Table18[],2,FALSE)</f>
        <v>Cholesteryl esters in small VLDL</v>
      </c>
      <c r="C572" t="s">
        <v>1117</v>
      </c>
      <c r="D572">
        <v>599</v>
      </c>
      <c r="E572">
        <v>0.19743472077064533</v>
      </c>
      <c r="F572">
        <v>2.166364127981843E-2</v>
      </c>
      <c r="G572">
        <v>7.9660160494000588E-20</v>
      </c>
      <c r="H572" t="b">
        <v>0</v>
      </c>
      <c r="I572" t="b">
        <v>0</v>
      </c>
      <c r="J572" t="b">
        <v>0</v>
      </c>
    </row>
    <row r="573" spans="1:10" hidden="1" x14ac:dyDescent="0.2">
      <c r="A573" t="s">
        <v>840</v>
      </c>
      <c r="B573" t="str">
        <f>VLOOKUP(Table16[[#This Row],[Metabolite ID]],Table18[],2,FALSE)</f>
        <v>Cholesteryl esters in small VLDL</v>
      </c>
      <c r="C573" t="s">
        <v>1118</v>
      </c>
      <c r="D573">
        <v>599</v>
      </c>
      <c r="E573">
        <v>0.19762971829301618</v>
      </c>
      <c r="F573">
        <v>2.2105268856207418E-2</v>
      </c>
      <c r="G573">
        <v>3.8780031038794776E-19</v>
      </c>
      <c r="H573" t="b">
        <v>0</v>
      </c>
      <c r="I573" t="b">
        <v>0</v>
      </c>
      <c r="J573" t="b">
        <v>0</v>
      </c>
    </row>
    <row r="574" spans="1:10" hidden="1" x14ac:dyDescent="0.2">
      <c r="A574" t="s">
        <v>840</v>
      </c>
      <c r="B574" t="str">
        <f>VLOOKUP(Table16[[#This Row],[Metabolite ID]],Table18[],2,FALSE)</f>
        <v>Cholesteryl esters in small VLDL</v>
      </c>
      <c r="C574" t="s">
        <v>1119</v>
      </c>
      <c r="D574">
        <v>599</v>
      </c>
      <c r="E574">
        <v>0.19250693641618499</v>
      </c>
      <c r="F574">
        <v>3.3891022620579823E-2</v>
      </c>
      <c r="G574">
        <v>1.3455706810956112E-8</v>
      </c>
      <c r="H574" t="b">
        <v>0</v>
      </c>
      <c r="I574" t="b">
        <v>0</v>
      </c>
      <c r="J574" t="b">
        <v>0</v>
      </c>
    </row>
    <row r="575" spans="1:10" hidden="1" x14ac:dyDescent="0.2">
      <c r="A575" t="s">
        <v>840</v>
      </c>
      <c r="B575" t="str">
        <f>VLOOKUP(Table16[[#This Row],[Metabolite ID]],Table18[],2,FALSE)</f>
        <v>Cholesteryl esters in small VLDL</v>
      </c>
      <c r="C575" t="s">
        <v>1120</v>
      </c>
      <c r="D575">
        <v>599</v>
      </c>
      <c r="E575">
        <v>0.23011904702458494</v>
      </c>
      <c r="F575">
        <v>3.6854528936559564E-2</v>
      </c>
      <c r="G575">
        <v>4.2656675504380183E-10</v>
      </c>
      <c r="H575" t="b">
        <v>0</v>
      </c>
      <c r="I575" t="b">
        <v>0</v>
      </c>
      <c r="J575" t="b">
        <v>0</v>
      </c>
    </row>
    <row r="576" spans="1:10" hidden="1" x14ac:dyDescent="0.2">
      <c r="A576" t="s">
        <v>840</v>
      </c>
      <c r="B576" t="str">
        <f>VLOOKUP(Table16[[#This Row],[Metabolite ID]],Table18[],2,FALSE)</f>
        <v>Cholesteryl esters in small VLDL</v>
      </c>
      <c r="C576" t="s">
        <v>1121</v>
      </c>
      <c r="D576">
        <v>599</v>
      </c>
      <c r="E576">
        <v>0.12201347274601027</v>
      </c>
      <c r="F576">
        <v>0.12870837357672452</v>
      </c>
      <c r="G576">
        <v>0.34352054600710769</v>
      </c>
      <c r="H576" t="b">
        <v>0</v>
      </c>
      <c r="I576" t="b">
        <v>0</v>
      </c>
      <c r="J576" t="b">
        <v>0</v>
      </c>
    </row>
    <row r="577" spans="1:10" hidden="1" x14ac:dyDescent="0.2">
      <c r="A577" t="s">
        <v>840</v>
      </c>
      <c r="B577" t="str">
        <f>VLOOKUP(Table16[[#This Row],[Metabolite ID]],Table18[],2,FALSE)</f>
        <v>Cholesteryl esters in small VLDL</v>
      </c>
      <c r="C577" t="s">
        <v>1122</v>
      </c>
      <c r="D577">
        <v>599</v>
      </c>
      <c r="E577">
        <v>0.25384754863715742</v>
      </c>
      <c r="F577">
        <v>8.1334443422604666E-2</v>
      </c>
      <c r="G577">
        <v>1.8890845564805379E-3</v>
      </c>
      <c r="H577" t="b">
        <v>0</v>
      </c>
      <c r="I577" t="b">
        <v>0</v>
      </c>
      <c r="J577" t="b">
        <v>0</v>
      </c>
    </row>
    <row r="578" spans="1:10" hidden="1" x14ac:dyDescent="0.2">
      <c r="A578" t="s">
        <v>840</v>
      </c>
      <c r="B578" t="str">
        <f>VLOOKUP(Table16[[#This Row],[Metabolite ID]],Table18[],2,FALSE)</f>
        <v>Cholesteryl esters in small VLDL</v>
      </c>
      <c r="C578" t="s">
        <v>1123</v>
      </c>
      <c r="D578">
        <v>599</v>
      </c>
      <c r="E578">
        <v>0.12755046237435869</v>
      </c>
      <c r="F578">
        <v>8.3621866504776765E-2</v>
      </c>
      <c r="G578">
        <v>0.1277078008170757</v>
      </c>
      <c r="H578" t="b">
        <v>0</v>
      </c>
      <c r="I578" t="b">
        <v>0</v>
      </c>
      <c r="J578" t="b">
        <v>0</v>
      </c>
    </row>
    <row r="579" spans="1:10" x14ac:dyDescent="0.2">
      <c r="A579" t="s">
        <v>719</v>
      </c>
      <c r="B579" t="str">
        <f>VLOOKUP(Table16[[#This Row],[Metabolite ID]],Table18[],2,FALSE)</f>
        <v>1-(1-enyl-palmitoyl)-2-palmitoleoyl-GPC (P-16:0/16:1)*</v>
      </c>
      <c r="C579" t="s">
        <v>1116</v>
      </c>
      <c r="D579">
        <v>599</v>
      </c>
      <c r="E579">
        <v>-0.33122582430386349</v>
      </c>
      <c r="F579">
        <v>5.1014374763729671E-2</v>
      </c>
      <c r="G579" s="6">
        <v>8.4258891725670883E-11</v>
      </c>
      <c r="H579" t="b">
        <v>0</v>
      </c>
      <c r="I579" t="b">
        <v>0</v>
      </c>
      <c r="J579" t="b">
        <v>0</v>
      </c>
    </row>
    <row r="580" spans="1:10" hidden="1" x14ac:dyDescent="0.2">
      <c r="A580" t="s">
        <v>719</v>
      </c>
      <c r="B580" t="str">
        <f>VLOOKUP(Table16[[#This Row],[Metabolite ID]],Table18[],2,FALSE)</f>
        <v>1-(1-enyl-palmitoyl)-2-palmitoleoyl-GPC (P-16:0/16:1)*</v>
      </c>
      <c r="C580" t="s">
        <v>1117</v>
      </c>
      <c r="D580">
        <v>599</v>
      </c>
      <c r="E580">
        <v>-0.33122582430386349</v>
      </c>
      <c r="F580">
        <v>4.7877151725283965E-2</v>
      </c>
      <c r="G580">
        <v>4.5727576060312305E-12</v>
      </c>
      <c r="H580" t="b">
        <v>0</v>
      </c>
      <c r="I580" t="b">
        <v>0</v>
      </c>
      <c r="J580" t="b">
        <v>0</v>
      </c>
    </row>
    <row r="581" spans="1:10" hidden="1" x14ac:dyDescent="0.2">
      <c r="A581" t="s">
        <v>719</v>
      </c>
      <c r="B581" t="str">
        <f>VLOOKUP(Table16[[#This Row],[Metabolite ID]],Table18[],2,FALSE)</f>
        <v>1-(1-enyl-palmitoyl)-2-palmitoleoyl-GPC (P-16:0/16:1)*</v>
      </c>
      <c r="C581" t="s">
        <v>1118</v>
      </c>
      <c r="D581">
        <v>599</v>
      </c>
      <c r="E581">
        <v>-0.33045310214788948</v>
      </c>
      <c r="F581">
        <v>4.8416318614885573E-2</v>
      </c>
      <c r="G581">
        <v>8.777708262168807E-12</v>
      </c>
      <c r="H581" t="b">
        <v>0</v>
      </c>
      <c r="I581" t="b">
        <v>0</v>
      </c>
      <c r="J581" t="b">
        <v>0</v>
      </c>
    </row>
    <row r="582" spans="1:10" hidden="1" x14ac:dyDescent="0.2">
      <c r="A582" t="s">
        <v>719</v>
      </c>
      <c r="B582" t="str">
        <f>VLOOKUP(Table16[[#This Row],[Metabolite ID]],Table18[],2,FALSE)</f>
        <v>1-(1-enyl-palmitoyl)-2-palmitoleoyl-GPC (P-16:0/16:1)*</v>
      </c>
      <c r="C582" t="s">
        <v>1119</v>
      </c>
      <c r="D582">
        <v>599</v>
      </c>
      <c r="E582">
        <v>-0.30795822454308092</v>
      </c>
      <c r="F582">
        <v>7.1614960070137998E-2</v>
      </c>
      <c r="G582">
        <v>1.7064862359844627E-5</v>
      </c>
      <c r="H582" t="b">
        <v>0</v>
      </c>
      <c r="I582" t="b">
        <v>0</v>
      </c>
      <c r="J582" t="b">
        <v>0</v>
      </c>
    </row>
    <row r="583" spans="1:10" hidden="1" x14ac:dyDescent="0.2">
      <c r="A583" t="s">
        <v>719</v>
      </c>
      <c r="B583" t="str">
        <f>VLOOKUP(Table16[[#This Row],[Metabolite ID]],Table18[],2,FALSE)</f>
        <v>1-(1-enyl-palmitoyl)-2-palmitoleoyl-GPC (P-16:0/16:1)*</v>
      </c>
      <c r="C583" t="s">
        <v>1120</v>
      </c>
      <c r="D583">
        <v>599</v>
      </c>
      <c r="E583">
        <v>-0.34666222026196042</v>
      </c>
      <c r="F583">
        <v>8.1860427964375204E-2</v>
      </c>
      <c r="G583">
        <v>2.287591884804621E-5</v>
      </c>
      <c r="H583" t="b">
        <v>0</v>
      </c>
      <c r="I583" t="b">
        <v>0</v>
      </c>
      <c r="J583" t="b">
        <v>0</v>
      </c>
    </row>
    <row r="584" spans="1:10" hidden="1" x14ac:dyDescent="0.2">
      <c r="A584" t="s">
        <v>719</v>
      </c>
      <c r="B584" t="str">
        <f>VLOOKUP(Table16[[#This Row],[Metabolite ID]],Table18[],2,FALSE)</f>
        <v>1-(1-enyl-palmitoyl)-2-palmitoleoyl-GPC (P-16:0/16:1)*</v>
      </c>
      <c r="C584" t="s">
        <v>1121</v>
      </c>
      <c r="D584">
        <v>599</v>
      </c>
      <c r="E584">
        <v>-0.31800898759369645</v>
      </c>
      <c r="F584">
        <v>0.27296148131685016</v>
      </c>
      <c r="G584">
        <v>0.24447036988243401</v>
      </c>
      <c r="H584" t="b">
        <v>0</v>
      </c>
      <c r="I584" t="b">
        <v>0</v>
      </c>
      <c r="J584" t="b">
        <v>0</v>
      </c>
    </row>
    <row r="585" spans="1:10" hidden="1" x14ac:dyDescent="0.2">
      <c r="A585" t="s">
        <v>719</v>
      </c>
      <c r="B585" t="str">
        <f>VLOOKUP(Table16[[#This Row],[Metabolite ID]],Table18[],2,FALSE)</f>
        <v>1-(1-enyl-palmitoyl)-2-palmitoleoyl-GPC (P-16:0/16:1)*</v>
      </c>
      <c r="C585" t="s">
        <v>1122</v>
      </c>
      <c r="D585">
        <v>599</v>
      </c>
      <c r="E585">
        <v>-0.34122319226169218</v>
      </c>
      <c r="F585">
        <v>0.18260203094852559</v>
      </c>
      <c r="G585">
        <v>6.2157229483804595E-2</v>
      </c>
      <c r="H585" t="b">
        <v>0</v>
      </c>
      <c r="I585" t="b">
        <v>0</v>
      </c>
      <c r="J585" t="b">
        <v>0</v>
      </c>
    </row>
    <row r="586" spans="1:10" hidden="1" x14ac:dyDescent="0.2">
      <c r="A586" t="s">
        <v>719</v>
      </c>
      <c r="B586" t="str">
        <f>VLOOKUP(Table16[[#This Row],[Metabolite ID]],Table18[],2,FALSE)</f>
        <v>1-(1-enyl-palmitoyl)-2-palmitoleoyl-GPC (P-16:0/16:1)*</v>
      </c>
      <c r="C586" t="s">
        <v>1123</v>
      </c>
      <c r="D586">
        <v>599</v>
      </c>
      <c r="E586">
        <v>-0.45434437875318179</v>
      </c>
      <c r="F586">
        <v>0.14137731792873068</v>
      </c>
      <c r="G586">
        <v>1.3810015438551991E-3</v>
      </c>
      <c r="H586" t="b">
        <v>0</v>
      </c>
      <c r="I586" t="b">
        <v>0</v>
      </c>
      <c r="J586" t="b">
        <v>0</v>
      </c>
    </row>
    <row r="587" spans="1:10" x14ac:dyDescent="0.2">
      <c r="A587" t="s">
        <v>702</v>
      </c>
      <c r="B587" t="str">
        <f>VLOOKUP(Table16[[#This Row],[Metabolite ID]],Table18[],2,FALSE)</f>
        <v>1-(1-enyl-palmitoyl)-2-linoleoyl-GPC (P-16:0/18:2)*</v>
      </c>
      <c r="C587" t="s">
        <v>1116</v>
      </c>
      <c r="D587">
        <v>599</v>
      </c>
      <c r="E587">
        <v>-0.33787595146561855</v>
      </c>
      <c r="F587">
        <v>5.2934343579354275E-2</v>
      </c>
      <c r="G587" s="6">
        <v>1.7373687009152304E-10</v>
      </c>
      <c r="H587" t="b">
        <v>0</v>
      </c>
      <c r="I587" t="b">
        <v>0</v>
      </c>
      <c r="J587" t="b">
        <v>0</v>
      </c>
    </row>
    <row r="588" spans="1:10" hidden="1" x14ac:dyDescent="0.2">
      <c r="A588" t="s">
        <v>702</v>
      </c>
      <c r="B588" t="str">
        <f>VLOOKUP(Table16[[#This Row],[Metabolite ID]],Table18[],2,FALSE)</f>
        <v>1-(1-enyl-palmitoyl)-2-linoleoyl-GPC (P-16:0/18:2)*</v>
      </c>
      <c r="C588" t="s">
        <v>1117</v>
      </c>
      <c r="D588">
        <v>599</v>
      </c>
      <c r="E588">
        <v>-0.33787595146561855</v>
      </c>
      <c r="F588">
        <v>4.7785967156812402E-2</v>
      </c>
      <c r="G588">
        <v>1.5425377068604499E-12</v>
      </c>
      <c r="H588" t="b">
        <v>0</v>
      </c>
      <c r="I588" t="b">
        <v>0</v>
      </c>
      <c r="J588" t="b">
        <v>0</v>
      </c>
    </row>
    <row r="589" spans="1:10" hidden="1" x14ac:dyDescent="0.2">
      <c r="A589" t="s">
        <v>702</v>
      </c>
      <c r="B589" t="str">
        <f>VLOOKUP(Table16[[#This Row],[Metabolite ID]],Table18[],2,FALSE)</f>
        <v>1-(1-enyl-palmitoyl)-2-linoleoyl-GPC (P-16:0/18:2)*</v>
      </c>
      <c r="C589" t="s">
        <v>1118</v>
      </c>
      <c r="D589">
        <v>599</v>
      </c>
      <c r="E589">
        <v>-0.33729255846348072</v>
      </c>
      <c r="F589">
        <v>4.8369424825706019E-2</v>
      </c>
      <c r="G589">
        <v>3.0968029769754325E-12</v>
      </c>
      <c r="H589" t="b">
        <v>0</v>
      </c>
      <c r="I589" t="b">
        <v>0</v>
      </c>
      <c r="J589" t="b">
        <v>0</v>
      </c>
    </row>
    <row r="590" spans="1:10" hidden="1" x14ac:dyDescent="0.2">
      <c r="A590" t="s">
        <v>702</v>
      </c>
      <c r="B590" t="str">
        <f>VLOOKUP(Table16[[#This Row],[Metabolite ID]],Table18[],2,FALSE)</f>
        <v>1-(1-enyl-palmitoyl)-2-linoleoyl-GPC (P-16:0/18:2)*</v>
      </c>
      <c r="C590" t="s">
        <v>1119</v>
      </c>
      <c r="D590">
        <v>599</v>
      </c>
      <c r="E590">
        <v>-0.28612970297029705</v>
      </c>
      <c r="F590">
        <v>7.6688550557068011E-2</v>
      </c>
      <c r="G590">
        <v>1.9067462094072974E-4</v>
      </c>
      <c r="H590" t="b">
        <v>0</v>
      </c>
      <c r="I590" t="b">
        <v>0</v>
      </c>
      <c r="J590" t="b">
        <v>0</v>
      </c>
    </row>
    <row r="591" spans="1:10" hidden="1" x14ac:dyDescent="0.2">
      <c r="A591" t="s">
        <v>702</v>
      </c>
      <c r="B591" t="str">
        <f>VLOOKUP(Table16[[#This Row],[Metabolite ID]],Table18[],2,FALSE)</f>
        <v>1-(1-enyl-palmitoyl)-2-linoleoyl-GPC (P-16:0/18:2)*</v>
      </c>
      <c r="C591" t="s">
        <v>1120</v>
      </c>
      <c r="D591">
        <v>599</v>
      </c>
      <c r="E591">
        <v>-0.30560480123211436</v>
      </c>
      <c r="F591">
        <v>8.2496898526289872E-2</v>
      </c>
      <c r="G591">
        <v>2.1185834171998875E-4</v>
      </c>
      <c r="H591" t="b">
        <v>0</v>
      </c>
      <c r="I591" t="b">
        <v>0</v>
      </c>
      <c r="J591" t="b">
        <v>0</v>
      </c>
    </row>
    <row r="592" spans="1:10" hidden="1" x14ac:dyDescent="0.2">
      <c r="A592" t="s">
        <v>702</v>
      </c>
      <c r="B592" t="str">
        <f>VLOOKUP(Table16[[#This Row],[Metabolite ID]],Table18[],2,FALSE)</f>
        <v>1-(1-enyl-palmitoyl)-2-linoleoyl-GPC (P-16:0/18:2)*</v>
      </c>
      <c r="C592" t="s">
        <v>1121</v>
      </c>
      <c r="D592">
        <v>599</v>
      </c>
      <c r="E592">
        <v>-0.23440330100831641</v>
      </c>
      <c r="F592">
        <v>0.29622934924100919</v>
      </c>
      <c r="G592">
        <v>0.42908855358543052</v>
      </c>
      <c r="H592" t="b">
        <v>0</v>
      </c>
      <c r="I592" t="b">
        <v>0</v>
      </c>
      <c r="J592" t="b">
        <v>0</v>
      </c>
    </row>
    <row r="593" spans="1:10" hidden="1" x14ac:dyDescent="0.2">
      <c r="A593" t="s">
        <v>702</v>
      </c>
      <c r="B593" t="str">
        <f>VLOOKUP(Table16[[#This Row],[Metabolite ID]],Table18[],2,FALSE)</f>
        <v>1-(1-enyl-palmitoyl)-2-linoleoyl-GPC (P-16:0/18:2)*</v>
      </c>
      <c r="C593" t="s">
        <v>1122</v>
      </c>
      <c r="D593">
        <v>599</v>
      </c>
      <c r="E593">
        <v>-0.2889680545235036</v>
      </c>
      <c r="F593">
        <v>0.18075773999625</v>
      </c>
      <c r="G593">
        <v>0.11042697020238181</v>
      </c>
      <c r="H593" t="b">
        <v>0</v>
      </c>
      <c r="I593" t="b">
        <v>0</v>
      </c>
      <c r="J593" t="b">
        <v>0</v>
      </c>
    </row>
    <row r="594" spans="1:10" hidden="1" x14ac:dyDescent="0.2">
      <c r="A594" t="s">
        <v>702</v>
      </c>
      <c r="B594" t="str">
        <f>VLOOKUP(Table16[[#This Row],[Metabolite ID]],Table18[],2,FALSE)</f>
        <v>1-(1-enyl-palmitoyl)-2-linoleoyl-GPC (P-16:0/18:2)*</v>
      </c>
      <c r="C594" t="s">
        <v>1123</v>
      </c>
      <c r="D594">
        <v>599</v>
      </c>
      <c r="E594">
        <v>-0.32883392814086132</v>
      </c>
      <c r="F594">
        <v>0.14675150210271101</v>
      </c>
      <c r="G594">
        <v>2.5408956714084958E-2</v>
      </c>
      <c r="H594" t="b">
        <v>0</v>
      </c>
      <c r="I594" t="b">
        <v>0</v>
      </c>
      <c r="J594" t="b">
        <v>0</v>
      </c>
    </row>
    <row r="595" spans="1:10" x14ac:dyDescent="0.2">
      <c r="A595" t="s">
        <v>851</v>
      </c>
      <c r="B595" t="str">
        <f>VLOOKUP(Table16[[#This Row],[Metabolite ID]],Table18[],2,FALSE)</f>
        <v>Valine</v>
      </c>
      <c r="C595" t="s">
        <v>1116</v>
      </c>
      <c r="D595">
        <v>599</v>
      </c>
      <c r="E595">
        <v>0.15369834593220391</v>
      </c>
      <c r="F595">
        <v>2.4108320437171392E-2</v>
      </c>
      <c r="G595" s="6">
        <v>1.8257694464091267E-10</v>
      </c>
      <c r="H595" t="b">
        <v>0</v>
      </c>
      <c r="I595" t="b">
        <v>0</v>
      </c>
      <c r="J595" t="b">
        <v>0</v>
      </c>
    </row>
    <row r="596" spans="1:10" hidden="1" x14ac:dyDescent="0.2">
      <c r="A596" t="s">
        <v>851</v>
      </c>
      <c r="B596" t="str">
        <f>VLOOKUP(Table16[[#This Row],[Metabolite ID]],Table18[],2,FALSE)</f>
        <v>Valine</v>
      </c>
      <c r="C596" t="s">
        <v>1117</v>
      </c>
      <c r="D596">
        <v>599</v>
      </c>
      <c r="E596">
        <v>0.15369834593220391</v>
      </c>
      <c r="F596">
        <v>2.1987170363744129E-2</v>
      </c>
      <c r="G596">
        <v>2.7417202590721634E-12</v>
      </c>
      <c r="H596" t="b">
        <v>0</v>
      </c>
      <c r="I596" t="b">
        <v>0</v>
      </c>
      <c r="J596" t="b">
        <v>0</v>
      </c>
    </row>
    <row r="597" spans="1:10" hidden="1" x14ac:dyDescent="0.2">
      <c r="A597" t="s">
        <v>851</v>
      </c>
      <c r="B597" t="str">
        <f>VLOOKUP(Table16[[#This Row],[Metabolite ID]],Table18[],2,FALSE)</f>
        <v>Valine</v>
      </c>
      <c r="C597" t="s">
        <v>1118</v>
      </c>
      <c r="D597">
        <v>599</v>
      </c>
      <c r="E597">
        <v>0.1539263322681482</v>
      </c>
      <c r="F597">
        <v>2.2249590523019964E-2</v>
      </c>
      <c r="G597">
        <v>4.5753211458210252E-12</v>
      </c>
      <c r="H597" t="b">
        <v>0</v>
      </c>
      <c r="I597" t="b">
        <v>0</v>
      </c>
      <c r="J597" t="b">
        <v>0</v>
      </c>
    </row>
    <row r="598" spans="1:10" hidden="1" x14ac:dyDescent="0.2">
      <c r="A598" t="s">
        <v>851</v>
      </c>
      <c r="B598" t="str">
        <f>VLOOKUP(Table16[[#This Row],[Metabolite ID]],Table18[],2,FALSE)</f>
        <v>Valine</v>
      </c>
      <c r="C598" t="s">
        <v>1119</v>
      </c>
      <c r="D598">
        <v>599</v>
      </c>
      <c r="E598">
        <v>0.1846377358490566</v>
      </c>
      <c r="F598">
        <v>3.3196971171699195E-2</v>
      </c>
      <c r="G598">
        <v>2.668761504224775E-8</v>
      </c>
      <c r="H598" t="b">
        <v>0</v>
      </c>
      <c r="I598" t="b">
        <v>0</v>
      </c>
      <c r="J598" t="b">
        <v>0</v>
      </c>
    </row>
    <row r="599" spans="1:10" hidden="1" x14ac:dyDescent="0.2">
      <c r="A599" t="s">
        <v>851</v>
      </c>
      <c r="B599" t="str">
        <f>VLOOKUP(Table16[[#This Row],[Metabolite ID]],Table18[],2,FALSE)</f>
        <v>Valine</v>
      </c>
      <c r="C599" t="s">
        <v>1120</v>
      </c>
      <c r="D599">
        <v>599</v>
      </c>
      <c r="E599">
        <v>0.14481965333336186</v>
      </c>
      <c r="F599">
        <v>3.7850715856607896E-2</v>
      </c>
      <c r="G599">
        <v>1.3020297584662407E-4</v>
      </c>
      <c r="H599" t="b">
        <v>0</v>
      </c>
      <c r="I599" t="b">
        <v>0</v>
      </c>
      <c r="J599" t="b">
        <v>0</v>
      </c>
    </row>
    <row r="600" spans="1:10" hidden="1" x14ac:dyDescent="0.2">
      <c r="A600" t="s">
        <v>851</v>
      </c>
      <c r="B600" t="str">
        <f>VLOOKUP(Table16[[#This Row],[Metabolite ID]],Table18[],2,FALSE)</f>
        <v>Valine</v>
      </c>
      <c r="C600" t="s">
        <v>1121</v>
      </c>
      <c r="D600">
        <v>599</v>
      </c>
      <c r="E600">
        <v>0.22572188554337425</v>
      </c>
      <c r="F600">
        <v>0.12478431867698983</v>
      </c>
      <c r="G600">
        <v>7.0969213407920853E-2</v>
      </c>
      <c r="H600" t="b">
        <v>0</v>
      </c>
      <c r="I600" t="b">
        <v>0</v>
      </c>
      <c r="J600" t="b">
        <v>0</v>
      </c>
    </row>
    <row r="601" spans="1:10" hidden="1" x14ac:dyDescent="0.2">
      <c r="A601" t="s">
        <v>851</v>
      </c>
      <c r="B601" t="str">
        <f>VLOOKUP(Table16[[#This Row],[Metabolite ID]],Table18[],2,FALSE)</f>
        <v>Valine</v>
      </c>
      <c r="C601" t="s">
        <v>1122</v>
      </c>
      <c r="D601">
        <v>599</v>
      </c>
      <c r="E601">
        <v>0.14245814602989482</v>
      </c>
      <c r="F601">
        <v>8.8604666804283166E-2</v>
      </c>
      <c r="G601">
        <v>0.10840788299894165</v>
      </c>
      <c r="H601" t="b">
        <v>0</v>
      </c>
      <c r="I601" t="b">
        <v>0</v>
      </c>
      <c r="J601" t="b">
        <v>0</v>
      </c>
    </row>
    <row r="602" spans="1:10" hidden="1" x14ac:dyDescent="0.2">
      <c r="A602" t="s">
        <v>851</v>
      </c>
      <c r="B602" t="str">
        <f>VLOOKUP(Table16[[#This Row],[Metabolite ID]],Table18[],2,FALSE)</f>
        <v>Valine</v>
      </c>
      <c r="C602" t="s">
        <v>1123</v>
      </c>
      <c r="D602">
        <v>599</v>
      </c>
      <c r="E602">
        <v>0.15038267966930793</v>
      </c>
      <c r="F602">
        <v>6.6837602145791278E-2</v>
      </c>
      <c r="G602">
        <v>2.4814142789521793E-2</v>
      </c>
      <c r="H602" t="b">
        <v>0</v>
      </c>
      <c r="I602" t="b">
        <v>0</v>
      </c>
      <c r="J602" t="b">
        <v>0</v>
      </c>
    </row>
    <row r="603" spans="1:10" x14ac:dyDescent="0.2">
      <c r="A603" t="s">
        <v>694</v>
      </c>
      <c r="B603" t="str">
        <f>VLOOKUP(Table16[[#This Row],[Metabolite ID]],Table18[],2,FALSE)</f>
        <v>1-palmitoyl-3-linoleoyl-glycerol (16:0/18:2)*</v>
      </c>
      <c r="C603" t="s">
        <v>1116</v>
      </c>
      <c r="D603">
        <v>599</v>
      </c>
      <c r="E603">
        <v>0.32173459314897301</v>
      </c>
      <c r="F603">
        <v>5.2547219744515976E-2</v>
      </c>
      <c r="G603" s="6">
        <v>9.1961820137091509E-10</v>
      </c>
      <c r="H603" t="b">
        <v>0</v>
      </c>
      <c r="I603" t="b">
        <v>0</v>
      </c>
      <c r="J603" t="b">
        <v>0</v>
      </c>
    </row>
    <row r="604" spans="1:10" hidden="1" x14ac:dyDescent="0.2">
      <c r="A604" t="s">
        <v>694</v>
      </c>
      <c r="B604" t="str">
        <f>VLOOKUP(Table16[[#This Row],[Metabolite ID]],Table18[],2,FALSE)</f>
        <v>1-palmitoyl-3-linoleoyl-glycerol (16:0/18:2)*</v>
      </c>
      <c r="C604" t="s">
        <v>1117</v>
      </c>
      <c r="D604">
        <v>599</v>
      </c>
      <c r="E604">
        <v>0.32173459314897301</v>
      </c>
      <c r="F604">
        <v>4.9087635115642403E-2</v>
      </c>
      <c r="G604">
        <v>5.5907249505464093E-11</v>
      </c>
      <c r="H604" t="b">
        <v>0</v>
      </c>
      <c r="I604" t="b">
        <v>0</v>
      </c>
      <c r="J604" t="b">
        <v>0</v>
      </c>
    </row>
    <row r="605" spans="1:10" hidden="1" x14ac:dyDescent="0.2">
      <c r="A605" t="s">
        <v>694</v>
      </c>
      <c r="B605" t="str">
        <f>VLOOKUP(Table16[[#This Row],[Metabolite ID]],Table18[],2,FALSE)</f>
        <v>1-palmitoyl-3-linoleoyl-glycerol (16:0/18:2)*</v>
      </c>
      <c r="C605" t="s">
        <v>1118</v>
      </c>
      <c r="D605">
        <v>599</v>
      </c>
      <c r="E605">
        <v>0.32469711528406031</v>
      </c>
      <c r="F605">
        <v>4.9642629100353178E-2</v>
      </c>
      <c r="G605">
        <v>6.1235088243025982E-11</v>
      </c>
      <c r="H605" t="b">
        <v>0</v>
      </c>
      <c r="I605" t="b">
        <v>0</v>
      </c>
      <c r="J605" t="b">
        <v>0</v>
      </c>
    </row>
    <row r="606" spans="1:10" hidden="1" x14ac:dyDescent="0.2">
      <c r="A606" t="s">
        <v>694</v>
      </c>
      <c r="B606" t="str">
        <f>VLOOKUP(Table16[[#This Row],[Metabolite ID]],Table18[],2,FALSE)</f>
        <v>1-palmitoyl-3-linoleoyl-glycerol (16:0/18:2)*</v>
      </c>
      <c r="C606" t="s">
        <v>1119</v>
      </c>
      <c r="D606">
        <v>599</v>
      </c>
      <c r="E606">
        <v>0.23005185185185187</v>
      </c>
      <c r="F606">
        <v>7.8071677402821116E-2</v>
      </c>
      <c r="G606">
        <v>3.2121071511743166E-3</v>
      </c>
      <c r="H606" t="b">
        <v>0</v>
      </c>
      <c r="I606" t="b">
        <v>0</v>
      </c>
      <c r="J606" t="b">
        <v>0</v>
      </c>
    </row>
    <row r="607" spans="1:10" hidden="1" x14ac:dyDescent="0.2">
      <c r="A607" t="s">
        <v>694</v>
      </c>
      <c r="B607" t="str">
        <f>VLOOKUP(Table16[[#This Row],[Metabolite ID]],Table18[],2,FALSE)</f>
        <v>1-palmitoyl-3-linoleoyl-glycerol (16:0/18:2)*</v>
      </c>
      <c r="C607" t="s">
        <v>1120</v>
      </c>
      <c r="D607">
        <v>599</v>
      </c>
      <c r="E607">
        <v>0.25779043356614922</v>
      </c>
      <c r="F607">
        <v>7.9112105039834305E-2</v>
      </c>
      <c r="G607">
        <v>1.1198471905215376E-3</v>
      </c>
      <c r="H607" t="b">
        <v>0</v>
      </c>
      <c r="I607" t="b">
        <v>0</v>
      </c>
      <c r="J607" t="b">
        <v>0</v>
      </c>
    </row>
    <row r="608" spans="1:10" hidden="1" x14ac:dyDescent="0.2">
      <c r="A608" t="s">
        <v>694</v>
      </c>
      <c r="B608" t="str">
        <f>VLOOKUP(Table16[[#This Row],[Metabolite ID]],Table18[],2,FALSE)</f>
        <v>1-palmitoyl-3-linoleoyl-glycerol (16:0/18:2)*</v>
      </c>
      <c r="C608" t="s">
        <v>1121</v>
      </c>
      <c r="D608">
        <v>599</v>
      </c>
      <c r="E608">
        <v>-5.270231287510363E-3</v>
      </c>
      <c r="F608">
        <v>0.30610723475905383</v>
      </c>
      <c r="G608">
        <v>0.98626928699258265</v>
      </c>
      <c r="H608" t="b">
        <v>0</v>
      </c>
      <c r="I608" t="b">
        <v>0</v>
      </c>
      <c r="J608" t="b">
        <v>0</v>
      </c>
    </row>
    <row r="609" spans="1:10" hidden="1" x14ac:dyDescent="0.2">
      <c r="A609" t="s">
        <v>694</v>
      </c>
      <c r="B609" t="str">
        <f>VLOOKUP(Table16[[#This Row],[Metabolite ID]],Table18[],2,FALSE)</f>
        <v>1-palmitoyl-3-linoleoyl-glycerol (16:0/18:2)*</v>
      </c>
      <c r="C609" t="s">
        <v>1122</v>
      </c>
      <c r="D609">
        <v>599</v>
      </c>
      <c r="E609">
        <v>4.2286268488471279E-2</v>
      </c>
      <c r="F609">
        <v>0.25461280679419612</v>
      </c>
      <c r="G609">
        <v>0.86814959173746775</v>
      </c>
      <c r="H609" t="b">
        <v>0</v>
      </c>
      <c r="I609" t="b">
        <v>0</v>
      </c>
      <c r="J609" t="b">
        <v>0</v>
      </c>
    </row>
    <row r="610" spans="1:10" hidden="1" x14ac:dyDescent="0.2">
      <c r="A610" t="s">
        <v>694</v>
      </c>
      <c r="B610" t="str">
        <f>VLOOKUP(Table16[[#This Row],[Metabolite ID]],Table18[],2,FALSE)</f>
        <v>1-palmitoyl-3-linoleoyl-glycerol (16:0/18:2)*</v>
      </c>
      <c r="C610" t="s">
        <v>1123</v>
      </c>
      <c r="D610">
        <v>599</v>
      </c>
      <c r="E610">
        <v>0.33628892085802664</v>
      </c>
      <c r="F610">
        <v>0.14548673525140376</v>
      </c>
      <c r="G610">
        <v>2.1146244385287043E-2</v>
      </c>
      <c r="H610" t="b">
        <v>0</v>
      </c>
      <c r="I610" t="b">
        <v>0</v>
      </c>
      <c r="J610" t="b">
        <v>0</v>
      </c>
    </row>
    <row r="611" spans="1:10" x14ac:dyDescent="0.2">
      <c r="A611" t="s">
        <v>828</v>
      </c>
      <c r="B611" t="str">
        <f>VLOOKUP(Table16[[#This Row],[Metabolite ID]],Table18[],2,FALSE)</f>
        <v>Concentration of small HDL particles</v>
      </c>
      <c r="C611" t="s">
        <v>1116</v>
      </c>
      <c r="D611">
        <v>599</v>
      </c>
      <c r="E611">
        <v>0.14749812134359747</v>
      </c>
      <c r="F611">
        <v>2.4115441668258426E-2</v>
      </c>
      <c r="G611" s="6">
        <v>9.5751894313944433E-10</v>
      </c>
      <c r="H611" t="b">
        <v>0</v>
      </c>
      <c r="I611" t="b">
        <v>0</v>
      </c>
      <c r="J611" t="b">
        <v>0</v>
      </c>
    </row>
    <row r="612" spans="1:10" hidden="1" x14ac:dyDescent="0.2">
      <c r="A612" t="s">
        <v>828</v>
      </c>
      <c r="B612" t="str">
        <f>VLOOKUP(Table16[[#This Row],[Metabolite ID]],Table18[],2,FALSE)</f>
        <v>Concentration of small HDL particles</v>
      </c>
      <c r="C612" t="s">
        <v>1117</v>
      </c>
      <c r="D612">
        <v>599</v>
      </c>
      <c r="E612">
        <v>0.14749812134359747</v>
      </c>
      <c r="F612">
        <v>2.1720651657378919E-2</v>
      </c>
      <c r="G612">
        <v>1.1160172431016106E-11</v>
      </c>
      <c r="H612" t="b">
        <v>0</v>
      </c>
      <c r="I612" t="b">
        <v>0</v>
      </c>
      <c r="J612" t="b">
        <v>0</v>
      </c>
    </row>
    <row r="613" spans="1:10" hidden="1" x14ac:dyDescent="0.2">
      <c r="A613" t="s">
        <v>828</v>
      </c>
      <c r="B613" t="str">
        <f>VLOOKUP(Table16[[#This Row],[Metabolite ID]],Table18[],2,FALSE)</f>
        <v>Concentration of small HDL particles</v>
      </c>
      <c r="C613" t="s">
        <v>1118</v>
      </c>
      <c r="D613">
        <v>599</v>
      </c>
      <c r="E613">
        <v>0.14779031964433884</v>
      </c>
      <c r="F613">
        <v>2.198158429933398E-2</v>
      </c>
      <c r="G613">
        <v>1.7756917810386668E-11</v>
      </c>
      <c r="H613" t="b">
        <v>0</v>
      </c>
      <c r="I613" t="b">
        <v>0</v>
      </c>
      <c r="J613" t="b">
        <v>0</v>
      </c>
    </row>
    <row r="614" spans="1:10" hidden="1" x14ac:dyDescent="0.2">
      <c r="A614" t="s">
        <v>828</v>
      </c>
      <c r="B614" t="str">
        <f>VLOOKUP(Table16[[#This Row],[Metabolite ID]],Table18[],2,FALSE)</f>
        <v>Concentration of small HDL particles</v>
      </c>
      <c r="C614" t="s">
        <v>1119</v>
      </c>
      <c r="D614">
        <v>599</v>
      </c>
      <c r="E614">
        <v>0.16256168224299067</v>
      </c>
      <c r="F614">
        <v>3.4752843464802279E-2</v>
      </c>
      <c r="G614">
        <v>2.9017950078246938E-6</v>
      </c>
      <c r="H614" t="b">
        <v>0</v>
      </c>
      <c r="I614" t="b">
        <v>0</v>
      </c>
      <c r="J614" t="b">
        <v>0</v>
      </c>
    </row>
    <row r="615" spans="1:10" hidden="1" x14ac:dyDescent="0.2">
      <c r="A615" t="s">
        <v>828</v>
      </c>
      <c r="B615" t="str">
        <f>VLOOKUP(Table16[[#This Row],[Metabolite ID]],Table18[],2,FALSE)</f>
        <v>Concentration of small HDL particles</v>
      </c>
      <c r="C615" t="s">
        <v>1120</v>
      </c>
      <c r="D615">
        <v>599</v>
      </c>
      <c r="E615">
        <v>0.1063025686963277</v>
      </c>
      <c r="F615">
        <v>3.6281699239422815E-2</v>
      </c>
      <c r="G615">
        <v>3.3904649910859275E-3</v>
      </c>
      <c r="H615" t="b">
        <v>0</v>
      </c>
      <c r="I615" t="b">
        <v>0</v>
      </c>
      <c r="J615" t="b">
        <v>0</v>
      </c>
    </row>
    <row r="616" spans="1:10" hidden="1" x14ac:dyDescent="0.2">
      <c r="A616" t="s">
        <v>828</v>
      </c>
      <c r="B616" t="str">
        <f>VLOOKUP(Table16[[#This Row],[Metabolite ID]],Table18[],2,FALSE)</f>
        <v>Concentration of small HDL particles</v>
      </c>
      <c r="C616" t="s">
        <v>1121</v>
      </c>
      <c r="D616">
        <v>599</v>
      </c>
      <c r="E616">
        <v>0.18897093341179261</v>
      </c>
      <c r="F616">
        <v>0.12624724931656095</v>
      </c>
      <c r="G616">
        <v>0.13496454860122606</v>
      </c>
      <c r="H616" t="b">
        <v>0</v>
      </c>
      <c r="I616" t="b">
        <v>0</v>
      </c>
      <c r="J616" t="b">
        <v>0</v>
      </c>
    </row>
    <row r="617" spans="1:10" hidden="1" x14ac:dyDescent="0.2">
      <c r="A617" t="s">
        <v>828</v>
      </c>
      <c r="B617" t="str">
        <f>VLOOKUP(Table16[[#This Row],[Metabolite ID]],Table18[],2,FALSE)</f>
        <v>Concentration of small HDL particles</v>
      </c>
      <c r="C617" t="s">
        <v>1122</v>
      </c>
      <c r="D617">
        <v>599</v>
      </c>
      <c r="E617">
        <v>7.8015140569482E-2</v>
      </c>
      <c r="F617">
        <v>8.6978252620081672E-2</v>
      </c>
      <c r="G617">
        <v>0.3701065627693535</v>
      </c>
      <c r="H617" t="b">
        <v>0</v>
      </c>
      <c r="I617" t="b">
        <v>0</v>
      </c>
      <c r="J617" t="b">
        <v>0</v>
      </c>
    </row>
    <row r="618" spans="1:10" hidden="1" x14ac:dyDescent="0.2">
      <c r="A618" t="s">
        <v>828</v>
      </c>
      <c r="B618" t="str">
        <f>VLOOKUP(Table16[[#This Row],[Metabolite ID]],Table18[],2,FALSE)</f>
        <v>Concentration of small HDL particles</v>
      </c>
      <c r="C618" t="s">
        <v>1123</v>
      </c>
      <c r="D618">
        <v>599</v>
      </c>
      <c r="E618">
        <v>8.823576605847841E-2</v>
      </c>
      <c r="F618">
        <v>6.6832002137862945E-2</v>
      </c>
      <c r="G618">
        <v>0.18725344432180108</v>
      </c>
      <c r="H618" t="b">
        <v>0</v>
      </c>
      <c r="I618" t="b">
        <v>0</v>
      </c>
      <c r="J618" t="b">
        <v>0</v>
      </c>
    </row>
    <row r="619" spans="1:10" x14ac:dyDescent="0.2">
      <c r="A619" t="s">
        <v>658</v>
      </c>
      <c r="B619" t="str">
        <f>VLOOKUP(Table16[[#This Row],[Metabolite ID]],Table18[],2,FALSE)</f>
        <v>1-oleoyl-2-linoleoyl-GPC (18:1/18:2)*</v>
      </c>
      <c r="C619" t="s">
        <v>1116</v>
      </c>
      <c r="D619">
        <v>599</v>
      </c>
      <c r="E619">
        <v>-0.3160066112670617</v>
      </c>
      <c r="F619">
        <v>5.1879611578195296E-2</v>
      </c>
      <c r="G619" s="6">
        <v>1.1210089444002765E-9</v>
      </c>
      <c r="H619" t="b">
        <v>0</v>
      </c>
      <c r="I619" t="b">
        <v>0</v>
      </c>
      <c r="J619" t="b">
        <v>0</v>
      </c>
    </row>
    <row r="620" spans="1:10" hidden="1" x14ac:dyDescent="0.2">
      <c r="A620" t="s">
        <v>658</v>
      </c>
      <c r="B620" t="str">
        <f>VLOOKUP(Table16[[#This Row],[Metabolite ID]],Table18[],2,FALSE)</f>
        <v>1-oleoyl-2-linoleoyl-GPC (18:1/18:2)*</v>
      </c>
      <c r="C620" t="s">
        <v>1117</v>
      </c>
      <c r="D620">
        <v>599</v>
      </c>
      <c r="E620">
        <v>-0.3160066112670617</v>
      </c>
      <c r="F620">
        <v>4.7932266307286496E-2</v>
      </c>
      <c r="G620">
        <v>4.3168272565175091E-11</v>
      </c>
      <c r="H620" t="b">
        <v>0</v>
      </c>
      <c r="I620" t="b">
        <v>0</v>
      </c>
      <c r="J620" t="b">
        <v>0</v>
      </c>
    </row>
    <row r="621" spans="1:10" hidden="1" x14ac:dyDescent="0.2">
      <c r="A621" t="s">
        <v>658</v>
      </c>
      <c r="B621" t="str">
        <f>VLOOKUP(Table16[[#This Row],[Metabolite ID]],Table18[],2,FALSE)</f>
        <v>1-oleoyl-2-linoleoyl-GPC (18:1/18:2)*</v>
      </c>
      <c r="C621" t="s">
        <v>1118</v>
      </c>
      <c r="D621">
        <v>599</v>
      </c>
      <c r="E621">
        <v>-0.31545259599259567</v>
      </c>
      <c r="F621">
        <v>4.8493965948951633E-2</v>
      </c>
      <c r="G621">
        <v>7.7700334530804099E-11</v>
      </c>
      <c r="H621" t="b">
        <v>0</v>
      </c>
      <c r="I621" t="b">
        <v>0</v>
      </c>
      <c r="J621" t="b">
        <v>0</v>
      </c>
    </row>
    <row r="622" spans="1:10" hidden="1" x14ac:dyDescent="0.2">
      <c r="A622" t="s">
        <v>658</v>
      </c>
      <c r="B622" t="str">
        <f>VLOOKUP(Table16[[#This Row],[Metabolite ID]],Table18[],2,FALSE)</f>
        <v>1-oleoyl-2-linoleoyl-GPC (18:1/18:2)*</v>
      </c>
      <c r="C622" t="s">
        <v>1119</v>
      </c>
      <c r="D622">
        <v>599</v>
      </c>
      <c r="E622">
        <v>-0.28552192982456137</v>
      </c>
      <c r="F622">
        <v>7.697374949780289E-2</v>
      </c>
      <c r="G622">
        <v>2.0779892589553299E-4</v>
      </c>
      <c r="H622" t="b">
        <v>0</v>
      </c>
      <c r="I622" t="b">
        <v>0</v>
      </c>
      <c r="J622" t="b">
        <v>0</v>
      </c>
    </row>
    <row r="623" spans="1:10" hidden="1" x14ac:dyDescent="0.2">
      <c r="A623" t="s">
        <v>658</v>
      </c>
      <c r="B623" t="str">
        <f>VLOOKUP(Table16[[#This Row],[Metabolite ID]],Table18[],2,FALSE)</f>
        <v>1-oleoyl-2-linoleoyl-GPC (18:1/18:2)*</v>
      </c>
      <c r="C623" t="s">
        <v>1120</v>
      </c>
      <c r="D623">
        <v>599</v>
      </c>
      <c r="E623">
        <v>-0.30287763701672971</v>
      </c>
      <c r="F623">
        <v>8.2657996401792E-2</v>
      </c>
      <c r="G623">
        <v>2.4808698594965093E-4</v>
      </c>
      <c r="H623" t="b">
        <v>0</v>
      </c>
      <c r="I623" t="b">
        <v>0</v>
      </c>
      <c r="J623" t="b">
        <v>0</v>
      </c>
    </row>
    <row r="624" spans="1:10" hidden="1" x14ac:dyDescent="0.2">
      <c r="A624" t="s">
        <v>658</v>
      </c>
      <c r="B624" t="str">
        <f>VLOOKUP(Table16[[#This Row],[Metabolite ID]],Table18[],2,FALSE)</f>
        <v>1-oleoyl-2-linoleoyl-GPC (18:1/18:2)*</v>
      </c>
      <c r="C624" t="s">
        <v>1121</v>
      </c>
      <c r="D624">
        <v>599</v>
      </c>
      <c r="E624">
        <v>-0.37912482630173105</v>
      </c>
      <c r="F624">
        <v>0.27182587851784046</v>
      </c>
      <c r="G624">
        <v>0.16361388827900841</v>
      </c>
      <c r="H624" t="b">
        <v>0</v>
      </c>
      <c r="I624" t="b">
        <v>0</v>
      </c>
      <c r="J624" t="b">
        <v>0</v>
      </c>
    </row>
    <row r="625" spans="1:10" hidden="1" x14ac:dyDescent="0.2">
      <c r="A625" t="s">
        <v>658</v>
      </c>
      <c r="B625" t="str">
        <f>VLOOKUP(Table16[[#This Row],[Metabolite ID]],Table18[],2,FALSE)</f>
        <v>1-oleoyl-2-linoleoyl-GPC (18:1/18:2)*</v>
      </c>
      <c r="C625" t="s">
        <v>1122</v>
      </c>
      <c r="D625">
        <v>599</v>
      </c>
      <c r="E625">
        <v>-0.285611676520654</v>
      </c>
      <c r="F625">
        <v>0.18214024210592031</v>
      </c>
      <c r="G625">
        <v>0.11738988723138347</v>
      </c>
      <c r="H625" t="b">
        <v>0</v>
      </c>
      <c r="I625" t="b">
        <v>0</v>
      </c>
      <c r="J625" t="b">
        <v>0</v>
      </c>
    </row>
    <row r="626" spans="1:10" hidden="1" x14ac:dyDescent="0.2">
      <c r="A626" t="s">
        <v>658</v>
      </c>
      <c r="B626" t="str">
        <f>VLOOKUP(Table16[[#This Row],[Metabolite ID]],Table18[],2,FALSE)</f>
        <v>1-oleoyl-2-linoleoyl-GPC (18:1/18:2)*</v>
      </c>
      <c r="C626" t="s">
        <v>1123</v>
      </c>
      <c r="D626">
        <v>599</v>
      </c>
      <c r="E626">
        <v>-0.40458895842576459</v>
      </c>
      <c r="F626">
        <v>0.14386849646241276</v>
      </c>
      <c r="G626">
        <v>5.0819271212938864E-3</v>
      </c>
      <c r="H626" t="b">
        <v>0</v>
      </c>
      <c r="I626" t="b">
        <v>0</v>
      </c>
      <c r="J626" t="b">
        <v>0</v>
      </c>
    </row>
    <row r="627" spans="1:10" x14ac:dyDescent="0.2">
      <c r="A627" t="s">
        <v>691</v>
      </c>
      <c r="B627" t="str">
        <f>VLOOKUP(Table16[[#This Row],[Metabolite ID]],Table18[],2,FALSE)</f>
        <v>1-stearoyl-2-dihomo-linolenoyl-GPC (18:0/20:3n3 or 6)*</v>
      </c>
      <c r="C627" t="s">
        <v>1116</v>
      </c>
      <c r="D627">
        <v>599</v>
      </c>
      <c r="E627">
        <v>0.29504992884523229</v>
      </c>
      <c r="F627">
        <v>4.8889173932610414E-2</v>
      </c>
      <c r="G627" s="6">
        <v>1.5888691251311644E-9</v>
      </c>
      <c r="H627" t="b">
        <v>0</v>
      </c>
      <c r="I627" t="b">
        <v>0</v>
      </c>
      <c r="J627" t="b">
        <v>0</v>
      </c>
    </row>
    <row r="628" spans="1:10" hidden="1" x14ac:dyDescent="0.2">
      <c r="A628" t="s">
        <v>691</v>
      </c>
      <c r="B628" t="str">
        <f>VLOOKUP(Table16[[#This Row],[Metabolite ID]],Table18[],2,FALSE)</f>
        <v>1-stearoyl-2-dihomo-linolenoyl-GPC (18:0/20:3n3 or 6)*</v>
      </c>
      <c r="C628" t="s">
        <v>1117</v>
      </c>
      <c r="D628">
        <v>599</v>
      </c>
      <c r="E628">
        <v>0.29504992884523229</v>
      </c>
      <c r="F628">
        <v>4.7709068014108069E-2</v>
      </c>
      <c r="G628">
        <v>6.2355941971101739E-10</v>
      </c>
      <c r="H628" t="b">
        <v>0</v>
      </c>
      <c r="I628" t="b">
        <v>0</v>
      </c>
      <c r="J628" t="b">
        <v>0</v>
      </c>
    </row>
    <row r="629" spans="1:10" hidden="1" x14ac:dyDescent="0.2">
      <c r="A629" t="s">
        <v>691</v>
      </c>
      <c r="B629" t="str">
        <f>VLOOKUP(Table16[[#This Row],[Metabolite ID]],Table18[],2,FALSE)</f>
        <v>1-stearoyl-2-dihomo-linolenoyl-GPC (18:0/20:3n3 or 6)*</v>
      </c>
      <c r="C629" t="s">
        <v>1118</v>
      </c>
      <c r="D629">
        <v>599</v>
      </c>
      <c r="E629">
        <v>0.29755011913939444</v>
      </c>
      <c r="F629">
        <v>4.8201590231705095E-2</v>
      </c>
      <c r="G629">
        <v>6.6991237358534873E-10</v>
      </c>
      <c r="H629" t="b">
        <v>0</v>
      </c>
      <c r="I629" t="b">
        <v>0</v>
      </c>
      <c r="J629" t="b">
        <v>0</v>
      </c>
    </row>
    <row r="630" spans="1:10" hidden="1" x14ac:dyDescent="0.2">
      <c r="A630" t="s">
        <v>691</v>
      </c>
      <c r="B630" t="str">
        <f>VLOOKUP(Table16[[#This Row],[Metabolite ID]],Table18[],2,FALSE)</f>
        <v>1-stearoyl-2-dihomo-linolenoyl-GPC (18:0/20:3n3 or 6)*</v>
      </c>
      <c r="C630" t="s">
        <v>1119</v>
      </c>
      <c r="D630">
        <v>599</v>
      </c>
      <c r="E630">
        <v>0.3073657894736842</v>
      </c>
      <c r="F630">
        <v>7.4182538907178963E-2</v>
      </c>
      <c r="G630">
        <v>3.4223743413382992E-5</v>
      </c>
      <c r="H630" t="b">
        <v>0</v>
      </c>
      <c r="I630" t="b">
        <v>0</v>
      </c>
      <c r="J630" t="b">
        <v>0</v>
      </c>
    </row>
    <row r="631" spans="1:10" hidden="1" x14ac:dyDescent="0.2">
      <c r="A631" t="s">
        <v>691</v>
      </c>
      <c r="B631" t="str">
        <f>VLOOKUP(Table16[[#This Row],[Metabolite ID]],Table18[],2,FALSE)</f>
        <v>1-stearoyl-2-dihomo-linolenoyl-GPC (18:0/20:3n3 or 6)*</v>
      </c>
      <c r="C631" t="s">
        <v>1120</v>
      </c>
      <c r="D631">
        <v>599</v>
      </c>
      <c r="E631">
        <v>0.29264750536557632</v>
      </c>
      <c r="F631">
        <v>7.3033417445135806E-2</v>
      </c>
      <c r="G631">
        <v>6.1485592414317849E-5</v>
      </c>
      <c r="H631" t="b">
        <v>0</v>
      </c>
      <c r="I631" t="b">
        <v>0</v>
      </c>
      <c r="J631" t="b">
        <v>0</v>
      </c>
    </row>
    <row r="632" spans="1:10" hidden="1" x14ac:dyDescent="0.2">
      <c r="A632" t="s">
        <v>691</v>
      </c>
      <c r="B632" t="str">
        <f>VLOOKUP(Table16[[#This Row],[Metabolite ID]],Table18[],2,FALSE)</f>
        <v>1-stearoyl-2-dihomo-linolenoyl-GPC (18:0/20:3n3 or 6)*</v>
      </c>
      <c r="C632" t="s">
        <v>1121</v>
      </c>
      <c r="D632">
        <v>599</v>
      </c>
      <c r="E632">
        <v>4.7215035406729555E-2</v>
      </c>
      <c r="F632">
        <v>0.26647201162297524</v>
      </c>
      <c r="G632">
        <v>0.85942250748160198</v>
      </c>
      <c r="H632" t="b">
        <v>0</v>
      </c>
      <c r="I632" t="b">
        <v>0</v>
      </c>
      <c r="J632" t="b">
        <v>0</v>
      </c>
    </row>
    <row r="633" spans="1:10" hidden="1" x14ac:dyDescent="0.2">
      <c r="A633" t="s">
        <v>691</v>
      </c>
      <c r="B633" t="str">
        <f>VLOOKUP(Table16[[#This Row],[Metabolite ID]],Table18[],2,FALSE)</f>
        <v>1-stearoyl-2-dihomo-linolenoyl-GPC (18:0/20:3n3 or 6)*</v>
      </c>
      <c r="C633" t="s">
        <v>1122</v>
      </c>
      <c r="D633">
        <v>599</v>
      </c>
      <c r="E633">
        <v>0.32871443403481138</v>
      </c>
      <c r="F633">
        <v>0.1856809096135536</v>
      </c>
      <c r="G633">
        <v>7.7183462314006454E-2</v>
      </c>
      <c r="H633" t="b">
        <v>0</v>
      </c>
      <c r="I633" t="b">
        <v>0</v>
      </c>
      <c r="J633" t="b">
        <v>0</v>
      </c>
    </row>
    <row r="634" spans="1:10" hidden="1" x14ac:dyDescent="0.2">
      <c r="A634" t="s">
        <v>691</v>
      </c>
      <c r="B634" t="str">
        <f>VLOOKUP(Table16[[#This Row],[Metabolite ID]],Table18[],2,FALSE)</f>
        <v>1-stearoyl-2-dihomo-linolenoyl-GPC (18:0/20:3n3 or 6)*</v>
      </c>
      <c r="C634" t="s">
        <v>1123</v>
      </c>
      <c r="D634">
        <v>599</v>
      </c>
      <c r="E634">
        <v>0.27994848521016458</v>
      </c>
      <c r="F634">
        <v>0.13555295744898235</v>
      </c>
      <c r="G634">
        <v>3.9332029591287572E-2</v>
      </c>
      <c r="H634" t="b">
        <v>0</v>
      </c>
      <c r="I634" t="b">
        <v>0</v>
      </c>
      <c r="J634" t="b">
        <v>0</v>
      </c>
    </row>
    <row r="635" spans="1:10" x14ac:dyDescent="0.2">
      <c r="A635" t="s">
        <v>872</v>
      </c>
      <c r="B635" t="str">
        <f>VLOOKUP(Table16[[#This Row],[Metabolite ID]],Table18[],2,FALSE)</f>
        <v>Total lipids in very small VLDL</v>
      </c>
      <c r="C635" t="s">
        <v>1116</v>
      </c>
      <c r="D635">
        <v>599</v>
      </c>
      <c r="E635">
        <v>0.18986531737103668</v>
      </c>
      <c r="F635">
        <v>3.147401496699067E-2</v>
      </c>
      <c r="G635" s="6">
        <v>1.6149562921586829E-9</v>
      </c>
      <c r="H635" t="b">
        <v>0</v>
      </c>
      <c r="I635" t="b">
        <v>0</v>
      </c>
      <c r="J635" t="b">
        <v>0</v>
      </c>
    </row>
    <row r="636" spans="1:10" hidden="1" x14ac:dyDescent="0.2">
      <c r="A636" t="s">
        <v>872</v>
      </c>
      <c r="B636" t="str">
        <f>VLOOKUP(Table16[[#This Row],[Metabolite ID]],Table18[],2,FALSE)</f>
        <v>Total lipids in very small VLDL</v>
      </c>
      <c r="C636" t="s">
        <v>1117</v>
      </c>
      <c r="D636">
        <v>599</v>
      </c>
      <c r="E636">
        <v>0.18986531737103668</v>
      </c>
      <c r="F636">
        <v>2.1649883245802849E-2</v>
      </c>
      <c r="G636">
        <v>1.7897134471361822E-18</v>
      </c>
      <c r="H636" t="b">
        <v>0</v>
      </c>
      <c r="I636" t="b">
        <v>0</v>
      </c>
      <c r="J636" t="b">
        <v>0</v>
      </c>
    </row>
    <row r="637" spans="1:10" hidden="1" x14ac:dyDescent="0.2">
      <c r="A637" t="s">
        <v>872</v>
      </c>
      <c r="B637" t="str">
        <f>VLOOKUP(Table16[[#This Row],[Metabolite ID]],Table18[],2,FALSE)</f>
        <v>Total lipids in very small VLDL</v>
      </c>
      <c r="C637" t="s">
        <v>1118</v>
      </c>
      <c r="D637">
        <v>599</v>
      </c>
      <c r="E637">
        <v>0.1901101576132076</v>
      </c>
      <c r="F637">
        <v>2.2136873431617937E-2</v>
      </c>
      <c r="G637">
        <v>8.8541900556604868E-18</v>
      </c>
      <c r="H637" t="b">
        <v>0</v>
      </c>
      <c r="I637" t="b">
        <v>0</v>
      </c>
      <c r="J637" t="b">
        <v>0</v>
      </c>
    </row>
    <row r="638" spans="1:10" hidden="1" x14ac:dyDescent="0.2">
      <c r="A638" t="s">
        <v>872</v>
      </c>
      <c r="B638" t="str">
        <f>VLOOKUP(Table16[[#This Row],[Metabolite ID]],Table18[],2,FALSE)</f>
        <v>Total lipids in very small VLDL</v>
      </c>
      <c r="C638" t="s">
        <v>1119</v>
      </c>
      <c r="D638">
        <v>599</v>
      </c>
      <c r="E638">
        <v>0.18923333333333334</v>
      </c>
      <c r="F638">
        <v>3.5043502247647247E-2</v>
      </c>
      <c r="G638">
        <v>6.6657634835417091E-8</v>
      </c>
      <c r="H638" t="b">
        <v>0</v>
      </c>
      <c r="I638" t="b">
        <v>0</v>
      </c>
      <c r="J638" t="b">
        <v>0</v>
      </c>
    </row>
    <row r="639" spans="1:10" hidden="1" x14ac:dyDescent="0.2">
      <c r="A639" t="s">
        <v>872</v>
      </c>
      <c r="B639" t="str">
        <f>VLOOKUP(Table16[[#This Row],[Metabolite ID]],Table18[],2,FALSE)</f>
        <v>Total lipids in very small VLDL</v>
      </c>
      <c r="C639" t="s">
        <v>1120</v>
      </c>
      <c r="D639">
        <v>599</v>
      </c>
      <c r="E639">
        <v>0.24161127566089211</v>
      </c>
      <c r="F639">
        <v>3.8034446338518636E-2</v>
      </c>
      <c r="G639">
        <v>2.1193561490617107E-10</v>
      </c>
      <c r="H639" t="b">
        <v>0</v>
      </c>
      <c r="I639" t="b">
        <v>0</v>
      </c>
      <c r="J639" t="b">
        <v>0</v>
      </c>
    </row>
    <row r="640" spans="1:10" hidden="1" x14ac:dyDescent="0.2">
      <c r="A640" t="s">
        <v>872</v>
      </c>
      <c r="B640" t="str">
        <f>VLOOKUP(Table16[[#This Row],[Metabolite ID]],Table18[],2,FALSE)</f>
        <v>Total lipids in very small VLDL</v>
      </c>
      <c r="C640" t="s">
        <v>1121</v>
      </c>
      <c r="D640">
        <v>599</v>
      </c>
      <c r="E640">
        <v>0.14722433797372592</v>
      </c>
      <c r="F640">
        <v>0.13663855595754079</v>
      </c>
      <c r="G640">
        <v>0.28170351504703151</v>
      </c>
      <c r="H640" t="b">
        <v>0</v>
      </c>
      <c r="I640" t="b">
        <v>0</v>
      </c>
      <c r="J640" t="b">
        <v>0</v>
      </c>
    </row>
    <row r="641" spans="1:10" hidden="1" x14ac:dyDescent="0.2">
      <c r="A641" t="s">
        <v>872</v>
      </c>
      <c r="B641" t="str">
        <f>VLOOKUP(Table16[[#This Row],[Metabolite ID]],Table18[],2,FALSE)</f>
        <v>Total lipids in very small VLDL</v>
      </c>
      <c r="C641" t="s">
        <v>1122</v>
      </c>
      <c r="D641">
        <v>599</v>
      </c>
      <c r="E641">
        <v>0.26023215272922151</v>
      </c>
      <c r="F641">
        <v>8.2901398251037581E-2</v>
      </c>
      <c r="G641">
        <v>1.7784472485150558E-3</v>
      </c>
      <c r="H641" t="b">
        <v>0</v>
      </c>
      <c r="I641" t="b">
        <v>0</v>
      </c>
      <c r="J641" t="b">
        <v>0</v>
      </c>
    </row>
    <row r="642" spans="1:10" hidden="1" x14ac:dyDescent="0.2">
      <c r="A642" t="s">
        <v>872</v>
      </c>
      <c r="B642" t="str">
        <f>VLOOKUP(Table16[[#This Row],[Metabolite ID]],Table18[],2,FALSE)</f>
        <v>Total lipids in very small VLDL</v>
      </c>
      <c r="C642" t="s">
        <v>1123</v>
      </c>
      <c r="D642">
        <v>599</v>
      </c>
      <c r="E642">
        <v>0.1090793588820269</v>
      </c>
      <c r="F642">
        <v>8.7215214125582016E-2</v>
      </c>
      <c r="G642">
        <v>0.21153686739133981</v>
      </c>
      <c r="H642" t="b">
        <v>0</v>
      </c>
      <c r="I642" t="b">
        <v>0</v>
      </c>
      <c r="J642" t="b">
        <v>0</v>
      </c>
    </row>
    <row r="643" spans="1:10" x14ac:dyDescent="0.2">
      <c r="A643" t="s">
        <v>823</v>
      </c>
      <c r="B643" t="str">
        <f>VLOOKUP(Table16[[#This Row],[Metabolite ID]],Table18[],2,FALSE)</f>
        <v>Saturated fatty acids</v>
      </c>
      <c r="C643" t="s">
        <v>1116</v>
      </c>
      <c r="D643">
        <v>599</v>
      </c>
      <c r="E643">
        <v>0.16429746436345374</v>
      </c>
      <c r="F643">
        <v>2.8544900278306924E-2</v>
      </c>
      <c r="G643" s="6">
        <v>8.6255196233251893E-9</v>
      </c>
      <c r="H643" t="b">
        <v>0</v>
      </c>
      <c r="I643" t="b">
        <v>0</v>
      </c>
      <c r="J643" t="b">
        <v>0</v>
      </c>
    </row>
    <row r="644" spans="1:10" hidden="1" x14ac:dyDescent="0.2">
      <c r="A644" t="s">
        <v>823</v>
      </c>
      <c r="B644" t="str">
        <f>VLOOKUP(Table16[[#This Row],[Metabolite ID]],Table18[],2,FALSE)</f>
        <v>Saturated fatty acids</v>
      </c>
      <c r="C644" t="s">
        <v>1117</v>
      </c>
      <c r="D644">
        <v>599</v>
      </c>
      <c r="E644">
        <v>0.16429746436345374</v>
      </c>
      <c r="F644">
        <v>2.1815865487445445E-2</v>
      </c>
      <c r="G644">
        <v>5.0314638682355955E-14</v>
      </c>
      <c r="H644" t="b">
        <v>0</v>
      </c>
      <c r="I644" t="b">
        <v>0</v>
      </c>
      <c r="J644" t="b">
        <v>0</v>
      </c>
    </row>
    <row r="645" spans="1:10" hidden="1" x14ac:dyDescent="0.2">
      <c r="A645" t="s">
        <v>823</v>
      </c>
      <c r="B645" t="str">
        <f>VLOOKUP(Table16[[#This Row],[Metabolite ID]],Table18[],2,FALSE)</f>
        <v>Saturated fatty acids</v>
      </c>
      <c r="C645" t="s">
        <v>1118</v>
      </c>
      <c r="D645">
        <v>599</v>
      </c>
      <c r="E645">
        <v>0.16491845991144563</v>
      </c>
      <c r="F645">
        <v>2.2199046162562776E-2</v>
      </c>
      <c r="G645">
        <v>1.0935671110692286E-13</v>
      </c>
      <c r="H645" t="b">
        <v>0</v>
      </c>
      <c r="I645" t="b">
        <v>0</v>
      </c>
      <c r="J645" t="b">
        <v>0</v>
      </c>
    </row>
    <row r="646" spans="1:10" hidden="1" x14ac:dyDescent="0.2">
      <c r="A646" t="s">
        <v>823</v>
      </c>
      <c r="B646" t="str">
        <f>VLOOKUP(Table16[[#This Row],[Metabolite ID]],Table18[],2,FALSE)</f>
        <v>Saturated fatty acids</v>
      </c>
      <c r="C646" t="s">
        <v>1119</v>
      </c>
      <c r="D646">
        <v>599</v>
      </c>
      <c r="E646">
        <v>0.13460545454545456</v>
      </c>
      <c r="F646">
        <v>3.3927419809230419E-2</v>
      </c>
      <c r="G646">
        <v>7.2644733250787783E-5</v>
      </c>
      <c r="H646" t="b">
        <v>0</v>
      </c>
      <c r="I646" t="b">
        <v>0</v>
      </c>
      <c r="J646" t="b">
        <v>0</v>
      </c>
    </row>
    <row r="647" spans="1:10" hidden="1" x14ac:dyDescent="0.2">
      <c r="A647" t="s">
        <v>823</v>
      </c>
      <c r="B647" t="str">
        <f>VLOOKUP(Table16[[#This Row],[Metabolite ID]],Table18[],2,FALSE)</f>
        <v>Saturated fatty acids</v>
      </c>
      <c r="C647" t="s">
        <v>1120</v>
      </c>
      <c r="D647">
        <v>599</v>
      </c>
      <c r="E647">
        <v>0.2175972721103111</v>
      </c>
      <c r="F647">
        <v>4.0870689376402522E-2</v>
      </c>
      <c r="G647">
        <v>1.0148638554999344E-7</v>
      </c>
      <c r="H647" t="b">
        <v>0</v>
      </c>
      <c r="I647" t="b">
        <v>0</v>
      </c>
      <c r="J647" t="b">
        <v>0</v>
      </c>
    </row>
    <row r="648" spans="1:10" hidden="1" x14ac:dyDescent="0.2">
      <c r="A648" t="s">
        <v>823</v>
      </c>
      <c r="B648" t="str">
        <f>VLOOKUP(Table16[[#This Row],[Metabolite ID]],Table18[],2,FALSE)</f>
        <v>Saturated fatty acids</v>
      </c>
      <c r="C648" t="s">
        <v>1121</v>
      </c>
      <c r="D648">
        <v>599</v>
      </c>
      <c r="E648">
        <v>9.9673092947122122E-2</v>
      </c>
      <c r="F648">
        <v>0.12691271318489886</v>
      </c>
      <c r="G648">
        <v>0.43254929976571144</v>
      </c>
      <c r="H648" t="b">
        <v>0</v>
      </c>
      <c r="I648" t="b">
        <v>0</v>
      </c>
      <c r="J648" t="b">
        <v>0</v>
      </c>
    </row>
    <row r="649" spans="1:10" hidden="1" x14ac:dyDescent="0.2">
      <c r="A649" t="s">
        <v>823</v>
      </c>
      <c r="B649" t="str">
        <f>VLOOKUP(Table16[[#This Row],[Metabolite ID]],Table18[],2,FALSE)</f>
        <v>Saturated fatty acids</v>
      </c>
      <c r="C649" t="s">
        <v>1122</v>
      </c>
      <c r="D649">
        <v>599</v>
      </c>
      <c r="E649">
        <v>0.21835212519295233</v>
      </c>
      <c r="F649">
        <v>7.9657440463633669E-2</v>
      </c>
      <c r="G649">
        <v>6.3057133075855032E-3</v>
      </c>
      <c r="H649" t="b">
        <v>0</v>
      </c>
      <c r="I649" t="b">
        <v>0</v>
      </c>
      <c r="J649" t="b">
        <v>0</v>
      </c>
    </row>
    <row r="650" spans="1:10" hidden="1" x14ac:dyDescent="0.2">
      <c r="A650" t="s">
        <v>823</v>
      </c>
      <c r="B650" t="str">
        <f>VLOOKUP(Table16[[#This Row],[Metabolite ID]],Table18[],2,FALSE)</f>
        <v>Saturated fatty acids</v>
      </c>
      <c r="C650" t="s">
        <v>1123</v>
      </c>
      <c r="D650">
        <v>599</v>
      </c>
      <c r="E650">
        <v>0.16715690191444765</v>
      </c>
      <c r="F650">
        <v>7.915290900988671E-2</v>
      </c>
      <c r="G650">
        <v>3.5116496301316871E-2</v>
      </c>
      <c r="H650" t="b">
        <v>0</v>
      </c>
      <c r="I650" t="b">
        <v>0</v>
      </c>
      <c r="J650" t="b">
        <v>0</v>
      </c>
    </row>
    <row r="651" spans="1:10" x14ac:dyDescent="0.2">
      <c r="A651" t="s">
        <v>847</v>
      </c>
      <c r="B651" t="str">
        <f>VLOOKUP(Table16[[#This Row],[Metabolite ID]],Table18[],2,FALSE)</f>
        <v>Total fatty acids</v>
      </c>
      <c r="C651" t="s">
        <v>1116</v>
      </c>
      <c r="D651">
        <v>599</v>
      </c>
      <c r="E651">
        <v>0.17068833214620827</v>
      </c>
      <c r="F651">
        <v>2.9659973234282044E-2</v>
      </c>
      <c r="G651" s="6">
        <v>8.6725074574038458E-9</v>
      </c>
      <c r="H651" t="b">
        <v>0</v>
      </c>
      <c r="I651" t="b">
        <v>0</v>
      </c>
      <c r="J651" t="b">
        <v>0</v>
      </c>
    </row>
    <row r="652" spans="1:10" hidden="1" x14ac:dyDescent="0.2">
      <c r="A652" t="s">
        <v>847</v>
      </c>
      <c r="B652" t="str">
        <f>VLOOKUP(Table16[[#This Row],[Metabolite ID]],Table18[],2,FALSE)</f>
        <v>Total fatty acids</v>
      </c>
      <c r="C652" t="s">
        <v>1117</v>
      </c>
      <c r="D652">
        <v>599</v>
      </c>
      <c r="E652">
        <v>0.17068833214620827</v>
      </c>
      <c r="F652">
        <v>2.1779443749927449E-2</v>
      </c>
      <c r="G652">
        <v>4.609607283066472E-15</v>
      </c>
      <c r="H652" t="b">
        <v>0</v>
      </c>
      <c r="I652" t="b">
        <v>0</v>
      </c>
      <c r="J652" t="b">
        <v>0</v>
      </c>
    </row>
    <row r="653" spans="1:10" hidden="1" x14ac:dyDescent="0.2">
      <c r="A653" t="s">
        <v>847</v>
      </c>
      <c r="B653" t="str">
        <f>VLOOKUP(Table16[[#This Row],[Metabolite ID]],Table18[],2,FALSE)</f>
        <v>Total fatty acids</v>
      </c>
      <c r="C653" t="s">
        <v>1118</v>
      </c>
      <c r="D653">
        <v>599</v>
      </c>
      <c r="E653">
        <v>0.17099123932072793</v>
      </c>
      <c r="F653">
        <v>2.2197852470440975E-2</v>
      </c>
      <c r="G653">
        <v>1.3285297842932608E-14</v>
      </c>
      <c r="H653" t="b">
        <v>0</v>
      </c>
      <c r="I653" t="b">
        <v>0</v>
      </c>
      <c r="J653" t="b">
        <v>0</v>
      </c>
    </row>
    <row r="654" spans="1:10" hidden="1" x14ac:dyDescent="0.2">
      <c r="A654" t="s">
        <v>847</v>
      </c>
      <c r="B654" t="str">
        <f>VLOOKUP(Table16[[#This Row],[Metabolite ID]],Table18[],2,FALSE)</f>
        <v>Total fatty acids</v>
      </c>
      <c r="C654" t="s">
        <v>1119</v>
      </c>
      <c r="D654">
        <v>599</v>
      </c>
      <c r="E654">
        <v>0.17937999999999998</v>
      </c>
      <c r="F654">
        <v>3.4110461384545397E-2</v>
      </c>
      <c r="G654">
        <v>1.4500066404538708E-7</v>
      </c>
      <c r="H654" t="b">
        <v>0</v>
      </c>
      <c r="I654" t="b">
        <v>0</v>
      </c>
      <c r="J654" t="b">
        <v>0</v>
      </c>
    </row>
    <row r="655" spans="1:10" hidden="1" x14ac:dyDescent="0.2">
      <c r="A655" t="s">
        <v>847</v>
      </c>
      <c r="B655" t="str">
        <f>VLOOKUP(Table16[[#This Row],[Metabolite ID]],Table18[],2,FALSE)</f>
        <v>Total fatty acids</v>
      </c>
      <c r="C655" t="s">
        <v>1120</v>
      </c>
      <c r="D655">
        <v>599</v>
      </c>
      <c r="E655">
        <v>0.22029373647811837</v>
      </c>
      <c r="F655">
        <v>3.7783722886359603E-2</v>
      </c>
      <c r="G655">
        <v>5.5298890276058509E-9</v>
      </c>
      <c r="H655" t="b">
        <v>0</v>
      </c>
      <c r="I655" t="b">
        <v>0</v>
      </c>
      <c r="J655" t="b">
        <v>0</v>
      </c>
    </row>
    <row r="656" spans="1:10" hidden="1" x14ac:dyDescent="0.2">
      <c r="A656" t="s">
        <v>847</v>
      </c>
      <c r="B656" t="str">
        <f>VLOOKUP(Table16[[#This Row],[Metabolite ID]],Table18[],2,FALSE)</f>
        <v>Total fatty acids</v>
      </c>
      <c r="C656" t="s">
        <v>1121</v>
      </c>
      <c r="D656">
        <v>599</v>
      </c>
      <c r="E656">
        <v>0.18562950309580817</v>
      </c>
      <c r="F656">
        <v>0.12309367267262883</v>
      </c>
      <c r="G656">
        <v>0.13207380660099674</v>
      </c>
      <c r="H656" t="b">
        <v>0</v>
      </c>
      <c r="I656" t="b">
        <v>0</v>
      </c>
      <c r="J656" t="b">
        <v>0</v>
      </c>
    </row>
    <row r="657" spans="1:10" hidden="1" x14ac:dyDescent="0.2">
      <c r="A657" t="s">
        <v>847</v>
      </c>
      <c r="B657" t="str">
        <f>VLOOKUP(Table16[[#This Row],[Metabolite ID]],Table18[],2,FALSE)</f>
        <v>Total fatty acids</v>
      </c>
      <c r="C657" t="s">
        <v>1122</v>
      </c>
      <c r="D657">
        <v>599</v>
      </c>
      <c r="E657">
        <v>0.24405654566770529</v>
      </c>
      <c r="F657">
        <v>7.255292360692342E-2</v>
      </c>
      <c r="G657">
        <v>8.1781812537146093E-4</v>
      </c>
      <c r="H657" t="b">
        <v>0</v>
      </c>
      <c r="I657" t="b">
        <v>0</v>
      </c>
      <c r="J657" t="b">
        <v>0</v>
      </c>
    </row>
    <row r="658" spans="1:10" hidden="1" x14ac:dyDescent="0.2">
      <c r="A658" t="s">
        <v>847</v>
      </c>
      <c r="B658" t="str">
        <f>VLOOKUP(Table16[[#This Row],[Metabolite ID]],Table18[],2,FALSE)</f>
        <v>Total fatty acids</v>
      </c>
      <c r="C658" t="s">
        <v>1123</v>
      </c>
      <c r="D658">
        <v>599</v>
      </c>
      <c r="E658">
        <v>0.14765077076419425</v>
      </c>
      <c r="F658">
        <v>8.2233338773154294E-2</v>
      </c>
      <c r="G658">
        <v>7.3078108968230332E-2</v>
      </c>
      <c r="H658" t="b">
        <v>0</v>
      </c>
      <c r="I658" t="b">
        <v>0</v>
      </c>
      <c r="J658" t="b">
        <v>0</v>
      </c>
    </row>
    <row r="659" spans="1:10" x14ac:dyDescent="0.2">
      <c r="A659" t="s">
        <v>827</v>
      </c>
      <c r="B659" t="str">
        <f>VLOOKUP(Table16[[#This Row],[Metabolite ID]],Table18[],2,FALSE)</f>
        <v>Total lipids in small HDL</v>
      </c>
      <c r="C659" t="s">
        <v>1116</v>
      </c>
      <c r="D659">
        <v>599</v>
      </c>
      <c r="E659">
        <v>0.13393824506875651</v>
      </c>
      <c r="F659">
        <v>2.4056970554261408E-2</v>
      </c>
      <c r="G659" s="6">
        <v>2.5835466822638414E-8</v>
      </c>
      <c r="H659" t="b">
        <v>0</v>
      </c>
      <c r="I659" t="b">
        <v>0</v>
      </c>
      <c r="J659" t="b">
        <v>0</v>
      </c>
    </row>
    <row r="660" spans="1:10" hidden="1" x14ac:dyDescent="0.2">
      <c r="A660" t="s">
        <v>827</v>
      </c>
      <c r="B660" t="str">
        <f>VLOOKUP(Table16[[#This Row],[Metabolite ID]],Table18[],2,FALSE)</f>
        <v>Total lipids in small HDL</v>
      </c>
      <c r="C660" t="s">
        <v>1117</v>
      </c>
      <c r="D660">
        <v>599</v>
      </c>
      <c r="E660">
        <v>0.13393824506875651</v>
      </c>
      <c r="F660">
        <v>2.1721304828150892E-2</v>
      </c>
      <c r="G660">
        <v>6.9943777502444456E-10</v>
      </c>
      <c r="H660" t="b">
        <v>0</v>
      </c>
      <c r="I660" t="b">
        <v>0</v>
      </c>
      <c r="J660" t="b">
        <v>0</v>
      </c>
    </row>
    <row r="661" spans="1:10" hidden="1" x14ac:dyDescent="0.2">
      <c r="A661" t="s">
        <v>827</v>
      </c>
      <c r="B661" t="str">
        <f>VLOOKUP(Table16[[#This Row],[Metabolite ID]],Table18[],2,FALSE)</f>
        <v>Total lipids in small HDL</v>
      </c>
      <c r="C661" t="s">
        <v>1118</v>
      </c>
      <c r="D661">
        <v>599</v>
      </c>
      <c r="E661">
        <v>0.13417796115483735</v>
      </c>
      <c r="F661">
        <v>2.1979854379758138E-2</v>
      </c>
      <c r="G661">
        <v>1.030660210190664E-9</v>
      </c>
      <c r="H661" t="b">
        <v>0</v>
      </c>
      <c r="I661" t="b">
        <v>0</v>
      </c>
      <c r="J661" t="b">
        <v>0</v>
      </c>
    </row>
    <row r="662" spans="1:10" hidden="1" x14ac:dyDescent="0.2">
      <c r="A662" t="s">
        <v>827</v>
      </c>
      <c r="B662" t="str">
        <f>VLOOKUP(Table16[[#This Row],[Metabolite ID]],Table18[],2,FALSE)</f>
        <v>Total lipids in small HDL</v>
      </c>
      <c r="C662" t="s">
        <v>1119</v>
      </c>
      <c r="D662">
        <v>599</v>
      </c>
      <c r="E662">
        <v>0.15969585798816568</v>
      </c>
      <c r="F662">
        <v>3.3742968047147055E-2</v>
      </c>
      <c r="G662">
        <v>2.2153622016999605E-6</v>
      </c>
      <c r="H662" t="b">
        <v>0</v>
      </c>
      <c r="I662" t="b">
        <v>0</v>
      </c>
      <c r="J662" t="b">
        <v>0</v>
      </c>
    </row>
    <row r="663" spans="1:10" hidden="1" x14ac:dyDescent="0.2">
      <c r="A663" t="s">
        <v>827</v>
      </c>
      <c r="B663" t="str">
        <f>VLOOKUP(Table16[[#This Row],[Metabolite ID]],Table18[],2,FALSE)</f>
        <v>Total lipids in small HDL</v>
      </c>
      <c r="C663" t="s">
        <v>1120</v>
      </c>
      <c r="D663">
        <v>599</v>
      </c>
      <c r="E663">
        <v>0.1012693803223759</v>
      </c>
      <c r="F663">
        <v>3.6578491137451721E-2</v>
      </c>
      <c r="G663">
        <v>5.6306351435946962E-3</v>
      </c>
      <c r="H663" t="b">
        <v>0</v>
      </c>
      <c r="I663" t="b">
        <v>0</v>
      </c>
      <c r="J663" t="b">
        <v>0</v>
      </c>
    </row>
    <row r="664" spans="1:10" hidden="1" x14ac:dyDescent="0.2">
      <c r="A664" t="s">
        <v>827</v>
      </c>
      <c r="B664" t="str">
        <f>VLOOKUP(Table16[[#This Row],[Metabolite ID]],Table18[],2,FALSE)</f>
        <v>Total lipids in small HDL</v>
      </c>
      <c r="C664" t="s">
        <v>1121</v>
      </c>
      <c r="D664">
        <v>599</v>
      </c>
      <c r="E664">
        <v>0.20930902134431406</v>
      </c>
      <c r="F664">
        <v>0.1259241293660017</v>
      </c>
      <c r="G664">
        <v>9.7000019040237473E-2</v>
      </c>
      <c r="H664" t="b">
        <v>0</v>
      </c>
      <c r="I664" t="b">
        <v>0</v>
      </c>
      <c r="J664" t="b">
        <v>0</v>
      </c>
    </row>
    <row r="665" spans="1:10" hidden="1" x14ac:dyDescent="0.2">
      <c r="A665" t="s">
        <v>827</v>
      </c>
      <c r="B665" t="str">
        <f>VLOOKUP(Table16[[#This Row],[Metabolite ID]],Table18[],2,FALSE)</f>
        <v>Total lipids in small HDL</v>
      </c>
      <c r="C665" t="s">
        <v>1122</v>
      </c>
      <c r="D665">
        <v>599</v>
      </c>
      <c r="E665">
        <v>8.6965027468512979E-2</v>
      </c>
      <c r="F665">
        <v>8.6214174431257992E-2</v>
      </c>
      <c r="G665">
        <v>0.31352210764360305</v>
      </c>
      <c r="H665" t="b">
        <v>0</v>
      </c>
      <c r="I665" t="b">
        <v>0</v>
      </c>
      <c r="J665" t="b">
        <v>0</v>
      </c>
    </row>
    <row r="666" spans="1:10" hidden="1" x14ac:dyDescent="0.2">
      <c r="A666" t="s">
        <v>827</v>
      </c>
      <c r="B666" t="str">
        <f>VLOOKUP(Table16[[#This Row],[Metabolite ID]],Table18[],2,FALSE)</f>
        <v>Total lipids in small HDL</v>
      </c>
      <c r="C666" t="s">
        <v>1123</v>
      </c>
      <c r="D666">
        <v>599</v>
      </c>
      <c r="E666">
        <v>7.1690430740708147E-2</v>
      </c>
      <c r="F666">
        <v>6.6664505745137992E-2</v>
      </c>
      <c r="G666">
        <v>0.28263397866812956</v>
      </c>
      <c r="H666" t="b">
        <v>0</v>
      </c>
      <c r="I666" t="b">
        <v>0</v>
      </c>
      <c r="J666" t="b">
        <v>0</v>
      </c>
    </row>
    <row r="667" spans="1:10" x14ac:dyDescent="0.2">
      <c r="A667" t="s">
        <v>850</v>
      </c>
      <c r="B667" t="str">
        <f>VLOOKUP(Table16[[#This Row],[Metabolite ID]],Table18[],2,FALSE)</f>
        <v>Degree of unsaturation</v>
      </c>
      <c r="C667" t="s">
        <v>1116</v>
      </c>
      <c r="D667">
        <v>599</v>
      </c>
      <c r="E667">
        <v>-0.14497243463838222</v>
      </c>
      <c r="F667">
        <v>2.6151015181156312E-2</v>
      </c>
      <c r="G667" s="6">
        <v>2.9620741900194748E-8</v>
      </c>
      <c r="H667" t="b">
        <v>0</v>
      </c>
      <c r="I667" t="b">
        <v>0</v>
      </c>
      <c r="J667" t="b">
        <v>0</v>
      </c>
    </row>
    <row r="668" spans="1:10" hidden="1" x14ac:dyDescent="0.2">
      <c r="A668" t="s">
        <v>850</v>
      </c>
      <c r="B668" t="str">
        <f>VLOOKUP(Table16[[#This Row],[Metabolite ID]],Table18[],2,FALSE)</f>
        <v>Degree of unsaturation</v>
      </c>
      <c r="C668" t="s">
        <v>1117</v>
      </c>
      <c r="D668">
        <v>599</v>
      </c>
      <c r="E668">
        <v>-0.14497243463838222</v>
      </c>
      <c r="F668">
        <v>2.1789661542423774E-2</v>
      </c>
      <c r="G668">
        <v>2.8665760164397989E-11</v>
      </c>
      <c r="H668" t="b">
        <v>0</v>
      </c>
      <c r="I668" t="b">
        <v>0</v>
      </c>
      <c r="J668" t="b">
        <v>0</v>
      </c>
    </row>
    <row r="669" spans="1:10" hidden="1" x14ac:dyDescent="0.2">
      <c r="A669" t="s">
        <v>850</v>
      </c>
      <c r="B669" t="str">
        <f>VLOOKUP(Table16[[#This Row],[Metabolite ID]],Table18[],2,FALSE)</f>
        <v>Degree of unsaturation</v>
      </c>
      <c r="C669" t="s">
        <v>1118</v>
      </c>
      <c r="D669">
        <v>599</v>
      </c>
      <c r="E669">
        <v>-0.14759012378349259</v>
      </c>
      <c r="F669">
        <v>2.2092821417868447E-2</v>
      </c>
      <c r="G669">
        <v>2.3819971769835655E-11</v>
      </c>
      <c r="H669" t="b">
        <v>0</v>
      </c>
      <c r="I669" t="b">
        <v>0</v>
      </c>
      <c r="J669" t="b">
        <v>0</v>
      </c>
    </row>
    <row r="670" spans="1:10" hidden="1" x14ac:dyDescent="0.2">
      <c r="A670" t="s">
        <v>850</v>
      </c>
      <c r="B670" t="str">
        <f>VLOOKUP(Table16[[#This Row],[Metabolite ID]],Table18[],2,FALSE)</f>
        <v>Degree of unsaturation</v>
      </c>
      <c r="C670" t="s">
        <v>1119</v>
      </c>
      <c r="D670">
        <v>599</v>
      </c>
      <c r="E670">
        <v>-0.13212727272727273</v>
      </c>
      <c r="F670">
        <v>3.3951739453974832E-2</v>
      </c>
      <c r="G670">
        <v>9.9577064579063843E-5</v>
      </c>
      <c r="H670" t="b">
        <v>0</v>
      </c>
      <c r="I670" t="b">
        <v>0</v>
      </c>
      <c r="J670" t="b">
        <v>0</v>
      </c>
    </row>
    <row r="671" spans="1:10" hidden="1" x14ac:dyDescent="0.2">
      <c r="A671" t="s">
        <v>850</v>
      </c>
      <c r="B671" t="str">
        <f>VLOOKUP(Table16[[#This Row],[Metabolite ID]],Table18[],2,FALSE)</f>
        <v>Degree of unsaturation</v>
      </c>
      <c r="C671" t="s">
        <v>1120</v>
      </c>
      <c r="D671">
        <v>599</v>
      </c>
      <c r="E671">
        <v>-0.13333849240631024</v>
      </c>
      <c r="F671">
        <v>3.5841426880540511E-2</v>
      </c>
      <c r="G671">
        <v>1.9903833248828158E-4</v>
      </c>
      <c r="H671" t="b">
        <v>0</v>
      </c>
      <c r="I671" t="b">
        <v>0</v>
      </c>
      <c r="J671" t="b">
        <v>0</v>
      </c>
    </row>
    <row r="672" spans="1:10" hidden="1" x14ac:dyDescent="0.2">
      <c r="A672" t="s">
        <v>850</v>
      </c>
      <c r="B672" t="str">
        <f>VLOOKUP(Table16[[#This Row],[Metabolite ID]],Table18[],2,FALSE)</f>
        <v>Degree of unsaturation</v>
      </c>
      <c r="C672" t="s">
        <v>1121</v>
      </c>
      <c r="D672">
        <v>599</v>
      </c>
      <c r="E672">
        <v>-5.6307111591713976E-2</v>
      </c>
      <c r="F672">
        <v>0.13413305052207145</v>
      </c>
      <c r="G672">
        <v>0.67479292117250189</v>
      </c>
      <c r="H672" t="b">
        <v>0</v>
      </c>
      <c r="I672" t="b">
        <v>0</v>
      </c>
      <c r="J672" t="b">
        <v>0</v>
      </c>
    </row>
    <row r="673" spans="1:10" hidden="1" x14ac:dyDescent="0.2">
      <c r="A673" t="s">
        <v>850</v>
      </c>
      <c r="B673" t="str">
        <f>VLOOKUP(Table16[[#This Row],[Metabolite ID]],Table18[],2,FALSE)</f>
        <v>Degree of unsaturation</v>
      </c>
      <c r="C673" t="s">
        <v>1122</v>
      </c>
      <c r="D673">
        <v>599</v>
      </c>
      <c r="E673">
        <v>-0.13073954232413065</v>
      </c>
      <c r="F673">
        <v>8.6548924813300634E-2</v>
      </c>
      <c r="G673">
        <v>0.13142232179877006</v>
      </c>
      <c r="H673" t="b">
        <v>0</v>
      </c>
      <c r="I673" t="b">
        <v>0</v>
      </c>
      <c r="J673" t="b">
        <v>0</v>
      </c>
    </row>
    <row r="674" spans="1:10" hidden="1" x14ac:dyDescent="0.2">
      <c r="A674" t="s">
        <v>850</v>
      </c>
      <c r="B674" t="str">
        <f>VLOOKUP(Table16[[#This Row],[Metabolite ID]],Table18[],2,FALSE)</f>
        <v>Degree of unsaturation</v>
      </c>
      <c r="C674" t="s">
        <v>1123</v>
      </c>
      <c r="D674">
        <v>599</v>
      </c>
      <c r="E674">
        <v>-0.15311467195389999</v>
      </c>
      <c r="F674">
        <v>7.2516048823097493E-2</v>
      </c>
      <c r="G674">
        <v>3.5147826554490467E-2</v>
      </c>
      <c r="H674" t="b">
        <v>0</v>
      </c>
      <c r="I674" t="b">
        <v>0</v>
      </c>
      <c r="J674" t="b">
        <v>0</v>
      </c>
    </row>
    <row r="675" spans="1:10" x14ac:dyDescent="0.2">
      <c r="A675" t="s">
        <v>693</v>
      </c>
      <c r="B675" t="str">
        <f>VLOOKUP(Table16[[#This Row],[Metabolite ID]],Table18[],2,FALSE)</f>
        <v>1-palmitoyl-2-linoleoyl-glycerol (16:0/18:2)*</v>
      </c>
      <c r="C675" t="s">
        <v>1116</v>
      </c>
      <c r="D675">
        <v>599</v>
      </c>
      <c r="E675">
        <v>0.28823959287944168</v>
      </c>
      <c r="F675">
        <v>5.2321439818611919E-2</v>
      </c>
      <c r="G675" s="6">
        <v>3.6084731315305585E-8</v>
      </c>
      <c r="H675" t="b">
        <v>0</v>
      </c>
      <c r="I675" t="b">
        <v>0</v>
      </c>
      <c r="J675" t="b">
        <v>0</v>
      </c>
    </row>
    <row r="676" spans="1:10" hidden="1" x14ac:dyDescent="0.2">
      <c r="A676" t="s">
        <v>693</v>
      </c>
      <c r="B676" t="str">
        <f>VLOOKUP(Table16[[#This Row],[Metabolite ID]],Table18[],2,FALSE)</f>
        <v>1-palmitoyl-2-linoleoyl-glycerol (16:0/18:2)*</v>
      </c>
      <c r="C676" t="s">
        <v>1117</v>
      </c>
      <c r="D676">
        <v>599</v>
      </c>
      <c r="E676">
        <v>0.28823959287944168</v>
      </c>
      <c r="F676">
        <v>4.8012729804383383E-2</v>
      </c>
      <c r="G676">
        <v>1.932285185293617E-9</v>
      </c>
      <c r="H676" t="b">
        <v>0</v>
      </c>
      <c r="I676" t="b">
        <v>0</v>
      </c>
      <c r="J676" t="b">
        <v>0</v>
      </c>
    </row>
    <row r="677" spans="1:10" hidden="1" x14ac:dyDescent="0.2">
      <c r="A677" t="s">
        <v>693</v>
      </c>
      <c r="B677" t="str">
        <f>VLOOKUP(Table16[[#This Row],[Metabolite ID]],Table18[],2,FALSE)</f>
        <v>1-palmitoyl-2-linoleoyl-glycerol (16:0/18:2)*</v>
      </c>
      <c r="C677" t="s">
        <v>1118</v>
      </c>
      <c r="D677">
        <v>599</v>
      </c>
      <c r="E677">
        <v>0.29126807748070255</v>
      </c>
      <c r="F677">
        <v>4.8572060700699068E-2</v>
      </c>
      <c r="G677">
        <v>2.014696378358997E-9</v>
      </c>
      <c r="H677" t="b">
        <v>0</v>
      </c>
      <c r="I677" t="b">
        <v>0</v>
      </c>
      <c r="J677" t="b">
        <v>0</v>
      </c>
    </row>
    <row r="678" spans="1:10" hidden="1" x14ac:dyDescent="0.2">
      <c r="A678" t="s">
        <v>693</v>
      </c>
      <c r="B678" t="str">
        <f>VLOOKUP(Table16[[#This Row],[Metabolite ID]],Table18[],2,FALSE)</f>
        <v>1-palmitoyl-2-linoleoyl-glycerol (16:0/18:2)*</v>
      </c>
      <c r="C678" t="s">
        <v>1119</v>
      </c>
      <c r="D678">
        <v>599</v>
      </c>
      <c r="E678">
        <v>0.19706436170212763</v>
      </c>
      <c r="F678">
        <v>7.4301181854970783E-2</v>
      </c>
      <c r="G678">
        <v>7.9960336578959231E-3</v>
      </c>
      <c r="H678" t="b">
        <v>0</v>
      </c>
      <c r="I678" t="b">
        <v>0</v>
      </c>
      <c r="J678" t="b">
        <v>0</v>
      </c>
    </row>
    <row r="679" spans="1:10" hidden="1" x14ac:dyDescent="0.2">
      <c r="A679" t="s">
        <v>693</v>
      </c>
      <c r="B679" t="str">
        <f>VLOOKUP(Table16[[#This Row],[Metabolite ID]],Table18[],2,FALSE)</f>
        <v>1-palmitoyl-2-linoleoyl-glycerol (16:0/18:2)*</v>
      </c>
      <c r="C679" t="s">
        <v>1120</v>
      </c>
      <c r="D679">
        <v>599</v>
      </c>
      <c r="E679">
        <v>0.22121748641793262</v>
      </c>
      <c r="F679">
        <v>7.7428325494435138E-2</v>
      </c>
      <c r="G679">
        <v>4.2758300586307803E-3</v>
      </c>
      <c r="H679" t="b">
        <v>0</v>
      </c>
      <c r="I679" t="b">
        <v>0</v>
      </c>
      <c r="J679" t="b">
        <v>0</v>
      </c>
    </row>
    <row r="680" spans="1:10" hidden="1" x14ac:dyDescent="0.2">
      <c r="A680" t="s">
        <v>693</v>
      </c>
      <c r="B680" t="str">
        <f>VLOOKUP(Table16[[#This Row],[Metabolite ID]],Table18[],2,FALSE)</f>
        <v>1-palmitoyl-2-linoleoyl-glycerol (16:0/18:2)*</v>
      </c>
      <c r="C680" t="s">
        <v>1121</v>
      </c>
      <c r="D680">
        <v>599</v>
      </c>
      <c r="E680">
        <v>1.6170414017781631E-2</v>
      </c>
      <c r="F680">
        <v>0.30949971061446691</v>
      </c>
      <c r="G680">
        <v>0.95834937592702529</v>
      </c>
      <c r="H680" t="b">
        <v>0</v>
      </c>
      <c r="I680" t="b">
        <v>0</v>
      </c>
      <c r="J680" t="b">
        <v>0</v>
      </c>
    </row>
    <row r="681" spans="1:10" hidden="1" x14ac:dyDescent="0.2">
      <c r="A681" t="s">
        <v>693</v>
      </c>
      <c r="B681" t="str">
        <f>VLOOKUP(Table16[[#This Row],[Metabolite ID]],Table18[],2,FALSE)</f>
        <v>1-palmitoyl-2-linoleoyl-glycerol (16:0/18:2)*</v>
      </c>
      <c r="C681" t="s">
        <v>1122</v>
      </c>
      <c r="D681">
        <v>599</v>
      </c>
      <c r="E681">
        <v>6.4821854232931742E-2</v>
      </c>
      <c r="F681">
        <v>0.22048456852016943</v>
      </c>
      <c r="G681">
        <v>0.76886202761281996</v>
      </c>
      <c r="H681" t="b">
        <v>0</v>
      </c>
      <c r="I681" t="b">
        <v>0</v>
      </c>
      <c r="J681" t="b">
        <v>0</v>
      </c>
    </row>
    <row r="682" spans="1:10" hidden="1" x14ac:dyDescent="0.2">
      <c r="A682" t="s">
        <v>693</v>
      </c>
      <c r="B682" t="str">
        <f>VLOOKUP(Table16[[#This Row],[Metabolite ID]],Table18[],2,FALSE)</f>
        <v>1-palmitoyl-2-linoleoyl-glycerol (16:0/18:2)*</v>
      </c>
      <c r="C682" t="s">
        <v>1123</v>
      </c>
      <c r="D682">
        <v>599</v>
      </c>
      <c r="E682">
        <v>0.35555005228718101</v>
      </c>
      <c r="F682">
        <v>0.14505711179958183</v>
      </c>
      <c r="G682">
        <v>1.4527527180754084E-2</v>
      </c>
      <c r="H682" t="b">
        <v>0</v>
      </c>
      <c r="I682" t="b">
        <v>0</v>
      </c>
      <c r="J682" t="b">
        <v>0</v>
      </c>
    </row>
    <row r="683" spans="1:10" x14ac:dyDescent="0.2">
      <c r="A683" t="s">
        <v>514</v>
      </c>
      <c r="B683" t="str">
        <f>VLOOKUP(Table16[[#This Row],[Metabolite ID]],Table18[],2,FALSE)</f>
        <v>1-oleoyl-3-linoleoyl-glycerol (18:1/18:2)</v>
      </c>
      <c r="C683" t="s">
        <v>1116</v>
      </c>
      <c r="D683">
        <v>599</v>
      </c>
      <c r="E683">
        <v>0.27790267506065069</v>
      </c>
      <c r="F683">
        <v>5.2370260714179849E-2</v>
      </c>
      <c r="G683" s="6">
        <v>1.1175148815068233E-7</v>
      </c>
      <c r="H683" t="b">
        <v>0</v>
      </c>
      <c r="I683" t="b">
        <v>0</v>
      </c>
      <c r="J683" t="b">
        <v>0</v>
      </c>
    </row>
    <row r="684" spans="1:10" hidden="1" x14ac:dyDescent="0.2">
      <c r="A684" t="s">
        <v>514</v>
      </c>
      <c r="B684" t="str">
        <f>VLOOKUP(Table16[[#This Row],[Metabolite ID]],Table18[],2,FALSE)</f>
        <v>1-oleoyl-3-linoleoyl-glycerol (18:1/18:2)</v>
      </c>
      <c r="C684" t="s">
        <v>1117</v>
      </c>
      <c r="D684">
        <v>599</v>
      </c>
      <c r="E684">
        <v>0.27790267506065069</v>
      </c>
      <c r="F684">
        <v>4.8307579333973547E-2</v>
      </c>
      <c r="G684">
        <v>8.7789861248742484E-9</v>
      </c>
      <c r="H684" t="b">
        <v>0</v>
      </c>
      <c r="I684" t="b">
        <v>0</v>
      </c>
      <c r="J684" t="b">
        <v>0</v>
      </c>
    </row>
    <row r="685" spans="1:10" hidden="1" x14ac:dyDescent="0.2">
      <c r="A685" t="s">
        <v>514</v>
      </c>
      <c r="B685" t="str">
        <f>VLOOKUP(Table16[[#This Row],[Metabolite ID]],Table18[],2,FALSE)</f>
        <v>1-oleoyl-3-linoleoyl-glycerol (18:1/18:2)</v>
      </c>
      <c r="C685" t="s">
        <v>1118</v>
      </c>
      <c r="D685">
        <v>599</v>
      </c>
      <c r="E685">
        <v>0.28057777150889596</v>
      </c>
      <c r="F685">
        <v>4.8860665742739368E-2</v>
      </c>
      <c r="G685">
        <v>9.3340793116921829E-9</v>
      </c>
      <c r="H685" t="b">
        <v>0</v>
      </c>
      <c r="I685" t="b">
        <v>0</v>
      </c>
      <c r="J685" t="b">
        <v>0</v>
      </c>
    </row>
    <row r="686" spans="1:10" hidden="1" x14ac:dyDescent="0.2">
      <c r="A686" t="s">
        <v>514</v>
      </c>
      <c r="B686" t="str">
        <f>VLOOKUP(Table16[[#This Row],[Metabolite ID]],Table18[],2,FALSE)</f>
        <v>1-oleoyl-3-linoleoyl-glycerol (18:1/18:2)</v>
      </c>
      <c r="C686" t="s">
        <v>1119</v>
      </c>
      <c r="D686">
        <v>599</v>
      </c>
      <c r="E686">
        <v>0.23155428571428568</v>
      </c>
      <c r="F686">
        <v>7.5143427774558944E-2</v>
      </c>
      <c r="G686">
        <v>2.0596219804259529E-3</v>
      </c>
      <c r="H686" t="b">
        <v>0</v>
      </c>
      <c r="I686" t="b">
        <v>0</v>
      </c>
      <c r="J686" t="b">
        <v>0</v>
      </c>
    </row>
    <row r="687" spans="1:10" hidden="1" x14ac:dyDescent="0.2">
      <c r="A687" t="s">
        <v>514</v>
      </c>
      <c r="B687" t="str">
        <f>VLOOKUP(Table16[[#This Row],[Metabolite ID]],Table18[],2,FALSE)</f>
        <v>1-oleoyl-3-linoleoyl-glycerol (18:1/18:2)</v>
      </c>
      <c r="C687" t="s">
        <v>1120</v>
      </c>
      <c r="D687">
        <v>599</v>
      </c>
      <c r="E687">
        <v>0.23367310852076495</v>
      </c>
      <c r="F687">
        <v>7.7700212596705939E-2</v>
      </c>
      <c r="G687">
        <v>2.6352081448353542E-3</v>
      </c>
      <c r="H687" t="b">
        <v>0</v>
      </c>
      <c r="I687" t="b">
        <v>0</v>
      </c>
      <c r="J687" t="b">
        <v>0</v>
      </c>
    </row>
    <row r="688" spans="1:10" hidden="1" x14ac:dyDescent="0.2">
      <c r="A688" t="s">
        <v>514</v>
      </c>
      <c r="B688" t="str">
        <f>VLOOKUP(Table16[[#This Row],[Metabolite ID]],Table18[],2,FALSE)</f>
        <v>1-oleoyl-3-linoleoyl-glycerol (18:1/18:2)</v>
      </c>
      <c r="C688" t="s">
        <v>1121</v>
      </c>
      <c r="D688">
        <v>599</v>
      </c>
      <c r="E688">
        <v>-3.598076075674328E-2</v>
      </c>
      <c r="F688">
        <v>0.2980790620536829</v>
      </c>
      <c r="G688">
        <v>0.90396224784625057</v>
      </c>
      <c r="H688" t="b">
        <v>0</v>
      </c>
      <c r="I688" t="b">
        <v>0</v>
      </c>
      <c r="J688" t="b">
        <v>0</v>
      </c>
    </row>
    <row r="689" spans="1:10" hidden="1" x14ac:dyDescent="0.2">
      <c r="A689" t="s">
        <v>514</v>
      </c>
      <c r="B689" t="str">
        <f>VLOOKUP(Table16[[#This Row],[Metabolite ID]],Table18[],2,FALSE)</f>
        <v>1-oleoyl-3-linoleoyl-glycerol (18:1/18:2)</v>
      </c>
      <c r="C689" t="s">
        <v>1122</v>
      </c>
      <c r="D689">
        <v>599</v>
      </c>
      <c r="E689">
        <v>0.81916036340061193</v>
      </c>
      <c r="F689">
        <v>0.21855303697241132</v>
      </c>
      <c r="G689">
        <v>1.9545745657950482E-4</v>
      </c>
      <c r="H689" t="b">
        <v>0</v>
      </c>
      <c r="I689" t="b">
        <v>0</v>
      </c>
      <c r="J689" t="b">
        <v>0</v>
      </c>
    </row>
    <row r="690" spans="1:10" hidden="1" x14ac:dyDescent="0.2">
      <c r="A690" t="s">
        <v>514</v>
      </c>
      <c r="B690" t="str">
        <f>VLOOKUP(Table16[[#This Row],[Metabolite ID]],Table18[],2,FALSE)</f>
        <v>1-oleoyl-3-linoleoyl-glycerol (18:1/18:2)</v>
      </c>
      <c r="C690" t="s">
        <v>1123</v>
      </c>
      <c r="D690">
        <v>599</v>
      </c>
      <c r="E690">
        <v>0.26997296486386801</v>
      </c>
      <c r="F690">
        <v>0.14515058123799088</v>
      </c>
      <c r="G690">
        <v>6.338406944389828E-2</v>
      </c>
      <c r="H690" t="b">
        <v>0</v>
      </c>
      <c r="I690" t="b">
        <v>0</v>
      </c>
      <c r="J690" t="b">
        <v>0</v>
      </c>
    </row>
    <row r="691" spans="1:10" x14ac:dyDescent="0.2">
      <c r="A691" t="s">
        <v>746</v>
      </c>
      <c r="B691" t="str">
        <f>VLOOKUP(Table16[[#This Row],[Metabolite ID]],Table18[],2,FALSE)</f>
        <v>Apolipoprotein B</v>
      </c>
      <c r="C691" t="s">
        <v>1116</v>
      </c>
      <c r="D691">
        <v>599</v>
      </c>
      <c r="E691">
        <v>0.17433212609272383</v>
      </c>
      <c r="F691">
        <v>3.4061000753288648E-2</v>
      </c>
      <c r="G691" s="6">
        <v>3.0841202540025232E-7</v>
      </c>
      <c r="H691" t="b">
        <v>0</v>
      </c>
      <c r="I691" t="b">
        <v>0</v>
      </c>
      <c r="J691" t="b">
        <v>0</v>
      </c>
    </row>
    <row r="692" spans="1:10" hidden="1" x14ac:dyDescent="0.2">
      <c r="A692" t="s">
        <v>746</v>
      </c>
      <c r="B692" t="str">
        <f>VLOOKUP(Table16[[#This Row],[Metabolite ID]],Table18[],2,FALSE)</f>
        <v>Apolipoprotein B</v>
      </c>
      <c r="C692" t="s">
        <v>1117</v>
      </c>
      <c r="D692">
        <v>599</v>
      </c>
      <c r="E692">
        <v>0.17433212609272383</v>
      </c>
      <c r="F692">
        <v>2.1643191312323794E-2</v>
      </c>
      <c r="G692">
        <v>7.9592372143712051E-16</v>
      </c>
      <c r="H692" t="b">
        <v>0</v>
      </c>
      <c r="I692" t="b">
        <v>0</v>
      </c>
      <c r="J692" t="b">
        <v>0</v>
      </c>
    </row>
    <row r="693" spans="1:10" hidden="1" x14ac:dyDescent="0.2">
      <c r="A693" t="s">
        <v>746</v>
      </c>
      <c r="B693" t="str">
        <f>VLOOKUP(Table16[[#This Row],[Metabolite ID]],Table18[],2,FALSE)</f>
        <v>Apolipoprotein B</v>
      </c>
      <c r="C693" t="s">
        <v>1118</v>
      </c>
      <c r="D693">
        <v>599</v>
      </c>
      <c r="E693">
        <v>0.17476573752807231</v>
      </c>
      <c r="F693">
        <v>2.2213340980386038E-2</v>
      </c>
      <c r="G693">
        <v>3.6150199020745063E-15</v>
      </c>
      <c r="H693" t="b">
        <v>0</v>
      </c>
      <c r="I693" t="b">
        <v>0</v>
      </c>
      <c r="J693" t="b">
        <v>0</v>
      </c>
    </row>
    <row r="694" spans="1:10" hidden="1" x14ac:dyDescent="0.2">
      <c r="A694" t="s">
        <v>746</v>
      </c>
      <c r="B694" t="str">
        <f>VLOOKUP(Table16[[#This Row],[Metabolite ID]],Table18[],2,FALSE)</f>
        <v>Apolipoprotein B</v>
      </c>
      <c r="C694" t="s">
        <v>1119</v>
      </c>
      <c r="D694">
        <v>599</v>
      </c>
      <c r="E694">
        <v>0.18482167487684731</v>
      </c>
      <c r="F694">
        <v>3.453330267439883E-2</v>
      </c>
      <c r="G694">
        <v>8.6995210981002616E-8</v>
      </c>
      <c r="H694" t="b">
        <v>0</v>
      </c>
      <c r="I694" t="b">
        <v>0</v>
      </c>
      <c r="J694" t="b">
        <v>0</v>
      </c>
    </row>
    <row r="695" spans="1:10" hidden="1" x14ac:dyDescent="0.2">
      <c r="A695" t="s">
        <v>746</v>
      </c>
      <c r="B695" t="str">
        <f>VLOOKUP(Table16[[#This Row],[Metabolite ID]],Table18[],2,FALSE)</f>
        <v>Apolipoprotein B</v>
      </c>
      <c r="C695" t="s">
        <v>1120</v>
      </c>
      <c r="D695">
        <v>599</v>
      </c>
      <c r="E695">
        <v>0.25126054160486638</v>
      </c>
      <c r="F695">
        <v>3.8264314798615272E-2</v>
      </c>
      <c r="G695">
        <v>5.1530460104221322E-11</v>
      </c>
      <c r="H695" t="b">
        <v>0</v>
      </c>
      <c r="I695" t="b">
        <v>0</v>
      </c>
      <c r="J695" t="b">
        <v>0</v>
      </c>
    </row>
    <row r="696" spans="1:10" hidden="1" x14ac:dyDescent="0.2">
      <c r="A696" t="s">
        <v>746</v>
      </c>
      <c r="B696" t="str">
        <f>VLOOKUP(Table16[[#This Row],[Metabolite ID]],Table18[],2,FALSE)</f>
        <v>Apolipoprotein B</v>
      </c>
      <c r="C696" t="s">
        <v>1121</v>
      </c>
      <c r="D696">
        <v>599</v>
      </c>
      <c r="E696">
        <v>5.9866193847836868E-2</v>
      </c>
      <c r="F696">
        <v>0.14435516170247981</v>
      </c>
      <c r="G696">
        <v>0.67849956998945327</v>
      </c>
      <c r="H696" t="b">
        <v>0</v>
      </c>
      <c r="I696" t="b">
        <v>0</v>
      </c>
      <c r="J696" t="b">
        <v>0</v>
      </c>
    </row>
    <row r="697" spans="1:10" hidden="1" x14ac:dyDescent="0.2">
      <c r="A697" t="s">
        <v>746</v>
      </c>
      <c r="B697" t="str">
        <f>VLOOKUP(Table16[[#This Row],[Metabolite ID]],Table18[],2,FALSE)</f>
        <v>Apolipoprotein B</v>
      </c>
      <c r="C697" t="s">
        <v>1122</v>
      </c>
      <c r="D697">
        <v>599</v>
      </c>
      <c r="E697">
        <v>0.28851257941392294</v>
      </c>
      <c r="F697">
        <v>8.4736721860866795E-2</v>
      </c>
      <c r="G697">
        <v>7.0644032265336238E-4</v>
      </c>
      <c r="H697" t="b">
        <v>0</v>
      </c>
      <c r="I697" t="b">
        <v>0</v>
      </c>
      <c r="J697" t="b">
        <v>0</v>
      </c>
    </row>
    <row r="698" spans="1:10" hidden="1" x14ac:dyDescent="0.2">
      <c r="A698" t="s">
        <v>746</v>
      </c>
      <c r="B698" t="str">
        <f>VLOOKUP(Table16[[#This Row],[Metabolite ID]],Table18[],2,FALSE)</f>
        <v>Apolipoprotein B</v>
      </c>
      <c r="C698" t="s">
        <v>1123</v>
      </c>
      <c r="D698">
        <v>599</v>
      </c>
      <c r="E698">
        <v>7.1475584560004912E-2</v>
      </c>
      <c r="F698">
        <v>9.4351584759261253E-2</v>
      </c>
      <c r="G698">
        <v>0.44902223006456943</v>
      </c>
      <c r="H698" t="b">
        <v>0</v>
      </c>
      <c r="I698" t="b">
        <v>0</v>
      </c>
      <c r="J698" t="b">
        <v>0</v>
      </c>
    </row>
    <row r="699" spans="1:10" x14ac:dyDescent="0.2">
      <c r="A699" t="s">
        <v>722</v>
      </c>
      <c r="B699" t="str">
        <f>VLOOKUP(Table16[[#This Row],[Metabolite ID]],Table18[],2,FALSE)</f>
        <v>1-palmityl-2-oleoyl-GPC (O-16:0/18:1)*</v>
      </c>
      <c r="C699" t="s">
        <v>1116</v>
      </c>
      <c r="D699">
        <v>599</v>
      </c>
      <c r="E699">
        <v>-0.26008894539283001</v>
      </c>
      <c r="F699">
        <v>5.0982611092785485E-2</v>
      </c>
      <c r="G699" s="6">
        <v>3.3693168341414273E-7</v>
      </c>
      <c r="H699" t="b">
        <v>0</v>
      </c>
      <c r="I699" t="b">
        <v>0</v>
      </c>
      <c r="J699" t="b">
        <v>0</v>
      </c>
    </row>
    <row r="700" spans="1:10" hidden="1" x14ac:dyDescent="0.2">
      <c r="A700" t="s">
        <v>722</v>
      </c>
      <c r="B700" t="str">
        <f>VLOOKUP(Table16[[#This Row],[Metabolite ID]],Table18[],2,FALSE)</f>
        <v>1-palmityl-2-oleoyl-GPC (O-16:0/18:1)*</v>
      </c>
      <c r="C700" t="s">
        <v>1117</v>
      </c>
      <c r="D700">
        <v>599</v>
      </c>
      <c r="E700">
        <v>-0.26008894539283001</v>
      </c>
      <c r="F700">
        <v>4.8492931835128476E-2</v>
      </c>
      <c r="G700">
        <v>8.1651641683565161E-8</v>
      </c>
      <c r="H700" t="b">
        <v>0</v>
      </c>
      <c r="I700" t="b">
        <v>0</v>
      </c>
      <c r="J700" t="b">
        <v>0</v>
      </c>
    </row>
    <row r="701" spans="1:10" hidden="1" x14ac:dyDescent="0.2">
      <c r="A701" t="s">
        <v>722</v>
      </c>
      <c r="B701" t="str">
        <f>VLOOKUP(Table16[[#This Row],[Metabolite ID]],Table18[],2,FALSE)</f>
        <v>1-palmityl-2-oleoyl-GPC (O-16:0/18:1)*</v>
      </c>
      <c r="C701" t="s">
        <v>1118</v>
      </c>
      <c r="D701">
        <v>599</v>
      </c>
      <c r="E701">
        <v>-0.25944068095875095</v>
      </c>
      <c r="F701">
        <v>4.9010749491154477E-2</v>
      </c>
      <c r="G701">
        <v>1.1996672540621264E-7</v>
      </c>
      <c r="H701" t="b">
        <v>0</v>
      </c>
      <c r="I701" t="b">
        <v>0</v>
      </c>
      <c r="J701" t="b">
        <v>0</v>
      </c>
    </row>
    <row r="702" spans="1:10" hidden="1" x14ac:dyDescent="0.2">
      <c r="A702" t="s">
        <v>722</v>
      </c>
      <c r="B702" t="str">
        <f>VLOOKUP(Table16[[#This Row],[Metabolite ID]],Table18[],2,FALSE)</f>
        <v>1-palmityl-2-oleoyl-GPC (O-16:0/18:1)*</v>
      </c>
      <c r="C702" t="s">
        <v>1119</v>
      </c>
      <c r="D702">
        <v>599</v>
      </c>
      <c r="E702">
        <v>-0.26398851351351349</v>
      </c>
      <c r="F702">
        <v>7.473372027478907E-2</v>
      </c>
      <c r="G702">
        <v>4.1182428096587002E-4</v>
      </c>
      <c r="H702" t="b">
        <v>0</v>
      </c>
      <c r="I702" t="b">
        <v>0</v>
      </c>
      <c r="J702" t="b">
        <v>0</v>
      </c>
    </row>
    <row r="703" spans="1:10" hidden="1" x14ac:dyDescent="0.2">
      <c r="A703" t="s">
        <v>722</v>
      </c>
      <c r="B703" t="str">
        <f>VLOOKUP(Table16[[#This Row],[Metabolite ID]],Table18[],2,FALSE)</f>
        <v>1-palmityl-2-oleoyl-GPC (O-16:0/18:1)*</v>
      </c>
      <c r="C703" t="s">
        <v>1120</v>
      </c>
      <c r="D703">
        <v>599</v>
      </c>
      <c r="E703">
        <v>-0.23371516988443899</v>
      </c>
      <c r="F703">
        <v>8.1713660210648451E-2</v>
      </c>
      <c r="G703">
        <v>4.2341052897107564E-3</v>
      </c>
      <c r="H703" t="b">
        <v>0</v>
      </c>
      <c r="I703" t="b">
        <v>0</v>
      </c>
      <c r="J703" t="b">
        <v>0</v>
      </c>
    </row>
    <row r="704" spans="1:10" hidden="1" x14ac:dyDescent="0.2">
      <c r="A704" t="s">
        <v>722</v>
      </c>
      <c r="B704" t="str">
        <f>VLOOKUP(Table16[[#This Row],[Metabolite ID]],Table18[],2,FALSE)</f>
        <v>1-palmityl-2-oleoyl-GPC (O-16:0/18:1)*</v>
      </c>
      <c r="C704" t="s">
        <v>1121</v>
      </c>
      <c r="D704">
        <v>599</v>
      </c>
      <c r="E704">
        <v>-0.7023155371436749</v>
      </c>
      <c r="F704">
        <v>0.26362530986786697</v>
      </c>
      <c r="G704">
        <v>7.9283968637524453E-3</v>
      </c>
      <c r="H704" t="b">
        <v>0</v>
      </c>
      <c r="I704" t="b">
        <v>0</v>
      </c>
      <c r="J704" t="b">
        <v>0</v>
      </c>
    </row>
    <row r="705" spans="1:10" hidden="1" x14ac:dyDescent="0.2">
      <c r="A705" t="s">
        <v>722</v>
      </c>
      <c r="B705" t="str">
        <f>VLOOKUP(Table16[[#This Row],[Metabolite ID]],Table18[],2,FALSE)</f>
        <v>1-palmityl-2-oleoyl-GPC (O-16:0/18:1)*</v>
      </c>
      <c r="C705" t="s">
        <v>1122</v>
      </c>
      <c r="D705">
        <v>599</v>
      </c>
      <c r="E705">
        <v>-0.2581423474832194</v>
      </c>
      <c r="F705">
        <v>0.18296073405150773</v>
      </c>
      <c r="G705">
        <v>0.15878919365806238</v>
      </c>
      <c r="H705" t="b">
        <v>0</v>
      </c>
      <c r="I705" t="b">
        <v>0</v>
      </c>
      <c r="J705" t="b">
        <v>0</v>
      </c>
    </row>
    <row r="706" spans="1:10" hidden="1" x14ac:dyDescent="0.2">
      <c r="A706" t="s">
        <v>722</v>
      </c>
      <c r="B706" t="str">
        <f>VLOOKUP(Table16[[#This Row],[Metabolite ID]],Table18[],2,FALSE)</f>
        <v>1-palmityl-2-oleoyl-GPC (O-16:0/18:1)*</v>
      </c>
      <c r="C706" t="s">
        <v>1123</v>
      </c>
      <c r="D706">
        <v>599</v>
      </c>
      <c r="E706">
        <v>-0.39127202188850918</v>
      </c>
      <c r="F706">
        <v>0.14117239042859672</v>
      </c>
      <c r="G706">
        <v>5.7522286661063175E-3</v>
      </c>
      <c r="H706" t="b">
        <v>0</v>
      </c>
      <c r="I706" t="b">
        <v>0</v>
      </c>
      <c r="J706" t="b">
        <v>0</v>
      </c>
    </row>
    <row r="707" spans="1:10" x14ac:dyDescent="0.2">
      <c r="A707" t="s">
        <v>829</v>
      </c>
      <c r="B707" t="str">
        <f>VLOOKUP(Table16[[#This Row],[Metabolite ID]],Table18[],2,FALSE)</f>
        <v>Phospholipids in small HDL</v>
      </c>
      <c r="C707" t="s">
        <v>1116</v>
      </c>
      <c r="D707">
        <v>599</v>
      </c>
      <c r="E707">
        <v>0.12869464392683788</v>
      </c>
      <c r="F707">
        <v>2.5790537801810533E-2</v>
      </c>
      <c r="G707" s="6">
        <v>6.0380985699143334E-7</v>
      </c>
      <c r="H707" t="b">
        <v>0</v>
      </c>
      <c r="I707" t="b">
        <v>0</v>
      </c>
      <c r="J707" t="b">
        <v>0</v>
      </c>
    </row>
    <row r="708" spans="1:10" hidden="1" x14ac:dyDescent="0.2">
      <c r="A708" t="s">
        <v>829</v>
      </c>
      <c r="B708" t="str">
        <f>VLOOKUP(Table16[[#This Row],[Metabolite ID]],Table18[],2,FALSE)</f>
        <v>Phospholipids in small HDL</v>
      </c>
      <c r="C708" t="s">
        <v>1117</v>
      </c>
      <c r="D708">
        <v>599</v>
      </c>
      <c r="E708">
        <v>0.12869464392683788</v>
      </c>
      <c r="F708">
        <v>2.1716584961831889E-2</v>
      </c>
      <c r="G708">
        <v>3.1021460995627673E-9</v>
      </c>
      <c r="H708" t="b">
        <v>0</v>
      </c>
      <c r="I708" t="b">
        <v>0</v>
      </c>
      <c r="J708" t="b">
        <v>0</v>
      </c>
    </row>
    <row r="709" spans="1:10" hidden="1" x14ac:dyDescent="0.2">
      <c r="A709" t="s">
        <v>829</v>
      </c>
      <c r="B709" t="str">
        <f>VLOOKUP(Table16[[#This Row],[Metabolite ID]],Table18[],2,FALSE)</f>
        <v>Phospholipids in small HDL</v>
      </c>
      <c r="C709" t="s">
        <v>1118</v>
      </c>
      <c r="D709">
        <v>599</v>
      </c>
      <c r="E709">
        <v>0.1288726385470948</v>
      </c>
      <c r="F709">
        <v>2.2014915627178836E-2</v>
      </c>
      <c r="G709">
        <v>4.8023987781636746E-9</v>
      </c>
      <c r="H709" t="b">
        <v>0</v>
      </c>
      <c r="I709" t="b">
        <v>0</v>
      </c>
      <c r="J709" t="b">
        <v>0</v>
      </c>
    </row>
    <row r="710" spans="1:10" hidden="1" x14ac:dyDescent="0.2">
      <c r="A710" t="s">
        <v>829</v>
      </c>
      <c r="B710" t="str">
        <f>VLOOKUP(Table16[[#This Row],[Metabolite ID]],Table18[],2,FALSE)</f>
        <v>Phospholipids in small HDL</v>
      </c>
      <c r="C710" t="s">
        <v>1119</v>
      </c>
      <c r="D710">
        <v>599</v>
      </c>
      <c r="E710">
        <v>0.136408</v>
      </c>
      <c r="F710">
        <v>3.3793544486946735E-2</v>
      </c>
      <c r="G710">
        <v>5.4252079251700846E-5</v>
      </c>
      <c r="H710" t="b">
        <v>0</v>
      </c>
      <c r="I710" t="b">
        <v>0</v>
      </c>
      <c r="J710" t="b">
        <v>0</v>
      </c>
    </row>
    <row r="711" spans="1:10" hidden="1" x14ac:dyDescent="0.2">
      <c r="A711" t="s">
        <v>829</v>
      </c>
      <c r="B711" t="str">
        <f>VLOOKUP(Table16[[#This Row],[Metabolite ID]],Table18[],2,FALSE)</f>
        <v>Phospholipids in small HDL</v>
      </c>
      <c r="C711" t="s">
        <v>1120</v>
      </c>
      <c r="D711">
        <v>599</v>
      </c>
      <c r="E711">
        <v>0.10711866732235409</v>
      </c>
      <c r="F711">
        <v>3.7566644875481635E-2</v>
      </c>
      <c r="G711">
        <v>4.3523034784052287E-3</v>
      </c>
      <c r="H711" t="b">
        <v>0</v>
      </c>
      <c r="I711" t="b">
        <v>0</v>
      </c>
      <c r="J711" t="b">
        <v>0</v>
      </c>
    </row>
    <row r="712" spans="1:10" hidden="1" x14ac:dyDescent="0.2">
      <c r="A712" t="s">
        <v>829</v>
      </c>
      <c r="B712" t="str">
        <f>VLOOKUP(Table16[[#This Row],[Metabolite ID]],Table18[],2,FALSE)</f>
        <v>Phospholipids in small HDL</v>
      </c>
      <c r="C712" t="s">
        <v>1121</v>
      </c>
      <c r="D712">
        <v>599</v>
      </c>
      <c r="E712">
        <v>0.17762677988830422</v>
      </c>
      <c r="F712">
        <v>0.13065139809388657</v>
      </c>
      <c r="G712">
        <v>0.17448557647666768</v>
      </c>
      <c r="H712" t="b">
        <v>0</v>
      </c>
      <c r="I712" t="b">
        <v>0</v>
      </c>
      <c r="J712" t="b">
        <v>0</v>
      </c>
    </row>
    <row r="713" spans="1:10" hidden="1" x14ac:dyDescent="0.2">
      <c r="A713" t="s">
        <v>829</v>
      </c>
      <c r="B713" t="str">
        <f>VLOOKUP(Table16[[#This Row],[Metabolite ID]],Table18[],2,FALSE)</f>
        <v>Phospholipids in small HDL</v>
      </c>
      <c r="C713" t="s">
        <v>1122</v>
      </c>
      <c r="D713">
        <v>599</v>
      </c>
      <c r="E713">
        <v>9.9678845971459484E-2</v>
      </c>
      <c r="F713">
        <v>8.5971971528216659E-2</v>
      </c>
      <c r="G713">
        <v>0.24674196934284931</v>
      </c>
      <c r="H713" t="b">
        <v>0</v>
      </c>
      <c r="I713" t="b">
        <v>0</v>
      </c>
      <c r="J713" t="b">
        <v>0</v>
      </c>
    </row>
    <row r="714" spans="1:10" hidden="1" x14ac:dyDescent="0.2">
      <c r="A714" t="s">
        <v>829</v>
      </c>
      <c r="B714" t="str">
        <f>VLOOKUP(Table16[[#This Row],[Metabolite ID]],Table18[],2,FALSE)</f>
        <v>Phospholipids in small HDL</v>
      </c>
      <c r="C714" t="s">
        <v>1123</v>
      </c>
      <c r="D714">
        <v>599</v>
      </c>
      <c r="E714">
        <v>0.18086157788258872</v>
      </c>
      <c r="F714">
        <v>7.1492583734207096E-2</v>
      </c>
      <c r="G714">
        <v>1.1669011419133691E-2</v>
      </c>
      <c r="H714" t="b">
        <v>0</v>
      </c>
      <c r="I714" t="b">
        <v>0</v>
      </c>
      <c r="J714" t="b">
        <v>0</v>
      </c>
    </row>
    <row r="715" spans="1:10" x14ac:dyDescent="0.2">
      <c r="A715" t="s">
        <v>456</v>
      </c>
      <c r="B715" t="str">
        <f>VLOOKUP(Table16[[#This Row],[Metabolite ID]],Table18[],2,FALSE)</f>
        <v>X - 12063</v>
      </c>
      <c r="C715" t="s">
        <v>1116</v>
      </c>
      <c r="D715">
        <v>599</v>
      </c>
      <c r="E715">
        <v>0.3767429061599335</v>
      </c>
      <c r="F715">
        <v>7.5569994193758719E-2</v>
      </c>
      <c r="G715" s="6">
        <v>6.1849596794916222E-7</v>
      </c>
      <c r="H715" t="b">
        <v>0</v>
      </c>
      <c r="I715" t="b">
        <v>0</v>
      </c>
      <c r="J715" t="b">
        <v>0</v>
      </c>
    </row>
    <row r="716" spans="1:10" hidden="1" x14ac:dyDescent="0.2">
      <c r="A716" t="s">
        <v>456</v>
      </c>
      <c r="B716" t="str">
        <f>VLOOKUP(Table16[[#This Row],[Metabolite ID]],Table18[],2,FALSE)</f>
        <v>X - 12063</v>
      </c>
      <c r="C716" t="s">
        <v>1117</v>
      </c>
      <c r="D716">
        <v>599</v>
      </c>
      <c r="E716">
        <v>0.3767429061599335</v>
      </c>
      <c r="F716">
        <v>4.7830777921614373E-2</v>
      </c>
      <c r="G716">
        <v>3.3646592302424567E-15</v>
      </c>
      <c r="H716" t="b">
        <v>0</v>
      </c>
      <c r="I716" t="b">
        <v>0</v>
      </c>
      <c r="J716" t="b">
        <v>0</v>
      </c>
    </row>
    <row r="717" spans="1:10" hidden="1" x14ac:dyDescent="0.2">
      <c r="A717" t="s">
        <v>456</v>
      </c>
      <c r="B717" t="str">
        <f>VLOOKUP(Table16[[#This Row],[Metabolite ID]],Table18[],2,FALSE)</f>
        <v>X - 12063</v>
      </c>
      <c r="C717" t="s">
        <v>1118</v>
      </c>
      <c r="D717">
        <v>599</v>
      </c>
      <c r="E717">
        <v>0.37753523198557615</v>
      </c>
      <c r="F717">
        <v>4.8900129120216435E-2</v>
      </c>
      <c r="G717">
        <v>1.1584106808646966E-14</v>
      </c>
      <c r="H717" t="b">
        <v>0</v>
      </c>
      <c r="I717" t="b">
        <v>0</v>
      </c>
      <c r="J717" t="b">
        <v>0</v>
      </c>
    </row>
    <row r="718" spans="1:10" hidden="1" x14ac:dyDescent="0.2">
      <c r="A718" t="s">
        <v>456</v>
      </c>
      <c r="B718" t="str">
        <f>VLOOKUP(Table16[[#This Row],[Metabolite ID]],Table18[],2,FALSE)</f>
        <v>X - 12063</v>
      </c>
      <c r="C718" t="s">
        <v>1119</v>
      </c>
      <c r="D718">
        <v>599</v>
      </c>
      <c r="E718">
        <v>0.41607349999999993</v>
      </c>
      <c r="F718">
        <v>7.6762403769287155E-2</v>
      </c>
      <c r="G718">
        <v>5.9506722873593917E-8</v>
      </c>
      <c r="H718" t="b">
        <v>0</v>
      </c>
      <c r="I718" t="b">
        <v>0</v>
      </c>
      <c r="J718" t="b">
        <v>0</v>
      </c>
    </row>
    <row r="719" spans="1:10" hidden="1" x14ac:dyDescent="0.2">
      <c r="A719" t="s">
        <v>456</v>
      </c>
      <c r="B719" t="str">
        <f>VLOOKUP(Table16[[#This Row],[Metabolite ID]],Table18[],2,FALSE)</f>
        <v>X - 12063</v>
      </c>
      <c r="C719" t="s">
        <v>1120</v>
      </c>
      <c r="D719">
        <v>599</v>
      </c>
      <c r="E719">
        <v>0.35887855308461208</v>
      </c>
      <c r="F719">
        <v>7.9564924239290971E-2</v>
      </c>
      <c r="G719">
        <v>6.467131379029098E-6</v>
      </c>
      <c r="H719" t="b">
        <v>0</v>
      </c>
      <c r="I719" t="b">
        <v>0</v>
      </c>
      <c r="J719" t="b">
        <v>0</v>
      </c>
    </row>
    <row r="720" spans="1:10" hidden="1" x14ac:dyDescent="0.2">
      <c r="A720" t="s">
        <v>456</v>
      </c>
      <c r="B720" t="str">
        <f>VLOOKUP(Table16[[#This Row],[Metabolite ID]],Table18[],2,FALSE)</f>
        <v>X - 12063</v>
      </c>
      <c r="C720" t="s">
        <v>1121</v>
      </c>
      <c r="D720">
        <v>599</v>
      </c>
      <c r="E720">
        <v>0.76954156041210542</v>
      </c>
      <c r="F720">
        <v>0.28781016311253305</v>
      </c>
      <c r="G720">
        <v>7.7050466445210243E-3</v>
      </c>
      <c r="H720" t="b">
        <v>0</v>
      </c>
      <c r="I720" t="b">
        <v>0</v>
      </c>
      <c r="J720" t="b">
        <v>0</v>
      </c>
    </row>
    <row r="721" spans="1:10" hidden="1" x14ac:dyDescent="0.2">
      <c r="A721" t="s">
        <v>456</v>
      </c>
      <c r="B721" t="str">
        <f>VLOOKUP(Table16[[#This Row],[Metabolite ID]],Table18[],2,FALSE)</f>
        <v>X - 12063</v>
      </c>
      <c r="C721" t="s">
        <v>1122</v>
      </c>
      <c r="D721">
        <v>599</v>
      </c>
      <c r="E721">
        <v>0.31162725851735917</v>
      </c>
      <c r="F721">
        <v>0.19333844941434708</v>
      </c>
      <c r="G721">
        <v>0.10752819589156716</v>
      </c>
      <c r="H721" t="b">
        <v>0</v>
      </c>
      <c r="I721" t="b">
        <v>0</v>
      </c>
      <c r="J721" t="b">
        <v>0</v>
      </c>
    </row>
    <row r="722" spans="1:10" hidden="1" x14ac:dyDescent="0.2">
      <c r="A722" t="s">
        <v>456</v>
      </c>
      <c r="B722" t="str">
        <f>VLOOKUP(Table16[[#This Row],[Metabolite ID]],Table18[],2,FALSE)</f>
        <v>X - 12063</v>
      </c>
      <c r="C722" t="s">
        <v>1123</v>
      </c>
      <c r="D722">
        <v>599</v>
      </c>
      <c r="E722">
        <v>0.21622306689086174</v>
      </c>
      <c r="F722">
        <v>0.20936274557947293</v>
      </c>
      <c r="G722">
        <v>0.30213084107923355</v>
      </c>
      <c r="H722" t="b">
        <v>0</v>
      </c>
      <c r="I722" t="b">
        <v>0</v>
      </c>
      <c r="J722" t="b">
        <v>0</v>
      </c>
    </row>
    <row r="723" spans="1:10" x14ac:dyDescent="0.2">
      <c r="A723" t="s">
        <v>513</v>
      </c>
      <c r="B723" t="str">
        <f>VLOOKUP(Table16[[#This Row],[Metabolite ID]],Table18[],2,FALSE)</f>
        <v>1-oleoyl-2-linoleoyl-glycerol (18:1/18:2)</v>
      </c>
      <c r="C723" t="s">
        <v>1116</v>
      </c>
      <c r="D723">
        <v>599</v>
      </c>
      <c r="E723">
        <v>0.25930143452551491</v>
      </c>
      <c r="F723">
        <v>5.2669645554220414E-2</v>
      </c>
      <c r="G723" s="6">
        <v>8.5154940682125042E-7</v>
      </c>
      <c r="H723" t="b">
        <v>0</v>
      </c>
      <c r="I723" t="b">
        <v>0</v>
      </c>
      <c r="J723" t="b">
        <v>0</v>
      </c>
    </row>
    <row r="724" spans="1:10" hidden="1" x14ac:dyDescent="0.2">
      <c r="A724" t="s">
        <v>513</v>
      </c>
      <c r="B724" t="str">
        <f>VLOOKUP(Table16[[#This Row],[Metabolite ID]],Table18[],2,FALSE)</f>
        <v>1-oleoyl-2-linoleoyl-glycerol (18:1/18:2)</v>
      </c>
      <c r="C724" t="s">
        <v>1117</v>
      </c>
      <c r="D724">
        <v>599</v>
      </c>
      <c r="E724">
        <v>0.25930143452551491</v>
      </c>
      <c r="F724">
        <v>4.7736761469734955E-2</v>
      </c>
      <c r="G724">
        <v>5.5756382440626204E-8</v>
      </c>
      <c r="H724" t="b">
        <v>0</v>
      </c>
      <c r="I724" t="b">
        <v>0</v>
      </c>
      <c r="J724" t="b">
        <v>0</v>
      </c>
    </row>
    <row r="725" spans="1:10" hidden="1" x14ac:dyDescent="0.2">
      <c r="A725" t="s">
        <v>513</v>
      </c>
      <c r="B725" t="str">
        <f>VLOOKUP(Table16[[#This Row],[Metabolite ID]],Table18[],2,FALSE)</f>
        <v>1-oleoyl-2-linoleoyl-glycerol (18:1/18:2)</v>
      </c>
      <c r="C725" t="s">
        <v>1118</v>
      </c>
      <c r="D725">
        <v>599</v>
      </c>
      <c r="E725">
        <v>0.26167119038333919</v>
      </c>
      <c r="F725">
        <v>4.8304910583719364E-2</v>
      </c>
      <c r="G725">
        <v>6.058286622886196E-8</v>
      </c>
      <c r="H725" t="b">
        <v>0</v>
      </c>
      <c r="I725" t="b">
        <v>0</v>
      </c>
      <c r="J725" t="b">
        <v>0</v>
      </c>
    </row>
    <row r="726" spans="1:10" hidden="1" x14ac:dyDescent="0.2">
      <c r="A726" t="s">
        <v>513</v>
      </c>
      <c r="B726" t="str">
        <f>VLOOKUP(Table16[[#This Row],[Metabolite ID]],Table18[],2,FALSE)</f>
        <v>1-oleoyl-2-linoleoyl-glycerol (18:1/18:2)</v>
      </c>
      <c r="C726" t="s">
        <v>1119</v>
      </c>
      <c r="D726">
        <v>599</v>
      </c>
      <c r="E726">
        <v>0.20774277108433734</v>
      </c>
      <c r="F726">
        <v>7.0527916759063558E-2</v>
      </c>
      <c r="G726">
        <v>3.2239188596983473E-3</v>
      </c>
      <c r="H726" t="b">
        <v>0</v>
      </c>
      <c r="I726" t="b">
        <v>0</v>
      </c>
      <c r="J726" t="b">
        <v>0</v>
      </c>
    </row>
    <row r="727" spans="1:10" hidden="1" x14ac:dyDescent="0.2">
      <c r="A727" t="s">
        <v>513</v>
      </c>
      <c r="B727" t="str">
        <f>VLOOKUP(Table16[[#This Row],[Metabolite ID]],Table18[],2,FALSE)</f>
        <v>1-oleoyl-2-linoleoyl-glycerol (18:1/18:2)</v>
      </c>
      <c r="C727" t="s">
        <v>1120</v>
      </c>
      <c r="D727">
        <v>599</v>
      </c>
      <c r="E727">
        <v>0.21868204636036018</v>
      </c>
      <c r="F727">
        <v>7.8316994793907219E-2</v>
      </c>
      <c r="G727">
        <v>5.2339969428537364E-3</v>
      </c>
      <c r="H727" t="b">
        <v>0</v>
      </c>
      <c r="I727" t="b">
        <v>0</v>
      </c>
      <c r="J727" t="b">
        <v>0</v>
      </c>
    </row>
    <row r="728" spans="1:10" hidden="1" x14ac:dyDescent="0.2">
      <c r="A728" t="s">
        <v>513</v>
      </c>
      <c r="B728" t="str">
        <f>VLOOKUP(Table16[[#This Row],[Metabolite ID]],Table18[],2,FALSE)</f>
        <v>1-oleoyl-2-linoleoyl-glycerol (18:1/18:2)</v>
      </c>
      <c r="C728" t="s">
        <v>1121</v>
      </c>
      <c r="D728">
        <v>599</v>
      </c>
      <c r="E728">
        <v>-0.20440133348299216</v>
      </c>
      <c r="F728">
        <v>0.30249991560601269</v>
      </c>
      <c r="G728">
        <v>0.49948785396762108</v>
      </c>
      <c r="H728" t="b">
        <v>0</v>
      </c>
      <c r="I728" t="b">
        <v>0</v>
      </c>
      <c r="J728" t="b">
        <v>0</v>
      </c>
    </row>
    <row r="729" spans="1:10" hidden="1" x14ac:dyDescent="0.2">
      <c r="A729" t="s">
        <v>513</v>
      </c>
      <c r="B729" t="str">
        <f>VLOOKUP(Table16[[#This Row],[Metabolite ID]],Table18[],2,FALSE)</f>
        <v>1-oleoyl-2-linoleoyl-glycerol (18:1/18:2)</v>
      </c>
      <c r="C729" t="s">
        <v>1122</v>
      </c>
      <c r="D729">
        <v>599</v>
      </c>
      <c r="E729">
        <v>0.66394450140162942</v>
      </c>
      <c r="F729">
        <v>0.20002080420803475</v>
      </c>
      <c r="G729">
        <v>9.5704518935511385E-4</v>
      </c>
      <c r="H729" t="b">
        <v>0</v>
      </c>
      <c r="I729" t="b">
        <v>0</v>
      </c>
      <c r="J729" t="b">
        <v>0</v>
      </c>
    </row>
    <row r="730" spans="1:10" hidden="1" x14ac:dyDescent="0.2">
      <c r="A730" t="s">
        <v>513</v>
      </c>
      <c r="B730" t="str">
        <f>VLOOKUP(Table16[[#This Row],[Metabolite ID]],Table18[],2,FALSE)</f>
        <v>1-oleoyl-2-linoleoyl-glycerol (18:1/18:2)</v>
      </c>
      <c r="C730" t="s">
        <v>1123</v>
      </c>
      <c r="D730">
        <v>599</v>
      </c>
      <c r="E730">
        <v>0.24260007241652704</v>
      </c>
      <c r="F730">
        <v>0.14602507905355414</v>
      </c>
      <c r="G730">
        <v>9.7166379487390167E-2</v>
      </c>
      <c r="H730" t="b">
        <v>0</v>
      </c>
      <c r="I730" t="b">
        <v>0</v>
      </c>
      <c r="J730" t="b">
        <v>0</v>
      </c>
    </row>
    <row r="731" spans="1:10" x14ac:dyDescent="0.2">
      <c r="A731" t="s">
        <v>870</v>
      </c>
      <c r="B731" t="str">
        <f>VLOOKUP(Table16[[#This Row],[Metabolite ID]],Table18[],2,FALSE)</f>
        <v>Cholesteryl esters in very small VLDL</v>
      </c>
      <c r="C731" t="s">
        <v>1116</v>
      </c>
      <c r="D731">
        <v>599</v>
      </c>
      <c r="E731">
        <v>0.1446353690428443</v>
      </c>
      <c r="F731">
        <v>2.9455644111798268E-2</v>
      </c>
      <c r="G731" s="6">
        <v>9.0947873086491462E-7</v>
      </c>
      <c r="H731" t="b">
        <v>0</v>
      </c>
      <c r="I731" t="b">
        <v>0</v>
      </c>
      <c r="J731" t="b">
        <v>0</v>
      </c>
    </row>
    <row r="732" spans="1:10" hidden="1" x14ac:dyDescent="0.2">
      <c r="A732" t="s">
        <v>870</v>
      </c>
      <c r="B732" t="str">
        <f>VLOOKUP(Table16[[#This Row],[Metabolite ID]],Table18[],2,FALSE)</f>
        <v>Cholesteryl esters in very small VLDL</v>
      </c>
      <c r="C732" t="s">
        <v>1117</v>
      </c>
      <c r="D732">
        <v>599</v>
      </c>
      <c r="E732">
        <v>0.1446353690428443</v>
      </c>
      <c r="F732">
        <v>2.167541080143669E-2</v>
      </c>
      <c r="G732">
        <v>2.5099295123500498E-11</v>
      </c>
      <c r="H732" t="b">
        <v>0</v>
      </c>
      <c r="I732" t="b">
        <v>0</v>
      </c>
      <c r="J732" t="b">
        <v>0</v>
      </c>
    </row>
    <row r="733" spans="1:10" hidden="1" x14ac:dyDescent="0.2">
      <c r="A733" t="s">
        <v>870</v>
      </c>
      <c r="B733" t="str">
        <f>VLOOKUP(Table16[[#This Row],[Metabolite ID]],Table18[],2,FALSE)</f>
        <v>Cholesteryl esters in very small VLDL</v>
      </c>
      <c r="C733" t="s">
        <v>1118</v>
      </c>
      <c r="D733">
        <v>599</v>
      </c>
      <c r="E733">
        <v>0.1449775276371528</v>
      </c>
      <c r="F733">
        <v>2.208759475182363E-2</v>
      </c>
      <c r="G733">
        <v>5.2469909378549313E-11</v>
      </c>
      <c r="H733" t="b">
        <v>0</v>
      </c>
      <c r="I733" t="b">
        <v>0</v>
      </c>
      <c r="J733" t="b">
        <v>0</v>
      </c>
    </row>
    <row r="734" spans="1:10" hidden="1" x14ac:dyDescent="0.2">
      <c r="A734" t="s">
        <v>870</v>
      </c>
      <c r="B734" t="str">
        <f>VLOOKUP(Table16[[#This Row],[Metabolite ID]],Table18[],2,FALSE)</f>
        <v>Cholesteryl esters in very small VLDL</v>
      </c>
      <c r="C734" t="s">
        <v>1119</v>
      </c>
      <c r="D734">
        <v>599</v>
      </c>
      <c r="E734">
        <v>0.14269122807017542</v>
      </c>
      <c r="F734">
        <v>3.3369417163408827E-2</v>
      </c>
      <c r="G734">
        <v>1.9018907796298751E-5</v>
      </c>
      <c r="H734" t="b">
        <v>0</v>
      </c>
      <c r="I734" t="b">
        <v>0</v>
      </c>
      <c r="J734" t="b">
        <v>0</v>
      </c>
    </row>
    <row r="735" spans="1:10" hidden="1" x14ac:dyDescent="0.2">
      <c r="A735" t="s">
        <v>870</v>
      </c>
      <c r="B735" t="str">
        <f>VLOOKUP(Table16[[#This Row],[Metabolite ID]],Table18[],2,FALSE)</f>
        <v>Cholesteryl esters in very small VLDL</v>
      </c>
      <c r="C735" t="s">
        <v>1120</v>
      </c>
      <c r="D735">
        <v>599</v>
      </c>
      <c r="E735">
        <v>0.17244228560231542</v>
      </c>
      <c r="F735">
        <v>3.757510275646643E-2</v>
      </c>
      <c r="G735">
        <v>4.4479914605163042E-6</v>
      </c>
      <c r="H735" t="b">
        <v>0</v>
      </c>
      <c r="I735" t="b">
        <v>0</v>
      </c>
      <c r="J735" t="b">
        <v>0</v>
      </c>
    </row>
    <row r="736" spans="1:10" hidden="1" x14ac:dyDescent="0.2">
      <c r="A736" t="s">
        <v>870</v>
      </c>
      <c r="B736" t="str">
        <f>VLOOKUP(Table16[[#This Row],[Metabolite ID]],Table18[],2,FALSE)</f>
        <v>Cholesteryl esters in very small VLDL</v>
      </c>
      <c r="C736" t="s">
        <v>1121</v>
      </c>
      <c r="D736">
        <v>599</v>
      </c>
      <c r="E736">
        <v>6.8040720402787969E-2</v>
      </c>
      <c r="F736">
        <v>0.13597870010437299</v>
      </c>
      <c r="G736">
        <v>0.61699318724824015</v>
      </c>
      <c r="H736" t="b">
        <v>0</v>
      </c>
      <c r="I736" t="b">
        <v>0</v>
      </c>
      <c r="J736" t="b">
        <v>0</v>
      </c>
    </row>
    <row r="737" spans="1:10" hidden="1" x14ac:dyDescent="0.2">
      <c r="A737" t="s">
        <v>870</v>
      </c>
      <c r="B737" t="str">
        <f>VLOOKUP(Table16[[#This Row],[Metabolite ID]],Table18[],2,FALSE)</f>
        <v>Cholesteryl esters in very small VLDL</v>
      </c>
      <c r="C737" t="s">
        <v>1122</v>
      </c>
      <c r="D737">
        <v>599</v>
      </c>
      <c r="E737">
        <v>0.21241357006182948</v>
      </c>
      <c r="F737">
        <v>8.304075851018021E-2</v>
      </c>
      <c r="G737">
        <v>1.0774689481139419E-2</v>
      </c>
      <c r="H737" t="b">
        <v>0</v>
      </c>
      <c r="I737" t="b">
        <v>0</v>
      </c>
      <c r="J737" t="b">
        <v>0</v>
      </c>
    </row>
    <row r="738" spans="1:10" hidden="1" x14ac:dyDescent="0.2">
      <c r="A738" t="s">
        <v>870</v>
      </c>
      <c r="B738" t="str">
        <f>VLOOKUP(Table16[[#This Row],[Metabolite ID]],Table18[],2,FALSE)</f>
        <v>Cholesteryl esters in very small VLDL</v>
      </c>
      <c r="C738" t="s">
        <v>1123</v>
      </c>
      <c r="D738">
        <v>599</v>
      </c>
      <c r="E738">
        <v>8.5870666222536265E-2</v>
      </c>
      <c r="F738">
        <v>8.1650576222244434E-2</v>
      </c>
      <c r="G738">
        <v>0.29336970502423576</v>
      </c>
      <c r="H738" t="b">
        <v>0</v>
      </c>
      <c r="I738" t="b">
        <v>0</v>
      </c>
      <c r="J738" t="b">
        <v>0</v>
      </c>
    </row>
    <row r="739" spans="1:10" x14ac:dyDescent="0.2">
      <c r="A739" t="s">
        <v>479</v>
      </c>
      <c r="B739" t="str">
        <f>VLOOKUP(Table16[[#This Row],[Metabolite ID]],Table18[],2,FALSE)</f>
        <v>X - 12844</v>
      </c>
      <c r="C739" t="s">
        <v>1116</v>
      </c>
      <c r="D739">
        <v>599</v>
      </c>
      <c r="E739">
        <v>0.23173753757080714</v>
      </c>
      <c r="F739">
        <v>4.7739857893028141E-2</v>
      </c>
      <c r="G739" s="6">
        <v>1.2089006148371795E-6</v>
      </c>
      <c r="H739" t="b">
        <v>0</v>
      </c>
      <c r="I739" t="b">
        <v>0</v>
      </c>
      <c r="J739" t="b">
        <v>0</v>
      </c>
    </row>
    <row r="740" spans="1:10" hidden="1" x14ac:dyDescent="0.2">
      <c r="A740" t="s">
        <v>479</v>
      </c>
      <c r="B740" t="str">
        <f>VLOOKUP(Table16[[#This Row],[Metabolite ID]],Table18[],2,FALSE)</f>
        <v>X - 12844</v>
      </c>
      <c r="C740" t="s">
        <v>1117</v>
      </c>
      <c r="D740">
        <v>599</v>
      </c>
      <c r="E740">
        <v>0.23173753757080714</v>
      </c>
      <c r="F740">
        <v>4.7739857893028141E-2</v>
      </c>
      <c r="G740">
        <v>1.2089006148371795E-6</v>
      </c>
      <c r="H740" t="b">
        <v>0</v>
      </c>
      <c r="I740" t="b">
        <v>0</v>
      </c>
      <c r="J740" t="b">
        <v>0</v>
      </c>
    </row>
    <row r="741" spans="1:10" hidden="1" x14ac:dyDescent="0.2">
      <c r="A741" t="s">
        <v>479</v>
      </c>
      <c r="B741" t="str">
        <f>VLOOKUP(Table16[[#This Row],[Metabolite ID]],Table18[],2,FALSE)</f>
        <v>X - 12844</v>
      </c>
      <c r="C741" t="s">
        <v>1118</v>
      </c>
      <c r="D741">
        <v>599</v>
      </c>
      <c r="E741">
        <v>0.23391746513181239</v>
      </c>
      <c r="F741">
        <v>4.8181891823404724E-2</v>
      </c>
      <c r="G741">
        <v>1.2045762077495433E-6</v>
      </c>
      <c r="H741" t="b">
        <v>0</v>
      </c>
      <c r="I741" t="b">
        <v>0</v>
      </c>
      <c r="J741" t="b">
        <v>0</v>
      </c>
    </row>
    <row r="742" spans="1:10" hidden="1" x14ac:dyDescent="0.2">
      <c r="A742" t="s">
        <v>479</v>
      </c>
      <c r="B742" t="str">
        <f>VLOOKUP(Table16[[#This Row],[Metabolite ID]],Table18[],2,FALSE)</f>
        <v>X - 12844</v>
      </c>
      <c r="C742" t="s">
        <v>1119</v>
      </c>
      <c r="D742">
        <v>599</v>
      </c>
      <c r="E742">
        <v>0.21626686390532546</v>
      </c>
      <c r="F742">
        <v>7.3747513984955784E-2</v>
      </c>
      <c r="G742">
        <v>3.3621145875744941E-3</v>
      </c>
      <c r="H742" t="b">
        <v>0</v>
      </c>
      <c r="I742" t="b">
        <v>0</v>
      </c>
      <c r="J742" t="b">
        <v>0</v>
      </c>
    </row>
    <row r="743" spans="1:10" hidden="1" x14ac:dyDescent="0.2">
      <c r="A743" t="s">
        <v>479</v>
      </c>
      <c r="B743" t="str">
        <f>VLOOKUP(Table16[[#This Row],[Metabolite ID]],Table18[],2,FALSE)</f>
        <v>X - 12844</v>
      </c>
      <c r="C743" t="s">
        <v>1120</v>
      </c>
      <c r="D743">
        <v>599</v>
      </c>
      <c r="E743">
        <v>0.32861081577828544</v>
      </c>
      <c r="F743">
        <v>7.4692565910338377E-2</v>
      </c>
      <c r="G743">
        <v>1.0849474054743694E-5</v>
      </c>
      <c r="H743" t="b">
        <v>0</v>
      </c>
      <c r="I743" t="b">
        <v>0</v>
      </c>
      <c r="J743" t="b">
        <v>0</v>
      </c>
    </row>
    <row r="744" spans="1:10" hidden="1" x14ac:dyDescent="0.2">
      <c r="A744" t="s">
        <v>479</v>
      </c>
      <c r="B744" t="str">
        <f>VLOOKUP(Table16[[#This Row],[Metabolite ID]],Table18[],2,FALSE)</f>
        <v>X - 12844</v>
      </c>
      <c r="C744" t="s">
        <v>1121</v>
      </c>
      <c r="D744">
        <v>599</v>
      </c>
      <c r="E744">
        <v>0.253249097159709</v>
      </c>
      <c r="F744">
        <v>0.30651288854549286</v>
      </c>
      <c r="G744">
        <v>0.40900508832971105</v>
      </c>
      <c r="H744" t="b">
        <v>0</v>
      </c>
      <c r="I744" t="b">
        <v>0</v>
      </c>
      <c r="J744" t="b">
        <v>0</v>
      </c>
    </row>
    <row r="745" spans="1:10" hidden="1" x14ac:dyDescent="0.2">
      <c r="A745" t="s">
        <v>479</v>
      </c>
      <c r="B745" t="str">
        <f>VLOOKUP(Table16[[#This Row],[Metabolite ID]],Table18[],2,FALSE)</f>
        <v>X - 12844</v>
      </c>
      <c r="C745" t="s">
        <v>1122</v>
      </c>
      <c r="D745">
        <v>599</v>
      </c>
      <c r="E745">
        <v>0.56325141449995719</v>
      </c>
      <c r="F745">
        <v>0.17844240623825369</v>
      </c>
      <c r="G745">
        <v>1.6771433459908138E-3</v>
      </c>
      <c r="H745" t="b">
        <v>0</v>
      </c>
      <c r="I745" t="b">
        <v>0</v>
      </c>
      <c r="J745" t="b">
        <v>0</v>
      </c>
    </row>
    <row r="746" spans="1:10" hidden="1" x14ac:dyDescent="0.2">
      <c r="A746" t="s">
        <v>479</v>
      </c>
      <c r="B746" t="str">
        <f>VLOOKUP(Table16[[#This Row],[Metabolite ID]],Table18[],2,FALSE)</f>
        <v>X - 12844</v>
      </c>
      <c r="C746" t="s">
        <v>1123</v>
      </c>
      <c r="D746">
        <v>599</v>
      </c>
      <c r="E746">
        <v>0.46121236505280822</v>
      </c>
      <c r="F746">
        <v>0.13224975554071824</v>
      </c>
      <c r="G746">
        <v>5.2353632209069093E-4</v>
      </c>
      <c r="H746" t="b">
        <v>0</v>
      </c>
      <c r="I746" t="b">
        <v>0</v>
      </c>
      <c r="J746" t="b">
        <v>0</v>
      </c>
    </row>
    <row r="747" spans="1:10" x14ac:dyDescent="0.2">
      <c r="A747" t="s">
        <v>247</v>
      </c>
      <c r="B747" t="str">
        <f>VLOOKUP(Table16[[#This Row],[Metabolite ID]],Table18[],2,FALSE)</f>
        <v>1-linoleoyl-GPC (18:2)</v>
      </c>
      <c r="C747" t="s">
        <v>1116</v>
      </c>
      <c r="D747">
        <v>599</v>
      </c>
      <c r="E747">
        <v>-0.24495749917166662</v>
      </c>
      <c r="F747">
        <v>5.1217593545924263E-2</v>
      </c>
      <c r="G747" s="6">
        <v>1.7297104061807882E-6</v>
      </c>
      <c r="H747" t="b">
        <v>0</v>
      </c>
      <c r="I747" t="b">
        <v>0</v>
      </c>
      <c r="J747" t="b">
        <v>0</v>
      </c>
    </row>
    <row r="748" spans="1:10" hidden="1" x14ac:dyDescent="0.2">
      <c r="A748" t="s">
        <v>247</v>
      </c>
      <c r="B748" t="str">
        <f>VLOOKUP(Table16[[#This Row],[Metabolite ID]],Table18[],2,FALSE)</f>
        <v>1-linoleoyl-GPC (18:2)</v>
      </c>
      <c r="C748" t="s">
        <v>1117</v>
      </c>
      <c r="D748">
        <v>599</v>
      </c>
      <c r="E748">
        <v>-0.24495749917166662</v>
      </c>
      <c r="F748">
        <v>4.7749056386702196E-2</v>
      </c>
      <c r="G748">
        <v>2.8958620280217422E-7</v>
      </c>
      <c r="H748" t="b">
        <v>0</v>
      </c>
      <c r="I748" t="b">
        <v>0</v>
      </c>
      <c r="J748" t="b">
        <v>0</v>
      </c>
    </row>
    <row r="749" spans="1:10" hidden="1" x14ac:dyDescent="0.2">
      <c r="A749" t="s">
        <v>247</v>
      </c>
      <c r="B749" t="str">
        <f>VLOOKUP(Table16[[#This Row],[Metabolite ID]],Table18[],2,FALSE)</f>
        <v>1-linoleoyl-GPC (18:2)</v>
      </c>
      <c r="C749" t="s">
        <v>1118</v>
      </c>
      <c r="D749">
        <v>599</v>
      </c>
      <c r="E749">
        <v>-0.2445327902357354</v>
      </c>
      <c r="F749">
        <v>4.8283715091123981E-2</v>
      </c>
      <c r="G749">
        <v>4.0947741456849117E-7</v>
      </c>
      <c r="H749" t="b">
        <v>0</v>
      </c>
      <c r="I749" t="b">
        <v>0</v>
      </c>
      <c r="J749" t="b">
        <v>0</v>
      </c>
    </row>
    <row r="750" spans="1:10" hidden="1" x14ac:dyDescent="0.2">
      <c r="A750" t="s">
        <v>247</v>
      </c>
      <c r="B750" t="str">
        <f>VLOOKUP(Table16[[#This Row],[Metabolite ID]],Table18[],2,FALSE)</f>
        <v>1-linoleoyl-GPC (18:2)</v>
      </c>
      <c r="C750" t="s">
        <v>1119</v>
      </c>
      <c r="D750">
        <v>599</v>
      </c>
      <c r="E750">
        <v>-0.29810392156862742</v>
      </c>
      <c r="F750">
        <v>7.3947527578609201E-2</v>
      </c>
      <c r="G750">
        <v>5.5471569353006904E-5</v>
      </c>
      <c r="H750" t="b">
        <v>0</v>
      </c>
      <c r="I750" t="b">
        <v>0</v>
      </c>
      <c r="J750" t="b">
        <v>0</v>
      </c>
    </row>
    <row r="751" spans="1:10" hidden="1" x14ac:dyDescent="0.2">
      <c r="A751" t="s">
        <v>247</v>
      </c>
      <c r="B751" t="str">
        <f>VLOOKUP(Table16[[#This Row],[Metabolite ID]],Table18[],2,FALSE)</f>
        <v>1-linoleoyl-GPC (18:2)</v>
      </c>
      <c r="C751" t="s">
        <v>1120</v>
      </c>
      <c r="D751">
        <v>599</v>
      </c>
      <c r="E751">
        <v>-0.26705947576678624</v>
      </c>
      <c r="F751">
        <v>8.06571805055466E-2</v>
      </c>
      <c r="G751">
        <v>9.2948583279854385E-4</v>
      </c>
      <c r="H751" t="b">
        <v>0</v>
      </c>
      <c r="I751" t="b">
        <v>0</v>
      </c>
      <c r="J751" t="b">
        <v>0</v>
      </c>
    </row>
    <row r="752" spans="1:10" hidden="1" x14ac:dyDescent="0.2">
      <c r="A752" t="s">
        <v>247</v>
      </c>
      <c r="B752" t="str">
        <f>VLOOKUP(Table16[[#This Row],[Metabolite ID]],Table18[],2,FALSE)</f>
        <v>1-linoleoyl-GPC (18:2)</v>
      </c>
      <c r="C752" t="s">
        <v>1121</v>
      </c>
      <c r="D752">
        <v>599</v>
      </c>
      <c r="E752">
        <v>-0.58069632092449375</v>
      </c>
      <c r="F752">
        <v>0.25987551189820585</v>
      </c>
      <c r="G752">
        <v>2.5817728462594853E-2</v>
      </c>
      <c r="H752" t="b">
        <v>0</v>
      </c>
      <c r="I752" t="b">
        <v>0</v>
      </c>
      <c r="J752" t="b">
        <v>0</v>
      </c>
    </row>
    <row r="753" spans="1:10" hidden="1" x14ac:dyDescent="0.2">
      <c r="A753" t="s">
        <v>247</v>
      </c>
      <c r="B753" t="str">
        <f>VLOOKUP(Table16[[#This Row],[Metabolite ID]],Table18[],2,FALSE)</f>
        <v>1-linoleoyl-GPC (18:2)</v>
      </c>
      <c r="C753" t="s">
        <v>1122</v>
      </c>
      <c r="D753">
        <v>599</v>
      </c>
      <c r="E753">
        <v>-0.26257382525551609</v>
      </c>
      <c r="F753">
        <v>0.17050928824894837</v>
      </c>
      <c r="G753">
        <v>0.12410429157886067</v>
      </c>
      <c r="H753" t="b">
        <v>0</v>
      </c>
      <c r="I753" t="b">
        <v>0</v>
      </c>
      <c r="J753" t="b">
        <v>0</v>
      </c>
    </row>
    <row r="754" spans="1:10" hidden="1" x14ac:dyDescent="0.2">
      <c r="A754" t="s">
        <v>247</v>
      </c>
      <c r="B754" t="str">
        <f>VLOOKUP(Table16[[#This Row],[Metabolite ID]],Table18[],2,FALSE)</f>
        <v>1-linoleoyl-GPC (18:2)</v>
      </c>
      <c r="C754" t="s">
        <v>1123</v>
      </c>
      <c r="D754">
        <v>599</v>
      </c>
      <c r="E754">
        <v>-0.25817956640071477</v>
      </c>
      <c r="F754">
        <v>0.14200439275290963</v>
      </c>
      <c r="G754">
        <v>6.9548381882603302E-2</v>
      </c>
      <c r="H754" t="b">
        <v>0</v>
      </c>
      <c r="I754" t="b">
        <v>0</v>
      </c>
      <c r="J754" t="b">
        <v>0</v>
      </c>
    </row>
    <row r="755" spans="1:10" x14ac:dyDescent="0.2">
      <c r="A755" t="s">
        <v>466</v>
      </c>
      <c r="B755" t="str">
        <f>VLOOKUP(Table16[[#This Row],[Metabolite ID]],Table18[],2,FALSE)</f>
        <v>X - 11538</v>
      </c>
      <c r="C755" t="s">
        <v>1116</v>
      </c>
      <c r="D755">
        <v>599</v>
      </c>
      <c r="E755">
        <v>-0.2271084757055952</v>
      </c>
      <c r="F755">
        <v>4.7882915602114405E-2</v>
      </c>
      <c r="G755" s="6">
        <v>2.1058046119747724E-6</v>
      </c>
      <c r="H755" t="b">
        <v>0</v>
      </c>
      <c r="I755" t="b">
        <v>0</v>
      </c>
      <c r="J755" t="b">
        <v>0</v>
      </c>
    </row>
    <row r="756" spans="1:10" hidden="1" x14ac:dyDescent="0.2">
      <c r="A756" t="s">
        <v>466</v>
      </c>
      <c r="B756" t="str">
        <f>VLOOKUP(Table16[[#This Row],[Metabolite ID]],Table18[],2,FALSE)</f>
        <v>X - 11538</v>
      </c>
      <c r="C756" t="s">
        <v>1117</v>
      </c>
      <c r="D756">
        <v>599</v>
      </c>
      <c r="E756">
        <v>-0.2271084757055952</v>
      </c>
      <c r="F756">
        <v>4.7882915602114405E-2</v>
      </c>
      <c r="G756">
        <v>2.1058046119747724E-6</v>
      </c>
      <c r="H756" t="b">
        <v>0</v>
      </c>
      <c r="I756" t="b">
        <v>0</v>
      </c>
      <c r="J756" t="b">
        <v>0</v>
      </c>
    </row>
    <row r="757" spans="1:10" hidden="1" x14ac:dyDescent="0.2">
      <c r="A757" t="s">
        <v>466</v>
      </c>
      <c r="B757" t="str">
        <f>VLOOKUP(Table16[[#This Row],[Metabolite ID]],Table18[],2,FALSE)</f>
        <v>X - 11538</v>
      </c>
      <c r="C757" t="s">
        <v>1118</v>
      </c>
      <c r="D757">
        <v>599</v>
      </c>
      <c r="E757">
        <v>-0.22666214763629877</v>
      </c>
      <c r="F757">
        <v>4.8339783014139187E-2</v>
      </c>
      <c r="G757">
        <v>2.746292888007588E-6</v>
      </c>
      <c r="H757" t="b">
        <v>0</v>
      </c>
      <c r="I757" t="b">
        <v>0</v>
      </c>
      <c r="J757" t="b">
        <v>0</v>
      </c>
    </row>
    <row r="758" spans="1:10" hidden="1" x14ac:dyDescent="0.2">
      <c r="A758" t="s">
        <v>466</v>
      </c>
      <c r="B758" t="str">
        <f>VLOOKUP(Table16[[#This Row],[Metabolite ID]],Table18[],2,FALSE)</f>
        <v>X - 11538</v>
      </c>
      <c r="C758" t="s">
        <v>1119</v>
      </c>
      <c r="D758">
        <v>599</v>
      </c>
      <c r="E758">
        <v>-0.16126581196581197</v>
      </c>
      <c r="F758">
        <v>7.2873944874914984E-2</v>
      </c>
      <c r="G758">
        <v>2.6901645877486349E-2</v>
      </c>
      <c r="H758" t="b">
        <v>0</v>
      </c>
      <c r="I758" t="b">
        <v>0</v>
      </c>
      <c r="J758" t="b">
        <v>0</v>
      </c>
    </row>
    <row r="759" spans="1:10" hidden="1" x14ac:dyDescent="0.2">
      <c r="A759" t="s">
        <v>466</v>
      </c>
      <c r="B759" t="str">
        <f>VLOOKUP(Table16[[#This Row],[Metabolite ID]],Table18[],2,FALSE)</f>
        <v>X - 11538</v>
      </c>
      <c r="C759" t="s">
        <v>1120</v>
      </c>
      <c r="D759">
        <v>599</v>
      </c>
      <c r="E759">
        <v>-0.18963685974906733</v>
      </c>
      <c r="F759">
        <v>7.9702525957136075E-2</v>
      </c>
      <c r="G759">
        <v>1.7345175108299152E-2</v>
      </c>
      <c r="H759" t="b">
        <v>0</v>
      </c>
      <c r="I759" t="b">
        <v>0</v>
      </c>
      <c r="J759" t="b">
        <v>0</v>
      </c>
    </row>
    <row r="760" spans="1:10" hidden="1" x14ac:dyDescent="0.2">
      <c r="A760" t="s">
        <v>466</v>
      </c>
      <c r="B760" t="str">
        <f>VLOOKUP(Table16[[#This Row],[Metabolite ID]],Table18[],2,FALSE)</f>
        <v>X - 11538</v>
      </c>
      <c r="C760" t="s">
        <v>1121</v>
      </c>
      <c r="D760">
        <v>599</v>
      </c>
      <c r="E760">
        <v>-9.7477317075493453E-2</v>
      </c>
      <c r="F760">
        <v>0.26514620682113094</v>
      </c>
      <c r="G760">
        <v>0.71327467171962278</v>
      </c>
      <c r="H760" t="b">
        <v>0</v>
      </c>
      <c r="I760" t="b">
        <v>0</v>
      </c>
      <c r="J760" t="b">
        <v>0</v>
      </c>
    </row>
    <row r="761" spans="1:10" hidden="1" x14ac:dyDescent="0.2">
      <c r="A761" t="s">
        <v>466</v>
      </c>
      <c r="B761" t="str">
        <f>VLOOKUP(Table16[[#This Row],[Metabolite ID]],Table18[],2,FALSE)</f>
        <v>X - 11538</v>
      </c>
      <c r="C761" t="s">
        <v>1122</v>
      </c>
      <c r="D761">
        <v>599</v>
      </c>
      <c r="E761">
        <v>-0.15325554212532566</v>
      </c>
      <c r="F761">
        <v>0.18315416804324933</v>
      </c>
      <c r="G761">
        <v>0.40306339195522145</v>
      </c>
      <c r="H761" t="b">
        <v>0</v>
      </c>
      <c r="I761" t="b">
        <v>0</v>
      </c>
      <c r="J761" t="b">
        <v>0</v>
      </c>
    </row>
    <row r="762" spans="1:10" hidden="1" x14ac:dyDescent="0.2">
      <c r="A762" t="s">
        <v>466</v>
      </c>
      <c r="B762" t="str">
        <f>VLOOKUP(Table16[[#This Row],[Metabolite ID]],Table18[],2,FALSE)</f>
        <v>X - 11538</v>
      </c>
      <c r="C762" t="s">
        <v>1123</v>
      </c>
      <c r="D762">
        <v>599</v>
      </c>
      <c r="E762">
        <v>-0.204970005488507</v>
      </c>
      <c r="F762">
        <v>0.13261391759136959</v>
      </c>
      <c r="G762">
        <v>0.12272757749343052</v>
      </c>
      <c r="H762" t="b">
        <v>0</v>
      </c>
      <c r="I762" t="b">
        <v>0</v>
      </c>
      <c r="J762" t="b">
        <v>0</v>
      </c>
    </row>
    <row r="763" spans="1:10" x14ac:dyDescent="0.2">
      <c r="A763" t="s">
        <v>849</v>
      </c>
      <c r="B763" t="str">
        <f>VLOOKUP(Table16[[#This Row],[Metabolite ID]],Table18[],2,FALSE)</f>
        <v>Tyrosine</v>
      </c>
      <c r="C763" t="s">
        <v>1116</v>
      </c>
      <c r="D763">
        <v>599</v>
      </c>
      <c r="E763">
        <v>0.11321777877892311</v>
      </c>
      <c r="F763">
        <v>2.3919105775157767E-2</v>
      </c>
      <c r="G763" s="6">
        <v>2.2083146840054625E-6</v>
      </c>
      <c r="H763" t="b">
        <v>0</v>
      </c>
      <c r="I763" t="b">
        <v>0</v>
      </c>
      <c r="J763" t="b">
        <v>0</v>
      </c>
    </row>
    <row r="764" spans="1:10" hidden="1" x14ac:dyDescent="0.2">
      <c r="A764" t="s">
        <v>849</v>
      </c>
      <c r="B764" t="str">
        <f>VLOOKUP(Table16[[#This Row],[Metabolite ID]],Table18[],2,FALSE)</f>
        <v>Tyrosine</v>
      </c>
      <c r="C764" t="s">
        <v>1117</v>
      </c>
      <c r="D764">
        <v>599</v>
      </c>
      <c r="E764">
        <v>0.11321777877892311</v>
      </c>
      <c r="F764">
        <v>2.1758039697125031E-2</v>
      </c>
      <c r="G764">
        <v>1.9557850102149669E-7</v>
      </c>
      <c r="H764" t="b">
        <v>0</v>
      </c>
      <c r="I764" t="b">
        <v>0</v>
      </c>
      <c r="J764" t="b">
        <v>0</v>
      </c>
    </row>
    <row r="765" spans="1:10" hidden="1" x14ac:dyDescent="0.2">
      <c r="A765" t="s">
        <v>849</v>
      </c>
      <c r="B765" t="str">
        <f>VLOOKUP(Table16[[#This Row],[Metabolite ID]],Table18[],2,FALSE)</f>
        <v>Tyrosine</v>
      </c>
      <c r="C765" t="s">
        <v>1118</v>
      </c>
      <c r="D765">
        <v>599</v>
      </c>
      <c r="E765">
        <v>0.11344690370418158</v>
      </c>
      <c r="F765">
        <v>2.2010572695972664E-2</v>
      </c>
      <c r="G765">
        <v>2.5471536666068958E-7</v>
      </c>
      <c r="H765" t="b">
        <v>0</v>
      </c>
      <c r="I765" t="b">
        <v>0</v>
      </c>
      <c r="J765" t="b">
        <v>0</v>
      </c>
    </row>
    <row r="766" spans="1:10" hidden="1" x14ac:dyDescent="0.2">
      <c r="A766" t="s">
        <v>849</v>
      </c>
      <c r="B766" t="str">
        <f>VLOOKUP(Table16[[#This Row],[Metabolite ID]],Table18[],2,FALSE)</f>
        <v>Tyrosine</v>
      </c>
      <c r="C766" t="s">
        <v>1119</v>
      </c>
      <c r="D766">
        <v>599</v>
      </c>
      <c r="E766">
        <v>0.12625942028985507</v>
      </c>
      <c r="F766">
        <v>3.3580811962568416E-2</v>
      </c>
      <c r="G766">
        <v>1.7000303441793362E-4</v>
      </c>
      <c r="H766" t="b">
        <v>0</v>
      </c>
      <c r="I766" t="b">
        <v>0</v>
      </c>
      <c r="J766" t="b">
        <v>0</v>
      </c>
    </row>
    <row r="767" spans="1:10" hidden="1" x14ac:dyDescent="0.2">
      <c r="A767" t="s">
        <v>849</v>
      </c>
      <c r="B767" t="str">
        <f>VLOOKUP(Table16[[#This Row],[Metabolite ID]],Table18[],2,FALSE)</f>
        <v>Tyrosine</v>
      </c>
      <c r="C767" t="s">
        <v>1120</v>
      </c>
      <c r="D767">
        <v>599</v>
      </c>
      <c r="E767">
        <v>0.11407374124774691</v>
      </c>
      <c r="F767">
        <v>3.569723510659828E-2</v>
      </c>
      <c r="G767">
        <v>1.3954506786903389E-3</v>
      </c>
      <c r="H767" t="b">
        <v>0</v>
      </c>
      <c r="I767" t="b">
        <v>0</v>
      </c>
      <c r="J767" t="b">
        <v>0</v>
      </c>
    </row>
    <row r="768" spans="1:10" hidden="1" x14ac:dyDescent="0.2">
      <c r="A768" t="s">
        <v>849</v>
      </c>
      <c r="B768" t="str">
        <f>VLOOKUP(Table16[[#This Row],[Metabolite ID]],Table18[],2,FALSE)</f>
        <v>Tyrosine</v>
      </c>
      <c r="C768" t="s">
        <v>1121</v>
      </c>
      <c r="D768">
        <v>599</v>
      </c>
      <c r="E768">
        <v>0.1487692705770236</v>
      </c>
      <c r="F768">
        <v>0.11482642566310959</v>
      </c>
      <c r="G768">
        <v>0.19561274680877949</v>
      </c>
      <c r="H768" t="b">
        <v>0</v>
      </c>
      <c r="I768" t="b">
        <v>0</v>
      </c>
      <c r="J768" t="b">
        <v>0</v>
      </c>
    </row>
    <row r="769" spans="1:10" hidden="1" x14ac:dyDescent="0.2">
      <c r="A769" t="s">
        <v>849</v>
      </c>
      <c r="B769" t="str">
        <f>VLOOKUP(Table16[[#This Row],[Metabolite ID]],Table18[],2,FALSE)</f>
        <v>Tyrosine</v>
      </c>
      <c r="C769" t="s">
        <v>1122</v>
      </c>
      <c r="D769">
        <v>599</v>
      </c>
      <c r="E769">
        <v>9.0632406469783877E-2</v>
      </c>
      <c r="F769">
        <v>9.0521815038717438E-2</v>
      </c>
      <c r="G769">
        <v>0.31712459059282011</v>
      </c>
      <c r="H769" t="b">
        <v>0</v>
      </c>
      <c r="I769" t="b">
        <v>0</v>
      </c>
      <c r="J769" t="b">
        <v>0</v>
      </c>
    </row>
    <row r="770" spans="1:10" hidden="1" x14ac:dyDescent="0.2">
      <c r="A770" t="s">
        <v>849</v>
      </c>
      <c r="B770" t="str">
        <f>VLOOKUP(Table16[[#This Row],[Metabolite ID]],Table18[],2,FALSE)</f>
        <v>Tyrosine</v>
      </c>
      <c r="C770" t="s">
        <v>1123</v>
      </c>
      <c r="D770">
        <v>599</v>
      </c>
      <c r="E770">
        <v>8.0842141782059618E-2</v>
      </c>
      <c r="F770">
        <v>6.6318339073701285E-2</v>
      </c>
      <c r="G770">
        <v>0.22332513094698939</v>
      </c>
      <c r="H770" t="b">
        <v>0</v>
      </c>
      <c r="I770" t="b">
        <v>0</v>
      </c>
      <c r="J770" t="b">
        <v>0</v>
      </c>
    </row>
    <row r="771" spans="1:10" x14ac:dyDescent="0.2">
      <c r="A771" t="s">
        <v>631</v>
      </c>
      <c r="B771" t="str">
        <f>VLOOKUP(Table16[[#This Row],[Metabolite ID]],Table18[],2,FALSE)</f>
        <v>X - 23739</v>
      </c>
      <c r="C771" t="s">
        <v>1116</v>
      </c>
      <c r="D771">
        <v>599</v>
      </c>
      <c r="E771">
        <v>-0.22928425216702078</v>
      </c>
      <c r="F771">
        <v>4.8469617875463104E-2</v>
      </c>
      <c r="G771" s="6">
        <v>2.2399655589703871E-6</v>
      </c>
      <c r="H771" t="b">
        <v>0</v>
      </c>
      <c r="I771" t="b">
        <v>0</v>
      </c>
      <c r="J771" t="b">
        <v>0</v>
      </c>
    </row>
    <row r="772" spans="1:10" hidden="1" x14ac:dyDescent="0.2">
      <c r="A772" t="s">
        <v>631</v>
      </c>
      <c r="B772" t="str">
        <f>VLOOKUP(Table16[[#This Row],[Metabolite ID]],Table18[],2,FALSE)</f>
        <v>X - 23739</v>
      </c>
      <c r="C772" t="s">
        <v>1117</v>
      </c>
      <c r="D772">
        <v>599</v>
      </c>
      <c r="E772">
        <v>-0.22928425216702078</v>
      </c>
      <c r="F772">
        <v>4.817401460248439E-2</v>
      </c>
      <c r="G772">
        <v>1.9407253336531676E-6</v>
      </c>
      <c r="H772" t="b">
        <v>0</v>
      </c>
      <c r="I772" t="b">
        <v>0</v>
      </c>
      <c r="J772" t="b">
        <v>0</v>
      </c>
    </row>
    <row r="773" spans="1:10" hidden="1" x14ac:dyDescent="0.2">
      <c r="A773" t="s">
        <v>631</v>
      </c>
      <c r="B773" t="str">
        <f>VLOOKUP(Table16[[#This Row],[Metabolite ID]],Table18[],2,FALSE)</f>
        <v>X - 23739</v>
      </c>
      <c r="C773" t="s">
        <v>1118</v>
      </c>
      <c r="D773">
        <v>599</v>
      </c>
      <c r="E773">
        <v>-0.22890317727300238</v>
      </c>
      <c r="F773">
        <v>4.8643571720953037E-2</v>
      </c>
      <c r="G773">
        <v>2.5296773321885928E-6</v>
      </c>
      <c r="H773" t="b">
        <v>0</v>
      </c>
      <c r="I773" t="b">
        <v>0</v>
      </c>
      <c r="J773" t="b">
        <v>0</v>
      </c>
    </row>
    <row r="774" spans="1:10" hidden="1" x14ac:dyDescent="0.2">
      <c r="A774" t="s">
        <v>631</v>
      </c>
      <c r="B774" t="str">
        <f>VLOOKUP(Table16[[#This Row],[Metabolite ID]],Table18[],2,FALSE)</f>
        <v>X - 23739</v>
      </c>
      <c r="C774" t="s">
        <v>1119</v>
      </c>
      <c r="D774">
        <v>599</v>
      </c>
      <c r="E774">
        <v>-0.30677777777777782</v>
      </c>
      <c r="F774">
        <v>7.1592611567202216E-2</v>
      </c>
      <c r="G774">
        <v>1.8269972935670825E-5</v>
      </c>
      <c r="H774" t="b">
        <v>0</v>
      </c>
      <c r="I774" t="b">
        <v>0</v>
      </c>
      <c r="J774" t="b">
        <v>0</v>
      </c>
    </row>
    <row r="775" spans="1:10" hidden="1" x14ac:dyDescent="0.2">
      <c r="A775" t="s">
        <v>631</v>
      </c>
      <c r="B775" t="str">
        <f>VLOOKUP(Table16[[#This Row],[Metabolite ID]],Table18[],2,FALSE)</f>
        <v>X - 23739</v>
      </c>
      <c r="C775" t="s">
        <v>1120</v>
      </c>
      <c r="D775">
        <v>599</v>
      </c>
      <c r="E775">
        <v>-0.30582928745502952</v>
      </c>
      <c r="F775">
        <v>8.3797835162232506E-2</v>
      </c>
      <c r="G775">
        <v>2.6264033784363395E-4</v>
      </c>
      <c r="H775" t="b">
        <v>0</v>
      </c>
      <c r="I775" t="b">
        <v>0</v>
      </c>
      <c r="J775" t="b">
        <v>0</v>
      </c>
    </row>
    <row r="776" spans="1:10" hidden="1" x14ac:dyDescent="0.2">
      <c r="A776" t="s">
        <v>631</v>
      </c>
      <c r="B776" t="str">
        <f>VLOOKUP(Table16[[#This Row],[Metabolite ID]],Table18[],2,FALSE)</f>
        <v>X - 23739</v>
      </c>
      <c r="C776" t="s">
        <v>1121</v>
      </c>
      <c r="D776">
        <v>599</v>
      </c>
      <c r="E776">
        <v>-0.34764502363886773</v>
      </c>
      <c r="F776">
        <v>0.25971785805440017</v>
      </c>
      <c r="G776">
        <v>0.18122627334019958</v>
      </c>
      <c r="H776" t="b">
        <v>0</v>
      </c>
      <c r="I776" t="b">
        <v>0</v>
      </c>
      <c r="J776" t="b">
        <v>0</v>
      </c>
    </row>
    <row r="777" spans="1:10" hidden="1" x14ac:dyDescent="0.2">
      <c r="A777" t="s">
        <v>631</v>
      </c>
      <c r="B777" t="str">
        <f>VLOOKUP(Table16[[#This Row],[Metabolite ID]],Table18[],2,FALSE)</f>
        <v>X - 23739</v>
      </c>
      <c r="C777" t="s">
        <v>1122</v>
      </c>
      <c r="D777">
        <v>599</v>
      </c>
      <c r="E777">
        <v>-0.32590189212795284</v>
      </c>
      <c r="F777">
        <v>0.17225672638026063</v>
      </c>
      <c r="G777">
        <v>5.8979884869851645E-2</v>
      </c>
      <c r="H777" t="b">
        <v>0</v>
      </c>
      <c r="I777" t="b">
        <v>0</v>
      </c>
      <c r="J777" t="b">
        <v>0</v>
      </c>
    </row>
    <row r="778" spans="1:10" hidden="1" x14ac:dyDescent="0.2">
      <c r="A778" t="s">
        <v>631</v>
      </c>
      <c r="B778" t="str">
        <f>VLOOKUP(Table16[[#This Row],[Metabolite ID]],Table18[],2,FALSE)</f>
        <v>X - 23739</v>
      </c>
      <c r="C778" t="s">
        <v>1123</v>
      </c>
      <c r="D778">
        <v>599</v>
      </c>
      <c r="E778">
        <v>-9.6521889343265194E-2</v>
      </c>
      <c r="F778">
        <v>0.13428495938948914</v>
      </c>
      <c r="G778">
        <v>0.4725552044728657</v>
      </c>
      <c r="H778" t="b">
        <v>0</v>
      </c>
      <c r="I778" t="b">
        <v>0</v>
      </c>
      <c r="J778" t="b">
        <v>0</v>
      </c>
    </row>
    <row r="779" spans="1:10" x14ac:dyDescent="0.2">
      <c r="A779" t="s">
        <v>441</v>
      </c>
      <c r="B779" t="str">
        <f>VLOOKUP(Table16[[#This Row],[Metabolite ID]],Table18[],2,FALSE)</f>
        <v>X - 11444</v>
      </c>
      <c r="C779" t="s">
        <v>1116</v>
      </c>
      <c r="D779">
        <v>599</v>
      </c>
      <c r="E779">
        <v>0.22743808351901662</v>
      </c>
      <c r="F779">
        <v>4.8257539136738602E-2</v>
      </c>
      <c r="G779" s="6">
        <v>2.4408870845664795E-6</v>
      </c>
      <c r="H779" t="b">
        <v>0</v>
      </c>
      <c r="I779" t="b">
        <v>0</v>
      </c>
      <c r="J779" t="b">
        <v>0</v>
      </c>
    </row>
    <row r="780" spans="1:10" hidden="1" x14ac:dyDescent="0.2">
      <c r="A780" t="s">
        <v>441</v>
      </c>
      <c r="B780" t="str">
        <f>VLOOKUP(Table16[[#This Row],[Metabolite ID]],Table18[],2,FALSE)</f>
        <v>X - 11444</v>
      </c>
      <c r="C780" t="s">
        <v>1117</v>
      </c>
      <c r="D780">
        <v>599</v>
      </c>
      <c r="E780">
        <v>0.22743808351901662</v>
      </c>
      <c r="F780">
        <v>4.7703180464794971E-2</v>
      </c>
      <c r="G780">
        <v>1.8627062977598481E-6</v>
      </c>
      <c r="H780" t="b">
        <v>0</v>
      </c>
      <c r="I780" t="b">
        <v>0</v>
      </c>
      <c r="J780" t="b">
        <v>0</v>
      </c>
    </row>
    <row r="781" spans="1:10" hidden="1" x14ac:dyDescent="0.2">
      <c r="A781" t="s">
        <v>441</v>
      </c>
      <c r="B781" t="str">
        <f>VLOOKUP(Table16[[#This Row],[Metabolite ID]],Table18[],2,FALSE)</f>
        <v>X - 11444</v>
      </c>
      <c r="C781" t="s">
        <v>1118</v>
      </c>
      <c r="D781">
        <v>599</v>
      </c>
      <c r="E781">
        <v>0.2294970919293767</v>
      </c>
      <c r="F781">
        <v>4.8166696816838273E-2</v>
      </c>
      <c r="G781">
        <v>1.891887530892422E-6</v>
      </c>
      <c r="H781" t="b">
        <v>0</v>
      </c>
      <c r="I781" t="b">
        <v>0</v>
      </c>
      <c r="J781" t="b">
        <v>0</v>
      </c>
    </row>
    <row r="782" spans="1:10" hidden="1" x14ac:dyDescent="0.2">
      <c r="A782" t="s">
        <v>441</v>
      </c>
      <c r="B782" t="str">
        <f>VLOOKUP(Table16[[#This Row],[Metabolite ID]],Table18[],2,FALSE)</f>
        <v>X - 11444</v>
      </c>
      <c r="C782" t="s">
        <v>1119</v>
      </c>
      <c r="D782">
        <v>599</v>
      </c>
      <c r="E782">
        <v>0.26356484375</v>
      </c>
      <c r="F782">
        <v>7.3631116126096227E-2</v>
      </c>
      <c r="G782">
        <v>3.4421175527431762E-4</v>
      </c>
      <c r="H782" t="b">
        <v>0</v>
      </c>
      <c r="I782" t="b">
        <v>0</v>
      </c>
      <c r="J782" t="b">
        <v>0</v>
      </c>
    </row>
    <row r="783" spans="1:10" hidden="1" x14ac:dyDescent="0.2">
      <c r="A783" t="s">
        <v>441</v>
      </c>
      <c r="B783" t="str">
        <f>VLOOKUP(Table16[[#This Row],[Metabolite ID]],Table18[],2,FALSE)</f>
        <v>X - 11444</v>
      </c>
      <c r="C783" t="s">
        <v>1120</v>
      </c>
      <c r="D783">
        <v>599</v>
      </c>
      <c r="E783">
        <v>0.27297666027447937</v>
      </c>
      <c r="F783">
        <v>7.9661079867154955E-2</v>
      </c>
      <c r="G783">
        <v>6.1090610264780295E-4</v>
      </c>
      <c r="H783" t="b">
        <v>0</v>
      </c>
      <c r="I783" t="b">
        <v>0</v>
      </c>
      <c r="J783" t="b">
        <v>0</v>
      </c>
    </row>
    <row r="784" spans="1:10" hidden="1" x14ac:dyDescent="0.2">
      <c r="A784" t="s">
        <v>441</v>
      </c>
      <c r="B784" t="str">
        <f>VLOOKUP(Table16[[#This Row],[Metabolite ID]],Table18[],2,FALSE)</f>
        <v>X - 11444</v>
      </c>
      <c r="C784" t="s">
        <v>1121</v>
      </c>
      <c r="D784">
        <v>599</v>
      </c>
      <c r="E784">
        <v>0.36263228695240368</v>
      </c>
      <c r="F784">
        <v>0.23975388253243674</v>
      </c>
      <c r="G784">
        <v>0.13093017836743448</v>
      </c>
      <c r="H784" t="b">
        <v>0</v>
      </c>
      <c r="I784" t="b">
        <v>0</v>
      </c>
      <c r="J784" t="b">
        <v>0</v>
      </c>
    </row>
    <row r="785" spans="1:10" hidden="1" x14ac:dyDescent="0.2">
      <c r="A785" t="s">
        <v>441</v>
      </c>
      <c r="B785" t="str">
        <f>VLOOKUP(Table16[[#This Row],[Metabolite ID]],Table18[],2,FALSE)</f>
        <v>X - 11444</v>
      </c>
      <c r="C785" t="s">
        <v>1122</v>
      </c>
      <c r="D785">
        <v>599</v>
      </c>
      <c r="E785">
        <v>0.29912067406864917</v>
      </c>
      <c r="F785">
        <v>0.17167458326364793</v>
      </c>
      <c r="G785">
        <v>8.1957777131711471E-2</v>
      </c>
      <c r="H785" t="b">
        <v>0</v>
      </c>
      <c r="I785" t="b">
        <v>0</v>
      </c>
      <c r="J785" t="b">
        <v>0</v>
      </c>
    </row>
    <row r="786" spans="1:10" hidden="1" x14ac:dyDescent="0.2">
      <c r="A786" t="s">
        <v>441</v>
      </c>
      <c r="B786" t="str">
        <f>VLOOKUP(Table16[[#This Row],[Metabolite ID]],Table18[],2,FALSE)</f>
        <v>X - 11444</v>
      </c>
      <c r="C786" t="s">
        <v>1123</v>
      </c>
      <c r="D786">
        <v>599</v>
      </c>
      <c r="E786">
        <v>0.17020084760933868</v>
      </c>
      <c r="F786">
        <v>0.1337767086636133</v>
      </c>
      <c r="G786">
        <v>0.20377051821560402</v>
      </c>
      <c r="H786" t="b">
        <v>0</v>
      </c>
      <c r="I786" t="b">
        <v>0</v>
      </c>
      <c r="J786" t="b">
        <v>0</v>
      </c>
    </row>
    <row r="787" spans="1:10" x14ac:dyDescent="0.2">
      <c r="A787" t="s">
        <v>826</v>
      </c>
      <c r="B787" t="str">
        <f>VLOOKUP(Table16[[#This Row],[Metabolite ID]],Table18[],2,FALSE)</f>
        <v>Free cholesterol in small HDL</v>
      </c>
      <c r="C787" t="s">
        <v>1116</v>
      </c>
      <c r="D787">
        <v>599</v>
      </c>
      <c r="E787">
        <v>0.11944245328086449</v>
      </c>
      <c r="F787">
        <v>2.5346899114331922E-2</v>
      </c>
      <c r="G787" s="6">
        <v>2.4492407019221935E-6</v>
      </c>
      <c r="H787" t="b">
        <v>0</v>
      </c>
      <c r="I787" t="b">
        <v>0</v>
      </c>
      <c r="J787" t="b">
        <v>0</v>
      </c>
    </row>
    <row r="788" spans="1:10" hidden="1" x14ac:dyDescent="0.2">
      <c r="A788" t="s">
        <v>826</v>
      </c>
      <c r="B788" t="str">
        <f>VLOOKUP(Table16[[#This Row],[Metabolite ID]],Table18[],2,FALSE)</f>
        <v>Free cholesterol in small HDL</v>
      </c>
      <c r="C788" t="s">
        <v>1117</v>
      </c>
      <c r="D788">
        <v>599</v>
      </c>
      <c r="E788">
        <v>0.11944245328086449</v>
      </c>
      <c r="F788">
        <v>2.1717947058850714E-2</v>
      </c>
      <c r="G788">
        <v>3.8041215594688077E-8</v>
      </c>
      <c r="H788" t="b">
        <v>0</v>
      </c>
      <c r="I788" t="b">
        <v>0</v>
      </c>
      <c r="J788" t="b">
        <v>0</v>
      </c>
    </row>
    <row r="789" spans="1:10" hidden="1" x14ac:dyDescent="0.2">
      <c r="A789" t="s">
        <v>826</v>
      </c>
      <c r="B789" t="str">
        <f>VLOOKUP(Table16[[#This Row],[Metabolite ID]],Table18[],2,FALSE)</f>
        <v>Free cholesterol in small HDL</v>
      </c>
      <c r="C789" t="s">
        <v>1118</v>
      </c>
      <c r="D789">
        <v>599</v>
      </c>
      <c r="E789">
        <v>0.11969825587461896</v>
      </c>
      <c r="F789">
        <v>2.2004047928500668E-2</v>
      </c>
      <c r="G789">
        <v>5.3331765263884094E-8</v>
      </c>
      <c r="H789" t="b">
        <v>0</v>
      </c>
      <c r="I789" t="b">
        <v>0</v>
      </c>
      <c r="J789" t="b">
        <v>0</v>
      </c>
    </row>
    <row r="790" spans="1:10" hidden="1" x14ac:dyDescent="0.2">
      <c r="A790" t="s">
        <v>826</v>
      </c>
      <c r="B790" t="str">
        <f>VLOOKUP(Table16[[#This Row],[Metabolite ID]],Table18[],2,FALSE)</f>
        <v>Free cholesterol in small HDL</v>
      </c>
      <c r="C790" t="s">
        <v>1119</v>
      </c>
      <c r="D790">
        <v>599</v>
      </c>
      <c r="E790">
        <v>0.11625379310344827</v>
      </c>
      <c r="F790">
        <v>3.3899818554748093E-2</v>
      </c>
      <c r="G790">
        <v>6.0506491000253653E-4</v>
      </c>
      <c r="H790" t="b">
        <v>0</v>
      </c>
      <c r="I790" t="b">
        <v>0</v>
      </c>
      <c r="J790" t="b">
        <v>0</v>
      </c>
    </row>
    <row r="791" spans="1:10" hidden="1" x14ac:dyDescent="0.2">
      <c r="A791" t="s">
        <v>826</v>
      </c>
      <c r="B791" t="str">
        <f>VLOOKUP(Table16[[#This Row],[Metabolite ID]],Table18[],2,FALSE)</f>
        <v>Free cholesterol in small HDL</v>
      </c>
      <c r="C791" t="s">
        <v>1120</v>
      </c>
      <c r="D791">
        <v>599</v>
      </c>
      <c r="E791">
        <v>0.11019544116933203</v>
      </c>
      <c r="F791">
        <v>3.7189641197887223E-2</v>
      </c>
      <c r="G791">
        <v>3.04589129248413E-3</v>
      </c>
      <c r="H791" t="b">
        <v>0</v>
      </c>
      <c r="I791" t="b">
        <v>0</v>
      </c>
      <c r="J791" t="b">
        <v>0</v>
      </c>
    </row>
    <row r="792" spans="1:10" hidden="1" x14ac:dyDescent="0.2">
      <c r="A792" t="s">
        <v>826</v>
      </c>
      <c r="B792" t="str">
        <f>VLOOKUP(Table16[[#This Row],[Metabolite ID]],Table18[],2,FALSE)</f>
        <v>Free cholesterol in small HDL</v>
      </c>
      <c r="C792" t="s">
        <v>1121</v>
      </c>
      <c r="D792">
        <v>599</v>
      </c>
      <c r="E792">
        <v>0.3164283634277445</v>
      </c>
      <c r="F792">
        <v>0.13207345741770357</v>
      </c>
      <c r="G792">
        <v>1.688816750736211E-2</v>
      </c>
      <c r="H792" t="b">
        <v>0</v>
      </c>
      <c r="I792" t="b">
        <v>0</v>
      </c>
      <c r="J792" t="b">
        <v>0</v>
      </c>
    </row>
    <row r="793" spans="1:10" hidden="1" x14ac:dyDescent="0.2">
      <c r="A793" t="s">
        <v>826</v>
      </c>
      <c r="B793" t="str">
        <f>VLOOKUP(Table16[[#This Row],[Metabolite ID]],Table18[],2,FALSE)</f>
        <v>Free cholesterol in small HDL</v>
      </c>
      <c r="C793" t="s">
        <v>1122</v>
      </c>
      <c r="D793">
        <v>599</v>
      </c>
      <c r="E793">
        <v>0.14695443039900091</v>
      </c>
      <c r="F793">
        <v>8.6291965218768168E-2</v>
      </c>
      <c r="G793">
        <v>8.9089392203424447E-2</v>
      </c>
      <c r="H793" t="b">
        <v>0</v>
      </c>
      <c r="I793" t="b">
        <v>0</v>
      </c>
      <c r="J793" t="b">
        <v>0</v>
      </c>
    </row>
    <row r="794" spans="1:10" hidden="1" x14ac:dyDescent="0.2">
      <c r="A794" t="s">
        <v>826</v>
      </c>
      <c r="B794" t="str">
        <f>VLOOKUP(Table16[[#This Row],[Metabolite ID]],Table18[],2,FALSE)</f>
        <v>Free cholesterol in small HDL</v>
      </c>
      <c r="C794" t="s">
        <v>1123</v>
      </c>
      <c r="D794">
        <v>599</v>
      </c>
      <c r="E794">
        <v>0.20115897521512754</v>
      </c>
      <c r="F794">
        <v>7.0207416864193933E-2</v>
      </c>
      <c r="G794">
        <v>4.3140152364782251E-3</v>
      </c>
      <c r="H794" t="b">
        <v>0</v>
      </c>
      <c r="I794" t="b">
        <v>0</v>
      </c>
      <c r="J794" t="b">
        <v>0</v>
      </c>
    </row>
    <row r="795" spans="1:10" x14ac:dyDescent="0.2">
      <c r="A795" t="s">
        <v>796</v>
      </c>
      <c r="B795" t="str">
        <f>VLOOKUP(Table16[[#This Row],[Metabolite ID]],Table18[],2,FALSE)</f>
        <v>Cholesteryl esters in medium HDL</v>
      </c>
      <c r="C795" t="s">
        <v>1116</v>
      </c>
      <c r="D795">
        <v>599</v>
      </c>
      <c r="E795">
        <v>-0.13069846928245396</v>
      </c>
      <c r="F795">
        <v>2.7786109050808916E-2</v>
      </c>
      <c r="G795" s="6">
        <v>2.5544586146575473E-6</v>
      </c>
      <c r="H795" t="b">
        <v>0</v>
      </c>
      <c r="I795" t="b">
        <v>0</v>
      </c>
      <c r="J795" t="b">
        <v>0</v>
      </c>
    </row>
    <row r="796" spans="1:10" hidden="1" x14ac:dyDescent="0.2">
      <c r="A796" t="s">
        <v>796</v>
      </c>
      <c r="B796" t="str">
        <f>VLOOKUP(Table16[[#This Row],[Metabolite ID]],Table18[],2,FALSE)</f>
        <v>Cholesteryl esters in medium HDL</v>
      </c>
      <c r="C796" t="s">
        <v>1117</v>
      </c>
      <c r="D796">
        <v>599</v>
      </c>
      <c r="E796">
        <v>-0.13069846928245396</v>
      </c>
      <c r="F796">
        <v>2.1717912701304947E-2</v>
      </c>
      <c r="G796">
        <v>1.7658164650794531E-9</v>
      </c>
      <c r="H796" t="b">
        <v>0</v>
      </c>
      <c r="I796" t="b">
        <v>0</v>
      </c>
      <c r="J796" t="b">
        <v>0</v>
      </c>
    </row>
    <row r="797" spans="1:10" hidden="1" x14ac:dyDescent="0.2">
      <c r="A797" t="s">
        <v>796</v>
      </c>
      <c r="B797" t="str">
        <f>VLOOKUP(Table16[[#This Row],[Metabolite ID]],Table18[],2,FALSE)</f>
        <v>Cholesteryl esters in medium HDL</v>
      </c>
      <c r="C797" t="s">
        <v>1118</v>
      </c>
      <c r="D797">
        <v>599</v>
      </c>
      <c r="E797">
        <v>-0.13353511684871192</v>
      </c>
      <c r="F797">
        <v>2.207074740217355E-2</v>
      </c>
      <c r="G797">
        <v>1.4455708191664875E-9</v>
      </c>
      <c r="H797" t="b">
        <v>0</v>
      </c>
      <c r="I797" t="b">
        <v>0</v>
      </c>
      <c r="J797" t="b">
        <v>0</v>
      </c>
    </row>
    <row r="798" spans="1:10" hidden="1" x14ac:dyDescent="0.2">
      <c r="A798" t="s">
        <v>796</v>
      </c>
      <c r="B798" t="str">
        <f>VLOOKUP(Table16[[#This Row],[Metabolite ID]],Table18[],2,FALSE)</f>
        <v>Cholesteryl esters in medium HDL</v>
      </c>
      <c r="C798" t="s">
        <v>1119</v>
      </c>
      <c r="D798">
        <v>599</v>
      </c>
      <c r="E798">
        <v>-7.7646718749999982E-2</v>
      </c>
      <c r="F798">
        <v>3.3534072453931994E-2</v>
      </c>
      <c r="G798">
        <v>2.0587909201342968E-2</v>
      </c>
      <c r="H798" t="b">
        <v>0</v>
      </c>
      <c r="I798" t="b">
        <v>0</v>
      </c>
      <c r="J798" t="b">
        <v>0</v>
      </c>
    </row>
    <row r="799" spans="1:10" hidden="1" x14ac:dyDescent="0.2">
      <c r="A799" t="s">
        <v>796</v>
      </c>
      <c r="B799" t="str">
        <f>VLOOKUP(Table16[[#This Row],[Metabolite ID]],Table18[],2,FALSE)</f>
        <v>Cholesteryl esters in medium HDL</v>
      </c>
      <c r="C799" t="s">
        <v>1120</v>
      </c>
      <c r="D799">
        <v>599</v>
      </c>
      <c r="E799">
        <v>-0.16758145896707877</v>
      </c>
      <c r="F799">
        <v>3.6672427136621645E-2</v>
      </c>
      <c r="G799">
        <v>4.8845663136410429E-6</v>
      </c>
      <c r="H799" t="b">
        <v>0</v>
      </c>
      <c r="I799" t="b">
        <v>0</v>
      </c>
      <c r="J799" t="b">
        <v>0</v>
      </c>
    </row>
    <row r="800" spans="1:10" hidden="1" x14ac:dyDescent="0.2">
      <c r="A800" t="s">
        <v>796</v>
      </c>
      <c r="B800" t="str">
        <f>VLOOKUP(Table16[[#This Row],[Metabolite ID]],Table18[],2,FALSE)</f>
        <v>Cholesteryl esters in medium HDL</v>
      </c>
      <c r="C800" t="s">
        <v>1121</v>
      </c>
      <c r="D800">
        <v>599</v>
      </c>
      <c r="E800">
        <v>2.4405101329993961E-2</v>
      </c>
      <c r="F800">
        <v>0.13132199205193584</v>
      </c>
      <c r="G800">
        <v>0.85263192728175163</v>
      </c>
      <c r="H800" t="b">
        <v>0</v>
      </c>
      <c r="I800" t="b">
        <v>0</v>
      </c>
      <c r="J800" t="b">
        <v>0</v>
      </c>
    </row>
    <row r="801" spans="1:10" hidden="1" x14ac:dyDescent="0.2">
      <c r="A801" t="s">
        <v>796</v>
      </c>
      <c r="B801" t="str">
        <f>VLOOKUP(Table16[[#This Row],[Metabolite ID]],Table18[],2,FALSE)</f>
        <v>Cholesteryl esters in medium HDL</v>
      </c>
      <c r="C801" t="s">
        <v>1122</v>
      </c>
      <c r="D801">
        <v>599</v>
      </c>
      <c r="E801">
        <v>-0.27418497872926384</v>
      </c>
      <c r="F801">
        <v>8.1846320216042295E-2</v>
      </c>
      <c r="G801">
        <v>8.590050143546669E-4</v>
      </c>
      <c r="H801" t="b">
        <v>0</v>
      </c>
      <c r="I801" t="b">
        <v>0</v>
      </c>
      <c r="J801" t="b">
        <v>0</v>
      </c>
    </row>
    <row r="802" spans="1:10" hidden="1" x14ac:dyDescent="0.2">
      <c r="A802" t="s">
        <v>796</v>
      </c>
      <c r="B802" t="str">
        <f>VLOOKUP(Table16[[#This Row],[Metabolite ID]],Table18[],2,FALSE)</f>
        <v>Cholesteryl esters in medium HDL</v>
      </c>
      <c r="C802" t="s">
        <v>1123</v>
      </c>
      <c r="D802">
        <v>599</v>
      </c>
      <c r="E802">
        <v>-0.12982116824431966</v>
      </c>
      <c r="F802">
        <v>7.7063479775655794E-2</v>
      </c>
      <c r="G802">
        <v>9.2588352078078487E-2</v>
      </c>
      <c r="H802" t="b">
        <v>0</v>
      </c>
      <c r="I802" t="b">
        <v>0</v>
      </c>
      <c r="J802" t="b">
        <v>0</v>
      </c>
    </row>
    <row r="803" spans="1:10" x14ac:dyDescent="0.2">
      <c r="A803" t="s">
        <v>576</v>
      </c>
      <c r="B803" t="str">
        <f>VLOOKUP(Table16[[#This Row],[Metabolite ID]],Table18[],2,FALSE)</f>
        <v>X - 12707</v>
      </c>
      <c r="C803" t="s">
        <v>1116</v>
      </c>
      <c r="D803">
        <v>599</v>
      </c>
      <c r="E803">
        <v>-0.22541911871832782</v>
      </c>
      <c r="F803">
        <v>4.832295551772442E-2</v>
      </c>
      <c r="G803" s="6">
        <v>3.0884909074739097E-6</v>
      </c>
      <c r="H803" t="b">
        <v>0</v>
      </c>
      <c r="I803" t="b">
        <v>0</v>
      </c>
      <c r="J803" t="b">
        <v>0</v>
      </c>
    </row>
    <row r="804" spans="1:10" hidden="1" x14ac:dyDescent="0.2">
      <c r="A804" t="s">
        <v>576</v>
      </c>
      <c r="B804" t="str">
        <f>VLOOKUP(Table16[[#This Row],[Metabolite ID]],Table18[],2,FALSE)</f>
        <v>X - 12707</v>
      </c>
      <c r="C804" t="s">
        <v>1117</v>
      </c>
      <c r="D804">
        <v>599</v>
      </c>
      <c r="E804">
        <v>-0.22541911871832782</v>
      </c>
      <c r="F804">
        <v>4.832295551772442E-2</v>
      </c>
      <c r="G804">
        <v>3.0884909074739097E-6</v>
      </c>
      <c r="H804" t="b">
        <v>0</v>
      </c>
      <c r="I804" t="b">
        <v>0</v>
      </c>
      <c r="J804" t="b">
        <v>0</v>
      </c>
    </row>
    <row r="805" spans="1:10" hidden="1" x14ac:dyDescent="0.2">
      <c r="A805" t="s">
        <v>576</v>
      </c>
      <c r="B805" t="str">
        <f>VLOOKUP(Table16[[#This Row],[Metabolite ID]],Table18[],2,FALSE)</f>
        <v>X - 12707</v>
      </c>
      <c r="C805" t="s">
        <v>1118</v>
      </c>
      <c r="D805">
        <v>599</v>
      </c>
      <c r="E805">
        <v>-0.22502693030674215</v>
      </c>
      <c r="F805">
        <v>4.878577260077209E-2</v>
      </c>
      <c r="G805">
        <v>3.9775431312610432E-6</v>
      </c>
      <c r="H805" t="b">
        <v>0</v>
      </c>
      <c r="I805" t="b">
        <v>0</v>
      </c>
      <c r="J805" t="b">
        <v>0</v>
      </c>
    </row>
    <row r="806" spans="1:10" hidden="1" x14ac:dyDescent="0.2">
      <c r="A806" t="s">
        <v>576</v>
      </c>
      <c r="B806" t="str">
        <f>VLOOKUP(Table16[[#This Row],[Metabolite ID]],Table18[],2,FALSE)</f>
        <v>X - 12707</v>
      </c>
      <c r="C806" t="s">
        <v>1119</v>
      </c>
      <c r="D806">
        <v>599</v>
      </c>
      <c r="E806">
        <v>-0.21499154228855721</v>
      </c>
      <c r="F806">
        <v>7.2736720159656237E-2</v>
      </c>
      <c r="G806">
        <v>3.1191005534752128E-3</v>
      </c>
      <c r="H806" t="b">
        <v>0</v>
      </c>
      <c r="I806" t="b">
        <v>0</v>
      </c>
      <c r="J806" t="b">
        <v>0</v>
      </c>
    </row>
    <row r="807" spans="1:10" hidden="1" x14ac:dyDescent="0.2">
      <c r="A807" t="s">
        <v>576</v>
      </c>
      <c r="B807" t="str">
        <f>VLOOKUP(Table16[[#This Row],[Metabolite ID]],Table18[],2,FALSE)</f>
        <v>X - 12707</v>
      </c>
      <c r="C807" t="s">
        <v>1120</v>
      </c>
      <c r="D807">
        <v>599</v>
      </c>
      <c r="E807">
        <v>-0.18772484738424058</v>
      </c>
      <c r="F807">
        <v>7.7414596104169522E-2</v>
      </c>
      <c r="G807">
        <v>1.5311409093131723E-2</v>
      </c>
      <c r="H807" t="b">
        <v>0</v>
      </c>
      <c r="I807" t="b">
        <v>0</v>
      </c>
      <c r="J807" t="b">
        <v>0</v>
      </c>
    </row>
    <row r="808" spans="1:10" hidden="1" x14ac:dyDescent="0.2">
      <c r="A808" t="s">
        <v>576</v>
      </c>
      <c r="B808" t="str">
        <f>VLOOKUP(Table16[[#This Row],[Metabolite ID]],Table18[],2,FALSE)</f>
        <v>X - 12707</v>
      </c>
      <c r="C808" t="s">
        <v>1121</v>
      </c>
      <c r="D808">
        <v>599</v>
      </c>
      <c r="E808">
        <v>-7.4839947435341614E-2</v>
      </c>
      <c r="F808">
        <v>0.30394608470411677</v>
      </c>
      <c r="G808">
        <v>0.80559046130723699</v>
      </c>
      <c r="H808" t="b">
        <v>0</v>
      </c>
      <c r="I808" t="b">
        <v>0</v>
      </c>
      <c r="J808" t="b">
        <v>0</v>
      </c>
    </row>
    <row r="809" spans="1:10" hidden="1" x14ac:dyDescent="0.2">
      <c r="A809" t="s">
        <v>576</v>
      </c>
      <c r="B809" t="str">
        <f>VLOOKUP(Table16[[#This Row],[Metabolite ID]],Table18[],2,FALSE)</f>
        <v>X - 12707</v>
      </c>
      <c r="C809" t="s">
        <v>1122</v>
      </c>
      <c r="D809">
        <v>599</v>
      </c>
      <c r="E809">
        <v>-0.1397352799141327</v>
      </c>
      <c r="F809">
        <v>0.23581797321245354</v>
      </c>
      <c r="G809">
        <v>0.55370253887070375</v>
      </c>
      <c r="H809" t="b">
        <v>0</v>
      </c>
      <c r="I809" t="b">
        <v>0</v>
      </c>
      <c r="J809" t="b">
        <v>0</v>
      </c>
    </row>
    <row r="810" spans="1:10" hidden="1" x14ac:dyDescent="0.2">
      <c r="A810" t="s">
        <v>576</v>
      </c>
      <c r="B810" t="str">
        <f>VLOOKUP(Table16[[#This Row],[Metabolite ID]],Table18[],2,FALSE)</f>
        <v>X - 12707</v>
      </c>
      <c r="C810" t="s">
        <v>1123</v>
      </c>
      <c r="D810">
        <v>599</v>
      </c>
      <c r="E810">
        <v>-0.19251738798121473</v>
      </c>
      <c r="F810">
        <v>0.13403488544558789</v>
      </c>
      <c r="G810">
        <v>0.15143424999779506</v>
      </c>
      <c r="H810" t="b">
        <v>0</v>
      </c>
      <c r="I810" t="b">
        <v>0</v>
      </c>
      <c r="J810" t="b">
        <v>0</v>
      </c>
    </row>
    <row r="811" spans="1:10" x14ac:dyDescent="0.2">
      <c r="A811" t="s">
        <v>795</v>
      </c>
      <c r="B811" t="str">
        <f>VLOOKUP(Table16[[#This Row],[Metabolite ID]],Table18[],2,FALSE)</f>
        <v>Cholesterol in medium HDL</v>
      </c>
      <c r="C811" t="s">
        <v>1116</v>
      </c>
      <c r="D811">
        <v>599</v>
      </c>
      <c r="E811">
        <v>-0.12849485149131909</v>
      </c>
      <c r="F811">
        <v>2.7567804378197534E-2</v>
      </c>
      <c r="G811" s="6">
        <v>3.1460377750099064E-6</v>
      </c>
      <c r="H811" t="b">
        <v>0</v>
      </c>
      <c r="I811" t="b">
        <v>0</v>
      </c>
      <c r="J811" t="b">
        <v>0</v>
      </c>
    </row>
    <row r="812" spans="1:10" hidden="1" x14ac:dyDescent="0.2">
      <c r="A812" t="s">
        <v>795</v>
      </c>
      <c r="B812" t="str">
        <f>VLOOKUP(Table16[[#This Row],[Metabolite ID]],Table18[],2,FALSE)</f>
        <v>Cholesterol in medium HDL</v>
      </c>
      <c r="C812" t="s">
        <v>1117</v>
      </c>
      <c r="D812">
        <v>599</v>
      </c>
      <c r="E812">
        <v>-0.12849485149131909</v>
      </c>
      <c r="F812">
        <v>2.1719189166753295E-2</v>
      </c>
      <c r="G812">
        <v>3.2948442077102662E-9</v>
      </c>
      <c r="H812" t="b">
        <v>0</v>
      </c>
      <c r="I812" t="b">
        <v>0</v>
      </c>
      <c r="J812" t="b">
        <v>0</v>
      </c>
    </row>
    <row r="813" spans="1:10" hidden="1" x14ac:dyDescent="0.2">
      <c r="A813" t="s">
        <v>795</v>
      </c>
      <c r="B813" t="str">
        <f>VLOOKUP(Table16[[#This Row],[Metabolite ID]],Table18[],2,FALSE)</f>
        <v>Cholesterol in medium HDL</v>
      </c>
      <c r="C813" t="s">
        <v>1118</v>
      </c>
      <c r="D813">
        <v>599</v>
      </c>
      <c r="E813">
        <v>-0.1311459256920004</v>
      </c>
      <c r="F813">
        <v>2.2065957209052082E-2</v>
      </c>
      <c r="G813">
        <v>2.7923838274160087E-9</v>
      </c>
      <c r="H813" t="b">
        <v>0</v>
      </c>
      <c r="I813" t="b">
        <v>0</v>
      </c>
      <c r="J813" t="b">
        <v>0</v>
      </c>
    </row>
    <row r="814" spans="1:10" hidden="1" x14ac:dyDescent="0.2">
      <c r="A814" t="s">
        <v>795</v>
      </c>
      <c r="B814" t="str">
        <f>VLOOKUP(Table16[[#This Row],[Metabolite ID]],Table18[],2,FALSE)</f>
        <v>Cholesterol in medium HDL</v>
      </c>
      <c r="C814" t="s">
        <v>1119</v>
      </c>
      <c r="D814">
        <v>599</v>
      </c>
      <c r="E814">
        <v>-7.664575163398693E-2</v>
      </c>
      <c r="F814">
        <v>3.3741770048323183E-2</v>
      </c>
      <c r="G814">
        <v>2.3114359806671998E-2</v>
      </c>
      <c r="H814" t="b">
        <v>0</v>
      </c>
      <c r="I814" t="b">
        <v>0</v>
      </c>
      <c r="J814" t="b">
        <v>0</v>
      </c>
    </row>
    <row r="815" spans="1:10" hidden="1" x14ac:dyDescent="0.2">
      <c r="A815" t="s">
        <v>795</v>
      </c>
      <c r="B815" t="str">
        <f>VLOOKUP(Table16[[#This Row],[Metabolite ID]],Table18[],2,FALSE)</f>
        <v>Cholesterol in medium HDL</v>
      </c>
      <c r="C815" t="s">
        <v>1120</v>
      </c>
      <c r="D815">
        <v>599</v>
      </c>
      <c r="E815">
        <v>-0.17063839145571488</v>
      </c>
      <c r="F815">
        <v>3.659533047016799E-2</v>
      </c>
      <c r="G815">
        <v>3.1186608381061687E-6</v>
      </c>
      <c r="H815" t="b">
        <v>0</v>
      </c>
      <c r="I815" t="b">
        <v>0</v>
      </c>
      <c r="J815" t="b">
        <v>0</v>
      </c>
    </row>
    <row r="816" spans="1:10" hidden="1" x14ac:dyDescent="0.2">
      <c r="A816" t="s">
        <v>795</v>
      </c>
      <c r="B816" t="str">
        <f>VLOOKUP(Table16[[#This Row],[Metabolite ID]],Table18[],2,FALSE)</f>
        <v>Cholesterol in medium HDL</v>
      </c>
      <c r="C816" t="s">
        <v>1121</v>
      </c>
      <c r="D816">
        <v>599</v>
      </c>
      <c r="E816">
        <v>9.4205879290267802E-3</v>
      </c>
      <c r="F816">
        <v>0.1281746609311151</v>
      </c>
      <c r="G816">
        <v>0.94143437101717786</v>
      </c>
      <c r="H816" t="b">
        <v>0</v>
      </c>
      <c r="I816" t="b">
        <v>0</v>
      </c>
      <c r="J816" t="b">
        <v>0</v>
      </c>
    </row>
    <row r="817" spans="1:10" hidden="1" x14ac:dyDescent="0.2">
      <c r="A817" t="s">
        <v>795</v>
      </c>
      <c r="B817" t="str">
        <f>VLOOKUP(Table16[[#This Row],[Metabolite ID]],Table18[],2,FALSE)</f>
        <v>Cholesterol in medium HDL</v>
      </c>
      <c r="C817" t="s">
        <v>1122</v>
      </c>
      <c r="D817">
        <v>599</v>
      </c>
      <c r="E817">
        <v>-0.26393148836384928</v>
      </c>
      <c r="F817">
        <v>8.5865391758221069E-2</v>
      </c>
      <c r="G817">
        <v>2.2099316219869568E-3</v>
      </c>
      <c r="H817" t="b">
        <v>0</v>
      </c>
      <c r="I817" t="b">
        <v>0</v>
      </c>
      <c r="J817" t="b">
        <v>0</v>
      </c>
    </row>
    <row r="818" spans="1:10" hidden="1" x14ac:dyDescent="0.2">
      <c r="A818" t="s">
        <v>795</v>
      </c>
      <c r="B818" t="str">
        <f>VLOOKUP(Table16[[#This Row],[Metabolite ID]],Table18[],2,FALSE)</f>
        <v>Cholesterol in medium HDL</v>
      </c>
      <c r="C818" t="s">
        <v>1123</v>
      </c>
      <c r="D818">
        <v>599</v>
      </c>
      <c r="E818">
        <v>-0.12604836460804988</v>
      </c>
      <c r="F818">
        <v>7.6457667161645065E-2</v>
      </c>
      <c r="G818">
        <v>9.9755027812146943E-2</v>
      </c>
      <c r="H818" t="b">
        <v>0</v>
      </c>
      <c r="I818" t="b">
        <v>0</v>
      </c>
      <c r="J818" t="b">
        <v>0</v>
      </c>
    </row>
    <row r="819" spans="1:10" x14ac:dyDescent="0.2">
      <c r="A819" t="s">
        <v>869</v>
      </c>
      <c r="B819" t="str">
        <f>VLOOKUP(Table16[[#This Row],[Metabolite ID]],Table18[],2,FALSE)</f>
        <v>Cholesterol in very small VLDL</v>
      </c>
      <c r="C819" t="s">
        <v>1116</v>
      </c>
      <c r="D819">
        <v>599</v>
      </c>
      <c r="E819">
        <v>0.13759265092772163</v>
      </c>
      <c r="F819">
        <v>2.9929173594238224E-2</v>
      </c>
      <c r="G819" s="6">
        <v>4.2805183765638856E-6</v>
      </c>
      <c r="H819" t="b">
        <v>0</v>
      </c>
      <c r="I819" t="b">
        <v>0</v>
      </c>
      <c r="J819" t="b">
        <v>0</v>
      </c>
    </row>
    <row r="820" spans="1:10" hidden="1" x14ac:dyDescent="0.2">
      <c r="A820" t="s">
        <v>869</v>
      </c>
      <c r="B820" t="str">
        <f>VLOOKUP(Table16[[#This Row],[Metabolite ID]],Table18[],2,FALSE)</f>
        <v>Cholesterol in very small VLDL</v>
      </c>
      <c r="C820" t="s">
        <v>1117</v>
      </c>
      <c r="D820">
        <v>599</v>
      </c>
      <c r="E820">
        <v>0.13759265092772163</v>
      </c>
      <c r="F820">
        <v>2.1671401166940801E-2</v>
      </c>
      <c r="G820">
        <v>2.1665892549394294E-10</v>
      </c>
      <c r="H820" t="b">
        <v>0</v>
      </c>
      <c r="I820" t="b">
        <v>0</v>
      </c>
      <c r="J820" t="b">
        <v>0</v>
      </c>
    </row>
    <row r="821" spans="1:10" hidden="1" x14ac:dyDescent="0.2">
      <c r="A821" t="s">
        <v>869</v>
      </c>
      <c r="B821" t="str">
        <f>VLOOKUP(Table16[[#This Row],[Metabolite ID]],Table18[],2,FALSE)</f>
        <v>Cholesterol in very small VLDL</v>
      </c>
      <c r="C821" t="s">
        <v>1118</v>
      </c>
      <c r="D821">
        <v>599</v>
      </c>
      <c r="E821">
        <v>0.13784567222982752</v>
      </c>
      <c r="F821">
        <v>2.2097601207022338E-2</v>
      </c>
      <c r="G821">
        <v>4.4309352398003042E-10</v>
      </c>
      <c r="H821" t="b">
        <v>0</v>
      </c>
      <c r="I821" t="b">
        <v>0</v>
      </c>
      <c r="J821" t="b">
        <v>0</v>
      </c>
    </row>
    <row r="822" spans="1:10" hidden="1" x14ac:dyDescent="0.2">
      <c r="A822" t="s">
        <v>869</v>
      </c>
      <c r="B822" t="str">
        <f>VLOOKUP(Table16[[#This Row],[Metabolite ID]],Table18[],2,FALSE)</f>
        <v>Cholesterol in very small VLDL</v>
      </c>
      <c r="C822" t="s">
        <v>1119</v>
      </c>
      <c r="D822">
        <v>599</v>
      </c>
      <c r="E822">
        <v>0.12949018404907978</v>
      </c>
      <c r="F822">
        <v>3.3824022664701879E-2</v>
      </c>
      <c r="G822">
        <v>1.2900541929939061E-4</v>
      </c>
      <c r="H822" t="b">
        <v>0</v>
      </c>
      <c r="I822" t="b">
        <v>0</v>
      </c>
      <c r="J822" t="b">
        <v>0</v>
      </c>
    </row>
    <row r="823" spans="1:10" hidden="1" x14ac:dyDescent="0.2">
      <c r="A823" t="s">
        <v>869</v>
      </c>
      <c r="B823" t="str">
        <f>VLOOKUP(Table16[[#This Row],[Metabolite ID]],Table18[],2,FALSE)</f>
        <v>Cholesterol in very small VLDL</v>
      </c>
      <c r="C823" t="s">
        <v>1120</v>
      </c>
      <c r="D823">
        <v>599</v>
      </c>
      <c r="E823">
        <v>0.17691739054467337</v>
      </c>
      <c r="F823">
        <v>3.8461456182279592E-2</v>
      </c>
      <c r="G823">
        <v>4.2277092810354308E-6</v>
      </c>
      <c r="H823" t="b">
        <v>0</v>
      </c>
      <c r="I823" t="b">
        <v>0</v>
      </c>
      <c r="J823" t="b">
        <v>0</v>
      </c>
    </row>
    <row r="824" spans="1:10" hidden="1" x14ac:dyDescent="0.2">
      <c r="A824" t="s">
        <v>869</v>
      </c>
      <c r="B824" t="str">
        <f>VLOOKUP(Table16[[#This Row],[Metabolite ID]],Table18[],2,FALSE)</f>
        <v>Cholesterol in very small VLDL</v>
      </c>
      <c r="C824" t="s">
        <v>1121</v>
      </c>
      <c r="D824">
        <v>599</v>
      </c>
      <c r="E824">
        <v>5.6912132128899451E-2</v>
      </c>
      <c r="F824">
        <v>0.13898758568295708</v>
      </c>
      <c r="G824">
        <v>0.68233673136241735</v>
      </c>
      <c r="H824" t="b">
        <v>0</v>
      </c>
      <c r="I824" t="b">
        <v>0</v>
      </c>
      <c r="J824" t="b">
        <v>0</v>
      </c>
    </row>
    <row r="825" spans="1:10" hidden="1" x14ac:dyDescent="0.2">
      <c r="A825" t="s">
        <v>869</v>
      </c>
      <c r="B825" t="str">
        <f>VLOOKUP(Table16[[#This Row],[Metabolite ID]],Table18[],2,FALSE)</f>
        <v>Cholesterol in very small VLDL</v>
      </c>
      <c r="C825" t="s">
        <v>1122</v>
      </c>
      <c r="D825">
        <v>599</v>
      </c>
      <c r="E825">
        <v>0.187959942233479</v>
      </c>
      <c r="F825">
        <v>8.4339098025772691E-2</v>
      </c>
      <c r="G825">
        <v>2.6210006204340858E-2</v>
      </c>
      <c r="H825" t="b">
        <v>0</v>
      </c>
      <c r="I825" t="b">
        <v>0</v>
      </c>
      <c r="J825" t="b">
        <v>0</v>
      </c>
    </row>
    <row r="826" spans="1:10" hidden="1" x14ac:dyDescent="0.2">
      <c r="A826" t="s">
        <v>869</v>
      </c>
      <c r="B826" t="str">
        <f>VLOOKUP(Table16[[#This Row],[Metabolite ID]],Table18[],2,FALSE)</f>
        <v>Cholesterol in very small VLDL</v>
      </c>
      <c r="C826" t="s">
        <v>1123</v>
      </c>
      <c r="D826">
        <v>599</v>
      </c>
      <c r="E826">
        <v>7.2878245935804276E-2</v>
      </c>
      <c r="F826">
        <v>8.295538857942715E-2</v>
      </c>
      <c r="G826">
        <v>0.38001321035423896</v>
      </c>
      <c r="H826" t="b">
        <v>0</v>
      </c>
      <c r="I826" t="b">
        <v>0</v>
      </c>
      <c r="J826" t="b">
        <v>0</v>
      </c>
    </row>
    <row r="827" spans="1:10" x14ac:dyDescent="0.2">
      <c r="A827" t="s">
        <v>720</v>
      </c>
      <c r="B827" t="str">
        <f>VLOOKUP(Table16[[#This Row],[Metabolite ID]],Table18[],2,FALSE)</f>
        <v>1-(1-enyl-palmitoyl)-2-myristoyl-GPC (P-16:0/14:0)*</v>
      </c>
      <c r="C827" t="s">
        <v>1116</v>
      </c>
      <c r="D827">
        <v>599</v>
      </c>
      <c r="E827">
        <v>-0.24219724495620965</v>
      </c>
      <c r="F827">
        <v>5.2879579137825171E-2</v>
      </c>
      <c r="G827" s="6">
        <v>4.6460725529273179E-6</v>
      </c>
      <c r="H827" t="b">
        <v>0</v>
      </c>
      <c r="I827" t="b">
        <v>0</v>
      </c>
      <c r="J827" t="b">
        <v>0</v>
      </c>
    </row>
    <row r="828" spans="1:10" hidden="1" x14ac:dyDescent="0.2">
      <c r="A828" t="s">
        <v>720</v>
      </c>
      <c r="B828" t="str">
        <f>VLOOKUP(Table16[[#This Row],[Metabolite ID]],Table18[],2,FALSE)</f>
        <v>1-(1-enyl-palmitoyl)-2-myristoyl-GPC (P-16:0/14:0)*</v>
      </c>
      <c r="C828" t="s">
        <v>1117</v>
      </c>
      <c r="D828">
        <v>599</v>
      </c>
      <c r="E828">
        <v>-0.24219724495620965</v>
      </c>
      <c r="F828">
        <v>4.9203982018706668E-2</v>
      </c>
      <c r="G828">
        <v>8.5528657110471411E-7</v>
      </c>
      <c r="H828" t="b">
        <v>0</v>
      </c>
      <c r="I828" t="b">
        <v>0</v>
      </c>
      <c r="J828" t="b">
        <v>0</v>
      </c>
    </row>
    <row r="829" spans="1:10" hidden="1" x14ac:dyDescent="0.2">
      <c r="A829" t="s">
        <v>720</v>
      </c>
      <c r="B829" t="str">
        <f>VLOOKUP(Table16[[#This Row],[Metabolite ID]],Table18[],2,FALSE)</f>
        <v>1-(1-enyl-palmitoyl)-2-myristoyl-GPC (P-16:0/14:0)*</v>
      </c>
      <c r="C829" t="s">
        <v>1118</v>
      </c>
      <c r="D829">
        <v>599</v>
      </c>
      <c r="E829">
        <v>-0.24162022398676838</v>
      </c>
      <c r="F829">
        <v>4.9748663842274207E-2</v>
      </c>
      <c r="G829">
        <v>1.1928692429115274E-6</v>
      </c>
      <c r="H829" t="b">
        <v>0</v>
      </c>
      <c r="I829" t="b">
        <v>0</v>
      </c>
      <c r="J829" t="b">
        <v>0</v>
      </c>
    </row>
    <row r="830" spans="1:10" hidden="1" x14ac:dyDescent="0.2">
      <c r="A830" t="s">
        <v>720</v>
      </c>
      <c r="B830" t="str">
        <f>VLOOKUP(Table16[[#This Row],[Metabolite ID]],Table18[],2,FALSE)</f>
        <v>1-(1-enyl-palmitoyl)-2-myristoyl-GPC (P-16:0/14:0)*</v>
      </c>
      <c r="C830" t="s">
        <v>1119</v>
      </c>
      <c r="D830">
        <v>599</v>
      </c>
      <c r="E830">
        <v>-0.2961563492063492</v>
      </c>
      <c r="F830">
        <v>7.6588628334540054E-2</v>
      </c>
      <c r="G830">
        <v>1.102524837929302E-4</v>
      </c>
      <c r="H830" t="b">
        <v>0</v>
      </c>
      <c r="I830" t="b">
        <v>0</v>
      </c>
      <c r="J830" t="b">
        <v>0</v>
      </c>
    </row>
    <row r="831" spans="1:10" hidden="1" x14ac:dyDescent="0.2">
      <c r="A831" t="s">
        <v>720</v>
      </c>
      <c r="B831" t="str">
        <f>VLOOKUP(Table16[[#This Row],[Metabolite ID]],Table18[],2,FALSE)</f>
        <v>1-(1-enyl-palmitoyl)-2-myristoyl-GPC (P-16:0/14:0)*</v>
      </c>
      <c r="C831" t="s">
        <v>1120</v>
      </c>
      <c r="D831">
        <v>599</v>
      </c>
      <c r="E831">
        <v>-0.25510212016684131</v>
      </c>
      <c r="F831">
        <v>8.5011927672112797E-2</v>
      </c>
      <c r="G831">
        <v>2.6928875664943173E-3</v>
      </c>
      <c r="H831" t="b">
        <v>0</v>
      </c>
      <c r="I831" t="b">
        <v>0</v>
      </c>
      <c r="J831" t="b">
        <v>0</v>
      </c>
    </row>
    <row r="832" spans="1:10" hidden="1" x14ac:dyDescent="0.2">
      <c r="A832" t="s">
        <v>720</v>
      </c>
      <c r="B832" t="str">
        <f>VLOOKUP(Table16[[#This Row],[Metabolite ID]],Table18[],2,FALSE)</f>
        <v>1-(1-enyl-palmitoyl)-2-myristoyl-GPC (P-16:0/14:0)*</v>
      </c>
      <c r="C832" t="s">
        <v>1121</v>
      </c>
      <c r="D832">
        <v>599</v>
      </c>
      <c r="E832">
        <v>-0.28629429071583434</v>
      </c>
      <c r="F832">
        <v>0.31666938269730377</v>
      </c>
      <c r="G832">
        <v>0.36631731629377262</v>
      </c>
      <c r="H832" t="b">
        <v>0</v>
      </c>
      <c r="I832" t="b">
        <v>0</v>
      </c>
      <c r="J832" t="b">
        <v>0</v>
      </c>
    </row>
    <row r="833" spans="1:10" hidden="1" x14ac:dyDescent="0.2">
      <c r="A833" t="s">
        <v>720</v>
      </c>
      <c r="B833" t="str">
        <f>VLOOKUP(Table16[[#This Row],[Metabolite ID]],Table18[],2,FALSE)</f>
        <v>1-(1-enyl-palmitoyl)-2-myristoyl-GPC (P-16:0/14:0)*</v>
      </c>
      <c r="C833" t="s">
        <v>1122</v>
      </c>
      <c r="D833">
        <v>599</v>
      </c>
      <c r="E833">
        <v>-0.13097008206166194</v>
      </c>
      <c r="F833">
        <v>0.22611918795101496</v>
      </c>
      <c r="G833">
        <v>0.56266682858866779</v>
      </c>
      <c r="H833" t="b">
        <v>0</v>
      </c>
      <c r="I833" t="b">
        <v>0</v>
      </c>
      <c r="J833" t="b">
        <v>0</v>
      </c>
    </row>
    <row r="834" spans="1:10" hidden="1" x14ac:dyDescent="0.2">
      <c r="A834" t="s">
        <v>720</v>
      </c>
      <c r="B834" t="str">
        <f>VLOOKUP(Table16[[#This Row],[Metabolite ID]],Table18[],2,FALSE)</f>
        <v>1-(1-enyl-palmitoyl)-2-myristoyl-GPC (P-16:0/14:0)*</v>
      </c>
      <c r="C834" t="s">
        <v>1123</v>
      </c>
      <c r="D834">
        <v>599</v>
      </c>
      <c r="E834">
        <v>-4.7368820761238162E-2</v>
      </c>
      <c r="F834">
        <v>0.14641171415140211</v>
      </c>
      <c r="G834">
        <v>0.74640595543503263</v>
      </c>
      <c r="H834" t="b">
        <v>0</v>
      </c>
      <c r="I834" t="b">
        <v>0</v>
      </c>
      <c r="J834" t="b">
        <v>0</v>
      </c>
    </row>
    <row r="835" spans="1:10" x14ac:dyDescent="0.2">
      <c r="A835" t="s">
        <v>273</v>
      </c>
      <c r="B835" t="str">
        <f>VLOOKUP(Table16[[#This Row],[Metabolite ID]],Table18[],2,FALSE)</f>
        <v>dihomo-linolenate (20:3n3 or n6)</v>
      </c>
      <c r="C835" t="s">
        <v>1116</v>
      </c>
      <c r="D835">
        <v>599</v>
      </c>
      <c r="E835">
        <v>0.21941612497720397</v>
      </c>
      <c r="F835">
        <v>4.9189323060215895E-2</v>
      </c>
      <c r="G835" s="6">
        <v>8.1713218331880853E-6</v>
      </c>
      <c r="H835" t="b">
        <v>0</v>
      </c>
      <c r="I835" t="b">
        <v>0</v>
      </c>
      <c r="J835" t="b">
        <v>0</v>
      </c>
    </row>
    <row r="836" spans="1:10" hidden="1" x14ac:dyDescent="0.2">
      <c r="A836" t="s">
        <v>273</v>
      </c>
      <c r="B836" t="str">
        <f>VLOOKUP(Table16[[#This Row],[Metabolite ID]],Table18[],2,FALSE)</f>
        <v>dihomo-linolenate (20:3n3 or n6)</v>
      </c>
      <c r="C836" t="s">
        <v>1117</v>
      </c>
      <c r="D836">
        <v>599</v>
      </c>
      <c r="E836">
        <v>0.21941612497720397</v>
      </c>
      <c r="F836">
        <v>4.7854693198321752E-2</v>
      </c>
      <c r="G836">
        <v>4.5387944526835118E-6</v>
      </c>
      <c r="H836" t="b">
        <v>0</v>
      </c>
      <c r="I836" t="b">
        <v>0</v>
      </c>
      <c r="J836" t="b">
        <v>0</v>
      </c>
    </row>
    <row r="837" spans="1:10" hidden="1" x14ac:dyDescent="0.2">
      <c r="A837" t="s">
        <v>273</v>
      </c>
      <c r="B837" t="str">
        <f>VLOOKUP(Table16[[#This Row],[Metabolite ID]],Table18[],2,FALSE)</f>
        <v>dihomo-linolenate (20:3n3 or n6)</v>
      </c>
      <c r="C837" t="s">
        <v>1118</v>
      </c>
      <c r="D837">
        <v>599</v>
      </c>
      <c r="E837">
        <v>0.22184770719371832</v>
      </c>
      <c r="F837">
        <v>4.8341923745880561E-2</v>
      </c>
      <c r="G837">
        <v>4.4508242218169865E-6</v>
      </c>
      <c r="H837" t="b">
        <v>0</v>
      </c>
      <c r="I837" t="b">
        <v>0</v>
      </c>
      <c r="J837" t="b">
        <v>0</v>
      </c>
    </row>
    <row r="838" spans="1:10" hidden="1" x14ac:dyDescent="0.2">
      <c r="A838" t="s">
        <v>273</v>
      </c>
      <c r="B838" t="str">
        <f>VLOOKUP(Table16[[#This Row],[Metabolite ID]],Table18[],2,FALSE)</f>
        <v>dihomo-linolenate (20:3n3 or n6)</v>
      </c>
      <c r="C838" t="s">
        <v>1119</v>
      </c>
      <c r="D838">
        <v>599</v>
      </c>
      <c r="E838">
        <v>0.14351644736842106</v>
      </c>
      <c r="F838">
        <v>7.4577851670549894E-2</v>
      </c>
      <c r="G838">
        <v>5.4306430085143083E-2</v>
      </c>
      <c r="H838" t="b">
        <v>0</v>
      </c>
      <c r="I838" t="b">
        <v>0</v>
      </c>
      <c r="J838" t="b">
        <v>0</v>
      </c>
    </row>
    <row r="839" spans="1:10" hidden="1" x14ac:dyDescent="0.2">
      <c r="A839" t="s">
        <v>273</v>
      </c>
      <c r="B839" t="str">
        <f>VLOOKUP(Table16[[#This Row],[Metabolite ID]],Table18[],2,FALSE)</f>
        <v>dihomo-linolenate (20:3n3 or n6)</v>
      </c>
      <c r="C839" t="s">
        <v>1120</v>
      </c>
      <c r="D839">
        <v>599</v>
      </c>
      <c r="E839">
        <v>0.23794778559073357</v>
      </c>
      <c r="F839">
        <v>7.910508749586749E-2</v>
      </c>
      <c r="G839">
        <v>2.6297661215695348E-3</v>
      </c>
      <c r="H839" t="b">
        <v>0</v>
      </c>
      <c r="I839" t="b">
        <v>0</v>
      </c>
      <c r="J839" t="b">
        <v>0</v>
      </c>
    </row>
    <row r="840" spans="1:10" hidden="1" x14ac:dyDescent="0.2">
      <c r="A840" t="s">
        <v>273</v>
      </c>
      <c r="B840" t="str">
        <f>VLOOKUP(Table16[[#This Row],[Metabolite ID]],Table18[],2,FALSE)</f>
        <v>dihomo-linolenate (20:3n3 or n6)</v>
      </c>
      <c r="C840" t="s">
        <v>1121</v>
      </c>
      <c r="D840">
        <v>599</v>
      </c>
      <c r="E840">
        <v>-0.19790106124838935</v>
      </c>
      <c r="F840">
        <v>0.27889495754832144</v>
      </c>
      <c r="G840">
        <v>0.47823502697104203</v>
      </c>
      <c r="H840" t="b">
        <v>0</v>
      </c>
      <c r="I840" t="b">
        <v>0</v>
      </c>
      <c r="J840" t="b">
        <v>0</v>
      </c>
    </row>
    <row r="841" spans="1:10" hidden="1" x14ac:dyDescent="0.2">
      <c r="A841" t="s">
        <v>273</v>
      </c>
      <c r="B841" t="str">
        <f>VLOOKUP(Table16[[#This Row],[Metabolite ID]],Table18[],2,FALSE)</f>
        <v>dihomo-linolenate (20:3n3 or n6)</v>
      </c>
      <c r="C841" t="s">
        <v>1122</v>
      </c>
      <c r="D841">
        <v>599</v>
      </c>
      <c r="E841">
        <v>0.36737586157730107</v>
      </c>
      <c r="F841">
        <v>0.18746016836803875</v>
      </c>
      <c r="G841">
        <v>5.0488582527939405E-2</v>
      </c>
      <c r="H841" t="b">
        <v>0</v>
      </c>
      <c r="I841" t="b">
        <v>0</v>
      </c>
      <c r="J841" t="b">
        <v>0</v>
      </c>
    </row>
    <row r="842" spans="1:10" hidden="1" x14ac:dyDescent="0.2">
      <c r="A842" t="s">
        <v>273</v>
      </c>
      <c r="B842" t="str">
        <f>VLOOKUP(Table16[[#This Row],[Metabolite ID]],Table18[],2,FALSE)</f>
        <v>dihomo-linolenate (20:3n3 or n6)</v>
      </c>
      <c r="C842" t="s">
        <v>1123</v>
      </c>
      <c r="D842">
        <v>599</v>
      </c>
      <c r="E842">
        <v>0.23656392034225165</v>
      </c>
      <c r="F842">
        <v>0.1363734519668969</v>
      </c>
      <c r="G842">
        <v>8.3314118260058911E-2</v>
      </c>
      <c r="H842" t="b">
        <v>0</v>
      </c>
      <c r="I842" t="b">
        <v>0</v>
      </c>
      <c r="J842" t="b">
        <v>0</v>
      </c>
    </row>
    <row r="843" spans="1:10" x14ac:dyDescent="0.2">
      <c r="A843" t="s">
        <v>150</v>
      </c>
      <c r="B843" t="str">
        <f>VLOOKUP(Table16[[#This Row],[Metabolite ID]],Table18[],2,FALSE)</f>
        <v>N-acetylglycine</v>
      </c>
      <c r="C843" t="s">
        <v>1116</v>
      </c>
      <c r="D843">
        <v>599</v>
      </c>
      <c r="E843">
        <v>-0.22775000152583005</v>
      </c>
      <c r="F843">
        <v>5.1303431766983425E-2</v>
      </c>
      <c r="G843" s="6">
        <v>9.0262754275981393E-6</v>
      </c>
      <c r="H843" t="b">
        <v>0</v>
      </c>
      <c r="I843" t="b">
        <v>0</v>
      </c>
      <c r="J843" t="b">
        <v>0</v>
      </c>
    </row>
    <row r="844" spans="1:10" hidden="1" x14ac:dyDescent="0.2">
      <c r="A844" t="s">
        <v>150</v>
      </c>
      <c r="B844" t="str">
        <f>VLOOKUP(Table16[[#This Row],[Metabolite ID]],Table18[],2,FALSE)</f>
        <v>N-acetylglycine</v>
      </c>
      <c r="C844" t="s">
        <v>1117</v>
      </c>
      <c r="D844">
        <v>599</v>
      </c>
      <c r="E844">
        <v>-0.22775000152583005</v>
      </c>
      <c r="F844">
        <v>4.7720601564711439E-2</v>
      </c>
      <c r="G844">
        <v>1.8188815328633362E-6</v>
      </c>
      <c r="H844" t="b">
        <v>0</v>
      </c>
      <c r="I844" t="b">
        <v>0</v>
      </c>
      <c r="J844" t="b">
        <v>0</v>
      </c>
    </row>
    <row r="845" spans="1:10" hidden="1" x14ac:dyDescent="0.2">
      <c r="A845" t="s">
        <v>150</v>
      </c>
      <c r="B845" t="str">
        <f>VLOOKUP(Table16[[#This Row],[Metabolite ID]],Table18[],2,FALSE)</f>
        <v>N-acetylglycine</v>
      </c>
      <c r="C845" t="s">
        <v>1118</v>
      </c>
      <c r="D845">
        <v>599</v>
      </c>
      <c r="E845">
        <v>-0.22737432809401906</v>
      </c>
      <c r="F845">
        <v>4.8251796282616562E-2</v>
      </c>
      <c r="G845">
        <v>2.4500151163560978E-6</v>
      </c>
      <c r="H845" t="b">
        <v>0</v>
      </c>
      <c r="I845" t="b">
        <v>0</v>
      </c>
      <c r="J845" t="b">
        <v>0</v>
      </c>
    </row>
    <row r="846" spans="1:10" hidden="1" x14ac:dyDescent="0.2">
      <c r="A846" t="s">
        <v>150</v>
      </c>
      <c r="B846" t="str">
        <f>VLOOKUP(Table16[[#This Row],[Metabolite ID]],Table18[],2,FALSE)</f>
        <v>N-acetylglycine</v>
      </c>
      <c r="C846" t="s">
        <v>1119</v>
      </c>
      <c r="D846">
        <v>599</v>
      </c>
      <c r="E846">
        <v>-0.19552443324937027</v>
      </c>
      <c r="F846">
        <v>7.3136935418673166E-2</v>
      </c>
      <c r="G846">
        <v>7.5086199648652764E-3</v>
      </c>
      <c r="H846" t="b">
        <v>0</v>
      </c>
      <c r="I846" t="b">
        <v>0</v>
      </c>
      <c r="J846" t="b">
        <v>0</v>
      </c>
    </row>
    <row r="847" spans="1:10" hidden="1" x14ac:dyDescent="0.2">
      <c r="A847" t="s">
        <v>150</v>
      </c>
      <c r="B847" t="str">
        <f>VLOOKUP(Table16[[#This Row],[Metabolite ID]],Table18[],2,FALSE)</f>
        <v>N-acetylglycine</v>
      </c>
      <c r="C847" t="s">
        <v>1120</v>
      </c>
      <c r="D847">
        <v>599</v>
      </c>
      <c r="E847">
        <v>-0.17337348228498026</v>
      </c>
      <c r="F847">
        <v>8.1796544674552565E-2</v>
      </c>
      <c r="G847">
        <v>3.4042345226583448E-2</v>
      </c>
      <c r="H847" t="b">
        <v>0</v>
      </c>
      <c r="I847" t="b">
        <v>0</v>
      </c>
      <c r="J847" t="b">
        <v>0</v>
      </c>
    </row>
    <row r="848" spans="1:10" hidden="1" x14ac:dyDescent="0.2">
      <c r="A848" t="s">
        <v>150</v>
      </c>
      <c r="B848" t="str">
        <f>VLOOKUP(Table16[[#This Row],[Metabolite ID]],Table18[],2,FALSE)</f>
        <v>N-acetylglycine</v>
      </c>
      <c r="C848" t="s">
        <v>1121</v>
      </c>
      <c r="D848">
        <v>599</v>
      </c>
      <c r="E848">
        <v>-0.14141642176373459</v>
      </c>
      <c r="F848">
        <v>0.2786787858956411</v>
      </c>
      <c r="G848">
        <v>0.61202400795695555</v>
      </c>
      <c r="H848" t="b">
        <v>0</v>
      </c>
      <c r="I848" t="b">
        <v>0</v>
      </c>
      <c r="J848" t="b">
        <v>0</v>
      </c>
    </row>
    <row r="849" spans="1:10" hidden="1" x14ac:dyDescent="0.2">
      <c r="A849" t="s">
        <v>150</v>
      </c>
      <c r="B849" t="str">
        <f>VLOOKUP(Table16[[#This Row],[Metabolite ID]],Table18[],2,FALSE)</f>
        <v>N-acetylglycine</v>
      </c>
      <c r="C849" t="s">
        <v>1122</v>
      </c>
      <c r="D849">
        <v>599</v>
      </c>
      <c r="E849">
        <v>-0.14141642176373459</v>
      </c>
      <c r="F849">
        <v>0.17416747838845653</v>
      </c>
      <c r="G849">
        <v>0.41713965807407727</v>
      </c>
      <c r="H849" t="b">
        <v>0</v>
      </c>
      <c r="I849" t="b">
        <v>0</v>
      </c>
      <c r="J849" t="b">
        <v>0</v>
      </c>
    </row>
    <row r="850" spans="1:10" hidden="1" x14ac:dyDescent="0.2">
      <c r="A850" t="s">
        <v>150</v>
      </c>
      <c r="B850" t="str">
        <f>VLOOKUP(Table16[[#This Row],[Metabolite ID]],Table18[],2,FALSE)</f>
        <v>N-acetylglycine</v>
      </c>
      <c r="C850" t="s">
        <v>1123</v>
      </c>
      <c r="D850">
        <v>599</v>
      </c>
      <c r="E850">
        <v>-0.39630379088842349</v>
      </c>
      <c r="F850">
        <v>0.14204504679293306</v>
      </c>
      <c r="G850">
        <v>5.4393566156019941E-3</v>
      </c>
      <c r="H850" t="b">
        <v>0</v>
      </c>
      <c r="I850" t="b">
        <v>0</v>
      </c>
      <c r="J850" t="b">
        <v>0</v>
      </c>
    </row>
    <row r="851" spans="1:10" x14ac:dyDescent="0.2">
      <c r="A851" t="s">
        <v>797</v>
      </c>
      <c r="B851" t="str">
        <f>VLOOKUP(Table16[[#This Row],[Metabolite ID]],Table18[],2,FALSE)</f>
        <v>Free cholesterol in medium HDL</v>
      </c>
      <c r="C851" t="s">
        <v>1116</v>
      </c>
      <c r="D851">
        <v>599</v>
      </c>
      <c r="E851">
        <v>-0.11791349471763662</v>
      </c>
      <c r="F851">
        <v>2.6689680843909405E-2</v>
      </c>
      <c r="G851" s="6">
        <v>9.9644584630872959E-6</v>
      </c>
      <c r="H851" t="b">
        <v>0</v>
      </c>
      <c r="I851" t="b">
        <v>0</v>
      </c>
      <c r="J851" t="b">
        <v>0</v>
      </c>
    </row>
    <row r="852" spans="1:10" hidden="1" x14ac:dyDescent="0.2">
      <c r="A852" t="s">
        <v>797</v>
      </c>
      <c r="B852" t="str">
        <f>VLOOKUP(Table16[[#This Row],[Metabolite ID]],Table18[],2,FALSE)</f>
        <v>Free cholesterol in medium HDL</v>
      </c>
      <c r="C852" t="s">
        <v>1117</v>
      </c>
      <c r="D852">
        <v>599</v>
      </c>
      <c r="E852">
        <v>-0.11791349471763662</v>
      </c>
      <c r="F852">
        <v>2.171693617268149E-2</v>
      </c>
      <c r="G852">
        <v>5.6491893888493314E-8</v>
      </c>
      <c r="H852" t="b">
        <v>0</v>
      </c>
      <c r="I852" t="b">
        <v>0</v>
      </c>
      <c r="J852" t="b">
        <v>0</v>
      </c>
    </row>
    <row r="853" spans="1:10" hidden="1" x14ac:dyDescent="0.2">
      <c r="A853" t="s">
        <v>797</v>
      </c>
      <c r="B853" t="str">
        <f>VLOOKUP(Table16[[#This Row],[Metabolite ID]],Table18[],2,FALSE)</f>
        <v>Free cholesterol in medium HDL</v>
      </c>
      <c r="C853" t="s">
        <v>1118</v>
      </c>
      <c r="D853">
        <v>599</v>
      </c>
      <c r="E853">
        <v>-0.11965149337227626</v>
      </c>
      <c r="F853">
        <v>2.2037366761120638E-2</v>
      </c>
      <c r="G853">
        <v>5.6517749079641128E-8</v>
      </c>
      <c r="H853" t="b">
        <v>0</v>
      </c>
      <c r="I853" t="b">
        <v>0</v>
      </c>
      <c r="J853" t="b">
        <v>0</v>
      </c>
    </row>
    <row r="854" spans="1:10" hidden="1" x14ac:dyDescent="0.2">
      <c r="A854" t="s">
        <v>797</v>
      </c>
      <c r="B854" t="str">
        <f>VLOOKUP(Table16[[#This Row],[Metabolite ID]],Table18[],2,FALSE)</f>
        <v>Free cholesterol in medium HDL</v>
      </c>
      <c r="C854" t="s">
        <v>1119</v>
      </c>
      <c r="D854">
        <v>599</v>
      </c>
      <c r="E854">
        <v>-9.4639682539682538E-2</v>
      </c>
      <c r="F854">
        <v>3.3185702275936813E-2</v>
      </c>
      <c r="G854">
        <v>4.3469571932380734E-3</v>
      </c>
      <c r="H854" t="b">
        <v>0</v>
      </c>
      <c r="I854" t="b">
        <v>0</v>
      </c>
      <c r="J854" t="b">
        <v>0</v>
      </c>
    </row>
    <row r="855" spans="1:10" hidden="1" x14ac:dyDescent="0.2">
      <c r="A855" t="s">
        <v>797</v>
      </c>
      <c r="B855" t="str">
        <f>VLOOKUP(Table16[[#This Row],[Metabolite ID]],Table18[],2,FALSE)</f>
        <v>Free cholesterol in medium HDL</v>
      </c>
      <c r="C855" t="s">
        <v>1120</v>
      </c>
      <c r="D855">
        <v>599</v>
      </c>
      <c r="E855">
        <v>-0.14679403512982275</v>
      </c>
      <c r="F855">
        <v>3.4580924310289758E-2</v>
      </c>
      <c r="G855">
        <v>2.1864948685605231E-5</v>
      </c>
      <c r="H855" t="b">
        <v>0</v>
      </c>
      <c r="I855" t="b">
        <v>0</v>
      </c>
      <c r="J855" t="b">
        <v>0</v>
      </c>
    </row>
    <row r="856" spans="1:10" hidden="1" x14ac:dyDescent="0.2">
      <c r="A856" t="s">
        <v>797</v>
      </c>
      <c r="B856" t="str">
        <f>VLOOKUP(Table16[[#This Row],[Metabolite ID]],Table18[],2,FALSE)</f>
        <v>Free cholesterol in medium HDL</v>
      </c>
      <c r="C856" t="s">
        <v>1121</v>
      </c>
      <c r="D856">
        <v>599</v>
      </c>
      <c r="E856">
        <v>-0.153900039590809</v>
      </c>
      <c r="F856">
        <v>0.12934219712012771</v>
      </c>
      <c r="G856">
        <v>0.23457076573699762</v>
      </c>
      <c r="H856" t="b">
        <v>0</v>
      </c>
      <c r="I856" t="b">
        <v>0</v>
      </c>
      <c r="J856" t="b">
        <v>0</v>
      </c>
    </row>
    <row r="857" spans="1:10" hidden="1" x14ac:dyDescent="0.2">
      <c r="A857" t="s">
        <v>797</v>
      </c>
      <c r="B857" t="str">
        <f>VLOOKUP(Table16[[#This Row],[Metabolite ID]],Table18[],2,FALSE)</f>
        <v>Free cholesterol in medium HDL</v>
      </c>
      <c r="C857" t="s">
        <v>1122</v>
      </c>
      <c r="D857">
        <v>599</v>
      </c>
      <c r="E857">
        <v>-0.2418877604974643</v>
      </c>
      <c r="F857">
        <v>7.9726251378093124E-2</v>
      </c>
      <c r="G857">
        <v>2.5182655469447399E-3</v>
      </c>
      <c r="H857" t="b">
        <v>0</v>
      </c>
      <c r="I857" t="b">
        <v>0</v>
      </c>
      <c r="J857" t="b">
        <v>0</v>
      </c>
    </row>
    <row r="858" spans="1:10" hidden="1" x14ac:dyDescent="0.2">
      <c r="A858" t="s">
        <v>797</v>
      </c>
      <c r="B858" t="str">
        <f>VLOOKUP(Table16[[#This Row],[Metabolite ID]],Table18[],2,FALSE)</f>
        <v>Free cholesterol in medium HDL</v>
      </c>
      <c r="C858" t="s">
        <v>1123</v>
      </c>
      <c r="D858">
        <v>599</v>
      </c>
      <c r="E858">
        <v>-0.11417331385439455</v>
      </c>
      <c r="F858">
        <v>7.4022095852641509E-2</v>
      </c>
      <c r="G858">
        <v>0.12350093549833599</v>
      </c>
      <c r="H858" t="b">
        <v>0</v>
      </c>
      <c r="I858" t="b">
        <v>0</v>
      </c>
      <c r="J858" t="b">
        <v>0</v>
      </c>
    </row>
    <row r="859" spans="1:10" x14ac:dyDescent="0.2">
      <c r="A859" t="s">
        <v>148</v>
      </c>
      <c r="B859" t="str">
        <f>VLOOKUP(Table16[[#This Row],[Metabolite ID]],Table18[],2,FALSE)</f>
        <v>1-linoleoylglycerol (18:2)</v>
      </c>
      <c r="C859" t="s">
        <v>1116</v>
      </c>
      <c r="D859">
        <v>599</v>
      </c>
      <c r="E859">
        <v>0.21525843545016457</v>
      </c>
      <c r="F859">
        <v>4.8889763741439447E-2</v>
      </c>
      <c r="G859" s="6">
        <v>1.0679633633227957E-5</v>
      </c>
      <c r="H859" t="b">
        <v>0</v>
      </c>
      <c r="I859" t="b">
        <v>0</v>
      </c>
      <c r="J859" t="b">
        <v>0</v>
      </c>
    </row>
    <row r="860" spans="1:10" hidden="1" x14ac:dyDescent="0.2">
      <c r="A860" t="s">
        <v>148</v>
      </c>
      <c r="B860" t="str">
        <f>VLOOKUP(Table16[[#This Row],[Metabolite ID]],Table18[],2,FALSE)</f>
        <v>1-linoleoylglycerol (18:2)</v>
      </c>
      <c r="C860" t="s">
        <v>1117</v>
      </c>
      <c r="D860">
        <v>599</v>
      </c>
      <c r="E860">
        <v>0.21525843545016457</v>
      </c>
      <c r="F860">
        <v>4.7815650015427563E-2</v>
      </c>
      <c r="G860">
        <v>6.7367493440421438E-6</v>
      </c>
      <c r="H860" t="b">
        <v>0</v>
      </c>
      <c r="I860" t="b">
        <v>0</v>
      </c>
      <c r="J860" t="b">
        <v>0</v>
      </c>
    </row>
    <row r="861" spans="1:10" hidden="1" x14ac:dyDescent="0.2">
      <c r="A861" t="s">
        <v>148</v>
      </c>
      <c r="B861" t="str">
        <f>VLOOKUP(Table16[[#This Row],[Metabolite ID]],Table18[],2,FALSE)</f>
        <v>1-linoleoylglycerol (18:2)</v>
      </c>
      <c r="C861" t="s">
        <v>1118</v>
      </c>
      <c r="D861">
        <v>599</v>
      </c>
      <c r="E861">
        <v>0.21713834759229106</v>
      </c>
      <c r="F861">
        <v>4.8292605676919377E-2</v>
      </c>
      <c r="G861">
        <v>6.9144107557494399E-6</v>
      </c>
      <c r="H861" t="b">
        <v>0</v>
      </c>
      <c r="I861" t="b">
        <v>0</v>
      </c>
      <c r="J861" t="b">
        <v>0</v>
      </c>
    </row>
    <row r="862" spans="1:10" hidden="1" x14ac:dyDescent="0.2">
      <c r="A862" t="s">
        <v>148</v>
      </c>
      <c r="B862" t="str">
        <f>VLOOKUP(Table16[[#This Row],[Metabolite ID]],Table18[],2,FALSE)</f>
        <v>1-linoleoylglycerol (18:2)</v>
      </c>
      <c r="C862" t="s">
        <v>1119</v>
      </c>
      <c r="D862">
        <v>599</v>
      </c>
      <c r="E862">
        <v>0.13464045801526717</v>
      </c>
      <c r="F862">
        <v>7.2293600703970201E-2</v>
      </c>
      <c r="G862">
        <v>6.2545061297061111E-2</v>
      </c>
      <c r="H862" t="b">
        <v>0</v>
      </c>
      <c r="I862" t="b">
        <v>0</v>
      </c>
      <c r="J862" t="b">
        <v>0</v>
      </c>
    </row>
    <row r="863" spans="1:10" hidden="1" x14ac:dyDescent="0.2">
      <c r="A863" t="s">
        <v>148</v>
      </c>
      <c r="B863" t="str">
        <f>VLOOKUP(Table16[[#This Row],[Metabolite ID]],Table18[],2,FALSE)</f>
        <v>1-linoleoylglycerol (18:2)</v>
      </c>
      <c r="C863" t="s">
        <v>1120</v>
      </c>
      <c r="D863">
        <v>599</v>
      </c>
      <c r="E863">
        <v>0.25604750313251129</v>
      </c>
      <c r="F863">
        <v>7.8524700189904761E-2</v>
      </c>
      <c r="G863">
        <v>1.1112751050648257E-3</v>
      </c>
      <c r="H863" t="b">
        <v>0</v>
      </c>
      <c r="I863" t="b">
        <v>0</v>
      </c>
      <c r="J863" t="b">
        <v>0</v>
      </c>
    </row>
    <row r="864" spans="1:10" hidden="1" x14ac:dyDescent="0.2">
      <c r="A864" t="s">
        <v>148</v>
      </c>
      <c r="B864" t="str">
        <f>VLOOKUP(Table16[[#This Row],[Metabolite ID]],Table18[],2,FALSE)</f>
        <v>1-linoleoylglycerol (18:2)</v>
      </c>
      <c r="C864" t="s">
        <v>1121</v>
      </c>
      <c r="D864">
        <v>599</v>
      </c>
      <c r="E864">
        <v>-1.2797135609154964E-2</v>
      </c>
      <c r="F864">
        <v>0.2781735360616604</v>
      </c>
      <c r="G864">
        <v>0.96332230470996372</v>
      </c>
      <c r="H864" t="b">
        <v>0</v>
      </c>
      <c r="I864" t="b">
        <v>0</v>
      </c>
      <c r="J864" t="b">
        <v>0</v>
      </c>
    </row>
    <row r="865" spans="1:10" hidden="1" x14ac:dyDescent="0.2">
      <c r="A865" t="s">
        <v>148</v>
      </c>
      <c r="B865" t="str">
        <f>VLOOKUP(Table16[[#This Row],[Metabolite ID]],Table18[],2,FALSE)</f>
        <v>1-linoleoylglycerol (18:2)</v>
      </c>
      <c r="C865" t="s">
        <v>1122</v>
      </c>
      <c r="D865">
        <v>599</v>
      </c>
      <c r="E865">
        <v>0.2826531200782858</v>
      </c>
      <c r="F865">
        <v>0.19935011061647154</v>
      </c>
      <c r="G865">
        <v>0.15674873298104211</v>
      </c>
      <c r="H865" t="b">
        <v>0</v>
      </c>
      <c r="I865" t="b">
        <v>0</v>
      </c>
      <c r="J865" t="b">
        <v>0</v>
      </c>
    </row>
    <row r="866" spans="1:10" hidden="1" x14ac:dyDescent="0.2">
      <c r="A866" t="s">
        <v>148</v>
      </c>
      <c r="B866" t="str">
        <f>VLOOKUP(Table16[[#This Row],[Metabolite ID]],Table18[],2,FALSE)</f>
        <v>1-linoleoylglycerol (18:2)</v>
      </c>
      <c r="C866" t="s">
        <v>1123</v>
      </c>
      <c r="D866">
        <v>599</v>
      </c>
      <c r="E866">
        <v>0.2668740116263289</v>
      </c>
      <c r="F866">
        <v>0.13552291177302023</v>
      </c>
      <c r="G866">
        <v>4.9390204859083991E-2</v>
      </c>
      <c r="H866" t="b">
        <v>0</v>
      </c>
      <c r="I866" t="b">
        <v>0</v>
      </c>
      <c r="J866" t="b">
        <v>0</v>
      </c>
    </row>
    <row r="867" spans="1:10" x14ac:dyDescent="0.2">
      <c r="A867" t="s">
        <v>454</v>
      </c>
      <c r="B867" t="str">
        <f>VLOOKUP(Table16[[#This Row],[Metabolite ID]],Table18[],2,FALSE)</f>
        <v>X - 21474</v>
      </c>
      <c r="C867" t="s">
        <v>1116</v>
      </c>
      <c r="D867">
        <v>599</v>
      </c>
      <c r="E867">
        <v>0.25441478216774882</v>
      </c>
      <c r="F867">
        <v>5.7877422623956704E-2</v>
      </c>
      <c r="G867" s="6">
        <v>1.1039003609672727E-5</v>
      </c>
      <c r="H867" t="b">
        <v>0</v>
      </c>
      <c r="I867" t="b">
        <v>0</v>
      </c>
      <c r="J867" t="b">
        <v>0</v>
      </c>
    </row>
    <row r="868" spans="1:10" hidden="1" x14ac:dyDescent="0.2">
      <c r="A868" t="s">
        <v>454</v>
      </c>
      <c r="B868" t="str">
        <f>VLOOKUP(Table16[[#This Row],[Metabolite ID]],Table18[],2,FALSE)</f>
        <v>X - 21474</v>
      </c>
      <c r="C868" t="s">
        <v>1117</v>
      </c>
      <c r="D868">
        <v>599</v>
      </c>
      <c r="E868">
        <v>0.25441478216774882</v>
      </c>
      <c r="F868">
        <v>5.6802967375907065E-2</v>
      </c>
      <c r="G868">
        <v>7.5028845353201752E-6</v>
      </c>
      <c r="H868" t="b">
        <v>0</v>
      </c>
      <c r="I868" t="b">
        <v>0</v>
      </c>
      <c r="J868" t="b">
        <v>0</v>
      </c>
    </row>
    <row r="869" spans="1:10" hidden="1" x14ac:dyDescent="0.2">
      <c r="A869" t="s">
        <v>454</v>
      </c>
      <c r="B869" t="str">
        <f>VLOOKUP(Table16[[#This Row],[Metabolite ID]],Table18[],2,FALSE)</f>
        <v>X - 21474</v>
      </c>
      <c r="C869" t="s">
        <v>1118</v>
      </c>
      <c r="D869">
        <v>599</v>
      </c>
      <c r="E869">
        <v>0.2577816738420815</v>
      </c>
      <c r="F869">
        <v>5.7363445921803424E-2</v>
      </c>
      <c r="G869">
        <v>6.9952909329908806E-6</v>
      </c>
      <c r="H869" t="b">
        <v>0</v>
      </c>
      <c r="I869" t="b">
        <v>0</v>
      </c>
      <c r="J869" t="b">
        <v>0</v>
      </c>
    </row>
    <row r="870" spans="1:10" hidden="1" x14ac:dyDescent="0.2">
      <c r="A870" t="s">
        <v>454</v>
      </c>
      <c r="B870" t="str">
        <f>VLOOKUP(Table16[[#This Row],[Metabolite ID]],Table18[],2,FALSE)</f>
        <v>X - 21474</v>
      </c>
      <c r="C870" t="s">
        <v>1119</v>
      </c>
      <c r="D870">
        <v>599</v>
      </c>
      <c r="E870">
        <v>0.30043027027027025</v>
      </c>
      <c r="F870">
        <v>8.5535477400744742E-2</v>
      </c>
      <c r="G870">
        <v>4.4416780306201362E-4</v>
      </c>
      <c r="H870" t="b">
        <v>0</v>
      </c>
      <c r="I870" t="b">
        <v>0</v>
      </c>
      <c r="J870" t="b">
        <v>0</v>
      </c>
    </row>
    <row r="871" spans="1:10" hidden="1" x14ac:dyDescent="0.2">
      <c r="A871" t="s">
        <v>454</v>
      </c>
      <c r="B871" t="str">
        <f>VLOOKUP(Table16[[#This Row],[Metabolite ID]],Table18[],2,FALSE)</f>
        <v>X - 21474</v>
      </c>
      <c r="C871" t="s">
        <v>1120</v>
      </c>
      <c r="D871">
        <v>599</v>
      </c>
      <c r="E871">
        <v>0.17772771002181337</v>
      </c>
      <c r="F871">
        <v>9.7792247953016345E-2</v>
      </c>
      <c r="G871">
        <v>6.9155764785595722E-2</v>
      </c>
      <c r="H871" t="b">
        <v>0</v>
      </c>
      <c r="I871" t="b">
        <v>0</v>
      </c>
      <c r="J871" t="b">
        <v>0</v>
      </c>
    </row>
    <row r="872" spans="1:10" hidden="1" x14ac:dyDescent="0.2">
      <c r="A872" t="s">
        <v>454</v>
      </c>
      <c r="B872" t="str">
        <f>VLOOKUP(Table16[[#This Row],[Metabolite ID]],Table18[],2,FALSE)</f>
        <v>X - 21474</v>
      </c>
      <c r="C872" t="s">
        <v>1121</v>
      </c>
      <c r="D872">
        <v>599</v>
      </c>
      <c r="E872">
        <v>0.29185597492421955</v>
      </c>
      <c r="F872">
        <v>0.32093002385204072</v>
      </c>
      <c r="G872">
        <v>0.36350176120724254</v>
      </c>
      <c r="H872" t="b">
        <v>0</v>
      </c>
      <c r="I872" t="b">
        <v>0</v>
      </c>
      <c r="J872" t="b">
        <v>0</v>
      </c>
    </row>
    <row r="873" spans="1:10" hidden="1" x14ac:dyDescent="0.2">
      <c r="A873" t="s">
        <v>454</v>
      </c>
      <c r="B873" t="str">
        <f>VLOOKUP(Table16[[#This Row],[Metabolite ID]],Table18[],2,FALSE)</f>
        <v>X - 21474</v>
      </c>
      <c r="C873" t="s">
        <v>1122</v>
      </c>
      <c r="D873">
        <v>599</v>
      </c>
      <c r="E873">
        <v>0.15445693219478152</v>
      </c>
      <c r="F873">
        <v>0.23247886405437307</v>
      </c>
      <c r="G873">
        <v>0.50669600518712477</v>
      </c>
      <c r="H873" t="b">
        <v>0</v>
      </c>
      <c r="I873" t="b">
        <v>0</v>
      </c>
      <c r="J873" t="b">
        <v>0</v>
      </c>
    </row>
    <row r="874" spans="1:10" hidden="1" x14ac:dyDescent="0.2">
      <c r="A874" t="s">
        <v>454</v>
      </c>
      <c r="B874" t="str">
        <f>VLOOKUP(Table16[[#This Row],[Metabolite ID]],Table18[],2,FALSE)</f>
        <v>X - 21474</v>
      </c>
      <c r="C874" t="s">
        <v>1123</v>
      </c>
      <c r="D874">
        <v>599</v>
      </c>
      <c r="E874">
        <v>0.15410762607593001</v>
      </c>
      <c r="F874">
        <v>0.16030337970977834</v>
      </c>
      <c r="G874">
        <v>0.33676550333507449</v>
      </c>
      <c r="H874" t="b">
        <v>0</v>
      </c>
      <c r="I874" t="b">
        <v>0</v>
      </c>
      <c r="J874" t="b">
        <v>0</v>
      </c>
    </row>
    <row r="875" spans="1:10" x14ac:dyDescent="0.2">
      <c r="A875" t="s">
        <v>68</v>
      </c>
      <c r="B875" t="str">
        <f>VLOOKUP(Table16[[#This Row],[Metabolite ID]],Table18[],2,FALSE)</f>
        <v>urate</v>
      </c>
      <c r="C875" t="s">
        <v>1116</v>
      </c>
      <c r="D875">
        <v>599</v>
      </c>
      <c r="E875">
        <v>0.22254335149635501</v>
      </c>
      <c r="F875">
        <v>5.0778305992293611E-2</v>
      </c>
      <c r="G875" s="6">
        <v>1.1724641591143032E-5</v>
      </c>
      <c r="H875" t="b">
        <v>0</v>
      </c>
      <c r="I875" t="b">
        <v>0</v>
      </c>
      <c r="J875" t="b">
        <v>0</v>
      </c>
    </row>
    <row r="876" spans="1:10" hidden="1" x14ac:dyDescent="0.2">
      <c r="A876" t="s">
        <v>68</v>
      </c>
      <c r="B876" t="str">
        <f>VLOOKUP(Table16[[#This Row],[Metabolite ID]],Table18[],2,FALSE)</f>
        <v>urate</v>
      </c>
      <c r="C876" t="s">
        <v>1117</v>
      </c>
      <c r="D876">
        <v>599</v>
      </c>
      <c r="E876">
        <v>0.22254335149635501</v>
      </c>
      <c r="F876">
        <v>4.7704803723370298E-2</v>
      </c>
      <c r="G876">
        <v>3.0860312939801828E-6</v>
      </c>
      <c r="H876" t="b">
        <v>0</v>
      </c>
      <c r="I876" t="b">
        <v>0</v>
      </c>
      <c r="J876" t="b">
        <v>0</v>
      </c>
    </row>
    <row r="877" spans="1:10" hidden="1" x14ac:dyDescent="0.2">
      <c r="A877" t="s">
        <v>68</v>
      </c>
      <c r="B877" t="str">
        <f>VLOOKUP(Table16[[#This Row],[Metabolite ID]],Table18[],2,FALSE)</f>
        <v>urate</v>
      </c>
      <c r="C877" t="s">
        <v>1118</v>
      </c>
      <c r="D877">
        <v>599</v>
      </c>
      <c r="E877">
        <v>0.22454479805072866</v>
      </c>
      <c r="F877">
        <v>4.8220847171199149E-2</v>
      </c>
      <c r="G877">
        <v>3.214870785041617E-6</v>
      </c>
      <c r="H877" t="b">
        <v>0</v>
      </c>
      <c r="I877" t="b">
        <v>0</v>
      </c>
      <c r="J877" t="b">
        <v>0</v>
      </c>
    </row>
    <row r="878" spans="1:10" hidden="1" x14ac:dyDescent="0.2">
      <c r="A878" t="s">
        <v>68</v>
      </c>
      <c r="B878" t="str">
        <f>VLOOKUP(Table16[[#This Row],[Metabolite ID]],Table18[],2,FALSE)</f>
        <v>urate</v>
      </c>
      <c r="C878" t="s">
        <v>1119</v>
      </c>
      <c r="D878">
        <v>599</v>
      </c>
      <c r="E878">
        <v>0.25160940170940171</v>
      </c>
      <c r="F878">
        <v>7.1636276071567848E-2</v>
      </c>
      <c r="G878">
        <v>4.4421567429089604E-4</v>
      </c>
      <c r="H878" t="b">
        <v>0</v>
      </c>
      <c r="I878" t="b">
        <v>0</v>
      </c>
      <c r="J878" t="b">
        <v>0</v>
      </c>
    </row>
    <row r="879" spans="1:10" hidden="1" x14ac:dyDescent="0.2">
      <c r="A879" t="s">
        <v>68</v>
      </c>
      <c r="B879" t="str">
        <f>VLOOKUP(Table16[[#This Row],[Metabolite ID]],Table18[],2,FALSE)</f>
        <v>urate</v>
      </c>
      <c r="C879" t="s">
        <v>1120</v>
      </c>
      <c r="D879">
        <v>599</v>
      </c>
      <c r="E879">
        <v>0.26509498475899351</v>
      </c>
      <c r="F879">
        <v>7.5173645179623008E-2</v>
      </c>
      <c r="G879">
        <v>4.2119430083765465E-4</v>
      </c>
      <c r="H879" t="b">
        <v>0</v>
      </c>
      <c r="I879" t="b">
        <v>0</v>
      </c>
      <c r="J879" t="b">
        <v>0</v>
      </c>
    </row>
    <row r="880" spans="1:10" hidden="1" x14ac:dyDescent="0.2">
      <c r="A880" t="s">
        <v>68</v>
      </c>
      <c r="B880" t="str">
        <f>VLOOKUP(Table16[[#This Row],[Metabolite ID]],Table18[],2,FALSE)</f>
        <v>urate</v>
      </c>
      <c r="C880" t="s">
        <v>1121</v>
      </c>
      <c r="D880">
        <v>599</v>
      </c>
      <c r="E880">
        <v>0.42124195926811936</v>
      </c>
      <c r="F880">
        <v>0.2716995149693977</v>
      </c>
      <c r="G880">
        <v>0.12157543624614521</v>
      </c>
      <c r="H880" t="b">
        <v>0</v>
      </c>
      <c r="I880" t="b">
        <v>0</v>
      </c>
      <c r="J880" t="b">
        <v>0</v>
      </c>
    </row>
    <row r="881" spans="1:10" hidden="1" x14ac:dyDescent="0.2">
      <c r="A881" t="s">
        <v>68</v>
      </c>
      <c r="B881" t="str">
        <f>VLOOKUP(Table16[[#This Row],[Metabolite ID]],Table18[],2,FALSE)</f>
        <v>urate</v>
      </c>
      <c r="C881" t="s">
        <v>1122</v>
      </c>
      <c r="D881">
        <v>599</v>
      </c>
      <c r="E881">
        <v>0.36077787161713015</v>
      </c>
      <c r="F881">
        <v>0.18722314928173733</v>
      </c>
      <c r="G881">
        <v>5.4453840052730372E-2</v>
      </c>
      <c r="H881" t="b">
        <v>0</v>
      </c>
      <c r="I881" t="b">
        <v>0</v>
      </c>
      <c r="J881" t="b">
        <v>0</v>
      </c>
    </row>
    <row r="882" spans="1:10" hidden="1" x14ac:dyDescent="0.2">
      <c r="A882" t="s">
        <v>68</v>
      </c>
      <c r="B882" t="str">
        <f>VLOOKUP(Table16[[#This Row],[Metabolite ID]],Table18[],2,FALSE)</f>
        <v>urate</v>
      </c>
      <c r="C882" t="s">
        <v>1123</v>
      </c>
      <c r="D882">
        <v>599</v>
      </c>
      <c r="E882">
        <v>0.23229547135362741</v>
      </c>
      <c r="F882">
        <v>0.14078756713882881</v>
      </c>
      <c r="G882">
        <v>9.9474758354885867E-2</v>
      </c>
      <c r="H882" t="b">
        <v>0</v>
      </c>
      <c r="I882" t="b">
        <v>0</v>
      </c>
      <c r="J882" t="b">
        <v>0</v>
      </c>
    </row>
    <row r="883" spans="1:10" x14ac:dyDescent="0.2">
      <c r="A883" t="s">
        <v>230</v>
      </c>
      <c r="B883" t="str">
        <f>VLOOKUP(Table16[[#This Row],[Metabolite ID]],Table18[],2,FALSE)</f>
        <v>stearidonate (18:4n3)</v>
      </c>
      <c r="C883" t="s">
        <v>1116</v>
      </c>
      <c r="D883">
        <v>599</v>
      </c>
      <c r="E883">
        <v>0.21555544178858718</v>
      </c>
      <c r="F883">
        <v>4.9327578451766871E-2</v>
      </c>
      <c r="G883" s="6">
        <v>1.2431664154520761E-5</v>
      </c>
      <c r="H883" t="b">
        <v>0</v>
      </c>
      <c r="I883" t="b">
        <v>0</v>
      </c>
      <c r="J883" t="b">
        <v>0</v>
      </c>
    </row>
    <row r="884" spans="1:10" hidden="1" x14ac:dyDescent="0.2">
      <c r="A884" t="s">
        <v>230</v>
      </c>
      <c r="B884" t="str">
        <f>VLOOKUP(Table16[[#This Row],[Metabolite ID]],Table18[],2,FALSE)</f>
        <v>stearidonate (18:4n3)</v>
      </c>
      <c r="C884" t="s">
        <v>1117</v>
      </c>
      <c r="D884">
        <v>599</v>
      </c>
      <c r="E884">
        <v>0.21555544178858718</v>
      </c>
      <c r="F884">
        <v>4.782966979747854E-2</v>
      </c>
      <c r="G884">
        <v>6.5834097567276976E-6</v>
      </c>
      <c r="H884" t="b">
        <v>0</v>
      </c>
      <c r="I884" t="b">
        <v>0</v>
      </c>
      <c r="J884" t="b">
        <v>0</v>
      </c>
    </row>
    <row r="885" spans="1:10" hidden="1" x14ac:dyDescent="0.2">
      <c r="A885" t="s">
        <v>230</v>
      </c>
      <c r="B885" t="str">
        <f>VLOOKUP(Table16[[#This Row],[Metabolite ID]],Table18[],2,FALSE)</f>
        <v>stearidonate (18:4n3)</v>
      </c>
      <c r="C885" t="s">
        <v>1118</v>
      </c>
      <c r="D885">
        <v>599</v>
      </c>
      <c r="E885">
        <v>0.21758518978140071</v>
      </c>
      <c r="F885">
        <v>4.831402439995091E-2</v>
      </c>
      <c r="G885">
        <v>6.6823955448525629E-6</v>
      </c>
      <c r="H885" t="b">
        <v>0</v>
      </c>
      <c r="I885" t="b">
        <v>0</v>
      </c>
      <c r="J885" t="b">
        <v>0</v>
      </c>
    </row>
    <row r="886" spans="1:10" hidden="1" x14ac:dyDescent="0.2">
      <c r="A886" t="s">
        <v>230</v>
      </c>
      <c r="B886" t="str">
        <f>VLOOKUP(Table16[[#This Row],[Metabolite ID]],Table18[],2,FALSE)</f>
        <v>stearidonate (18:4n3)</v>
      </c>
      <c r="C886" t="s">
        <v>1119</v>
      </c>
      <c r="D886">
        <v>599</v>
      </c>
      <c r="E886">
        <v>0.16999725085910652</v>
      </c>
      <c r="F886">
        <v>6.96616645229408E-2</v>
      </c>
      <c r="G886">
        <v>1.4673966602712538E-2</v>
      </c>
      <c r="H886" t="b">
        <v>0</v>
      </c>
      <c r="I886" t="b">
        <v>0</v>
      </c>
      <c r="J886" t="b">
        <v>0</v>
      </c>
    </row>
    <row r="887" spans="1:10" hidden="1" x14ac:dyDescent="0.2">
      <c r="A887" t="s">
        <v>230</v>
      </c>
      <c r="B887" t="str">
        <f>VLOOKUP(Table16[[#This Row],[Metabolite ID]],Table18[],2,FALSE)</f>
        <v>stearidonate (18:4n3)</v>
      </c>
      <c r="C887" t="s">
        <v>1120</v>
      </c>
      <c r="D887">
        <v>599</v>
      </c>
      <c r="E887">
        <v>0.16567773053903434</v>
      </c>
      <c r="F887">
        <v>8.1613818908186711E-2</v>
      </c>
      <c r="G887">
        <v>4.235444923180659E-2</v>
      </c>
      <c r="H887" t="b">
        <v>0</v>
      </c>
      <c r="I887" t="b">
        <v>0</v>
      </c>
      <c r="J887" t="b">
        <v>0</v>
      </c>
    </row>
    <row r="888" spans="1:10" hidden="1" x14ac:dyDescent="0.2">
      <c r="A888" t="s">
        <v>230</v>
      </c>
      <c r="B888" t="str">
        <f>VLOOKUP(Table16[[#This Row],[Metabolite ID]],Table18[],2,FALSE)</f>
        <v>stearidonate (18:4n3)</v>
      </c>
      <c r="C888" t="s">
        <v>1121</v>
      </c>
      <c r="D888">
        <v>599</v>
      </c>
      <c r="E888">
        <v>0.15703766570048039</v>
      </c>
      <c r="F888">
        <v>0.28708637449156638</v>
      </c>
      <c r="G888">
        <v>0.58457939760318856</v>
      </c>
      <c r="H888" t="b">
        <v>0</v>
      </c>
      <c r="I888" t="b">
        <v>0</v>
      </c>
      <c r="J888" t="b">
        <v>0</v>
      </c>
    </row>
    <row r="889" spans="1:10" hidden="1" x14ac:dyDescent="0.2">
      <c r="A889" t="s">
        <v>230</v>
      </c>
      <c r="B889" t="str">
        <f>VLOOKUP(Table16[[#This Row],[Metabolite ID]],Table18[],2,FALSE)</f>
        <v>stearidonate (18:4n3)</v>
      </c>
      <c r="C889" t="s">
        <v>1122</v>
      </c>
      <c r="D889">
        <v>599</v>
      </c>
      <c r="E889">
        <v>0.15703766570048039</v>
      </c>
      <c r="F889">
        <v>0.18996909868958509</v>
      </c>
      <c r="G889">
        <v>0.40876604149515239</v>
      </c>
      <c r="H889" t="b">
        <v>0</v>
      </c>
      <c r="I889" t="b">
        <v>0</v>
      </c>
      <c r="J889" t="b">
        <v>0</v>
      </c>
    </row>
    <row r="890" spans="1:10" hidden="1" x14ac:dyDescent="0.2">
      <c r="A890" t="s">
        <v>230</v>
      </c>
      <c r="B890" t="str">
        <f>VLOOKUP(Table16[[#This Row],[Metabolite ID]],Table18[],2,FALSE)</f>
        <v>stearidonate (18:4n3)</v>
      </c>
      <c r="C890" t="s">
        <v>1123</v>
      </c>
      <c r="D890">
        <v>599</v>
      </c>
      <c r="E890">
        <v>0.3008068689244307</v>
      </c>
      <c r="F890">
        <v>0.13668570867918645</v>
      </c>
      <c r="G890">
        <v>2.8138034223690905E-2</v>
      </c>
      <c r="H890" t="b">
        <v>0</v>
      </c>
      <c r="I890" t="b">
        <v>0</v>
      </c>
      <c r="J890" t="b">
        <v>0</v>
      </c>
    </row>
    <row r="891" spans="1:10" x14ac:dyDescent="0.2">
      <c r="A891" t="s">
        <v>712</v>
      </c>
      <c r="B891" t="str">
        <f>VLOOKUP(Table16[[#This Row],[Metabolite ID]],Table18[],2,FALSE)</f>
        <v>1-stearoyl-2-docosapentaenoyl-GPC (18:0/22:5n6)*</v>
      </c>
      <c r="C891" t="s">
        <v>1116</v>
      </c>
      <c r="D891">
        <v>599</v>
      </c>
      <c r="E891">
        <v>0.21665318093313943</v>
      </c>
      <c r="F891">
        <v>4.9617982915813597E-2</v>
      </c>
      <c r="G891" s="6">
        <v>1.2629686070180961E-5</v>
      </c>
      <c r="H891" t="b">
        <v>0</v>
      </c>
      <c r="I891" t="b">
        <v>0</v>
      </c>
      <c r="J891" t="b">
        <v>0</v>
      </c>
    </row>
    <row r="892" spans="1:10" hidden="1" x14ac:dyDescent="0.2">
      <c r="A892" t="s">
        <v>712</v>
      </c>
      <c r="B892" t="str">
        <f>VLOOKUP(Table16[[#This Row],[Metabolite ID]],Table18[],2,FALSE)</f>
        <v>1-stearoyl-2-docosapentaenoyl-GPC (18:0/22:5n6)*</v>
      </c>
      <c r="C892" t="s">
        <v>1117</v>
      </c>
      <c r="D892">
        <v>599</v>
      </c>
      <c r="E892">
        <v>0.21665318093313943</v>
      </c>
      <c r="F892">
        <v>4.7749921558595081E-2</v>
      </c>
      <c r="G892">
        <v>5.6993382603003842E-6</v>
      </c>
      <c r="H892" t="b">
        <v>0</v>
      </c>
      <c r="I892" t="b">
        <v>0</v>
      </c>
      <c r="J892" t="b">
        <v>0</v>
      </c>
    </row>
    <row r="893" spans="1:10" hidden="1" x14ac:dyDescent="0.2">
      <c r="A893" t="s">
        <v>712</v>
      </c>
      <c r="B893" t="str">
        <f>VLOOKUP(Table16[[#This Row],[Metabolite ID]],Table18[],2,FALSE)</f>
        <v>1-stearoyl-2-docosapentaenoyl-GPC (18:0/22:5n6)*</v>
      </c>
      <c r="C893" t="s">
        <v>1118</v>
      </c>
      <c r="D893">
        <v>599</v>
      </c>
      <c r="E893">
        <v>0.21884767061263158</v>
      </c>
      <c r="F893">
        <v>4.8246746588106092E-2</v>
      </c>
      <c r="G893">
        <v>5.7328769199495684E-6</v>
      </c>
      <c r="H893" t="b">
        <v>0</v>
      </c>
      <c r="I893" t="b">
        <v>0</v>
      </c>
      <c r="J893" t="b">
        <v>0</v>
      </c>
    </row>
    <row r="894" spans="1:10" hidden="1" x14ac:dyDescent="0.2">
      <c r="A894" t="s">
        <v>712</v>
      </c>
      <c r="B894" t="str">
        <f>VLOOKUP(Table16[[#This Row],[Metabolite ID]],Table18[],2,FALSE)</f>
        <v>1-stearoyl-2-docosapentaenoyl-GPC (18:0/22:5n6)*</v>
      </c>
      <c r="C894" t="s">
        <v>1119</v>
      </c>
      <c r="D894">
        <v>599</v>
      </c>
      <c r="E894">
        <v>0.27780588235294112</v>
      </c>
      <c r="F894">
        <v>7.4295497483177264E-2</v>
      </c>
      <c r="G894">
        <v>1.846052499659967E-4</v>
      </c>
      <c r="H894" t="b">
        <v>0</v>
      </c>
      <c r="I894" t="b">
        <v>0</v>
      </c>
      <c r="J894" t="b">
        <v>0</v>
      </c>
    </row>
    <row r="895" spans="1:10" hidden="1" x14ac:dyDescent="0.2">
      <c r="A895" t="s">
        <v>712</v>
      </c>
      <c r="B895" t="str">
        <f>VLOOKUP(Table16[[#This Row],[Metabolite ID]],Table18[],2,FALSE)</f>
        <v>1-stearoyl-2-docosapentaenoyl-GPC (18:0/22:5n6)*</v>
      </c>
      <c r="C895" t="s">
        <v>1120</v>
      </c>
      <c r="D895">
        <v>599</v>
      </c>
      <c r="E895">
        <v>0.29642644276277708</v>
      </c>
      <c r="F895">
        <v>7.4864436649394309E-2</v>
      </c>
      <c r="G895">
        <v>7.5103879554081399E-5</v>
      </c>
      <c r="H895" t="b">
        <v>0</v>
      </c>
      <c r="I895" t="b">
        <v>0</v>
      </c>
      <c r="J895" t="b">
        <v>0</v>
      </c>
    </row>
    <row r="896" spans="1:10" hidden="1" x14ac:dyDescent="0.2">
      <c r="A896" t="s">
        <v>712</v>
      </c>
      <c r="B896" t="str">
        <f>VLOOKUP(Table16[[#This Row],[Metabolite ID]],Table18[],2,FALSE)</f>
        <v>1-stearoyl-2-docosapentaenoyl-GPC (18:0/22:5n6)*</v>
      </c>
      <c r="C896" t="s">
        <v>1121</v>
      </c>
      <c r="D896">
        <v>599</v>
      </c>
      <c r="E896">
        <v>0.41345716321047732</v>
      </c>
      <c r="F896">
        <v>0.28120219513796063</v>
      </c>
      <c r="G896">
        <v>0.14200109502458988</v>
      </c>
      <c r="H896" t="b">
        <v>0</v>
      </c>
      <c r="I896" t="b">
        <v>0</v>
      </c>
      <c r="J896" t="b">
        <v>0</v>
      </c>
    </row>
    <row r="897" spans="1:10" hidden="1" x14ac:dyDescent="0.2">
      <c r="A897" t="s">
        <v>712</v>
      </c>
      <c r="B897" t="str">
        <f>VLOOKUP(Table16[[#This Row],[Metabolite ID]],Table18[],2,FALSE)</f>
        <v>1-stearoyl-2-docosapentaenoyl-GPC (18:0/22:5n6)*</v>
      </c>
      <c r="C897" t="s">
        <v>1122</v>
      </c>
      <c r="D897">
        <v>599</v>
      </c>
      <c r="E897">
        <v>0.50563017672169064</v>
      </c>
      <c r="F897">
        <v>0.20611953767214028</v>
      </c>
      <c r="G897">
        <v>1.4447820866996209E-2</v>
      </c>
      <c r="H897" t="b">
        <v>0</v>
      </c>
      <c r="I897" t="b">
        <v>0</v>
      </c>
      <c r="J897" t="b">
        <v>0</v>
      </c>
    </row>
    <row r="898" spans="1:10" hidden="1" x14ac:dyDescent="0.2">
      <c r="A898" t="s">
        <v>712</v>
      </c>
      <c r="B898" t="str">
        <f>VLOOKUP(Table16[[#This Row],[Metabolite ID]],Table18[],2,FALSE)</f>
        <v>1-stearoyl-2-docosapentaenoyl-GPC (18:0/22:5n6)*</v>
      </c>
      <c r="C898" t="s">
        <v>1123</v>
      </c>
      <c r="D898">
        <v>599</v>
      </c>
      <c r="E898">
        <v>0.18567772353249584</v>
      </c>
      <c r="F898">
        <v>0.13756302102459717</v>
      </c>
      <c r="G898">
        <v>0.17760300587810854</v>
      </c>
      <c r="H898" t="b">
        <v>0</v>
      </c>
      <c r="I898" t="b">
        <v>0</v>
      </c>
      <c r="J898" t="b">
        <v>0</v>
      </c>
    </row>
    <row r="899" spans="1:10" x14ac:dyDescent="0.2">
      <c r="A899" t="s">
        <v>665</v>
      </c>
      <c r="B899" t="str">
        <f>VLOOKUP(Table16[[#This Row],[Metabolite ID]],Table18[],2,FALSE)</f>
        <v>1-stearoyl-2-docosahexaenoyl-GPE (18:0/22:6)*</v>
      </c>
      <c r="C899" t="s">
        <v>1116</v>
      </c>
      <c r="D899">
        <v>599</v>
      </c>
      <c r="E899">
        <v>0.2243210974196149</v>
      </c>
      <c r="F899">
        <v>5.1666089228131429E-2</v>
      </c>
      <c r="G899" s="6">
        <v>1.4135413070548662E-5</v>
      </c>
      <c r="H899" t="b">
        <v>0</v>
      </c>
      <c r="I899" t="b">
        <v>0</v>
      </c>
      <c r="J899" t="b">
        <v>0</v>
      </c>
    </row>
    <row r="900" spans="1:10" hidden="1" x14ac:dyDescent="0.2">
      <c r="A900" t="s">
        <v>665</v>
      </c>
      <c r="B900" t="str">
        <f>VLOOKUP(Table16[[#This Row],[Metabolite ID]],Table18[],2,FALSE)</f>
        <v>1-stearoyl-2-docosahexaenoyl-GPE (18:0/22:6)*</v>
      </c>
      <c r="C900" t="s">
        <v>1117</v>
      </c>
      <c r="D900">
        <v>599</v>
      </c>
      <c r="E900">
        <v>0.2243210974196149</v>
      </c>
      <c r="F900">
        <v>4.8065683228334953E-2</v>
      </c>
      <c r="G900">
        <v>3.0567407117549171E-6</v>
      </c>
      <c r="H900" t="b">
        <v>0</v>
      </c>
      <c r="I900" t="b">
        <v>0</v>
      </c>
      <c r="J900" t="b">
        <v>0</v>
      </c>
    </row>
    <row r="901" spans="1:10" hidden="1" x14ac:dyDescent="0.2">
      <c r="A901" t="s">
        <v>665</v>
      </c>
      <c r="B901" t="str">
        <f>VLOOKUP(Table16[[#This Row],[Metabolite ID]],Table18[],2,FALSE)</f>
        <v>1-stearoyl-2-docosahexaenoyl-GPE (18:0/22:6)*</v>
      </c>
      <c r="C901" t="s">
        <v>1118</v>
      </c>
      <c r="D901">
        <v>599</v>
      </c>
      <c r="E901">
        <v>0.22650085887655949</v>
      </c>
      <c r="F901">
        <v>4.8601881076485852E-2</v>
      </c>
      <c r="G901">
        <v>3.1570109800898186E-6</v>
      </c>
      <c r="H901" t="b">
        <v>0</v>
      </c>
      <c r="I901" t="b">
        <v>0</v>
      </c>
      <c r="J901" t="b">
        <v>0</v>
      </c>
    </row>
    <row r="902" spans="1:10" hidden="1" x14ac:dyDescent="0.2">
      <c r="A902" t="s">
        <v>665</v>
      </c>
      <c r="B902" t="str">
        <f>VLOOKUP(Table16[[#This Row],[Metabolite ID]],Table18[],2,FALSE)</f>
        <v>1-stearoyl-2-docosahexaenoyl-GPE (18:0/22:6)*</v>
      </c>
      <c r="C902" t="s">
        <v>1119</v>
      </c>
      <c r="D902">
        <v>599</v>
      </c>
      <c r="E902">
        <v>0.23067836257309943</v>
      </c>
      <c r="F902">
        <v>7.5114831380366121E-2</v>
      </c>
      <c r="G902">
        <v>2.1333634580292821E-3</v>
      </c>
      <c r="H902" t="b">
        <v>0</v>
      </c>
      <c r="I902" t="b">
        <v>0</v>
      </c>
      <c r="J902" t="b">
        <v>0</v>
      </c>
    </row>
    <row r="903" spans="1:10" hidden="1" x14ac:dyDescent="0.2">
      <c r="A903" t="s">
        <v>665</v>
      </c>
      <c r="B903" t="str">
        <f>VLOOKUP(Table16[[#This Row],[Metabolite ID]],Table18[],2,FALSE)</f>
        <v>1-stearoyl-2-docosahexaenoyl-GPE (18:0/22:6)*</v>
      </c>
      <c r="C903" t="s">
        <v>1120</v>
      </c>
      <c r="D903">
        <v>599</v>
      </c>
      <c r="E903">
        <v>0.24971994024277824</v>
      </c>
      <c r="F903">
        <v>8.1696660638284832E-2</v>
      </c>
      <c r="G903">
        <v>2.238086209768583E-3</v>
      </c>
      <c r="H903" t="b">
        <v>0</v>
      </c>
      <c r="I903" t="b">
        <v>0</v>
      </c>
      <c r="J903" t="b">
        <v>0</v>
      </c>
    </row>
    <row r="904" spans="1:10" hidden="1" x14ac:dyDescent="0.2">
      <c r="A904" t="s">
        <v>665</v>
      </c>
      <c r="B904" t="str">
        <f>VLOOKUP(Table16[[#This Row],[Metabolite ID]],Table18[],2,FALSE)</f>
        <v>1-stearoyl-2-docosahexaenoyl-GPE (18:0/22:6)*</v>
      </c>
      <c r="C904" t="s">
        <v>1121</v>
      </c>
      <c r="D904">
        <v>599</v>
      </c>
      <c r="E904">
        <v>0.31318490968352375</v>
      </c>
      <c r="F904">
        <v>0.29464010093812859</v>
      </c>
      <c r="G904">
        <v>0.28823796112568328</v>
      </c>
      <c r="H904" t="b">
        <v>0</v>
      </c>
      <c r="I904" t="b">
        <v>0</v>
      </c>
      <c r="J904" t="b">
        <v>0</v>
      </c>
    </row>
    <row r="905" spans="1:10" hidden="1" x14ac:dyDescent="0.2">
      <c r="A905" t="s">
        <v>665</v>
      </c>
      <c r="B905" t="str">
        <f>VLOOKUP(Table16[[#This Row],[Metabolite ID]],Table18[],2,FALSE)</f>
        <v>1-stearoyl-2-docosahexaenoyl-GPE (18:0/22:6)*</v>
      </c>
      <c r="C905" t="s">
        <v>1122</v>
      </c>
      <c r="D905">
        <v>599</v>
      </c>
      <c r="E905">
        <v>0.2639719848670401</v>
      </c>
      <c r="F905">
        <v>0.1994076773265967</v>
      </c>
      <c r="G905">
        <v>0.18608178328491073</v>
      </c>
      <c r="H905" t="b">
        <v>0</v>
      </c>
      <c r="I905" t="b">
        <v>0</v>
      </c>
      <c r="J905" t="b">
        <v>0</v>
      </c>
    </row>
    <row r="906" spans="1:10" hidden="1" x14ac:dyDescent="0.2">
      <c r="A906" t="s">
        <v>665</v>
      </c>
      <c r="B906" t="str">
        <f>VLOOKUP(Table16[[#This Row],[Metabolite ID]],Table18[],2,FALSE)</f>
        <v>1-stearoyl-2-docosahexaenoyl-GPE (18:0/22:6)*</v>
      </c>
      <c r="C906" t="s">
        <v>1123</v>
      </c>
      <c r="D906">
        <v>599</v>
      </c>
      <c r="E906">
        <v>0.24281606005083442</v>
      </c>
      <c r="F906">
        <v>0.14322339578889789</v>
      </c>
      <c r="G906">
        <v>9.0527452674858372E-2</v>
      </c>
      <c r="H906" t="b">
        <v>0</v>
      </c>
      <c r="I906" t="b">
        <v>0</v>
      </c>
      <c r="J906" t="b">
        <v>0</v>
      </c>
    </row>
    <row r="907" spans="1:10" x14ac:dyDescent="0.2">
      <c r="A907" t="s">
        <v>638</v>
      </c>
      <c r="B907" t="str">
        <f>VLOOKUP(Table16[[#This Row],[Metabolite ID]],Table18[],2,FALSE)</f>
        <v>X - 24024</v>
      </c>
      <c r="C907" t="s">
        <v>1116</v>
      </c>
      <c r="D907">
        <v>599</v>
      </c>
      <c r="E907">
        <v>0.2384369672569254</v>
      </c>
      <c r="F907">
        <v>5.504463821568796E-2</v>
      </c>
      <c r="G907" s="6">
        <v>1.4796114045113019E-5</v>
      </c>
      <c r="H907" t="b">
        <v>0</v>
      </c>
      <c r="I907" t="b">
        <v>0</v>
      </c>
      <c r="J907" t="b">
        <v>0</v>
      </c>
    </row>
    <row r="908" spans="1:10" hidden="1" x14ac:dyDescent="0.2">
      <c r="A908" t="s">
        <v>638</v>
      </c>
      <c r="B908" t="str">
        <f>VLOOKUP(Table16[[#This Row],[Metabolite ID]],Table18[],2,FALSE)</f>
        <v>X - 24024</v>
      </c>
      <c r="C908" t="s">
        <v>1117</v>
      </c>
      <c r="D908">
        <v>599</v>
      </c>
      <c r="E908">
        <v>0.2384369672569254</v>
      </c>
      <c r="F908">
        <v>5.05988716152002E-2</v>
      </c>
      <c r="G908">
        <v>2.4493869874392452E-6</v>
      </c>
      <c r="H908" t="b">
        <v>0</v>
      </c>
      <c r="I908" t="b">
        <v>0</v>
      </c>
      <c r="J908" t="b">
        <v>0</v>
      </c>
    </row>
    <row r="909" spans="1:10" hidden="1" x14ac:dyDescent="0.2">
      <c r="A909" t="s">
        <v>638</v>
      </c>
      <c r="B909" t="str">
        <f>VLOOKUP(Table16[[#This Row],[Metabolite ID]],Table18[],2,FALSE)</f>
        <v>X - 24024</v>
      </c>
      <c r="C909" t="s">
        <v>1118</v>
      </c>
      <c r="D909">
        <v>599</v>
      </c>
      <c r="E909">
        <v>0.24133582545081605</v>
      </c>
      <c r="F909">
        <v>5.1171686651725536E-2</v>
      </c>
      <c r="G909">
        <v>2.4029215805429903E-6</v>
      </c>
      <c r="H909" t="b">
        <v>0</v>
      </c>
      <c r="I909" t="b">
        <v>0</v>
      </c>
      <c r="J909" t="b">
        <v>0</v>
      </c>
    </row>
    <row r="910" spans="1:10" hidden="1" x14ac:dyDescent="0.2">
      <c r="A910" t="s">
        <v>638</v>
      </c>
      <c r="B910" t="str">
        <f>VLOOKUP(Table16[[#This Row],[Metabolite ID]],Table18[],2,FALSE)</f>
        <v>X - 24024</v>
      </c>
      <c r="C910" t="s">
        <v>1119</v>
      </c>
      <c r="D910">
        <v>599</v>
      </c>
      <c r="E910">
        <v>0.1829183486238532</v>
      </c>
      <c r="F910">
        <v>7.5832577440035132E-2</v>
      </c>
      <c r="G910">
        <v>1.5859445647074435E-2</v>
      </c>
      <c r="H910" t="b">
        <v>0</v>
      </c>
      <c r="I910" t="b">
        <v>0</v>
      </c>
      <c r="J910" t="b">
        <v>0</v>
      </c>
    </row>
    <row r="911" spans="1:10" hidden="1" x14ac:dyDescent="0.2">
      <c r="A911" t="s">
        <v>638</v>
      </c>
      <c r="B911" t="str">
        <f>VLOOKUP(Table16[[#This Row],[Metabolite ID]],Table18[],2,FALSE)</f>
        <v>X - 24024</v>
      </c>
      <c r="C911" t="s">
        <v>1120</v>
      </c>
      <c r="D911">
        <v>599</v>
      </c>
      <c r="E911">
        <v>0.26628078970114638</v>
      </c>
      <c r="F911">
        <v>8.3076739110511069E-2</v>
      </c>
      <c r="G911">
        <v>1.349504561311647E-3</v>
      </c>
      <c r="H911" t="b">
        <v>0</v>
      </c>
      <c r="I911" t="b">
        <v>0</v>
      </c>
      <c r="J911" t="b">
        <v>0</v>
      </c>
    </row>
    <row r="912" spans="1:10" hidden="1" x14ac:dyDescent="0.2">
      <c r="A912" t="s">
        <v>638</v>
      </c>
      <c r="B912" t="str">
        <f>VLOOKUP(Table16[[#This Row],[Metabolite ID]],Table18[],2,FALSE)</f>
        <v>X - 24024</v>
      </c>
      <c r="C912" t="s">
        <v>1121</v>
      </c>
      <c r="D912">
        <v>599</v>
      </c>
      <c r="E912">
        <v>8.4138907933161811E-2</v>
      </c>
      <c r="F912">
        <v>0.30612889546756006</v>
      </c>
      <c r="G912">
        <v>0.78352796480862696</v>
      </c>
      <c r="H912" t="b">
        <v>0</v>
      </c>
      <c r="I912" t="b">
        <v>0</v>
      </c>
      <c r="J912" t="b">
        <v>0</v>
      </c>
    </row>
    <row r="913" spans="1:10" hidden="1" x14ac:dyDescent="0.2">
      <c r="A913" t="s">
        <v>638</v>
      </c>
      <c r="B913" t="str">
        <f>VLOOKUP(Table16[[#This Row],[Metabolite ID]],Table18[],2,FALSE)</f>
        <v>X - 24024</v>
      </c>
      <c r="C913" t="s">
        <v>1122</v>
      </c>
      <c r="D913">
        <v>599</v>
      </c>
      <c r="E913">
        <v>0.22850019866121674</v>
      </c>
      <c r="F913">
        <v>0.21105001800247114</v>
      </c>
      <c r="G913">
        <v>0.27938566002362469</v>
      </c>
      <c r="H913" t="b">
        <v>0</v>
      </c>
      <c r="I913" t="b">
        <v>0</v>
      </c>
      <c r="J913" t="b">
        <v>0</v>
      </c>
    </row>
    <row r="914" spans="1:10" hidden="1" x14ac:dyDescent="0.2">
      <c r="A914" t="s">
        <v>638</v>
      </c>
      <c r="B914" t="str">
        <f>VLOOKUP(Table16[[#This Row],[Metabolite ID]],Table18[],2,FALSE)</f>
        <v>X - 24024</v>
      </c>
      <c r="C914" t="s">
        <v>1123</v>
      </c>
      <c r="D914">
        <v>599</v>
      </c>
      <c r="E914">
        <v>0.32363544979783776</v>
      </c>
      <c r="F914">
        <v>0.15237827308921473</v>
      </c>
      <c r="G914">
        <v>3.4089427598308485E-2</v>
      </c>
      <c r="H914" t="b">
        <v>0</v>
      </c>
      <c r="I914" t="b">
        <v>0</v>
      </c>
      <c r="J914" t="b">
        <v>0</v>
      </c>
    </row>
    <row r="915" spans="1:10" x14ac:dyDescent="0.2">
      <c r="A915" t="s">
        <v>222</v>
      </c>
      <c r="B915" t="str">
        <f>VLOOKUP(Table16[[#This Row],[Metabolite ID]],Table18[],2,FALSE)</f>
        <v>gamma-glutamylglycine</v>
      </c>
      <c r="C915" t="s">
        <v>1116</v>
      </c>
      <c r="D915">
        <v>599</v>
      </c>
      <c r="E915">
        <v>-0.2046652946244979</v>
      </c>
      <c r="F915">
        <v>4.8363372307791939E-2</v>
      </c>
      <c r="G915" s="6">
        <v>2.3180345149223345E-5</v>
      </c>
      <c r="H915" t="b">
        <v>0</v>
      </c>
      <c r="I915" t="b">
        <v>0</v>
      </c>
      <c r="J915" t="b">
        <v>0</v>
      </c>
    </row>
    <row r="916" spans="1:10" hidden="1" x14ac:dyDescent="0.2">
      <c r="A916" t="s">
        <v>222</v>
      </c>
      <c r="B916" t="str">
        <f>VLOOKUP(Table16[[#This Row],[Metabolite ID]],Table18[],2,FALSE)</f>
        <v>gamma-glutamylglycine</v>
      </c>
      <c r="C916" t="s">
        <v>1117</v>
      </c>
      <c r="D916">
        <v>599</v>
      </c>
      <c r="E916">
        <v>-0.2046652946244979</v>
      </c>
      <c r="F916">
        <v>4.7760828495236572E-2</v>
      </c>
      <c r="G916">
        <v>1.8256468118985242E-5</v>
      </c>
      <c r="H916" t="b">
        <v>0</v>
      </c>
      <c r="I916" t="b">
        <v>0</v>
      </c>
      <c r="J916" t="b">
        <v>0</v>
      </c>
    </row>
    <row r="917" spans="1:10" hidden="1" x14ac:dyDescent="0.2">
      <c r="A917" t="s">
        <v>222</v>
      </c>
      <c r="B917" t="str">
        <f>VLOOKUP(Table16[[#This Row],[Metabolite ID]],Table18[],2,FALSE)</f>
        <v>gamma-glutamylglycine</v>
      </c>
      <c r="C917" t="s">
        <v>1118</v>
      </c>
      <c r="D917">
        <v>599</v>
      </c>
      <c r="E917">
        <v>-0.20407041670633899</v>
      </c>
      <c r="F917">
        <v>4.8233608375123027E-2</v>
      </c>
      <c r="G917">
        <v>2.3278296358893385E-5</v>
      </c>
      <c r="H917" t="b">
        <v>0</v>
      </c>
      <c r="I917" t="b">
        <v>0</v>
      </c>
      <c r="J917" t="b">
        <v>0</v>
      </c>
    </row>
    <row r="918" spans="1:10" hidden="1" x14ac:dyDescent="0.2">
      <c r="A918" t="s">
        <v>222</v>
      </c>
      <c r="B918" t="str">
        <f>VLOOKUP(Table16[[#This Row],[Metabolite ID]],Table18[],2,FALSE)</f>
        <v>gamma-glutamylglycine</v>
      </c>
      <c r="C918" t="s">
        <v>1119</v>
      </c>
      <c r="D918">
        <v>599</v>
      </c>
      <c r="E918">
        <v>-0.24043760683760684</v>
      </c>
      <c r="F918">
        <v>7.3602984766209925E-2</v>
      </c>
      <c r="G918">
        <v>1.0881551674102377E-3</v>
      </c>
      <c r="H918" t="b">
        <v>0</v>
      </c>
      <c r="I918" t="b">
        <v>0</v>
      </c>
      <c r="J918" t="b">
        <v>0</v>
      </c>
    </row>
    <row r="919" spans="1:10" hidden="1" x14ac:dyDescent="0.2">
      <c r="A919" t="s">
        <v>222</v>
      </c>
      <c r="B919" t="str">
        <f>VLOOKUP(Table16[[#This Row],[Metabolite ID]],Table18[],2,FALSE)</f>
        <v>gamma-glutamylglycine</v>
      </c>
      <c r="C919" t="s">
        <v>1120</v>
      </c>
      <c r="D919">
        <v>599</v>
      </c>
      <c r="E919">
        <v>-0.23158747874396959</v>
      </c>
      <c r="F919">
        <v>8.011487099055245E-2</v>
      </c>
      <c r="G919">
        <v>3.8439369708795049E-3</v>
      </c>
      <c r="H919" t="b">
        <v>0</v>
      </c>
      <c r="I919" t="b">
        <v>0</v>
      </c>
      <c r="J919" t="b">
        <v>0</v>
      </c>
    </row>
    <row r="920" spans="1:10" hidden="1" x14ac:dyDescent="0.2">
      <c r="A920" t="s">
        <v>222</v>
      </c>
      <c r="B920" t="str">
        <f>VLOOKUP(Table16[[#This Row],[Metabolite ID]],Table18[],2,FALSE)</f>
        <v>gamma-glutamylglycine</v>
      </c>
      <c r="C920" t="s">
        <v>1121</v>
      </c>
      <c r="D920">
        <v>599</v>
      </c>
      <c r="E920">
        <v>-5.0541069407748829E-2</v>
      </c>
      <c r="F920">
        <v>0.28607332666719215</v>
      </c>
      <c r="G920">
        <v>0.85982606490253444</v>
      </c>
      <c r="H920" t="b">
        <v>0</v>
      </c>
      <c r="I920" t="b">
        <v>0</v>
      </c>
      <c r="J920" t="b">
        <v>0</v>
      </c>
    </row>
    <row r="921" spans="1:10" hidden="1" x14ac:dyDescent="0.2">
      <c r="A921" t="s">
        <v>222</v>
      </c>
      <c r="B921" t="str">
        <f>VLOOKUP(Table16[[#This Row],[Metabolite ID]],Table18[],2,FALSE)</f>
        <v>gamma-glutamylglycine</v>
      </c>
      <c r="C921" t="s">
        <v>1122</v>
      </c>
      <c r="D921">
        <v>599</v>
      </c>
      <c r="E921">
        <v>-0.14905719568614639</v>
      </c>
      <c r="F921">
        <v>0.17953418203152091</v>
      </c>
      <c r="G921">
        <v>0.40673211046120605</v>
      </c>
      <c r="H921" t="b">
        <v>0</v>
      </c>
      <c r="I921" t="b">
        <v>0</v>
      </c>
      <c r="J921" t="b">
        <v>0</v>
      </c>
    </row>
    <row r="922" spans="1:10" hidden="1" x14ac:dyDescent="0.2">
      <c r="A922" t="s">
        <v>222</v>
      </c>
      <c r="B922" t="str">
        <f>VLOOKUP(Table16[[#This Row],[Metabolite ID]],Table18[],2,FALSE)</f>
        <v>gamma-glutamylglycine</v>
      </c>
      <c r="C922" t="s">
        <v>1123</v>
      </c>
      <c r="D922">
        <v>599</v>
      </c>
      <c r="E922">
        <v>-8.0651014713690447E-2</v>
      </c>
      <c r="F922">
        <v>0.13400441842340086</v>
      </c>
      <c r="G922">
        <v>0.54750021523679049</v>
      </c>
      <c r="H922" t="b">
        <v>0</v>
      </c>
      <c r="I922" t="b">
        <v>0</v>
      </c>
      <c r="J922" t="b">
        <v>0</v>
      </c>
    </row>
    <row r="923" spans="1:10" x14ac:dyDescent="0.2">
      <c r="A923" t="s">
        <v>659</v>
      </c>
      <c r="B923" t="str">
        <f>VLOOKUP(Table16[[#This Row],[Metabolite ID]],Table18[],2,FALSE)</f>
        <v>1-palmitoyl-2-dihomo-linolenoyl-GPC (16:0/20:3n3 or 6)*</v>
      </c>
      <c r="C923" t="s">
        <v>1116</v>
      </c>
      <c r="D923">
        <v>599</v>
      </c>
      <c r="E923">
        <v>0.20867063408218264</v>
      </c>
      <c r="F923">
        <v>4.9317783259839897E-2</v>
      </c>
      <c r="G923" s="6">
        <v>2.3250593813200295E-5</v>
      </c>
      <c r="H923" t="b">
        <v>0</v>
      </c>
      <c r="I923" t="b">
        <v>0</v>
      </c>
      <c r="J923" t="b">
        <v>0</v>
      </c>
    </row>
    <row r="924" spans="1:10" hidden="1" x14ac:dyDescent="0.2">
      <c r="A924" t="s">
        <v>659</v>
      </c>
      <c r="B924" t="str">
        <f>VLOOKUP(Table16[[#This Row],[Metabolite ID]],Table18[],2,FALSE)</f>
        <v>1-palmitoyl-2-dihomo-linolenoyl-GPC (16:0/20:3n3 or 6)*</v>
      </c>
      <c r="C924" t="s">
        <v>1117</v>
      </c>
      <c r="D924">
        <v>599</v>
      </c>
      <c r="E924">
        <v>0.20867063408218264</v>
      </c>
      <c r="F924">
        <v>4.7736155389430775E-2</v>
      </c>
      <c r="G924">
        <v>1.2349025197485425E-5</v>
      </c>
      <c r="H924" t="b">
        <v>0</v>
      </c>
      <c r="I924" t="b">
        <v>0</v>
      </c>
      <c r="J924" t="b">
        <v>0</v>
      </c>
    </row>
    <row r="925" spans="1:10" hidden="1" x14ac:dyDescent="0.2">
      <c r="A925" t="s">
        <v>659</v>
      </c>
      <c r="B925" t="str">
        <f>VLOOKUP(Table16[[#This Row],[Metabolite ID]],Table18[],2,FALSE)</f>
        <v>1-palmitoyl-2-dihomo-linolenoyl-GPC (16:0/20:3n3 or 6)*</v>
      </c>
      <c r="C925" t="s">
        <v>1118</v>
      </c>
      <c r="D925">
        <v>599</v>
      </c>
      <c r="E925">
        <v>0.21041876273844964</v>
      </c>
      <c r="F925">
        <v>4.8224983004957048E-2</v>
      </c>
      <c r="G925">
        <v>1.2813092768628243E-5</v>
      </c>
      <c r="H925" t="b">
        <v>0</v>
      </c>
      <c r="I925" t="b">
        <v>0</v>
      </c>
      <c r="J925" t="b">
        <v>0</v>
      </c>
    </row>
    <row r="926" spans="1:10" hidden="1" x14ac:dyDescent="0.2">
      <c r="A926" t="s">
        <v>659</v>
      </c>
      <c r="B926" t="str">
        <f>VLOOKUP(Table16[[#This Row],[Metabolite ID]],Table18[],2,FALSE)</f>
        <v>1-palmitoyl-2-dihomo-linolenoyl-GPC (16:0/20:3n3 or 6)*</v>
      </c>
      <c r="C926" t="s">
        <v>1119</v>
      </c>
      <c r="D926">
        <v>599</v>
      </c>
      <c r="E926">
        <v>0.24532028985507248</v>
      </c>
      <c r="F926">
        <v>7.2845785621044129E-2</v>
      </c>
      <c r="G926">
        <v>7.5807319648763178E-4</v>
      </c>
      <c r="H926" t="b">
        <v>0</v>
      </c>
      <c r="I926" t="b">
        <v>0</v>
      </c>
      <c r="J926" t="b">
        <v>0</v>
      </c>
    </row>
    <row r="927" spans="1:10" hidden="1" x14ac:dyDescent="0.2">
      <c r="A927" t="s">
        <v>659</v>
      </c>
      <c r="B927" t="str">
        <f>VLOOKUP(Table16[[#This Row],[Metabolite ID]],Table18[],2,FALSE)</f>
        <v>1-palmitoyl-2-dihomo-linolenoyl-GPC (16:0/20:3n3 or 6)*</v>
      </c>
      <c r="C927" t="s">
        <v>1120</v>
      </c>
      <c r="D927">
        <v>599</v>
      </c>
      <c r="E927">
        <v>0.24774601082015055</v>
      </c>
      <c r="F927">
        <v>7.3133583222532647E-2</v>
      </c>
      <c r="G927">
        <v>7.0511633540930568E-4</v>
      </c>
      <c r="H927" t="b">
        <v>0</v>
      </c>
      <c r="I927" t="b">
        <v>0</v>
      </c>
      <c r="J927" t="b">
        <v>0</v>
      </c>
    </row>
    <row r="928" spans="1:10" hidden="1" x14ac:dyDescent="0.2">
      <c r="A928" t="s">
        <v>659</v>
      </c>
      <c r="B928" t="str">
        <f>VLOOKUP(Table16[[#This Row],[Metabolite ID]],Table18[],2,FALSE)</f>
        <v>1-palmitoyl-2-dihomo-linolenoyl-GPC (16:0/20:3n3 or 6)*</v>
      </c>
      <c r="C928" t="s">
        <v>1121</v>
      </c>
      <c r="D928">
        <v>599</v>
      </c>
      <c r="E928">
        <v>0.35592704599346803</v>
      </c>
      <c r="F928">
        <v>0.29863380124520011</v>
      </c>
      <c r="G928">
        <v>0.23379237967256866</v>
      </c>
      <c r="H928" t="b">
        <v>0</v>
      </c>
      <c r="I928" t="b">
        <v>0</v>
      </c>
      <c r="J928" t="b">
        <v>0</v>
      </c>
    </row>
    <row r="929" spans="1:10" hidden="1" x14ac:dyDescent="0.2">
      <c r="A929" t="s">
        <v>659</v>
      </c>
      <c r="B929" t="str">
        <f>VLOOKUP(Table16[[#This Row],[Metabolite ID]],Table18[],2,FALSE)</f>
        <v>1-palmitoyl-2-dihomo-linolenoyl-GPC (16:0/20:3n3 or 6)*</v>
      </c>
      <c r="C929" t="s">
        <v>1122</v>
      </c>
      <c r="D929">
        <v>599</v>
      </c>
      <c r="E929">
        <v>0.37641030017532984</v>
      </c>
      <c r="F929">
        <v>0.2085004884155307</v>
      </c>
      <c r="G929">
        <v>7.152728810637192E-2</v>
      </c>
      <c r="H929" t="b">
        <v>0</v>
      </c>
      <c r="I929" t="b">
        <v>0</v>
      </c>
      <c r="J929" t="b">
        <v>0</v>
      </c>
    </row>
    <row r="930" spans="1:10" hidden="1" x14ac:dyDescent="0.2">
      <c r="A930" t="s">
        <v>659</v>
      </c>
      <c r="B930" t="str">
        <f>VLOOKUP(Table16[[#This Row],[Metabolite ID]],Table18[],2,FALSE)</f>
        <v>1-palmitoyl-2-dihomo-linolenoyl-GPC (16:0/20:3n3 or 6)*</v>
      </c>
      <c r="C930" t="s">
        <v>1123</v>
      </c>
      <c r="D930">
        <v>599</v>
      </c>
      <c r="E930">
        <v>0.21129719934841071</v>
      </c>
      <c r="F930">
        <v>0.13672565266570647</v>
      </c>
      <c r="G930">
        <v>0.12277700779085961</v>
      </c>
      <c r="H930" t="b">
        <v>0</v>
      </c>
      <c r="I930" t="b">
        <v>0</v>
      </c>
      <c r="J930" t="b">
        <v>0</v>
      </c>
    </row>
    <row r="931" spans="1:10" x14ac:dyDescent="0.2">
      <c r="A931" t="s">
        <v>27</v>
      </c>
      <c r="B931" t="str">
        <f>VLOOKUP(Table16[[#This Row],[Metabolite ID]],Table18[],2,FALSE)</f>
        <v>asparagine</v>
      </c>
      <c r="C931" t="s">
        <v>1116</v>
      </c>
      <c r="D931">
        <v>599</v>
      </c>
      <c r="E931">
        <v>-0.21087416746192569</v>
      </c>
      <c r="F931">
        <v>5.0223745035002432E-2</v>
      </c>
      <c r="G931" s="6">
        <v>2.6845808257705625E-5</v>
      </c>
      <c r="H931" t="b">
        <v>0</v>
      </c>
      <c r="I931" t="b">
        <v>0</v>
      </c>
      <c r="J931" t="b">
        <v>0</v>
      </c>
    </row>
    <row r="932" spans="1:10" hidden="1" x14ac:dyDescent="0.2">
      <c r="A932" t="s">
        <v>27</v>
      </c>
      <c r="B932" t="str">
        <f>VLOOKUP(Table16[[#This Row],[Metabolite ID]],Table18[],2,FALSE)</f>
        <v>asparagine</v>
      </c>
      <c r="C932" t="s">
        <v>1117</v>
      </c>
      <c r="D932">
        <v>599</v>
      </c>
      <c r="E932">
        <v>-0.21087416746192569</v>
      </c>
      <c r="F932">
        <v>4.7773351102810918E-2</v>
      </c>
      <c r="G932">
        <v>1.0145247885104016E-5</v>
      </c>
      <c r="H932" t="b">
        <v>0</v>
      </c>
      <c r="I932" t="b">
        <v>0</v>
      </c>
      <c r="J932" t="b">
        <v>0</v>
      </c>
    </row>
    <row r="933" spans="1:10" hidden="1" x14ac:dyDescent="0.2">
      <c r="A933" t="s">
        <v>27</v>
      </c>
      <c r="B933" t="str">
        <f>VLOOKUP(Table16[[#This Row],[Metabolite ID]],Table18[],2,FALSE)</f>
        <v>asparagine</v>
      </c>
      <c r="C933" t="s">
        <v>1118</v>
      </c>
      <c r="D933">
        <v>599</v>
      </c>
      <c r="E933">
        <v>-0.21038558522218481</v>
      </c>
      <c r="F933">
        <v>4.8280510909213169E-2</v>
      </c>
      <c r="G933">
        <v>1.3151594497107658E-5</v>
      </c>
      <c r="H933" t="b">
        <v>0</v>
      </c>
      <c r="I933" t="b">
        <v>0</v>
      </c>
      <c r="J933" t="b">
        <v>0</v>
      </c>
    </row>
    <row r="934" spans="1:10" hidden="1" x14ac:dyDescent="0.2">
      <c r="A934" t="s">
        <v>27</v>
      </c>
      <c r="B934" t="str">
        <f>VLOOKUP(Table16[[#This Row],[Metabolite ID]],Table18[],2,FALSE)</f>
        <v>asparagine</v>
      </c>
      <c r="C934" t="s">
        <v>1119</v>
      </c>
      <c r="D934">
        <v>599</v>
      </c>
      <c r="E934">
        <v>-0.2128448275862069</v>
      </c>
      <c r="F934">
        <v>7.3670528223776413E-2</v>
      </c>
      <c r="G934">
        <v>3.8629108141116598E-3</v>
      </c>
      <c r="H934" t="b">
        <v>0</v>
      </c>
      <c r="I934" t="b">
        <v>0</v>
      </c>
      <c r="J934" t="b">
        <v>0</v>
      </c>
    </row>
    <row r="935" spans="1:10" hidden="1" x14ac:dyDescent="0.2">
      <c r="A935" t="s">
        <v>27</v>
      </c>
      <c r="B935" t="str">
        <f>VLOOKUP(Table16[[#This Row],[Metabolite ID]],Table18[],2,FALSE)</f>
        <v>asparagine</v>
      </c>
      <c r="C935" t="s">
        <v>1120</v>
      </c>
      <c r="D935">
        <v>599</v>
      </c>
      <c r="E935">
        <v>-0.20786625208177911</v>
      </c>
      <c r="F935">
        <v>8.0525016117593801E-2</v>
      </c>
      <c r="G935">
        <v>9.8404121770017897E-3</v>
      </c>
      <c r="H935" t="b">
        <v>0</v>
      </c>
      <c r="I935" t="b">
        <v>0</v>
      </c>
      <c r="J935" t="b">
        <v>0</v>
      </c>
    </row>
    <row r="936" spans="1:10" hidden="1" x14ac:dyDescent="0.2">
      <c r="A936" t="s">
        <v>27</v>
      </c>
      <c r="B936" t="str">
        <f>VLOOKUP(Table16[[#This Row],[Metabolite ID]],Table18[],2,FALSE)</f>
        <v>asparagine</v>
      </c>
      <c r="C936" t="s">
        <v>1121</v>
      </c>
      <c r="D936">
        <v>599</v>
      </c>
      <c r="E936">
        <v>-0.17683324416179858</v>
      </c>
      <c r="F936">
        <v>0.2658285441208087</v>
      </c>
      <c r="G936">
        <v>0.50616919564223828</v>
      </c>
      <c r="H936" t="b">
        <v>0</v>
      </c>
      <c r="I936" t="b">
        <v>0</v>
      </c>
      <c r="J936" t="b">
        <v>0</v>
      </c>
    </row>
    <row r="937" spans="1:10" hidden="1" x14ac:dyDescent="0.2">
      <c r="A937" t="s">
        <v>27</v>
      </c>
      <c r="B937" t="str">
        <f>VLOOKUP(Table16[[#This Row],[Metabolite ID]],Table18[],2,FALSE)</f>
        <v>asparagine</v>
      </c>
      <c r="C937" t="s">
        <v>1122</v>
      </c>
      <c r="D937">
        <v>599</v>
      </c>
      <c r="E937">
        <v>-0.17683324416179858</v>
      </c>
      <c r="F937">
        <v>0.16230842898695844</v>
      </c>
      <c r="G937">
        <v>0.27637715346459829</v>
      </c>
      <c r="H937" t="b">
        <v>0</v>
      </c>
      <c r="I937" t="b">
        <v>0</v>
      </c>
      <c r="J937" t="b">
        <v>0</v>
      </c>
    </row>
    <row r="938" spans="1:10" hidden="1" x14ac:dyDescent="0.2">
      <c r="A938" t="s">
        <v>27</v>
      </c>
      <c r="B938" t="str">
        <f>VLOOKUP(Table16[[#This Row],[Metabolite ID]],Table18[],2,FALSE)</f>
        <v>asparagine</v>
      </c>
      <c r="C938" t="s">
        <v>1123</v>
      </c>
      <c r="D938">
        <v>599</v>
      </c>
      <c r="E938">
        <v>-0.13943334289911788</v>
      </c>
      <c r="F938">
        <v>0.13920519869042616</v>
      </c>
      <c r="G938">
        <v>0.31692382792610768</v>
      </c>
      <c r="H938" t="b">
        <v>0</v>
      </c>
      <c r="I938" t="b">
        <v>0</v>
      </c>
      <c r="J938" t="b">
        <v>0</v>
      </c>
    </row>
    <row r="939" spans="1:10" x14ac:dyDescent="0.2">
      <c r="A939" t="s">
        <v>480</v>
      </c>
      <c r="B939" t="str">
        <f>VLOOKUP(Table16[[#This Row],[Metabolite ID]],Table18[],2,FALSE)</f>
        <v>X - 12846</v>
      </c>
      <c r="C939" t="s">
        <v>1116</v>
      </c>
      <c r="D939">
        <v>599</v>
      </c>
      <c r="E939">
        <v>0.20197810399721725</v>
      </c>
      <c r="F939">
        <v>4.8212581419885991E-2</v>
      </c>
      <c r="G939" s="6">
        <v>2.7978720716802755E-5</v>
      </c>
      <c r="H939" t="b">
        <v>0</v>
      </c>
      <c r="I939" t="b">
        <v>0</v>
      </c>
      <c r="J939" t="b">
        <v>0</v>
      </c>
    </row>
    <row r="940" spans="1:10" hidden="1" x14ac:dyDescent="0.2">
      <c r="A940" t="s">
        <v>480</v>
      </c>
      <c r="B940" t="str">
        <f>VLOOKUP(Table16[[#This Row],[Metabolite ID]],Table18[],2,FALSE)</f>
        <v>X - 12846</v>
      </c>
      <c r="C940" t="s">
        <v>1117</v>
      </c>
      <c r="D940">
        <v>599</v>
      </c>
      <c r="E940">
        <v>0.20197810399721725</v>
      </c>
      <c r="F940">
        <v>4.8212581419885991E-2</v>
      </c>
      <c r="G940">
        <v>2.7978720716802755E-5</v>
      </c>
      <c r="H940" t="b">
        <v>0</v>
      </c>
      <c r="I940" t="b">
        <v>0</v>
      </c>
      <c r="J940" t="b">
        <v>0</v>
      </c>
    </row>
    <row r="941" spans="1:10" hidden="1" x14ac:dyDescent="0.2">
      <c r="A941" t="s">
        <v>480</v>
      </c>
      <c r="B941" t="str">
        <f>VLOOKUP(Table16[[#This Row],[Metabolite ID]],Table18[],2,FALSE)</f>
        <v>X - 12846</v>
      </c>
      <c r="C941" t="s">
        <v>1118</v>
      </c>
      <c r="D941">
        <v>599</v>
      </c>
      <c r="E941">
        <v>0.20390626835630329</v>
      </c>
      <c r="F941">
        <v>4.866879667720634E-2</v>
      </c>
      <c r="G941">
        <v>2.793586306257196E-5</v>
      </c>
      <c r="H941" t="b">
        <v>0</v>
      </c>
      <c r="I941" t="b">
        <v>0</v>
      </c>
      <c r="J941" t="b">
        <v>0</v>
      </c>
    </row>
    <row r="942" spans="1:10" hidden="1" x14ac:dyDescent="0.2">
      <c r="A942" t="s">
        <v>480</v>
      </c>
      <c r="B942" t="str">
        <f>VLOOKUP(Table16[[#This Row],[Metabolite ID]],Table18[],2,FALSE)</f>
        <v>X - 12846</v>
      </c>
      <c r="C942" t="s">
        <v>1119</v>
      </c>
      <c r="D942">
        <v>599</v>
      </c>
      <c r="E942">
        <v>0.15500890688259109</v>
      </c>
      <c r="F942">
        <v>7.0839740475215671E-2</v>
      </c>
      <c r="G942">
        <v>2.8657723134605878E-2</v>
      </c>
      <c r="H942" t="b">
        <v>0</v>
      </c>
      <c r="I942" t="b">
        <v>0</v>
      </c>
      <c r="J942" t="b">
        <v>0</v>
      </c>
    </row>
    <row r="943" spans="1:10" hidden="1" x14ac:dyDescent="0.2">
      <c r="A943" t="s">
        <v>480</v>
      </c>
      <c r="B943" t="str">
        <f>VLOOKUP(Table16[[#This Row],[Metabolite ID]],Table18[],2,FALSE)</f>
        <v>X - 12846</v>
      </c>
      <c r="C943" t="s">
        <v>1120</v>
      </c>
      <c r="D943">
        <v>599</v>
      </c>
      <c r="E943">
        <v>0.14375348969528748</v>
      </c>
      <c r="F943">
        <v>8.3112706977357079E-2</v>
      </c>
      <c r="G943">
        <v>8.3697997919344208E-2</v>
      </c>
      <c r="H943" t="b">
        <v>0</v>
      </c>
      <c r="I943" t="b">
        <v>0</v>
      </c>
      <c r="J943" t="b">
        <v>0</v>
      </c>
    </row>
    <row r="944" spans="1:10" hidden="1" x14ac:dyDescent="0.2">
      <c r="A944" t="s">
        <v>480</v>
      </c>
      <c r="B944" t="str">
        <f>VLOOKUP(Table16[[#This Row],[Metabolite ID]],Table18[],2,FALSE)</f>
        <v>X - 12846</v>
      </c>
      <c r="C944" t="s">
        <v>1121</v>
      </c>
      <c r="D944">
        <v>599</v>
      </c>
      <c r="E944">
        <v>-2.9410196666770361E-2</v>
      </c>
      <c r="F944">
        <v>0.26579449484699308</v>
      </c>
      <c r="G944">
        <v>0.91193091468939147</v>
      </c>
      <c r="H944" t="b">
        <v>0</v>
      </c>
      <c r="I944" t="b">
        <v>0</v>
      </c>
      <c r="J944" t="b">
        <v>0</v>
      </c>
    </row>
    <row r="945" spans="1:10" hidden="1" x14ac:dyDescent="0.2">
      <c r="A945" t="s">
        <v>480</v>
      </c>
      <c r="B945" t="str">
        <f>VLOOKUP(Table16[[#This Row],[Metabolite ID]],Table18[],2,FALSE)</f>
        <v>X - 12846</v>
      </c>
      <c r="C945" t="s">
        <v>1122</v>
      </c>
      <c r="D945">
        <v>599</v>
      </c>
      <c r="E945">
        <v>1.537822855358062E-2</v>
      </c>
      <c r="F945">
        <v>0.17166382099314292</v>
      </c>
      <c r="G945">
        <v>0.92864827175443798</v>
      </c>
      <c r="H945" t="b">
        <v>0</v>
      </c>
      <c r="I945" t="b">
        <v>0</v>
      </c>
      <c r="J945" t="b">
        <v>0</v>
      </c>
    </row>
    <row r="946" spans="1:10" hidden="1" x14ac:dyDescent="0.2">
      <c r="A946" t="s">
        <v>480</v>
      </c>
      <c r="B946" t="str">
        <f>VLOOKUP(Table16[[#This Row],[Metabolite ID]],Table18[],2,FALSE)</f>
        <v>X - 12846</v>
      </c>
      <c r="C946" t="s">
        <v>1123</v>
      </c>
      <c r="D946">
        <v>599</v>
      </c>
      <c r="E946">
        <v>0.19964240024497135</v>
      </c>
      <c r="F946">
        <v>0.13362325565880295</v>
      </c>
      <c r="G946">
        <v>0.13568584769799613</v>
      </c>
      <c r="H946" t="b">
        <v>0</v>
      </c>
      <c r="I946" t="b">
        <v>0</v>
      </c>
      <c r="J946" t="b">
        <v>0</v>
      </c>
    </row>
    <row r="947" spans="1:10" x14ac:dyDescent="0.2">
      <c r="A947" t="s">
        <v>69</v>
      </c>
      <c r="B947" t="str">
        <f>VLOOKUP(Table16[[#This Row],[Metabolite ID]],Table18[],2,FALSE)</f>
        <v>arginine</v>
      </c>
      <c r="C947" t="s">
        <v>1116</v>
      </c>
      <c r="D947">
        <v>593</v>
      </c>
      <c r="E947">
        <v>0.21221092558744631</v>
      </c>
      <c r="F947">
        <v>5.1088301794085973E-2</v>
      </c>
      <c r="G947" s="6">
        <v>3.26989562981282E-5</v>
      </c>
      <c r="H947" t="b">
        <v>0</v>
      </c>
      <c r="I947" t="b">
        <v>0</v>
      </c>
      <c r="J947" t="b">
        <v>0</v>
      </c>
    </row>
    <row r="948" spans="1:10" hidden="1" x14ac:dyDescent="0.2">
      <c r="A948" t="s">
        <v>69</v>
      </c>
      <c r="B948" t="str">
        <f>VLOOKUP(Table16[[#This Row],[Metabolite ID]],Table18[],2,FALSE)</f>
        <v>arginine</v>
      </c>
      <c r="C948" t="s">
        <v>1117</v>
      </c>
      <c r="D948">
        <v>593</v>
      </c>
      <c r="E948">
        <v>0.21221092558744631</v>
      </c>
      <c r="F948">
        <v>4.7884502383598246E-2</v>
      </c>
      <c r="G948">
        <v>9.3482383609828487E-6</v>
      </c>
      <c r="H948" t="b">
        <v>0</v>
      </c>
      <c r="I948" t="b">
        <v>0</v>
      </c>
      <c r="J948" t="b">
        <v>0</v>
      </c>
    </row>
    <row r="949" spans="1:10" hidden="1" x14ac:dyDescent="0.2">
      <c r="A949" t="s">
        <v>69</v>
      </c>
      <c r="B949" t="str">
        <f>VLOOKUP(Table16[[#This Row],[Metabolite ID]],Table18[],2,FALSE)</f>
        <v>arginine</v>
      </c>
      <c r="C949" t="s">
        <v>1118</v>
      </c>
      <c r="D949">
        <v>593</v>
      </c>
      <c r="E949">
        <v>0.21420055420106163</v>
      </c>
      <c r="F949">
        <v>4.8402220746518697E-2</v>
      </c>
      <c r="G949">
        <v>9.6251152961022301E-6</v>
      </c>
      <c r="H949" t="b">
        <v>0</v>
      </c>
      <c r="I949" t="b">
        <v>0</v>
      </c>
      <c r="J949" t="b">
        <v>0</v>
      </c>
    </row>
    <row r="950" spans="1:10" hidden="1" x14ac:dyDescent="0.2">
      <c r="A950" t="s">
        <v>69</v>
      </c>
      <c r="B950" t="str">
        <f>VLOOKUP(Table16[[#This Row],[Metabolite ID]],Table18[],2,FALSE)</f>
        <v>arginine</v>
      </c>
      <c r="C950" t="s">
        <v>1119</v>
      </c>
      <c r="D950">
        <v>593</v>
      </c>
      <c r="E950">
        <v>0.1818128</v>
      </c>
      <c r="F950">
        <v>7.3987085941484232E-2</v>
      </c>
      <c r="G950">
        <v>1.399629075181124E-2</v>
      </c>
      <c r="H950" t="b">
        <v>0</v>
      </c>
      <c r="I950" t="b">
        <v>0</v>
      </c>
      <c r="J950" t="b">
        <v>0</v>
      </c>
    </row>
    <row r="951" spans="1:10" hidden="1" x14ac:dyDescent="0.2">
      <c r="A951" t="s">
        <v>69</v>
      </c>
      <c r="B951" t="str">
        <f>VLOOKUP(Table16[[#This Row],[Metabolite ID]],Table18[],2,FALSE)</f>
        <v>arginine</v>
      </c>
      <c r="C951" t="s">
        <v>1120</v>
      </c>
      <c r="D951">
        <v>593</v>
      </c>
      <c r="E951">
        <v>0.13824527083839749</v>
      </c>
      <c r="F951">
        <v>7.7197591904342291E-2</v>
      </c>
      <c r="G951">
        <v>7.3325762810675127E-2</v>
      </c>
      <c r="H951" t="b">
        <v>0</v>
      </c>
      <c r="I951" t="b">
        <v>0</v>
      </c>
      <c r="J951" t="b">
        <v>0</v>
      </c>
    </row>
    <row r="952" spans="1:10" hidden="1" x14ac:dyDescent="0.2">
      <c r="A952" t="s">
        <v>69</v>
      </c>
      <c r="B952" t="str">
        <f>VLOOKUP(Table16[[#This Row],[Metabolite ID]],Table18[],2,FALSE)</f>
        <v>arginine</v>
      </c>
      <c r="C952" t="s">
        <v>1121</v>
      </c>
      <c r="D952">
        <v>593</v>
      </c>
      <c r="E952">
        <v>7.8183173040216047E-3</v>
      </c>
      <c r="F952">
        <v>0.29040350054974262</v>
      </c>
      <c r="G952">
        <v>0.97853081512178475</v>
      </c>
      <c r="H952" t="b">
        <v>0</v>
      </c>
      <c r="I952" t="b">
        <v>0</v>
      </c>
      <c r="J952" t="b">
        <v>0</v>
      </c>
    </row>
    <row r="953" spans="1:10" hidden="1" x14ac:dyDescent="0.2">
      <c r="A953" t="s">
        <v>69</v>
      </c>
      <c r="B953" t="str">
        <f>VLOOKUP(Table16[[#This Row],[Metabolite ID]],Table18[],2,FALSE)</f>
        <v>arginine</v>
      </c>
      <c r="C953" t="s">
        <v>1122</v>
      </c>
      <c r="D953">
        <v>593</v>
      </c>
      <c r="E953">
        <v>-0.20320258465570262</v>
      </c>
      <c r="F953">
        <v>0.25402372987073535</v>
      </c>
      <c r="G953">
        <v>0.4240690677734289</v>
      </c>
      <c r="H953" t="b">
        <v>0</v>
      </c>
      <c r="I953" t="b">
        <v>0</v>
      </c>
      <c r="J953" t="b">
        <v>0</v>
      </c>
    </row>
    <row r="954" spans="1:10" hidden="1" x14ac:dyDescent="0.2">
      <c r="A954" t="s">
        <v>69</v>
      </c>
      <c r="B954" t="str">
        <f>VLOOKUP(Table16[[#This Row],[Metabolite ID]],Table18[],2,FALSE)</f>
        <v>arginine</v>
      </c>
      <c r="C954" t="s">
        <v>1123</v>
      </c>
      <c r="D954">
        <v>593</v>
      </c>
      <c r="E954">
        <v>0.11279972651456548</v>
      </c>
      <c r="F954">
        <v>0.14151083125045863</v>
      </c>
      <c r="G954">
        <v>0.42570714890272832</v>
      </c>
      <c r="H954" t="b">
        <v>0</v>
      </c>
      <c r="I954" t="b">
        <v>0</v>
      </c>
      <c r="J954" t="b">
        <v>0</v>
      </c>
    </row>
    <row r="955" spans="1:10" x14ac:dyDescent="0.2">
      <c r="A955" t="s">
        <v>644</v>
      </c>
      <c r="B955" t="str">
        <f>VLOOKUP(Table16[[#This Row],[Metabolite ID]],Table18[],2,FALSE)</f>
        <v>2-hydroxybutyrate/2-hydroxyisobutyrate</v>
      </c>
      <c r="C955" t="s">
        <v>1116</v>
      </c>
      <c r="D955">
        <v>599</v>
      </c>
      <c r="E955">
        <v>0.21354614987390169</v>
      </c>
      <c r="F955">
        <v>5.1421727163395201E-2</v>
      </c>
      <c r="G955" s="6">
        <v>3.2837589255399084E-5</v>
      </c>
      <c r="H955" t="b">
        <v>0</v>
      </c>
      <c r="I955" t="b">
        <v>0</v>
      </c>
      <c r="J955" t="b">
        <v>0</v>
      </c>
    </row>
    <row r="956" spans="1:10" hidden="1" x14ac:dyDescent="0.2">
      <c r="A956" t="s">
        <v>644</v>
      </c>
      <c r="B956" t="str">
        <f>VLOOKUP(Table16[[#This Row],[Metabolite ID]],Table18[],2,FALSE)</f>
        <v>2-hydroxybutyrate/2-hydroxyisobutyrate</v>
      </c>
      <c r="C956" t="s">
        <v>1117</v>
      </c>
      <c r="D956">
        <v>599</v>
      </c>
      <c r="E956">
        <v>0.21354614987390169</v>
      </c>
      <c r="F956">
        <v>4.7810588253991225E-2</v>
      </c>
      <c r="G956">
        <v>7.9508438996453428E-6</v>
      </c>
      <c r="H956" t="b">
        <v>0</v>
      </c>
      <c r="I956" t="b">
        <v>0</v>
      </c>
      <c r="J956" t="b">
        <v>0</v>
      </c>
    </row>
    <row r="957" spans="1:10" hidden="1" x14ac:dyDescent="0.2">
      <c r="A957" t="s">
        <v>644</v>
      </c>
      <c r="B957" t="str">
        <f>VLOOKUP(Table16[[#This Row],[Metabolite ID]],Table18[],2,FALSE)</f>
        <v>2-hydroxybutyrate/2-hydroxyisobutyrate</v>
      </c>
      <c r="C957" t="s">
        <v>1118</v>
      </c>
      <c r="D957">
        <v>599</v>
      </c>
      <c r="E957">
        <v>0.21525468414435595</v>
      </c>
      <c r="F957">
        <v>4.8341879662439413E-2</v>
      </c>
      <c r="G957">
        <v>8.4774342039239368E-6</v>
      </c>
      <c r="H957" t="b">
        <v>0</v>
      </c>
      <c r="I957" t="b">
        <v>0</v>
      </c>
      <c r="J957" t="b">
        <v>0</v>
      </c>
    </row>
    <row r="958" spans="1:10" hidden="1" x14ac:dyDescent="0.2">
      <c r="A958" t="s">
        <v>644</v>
      </c>
      <c r="B958" t="str">
        <f>VLOOKUP(Table16[[#This Row],[Metabolite ID]],Table18[],2,FALSE)</f>
        <v>2-hydroxybutyrate/2-hydroxyisobutyrate</v>
      </c>
      <c r="C958" t="s">
        <v>1119</v>
      </c>
      <c r="D958">
        <v>599</v>
      </c>
      <c r="E958">
        <v>0.177231</v>
      </c>
      <c r="F958">
        <v>7.230670452393341E-2</v>
      </c>
      <c r="G958">
        <v>1.424201805842608E-2</v>
      </c>
      <c r="H958" t="b">
        <v>0</v>
      </c>
      <c r="I958" t="b">
        <v>0</v>
      </c>
      <c r="J958" t="b">
        <v>0</v>
      </c>
    </row>
    <row r="959" spans="1:10" hidden="1" x14ac:dyDescent="0.2">
      <c r="A959" t="s">
        <v>644</v>
      </c>
      <c r="B959" t="str">
        <f>VLOOKUP(Table16[[#This Row],[Metabolite ID]],Table18[],2,FALSE)</f>
        <v>2-hydroxybutyrate/2-hydroxyisobutyrate</v>
      </c>
      <c r="C959" t="s">
        <v>1120</v>
      </c>
      <c r="D959">
        <v>599</v>
      </c>
      <c r="E959">
        <v>0.18807535983591095</v>
      </c>
      <c r="F959">
        <v>8.2048997035978344E-2</v>
      </c>
      <c r="G959">
        <v>2.1892242984780597E-2</v>
      </c>
      <c r="H959" t="b">
        <v>0</v>
      </c>
      <c r="I959" t="b">
        <v>0</v>
      </c>
      <c r="J959" t="b">
        <v>0</v>
      </c>
    </row>
    <row r="960" spans="1:10" hidden="1" x14ac:dyDescent="0.2">
      <c r="A960" t="s">
        <v>644</v>
      </c>
      <c r="B960" t="str">
        <f>VLOOKUP(Table16[[#This Row],[Metabolite ID]],Table18[],2,FALSE)</f>
        <v>2-hydroxybutyrate/2-hydroxyisobutyrate</v>
      </c>
      <c r="C960" t="s">
        <v>1121</v>
      </c>
      <c r="D960">
        <v>599</v>
      </c>
      <c r="E960">
        <v>2.3720980332352148E-2</v>
      </c>
      <c r="F960">
        <v>0.27289458633936403</v>
      </c>
      <c r="G960">
        <v>0.93076133642451331</v>
      </c>
      <c r="H960" t="b">
        <v>0</v>
      </c>
      <c r="I960" t="b">
        <v>0</v>
      </c>
      <c r="J960" t="b">
        <v>0</v>
      </c>
    </row>
    <row r="961" spans="1:10" hidden="1" x14ac:dyDescent="0.2">
      <c r="A961" t="s">
        <v>644</v>
      </c>
      <c r="B961" t="str">
        <f>VLOOKUP(Table16[[#This Row],[Metabolite ID]],Table18[],2,FALSE)</f>
        <v>2-hydroxybutyrate/2-hydroxyisobutyrate</v>
      </c>
      <c r="C961" t="s">
        <v>1122</v>
      </c>
      <c r="D961">
        <v>599</v>
      </c>
      <c r="E961">
        <v>9.3455066112225538E-2</v>
      </c>
      <c r="F961">
        <v>0.16206670133655657</v>
      </c>
      <c r="G961">
        <v>0.56439580960725122</v>
      </c>
      <c r="H961" t="b">
        <v>0</v>
      </c>
      <c r="I961" t="b">
        <v>0</v>
      </c>
      <c r="J961" t="b">
        <v>0</v>
      </c>
    </row>
    <row r="962" spans="1:10" hidden="1" x14ac:dyDescent="0.2">
      <c r="A962" t="s">
        <v>644</v>
      </c>
      <c r="B962" t="str">
        <f>VLOOKUP(Table16[[#This Row],[Metabolite ID]],Table18[],2,FALSE)</f>
        <v>2-hydroxybutyrate/2-hydroxyisobutyrate</v>
      </c>
      <c r="C962" t="s">
        <v>1123</v>
      </c>
      <c r="D962">
        <v>599</v>
      </c>
      <c r="E962">
        <v>6.3191646254649902E-2</v>
      </c>
      <c r="F962">
        <v>0.14238839915890419</v>
      </c>
      <c r="G962">
        <v>0.6573496429124942</v>
      </c>
      <c r="H962" t="b">
        <v>0</v>
      </c>
      <c r="I962" t="b">
        <v>0</v>
      </c>
      <c r="J962" t="b">
        <v>0</v>
      </c>
    </row>
    <row r="963" spans="1:10" x14ac:dyDescent="0.2">
      <c r="A963" t="s">
        <v>750</v>
      </c>
      <c r="B963" t="str">
        <f>VLOOKUP(Table16[[#This Row],[Metabolite ID]],Table18[],2,FALSE)</f>
        <v>Omega-3 fatty acids</v>
      </c>
      <c r="C963" t="s">
        <v>1116</v>
      </c>
      <c r="D963">
        <v>599</v>
      </c>
      <c r="E963">
        <v>0.1122236504133218</v>
      </c>
      <c r="F963">
        <v>2.7120514772153118E-2</v>
      </c>
      <c r="G963" s="6">
        <v>3.5040490004481655E-5</v>
      </c>
      <c r="H963" t="b">
        <v>0</v>
      </c>
      <c r="I963" t="b">
        <v>0</v>
      </c>
      <c r="J963" t="b">
        <v>0</v>
      </c>
    </row>
    <row r="964" spans="1:10" hidden="1" x14ac:dyDescent="0.2">
      <c r="A964" t="s">
        <v>750</v>
      </c>
      <c r="B964" t="str">
        <f>VLOOKUP(Table16[[#This Row],[Metabolite ID]],Table18[],2,FALSE)</f>
        <v>Omega-3 fatty acids</v>
      </c>
      <c r="C964" t="s">
        <v>1117</v>
      </c>
      <c r="D964">
        <v>599</v>
      </c>
      <c r="E964">
        <v>0.1122236504133218</v>
      </c>
      <c r="F964">
        <v>2.1777495338221983E-2</v>
      </c>
      <c r="G964">
        <v>2.5608729008478474E-7</v>
      </c>
      <c r="H964" t="b">
        <v>0</v>
      </c>
      <c r="I964" t="b">
        <v>0</v>
      </c>
      <c r="J964" t="b">
        <v>0</v>
      </c>
    </row>
    <row r="965" spans="1:10" hidden="1" x14ac:dyDescent="0.2">
      <c r="A965" t="s">
        <v>750</v>
      </c>
      <c r="B965" t="str">
        <f>VLOOKUP(Table16[[#This Row],[Metabolite ID]],Table18[],2,FALSE)</f>
        <v>Omega-3 fatty acids</v>
      </c>
      <c r="C965" t="s">
        <v>1118</v>
      </c>
      <c r="D965">
        <v>599</v>
      </c>
      <c r="E965">
        <v>0.11258051816132966</v>
      </c>
      <c r="F965">
        <v>2.2111137023438275E-2</v>
      </c>
      <c r="G965">
        <v>3.551008751258305E-7</v>
      </c>
      <c r="H965" t="b">
        <v>0</v>
      </c>
      <c r="I965" t="b">
        <v>0</v>
      </c>
      <c r="J965" t="b">
        <v>0</v>
      </c>
    </row>
    <row r="966" spans="1:10" hidden="1" x14ac:dyDescent="0.2">
      <c r="A966" t="s">
        <v>750</v>
      </c>
      <c r="B966" t="str">
        <f>VLOOKUP(Table16[[#This Row],[Metabolite ID]],Table18[],2,FALSE)</f>
        <v>Omega-3 fatty acids</v>
      </c>
      <c r="C966" t="s">
        <v>1119</v>
      </c>
      <c r="D966">
        <v>599</v>
      </c>
      <c r="E966">
        <v>0.14002051282051281</v>
      </c>
      <c r="F966">
        <v>3.3922661011502098E-2</v>
      </c>
      <c r="G966">
        <v>3.6650622160762826E-5</v>
      </c>
      <c r="H966" t="b">
        <v>0</v>
      </c>
      <c r="I966" t="b">
        <v>0</v>
      </c>
      <c r="J966" t="b">
        <v>0</v>
      </c>
    </row>
    <row r="967" spans="1:10" hidden="1" x14ac:dyDescent="0.2">
      <c r="A967" t="s">
        <v>750</v>
      </c>
      <c r="B967" t="str">
        <f>VLOOKUP(Table16[[#This Row],[Metabolite ID]],Table18[],2,FALSE)</f>
        <v>Omega-3 fatty acids</v>
      </c>
      <c r="C967" t="s">
        <v>1120</v>
      </c>
      <c r="D967">
        <v>599</v>
      </c>
      <c r="E967">
        <v>0.15989651259627949</v>
      </c>
      <c r="F967">
        <v>3.5598320652278394E-2</v>
      </c>
      <c r="G967">
        <v>7.0661233171412171E-6</v>
      </c>
      <c r="H967" t="b">
        <v>0</v>
      </c>
      <c r="I967" t="b">
        <v>0</v>
      </c>
      <c r="J967" t="b">
        <v>0</v>
      </c>
    </row>
    <row r="968" spans="1:10" hidden="1" x14ac:dyDescent="0.2">
      <c r="A968" t="s">
        <v>750</v>
      </c>
      <c r="B968" t="str">
        <f>VLOOKUP(Table16[[#This Row],[Metabolite ID]],Table18[],2,FALSE)</f>
        <v>Omega-3 fatty acids</v>
      </c>
      <c r="C968" t="s">
        <v>1121</v>
      </c>
      <c r="D968">
        <v>599</v>
      </c>
      <c r="E968">
        <v>0.22264205263705783</v>
      </c>
      <c r="F968">
        <v>0.12534628048193427</v>
      </c>
      <c r="G968">
        <v>7.6205729489658786E-2</v>
      </c>
      <c r="H968" t="b">
        <v>0</v>
      </c>
      <c r="I968" t="b">
        <v>0</v>
      </c>
      <c r="J968" t="b">
        <v>0</v>
      </c>
    </row>
    <row r="969" spans="1:10" hidden="1" x14ac:dyDescent="0.2">
      <c r="A969" t="s">
        <v>750</v>
      </c>
      <c r="B969" t="str">
        <f>VLOOKUP(Table16[[#This Row],[Metabolite ID]],Table18[],2,FALSE)</f>
        <v>Omega-3 fatty acids</v>
      </c>
      <c r="C969" t="s">
        <v>1122</v>
      </c>
      <c r="D969">
        <v>599</v>
      </c>
      <c r="E969">
        <v>0.16888488327400708</v>
      </c>
      <c r="F969">
        <v>8.507212063104419E-2</v>
      </c>
      <c r="G969">
        <v>4.7578995026082323E-2</v>
      </c>
      <c r="H969" t="b">
        <v>0</v>
      </c>
      <c r="I969" t="b">
        <v>0</v>
      </c>
      <c r="J969" t="b">
        <v>0</v>
      </c>
    </row>
    <row r="970" spans="1:10" hidden="1" x14ac:dyDescent="0.2">
      <c r="A970" t="s">
        <v>750</v>
      </c>
      <c r="B970" t="str">
        <f>VLOOKUP(Table16[[#This Row],[Metabolite ID]],Table18[],2,FALSE)</f>
        <v>Omega-3 fatty acids</v>
      </c>
      <c r="C970" t="s">
        <v>1123</v>
      </c>
      <c r="D970">
        <v>599</v>
      </c>
      <c r="E970">
        <v>0.16131814864683483</v>
      </c>
      <c r="F970">
        <v>7.5170224143376888E-2</v>
      </c>
      <c r="G970">
        <v>3.2272419726431391E-2</v>
      </c>
      <c r="H970" t="b">
        <v>0</v>
      </c>
      <c r="I970" t="b">
        <v>0</v>
      </c>
      <c r="J970" t="b">
        <v>0</v>
      </c>
    </row>
    <row r="971" spans="1:10" x14ac:dyDescent="0.2">
      <c r="A971" t="s">
        <v>74</v>
      </c>
      <c r="B971" t="str">
        <f>VLOOKUP(Table16[[#This Row],[Metabolite ID]],Table18[],2,FALSE)</f>
        <v>serine</v>
      </c>
      <c r="C971" t="s">
        <v>1116</v>
      </c>
      <c r="D971">
        <v>599</v>
      </c>
      <c r="E971">
        <v>-0.21130280783774277</v>
      </c>
      <c r="F971">
        <v>5.1161949703398116E-2</v>
      </c>
      <c r="G971" s="6">
        <v>3.6264125871318472E-5</v>
      </c>
      <c r="H971" t="b">
        <v>0</v>
      </c>
      <c r="I971" t="b">
        <v>0</v>
      </c>
      <c r="J971" t="b">
        <v>0</v>
      </c>
    </row>
    <row r="972" spans="1:10" hidden="1" x14ac:dyDescent="0.2">
      <c r="A972" t="s">
        <v>74</v>
      </c>
      <c r="B972" t="str">
        <f>VLOOKUP(Table16[[#This Row],[Metabolite ID]],Table18[],2,FALSE)</f>
        <v>serine</v>
      </c>
      <c r="C972" t="s">
        <v>1117</v>
      </c>
      <c r="D972">
        <v>599</v>
      </c>
      <c r="E972">
        <v>-0.21130280783774277</v>
      </c>
      <c r="F972">
        <v>4.7781589775921743E-2</v>
      </c>
      <c r="G972">
        <v>9.7671976491363745E-6</v>
      </c>
      <c r="H972" t="b">
        <v>0</v>
      </c>
      <c r="I972" t="b">
        <v>0</v>
      </c>
      <c r="J972" t="b">
        <v>0</v>
      </c>
    </row>
    <row r="973" spans="1:10" hidden="1" x14ac:dyDescent="0.2">
      <c r="A973" t="s">
        <v>74</v>
      </c>
      <c r="B973" t="str">
        <f>VLOOKUP(Table16[[#This Row],[Metabolite ID]],Table18[],2,FALSE)</f>
        <v>serine</v>
      </c>
      <c r="C973" t="s">
        <v>1118</v>
      </c>
      <c r="D973">
        <v>599</v>
      </c>
      <c r="E973">
        <v>-0.21092319883395697</v>
      </c>
      <c r="F973">
        <v>4.8302472676162257E-2</v>
      </c>
      <c r="G973">
        <v>1.2612833072960934E-5</v>
      </c>
      <c r="H973" t="b">
        <v>0</v>
      </c>
      <c r="I973" t="b">
        <v>0</v>
      </c>
      <c r="J973" t="b">
        <v>0</v>
      </c>
    </row>
    <row r="974" spans="1:10" hidden="1" x14ac:dyDescent="0.2">
      <c r="A974" t="s">
        <v>74</v>
      </c>
      <c r="B974" t="str">
        <f>VLOOKUP(Table16[[#This Row],[Metabolite ID]],Table18[],2,FALSE)</f>
        <v>serine</v>
      </c>
      <c r="C974" t="s">
        <v>1119</v>
      </c>
      <c r="D974">
        <v>599</v>
      </c>
      <c r="E974">
        <v>-0.22382992125984252</v>
      </c>
      <c r="F974">
        <v>7.3280030213662473E-2</v>
      </c>
      <c r="G974">
        <v>2.2547633437310409E-3</v>
      </c>
      <c r="H974" t="b">
        <v>0</v>
      </c>
      <c r="I974" t="b">
        <v>0</v>
      </c>
      <c r="J974" t="b">
        <v>0</v>
      </c>
    </row>
    <row r="975" spans="1:10" hidden="1" x14ac:dyDescent="0.2">
      <c r="A975" t="s">
        <v>74</v>
      </c>
      <c r="B975" t="str">
        <f>VLOOKUP(Table16[[#This Row],[Metabolite ID]],Table18[],2,FALSE)</f>
        <v>serine</v>
      </c>
      <c r="C975" t="s">
        <v>1120</v>
      </c>
      <c r="D975">
        <v>599</v>
      </c>
      <c r="E975">
        <v>-0.22334403794357663</v>
      </c>
      <c r="F975">
        <v>8.3406711759031651E-2</v>
      </c>
      <c r="G975">
        <v>7.4113965944655079E-3</v>
      </c>
      <c r="H975" t="b">
        <v>0</v>
      </c>
      <c r="I975" t="b">
        <v>0</v>
      </c>
      <c r="J975" t="b">
        <v>0</v>
      </c>
    </row>
    <row r="976" spans="1:10" hidden="1" x14ac:dyDescent="0.2">
      <c r="A976" t="s">
        <v>74</v>
      </c>
      <c r="B976" t="str">
        <f>VLOOKUP(Table16[[#This Row],[Metabolite ID]],Table18[],2,FALSE)</f>
        <v>serine</v>
      </c>
      <c r="C976" t="s">
        <v>1121</v>
      </c>
      <c r="D976">
        <v>599</v>
      </c>
      <c r="E976">
        <v>-0.20559926193980527</v>
      </c>
      <c r="F976">
        <v>0.27409238222136562</v>
      </c>
      <c r="G976">
        <v>0.45348385567990301</v>
      </c>
      <c r="H976" t="b">
        <v>0</v>
      </c>
      <c r="I976" t="b">
        <v>0</v>
      </c>
      <c r="J976" t="b">
        <v>0</v>
      </c>
    </row>
    <row r="977" spans="1:10" hidden="1" x14ac:dyDescent="0.2">
      <c r="A977" t="s">
        <v>74</v>
      </c>
      <c r="B977" t="str">
        <f>VLOOKUP(Table16[[#This Row],[Metabolite ID]],Table18[],2,FALSE)</f>
        <v>serine</v>
      </c>
      <c r="C977" t="s">
        <v>1122</v>
      </c>
      <c r="D977">
        <v>599</v>
      </c>
      <c r="E977">
        <v>-0.18535258830502155</v>
      </c>
      <c r="F977">
        <v>0.18957802825914757</v>
      </c>
      <c r="G977">
        <v>0.32861246508144892</v>
      </c>
      <c r="H977" t="b">
        <v>0</v>
      </c>
      <c r="I977" t="b">
        <v>0</v>
      </c>
      <c r="J977" t="b">
        <v>0</v>
      </c>
    </row>
    <row r="978" spans="1:10" hidden="1" x14ac:dyDescent="0.2">
      <c r="A978" t="s">
        <v>74</v>
      </c>
      <c r="B978" t="str">
        <f>VLOOKUP(Table16[[#This Row],[Metabolite ID]],Table18[],2,FALSE)</f>
        <v>serine</v>
      </c>
      <c r="C978" t="s">
        <v>1123</v>
      </c>
      <c r="D978">
        <v>599</v>
      </c>
      <c r="E978">
        <v>-0.39407323726332827</v>
      </c>
      <c r="F978">
        <v>0.14161348383595834</v>
      </c>
      <c r="G978">
        <v>5.5607484889955696E-3</v>
      </c>
      <c r="H978" t="b">
        <v>0</v>
      </c>
      <c r="I978" t="b">
        <v>0</v>
      </c>
      <c r="J978" t="b">
        <v>0</v>
      </c>
    </row>
    <row r="979" spans="1:10" x14ac:dyDescent="0.2">
      <c r="A979" t="s">
        <v>425</v>
      </c>
      <c r="B979" t="str">
        <f>VLOOKUP(Table16[[#This Row],[Metabolite ID]],Table18[],2,FALSE)</f>
        <v>X - 11905</v>
      </c>
      <c r="C979" t="s">
        <v>1116</v>
      </c>
      <c r="D979">
        <v>599</v>
      </c>
      <c r="E979">
        <v>-0.1982214963338978</v>
      </c>
      <c r="F979">
        <v>4.8425308242471966E-2</v>
      </c>
      <c r="G979" s="6">
        <v>4.2519423303042308E-5</v>
      </c>
      <c r="H979" t="b">
        <v>0</v>
      </c>
      <c r="I979" t="b">
        <v>0</v>
      </c>
      <c r="J979" t="b">
        <v>0</v>
      </c>
    </row>
    <row r="980" spans="1:10" hidden="1" x14ac:dyDescent="0.2">
      <c r="A980" t="s">
        <v>425</v>
      </c>
      <c r="B980" t="str">
        <f>VLOOKUP(Table16[[#This Row],[Metabolite ID]],Table18[],2,FALSE)</f>
        <v>X - 11905</v>
      </c>
      <c r="C980" t="s">
        <v>1117</v>
      </c>
      <c r="D980">
        <v>599</v>
      </c>
      <c r="E980">
        <v>-0.1982214963338978</v>
      </c>
      <c r="F980">
        <v>4.7769972601075433E-2</v>
      </c>
      <c r="G980">
        <v>3.3320243944548453E-5</v>
      </c>
      <c r="H980" t="b">
        <v>0</v>
      </c>
      <c r="I980" t="b">
        <v>0</v>
      </c>
      <c r="J980" t="b">
        <v>0</v>
      </c>
    </row>
    <row r="981" spans="1:10" hidden="1" x14ac:dyDescent="0.2">
      <c r="A981" t="s">
        <v>425</v>
      </c>
      <c r="B981" t="str">
        <f>VLOOKUP(Table16[[#This Row],[Metabolite ID]],Table18[],2,FALSE)</f>
        <v>X - 11905</v>
      </c>
      <c r="C981" t="s">
        <v>1118</v>
      </c>
      <c r="D981">
        <v>599</v>
      </c>
      <c r="E981">
        <v>-0.19788258074151385</v>
      </c>
      <c r="F981">
        <v>4.8234148861785515E-2</v>
      </c>
      <c r="G981">
        <v>4.08637141162967E-5</v>
      </c>
      <c r="H981" t="b">
        <v>0</v>
      </c>
      <c r="I981" t="b">
        <v>0</v>
      </c>
      <c r="J981" t="b">
        <v>0</v>
      </c>
    </row>
    <row r="982" spans="1:10" hidden="1" x14ac:dyDescent="0.2">
      <c r="A982" t="s">
        <v>425</v>
      </c>
      <c r="B982" t="str">
        <f>VLOOKUP(Table16[[#This Row],[Metabolite ID]],Table18[],2,FALSE)</f>
        <v>X - 11905</v>
      </c>
      <c r="C982" t="s">
        <v>1119</v>
      </c>
      <c r="D982">
        <v>599</v>
      </c>
      <c r="E982">
        <v>-0.15931784615384614</v>
      </c>
      <c r="F982">
        <v>7.1457778378052964E-2</v>
      </c>
      <c r="G982">
        <v>2.5778116969862017E-2</v>
      </c>
      <c r="H982" t="b">
        <v>0</v>
      </c>
      <c r="I982" t="b">
        <v>0</v>
      </c>
      <c r="J982" t="b">
        <v>0</v>
      </c>
    </row>
    <row r="983" spans="1:10" hidden="1" x14ac:dyDescent="0.2">
      <c r="A983" t="s">
        <v>425</v>
      </c>
      <c r="B983" t="str">
        <f>VLOOKUP(Table16[[#This Row],[Metabolite ID]],Table18[],2,FALSE)</f>
        <v>X - 11905</v>
      </c>
      <c r="C983" t="s">
        <v>1120</v>
      </c>
      <c r="D983">
        <v>599</v>
      </c>
      <c r="E983">
        <v>-0.2230036490817795</v>
      </c>
      <c r="F983">
        <v>7.9928985501749705E-2</v>
      </c>
      <c r="G983">
        <v>5.2704417190734361E-3</v>
      </c>
      <c r="H983" t="b">
        <v>0</v>
      </c>
      <c r="I983" t="b">
        <v>0</v>
      </c>
      <c r="J983" t="b">
        <v>0</v>
      </c>
    </row>
    <row r="984" spans="1:10" hidden="1" x14ac:dyDescent="0.2">
      <c r="A984" t="s">
        <v>425</v>
      </c>
      <c r="B984" t="str">
        <f>VLOOKUP(Table16[[#This Row],[Metabolite ID]],Table18[],2,FALSE)</f>
        <v>X - 11905</v>
      </c>
      <c r="C984" t="s">
        <v>1121</v>
      </c>
      <c r="D984">
        <v>599</v>
      </c>
      <c r="E984">
        <v>-6.6854701089487101E-2</v>
      </c>
      <c r="F984">
        <v>0.26306734120768516</v>
      </c>
      <c r="G984">
        <v>0.79947838122573289</v>
      </c>
      <c r="H984" t="b">
        <v>0</v>
      </c>
      <c r="I984" t="b">
        <v>0</v>
      </c>
      <c r="J984" t="b">
        <v>0</v>
      </c>
    </row>
    <row r="985" spans="1:10" hidden="1" x14ac:dyDescent="0.2">
      <c r="A985" t="s">
        <v>425</v>
      </c>
      <c r="B985" t="str">
        <f>VLOOKUP(Table16[[#This Row],[Metabolite ID]],Table18[],2,FALSE)</f>
        <v>X - 11905</v>
      </c>
      <c r="C985" t="s">
        <v>1122</v>
      </c>
      <c r="D985">
        <v>599</v>
      </c>
      <c r="E985">
        <v>-0.27942281413073822</v>
      </c>
      <c r="F985">
        <v>0.18354014149178036</v>
      </c>
      <c r="G985">
        <v>0.12843570728012535</v>
      </c>
      <c r="H985" t="b">
        <v>0</v>
      </c>
      <c r="I985" t="b">
        <v>0</v>
      </c>
      <c r="J985" t="b">
        <v>0</v>
      </c>
    </row>
    <row r="986" spans="1:10" hidden="1" x14ac:dyDescent="0.2">
      <c r="A986" t="s">
        <v>425</v>
      </c>
      <c r="B986" t="str">
        <f>VLOOKUP(Table16[[#This Row],[Metabolite ID]],Table18[],2,FALSE)</f>
        <v>X - 11905</v>
      </c>
      <c r="C986" t="s">
        <v>1123</v>
      </c>
      <c r="D986">
        <v>599</v>
      </c>
      <c r="E986">
        <v>-0.29302905742227364</v>
      </c>
      <c r="F986">
        <v>0.13422614546554609</v>
      </c>
      <c r="G986">
        <v>2.9417216055682992E-2</v>
      </c>
      <c r="H986" t="b">
        <v>0</v>
      </c>
      <c r="I986" t="b">
        <v>0</v>
      </c>
      <c r="J986" t="b">
        <v>0</v>
      </c>
    </row>
    <row r="987" spans="1:10" x14ac:dyDescent="0.2">
      <c r="A987" t="s">
        <v>84</v>
      </c>
      <c r="B987" t="str">
        <f>VLOOKUP(Table16[[#This Row],[Metabolite ID]],Table18[],2,FALSE)</f>
        <v>gamma-glutamylglutamine</v>
      </c>
      <c r="C987" t="s">
        <v>1116</v>
      </c>
      <c r="D987">
        <v>599</v>
      </c>
      <c r="E987">
        <v>-0.20637853639315201</v>
      </c>
      <c r="F987">
        <v>5.0822495335401591E-2</v>
      </c>
      <c r="G987" s="6">
        <v>4.8910840484222148E-5</v>
      </c>
      <c r="H987" t="b">
        <v>0</v>
      </c>
      <c r="I987" t="b">
        <v>0</v>
      </c>
      <c r="J987" t="b">
        <v>0</v>
      </c>
    </row>
    <row r="988" spans="1:10" hidden="1" x14ac:dyDescent="0.2">
      <c r="A988" t="s">
        <v>84</v>
      </c>
      <c r="B988" t="str">
        <f>VLOOKUP(Table16[[#This Row],[Metabolite ID]],Table18[],2,FALSE)</f>
        <v>gamma-glutamylglutamine</v>
      </c>
      <c r="C988" t="s">
        <v>1117</v>
      </c>
      <c r="D988">
        <v>599</v>
      </c>
      <c r="E988">
        <v>-0.20637853639315201</v>
      </c>
      <c r="F988">
        <v>4.7810425107619438E-2</v>
      </c>
      <c r="G988">
        <v>1.5845008363534771E-5</v>
      </c>
      <c r="H988" t="b">
        <v>0</v>
      </c>
      <c r="I988" t="b">
        <v>0</v>
      </c>
      <c r="J988" t="b">
        <v>0</v>
      </c>
    </row>
    <row r="989" spans="1:10" hidden="1" x14ac:dyDescent="0.2">
      <c r="A989" t="s">
        <v>84</v>
      </c>
      <c r="B989" t="str">
        <f>VLOOKUP(Table16[[#This Row],[Metabolite ID]],Table18[],2,FALSE)</f>
        <v>gamma-glutamylglutamine</v>
      </c>
      <c r="C989" t="s">
        <v>1118</v>
      </c>
      <c r="D989">
        <v>599</v>
      </c>
      <c r="E989">
        <v>-0.20592046620990964</v>
      </c>
      <c r="F989">
        <v>4.832631197148464E-2</v>
      </c>
      <c r="G989">
        <v>2.0347558672845284E-5</v>
      </c>
      <c r="H989" t="b">
        <v>0</v>
      </c>
      <c r="I989" t="b">
        <v>0</v>
      </c>
      <c r="J989" t="b">
        <v>0</v>
      </c>
    </row>
    <row r="990" spans="1:10" hidden="1" x14ac:dyDescent="0.2">
      <c r="A990" t="s">
        <v>84</v>
      </c>
      <c r="B990" t="str">
        <f>VLOOKUP(Table16[[#This Row],[Metabolite ID]],Table18[],2,FALSE)</f>
        <v>gamma-glutamylglutamine</v>
      </c>
      <c r="C990" t="s">
        <v>1119</v>
      </c>
      <c r="D990">
        <v>599</v>
      </c>
      <c r="E990">
        <v>-0.20520084745762712</v>
      </c>
      <c r="F990">
        <v>7.5526215617988918E-2</v>
      </c>
      <c r="G990">
        <v>6.5886834649090493E-3</v>
      </c>
      <c r="H990" t="b">
        <v>0</v>
      </c>
      <c r="I990" t="b">
        <v>0</v>
      </c>
      <c r="J990" t="b">
        <v>0</v>
      </c>
    </row>
    <row r="991" spans="1:10" hidden="1" x14ac:dyDescent="0.2">
      <c r="A991" t="s">
        <v>84</v>
      </c>
      <c r="B991" t="str">
        <f>VLOOKUP(Table16[[#This Row],[Metabolite ID]],Table18[],2,FALSE)</f>
        <v>gamma-glutamylglutamine</v>
      </c>
      <c r="C991" t="s">
        <v>1120</v>
      </c>
      <c r="D991">
        <v>599</v>
      </c>
      <c r="E991">
        <v>-0.12653838720855509</v>
      </c>
      <c r="F991">
        <v>8.6102943268864029E-2</v>
      </c>
      <c r="G991">
        <v>0.14166539372979897</v>
      </c>
      <c r="H991" t="b">
        <v>0</v>
      </c>
      <c r="I991" t="b">
        <v>0</v>
      </c>
      <c r="J991" t="b">
        <v>0</v>
      </c>
    </row>
    <row r="992" spans="1:10" hidden="1" x14ac:dyDescent="0.2">
      <c r="A992" t="s">
        <v>84</v>
      </c>
      <c r="B992" t="str">
        <f>VLOOKUP(Table16[[#This Row],[Metabolite ID]],Table18[],2,FALSE)</f>
        <v>gamma-glutamylglutamine</v>
      </c>
      <c r="C992" t="s">
        <v>1121</v>
      </c>
      <c r="D992">
        <v>599</v>
      </c>
      <c r="E992">
        <v>-0.13696607702780383</v>
      </c>
      <c r="F992">
        <v>0.30465746190049986</v>
      </c>
      <c r="G992">
        <v>0.65318053460707581</v>
      </c>
      <c r="H992" t="b">
        <v>0</v>
      </c>
      <c r="I992" t="b">
        <v>0</v>
      </c>
      <c r="J992" t="b">
        <v>0</v>
      </c>
    </row>
    <row r="993" spans="1:10" hidden="1" x14ac:dyDescent="0.2">
      <c r="A993" t="s">
        <v>84</v>
      </c>
      <c r="B993" t="str">
        <f>VLOOKUP(Table16[[#This Row],[Metabolite ID]],Table18[],2,FALSE)</f>
        <v>gamma-glutamylglutamine</v>
      </c>
      <c r="C993" t="s">
        <v>1122</v>
      </c>
      <c r="D993">
        <v>599</v>
      </c>
      <c r="E993">
        <v>-9.1134876032991308E-2</v>
      </c>
      <c r="F993">
        <v>0.1859003100786133</v>
      </c>
      <c r="G993">
        <v>0.62414728724002355</v>
      </c>
      <c r="H993" t="b">
        <v>0</v>
      </c>
      <c r="I993" t="b">
        <v>0</v>
      </c>
      <c r="J993" t="b">
        <v>0</v>
      </c>
    </row>
    <row r="994" spans="1:10" hidden="1" x14ac:dyDescent="0.2">
      <c r="A994" t="s">
        <v>84</v>
      </c>
      <c r="B994" t="str">
        <f>VLOOKUP(Table16[[#This Row],[Metabolite ID]],Table18[],2,FALSE)</f>
        <v>gamma-glutamylglutamine</v>
      </c>
      <c r="C994" t="s">
        <v>1123</v>
      </c>
      <c r="D994">
        <v>599</v>
      </c>
      <c r="E994">
        <v>-8.6401555839657168E-2</v>
      </c>
      <c r="F994">
        <v>0.14076134206897722</v>
      </c>
      <c r="G994">
        <v>0.53957077198565018</v>
      </c>
      <c r="H994" t="b">
        <v>0</v>
      </c>
      <c r="I994" t="b">
        <v>0</v>
      </c>
      <c r="J994" t="b">
        <v>0</v>
      </c>
    </row>
    <row r="995" spans="1:10" x14ac:dyDescent="0.2">
      <c r="A995" t="s">
        <v>491</v>
      </c>
      <c r="B995" t="str">
        <f>VLOOKUP(Table16[[#This Row],[Metabolite ID]],Table18[],2,FALSE)</f>
        <v>X - 11334</v>
      </c>
      <c r="C995" t="s">
        <v>1116</v>
      </c>
      <c r="D995">
        <v>599</v>
      </c>
      <c r="E995">
        <v>-0.19465401040397182</v>
      </c>
      <c r="F995">
        <v>4.7985978142269105E-2</v>
      </c>
      <c r="G995" s="6">
        <v>4.9818493578273328E-5</v>
      </c>
      <c r="H995" t="b">
        <v>0</v>
      </c>
      <c r="I995" t="b">
        <v>0</v>
      </c>
      <c r="J995" t="b">
        <v>0</v>
      </c>
    </row>
    <row r="996" spans="1:10" hidden="1" x14ac:dyDescent="0.2">
      <c r="A996" t="s">
        <v>491</v>
      </c>
      <c r="B996" t="str">
        <f>VLOOKUP(Table16[[#This Row],[Metabolite ID]],Table18[],2,FALSE)</f>
        <v>X - 11334</v>
      </c>
      <c r="C996" t="s">
        <v>1117</v>
      </c>
      <c r="D996">
        <v>599</v>
      </c>
      <c r="E996">
        <v>-0.19465401040397182</v>
      </c>
      <c r="F996">
        <v>4.7985978142269105E-2</v>
      </c>
      <c r="G996">
        <v>4.9818493578273328E-5</v>
      </c>
      <c r="H996" t="b">
        <v>0</v>
      </c>
      <c r="I996" t="b">
        <v>0</v>
      </c>
      <c r="J996" t="b">
        <v>0</v>
      </c>
    </row>
    <row r="997" spans="1:10" hidden="1" x14ac:dyDescent="0.2">
      <c r="A997" t="s">
        <v>491</v>
      </c>
      <c r="B997" t="str">
        <f>VLOOKUP(Table16[[#This Row],[Metabolite ID]],Table18[],2,FALSE)</f>
        <v>X - 11334</v>
      </c>
      <c r="C997" t="s">
        <v>1118</v>
      </c>
      <c r="D997">
        <v>599</v>
      </c>
      <c r="E997">
        <v>-0.19413949414133841</v>
      </c>
      <c r="F997">
        <v>4.8423360255875195E-2</v>
      </c>
      <c r="G997">
        <v>6.0921826346795924E-5</v>
      </c>
      <c r="H997" t="b">
        <v>0</v>
      </c>
      <c r="I997" t="b">
        <v>0</v>
      </c>
      <c r="J997" t="b">
        <v>0</v>
      </c>
    </row>
    <row r="998" spans="1:10" hidden="1" x14ac:dyDescent="0.2">
      <c r="A998" t="s">
        <v>491</v>
      </c>
      <c r="B998" t="str">
        <f>VLOOKUP(Table16[[#This Row],[Metabolite ID]],Table18[],2,FALSE)</f>
        <v>X - 11334</v>
      </c>
      <c r="C998" t="s">
        <v>1119</v>
      </c>
      <c r="D998">
        <v>599</v>
      </c>
      <c r="E998">
        <v>-0.18660326797385623</v>
      </c>
      <c r="F998">
        <v>6.901511292849706E-2</v>
      </c>
      <c r="G998">
        <v>6.8550921301266258E-3</v>
      </c>
      <c r="H998" t="b">
        <v>0</v>
      </c>
      <c r="I998" t="b">
        <v>0</v>
      </c>
      <c r="J998" t="b">
        <v>0</v>
      </c>
    </row>
    <row r="999" spans="1:10" hidden="1" x14ac:dyDescent="0.2">
      <c r="A999" t="s">
        <v>491</v>
      </c>
      <c r="B999" t="str">
        <f>VLOOKUP(Table16[[#This Row],[Metabolite ID]],Table18[],2,FALSE)</f>
        <v>X - 11334</v>
      </c>
      <c r="C999" t="s">
        <v>1120</v>
      </c>
      <c r="D999">
        <v>599</v>
      </c>
      <c r="E999">
        <v>-0.1003642428473145</v>
      </c>
      <c r="F999">
        <v>7.7665221417216046E-2</v>
      </c>
      <c r="G999">
        <v>0.196264516969789</v>
      </c>
      <c r="H999" t="b">
        <v>0</v>
      </c>
      <c r="I999" t="b">
        <v>0</v>
      </c>
      <c r="J999" t="b">
        <v>0</v>
      </c>
    </row>
    <row r="1000" spans="1:10" hidden="1" x14ac:dyDescent="0.2">
      <c r="A1000" t="s">
        <v>491</v>
      </c>
      <c r="B1000" t="str">
        <f>VLOOKUP(Table16[[#This Row],[Metabolite ID]],Table18[],2,FALSE)</f>
        <v>X - 11334</v>
      </c>
      <c r="C1000" t="s">
        <v>1121</v>
      </c>
      <c r="D1000">
        <v>599</v>
      </c>
      <c r="E1000">
        <v>0.18880198727980257</v>
      </c>
      <c r="F1000">
        <v>0.2539201822499223</v>
      </c>
      <c r="G1000">
        <v>0.45744165792387015</v>
      </c>
      <c r="H1000" t="b">
        <v>0</v>
      </c>
      <c r="I1000" t="b">
        <v>0</v>
      </c>
      <c r="J1000" t="b">
        <v>0</v>
      </c>
    </row>
    <row r="1001" spans="1:10" hidden="1" x14ac:dyDescent="0.2">
      <c r="A1001" t="s">
        <v>491</v>
      </c>
      <c r="B1001" t="str">
        <f>VLOOKUP(Table16[[#This Row],[Metabolite ID]],Table18[],2,FALSE)</f>
        <v>X - 11334</v>
      </c>
      <c r="C1001" t="s">
        <v>1122</v>
      </c>
      <c r="D1001">
        <v>599</v>
      </c>
      <c r="E1001">
        <v>1.4101688408932667E-2</v>
      </c>
      <c r="F1001">
        <v>0.17558491635871212</v>
      </c>
      <c r="G1001">
        <v>0.9360154740863188</v>
      </c>
      <c r="H1001" t="b">
        <v>0</v>
      </c>
      <c r="I1001" t="b">
        <v>0</v>
      </c>
      <c r="J1001" t="b">
        <v>0</v>
      </c>
    </row>
    <row r="1002" spans="1:10" hidden="1" x14ac:dyDescent="0.2">
      <c r="A1002" t="s">
        <v>491</v>
      </c>
      <c r="B1002" t="str">
        <f>VLOOKUP(Table16[[#This Row],[Metabolite ID]],Table18[],2,FALSE)</f>
        <v>X - 11334</v>
      </c>
      <c r="C1002" t="s">
        <v>1123</v>
      </c>
      <c r="D1002">
        <v>599</v>
      </c>
      <c r="E1002">
        <v>-3.510631635188273E-2</v>
      </c>
      <c r="F1002">
        <v>0.13292945723816219</v>
      </c>
      <c r="G1002">
        <v>0.79179605196594505</v>
      </c>
      <c r="H1002" t="b">
        <v>0</v>
      </c>
      <c r="I1002" t="b">
        <v>0</v>
      </c>
      <c r="J1002" t="b">
        <v>0</v>
      </c>
    </row>
    <row r="1003" spans="1:10" x14ac:dyDescent="0.2">
      <c r="A1003" t="s">
        <v>685</v>
      </c>
      <c r="B1003" t="str">
        <f>VLOOKUP(Table16[[#This Row],[Metabolite ID]],Table18[],2,FALSE)</f>
        <v>1-stearoyl-2-docosahexaenoyl-GPC (18:0/22:6)</v>
      </c>
      <c r="C1003" t="s">
        <v>1116</v>
      </c>
      <c r="D1003">
        <v>599</v>
      </c>
      <c r="E1003">
        <v>0.19983384388930189</v>
      </c>
      <c r="F1003">
        <v>4.9430342249063813E-2</v>
      </c>
      <c r="G1003" s="6">
        <v>5.2831003415381845E-5</v>
      </c>
      <c r="H1003" t="b">
        <v>0</v>
      </c>
      <c r="I1003" t="b">
        <v>0</v>
      </c>
      <c r="J1003" t="b">
        <v>0</v>
      </c>
    </row>
    <row r="1004" spans="1:10" hidden="1" x14ac:dyDescent="0.2">
      <c r="A1004" t="s">
        <v>685</v>
      </c>
      <c r="B1004" t="str">
        <f>VLOOKUP(Table16[[#This Row],[Metabolite ID]],Table18[],2,FALSE)</f>
        <v>1-stearoyl-2-docosahexaenoyl-GPC (18:0/22:6)</v>
      </c>
      <c r="C1004" t="s">
        <v>1117</v>
      </c>
      <c r="D1004">
        <v>599</v>
      </c>
      <c r="E1004">
        <v>0.19983384388930189</v>
      </c>
      <c r="F1004">
        <v>4.767244968718698E-2</v>
      </c>
      <c r="G1004">
        <v>2.7673790896594897E-5</v>
      </c>
      <c r="H1004" t="b">
        <v>0</v>
      </c>
      <c r="I1004" t="b">
        <v>0</v>
      </c>
      <c r="J1004" t="b">
        <v>0</v>
      </c>
    </row>
    <row r="1005" spans="1:10" hidden="1" x14ac:dyDescent="0.2">
      <c r="A1005" t="s">
        <v>685</v>
      </c>
      <c r="B1005" t="str">
        <f>VLOOKUP(Table16[[#This Row],[Metabolite ID]],Table18[],2,FALSE)</f>
        <v>1-stearoyl-2-docosahexaenoyl-GPC (18:0/22:6)</v>
      </c>
      <c r="C1005" t="s">
        <v>1118</v>
      </c>
      <c r="D1005">
        <v>599</v>
      </c>
      <c r="E1005">
        <v>0.20132985636401329</v>
      </c>
      <c r="F1005">
        <v>4.8163750148957407E-2</v>
      </c>
      <c r="G1005">
        <v>2.9136591757343553E-5</v>
      </c>
      <c r="H1005" t="b">
        <v>0</v>
      </c>
      <c r="I1005" t="b">
        <v>0</v>
      </c>
      <c r="J1005" t="b">
        <v>0</v>
      </c>
    </row>
    <row r="1006" spans="1:10" hidden="1" x14ac:dyDescent="0.2">
      <c r="A1006" t="s">
        <v>685</v>
      </c>
      <c r="B1006" t="str">
        <f>VLOOKUP(Table16[[#This Row],[Metabolite ID]],Table18[],2,FALSE)</f>
        <v>1-stearoyl-2-docosahexaenoyl-GPC (18:0/22:6)</v>
      </c>
      <c r="C1006" t="s">
        <v>1119</v>
      </c>
      <c r="D1006">
        <v>599</v>
      </c>
      <c r="E1006">
        <v>0.2409626582278481</v>
      </c>
      <c r="F1006">
        <v>7.1601224519184534E-2</v>
      </c>
      <c r="G1006">
        <v>7.6448643127178812E-4</v>
      </c>
      <c r="H1006" t="b">
        <v>0</v>
      </c>
      <c r="I1006" t="b">
        <v>0</v>
      </c>
      <c r="J1006" t="b">
        <v>0</v>
      </c>
    </row>
    <row r="1007" spans="1:10" hidden="1" x14ac:dyDescent="0.2">
      <c r="A1007" t="s">
        <v>685</v>
      </c>
      <c r="B1007" t="str">
        <f>VLOOKUP(Table16[[#This Row],[Metabolite ID]],Table18[],2,FALSE)</f>
        <v>1-stearoyl-2-docosahexaenoyl-GPC (18:0/22:6)</v>
      </c>
      <c r="C1007" t="s">
        <v>1120</v>
      </c>
      <c r="D1007">
        <v>599</v>
      </c>
      <c r="E1007">
        <v>0.24044399595229796</v>
      </c>
      <c r="F1007">
        <v>8.083956719884447E-2</v>
      </c>
      <c r="G1007">
        <v>2.9362382612132675E-3</v>
      </c>
      <c r="H1007" t="b">
        <v>0</v>
      </c>
      <c r="I1007" t="b">
        <v>0</v>
      </c>
      <c r="J1007" t="b">
        <v>0</v>
      </c>
    </row>
    <row r="1008" spans="1:10" hidden="1" x14ac:dyDescent="0.2">
      <c r="A1008" t="s">
        <v>685</v>
      </c>
      <c r="B1008" t="str">
        <f>VLOOKUP(Table16[[#This Row],[Metabolite ID]],Table18[],2,FALSE)</f>
        <v>1-stearoyl-2-docosahexaenoyl-GPC (18:0/22:6)</v>
      </c>
      <c r="C1008" t="s">
        <v>1121</v>
      </c>
      <c r="D1008">
        <v>599</v>
      </c>
      <c r="E1008">
        <v>0.292511201804035</v>
      </c>
      <c r="F1008">
        <v>0.25519190898792038</v>
      </c>
      <c r="G1008">
        <v>0.2521542701736964</v>
      </c>
      <c r="H1008" t="b">
        <v>0</v>
      </c>
      <c r="I1008" t="b">
        <v>0</v>
      </c>
      <c r="J1008" t="b">
        <v>0</v>
      </c>
    </row>
    <row r="1009" spans="1:10" hidden="1" x14ac:dyDescent="0.2">
      <c r="A1009" t="s">
        <v>685</v>
      </c>
      <c r="B1009" t="str">
        <f>VLOOKUP(Table16[[#This Row],[Metabolite ID]],Table18[],2,FALSE)</f>
        <v>1-stearoyl-2-docosahexaenoyl-GPC (18:0/22:6)</v>
      </c>
      <c r="C1009" t="s">
        <v>1122</v>
      </c>
      <c r="D1009">
        <v>599</v>
      </c>
      <c r="E1009">
        <v>0.27072197101835105</v>
      </c>
      <c r="F1009">
        <v>0.17082934159209423</v>
      </c>
      <c r="G1009">
        <v>0.11355156753964704</v>
      </c>
      <c r="H1009" t="b">
        <v>0</v>
      </c>
      <c r="I1009" t="b">
        <v>0</v>
      </c>
      <c r="J1009" t="b">
        <v>0</v>
      </c>
    </row>
    <row r="1010" spans="1:10" hidden="1" x14ac:dyDescent="0.2">
      <c r="A1010" t="s">
        <v>685</v>
      </c>
      <c r="B1010" t="str">
        <f>VLOOKUP(Table16[[#This Row],[Metabolite ID]],Table18[],2,FALSE)</f>
        <v>1-stearoyl-2-docosahexaenoyl-GPC (18:0/22:6)</v>
      </c>
      <c r="C1010" t="s">
        <v>1123</v>
      </c>
      <c r="D1010">
        <v>599</v>
      </c>
      <c r="E1010">
        <v>0.3032481111629356</v>
      </c>
      <c r="F1010">
        <v>0.13696327484612095</v>
      </c>
      <c r="G1010">
        <v>2.720011574849639E-2</v>
      </c>
      <c r="H1010" t="b">
        <v>0</v>
      </c>
      <c r="I1010" t="b">
        <v>0</v>
      </c>
      <c r="J1010" t="b">
        <v>0</v>
      </c>
    </row>
    <row r="1011" spans="1:10" x14ac:dyDescent="0.2">
      <c r="A1011" t="s">
        <v>571</v>
      </c>
      <c r="B1011" t="str">
        <f>VLOOKUP(Table16[[#This Row],[Metabolite ID]],Table18[],2,FALSE)</f>
        <v>X - 17340</v>
      </c>
      <c r="C1011" t="s">
        <v>1116</v>
      </c>
      <c r="D1011">
        <v>599</v>
      </c>
      <c r="E1011">
        <v>0.20026091514174249</v>
      </c>
      <c r="F1011">
        <v>4.9566134114111274E-2</v>
      </c>
      <c r="G1011" s="6">
        <v>5.3388091593221862E-5</v>
      </c>
      <c r="H1011" t="b">
        <v>0</v>
      </c>
      <c r="I1011" t="b">
        <v>0</v>
      </c>
      <c r="J1011" t="b">
        <v>0</v>
      </c>
    </row>
    <row r="1012" spans="1:10" hidden="1" x14ac:dyDescent="0.2">
      <c r="A1012" t="s">
        <v>571</v>
      </c>
      <c r="B1012" t="str">
        <f>VLOOKUP(Table16[[#This Row],[Metabolite ID]],Table18[],2,FALSE)</f>
        <v>X - 17340</v>
      </c>
      <c r="C1012" t="s">
        <v>1117</v>
      </c>
      <c r="D1012">
        <v>599</v>
      </c>
      <c r="E1012">
        <v>0.20026091514174249</v>
      </c>
      <c r="F1012">
        <v>4.9566134114111274E-2</v>
      </c>
      <c r="G1012">
        <v>5.3388091593221862E-5</v>
      </c>
      <c r="H1012" t="b">
        <v>0</v>
      </c>
      <c r="I1012" t="b">
        <v>0</v>
      </c>
      <c r="J1012" t="b">
        <v>0</v>
      </c>
    </row>
    <row r="1013" spans="1:10" hidden="1" x14ac:dyDescent="0.2">
      <c r="A1013" t="s">
        <v>571</v>
      </c>
      <c r="B1013" t="str">
        <f>VLOOKUP(Table16[[#This Row],[Metabolite ID]],Table18[],2,FALSE)</f>
        <v>X - 17340</v>
      </c>
      <c r="C1013" t="s">
        <v>1118</v>
      </c>
      <c r="D1013">
        <v>599</v>
      </c>
      <c r="E1013">
        <v>0.20213735386630516</v>
      </c>
      <c r="F1013">
        <v>5.0035495173062161E-2</v>
      </c>
      <c r="G1013">
        <v>5.3478749502201803E-5</v>
      </c>
      <c r="H1013" t="b">
        <v>0</v>
      </c>
      <c r="I1013" t="b">
        <v>0</v>
      </c>
      <c r="J1013" t="b">
        <v>0</v>
      </c>
    </row>
    <row r="1014" spans="1:10" hidden="1" x14ac:dyDescent="0.2">
      <c r="A1014" t="s">
        <v>571</v>
      </c>
      <c r="B1014" t="str">
        <f>VLOOKUP(Table16[[#This Row],[Metabolite ID]],Table18[],2,FALSE)</f>
        <v>X - 17340</v>
      </c>
      <c r="C1014" t="s">
        <v>1119</v>
      </c>
      <c r="D1014">
        <v>599</v>
      </c>
      <c r="E1014">
        <v>0.21515140186915888</v>
      </c>
      <c r="F1014">
        <v>7.3450932399532362E-2</v>
      </c>
      <c r="G1014">
        <v>3.3985160054727584E-3</v>
      </c>
      <c r="H1014" t="b">
        <v>0</v>
      </c>
      <c r="I1014" t="b">
        <v>0</v>
      </c>
      <c r="J1014" t="b">
        <v>0</v>
      </c>
    </row>
    <row r="1015" spans="1:10" hidden="1" x14ac:dyDescent="0.2">
      <c r="A1015" t="s">
        <v>571</v>
      </c>
      <c r="B1015" t="str">
        <f>VLOOKUP(Table16[[#This Row],[Metabolite ID]],Table18[],2,FALSE)</f>
        <v>X - 17340</v>
      </c>
      <c r="C1015" t="s">
        <v>1120</v>
      </c>
      <c r="D1015">
        <v>599</v>
      </c>
      <c r="E1015">
        <v>0.27616761226929853</v>
      </c>
      <c r="F1015">
        <v>8.2120443970644066E-2</v>
      </c>
      <c r="G1015">
        <v>7.7112066705039759E-4</v>
      </c>
      <c r="H1015" t="b">
        <v>0</v>
      </c>
      <c r="I1015" t="b">
        <v>0</v>
      </c>
      <c r="J1015" t="b">
        <v>0</v>
      </c>
    </row>
    <row r="1016" spans="1:10" hidden="1" x14ac:dyDescent="0.2">
      <c r="A1016" t="s">
        <v>571</v>
      </c>
      <c r="B1016" t="str">
        <f>VLOOKUP(Table16[[#This Row],[Metabolite ID]],Table18[],2,FALSE)</f>
        <v>X - 17340</v>
      </c>
      <c r="C1016" t="s">
        <v>1121</v>
      </c>
      <c r="D1016">
        <v>599</v>
      </c>
      <c r="E1016">
        <v>0.19673939123390394</v>
      </c>
      <c r="F1016">
        <v>0.27258039441530985</v>
      </c>
      <c r="G1016">
        <v>0.4707201777429505</v>
      </c>
      <c r="H1016" t="b">
        <v>0</v>
      </c>
      <c r="I1016" t="b">
        <v>0</v>
      </c>
      <c r="J1016" t="b">
        <v>0</v>
      </c>
    </row>
    <row r="1017" spans="1:10" hidden="1" x14ac:dyDescent="0.2">
      <c r="A1017" t="s">
        <v>571</v>
      </c>
      <c r="B1017" t="str">
        <f>VLOOKUP(Table16[[#This Row],[Metabolite ID]],Table18[],2,FALSE)</f>
        <v>X - 17340</v>
      </c>
      <c r="C1017" t="s">
        <v>1122</v>
      </c>
      <c r="D1017">
        <v>599</v>
      </c>
      <c r="E1017">
        <v>0.35283354691845581</v>
      </c>
      <c r="F1017">
        <v>0.18164374007744316</v>
      </c>
      <c r="G1017">
        <v>5.2551964559303707E-2</v>
      </c>
      <c r="H1017" t="b">
        <v>0</v>
      </c>
      <c r="I1017" t="b">
        <v>0</v>
      </c>
      <c r="J1017" t="b">
        <v>0</v>
      </c>
    </row>
    <row r="1018" spans="1:10" ht="1" hidden="1" x14ac:dyDescent="0.2">
      <c r="A1018" t="s">
        <v>571</v>
      </c>
      <c r="B1018" t="str">
        <f>VLOOKUP(Table16[[#This Row],[Metabolite ID]],Table18[],2,FALSE)</f>
        <v>X - 17340</v>
      </c>
      <c r="C1018" t="s">
        <v>1123</v>
      </c>
      <c r="D1018">
        <v>599</v>
      </c>
      <c r="E1018">
        <v>0.20947989110131007</v>
      </c>
      <c r="F1018">
        <v>0.13725171187384394</v>
      </c>
      <c r="G1018">
        <v>0.12747817098068626</v>
      </c>
      <c r="H1018" t="b">
        <v>0</v>
      </c>
      <c r="I1018" t="b">
        <v>0</v>
      </c>
      <c r="J1018" t="b">
        <v>0</v>
      </c>
    </row>
    <row r="1019" spans="1:10" x14ac:dyDescent="0.2">
      <c r="A1019" t="s">
        <v>136</v>
      </c>
      <c r="B1019" t="str">
        <f>VLOOKUP(Table16[[#This Row],[Metabolite ID]],Table18[],2,FALSE)</f>
        <v>1-oleoylglycerol (18:1)</v>
      </c>
      <c r="C1019" t="s">
        <v>1116</v>
      </c>
      <c r="D1019">
        <v>599</v>
      </c>
      <c r="E1019">
        <v>0.19318991194321053</v>
      </c>
      <c r="F1019">
        <v>4.7896800765769749E-2</v>
      </c>
      <c r="G1019" s="6">
        <v>5.4961139697203774E-5</v>
      </c>
      <c r="H1019" t="b">
        <v>0</v>
      </c>
      <c r="I1019" t="b">
        <v>0</v>
      </c>
      <c r="J1019" t="b">
        <v>0</v>
      </c>
    </row>
    <row r="1020" spans="1:10" hidden="1" x14ac:dyDescent="0.2">
      <c r="A1020" t="s">
        <v>136</v>
      </c>
      <c r="B1020" t="str">
        <f>VLOOKUP(Table16[[#This Row],[Metabolite ID]],Table18[],2,FALSE)</f>
        <v>1-oleoylglycerol (18:1)</v>
      </c>
      <c r="C1020" t="s">
        <v>1117</v>
      </c>
      <c r="D1020">
        <v>599</v>
      </c>
      <c r="E1020">
        <v>0.19318991194321053</v>
      </c>
      <c r="F1020">
        <v>4.7896800765769749E-2</v>
      </c>
      <c r="G1020">
        <v>5.4961139697203774E-5</v>
      </c>
      <c r="H1020" t="b">
        <v>0</v>
      </c>
      <c r="I1020" t="b">
        <v>0</v>
      </c>
      <c r="J1020" t="b">
        <v>0</v>
      </c>
    </row>
    <row r="1021" spans="1:10" hidden="1" x14ac:dyDescent="0.2">
      <c r="A1021" t="s">
        <v>136</v>
      </c>
      <c r="B1021" t="str">
        <f>VLOOKUP(Table16[[#This Row],[Metabolite ID]],Table18[],2,FALSE)</f>
        <v>1-oleoylglycerol (18:1)</v>
      </c>
      <c r="C1021" t="s">
        <v>1118</v>
      </c>
      <c r="D1021">
        <v>599</v>
      </c>
      <c r="E1021">
        <v>0.19515680653662837</v>
      </c>
      <c r="F1021">
        <v>4.834106950143667E-2</v>
      </c>
      <c r="G1021">
        <v>5.4120418574746705E-5</v>
      </c>
      <c r="H1021" t="b">
        <v>0</v>
      </c>
      <c r="I1021" t="b">
        <v>0</v>
      </c>
      <c r="J1021" t="b">
        <v>0</v>
      </c>
    </row>
    <row r="1022" spans="1:10" hidden="1" x14ac:dyDescent="0.2">
      <c r="A1022" t="s">
        <v>136</v>
      </c>
      <c r="B1022" t="str">
        <f>VLOOKUP(Table16[[#This Row],[Metabolite ID]],Table18[],2,FALSE)</f>
        <v>1-oleoylglycerol (18:1)</v>
      </c>
      <c r="C1022" t="s">
        <v>1119</v>
      </c>
      <c r="D1022">
        <v>599</v>
      </c>
      <c r="E1022">
        <v>0.18342677165354329</v>
      </c>
      <c r="F1022">
        <v>7.3483619282284127E-2</v>
      </c>
      <c r="G1022">
        <v>1.2554643805754207E-2</v>
      </c>
      <c r="H1022" t="b">
        <v>0</v>
      </c>
      <c r="I1022" t="b">
        <v>0</v>
      </c>
      <c r="J1022" t="b">
        <v>0</v>
      </c>
    </row>
    <row r="1023" spans="1:10" hidden="1" x14ac:dyDescent="0.2">
      <c r="A1023" t="s">
        <v>136</v>
      </c>
      <c r="B1023" t="str">
        <f>VLOOKUP(Table16[[#This Row],[Metabolite ID]],Table18[],2,FALSE)</f>
        <v>1-oleoylglycerol (18:1)</v>
      </c>
      <c r="C1023" t="s">
        <v>1120</v>
      </c>
      <c r="D1023">
        <v>599</v>
      </c>
      <c r="E1023">
        <v>0.25102977673844978</v>
      </c>
      <c r="F1023">
        <v>7.9087605333657648E-2</v>
      </c>
      <c r="G1023">
        <v>1.503162469804277E-3</v>
      </c>
      <c r="H1023" t="b">
        <v>0</v>
      </c>
      <c r="I1023" t="b">
        <v>0</v>
      </c>
      <c r="J1023" t="b">
        <v>0</v>
      </c>
    </row>
    <row r="1024" spans="1:10" hidden="1" x14ac:dyDescent="0.2">
      <c r="A1024" t="s">
        <v>136</v>
      </c>
      <c r="B1024" t="str">
        <f>VLOOKUP(Table16[[#This Row],[Metabolite ID]],Table18[],2,FALSE)</f>
        <v>1-oleoylglycerol (18:1)</v>
      </c>
      <c r="C1024" t="s">
        <v>1121</v>
      </c>
      <c r="D1024">
        <v>599</v>
      </c>
      <c r="E1024">
        <v>0.21959082755238235</v>
      </c>
      <c r="F1024">
        <v>0.26478115374740607</v>
      </c>
      <c r="G1024">
        <v>0.40724888427817707</v>
      </c>
      <c r="H1024" t="b">
        <v>0</v>
      </c>
      <c r="I1024" t="b">
        <v>0</v>
      </c>
      <c r="J1024" t="b">
        <v>0</v>
      </c>
    </row>
    <row r="1025" spans="1:10" hidden="1" x14ac:dyDescent="0.2">
      <c r="A1025" t="s">
        <v>136</v>
      </c>
      <c r="B1025" t="str">
        <f>VLOOKUP(Table16[[#This Row],[Metabolite ID]],Table18[],2,FALSE)</f>
        <v>1-oleoylglycerol (18:1)</v>
      </c>
      <c r="C1025" t="s">
        <v>1122</v>
      </c>
      <c r="D1025">
        <v>599</v>
      </c>
      <c r="E1025">
        <v>0.43006159787471532</v>
      </c>
      <c r="F1025">
        <v>0.2191344099329614</v>
      </c>
      <c r="G1025">
        <v>5.0162059267418242E-2</v>
      </c>
      <c r="H1025" t="b">
        <v>0</v>
      </c>
      <c r="I1025" t="b">
        <v>0</v>
      </c>
      <c r="J1025" t="b">
        <v>0</v>
      </c>
    </row>
    <row r="1026" spans="1:10" hidden="1" x14ac:dyDescent="0.2">
      <c r="A1026" t="s">
        <v>136</v>
      </c>
      <c r="B1026" t="str">
        <f>VLOOKUP(Table16[[#This Row],[Metabolite ID]],Table18[],2,FALSE)</f>
        <v>1-oleoylglycerol (18:1)</v>
      </c>
      <c r="C1026" t="s">
        <v>1123</v>
      </c>
      <c r="D1026">
        <v>599</v>
      </c>
      <c r="E1026">
        <v>0.29586645250642801</v>
      </c>
      <c r="F1026">
        <v>0.13266027125136234</v>
      </c>
      <c r="G1026">
        <v>2.6101326599531412E-2</v>
      </c>
      <c r="H1026" t="b">
        <v>0</v>
      </c>
      <c r="I1026" t="b">
        <v>0</v>
      </c>
      <c r="J1026" t="b">
        <v>0</v>
      </c>
    </row>
    <row r="1027" spans="1:10" x14ac:dyDescent="0.2">
      <c r="A1027" t="s">
        <v>499</v>
      </c>
      <c r="B1027" t="str">
        <f>VLOOKUP(Table16[[#This Row],[Metabolite ID]],Table18[],2,FALSE)</f>
        <v>X - 17145</v>
      </c>
      <c r="C1027" t="s">
        <v>1116</v>
      </c>
      <c r="D1027">
        <v>599</v>
      </c>
      <c r="E1027">
        <v>-0.19061534265961305</v>
      </c>
      <c r="F1027">
        <v>4.7973259010654155E-2</v>
      </c>
      <c r="G1027" s="6">
        <v>7.0863868187175108E-5</v>
      </c>
      <c r="H1027" t="b">
        <v>0</v>
      </c>
      <c r="I1027" t="b">
        <v>0</v>
      </c>
      <c r="J1027" t="b">
        <v>0</v>
      </c>
    </row>
    <row r="1028" spans="1:10" hidden="1" x14ac:dyDescent="0.2">
      <c r="A1028" t="s">
        <v>499</v>
      </c>
      <c r="B1028" t="str">
        <f>VLOOKUP(Table16[[#This Row],[Metabolite ID]],Table18[],2,FALSE)</f>
        <v>X - 17145</v>
      </c>
      <c r="C1028" t="s">
        <v>1117</v>
      </c>
      <c r="D1028">
        <v>599</v>
      </c>
      <c r="E1028">
        <v>-0.19061534265961305</v>
      </c>
      <c r="F1028">
        <v>4.7973259010654155E-2</v>
      </c>
      <c r="G1028">
        <v>7.0863868187175108E-5</v>
      </c>
      <c r="H1028" t="b">
        <v>0</v>
      </c>
      <c r="I1028" t="b">
        <v>0</v>
      </c>
      <c r="J1028" t="b">
        <v>0</v>
      </c>
    </row>
    <row r="1029" spans="1:10" hidden="1" x14ac:dyDescent="0.2">
      <c r="A1029" t="s">
        <v>499</v>
      </c>
      <c r="B1029" t="str">
        <f>VLOOKUP(Table16[[#This Row],[Metabolite ID]],Table18[],2,FALSE)</f>
        <v>X - 17145</v>
      </c>
      <c r="C1029" t="s">
        <v>1118</v>
      </c>
      <c r="D1029">
        <v>599</v>
      </c>
      <c r="E1029">
        <v>-0.18990662954652177</v>
      </c>
      <c r="F1029">
        <v>4.8414208015547376E-2</v>
      </c>
      <c r="G1029">
        <v>8.7620626139649641E-5</v>
      </c>
      <c r="H1029" t="b">
        <v>0</v>
      </c>
      <c r="I1029" t="b">
        <v>0</v>
      </c>
      <c r="J1029" t="b">
        <v>0</v>
      </c>
    </row>
    <row r="1030" spans="1:10" hidden="1" x14ac:dyDescent="0.2">
      <c r="A1030" t="s">
        <v>499</v>
      </c>
      <c r="B1030" t="str">
        <f>VLOOKUP(Table16[[#This Row],[Metabolite ID]],Table18[],2,FALSE)</f>
        <v>X - 17145</v>
      </c>
      <c r="C1030" t="s">
        <v>1119</v>
      </c>
      <c r="D1030">
        <v>599</v>
      </c>
      <c r="E1030">
        <v>-0.17929409594095944</v>
      </c>
      <c r="F1030">
        <v>7.1958489144804558E-2</v>
      </c>
      <c r="G1030">
        <v>1.271575999693729E-2</v>
      </c>
      <c r="H1030" t="b">
        <v>0</v>
      </c>
      <c r="I1030" t="b">
        <v>0</v>
      </c>
      <c r="J1030" t="b">
        <v>0</v>
      </c>
    </row>
    <row r="1031" spans="1:10" hidden="1" x14ac:dyDescent="0.2">
      <c r="A1031" t="s">
        <v>499</v>
      </c>
      <c r="B1031" t="str">
        <f>VLOOKUP(Table16[[#This Row],[Metabolite ID]],Table18[],2,FALSE)</f>
        <v>X - 17145</v>
      </c>
      <c r="C1031" t="s">
        <v>1120</v>
      </c>
      <c r="D1031">
        <v>599</v>
      </c>
      <c r="E1031">
        <v>-0.23941962201078715</v>
      </c>
      <c r="F1031">
        <v>8.5260349326716028E-2</v>
      </c>
      <c r="G1031">
        <v>4.9834685595364107E-3</v>
      </c>
      <c r="H1031" t="b">
        <v>0</v>
      </c>
      <c r="I1031" t="b">
        <v>0</v>
      </c>
      <c r="J1031" t="b">
        <v>0</v>
      </c>
    </row>
    <row r="1032" spans="1:10" hidden="1" x14ac:dyDescent="0.2">
      <c r="A1032" t="s">
        <v>499</v>
      </c>
      <c r="B1032" t="str">
        <f>VLOOKUP(Table16[[#This Row],[Metabolite ID]],Table18[],2,FALSE)</f>
        <v>X - 17145</v>
      </c>
      <c r="C1032" t="s">
        <v>1121</v>
      </c>
      <c r="D1032">
        <v>599</v>
      </c>
      <c r="E1032">
        <v>-0.12875857263542834</v>
      </c>
      <c r="F1032">
        <v>0.26972177398638925</v>
      </c>
      <c r="G1032">
        <v>0.63326916385032817</v>
      </c>
      <c r="H1032" t="b">
        <v>0</v>
      </c>
      <c r="I1032" t="b">
        <v>0</v>
      </c>
      <c r="J1032" t="b">
        <v>0</v>
      </c>
    </row>
    <row r="1033" spans="1:10" hidden="1" x14ac:dyDescent="0.2">
      <c r="A1033" t="s">
        <v>499</v>
      </c>
      <c r="B1033" t="str">
        <f>VLOOKUP(Table16[[#This Row],[Metabolite ID]],Table18[],2,FALSE)</f>
        <v>X - 17145</v>
      </c>
      <c r="C1033" t="s">
        <v>1122</v>
      </c>
      <c r="D1033">
        <v>599</v>
      </c>
      <c r="E1033">
        <v>-0.2380495590362095</v>
      </c>
      <c r="F1033">
        <v>0.17505009173587777</v>
      </c>
      <c r="G1033">
        <v>0.17437595832132244</v>
      </c>
      <c r="H1033" t="b">
        <v>0</v>
      </c>
      <c r="I1033" t="b">
        <v>0</v>
      </c>
      <c r="J1033" t="b">
        <v>0</v>
      </c>
    </row>
    <row r="1034" spans="1:10" hidden="1" x14ac:dyDescent="0.2">
      <c r="A1034" t="s">
        <v>499</v>
      </c>
      <c r="B1034" t="str">
        <f>VLOOKUP(Table16[[#This Row],[Metabolite ID]],Table18[],2,FALSE)</f>
        <v>X - 17145</v>
      </c>
      <c r="C1034" t="s">
        <v>1123</v>
      </c>
      <c r="D1034">
        <v>599</v>
      </c>
      <c r="E1034">
        <v>-0.24637872331303853</v>
      </c>
      <c r="F1034">
        <v>0.13286294033152676</v>
      </c>
      <c r="G1034">
        <v>6.4177369189541797E-2</v>
      </c>
      <c r="H1034" t="b">
        <v>0</v>
      </c>
      <c r="I1034" t="b">
        <v>0</v>
      </c>
      <c r="J1034" t="b">
        <v>0</v>
      </c>
    </row>
    <row r="1035" spans="1:10" x14ac:dyDescent="0.2">
      <c r="A1035" t="s">
        <v>682</v>
      </c>
      <c r="B1035" t="str">
        <f>VLOOKUP(Table16[[#This Row],[Metabolite ID]],Table18[],2,FALSE)</f>
        <v>1,2-dilinoleoyl-GPC (18:2/18:2)</v>
      </c>
      <c r="C1035" t="s">
        <v>1116</v>
      </c>
      <c r="D1035">
        <v>599</v>
      </c>
      <c r="E1035">
        <v>-0.19847270955874885</v>
      </c>
      <c r="F1035">
        <v>4.998037262458959E-2</v>
      </c>
      <c r="G1035" s="6">
        <v>7.1567672749182752E-5</v>
      </c>
      <c r="H1035" t="b">
        <v>0</v>
      </c>
      <c r="I1035" t="b">
        <v>0</v>
      </c>
      <c r="J1035" t="b">
        <v>0</v>
      </c>
    </row>
    <row r="1036" spans="1:10" hidden="1" x14ac:dyDescent="0.2">
      <c r="A1036" t="s">
        <v>682</v>
      </c>
      <c r="B1036" t="str">
        <f>VLOOKUP(Table16[[#This Row],[Metabolite ID]],Table18[],2,FALSE)</f>
        <v>1,2-dilinoleoyl-GPC (18:2/18:2)</v>
      </c>
      <c r="C1036" t="s">
        <v>1117</v>
      </c>
      <c r="D1036">
        <v>599</v>
      </c>
      <c r="E1036">
        <v>-0.19847270955874885</v>
      </c>
      <c r="F1036">
        <v>4.782644510661041E-2</v>
      </c>
      <c r="G1036">
        <v>3.3268907713825519E-5</v>
      </c>
      <c r="H1036" t="b">
        <v>0</v>
      </c>
      <c r="I1036" t="b">
        <v>0</v>
      </c>
      <c r="J1036" t="b">
        <v>0</v>
      </c>
    </row>
    <row r="1037" spans="1:10" hidden="1" x14ac:dyDescent="0.2">
      <c r="A1037" t="s">
        <v>682</v>
      </c>
      <c r="B1037" t="str">
        <f>VLOOKUP(Table16[[#This Row],[Metabolite ID]],Table18[],2,FALSE)</f>
        <v>1,2-dilinoleoyl-GPC (18:2/18:2)</v>
      </c>
      <c r="C1037" t="s">
        <v>1118</v>
      </c>
      <c r="D1037">
        <v>599</v>
      </c>
      <c r="E1037">
        <v>-0.19818052434341221</v>
      </c>
      <c r="F1037">
        <v>4.8328916256993572E-2</v>
      </c>
      <c r="G1037">
        <v>4.1197087616346062E-5</v>
      </c>
      <c r="H1037" t="b">
        <v>0</v>
      </c>
      <c r="I1037" t="b">
        <v>0</v>
      </c>
      <c r="J1037" t="b">
        <v>0</v>
      </c>
    </row>
    <row r="1038" spans="1:10" hidden="1" x14ac:dyDescent="0.2">
      <c r="A1038" t="s">
        <v>682</v>
      </c>
      <c r="B1038" t="str">
        <f>VLOOKUP(Table16[[#This Row],[Metabolite ID]],Table18[],2,FALSE)</f>
        <v>1,2-dilinoleoyl-GPC (18:2/18:2)</v>
      </c>
      <c r="C1038" t="s">
        <v>1119</v>
      </c>
      <c r="D1038">
        <v>599</v>
      </c>
      <c r="E1038">
        <v>-0.15414220183486238</v>
      </c>
      <c r="F1038">
        <v>7.3616728881913937E-2</v>
      </c>
      <c r="G1038">
        <v>3.6273569560993334E-2</v>
      </c>
      <c r="H1038" t="b">
        <v>0</v>
      </c>
      <c r="I1038" t="b">
        <v>0</v>
      </c>
      <c r="J1038" t="b">
        <v>0</v>
      </c>
    </row>
    <row r="1039" spans="1:10" hidden="1" x14ac:dyDescent="0.2">
      <c r="A1039" t="s">
        <v>682</v>
      </c>
      <c r="B1039" t="str">
        <f>VLOOKUP(Table16[[#This Row],[Metabolite ID]],Table18[],2,FALSE)</f>
        <v>1,2-dilinoleoyl-GPC (18:2/18:2)</v>
      </c>
      <c r="C1039" t="s">
        <v>1120</v>
      </c>
      <c r="D1039">
        <v>599</v>
      </c>
      <c r="E1039">
        <v>-0.17043439994130796</v>
      </c>
      <c r="F1039">
        <v>8.1777586501158975E-2</v>
      </c>
      <c r="G1039">
        <v>3.7149146096479194E-2</v>
      </c>
      <c r="H1039" t="b">
        <v>0</v>
      </c>
      <c r="I1039" t="b">
        <v>0</v>
      </c>
      <c r="J1039" t="b">
        <v>0</v>
      </c>
    </row>
    <row r="1040" spans="1:10" hidden="1" x14ac:dyDescent="0.2">
      <c r="A1040" t="s">
        <v>682</v>
      </c>
      <c r="B1040" t="str">
        <f>VLOOKUP(Table16[[#This Row],[Metabolite ID]],Table18[],2,FALSE)</f>
        <v>1,2-dilinoleoyl-GPC (18:2/18:2)</v>
      </c>
      <c r="C1040" t="s">
        <v>1121</v>
      </c>
      <c r="D1040">
        <v>599</v>
      </c>
      <c r="E1040">
        <v>-1.4797948780469916E-2</v>
      </c>
      <c r="F1040">
        <v>0.2562305355802369</v>
      </c>
      <c r="G1040">
        <v>0.95396508286955517</v>
      </c>
      <c r="H1040" t="b">
        <v>0</v>
      </c>
      <c r="I1040" t="b">
        <v>0</v>
      </c>
      <c r="J1040" t="b">
        <v>0</v>
      </c>
    </row>
    <row r="1041" spans="1:10" hidden="1" x14ac:dyDescent="0.2">
      <c r="A1041" t="s">
        <v>682</v>
      </c>
      <c r="B1041" t="str">
        <f>VLOOKUP(Table16[[#This Row],[Metabolite ID]],Table18[],2,FALSE)</f>
        <v>1,2-dilinoleoyl-GPC (18:2/18:2)</v>
      </c>
      <c r="C1041" t="s">
        <v>1122</v>
      </c>
      <c r="D1041">
        <v>599</v>
      </c>
      <c r="E1041">
        <v>-0.15389743730346961</v>
      </c>
      <c r="F1041">
        <v>0.17451759655425697</v>
      </c>
      <c r="G1041">
        <v>0.3782150473515643</v>
      </c>
      <c r="H1041" t="b">
        <v>0</v>
      </c>
      <c r="I1041" t="b">
        <v>0</v>
      </c>
      <c r="J1041" t="b">
        <v>0</v>
      </c>
    </row>
    <row r="1042" spans="1:10" hidden="1" x14ac:dyDescent="0.2">
      <c r="A1042" t="s">
        <v>682</v>
      </c>
      <c r="B1042" t="str">
        <f>VLOOKUP(Table16[[#This Row],[Metabolite ID]],Table18[],2,FALSE)</f>
        <v>1,2-dilinoleoyl-GPC (18:2/18:2)</v>
      </c>
      <c r="C1042" t="s">
        <v>1123</v>
      </c>
      <c r="D1042">
        <v>599</v>
      </c>
      <c r="E1042">
        <v>-0.18138942109845702</v>
      </c>
      <c r="F1042">
        <v>0.13859706294227941</v>
      </c>
      <c r="G1042">
        <v>0.19112135907914798</v>
      </c>
      <c r="H1042" t="b">
        <v>0</v>
      </c>
      <c r="I1042" t="b">
        <v>0</v>
      </c>
      <c r="J1042" t="b">
        <v>0</v>
      </c>
    </row>
    <row r="1043" spans="1:10" x14ac:dyDescent="0.2">
      <c r="A1043" t="s">
        <v>683</v>
      </c>
      <c r="B1043" t="str">
        <f>VLOOKUP(Table16[[#This Row],[Metabolite ID]],Table18[],2,FALSE)</f>
        <v>sphinganine-1-phosphate</v>
      </c>
      <c r="C1043" t="s">
        <v>1116</v>
      </c>
      <c r="D1043">
        <v>599</v>
      </c>
      <c r="E1043">
        <v>-0.20969893770971215</v>
      </c>
      <c r="F1043">
        <v>5.3214269587746062E-2</v>
      </c>
      <c r="G1043" s="6">
        <v>8.1260314504562751E-5</v>
      </c>
      <c r="H1043" t="b">
        <v>0</v>
      </c>
      <c r="I1043" t="b">
        <v>0</v>
      </c>
      <c r="J1043" t="b">
        <v>0</v>
      </c>
    </row>
    <row r="1044" spans="1:10" hidden="1" x14ac:dyDescent="0.2">
      <c r="A1044" t="s">
        <v>683</v>
      </c>
      <c r="B1044" t="str">
        <f>VLOOKUP(Table16[[#This Row],[Metabolite ID]],Table18[],2,FALSE)</f>
        <v>sphinganine-1-phosphate</v>
      </c>
      <c r="C1044" t="s">
        <v>1117</v>
      </c>
      <c r="D1044">
        <v>599</v>
      </c>
      <c r="E1044">
        <v>-0.20969893770971215</v>
      </c>
      <c r="F1044">
        <v>4.7860353262974109E-2</v>
      </c>
      <c r="G1044">
        <v>1.1787861196099575E-5</v>
      </c>
      <c r="H1044" t="b">
        <v>0</v>
      </c>
      <c r="I1044" t="b">
        <v>0</v>
      </c>
      <c r="J1044" t="b">
        <v>0</v>
      </c>
    </row>
    <row r="1045" spans="1:10" hidden="1" x14ac:dyDescent="0.2">
      <c r="A1045" t="s">
        <v>683</v>
      </c>
      <c r="B1045" t="str">
        <f>VLOOKUP(Table16[[#This Row],[Metabolite ID]],Table18[],2,FALSE)</f>
        <v>sphinganine-1-phosphate</v>
      </c>
      <c r="C1045" t="s">
        <v>1118</v>
      </c>
      <c r="D1045">
        <v>599</v>
      </c>
      <c r="E1045">
        <v>-0.20921803039116862</v>
      </c>
      <c r="F1045">
        <v>4.8419564120491858E-2</v>
      </c>
      <c r="G1045">
        <v>1.55365934099025E-5</v>
      </c>
      <c r="H1045" t="b">
        <v>0</v>
      </c>
      <c r="I1045" t="b">
        <v>0</v>
      </c>
      <c r="J1045" t="b">
        <v>0</v>
      </c>
    </row>
    <row r="1046" spans="1:10" hidden="1" x14ac:dyDescent="0.2">
      <c r="A1046" t="s">
        <v>683</v>
      </c>
      <c r="B1046" t="str">
        <f>VLOOKUP(Table16[[#This Row],[Metabolite ID]],Table18[],2,FALSE)</f>
        <v>sphinganine-1-phosphate</v>
      </c>
      <c r="C1046" t="s">
        <v>1119</v>
      </c>
      <c r="D1046">
        <v>599</v>
      </c>
      <c r="E1046">
        <v>-0.23170634146341462</v>
      </c>
      <c r="F1046">
        <v>7.488758557531687E-2</v>
      </c>
      <c r="G1046">
        <v>1.9744058840998756E-3</v>
      </c>
      <c r="H1046" t="b">
        <v>0</v>
      </c>
      <c r="I1046" t="b">
        <v>0</v>
      </c>
      <c r="J1046" t="b">
        <v>0</v>
      </c>
    </row>
    <row r="1047" spans="1:10" hidden="1" x14ac:dyDescent="0.2">
      <c r="A1047" t="s">
        <v>683</v>
      </c>
      <c r="B1047" t="str">
        <f>VLOOKUP(Table16[[#This Row],[Metabolite ID]],Table18[],2,FALSE)</f>
        <v>sphinganine-1-phosphate</v>
      </c>
      <c r="C1047" t="s">
        <v>1120</v>
      </c>
      <c r="D1047">
        <v>599</v>
      </c>
      <c r="E1047">
        <v>-0.13825142738917767</v>
      </c>
      <c r="F1047">
        <v>8.0552631090126892E-2</v>
      </c>
      <c r="G1047">
        <v>8.6109540492795233E-2</v>
      </c>
      <c r="H1047" t="b">
        <v>0</v>
      </c>
      <c r="I1047" t="b">
        <v>0</v>
      </c>
      <c r="J1047" t="b">
        <v>0</v>
      </c>
    </row>
    <row r="1048" spans="1:10" hidden="1" x14ac:dyDescent="0.2">
      <c r="A1048" t="s">
        <v>683</v>
      </c>
      <c r="B1048" t="str">
        <f>VLOOKUP(Table16[[#This Row],[Metabolite ID]],Table18[],2,FALSE)</f>
        <v>sphinganine-1-phosphate</v>
      </c>
      <c r="C1048" t="s">
        <v>1121</v>
      </c>
      <c r="D1048">
        <v>599</v>
      </c>
      <c r="E1048">
        <v>-0.20050470988970304</v>
      </c>
      <c r="F1048">
        <v>0.26489086093968345</v>
      </c>
      <c r="G1048">
        <v>0.44938795162111733</v>
      </c>
      <c r="H1048" t="b">
        <v>0</v>
      </c>
      <c r="I1048" t="b">
        <v>0</v>
      </c>
      <c r="J1048" t="b">
        <v>0</v>
      </c>
    </row>
    <row r="1049" spans="1:10" hidden="1" x14ac:dyDescent="0.2">
      <c r="A1049" t="s">
        <v>683</v>
      </c>
      <c r="B1049" t="str">
        <f>VLOOKUP(Table16[[#This Row],[Metabolite ID]],Table18[],2,FALSE)</f>
        <v>sphinganine-1-phosphate</v>
      </c>
      <c r="C1049" t="s">
        <v>1122</v>
      </c>
      <c r="D1049">
        <v>599</v>
      </c>
      <c r="E1049">
        <v>3.8449207028195431E-2</v>
      </c>
      <c r="F1049">
        <v>0.18696912702293689</v>
      </c>
      <c r="G1049">
        <v>0.83713845619616722</v>
      </c>
      <c r="H1049" t="b">
        <v>0</v>
      </c>
      <c r="I1049" t="b">
        <v>0</v>
      </c>
      <c r="J1049" t="b">
        <v>0</v>
      </c>
    </row>
    <row r="1050" spans="1:10" hidden="1" x14ac:dyDescent="0.2">
      <c r="A1050" t="s">
        <v>683</v>
      </c>
      <c r="B1050" t="str">
        <f>VLOOKUP(Table16[[#This Row],[Metabolite ID]],Table18[],2,FALSE)</f>
        <v>sphinganine-1-phosphate</v>
      </c>
      <c r="C1050" t="s">
        <v>1123</v>
      </c>
      <c r="D1050">
        <v>599</v>
      </c>
      <c r="E1050">
        <v>5.2912510288302329E-2</v>
      </c>
      <c r="F1050">
        <v>0.14705097925111141</v>
      </c>
      <c r="G1050">
        <v>0.71910580687847236</v>
      </c>
      <c r="H1050" t="b">
        <v>0</v>
      </c>
      <c r="I1050" t="b">
        <v>0</v>
      </c>
      <c r="J1050" t="b">
        <v>0</v>
      </c>
    </row>
    <row r="1051" spans="1:10" x14ac:dyDescent="0.2">
      <c r="A1051" t="s">
        <v>262</v>
      </c>
      <c r="B1051" t="str">
        <f>VLOOKUP(Table16[[#This Row],[Metabolite ID]],Table18[],2,FALSE)</f>
        <v>2-linoleoyl-GPC (18:2)*</v>
      </c>
      <c r="C1051" t="s">
        <v>1116</v>
      </c>
      <c r="D1051">
        <v>599</v>
      </c>
      <c r="E1051">
        <v>-0.19530550075782011</v>
      </c>
      <c r="F1051">
        <v>4.9858460748826348E-2</v>
      </c>
      <c r="G1051" s="6">
        <v>8.9583883584435218E-5</v>
      </c>
      <c r="H1051" t="b">
        <v>0</v>
      </c>
      <c r="I1051" t="b">
        <v>0</v>
      </c>
      <c r="J1051" t="b">
        <v>0</v>
      </c>
    </row>
    <row r="1052" spans="1:10" hidden="1" x14ac:dyDescent="0.2">
      <c r="A1052" t="s">
        <v>262</v>
      </c>
      <c r="B1052" t="str">
        <f>VLOOKUP(Table16[[#This Row],[Metabolite ID]],Table18[],2,FALSE)</f>
        <v>2-linoleoyl-GPC (18:2)*</v>
      </c>
      <c r="C1052" t="s">
        <v>1117</v>
      </c>
      <c r="D1052">
        <v>599</v>
      </c>
      <c r="E1052">
        <v>-0.19530550075782011</v>
      </c>
      <c r="F1052">
        <v>4.774285394183795E-2</v>
      </c>
      <c r="G1052">
        <v>4.2992525145365816E-5</v>
      </c>
      <c r="H1052" t="b">
        <v>0</v>
      </c>
      <c r="I1052" t="b">
        <v>0</v>
      </c>
      <c r="J1052" t="b">
        <v>0</v>
      </c>
    </row>
    <row r="1053" spans="1:10" hidden="1" x14ac:dyDescent="0.2">
      <c r="A1053" t="s">
        <v>262</v>
      </c>
      <c r="B1053" t="str">
        <f>VLOOKUP(Table16[[#This Row],[Metabolite ID]],Table18[],2,FALSE)</f>
        <v>2-linoleoyl-GPC (18:2)*</v>
      </c>
      <c r="C1053" t="s">
        <v>1118</v>
      </c>
      <c r="D1053">
        <v>599</v>
      </c>
      <c r="E1053">
        <v>-0.19501568466105421</v>
      </c>
      <c r="F1053">
        <v>4.8242684711411757E-2</v>
      </c>
      <c r="G1053">
        <v>5.2909423629518961E-5</v>
      </c>
      <c r="H1053" t="b">
        <v>0</v>
      </c>
      <c r="I1053" t="b">
        <v>0</v>
      </c>
      <c r="J1053" t="b">
        <v>0</v>
      </c>
    </row>
    <row r="1054" spans="1:10" hidden="1" x14ac:dyDescent="0.2">
      <c r="A1054" t="s">
        <v>262</v>
      </c>
      <c r="B1054" t="str">
        <f>VLOOKUP(Table16[[#This Row],[Metabolite ID]],Table18[],2,FALSE)</f>
        <v>2-linoleoyl-GPC (18:2)*</v>
      </c>
      <c r="C1054" t="s">
        <v>1119</v>
      </c>
      <c r="D1054">
        <v>599</v>
      </c>
      <c r="E1054">
        <v>-0.16655714285714285</v>
      </c>
      <c r="F1054">
        <v>7.0879568514134406E-2</v>
      </c>
      <c r="G1054">
        <v>1.8780416396074626E-2</v>
      </c>
      <c r="H1054" t="b">
        <v>0</v>
      </c>
      <c r="I1054" t="b">
        <v>0</v>
      </c>
      <c r="J1054" t="b">
        <v>0</v>
      </c>
    </row>
    <row r="1055" spans="1:10" hidden="1" x14ac:dyDescent="0.2">
      <c r="A1055" t="s">
        <v>262</v>
      </c>
      <c r="B1055" t="str">
        <f>VLOOKUP(Table16[[#This Row],[Metabolite ID]],Table18[],2,FALSE)</f>
        <v>2-linoleoyl-GPC (18:2)*</v>
      </c>
      <c r="C1055" t="s">
        <v>1120</v>
      </c>
      <c r="D1055">
        <v>599</v>
      </c>
      <c r="E1055">
        <v>-0.14553241282188725</v>
      </c>
      <c r="F1055">
        <v>8.0067540961758471E-2</v>
      </c>
      <c r="G1055">
        <v>6.9122139005442354E-2</v>
      </c>
      <c r="H1055" t="b">
        <v>0</v>
      </c>
      <c r="I1055" t="b">
        <v>0</v>
      </c>
      <c r="J1055" t="b">
        <v>0</v>
      </c>
    </row>
    <row r="1056" spans="1:10" hidden="1" x14ac:dyDescent="0.2">
      <c r="A1056" t="s">
        <v>262</v>
      </c>
      <c r="B1056" t="str">
        <f>VLOOKUP(Table16[[#This Row],[Metabolite ID]],Table18[],2,FALSE)</f>
        <v>2-linoleoyl-GPC (18:2)*</v>
      </c>
      <c r="C1056" t="s">
        <v>1121</v>
      </c>
      <c r="D1056">
        <v>599</v>
      </c>
      <c r="E1056">
        <v>-0.20232260057125373</v>
      </c>
      <c r="F1056">
        <v>0.2780191149096754</v>
      </c>
      <c r="G1056">
        <v>0.46706426056692452</v>
      </c>
      <c r="H1056" t="b">
        <v>0</v>
      </c>
      <c r="I1056" t="b">
        <v>0</v>
      </c>
      <c r="J1056" t="b">
        <v>0</v>
      </c>
    </row>
    <row r="1057" spans="1:10" hidden="1" x14ac:dyDescent="0.2">
      <c r="A1057" t="s">
        <v>262</v>
      </c>
      <c r="B1057" t="str">
        <f>VLOOKUP(Table16[[#This Row],[Metabolite ID]],Table18[],2,FALSE)</f>
        <v>2-linoleoyl-GPC (18:2)*</v>
      </c>
      <c r="C1057" t="s">
        <v>1122</v>
      </c>
      <c r="D1057">
        <v>599</v>
      </c>
      <c r="E1057">
        <v>-0.15104429982771173</v>
      </c>
      <c r="F1057">
        <v>0.18533842326770997</v>
      </c>
      <c r="G1057">
        <v>0.41541687429497587</v>
      </c>
      <c r="H1057" t="b">
        <v>0</v>
      </c>
      <c r="I1057" t="b">
        <v>0</v>
      </c>
      <c r="J1057" t="b">
        <v>0</v>
      </c>
    </row>
    <row r="1058" spans="1:10" hidden="1" x14ac:dyDescent="0.2">
      <c r="A1058" t="s">
        <v>262</v>
      </c>
      <c r="B1058" t="str">
        <f>VLOOKUP(Table16[[#This Row],[Metabolite ID]],Table18[],2,FALSE)</f>
        <v>2-linoleoyl-GPC (18:2)*</v>
      </c>
      <c r="C1058" t="s">
        <v>1123</v>
      </c>
      <c r="D1058">
        <v>599</v>
      </c>
      <c r="E1058">
        <v>-0.30358847797488914</v>
      </c>
      <c r="F1058">
        <v>0.13815379341152229</v>
      </c>
      <c r="G1058">
        <v>2.8370425564927363E-2</v>
      </c>
      <c r="H1058" t="b">
        <v>0</v>
      </c>
      <c r="I1058" t="b">
        <v>0</v>
      </c>
      <c r="J1058" t="b">
        <v>0</v>
      </c>
    </row>
    <row r="1059" spans="1:10" x14ac:dyDescent="0.2">
      <c r="A1059" t="s">
        <v>713</v>
      </c>
      <c r="B1059" t="str">
        <f>VLOOKUP(Table16[[#This Row],[Metabolite ID]],Table18[],2,FALSE)</f>
        <v>1-(1-enyl-oleoyl)-GPC (P-18:1)*</v>
      </c>
      <c r="C1059" t="s">
        <v>1116</v>
      </c>
      <c r="D1059">
        <v>599</v>
      </c>
      <c r="E1059">
        <v>-0.21672937547125842</v>
      </c>
      <c r="F1059">
        <v>5.5378619332879457E-2</v>
      </c>
      <c r="G1059" s="6">
        <v>9.0932865440644865E-5</v>
      </c>
      <c r="H1059" t="b">
        <v>0</v>
      </c>
      <c r="I1059" t="b">
        <v>0</v>
      </c>
      <c r="J1059" t="b">
        <v>0</v>
      </c>
    </row>
    <row r="1060" spans="1:10" hidden="1" x14ac:dyDescent="0.2">
      <c r="A1060" t="s">
        <v>713</v>
      </c>
      <c r="B1060" t="str">
        <f>VLOOKUP(Table16[[#This Row],[Metabolite ID]],Table18[],2,FALSE)</f>
        <v>1-(1-enyl-oleoyl)-GPC (P-18:1)*</v>
      </c>
      <c r="C1060" t="s">
        <v>1117</v>
      </c>
      <c r="D1060">
        <v>599</v>
      </c>
      <c r="E1060">
        <v>-0.21672937547125842</v>
      </c>
      <c r="F1060">
        <v>4.7968948035607299E-2</v>
      </c>
      <c r="G1060">
        <v>6.2391663967621738E-6</v>
      </c>
      <c r="H1060" t="b">
        <v>0</v>
      </c>
      <c r="I1060" t="b">
        <v>0</v>
      </c>
      <c r="J1060" t="b">
        <v>0</v>
      </c>
    </row>
    <row r="1061" spans="1:10" hidden="1" x14ac:dyDescent="0.2">
      <c r="A1061" t="s">
        <v>713</v>
      </c>
      <c r="B1061" t="str">
        <f>VLOOKUP(Table16[[#This Row],[Metabolite ID]],Table18[],2,FALSE)</f>
        <v>1-(1-enyl-oleoyl)-GPC (P-18:1)*</v>
      </c>
      <c r="C1061" t="s">
        <v>1118</v>
      </c>
      <c r="D1061">
        <v>599</v>
      </c>
      <c r="E1061">
        <v>-0.21632365036490392</v>
      </c>
      <c r="F1061">
        <v>4.8577181371998519E-2</v>
      </c>
      <c r="G1061">
        <v>8.4601942192152804E-6</v>
      </c>
      <c r="H1061" t="b">
        <v>0</v>
      </c>
      <c r="I1061" t="b">
        <v>0</v>
      </c>
      <c r="J1061" t="b">
        <v>0</v>
      </c>
    </row>
    <row r="1062" spans="1:10" hidden="1" x14ac:dyDescent="0.2">
      <c r="A1062" t="s">
        <v>713</v>
      </c>
      <c r="B1062" t="str">
        <f>VLOOKUP(Table16[[#This Row],[Metabolite ID]],Table18[],2,FALSE)</f>
        <v>1-(1-enyl-oleoyl)-GPC (P-18:1)*</v>
      </c>
      <c r="C1062" t="s">
        <v>1119</v>
      </c>
      <c r="D1062">
        <v>599</v>
      </c>
      <c r="E1062">
        <v>-0.19234152542372882</v>
      </c>
      <c r="F1062">
        <v>7.531018996240979E-2</v>
      </c>
      <c r="G1062">
        <v>1.0649609834872547E-2</v>
      </c>
      <c r="H1062" t="b">
        <v>0</v>
      </c>
      <c r="I1062" t="b">
        <v>0</v>
      </c>
      <c r="J1062" t="b">
        <v>0</v>
      </c>
    </row>
    <row r="1063" spans="1:10" hidden="1" x14ac:dyDescent="0.2">
      <c r="A1063" t="s">
        <v>713</v>
      </c>
      <c r="B1063" t="str">
        <f>VLOOKUP(Table16[[#This Row],[Metabolite ID]],Table18[],2,FALSE)</f>
        <v>1-(1-enyl-oleoyl)-GPC (P-18:1)*</v>
      </c>
      <c r="C1063" t="s">
        <v>1120</v>
      </c>
      <c r="D1063">
        <v>599</v>
      </c>
      <c r="E1063">
        <v>-0.25397833547993137</v>
      </c>
      <c r="F1063">
        <v>8.4646321908067632E-2</v>
      </c>
      <c r="G1063">
        <v>2.6956763541708742E-3</v>
      </c>
      <c r="H1063" t="b">
        <v>0</v>
      </c>
      <c r="I1063" t="b">
        <v>0</v>
      </c>
      <c r="J1063" t="b">
        <v>0</v>
      </c>
    </row>
    <row r="1064" spans="1:10" hidden="1" x14ac:dyDescent="0.2">
      <c r="A1064" t="s">
        <v>713</v>
      </c>
      <c r="B1064" t="str">
        <f>VLOOKUP(Table16[[#This Row],[Metabolite ID]],Table18[],2,FALSE)</f>
        <v>1-(1-enyl-oleoyl)-GPC (P-18:1)*</v>
      </c>
      <c r="C1064" t="s">
        <v>1121</v>
      </c>
      <c r="D1064">
        <v>599</v>
      </c>
      <c r="E1064">
        <v>-0.5585875384532617</v>
      </c>
      <c r="F1064">
        <v>0.26632697931329963</v>
      </c>
      <c r="G1064">
        <v>3.6379641676502664E-2</v>
      </c>
      <c r="H1064" t="b">
        <v>0</v>
      </c>
      <c r="I1064" t="b">
        <v>0</v>
      </c>
      <c r="J1064" t="b">
        <v>0</v>
      </c>
    </row>
    <row r="1065" spans="1:10" hidden="1" x14ac:dyDescent="0.2">
      <c r="A1065" t="s">
        <v>713</v>
      </c>
      <c r="B1065" t="str">
        <f>VLOOKUP(Table16[[#This Row],[Metabolite ID]],Table18[],2,FALSE)</f>
        <v>1-(1-enyl-oleoyl)-GPC (P-18:1)*</v>
      </c>
      <c r="C1065" t="s">
        <v>1122</v>
      </c>
      <c r="D1065">
        <v>599</v>
      </c>
      <c r="E1065">
        <v>-0.320107485766842</v>
      </c>
      <c r="F1065">
        <v>0.16432986963716736</v>
      </c>
      <c r="G1065">
        <v>5.1887642014697852E-2</v>
      </c>
      <c r="H1065" t="b">
        <v>0</v>
      </c>
      <c r="I1065" t="b">
        <v>0</v>
      </c>
      <c r="J1065" t="b">
        <v>0</v>
      </c>
    </row>
    <row r="1066" spans="1:10" hidden="1" x14ac:dyDescent="0.2">
      <c r="A1066" t="s">
        <v>713</v>
      </c>
      <c r="B1066" t="str">
        <f>VLOOKUP(Table16[[#This Row],[Metabolite ID]],Table18[],2,FALSE)</f>
        <v>1-(1-enyl-oleoyl)-GPC (P-18:1)*</v>
      </c>
      <c r="C1066" t="s">
        <v>1123</v>
      </c>
      <c r="D1066">
        <v>599</v>
      </c>
      <c r="E1066">
        <v>-0.4282523574773176</v>
      </c>
      <c r="F1066">
        <v>0.1533099034585105</v>
      </c>
      <c r="G1066">
        <v>5.3834069048103094E-3</v>
      </c>
      <c r="H1066" t="b">
        <v>0</v>
      </c>
      <c r="I1066" t="b">
        <v>0</v>
      </c>
      <c r="J1066" t="b">
        <v>0</v>
      </c>
    </row>
    <row r="1067" spans="1:10" x14ac:dyDescent="0.2">
      <c r="A1067" t="s">
        <v>37</v>
      </c>
      <c r="B1067" t="str">
        <f>VLOOKUP(Table16[[#This Row],[Metabolite ID]],Table18[],2,FALSE)</f>
        <v>uridine</v>
      </c>
      <c r="C1067" t="s">
        <v>1116</v>
      </c>
      <c r="D1067">
        <v>599</v>
      </c>
      <c r="E1067">
        <v>0.1862792515847593</v>
      </c>
      <c r="F1067">
        <v>4.7742052556597588E-2</v>
      </c>
      <c r="G1067" s="6">
        <v>9.5485727656185142E-5</v>
      </c>
      <c r="H1067" t="b">
        <v>0</v>
      </c>
      <c r="I1067" t="b">
        <v>0</v>
      </c>
      <c r="J1067" t="b">
        <v>0</v>
      </c>
    </row>
    <row r="1068" spans="1:10" hidden="1" x14ac:dyDescent="0.2">
      <c r="A1068" t="s">
        <v>37</v>
      </c>
      <c r="B1068" t="str">
        <f>VLOOKUP(Table16[[#This Row],[Metabolite ID]],Table18[],2,FALSE)</f>
        <v>uridine</v>
      </c>
      <c r="C1068" t="s">
        <v>1117</v>
      </c>
      <c r="D1068">
        <v>599</v>
      </c>
      <c r="E1068">
        <v>0.1862792515847593</v>
      </c>
      <c r="F1068">
        <v>4.7742052556597588E-2</v>
      </c>
      <c r="G1068">
        <v>9.5485727656185142E-5</v>
      </c>
      <c r="H1068" t="b">
        <v>0</v>
      </c>
      <c r="I1068" t="b">
        <v>0</v>
      </c>
      <c r="J1068" t="b">
        <v>0</v>
      </c>
    </row>
    <row r="1069" spans="1:10" hidden="1" x14ac:dyDescent="0.2">
      <c r="A1069" t="s">
        <v>37</v>
      </c>
      <c r="B1069" t="str">
        <f>VLOOKUP(Table16[[#This Row],[Metabolite ID]],Table18[],2,FALSE)</f>
        <v>uridine</v>
      </c>
      <c r="C1069" t="s">
        <v>1118</v>
      </c>
      <c r="D1069">
        <v>599</v>
      </c>
      <c r="E1069">
        <v>0.18789756316138972</v>
      </c>
      <c r="F1069">
        <v>4.8178533804956056E-2</v>
      </c>
      <c r="G1069">
        <v>9.6182121983578534E-5</v>
      </c>
      <c r="H1069" t="b">
        <v>0</v>
      </c>
      <c r="I1069" t="b">
        <v>0</v>
      </c>
      <c r="J1069" t="b">
        <v>0</v>
      </c>
    </row>
    <row r="1070" spans="1:10" hidden="1" x14ac:dyDescent="0.2">
      <c r="A1070" t="s">
        <v>37</v>
      </c>
      <c r="B1070" t="str">
        <f>VLOOKUP(Table16[[#This Row],[Metabolite ID]],Table18[],2,FALSE)</f>
        <v>uridine</v>
      </c>
      <c r="C1070" t="s">
        <v>1119</v>
      </c>
      <c r="D1070">
        <v>599</v>
      </c>
      <c r="E1070">
        <v>0.20114060150375943</v>
      </c>
      <c r="F1070">
        <v>7.1733174943270001E-2</v>
      </c>
      <c r="G1070">
        <v>5.0471205158013647E-3</v>
      </c>
      <c r="H1070" t="b">
        <v>0</v>
      </c>
      <c r="I1070" t="b">
        <v>0</v>
      </c>
      <c r="J1070" t="b">
        <v>0</v>
      </c>
    </row>
    <row r="1071" spans="1:10" hidden="1" x14ac:dyDescent="0.2">
      <c r="A1071" t="s">
        <v>37</v>
      </c>
      <c r="B1071" t="str">
        <f>VLOOKUP(Table16[[#This Row],[Metabolite ID]],Table18[],2,FALSE)</f>
        <v>uridine</v>
      </c>
      <c r="C1071" t="s">
        <v>1120</v>
      </c>
      <c r="D1071">
        <v>599</v>
      </c>
      <c r="E1071">
        <v>0.16364079941580803</v>
      </c>
      <c r="F1071">
        <v>7.6932734131200928E-2</v>
      </c>
      <c r="G1071">
        <v>3.3414819679227145E-2</v>
      </c>
      <c r="H1071" t="b">
        <v>0</v>
      </c>
      <c r="I1071" t="b">
        <v>0</v>
      </c>
      <c r="J1071" t="b">
        <v>0</v>
      </c>
    </row>
    <row r="1072" spans="1:10" hidden="1" x14ac:dyDescent="0.2">
      <c r="A1072" t="s">
        <v>37</v>
      </c>
      <c r="B1072" t="str">
        <f>VLOOKUP(Table16[[#This Row],[Metabolite ID]],Table18[],2,FALSE)</f>
        <v>uridine</v>
      </c>
      <c r="C1072" t="s">
        <v>1121</v>
      </c>
      <c r="D1072">
        <v>599</v>
      </c>
      <c r="E1072">
        <v>0.20213666236003203</v>
      </c>
      <c r="F1072">
        <v>0.25885413884034103</v>
      </c>
      <c r="G1072">
        <v>0.43517608259564389</v>
      </c>
      <c r="H1072" t="b">
        <v>0</v>
      </c>
      <c r="I1072" t="b">
        <v>0</v>
      </c>
      <c r="J1072" t="b">
        <v>0</v>
      </c>
    </row>
    <row r="1073" spans="1:10" hidden="1" x14ac:dyDescent="0.2">
      <c r="A1073" t="s">
        <v>37</v>
      </c>
      <c r="B1073" t="str">
        <f>VLOOKUP(Table16[[#This Row],[Metabolite ID]],Table18[],2,FALSE)</f>
        <v>uridine</v>
      </c>
      <c r="C1073" t="s">
        <v>1122</v>
      </c>
      <c r="D1073">
        <v>599</v>
      </c>
      <c r="E1073">
        <v>0.10902407872697584</v>
      </c>
      <c r="F1073">
        <v>0.1701434123547203</v>
      </c>
      <c r="G1073">
        <v>0.52191269226592285</v>
      </c>
      <c r="H1073" t="b">
        <v>0</v>
      </c>
      <c r="I1073" t="b">
        <v>0</v>
      </c>
      <c r="J1073" t="b">
        <v>0</v>
      </c>
    </row>
    <row r="1074" spans="1:10" hidden="1" x14ac:dyDescent="0.2">
      <c r="A1074" t="s">
        <v>37</v>
      </c>
      <c r="B1074" t="str">
        <f>VLOOKUP(Table16[[#This Row],[Metabolite ID]],Table18[],2,FALSE)</f>
        <v>uridine</v>
      </c>
      <c r="C1074" t="s">
        <v>1123</v>
      </c>
      <c r="D1074">
        <v>599</v>
      </c>
      <c r="E1074">
        <v>8.173277463988006E-2</v>
      </c>
      <c r="F1074">
        <v>0.13225511356355263</v>
      </c>
      <c r="G1074">
        <v>0.53681542680629268</v>
      </c>
      <c r="H1074" t="b">
        <v>0</v>
      </c>
      <c r="I1074" t="b">
        <v>0</v>
      </c>
      <c r="J1074" t="b">
        <v>0</v>
      </c>
    </row>
    <row r="1075" spans="1:10" x14ac:dyDescent="0.2">
      <c r="A1075" t="s">
        <v>62</v>
      </c>
      <c r="B1075" t="str">
        <f>VLOOKUP(Table16[[#This Row],[Metabolite ID]],Table18[],2,FALSE)</f>
        <v>glycerate</v>
      </c>
      <c r="C1075" t="s">
        <v>1116</v>
      </c>
      <c r="D1075">
        <v>599</v>
      </c>
      <c r="E1075">
        <v>-0.19125098348688202</v>
      </c>
      <c r="F1075">
        <v>5.0169506095909908E-2</v>
      </c>
      <c r="G1075" s="6">
        <v>1.3779322428655064E-4</v>
      </c>
      <c r="H1075" t="b">
        <v>0</v>
      </c>
      <c r="I1075" t="b">
        <v>0</v>
      </c>
      <c r="J1075" t="b">
        <v>0</v>
      </c>
    </row>
    <row r="1076" spans="1:10" hidden="1" x14ac:dyDescent="0.2">
      <c r="A1076" t="s">
        <v>62</v>
      </c>
      <c r="B1076" t="str">
        <f>VLOOKUP(Table16[[#This Row],[Metabolite ID]],Table18[],2,FALSE)</f>
        <v>glycerate</v>
      </c>
      <c r="C1076" t="s">
        <v>1117</v>
      </c>
      <c r="D1076">
        <v>599</v>
      </c>
      <c r="E1076">
        <v>-0.19125098348688202</v>
      </c>
      <c r="F1076">
        <v>4.787348743165927E-2</v>
      </c>
      <c r="G1076">
        <v>6.4714783137917624E-5</v>
      </c>
      <c r="H1076" t="b">
        <v>0</v>
      </c>
      <c r="I1076" t="b">
        <v>0</v>
      </c>
      <c r="J1076" t="b">
        <v>0</v>
      </c>
    </row>
    <row r="1077" spans="1:10" hidden="1" x14ac:dyDescent="0.2">
      <c r="A1077" t="s">
        <v>62</v>
      </c>
      <c r="B1077" t="str">
        <f>VLOOKUP(Table16[[#This Row],[Metabolite ID]],Table18[],2,FALSE)</f>
        <v>glycerate</v>
      </c>
      <c r="C1077" t="s">
        <v>1118</v>
      </c>
      <c r="D1077">
        <v>599</v>
      </c>
      <c r="E1077">
        <v>-0.19076485836824636</v>
      </c>
      <c r="F1077">
        <v>4.8369639436595349E-2</v>
      </c>
      <c r="G1077">
        <v>8.0168222443666279E-5</v>
      </c>
      <c r="H1077" t="b">
        <v>0</v>
      </c>
      <c r="I1077" t="b">
        <v>0</v>
      </c>
      <c r="J1077" t="b">
        <v>0</v>
      </c>
    </row>
    <row r="1078" spans="1:10" hidden="1" x14ac:dyDescent="0.2">
      <c r="A1078" t="s">
        <v>62</v>
      </c>
      <c r="B1078" t="str">
        <f>VLOOKUP(Table16[[#This Row],[Metabolite ID]],Table18[],2,FALSE)</f>
        <v>glycerate</v>
      </c>
      <c r="C1078" t="s">
        <v>1119</v>
      </c>
      <c r="D1078">
        <v>599</v>
      </c>
      <c r="E1078">
        <v>-0.20403374999999999</v>
      </c>
      <c r="F1078">
        <v>7.8779821531000271E-2</v>
      </c>
      <c r="G1078">
        <v>9.5997124685809291E-3</v>
      </c>
      <c r="H1078" t="b">
        <v>0</v>
      </c>
      <c r="I1078" t="b">
        <v>0</v>
      </c>
      <c r="J1078" t="b">
        <v>0</v>
      </c>
    </row>
    <row r="1079" spans="1:10" hidden="1" x14ac:dyDescent="0.2">
      <c r="A1079" t="s">
        <v>62</v>
      </c>
      <c r="B1079" t="str">
        <f>VLOOKUP(Table16[[#This Row],[Metabolite ID]],Table18[],2,FALSE)</f>
        <v>glycerate</v>
      </c>
      <c r="C1079" t="s">
        <v>1120</v>
      </c>
      <c r="D1079">
        <v>599</v>
      </c>
      <c r="E1079">
        <v>-0.20664429637348727</v>
      </c>
      <c r="F1079">
        <v>8.3845820425643661E-2</v>
      </c>
      <c r="G1079">
        <v>1.3717592705088006E-2</v>
      </c>
      <c r="H1079" t="b">
        <v>0</v>
      </c>
      <c r="I1079" t="b">
        <v>0</v>
      </c>
      <c r="J1079" t="b">
        <v>0</v>
      </c>
    </row>
    <row r="1080" spans="1:10" hidden="1" x14ac:dyDescent="0.2">
      <c r="A1080" t="s">
        <v>62</v>
      </c>
      <c r="B1080" t="str">
        <f>VLOOKUP(Table16[[#This Row],[Metabolite ID]],Table18[],2,FALSE)</f>
        <v>glycerate</v>
      </c>
      <c r="C1080" t="s">
        <v>1121</v>
      </c>
      <c r="D1080">
        <v>599</v>
      </c>
      <c r="E1080">
        <v>-6.1806537848058341E-2</v>
      </c>
      <c r="F1080">
        <v>0.29103589598804552</v>
      </c>
      <c r="G1080">
        <v>0.8318927796762291</v>
      </c>
      <c r="H1080" t="b">
        <v>0</v>
      </c>
      <c r="I1080" t="b">
        <v>0</v>
      </c>
      <c r="J1080" t="b">
        <v>0</v>
      </c>
    </row>
    <row r="1081" spans="1:10" hidden="1" x14ac:dyDescent="0.2">
      <c r="A1081" t="s">
        <v>62</v>
      </c>
      <c r="B1081" t="str">
        <f>VLOOKUP(Table16[[#This Row],[Metabolite ID]],Table18[],2,FALSE)</f>
        <v>glycerate</v>
      </c>
      <c r="C1081" t="s">
        <v>1122</v>
      </c>
      <c r="D1081">
        <v>599</v>
      </c>
      <c r="E1081">
        <v>-0.16841871845462197</v>
      </c>
      <c r="F1081">
        <v>0.17930063204056687</v>
      </c>
      <c r="G1081">
        <v>0.34795129827943283</v>
      </c>
      <c r="H1081" t="b">
        <v>0</v>
      </c>
      <c r="I1081" t="b">
        <v>0</v>
      </c>
      <c r="J1081" t="b">
        <v>0</v>
      </c>
    </row>
    <row r="1082" spans="1:10" hidden="1" x14ac:dyDescent="0.2">
      <c r="A1082" t="s">
        <v>62</v>
      </c>
      <c r="B1082" t="str">
        <f>VLOOKUP(Table16[[#This Row],[Metabolite ID]],Table18[],2,FALSE)</f>
        <v>glycerate</v>
      </c>
      <c r="C1082" t="s">
        <v>1123</v>
      </c>
      <c r="D1082">
        <v>599</v>
      </c>
      <c r="E1082">
        <v>-8.8210311191618304E-2</v>
      </c>
      <c r="F1082">
        <v>0.13912647386363619</v>
      </c>
      <c r="G1082">
        <v>0.52630431601797123</v>
      </c>
      <c r="H1082" t="b">
        <v>0</v>
      </c>
      <c r="I1082" t="b">
        <v>0</v>
      </c>
      <c r="J1082" t="b">
        <v>0</v>
      </c>
    </row>
    <row r="1083" spans="1:10" x14ac:dyDescent="0.2">
      <c r="A1083" t="s">
        <v>598</v>
      </c>
      <c r="B1083" t="str">
        <f>VLOOKUP(Table16[[#This Row],[Metabolite ID]],Table18[],2,FALSE)</f>
        <v>1-oleoyl-GPC (18:1)</v>
      </c>
      <c r="C1083" t="s">
        <v>1116</v>
      </c>
      <c r="D1083">
        <v>599</v>
      </c>
      <c r="E1083">
        <v>-0.19448235183370494</v>
      </c>
      <c r="F1083">
        <v>5.1511852652072837E-2</v>
      </c>
      <c r="G1083" s="6">
        <v>1.5969508230738046E-4</v>
      </c>
      <c r="H1083" t="b">
        <v>0</v>
      </c>
      <c r="I1083" t="b">
        <v>0</v>
      </c>
      <c r="J1083" t="b">
        <v>0</v>
      </c>
    </row>
    <row r="1084" spans="1:10" hidden="1" x14ac:dyDescent="0.2">
      <c r="A1084" t="s">
        <v>598</v>
      </c>
      <c r="B1084" t="str">
        <f>VLOOKUP(Table16[[#This Row],[Metabolite ID]],Table18[],2,FALSE)</f>
        <v>1-oleoyl-GPC (18:1)</v>
      </c>
      <c r="C1084" t="s">
        <v>1117</v>
      </c>
      <c r="D1084">
        <v>599</v>
      </c>
      <c r="E1084">
        <v>-0.19448235183370494</v>
      </c>
      <c r="F1084">
        <v>4.7738706803105838E-2</v>
      </c>
      <c r="G1084">
        <v>4.6233861144262807E-5</v>
      </c>
      <c r="H1084" t="b">
        <v>0</v>
      </c>
      <c r="I1084" t="b">
        <v>0</v>
      </c>
      <c r="J1084" t="b">
        <v>0</v>
      </c>
    </row>
    <row r="1085" spans="1:10" hidden="1" x14ac:dyDescent="0.2">
      <c r="A1085" t="s">
        <v>598</v>
      </c>
      <c r="B1085" t="str">
        <f>VLOOKUP(Table16[[#This Row],[Metabolite ID]],Table18[],2,FALSE)</f>
        <v>1-oleoyl-GPC (18:1)</v>
      </c>
      <c r="C1085" t="s">
        <v>1118</v>
      </c>
      <c r="D1085">
        <v>599</v>
      </c>
      <c r="E1085">
        <v>-0.1941455236727542</v>
      </c>
      <c r="F1085">
        <v>4.8274112112764798E-2</v>
      </c>
      <c r="G1085">
        <v>5.7771858081269335E-5</v>
      </c>
      <c r="H1085" t="b">
        <v>0</v>
      </c>
      <c r="I1085" t="b">
        <v>0</v>
      </c>
      <c r="J1085" t="b">
        <v>0</v>
      </c>
    </row>
    <row r="1086" spans="1:10" hidden="1" x14ac:dyDescent="0.2">
      <c r="A1086" t="s">
        <v>598</v>
      </c>
      <c r="B1086" t="str">
        <f>VLOOKUP(Table16[[#This Row],[Metabolite ID]],Table18[],2,FALSE)</f>
        <v>1-oleoyl-GPC (18:1)</v>
      </c>
      <c r="C1086" t="s">
        <v>1119</v>
      </c>
      <c r="D1086">
        <v>599</v>
      </c>
      <c r="E1086">
        <v>-0.21753142857142854</v>
      </c>
      <c r="F1086">
        <v>7.6449351363064355E-2</v>
      </c>
      <c r="G1086">
        <v>4.4351231842978504E-3</v>
      </c>
      <c r="H1086" t="b">
        <v>0</v>
      </c>
      <c r="I1086" t="b">
        <v>0</v>
      </c>
      <c r="J1086" t="b">
        <v>0</v>
      </c>
    </row>
    <row r="1087" spans="1:10" hidden="1" x14ac:dyDescent="0.2">
      <c r="A1087" t="s">
        <v>598</v>
      </c>
      <c r="B1087" t="str">
        <f>VLOOKUP(Table16[[#This Row],[Metabolite ID]],Table18[],2,FALSE)</f>
        <v>1-oleoyl-GPC (18:1)</v>
      </c>
      <c r="C1087" t="s">
        <v>1120</v>
      </c>
      <c r="D1087">
        <v>599</v>
      </c>
      <c r="E1087">
        <v>-0.2151389875610788</v>
      </c>
      <c r="F1087">
        <v>7.6184416910727443E-2</v>
      </c>
      <c r="G1087">
        <v>4.7439663038746811E-3</v>
      </c>
      <c r="H1087" t="b">
        <v>0</v>
      </c>
      <c r="I1087" t="b">
        <v>0</v>
      </c>
      <c r="J1087" t="b">
        <v>0</v>
      </c>
    </row>
    <row r="1088" spans="1:10" hidden="1" x14ac:dyDescent="0.2">
      <c r="A1088" t="s">
        <v>598</v>
      </c>
      <c r="B1088" t="str">
        <f>VLOOKUP(Table16[[#This Row],[Metabolite ID]],Table18[],2,FALSE)</f>
        <v>1-oleoyl-GPC (18:1)</v>
      </c>
      <c r="C1088" t="s">
        <v>1121</v>
      </c>
      <c r="D1088">
        <v>599</v>
      </c>
      <c r="E1088">
        <v>-0.45596914731490568</v>
      </c>
      <c r="F1088">
        <v>0.28729096939439702</v>
      </c>
      <c r="G1088">
        <v>0.11301097627519043</v>
      </c>
      <c r="H1088" t="b">
        <v>0</v>
      </c>
      <c r="I1088" t="b">
        <v>0</v>
      </c>
      <c r="J1088" t="b">
        <v>0</v>
      </c>
    </row>
    <row r="1089" spans="1:10" hidden="1" x14ac:dyDescent="0.2">
      <c r="A1089" t="s">
        <v>598</v>
      </c>
      <c r="B1089" t="str">
        <f>VLOOKUP(Table16[[#This Row],[Metabolite ID]],Table18[],2,FALSE)</f>
        <v>1-oleoyl-GPC (18:1)</v>
      </c>
      <c r="C1089" t="s">
        <v>1122</v>
      </c>
      <c r="D1089">
        <v>599</v>
      </c>
      <c r="E1089">
        <v>-0.10032592048638378</v>
      </c>
      <c r="F1089">
        <v>0.2241698886105567</v>
      </c>
      <c r="G1089">
        <v>0.65464429331559504</v>
      </c>
      <c r="H1089" t="b">
        <v>0</v>
      </c>
      <c r="I1089" t="b">
        <v>0</v>
      </c>
      <c r="J1089" t="b">
        <v>0</v>
      </c>
    </row>
    <row r="1090" spans="1:10" hidden="1" x14ac:dyDescent="0.2">
      <c r="A1090" t="s">
        <v>598</v>
      </c>
      <c r="B1090" t="str">
        <f>VLOOKUP(Table16[[#This Row],[Metabolite ID]],Table18[],2,FALSE)</f>
        <v>1-oleoyl-GPC (18:1)</v>
      </c>
      <c r="C1090" t="s">
        <v>1123</v>
      </c>
      <c r="D1090">
        <v>599</v>
      </c>
      <c r="E1090">
        <v>-0.27270176306533173</v>
      </c>
      <c r="F1090">
        <v>0.14277868216725101</v>
      </c>
      <c r="G1090">
        <v>5.6617098414552522E-2</v>
      </c>
      <c r="H1090" t="b">
        <v>0</v>
      </c>
      <c r="I1090" t="b">
        <v>0</v>
      </c>
      <c r="J1090" t="b">
        <v>0</v>
      </c>
    </row>
    <row r="1091" spans="1:10" x14ac:dyDescent="0.2">
      <c r="A1091" t="s">
        <v>678</v>
      </c>
      <c r="B1091" t="str">
        <f>VLOOKUP(Table16[[#This Row],[Metabolite ID]],Table18[],2,FALSE)</f>
        <v>1-margaroyl-2-linoleoyl-GPC (17:0/18:2)*</v>
      </c>
      <c r="C1091" t="s">
        <v>1116</v>
      </c>
      <c r="D1091">
        <v>599</v>
      </c>
      <c r="E1091">
        <v>-0.18583814254970882</v>
      </c>
      <c r="F1091">
        <v>5.0131090642124294E-2</v>
      </c>
      <c r="G1091" s="6">
        <v>2.0969278973885969E-4</v>
      </c>
      <c r="H1091" t="b">
        <v>0</v>
      </c>
      <c r="I1091" t="b">
        <v>0</v>
      </c>
      <c r="J1091" t="b">
        <v>0</v>
      </c>
    </row>
    <row r="1092" spans="1:10" hidden="1" x14ac:dyDescent="0.2">
      <c r="A1092" t="s">
        <v>678</v>
      </c>
      <c r="B1092" t="str">
        <f>VLOOKUP(Table16[[#This Row],[Metabolite ID]],Table18[],2,FALSE)</f>
        <v>1-margaroyl-2-linoleoyl-GPC (17:0/18:2)*</v>
      </c>
      <c r="C1092" t="s">
        <v>1117</v>
      </c>
      <c r="D1092">
        <v>599</v>
      </c>
      <c r="E1092">
        <v>-0.18583814254970882</v>
      </c>
      <c r="F1092">
        <v>4.7800258227386809E-2</v>
      </c>
      <c r="G1092">
        <v>1.0115431974364141E-4</v>
      </c>
      <c r="H1092" t="b">
        <v>0</v>
      </c>
      <c r="I1092" t="b">
        <v>0</v>
      </c>
      <c r="J1092" t="b">
        <v>0</v>
      </c>
    </row>
    <row r="1093" spans="1:10" hidden="1" x14ac:dyDescent="0.2">
      <c r="A1093" t="s">
        <v>678</v>
      </c>
      <c r="B1093" t="str">
        <f>VLOOKUP(Table16[[#This Row],[Metabolite ID]],Table18[],2,FALSE)</f>
        <v>1-margaroyl-2-linoleoyl-GPC (17:0/18:2)*</v>
      </c>
      <c r="C1093" t="s">
        <v>1118</v>
      </c>
      <c r="D1093">
        <v>599</v>
      </c>
      <c r="E1093">
        <v>-0.18544551128712283</v>
      </c>
      <c r="F1093">
        <v>4.830560605834653E-2</v>
      </c>
      <c r="G1093">
        <v>1.2353341428246448E-4</v>
      </c>
      <c r="H1093" t="b">
        <v>0</v>
      </c>
      <c r="I1093" t="b">
        <v>0</v>
      </c>
      <c r="J1093" t="b">
        <v>0</v>
      </c>
    </row>
    <row r="1094" spans="1:10" hidden="1" x14ac:dyDescent="0.2">
      <c r="A1094" t="s">
        <v>678</v>
      </c>
      <c r="B1094" t="str">
        <f>VLOOKUP(Table16[[#This Row],[Metabolite ID]],Table18[],2,FALSE)</f>
        <v>1-margaroyl-2-linoleoyl-GPC (17:0/18:2)*</v>
      </c>
      <c r="C1094" t="s">
        <v>1119</v>
      </c>
      <c r="D1094">
        <v>599</v>
      </c>
      <c r="E1094">
        <v>-0.1604485380116959</v>
      </c>
      <c r="F1094">
        <v>7.7182894993307952E-2</v>
      </c>
      <c r="G1094">
        <v>3.7634860203669171E-2</v>
      </c>
      <c r="H1094" t="b">
        <v>0</v>
      </c>
      <c r="I1094" t="b">
        <v>0</v>
      </c>
      <c r="J1094" t="b">
        <v>0</v>
      </c>
    </row>
    <row r="1095" spans="1:10" hidden="1" x14ac:dyDescent="0.2">
      <c r="A1095" t="s">
        <v>678</v>
      </c>
      <c r="B1095" t="str">
        <f>VLOOKUP(Table16[[#This Row],[Metabolite ID]],Table18[],2,FALSE)</f>
        <v>1-margaroyl-2-linoleoyl-GPC (17:0/18:2)*</v>
      </c>
      <c r="C1095" t="s">
        <v>1120</v>
      </c>
      <c r="D1095">
        <v>599</v>
      </c>
      <c r="E1095">
        <v>-0.13024030985508794</v>
      </c>
      <c r="F1095">
        <v>8.1066452879791612E-2</v>
      </c>
      <c r="G1095">
        <v>0.10814499472606784</v>
      </c>
      <c r="H1095" t="b">
        <v>0</v>
      </c>
      <c r="I1095" t="b">
        <v>0</v>
      </c>
      <c r="J1095" t="b">
        <v>0</v>
      </c>
    </row>
    <row r="1096" spans="1:10" hidden="1" x14ac:dyDescent="0.2">
      <c r="A1096" t="s">
        <v>678</v>
      </c>
      <c r="B1096" t="str">
        <f>VLOOKUP(Table16[[#This Row],[Metabolite ID]],Table18[],2,FALSE)</f>
        <v>1-margaroyl-2-linoleoyl-GPC (17:0/18:2)*</v>
      </c>
      <c r="C1096" t="s">
        <v>1121</v>
      </c>
      <c r="D1096">
        <v>599</v>
      </c>
      <c r="E1096">
        <v>0.30153303647252461</v>
      </c>
      <c r="F1096">
        <v>0.28362290804948953</v>
      </c>
      <c r="G1096">
        <v>0.28814410978754662</v>
      </c>
      <c r="H1096" t="b">
        <v>0</v>
      </c>
      <c r="I1096" t="b">
        <v>0</v>
      </c>
      <c r="J1096" t="b">
        <v>0</v>
      </c>
    </row>
    <row r="1097" spans="1:10" hidden="1" x14ac:dyDescent="0.2">
      <c r="A1097" t="s">
        <v>678</v>
      </c>
      <c r="B1097" t="str">
        <f>VLOOKUP(Table16[[#This Row],[Metabolite ID]],Table18[],2,FALSE)</f>
        <v>1-margaroyl-2-linoleoyl-GPC (17:0/18:2)*</v>
      </c>
      <c r="C1097" t="s">
        <v>1122</v>
      </c>
      <c r="D1097">
        <v>599</v>
      </c>
      <c r="E1097">
        <v>-5.1719484377450442E-2</v>
      </c>
      <c r="F1097">
        <v>0.18760202179942637</v>
      </c>
      <c r="G1097">
        <v>0.78288353154170953</v>
      </c>
      <c r="H1097" t="b">
        <v>0</v>
      </c>
      <c r="I1097" t="b">
        <v>0</v>
      </c>
      <c r="J1097" t="b">
        <v>0</v>
      </c>
    </row>
    <row r="1098" spans="1:10" hidden="1" x14ac:dyDescent="0.2">
      <c r="A1098" t="s">
        <v>678</v>
      </c>
      <c r="B1098" t="str">
        <f>VLOOKUP(Table16[[#This Row],[Metabolite ID]],Table18[],2,FALSE)</f>
        <v>1-margaroyl-2-linoleoyl-GPC (17:0/18:2)*</v>
      </c>
      <c r="C1098" t="s">
        <v>1123</v>
      </c>
      <c r="D1098">
        <v>599</v>
      </c>
      <c r="E1098">
        <v>-9.5844864648921196E-2</v>
      </c>
      <c r="F1098">
        <v>0.13893509146557331</v>
      </c>
      <c r="G1098">
        <v>0.49055436192330004</v>
      </c>
      <c r="H1098" t="b">
        <v>0</v>
      </c>
      <c r="I1098" t="b">
        <v>0</v>
      </c>
      <c r="J1098" t="b">
        <v>0</v>
      </c>
    </row>
    <row r="1099" spans="1:10" x14ac:dyDescent="0.2">
      <c r="A1099" t="s">
        <v>468</v>
      </c>
      <c r="B1099" t="str">
        <f>VLOOKUP(Table16[[#This Row],[Metabolite ID]],Table18[],2,FALSE)</f>
        <v>X - 11880</v>
      </c>
      <c r="C1099" t="s">
        <v>1116</v>
      </c>
      <c r="D1099">
        <v>599</v>
      </c>
      <c r="E1099">
        <v>0.18252816179833264</v>
      </c>
      <c r="F1099">
        <v>4.9366129828227245E-2</v>
      </c>
      <c r="G1099" s="6">
        <v>2.1778712673055467E-4</v>
      </c>
      <c r="H1099" t="b">
        <v>0</v>
      </c>
      <c r="I1099" t="b">
        <v>0</v>
      </c>
      <c r="J1099" t="b">
        <v>0</v>
      </c>
    </row>
    <row r="1100" spans="1:10" hidden="1" x14ac:dyDescent="0.2">
      <c r="A1100" t="s">
        <v>468</v>
      </c>
      <c r="B1100" t="str">
        <f>VLOOKUP(Table16[[#This Row],[Metabolite ID]],Table18[],2,FALSE)</f>
        <v>X - 11880</v>
      </c>
      <c r="C1100" t="s">
        <v>1117</v>
      </c>
      <c r="D1100">
        <v>599</v>
      </c>
      <c r="E1100">
        <v>0.18252816179833264</v>
      </c>
      <c r="F1100">
        <v>4.7843401128749061E-2</v>
      </c>
      <c r="G1100">
        <v>1.3611855358790006E-4</v>
      </c>
      <c r="H1100" t="b">
        <v>0</v>
      </c>
      <c r="I1100" t="b">
        <v>0</v>
      </c>
      <c r="J1100" t="b">
        <v>0</v>
      </c>
    </row>
    <row r="1101" spans="1:10" hidden="1" x14ac:dyDescent="0.2">
      <c r="A1101" t="s">
        <v>468</v>
      </c>
      <c r="B1101" t="str">
        <f>VLOOKUP(Table16[[#This Row],[Metabolite ID]],Table18[],2,FALSE)</f>
        <v>X - 11880</v>
      </c>
      <c r="C1101" t="s">
        <v>1118</v>
      </c>
      <c r="D1101">
        <v>599</v>
      </c>
      <c r="E1101">
        <v>0.18404168711313004</v>
      </c>
      <c r="F1101">
        <v>4.8325298169648936E-2</v>
      </c>
      <c r="G1101">
        <v>1.398733174146506E-4</v>
      </c>
      <c r="H1101" t="b">
        <v>0</v>
      </c>
      <c r="I1101" t="b">
        <v>0</v>
      </c>
      <c r="J1101" t="b">
        <v>0</v>
      </c>
    </row>
    <row r="1102" spans="1:10" hidden="1" x14ac:dyDescent="0.2">
      <c r="A1102" t="s">
        <v>468</v>
      </c>
      <c r="B1102" t="str">
        <f>VLOOKUP(Table16[[#This Row],[Metabolite ID]],Table18[],2,FALSE)</f>
        <v>X - 11880</v>
      </c>
      <c r="C1102" t="s">
        <v>1119</v>
      </c>
      <c r="D1102">
        <v>599</v>
      </c>
      <c r="E1102">
        <v>0.19904224137931037</v>
      </c>
      <c r="F1102">
        <v>7.006208211490618E-2</v>
      </c>
      <c r="G1102">
        <v>4.4980633815758361E-3</v>
      </c>
      <c r="H1102" t="b">
        <v>0</v>
      </c>
      <c r="I1102" t="b">
        <v>0</v>
      </c>
      <c r="J1102" t="b">
        <v>0</v>
      </c>
    </row>
    <row r="1103" spans="1:10" hidden="1" x14ac:dyDescent="0.2">
      <c r="A1103" t="s">
        <v>468</v>
      </c>
      <c r="B1103" t="str">
        <f>VLOOKUP(Table16[[#This Row],[Metabolite ID]],Table18[],2,FALSE)</f>
        <v>X - 11880</v>
      </c>
      <c r="C1103" t="s">
        <v>1120</v>
      </c>
      <c r="D1103">
        <v>599</v>
      </c>
      <c r="E1103">
        <v>0.23595876555021966</v>
      </c>
      <c r="F1103">
        <v>7.8078391681329351E-2</v>
      </c>
      <c r="G1103">
        <v>2.5104823213552866E-3</v>
      </c>
      <c r="H1103" t="b">
        <v>0</v>
      </c>
      <c r="I1103" t="b">
        <v>0</v>
      </c>
      <c r="J1103" t="b">
        <v>0</v>
      </c>
    </row>
    <row r="1104" spans="1:10" hidden="1" x14ac:dyDescent="0.2">
      <c r="A1104" t="s">
        <v>468</v>
      </c>
      <c r="B1104" t="str">
        <f>VLOOKUP(Table16[[#This Row],[Metabolite ID]],Table18[],2,FALSE)</f>
        <v>X - 11880</v>
      </c>
      <c r="C1104" t="s">
        <v>1121</v>
      </c>
      <c r="D1104">
        <v>599</v>
      </c>
      <c r="E1104">
        <v>0.39447720233592598</v>
      </c>
      <c r="F1104">
        <v>0.27031052277172524</v>
      </c>
      <c r="G1104">
        <v>0.14499434480345766</v>
      </c>
      <c r="H1104" t="b">
        <v>0</v>
      </c>
      <c r="I1104" t="b">
        <v>0</v>
      </c>
      <c r="J1104" t="b">
        <v>0</v>
      </c>
    </row>
    <row r="1105" spans="1:10" hidden="1" x14ac:dyDescent="0.2">
      <c r="A1105" t="s">
        <v>468</v>
      </c>
      <c r="B1105" t="str">
        <f>VLOOKUP(Table16[[#This Row],[Metabolite ID]],Table18[],2,FALSE)</f>
        <v>X - 11880</v>
      </c>
      <c r="C1105" t="s">
        <v>1122</v>
      </c>
      <c r="D1105">
        <v>599</v>
      </c>
      <c r="E1105">
        <v>0.46387327807549106</v>
      </c>
      <c r="F1105">
        <v>0.19277554673228878</v>
      </c>
      <c r="G1105">
        <v>1.641793071364326E-2</v>
      </c>
      <c r="H1105" t="b">
        <v>0</v>
      </c>
      <c r="I1105" t="b">
        <v>0</v>
      </c>
      <c r="J1105" t="b">
        <v>0</v>
      </c>
    </row>
    <row r="1106" spans="1:10" hidden="1" x14ac:dyDescent="0.2">
      <c r="A1106" t="s">
        <v>468</v>
      </c>
      <c r="B1106" t="str">
        <f>VLOOKUP(Table16[[#This Row],[Metabolite ID]],Table18[],2,FALSE)</f>
        <v>X - 11880</v>
      </c>
      <c r="C1106" t="s">
        <v>1123</v>
      </c>
      <c r="D1106">
        <v>599</v>
      </c>
      <c r="E1106">
        <v>0.18312316808021531</v>
      </c>
      <c r="F1106">
        <v>0.13685644210516409</v>
      </c>
      <c r="G1106">
        <v>0.18138383507417663</v>
      </c>
      <c r="H1106" t="b">
        <v>0</v>
      </c>
      <c r="I1106" t="b">
        <v>0</v>
      </c>
      <c r="J1106" t="b">
        <v>0</v>
      </c>
    </row>
    <row r="1107" spans="1:10" x14ac:dyDescent="0.2">
      <c r="A1107" t="s">
        <v>807</v>
      </c>
      <c r="B1107" t="str">
        <f>VLOOKUP(Table16[[#This Row],[Metabolite ID]],Table18[],2,FALSE)</f>
        <v>Phospholipids in medium LDL</v>
      </c>
      <c r="C1107" t="s">
        <v>1116</v>
      </c>
      <c r="D1107">
        <v>599</v>
      </c>
      <c r="E1107">
        <v>0.12654199663625232</v>
      </c>
      <c r="F1107">
        <v>3.4350306370621982E-2</v>
      </c>
      <c r="G1107" s="6">
        <v>2.2972117682910041E-4</v>
      </c>
      <c r="H1107" t="b">
        <v>0</v>
      </c>
      <c r="I1107" t="b">
        <v>0</v>
      </c>
      <c r="J1107" t="b">
        <v>0</v>
      </c>
    </row>
    <row r="1108" spans="1:10" hidden="1" x14ac:dyDescent="0.2">
      <c r="A1108" t="s">
        <v>807</v>
      </c>
      <c r="B1108" t="str">
        <f>VLOOKUP(Table16[[#This Row],[Metabolite ID]],Table18[],2,FALSE)</f>
        <v>Phospholipids in medium LDL</v>
      </c>
      <c r="C1108" t="s">
        <v>1117</v>
      </c>
      <c r="D1108">
        <v>599</v>
      </c>
      <c r="E1108">
        <v>0.12654199663625232</v>
      </c>
      <c r="F1108">
        <v>2.1659123524204019E-2</v>
      </c>
      <c r="G1108">
        <v>5.1443614040929532E-9</v>
      </c>
      <c r="H1108" t="b">
        <v>0</v>
      </c>
      <c r="I1108" t="b">
        <v>0</v>
      </c>
      <c r="J1108" t="b">
        <v>0</v>
      </c>
    </row>
    <row r="1109" spans="1:10" hidden="1" x14ac:dyDescent="0.2">
      <c r="A1109" t="s">
        <v>807</v>
      </c>
      <c r="B1109" t="str">
        <f>VLOOKUP(Table16[[#This Row],[Metabolite ID]],Table18[],2,FALSE)</f>
        <v>Phospholipids in medium LDL</v>
      </c>
      <c r="C1109" t="s">
        <v>1118</v>
      </c>
      <c r="D1109">
        <v>599</v>
      </c>
      <c r="E1109">
        <v>0.12678855819453203</v>
      </c>
      <c r="F1109">
        <v>2.2234126802044615E-2</v>
      </c>
      <c r="G1109">
        <v>1.1811121787048782E-8</v>
      </c>
      <c r="H1109" t="b">
        <v>0</v>
      </c>
      <c r="I1109" t="b">
        <v>0</v>
      </c>
      <c r="J1109" t="b">
        <v>0</v>
      </c>
    </row>
    <row r="1110" spans="1:10" hidden="1" x14ac:dyDescent="0.2">
      <c r="A1110" t="s">
        <v>807</v>
      </c>
      <c r="B1110" t="str">
        <f>VLOOKUP(Table16[[#This Row],[Metabolite ID]],Table18[],2,FALSE)</f>
        <v>Phospholipids in medium LDL</v>
      </c>
      <c r="C1110" t="s">
        <v>1119</v>
      </c>
      <c r="D1110">
        <v>599</v>
      </c>
      <c r="E1110">
        <v>0.16336904761904761</v>
      </c>
      <c r="F1110">
        <v>3.4875137500912499E-2</v>
      </c>
      <c r="G1110">
        <v>2.8078303399994143E-6</v>
      </c>
      <c r="H1110" t="b">
        <v>0</v>
      </c>
      <c r="I1110" t="b">
        <v>0</v>
      </c>
      <c r="J1110" t="b">
        <v>0</v>
      </c>
    </row>
    <row r="1111" spans="1:10" hidden="1" x14ac:dyDescent="0.2">
      <c r="A1111" t="s">
        <v>807</v>
      </c>
      <c r="B1111" t="str">
        <f>VLOOKUP(Table16[[#This Row],[Metabolite ID]],Table18[],2,FALSE)</f>
        <v>Phospholipids in medium LDL</v>
      </c>
      <c r="C1111" t="s">
        <v>1120</v>
      </c>
      <c r="D1111">
        <v>599</v>
      </c>
      <c r="E1111">
        <v>0.16012361148510626</v>
      </c>
      <c r="F1111">
        <v>4.1549415431245289E-2</v>
      </c>
      <c r="G1111">
        <v>1.1629318232684903E-4</v>
      </c>
      <c r="H1111" t="b">
        <v>0</v>
      </c>
      <c r="I1111" t="b">
        <v>0</v>
      </c>
      <c r="J1111" t="b">
        <v>0</v>
      </c>
    </row>
    <row r="1112" spans="1:10" hidden="1" x14ac:dyDescent="0.2">
      <c r="A1112" t="s">
        <v>807</v>
      </c>
      <c r="B1112" t="str">
        <f>VLOOKUP(Table16[[#This Row],[Metabolite ID]],Table18[],2,FALSE)</f>
        <v>Phospholipids in medium LDL</v>
      </c>
      <c r="C1112" t="s">
        <v>1121</v>
      </c>
      <c r="D1112">
        <v>599</v>
      </c>
      <c r="E1112">
        <v>0.29807431961155029</v>
      </c>
      <c r="F1112">
        <v>0.13125574896165043</v>
      </c>
      <c r="G1112">
        <v>2.3505129774401716E-2</v>
      </c>
      <c r="H1112" t="b">
        <v>0</v>
      </c>
      <c r="I1112" t="b">
        <v>0</v>
      </c>
      <c r="J1112" t="b">
        <v>0</v>
      </c>
    </row>
    <row r="1113" spans="1:10" hidden="1" x14ac:dyDescent="0.2">
      <c r="A1113" t="s">
        <v>807</v>
      </c>
      <c r="B1113" t="str">
        <f>VLOOKUP(Table16[[#This Row],[Metabolite ID]],Table18[],2,FALSE)</f>
        <v>Phospholipids in medium LDL</v>
      </c>
      <c r="C1113" t="s">
        <v>1122</v>
      </c>
      <c r="D1113">
        <v>599</v>
      </c>
      <c r="E1113">
        <v>0.23365079133141897</v>
      </c>
      <c r="F1113">
        <v>8.6340573058630299E-2</v>
      </c>
      <c r="G1113">
        <v>7.001018229267012E-3</v>
      </c>
      <c r="H1113" t="b">
        <v>0</v>
      </c>
      <c r="I1113" t="b">
        <v>0</v>
      </c>
      <c r="J1113" t="b">
        <v>0</v>
      </c>
    </row>
    <row r="1114" spans="1:10" hidden="1" x14ac:dyDescent="0.2">
      <c r="A1114" t="s">
        <v>807</v>
      </c>
      <c r="B1114" t="str">
        <f>VLOOKUP(Table16[[#This Row],[Metabolite ID]],Table18[],2,FALSE)</f>
        <v>Phospholipids in medium LDL</v>
      </c>
      <c r="C1114" t="s">
        <v>1123</v>
      </c>
      <c r="D1114">
        <v>599</v>
      </c>
      <c r="E1114">
        <v>-1.9274136064448697E-2</v>
      </c>
      <c r="F1114">
        <v>9.5049757551948097E-2</v>
      </c>
      <c r="G1114">
        <v>0.83937652181169242</v>
      </c>
      <c r="H1114" t="b">
        <v>0</v>
      </c>
      <c r="I1114" t="b">
        <v>0</v>
      </c>
      <c r="J1114" t="b">
        <v>0</v>
      </c>
    </row>
    <row r="1115" spans="1:10" x14ac:dyDescent="0.2">
      <c r="A1115" t="s">
        <v>291</v>
      </c>
      <c r="B1115" t="str">
        <f>VLOOKUP(Table16[[#This Row],[Metabolite ID]],Table18[],2,FALSE)</f>
        <v>gamma-glutamylalanine</v>
      </c>
      <c r="C1115" t="s">
        <v>1116</v>
      </c>
      <c r="D1115">
        <v>599</v>
      </c>
      <c r="E1115">
        <v>-0.1842807889195425</v>
      </c>
      <c r="F1115">
        <v>5.0513123520972078E-2</v>
      </c>
      <c r="G1115" s="6">
        <v>2.6410820820611992E-4</v>
      </c>
      <c r="H1115" t="b">
        <v>0</v>
      </c>
      <c r="I1115" t="b">
        <v>0</v>
      </c>
      <c r="J1115" t="b">
        <v>0</v>
      </c>
    </row>
    <row r="1116" spans="1:10" hidden="1" x14ac:dyDescent="0.2">
      <c r="A1116" t="s">
        <v>291</v>
      </c>
      <c r="B1116" t="str">
        <f>VLOOKUP(Table16[[#This Row],[Metabolite ID]],Table18[],2,FALSE)</f>
        <v>gamma-glutamylalanine</v>
      </c>
      <c r="C1116" t="s">
        <v>1117</v>
      </c>
      <c r="D1116">
        <v>599</v>
      </c>
      <c r="E1116">
        <v>-0.1842807889195425</v>
      </c>
      <c r="F1116">
        <v>4.8307622547470647E-2</v>
      </c>
      <c r="G1116">
        <v>1.363290307203528E-4</v>
      </c>
      <c r="H1116" t="b">
        <v>0</v>
      </c>
      <c r="I1116" t="b">
        <v>0</v>
      </c>
      <c r="J1116" t="b">
        <v>0</v>
      </c>
    </row>
    <row r="1117" spans="1:10" hidden="1" x14ac:dyDescent="0.2">
      <c r="A1117" t="s">
        <v>291</v>
      </c>
      <c r="B1117" t="str">
        <f>VLOOKUP(Table16[[#This Row],[Metabolite ID]],Table18[],2,FALSE)</f>
        <v>gamma-glutamylalanine</v>
      </c>
      <c r="C1117" t="s">
        <v>1118</v>
      </c>
      <c r="D1117">
        <v>599</v>
      </c>
      <c r="E1117">
        <v>-0.18382888474628986</v>
      </c>
      <c r="F1117">
        <v>4.8807820378617091E-2</v>
      </c>
      <c r="G1117">
        <v>1.6563046526507795E-4</v>
      </c>
      <c r="H1117" t="b">
        <v>0</v>
      </c>
      <c r="I1117" t="b">
        <v>0</v>
      </c>
      <c r="J1117" t="b">
        <v>0</v>
      </c>
    </row>
    <row r="1118" spans="1:10" hidden="1" x14ac:dyDescent="0.2">
      <c r="A1118" t="s">
        <v>291</v>
      </c>
      <c r="B1118" t="str">
        <f>VLOOKUP(Table16[[#This Row],[Metabolite ID]],Table18[],2,FALSE)</f>
        <v>gamma-glutamylalanine</v>
      </c>
      <c r="C1118" t="s">
        <v>1119</v>
      </c>
      <c r="D1118">
        <v>599</v>
      </c>
      <c r="E1118">
        <v>-0.23019615384615386</v>
      </c>
      <c r="F1118">
        <v>7.2356562801279084E-2</v>
      </c>
      <c r="G1118">
        <v>1.4655822466603137E-3</v>
      </c>
      <c r="H1118" t="b">
        <v>0</v>
      </c>
      <c r="I1118" t="b">
        <v>0</v>
      </c>
      <c r="J1118" t="b">
        <v>0</v>
      </c>
    </row>
    <row r="1119" spans="1:10" hidden="1" x14ac:dyDescent="0.2">
      <c r="A1119" t="s">
        <v>291</v>
      </c>
      <c r="B1119" t="str">
        <f>VLOOKUP(Table16[[#This Row],[Metabolite ID]],Table18[],2,FALSE)</f>
        <v>gamma-glutamylalanine</v>
      </c>
      <c r="C1119" t="s">
        <v>1120</v>
      </c>
      <c r="D1119">
        <v>599</v>
      </c>
      <c r="E1119">
        <v>-0.2292274927059364</v>
      </c>
      <c r="F1119">
        <v>8.4889454404291867E-2</v>
      </c>
      <c r="G1119">
        <v>6.9275751690852354E-3</v>
      </c>
      <c r="H1119" t="b">
        <v>0</v>
      </c>
      <c r="I1119" t="b">
        <v>0</v>
      </c>
      <c r="J1119" t="b">
        <v>0</v>
      </c>
    </row>
    <row r="1120" spans="1:10" hidden="1" x14ac:dyDescent="0.2">
      <c r="A1120" t="s">
        <v>291</v>
      </c>
      <c r="B1120" t="str">
        <f>VLOOKUP(Table16[[#This Row],[Metabolite ID]],Table18[],2,FALSE)</f>
        <v>gamma-glutamylalanine</v>
      </c>
      <c r="C1120" t="s">
        <v>1121</v>
      </c>
      <c r="D1120">
        <v>599</v>
      </c>
      <c r="E1120">
        <v>-0.17433909486363053</v>
      </c>
      <c r="F1120">
        <v>0.27967739673689562</v>
      </c>
      <c r="G1120">
        <v>0.53328707712822254</v>
      </c>
      <c r="H1120" t="b">
        <v>0</v>
      </c>
      <c r="I1120" t="b">
        <v>0</v>
      </c>
      <c r="J1120" t="b">
        <v>0</v>
      </c>
    </row>
    <row r="1121" spans="1:10" hidden="1" x14ac:dyDescent="0.2">
      <c r="A1121" t="s">
        <v>291</v>
      </c>
      <c r="B1121" t="str">
        <f>VLOOKUP(Table16[[#This Row],[Metabolite ID]],Table18[],2,FALSE)</f>
        <v>gamma-glutamylalanine</v>
      </c>
      <c r="C1121" t="s">
        <v>1122</v>
      </c>
      <c r="D1121">
        <v>599</v>
      </c>
      <c r="E1121">
        <v>-0.23924974138263</v>
      </c>
      <c r="F1121">
        <v>0.16250358210782859</v>
      </c>
      <c r="G1121">
        <v>0.14147308134370029</v>
      </c>
      <c r="H1121" t="b">
        <v>0</v>
      </c>
      <c r="I1121" t="b">
        <v>0</v>
      </c>
      <c r="J1121" t="b">
        <v>0</v>
      </c>
    </row>
    <row r="1122" spans="1:10" hidden="1" x14ac:dyDescent="0.2">
      <c r="A1122" t="s">
        <v>291</v>
      </c>
      <c r="B1122" t="str">
        <f>VLOOKUP(Table16[[#This Row],[Metabolite ID]],Table18[],2,FALSE)</f>
        <v>gamma-glutamylalanine</v>
      </c>
      <c r="C1122" t="s">
        <v>1123</v>
      </c>
      <c r="D1122">
        <v>599</v>
      </c>
      <c r="E1122">
        <v>-1.9962215315818037E-2</v>
      </c>
      <c r="F1122">
        <v>0.13978458195810484</v>
      </c>
      <c r="G1122">
        <v>0.88649080083142884</v>
      </c>
      <c r="H1122" t="b">
        <v>0</v>
      </c>
      <c r="I1122" t="b">
        <v>0</v>
      </c>
      <c r="J1122" t="b">
        <v>0</v>
      </c>
    </row>
    <row r="1123" spans="1:10" x14ac:dyDescent="0.2">
      <c r="A1123" t="s">
        <v>383</v>
      </c>
      <c r="B1123" t="str">
        <f>VLOOKUP(Table16[[#This Row],[Metabolite ID]],Table18[],2,FALSE)</f>
        <v>1-eicosenoyl-GPC (20:1)*</v>
      </c>
      <c r="C1123" t="s">
        <v>1116</v>
      </c>
      <c r="D1123">
        <v>599</v>
      </c>
      <c r="E1123">
        <v>-0.19050835337298963</v>
      </c>
      <c r="F1123">
        <v>5.2350950049845274E-2</v>
      </c>
      <c r="G1123" s="6">
        <v>2.7363291237609893E-4</v>
      </c>
      <c r="H1123" t="b">
        <v>0</v>
      </c>
      <c r="I1123" t="b">
        <v>0</v>
      </c>
      <c r="J1123" t="b">
        <v>0</v>
      </c>
    </row>
    <row r="1124" spans="1:10" hidden="1" x14ac:dyDescent="0.2">
      <c r="A1124" t="s">
        <v>383</v>
      </c>
      <c r="B1124" t="str">
        <f>VLOOKUP(Table16[[#This Row],[Metabolite ID]],Table18[],2,FALSE)</f>
        <v>1-eicosenoyl-GPC (20:1)*</v>
      </c>
      <c r="C1124" t="s">
        <v>1117</v>
      </c>
      <c r="D1124">
        <v>599</v>
      </c>
      <c r="E1124">
        <v>-0.19050835337298963</v>
      </c>
      <c r="F1124">
        <v>4.7740851362057087E-2</v>
      </c>
      <c r="G1124">
        <v>6.5942966264730555E-5</v>
      </c>
      <c r="H1124" t="b">
        <v>0</v>
      </c>
      <c r="I1124" t="b">
        <v>0</v>
      </c>
      <c r="J1124" t="b">
        <v>0</v>
      </c>
    </row>
    <row r="1125" spans="1:10" hidden="1" x14ac:dyDescent="0.2">
      <c r="A1125" t="s">
        <v>383</v>
      </c>
      <c r="B1125" t="str">
        <f>VLOOKUP(Table16[[#This Row],[Metabolite ID]],Table18[],2,FALSE)</f>
        <v>1-eicosenoyl-GPC (20:1)*</v>
      </c>
      <c r="C1125" t="s">
        <v>1118</v>
      </c>
      <c r="D1125">
        <v>599</v>
      </c>
      <c r="E1125">
        <v>-0.19016996634222796</v>
      </c>
      <c r="F1125">
        <v>4.8296672119865006E-2</v>
      </c>
      <c r="G1125">
        <v>8.2322007834598898E-5</v>
      </c>
      <c r="H1125" t="b">
        <v>0</v>
      </c>
      <c r="I1125" t="b">
        <v>0</v>
      </c>
      <c r="J1125" t="b">
        <v>0</v>
      </c>
    </row>
    <row r="1126" spans="1:10" hidden="1" x14ac:dyDescent="0.2">
      <c r="A1126" t="s">
        <v>383</v>
      </c>
      <c r="B1126" t="str">
        <f>VLOOKUP(Table16[[#This Row],[Metabolite ID]],Table18[],2,FALSE)</f>
        <v>1-eicosenoyl-GPC (20:1)*</v>
      </c>
      <c r="C1126" t="s">
        <v>1119</v>
      </c>
      <c r="D1126">
        <v>599</v>
      </c>
      <c r="E1126">
        <v>-0.19962033898305084</v>
      </c>
      <c r="F1126">
        <v>7.0925114097495301E-2</v>
      </c>
      <c r="G1126">
        <v>4.8849737446549548E-3</v>
      </c>
      <c r="H1126" t="b">
        <v>0</v>
      </c>
      <c r="I1126" t="b">
        <v>0</v>
      </c>
      <c r="J1126" t="b">
        <v>0</v>
      </c>
    </row>
    <row r="1127" spans="1:10" hidden="1" x14ac:dyDescent="0.2">
      <c r="A1127" t="s">
        <v>383</v>
      </c>
      <c r="B1127" t="str">
        <f>VLOOKUP(Table16[[#This Row],[Metabolite ID]],Table18[],2,FALSE)</f>
        <v>1-eicosenoyl-GPC (20:1)*</v>
      </c>
      <c r="C1127" t="s">
        <v>1120</v>
      </c>
      <c r="D1127">
        <v>599</v>
      </c>
      <c r="E1127">
        <v>-0.19864693573615702</v>
      </c>
      <c r="F1127">
        <v>8.0749128844098544E-2</v>
      </c>
      <c r="G1127">
        <v>1.3891746259976741E-2</v>
      </c>
      <c r="H1127" t="b">
        <v>0</v>
      </c>
      <c r="I1127" t="b">
        <v>0</v>
      </c>
      <c r="J1127" t="b">
        <v>0</v>
      </c>
    </row>
    <row r="1128" spans="1:10" hidden="1" x14ac:dyDescent="0.2">
      <c r="A1128" t="s">
        <v>383</v>
      </c>
      <c r="B1128" t="str">
        <f>VLOOKUP(Table16[[#This Row],[Metabolite ID]],Table18[],2,FALSE)</f>
        <v>1-eicosenoyl-GPC (20:1)*</v>
      </c>
      <c r="C1128" t="s">
        <v>1121</v>
      </c>
      <c r="D1128">
        <v>599</v>
      </c>
      <c r="E1128">
        <v>-0.24495945459452084</v>
      </c>
      <c r="F1128">
        <v>0.2680135046487504</v>
      </c>
      <c r="G1128">
        <v>0.3610947894274894</v>
      </c>
      <c r="H1128" t="b">
        <v>0</v>
      </c>
      <c r="I1128" t="b">
        <v>0</v>
      </c>
      <c r="J1128" t="b">
        <v>0</v>
      </c>
    </row>
    <row r="1129" spans="1:10" hidden="1" x14ac:dyDescent="0.2">
      <c r="A1129" t="s">
        <v>383</v>
      </c>
      <c r="B1129" t="str">
        <f>VLOOKUP(Table16[[#This Row],[Metabolite ID]],Table18[],2,FALSE)</f>
        <v>1-eicosenoyl-GPC (20:1)*</v>
      </c>
      <c r="C1129" t="s">
        <v>1122</v>
      </c>
      <c r="D1129">
        <v>599</v>
      </c>
      <c r="E1129">
        <v>-0.20045774169873987</v>
      </c>
      <c r="F1129">
        <v>0.1818019048598227</v>
      </c>
      <c r="G1129">
        <v>0.27063737589161274</v>
      </c>
      <c r="H1129" t="b">
        <v>0</v>
      </c>
      <c r="I1129" t="b">
        <v>0</v>
      </c>
      <c r="J1129" t="b">
        <v>0</v>
      </c>
    </row>
    <row r="1130" spans="1:10" hidden="1" x14ac:dyDescent="0.2">
      <c r="A1130" t="s">
        <v>383</v>
      </c>
      <c r="B1130" t="str">
        <f>VLOOKUP(Table16[[#This Row],[Metabolite ID]],Table18[],2,FALSE)</f>
        <v>1-eicosenoyl-GPC (20:1)*</v>
      </c>
      <c r="C1130" t="s">
        <v>1123</v>
      </c>
      <c r="D1130">
        <v>599</v>
      </c>
      <c r="E1130">
        <v>-0.38048635128491937</v>
      </c>
      <c r="F1130">
        <v>0.14491229654837379</v>
      </c>
      <c r="G1130">
        <v>8.8705321515520318E-3</v>
      </c>
      <c r="H1130" t="b">
        <v>0</v>
      </c>
      <c r="I1130" t="b">
        <v>0</v>
      </c>
      <c r="J1130" t="b">
        <v>0</v>
      </c>
    </row>
    <row r="1131" spans="1:10" x14ac:dyDescent="0.2">
      <c r="A1131" t="s">
        <v>670</v>
      </c>
      <c r="B1131" t="str">
        <f>VLOOKUP(Table16[[#This Row],[Metabolite ID]],Table18[],2,FALSE)</f>
        <v>1-(1-enyl-palmitoyl)-GPC (P-16:0)*</v>
      </c>
      <c r="C1131" t="s">
        <v>1116</v>
      </c>
      <c r="D1131">
        <v>599</v>
      </c>
      <c r="E1131">
        <v>-0.187690777976073</v>
      </c>
      <c r="F1131">
        <v>5.167024669953247E-2</v>
      </c>
      <c r="G1131" s="6">
        <v>2.8071791542647344E-4</v>
      </c>
      <c r="H1131" t="b">
        <v>0</v>
      </c>
      <c r="I1131" t="b">
        <v>0</v>
      </c>
      <c r="J1131" t="b">
        <v>0</v>
      </c>
    </row>
    <row r="1132" spans="1:10" hidden="1" x14ac:dyDescent="0.2">
      <c r="A1132" t="s">
        <v>670</v>
      </c>
      <c r="B1132" t="str">
        <f>VLOOKUP(Table16[[#This Row],[Metabolite ID]],Table18[],2,FALSE)</f>
        <v>1-(1-enyl-palmitoyl)-GPC (P-16:0)*</v>
      </c>
      <c r="C1132" t="s">
        <v>1117</v>
      </c>
      <c r="D1132">
        <v>599</v>
      </c>
      <c r="E1132">
        <v>-0.187690777976073</v>
      </c>
      <c r="F1132">
        <v>4.7764053483688881E-2</v>
      </c>
      <c r="G1132">
        <v>8.5108376058949062E-5</v>
      </c>
      <c r="H1132" t="b">
        <v>0</v>
      </c>
      <c r="I1132" t="b">
        <v>0</v>
      </c>
      <c r="J1132" t="b">
        <v>0</v>
      </c>
    </row>
    <row r="1133" spans="1:10" hidden="1" x14ac:dyDescent="0.2">
      <c r="A1133" t="s">
        <v>670</v>
      </c>
      <c r="B1133" t="str">
        <f>VLOOKUP(Table16[[#This Row],[Metabolite ID]],Table18[],2,FALSE)</f>
        <v>1-(1-enyl-palmitoyl)-GPC (P-16:0)*</v>
      </c>
      <c r="C1133" t="s">
        <v>1118</v>
      </c>
      <c r="D1133">
        <v>599</v>
      </c>
      <c r="E1133">
        <v>-0.18739310968786055</v>
      </c>
      <c r="F1133">
        <v>4.8291548820101816E-2</v>
      </c>
      <c r="G1133">
        <v>1.0426187734668312E-4</v>
      </c>
      <c r="H1133" t="b">
        <v>0</v>
      </c>
      <c r="I1133" t="b">
        <v>0</v>
      </c>
      <c r="J1133" t="b">
        <v>0</v>
      </c>
    </row>
    <row r="1134" spans="1:10" hidden="1" x14ac:dyDescent="0.2">
      <c r="A1134" t="s">
        <v>670</v>
      </c>
      <c r="B1134" t="str">
        <f>VLOOKUP(Table16[[#This Row],[Metabolite ID]],Table18[],2,FALSE)</f>
        <v>1-(1-enyl-palmitoyl)-GPC (P-16:0)*</v>
      </c>
      <c r="C1134" t="s">
        <v>1119</v>
      </c>
      <c r="D1134">
        <v>599</v>
      </c>
      <c r="E1134">
        <v>-0.19897204301075269</v>
      </c>
      <c r="F1134">
        <v>7.4450819031721419E-2</v>
      </c>
      <c r="G1134">
        <v>7.5281656013758518E-3</v>
      </c>
      <c r="H1134" t="b">
        <v>0</v>
      </c>
      <c r="I1134" t="b">
        <v>0</v>
      </c>
      <c r="J1134" t="b">
        <v>0</v>
      </c>
    </row>
    <row r="1135" spans="1:10" hidden="1" x14ac:dyDescent="0.2">
      <c r="A1135" t="s">
        <v>670</v>
      </c>
      <c r="B1135" t="str">
        <f>VLOOKUP(Table16[[#This Row],[Metabolite ID]],Table18[],2,FALSE)</f>
        <v>1-(1-enyl-palmitoyl)-GPC (P-16:0)*</v>
      </c>
      <c r="C1135" t="s">
        <v>1120</v>
      </c>
      <c r="D1135">
        <v>599</v>
      </c>
      <c r="E1135">
        <v>-0.17745061117912042</v>
      </c>
      <c r="F1135">
        <v>8.5618385147526163E-2</v>
      </c>
      <c r="G1135">
        <v>3.8211755472180614E-2</v>
      </c>
      <c r="H1135" t="b">
        <v>0</v>
      </c>
      <c r="I1135" t="b">
        <v>0</v>
      </c>
      <c r="J1135" t="b">
        <v>0</v>
      </c>
    </row>
    <row r="1136" spans="1:10" hidden="1" x14ac:dyDescent="0.2">
      <c r="A1136" t="s">
        <v>670</v>
      </c>
      <c r="B1136" t="str">
        <f>VLOOKUP(Table16[[#This Row],[Metabolite ID]],Table18[],2,FALSE)</f>
        <v>1-(1-enyl-palmitoyl)-GPC (P-16:0)*</v>
      </c>
      <c r="C1136" t="s">
        <v>1121</v>
      </c>
      <c r="D1136">
        <v>599</v>
      </c>
      <c r="E1136">
        <v>-0.27012306522181984</v>
      </c>
      <c r="F1136">
        <v>0.25647317499840699</v>
      </c>
      <c r="G1136">
        <v>0.29266485265952003</v>
      </c>
      <c r="H1136" t="b">
        <v>0</v>
      </c>
      <c r="I1136" t="b">
        <v>0</v>
      </c>
      <c r="J1136" t="b">
        <v>0</v>
      </c>
    </row>
    <row r="1137" spans="1:10" hidden="1" x14ac:dyDescent="0.2">
      <c r="A1137" t="s">
        <v>670</v>
      </c>
      <c r="B1137" t="str">
        <f>VLOOKUP(Table16[[#This Row],[Metabolite ID]],Table18[],2,FALSE)</f>
        <v>1-(1-enyl-palmitoyl)-GPC (P-16:0)*</v>
      </c>
      <c r="C1137" t="s">
        <v>1122</v>
      </c>
      <c r="D1137">
        <v>599</v>
      </c>
      <c r="E1137">
        <v>-0.22110081527150349</v>
      </c>
      <c r="F1137">
        <v>0.17934957055354583</v>
      </c>
      <c r="G1137">
        <v>0.21813758809780565</v>
      </c>
      <c r="H1137" t="b">
        <v>0</v>
      </c>
      <c r="I1137" t="b">
        <v>0</v>
      </c>
      <c r="J1137" t="b">
        <v>0</v>
      </c>
    </row>
    <row r="1138" spans="1:10" hidden="1" x14ac:dyDescent="0.2">
      <c r="A1138" t="s">
        <v>670</v>
      </c>
      <c r="B1138" t="str">
        <f>VLOOKUP(Table16[[#This Row],[Metabolite ID]],Table18[],2,FALSE)</f>
        <v>1-(1-enyl-palmitoyl)-GPC (P-16:0)*</v>
      </c>
      <c r="C1138" t="s">
        <v>1123</v>
      </c>
      <c r="D1138">
        <v>599</v>
      </c>
      <c r="E1138">
        <v>-0.20306553611071376</v>
      </c>
      <c r="F1138">
        <v>0.14324292672492106</v>
      </c>
      <c r="G1138">
        <v>0.15682038353609395</v>
      </c>
      <c r="H1138" t="b">
        <v>0</v>
      </c>
      <c r="I1138" t="b">
        <v>0</v>
      </c>
      <c r="J1138" t="b">
        <v>0</v>
      </c>
    </row>
    <row r="1139" spans="1:10" x14ac:dyDescent="0.2">
      <c r="A1139" t="s">
        <v>418</v>
      </c>
      <c r="B1139" t="str">
        <f>VLOOKUP(Table16[[#This Row],[Metabolite ID]],Table18[],2,FALSE)</f>
        <v>X - 09789</v>
      </c>
      <c r="C1139" t="s">
        <v>1116</v>
      </c>
      <c r="D1139">
        <v>599</v>
      </c>
      <c r="E1139">
        <v>-0.18078678000300713</v>
      </c>
      <c r="F1139">
        <v>4.9796459372301809E-2</v>
      </c>
      <c r="G1139" s="6">
        <v>2.8285654408914169E-4</v>
      </c>
      <c r="H1139" t="b">
        <v>0</v>
      </c>
      <c r="I1139" t="b">
        <v>0</v>
      </c>
      <c r="J1139" t="b">
        <v>0</v>
      </c>
    </row>
    <row r="1140" spans="1:10" hidden="1" x14ac:dyDescent="0.2">
      <c r="A1140" t="s">
        <v>418</v>
      </c>
      <c r="B1140" t="str">
        <f>VLOOKUP(Table16[[#This Row],[Metabolite ID]],Table18[],2,FALSE)</f>
        <v>X - 09789</v>
      </c>
      <c r="C1140" t="s">
        <v>1117</v>
      </c>
      <c r="D1140">
        <v>599</v>
      </c>
      <c r="E1140">
        <v>-0.18078678000300713</v>
      </c>
      <c r="F1140">
        <v>4.7734496509712558E-2</v>
      </c>
      <c r="G1140">
        <v>1.5226852084693188E-4</v>
      </c>
      <c r="H1140" t="b">
        <v>0</v>
      </c>
      <c r="I1140" t="b">
        <v>0</v>
      </c>
      <c r="J1140" t="b">
        <v>0</v>
      </c>
    </row>
    <row r="1141" spans="1:10" hidden="1" x14ac:dyDescent="0.2">
      <c r="A1141" t="s">
        <v>418</v>
      </c>
      <c r="B1141" t="str">
        <f>VLOOKUP(Table16[[#This Row],[Metabolite ID]],Table18[],2,FALSE)</f>
        <v>X - 09789</v>
      </c>
      <c r="C1141" t="s">
        <v>1118</v>
      </c>
      <c r="D1141">
        <v>599</v>
      </c>
      <c r="E1141">
        <v>-0.18051506528823386</v>
      </c>
      <c r="F1141">
        <v>4.8225677470501153E-2</v>
      </c>
      <c r="G1141">
        <v>1.8174086292967333E-4</v>
      </c>
      <c r="H1141" t="b">
        <v>0</v>
      </c>
      <c r="I1141" t="b">
        <v>0</v>
      </c>
      <c r="J1141" t="b">
        <v>0</v>
      </c>
    </row>
    <row r="1142" spans="1:10" hidden="1" x14ac:dyDescent="0.2">
      <c r="A1142" t="s">
        <v>418</v>
      </c>
      <c r="B1142" t="str">
        <f>VLOOKUP(Table16[[#This Row],[Metabolite ID]],Table18[],2,FALSE)</f>
        <v>X - 09789</v>
      </c>
      <c r="C1142" t="s">
        <v>1119</v>
      </c>
      <c r="D1142">
        <v>599</v>
      </c>
      <c r="E1142">
        <v>-0.25343240740740736</v>
      </c>
      <c r="F1142">
        <v>7.3656489594872795E-2</v>
      </c>
      <c r="G1142">
        <v>5.8013799343516995E-4</v>
      </c>
      <c r="H1142" t="b">
        <v>0</v>
      </c>
      <c r="I1142" t="b">
        <v>0</v>
      </c>
      <c r="J1142" t="b">
        <v>0</v>
      </c>
    </row>
    <row r="1143" spans="1:10" hidden="1" x14ac:dyDescent="0.2">
      <c r="A1143" t="s">
        <v>418</v>
      </c>
      <c r="B1143" t="str">
        <f>VLOOKUP(Table16[[#This Row],[Metabolite ID]],Table18[],2,FALSE)</f>
        <v>X - 09789</v>
      </c>
      <c r="C1143" t="s">
        <v>1120</v>
      </c>
      <c r="D1143">
        <v>599</v>
      </c>
      <c r="E1143">
        <v>-0.11819065561112355</v>
      </c>
      <c r="F1143">
        <v>7.8217055013460032E-2</v>
      </c>
      <c r="G1143">
        <v>0.13077318926973791</v>
      </c>
      <c r="H1143" t="b">
        <v>0</v>
      </c>
      <c r="I1143" t="b">
        <v>0</v>
      </c>
      <c r="J1143" t="b">
        <v>0</v>
      </c>
    </row>
    <row r="1144" spans="1:10" hidden="1" x14ac:dyDescent="0.2">
      <c r="A1144" t="s">
        <v>418</v>
      </c>
      <c r="B1144" t="str">
        <f>VLOOKUP(Table16[[#This Row],[Metabolite ID]],Table18[],2,FALSE)</f>
        <v>X - 09789</v>
      </c>
      <c r="C1144" t="s">
        <v>1121</v>
      </c>
      <c r="D1144">
        <v>599</v>
      </c>
      <c r="E1144">
        <v>-0.24800266351895228</v>
      </c>
      <c r="F1144">
        <v>0.29332184287488977</v>
      </c>
      <c r="G1144">
        <v>0.3981717149809737</v>
      </c>
      <c r="H1144" t="b">
        <v>0</v>
      </c>
      <c r="I1144" t="b">
        <v>0</v>
      </c>
      <c r="J1144" t="b">
        <v>0</v>
      </c>
    </row>
    <row r="1145" spans="1:10" hidden="1" x14ac:dyDescent="0.2">
      <c r="A1145" t="s">
        <v>418</v>
      </c>
      <c r="B1145" t="str">
        <f>VLOOKUP(Table16[[#This Row],[Metabolite ID]],Table18[],2,FALSE)</f>
        <v>X - 09789</v>
      </c>
      <c r="C1145" t="s">
        <v>1122</v>
      </c>
      <c r="D1145">
        <v>599</v>
      </c>
      <c r="E1145">
        <v>-4.843064250492457E-2</v>
      </c>
      <c r="F1145">
        <v>0.19360563081540072</v>
      </c>
      <c r="G1145">
        <v>0.80255648840074789</v>
      </c>
      <c r="H1145" t="b">
        <v>0</v>
      </c>
      <c r="I1145" t="b">
        <v>0</v>
      </c>
      <c r="J1145" t="b">
        <v>0</v>
      </c>
    </row>
    <row r="1146" spans="1:10" hidden="1" x14ac:dyDescent="0.2">
      <c r="A1146" t="s">
        <v>418</v>
      </c>
      <c r="B1146" t="str">
        <f>VLOOKUP(Table16[[#This Row],[Metabolite ID]],Table18[],2,FALSE)</f>
        <v>X - 09789</v>
      </c>
      <c r="C1146" t="s">
        <v>1123</v>
      </c>
      <c r="D1146">
        <v>599</v>
      </c>
      <c r="E1146">
        <v>0.12161289238126247</v>
      </c>
      <c r="F1146">
        <v>0.13742490698716606</v>
      </c>
      <c r="G1146">
        <v>0.37654489141432668</v>
      </c>
      <c r="H1146" t="b">
        <v>0</v>
      </c>
      <c r="I1146" t="b">
        <v>0</v>
      </c>
      <c r="J1146" t="b">
        <v>0</v>
      </c>
    </row>
    <row r="1147" spans="1:10" x14ac:dyDescent="0.2">
      <c r="A1147" t="s">
        <v>333</v>
      </c>
      <c r="B1147" t="str">
        <f>VLOOKUP(Table16[[#This Row],[Metabolite ID]],Table18[],2,FALSE)</f>
        <v>S-methylcysteine</v>
      </c>
      <c r="C1147" t="s">
        <v>1116</v>
      </c>
      <c r="D1147">
        <v>599</v>
      </c>
      <c r="E1147">
        <v>-0.17541767733073521</v>
      </c>
      <c r="F1147">
        <v>4.8655586353090384E-2</v>
      </c>
      <c r="G1147" s="6">
        <v>3.1180014024436586E-4</v>
      </c>
      <c r="H1147" t="b">
        <v>0</v>
      </c>
      <c r="I1147" t="b">
        <v>0</v>
      </c>
      <c r="J1147" t="b">
        <v>0</v>
      </c>
    </row>
    <row r="1148" spans="1:10" hidden="1" x14ac:dyDescent="0.2">
      <c r="A1148" t="s">
        <v>333</v>
      </c>
      <c r="B1148" t="str">
        <f>VLOOKUP(Table16[[#This Row],[Metabolite ID]],Table18[],2,FALSE)</f>
        <v>S-methylcysteine</v>
      </c>
      <c r="C1148" t="s">
        <v>1117</v>
      </c>
      <c r="D1148">
        <v>599</v>
      </c>
      <c r="E1148">
        <v>-0.17541767733073521</v>
      </c>
      <c r="F1148">
        <v>4.7741701877320936E-2</v>
      </c>
      <c r="G1148">
        <v>2.3849568308997263E-4</v>
      </c>
      <c r="H1148" t="b">
        <v>0</v>
      </c>
      <c r="I1148" t="b">
        <v>0</v>
      </c>
      <c r="J1148" t="b">
        <v>0</v>
      </c>
    </row>
    <row r="1149" spans="1:10" hidden="1" x14ac:dyDescent="0.2">
      <c r="A1149" t="s">
        <v>333</v>
      </c>
      <c r="B1149" t="str">
        <f>VLOOKUP(Table16[[#This Row],[Metabolite ID]],Table18[],2,FALSE)</f>
        <v>S-methylcysteine</v>
      </c>
      <c r="C1149" t="s">
        <v>1118</v>
      </c>
      <c r="D1149">
        <v>599</v>
      </c>
      <c r="E1149">
        <v>-0.1750986641732416</v>
      </c>
      <c r="F1149">
        <v>4.8212725184505908E-2</v>
      </c>
      <c r="G1149">
        <v>2.8145825749473869E-4</v>
      </c>
      <c r="H1149" t="b">
        <v>0</v>
      </c>
      <c r="I1149" t="b">
        <v>0</v>
      </c>
      <c r="J1149" t="b">
        <v>0</v>
      </c>
    </row>
    <row r="1150" spans="1:10" hidden="1" x14ac:dyDescent="0.2">
      <c r="A1150" t="s">
        <v>333</v>
      </c>
      <c r="B1150" t="str">
        <f>VLOOKUP(Table16[[#This Row],[Metabolite ID]],Table18[],2,FALSE)</f>
        <v>S-methylcysteine</v>
      </c>
      <c r="C1150" t="s">
        <v>1119</v>
      </c>
      <c r="D1150">
        <v>599</v>
      </c>
      <c r="E1150">
        <v>-0.19119008264462811</v>
      </c>
      <c r="F1150">
        <v>7.3769450747436363E-2</v>
      </c>
      <c r="G1150">
        <v>9.5496250027490223E-3</v>
      </c>
      <c r="H1150" t="b">
        <v>0</v>
      </c>
      <c r="I1150" t="b">
        <v>0</v>
      </c>
      <c r="J1150" t="b">
        <v>0</v>
      </c>
    </row>
    <row r="1151" spans="1:10" hidden="1" x14ac:dyDescent="0.2">
      <c r="A1151" t="s">
        <v>333</v>
      </c>
      <c r="B1151" t="str">
        <f>VLOOKUP(Table16[[#This Row],[Metabolite ID]],Table18[],2,FALSE)</f>
        <v>S-methylcysteine</v>
      </c>
      <c r="C1151" t="s">
        <v>1120</v>
      </c>
      <c r="D1151">
        <v>599</v>
      </c>
      <c r="E1151">
        <v>-0.2108971992614487</v>
      </c>
      <c r="F1151">
        <v>7.9099066253673772E-2</v>
      </c>
      <c r="G1151">
        <v>7.6704609966837057E-3</v>
      </c>
      <c r="H1151" t="b">
        <v>0</v>
      </c>
      <c r="I1151" t="b">
        <v>0</v>
      </c>
      <c r="J1151" t="b">
        <v>0</v>
      </c>
    </row>
    <row r="1152" spans="1:10" hidden="1" x14ac:dyDescent="0.2">
      <c r="A1152" t="s">
        <v>333</v>
      </c>
      <c r="B1152" t="str">
        <f>VLOOKUP(Table16[[#This Row],[Metabolite ID]],Table18[],2,FALSE)</f>
        <v>S-methylcysteine</v>
      </c>
      <c r="C1152" t="s">
        <v>1121</v>
      </c>
      <c r="D1152">
        <v>599</v>
      </c>
      <c r="E1152">
        <v>-0.1335603273285022</v>
      </c>
      <c r="F1152">
        <v>0.26245182431603192</v>
      </c>
      <c r="G1152">
        <v>0.61101377986542571</v>
      </c>
      <c r="H1152" t="b">
        <v>0</v>
      </c>
      <c r="I1152" t="b">
        <v>0</v>
      </c>
      <c r="J1152" t="b">
        <v>0</v>
      </c>
    </row>
    <row r="1153" spans="1:10" hidden="1" x14ac:dyDescent="0.2">
      <c r="A1153" t="s">
        <v>333</v>
      </c>
      <c r="B1153" t="str">
        <f>VLOOKUP(Table16[[#This Row],[Metabolite ID]],Table18[],2,FALSE)</f>
        <v>S-methylcysteine</v>
      </c>
      <c r="C1153" t="s">
        <v>1122</v>
      </c>
      <c r="D1153">
        <v>599</v>
      </c>
      <c r="E1153">
        <v>-0.28037910675469124</v>
      </c>
      <c r="F1153">
        <v>0.18299760639904833</v>
      </c>
      <c r="G1153">
        <v>0.12601516673520102</v>
      </c>
      <c r="H1153" t="b">
        <v>0</v>
      </c>
      <c r="I1153" t="b">
        <v>0</v>
      </c>
      <c r="J1153" t="b">
        <v>0</v>
      </c>
    </row>
    <row r="1154" spans="1:10" hidden="1" x14ac:dyDescent="0.2">
      <c r="A1154" t="s">
        <v>333</v>
      </c>
      <c r="B1154" t="str">
        <f>VLOOKUP(Table16[[#This Row],[Metabolite ID]],Table18[],2,FALSE)</f>
        <v>S-methylcysteine</v>
      </c>
      <c r="C1154" t="s">
        <v>1123</v>
      </c>
      <c r="D1154">
        <v>599</v>
      </c>
      <c r="E1154">
        <v>-0.25186414172745053</v>
      </c>
      <c r="F1154">
        <v>0.13485878692391876</v>
      </c>
      <c r="G1154">
        <v>6.2305671177149878E-2</v>
      </c>
      <c r="H1154" t="b">
        <v>0</v>
      </c>
      <c r="I1154" t="b">
        <v>0</v>
      </c>
      <c r="J1154" t="b">
        <v>0</v>
      </c>
    </row>
    <row r="1155" spans="1:10" x14ac:dyDescent="0.2">
      <c r="A1155" t="s">
        <v>312</v>
      </c>
      <c r="B1155" t="str">
        <f>VLOOKUP(Table16[[#This Row],[Metabolite ID]],Table18[],2,FALSE)</f>
        <v>4-androsten-3beta,17beta-diol monosulfate (1)</v>
      </c>
      <c r="C1155" t="s">
        <v>1116</v>
      </c>
      <c r="D1155">
        <v>599</v>
      </c>
      <c r="E1155">
        <v>0.19026016729207607</v>
      </c>
      <c r="F1155">
        <v>5.2948517100315146E-2</v>
      </c>
      <c r="G1155" s="6">
        <v>3.2651011461640699E-4</v>
      </c>
      <c r="H1155" t="b">
        <v>0</v>
      </c>
      <c r="I1155" t="b">
        <v>0</v>
      </c>
      <c r="J1155" t="b">
        <v>0</v>
      </c>
    </row>
    <row r="1156" spans="1:10" hidden="1" x14ac:dyDescent="0.2">
      <c r="A1156" t="s">
        <v>312</v>
      </c>
      <c r="B1156" t="str">
        <f>VLOOKUP(Table16[[#This Row],[Metabolite ID]],Table18[],2,FALSE)</f>
        <v>4-androsten-3beta,17beta-diol monosulfate (1)</v>
      </c>
      <c r="C1156" t="s">
        <v>1117</v>
      </c>
      <c r="D1156">
        <v>599</v>
      </c>
      <c r="E1156">
        <v>0.19026016729207607</v>
      </c>
      <c r="F1156">
        <v>4.7679926973484443E-2</v>
      </c>
      <c r="G1156">
        <v>6.5972534281251061E-5</v>
      </c>
      <c r="H1156" t="b">
        <v>0</v>
      </c>
      <c r="I1156" t="b">
        <v>0</v>
      </c>
      <c r="J1156" t="b">
        <v>0</v>
      </c>
    </row>
    <row r="1157" spans="1:10" hidden="1" x14ac:dyDescent="0.2">
      <c r="A1157" t="s">
        <v>312</v>
      </c>
      <c r="B1157" t="str">
        <f>VLOOKUP(Table16[[#This Row],[Metabolite ID]],Table18[],2,FALSE)</f>
        <v>4-androsten-3beta,17beta-diol monosulfate (1)</v>
      </c>
      <c r="C1157" t="s">
        <v>1118</v>
      </c>
      <c r="D1157">
        <v>599</v>
      </c>
      <c r="E1157">
        <v>0.19218679876488351</v>
      </c>
      <c r="F1157">
        <v>4.8229371478584727E-2</v>
      </c>
      <c r="G1157">
        <v>6.7522837119351629E-5</v>
      </c>
      <c r="H1157" t="b">
        <v>0</v>
      </c>
      <c r="I1157" t="b">
        <v>0</v>
      </c>
      <c r="J1157" t="b">
        <v>0</v>
      </c>
    </row>
    <row r="1158" spans="1:10" hidden="1" x14ac:dyDescent="0.2">
      <c r="A1158" t="s">
        <v>312</v>
      </c>
      <c r="B1158" t="str">
        <f>VLOOKUP(Table16[[#This Row],[Metabolite ID]],Table18[],2,FALSE)</f>
        <v>4-androsten-3beta,17beta-diol monosulfate (1)</v>
      </c>
      <c r="C1158" t="s">
        <v>1119</v>
      </c>
      <c r="D1158">
        <v>599</v>
      </c>
      <c r="E1158">
        <v>0.21475074626865673</v>
      </c>
      <c r="F1158">
        <v>7.2468980896461727E-2</v>
      </c>
      <c r="G1158">
        <v>3.0431317864086146E-3</v>
      </c>
      <c r="H1158" t="b">
        <v>0</v>
      </c>
      <c r="I1158" t="b">
        <v>0</v>
      </c>
      <c r="J1158" t="b">
        <v>0</v>
      </c>
    </row>
    <row r="1159" spans="1:10" hidden="1" x14ac:dyDescent="0.2">
      <c r="A1159" t="s">
        <v>312</v>
      </c>
      <c r="B1159" t="str">
        <f>VLOOKUP(Table16[[#This Row],[Metabolite ID]],Table18[],2,FALSE)</f>
        <v>4-androsten-3beta,17beta-diol monosulfate (1)</v>
      </c>
      <c r="C1159" t="s">
        <v>1120</v>
      </c>
      <c r="D1159">
        <v>599</v>
      </c>
      <c r="E1159">
        <v>0.14279468740670129</v>
      </c>
      <c r="F1159">
        <v>7.8997517865908834E-2</v>
      </c>
      <c r="G1159">
        <v>7.0671195219748142E-2</v>
      </c>
      <c r="H1159" t="b">
        <v>0</v>
      </c>
      <c r="I1159" t="b">
        <v>0</v>
      </c>
      <c r="J1159" t="b">
        <v>0</v>
      </c>
    </row>
    <row r="1160" spans="1:10" hidden="1" x14ac:dyDescent="0.2">
      <c r="A1160" t="s">
        <v>312</v>
      </c>
      <c r="B1160" t="str">
        <f>VLOOKUP(Table16[[#This Row],[Metabolite ID]],Table18[],2,FALSE)</f>
        <v>4-androsten-3beta,17beta-diol monosulfate (1)</v>
      </c>
      <c r="C1160" t="s">
        <v>1121</v>
      </c>
      <c r="D1160">
        <v>599</v>
      </c>
      <c r="E1160">
        <v>0.24739891773379163</v>
      </c>
      <c r="F1160">
        <v>0.2751452487558001</v>
      </c>
      <c r="G1160">
        <v>0.36893067769415888</v>
      </c>
      <c r="H1160" t="b">
        <v>0</v>
      </c>
      <c r="I1160" t="b">
        <v>0</v>
      </c>
      <c r="J1160" t="b">
        <v>0</v>
      </c>
    </row>
    <row r="1161" spans="1:10" hidden="1" x14ac:dyDescent="0.2">
      <c r="A1161" t="s">
        <v>312</v>
      </c>
      <c r="B1161" t="str">
        <f>VLOOKUP(Table16[[#This Row],[Metabolite ID]],Table18[],2,FALSE)</f>
        <v>4-androsten-3beta,17beta-diol monosulfate (1)</v>
      </c>
      <c r="C1161" t="s">
        <v>1122</v>
      </c>
      <c r="D1161">
        <v>599</v>
      </c>
      <c r="E1161">
        <v>0.11538621033699492</v>
      </c>
      <c r="F1161">
        <v>0.17898465674925268</v>
      </c>
      <c r="G1161">
        <v>0.51938765843766932</v>
      </c>
      <c r="H1161" t="b">
        <v>0</v>
      </c>
      <c r="I1161" t="b">
        <v>0</v>
      </c>
      <c r="J1161" t="b">
        <v>0</v>
      </c>
    </row>
    <row r="1162" spans="1:10" hidden="1" x14ac:dyDescent="0.2">
      <c r="A1162" t="s">
        <v>312</v>
      </c>
      <c r="B1162" t="str">
        <f>VLOOKUP(Table16[[#This Row],[Metabolite ID]],Table18[],2,FALSE)</f>
        <v>4-androsten-3beta,17beta-diol monosulfate (1)</v>
      </c>
      <c r="C1162" t="s">
        <v>1123</v>
      </c>
      <c r="D1162">
        <v>599</v>
      </c>
      <c r="E1162">
        <v>4.7154770741716936E-2</v>
      </c>
      <c r="F1162">
        <v>0.14665890990295263</v>
      </c>
      <c r="G1162">
        <v>0.74792374055050503</v>
      </c>
      <c r="H1162" t="b">
        <v>0</v>
      </c>
      <c r="I1162" t="b">
        <v>0</v>
      </c>
      <c r="J1162" t="b">
        <v>0</v>
      </c>
    </row>
    <row r="1163" spans="1:10" x14ac:dyDescent="0.2">
      <c r="A1163" t="s">
        <v>585</v>
      </c>
      <c r="B1163" t="str">
        <f>VLOOKUP(Table16[[#This Row],[Metabolite ID]],Table18[],2,FALSE)</f>
        <v>X - 17359</v>
      </c>
      <c r="C1163" t="s">
        <v>1116</v>
      </c>
      <c r="D1163">
        <v>599</v>
      </c>
      <c r="E1163">
        <v>0.17889562861053726</v>
      </c>
      <c r="F1163">
        <v>4.9911886646498663E-2</v>
      </c>
      <c r="G1163" s="6">
        <v>3.3807545259039676E-4</v>
      </c>
      <c r="H1163" t="b">
        <v>0</v>
      </c>
      <c r="I1163" t="b">
        <v>0</v>
      </c>
      <c r="J1163" t="b">
        <v>0</v>
      </c>
    </row>
    <row r="1164" spans="1:10" hidden="1" x14ac:dyDescent="0.2">
      <c r="A1164" t="s">
        <v>585</v>
      </c>
      <c r="B1164" t="str">
        <f>VLOOKUP(Table16[[#This Row],[Metabolite ID]],Table18[],2,FALSE)</f>
        <v>X - 17359</v>
      </c>
      <c r="C1164" t="s">
        <v>1117</v>
      </c>
      <c r="D1164">
        <v>599</v>
      </c>
      <c r="E1164">
        <v>0.17889562861053726</v>
      </c>
      <c r="F1164">
        <v>4.8007497200426894E-2</v>
      </c>
      <c r="G1164">
        <v>1.9422620284800235E-4</v>
      </c>
      <c r="H1164" t="b">
        <v>0</v>
      </c>
      <c r="I1164" t="b">
        <v>0</v>
      </c>
      <c r="J1164" t="b">
        <v>0</v>
      </c>
    </row>
    <row r="1165" spans="1:10" hidden="1" x14ac:dyDescent="0.2">
      <c r="A1165" t="s">
        <v>585</v>
      </c>
      <c r="B1165" t="str">
        <f>VLOOKUP(Table16[[#This Row],[Metabolite ID]],Table18[],2,FALSE)</f>
        <v>X - 17359</v>
      </c>
      <c r="C1165" t="s">
        <v>1118</v>
      </c>
      <c r="D1165">
        <v>599</v>
      </c>
      <c r="E1165">
        <v>0.18044140604327019</v>
      </c>
      <c r="F1165">
        <v>4.8502825600326781E-2</v>
      </c>
      <c r="G1165">
        <v>1.9904566885539147E-4</v>
      </c>
      <c r="H1165" t="b">
        <v>0</v>
      </c>
      <c r="I1165" t="b">
        <v>0</v>
      </c>
      <c r="J1165" t="b">
        <v>0</v>
      </c>
    </row>
    <row r="1166" spans="1:10" hidden="1" x14ac:dyDescent="0.2">
      <c r="A1166" t="s">
        <v>585</v>
      </c>
      <c r="B1166" t="str">
        <f>VLOOKUP(Table16[[#This Row],[Metabolite ID]],Table18[],2,FALSE)</f>
        <v>X - 17359</v>
      </c>
      <c r="C1166" t="s">
        <v>1119</v>
      </c>
      <c r="D1166">
        <v>599</v>
      </c>
      <c r="E1166">
        <v>0.28133333333333338</v>
      </c>
      <c r="F1166">
        <v>7.269368855159293E-2</v>
      </c>
      <c r="G1166">
        <v>1.0878157755118837E-4</v>
      </c>
      <c r="H1166" t="b">
        <v>0</v>
      </c>
      <c r="I1166" t="b">
        <v>0</v>
      </c>
      <c r="J1166" t="b">
        <v>0</v>
      </c>
    </row>
    <row r="1167" spans="1:10" hidden="1" x14ac:dyDescent="0.2">
      <c r="A1167" t="s">
        <v>585</v>
      </c>
      <c r="B1167" t="str">
        <f>VLOOKUP(Table16[[#This Row],[Metabolite ID]],Table18[],2,FALSE)</f>
        <v>X - 17359</v>
      </c>
      <c r="C1167" t="s">
        <v>1120</v>
      </c>
      <c r="D1167">
        <v>599</v>
      </c>
      <c r="E1167">
        <v>0.15770173422498895</v>
      </c>
      <c r="F1167">
        <v>8.1759607487599084E-2</v>
      </c>
      <c r="G1167">
        <v>5.3749918927345826E-2</v>
      </c>
      <c r="H1167" t="b">
        <v>0</v>
      </c>
      <c r="I1167" t="b">
        <v>0</v>
      </c>
      <c r="J1167" t="b">
        <v>0</v>
      </c>
    </row>
    <row r="1168" spans="1:10" hidden="1" x14ac:dyDescent="0.2">
      <c r="A1168" t="s">
        <v>585</v>
      </c>
      <c r="B1168" t="str">
        <f>VLOOKUP(Table16[[#This Row],[Metabolite ID]],Table18[],2,FALSE)</f>
        <v>X - 17359</v>
      </c>
      <c r="C1168" t="s">
        <v>1121</v>
      </c>
      <c r="D1168">
        <v>599</v>
      </c>
      <c r="E1168">
        <v>0.72794903563220892</v>
      </c>
      <c r="F1168">
        <v>0.2998248235827875</v>
      </c>
      <c r="G1168">
        <v>1.5479943633031078E-2</v>
      </c>
      <c r="H1168" t="b">
        <v>0</v>
      </c>
      <c r="I1168" t="b">
        <v>0</v>
      </c>
      <c r="J1168" t="b">
        <v>0</v>
      </c>
    </row>
    <row r="1169" spans="1:10" hidden="1" x14ac:dyDescent="0.2">
      <c r="A1169" t="s">
        <v>585</v>
      </c>
      <c r="B1169" t="str">
        <f>VLOOKUP(Table16[[#This Row],[Metabolite ID]],Table18[],2,FALSE)</f>
        <v>X - 17359</v>
      </c>
      <c r="C1169" t="s">
        <v>1122</v>
      </c>
      <c r="D1169">
        <v>599</v>
      </c>
      <c r="E1169">
        <v>3.2429639158441326E-2</v>
      </c>
      <c r="F1169">
        <v>0.20142547573138025</v>
      </c>
      <c r="G1169">
        <v>0.87214723773188019</v>
      </c>
      <c r="H1169" t="b">
        <v>0</v>
      </c>
      <c r="I1169" t="b">
        <v>0</v>
      </c>
      <c r="J1169" t="b">
        <v>0</v>
      </c>
    </row>
    <row r="1170" spans="1:10" hidden="1" x14ac:dyDescent="0.2">
      <c r="A1170" t="s">
        <v>585</v>
      </c>
      <c r="B1170" t="str">
        <f>VLOOKUP(Table16[[#This Row],[Metabolite ID]],Table18[],2,FALSE)</f>
        <v>X - 17359</v>
      </c>
      <c r="C1170" t="s">
        <v>1123</v>
      </c>
      <c r="D1170">
        <v>599</v>
      </c>
      <c r="E1170">
        <v>-6.6291285269682605E-3</v>
      </c>
      <c r="F1170">
        <v>0.13812787358427722</v>
      </c>
      <c r="G1170">
        <v>0.96173811714432533</v>
      </c>
      <c r="H1170" t="b">
        <v>0</v>
      </c>
      <c r="I1170" t="b">
        <v>0</v>
      </c>
      <c r="J1170" t="b">
        <v>0</v>
      </c>
    </row>
    <row r="1171" spans="1:10" x14ac:dyDescent="0.2">
      <c r="A1171" t="s">
        <v>440</v>
      </c>
      <c r="B1171" t="str">
        <f>VLOOKUP(Table16[[#This Row],[Metabolite ID]],Table18[],2,FALSE)</f>
        <v>X - 01911</v>
      </c>
      <c r="C1171" t="s">
        <v>1116</v>
      </c>
      <c r="D1171">
        <v>599</v>
      </c>
      <c r="E1171">
        <v>0.19087009085447759</v>
      </c>
      <c r="F1171">
        <v>5.3480630172434124E-2</v>
      </c>
      <c r="G1171" s="6">
        <v>3.5840469014435008E-4</v>
      </c>
      <c r="H1171" t="b">
        <v>0</v>
      </c>
      <c r="I1171" t="b">
        <v>0</v>
      </c>
      <c r="J1171" t="b">
        <v>0</v>
      </c>
    </row>
    <row r="1172" spans="1:10" hidden="1" x14ac:dyDescent="0.2">
      <c r="A1172" t="s">
        <v>440</v>
      </c>
      <c r="B1172" t="str">
        <f>VLOOKUP(Table16[[#This Row],[Metabolite ID]],Table18[],2,FALSE)</f>
        <v>X - 01911</v>
      </c>
      <c r="C1172" t="s">
        <v>1117</v>
      </c>
      <c r="D1172">
        <v>599</v>
      </c>
      <c r="E1172">
        <v>0.19087009085447759</v>
      </c>
      <c r="F1172">
        <v>5.0067066334436347E-2</v>
      </c>
      <c r="G1172">
        <v>1.3768614763474859E-4</v>
      </c>
      <c r="H1172" t="b">
        <v>0</v>
      </c>
      <c r="I1172" t="b">
        <v>0</v>
      </c>
      <c r="J1172" t="b">
        <v>0</v>
      </c>
    </row>
    <row r="1173" spans="1:10" hidden="1" x14ac:dyDescent="0.2">
      <c r="A1173" t="s">
        <v>440</v>
      </c>
      <c r="B1173" t="str">
        <f>VLOOKUP(Table16[[#This Row],[Metabolite ID]],Table18[],2,FALSE)</f>
        <v>X - 01911</v>
      </c>
      <c r="C1173" t="s">
        <v>1118</v>
      </c>
      <c r="D1173">
        <v>599</v>
      </c>
      <c r="E1173">
        <v>0.19266496958979129</v>
      </c>
      <c r="F1173">
        <v>5.0608339457352144E-2</v>
      </c>
      <c r="G1173">
        <v>1.4067374108034294E-4</v>
      </c>
      <c r="H1173" t="b">
        <v>0</v>
      </c>
      <c r="I1173" t="b">
        <v>0</v>
      </c>
      <c r="J1173" t="b">
        <v>0</v>
      </c>
    </row>
    <row r="1174" spans="1:10" hidden="1" x14ac:dyDescent="0.2">
      <c r="A1174" t="s">
        <v>440</v>
      </c>
      <c r="B1174" t="str">
        <f>VLOOKUP(Table16[[#This Row],[Metabolite ID]],Table18[],2,FALSE)</f>
        <v>X - 01911</v>
      </c>
      <c r="C1174" t="s">
        <v>1119</v>
      </c>
      <c r="D1174">
        <v>599</v>
      </c>
      <c r="E1174">
        <v>0.14486323529411765</v>
      </c>
      <c r="F1174">
        <v>7.7785104725889717E-2</v>
      </c>
      <c r="G1174">
        <v>6.255350849043477E-2</v>
      </c>
      <c r="H1174" t="b">
        <v>0</v>
      </c>
      <c r="I1174" t="b">
        <v>0</v>
      </c>
      <c r="J1174" t="b">
        <v>0</v>
      </c>
    </row>
    <row r="1175" spans="1:10" hidden="1" x14ac:dyDescent="0.2">
      <c r="A1175" t="s">
        <v>440</v>
      </c>
      <c r="B1175" t="str">
        <f>VLOOKUP(Table16[[#This Row],[Metabolite ID]],Table18[],2,FALSE)</f>
        <v>X - 01911</v>
      </c>
      <c r="C1175" t="s">
        <v>1120</v>
      </c>
      <c r="D1175">
        <v>599</v>
      </c>
      <c r="E1175">
        <v>0.13986239046632135</v>
      </c>
      <c r="F1175">
        <v>8.0395757713090987E-2</v>
      </c>
      <c r="G1175">
        <v>8.1916318617667211E-2</v>
      </c>
      <c r="H1175" t="b">
        <v>0</v>
      </c>
      <c r="I1175" t="b">
        <v>0</v>
      </c>
      <c r="J1175" t="b">
        <v>0</v>
      </c>
    </row>
    <row r="1176" spans="1:10" hidden="1" x14ac:dyDescent="0.2">
      <c r="A1176" t="s">
        <v>440</v>
      </c>
      <c r="B1176" t="str">
        <f>VLOOKUP(Table16[[#This Row],[Metabolite ID]],Table18[],2,FALSE)</f>
        <v>X - 01911</v>
      </c>
      <c r="C1176" t="s">
        <v>1121</v>
      </c>
      <c r="D1176">
        <v>599</v>
      </c>
      <c r="E1176">
        <v>-9.0253671786794776E-2</v>
      </c>
      <c r="F1176">
        <v>0.28875723287882255</v>
      </c>
      <c r="G1176">
        <v>0.75472469531447106</v>
      </c>
      <c r="H1176" t="b">
        <v>0</v>
      </c>
      <c r="I1176" t="b">
        <v>0</v>
      </c>
      <c r="J1176" t="b">
        <v>0</v>
      </c>
    </row>
    <row r="1177" spans="1:10" hidden="1" x14ac:dyDescent="0.2">
      <c r="A1177" t="s">
        <v>440</v>
      </c>
      <c r="B1177" t="str">
        <f>VLOOKUP(Table16[[#This Row],[Metabolite ID]],Table18[],2,FALSE)</f>
        <v>X - 01911</v>
      </c>
      <c r="C1177" t="s">
        <v>1122</v>
      </c>
      <c r="D1177">
        <v>599</v>
      </c>
      <c r="E1177">
        <v>4.0133598034826079E-2</v>
      </c>
      <c r="F1177">
        <v>0.20435112938699984</v>
      </c>
      <c r="G1177">
        <v>0.84436751065407722</v>
      </c>
      <c r="H1177" t="b">
        <v>0</v>
      </c>
      <c r="I1177" t="b">
        <v>0</v>
      </c>
      <c r="J1177" t="b">
        <v>0</v>
      </c>
    </row>
    <row r="1178" spans="1:10" hidden="1" x14ac:dyDescent="0.2">
      <c r="A1178" t="s">
        <v>440</v>
      </c>
      <c r="B1178" t="str">
        <f>VLOOKUP(Table16[[#This Row],[Metabolite ID]],Table18[],2,FALSE)</f>
        <v>X - 01911</v>
      </c>
      <c r="C1178" t="s">
        <v>1123</v>
      </c>
      <c r="D1178">
        <v>599</v>
      </c>
      <c r="E1178">
        <v>0.13118288565209432</v>
      </c>
      <c r="F1178">
        <v>0.14841468561029394</v>
      </c>
      <c r="G1178">
        <v>0.37710911802856362</v>
      </c>
      <c r="H1178" t="b">
        <v>0</v>
      </c>
      <c r="I1178" t="b">
        <v>0</v>
      </c>
      <c r="J1178" t="b">
        <v>0</v>
      </c>
    </row>
    <row r="1179" spans="1:10" x14ac:dyDescent="0.2">
      <c r="A1179" t="s">
        <v>584</v>
      </c>
      <c r="B1179" t="str">
        <f>VLOOKUP(Table16[[#This Row],[Metabolite ID]],Table18[],2,FALSE)</f>
        <v>X - 17357</v>
      </c>
      <c r="C1179" t="s">
        <v>1116</v>
      </c>
      <c r="D1179">
        <v>599</v>
      </c>
      <c r="E1179">
        <v>0.17900822840958222</v>
      </c>
      <c r="F1179">
        <v>5.0176021662680412E-2</v>
      </c>
      <c r="G1179" s="6">
        <v>3.6025896141561164E-4</v>
      </c>
      <c r="H1179" t="b">
        <v>0</v>
      </c>
      <c r="I1179" t="b">
        <v>0</v>
      </c>
      <c r="J1179" t="b">
        <v>0</v>
      </c>
    </row>
    <row r="1180" spans="1:10" hidden="1" x14ac:dyDescent="0.2">
      <c r="A1180" t="s">
        <v>584</v>
      </c>
      <c r="B1180" t="str">
        <f>VLOOKUP(Table16[[#This Row],[Metabolite ID]],Table18[],2,FALSE)</f>
        <v>X - 17357</v>
      </c>
      <c r="C1180" t="s">
        <v>1117</v>
      </c>
      <c r="D1180">
        <v>599</v>
      </c>
      <c r="E1180">
        <v>0.17900822840958222</v>
      </c>
      <c r="F1180">
        <v>4.8152667224316256E-2</v>
      </c>
      <c r="G1180">
        <v>2.0119261148174585E-4</v>
      </c>
      <c r="H1180" t="b">
        <v>0</v>
      </c>
      <c r="I1180" t="b">
        <v>0</v>
      </c>
      <c r="J1180" t="b">
        <v>0</v>
      </c>
    </row>
    <row r="1181" spans="1:10" hidden="1" x14ac:dyDescent="0.2">
      <c r="A1181" t="s">
        <v>584</v>
      </c>
      <c r="B1181" t="str">
        <f>VLOOKUP(Table16[[#This Row],[Metabolite ID]],Table18[],2,FALSE)</f>
        <v>X - 17357</v>
      </c>
      <c r="C1181" t="s">
        <v>1118</v>
      </c>
      <c r="D1181">
        <v>599</v>
      </c>
      <c r="E1181">
        <v>0.18023892379702047</v>
      </c>
      <c r="F1181">
        <v>4.864862260604718E-2</v>
      </c>
      <c r="G1181">
        <v>2.1146313802622923E-4</v>
      </c>
      <c r="H1181" t="b">
        <v>0</v>
      </c>
      <c r="I1181" t="b">
        <v>0</v>
      </c>
      <c r="J1181" t="b">
        <v>0</v>
      </c>
    </row>
    <row r="1182" spans="1:10" hidden="1" x14ac:dyDescent="0.2">
      <c r="A1182" t="s">
        <v>584</v>
      </c>
      <c r="B1182" t="str">
        <f>VLOOKUP(Table16[[#This Row],[Metabolite ID]],Table18[],2,FALSE)</f>
        <v>X - 17357</v>
      </c>
      <c r="C1182" t="s">
        <v>1119</v>
      </c>
      <c r="D1182">
        <v>599</v>
      </c>
      <c r="E1182">
        <v>0.18919999999999998</v>
      </c>
      <c r="F1182">
        <v>7.4244987305301033E-2</v>
      </c>
      <c r="G1182">
        <v>1.0824307209182924E-2</v>
      </c>
      <c r="H1182" t="b">
        <v>0</v>
      </c>
      <c r="I1182" t="b">
        <v>0</v>
      </c>
      <c r="J1182" t="b">
        <v>0</v>
      </c>
    </row>
    <row r="1183" spans="1:10" hidden="1" x14ac:dyDescent="0.2">
      <c r="A1183" t="s">
        <v>584</v>
      </c>
      <c r="B1183" t="str">
        <f>VLOOKUP(Table16[[#This Row],[Metabolite ID]],Table18[],2,FALSE)</f>
        <v>X - 17357</v>
      </c>
      <c r="C1183" t="s">
        <v>1120</v>
      </c>
      <c r="D1183">
        <v>599</v>
      </c>
      <c r="E1183">
        <v>0.25386653760185529</v>
      </c>
      <c r="F1183">
        <v>7.840348795638219E-2</v>
      </c>
      <c r="G1183">
        <v>1.203921021369373E-3</v>
      </c>
      <c r="H1183" t="b">
        <v>0</v>
      </c>
      <c r="I1183" t="b">
        <v>0</v>
      </c>
      <c r="J1183" t="b">
        <v>0</v>
      </c>
    </row>
    <row r="1184" spans="1:10" hidden="1" x14ac:dyDescent="0.2">
      <c r="A1184" t="s">
        <v>584</v>
      </c>
      <c r="B1184" t="str">
        <f>VLOOKUP(Table16[[#This Row],[Metabolite ID]],Table18[],2,FALSE)</f>
        <v>X - 17357</v>
      </c>
      <c r="C1184" t="s">
        <v>1121</v>
      </c>
      <c r="D1184">
        <v>599</v>
      </c>
      <c r="E1184">
        <v>0.28032442493412368</v>
      </c>
      <c r="F1184">
        <v>0.2956897309923126</v>
      </c>
      <c r="G1184">
        <v>0.34349421793688872</v>
      </c>
      <c r="H1184" t="b">
        <v>0</v>
      </c>
      <c r="I1184" t="b">
        <v>0</v>
      </c>
      <c r="J1184" t="b">
        <v>0</v>
      </c>
    </row>
    <row r="1185" spans="1:10" hidden="1" x14ac:dyDescent="0.2">
      <c r="A1185" t="s">
        <v>584</v>
      </c>
      <c r="B1185" t="str">
        <f>VLOOKUP(Table16[[#This Row],[Metabolite ID]],Table18[],2,FALSE)</f>
        <v>X - 17357</v>
      </c>
      <c r="C1185" t="s">
        <v>1122</v>
      </c>
      <c r="D1185">
        <v>599</v>
      </c>
      <c r="E1185">
        <v>0.56414420509875818</v>
      </c>
      <c r="F1185">
        <v>0.17975237459173957</v>
      </c>
      <c r="G1185">
        <v>1.7820576269967324E-3</v>
      </c>
      <c r="H1185" t="b">
        <v>0</v>
      </c>
      <c r="I1185" t="b">
        <v>0</v>
      </c>
      <c r="J1185" t="b">
        <v>0</v>
      </c>
    </row>
    <row r="1186" spans="1:10" hidden="1" x14ac:dyDescent="0.2">
      <c r="A1186" t="s">
        <v>584</v>
      </c>
      <c r="B1186" t="str">
        <f>VLOOKUP(Table16[[#This Row],[Metabolite ID]],Table18[],2,FALSE)</f>
        <v>X - 17357</v>
      </c>
      <c r="C1186" t="s">
        <v>1123</v>
      </c>
      <c r="D1186">
        <v>599</v>
      </c>
      <c r="E1186">
        <v>0.39765995060621379</v>
      </c>
      <c r="F1186">
        <v>0.13874895126615919</v>
      </c>
      <c r="G1186">
        <v>4.3028817784360367E-3</v>
      </c>
      <c r="H1186" t="b">
        <v>0</v>
      </c>
      <c r="I1186" t="b">
        <v>0</v>
      </c>
      <c r="J1186" t="b">
        <v>0</v>
      </c>
    </row>
    <row r="1187" spans="1:10" x14ac:dyDescent="0.2">
      <c r="A1187" t="s">
        <v>632</v>
      </c>
      <c r="B1187" t="str">
        <f>VLOOKUP(Table16[[#This Row],[Metabolite ID]],Table18[],2,FALSE)</f>
        <v>X - 23749</v>
      </c>
      <c r="C1187" t="s">
        <v>1116</v>
      </c>
      <c r="D1187">
        <v>599</v>
      </c>
      <c r="E1187">
        <v>-0.17877008417453774</v>
      </c>
      <c r="F1187">
        <v>5.0521686549597489E-2</v>
      </c>
      <c r="G1187" s="6">
        <v>4.0243454574673357E-4</v>
      </c>
      <c r="H1187" t="b">
        <v>0</v>
      </c>
      <c r="I1187" t="b">
        <v>0</v>
      </c>
      <c r="J1187" t="b">
        <v>0</v>
      </c>
    </row>
    <row r="1188" spans="1:10" hidden="1" x14ac:dyDescent="0.2">
      <c r="A1188" t="s">
        <v>632</v>
      </c>
      <c r="B1188" t="str">
        <f>VLOOKUP(Table16[[#This Row],[Metabolite ID]],Table18[],2,FALSE)</f>
        <v>X - 23749</v>
      </c>
      <c r="C1188" t="s">
        <v>1117</v>
      </c>
      <c r="D1188">
        <v>599</v>
      </c>
      <c r="E1188">
        <v>-0.17877008417453774</v>
      </c>
      <c r="F1188">
        <v>4.8618459350594195E-2</v>
      </c>
      <c r="G1188">
        <v>2.3599286662517849E-4</v>
      </c>
      <c r="H1188" t="b">
        <v>0</v>
      </c>
      <c r="I1188" t="b">
        <v>0</v>
      </c>
      <c r="J1188" t="b">
        <v>0</v>
      </c>
    </row>
    <row r="1189" spans="1:10" hidden="1" x14ac:dyDescent="0.2">
      <c r="A1189" t="s">
        <v>632</v>
      </c>
      <c r="B1189" t="str">
        <f>VLOOKUP(Table16[[#This Row],[Metabolite ID]],Table18[],2,FALSE)</f>
        <v>X - 23749</v>
      </c>
      <c r="C1189" t="s">
        <v>1118</v>
      </c>
      <c r="D1189">
        <v>599</v>
      </c>
      <c r="E1189">
        <v>-0.17827706918646444</v>
      </c>
      <c r="F1189">
        <v>4.9113983619807899E-2</v>
      </c>
      <c r="G1189">
        <v>2.8357085323484218E-4</v>
      </c>
      <c r="H1189" t="b">
        <v>0</v>
      </c>
      <c r="I1189" t="b">
        <v>0</v>
      </c>
      <c r="J1189" t="b">
        <v>0</v>
      </c>
    </row>
    <row r="1190" spans="1:10" hidden="1" x14ac:dyDescent="0.2">
      <c r="A1190" t="s">
        <v>632</v>
      </c>
      <c r="B1190" t="str">
        <f>VLOOKUP(Table16[[#This Row],[Metabolite ID]],Table18[],2,FALSE)</f>
        <v>X - 23749</v>
      </c>
      <c r="C1190" t="s">
        <v>1119</v>
      </c>
      <c r="D1190">
        <v>599</v>
      </c>
      <c r="E1190">
        <v>-0.13647899999999999</v>
      </c>
      <c r="F1190">
        <v>7.5529559377389074E-2</v>
      </c>
      <c r="G1190">
        <v>7.0768294502693313E-2</v>
      </c>
      <c r="H1190" t="b">
        <v>0</v>
      </c>
      <c r="I1190" t="b">
        <v>0</v>
      </c>
      <c r="J1190" t="b">
        <v>0</v>
      </c>
    </row>
    <row r="1191" spans="1:10" hidden="1" x14ac:dyDescent="0.2">
      <c r="A1191" t="s">
        <v>632</v>
      </c>
      <c r="B1191" t="str">
        <f>VLOOKUP(Table16[[#This Row],[Metabolite ID]],Table18[],2,FALSE)</f>
        <v>X - 23749</v>
      </c>
      <c r="C1191" t="s">
        <v>1120</v>
      </c>
      <c r="D1191">
        <v>599</v>
      </c>
      <c r="E1191">
        <v>-0.14613742682317185</v>
      </c>
      <c r="F1191">
        <v>8.0543513090271981E-2</v>
      </c>
      <c r="G1191">
        <v>6.9617547382243697E-2</v>
      </c>
      <c r="H1191" t="b">
        <v>0</v>
      </c>
      <c r="I1191" t="b">
        <v>0</v>
      </c>
      <c r="J1191" t="b">
        <v>0</v>
      </c>
    </row>
    <row r="1192" spans="1:10" hidden="1" x14ac:dyDescent="0.2">
      <c r="A1192" t="s">
        <v>632</v>
      </c>
      <c r="B1192" t="str">
        <f>VLOOKUP(Table16[[#This Row],[Metabolite ID]],Table18[],2,FALSE)</f>
        <v>X - 23749</v>
      </c>
      <c r="C1192" t="s">
        <v>1121</v>
      </c>
      <c r="D1192">
        <v>599</v>
      </c>
      <c r="E1192">
        <v>1.111745903326522E-2</v>
      </c>
      <c r="F1192">
        <v>0.30588698065066106</v>
      </c>
      <c r="G1192">
        <v>0.97101940618707527</v>
      </c>
      <c r="H1192" t="b">
        <v>0</v>
      </c>
      <c r="I1192" t="b">
        <v>0</v>
      </c>
      <c r="J1192" t="b">
        <v>0</v>
      </c>
    </row>
    <row r="1193" spans="1:10" hidden="1" x14ac:dyDescent="0.2">
      <c r="A1193" t="s">
        <v>632</v>
      </c>
      <c r="B1193" t="str">
        <f>VLOOKUP(Table16[[#This Row],[Metabolite ID]],Table18[],2,FALSE)</f>
        <v>X - 23749</v>
      </c>
      <c r="C1193" t="s">
        <v>1122</v>
      </c>
      <c r="D1193">
        <v>599</v>
      </c>
      <c r="E1193">
        <v>-5.3137610197827811E-2</v>
      </c>
      <c r="F1193">
        <v>0.17782604219979883</v>
      </c>
      <c r="G1193">
        <v>0.76518277881565344</v>
      </c>
      <c r="H1193" t="b">
        <v>0</v>
      </c>
      <c r="I1193" t="b">
        <v>0</v>
      </c>
      <c r="J1193" t="b">
        <v>0</v>
      </c>
    </row>
    <row r="1194" spans="1:10" hidden="1" x14ac:dyDescent="0.2">
      <c r="A1194" t="s">
        <v>632</v>
      </c>
      <c r="B1194" t="str">
        <f>VLOOKUP(Table16[[#This Row],[Metabolite ID]],Table18[],2,FALSE)</f>
        <v>X - 23749</v>
      </c>
      <c r="C1194" t="s">
        <v>1123</v>
      </c>
      <c r="D1194">
        <v>599</v>
      </c>
      <c r="E1194">
        <v>7.0289836007367185E-2</v>
      </c>
      <c r="F1194">
        <v>0.13958714059937075</v>
      </c>
      <c r="G1194">
        <v>0.61475970216379183</v>
      </c>
      <c r="H1194" t="b">
        <v>0</v>
      </c>
      <c r="I1194" t="b">
        <v>0</v>
      </c>
      <c r="J1194" t="b">
        <v>0</v>
      </c>
    </row>
    <row r="1195" spans="1:10" x14ac:dyDescent="0.2">
      <c r="A1195" t="s">
        <v>52</v>
      </c>
      <c r="B1195" t="str">
        <f>VLOOKUP(Table16[[#This Row],[Metabolite ID]],Table18[],2,FALSE)</f>
        <v>5-oxoproline</v>
      </c>
      <c r="C1195" t="s">
        <v>1116</v>
      </c>
      <c r="D1195">
        <v>599</v>
      </c>
      <c r="E1195">
        <v>-0.1718122768953306</v>
      </c>
      <c r="F1195">
        <v>4.8622331947040277E-2</v>
      </c>
      <c r="G1195" s="6">
        <v>4.099280691689452E-4</v>
      </c>
      <c r="H1195" t="b">
        <v>0</v>
      </c>
      <c r="I1195" t="b">
        <v>0</v>
      </c>
      <c r="J1195" t="b">
        <v>0</v>
      </c>
    </row>
    <row r="1196" spans="1:10" hidden="1" x14ac:dyDescent="0.2">
      <c r="A1196" t="s">
        <v>52</v>
      </c>
      <c r="B1196" t="str">
        <f>VLOOKUP(Table16[[#This Row],[Metabolite ID]],Table18[],2,FALSE)</f>
        <v>5-oxoproline</v>
      </c>
      <c r="C1196" t="s">
        <v>1117</v>
      </c>
      <c r="D1196">
        <v>599</v>
      </c>
      <c r="E1196">
        <v>-0.1718122768953306</v>
      </c>
      <c r="F1196">
        <v>4.7726182336804236E-2</v>
      </c>
      <c r="G1196">
        <v>3.1826794326107933E-4</v>
      </c>
      <c r="H1196" t="b">
        <v>0</v>
      </c>
      <c r="I1196" t="b">
        <v>0</v>
      </c>
      <c r="J1196" t="b">
        <v>0</v>
      </c>
    </row>
    <row r="1197" spans="1:10" hidden="1" x14ac:dyDescent="0.2">
      <c r="A1197" t="s">
        <v>52</v>
      </c>
      <c r="B1197" t="str">
        <f>VLOOKUP(Table16[[#This Row],[Metabolite ID]],Table18[],2,FALSE)</f>
        <v>5-oxoproline</v>
      </c>
      <c r="C1197" t="s">
        <v>1118</v>
      </c>
      <c r="D1197">
        <v>599</v>
      </c>
      <c r="E1197">
        <v>-0.17140277811972249</v>
      </c>
      <c r="F1197">
        <v>4.8195664281293314E-2</v>
      </c>
      <c r="G1197">
        <v>3.7597987723136532E-4</v>
      </c>
      <c r="H1197" t="b">
        <v>0</v>
      </c>
      <c r="I1197" t="b">
        <v>0</v>
      </c>
      <c r="J1197" t="b">
        <v>0</v>
      </c>
    </row>
    <row r="1198" spans="1:10" hidden="1" x14ac:dyDescent="0.2">
      <c r="A1198" t="s">
        <v>52</v>
      </c>
      <c r="B1198" t="str">
        <f>VLOOKUP(Table16[[#This Row],[Metabolite ID]],Table18[],2,FALSE)</f>
        <v>5-oxoproline</v>
      </c>
      <c r="C1198" t="s">
        <v>1119</v>
      </c>
      <c r="D1198">
        <v>599</v>
      </c>
      <c r="E1198">
        <v>-0.20858639618138422</v>
      </c>
      <c r="F1198">
        <v>7.3700130453222573E-2</v>
      </c>
      <c r="G1198">
        <v>4.6518348431715088E-3</v>
      </c>
      <c r="H1198" t="b">
        <v>0</v>
      </c>
      <c r="I1198" t="b">
        <v>0</v>
      </c>
      <c r="J1198" t="b">
        <v>0</v>
      </c>
    </row>
    <row r="1199" spans="1:10" hidden="1" x14ac:dyDescent="0.2">
      <c r="A1199" t="s">
        <v>52</v>
      </c>
      <c r="B1199" t="str">
        <f>VLOOKUP(Table16[[#This Row],[Metabolite ID]],Table18[],2,FALSE)</f>
        <v>5-oxoproline</v>
      </c>
      <c r="C1199" t="s">
        <v>1120</v>
      </c>
      <c r="D1199">
        <v>599</v>
      </c>
      <c r="E1199">
        <v>-0.10900912016078369</v>
      </c>
      <c r="F1199">
        <v>7.4788425514868972E-2</v>
      </c>
      <c r="G1199">
        <v>0.144960008072303</v>
      </c>
      <c r="H1199" t="b">
        <v>0</v>
      </c>
      <c r="I1199" t="b">
        <v>0</v>
      </c>
      <c r="J1199" t="b">
        <v>0</v>
      </c>
    </row>
    <row r="1200" spans="1:10" hidden="1" x14ac:dyDescent="0.2">
      <c r="A1200" t="s">
        <v>52</v>
      </c>
      <c r="B1200" t="str">
        <f>VLOOKUP(Table16[[#This Row],[Metabolite ID]],Table18[],2,FALSE)</f>
        <v>5-oxoproline</v>
      </c>
      <c r="C1200" t="s">
        <v>1121</v>
      </c>
      <c r="D1200">
        <v>599</v>
      </c>
      <c r="E1200">
        <v>-0.14526466698115836</v>
      </c>
      <c r="F1200">
        <v>0.32169895175645769</v>
      </c>
      <c r="G1200">
        <v>0.65175354319593448</v>
      </c>
      <c r="H1200" t="b">
        <v>0</v>
      </c>
      <c r="I1200" t="b">
        <v>0</v>
      </c>
      <c r="J1200" t="b">
        <v>0</v>
      </c>
    </row>
    <row r="1201" spans="1:10" hidden="1" x14ac:dyDescent="0.2">
      <c r="A1201" t="s">
        <v>52</v>
      </c>
      <c r="B1201" t="str">
        <f>VLOOKUP(Table16[[#This Row],[Metabolite ID]],Table18[],2,FALSE)</f>
        <v>5-oxoproline</v>
      </c>
      <c r="C1201" t="s">
        <v>1122</v>
      </c>
      <c r="D1201">
        <v>599</v>
      </c>
      <c r="E1201">
        <v>-7.8530469694398697E-2</v>
      </c>
      <c r="F1201">
        <v>0.21295453628343314</v>
      </c>
      <c r="G1201">
        <v>0.71243239805680814</v>
      </c>
      <c r="H1201" t="b">
        <v>0</v>
      </c>
      <c r="I1201" t="b">
        <v>0</v>
      </c>
      <c r="J1201" t="b">
        <v>0</v>
      </c>
    </row>
    <row r="1202" spans="1:10" hidden="1" x14ac:dyDescent="0.2">
      <c r="A1202" t="s">
        <v>52</v>
      </c>
      <c r="B1202" t="str">
        <f>VLOOKUP(Table16[[#This Row],[Metabolite ID]],Table18[],2,FALSE)</f>
        <v>5-oxoproline</v>
      </c>
      <c r="C1202" t="s">
        <v>1123</v>
      </c>
      <c r="D1202">
        <v>599</v>
      </c>
      <c r="E1202">
        <v>0.14122496241142213</v>
      </c>
      <c r="F1202">
        <v>0.13410552431040215</v>
      </c>
      <c r="G1202">
        <v>0.29272654449948055</v>
      </c>
      <c r="H1202" t="b">
        <v>0</v>
      </c>
      <c r="I1202" t="b">
        <v>0</v>
      </c>
      <c r="J1202" t="b">
        <v>0</v>
      </c>
    </row>
    <row r="1203" spans="1:10" x14ac:dyDescent="0.2">
      <c r="A1203" t="s">
        <v>871</v>
      </c>
      <c r="B1203" t="str">
        <f>VLOOKUP(Table16[[#This Row],[Metabolite ID]],Table18[],2,FALSE)</f>
        <v>Free cholesterol in very small VLDL</v>
      </c>
      <c r="C1203" t="s">
        <v>1116</v>
      </c>
      <c r="D1203">
        <v>599</v>
      </c>
      <c r="E1203">
        <v>0.10570701626016259</v>
      </c>
      <c r="F1203">
        <v>2.9915891120408586E-2</v>
      </c>
      <c r="G1203" s="6">
        <v>4.101368013739949E-4</v>
      </c>
      <c r="H1203" t="b">
        <v>0</v>
      </c>
      <c r="I1203" t="b">
        <v>0</v>
      </c>
      <c r="J1203" t="b">
        <v>0</v>
      </c>
    </row>
    <row r="1204" spans="1:10" hidden="1" x14ac:dyDescent="0.2">
      <c r="A1204" t="s">
        <v>871</v>
      </c>
      <c r="B1204" t="str">
        <f>VLOOKUP(Table16[[#This Row],[Metabolite ID]],Table18[],2,FALSE)</f>
        <v>Free cholesterol in very small VLDL</v>
      </c>
      <c r="C1204" t="s">
        <v>1117</v>
      </c>
      <c r="D1204">
        <v>599</v>
      </c>
      <c r="E1204">
        <v>0.10570701626016259</v>
      </c>
      <c r="F1204">
        <v>2.165936477580346E-2</v>
      </c>
      <c r="G1204">
        <v>1.0585471713134283E-6</v>
      </c>
      <c r="H1204" t="b">
        <v>0</v>
      </c>
      <c r="I1204" t="b">
        <v>0</v>
      </c>
      <c r="J1204" t="b">
        <v>0</v>
      </c>
    </row>
    <row r="1205" spans="1:10" hidden="1" x14ac:dyDescent="0.2">
      <c r="A1205" t="s">
        <v>871</v>
      </c>
      <c r="B1205" t="str">
        <f>VLOOKUP(Table16[[#This Row],[Metabolite ID]],Table18[],2,FALSE)</f>
        <v>Free cholesterol in very small VLDL</v>
      </c>
      <c r="C1205" t="s">
        <v>1118</v>
      </c>
      <c r="D1205">
        <v>599</v>
      </c>
      <c r="E1205">
        <v>0.10599174581571884</v>
      </c>
      <c r="F1205">
        <v>2.2080253148646554E-2</v>
      </c>
      <c r="G1205">
        <v>1.5843146904742063E-6</v>
      </c>
      <c r="H1205" t="b">
        <v>0</v>
      </c>
      <c r="I1205" t="b">
        <v>0</v>
      </c>
      <c r="J1205" t="b">
        <v>0</v>
      </c>
    </row>
    <row r="1206" spans="1:10" hidden="1" x14ac:dyDescent="0.2">
      <c r="A1206" t="s">
        <v>871</v>
      </c>
      <c r="B1206" t="str">
        <f>VLOOKUP(Table16[[#This Row],[Metabolite ID]],Table18[],2,FALSE)</f>
        <v>Free cholesterol in very small VLDL</v>
      </c>
      <c r="C1206" t="s">
        <v>1119</v>
      </c>
      <c r="D1206">
        <v>599</v>
      </c>
      <c r="E1206">
        <v>0.10424</v>
      </c>
      <c r="F1206">
        <v>3.3490630375259095E-2</v>
      </c>
      <c r="G1206">
        <v>1.8550226455001065E-3</v>
      </c>
      <c r="H1206" t="b">
        <v>0</v>
      </c>
      <c r="I1206" t="b">
        <v>0</v>
      </c>
      <c r="J1206" t="b">
        <v>0</v>
      </c>
    </row>
    <row r="1207" spans="1:10" hidden="1" x14ac:dyDescent="0.2">
      <c r="A1207" t="s">
        <v>871</v>
      </c>
      <c r="B1207" t="str">
        <f>VLOOKUP(Table16[[#This Row],[Metabolite ID]],Table18[],2,FALSE)</f>
        <v>Free cholesterol in very small VLDL</v>
      </c>
      <c r="C1207" t="s">
        <v>1120</v>
      </c>
      <c r="D1207">
        <v>599</v>
      </c>
      <c r="E1207">
        <v>0.11275631397064621</v>
      </c>
      <c r="F1207">
        <v>3.7742154305001489E-2</v>
      </c>
      <c r="G1207">
        <v>2.8122960649347578E-3</v>
      </c>
      <c r="H1207" t="b">
        <v>0</v>
      </c>
      <c r="I1207" t="b">
        <v>0</v>
      </c>
      <c r="J1207" t="b">
        <v>0</v>
      </c>
    </row>
    <row r="1208" spans="1:10" hidden="1" x14ac:dyDescent="0.2">
      <c r="A1208" t="s">
        <v>871</v>
      </c>
      <c r="B1208" t="str">
        <f>VLOOKUP(Table16[[#This Row],[Metabolite ID]],Table18[],2,FALSE)</f>
        <v>Free cholesterol in very small VLDL</v>
      </c>
      <c r="C1208" t="s">
        <v>1121</v>
      </c>
      <c r="D1208">
        <v>599</v>
      </c>
      <c r="E1208">
        <v>-4.2929255795021604E-2</v>
      </c>
      <c r="F1208">
        <v>0.12407763037484237</v>
      </c>
      <c r="G1208">
        <v>0.72947412031565284</v>
      </c>
      <c r="H1208" t="b">
        <v>0</v>
      </c>
      <c r="I1208" t="b">
        <v>0</v>
      </c>
      <c r="J1208" t="b">
        <v>0</v>
      </c>
    </row>
    <row r="1209" spans="1:10" hidden="1" x14ac:dyDescent="0.2">
      <c r="A1209" t="s">
        <v>871</v>
      </c>
      <c r="B1209" t="str">
        <f>VLOOKUP(Table16[[#This Row],[Metabolite ID]],Table18[],2,FALSE)</f>
        <v>Free cholesterol in very small VLDL</v>
      </c>
      <c r="C1209" t="s">
        <v>1122</v>
      </c>
      <c r="D1209">
        <v>599</v>
      </c>
      <c r="E1209">
        <v>6.6788563944737867E-2</v>
      </c>
      <c r="F1209">
        <v>8.2238472067586166E-2</v>
      </c>
      <c r="G1209">
        <v>0.417038574340719</v>
      </c>
      <c r="H1209" t="b">
        <v>0</v>
      </c>
      <c r="I1209" t="b">
        <v>0</v>
      </c>
      <c r="J1209" t="b">
        <v>0</v>
      </c>
    </row>
    <row r="1210" spans="1:10" hidden="1" x14ac:dyDescent="0.2">
      <c r="A1210" t="s">
        <v>871</v>
      </c>
      <c r="B1210" t="str">
        <f>VLOOKUP(Table16[[#This Row],[Metabolite ID]],Table18[],2,FALSE)</f>
        <v>Free cholesterol in very small VLDL</v>
      </c>
      <c r="C1210" t="s">
        <v>1123</v>
      </c>
      <c r="D1210">
        <v>599</v>
      </c>
      <c r="E1210">
        <v>2.4389617290457639E-2</v>
      </c>
      <c r="F1210">
        <v>8.2888115505375379E-2</v>
      </c>
      <c r="G1210">
        <v>0.76867109667648659</v>
      </c>
      <c r="H1210" t="b">
        <v>0</v>
      </c>
      <c r="I1210" t="b">
        <v>0</v>
      </c>
      <c r="J1210" t="b">
        <v>0</v>
      </c>
    </row>
    <row r="1211" spans="1:10" x14ac:dyDescent="0.2">
      <c r="A1211" t="s">
        <v>640</v>
      </c>
      <c r="B1211" t="str">
        <f>VLOOKUP(Table16[[#This Row],[Metabolite ID]],Table18[],2,FALSE)</f>
        <v>X - 24061</v>
      </c>
      <c r="C1211" t="s">
        <v>1116</v>
      </c>
      <c r="D1211">
        <v>599</v>
      </c>
      <c r="E1211">
        <v>-0.17849139625723723</v>
      </c>
      <c r="F1211">
        <v>5.0865249683444837E-2</v>
      </c>
      <c r="G1211" s="6">
        <v>4.4962087829339913E-4</v>
      </c>
      <c r="H1211" t="b">
        <v>0</v>
      </c>
      <c r="I1211" t="b">
        <v>0</v>
      </c>
      <c r="J1211" t="b">
        <v>0</v>
      </c>
    </row>
    <row r="1212" spans="1:10" hidden="1" x14ac:dyDescent="0.2">
      <c r="A1212" t="s">
        <v>640</v>
      </c>
      <c r="B1212" t="str">
        <f>VLOOKUP(Table16[[#This Row],[Metabolite ID]],Table18[],2,FALSE)</f>
        <v>X - 24061</v>
      </c>
      <c r="C1212" t="s">
        <v>1117</v>
      </c>
      <c r="D1212">
        <v>599</v>
      </c>
      <c r="E1212">
        <v>-0.17849139625723723</v>
      </c>
      <c r="F1212">
        <v>4.9365444928435143E-2</v>
      </c>
      <c r="G1212">
        <v>2.9951937592710931E-4</v>
      </c>
      <c r="H1212" t="b">
        <v>0</v>
      </c>
      <c r="I1212" t="b">
        <v>0</v>
      </c>
      <c r="J1212" t="b">
        <v>0</v>
      </c>
    </row>
    <row r="1213" spans="1:10" hidden="1" x14ac:dyDescent="0.2">
      <c r="A1213" t="s">
        <v>640</v>
      </c>
      <c r="B1213" t="str">
        <f>VLOOKUP(Table16[[#This Row],[Metabolite ID]],Table18[],2,FALSE)</f>
        <v>X - 24061</v>
      </c>
      <c r="C1213" t="s">
        <v>1118</v>
      </c>
      <c r="D1213">
        <v>599</v>
      </c>
      <c r="E1213">
        <v>-0.17822142426230345</v>
      </c>
      <c r="F1213">
        <v>4.9864408057994768E-2</v>
      </c>
      <c r="G1213">
        <v>3.5140650847845966E-4</v>
      </c>
      <c r="H1213" t="b">
        <v>0</v>
      </c>
      <c r="I1213" t="b">
        <v>0</v>
      </c>
      <c r="J1213" t="b">
        <v>0</v>
      </c>
    </row>
    <row r="1214" spans="1:10" hidden="1" x14ac:dyDescent="0.2">
      <c r="A1214" t="s">
        <v>640</v>
      </c>
      <c r="B1214" t="str">
        <f>VLOOKUP(Table16[[#This Row],[Metabolite ID]],Table18[],2,FALSE)</f>
        <v>X - 24061</v>
      </c>
      <c r="C1214" t="s">
        <v>1119</v>
      </c>
      <c r="D1214">
        <v>599</v>
      </c>
      <c r="E1214">
        <v>-0.11547656903765691</v>
      </c>
      <c r="F1214">
        <v>7.6431944413360695E-2</v>
      </c>
      <c r="G1214">
        <v>0.13082878680474075</v>
      </c>
      <c r="H1214" t="b">
        <v>0</v>
      </c>
      <c r="I1214" t="b">
        <v>0</v>
      </c>
      <c r="J1214" t="b">
        <v>0</v>
      </c>
    </row>
    <row r="1215" spans="1:10" hidden="1" x14ac:dyDescent="0.2">
      <c r="A1215" t="s">
        <v>640</v>
      </c>
      <c r="B1215" t="str">
        <f>VLOOKUP(Table16[[#This Row],[Metabolite ID]],Table18[],2,FALSE)</f>
        <v>X - 24061</v>
      </c>
      <c r="C1215" t="s">
        <v>1120</v>
      </c>
      <c r="D1215">
        <v>599</v>
      </c>
      <c r="E1215">
        <v>-0.10660036665077595</v>
      </c>
      <c r="F1215">
        <v>8.8947573005889152E-2</v>
      </c>
      <c r="G1215">
        <v>0.2307368563086904</v>
      </c>
      <c r="H1215" t="b">
        <v>0</v>
      </c>
      <c r="I1215" t="b">
        <v>0</v>
      </c>
      <c r="J1215" t="b">
        <v>0</v>
      </c>
    </row>
    <row r="1216" spans="1:10" hidden="1" x14ac:dyDescent="0.2">
      <c r="A1216" t="s">
        <v>640</v>
      </c>
      <c r="B1216" t="str">
        <f>VLOOKUP(Table16[[#This Row],[Metabolite ID]],Table18[],2,FALSE)</f>
        <v>X - 24061</v>
      </c>
      <c r="C1216" t="s">
        <v>1121</v>
      </c>
      <c r="D1216">
        <v>599</v>
      </c>
      <c r="E1216">
        <v>2.2974175697036969E-3</v>
      </c>
      <c r="F1216">
        <v>0.27981390091475633</v>
      </c>
      <c r="G1216">
        <v>0.99345176488077258</v>
      </c>
      <c r="H1216" t="b">
        <v>0</v>
      </c>
      <c r="I1216" t="b">
        <v>0</v>
      </c>
      <c r="J1216" t="b">
        <v>0</v>
      </c>
    </row>
    <row r="1217" spans="1:10" hidden="1" x14ac:dyDescent="0.2">
      <c r="A1217" t="s">
        <v>640</v>
      </c>
      <c r="B1217" t="str">
        <f>VLOOKUP(Table16[[#This Row],[Metabolite ID]],Table18[],2,FALSE)</f>
        <v>X - 24061</v>
      </c>
      <c r="C1217" t="s">
        <v>1122</v>
      </c>
      <c r="D1217">
        <v>599</v>
      </c>
      <c r="E1217">
        <v>-7.7672006845065589E-2</v>
      </c>
      <c r="F1217">
        <v>0.16703482917122559</v>
      </c>
      <c r="G1217">
        <v>0.64209725200020862</v>
      </c>
      <c r="H1217" t="b">
        <v>0</v>
      </c>
      <c r="I1217" t="b">
        <v>0</v>
      </c>
      <c r="J1217" t="b">
        <v>0</v>
      </c>
    </row>
    <row r="1218" spans="1:10" hidden="1" x14ac:dyDescent="0.2">
      <c r="A1218" t="s">
        <v>640</v>
      </c>
      <c r="B1218" t="str">
        <f>VLOOKUP(Table16[[#This Row],[Metabolite ID]],Table18[],2,FALSE)</f>
        <v>X - 24061</v>
      </c>
      <c r="C1218" t="s">
        <v>1123</v>
      </c>
      <c r="D1218">
        <v>599</v>
      </c>
      <c r="E1218">
        <v>-0.11204715596684248</v>
      </c>
      <c r="F1218">
        <v>0.1408299577163159</v>
      </c>
      <c r="G1218">
        <v>0.42656905666112555</v>
      </c>
      <c r="H1218" t="b">
        <v>0</v>
      </c>
      <c r="I1218" t="b">
        <v>0</v>
      </c>
      <c r="J1218" t="b">
        <v>0</v>
      </c>
    </row>
    <row r="1219" spans="1:10" x14ac:dyDescent="0.2">
      <c r="A1219" t="s">
        <v>628</v>
      </c>
      <c r="B1219" t="str">
        <f>VLOOKUP(Table16[[#This Row],[Metabolite ID]],Table18[],2,FALSE)</f>
        <v>X - 11315</v>
      </c>
      <c r="C1219" t="s">
        <v>1116</v>
      </c>
      <c r="D1219">
        <v>599</v>
      </c>
      <c r="E1219">
        <v>-0.17355622148249589</v>
      </c>
      <c r="F1219">
        <v>4.9518618021706387E-2</v>
      </c>
      <c r="G1219" s="6">
        <v>4.5683366284279261E-4</v>
      </c>
      <c r="H1219" t="b">
        <v>0</v>
      </c>
      <c r="I1219" t="b">
        <v>0</v>
      </c>
      <c r="J1219" t="b">
        <v>0</v>
      </c>
    </row>
    <row r="1220" spans="1:10" hidden="1" x14ac:dyDescent="0.2">
      <c r="A1220" t="s">
        <v>628</v>
      </c>
      <c r="B1220" t="str">
        <f>VLOOKUP(Table16[[#This Row],[Metabolite ID]],Table18[],2,FALSE)</f>
        <v>X - 11315</v>
      </c>
      <c r="C1220" t="s">
        <v>1117</v>
      </c>
      <c r="D1220">
        <v>599</v>
      </c>
      <c r="E1220">
        <v>-0.17355622148249589</v>
      </c>
      <c r="F1220">
        <v>4.7759686650822801E-2</v>
      </c>
      <c r="G1220">
        <v>2.7911705601850668E-4</v>
      </c>
      <c r="H1220" t="b">
        <v>0</v>
      </c>
      <c r="I1220" t="b">
        <v>0</v>
      </c>
      <c r="J1220" t="b">
        <v>0</v>
      </c>
    </row>
    <row r="1221" spans="1:10" hidden="1" x14ac:dyDescent="0.2">
      <c r="A1221" t="s">
        <v>628</v>
      </c>
      <c r="B1221" t="str">
        <f>VLOOKUP(Table16[[#This Row],[Metabolite ID]],Table18[],2,FALSE)</f>
        <v>X - 11315</v>
      </c>
      <c r="C1221" t="s">
        <v>1118</v>
      </c>
      <c r="D1221">
        <v>599</v>
      </c>
      <c r="E1221">
        <v>-0.17315680504818629</v>
      </c>
      <c r="F1221">
        <v>4.8249368345965313E-2</v>
      </c>
      <c r="G1221">
        <v>3.3221750943179519E-4</v>
      </c>
      <c r="H1221" t="b">
        <v>0</v>
      </c>
      <c r="I1221" t="b">
        <v>0</v>
      </c>
      <c r="J1221" t="b">
        <v>0</v>
      </c>
    </row>
    <row r="1222" spans="1:10" hidden="1" x14ac:dyDescent="0.2">
      <c r="A1222" t="s">
        <v>628</v>
      </c>
      <c r="B1222" t="str">
        <f>VLOOKUP(Table16[[#This Row],[Metabolite ID]],Table18[],2,FALSE)</f>
        <v>X - 11315</v>
      </c>
      <c r="C1222" t="s">
        <v>1119</v>
      </c>
      <c r="D1222">
        <v>599</v>
      </c>
      <c r="E1222">
        <v>-0.22991666666666669</v>
      </c>
      <c r="F1222">
        <v>7.3025767291824181E-2</v>
      </c>
      <c r="G1222">
        <v>1.641488777353172E-3</v>
      </c>
      <c r="H1222" t="b">
        <v>0</v>
      </c>
      <c r="I1222" t="b">
        <v>0</v>
      </c>
      <c r="J1222" t="b">
        <v>0</v>
      </c>
    </row>
    <row r="1223" spans="1:10" hidden="1" x14ac:dyDescent="0.2">
      <c r="A1223" t="s">
        <v>628</v>
      </c>
      <c r="B1223" t="str">
        <f>VLOOKUP(Table16[[#This Row],[Metabolite ID]],Table18[],2,FALSE)</f>
        <v>X - 11315</v>
      </c>
      <c r="C1223" t="s">
        <v>1120</v>
      </c>
      <c r="D1223">
        <v>599</v>
      </c>
      <c r="E1223">
        <v>-0.20577469306159971</v>
      </c>
      <c r="F1223">
        <v>7.8854881375253205E-2</v>
      </c>
      <c r="G1223">
        <v>9.06649668863207E-3</v>
      </c>
      <c r="H1223" t="b">
        <v>0</v>
      </c>
      <c r="I1223" t="b">
        <v>0</v>
      </c>
      <c r="J1223" t="b">
        <v>0</v>
      </c>
    </row>
    <row r="1224" spans="1:10" hidden="1" x14ac:dyDescent="0.2">
      <c r="A1224" t="s">
        <v>628</v>
      </c>
      <c r="B1224" t="str">
        <f>VLOOKUP(Table16[[#This Row],[Metabolite ID]],Table18[],2,FALSE)</f>
        <v>X - 11315</v>
      </c>
      <c r="C1224" t="s">
        <v>1121</v>
      </c>
      <c r="D1224">
        <v>599</v>
      </c>
      <c r="E1224">
        <v>-0.39424130841173621</v>
      </c>
      <c r="F1224">
        <v>0.30309199723271352</v>
      </c>
      <c r="G1224">
        <v>0.19385138204780897</v>
      </c>
      <c r="H1224" t="b">
        <v>0</v>
      </c>
      <c r="I1224" t="b">
        <v>0</v>
      </c>
      <c r="J1224" t="b">
        <v>0</v>
      </c>
    </row>
    <row r="1225" spans="1:10" hidden="1" x14ac:dyDescent="0.2">
      <c r="A1225" t="s">
        <v>628</v>
      </c>
      <c r="B1225" t="str">
        <f>VLOOKUP(Table16[[#This Row],[Metabolite ID]],Table18[],2,FALSE)</f>
        <v>X - 11315</v>
      </c>
      <c r="C1225" t="s">
        <v>1122</v>
      </c>
      <c r="D1225">
        <v>599</v>
      </c>
      <c r="E1225">
        <v>-0.39424130841173621</v>
      </c>
      <c r="F1225">
        <v>0.21605861615264721</v>
      </c>
      <c r="G1225">
        <v>6.8545683533750928E-2</v>
      </c>
      <c r="H1225" t="b">
        <v>0</v>
      </c>
      <c r="I1225" t="b">
        <v>0</v>
      </c>
      <c r="J1225" t="b">
        <v>0</v>
      </c>
    </row>
    <row r="1226" spans="1:10" hidden="1" x14ac:dyDescent="0.2">
      <c r="A1226" t="s">
        <v>628</v>
      </c>
      <c r="B1226" t="str">
        <f>VLOOKUP(Table16[[#This Row],[Metabolite ID]],Table18[],2,FALSE)</f>
        <v>X - 11315</v>
      </c>
      <c r="C1226" t="s">
        <v>1123</v>
      </c>
      <c r="D1226">
        <v>599</v>
      </c>
      <c r="E1226">
        <v>-3.4730560436280138E-2</v>
      </c>
      <c r="F1226">
        <v>0.13719754042420698</v>
      </c>
      <c r="G1226">
        <v>0.80024506089039926</v>
      </c>
      <c r="H1226" t="b">
        <v>0</v>
      </c>
      <c r="I1226" t="b">
        <v>0</v>
      </c>
      <c r="J1226" t="b">
        <v>0</v>
      </c>
    </row>
    <row r="1227" spans="1:10" x14ac:dyDescent="0.2">
      <c r="A1227" t="s">
        <v>624</v>
      </c>
      <c r="B1227" t="str">
        <f>VLOOKUP(Table16[[#This Row],[Metabolite ID]],Table18[],2,FALSE)</f>
        <v>X - 23639</v>
      </c>
      <c r="C1227" t="s">
        <v>1116</v>
      </c>
      <c r="D1227">
        <v>599</v>
      </c>
      <c r="E1227">
        <v>-0.17119899621656229</v>
      </c>
      <c r="F1227">
        <v>4.8984614090904599E-2</v>
      </c>
      <c r="G1227" s="6">
        <v>4.7414262147232796E-4</v>
      </c>
      <c r="H1227" t="b">
        <v>0</v>
      </c>
      <c r="I1227" t="b">
        <v>0</v>
      </c>
      <c r="J1227" t="b">
        <v>0</v>
      </c>
    </row>
    <row r="1228" spans="1:10" hidden="1" x14ac:dyDescent="0.2">
      <c r="A1228" t="s">
        <v>624</v>
      </c>
      <c r="B1228" t="str">
        <f>VLOOKUP(Table16[[#This Row],[Metabolite ID]],Table18[],2,FALSE)</f>
        <v>X - 23639</v>
      </c>
      <c r="C1228" t="s">
        <v>1117</v>
      </c>
      <c r="D1228">
        <v>599</v>
      </c>
      <c r="E1228">
        <v>-0.17119899621656229</v>
      </c>
      <c r="F1228">
        <v>4.7806919256414712E-2</v>
      </c>
      <c r="G1228">
        <v>3.4221538225716797E-4</v>
      </c>
      <c r="H1228" t="b">
        <v>0</v>
      </c>
      <c r="I1228" t="b">
        <v>0</v>
      </c>
      <c r="J1228" t="b">
        <v>0</v>
      </c>
    </row>
    <row r="1229" spans="1:10" hidden="1" x14ac:dyDescent="0.2">
      <c r="A1229" t="s">
        <v>624</v>
      </c>
      <c r="B1229" t="str">
        <f>VLOOKUP(Table16[[#This Row],[Metabolite ID]],Table18[],2,FALSE)</f>
        <v>X - 23639</v>
      </c>
      <c r="C1229" t="s">
        <v>1118</v>
      </c>
      <c r="D1229">
        <v>599</v>
      </c>
      <c r="E1229">
        <v>-0.17090308606970822</v>
      </c>
      <c r="F1229">
        <v>4.8284048714652715E-2</v>
      </c>
      <c r="G1229">
        <v>4.0083243569312313E-4</v>
      </c>
      <c r="H1229" t="b">
        <v>0</v>
      </c>
      <c r="I1229" t="b">
        <v>0</v>
      </c>
      <c r="J1229" t="b">
        <v>0</v>
      </c>
    </row>
    <row r="1230" spans="1:10" hidden="1" x14ac:dyDescent="0.2">
      <c r="A1230" t="s">
        <v>624</v>
      </c>
      <c r="B1230" t="str">
        <f>VLOOKUP(Table16[[#This Row],[Metabolite ID]],Table18[],2,FALSE)</f>
        <v>X - 23639</v>
      </c>
      <c r="C1230" t="s">
        <v>1119</v>
      </c>
      <c r="D1230">
        <v>599</v>
      </c>
      <c r="E1230">
        <v>-0.21969918699186991</v>
      </c>
      <c r="F1230">
        <v>7.4878782177830588E-2</v>
      </c>
      <c r="G1230">
        <v>3.3455452777042564E-3</v>
      </c>
      <c r="H1230" t="b">
        <v>0</v>
      </c>
      <c r="I1230" t="b">
        <v>0</v>
      </c>
      <c r="J1230" t="b">
        <v>0</v>
      </c>
    </row>
    <row r="1231" spans="1:10" hidden="1" x14ac:dyDescent="0.2">
      <c r="A1231" t="s">
        <v>624</v>
      </c>
      <c r="B1231" t="str">
        <f>VLOOKUP(Table16[[#This Row],[Metabolite ID]],Table18[],2,FALSE)</f>
        <v>X - 23639</v>
      </c>
      <c r="C1231" t="s">
        <v>1120</v>
      </c>
      <c r="D1231">
        <v>599</v>
      </c>
      <c r="E1231">
        <v>-0.19222721077962149</v>
      </c>
      <c r="F1231">
        <v>8.1421808084102223E-2</v>
      </c>
      <c r="G1231">
        <v>1.8231573162306624E-2</v>
      </c>
      <c r="H1231" t="b">
        <v>0</v>
      </c>
      <c r="I1231" t="b">
        <v>0</v>
      </c>
      <c r="J1231" t="b">
        <v>0</v>
      </c>
    </row>
    <row r="1232" spans="1:10" hidden="1" x14ac:dyDescent="0.2">
      <c r="A1232" t="s">
        <v>624</v>
      </c>
      <c r="B1232" t="str">
        <f>VLOOKUP(Table16[[#This Row],[Metabolite ID]],Table18[],2,FALSE)</f>
        <v>X - 23639</v>
      </c>
      <c r="C1232" t="s">
        <v>1121</v>
      </c>
      <c r="D1232">
        <v>599</v>
      </c>
      <c r="E1232">
        <v>-0.15745046727507273</v>
      </c>
      <c r="F1232">
        <v>0.29543985032385239</v>
      </c>
      <c r="G1232">
        <v>0.59427602209942365</v>
      </c>
      <c r="H1232" t="b">
        <v>0</v>
      </c>
      <c r="I1232" t="b">
        <v>0</v>
      </c>
      <c r="J1232" t="b">
        <v>0</v>
      </c>
    </row>
    <row r="1233" spans="1:10" hidden="1" x14ac:dyDescent="0.2">
      <c r="A1233" t="s">
        <v>624</v>
      </c>
      <c r="B1233" t="str">
        <f>VLOOKUP(Table16[[#This Row],[Metabolite ID]],Table18[],2,FALSE)</f>
        <v>X - 23639</v>
      </c>
      <c r="C1233" t="s">
        <v>1122</v>
      </c>
      <c r="D1233">
        <v>599</v>
      </c>
      <c r="E1233">
        <v>-0.18259544547878814</v>
      </c>
      <c r="F1233">
        <v>0.20243811652506338</v>
      </c>
      <c r="G1233">
        <v>0.36742981365124405</v>
      </c>
      <c r="H1233" t="b">
        <v>0</v>
      </c>
      <c r="I1233" t="b">
        <v>0</v>
      </c>
      <c r="J1233" t="b">
        <v>0</v>
      </c>
    </row>
    <row r="1234" spans="1:10" hidden="1" x14ac:dyDescent="0.2">
      <c r="A1234" t="s">
        <v>624</v>
      </c>
      <c r="B1234" t="str">
        <f>VLOOKUP(Table16[[#This Row],[Metabolite ID]],Table18[],2,FALSE)</f>
        <v>X - 23639</v>
      </c>
      <c r="C1234" t="s">
        <v>1123</v>
      </c>
      <c r="D1234">
        <v>599</v>
      </c>
      <c r="E1234">
        <v>-8.1440405070247988E-3</v>
      </c>
      <c r="F1234">
        <v>0.13560802361558613</v>
      </c>
      <c r="G1234">
        <v>0.95213133674240558</v>
      </c>
      <c r="H1234" t="b">
        <v>0</v>
      </c>
      <c r="I1234" t="b">
        <v>0</v>
      </c>
      <c r="J1234" t="b">
        <v>0</v>
      </c>
    </row>
    <row r="1235" spans="1:10" x14ac:dyDescent="0.2">
      <c r="A1235" t="s">
        <v>376</v>
      </c>
      <c r="B1235" t="str">
        <f>VLOOKUP(Table16[[#This Row],[Metabolite ID]],Table18[],2,FALSE)</f>
        <v>N-acetylcarnosine</v>
      </c>
      <c r="C1235" t="s">
        <v>1116</v>
      </c>
      <c r="D1235">
        <v>599</v>
      </c>
      <c r="E1235">
        <v>0.16837551851314925</v>
      </c>
      <c r="F1235">
        <v>4.8429729957540024E-2</v>
      </c>
      <c r="G1235" s="6">
        <v>5.076302995886202E-4</v>
      </c>
      <c r="H1235" t="b">
        <v>0</v>
      </c>
      <c r="I1235" t="b">
        <v>0</v>
      </c>
      <c r="J1235" t="b">
        <v>0</v>
      </c>
    </row>
    <row r="1236" spans="1:10" hidden="1" x14ac:dyDescent="0.2">
      <c r="A1236" t="s">
        <v>376</v>
      </c>
      <c r="B1236" t="str">
        <f>VLOOKUP(Table16[[#This Row],[Metabolite ID]],Table18[],2,FALSE)</f>
        <v>N-acetylcarnosine</v>
      </c>
      <c r="C1236" t="s">
        <v>1117</v>
      </c>
      <c r="D1236">
        <v>599</v>
      </c>
      <c r="E1236">
        <v>0.16837551851314925</v>
      </c>
      <c r="F1236">
        <v>4.7842920416421318E-2</v>
      </c>
      <c r="G1236">
        <v>4.3262138443681388E-4</v>
      </c>
      <c r="H1236" t="b">
        <v>0</v>
      </c>
      <c r="I1236" t="b">
        <v>0</v>
      </c>
      <c r="J1236" t="b">
        <v>0</v>
      </c>
    </row>
    <row r="1237" spans="1:10" hidden="1" x14ac:dyDescent="0.2">
      <c r="A1237" t="s">
        <v>376</v>
      </c>
      <c r="B1237" t="str">
        <f>VLOOKUP(Table16[[#This Row],[Metabolite ID]],Table18[],2,FALSE)</f>
        <v>N-acetylcarnosine</v>
      </c>
      <c r="C1237" t="s">
        <v>1118</v>
      </c>
      <c r="D1237">
        <v>599</v>
      </c>
      <c r="E1237">
        <v>0.16993948977256287</v>
      </c>
      <c r="F1237">
        <v>4.8306067501804488E-2</v>
      </c>
      <c r="G1237">
        <v>4.3485495768563255E-4</v>
      </c>
      <c r="H1237" t="b">
        <v>0</v>
      </c>
      <c r="I1237" t="b">
        <v>0</v>
      </c>
      <c r="J1237" t="b">
        <v>0</v>
      </c>
    </row>
    <row r="1238" spans="1:10" hidden="1" x14ac:dyDescent="0.2">
      <c r="A1238" t="s">
        <v>376</v>
      </c>
      <c r="B1238" t="str">
        <f>VLOOKUP(Table16[[#This Row],[Metabolite ID]],Table18[],2,FALSE)</f>
        <v>N-acetylcarnosine</v>
      </c>
      <c r="C1238" t="s">
        <v>1119</v>
      </c>
      <c r="D1238">
        <v>599</v>
      </c>
      <c r="E1238">
        <v>0.12870724637681158</v>
      </c>
      <c r="F1238">
        <v>7.5940126437568825E-2</v>
      </c>
      <c r="G1238">
        <v>9.0103572067759485E-2</v>
      </c>
      <c r="H1238" t="b">
        <v>0</v>
      </c>
      <c r="I1238" t="b">
        <v>0</v>
      </c>
      <c r="J1238" t="b">
        <v>0</v>
      </c>
    </row>
    <row r="1239" spans="1:10" hidden="1" x14ac:dyDescent="0.2">
      <c r="A1239" t="s">
        <v>376</v>
      </c>
      <c r="B1239" t="str">
        <f>VLOOKUP(Table16[[#This Row],[Metabolite ID]],Table18[],2,FALSE)</f>
        <v>N-acetylcarnosine</v>
      </c>
      <c r="C1239" t="s">
        <v>1120</v>
      </c>
      <c r="D1239">
        <v>599</v>
      </c>
      <c r="E1239">
        <v>0.27677195694520523</v>
      </c>
      <c r="F1239">
        <v>7.379844747560306E-2</v>
      </c>
      <c r="G1239">
        <v>1.7656931239795045E-4</v>
      </c>
      <c r="H1239" t="b">
        <v>0</v>
      </c>
      <c r="I1239" t="b">
        <v>0</v>
      </c>
      <c r="J1239" t="b">
        <v>0</v>
      </c>
    </row>
    <row r="1240" spans="1:10" hidden="1" x14ac:dyDescent="0.2">
      <c r="A1240" t="s">
        <v>376</v>
      </c>
      <c r="B1240" t="str">
        <f>VLOOKUP(Table16[[#This Row],[Metabolite ID]],Table18[],2,FALSE)</f>
        <v>N-acetylcarnosine</v>
      </c>
      <c r="C1240" t="s">
        <v>1121</v>
      </c>
      <c r="D1240">
        <v>599</v>
      </c>
      <c r="E1240">
        <v>0.79532621028778649</v>
      </c>
      <c r="F1240">
        <v>0.32340560451051453</v>
      </c>
      <c r="G1240">
        <v>1.4205923087994272E-2</v>
      </c>
      <c r="H1240" t="b">
        <v>0</v>
      </c>
      <c r="I1240" t="b">
        <v>0</v>
      </c>
      <c r="J1240" t="b">
        <v>0</v>
      </c>
    </row>
    <row r="1241" spans="1:10" hidden="1" x14ac:dyDescent="0.2">
      <c r="A1241" t="s">
        <v>376</v>
      </c>
      <c r="B1241" t="str">
        <f>VLOOKUP(Table16[[#This Row],[Metabolite ID]],Table18[],2,FALSE)</f>
        <v>N-acetylcarnosine</v>
      </c>
      <c r="C1241" t="s">
        <v>1122</v>
      </c>
      <c r="D1241">
        <v>599</v>
      </c>
      <c r="E1241">
        <v>0.75232496726350284</v>
      </c>
      <c r="F1241">
        <v>0.23021618620863726</v>
      </c>
      <c r="G1241">
        <v>1.1455637754202194E-3</v>
      </c>
      <c r="H1241" t="b">
        <v>0</v>
      </c>
      <c r="I1241" t="b">
        <v>0</v>
      </c>
      <c r="J1241" t="b">
        <v>0</v>
      </c>
    </row>
    <row r="1242" spans="1:10" hidden="1" x14ac:dyDescent="0.2">
      <c r="A1242" t="s">
        <v>376</v>
      </c>
      <c r="B1242" t="str">
        <f>VLOOKUP(Table16[[#This Row],[Metabolite ID]],Table18[],2,FALSE)</f>
        <v>N-acetylcarnosine</v>
      </c>
      <c r="C1242" t="s">
        <v>1123</v>
      </c>
      <c r="D1242">
        <v>599</v>
      </c>
      <c r="E1242">
        <v>0.38269825619111852</v>
      </c>
      <c r="F1242">
        <v>0.1339208900481135</v>
      </c>
      <c r="G1242">
        <v>4.4167645044698913E-3</v>
      </c>
      <c r="H1242" t="b">
        <v>0</v>
      </c>
      <c r="I1242" t="b">
        <v>0</v>
      </c>
      <c r="J1242" t="b">
        <v>0</v>
      </c>
    </row>
    <row r="1243" spans="1:10" x14ac:dyDescent="0.2">
      <c r="A1243" t="s">
        <v>223</v>
      </c>
      <c r="B1243" t="str">
        <f>VLOOKUP(Table16[[#This Row],[Metabolite ID]],Table18[],2,FALSE)</f>
        <v>N-acetylphenylalanine</v>
      </c>
      <c r="C1243" t="s">
        <v>1116</v>
      </c>
      <c r="D1243">
        <v>599</v>
      </c>
      <c r="E1243">
        <v>0.17464202026371023</v>
      </c>
      <c r="F1243">
        <v>5.0257835573792667E-2</v>
      </c>
      <c r="G1243" s="6">
        <v>5.1100336161508933E-4</v>
      </c>
      <c r="H1243" t="b">
        <v>0</v>
      </c>
      <c r="I1243" t="b">
        <v>0</v>
      </c>
      <c r="J1243" t="b">
        <v>0</v>
      </c>
    </row>
    <row r="1244" spans="1:10" hidden="1" x14ac:dyDescent="0.2">
      <c r="A1244" t="s">
        <v>223</v>
      </c>
      <c r="B1244" t="str">
        <f>VLOOKUP(Table16[[#This Row],[Metabolite ID]],Table18[],2,FALSE)</f>
        <v>N-acetylphenylalanine</v>
      </c>
      <c r="C1244" t="s">
        <v>1117</v>
      </c>
      <c r="D1244">
        <v>599</v>
      </c>
      <c r="E1244">
        <v>0.17464202026371023</v>
      </c>
      <c r="F1244">
        <v>4.767181521131722E-2</v>
      </c>
      <c r="G1244">
        <v>2.4886713419328116E-4</v>
      </c>
      <c r="H1244" t="b">
        <v>0</v>
      </c>
      <c r="I1244" t="b">
        <v>0</v>
      </c>
      <c r="J1244" t="b">
        <v>0</v>
      </c>
    </row>
    <row r="1245" spans="1:10" hidden="1" x14ac:dyDescent="0.2">
      <c r="A1245" t="s">
        <v>223</v>
      </c>
      <c r="B1245" t="str">
        <f>VLOOKUP(Table16[[#This Row],[Metabolite ID]],Table18[],2,FALSE)</f>
        <v>N-acetylphenylalanine</v>
      </c>
      <c r="C1245" t="s">
        <v>1118</v>
      </c>
      <c r="D1245">
        <v>599</v>
      </c>
      <c r="E1245">
        <v>0.17623080485195197</v>
      </c>
      <c r="F1245">
        <v>4.8174006913561912E-2</v>
      </c>
      <c r="G1245">
        <v>2.5397939080791613E-4</v>
      </c>
      <c r="H1245" t="b">
        <v>0</v>
      </c>
      <c r="I1245" t="b">
        <v>0</v>
      </c>
      <c r="J1245" t="b">
        <v>0</v>
      </c>
    </row>
    <row r="1246" spans="1:10" hidden="1" x14ac:dyDescent="0.2">
      <c r="A1246" t="s">
        <v>223</v>
      </c>
      <c r="B1246" t="str">
        <f>VLOOKUP(Table16[[#This Row],[Metabolite ID]],Table18[],2,FALSE)</f>
        <v>N-acetylphenylalanine</v>
      </c>
      <c r="C1246" t="s">
        <v>1119</v>
      </c>
      <c r="D1246">
        <v>599</v>
      </c>
      <c r="E1246">
        <v>0.21117599999999997</v>
      </c>
      <c r="F1246">
        <v>7.1736726533614154E-2</v>
      </c>
      <c r="G1246">
        <v>3.2424704669914285E-3</v>
      </c>
      <c r="H1246" t="b">
        <v>0</v>
      </c>
      <c r="I1246" t="b">
        <v>0</v>
      </c>
      <c r="J1246" t="b">
        <v>0</v>
      </c>
    </row>
    <row r="1247" spans="1:10" hidden="1" x14ac:dyDescent="0.2">
      <c r="A1247" t="s">
        <v>223</v>
      </c>
      <c r="B1247" t="str">
        <f>VLOOKUP(Table16[[#This Row],[Metabolite ID]],Table18[],2,FALSE)</f>
        <v>N-acetylphenylalanine</v>
      </c>
      <c r="C1247" t="s">
        <v>1120</v>
      </c>
      <c r="D1247">
        <v>599</v>
      </c>
      <c r="E1247">
        <v>0.12072192101508919</v>
      </c>
      <c r="F1247">
        <v>8.0565037496486677E-2</v>
      </c>
      <c r="G1247">
        <v>0.13401882144762278</v>
      </c>
      <c r="H1247" t="b">
        <v>0</v>
      </c>
      <c r="I1247" t="b">
        <v>0</v>
      </c>
      <c r="J1247" t="b">
        <v>0</v>
      </c>
    </row>
    <row r="1248" spans="1:10" hidden="1" x14ac:dyDescent="0.2">
      <c r="A1248" t="s">
        <v>223</v>
      </c>
      <c r="B1248" t="str">
        <f>VLOOKUP(Table16[[#This Row],[Metabolite ID]],Table18[],2,FALSE)</f>
        <v>N-acetylphenylalanine</v>
      </c>
      <c r="C1248" t="s">
        <v>1121</v>
      </c>
      <c r="D1248">
        <v>599</v>
      </c>
      <c r="E1248">
        <v>0.21763838569223548</v>
      </c>
      <c r="F1248">
        <v>0.26901287117686151</v>
      </c>
      <c r="G1248">
        <v>0.41882199688554589</v>
      </c>
      <c r="H1248" t="b">
        <v>0</v>
      </c>
      <c r="I1248" t="b">
        <v>0</v>
      </c>
      <c r="J1248" t="b">
        <v>0</v>
      </c>
    </row>
    <row r="1249" spans="1:10" hidden="1" x14ac:dyDescent="0.2">
      <c r="A1249" t="s">
        <v>223</v>
      </c>
      <c r="B1249" t="str">
        <f>VLOOKUP(Table16[[#This Row],[Metabolite ID]],Table18[],2,FALSE)</f>
        <v>N-acetylphenylalanine</v>
      </c>
      <c r="C1249" t="s">
        <v>1122</v>
      </c>
      <c r="D1249">
        <v>599</v>
      </c>
      <c r="E1249">
        <v>0.11870847023456488</v>
      </c>
      <c r="F1249">
        <v>0.1618323281804768</v>
      </c>
      <c r="G1249">
        <v>0.46352420149235962</v>
      </c>
      <c r="H1249" t="b">
        <v>0</v>
      </c>
      <c r="I1249" t="b">
        <v>0</v>
      </c>
      <c r="J1249" t="b">
        <v>0</v>
      </c>
    </row>
    <row r="1250" spans="1:10" hidden="1" x14ac:dyDescent="0.2">
      <c r="A1250" t="s">
        <v>223</v>
      </c>
      <c r="B1250" t="str">
        <f>VLOOKUP(Table16[[#This Row],[Metabolite ID]],Table18[],2,FALSE)</f>
        <v>N-acetylphenylalanine</v>
      </c>
      <c r="C1250" t="s">
        <v>1123</v>
      </c>
      <c r="D1250">
        <v>599</v>
      </c>
      <c r="E1250">
        <v>4.6141544374938719E-2</v>
      </c>
      <c r="F1250">
        <v>0.13925726970664862</v>
      </c>
      <c r="G1250">
        <v>0.74050373345070208</v>
      </c>
      <c r="H1250" t="b">
        <v>0</v>
      </c>
      <c r="I1250" t="b">
        <v>0</v>
      </c>
      <c r="J1250" t="b">
        <v>0</v>
      </c>
    </row>
    <row r="1251" spans="1:10" x14ac:dyDescent="0.2">
      <c r="A1251" t="s">
        <v>278</v>
      </c>
      <c r="B1251" t="str">
        <f>VLOOKUP(Table16[[#This Row],[Metabolite ID]],Table18[],2,FALSE)</f>
        <v>2-linoleoyl-GPE (18:2)*</v>
      </c>
      <c r="C1251" t="s">
        <v>1116</v>
      </c>
      <c r="D1251">
        <v>599</v>
      </c>
      <c r="E1251">
        <v>-0.1666605402910504</v>
      </c>
      <c r="F1251">
        <v>4.8124781724639007E-2</v>
      </c>
      <c r="G1251" s="6">
        <v>5.340060350187589E-4</v>
      </c>
      <c r="H1251" t="b">
        <v>0</v>
      </c>
      <c r="I1251" t="b">
        <v>0</v>
      </c>
      <c r="J1251" t="b">
        <v>0</v>
      </c>
    </row>
    <row r="1252" spans="1:10" hidden="1" x14ac:dyDescent="0.2">
      <c r="A1252" t="s">
        <v>278</v>
      </c>
      <c r="B1252" t="str">
        <f>VLOOKUP(Table16[[#This Row],[Metabolite ID]],Table18[],2,FALSE)</f>
        <v>2-linoleoyl-GPE (18:2)*</v>
      </c>
      <c r="C1252" t="s">
        <v>1117</v>
      </c>
      <c r="D1252">
        <v>599</v>
      </c>
      <c r="E1252">
        <v>-0.1666605402910504</v>
      </c>
      <c r="F1252">
        <v>4.8124781724639007E-2</v>
      </c>
      <c r="G1252">
        <v>5.340060350187589E-4</v>
      </c>
      <c r="H1252" t="b">
        <v>0</v>
      </c>
      <c r="I1252" t="b">
        <v>0</v>
      </c>
      <c r="J1252" t="b">
        <v>0</v>
      </c>
    </row>
    <row r="1253" spans="1:10" hidden="1" x14ac:dyDescent="0.2">
      <c r="A1253" t="s">
        <v>278</v>
      </c>
      <c r="B1253" t="str">
        <f>VLOOKUP(Table16[[#This Row],[Metabolite ID]],Table18[],2,FALSE)</f>
        <v>2-linoleoyl-GPE (18:2)*</v>
      </c>
      <c r="C1253" t="s">
        <v>1118</v>
      </c>
      <c r="D1253">
        <v>599</v>
      </c>
      <c r="E1253">
        <v>-0.16636934909058582</v>
      </c>
      <c r="F1253">
        <v>4.8566850589869218E-2</v>
      </c>
      <c r="G1253">
        <v>6.1350139366825578E-4</v>
      </c>
      <c r="H1253" t="b">
        <v>0</v>
      </c>
      <c r="I1253" t="b">
        <v>0</v>
      </c>
      <c r="J1253" t="b">
        <v>0</v>
      </c>
    </row>
    <row r="1254" spans="1:10" hidden="1" x14ac:dyDescent="0.2">
      <c r="A1254" t="s">
        <v>278</v>
      </c>
      <c r="B1254" t="str">
        <f>VLOOKUP(Table16[[#This Row],[Metabolite ID]],Table18[],2,FALSE)</f>
        <v>2-linoleoyl-GPE (18:2)*</v>
      </c>
      <c r="C1254" t="s">
        <v>1119</v>
      </c>
      <c r="D1254">
        <v>599</v>
      </c>
      <c r="E1254">
        <v>-0.19150285714285714</v>
      </c>
      <c r="F1254">
        <v>7.1688562207650228E-2</v>
      </c>
      <c r="G1254">
        <v>7.5554313105011444E-3</v>
      </c>
      <c r="H1254" t="b">
        <v>0</v>
      </c>
      <c r="I1254" t="b">
        <v>0</v>
      </c>
      <c r="J1254" t="b">
        <v>0</v>
      </c>
    </row>
    <row r="1255" spans="1:10" hidden="1" x14ac:dyDescent="0.2">
      <c r="A1255" t="s">
        <v>278</v>
      </c>
      <c r="B1255" t="str">
        <f>VLOOKUP(Table16[[#This Row],[Metabolite ID]],Table18[],2,FALSE)</f>
        <v>2-linoleoyl-GPE (18:2)*</v>
      </c>
      <c r="C1255" t="s">
        <v>1120</v>
      </c>
      <c r="D1255">
        <v>599</v>
      </c>
      <c r="E1255">
        <v>-0.15652122190058157</v>
      </c>
      <c r="F1255">
        <v>7.9424080199250666E-2</v>
      </c>
      <c r="G1255">
        <v>4.8757931012385632E-2</v>
      </c>
      <c r="H1255" t="b">
        <v>0</v>
      </c>
      <c r="I1255" t="b">
        <v>0</v>
      </c>
      <c r="J1255" t="b">
        <v>0</v>
      </c>
    </row>
    <row r="1256" spans="1:10" hidden="1" x14ac:dyDescent="0.2">
      <c r="A1256" t="s">
        <v>278</v>
      </c>
      <c r="B1256" t="str">
        <f>VLOOKUP(Table16[[#This Row],[Metabolite ID]],Table18[],2,FALSE)</f>
        <v>2-linoleoyl-GPE (18:2)*</v>
      </c>
      <c r="C1256" t="s">
        <v>1121</v>
      </c>
      <c r="D1256">
        <v>599</v>
      </c>
      <c r="E1256">
        <v>-0.22718396767422</v>
      </c>
      <c r="F1256">
        <v>0.2512007443848876</v>
      </c>
      <c r="G1256">
        <v>0.36615172186449108</v>
      </c>
      <c r="H1256" t="b">
        <v>0</v>
      </c>
      <c r="I1256" t="b">
        <v>0</v>
      </c>
      <c r="J1256" t="b">
        <v>0</v>
      </c>
    </row>
    <row r="1257" spans="1:10" hidden="1" x14ac:dyDescent="0.2">
      <c r="A1257" t="s">
        <v>278</v>
      </c>
      <c r="B1257" t="str">
        <f>VLOOKUP(Table16[[#This Row],[Metabolite ID]],Table18[],2,FALSE)</f>
        <v>2-linoleoyl-GPE (18:2)*</v>
      </c>
      <c r="C1257" t="s">
        <v>1122</v>
      </c>
      <c r="D1257">
        <v>599</v>
      </c>
      <c r="E1257">
        <v>-0.18245515901654041</v>
      </c>
      <c r="F1257">
        <v>0.18376960141074031</v>
      </c>
      <c r="G1257">
        <v>0.32118591986278866</v>
      </c>
      <c r="H1257" t="b">
        <v>0</v>
      </c>
      <c r="I1257" t="b">
        <v>0</v>
      </c>
      <c r="J1257" t="b">
        <v>0</v>
      </c>
    </row>
    <row r="1258" spans="1:10" hidden="1" x14ac:dyDescent="0.2">
      <c r="A1258" t="s">
        <v>278</v>
      </c>
      <c r="B1258" t="str">
        <f>VLOOKUP(Table16[[#This Row],[Metabolite ID]],Table18[],2,FALSE)</f>
        <v>2-linoleoyl-GPE (18:2)*</v>
      </c>
      <c r="C1258" t="s">
        <v>1123</v>
      </c>
      <c r="D1258">
        <v>599</v>
      </c>
      <c r="E1258">
        <v>-0.20202817668384701</v>
      </c>
      <c r="F1258">
        <v>0.13328853797650933</v>
      </c>
      <c r="G1258">
        <v>0.1301193049789541</v>
      </c>
      <c r="H1258" t="b">
        <v>0</v>
      </c>
      <c r="I1258" t="b">
        <v>0</v>
      </c>
      <c r="J1258" t="b">
        <v>0</v>
      </c>
    </row>
    <row r="1259" spans="1:10" x14ac:dyDescent="0.2">
      <c r="A1259" t="s">
        <v>25</v>
      </c>
      <c r="B1259" t="str">
        <f>VLOOKUP(Table16[[#This Row],[Metabolite ID]],Table18[],2,FALSE)</f>
        <v>aspartate</v>
      </c>
      <c r="C1259" t="s">
        <v>1116</v>
      </c>
      <c r="D1259">
        <v>599</v>
      </c>
      <c r="E1259">
        <v>0.17468443584285312</v>
      </c>
      <c r="F1259">
        <v>5.0494964082050953E-2</v>
      </c>
      <c r="G1259" s="6">
        <v>5.4129439565966551E-4</v>
      </c>
      <c r="H1259" t="b">
        <v>0</v>
      </c>
      <c r="I1259" t="b">
        <v>0</v>
      </c>
      <c r="J1259" t="b">
        <v>0</v>
      </c>
    </row>
    <row r="1260" spans="1:10" hidden="1" x14ac:dyDescent="0.2">
      <c r="A1260" t="s">
        <v>25</v>
      </c>
      <c r="B1260" t="str">
        <f>VLOOKUP(Table16[[#This Row],[Metabolite ID]],Table18[],2,FALSE)</f>
        <v>aspartate</v>
      </c>
      <c r="C1260" t="s">
        <v>1117</v>
      </c>
      <c r="D1260">
        <v>599</v>
      </c>
      <c r="E1260">
        <v>0.17468443584285312</v>
      </c>
      <c r="F1260">
        <v>4.7777078464450236E-2</v>
      </c>
      <c r="G1260">
        <v>2.5594236399103154E-4</v>
      </c>
      <c r="H1260" t="b">
        <v>0</v>
      </c>
      <c r="I1260" t="b">
        <v>0</v>
      </c>
      <c r="J1260" t="b">
        <v>0</v>
      </c>
    </row>
    <row r="1261" spans="1:10" hidden="1" x14ac:dyDescent="0.2">
      <c r="A1261" t="s">
        <v>25</v>
      </c>
      <c r="B1261" t="str">
        <f>VLOOKUP(Table16[[#This Row],[Metabolite ID]],Table18[],2,FALSE)</f>
        <v>aspartate</v>
      </c>
      <c r="C1261" t="s">
        <v>1118</v>
      </c>
      <c r="D1261">
        <v>599</v>
      </c>
      <c r="E1261">
        <v>0.17654689721051994</v>
      </c>
      <c r="F1261">
        <v>4.8283657205993626E-2</v>
      </c>
      <c r="G1261">
        <v>2.5572981061222275E-4</v>
      </c>
      <c r="H1261" t="b">
        <v>0</v>
      </c>
      <c r="I1261" t="b">
        <v>0</v>
      </c>
      <c r="J1261" t="b">
        <v>0</v>
      </c>
    </row>
    <row r="1262" spans="1:10" hidden="1" x14ac:dyDescent="0.2">
      <c r="A1262" t="s">
        <v>25</v>
      </c>
      <c r="B1262" t="str">
        <f>VLOOKUP(Table16[[#This Row],[Metabolite ID]],Table18[],2,FALSE)</f>
        <v>aspartate</v>
      </c>
      <c r="C1262" t="s">
        <v>1119</v>
      </c>
      <c r="D1262">
        <v>599</v>
      </c>
      <c r="E1262">
        <v>0.19524705882352938</v>
      </c>
      <c r="F1262">
        <v>7.1315981800579756E-2</v>
      </c>
      <c r="G1262">
        <v>6.185652029382223E-3</v>
      </c>
      <c r="H1262" t="b">
        <v>0</v>
      </c>
      <c r="I1262" t="b">
        <v>0</v>
      </c>
      <c r="J1262" t="b">
        <v>0</v>
      </c>
    </row>
    <row r="1263" spans="1:10" hidden="1" x14ac:dyDescent="0.2">
      <c r="A1263" t="s">
        <v>25</v>
      </c>
      <c r="B1263" t="str">
        <f>VLOOKUP(Table16[[#This Row],[Metabolite ID]],Table18[],2,FALSE)</f>
        <v>aspartate</v>
      </c>
      <c r="C1263" t="s">
        <v>1120</v>
      </c>
      <c r="D1263">
        <v>599</v>
      </c>
      <c r="E1263">
        <v>0.22965950421033896</v>
      </c>
      <c r="F1263">
        <v>8.23548513394457E-2</v>
      </c>
      <c r="G1263">
        <v>5.292694494493059E-3</v>
      </c>
      <c r="H1263" t="b">
        <v>0</v>
      </c>
      <c r="I1263" t="b">
        <v>0</v>
      </c>
      <c r="J1263" t="b">
        <v>0</v>
      </c>
    </row>
    <row r="1264" spans="1:10" hidden="1" x14ac:dyDescent="0.2">
      <c r="A1264" t="s">
        <v>25</v>
      </c>
      <c r="B1264" t="str">
        <f>VLOOKUP(Table16[[#This Row],[Metabolite ID]],Table18[],2,FALSE)</f>
        <v>aspartate</v>
      </c>
      <c r="C1264" t="s">
        <v>1121</v>
      </c>
      <c r="D1264">
        <v>599</v>
      </c>
      <c r="E1264">
        <v>0.38903244843906659</v>
      </c>
      <c r="F1264">
        <v>0.26073382502324527</v>
      </c>
      <c r="G1264">
        <v>0.13620881094398515</v>
      </c>
      <c r="H1264" t="b">
        <v>0</v>
      </c>
      <c r="I1264" t="b">
        <v>0</v>
      </c>
      <c r="J1264" t="b">
        <v>0</v>
      </c>
    </row>
    <row r="1265" spans="1:10" hidden="1" x14ac:dyDescent="0.2">
      <c r="A1265" t="s">
        <v>25</v>
      </c>
      <c r="B1265" t="str">
        <f>VLOOKUP(Table16[[#This Row],[Metabolite ID]],Table18[],2,FALSE)</f>
        <v>aspartate</v>
      </c>
      <c r="C1265" t="s">
        <v>1122</v>
      </c>
      <c r="D1265">
        <v>599</v>
      </c>
      <c r="E1265">
        <v>0.2961755211597632</v>
      </c>
      <c r="F1265">
        <v>0.19990047390435758</v>
      </c>
      <c r="G1265">
        <v>0.13896951235184143</v>
      </c>
      <c r="H1265" t="b">
        <v>0</v>
      </c>
      <c r="I1265" t="b">
        <v>0</v>
      </c>
      <c r="J1265" t="b">
        <v>0</v>
      </c>
    </row>
    <row r="1266" spans="1:10" hidden="1" x14ac:dyDescent="0.2">
      <c r="A1266" t="s">
        <v>25</v>
      </c>
      <c r="B1266" t="str">
        <f>VLOOKUP(Table16[[#This Row],[Metabolite ID]],Table18[],2,FALSE)</f>
        <v>aspartate</v>
      </c>
      <c r="C1266" t="s">
        <v>1123</v>
      </c>
      <c r="D1266">
        <v>599</v>
      </c>
      <c r="E1266">
        <v>0.24201676673102604</v>
      </c>
      <c r="F1266">
        <v>0.13995782584746458</v>
      </c>
      <c r="G1266">
        <v>8.4288073803055308E-2</v>
      </c>
      <c r="H1266" t="b">
        <v>0</v>
      </c>
      <c r="I1266" t="b">
        <v>0</v>
      </c>
      <c r="J1266" t="b">
        <v>0</v>
      </c>
    </row>
    <row r="1267" spans="1:10" x14ac:dyDescent="0.2">
      <c r="A1267" t="s">
        <v>43</v>
      </c>
      <c r="B1267" t="str">
        <f>VLOOKUP(Table16[[#This Row],[Metabolite ID]],Table18[],2,FALSE)</f>
        <v>myo-inositol</v>
      </c>
      <c r="C1267" t="s">
        <v>1116</v>
      </c>
      <c r="D1267">
        <v>599</v>
      </c>
      <c r="E1267">
        <v>-0.17139582586885224</v>
      </c>
      <c r="F1267">
        <v>4.9608892745553142E-2</v>
      </c>
      <c r="G1267" s="6">
        <v>5.504120881628606E-4</v>
      </c>
      <c r="H1267" t="b">
        <v>0</v>
      </c>
      <c r="I1267" t="b">
        <v>0</v>
      </c>
      <c r="J1267" t="b">
        <v>0</v>
      </c>
    </row>
    <row r="1268" spans="1:10" hidden="1" x14ac:dyDescent="0.2">
      <c r="A1268" t="s">
        <v>43</v>
      </c>
      <c r="B1268" t="str">
        <f>VLOOKUP(Table16[[#This Row],[Metabolite ID]],Table18[],2,FALSE)</f>
        <v>myo-inositol</v>
      </c>
      <c r="C1268" t="s">
        <v>1117</v>
      </c>
      <c r="D1268">
        <v>599</v>
      </c>
      <c r="E1268">
        <v>-0.17139582586885224</v>
      </c>
      <c r="F1268">
        <v>4.7747358612776021E-2</v>
      </c>
      <c r="G1268">
        <v>3.3113501923202318E-4</v>
      </c>
      <c r="H1268" t="b">
        <v>0</v>
      </c>
      <c r="I1268" t="b">
        <v>0</v>
      </c>
      <c r="J1268" t="b">
        <v>0</v>
      </c>
    </row>
    <row r="1269" spans="1:10" hidden="1" x14ac:dyDescent="0.2">
      <c r="A1269" t="s">
        <v>43</v>
      </c>
      <c r="B1269" t="str">
        <f>VLOOKUP(Table16[[#This Row],[Metabolite ID]],Table18[],2,FALSE)</f>
        <v>myo-inositol</v>
      </c>
      <c r="C1269" t="s">
        <v>1118</v>
      </c>
      <c r="D1269">
        <v>599</v>
      </c>
      <c r="E1269">
        <v>-0.17108295919891703</v>
      </c>
      <c r="F1269">
        <v>4.8231073254619991E-2</v>
      </c>
      <c r="G1269">
        <v>3.8941950087389461E-4</v>
      </c>
      <c r="H1269" t="b">
        <v>0</v>
      </c>
      <c r="I1269" t="b">
        <v>0</v>
      </c>
      <c r="J1269" t="b">
        <v>0</v>
      </c>
    </row>
    <row r="1270" spans="1:10" hidden="1" x14ac:dyDescent="0.2">
      <c r="A1270" t="s">
        <v>43</v>
      </c>
      <c r="B1270" t="str">
        <f>VLOOKUP(Table16[[#This Row],[Metabolite ID]],Table18[],2,FALSE)</f>
        <v>myo-inositol</v>
      </c>
      <c r="C1270" t="s">
        <v>1119</v>
      </c>
      <c r="D1270">
        <v>599</v>
      </c>
      <c r="E1270">
        <v>-0.2285786350148368</v>
      </c>
      <c r="F1270">
        <v>7.2548681841859655E-2</v>
      </c>
      <c r="G1270">
        <v>1.6288351641531426E-3</v>
      </c>
      <c r="H1270" t="b">
        <v>0</v>
      </c>
      <c r="I1270" t="b">
        <v>0</v>
      </c>
      <c r="J1270" t="b">
        <v>0</v>
      </c>
    </row>
    <row r="1271" spans="1:10" hidden="1" x14ac:dyDescent="0.2">
      <c r="A1271" t="s">
        <v>43</v>
      </c>
      <c r="B1271" t="str">
        <f>VLOOKUP(Table16[[#This Row],[Metabolite ID]],Table18[],2,FALSE)</f>
        <v>myo-inositol</v>
      </c>
      <c r="C1271" t="s">
        <v>1120</v>
      </c>
      <c r="D1271">
        <v>599</v>
      </c>
      <c r="E1271">
        <v>-0.17696238811366591</v>
      </c>
      <c r="F1271">
        <v>8.1392699535537794E-2</v>
      </c>
      <c r="G1271">
        <v>2.9691611806306056E-2</v>
      </c>
      <c r="H1271" t="b">
        <v>0</v>
      </c>
      <c r="I1271" t="b">
        <v>0</v>
      </c>
      <c r="J1271" t="b">
        <v>0</v>
      </c>
    </row>
    <row r="1272" spans="1:10" hidden="1" x14ac:dyDescent="0.2">
      <c r="A1272" t="s">
        <v>43</v>
      </c>
      <c r="B1272" t="str">
        <f>VLOOKUP(Table16[[#This Row],[Metabolite ID]],Table18[],2,FALSE)</f>
        <v>myo-inositol</v>
      </c>
      <c r="C1272" t="s">
        <v>1121</v>
      </c>
      <c r="D1272">
        <v>599</v>
      </c>
      <c r="E1272">
        <v>-0.47120708531848265</v>
      </c>
      <c r="F1272">
        <v>0.27265646023873658</v>
      </c>
      <c r="G1272">
        <v>8.4467148392051439E-2</v>
      </c>
      <c r="H1272" t="b">
        <v>0</v>
      </c>
      <c r="I1272" t="b">
        <v>0</v>
      </c>
      <c r="J1272" t="b">
        <v>0</v>
      </c>
    </row>
    <row r="1273" spans="1:10" hidden="1" x14ac:dyDescent="0.2">
      <c r="A1273" t="s">
        <v>43</v>
      </c>
      <c r="B1273" t="str">
        <f>VLOOKUP(Table16[[#This Row],[Metabolite ID]],Table18[],2,FALSE)</f>
        <v>myo-inositol</v>
      </c>
      <c r="C1273" t="s">
        <v>1122</v>
      </c>
      <c r="D1273">
        <v>599</v>
      </c>
      <c r="E1273">
        <v>-0.19270185771342696</v>
      </c>
      <c r="F1273">
        <v>0.17458517609718938</v>
      </c>
      <c r="G1273">
        <v>0.27013692772990178</v>
      </c>
      <c r="H1273" t="b">
        <v>0</v>
      </c>
      <c r="I1273" t="b">
        <v>0</v>
      </c>
      <c r="J1273" t="b">
        <v>0</v>
      </c>
    </row>
    <row r="1274" spans="1:10" hidden="1" x14ac:dyDescent="0.2">
      <c r="A1274" t="s">
        <v>43</v>
      </c>
      <c r="B1274" t="str">
        <f>VLOOKUP(Table16[[#This Row],[Metabolite ID]],Table18[],2,FALSE)</f>
        <v>myo-inositol</v>
      </c>
      <c r="C1274" t="s">
        <v>1123</v>
      </c>
      <c r="D1274">
        <v>599</v>
      </c>
      <c r="E1274">
        <v>-0.16511249072071887</v>
      </c>
      <c r="F1274">
        <v>0.13754486626110496</v>
      </c>
      <c r="G1274">
        <v>0.23044988051865886</v>
      </c>
      <c r="H1274" t="b">
        <v>0</v>
      </c>
      <c r="I1274" t="b">
        <v>0</v>
      </c>
      <c r="J1274" t="b">
        <v>0</v>
      </c>
    </row>
    <row r="1275" spans="1:10" x14ac:dyDescent="0.2">
      <c r="A1275" t="s">
        <v>61</v>
      </c>
      <c r="B1275" t="str">
        <f>VLOOKUP(Table16[[#This Row],[Metabolite ID]],Table18[],2,FALSE)</f>
        <v>vanillylmandelate (VMA)</v>
      </c>
      <c r="C1275" t="s">
        <v>1116</v>
      </c>
      <c r="D1275">
        <v>599</v>
      </c>
      <c r="E1275">
        <v>-0.16483477028667134</v>
      </c>
      <c r="F1275">
        <v>4.7759952729931332E-2</v>
      </c>
      <c r="G1275" s="6">
        <v>5.5785647474271109E-4</v>
      </c>
      <c r="H1275" t="b">
        <v>0</v>
      </c>
      <c r="I1275" t="b">
        <v>0</v>
      </c>
      <c r="J1275" t="b">
        <v>0</v>
      </c>
    </row>
    <row r="1276" spans="1:10" hidden="1" x14ac:dyDescent="0.2">
      <c r="A1276" t="s">
        <v>61</v>
      </c>
      <c r="B1276" t="str">
        <f>VLOOKUP(Table16[[#This Row],[Metabolite ID]],Table18[],2,FALSE)</f>
        <v>vanillylmandelate (VMA)</v>
      </c>
      <c r="C1276" t="s">
        <v>1117</v>
      </c>
      <c r="D1276">
        <v>599</v>
      </c>
      <c r="E1276">
        <v>-0.16483477028667134</v>
      </c>
      <c r="F1276">
        <v>4.7759952729931332E-2</v>
      </c>
      <c r="G1276">
        <v>5.5785647474271109E-4</v>
      </c>
      <c r="H1276" t="b">
        <v>0</v>
      </c>
      <c r="I1276" t="b">
        <v>0</v>
      </c>
      <c r="J1276" t="b">
        <v>0</v>
      </c>
    </row>
    <row r="1277" spans="1:10" hidden="1" x14ac:dyDescent="0.2">
      <c r="A1277" t="s">
        <v>61</v>
      </c>
      <c r="B1277" t="str">
        <f>VLOOKUP(Table16[[#This Row],[Metabolite ID]],Table18[],2,FALSE)</f>
        <v>vanillylmandelate (VMA)</v>
      </c>
      <c r="C1277" t="s">
        <v>1118</v>
      </c>
      <c r="D1277">
        <v>599</v>
      </c>
      <c r="E1277">
        <v>-0.16442187736546418</v>
      </c>
      <c r="F1277">
        <v>4.8205709764401514E-2</v>
      </c>
      <c r="G1277">
        <v>6.4763505488276741E-4</v>
      </c>
      <c r="H1277" t="b">
        <v>0</v>
      </c>
      <c r="I1277" t="b">
        <v>0</v>
      </c>
      <c r="J1277" t="b">
        <v>0</v>
      </c>
    </row>
    <row r="1278" spans="1:10" hidden="1" x14ac:dyDescent="0.2">
      <c r="A1278" t="s">
        <v>61</v>
      </c>
      <c r="B1278" t="str">
        <f>VLOOKUP(Table16[[#This Row],[Metabolite ID]],Table18[],2,FALSE)</f>
        <v>vanillylmandelate (VMA)</v>
      </c>
      <c r="C1278" t="s">
        <v>1119</v>
      </c>
      <c r="D1278">
        <v>599</v>
      </c>
      <c r="E1278">
        <v>-0.13497361111111111</v>
      </c>
      <c r="F1278">
        <v>7.2076600118152825E-2</v>
      </c>
      <c r="G1278">
        <v>6.1117947693837701E-2</v>
      </c>
      <c r="H1278" t="b">
        <v>0</v>
      </c>
      <c r="I1278" t="b">
        <v>0</v>
      </c>
      <c r="J1278" t="b">
        <v>0</v>
      </c>
    </row>
    <row r="1279" spans="1:10" hidden="1" x14ac:dyDescent="0.2">
      <c r="A1279" t="s">
        <v>61</v>
      </c>
      <c r="B1279" t="str">
        <f>VLOOKUP(Table16[[#This Row],[Metabolite ID]],Table18[],2,FALSE)</f>
        <v>vanillylmandelate (VMA)</v>
      </c>
      <c r="C1279" t="s">
        <v>1120</v>
      </c>
      <c r="D1279">
        <v>599</v>
      </c>
      <c r="E1279">
        <v>-0.12264136074026451</v>
      </c>
      <c r="F1279">
        <v>8.0846568071884506E-2</v>
      </c>
      <c r="G1279">
        <v>0.12927568771171685</v>
      </c>
      <c r="H1279" t="b">
        <v>0</v>
      </c>
      <c r="I1279" t="b">
        <v>0</v>
      </c>
      <c r="J1279" t="b">
        <v>0</v>
      </c>
    </row>
    <row r="1280" spans="1:10" hidden="1" x14ac:dyDescent="0.2">
      <c r="A1280" t="s">
        <v>61</v>
      </c>
      <c r="B1280" t="str">
        <f>VLOOKUP(Table16[[#This Row],[Metabolite ID]],Table18[],2,FALSE)</f>
        <v>vanillylmandelate (VMA)</v>
      </c>
      <c r="C1280" t="s">
        <v>1121</v>
      </c>
      <c r="D1280">
        <v>599</v>
      </c>
      <c r="E1280">
        <v>-7.0266994468079602E-2</v>
      </c>
      <c r="F1280">
        <v>0.24960563107454112</v>
      </c>
      <c r="G1280">
        <v>0.77841506728463039</v>
      </c>
      <c r="H1280" t="b">
        <v>0</v>
      </c>
      <c r="I1280" t="b">
        <v>0</v>
      </c>
      <c r="J1280" t="b">
        <v>0</v>
      </c>
    </row>
    <row r="1281" spans="1:10" hidden="1" x14ac:dyDescent="0.2">
      <c r="A1281" t="s">
        <v>61</v>
      </c>
      <c r="B1281" t="str">
        <f>VLOOKUP(Table16[[#This Row],[Metabolite ID]],Table18[],2,FALSE)</f>
        <v>vanillylmandelate (VMA)</v>
      </c>
      <c r="C1281" t="s">
        <v>1122</v>
      </c>
      <c r="D1281">
        <v>599</v>
      </c>
      <c r="E1281">
        <v>-4.8538254551394822E-2</v>
      </c>
      <c r="F1281">
        <v>0.18633208854789829</v>
      </c>
      <c r="G1281">
        <v>0.79457298019991285</v>
      </c>
      <c r="H1281" t="b">
        <v>0</v>
      </c>
      <c r="I1281" t="b">
        <v>0</v>
      </c>
      <c r="J1281" t="b">
        <v>0</v>
      </c>
    </row>
    <row r="1282" spans="1:10" hidden="1" x14ac:dyDescent="0.2">
      <c r="A1282" t="s">
        <v>61</v>
      </c>
      <c r="B1282" t="str">
        <f>VLOOKUP(Table16[[#This Row],[Metabolite ID]],Table18[],2,FALSE)</f>
        <v>vanillylmandelate (VMA)</v>
      </c>
      <c r="C1282" t="s">
        <v>1123</v>
      </c>
      <c r="D1282">
        <v>599</v>
      </c>
      <c r="E1282">
        <v>-0.26737262825975999</v>
      </c>
      <c r="F1282">
        <v>0.13231521186568687</v>
      </c>
      <c r="G1282">
        <v>4.3754183039619143E-2</v>
      </c>
      <c r="H1282" t="b">
        <v>0</v>
      </c>
      <c r="I1282" t="b">
        <v>0</v>
      </c>
      <c r="J1282" t="b">
        <v>0</v>
      </c>
    </row>
    <row r="1283" spans="1:10" x14ac:dyDescent="0.2">
      <c r="A1283" t="s">
        <v>753</v>
      </c>
      <c r="B1283" t="str">
        <f>VLOOKUP(Table16[[#This Row],[Metabolite ID]],Table18[],2,FALSE)</f>
        <v>Glucose</v>
      </c>
      <c r="C1283" t="s">
        <v>1116</v>
      </c>
      <c r="D1283">
        <v>599</v>
      </c>
      <c r="E1283">
        <v>0.10025769426935538</v>
      </c>
      <c r="F1283">
        <v>2.909322218178996E-2</v>
      </c>
      <c r="G1283" s="6">
        <v>5.687730392377134E-4</v>
      </c>
      <c r="H1283" t="b">
        <v>0</v>
      </c>
      <c r="I1283" t="b">
        <v>0</v>
      </c>
      <c r="J1283" t="b">
        <v>0</v>
      </c>
    </row>
    <row r="1284" spans="1:10" hidden="1" x14ac:dyDescent="0.2">
      <c r="A1284" t="s">
        <v>753</v>
      </c>
      <c r="B1284" t="str">
        <f>VLOOKUP(Table16[[#This Row],[Metabolite ID]],Table18[],2,FALSE)</f>
        <v>Glucose</v>
      </c>
      <c r="C1284" t="s">
        <v>1117</v>
      </c>
      <c r="D1284">
        <v>599</v>
      </c>
      <c r="E1284">
        <v>0.10025769426935538</v>
      </c>
      <c r="F1284">
        <v>2.7622036673585482E-2</v>
      </c>
      <c r="G1284">
        <v>2.8383089505106007E-4</v>
      </c>
      <c r="H1284" t="b">
        <v>0</v>
      </c>
      <c r="I1284" t="b">
        <v>0</v>
      </c>
      <c r="J1284" t="b">
        <v>0</v>
      </c>
    </row>
    <row r="1285" spans="1:10" hidden="1" x14ac:dyDescent="0.2">
      <c r="A1285" t="s">
        <v>753</v>
      </c>
      <c r="B1285" t="str">
        <f>VLOOKUP(Table16[[#This Row],[Metabolite ID]],Table18[],2,FALSE)</f>
        <v>Glucose</v>
      </c>
      <c r="C1285" t="s">
        <v>1118</v>
      </c>
      <c r="D1285">
        <v>599</v>
      </c>
      <c r="E1285">
        <v>0.10053599653076611</v>
      </c>
      <c r="F1285">
        <v>2.7910342291342396E-2</v>
      </c>
      <c r="G1285">
        <v>3.1565024513014833E-4</v>
      </c>
      <c r="H1285" t="b">
        <v>0</v>
      </c>
      <c r="I1285" t="b">
        <v>0</v>
      </c>
      <c r="J1285" t="b">
        <v>0</v>
      </c>
    </row>
    <row r="1286" spans="1:10" hidden="1" x14ac:dyDescent="0.2">
      <c r="A1286" t="s">
        <v>753</v>
      </c>
      <c r="B1286" t="str">
        <f>VLOOKUP(Table16[[#This Row],[Metabolite ID]],Table18[],2,FALSE)</f>
        <v>Glucose</v>
      </c>
      <c r="C1286" t="s">
        <v>1119</v>
      </c>
      <c r="D1286">
        <v>599</v>
      </c>
      <c r="E1286">
        <v>7.0726213592233009E-2</v>
      </c>
      <c r="F1286">
        <v>4.3383463495798781E-2</v>
      </c>
      <c r="G1286">
        <v>0.10304710119098434</v>
      </c>
      <c r="H1286" t="b">
        <v>0</v>
      </c>
      <c r="I1286" t="b">
        <v>0</v>
      </c>
      <c r="J1286" t="b">
        <v>0</v>
      </c>
    </row>
    <row r="1287" spans="1:10" hidden="1" x14ac:dyDescent="0.2">
      <c r="A1287" t="s">
        <v>753</v>
      </c>
      <c r="B1287" t="str">
        <f>VLOOKUP(Table16[[#This Row],[Metabolite ID]],Table18[],2,FALSE)</f>
        <v>Glucose</v>
      </c>
      <c r="C1287" t="s">
        <v>1120</v>
      </c>
      <c r="D1287">
        <v>599</v>
      </c>
      <c r="E1287">
        <v>0.12569457604842604</v>
      </c>
      <c r="F1287">
        <v>4.732680802102919E-2</v>
      </c>
      <c r="G1287">
        <v>7.9100502082348166E-3</v>
      </c>
      <c r="H1287" t="b">
        <v>0</v>
      </c>
      <c r="I1287" t="b">
        <v>0</v>
      </c>
      <c r="J1287" t="b">
        <v>0</v>
      </c>
    </row>
    <row r="1288" spans="1:10" hidden="1" x14ac:dyDescent="0.2">
      <c r="A1288" t="s">
        <v>753</v>
      </c>
      <c r="B1288" t="str">
        <f>VLOOKUP(Table16[[#This Row],[Metabolite ID]],Table18[],2,FALSE)</f>
        <v>Glucose</v>
      </c>
      <c r="C1288" t="s">
        <v>1121</v>
      </c>
      <c r="D1288">
        <v>599</v>
      </c>
      <c r="E1288">
        <v>0.25130437831623276</v>
      </c>
      <c r="F1288">
        <v>0.16012247477979411</v>
      </c>
      <c r="G1288">
        <v>0.11707183965291253</v>
      </c>
      <c r="H1288" t="b">
        <v>0</v>
      </c>
      <c r="I1288" t="b">
        <v>0</v>
      </c>
      <c r="J1288" t="b">
        <v>0</v>
      </c>
    </row>
    <row r="1289" spans="1:10" hidden="1" x14ac:dyDescent="0.2">
      <c r="A1289" t="s">
        <v>753</v>
      </c>
      <c r="B1289" t="str">
        <f>VLOOKUP(Table16[[#This Row],[Metabolite ID]],Table18[],2,FALSE)</f>
        <v>Glucose</v>
      </c>
      <c r="C1289" t="s">
        <v>1122</v>
      </c>
      <c r="D1289">
        <v>599</v>
      </c>
      <c r="E1289">
        <v>0.22271393384074045</v>
      </c>
      <c r="F1289">
        <v>0.10407397230060934</v>
      </c>
      <c r="G1289">
        <v>3.2762163178544801E-2</v>
      </c>
      <c r="H1289" t="b">
        <v>0</v>
      </c>
      <c r="I1289" t="b">
        <v>0</v>
      </c>
      <c r="J1289" t="b">
        <v>0</v>
      </c>
    </row>
    <row r="1290" spans="1:10" hidden="1" x14ac:dyDescent="0.2">
      <c r="A1290" t="s">
        <v>753</v>
      </c>
      <c r="B1290" t="str">
        <f>VLOOKUP(Table16[[#This Row],[Metabolite ID]],Table18[],2,FALSE)</f>
        <v>Glucose</v>
      </c>
      <c r="C1290" t="s">
        <v>1123</v>
      </c>
      <c r="D1290">
        <v>599</v>
      </c>
      <c r="E1290">
        <v>0.17141434051712848</v>
      </c>
      <c r="F1290">
        <v>8.0617094446599466E-2</v>
      </c>
      <c r="G1290">
        <v>3.3889775870065295E-2</v>
      </c>
      <c r="H1290" t="b">
        <v>0</v>
      </c>
      <c r="I1290" t="b">
        <v>0</v>
      </c>
      <c r="J1290" t="b">
        <v>0</v>
      </c>
    </row>
    <row r="1291" spans="1:10" x14ac:dyDescent="0.2">
      <c r="A1291" t="s">
        <v>748</v>
      </c>
      <c r="B1291" t="str">
        <f>VLOOKUP(Table16[[#This Row],[Metabolite ID]],Table18[],2,FALSE)</f>
        <v>Docosahexaenoic acid</v>
      </c>
      <c r="C1291" t="s">
        <v>1116</v>
      </c>
      <c r="D1291">
        <v>599</v>
      </c>
      <c r="E1291">
        <v>8.9645922484111726E-2</v>
      </c>
      <c r="F1291">
        <v>2.6018609524713385E-2</v>
      </c>
      <c r="G1291" s="6">
        <v>5.7010097222855041E-4</v>
      </c>
      <c r="H1291" t="b">
        <v>0</v>
      </c>
      <c r="I1291" t="b">
        <v>0</v>
      </c>
      <c r="J1291" t="b">
        <v>0</v>
      </c>
    </row>
    <row r="1292" spans="1:10" hidden="1" x14ac:dyDescent="0.2">
      <c r="A1292" t="s">
        <v>748</v>
      </c>
      <c r="B1292" t="str">
        <f>VLOOKUP(Table16[[#This Row],[Metabolite ID]],Table18[],2,FALSE)</f>
        <v>Docosahexaenoic acid</v>
      </c>
      <c r="C1292" t="s">
        <v>1117</v>
      </c>
      <c r="D1292">
        <v>599</v>
      </c>
      <c r="E1292">
        <v>8.9645922484111726E-2</v>
      </c>
      <c r="F1292">
        <v>2.1773779818746768E-2</v>
      </c>
      <c r="G1292">
        <v>3.835860554316175E-5</v>
      </c>
      <c r="H1292" t="b">
        <v>0</v>
      </c>
      <c r="I1292" t="b">
        <v>0</v>
      </c>
      <c r="J1292" t="b">
        <v>0</v>
      </c>
    </row>
    <row r="1293" spans="1:10" hidden="1" x14ac:dyDescent="0.2">
      <c r="A1293" t="s">
        <v>748</v>
      </c>
      <c r="B1293" t="str">
        <f>VLOOKUP(Table16[[#This Row],[Metabolite ID]],Table18[],2,FALSE)</f>
        <v>Docosahexaenoic acid</v>
      </c>
      <c r="C1293" t="s">
        <v>1118</v>
      </c>
      <c r="D1293">
        <v>599</v>
      </c>
      <c r="E1293">
        <v>9.012181844342905E-2</v>
      </c>
      <c r="F1293">
        <v>2.2074297770726593E-2</v>
      </c>
      <c r="G1293">
        <v>4.4523434271810306E-5</v>
      </c>
      <c r="H1293" t="b">
        <v>0</v>
      </c>
      <c r="I1293" t="b">
        <v>0</v>
      </c>
      <c r="J1293" t="b">
        <v>0</v>
      </c>
    </row>
    <row r="1294" spans="1:10" hidden="1" x14ac:dyDescent="0.2">
      <c r="A1294" t="s">
        <v>748</v>
      </c>
      <c r="B1294" t="str">
        <f>VLOOKUP(Table16[[#This Row],[Metabolite ID]],Table18[],2,FALSE)</f>
        <v>Docosahexaenoic acid</v>
      </c>
      <c r="C1294" t="s">
        <v>1119</v>
      </c>
      <c r="D1294">
        <v>599</v>
      </c>
      <c r="E1294">
        <v>0.11524948453608246</v>
      </c>
      <c r="F1294">
        <v>3.4842696148393575E-2</v>
      </c>
      <c r="G1294">
        <v>9.4062640471429145E-4</v>
      </c>
      <c r="H1294" t="b">
        <v>0</v>
      </c>
      <c r="I1294" t="b">
        <v>0</v>
      </c>
      <c r="J1294" t="b">
        <v>0</v>
      </c>
    </row>
    <row r="1295" spans="1:10" hidden="1" x14ac:dyDescent="0.2">
      <c r="A1295" t="s">
        <v>748</v>
      </c>
      <c r="B1295" t="str">
        <f>VLOOKUP(Table16[[#This Row],[Metabolite ID]],Table18[],2,FALSE)</f>
        <v>Docosahexaenoic acid</v>
      </c>
      <c r="C1295" t="s">
        <v>1120</v>
      </c>
      <c r="D1295">
        <v>599</v>
      </c>
      <c r="E1295">
        <v>0.1162415323232063</v>
      </c>
      <c r="F1295">
        <v>3.6840337642084379E-2</v>
      </c>
      <c r="G1295">
        <v>1.6034486165416337E-3</v>
      </c>
      <c r="H1295" t="b">
        <v>0</v>
      </c>
      <c r="I1295" t="b">
        <v>0</v>
      </c>
      <c r="J1295" t="b">
        <v>0</v>
      </c>
    </row>
    <row r="1296" spans="1:10" hidden="1" x14ac:dyDescent="0.2">
      <c r="A1296" t="s">
        <v>748</v>
      </c>
      <c r="B1296" t="str">
        <f>VLOOKUP(Table16[[#This Row],[Metabolite ID]],Table18[],2,FALSE)</f>
        <v>Docosahexaenoic acid</v>
      </c>
      <c r="C1296" t="s">
        <v>1121</v>
      </c>
      <c r="D1296">
        <v>599</v>
      </c>
      <c r="E1296">
        <v>9.4417620103290911E-2</v>
      </c>
      <c r="F1296">
        <v>0.11864684149146751</v>
      </c>
      <c r="G1296">
        <v>0.42647158802082086</v>
      </c>
      <c r="H1296" t="b">
        <v>0</v>
      </c>
      <c r="I1296" t="b">
        <v>0</v>
      </c>
      <c r="J1296" t="b">
        <v>0</v>
      </c>
    </row>
    <row r="1297" spans="1:10" hidden="1" x14ac:dyDescent="0.2">
      <c r="A1297" t="s">
        <v>748</v>
      </c>
      <c r="B1297" t="str">
        <f>VLOOKUP(Table16[[#This Row],[Metabolite ID]],Table18[],2,FALSE)</f>
        <v>Docosahexaenoic acid</v>
      </c>
      <c r="C1297" t="s">
        <v>1122</v>
      </c>
      <c r="D1297">
        <v>599</v>
      </c>
      <c r="E1297">
        <v>0.10693742313976129</v>
      </c>
      <c r="F1297">
        <v>7.7471776589269667E-2</v>
      </c>
      <c r="G1297">
        <v>0.16799761641829017</v>
      </c>
      <c r="H1297" t="b">
        <v>0</v>
      </c>
      <c r="I1297" t="b">
        <v>0</v>
      </c>
      <c r="J1297" t="b">
        <v>0</v>
      </c>
    </row>
    <row r="1298" spans="1:10" hidden="1" x14ac:dyDescent="0.2">
      <c r="A1298" t="s">
        <v>748</v>
      </c>
      <c r="B1298" t="str">
        <f>VLOOKUP(Table16[[#This Row],[Metabolite ID]],Table18[],2,FALSE)</f>
        <v>Docosahexaenoic acid</v>
      </c>
      <c r="C1298" t="s">
        <v>1123</v>
      </c>
      <c r="D1298">
        <v>599</v>
      </c>
      <c r="E1298">
        <v>0.11874790530679481</v>
      </c>
      <c r="F1298">
        <v>7.2134316334421827E-2</v>
      </c>
      <c r="G1298">
        <v>0.10024775869643038</v>
      </c>
      <c r="H1298" t="b">
        <v>0</v>
      </c>
      <c r="I1298" t="b">
        <v>0</v>
      </c>
      <c r="J1298" t="b">
        <v>0</v>
      </c>
    </row>
    <row r="1299" spans="1:10" x14ac:dyDescent="0.2">
      <c r="A1299" t="s">
        <v>490</v>
      </c>
      <c r="B1299" t="str">
        <f>VLOOKUP(Table16[[#This Row],[Metabolite ID]],Table18[],2,FALSE)</f>
        <v>X - 15492</v>
      </c>
      <c r="C1299" t="s">
        <v>1116</v>
      </c>
      <c r="D1299">
        <v>599</v>
      </c>
      <c r="E1299">
        <v>0.16909040901379049</v>
      </c>
      <c r="F1299">
        <v>4.9337662424290413E-2</v>
      </c>
      <c r="G1299" s="6">
        <v>6.0982278274593609E-4</v>
      </c>
      <c r="H1299" t="b">
        <v>0</v>
      </c>
      <c r="I1299" t="b">
        <v>0</v>
      </c>
      <c r="J1299" t="b">
        <v>0</v>
      </c>
    </row>
    <row r="1300" spans="1:10" hidden="1" x14ac:dyDescent="0.2">
      <c r="A1300" t="s">
        <v>490</v>
      </c>
      <c r="B1300" t="str">
        <f>VLOOKUP(Table16[[#This Row],[Metabolite ID]],Table18[],2,FALSE)</f>
        <v>X - 15492</v>
      </c>
      <c r="C1300" t="s">
        <v>1117</v>
      </c>
      <c r="D1300">
        <v>599</v>
      </c>
      <c r="E1300">
        <v>0.16909040901379049</v>
      </c>
      <c r="F1300">
        <v>4.8057824229975843E-2</v>
      </c>
      <c r="G1300">
        <v>4.3402940223384026E-4</v>
      </c>
      <c r="H1300" t="b">
        <v>0</v>
      </c>
      <c r="I1300" t="b">
        <v>0</v>
      </c>
      <c r="J1300" t="b">
        <v>0</v>
      </c>
    </row>
    <row r="1301" spans="1:10" hidden="1" x14ac:dyDescent="0.2">
      <c r="A1301" t="s">
        <v>490</v>
      </c>
      <c r="B1301" t="str">
        <f>VLOOKUP(Table16[[#This Row],[Metabolite ID]],Table18[],2,FALSE)</f>
        <v>X - 15492</v>
      </c>
      <c r="C1301" t="s">
        <v>1118</v>
      </c>
      <c r="D1301">
        <v>599</v>
      </c>
      <c r="E1301">
        <v>0.17034639718439981</v>
      </c>
      <c r="F1301">
        <v>4.8537199600018351E-2</v>
      </c>
      <c r="G1301">
        <v>4.4877287173603064E-4</v>
      </c>
      <c r="H1301" t="b">
        <v>0</v>
      </c>
      <c r="I1301" t="b">
        <v>0</v>
      </c>
      <c r="J1301" t="b">
        <v>0</v>
      </c>
    </row>
    <row r="1302" spans="1:10" hidden="1" x14ac:dyDescent="0.2">
      <c r="A1302" t="s">
        <v>490</v>
      </c>
      <c r="B1302" t="str">
        <f>VLOOKUP(Table16[[#This Row],[Metabolite ID]],Table18[],2,FALSE)</f>
        <v>X - 15492</v>
      </c>
      <c r="C1302" t="s">
        <v>1119</v>
      </c>
      <c r="D1302">
        <v>599</v>
      </c>
      <c r="E1302">
        <v>0.18891452991452992</v>
      </c>
      <c r="F1302">
        <v>7.2980437664903655E-2</v>
      </c>
      <c r="G1302">
        <v>9.6377050079868992E-3</v>
      </c>
      <c r="H1302" t="b">
        <v>0</v>
      </c>
      <c r="I1302" t="b">
        <v>0</v>
      </c>
      <c r="J1302" t="b">
        <v>0</v>
      </c>
    </row>
    <row r="1303" spans="1:10" hidden="1" x14ac:dyDescent="0.2">
      <c r="A1303" t="s">
        <v>490</v>
      </c>
      <c r="B1303" t="str">
        <f>VLOOKUP(Table16[[#This Row],[Metabolite ID]],Table18[],2,FALSE)</f>
        <v>X - 15492</v>
      </c>
      <c r="C1303" t="s">
        <v>1120</v>
      </c>
      <c r="D1303">
        <v>599</v>
      </c>
      <c r="E1303">
        <v>0.13607023336345214</v>
      </c>
      <c r="F1303">
        <v>8.2311519836053337E-2</v>
      </c>
      <c r="G1303">
        <v>9.8307893103266111E-2</v>
      </c>
      <c r="H1303" t="b">
        <v>0</v>
      </c>
      <c r="I1303" t="b">
        <v>0</v>
      </c>
      <c r="J1303" t="b">
        <v>0</v>
      </c>
    </row>
    <row r="1304" spans="1:10" hidden="1" x14ac:dyDescent="0.2">
      <c r="A1304" t="s">
        <v>490</v>
      </c>
      <c r="B1304" t="str">
        <f>VLOOKUP(Table16[[#This Row],[Metabolite ID]],Table18[],2,FALSE)</f>
        <v>X - 15492</v>
      </c>
      <c r="C1304" t="s">
        <v>1121</v>
      </c>
      <c r="D1304">
        <v>599</v>
      </c>
      <c r="E1304">
        <v>0.38699237508942907</v>
      </c>
      <c r="F1304">
        <v>0.28940855840735791</v>
      </c>
      <c r="G1304">
        <v>0.18167112615078934</v>
      </c>
      <c r="H1304" t="b">
        <v>0</v>
      </c>
      <c r="I1304" t="b">
        <v>0</v>
      </c>
      <c r="J1304" t="b">
        <v>0</v>
      </c>
    </row>
    <row r="1305" spans="1:10" hidden="1" x14ac:dyDescent="0.2">
      <c r="A1305" t="s">
        <v>490</v>
      </c>
      <c r="B1305" t="str">
        <f>VLOOKUP(Table16[[#This Row],[Metabolite ID]],Table18[],2,FALSE)</f>
        <v>X - 15492</v>
      </c>
      <c r="C1305" t="s">
        <v>1122</v>
      </c>
      <c r="D1305">
        <v>599</v>
      </c>
      <c r="E1305">
        <v>9.1953218079389387E-2</v>
      </c>
      <c r="F1305">
        <v>0.17619031485621672</v>
      </c>
      <c r="G1305">
        <v>0.60193521261933491</v>
      </c>
      <c r="H1305" t="b">
        <v>0</v>
      </c>
      <c r="I1305" t="b">
        <v>0</v>
      </c>
      <c r="J1305" t="b">
        <v>0</v>
      </c>
    </row>
    <row r="1306" spans="1:10" hidden="1" x14ac:dyDescent="0.2">
      <c r="A1306" t="s">
        <v>490</v>
      </c>
      <c r="B1306" t="str">
        <f>VLOOKUP(Table16[[#This Row],[Metabolite ID]],Table18[],2,FALSE)</f>
        <v>X - 15492</v>
      </c>
      <c r="C1306" t="s">
        <v>1123</v>
      </c>
      <c r="D1306">
        <v>599</v>
      </c>
      <c r="E1306">
        <v>0.13094233358766796</v>
      </c>
      <c r="F1306">
        <v>0.13672116503966711</v>
      </c>
      <c r="G1306">
        <v>0.33858523243928618</v>
      </c>
      <c r="H1306" t="b">
        <v>0</v>
      </c>
      <c r="I1306" t="b">
        <v>0</v>
      </c>
      <c r="J1306" t="b">
        <v>0</v>
      </c>
    </row>
    <row r="1307" spans="1:10" x14ac:dyDescent="0.2">
      <c r="A1307" t="s">
        <v>874</v>
      </c>
      <c r="B1307" t="str">
        <f>VLOOKUP(Table16[[#This Row],[Metabolite ID]],Table18[],2,FALSE)</f>
        <v>Phospholipids in very small VLDL</v>
      </c>
      <c r="C1307" t="s">
        <v>1116</v>
      </c>
      <c r="D1307">
        <v>599</v>
      </c>
      <c r="E1307">
        <v>0.10960481397285912</v>
      </c>
      <c r="F1307">
        <v>3.2150053591969742E-2</v>
      </c>
      <c r="G1307" s="6">
        <v>6.5162229069717925E-4</v>
      </c>
      <c r="H1307" t="b">
        <v>0</v>
      </c>
      <c r="I1307" t="b">
        <v>0</v>
      </c>
      <c r="J1307" t="b">
        <v>0</v>
      </c>
    </row>
    <row r="1308" spans="1:10" hidden="1" x14ac:dyDescent="0.2">
      <c r="A1308" t="s">
        <v>874</v>
      </c>
      <c r="B1308" t="str">
        <f>VLOOKUP(Table16[[#This Row],[Metabolite ID]],Table18[],2,FALSE)</f>
        <v>Phospholipids in very small VLDL</v>
      </c>
      <c r="C1308" t="s">
        <v>1117</v>
      </c>
      <c r="D1308">
        <v>599</v>
      </c>
      <c r="E1308">
        <v>0.10960481397285912</v>
      </c>
      <c r="F1308">
        <v>2.1651809124524794E-2</v>
      </c>
      <c r="G1308">
        <v>4.1454375798996052E-7</v>
      </c>
      <c r="H1308" t="b">
        <v>0</v>
      </c>
      <c r="I1308" t="b">
        <v>0</v>
      </c>
      <c r="J1308" t="b">
        <v>0</v>
      </c>
    </row>
    <row r="1309" spans="1:10" hidden="1" x14ac:dyDescent="0.2">
      <c r="A1309" t="s">
        <v>874</v>
      </c>
      <c r="B1309" t="str">
        <f>VLOOKUP(Table16[[#This Row],[Metabolite ID]],Table18[],2,FALSE)</f>
        <v>Phospholipids in very small VLDL</v>
      </c>
      <c r="C1309" t="s">
        <v>1118</v>
      </c>
      <c r="D1309">
        <v>599</v>
      </c>
      <c r="E1309">
        <v>0.11007880192911984</v>
      </c>
      <c r="F1309">
        <v>2.2147085773313854E-2</v>
      </c>
      <c r="G1309">
        <v>6.6831616980628263E-7</v>
      </c>
      <c r="H1309" t="b">
        <v>0</v>
      </c>
      <c r="I1309" t="b">
        <v>0</v>
      </c>
      <c r="J1309" t="b">
        <v>0</v>
      </c>
    </row>
    <row r="1310" spans="1:10" hidden="1" x14ac:dyDescent="0.2">
      <c r="A1310" t="s">
        <v>874</v>
      </c>
      <c r="B1310" t="str">
        <f>VLOOKUP(Table16[[#This Row],[Metabolite ID]],Table18[],2,FALSE)</f>
        <v>Phospholipids in very small VLDL</v>
      </c>
      <c r="C1310" t="s">
        <v>1119</v>
      </c>
      <c r="D1310">
        <v>599</v>
      </c>
      <c r="E1310">
        <v>0.12228363636363637</v>
      </c>
      <c r="F1310">
        <v>3.581049882612157E-2</v>
      </c>
      <c r="G1310">
        <v>6.3842308611373327E-4</v>
      </c>
      <c r="H1310" t="b">
        <v>0</v>
      </c>
      <c r="I1310" t="b">
        <v>0</v>
      </c>
      <c r="J1310" t="b">
        <v>0</v>
      </c>
    </row>
    <row r="1311" spans="1:10" hidden="1" x14ac:dyDescent="0.2">
      <c r="A1311" t="s">
        <v>874</v>
      </c>
      <c r="B1311" t="str">
        <f>VLOOKUP(Table16[[#This Row],[Metabolite ID]],Table18[],2,FALSE)</f>
        <v>Phospholipids in very small VLDL</v>
      </c>
      <c r="C1311" t="s">
        <v>1120</v>
      </c>
      <c r="D1311">
        <v>599</v>
      </c>
      <c r="E1311">
        <v>0.15434392965807386</v>
      </c>
      <c r="F1311">
        <v>3.864636284586264E-2</v>
      </c>
      <c r="G1311">
        <v>6.5036308595940338E-5</v>
      </c>
      <c r="H1311" t="b">
        <v>0</v>
      </c>
      <c r="I1311" t="b">
        <v>0</v>
      </c>
      <c r="J1311" t="b">
        <v>0</v>
      </c>
    </row>
    <row r="1312" spans="1:10" hidden="1" x14ac:dyDescent="0.2">
      <c r="A1312" t="s">
        <v>874</v>
      </c>
      <c r="B1312" t="str">
        <f>VLOOKUP(Table16[[#This Row],[Metabolite ID]],Table18[],2,FALSE)</f>
        <v>Phospholipids in very small VLDL</v>
      </c>
      <c r="C1312" t="s">
        <v>1121</v>
      </c>
      <c r="D1312">
        <v>599</v>
      </c>
      <c r="E1312">
        <v>-2.2667763286467135E-2</v>
      </c>
      <c r="F1312">
        <v>0.12774742232731304</v>
      </c>
      <c r="G1312">
        <v>0.85922127300663598</v>
      </c>
      <c r="H1312" t="b">
        <v>0</v>
      </c>
      <c r="I1312" t="b">
        <v>0</v>
      </c>
      <c r="J1312" t="b">
        <v>0</v>
      </c>
    </row>
    <row r="1313" spans="1:10" hidden="1" x14ac:dyDescent="0.2">
      <c r="A1313" t="s">
        <v>874</v>
      </c>
      <c r="B1313" t="str">
        <f>VLOOKUP(Table16[[#This Row],[Metabolite ID]],Table18[],2,FALSE)</f>
        <v>Phospholipids in very small VLDL</v>
      </c>
      <c r="C1313" t="s">
        <v>1122</v>
      </c>
      <c r="D1313">
        <v>599</v>
      </c>
      <c r="E1313">
        <v>0.13674847286534675</v>
      </c>
      <c r="F1313">
        <v>8.579562635410054E-2</v>
      </c>
      <c r="G1313">
        <v>0.11148987776000728</v>
      </c>
      <c r="H1313" t="b">
        <v>0</v>
      </c>
      <c r="I1313" t="b">
        <v>0</v>
      </c>
      <c r="J1313" t="b">
        <v>0</v>
      </c>
    </row>
    <row r="1314" spans="1:10" hidden="1" x14ac:dyDescent="0.2">
      <c r="A1314" t="s">
        <v>874</v>
      </c>
      <c r="B1314" t="str">
        <f>VLOOKUP(Table16[[#This Row],[Metabolite ID]],Table18[],2,FALSE)</f>
        <v>Phospholipids in very small VLDL</v>
      </c>
      <c r="C1314" t="s">
        <v>1123</v>
      </c>
      <c r="D1314">
        <v>599</v>
      </c>
      <c r="E1314">
        <v>-3.010265366015492E-2</v>
      </c>
      <c r="F1314">
        <v>8.8949259527702815E-2</v>
      </c>
      <c r="G1314">
        <v>0.73516191741611903</v>
      </c>
      <c r="H1314" t="b">
        <v>0</v>
      </c>
      <c r="I1314" t="b">
        <v>0</v>
      </c>
      <c r="J1314" t="b">
        <v>0</v>
      </c>
    </row>
    <row r="1315" spans="1:10" x14ac:dyDescent="0.2">
      <c r="A1315" t="s">
        <v>245</v>
      </c>
      <c r="B1315" t="str">
        <f>VLOOKUP(Table16[[#This Row],[Metabolite ID]],Table18[],2,FALSE)</f>
        <v>isovalerylcarnitine</v>
      </c>
      <c r="C1315" t="s">
        <v>1116</v>
      </c>
      <c r="D1315">
        <v>599</v>
      </c>
      <c r="E1315">
        <v>0.16520386030038875</v>
      </c>
      <c r="F1315">
        <v>4.8492791284248479E-2</v>
      </c>
      <c r="G1315" s="6">
        <v>6.5736130122653154E-4</v>
      </c>
      <c r="H1315" t="b">
        <v>0</v>
      </c>
      <c r="I1315" t="b">
        <v>0</v>
      </c>
      <c r="J1315" t="b">
        <v>0</v>
      </c>
    </row>
    <row r="1316" spans="1:10" hidden="1" x14ac:dyDescent="0.2">
      <c r="A1316" t="s">
        <v>245</v>
      </c>
      <c r="B1316" t="str">
        <f>VLOOKUP(Table16[[#This Row],[Metabolite ID]],Table18[],2,FALSE)</f>
        <v>isovalerylcarnitine</v>
      </c>
      <c r="C1316" t="s">
        <v>1117</v>
      </c>
      <c r="D1316">
        <v>599</v>
      </c>
      <c r="E1316">
        <v>0.16520386030038875</v>
      </c>
      <c r="F1316">
        <v>4.7821843543815752E-2</v>
      </c>
      <c r="G1316">
        <v>5.5117307032942324E-4</v>
      </c>
      <c r="H1316" t="b">
        <v>0</v>
      </c>
      <c r="I1316" t="b">
        <v>0</v>
      </c>
      <c r="J1316" t="b">
        <v>0</v>
      </c>
    </row>
    <row r="1317" spans="1:10" hidden="1" x14ac:dyDescent="0.2">
      <c r="A1317" t="s">
        <v>245</v>
      </c>
      <c r="B1317" t="str">
        <f>VLOOKUP(Table16[[#This Row],[Metabolite ID]],Table18[],2,FALSE)</f>
        <v>isovalerylcarnitine</v>
      </c>
      <c r="C1317" t="s">
        <v>1118</v>
      </c>
      <c r="D1317">
        <v>599</v>
      </c>
      <c r="E1317">
        <v>0.16675649247246821</v>
      </c>
      <c r="F1317">
        <v>4.8286985317800055E-2</v>
      </c>
      <c r="G1317">
        <v>5.5347326425856259E-4</v>
      </c>
      <c r="H1317" t="b">
        <v>0</v>
      </c>
      <c r="I1317" t="b">
        <v>0</v>
      </c>
      <c r="J1317" t="b">
        <v>0</v>
      </c>
    </row>
    <row r="1318" spans="1:10" hidden="1" x14ac:dyDescent="0.2">
      <c r="A1318" t="s">
        <v>245</v>
      </c>
      <c r="B1318" t="str">
        <f>VLOOKUP(Table16[[#This Row],[Metabolite ID]],Table18[],2,FALSE)</f>
        <v>isovalerylcarnitine</v>
      </c>
      <c r="C1318" t="s">
        <v>1119</v>
      </c>
      <c r="D1318">
        <v>599</v>
      </c>
      <c r="E1318">
        <v>0.13030769230769232</v>
      </c>
      <c r="F1318">
        <v>7.2729542905070305E-2</v>
      </c>
      <c r="G1318">
        <v>7.3185066721087932E-2</v>
      </c>
      <c r="H1318" t="b">
        <v>0</v>
      </c>
      <c r="I1318" t="b">
        <v>0</v>
      </c>
      <c r="J1318" t="b">
        <v>0</v>
      </c>
    </row>
    <row r="1319" spans="1:10" hidden="1" x14ac:dyDescent="0.2">
      <c r="A1319" t="s">
        <v>245</v>
      </c>
      <c r="B1319" t="str">
        <f>VLOOKUP(Table16[[#This Row],[Metabolite ID]],Table18[],2,FALSE)</f>
        <v>isovalerylcarnitine</v>
      </c>
      <c r="C1319" t="s">
        <v>1120</v>
      </c>
      <c r="D1319">
        <v>599</v>
      </c>
      <c r="E1319">
        <v>0.15521837977566785</v>
      </c>
      <c r="F1319">
        <v>7.573686575015065E-2</v>
      </c>
      <c r="G1319">
        <v>4.0418828516219509E-2</v>
      </c>
      <c r="H1319" t="b">
        <v>0</v>
      </c>
      <c r="I1319" t="b">
        <v>0</v>
      </c>
      <c r="J1319" t="b">
        <v>0</v>
      </c>
    </row>
    <row r="1320" spans="1:10" hidden="1" x14ac:dyDescent="0.2">
      <c r="A1320" t="s">
        <v>245</v>
      </c>
      <c r="B1320" t="str">
        <f>VLOOKUP(Table16[[#This Row],[Metabolite ID]],Table18[],2,FALSE)</f>
        <v>isovalerylcarnitine</v>
      </c>
      <c r="C1320" t="s">
        <v>1121</v>
      </c>
      <c r="D1320">
        <v>599</v>
      </c>
      <c r="E1320">
        <v>5.26417888929398E-3</v>
      </c>
      <c r="F1320">
        <v>0.27743172114065034</v>
      </c>
      <c r="G1320">
        <v>0.98486763110386688</v>
      </c>
      <c r="H1320" t="b">
        <v>0</v>
      </c>
      <c r="I1320" t="b">
        <v>0</v>
      </c>
      <c r="J1320" t="b">
        <v>0</v>
      </c>
    </row>
    <row r="1321" spans="1:10" hidden="1" x14ac:dyDescent="0.2">
      <c r="A1321" t="s">
        <v>245</v>
      </c>
      <c r="B1321" t="str">
        <f>VLOOKUP(Table16[[#This Row],[Metabolite ID]],Table18[],2,FALSE)</f>
        <v>isovalerylcarnitine</v>
      </c>
      <c r="C1321" t="s">
        <v>1122</v>
      </c>
      <c r="D1321">
        <v>599</v>
      </c>
      <c r="E1321">
        <v>4.812053260776139E-2</v>
      </c>
      <c r="F1321">
        <v>0.20300278899056926</v>
      </c>
      <c r="G1321">
        <v>0.81270406771993242</v>
      </c>
      <c r="H1321" t="b">
        <v>0</v>
      </c>
      <c r="I1321" t="b">
        <v>0</v>
      </c>
      <c r="J1321" t="b">
        <v>0</v>
      </c>
    </row>
    <row r="1322" spans="1:10" hidden="1" x14ac:dyDescent="0.2">
      <c r="A1322" t="s">
        <v>245</v>
      </c>
      <c r="B1322" t="str">
        <f>VLOOKUP(Table16[[#This Row],[Metabolite ID]],Table18[],2,FALSE)</f>
        <v>isovalerylcarnitine</v>
      </c>
      <c r="C1322" t="s">
        <v>1123</v>
      </c>
      <c r="D1322">
        <v>599</v>
      </c>
      <c r="E1322">
        <v>0.26649624337318167</v>
      </c>
      <c r="F1322">
        <v>0.13437845545945387</v>
      </c>
      <c r="G1322">
        <v>4.7805454906301281E-2</v>
      </c>
      <c r="H1322" t="b">
        <v>0</v>
      </c>
      <c r="I1322" t="b">
        <v>0</v>
      </c>
      <c r="J1322" t="b">
        <v>0</v>
      </c>
    </row>
    <row r="1323" spans="1:10" x14ac:dyDescent="0.2">
      <c r="A1323" t="s">
        <v>496</v>
      </c>
      <c r="B1323" t="str">
        <f>VLOOKUP(Table16[[#This Row],[Metabolite ID]],Table18[],2,FALSE)</f>
        <v>X - 16654</v>
      </c>
      <c r="C1323" t="s">
        <v>1116</v>
      </c>
      <c r="D1323">
        <v>599</v>
      </c>
      <c r="E1323">
        <v>0.17680228604806961</v>
      </c>
      <c r="F1323">
        <v>5.2369852283828927E-2</v>
      </c>
      <c r="G1323" s="6">
        <v>7.3539422108831823E-4</v>
      </c>
      <c r="H1323" t="b">
        <v>0</v>
      </c>
      <c r="I1323" t="b">
        <v>0</v>
      </c>
      <c r="J1323" t="b">
        <v>0</v>
      </c>
    </row>
    <row r="1324" spans="1:10" hidden="1" x14ac:dyDescent="0.2">
      <c r="A1324" t="s">
        <v>496</v>
      </c>
      <c r="B1324" t="str">
        <f>VLOOKUP(Table16[[#This Row],[Metabolite ID]],Table18[],2,FALSE)</f>
        <v>X - 16654</v>
      </c>
      <c r="C1324" t="s">
        <v>1117</v>
      </c>
      <c r="D1324">
        <v>599</v>
      </c>
      <c r="E1324">
        <v>0.17680228604806961</v>
      </c>
      <c r="F1324">
        <v>5.2369852283828927E-2</v>
      </c>
      <c r="G1324">
        <v>7.3539422108831823E-4</v>
      </c>
      <c r="H1324" t="b">
        <v>0</v>
      </c>
      <c r="I1324" t="b">
        <v>0</v>
      </c>
      <c r="J1324" t="b">
        <v>0</v>
      </c>
    </row>
    <row r="1325" spans="1:10" hidden="1" x14ac:dyDescent="0.2">
      <c r="A1325" t="s">
        <v>496</v>
      </c>
      <c r="B1325" t="str">
        <f>VLOOKUP(Table16[[#This Row],[Metabolite ID]],Table18[],2,FALSE)</f>
        <v>X - 16654</v>
      </c>
      <c r="C1325" t="s">
        <v>1118</v>
      </c>
      <c r="D1325">
        <v>599</v>
      </c>
      <c r="E1325">
        <v>0.17896323727983712</v>
      </c>
      <c r="F1325">
        <v>5.2854497237698465E-2</v>
      </c>
      <c r="G1325">
        <v>7.0929605200784757E-4</v>
      </c>
      <c r="H1325" t="b">
        <v>0</v>
      </c>
      <c r="I1325" t="b">
        <v>0</v>
      </c>
      <c r="J1325" t="b">
        <v>0</v>
      </c>
    </row>
    <row r="1326" spans="1:10" hidden="1" x14ac:dyDescent="0.2">
      <c r="A1326" t="s">
        <v>496</v>
      </c>
      <c r="B1326" t="str">
        <f>VLOOKUP(Table16[[#This Row],[Metabolite ID]],Table18[],2,FALSE)</f>
        <v>X - 16654</v>
      </c>
      <c r="C1326" t="s">
        <v>1119</v>
      </c>
      <c r="D1326">
        <v>599</v>
      </c>
      <c r="E1326">
        <v>0.19866279069767442</v>
      </c>
      <c r="F1326">
        <v>8.1616356134855822E-2</v>
      </c>
      <c r="G1326">
        <v>1.492865867966563E-2</v>
      </c>
      <c r="H1326" t="b">
        <v>0</v>
      </c>
      <c r="I1326" t="b">
        <v>0</v>
      </c>
      <c r="J1326" t="b">
        <v>0</v>
      </c>
    </row>
    <row r="1327" spans="1:10" hidden="1" x14ac:dyDescent="0.2">
      <c r="A1327" t="s">
        <v>496</v>
      </c>
      <c r="B1327" t="str">
        <f>VLOOKUP(Table16[[#This Row],[Metabolite ID]],Table18[],2,FALSE)</f>
        <v>X - 16654</v>
      </c>
      <c r="C1327" t="s">
        <v>1120</v>
      </c>
      <c r="D1327">
        <v>599</v>
      </c>
      <c r="E1327">
        <v>7.4016793628376876E-2</v>
      </c>
      <c r="F1327">
        <v>8.7430243715486938E-2</v>
      </c>
      <c r="G1327">
        <v>0.39722864116164674</v>
      </c>
      <c r="H1327" t="b">
        <v>0</v>
      </c>
      <c r="I1327" t="b">
        <v>0</v>
      </c>
      <c r="J1327" t="b">
        <v>0</v>
      </c>
    </row>
    <row r="1328" spans="1:10" hidden="1" x14ac:dyDescent="0.2">
      <c r="A1328" t="s">
        <v>496</v>
      </c>
      <c r="B1328" t="str">
        <f>VLOOKUP(Table16[[#This Row],[Metabolite ID]],Table18[],2,FALSE)</f>
        <v>X - 16654</v>
      </c>
      <c r="C1328" t="s">
        <v>1121</v>
      </c>
      <c r="D1328">
        <v>599</v>
      </c>
      <c r="E1328">
        <v>-0.21845516408145027</v>
      </c>
      <c r="F1328">
        <v>0.31074006749245525</v>
      </c>
      <c r="G1328">
        <v>0.48231952072009909</v>
      </c>
      <c r="H1328" t="b">
        <v>0</v>
      </c>
      <c r="I1328" t="b">
        <v>0</v>
      </c>
      <c r="J1328" t="b">
        <v>0</v>
      </c>
    </row>
    <row r="1329" spans="1:10" hidden="1" x14ac:dyDescent="0.2">
      <c r="A1329" t="s">
        <v>496</v>
      </c>
      <c r="B1329" t="str">
        <f>VLOOKUP(Table16[[#This Row],[Metabolite ID]],Table18[],2,FALSE)</f>
        <v>X - 16654</v>
      </c>
      <c r="C1329" t="s">
        <v>1122</v>
      </c>
      <c r="D1329">
        <v>599</v>
      </c>
      <c r="E1329">
        <v>-0.24102120800763593</v>
      </c>
      <c r="F1329">
        <v>0.23520709495540665</v>
      </c>
      <c r="G1329">
        <v>0.3059100691250059</v>
      </c>
      <c r="H1329" t="b">
        <v>0</v>
      </c>
      <c r="I1329" t="b">
        <v>0</v>
      </c>
      <c r="J1329" t="b">
        <v>0</v>
      </c>
    </row>
    <row r="1330" spans="1:10" hidden="1" x14ac:dyDescent="0.2">
      <c r="A1330" t="s">
        <v>496</v>
      </c>
      <c r="B1330" t="str">
        <f>VLOOKUP(Table16[[#This Row],[Metabolite ID]],Table18[],2,FALSE)</f>
        <v>X - 16654</v>
      </c>
      <c r="C1330" t="s">
        <v>1123</v>
      </c>
      <c r="D1330">
        <v>599</v>
      </c>
      <c r="E1330">
        <v>-0.13885849428809538</v>
      </c>
      <c r="F1330">
        <v>0.14484275801031288</v>
      </c>
      <c r="G1330">
        <v>0.33810583435585129</v>
      </c>
      <c r="H1330" t="b">
        <v>0</v>
      </c>
      <c r="I1330" t="b">
        <v>0</v>
      </c>
      <c r="J1330" t="b">
        <v>0</v>
      </c>
    </row>
    <row r="1331" spans="1:10" x14ac:dyDescent="0.2">
      <c r="A1331" t="s">
        <v>510</v>
      </c>
      <c r="B1331" t="str">
        <f>VLOOKUP(Table16[[#This Row],[Metabolite ID]],Table18[],2,FALSE)</f>
        <v>X - 21659</v>
      </c>
      <c r="C1331" t="s">
        <v>1116</v>
      </c>
      <c r="D1331">
        <v>599</v>
      </c>
      <c r="E1331">
        <v>0.19658200510992224</v>
      </c>
      <c r="F1331">
        <v>5.8329893300042547E-2</v>
      </c>
      <c r="G1331" s="6">
        <v>7.5120194161573781E-4</v>
      </c>
      <c r="H1331" t="b">
        <v>0</v>
      </c>
      <c r="I1331" t="b">
        <v>0</v>
      </c>
      <c r="J1331" t="b">
        <v>0</v>
      </c>
    </row>
    <row r="1332" spans="1:10" hidden="1" x14ac:dyDescent="0.2">
      <c r="A1332" t="s">
        <v>510</v>
      </c>
      <c r="B1332" t="str">
        <f>VLOOKUP(Table16[[#This Row],[Metabolite ID]],Table18[],2,FALSE)</f>
        <v>X - 21659</v>
      </c>
      <c r="C1332" t="s">
        <v>1117</v>
      </c>
      <c r="D1332">
        <v>599</v>
      </c>
      <c r="E1332">
        <v>0.19658200510992224</v>
      </c>
      <c r="F1332">
        <v>5.65134937244322E-2</v>
      </c>
      <c r="G1332">
        <v>5.0423452364275394E-4</v>
      </c>
      <c r="H1332" t="b">
        <v>0</v>
      </c>
      <c r="I1332" t="b">
        <v>0</v>
      </c>
      <c r="J1332" t="b">
        <v>0</v>
      </c>
    </row>
    <row r="1333" spans="1:10" hidden="1" x14ac:dyDescent="0.2">
      <c r="A1333" t="s">
        <v>510</v>
      </c>
      <c r="B1333" t="str">
        <f>VLOOKUP(Table16[[#This Row],[Metabolite ID]],Table18[],2,FALSE)</f>
        <v>X - 21659</v>
      </c>
      <c r="C1333" t="s">
        <v>1118</v>
      </c>
      <c r="D1333">
        <v>599</v>
      </c>
      <c r="E1333">
        <v>0.19909721871022809</v>
      </c>
      <c r="F1333">
        <v>5.7078978895439281E-2</v>
      </c>
      <c r="G1333">
        <v>4.8646506698702395E-4</v>
      </c>
      <c r="H1333" t="b">
        <v>0</v>
      </c>
      <c r="I1333" t="b">
        <v>0</v>
      </c>
      <c r="J1333" t="b">
        <v>0</v>
      </c>
    </row>
    <row r="1334" spans="1:10" hidden="1" x14ac:dyDescent="0.2">
      <c r="A1334" t="s">
        <v>510</v>
      </c>
      <c r="B1334" t="str">
        <f>VLOOKUP(Table16[[#This Row],[Metabolite ID]],Table18[],2,FALSE)</f>
        <v>X - 21659</v>
      </c>
      <c r="C1334" t="s">
        <v>1119</v>
      </c>
      <c r="D1334">
        <v>599</v>
      </c>
      <c r="E1334">
        <v>0.25417980769230775</v>
      </c>
      <c r="F1334">
        <v>8.8218084163284999E-2</v>
      </c>
      <c r="G1334">
        <v>3.9608062885015055E-3</v>
      </c>
      <c r="H1334" t="b">
        <v>0</v>
      </c>
      <c r="I1334" t="b">
        <v>0</v>
      </c>
      <c r="J1334" t="b">
        <v>0</v>
      </c>
    </row>
    <row r="1335" spans="1:10" hidden="1" x14ac:dyDescent="0.2">
      <c r="A1335" t="s">
        <v>510</v>
      </c>
      <c r="B1335" t="str">
        <f>VLOOKUP(Table16[[#This Row],[Metabolite ID]],Table18[],2,FALSE)</f>
        <v>X - 21659</v>
      </c>
      <c r="C1335" t="s">
        <v>1120</v>
      </c>
      <c r="D1335">
        <v>599</v>
      </c>
      <c r="E1335">
        <v>0.27553702743422942</v>
      </c>
      <c r="F1335">
        <v>9.7304881614892341E-2</v>
      </c>
      <c r="G1335">
        <v>4.6303061638294915E-3</v>
      </c>
      <c r="H1335" t="b">
        <v>0</v>
      </c>
      <c r="I1335" t="b">
        <v>0</v>
      </c>
      <c r="J1335" t="b">
        <v>0</v>
      </c>
    </row>
    <row r="1336" spans="1:10" hidden="1" x14ac:dyDescent="0.2">
      <c r="A1336" t="s">
        <v>510</v>
      </c>
      <c r="B1336" t="str">
        <f>VLOOKUP(Table16[[#This Row],[Metabolite ID]],Table18[],2,FALSE)</f>
        <v>X - 21659</v>
      </c>
      <c r="C1336" t="s">
        <v>1121</v>
      </c>
      <c r="D1336">
        <v>599</v>
      </c>
      <c r="E1336">
        <v>0.33837552718744313</v>
      </c>
      <c r="F1336">
        <v>0.34265162266723775</v>
      </c>
      <c r="G1336">
        <v>0.32378688890035767</v>
      </c>
      <c r="H1336" t="b">
        <v>0</v>
      </c>
      <c r="I1336" t="b">
        <v>0</v>
      </c>
      <c r="J1336" t="b">
        <v>0</v>
      </c>
    </row>
    <row r="1337" spans="1:10" hidden="1" x14ac:dyDescent="0.2">
      <c r="A1337" t="s">
        <v>510</v>
      </c>
      <c r="B1337" t="str">
        <f>VLOOKUP(Table16[[#This Row],[Metabolite ID]],Table18[],2,FALSE)</f>
        <v>X - 21659</v>
      </c>
      <c r="C1337" t="s">
        <v>1122</v>
      </c>
      <c r="D1337">
        <v>599</v>
      </c>
      <c r="E1337">
        <v>0.41487296474932478</v>
      </c>
      <c r="F1337">
        <v>0.23972998699355988</v>
      </c>
      <c r="G1337">
        <v>8.4041792475190807E-2</v>
      </c>
      <c r="H1337" t="b">
        <v>0</v>
      </c>
      <c r="I1337" t="b">
        <v>0</v>
      </c>
      <c r="J1337" t="b">
        <v>0</v>
      </c>
    </row>
    <row r="1338" spans="1:10" hidden="1" x14ac:dyDescent="0.2">
      <c r="A1338" t="s">
        <v>510</v>
      </c>
      <c r="B1338" t="str">
        <f>VLOOKUP(Table16[[#This Row],[Metabolite ID]],Table18[],2,FALSE)</f>
        <v>X - 21659</v>
      </c>
      <c r="C1338" t="s">
        <v>1123</v>
      </c>
      <c r="D1338">
        <v>599</v>
      </c>
      <c r="E1338">
        <v>0.13512599092891095</v>
      </c>
      <c r="F1338">
        <v>0.16150201686737847</v>
      </c>
      <c r="G1338">
        <v>0.40310555763663192</v>
      </c>
      <c r="H1338" t="b">
        <v>0</v>
      </c>
      <c r="I1338" t="b">
        <v>0</v>
      </c>
      <c r="J1338" t="b">
        <v>0</v>
      </c>
    </row>
    <row r="1339" spans="1:10" x14ac:dyDescent="0.2">
      <c r="A1339" t="s">
        <v>92</v>
      </c>
      <c r="B1339" t="str">
        <f>VLOOKUP(Table16[[#This Row],[Metabolite ID]],Table18[],2,FALSE)</f>
        <v>3-methoxytyrosine</v>
      </c>
      <c r="C1339" t="s">
        <v>1116</v>
      </c>
      <c r="D1339">
        <v>599</v>
      </c>
      <c r="E1339">
        <v>-0.17122586953992358</v>
      </c>
      <c r="F1339">
        <v>5.0823548829216539E-2</v>
      </c>
      <c r="G1339" s="6">
        <v>7.5434247527162649E-4</v>
      </c>
      <c r="H1339" t="b">
        <v>0</v>
      </c>
      <c r="I1339" t="b">
        <v>0</v>
      </c>
      <c r="J1339" t="b">
        <v>0</v>
      </c>
    </row>
    <row r="1340" spans="1:10" hidden="1" x14ac:dyDescent="0.2">
      <c r="A1340" t="s">
        <v>92</v>
      </c>
      <c r="B1340" t="str">
        <f>VLOOKUP(Table16[[#This Row],[Metabolite ID]],Table18[],2,FALSE)</f>
        <v>3-methoxytyrosine</v>
      </c>
      <c r="C1340" t="s">
        <v>1117</v>
      </c>
      <c r="D1340">
        <v>599</v>
      </c>
      <c r="E1340">
        <v>-0.17122586953992358</v>
      </c>
      <c r="F1340">
        <v>4.7900682481164643E-2</v>
      </c>
      <c r="G1340">
        <v>3.5076121653291714E-4</v>
      </c>
      <c r="H1340" t="b">
        <v>0</v>
      </c>
      <c r="I1340" t="b">
        <v>0</v>
      </c>
      <c r="J1340" t="b">
        <v>0</v>
      </c>
    </row>
    <row r="1341" spans="1:10" hidden="1" x14ac:dyDescent="0.2">
      <c r="A1341" t="s">
        <v>92</v>
      </c>
      <c r="B1341" t="str">
        <f>VLOOKUP(Table16[[#This Row],[Metabolite ID]],Table18[],2,FALSE)</f>
        <v>3-methoxytyrosine</v>
      </c>
      <c r="C1341" t="s">
        <v>1118</v>
      </c>
      <c r="D1341">
        <v>599</v>
      </c>
      <c r="E1341">
        <v>-0.17083151433783469</v>
      </c>
      <c r="F1341">
        <v>4.841171237984887E-2</v>
      </c>
      <c r="G1341">
        <v>4.1757024346571523E-4</v>
      </c>
      <c r="H1341" t="b">
        <v>0</v>
      </c>
      <c r="I1341" t="b">
        <v>0</v>
      </c>
      <c r="J1341" t="b">
        <v>0</v>
      </c>
    </row>
    <row r="1342" spans="1:10" hidden="1" x14ac:dyDescent="0.2">
      <c r="A1342" t="s">
        <v>92</v>
      </c>
      <c r="B1342" t="str">
        <f>VLOOKUP(Table16[[#This Row],[Metabolite ID]],Table18[],2,FALSE)</f>
        <v>3-methoxytyrosine</v>
      </c>
      <c r="C1342" t="s">
        <v>1119</v>
      </c>
      <c r="D1342">
        <v>599</v>
      </c>
      <c r="E1342">
        <v>-0.14368527131782946</v>
      </c>
      <c r="F1342">
        <v>7.5240151874310005E-2</v>
      </c>
      <c r="G1342">
        <v>5.6173300782840795E-2</v>
      </c>
      <c r="H1342" t="b">
        <v>0</v>
      </c>
      <c r="I1342" t="b">
        <v>0</v>
      </c>
      <c r="J1342" t="b">
        <v>0</v>
      </c>
    </row>
    <row r="1343" spans="1:10" hidden="1" x14ac:dyDescent="0.2">
      <c r="A1343" t="s">
        <v>92</v>
      </c>
      <c r="B1343" t="str">
        <f>VLOOKUP(Table16[[#This Row],[Metabolite ID]],Table18[],2,FALSE)</f>
        <v>3-methoxytyrosine</v>
      </c>
      <c r="C1343" t="s">
        <v>1120</v>
      </c>
      <c r="D1343">
        <v>599</v>
      </c>
      <c r="E1343">
        <v>-0.25575114184286235</v>
      </c>
      <c r="F1343">
        <v>8.7253988570057769E-2</v>
      </c>
      <c r="G1343">
        <v>3.377518732494643E-3</v>
      </c>
      <c r="H1343" t="b">
        <v>0</v>
      </c>
      <c r="I1343" t="b">
        <v>0</v>
      </c>
      <c r="J1343" t="b">
        <v>0</v>
      </c>
    </row>
    <row r="1344" spans="1:10" hidden="1" x14ac:dyDescent="0.2">
      <c r="A1344" t="s">
        <v>92</v>
      </c>
      <c r="B1344" t="str">
        <f>VLOOKUP(Table16[[#This Row],[Metabolite ID]],Table18[],2,FALSE)</f>
        <v>3-methoxytyrosine</v>
      </c>
      <c r="C1344" t="s">
        <v>1121</v>
      </c>
      <c r="D1344">
        <v>599</v>
      </c>
      <c r="E1344">
        <v>-0.32358922860030859</v>
      </c>
      <c r="F1344">
        <v>0.28975533874232401</v>
      </c>
      <c r="G1344">
        <v>0.26454242333003902</v>
      </c>
      <c r="H1344" t="b">
        <v>0</v>
      </c>
      <c r="I1344" t="b">
        <v>0</v>
      </c>
      <c r="J1344" t="b">
        <v>0</v>
      </c>
    </row>
    <row r="1345" spans="1:10" hidden="1" x14ac:dyDescent="0.2">
      <c r="A1345" t="s">
        <v>92</v>
      </c>
      <c r="B1345" t="str">
        <f>VLOOKUP(Table16[[#This Row],[Metabolite ID]],Table18[],2,FALSE)</f>
        <v>3-methoxytyrosine</v>
      </c>
      <c r="C1345" t="s">
        <v>1122</v>
      </c>
      <c r="D1345">
        <v>599</v>
      </c>
      <c r="E1345">
        <v>-0.32358922860030859</v>
      </c>
      <c r="F1345">
        <v>0.2038472999424473</v>
      </c>
      <c r="G1345">
        <v>0.112948407701631</v>
      </c>
      <c r="H1345" t="b">
        <v>0</v>
      </c>
      <c r="I1345" t="b">
        <v>0</v>
      </c>
      <c r="J1345" t="b">
        <v>0</v>
      </c>
    </row>
    <row r="1346" spans="1:10" hidden="1" x14ac:dyDescent="0.2">
      <c r="A1346" t="s">
        <v>92</v>
      </c>
      <c r="B1346" t="str">
        <f>VLOOKUP(Table16[[#This Row],[Metabolite ID]],Table18[],2,FALSE)</f>
        <v>3-methoxytyrosine</v>
      </c>
      <c r="C1346" t="s">
        <v>1123</v>
      </c>
      <c r="D1346">
        <v>599</v>
      </c>
      <c r="E1346">
        <v>-0.37470614017153064</v>
      </c>
      <c r="F1346">
        <v>0.1406118776289316</v>
      </c>
      <c r="G1346">
        <v>7.9111018224509496E-3</v>
      </c>
      <c r="H1346" t="b">
        <v>0</v>
      </c>
      <c r="I1346" t="b">
        <v>0</v>
      </c>
      <c r="J1346" t="b">
        <v>0</v>
      </c>
    </row>
    <row r="1347" spans="1:10" x14ac:dyDescent="0.2">
      <c r="A1347" t="s">
        <v>715</v>
      </c>
      <c r="B1347" t="str">
        <f>VLOOKUP(Table16[[#This Row],[Metabolite ID]],Table18[],2,FALSE)</f>
        <v>1-(1-enyl-stearoyl)-2-docosahexaenoyl-GPC (P-18:0/22:6)*</v>
      </c>
      <c r="C1347" t="s">
        <v>1116</v>
      </c>
      <c r="D1347">
        <v>599</v>
      </c>
      <c r="E1347">
        <v>-0.16634141867663771</v>
      </c>
      <c r="F1347">
        <v>4.9391792791693173E-2</v>
      </c>
      <c r="G1347" s="6">
        <v>7.577199317019837E-4</v>
      </c>
      <c r="H1347" t="b">
        <v>0</v>
      </c>
      <c r="I1347" t="b">
        <v>0</v>
      </c>
      <c r="J1347" t="b">
        <v>0</v>
      </c>
    </row>
    <row r="1348" spans="1:10" hidden="1" x14ac:dyDescent="0.2">
      <c r="A1348" t="s">
        <v>715</v>
      </c>
      <c r="B1348" t="str">
        <f>VLOOKUP(Table16[[#This Row],[Metabolite ID]],Table18[],2,FALSE)</f>
        <v>1-(1-enyl-stearoyl)-2-docosahexaenoyl-GPC (P-18:0/22:6)*</v>
      </c>
      <c r="C1348" t="s">
        <v>1117</v>
      </c>
      <c r="D1348">
        <v>599</v>
      </c>
      <c r="E1348">
        <v>-0.16634141867663771</v>
      </c>
      <c r="F1348">
        <v>4.7770825471563604E-2</v>
      </c>
      <c r="G1348">
        <v>4.9755125848467837E-4</v>
      </c>
      <c r="H1348" t="b">
        <v>0</v>
      </c>
      <c r="I1348" t="b">
        <v>0</v>
      </c>
      <c r="J1348" t="b">
        <v>0</v>
      </c>
    </row>
    <row r="1349" spans="1:10" hidden="1" x14ac:dyDescent="0.2">
      <c r="A1349" t="s">
        <v>715</v>
      </c>
      <c r="B1349" t="str">
        <f>VLOOKUP(Table16[[#This Row],[Metabolite ID]],Table18[],2,FALSE)</f>
        <v>1-(1-enyl-stearoyl)-2-docosahexaenoyl-GPC (P-18:0/22:6)*</v>
      </c>
      <c r="C1349" t="s">
        <v>1118</v>
      </c>
      <c r="D1349">
        <v>599</v>
      </c>
      <c r="E1349">
        <v>-0.16595741988445273</v>
      </c>
      <c r="F1349">
        <v>4.8250681700897448E-2</v>
      </c>
      <c r="G1349">
        <v>5.8282547554498818E-4</v>
      </c>
      <c r="H1349" t="b">
        <v>0</v>
      </c>
      <c r="I1349" t="b">
        <v>0</v>
      </c>
      <c r="J1349" t="b">
        <v>0</v>
      </c>
    </row>
    <row r="1350" spans="1:10" hidden="1" x14ac:dyDescent="0.2">
      <c r="A1350" t="s">
        <v>715</v>
      </c>
      <c r="B1350" t="str">
        <f>VLOOKUP(Table16[[#This Row],[Metabolite ID]],Table18[],2,FALSE)</f>
        <v>1-(1-enyl-stearoyl)-2-docosahexaenoyl-GPC (P-18:0/22:6)*</v>
      </c>
      <c r="C1350" t="s">
        <v>1119</v>
      </c>
      <c r="D1350">
        <v>599</v>
      </c>
      <c r="E1350">
        <v>-0.17709513888888889</v>
      </c>
      <c r="F1350">
        <v>7.40143605714422E-2</v>
      </c>
      <c r="G1350">
        <v>1.6724307543321791E-2</v>
      </c>
      <c r="H1350" t="b">
        <v>0</v>
      </c>
      <c r="I1350" t="b">
        <v>0</v>
      </c>
      <c r="J1350" t="b">
        <v>0</v>
      </c>
    </row>
    <row r="1351" spans="1:10" hidden="1" x14ac:dyDescent="0.2">
      <c r="A1351" t="s">
        <v>715</v>
      </c>
      <c r="B1351" t="str">
        <f>VLOOKUP(Table16[[#This Row],[Metabolite ID]],Table18[],2,FALSE)</f>
        <v>1-(1-enyl-stearoyl)-2-docosahexaenoyl-GPC (P-18:0/22:6)*</v>
      </c>
      <c r="C1351" t="s">
        <v>1120</v>
      </c>
      <c r="D1351">
        <v>599</v>
      </c>
      <c r="E1351">
        <v>-0.13055360561627424</v>
      </c>
      <c r="F1351">
        <v>7.9604405857005414E-2</v>
      </c>
      <c r="G1351">
        <v>0.10099895064750151</v>
      </c>
      <c r="H1351" t="b">
        <v>0</v>
      </c>
      <c r="I1351" t="b">
        <v>0</v>
      </c>
      <c r="J1351" t="b">
        <v>0</v>
      </c>
    </row>
    <row r="1352" spans="1:10" hidden="1" x14ac:dyDescent="0.2">
      <c r="A1352" t="s">
        <v>715</v>
      </c>
      <c r="B1352" t="str">
        <f>VLOOKUP(Table16[[#This Row],[Metabolite ID]],Table18[],2,FALSE)</f>
        <v>1-(1-enyl-stearoyl)-2-docosahexaenoyl-GPC (P-18:0/22:6)*</v>
      </c>
      <c r="C1352" t="s">
        <v>1121</v>
      </c>
      <c r="D1352">
        <v>599</v>
      </c>
      <c r="E1352">
        <v>-9.8046446143250421E-2</v>
      </c>
      <c r="F1352">
        <v>0.26760147663983996</v>
      </c>
      <c r="G1352">
        <v>0.71420383620173467</v>
      </c>
      <c r="H1352" t="b">
        <v>0</v>
      </c>
      <c r="I1352" t="b">
        <v>0</v>
      </c>
      <c r="J1352" t="b">
        <v>0</v>
      </c>
    </row>
    <row r="1353" spans="1:10" hidden="1" x14ac:dyDescent="0.2">
      <c r="A1353" t="s">
        <v>715</v>
      </c>
      <c r="B1353" t="str">
        <f>VLOOKUP(Table16[[#This Row],[Metabolite ID]],Table18[],2,FALSE)</f>
        <v>1-(1-enyl-stearoyl)-2-docosahexaenoyl-GPC (P-18:0/22:6)*</v>
      </c>
      <c r="C1353" t="s">
        <v>1122</v>
      </c>
      <c r="D1353">
        <v>599</v>
      </c>
      <c r="E1353">
        <v>-0.11840377109501965</v>
      </c>
      <c r="F1353">
        <v>0.19297057496125733</v>
      </c>
      <c r="G1353">
        <v>0.53972318629665661</v>
      </c>
      <c r="H1353" t="b">
        <v>0</v>
      </c>
      <c r="I1353" t="b">
        <v>0</v>
      </c>
      <c r="J1353" t="b">
        <v>0</v>
      </c>
    </row>
    <row r="1354" spans="1:10" hidden="1" x14ac:dyDescent="0.2">
      <c r="A1354" t="s">
        <v>715</v>
      </c>
      <c r="B1354" t="str">
        <f>VLOOKUP(Table16[[#This Row],[Metabolite ID]],Table18[],2,FALSE)</f>
        <v>1-(1-enyl-stearoyl)-2-docosahexaenoyl-GPC (P-18:0/22:6)*</v>
      </c>
      <c r="C1354" t="s">
        <v>1123</v>
      </c>
      <c r="D1354">
        <v>599</v>
      </c>
      <c r="E1354">
        <v>-6.6840798152802375E-2</v>
      </c>
      <c r="F1354">
        <v>0.13686024711641914</v>
      </c>
      <c r="G1354">
        <v>0.62545491546941179</v>
      </c>
      <c r="H1354" t="b">
        <v>0</v>
      </c>
      <c r="I1354" t="b">
        <v>0</v>
      </c>
      <c r="J1354" t="b">
        <v>0</v>
      </c>
    </row>
    <row r="1355" spans="1:10" x14ac:dyDescent="0.2">
      <c r="A1355" t="s">
        <v>359</v>
      </c>
      <c r="B1355" t="str">
        <f>VLOOKUP(Table16[[#This Row],[Metabolite ID]],Table18[],2,FALSE)</f>
        <v>1-stearoyl-2-arachidonoyl-GPC (18:0/20:4)</v>
      </c>
      <c r="C1355" t="s">
        <v>1116</v>
      </c>
      <c r="D1355">
        <v>599</v>
      </c>
      <c r="E1355">
        <v>0.16029020704464822</v>
      </c>
      <c r="F1355">
        <v>4.7670005896638896E-2</v>
      </c>
      <c r="G1355" s="6">
        <v>7.7241228149001087E-4</v>
      </c>
      <c r="H1355" t="b">
        <v>0</v>
      </c>
      <c r="I1355" t="b">
        <v>0</v>
      </c>
      <c r="J1355" t="b">
        <v>0</v>
      </c>
    </row>
    <row r="1356" spans="1:10" hidden="1" x14ac:dyDescent="0.2">
      <c r="A1356" t="s">
        <v>359</v>
      </c>
      <c r="B1356" t="str">
        <f>VLOOKUP(Table16[[#This Row],[Metabolite ID]],Table18[],2,FALSE)</f>
        <v>1-stearoyl-2-arachidonoyl-GPC (18:0/20:4)</v>
      </c>
      <c r="C1356" t="s">
        <v>1117</v>
      </c>
      <c r="D1356">
        <v>599</v>
      </c>
      <c r="E1356">
        <v>0.16029020704464822</v>
      </c>
      <c r="F1356">
        <v>4.7670005896638896E-2</v>
      </c>
      <c r="G1356">
        <v>7.7241228149001087E-4</v>
      </c>
      <c r="H1356" t="b">
        <v>0</v>
      </c>
      <c r="I1356" t="b">
        <v>0</v>
      </c>
      <c r="J1356" t="b">
        <v>0</v>
      </c>
    </row>
    <row r="1357" spans="1:10" hidden="1" x14ac:dyDescent="0.2">
      <c r="A1357" t="s">
        <v>359</v>
      </c>
      <c r="B1357" t="str">
        <f>VLOOKUP(Table16[[#This Row],[Metabolite ID]],Table18[],2,FALSE)</f>
        <v>1-stearoyl-2-arachidonoyl-GPC (18:0/20:4)</v>
      </c>
      <c r="C1357" t="s">
        <v>1118</v>
      </c>
      <c r="D1357">
        <v>599</v>
      </c>
      <c r="E1357">
        <v>0.16174635709270471</v>
      </c>
      <c r="F1357">
        <v>4.809729800802455E-2</v>
      </c>
      <c r="G1357">
        <v>7.7128566854067684E-4</v>
      </c>
      <c r="H1357" t="b">
        <v>0</v>
      </c>
      <c r="I1357" t="b">
        <v>0</v>
      </c>
      <c r="J1357" t="b">
        <v>0</v>
      </c>
    </row>
    <row r="1358" spans="1:10" hidden="1" x14ac:dyDescent="0.2">
      <c r="A1358" t="s">
        <v>359</v>
      </c>
      <c r="B1358" t="str">
        <f>VLOOKUP(Table16[[#This Row],[Metabolite ID]],Table18[],2,FALSE)</f>
        <v>1-stearoyl-2-arachidonoyl-GPC (18:0/20:4)</v>
      </c>
      <c r="C1358" t="s">
        <v>1119</v>
      </c>
      <c r="D1358">
        <v>599</v>
      </c>
      <c r="E1358">
        <v>0.12134256756756756</v>
      </c>
      <c r="F1358">
        <v>7.2575864975853846E-2</v>
      </c>
      <c r="G1358">
        <v>9.4535947927922581E-2</v>
      </c>
      <c r="H1358" t="b">
        <v>0</v>
      </c>
      <c r="I1358" t="b">
        <v>0</v>
      </c>
      <c r="J1358" t="b">
        <v>0</v>
      </c>
    </row>
    <row r="1359" spans="1:10" hidden="1" x14ac:dyDescent="0.2">
      <c r="A1359" t="s">
        <v>359</v>
      </c>
      <c r="B1359" t="str">
        <f>VLOOKUP(Table16[[#This Row],[Metabolite ID]],Table18[],2,FALSE)</f>
        <v>1-stearoyl-2-arachidonoyl-GPC (18:0/20:4)</v>
      </c>
      <c r="C1359" t="s">
        <v>1120</v>
      </c>
      <c r="D1359">
        <v>599</v>
      </c>
      <c r="E1359">
        <v>0.12011735359809593</v>
      </c>
      <c r="F1359">
        <v>7.2875982286281324E-2</v>
      </c>
      <c r="G1359">
        <v>9.9302743255071727E-2</v>
      </c>
      <c r="H1359" t="b">
        <v>0</v>
      </c>
      <c r="I1359" t="b">
        <v>0</v>
      </c>
      <c r="J1359" t="b">
        <v>0</v>
      </c>
    </row>
    <row r="1360" spans="1:10" hidden="1" x14ac:dyDescent="0.2">
      <c r="A1360" t="s">
        <v>359</v>
      </c>
      <c r="B1360" t="str">
        <f>VLOOKUP(Table16[[#This Row],[Metabolite ID]],Table18[],2,FALSE)</f>
        <v>1-stearoyl-2-arachidonoyl-GPC (18:0/20:4)</v>
      </c>
      <c r="C1360" t="s">
        <v>1121</v>
      </c>
      <c r="D1360">
        <v>599</v>
      </c>
      <c r="E1360">
        <v>0.12920519022431431</v>
      </c>
      <c r="F1360">
        <v>0.29162817932898427</v>
      </c>
      <c r="G1360">
        <v>0.65789146951970479</v>
      </c>
      <c r="H1360" t="b">
        <v>0</v>
      </c>
      <c r="I1360" t="b">
        <v>0</v>
      </c>
      <c r="J1360" t="b">
        <v>0</v>
      </c>
    </row>
    <row r="1361" spans="1:10" hidden="1" x14ac:dyDescent="0.2">
      <c r="A1361" t="s">
        <v>359</v>
      </c>
      <c r="B1361" t="str">
        <f>VLOOKUP(Table16[[#This Row],[Metabolite ID]],Table18[],2,FALSE)</f>
        <v>1-stearoyl-2-arachidonoyl-GPC (18:0/20:4)</v>
      </c>
      <c r="C1361" t="s">
        <v>1122</v>
      </c>
      <c r="D1361">
        <v>599</v>
      </c>
      <c r="E1361">
        <v>6.9286126842135864E-2</v>
      </c>
      <c r="F1361">
        <v>0.29178801140451177</v>
      </c>
      <c r="G1361">
        <v>0.81238620507433124</v>
      </c>
      <c r="H1361" t="b">
        <v>0</v>
      </c>
      <c r="I1361" t="b">
        <v>0</v>
      </c>
      <c r="J1361" t="b">
        <v>0</v>
      </c>
    </row>
    <row r="1362" spans="1:10" hidden="1" x14ac:dyDescent="0.2">
      <c r="A1362" t="s">
        <v>359</v>
      </c>
      <c r="B1362" t="str">
        <f>VLOOKUP(Table16[[#This Row],[Metabolite ID]],Table18[],2,FALSE)</f>
        <v>1-stearoyl-2-arachidonoyl-GPC (18:0/20:4)</v>
      </c>
      <c r="C1362" t="s">
        <v>1123</v>
      </c>
      <c r="D1362">
        <v>599</v>
      </c>
      <c r="E1362">
        <v>0.18075815983329041</v>
      </c>
      <c r="F1362">
        <v>0.13205792641507669</v>
      </c>
      <c r="G1362">
        <v>0.17158306570753262</v>
      </c>
      <c r="H1362" t="b">
        <v>0</v>
      </c>
      <c r="I1362" t="b">
        <v>0</v>
      </c>
      <c r="J1362" t="b">
        <v>0</v>
      </c>
    </row>
    <row r="1363" spans="1:10" x14ac:dyDescent="0.2">
      <c r="A1363" t="s">
        <v>171</v>
      </c>
      <c r="B1363" t="str">
        <f>VLOOKUP(Table16[[#This Row],[Metabolite ID]],Table18[],2,FALSE)</f>
        <v>dodecanedioate</v>
      </c>
      <c r="C1363" t="s">
        <v>1116</v>
      </c>
      <c r="D1363">
        <v>599</v>
      </c>
      <c r="E1363">
        <v>-0.16084926279403627</v>
      </c>
      <c r="F1363">
        <v>4.7939863280767575E-2</v>
      </c>
      <c r="G1363" s="6">
        <v>7.9299051761754608E-4</v>
      </c>
      <c r="H1363" t="b">
        <v>0</v>
      </c>
      <c r="I1363" t="b">
        <v>0</v>
      </c>
      <c r="J1363" t="b">
        <v>0</v>
      </c>
    </row>
    <row r="1364" spans="1:10" hidden="1" x14ac:dyDescent="0.2">
      <c r="A1364" t="s">
        <v>171</v>
      </c>
      <c r="B1364" t="str">
        <f>VLOOKUP(Table16[[#This Row],[Metabolite ID]],Table18[],2,FALSE)</f>
        <v>dodecanedioate</v>
      </c>
      <c r="C1364" t="s">
        <v>1117</v>
      </c>
      <c r="D1364">
        <v>599</v>
      </c>
      <c r="E1364">
        <v>-0.16084926279403627</v>
      </c>
      <c r="F1364">
        <v>4.7939863280767575E-2</v>
      </c>
      <c r="G1364">
        <v>7.9299051761754608E-4</v>
      </c>
      <c r="H1364" t="b">
        <v>0</v>
      </c>
      <c r="I1364" t="b">
        <v>0</v>
      </c>
      <c r="J1364" t="b">
        <v>0</v>
      </c>
    </row>
    <row r="1365" spans="1:10" hidden="1" x14ac:dyDescent="0.2">
      <c r="A1365" t="s">
        <v>171</v>
      </c>
      <c r="B1365" t="str">
        <f>VLOOKUP(Table16[[#This Row],[Metabolite ID]],Table18[],2,FALSE)</f>
        <v>dodecanedioate</v>
      </c>
      <c r="C1365" t="s">
        <v>1118</v>
      </c>
      <c r="D1365">
        <v>599</v>
      </c>
      <c r="E1365">
        <v>-0.16056061673042435</v>
      </c>
      <c r="F1365">
        <v>4.8362448626292145E-2</v>
      </c>
      <c r="G1365">
        <v>9.0035536164529296E-4</v>
      </c>
      <c r="H1365" t="b">
        <v>0</v>
      </c>
      <c r="I1365" t="b">
        <v>0</v>
      </c>
      <c r="J1365" t="b">
        <v>0</v>
      </c>
    </row>
    <row r="1366" spans="1:10" hidden="1" x14ac:dyDescent="0.2">
      <c r="A1366" t="s">
        <v>171</v>
      </c>
      <c r="B1366" t="str">
        <f>VLOOKUP(Table16[[#This Row],[Metabolite ID]],Table18[],2,FALSE)</f>
        <v>dodecanedioate</v>
      </c>
      <c r="C1366" t="s">
        <v>1119</v>
      </c>
      <c r="D1366">
        <v>599</v>
      </c>
      <c r="E1366">
        <v>-0.16913902439024389</v>
      </c>
      <c r="F1366">
        <v>7.7289533475460581E-2</v>
      </c>
      <c r="G1366">
        <v>2.8641787809635083E-2</v>
      </c>
      <c r="H1366" t="b">
        <v>0</v>
      </c>
      <c r="I1366" t="b">
        <v>0</v>
      </c>
      <c r="J1366" t="b">
        <v>0</v>
      </c>
    </row>
    <row r="1367" spans="1:10" hidden="1" x14ac:dyDescent="0.2">
      <c r="A1367" t="s">
        <v>171</v>
      </c>
      <c r="B1367" t="str">
        <f>VLOOKUP(Table16[[#This Row],[Metabolite ID]],Table18[],2,FALSE)</f>
        <v>dodecanedioate</v>
      </c>
      <c r="C1367" t="s">
        <v>1120</v>
      </c>
      <c r="D1367">
        <v>599</v>
      </c>
      <c r="E1367">
        <v>-0.1104955549543129</v>
      </c>
      <c r="F1367">
        <v>7.6317750895265088E-2</v>
      </c>
      <c r="G1367">
        <v>0.14766304013099338</v>
      </c>
      <c r="H1367" t="b">
        <v>0</v>
      </c>
      <c r="I1367" t="b">
        <v>0</v>
      </c>
      <c r="J1367" t="b">
        <v>0</v>
      </c>
    </row>
    <row r="1368" spans="1:10" hidden="1" x14ac:dyDescent="0.2">
      <c r="A1368" t="s">
        <v>171</v>
      </c>
      <c r="B1368" t="str">
        <f>VLOOKUP(Table16[[#This Row],[Metabolite ID]],Table18[],2,FALSE)</f>
        <v>dodecanedioate</v>
      </c>
      <c r="C1368" t="s">
        <v>1121</v>
      </c>
      <c r="D1368">
        <v>599</v>
      </c>
      <c r="E1368">
        <v>-0.21364216812916226</v>
      </c>
      <c r="F1368">
        <v>0.32099100421006815</v>
      </c>
      <c r="G1368">
        <v>0.50594224859633408</v>
      </c>
      <c r="H1368" t="b">
        <v>0</v>
      </c>
      <c r="I1368" t="b">
        <v>0</v>
      </c>
      <c r="J1368" t="b">
        <v>0</v>
      </c>
    </row>
    <row r="1369" spans="1:10" hidden="1" x14ac:dyDescent="0.2">
      <c r="A1369" t="s">
        <v>171</v>
      </c>
      <c r="B1369" t="str">
        <f>VLOOKUP(Table16[[#This Row],[Metabolite ID]],Table18[],2,FALSE)</f>
        <v>dodecanedioate</v>
      </c>
      <c r="C1369" t="s">
        <v>1122</v>
      </c>
      <c r="D1369">
        <v>599</v>
      </c>
      <c r="E1369">
        <v>0.11470809887602851</v>
      </c>
      <c r="F1369">
        <v>0.21824403032256873</v>
      </c>
      <c r="G1369">
        <v>0.59936405845476681</v>
      </c>
      <c r="H1369" t="b">
        <v>0</v>
      </c>
      <c r="I1369" t="b">
        <v>0</v>
      </c>
      <c r="J1369" t="b">
        <v>0</v>
      </c>
    </row>
    <row r="1370" spans="1:10" hidden="1" x14ac:dyDescent="0.2">
      <c r="A1370" t="s">
        <v>171</v>
      </c>
      <c r="B1370" t="str">
        <f>VLOOKUP(Table16[[#This Row],[Metabolite ID]],Table18[],2,FALSE)</f>
        <v>dodecanedioate</v>
      </c>
      <c r="C1370" t="s">
        <v>1123</v>
      </c>
      <c r="D1370">
        <v>599</v>
      </c>
      <c r="E1370">
        <v>-5.10680418806417E-2</v>
      </c>
      <c r="F1370">
        <v>0.13284015892322801</v>
      </c>
      <c r="G1370">
        <v>0.70079499423618397</v>
      </c>
      <c r="H1370" t="b">
        <v>0</v>
      </c>
      <c r="I1370" t="b">
        <v>0</v>
      </c>
      <c r="J1370" t="b">
        <v>0</v>
      </c>
    </row>
    <row r="1371" spans="1:10" x14ac:dyDescent="0.2">
      <c r="A1371" t="s">
        <v>112</v>
      </c>
      <c r="B1371" t="str">
        <f>VLOOKUP(Table16[[#This Row],[Metabolite ID]],Table18[],2,FALSE)</f>
        <v>sphingosine</v>
      </c>
      <c r="C1371" t="s">
        <v>1116</v>
      </c>
      <c r="D1371">
        <v>599</v>
      </c>
      <c r="E1371">
        <v>0.16475632748708402</v>
      </c>
      <c r="F1371">
        <v>4.9216354252731062E-2</v>
      </c>
      <c r="G1371" s="6">
        <v>8.1516604613775733E-4</v>
      </c>
      <c r="H1371" t="b">
        <v>0</v>
      </c>
      <c r="I1371" t="b">
        <v>0</v>
      </c>
      <c r="J1371" t="b">
        <v>0</v>
      </c>
    </row>
    <row r="1372" spans="1:10" hidden="1" x14ac:dyDescent="0.2">
      <c r="A1372" t="s">
        <v>112</v>
      </c>
      <c r="B1372" t="str">
        <f>VLOOKUP(Table16[[#This Row],[Metabolite ID]],Table18[],2,FALSE)</f>
        <v>sphingosine</v>
      </c>
      <c r="C1372" t="s">
        <v>1117</v>
      </c>
      <c r="D1372">
        <v>599</v>
      </c>
      <c r="E1372">
        <v>0.16475632748708402</v>
      </c>
      <c r="F1372">
        <v>4.7747603956589994E-2</v>
      </c>
      <c r="G1372">
        <v>5.5940938440865386E-4</v>
      </c>
      <c r="H1372" t="b">
        <v>0</v>
      </c>
      <c r="I1372" t="b">
        <v>0</v>
      </c>
      <c r="J1372" t="b">
        <v>0</v>
      </c>
    </row>
    <row r="1373" spans="1:10" hidden="1" x14ac:dyDescent="0.2">
      <c r="A1373" t="s">
        <v>112</v>
      </c>
      <c r="B1373" t="str">
        <f>VLOOKUP(Table16[[#This Row],[Metabolite ID]],Table18[],2,FALSE)</f>
        <v>sphingosine</v>
      </c>
      <c r="C1373" t="s">
        <v>1118</v>
      </c>
      <c r="D1373">
        <v>599</v>
      </c>
      <c r="E1373">
        <v>0.16629573008092066</v>
      </c>
      <c r="F1373">
        <v>4.8230803491768462E-2</v>
      </c>
      <c r="G1373">
        <v>5.6493095775268158E-4</v>
      </c>
      <c r="H1373" t="b">
        <v>0</v>
      </c>
      <c r="I1373" t="b">
        <v>0</v>
      </c>
      <c r="J1373" t="b">
        <v>0</v>
      </c>
    </row>
    <row r="1374" spans="1:10" hidden="1" x14ac:dyDescent="0.2">
      <c r="A1374" t="s">
        <v>112</v>
      </c>
      <c r="B1374" t="str">
        <f>VLOOKUP(Table16[[#This Row],[Metabolite ID]],Table18[],2,FALSE)</f>
        <v>sphingosine</v>
      </c>
      <c r="C1374" t="s">
        <v>1119</v>
      </c>
      <c r="D1374">
        <v>599</v>
      </c>
      <c r="E1374">
        <v>0.14133758865248228</v>
      </c>
      <c r="F1374">
        <v>7.4740482471630079E-2</v>
      </c>
      <c r="G1374">
        <v>5.861838571327576E-2</v>
      </c>
      <c r="H1374" t="b">
        <v>0</v>
      </c>
      <c r="I1374" t="b">
        <v>0</v>
      </c>
      <c r="J1374" t="b">
        <v>0</v>
      </c>
    </row>
    <row r="1375" spans="1:10" hidden="1" x14ac:dyDescent="0.2">
      <c r="A1375" t="s">
        <v>112</v>
      </c>
      <c r="B1375" t="str">
        <f>VLOOKUP(Table16[[#This Row],[Metabolite ID]],Table18[],2,FALSE)</f>
        <v>sphingosine</v>
      </c>
      <c r="C1375" t="s">
        <v>1120</v>
      </c>
      <c r="D1375">
        <v>599</v>
      </c>
      <c r="E1375">
        <v>0.11676470052883338</v>
      </c>
      <c r="F1375">
        <v>7.7483993658836112E-2</v>
      </c>
      <c r="G1375">
        <v>0.13182282447584723</v>
      </c>
      <c r="H1375" t="b">
        <v>0</v>
      </c>
      <c r="I1375" t="b">
        <v>0</v>
      </c>
      <c r="J1375" t="b">
        <v>0</v>
      </c>
    </row>
    <row r="1376" spans="1:10" hidden="1" x14ac:dyDescent="0.2">
      <c r="A1376" t="s">
        <v>112</v>
      </c>
      <c r="B1376" t="str">
        <f>VLOOKUP(Table16[[#This Row],[Metabolite ID]],Table18[],2,FALSE)</f>
        <v>sphingosine</v>
      </c>
      <c r="C1376" t="s">
        <v>1121</v>
      </c>
      <c r="D1376">
        <v>599</v>
      </c>
      <c r="E1376">
        <v>4.1075728329973415E-2</v>
      </c>
      <c r="F1376">
        <v>0.28779042165076174</v>
      </c>
      <c r="G1376">
        <v>0.88655314155592935</v>
      </c>
      <c r="H1376" t="b">
        <v>0</v>
      </c>
      <c r="I1376" t="b">
        <v>0</v>
      </c>
      <c r="J1376" t="b">
        <v>0</v>
      </c>
    </row>
    <row r="1377" spans="1:10" hidden="1" x14ac:dyDescent="0.2">
      <c r="A1377" t="s">
        <v>112</v>
      </c>
      <c r="B1377" t="str">
        <f>VLOOKUP(Table16[[#This Row],[Metabolite ID]],Table18[],2,FALSE)</f>
        <v>sphingosine</v>
      </c>
      <c r="C1377" t="s">
        <v>1122</v>
      </c>
      <c r="D1377">
        <v>599</v>
      </c>
      <c r="E1377">
        <v>2.1361574920368831E-2</v>
      </c>
      <c r="F1377">
        <v>0.20208698185249074</v>
      </c>
      <c r="G1377">
        <v>0.91585197613064839</v>
      </c>
      <c r="H1377" t="b">
        <v>0</v>
      </c>
      <c r="I1377" t="b">
        <v>0</v>
      </c>
      <c r="J1377" t="b">
        <v>0</v>
      </c>
    </row>
    <row r="1378" spans="1:10" hidden="1" x14ac:dyDescent="0.2">
      <c r="A1378" t="s">
        <v>112</v>
      </c>
      <c r="B1378" t="str">
        <f>VLOOKUP(Table16[[#This Row],[Metabolite ID]],Table18[],2,FALSE)</f>
        <v>sphingosine</v>
      </c>
      <c r="C1378" t="s">
        <v>1123</v>
      </c>
      <c r="D1378">
        <v>599</v>
      </c>
      <c r="E1378">
        <v>0.14433462953881859</v>
      </c>
      <c r="F1378">
        <v>0.13645231394958204</v>
      </c>
      <c r="G1378">
        <v>0.29058991055489197</v>
      </c>
      <c r="H1378" t="b">
        <v>0</v>
      </c>
      <c r="I1378" t="b">
        <v>0</v>
      </c>
      <c r="J1378" t="b">
        <v>0</v>
      </c>
    </row>
    <row r="1379" spans="1:10" x14ac:dyDescent="0.2">
      <c r="A1379" t="s">
        <v>244</v>
      </c>
      <c r="B1379" t="str">
        <f>VLOOKUP(Table16[[#This Row],[Metabolite ID]],Table18[],2,FALSE)</f>
        <v>1,3,7-trimethylurate</v>
      </c>
      <c r="C1379" t="s">
        <v>1116</v>
      </c>
      <c r="D1379">
        <v>599</v>
      </c>
      <c r="E1379">
        <v>0.16970598193681347</v>
      </c>
      <c r="F1379">
        <v>5.0749306360984653E-2</v>
      </c>
      <c r="G1379" s="6">
        <v>8.2577969237749313E-4</v>
      </c>
      <c r="H1379" t="b">
        <v>0</v>
      </c>
      <c r="I1379" t="b">
        <v>0</v>
      </c>
      <c r="J1379" t="b">
        <v>0</v>
      </c>
    </row>
    <row r="1380" spans="1:10" hidden="1" x14ac:dyDescent="0.2">
      <c r="A1380" t="s">
        <v>244</v>
      </c>
      <c r="B1380" t="str">
        <f>VLOOKUP(Table16[[#This Row],[Metabolite ID]],Table18[],2,FALSE)</f>
        <v>1,3,7-trimethylurate</v>
      </c>
      <c r="C1380" t="s">
        <v>1117</v>
      </c>
      <c r="D1380">
        <v>599</v>
      </c>
      <c r="E1380">
        <v>0.16970598193681347</v>
      </c>
      <c r="F1380">
        <v>4.9507554131362833E-2</v>
      </c>
      <c r="G1380">
        <v>6.0831305243713718E-4</v>
      </c>
      <c r="H1380" t="b">
        <v>0</v>
      </c>
      <c r="I1380" t="b">
        <v>0</v>
      </c>
      <c r="J1380" t="b">
        <v>0</v>
      </c>
    </row>
    <row r="1381" spans="1:10" hidden="1" x14ac:dyDescent="0.2">
      <c r="A1381" t="s">
        <v>244</v>
      </c>
      <c r="B1381" t="str">
        <f>VLOOKUP(Table16[[#This Row],[Metabolite ID]],Table18[],2,FALSE)</f>
        <v>1,3,7-trimethylurate</v>
      </c>
      <c r="C1381" t="s">
        <v>1118</v>
      </c>
      <c r="D1381">
        <v>599</v>
      </c>
      <c r="E1381">
        <v>0.17158872261076658</v>
      </c>
      <c r="F1381">
        <v>5.0000659154062203E-2</v>
      </c>
      <c r="G1381">
        <v>5.9974607526696721E-4</v>
      </c>
      <c r="H1381" t="b">
        <v>0</v>
      </c>
      <c r="I1381" t="b">
        <v>0</v>
      </c>
      <c r="J1381" t="b">
        <v>0</v>
      </c>
    </row>
    <row r="1382" spans="1:10" hidden="1" x14ac:dyDescent="0.2">
      <c r="A1382" t="s">
        <v>244</v>
      </c>
      <c r="B1382" t="str">
        <f>VLOOKUP(Table16[[#This Row],[Metabolite ID]],Table18[],2,FALSE)</f>
        <v>1,3,7-trimethylurate</v>
      </c>
      <c r="C1382" t="s">
        <v>1119</v>
      </c>
      <c r="D1382">
        <v>599</v>
      </c>
      <c r="E1382">
        <v>0.20341953125000001</v>
      </c>
      <c r="F1382">
        <v>8.0016986824264003E-2</v>
      </c>
      <c r="G1382">
        <v>1.101557523828748E-2</v>
      </c>
      <c r="H1382" t="b">
        <v>0</v>
      </c>
      <c r="I1382" t="b">
        <v>0</v>
      </c>
      <c r="J1382" t="b">
        <v>0</v>
      </c>
    </row>
    <row r="1383" spans="1:10" hidden="1" x14ac:dyDescent="0.2">
      <c r="A1383" t="s">
        <v>244</v>
      </c>
      <c r="B1383" t="str">
        <f>VLOOKUP(Table16[[#This Row],[Metabolite ID]],Table18[],2,FALSE)</f>
        <v>1,3,7-trimethylurate</v>
      </c>
      <c r="C1383" t="s">
        <v>1120</v>
      </c>
      <c r="D1383">
        <v>599</v>
      </c>
      <c r="E1383">
        <v>0.21330631851169679</v>
      </c>
      <c r="F1383">
        <v>8.4313164821280845E-2</v>
      </c>
      <c r="G1383">
        <v>1.1408561873433715E-2</v>
      </c>
      <c r="H1383" t="b">
        <v>0</v>
      </c>
      <c r="I1383" t="b">
        <v>0</v>
      </c>
      <c r="J1383" t="b">
        <v>0</v>
      </c>
    </row>
    <row r="1384" spans="1:10" hidden="1" x14ac:dyDescent="0.2">
      <c r="A1384" t="s">
        <v>244</v>
      </c>
      <c r="B1384" t="str">
        <f>VLOOKUP(Table16[[#This Row],[Metabolite ID]],Table18[],2,FALSE)</f>
        <v>1,3,7-trimethylurate</v>
      </c>
      <c r="C1384" t="s">
        <v>1121</v>
      </c>
      <c r="D1384">
        <v>599</v>
      </c>
      <c r="E1384">
        <v>0.23891869523546738</v>
      </c>
      <c r="F1384">
        <v>0.27071625213908734</v>
      </c>
      <c r="G1384">
        <v>0.377837934017341</v>
      </c>
      <c r="H1384" t="b">
        <v>0</v>
      </c>
      <c r="I1384" t="b">
        <v>0</v>
      </c>
      <c r="J1384" t="b">
        <v>0</v>
      </c>
    </row>
    <row r="1385" spans="1:10" hidden="1" x14ac:dyDescent="0.2">
      <c r="A1385" t="s">
        <v>244</v>
      </c>
      <c r="B1385" t="str">
        <f>VLOOKUP(Table16[[#This Row],[Metabolite ID]],Table18[],2,FALSE)</f>
        <v>1,3,7-trimethylurate</v>
      </c>
      <c r="C1385" t="s">
        <v>1122</v>
      </c>
      <c r="D1385">
        <v>599</v>
      </c>
      <c r="E1385">
        <v>0.23891869523546738</v>
      </c>
      <c r="F1385">
        <v>0.18884463812053812</v>
      </c>
      <c r="G1385">
        <v>0.20630671532464764</v>
      </c>
      <c r="H1385" t="b">
        <v>0</v>
      </c>
      <c r="I1385" t="b">
        <v>0</v>
      </c>
      <c r="J1385" t="b">
        <v>0</v>
      </c>
    </row>
    <row r="1386" spans="1:10" hidden="1" x14ac:dyDescent="0.2">
      <c r="A1386" t="s">
        <v>244</v>
      </c>
      <c r="B1386" t="str">
        <f>VLOOKUP(Table16[[#This Row],[Metabolite ID]],Table18[],2,FALSE)</f>
        <v>1,3,7-trimethylurate</v>
      </c>
      <c r="C1386" t="s">
        <v>1123</v>
      </c>
      <c r="D1386">
        <v>599</v>
      </c>
      <c r="E1386">
        <v>0.27379770616442733</v>
      </c>
      <c r="F1386">
        <v>0.14070961857517861</v>
      </c>
      <c r="G1386">
        <v>5.2143463734208827E-2</v>
      </c>
      <c r="H1386" t="b">
        <v>0</v>
      </c>
      <c r="I1386" t="b">
        <v>0</v>
      </c>
      <c r="J1386" t="b">
        <v>0</v>
      </c>
    </row>
    <row r="1387" spans="1:10" x14ac:dyDescent="0.2">
      <c r="A1387" t="s">
        <v>410</v>
      </c>
      <c r="B1387" t="str">
        <f>VLOOKUP(Table16[[#This Row],[Metabolite ID]],Table18[],2,FALSE)</f>
        <v>X - 21258</v>
      </c>
      <c r="C1387" t="s">
        <v>1116</v>
      </c>
      <c r="D1387">
        <v>599</v>
      </c>
      <c r="E1387">
        <v>-0.15961618535686428</v>
      </c>
      <c r="F1387">
        <v>4.7755482058775521E-2</v>
      </c>
      <c r="G1387" s="6">
        <v>8.3068167474440444E-4</v>
      </c>
      <c r="H1387" t="b">
        <v>0</v>
      </c>
      <c r="I1387" t="b">
        <v>0</v>
      </c>
      <c r="J1387" t="b">
        <v>0</v>
      </c>
    </row>
    <row r="1388" spans="1:10" hidden="1" x14ac:dyDescent="0.2">
      <c r="A1388" t="s">
        <v>410</v>
      </c>
      <c r="B1388" t="str">
        <f>VLOOKUP(Table16[[#This Row],[Metabolite ID]],Table18[],2,FALSE)</f>
        <v>X - 21258</v>
      </c>
      <c r="C1388" t="s">
        <v>1117</v>
      </c>
      <c r="D1388">
        <v>599</v>
      </c>
      <c r="E1388">
        <v>-0.15961618535686428</v>
      </c>
      <c r="F1388">
        <v>4.7755482058775521E-2</v>
      </c>
      <c r="G1388">
        <v>8.3068167474440444E-4</v>
      </c>
      <c r="H1388" t="b">
        <v>0</v>
      </c>
      <c r="I1388" t="b">
        <v>0</v>
      </c>
      <c r="J1388" t="b">
        <v>0</v>
      </c>
    </row>
    <row r="1389" spans="1:10" hidden="1" x14ac:dyDescent="0.2">
      <c r="A1389" t="s">
        <v>410</v>
      </c>
      <c r="B1389" t="str">
        <f>VLOOKUP(Table16[[#This Row],[Metabolite ID]],Table18[],2,FALSE)</f>
        <v>X - 21258</v>
      </c>
      <c r="C1389" t="s">
        <v>1118</v>
      </c>
      <c r="D1389">
        <v>599</v>
      </c>
      <c r="E1389">
        <v>-0.15924702868397506</v>
      </c>
      <c r="F1389">
        <v>4.8195438071417261E-2</v>
      </c>
      <c r="G1389">
        <v>9.5250237424527868E-4</v>
      </c>
      <c r="H1389" t="b">
        <v>0</v>
      </c>
      <c r="I1389" t="b">
        <v>0</v>
      </c>
      <c r="J1389" t="b">
        <v>0</v>
      </c>
    </row>
    <row r="1390" spans="1:10" hidden="1" x14ac:dyDescent="0.2">
      <c r="A1390" t="s">
        <v>410</v>
      </c>
      <c r="B1390" t="str">
        <f>VLOOKUP(Table16[[#This Row],[Metabolite ID]],Table18[],2,FALSE)</f>
        <v>X - 21258</v>
      </c>
      <c r="C1390" t="s">
        <v>1119</v>
      </c>
      <c r="D1390">
        <v>599</v>
      </c>
      <c r="E1390">
        <v>-0.15599056603773584</v>
      </c>
      <c r="F1390">
        <v>7.1988670411909483E-2</v>
      </c>
      <c r="G1390">
        <v>3.024426395221122E-2</v>
      </c>
      <c r="H1390" t="b">
        <v>0</v>
      </c>
      <c r="I1390" t="b">
        <v>0</v>
      </c>
      <c r="J1390" t="b">
        <v>0</v>
      </c>
    </row>
    <row r="1391" spans="1:10" hidden="1" x14ac:dyDescent="0.2">
      <c r="A1391" t="s">
        <v>410</v>
      </c>
      <c r="B1391" t="str">
        <f>VLOOKUP(Table16[[#This Row],[Metabolite ID]],Table18[],2,FALSE)</f>
        <v>X - 21258</v>
      </c>
      <c r="C1391" t="s">
        <v>1120</v>
      </c>
      <c r="D1391">
        <v>599</v>
      </c>
      <c r="E1391">
        <v>-0.16916091557721599</v>
      </c>
      <c r="F1391">
        <v>7.9315898081470257E-2</v>
      </c>
      <c r="G1391">
        <v>3.2945308229473079E-2</v>
      </c>
      <c r="H1391" t="b">
        <v>0</v>
      </c>
      <c r="I1391" t="b">
        <v>0</v>
      </c>
      <c r="J1391" t="b">
        <v>0</v>
      </c>
    </row>
    <row r="1392" spans="1:10" hidden="1" x14ac:dyDescent="0.2">
      <c r="A1392" t="s">
        <v>410</v>
      </c>
      <c r="B1392" t="str">
        <f>VLOOKUP(Table16[[#This Row],[Metabolite ID]],Table18[],2,FALSE)</f>
        <v>X - 21258</v>
      </c>
      <c r="C1392" t="s">
        <v>1121</v>
      </c>
      <c r="D1392">
        <v>599</v>
      </c>
      <c r="E1392">
        <v>-0.13836404791085499</v>
      </c>
      <c r="F1392">
        <v>0.2464033661745452</v>
      </c>
      <c r="G1392">
        <v>0.57464343717215038</v>
      </c>
      <c r="H1392" t="b">
        <v>0</v>
      </c>
      <c r="I1392" t="b">
        <v>0</v>
      </c>
      <c r="J1392" t="b">
        <v>0</v>
      </c>
    </row>
    <row r="1393" spans="1:10" hidden="1" x14ac:dyDescent="0.2">
      <c r="A1393" t="s">
        <v>410</v>
      </c>
      <c r="B1393" t="str">
        <f>VLOOKUP(Table16[[#This Row],[Metabolite ID]],Table18[],2,FALSE)</f>
        <v>X - 21258</v>
      </c>
      <c r="C1393" t="s">
        <v>1122</v>
      </c>
      <c r="D1393">
        <v>599</v>
      </c>
      <c r="E1393">
        <v>-0.15834465294610922</v>
      </c>
      <c r="F1393">
        <v>0.1534964281270578</v>
      </c>
      <c r="G1393">
        <v>0.3026834732439575</v>
      </c>
      <c r="H1393" t="b">
        <v>0</v>
      </c>
      <c r="I1393" t="b">
        <v>0</v>
      </c>
      <c r="J1393" t="b">
        <v>0</v>
      </c>
    </row>
    <row r="1394" spans="1:10" hidden="1" x14ac:dyDescent="0.2">
      <c r="A1394" t="s">
        <v>410</v>
      </c>
      <c r="B1394" t="str">
        <f>VLOOKUP(Table16[[#This Row],[Metabolite ID]],Table18[],2,FALSE)</f>
        <v>X - 21258</v>
      </c>
      <c r="C1394" t="s">
        <v>1123</v>
      </c>
      <c r="D1394">
        <v>599</v>
      </c>
      <c r="E1394">
        <v>-0.11054066741496804</v>
      </c>
      <c r="F1394">
        <v>0.13228704935662783</v>
      </c>
      <c r="G1394">
        <v>0.40370741943836974</v>
      </c>
      <c r="H1394" t="b">
        <v>0</v>
      </c>
      <c r="I1394" t="b">
        <v>0</v>
      </c>
      <c r="J1394" t="b">
        <v>0</v>
      </c>
    </row>
    <row r="1395" spans="1:10" x14ac:dyDescent="0.2">
      <c r="A1395" t="s">
        <v>172</v>
      </c>
      <c r="B1395" t="str">
        <f>VLOOKUP(Table16[[#This Row],[Metabolite ID]],Table18[],2,FALSE)</f>
        <v>N-acetyltyrosine</v>
      </c>
      <c r="C1395" t="s">
        <v>1116</v>
      </c>
      <c r="D1395">
        <v>599</v>
      </c>
      <c r="E1395">
        <v>0.16045487695583566</v>
      </c>
      <c r="F1395">
        <v>4.8089379520935484E-2</v>
      </c>
      <c r="G1395" s="6">
        <v>8.4810843340942009E-4</v>
      </c>
      <c r="H1395" t="b">
        <v>0</v>
      </c>
      <c r="I1395" t="b">
        <v>0</v>
      </c>
      <c r="J1395" t="b">
        <v>0</v>
      </c>
    </row>
    <row r="1396" spans="1:10" hidden="1" x14ac:dyDescent="0.2">
      <c r="A1396" t="s">
        <v>172</v>
      </c>
      <c r="B1396" t="str">
        <f>VLOOKUP(Table16[[#This Row],[Metabolite ID]],Table18[],2,FALSE)</f>
        <v>N-acetyltyrosine</v>
      </c>
      <c r="C1396" t="s">
        <v>1117</v>
      </c>
      <c r="D1396">
        <v>599</v>
      </c>
      <c r="E1396">
        <v>0.16045487695583566</v>
      </c>
      <c r="F1396">
        <v>4.8089379520935484E-2</v>
      </c>
      <c r="G1396">
        <v>8.4810843340942009E-4</v>
      </c>
      <c r="H1396" t="b">
        <v>0</v>
      </c>
      <c r="I1396" t="b">
        <v>0</v>
      </c>
      <c r="J1396" t="b">
        <v>0</v>
      </c>
    </row>
    <row r="1397" spans="1:10" hidden="1" x14ac:dyDescent="0.2">
      <c r="A1397" t="s">
        <v>172</v>
      </c>
      <c r="B1397" t="str">
        <f>VLOOKUP(Table16[[#This Row],[Metabolite ID]],Table18[],2,FALSE)</f>
        <v>N-acetyltyrosine</v>
      </c>
      <c r="C1397" t="s">
        <v>1118</v>
      </c>
      <c r="D1397">
        <v>599</v>
      </c>
      <c r="E1397">
        <v>0.16199877316285016</v>
      </c>
      <c r="F1397">
        <v>4.8530719520548445E-2</v>
      </c>
      <c r="G1397">
        <v>8.4363530428744748E-4</v>
      </c>
      <c r="H1397" t="b">
        <v>0</v>
      </c>
      <c r="I1397" t="b">
        <v>0</v>
      </c>
      <c r="J1397" t="b">
        <v>0</v>
      </c>
    </row>
    <row r="1398" spans="1:10" hidden="1" x14ac:dyDescent="0.2">
      <c r="A1398" t="s">
        <v>172</v>
      </c>
      <c r="B1398" t="str">
        <f>VLOOKUP(Table16[[#This Row],[Metabolite ID]],Table18[],2,FALSE)</f>
        <v>N-acetyltyrosine</v>
      </c>
      <c r="C1398" t="s">
        <v>1119</v>
      </c>
      <c r="D1398">
        <v>599</v>
      </c>
      <c r="E1398">
        <v>0.14882218045112783</v>
      </c>
      <c r="F1398">
        <v>7.3592915417175733E-2</v>
      </c>
      <c r="G1398">
        <v>4.315206444086947E-2</v>
      </c>
      <c r="H1398" t="b">
        <v>0</v>
      </c>
      <c r="I1398" t="b">
        <v>0</v>
      </c>
      <c r="J1398" t="b">
        <v>0</v>
      </c>
    </row>
    <row r="1399" spans="1:10" hidden="1" x14ac:dyDescent="0.2">
      <c r="A1399" t="s">
        <v>172</v>
      </c>
      <c r="B1399" t="str">
        <f>VLOOKUP(Table16[[#This Row],[Metabolite ID]],Table18[],2,FALSE)</f>
        <v>N-acetyltyrosine</v>
      </c>
      <c r="C1399" t="s">
        <v>1120</v>
      </c>
      <c r="D1399">
        <v>599</v>
      </c>
      <c r="E1399">
        <v>7.6495343788473183E-2</v>
      </c>
      <c r="F1399">
        <v>8.1059179840108506E-2</v>
      </c>
      <c r="G1399">
        <v>0.34532426187323861</v>
      </c>
      <c r="H1399" t="b">
        <v>0</v>
      </c>
      <c r="I1399" t="b">
        <v>0</v>
      </c>
      <c r="J1399" t="b">
        <v>0</v>
      </c>
    </row>
    <row r="1400" spans="1:10" hidden="1" x14ac:dyDescent="0.2">
      <c r="A1400" t="s">
        <v>172</v>
      </c>
      <c r="B1400" t="str">
        <f>VLOOKUP(Table16[[#This Row],[Metabolite ID]],Table18[],2,FALSE)</f>
        <v>N-acetyltyrosine</v>
      </c>
      <c r="C1400" t="s">
        <v>1121</v>
      </c>
      <c r="D1400">
        <v>599</v>
      </c>
      <c r="E1400">
        <v>-2.9469351755082585E-3</v>
      </c>
      <c r="F1400">
        <v>0.24691821774303199</v>
      </c>
      <c r="G1400">
        <v>0.99048156338795779</v>
      </c>
      <c r="H1400" t="b">
        <v>0</v>
      </c>
      <c r="I1400" t="b">
        <v>0</v>
      </c>
      <c r="J1400" t="b">
        <v>0</v>
      </c>
    </row>
    <row r="1401" spans="1:10" hidden="1" x14ac:dyDescent="0.2">
      <c r="A1401" t="s">
        <v>172</v>
      </c>
      <c r="B1401" t="str">
        <f>VLOOKUP(Table16[[#This Row],[Metabolite ID]],Table18[],2,FALSE)</f>
        <v>N-acetyltyrosine</v>
      </c>
      <c r="C1401" t="s">
        <v>1122</v>
      </c>
      <c r="D1401">
        <v>599</v>
      </c>
      <c r="E1401">
        <v>-2.9469351755082585E-3</v>
      </c>
      <c r="F1401">
        <v>0.15945819491615942</v>
      </c>
      <c r="G1401">
        <v>0.98526135776722734</v>
      </c>
      <c r="H1401" t="b">
        <v>0</v>
      </c>
      <c r="I1401" t="b">
        <v>0</v>
      </c>
      <c r="J1401" t="b">
        <v>0</v>
      </c>
    </row>
    <row r="1402" spans="1:10" hidden="1" x14ac:dyDescent="0.2">
      <c r="A1402" t="s">
        <v>172</v>
      </c>
      <c r="B1402" t="str">
        <f>VLOOKUP(Table16[[#This Row],[Metabolite ID]],Table18[],2,FALSE)</f>
        <v>N-acetyltyrosine</v>
      </c>
      <c r="C1402" t="s">
        <v>1123</v>
      </c>
      <c r="D1402">
        <v>599</v>
      </c>
      <c r="E1402">
        <v>6.7747145613647322E-2</v>
      </c>
      <c r="F1402">
        <v>0.13329014935759281</v>
      </c>
      <c r="G1402">
        <v>0.61145301326606605</v>
      </c>
      <c r="H1402" t="b">
        <v>0</v>
      </c>
      <c r="I1402" t="b">
        <v>0</v>
      </c>
      <c r="J1402" t="b">
        <v>0</v>
      </c>
    </row>
    <row r="1403" spans="1:10" x14ac:dyDescent="0.2">
      <c r="A1403" t="s">
        <v>558</v>
      </c>
      <c r="B1403" t="str">
        <f>VLOOKUP(Table16[[#This Row],[Metabolite ID]],Table18[],2,FALSE)</f>
        <v>X - 12100</v>
      </c>
      <c r="C1403" t="s">
        <v>1116</v>
      </c>
      <c r="D1403">
        <v>599</v>
      </c>
      <c r="E1403">
        <v>-0.16718370101023494</v>
      </c>
      <c r="F1403">
        <v>5.0147915149517781E-2</v>
      </c>
      <c r="G1403" s="6">
        <v>8.5664661467579515E-4</v>
      </c>
      <c r="H1403" t="b">
        <v>0</v>
      </c>
      <c r="I1403" t="b">
        <v>0</v>
      </c>
      <c r="J1403" t="b">
        <v>0</v>
      </c>
    </row>
    <row r="1404" spans="1:10" hidden="1" x14ac:dyDescent="0.2">
      <c r="A1404" t="s">
        <v>558</v>
      </c>
      <c r="B1404" t="str">
        <f>VLOOKUP(Table16[[#This Row],[Metabolite ID]],Table18[],2,FALSE)</f>
        <v>X - 12100</v>
      </c>
      <c r="C1404" t="s">
        <v>1117</v>
      </c>
      <c r="D1404">
        <v>599</v>
      </c>
      <c r="E1404">
        <v>-0.16718370101023494</v>
      </c>
      <c r="F1404">
        <v>4.7993253799651178E-2</v>
      </c>
      <c r="G1404">
        <v>4.9493388713247883E-4</v>
      </c>
      <c r="H1404" t="b">
        <v>0</v>
      </c>
      <c r="I1404" t="b">
        <v>0</v>
      </c>
      <c r="J1404" t="b">
        <v>0</v>
      </c>
    </row>
    <row r="1405" spans="1:10" hidden="1" x14ac:dyDescent="0.2">
      <c r="A1405" t="s">
        <v>558</v>
      </c>
      <c r="B1405" t="str">
        <f>VLOOKUP(Table16[[#This Row],[Metabolite ID]],Table18[],2,FALSE)</f>
        <v>X - 12100</v>
      </c>
      <c r="C1405" t="s">
        <v>1118</v>
      </c>
      <c r="D1405">
        <v>599</v>
      </c>
      <c r="E1405">
        <v>-0.1667521253050421</v>
      </c>
      <c r="F1405">
        <v>4.848866405910459E-2</v>
      </c>
      <c r="G1405">
        <v>5.8388459880616644E-4</v>
      </c>
      <c r="H1405" t="b">
        <v>0</v>
      </c>
      <c r="I1405" t="b">
        <v>0</v>
      </c>
      <c r="J1405" t="b">
        <v>0</v>
      </c>
    </row>
    <row r="1406" spans="1:10" hidden="1" x14ac:dyDescent="0.2">
      <c r="A1406" t="s">
        <v>558</v>
      </c>
      <c r="B1406" t="str">
        <f>VLOOKUP(Table16[[#This Row],[Metabolite ID]],Table18[],2,FALSE)</f>
        <v>X - 12100</v>
      </c>
      <c r="C1406" t="s">
        <v>1119</v>
      </c>
      <c r="D1406">
        <v>599</v>
      </c>
      <c r="E1406">
        <v>-0.21025597014925373</v>
      </c>
      <c r="F1406">
        <v>7.1135130495502186E-2</v>
      </c>
      <c r="G1406">
        <v>3.1193385120009453E-3</v>
      </c>
      <c r="H1406" t="b">
        <v>0</v>
      </c>
      <c r="I1406" t="b">
        <v>0</v>
      </c>
      <c r="J1406" t="b">
        <v>0</v>
      </c>
    </row>
    <row r="1407" spans="1:10" hidden="1" x14ac:dyDescent="0.2">
      <c r="A1407" t="s">
        <v>558</v>
      </c>
      <c r="B1407" t="str">
        <f>VLOOKUP(Table16[[#This Row],[Metabolite ID]],Table18[],2,FALSE)</f>
        <v>X - 12100</v>
      </c>
      <c r="C1407" t="s">
        <v>1120</v>
      </c>
      <c r="D1407">
        <v>599</v>
      </c>
      <c r="E1407">
        <v>-0.11164393209403888</v>
      </c>
      <c r="F1407">
        <v>7.845146802497413E-2</v>
      </c>
      <c r="G1407">
        <v>0.15470846907594152</v>
      </c>
      <c r="H1407" t="b">
        <v>0</v>
      </c>
      <c r="I1407" t="b">
        <v>0</v>
      </c>
      <c r="J1407" t="b">
        <v>0</v>
      </c>
    </row>
    <row r="1408" spans="1:10" hidden="1" x14ac:dyDescent="0.2">
      <c r="A1408" t="s">
        <v>558</v>
      </c>
      <c r="B1408" t="str">
        <f>VLOOKUP(Table16[[#This Row],[Metabolite ID]],Table18[],2,FALSE)</f>
        <v>X - 12100</v>
      </c>
      <c r="C1408" t="s">
        <v>1121</v>
      </c>
      <c r="D1408">
        <v>599</v>
      </c>
      <c r="E1408">
        <v>-0.31767104011693714</v>
      </c>
      <c r="F1408">
        <v>0.28085541819081417</v>
      </c>
      <c r="G1408">
        <v>0.25847318488778898</v>
      </c>
      <c r="H1408" t="b">
        <v>0</v>
      </c>
      <c r="I1408" t="b">
        <v>0</v>
      </c>
      <c r="J1408" t="b">
        <v>0</v>
      </c>
    </row>
    <row r="1409" spans="1:10" hidden="1" x14ac:dyDescent="0.2">
      <c r="A1409" t="s">
        <v>558</v>
      </c>
      <c r="B1409" t="str">
        <f>VLOOKUP(Table16[[#This Row],[Metabolite ID]],Table18[],2,FALSE)</f>
        <v>X - 12100</v>
      </c>
      <c r="C1409" t="s">
        <v>1122</v>
      </c>
      <c r="D1409">
        <v>599</v>
      </c>
      <c r="E1409">
        <v>2.6189369440841048E-2</v>
      </c>
      <c r="F1409">
        <v>0.22120428342650697</v>
      </c>
      <c r="G1409">
        <v>0.90579484500257956</v>
      </c>
      <c r="H1409" t="b">
        <v>0</v>
      </c>
      <c r="I1409" t="b">
        <v>0</v>
      </c>
      <c r="J1409" t="b">
        <v>0</v>
      </c>
    </row>
    <row r="1410" spans="1:10" hidden="1" x14ac:dyDescent="0.2">
      <c r="A1410" t="s">
        <v>558</v>
      </c>
      <c r="B1410" t="str">
        <f>VLOOKUP(Table16[[#This Row],[Metabolite ID]],Table18[],2,FALSE)</f>
        <v>X - 12100</v>
      </c>
      <c r="C1410" t="s">
        <v>1123</v>
      </c>
      <c r="D1410">
        <v>599</v>
      </c>
      <c r="E1410">
        <v>9.5135959288086783E-2</v>
      </c>
      <c r="F1410">
        <v>0.13855325216708403</v>
      </c>
      <c r="G1410">
        <v>0.49257734003131803</v>
      </c>
      <c r="H1410" t="b">
        <v>0</v>
      </c>
      <c r="I1410" t="b">
        <v>0</v>
      </c>
      <c r="J1410" t="b">
        <v>0</v>
      </c>
    </row>
    <row r="1411" spans="1:10" x14ac:dyDescent="0.2">
      <c r="A1411" t="s">
        <v>537</v>
      </c>
      <c r="B1411" t="str">
        <f>VLOOKUP(Table16[[#This Row],[Metabolite ID]],Table18[],2,FALSE)</f>
        <v>1-nonadecanoyl-GPC (19:0)</v>
      </c>
      <c r="C1411" t="s">
        <v>1116</v>
      </c>
      <c r="D1411">
        <v>599</v>
      </c>
      <c r="E1411">
        <v>-0.1714042142703249</v>
      </c>
      <c r="F1411">
        <v>5.1485479968065247E-2</v>
      </c>
      <c r="G1411" s="6">
        <v>8.7103403627304178E-4</v>
      </c>
      <c r="H1411" t="b">
        <v>0</v>
      </c>
      <c r="I1411" t="b">
        <v>0</v>
      </c>
      <c r="J1411" t="b">
        <v>0</v>
      </c>
    </row>
    <row r="1412" spans="1:10" hidden="1" x14ac:dyDescent="0.2">
      <c r="A1412" t="s">
        <v>537</v>
      </c>
      <c r="B1412" t="str">
        <f>VLOOKUP(Table16[[#This Row],[Metabolite ID]],Table18[],2,FALSE)</f>
        <v>1-nonadecanoyl-GPC (19:0)</v>
      </c>
      <c r="C1412" t="s">
        <v>1117</v>
      </c>
      <c r="D1412">
        <v>599</v>
      </c>
      <c r="E1412">
        <v>-0.1714042142703249</v>
      </c>
      <c r="F1412">
        <v>4.8147380044064741E-2</v>
      </c>
      <c r="G1412">
        <v>3.7086824793072424E-4</v>
      </c>
      <c r="H1412" t="b">
        <v>0</v>
      </c>
      <c r="I1412" t="b">
        <v>0</v>
      </c>
      <c r="J1412" t="b">
        <v>0</v>
      </c>
    </row>
    <row r="1413" spans="1:10" hidden="1" x14ac:dyDescent="0.2">
      <c r="A1413" t="s">
        <v>537</v>
      </c>
      <c r="B1413" t="str">
        <f>VLOOKUP(Table16[[#This Row],[Metabolite ID]],Table18[],2,FALSE)</f>
        <v>1-nonadecanoyl-GPC (19:0)</v>
      </c>
      <c r="C1413" t="s">
        <v>1118</v>
      </c>
      <c r="D1413">
        <v>599</v>
      </c>
      <c r="E1413">
        <v>-0.17101742947426424</v>
      </c>
      <c r="F1413">
        <v>4.8674040805116843E-2</v>
      </c>
      <c r="G1413">
        <v>4.4220381620371644E-4</v>
      </c>
      <c r="H1413" t="b">
        <v>0</v>
      </c>
      <c r="I1413" t="b">
        <v>0</v>
      </c>
      <c r="J1413" t="b">
        <v>0</v>
      </c>
    </row>
    <row r="1414" spans="1:10" hidden="1" x14ac:dyDescent="0.2">
      <c r="A1414" t="s">
        <v>537</v>
      </c>
      <c r="B1414" t="str">
        <f>VLOOKUP(Table16[[#This Row],[Metabolite ID]],Table18[],2,FALSE)</f>
        <v>1-nonadecanoyl-GPC (19:0)</v>
      </c>
      <c r="C1414" t="s">
        <v>1119</v>
      </c>
      <c r="D1414">
        <v>599</v>
      </c>
      <c r="E1414">
        <v>-0.15697333333333333</v>
      </c>
      <c r="F1414">
        <v>7.1195676680645081E-2</v>
      </c>
      <c r="G1414">
        <v>2.7467042098163853E-2</v>
      </c>
      <c r="H1414" t="b">
        <v>0</v>
      </c>
      <c r="I1414" t="b">
        <v>0</v>
      </c>
      <c r="J1414" t="b">
        <v>0</v>
      </c>
    </row>
    <row r="1415" spans="1:10" hidden="1" x14ac:dyDescent="0.2">
      <c r="A1415" t="s">
        <v>537</v>
      </c>
      <c r="B1415" t="str">
        <f>VLOOKUP(Table16[[#This Row],[Metabolite ID]],Table18[],2,FALSE)</f>
        <v>1-nonadecanoyl-GPC (19:0)</v>
      </c>
      <c r="C1415" t="s">
        <v>1120</v>
      </c>
      <c r="D1415">
        <v>599</v>
      </c>
      <c r="E1415">
        <v>-0.11704905152839853</v>
      </c>
      <c r="F1415">
        <v>8.3703846251157177E-2</v>
      </c>
      <c r="G1415">
        <v>0.16200161406790739</v>
      </c>
      <c r="H1415" t="b">
        <v>0</v>
      </c>
      <c r="I1415" t="b">
        <v>0</v>
      </c>
      <c r="J1415" t="b">
        <v>0</v>
      </c>
    </row>
    <row r="1416" spans="1:10" hidden="1" x14ac:dyDescent="0.2">
      <c r="A1416" t="s">
        <v>537</v>
      </c>
      <c r="B1416" t="str">
        <f>VLOOKUP(Table16[[#This Row],[Metabolite ID]],Table18[],2,FALSE)</f>
        <v>1-nonadecanoyl-GPC (19:0)</v>
      </c>
      <c r="C1416" t="s">
        <v>1121</v>
      </c>
      <c r="D1416">
        <v>599</v>
      </c>
      <c r="E1416">
        <v>4.174585673672393E-2</v>
      </c>
      <c r="F1416">
        <v>0.26759623179585829</v>
      </c>
      <c r="G1416">
        <v>0.87608318094219517</v>
      </c>
      <c r="H1416" t="b">
        <v>0</v>
      </c>
      <c r="I1416" t="b">
        <v>0</v>
      </c>
      <c r="J1416" t="b">
        <v>0</v>
      </c>
    </row>
    <row r="1417" spans="1:10" hidden="1" x14ac:dyDescent="0.2">
      <c r="A1417" t="s">
        <v>537</v>
      </c>
      <c r="B1417" t="str">
        <f>VLOOKUP(Table16[[#This Row],[Metabolite ID]],Table18[],2,FALSE)</f>
        <v>1-nonadecanoyl-GPC (19:0)</v>
      </c>
      <c r="C1417" t="s">
        <v>1122</v>
      </c>
      <c r="D1417">
        <v>599</v>
      </c>
      <c r="E1417">
        <v>-2.8531417915964141E-2</v>
      </c>
      <c r="F1417">
        <v>0.16947802110366464</v>
      </c>
      <c r="G1417">
        <v>0.86636582320788036</v>
      </c>
      <c r="H1417" t="b">
        <v>0</v>
      </c>
      <c r="I1417" t="b">
        <v>0</v>
      </c>
      <c r="J1417" t="b">
        <v>0</v>
      </c>
    </row>
    <row r="1418" spans="1:10" hidden="1" x14ac:dyDescent="0.2">
      <c r="A1418" t="s">
        <v>537</v>
      </c>
      <c r="B1418" t="str">
        <f>VLOOKUP(Table16[[#This Row],[Metabolite ID]],Table18[],2,FALSE)</f>
        <v>1-nonadecanoyl-GPC (19:0)</v>
      </c>
      <c r="C1418" t="s">
        <v>1123</v>
      </c>
      <c r="D1418">
        <v>599</v>
      </c>
      <c r="E1418">
        <v>-0.16808644848337578</v>
      </c>
      <c r="F1418">
        <v>0.14278384829470267</v>
      </c>
      <c r="G1418">
        <v>0.23958115891521919</v>
      </c>
      <c r="H1418" t="b">
        <v>0</v>
      </c>
      <c r="I1418" t="b">
        <v>0</v>
      </c>
      <c r="J1418" t="b">
        <v>0</v>
      </c>
    </row>
    <row r="1419" spans="1:10" x14ac:dyDescent="0.2">
      <c r="A1419" t="s">
        <v>280</v>
      </c>
      <c r="B1419" t="str">
        <f>VLOOKUP(Table16[[#This Row],[Metabolite ID]],Table18[],2,FALSE)</f>
        <v>1-linoleoyl-GPE (18:2)*</v>
      </c>
      <c r="C1419" t="s">
        <v>1116</v>
      </c>
      <c r="D1419">
        <v>599</v>
      </c>
      <c r="E1419">
        <v>-0.16205198504445212</v>
      </c>
      <c r="F1419">
        <v>4.8885996777329938E-2</v>
      </c>
      <c r="G1419" s="6">
        <v>9.1677293676903978E-4</v>
      </c>
      <c r="H1419" t="b">
        <v>0</v>
      </c>
      <c r="I1419" t="b">
        <v>0</v>
      </c>
      <c r="J1419" t="b">
        <v>0</v>
      </c>
    </row>
    <row r="1420" spans="1:10" hidden="1" x14ac:dyDescent="0.2">
      <c r="A1420" t="s">
        <v>280</v>
      </c>
      <c r="B1420" t="str">
        <f>VLOOKUP(Table16[[#This Row],[Metabolite ID]],Table18[],2,FALSE)</f>
        <v>1-linoleoyl-GPE (18:2)*</v>
      </c>
      <c r="C1420" t="s">
        <v>1117</v>
      </c>
      <c r="D1420">
        <v>599</v>
      </c>
      <c r="E1420">
        <v>-0.16205198504445212</v>
      </c>
      <c r="F1420">
        <v>4.7748205076964312E-2</v>
      </c>
      <c r="G1420">
        <v>6.8908264201964615E-4</v>
      </c>
      <c r="H1420" t="b">
        <v>0</v>
      </c>
      <c r="I1420" t="b">
        <v>0</v>
      </c>
      <c r="J1420" t="b">
        <v>0</v>
      </c>
    </row>
    <row r="1421" spans="1:10" hidden="1" x14ac:dyDescent="0.2">
      <c r="A1421" t="s">
        <v>280</v>
      </c>
      <c r="B1421" t="str">
        <f>VLOOKUP(Table16[[#This Row],[Metabolite ID]],Table18[],2,FALSE)</f>
        <v>1-linoleoyl-GPE (18:2)*</v>
      </c>
      <c r="C1421" t="s">
        <v>1118</v>
      </c>
      <c r="D1421">
        <v>599</v>
      </c>
      <c r="E1421">
        <v>-0.16172853912073884</v>
      </c>
      <c r="F1421">
        <v>4.8224708996277357E-2</v>
      </c>
      <c r="G1421">
        <v>7.9754704278090459E-4</v>
      </c>
      <c r="H1421" t="b">
        <v>0</v>
      </c>
      <c r="I1421" t="b">
        <v>0</v>
      </c>
      <c r="J1421" t="b">
        <v>0</v>
      </c>
    </row>
    <row r="1422" spans="1:10" hidden="1" x14ac:dyDescent="0.2">
      <c r="A1422" t="s">
        <v>280</v>
      </c>
      <c r="B1422" t="str">
        <f>VLOOKUP(Table16[[#This Row],[Metabolite ID]],Table18[],2,FALSE)</f>
        <v>1-linoleoyl-GPE (18:2)*</v>
      </c>
      <c r="C1422" t="s">
        <v>1119</v>
      </c>
      <c r="D1422">
        <v>599</v>
      </c>
      <c r="E1422">
        <v>-0.12961238938053099</v>
      </c>
      <c r="F1422">
        <v>7.1860795644423089E-2</v>
      </c>
      <c r="G1422">
        <v>7.1284740158190252E-2</v>
      </c>
      <c r="H1422" t="b">
        <v>0</v>
      </c>
      <c r="I1422" t="b">
        <v>0</v>
      </c>
      <c r="J1422" t="b">
        <v>0</v>
      </c>
    </row>
    <row r="1423" spans="1:10" hidden="1" x14ac:dyDescent="0.2">
      <c r="A1423" t="s">
        <v>280</v>
      </c>
      <c r="B1423" t="str">
        <f>VLOOKUP(Table16[[#This Row],[Metabolite ID]],Table18[],2,FALSE)</f>
        <v>1-linoleoyl-GPE (18:2)*</v>
      </c>
      <c r="C1423" t="s">
        <v>1120</v>
      </c>
      <c r="D1423">
        <v>599</v>
      </c>
      <c r="E1423">
        <v>-0.20161684702774729</v>
      </c>
      <c r="F1423">
        <v>7.643542164376417E-2</v>
      </c>
      <c r="G1423">
        <v>8.3460293389638202E-3</v>
      </c>
      <c r="H1423" t="b">
        <v>0</v>
      </c>
      <c r="I1423" t="b">
        <v>0</v>
      </c>
      <c r="J1423" t="b">
        <v>0</v>
      </c>
    </row>
    <row r="1424" spans="1:10" hidden="1" x14ac:dyDescent="0.2">
      <c r="A1424" t="s">
        <v>280</v>
      </c>
      <c r="B1424" t="str">
        <f>VLOOKUP(Table16[[#This Row],[Metabolite ID]],Table18[],2,FALSE)</f>
        <v>1-linoleoyl-GPE (18:2)*</v>
      </c>
      <c r="C1424" t="s">
        <v>1121</v>
      </c>
      <c r="D1424">
        <v>599</v>
      </c>
      <c r="E1424">
        <v>-0.20997067823975346</v>
      </c>
      <c r="F1424">
        <v>0.27069893033283243</v>
      </c>
      <c r="G1424">
        <v>0.43825564456116073</v>
      </c>
      <c r="H1424" t="b">
        <v>0</v>
      </c>
      <c r="I1424" t="b">
        <v>0</v>
      </c>
      <c r="J1424" t="b">
        <v>0</v>
      </c>
    </row>
    <row r="1425" spans="1:10" hidden="1" x14ac:dyDescent="0.2">
      <c r="A1425" t="s">
        <v>280</v>
      </c>
      <c r="B1425" t="str">
        <f>VLOOKUP(Table16[[#This Row],[Metabolite ID]],Table18[],2,FALSE)</f>
        <v>1-linoleoyl-GPE (18:2)*</v>
      </c>
      <c r="C1425" t="s">
        <v>1122</v>
      </c>
      <c r="D1425">
        <v>599</v>
      </c>
      <c r="E1425">
        <v>-0.25219402854837902</v>
      </c>
      <c r="F1425">
        <v>0.18605510806449099</v>
      </c>
      <c r="G1425">
        <v>0.17577630379924677</v>
      </c>
      <c r="H1425" t="b">
        <v>0</v>
      </c>
      <c r="I1425" t="b">
        <v>0</v>
      </c>
      <c r="J1425" t="b">
        <v>0</v>
      </c>
    </row>
    <row r="1426" spans="1:10" hidden="1" x14ac:dyDescent="0.2">
      <c r="A1426" t="s">
        <v>280</v>
      </c>
      <c r="B1426" t="str">
        <f>VLOOKUP(Table16[[#This Row],[Metabolite ID]],Table18[],2,FALSE)</f>
        <v>1-linoleoyl-GPE (18:2)*</v>
      </c>
      <c r="C1426" t="s">
        <v>1123</v>
      </c>
      <c r="D1426">
        <v>599</v>
      </c>
      <c r="E1426">
        <v>-0.17029243652755074</v>
      </c>
      <c r="F1426">
        <v>0.13555113548052344</v>
      </c>
      <c r="G1426">
        <v>0.20949981487415675</v>
      </c>
      <c r="H1426" t="b">
        <v>0</v>
      </c>
      <c r="I1426" t="b">
        <v>0</v>
      </c>
      <c r="J1426" t="b">
        <v>0</v>
      </c>
    </row>
    <row r="1427" spans="1:10" x14ac:dyDescent="0.2">
      <c r="A1427" t="s">
        <v>721</v>
      </c>
      <c r="B1427" t="str">
        <f>VLOOKUP(Table16[[#This Row],[Metabolite ID]],Table18[],2,FALSE)</f>
        <v>1-(1-enyl-palmitoyl)-2-palmitoyl-GPC (P-16:0/16:0)*</v>
      </c>
      <c r="C1427" t="s">
        <v>1116</v>
      </c>
      <c r="D1427">
        <v>599</v>
      </c>
      <c r="E1427">
        <v>-0.16542674963532725</v>
      </c>
      <c r="F1427">
        <v>4.9998715316597393E-2</v>
      </c>
      <c r="G1427" s="6">
        <v>9.3756995023620306E-4</v>
      </c>
      <c r="H1427" t="b">
        <v>0</v>
      </c>
      <c r="I1427" t="b">
        <v>0</v>
      </c>
      <c r="J1427" t="b">
        <v>0</v>
      </c>
    </row>
    <row r="1428" spans="1:10" hidden="1" x14ac:dyDescent="0.2">
      <c r="A1428" t="s">
        <v>721</v>
      </c>
      <c r="B1428" t="str">
        <f>VLOOKUP(Table16[[#This Row],[Metabolite ID]],Table18[],2,FALSE)</f>
        <v>1-(1-enyl-palmitoyl)-2-palmitoyl-GPC (P-16:0/16:0)*</v>
      </c>
      <c r="C1428" t="s">
        <v>1117</v>
      </c>
      <c r="D1428">
        <v>599</v>
      </c>
      <c r="E1428">
        <v>-0.16542674963532725</v>
      </c>
      <c r="F1428">
        <v>4.8308398423269644E-2</v>
      </c>
      <c r="G1428">
        <v>6.1618343714923767E-4</v>
      </c>
      <c r="H1428" t="b">
        <v>0</v>
      </c>
      <c r="I1428" t="b">
        <v>0</v>
      </c>
      <c r="J1428" t="b">
        <v>0</v>
      </c>
    </row>
    <row r="1429" spans="1:10" hidden="1" x14ac:dyDescent="0.2">
      <c r="A1429" t="s">
        <v>721</v>
      </c>
      <c r="B1429" t="str">
        <f>VLOOKUP(Table16[[#This Row],[Metabolite ID]],Table18[],2,FALSE)</f>
        <v>1-(1-enyl-palmitoyl)-2-palmitoyl-GPC (P-16:0/16:0)*</v>
      </c>
      <c r="C1429" t="s">
        <v>1118</v>
      </c>
      <c r="D1429">
        <v>599</v>
      </c>
      <c r="E1429">
        <v>-0.16501988434270962</v>
      </c>
      <c r="F1429">
        <v>4.8801049995771381E-2</v>
      </c>
      <c r="G1429">
        <v>7.2095890539177821E-4</v>
      </c>
      <c r="H1429" t="b">
        <v>0</v>
      </c>
      <c r="I1429" t="b">
        <v>0</v>
      </c>
      <c r="J1429" t="b">
        <v>0</v>
      </c>
    </row>
    <row r="1430" spans="1:10" hidden="1" x14ac:dyDescent="0.2">
      <c r="A1430" t="s">
        <v>721</v>
      </c>
      <c r="B1430" t="str">
        <f>VLOOKUP(Table16[[#This Row],[Metabolite ID]],Table18[],2,FALSE)</f>
        <v>1-(1-enyl-palmitoyl)-2-palmitoyl-GPC (P-16:0/16:0)*</v>
      </c>
      <c r="C1430" t="s">
        <v>1119</v>
      </c>
      <c r="D1430">
        <v>599</v>
      </c>
      <c r="E1430">
        <v>-0.14811767441860466</v>
      </c>
      <c r="F1430">
        <v>7.0150472099699934E-2</v>
      </c>
      <c r="G1430">
        <v>3.4735536311410999E-2</v>
      </c>
      <c r="H1430" t="b">
        <v>0</v>
      </c>
      <c r="I1430" t="b">
        <v>0</v>
      </c>
      <c r="J1430" t="b">
        <v>0</v>
      </c>
    </row>
    <row r="1431" spans="1:10" hidden="1" x14ac:dyDescent="0.2">
      <c r="A1431" t="s">
        <v>721</v>
      </c>
      <c r="B1431" t="str">
        <f>VLOOKUP(Table16[[#This Row],[Metabolite ID]],Table18[],2,FALSE)</f>
        <v>1-(1-enyl-palmitoyl)-2-palmitoyl-GPC (P-16:0/16:0)*</v>
      </c>
      <c r="C1431" t="s">
        <v>1120</v>
      </c>
      <c r="D1431">
        <v>599</v>
      </c>
      <c r="E1431">
        <v>-9.9846481937672718E-2</v>
      </c>
      <c r="F1431">
        <v>8.6397695562654322E-2</v>
      </c>
      <c r="G1431">
        <v>0.24781968207789221</v>
      </c>
      <c r="H1431" t="b">
        <v>0</v>
      </c>
      <c r="I1431" t="b">
        <v>0</v>
      </c>
      <c r="J1431" t="b">
        <v>0</v>
      </c>
    </row>
    <row r="1432" spans="1:10" hidden="1" x14ac:dyDescent="0.2">
      <c r="A1432" t="s">
        <v>721</v>
      </c>
      <c r="B1432" t="str">
        <f>VLOOKUP(Table16[[#This Row],[Metabolite ID]],Table18[],2,FALSE)</f>
        <v>1-(1-enyl-palmitoyl)-2-palmitoyl-GPC (P-16:0/16:0)*</v>
      </c>
      <c r="C1432" t="s">
        <v>1121</v>
      </c>
      <c r="D1432">
        <v>599</v>
      </c>
      <c r="E1432">
        <v>-0.14145550054271094</v>
      </c>
      <c r="F1432">
        <v>0.26018547773181189</v>
      </c>
      <c r="G1432">
        <v>0.58686997656024498</v>
      </c>
      <c r="H1432" t="b">
        <v>0</v>
      </c>
      <c r="I1432" t="b">
        <v>0</v>
      </c>
      <c r="J1432" t="b">
        <v>0</v>
      </c>
    </row>
    <row r="1433" spans="1:10" hidden="1" x14ac:dyDescent="0.2">
      <c r="A1433" t="s">
        <v>721</v>
      </c>
      <c r="B1433" t="str">
        <f>VLOOKUP(Table16[[#This Row],[Metabolite ID]],Table18[],2,FALSE)</f>
        <v>1-(1-enyl-palmitoyl)-2-palmitoyl-GPC (P-16:0/16:0)*</v>
      </c>
      <c r="C1433" t="s">
        <v>1122</v>
      </c>
      <c r="D1433">
        <v>599</v>
      </c>
      <c r="E1433">
        <v>-9.548381303350606E-2</v>
      </c>
      <c r="F1433">
        <v>0.17814647949740409</v>
      </c>
      <c r="G1433">
        <v>0.59216832447909384</v>
      </c>
      <c r="H1433" t="b">
        <v>0</v>
      </c>
      <c r="I1433" t="b">
        <v>0</v>
      </c>
      <c r="J1433" t="b">
        <v>0</v>
      </c>
    </row>
    <row r="1434" spans="1:10" hidden="1" x14ac:dyDescent="0.2">
      <c r="A1434" t="s">
        <v>721</v>
      </c>
      <c r="B1434" t="str">
        <f>VLOOKUP(Table16[[#This Row],[Metabolite ID]],Table18[],2,FALSE)</f>
        <v>1-(1-enyl-palmitoyl)-2-palmitoyl-GPC (P-16:0/16:0)*</v>
      </c>
      <c r="C1434" t="s">
        <v>1123</v>
      </c>
      <c r="D1434">
        <v>599</v>
      </c>
      <c r="E1434">
        <v>-3.1163564522572372E-2</v>
      </c>
      <c r="F1434">
        <v>0.13852211286473246</v>
      </c>
      <c r="G1434">
        <v>0.82207822021428245</v>
      </c>
      <c r="H1434" t="b">
        <v>0</v>
      </c>
      <c r="I1434" t="b">
        <v>0</v>
      </c>
      <c r="J1434" t="b">
        <v>0</v>
      </c>
    </row>
    <row r="1435" spans="1:10" x14ac:dyDescent="0.2">
      <c r="A1435" t="s">
        <v>755</v>
      </c>
      <c r="B1435" t="str">
        <f>VLOOKUP(Table16[[#This Row],[Metabolite ID]],Table18[],2,FALSE)</f>
        <v>Glycine</v>
      </c>
      <c r="C1435" t="s">
        <v>1116</v>
      </c>
      <c r="D1435">
        <v>599</v>
      </c>
      <c r="E1435">
        <v>-8.1726394282185186E-2</v>
      </c>
      <c r="F1435">
        <v>2.4720774843032506E-2</v>
      </c>
      <c r="G1435" s="6">
        <v>9.4644746427466212E-4</v>
      </c>
      <c r="H1435" t="b">
        <v>0</v>
      </c>
      <c r="I1435" t="b">
        <v>0</v>
      </c>
      <c r="J1435" t="b">
        <v>0</v>
      </c>
    </row>
    <row r="1436" spans="1:10" hidden="1" x14ac:dyDescent="0.2">
      <c r="A1436" t="s">
        <v>755</v>
      </c>
      <c r="B1436" t="str">
        <f>VLOOKUP(Table16[[#This Row],[Metabolite ID]],Table18[],2,FALSE)</f>
        <v>Glycine</v>
      </c>
      <c r="C1436" t="s">
        <v>1117</v>
      </c>
      <c r="D1436">
        <v>599</v>
      </c>
      <c r="E1436">
        <v>-8.1726394282185186E-2</v>
      </c>
      <c r="F1436">
        <v>2.1763134244080027E-2</v>
      </c>
      <c r="G1436">
        <v>1.7315632586264117E-4</v>
      </c>
      <c r="H1436" t="b">
        <v>0</v>
      </c>
      <c r="I1436" t="b">
        <v>0</v>
      </c>
      <c r="J1436" t="b">
        <v>0</v>
      </c>
    </row>
    <row r="1437" spans="1:10" hidden="1" x14ac:dyDescent="0.2">
      <c r="A1437" t="s">
        <v>755</v>
      </c>
      <c r="B1437" t="str">
        <f>VLOOKUP(Table16[[#This Row],[Metabolite ID]],Table18[],2,FALSE)</f>
        <v>Glycine</v>
      </c>
      <c r="C1437" t="s">
        <v>1118</v>
      </c>
      <c r="D1437">
        <v>599</v>
      </c>
      <c r="E1437">
        <v>-8.2886217293645703E-2</v>
      </c>
      <c r="F1437">
        <v>2.2029722973168266E-2</v>
      </c>
      <c r="G1437">
        <v>1.6824210507805916E-4</v>
      </c>
      <c r="H1437" t="b">
        <v>0</v>
      </c>
      <c r="I1437" t="b">
        <v>0</v>
      </c>
      <c r="J1437" t="b">
        <v>0</v>
      </c>
    </row>
    <row r="1438" spans="1:10" hidden="1" x14ac:dyDescent="0.2">
      <c r="A1438" t="s">
        <v>755</v>
      </c>
      <c r="B1438" t="str">
        <f>VLOOKUP(Table16[[#This Row],[Metabolite ID]],Table18[],2,FALSE)</f>
        <v>Glycine</v>
      </c>
      <c r="C1438" t="s">
        <v>1119</v>
      </c>
      <c r="D1438">
        <v>599</v>
      </c>
      <c r="E1438">
        <v>-5.3206951219512189E-2</v>
      </c>
      <c r="F1438">
        <v>3.4524776028506649E-2</v>
      </c>
      <c r="G1438">
        <v>0.12328667822155003</v>
      </c>
      <c r="H1438" t="b">
        <v>0</v>
      </c>
      <c r="I1438" t="b">
        <v>0</v>
      </c>
      <c r="J1438" t="b">
        <v>0</v>
      </c>
    </row>
    <row r="1439" spans="1:10" hidden="1" x14ac:dyDescent="0.2">
      <c r="A1439" t="s">
        <v>755</v>
      </c>
      <c r="B1439" t="str">
        <f>VLOOKUP(Table16[[#This Row],[Metabolite ID]],Table18[],2,FALSE)</f>
        <v>Glycine</v>
      </c>
      <c r="C1439" t="s">
        <v>1120</v>
      </c>
      <c r="D1439">
        <v>599</v>
      </c>
      <c r="E1439">
        <v>-0.1062621495872422</v>
      </c>
      <c r="F1439">
        <v>3.3830529471657475E-2</v>
      </c>
      <c r="G1439">
        <v>1.6836427475497122E-3</v>
      </c>
      <c r="H1439" t="b">
        <v>0</v>
      </c>
      <c r="I1439" t="b">
        <v>0</v>
      </c>
      <c r="J1439" t="b">
        <v>0</v>
      </c>
    </row>
    <row r="1440" spans="1:10" hidden="1" x14ac:dyDescent="0.2">
      <c r="A1440" t="s">
        <v>755</v>
      </c>
      <c r="B1440" t="str">
        <f>VLOOKUP(Table16[[#This Row],[Metabolite ID]],Table18[],2,FALSE)</f>
        <v>Glycine</v>
      </c>
      <c r="C1440" t="s">
        <v>1121</v>
      </c>
      <c r="D1440">
        <v>599</v>
      </c>
      <c r="E1440">
        <v>-0.10575113786242074</v>
      </c>
      <c r="F1440">
        <v>0.16230721157081557</v>
      </c>
      <c r="G1440">
        <v>0.51494232329151912</v>
      </c>
      <c r="H1440" t="b">
        <v>0</v>
      </c>
      <c r="I1440" t="b">
        <v>0</v>
      </c>
      <c r="J1440" t="b">
        <v>0</v>
      </c>
    </row>
    <row r="1441" spans="1:10" hidden="1" x14ac:dyDescent="0.2">
      <c r="A1441" t="s">
        <v>755</v>
      </c>
      <c r="B1441" t="str">
        <f>VLOOKUP(Table16[[#This Row],[Metabolite ID]],Table18[],2,FALSE)</f>
        <v>Glycine</v>
      </c>
      <c r="C1441" t="s">
        <v>1122</v>
      </c>
      <c r="D1441">
        <v>599</v>
      </c>
      <c r="E1441">
        <v>-0.2382099828798343</v>
      </c>
      <c r="F1441">
        <v>0.11071612903382654</v>
      </c>
      <c r="G1441">
        <v>3.1833519328490108E-2</v>
      </c>
      <c r="H1441" t="b">
        <v>0</v>
      </c>
      <c r="I1441" t="b">
        <v>0</v>
      </c>
      <c r="J1441" t="b">
        <v>0</v>
      </c>
    </row>
    <row r="1442" spans="1:10" hidden="1" x14ac:dyDescent="0.2">
      <c r="A1442" t="s">
        <v>755</v>
      </c>
      <c r="B1442" t="str">
        <f>VLOOKUP(Table16[[#This Row],[Metabolite ID]],Table18[],2,FALSE)</f>
        <v>Glycine</v>
      </c>
      <c r="C1442" t="s">
        <v>1123</v>
      </c>
      <c r="D1442">
        <v>599</v>
      </c>
      <c r="E1442">
        <v>-0.24028760198517327</v>
      </c>
      <c r="F1442">
        <v>6.821316291139512E-2</v>
      </c>
      <c r="G1442">
        <v>4.5999268111648607E-4</v>
      </c>
      <c r="H1442" t="b">
        <v>0</v>
      </c>
      <c r="I1442" t="b">
        <v>0</v>
      </c>
      <c r="J1442" t="b">
        <v>0</v>
      </c>
    </row>
    <row r="1443" spans="1:10" x14ac:dyDescent="0.2">
      <c r="A1443" t="s">
        <v>373</v>
      </c>
      <c r="B1443" t="str">
        <f>VLOOKUP(Table16[[#This Row],[Metabolite ID]],Table18[],2,FALSE)</f>
        <v>2-aminooctanoate</v>
      </c>
      <c r="C1443" t="s">
        <v>1116</v>
      </c>
      <c r="D1443">
        <v>599</v>
      </c>
      <c r="E1443">
        <v>-0.16312475470007259</v>
      </c>
      <c r="F1443">
        <v>4.9487625804520506E-2</v>
      </c>
      <c r="G1443" s="6">
        <v>9.7976545961460078E-4</v>
      </c>
      <c r="H1443" t="b">
        <v>0</v>
      </c>
      <c r="I1443" t="b">
        <v>0</v>
      </c>
      <c r="J1443" t="b">
        <v>0</v>
      </c>
    </row>
    <row r="1444" spans="1:10" hidden="1" x14ac:dyDescent="0.2">
      <c r="A1444" t="s">
        <v>373</v>
      </c>
      <c r="B1444" t="str">
        <f>VLOOKUP(Table16[[#This Row],[Metabolite ID]],Table18[],2,FALSE)</f>
        <v>2-aminooctanoate</v>
      </c>
      <c r="C1444" t="s">
        <v>1117</v>
      </c>
      <c r="D1444">
        <v>599</v>
      </c>
      <c r="E1444">
        <v>-0.16312475470007259</v>
      </c>
      <c r="F1444">
        <v>4.7756604256725593E-2</v>
      </c>
      <c r="G1444">
        <v>6.3605959358506187E-4</v>
      </c>
      <c r="H1444" t="b">
        <v>0</v>
      </c>
      <c r="I1444" t="b">
        <v>0</v>
      </c>
      <c r="J1444" t="b">
        <v>0</v>
      </c>
    </row>
    <row r="1445" spans="1:10" hidden="1" x14ac:dyDescent="0.2">
      <c r="A1445" t="s">
        <v>373</v>
      </c>
      <c r="B1445" t="str">
        <f>VLOOKUP(Table16[[#This Row],[Metabolite ID]],Table18[],2,FALSE)</f>
        <v>2-aminooctanoate</v>
      </c>
      <c r="C1445" t="s">
        <v>1118</v>
      </c>
      <c r="D1445">
        <v>599</v>
      </c>
      <c r="E1445">
        <v>-0.16283096077365719</v>
      </c>
      <c r="F1445">
        <v>4.8237254268918388E-2</v>
      </c>
      <c r="G1445">
        <v>7.364778749374449E-4</v>
      </c>
      <c r="H1445" t="b">
        <v>0</v>
      </c>
      <c r="I1445" t="b">
        <v>0</v>
      </c>
      <c r="J1445" t="b">
        <v>0</v>
      </c>
    </row>
    <row r="1446" spans="1:10" hidden="1" x14ac:dyDescent="0.2">
      <c r="A1446" t="s">
        <v>373</v>
      </c>
      <c r="B1446" t="str">
        <f>VLOOKUP(Table16[[#This Row],[Metabolite ID]],Table18[],2,FALSE)</f>
        <v>2-aminooctanoate</v>
      </c>
      <c r="C1446" t="s">
        <v>1119</v>
      </c>
      <c r="D1446">
        <v>599</v>
      </c>
      <c r="E1446">
        <v>-8.4460810810810805E-2</v>
      </c>
      <c r="F1446">
        <v>7.2502605347901011E-2</v>
      </c>
      <c r="G1446">
        <v>0.24404537034374948</v>
      </c>
      <c r="H1446" t="b">
        <v>0</v>
      </c>
      <c r="I1446" t="b">
        <v>0</v>
      </c>
      <c r="J1446" t="b">
        <v>0</v>
      </c>
    </row>
    <row r="1447" spans="1:10" hidden="1" x14ac:dyDescent="0.2">
      <c r="A1447" t="s">
        <v>373</v>
      </c>
      <c r="B1447" t="str">
        <f>VLOOKUP(Table16[[#This Row],[Metabolite ID]],Table18[],2,FALSE)</f>
        <v>2-aminooctanoate</v>
      </c>
      <c r="C1447" t="s">
        <v>1120</v>
      </c>
      <c r="D1447">
        <v>599</v>
      </c>
      <c r="E1447">
        <v>-0.18610198730623345</v>
      </c>
      <c r="F1447">
        <v>7.6595758035169076E-2</v>
      </c>
      <c r="G1447">
        <v>1.5112808801185141E-2</v>
      </c>
      <c r="H1447" t="b">
        <v>0</v>
      </c>
      <c r="I1447" t="b">
        <v>0</v>
      </c>
      <c r="J1447" t="b">
        <v>0</v>
      </c>
    </row>
    <row r="1448" spans="1:10" hidden="1" x14ac:dyDescent="0.2">
      <c r="A1448" t="s">
        <v>373</v>
      </c>
      <c r="B1448" t="str">
        <f>VLOOKUP(Table16[[#This Row],[Metabolite ID]],Table18[],2,FALSE)</f>
        <v>2-aminooctanoate</v>
      </c>
      <c r="C1448" t="s">
        <v>1121</v>
      </c>
      <c r="D1448">
        <v>599</v>
      </c>
      <c r="E1448">
        <v>0.25706453039082255</v>
      </c>
      <c r="F1448">
        <v>0.28819554921037349</v>
      </c>
      <c r="G1448">
        <v>0.37276267355480486</v>
      </c>
      <c r="H1448" t="b">
        <v>0</v>
      </c>
      <c r="I1448" t="b">
        <v>0</v>
      </c>
      <c r="J1448" t="b">
        <v>0</v>
      </c>
    </row>
    <row r="1449" spans="1:10" hidden="1" x14ac:dyDescent="0.2">
      <c r="A1449" t="s">
        <v>373</v>
      </c>
      <c r="B1449" t="str">
        <f>VLOOKUP(Table16[[#This Row],[Metabolite ID]],Table18[],2,FALSE)</f>
        <v>2-aminooctanoate</v>
      </c>
      <c r="C1449" t="s">
        <v>1122</v>
      </c>
      <c r="D1449">
        <v>599</v>
      </c>
      <c r="E1449">
        <v>-0.56196478490142621</v>
      </c>
      <c r="F1449">
        <v>0.19604607765114757</v>
      </c>
      <c r="G1449">
        <v>4.2965522508078705E-3</v>
      </c>
      <c r="H1449" t="b">
        <v>0</v>
      </c>
      <c r="I1449" t="b">
        <v>0</v>
      </c>
      <c r="J1449" t="b">
        <v>0</v>
      </c>
    </row>
    <row r="1450" spans="1:10" hidden="1" x14ac:dyDescent="0.2">
      <c r="A1450" t="s">
        <v>373</v>
      </c>
      <c r="B1450" t="str">
        <f>VLOOKUP(Table16[[#This Row],[Metabolite ID]],Table18[],2,FALSE)</f>
        <v>2-aminooctanoate</v>
      </c>
      <c r="C1450" t="s">
        <v>1123</v>
      </c>
      <c r="D1450">
        <v>599</v>
      </c>
      <c r="E1450">
        <v>-0.36777111004764884</v>
      </c>
      <c r="F1450">
        <v>0.1369203728649043</v>
      </c>
      <c r="G1450">
        <v>7.4320261463673258E-3</v>
      </c>
      <c r="H1450" t="b">
        <v>0</v>
      </c>
      <c r="I1450" t="b">
        <v>0</v>
      </c>
      <c r="J1450" t="b">
        <v>0</v>
      </c>
    </row>
    <row r="1451" spans="1:10" x14ac:dyDescent="0.2">
      <c r="A1451" t="s">
        <v>607</v>
      </c>
      <c r="B1451" t="str">
        <f>VLOOKUP(Table16[[#This Row],[Metabolite ID]],Table18[],2,FALSE)</f>
        <v>behenoyl sphingomyelin (d18:1/22:0)*</v>
      </c>
      <c r="C1451" t="s">
        <v>1116</v>
      </c>
      <c r="D1451">
        <v>599</v>
      </c>
      <c r="E1451">
        <v>0.17358882943549511</v>
      </c>
      <c r="F1451">
        <v>5.269865196574175E-2</v>
      </c>
      <c r="G1451" s="6">
        <v>9.8776033520929485E-4</v>
      </c>
      <c r="H1451" t="b">
        <v>0</v>
      </c>
      <c r="I1451" t="b">
        <v>0</v>
      </c>
      <c r="J1451" t="b">
        <v>0</v>
      </c>
    </row>
    <row r="1452" spans="1:10" hidden="1" x14ac:dyDescent="0.2">
      <c r="A1452" t="s">
        <v>607</v>
      </c>
      <c r="B1452" t="str">
        <f>VLOOKUP(Table16[[#This Row],[Metabolite ID]],Table18[],2,FALSE)</f>
        <v>behenoyl sphingomyelin (d18:1/22:0)*</v>
      </c>
      <c r="C1452" t="s">
        <v>1117</v>
      </c>
      <c r="D1452">
        <v>599</v>
      </c>
      <c r="E1452">
        <v>0.17358882943549511</v>
      </c>
      <c r="F1452">
        <v>4.8945845223666594E-2</v>
      </c>
      <c r="G1452">
        <v>3.9031242185780447E-4</v>
      </c>
      <c r="H1452" t="b">
        <v>0</v>
      </c>
      <c r="I1452" t="b">
        <v>0</v>
      </c>
      <c r="J1452" t="b">
        <v>0</v>
      </c>
    </row>
    <row r="1453" spans="1:10" hidden="1" x14ac:dyDescent="0.2">
      <c r="A1453" t="s">
        <v>607</v>
      </c>
      <c r="B1453" t="str">
        <f>VLOOKUP(Table16[[#This Row],[Metabolite ID]],Table18[],2,FALSE)</f>
        <v>behenoyl sphingomyelin (d18:1/22:0)*</v>
      </c>
      <c r="C1453" t="s">
        <v>1118</v>
      </c>
      <c r="D1453">
        <v>599</v>
      </c>
      <c r="E1453">
        <v>0.17513726275177072</v>
      </c>
      <c r="F1453">
        <v>4.9481627088464861E-2</v>
      </c>
      <c r="G1453">
        <v>4.0097652343839706E-4</v>
      </c>
      <c r="H1453" t="b">
        <v>0</v>
      </c>
      <c r="I1453" t="b">
        <v>0</v>
      </c>
      <c r="J1453" t="b">
        <v>0</v>
      </c>
    </row>
    <row r="1454" spans="1:10" hidden="1" x14ac:dyDescent="0.2">
      <c r="A1454" t="s">
        <v>607</v>
      </c>
      <c r="B1454" t="str">
        <f>VLOOKUP(Table16[[#This Row],[Metabolite ID]],Table18[],2,FALSE)</f>
        <v>behenoyl sphingomyelin (d18:1/22:0)*</v>
      </c>
      <c r="C1454" t="s">
        <v>1119</v>
      </c>
      <c r="D1454">
        <v>599</v>
      </c>
      <c r="E1454">
        <v>0.21264093959731542</v>
      </c>
      <c r="F1454">
        <v>7.457161255762218E-2</v>
      </c>
      <c r="G1454">
        <v>4.3513511244611738E-3</v>
      </c>
      <c r="H1454" t="b">
        <v>0</v>
      </c>
      <c r="I1454" t="b">
        <v>0</v>
      </c>
      <c r="J1454" t="b">
        <v>0</v>
      </c>
    </row>
    <row r="1455" spans="1:10" hidden="1" x14ac:dyDescent="0.2">
      <c r="A1455" t="s">
        <v>607</v>
      </c>
      <c r="B1455" t="str">
        <f>VLOOKUP(Table16[[#This Row],[Metabolite ID]],Table18[],2,FALSE)</f>
        <v>behenoyl sphingomyelin (d18:1/22:0)*</v>
      </c>
      <c r="C1455" t="s">
        <v>1120</v>
      </c>
      <c r="D1455">
        <v>599</v>
      </c>
      <c r="E1455">
        <v>0.20937986839226225</v>
      </c>
      <c r="F1455">
        <v>8.0998270236760803E-2</v>
      </c>
      <c r="G1455">
        <v>9.7381299366914829E-3</v>
      </c>
      <c r="H1455" t="b">
        <v>0</v>
      </c>
      <c r="I1455" t="b">
        <v>0</v>
      </c>
      <c r="J1455" t="b">
        <v>0</v>
      </c>
    </row>
    <row r="1456" spans="1:10" hidden="1" x14ac:dyDescent="0.2">
      <c r="A1456" t="s">
        <v>607</v>
      </c>
      <c r="B1456" t="str">
        <f>VLOOKUP(Table16[[#This Row],[Metabolite ID]],Table18[],2,FALSE)</f>
        <v>behenoyl sphingomyelin (d18:1/22:0)*</v>
      </c>
      <c r="C1456" t="s">
        <v>1121</v>
      </c>
      <c r="D1456">
        <v>599</v>
      </c>
      <c r="E1456">
        <v>0.50537530508101547</v>
      </c>
      <c r="F1456">
        <v>0.28944851570207542</v>
      </c>
      <c r="G1456">
        <v>8.132555148727165E-2</v>
      </c>
      <c r="H1456" t="b">
        <v>0</v>
      </c>
      <c r="I1456" t="b">
        <v>0</v>
      </c>
      <c r="J1456" t="b">
        <v>0</v>
      </c>
    </row>
    <row r="1457" spans="1:10" hidden="1" x14ac:dyDescent="0.2">
      <c r="A1457" t="s">
        <v>607</v>
      </c>
      <c r="B1457" t="str">
        <f>VLOOKUP(Table16[[#This Row],[Metabolite ID]],Table18[],2,FALSE)</f>
        <v>behenoyl sphingomyelin (d18:1/22:0)*</v>
      </c>
      <c r="C1457" t="s">
        <v>1122</v>
      </c>
      <c r="D1457">
        <v>599</v>
      </c>
      <c r="E1457">
        <v>0.36858385955055883</v>
      </c>
      <c r="F1457">
        <v>0.18767230495535508</v>
      </c>
      <c r="G1457">
        <v>4.9995712756899562E-2</v>
      </c>
      <c r="H1457" t="b">
        <v>0</v>
      </c>
      <c r="I1457" t="b">
        <v>0</v>
      </c>
      <c r="J1457" t="b">
        <v>0</v>
      </c>
    </row>
    <row r="1458" spans="1:10" hidden="1" x14ac:dyDescent="0.2">
      <c r="A1458" t="s">
        <v>607</v>
      </c>
      <c r="B1458" t="str">
        <f>VLOOKUP(Table16[[#This Row],[Metabolite ID]],Table18[],2,FALSE)</f>
        <v>behenoyl sphingomyelin (d18:1/22:0)*</v>
      </c>
      <c r="C1458" t="s">
        <v>1123</v>
      </c>
      <c r="D1458">
        <v>599</v>
      </c>
      <c r="E1458">
        <v>0.19545562732842381</v>
      </c>
      <c r="F1458">
        <v>0.14609993970563837</v>
      </c>
      <c r="G1458">
        <v>0.18146404125767812</v>
      </c>
      <c r="H1458" t="b">
        <v>0</v>
      </c>
      <c r="I1458" t="b">
        <v>0</v>
      </c>
      <c r="J1458" t="b">
        <v>0</v>
      </c>
    </row>
    <row r="1459" spans="1:10" x14ac:dyDescent="0.2">
      <c r="A1459" t="s">
        <v>178</v>
      </c>
      <c r="B1459" t="str">
        <f>VLOOKUP(Table16[[#This Row],[Metabolite ID]],Table18[],2,FALSE)</f>
        <v>butyrylcarnitine</v>
      </c>
      <c r="C1459" t="s">
        <v>1116</v>
      </c>
      <c r="D1459">
        <v>599</v>
      </c>
      <c r="E1459">
        <v>0.17539298860730243</v>
      </c>
      <c r="F1459">
        <v>5.3315447992513483E-2</v>
      </c>
      <c r="G1459" s="6">
        <v>1.0028650208093672E-3</v>
      </c>
      <c r="H1459" t="b">
        <v>0</v>
      </c>
      <c r="I1459" t="b">
        <v>0</v>
      </c>
      <c r="J1459" t="b">
        <v>0</v>
      </c>
    </row>
    <row r="1460" spans="1:10" hidden="1" x14ac:dyDescent="0.2">
      <c r="A1460" t="s">
        <v>178</v>
      </c>
      <c r="B1460" t="str">
        <f>VLOOKUP(Table16[[#This Row],[Metabolite ID]],Table18[],2,FALSE)</f>
        <v>butyrylcarnitine</v>
      </c>
      <c r="C1460" t="s">
        <v>1117</v>
      </c>
      <c r="D1460">
        <v>599</v>
      </c>
      <c r="E1460">
        <v>0.17539298860730243</v>
      </c>
      <c r="F1460">
        <v>4.7930529017412453E-2</v>
      </c>
      <c r="G1460">
        <v>2.5288858572805048E-4</v>
      </c>
      <c r="H1460" t="b">
        <v>0</v>
      </c>
      <c r="I1460" t="b">
        <v>0</v>
      </c>
      <c r="J1460" t="b">
        <v>0</v>
      </c>
    </row>
    <row r="1461" spans="1:10" hidden="1" x14ac:dyDescent="0.2">
      <c r="A1461" t="s">
        <v>178</v>
      </c>
      <c r="B1461" t="str">
        <f>VLOOKUP(Table16[[#This Row],[Metabolite ID]],Table18[],2,FALSE)</f>
        <v>butyrylcarnitine</v>
      </c>
      <c r="C1461" t="s">
        <v>1118</v>
      </c>
      <c r="D1461">
        <v>599</v>
      </c>
      <c r="E1461">
        <v>0.17633002265326345</v>
      </c>
      <c r="F1461">
        <v>4.8496517815273352E-2</v>
      </c>
      <c r="G1461">
        <v>2.7697780190768102E-4</v>
      </c>
      <c r="H1461" t="b">
        <v>0</v>
      </c>
      <c r="I1461" t="b">
        <v>0</v>
      </c>
      <c r="J1461" t="b">
        <v>0</v>
      </c>
    </row>
    <row r="1462" spans="1:10" hidden="1" x14ac:dyDescent="0.2">
      <c r="A1462" t="s">
        <v>178</v>
      </c>
      <c r="B1462" t="str">
        <f>VLOOKUP(Table16[[#This Row],[Metabolite ID]],Table18[],2,FALSE)</f>
        <v>butyrylcarnitine</v>
      </c>
      <c r="C1462" t="s">
        <v>1119</v>
      </c>
      <c r="D1462">
        <v>599</v>
      </c>
      <c r="E1462">
        <v>0.15112192982456141</v>
      </c>
      <c r="F1462">
        <v>7.0979309430373116E-2</v>
      </c>
      <c r="G1462">
        <v>3.324612515582117E-2</v>
      </c>
      <c r="H1462" t="b">
        <v>0</v>
      </c>
      <c r="I1462" t="b">
        <v>0</v>
      </c>
      <c r="J1462" t="b">
        <v>0</v>
      </c>
    </row>
    <row r="1463" spans="1:10" hidden="1" x14ac:dyDescent="0.2">
      <c r="A1463" t="s">
        <v>178</v>
      </c>
      <c r="B1463" t="str">
        <f>VLOOKUP(Table16[[#This Row],[Metabolite ID]],Table18[],2,FALSE)</f>
        <v>butyrylcarnitine</v>
      </c>
      <c r="C1463" t="s">
        <v>1120</v>
      </c>
      <c r="D1463">
        <v>599</v>
      </c>
      <c r="E1463">
        <v>0.15136248743237798</v>
      </c>
      <c r="F1463">
        <v>8.5984049767772505E-2</v>
      </c>
      <c r="G1463">
        <v>7.8347564193743696E-2</v>
      </c>
      <c r="H1463" t="b">
        <v>0</v>
      </c>
      <c r="I1463" t="b">
        <v>0</v>
      </c>
      <c r="J1463" t="b">
        <v>0</v>
      </c>
    </row>
    <row r="1464" spans="1:10" hidden="1" x14ac:dyDescent="0.2">
      <c r="A1464" t="s">
        <v>178</v>
      </c>
      <c r="B1464" t="str">
        <f>VLOOKUP(Table16[[#This Row],[Metabolite ID]],Table18[],2,FALSE)</f>
        <v>butyrylcarnitine</v>
      </c>
      <c r="C1464" t="s">
        <v>1121</v>
      </c>
      <c r="D1464">
        <v>599</v>
      </c>
      <c r="E1464">
        <v>-1.9468238261580062E-2</v>
      </c>
      <c r="F1464">
        <v>0.27927336793488483</v>
      </c>
      <c r="G1464">
        <v>0.94444752494628403</v>
      </c>
      <c r="H1464" t="b">
        <v>0</v>
      </c>
      <c r="I1464" t="b">
        <v>0</v>
      </c>
      <c r="J1464" t="b">
        <v>0</v>
      </c>
    </row>
    <row r="1465" spans="1:10" hidden="1" x14ac:dyDescent="0.2">
      <c r="A1465" t="s">
        <v>178</v>
      </c>
      <c r="B1465" t="str">
        <f>VLOOKUP(Table16[[#This Row],[Metabolite ID]],Table18[],2,FALSE)</f>
        <v>butyrylcarnitine</v>
      </c>
      <c r="C1465" t="s">
        <v>1122</v>
      </c>
      <c r="D1465">
        <v>599</v>
      </c>
      <c r="E1465">
        <v>8.5382077481468421E-2</v>
      </c>
      <c r="F1465">
        <v>0.17356881765487692</v>
      </c>
      <c r="G1465">
        <v>0.62295599551528436</v>
      </c>
      <c r="H1465" t="b">
        <v>0</v>
      </c>
      <c r="I1465" t="b">
        <v>0</v>
      </c>
      <c r="J1465" t="b">
        <v>0</v>
      </c>
    </row>
    <row r="1466" spans="1:10" hidden="1" x14ac:dyDescent="0.2">
      <c r="A1466" t="s">
        <v>178</v>
      </c>
      <c r="B1466" t="str">
        <f>VLOOKUP(Table16[[#This Row],[Metabolite ID]],Table18[],2,FALSE)</f>
        <v>butyrylcarnitine</v>
      </c>
      <c r="C1466" t="s">
        <v>1123</v>
      </c>
      <c r="D1466">
        <v>599</v>
      </c>
      <c r="E1466">
        <v>4.5391156545102798E-2</v>
      </c>
      <c r="F1466">
        <v>0.14769680944487887</v>
      </c>
      <c r="G1466">
        <v>0.75870197495854508</v>
      </c>
      <c r="H1466" t="b">
        <v>0</v>
      </c>
      <c r="I1466" t="b">
        <v>0</v>
      </c>
      <c r="J1466" t="b">
        <v>0</v>
      </c>
    </row>
    <row r="1467" spans="1:10" x14ac:dyDescent="0.2">
      <c r="A1467" t="s">
        <v>729</v>
      </c>
      <c r="B1467" t="str">
        <f>VLOOKUP(Table16[[#This Row],[Metabolite ID]],Table18[],2,FALSE)</f>
        <v>X - 24449</v>
      </c>
      <c r="C1467" t="s">
        <v>1116</v>
      </c>
      <c r="D1467">
        <v>599</v>
      </c>
      <c r="E1467">
        <v>-0.17228067152810034</v>
      </c>
      <c r="F1467">
        <v>5.2750760967109456E-2</v>
      </c>
      <c r="G1467" s="6">
        <v>1.0910244992049037E-3</v>
      </c>
      <c r="H1467" t="b">
        <v>0</v>
      </c>
      <c r="I1467" t="b">
        <v>0</v>
      </c>
      <c r="J1467" t="b">
        <v>0</v>
      </c>
    </row>
    <row r="1468" spans="1:10" hidden="1" x14ac:dyDescent="0.2">
      <c r="A1468" t="s">
        <v>729</v>
      </c>
      <c r="B1468" t="str">
        <f>VLOOKUP(Table16[[#This Row],[Metabolite ID]],Table18[],2,FALSE)</f>
        <v>X - 24449</v>
      </c>
      <c r="C1468" t="s">
        <v>1117</v>
      </c>
      <c r="D1468">
        <v>599</v>
      </c>
      <c r="E1468">
        <v>-0.17228067152810034</v>
      </c>
      <c r="F1468">
        <v>4.9628229288816189E-2</v>
      </c>
      <c r="G1468">
        <v>5.17704093418171E-4</v>
      </c>
      <c r="H1468" t="b">
        <v>0</v>
      </c>
      <c r="I1468" t="b">
        <v>0</v>
      </c>
      <c r="J1468" t="b">
        <v>0</v>
      </c>
    </row>
    <row r="1469" spans="1:10" hidden="1" x14ac:dyDescent="0.2">
      <c r="A1469" t="s">
        <v>729</v>
      </c>
      <c r="B1469" t="str">
        <f>VLOOKUP(Table16[[#This Row],[Metabolite ID]],Table18[],2,FALSE)</f>
        <v>X - 24449</v>
      </c>
      <c r="C1469" t="s">
        <v>1118</v>
      </c>
      <c r="D1469">
        <v>599</v>
      </c>
      <c r="E1469">
        <v>-0.17186923794710798</v>
      </c>
      <c r="F1469">
        <v>5.0158332760103799E-2</v>
      </c>
      <c r="G1469">
        <v>6.1133698108233351E-4</v>
      </c>
      <c r="H1469" t="b">
        <v>0</v>
      </c>
      <c r="I1469" t="b">
        <v>0</v>
      </c>
      <c r="J1469" t="b">
        <v>0</v>
      </c>
    </row>
    <row r="1470" spans="1:10" hidden="1" x14ac:dyDescent="0.2">
      <c r="A1470" t="s">
        <v>729</v>
      </c>
      <c r="B1470" t="str">
        <f>VLOOKUP(Table16[[#This Row],[Metabolite ID]],Table18[],2,FALSE)</f>
        <v>X - 24449</v>
      </c>
      <c r="C1470" t="s">
        <v>1119</v>
      </c>
      <c r="D1470">
        <v>599</v>
      </c>
      <c r="E1470">
        <v>-0.23838776978417267</v>
      </c>
      <c r="F1470">
        <v>7.5377312087400228E-2</v>
      </c>
      <c r="G1470">
        <v>1.5637070752971625E-3</v>
      </c>
      <c r="H1470" t="b">
        <v>0</v>
      </c>
      <c r="I1470" t="b">
        <v>0</v>
      </c>
      <c r="J1470" t="b">
        <v>0</v>
      </c>
    </row>
    <row r="1471" spans="1:10" hidden="1" x14ac:dyDescent="0.2">
      <c r="A1471" t="s">
        <v>729</v>
      </c>
      <c r="B1471" t="str">
        <f>VLOOKUP(Table16[[#This Row],[Metabolite ID]],Table18[],2,FALSE)</f>
        <v>X - 24449</v>
      </c>
      <c r="C1471" t="s">
        <v>1120</v>
      </c>
      <c r="D1471">
        <v>599</v>
      </c>
      <c r="E1471">
        <v>-9.7053131940840837E-2</v>
      </c>
      <c r="F1471">
        <v>8.354230027215169E-2</v>
      </c>
      <c r="G1471">
        <v>0.24534741519641393</v>
      </c>
      <c r="H1471" t="b">
        <v>0</v>
      </c>
      <c r="I1471" t="b">
        <v>0</v>
      </c>
      <c r="J1471" t="b">
        <v>0</v>
      </c>
    </row>
    <row r="1472" spans="1:10" hidden="1" x14ac:dyDescent="0.2">
      <c r="A1472" t="s">
        <v>729</v>
      </c>
      <c r="B1472" t="str">
        <f>VLOOKUP(Table16[[#This Row],[Metabolite ID]],Table18[],2,FALSE)</f>
        <v>X - 24449</v>
      </c>
      <c r="C1472" t="s">
        <v>1121</v>
      </c>
      <c r="D1472">
        <v>599</v>
      </c>
      <c r="E1472">
        <v>-7.9703672157360295E-2</v>
      </c>
      <c r="F1472">
        <v>0.28054567399858654</v>
      </c>
      <c r="G1472">
        <v>0.77643032432631487</v>
      </c>
      <c r="H1472" t="b">
        <v>0</v>
      </c>
      <c r="I1472" t="b">
        <v>0</v>
      </c>
      <c r="J1472" t="b">
        <v>0</v>
      </c>
    </row>
    <row r="1473" spans="1:10" hidden="1" x14ac:dyDescent="0.2">
      <c r="A1473" t="s">
        <v>729</v>
      </c>
      <c r="B1473" t="str">
        <f>VLOOKUP(Table16[[#This Row],[Metabolite ID]],Table18[],2,FALSE)</f>
        <v>X - 24449</v>
      </c>
      <c r="C1473" t="s">
        <v>1122</v>
      </c>
      <c r="D1473">
        <v>599</v>
      </c>
      <c r="E1473">
        <v>-1.2639140254901093E-2</v>
      </c>
      <c r="F1473">
        <v>0.19725305877626809</v>
      </c>
      <c r="G1473">
        <v>0.94893131306018763</v>
      </c>
      <c r="H1473" t="b">
        <v>0</v>
      </c>
      <c r="I1473" t="b">
        <v>0</v>
      </c>
      <c r="J1473" t="b">
        <v>0</v>
      </c>
    </row>
    <row r="1474" spans="1:10" hidden="1" x14ac:dyDescent="0.2">
      <c r="A1474" t="s">
        <v>729</v>
      </c>
      <c r="B1474" t="str">
        <f>VLOOKUP(Table16[[#This Row],[Metabolite ID]],Table18[],2,FALSE)</f>
        <v>X - 24449</v>
      </c>
      <c r="C1474" t="s">
        <v>1123</v>
      </c>
      <c r="D1474">
        <v>599</v>
      </c>
      <c r="E1474">
        <v>0.14490849118130095</v>
      </c>
      <c r="F1474">
        <v>0.14562800363299974</v>
      </c>
      <c r="G1474">
        <v>0.3201105865478045</v>
      </c>
      <c r="H1474" t="b">
        <v>0</v>
      </c>
      <c r="I1474" t="b">
        <v>0</v>
      </c>
      <c r="J1474" t="b">
        <v>0</v>
      </c>
    </row>
    <row r="1475" spans="1:10" x14ac:dyDescent="0.2">
      <c r="A1475" t="s">
        <v>19</v>
      </c>
      <c r="B1475" t="str">
        <f>VLOOKUP(Table16[[#This Row],[Metabolite ID]],Table18[],2,FALSE)</f>
        <v>beta-alanine</v>
      </c>
      <c r="C1475" t="s">
        <v>1116</v>
      </c>
      <c r="D1475">
        <v>599</v>
      </c>
      <c r="E1475">
        <v>0.15749125338057826</v>
      </c>
      <c r="F1475">
        <v>4.8363551899402446E-2</v>
      </c>
      <c r="G1475" s="6">
        <v>1.1283316513623725E-3</v>
      </c>
      <c r="H1475" t="b">
        <v>0</v>
      </c>
      <c r="I1475" t="b">
        <v>0</v>
      </c>
      <c r="J1475" t="b">
        <v>0</v>
      </c>
    </row>
    <row r="1476" spans="1:10" hidden="1" x14ac:dyDescent="0.2">
      <c r="A1476" t="s">
        <v>19</v>
      </c>
      <c r="B1476" t="str">
        <f>VLOOKUP(Table16[[#This Row],[Metabolite ID]],Table18[],2,FALSE)</f>
        <v>beta-alanine</v>
      </c>
      <c r="C1476" t="s">
        <v>1117</v>
      </c>
      <c r="D1476">
        <v>599</v>
      </c>
      <c r="E1476">
        <v>0.15749125338057826</v>
      </c>
      <c r="F1476">
        <v>4.8363551899402446E-2</v>
      </c>
      <c r="G1476">
        <v>1.1283316513623725E-3</v>
      </c>
      <c r="H1476" t="b">
        <v>0</v>
      </c>
      <c r="I1476" t="b">
        <v>0</v>
      </c>
      <c r="J1476" t="b">
        <v>0</v>
      </c>
    </row>
    <row r="1477" spans="1:10" hidden="1" x14ac:dyDescent="0.2">
      <c r="A1477" t="s">
        <v>19</v>
      </c>
      <c r="B1477" t="str">
        <f>VLOOKUP(Table16[[#This Row],[Metabolite ID]],Table18[],2,FALSE)</f>
        <v>beta-alanine</v>
      </c>
      <c r="C1477" t="s">
        <v>1118</v>
      </c>
      <c r="D1477">
        <v>599</v>
      </c>
      <c r="E1477">
        <v>0.1589981623846391</v>
      </c>
      <c r="F1477">
        <v>4.8787512381192284E-2</v>
      </c>
      <c r="G1477">
        <v>1.1180841813813451E-3</v>
      </c>
      <c r="H1477" t="b">
        <v>0</v>
      </c>
      <c r="I1477" t="b">
        <v>0</v>
      </c>
      <c r="J1477" t="b">
        <v>0</v>
      </c>
    </row>
    <row r="1478" spans="1:10" hidden="1" x14ac:dyDescent="0.2">
      <c r="A1478" t="s">
        <v>19</v>
      </c>
      <c r="B1478" t="str">
        <f>VLOOKUP(Table16[[#This Row],[Metabolite ID]],Table18[],2,FALSE)</f>
        <v>beta-alanine</v>
      </c>
      <c r="C1478" t="s">
        <v>1119</v>
      </c>
      <c r="D1478">
        <v>599</v>
      </c>
      <c r="E1478">
        <v>0.14664793388429753</v>
      </c>
      <c r="F1478">
        <v>7.1598015710618954E-2</v>
      </c>
      <c r="G1478">
        <v>4.0539205242957128E-2</v>
      </c>
      <c r="H1478" t="b">
        <v>0</v>
      </c>
      <c r="I1478" t="b">
        <v>0</v>
      </c>
      <c r="J1478" t="b">
        <v>0</v>
      </c>
    </row>
    <row r="1479" spans="1:10" hidden="1" x14ac:dyDescent="0.2">
      <c r="A1479" t="s">
        <v>19</v>
      </c>
      <c r="B1479" t="str">
        <f>VLOOKUP(Table16[[#This Row],[Metabolite ID]],Table18[],2,FALSE)</f>
        <v>beta-alanine</v>
      </c>
      <c r="C1479" t="s">
        <v>1120</v>
      </c>
      <c r="D1479">
        <v>599</v>
      </c>
      <c r="E1479">
        <v>8.6090659135433401E-2</v>
      </c>
      <c r="F1479">
        <v>7.4931008201226265E-2</v>
      </c>
      <c r="G1479">
        <v>0.25058387809759736</v>
      </c>
      <c r="H1479" t="b">
        <v>0</v>
      </c>
      <c r="I1479" t="b">
        <v>0</v>
      </c>
      <c r="J1479" t="b">
        <v>0</v>
      </c>
    </row>
    <row r="1480" spans="1:10" hidden="1" x14ac:dyDescent="0.2">
      <c r="A1480" t="s">
        <v>19</v>
      </c>
      <c r="B1480" t="str">
        <f>VLOOKUP(Table16[[#This Row],[Metabolite ID]],Table18[],2,FALSE)</f>
        <v>beta-alanine</v>
      </c>
      <c r="C1480" t="s">
        <v>1121</v>
      </c>
      <c r="D1480">
        <v>599</v>
      </c>
      <c r="E1480">
        <v>3.7546705132673885E-2</v>
      </c>
      <c r="F1480">
        <v>0.2746812748562083</v>
      </c>
      <c r="G1480">
        <v>0.89132033866777105</v>
      </c>
      <c r="H1480" t="b">
        <v>0</v>
      </c>
      <c r="I1480" t="b">
        <v>0</v>
      </c>
      <c r="J1480" t="b">
        <v>0</v>
      </c>
    </row>
    <row r="1481" spans="1:10" hidden="1" x14ac:dyDescent="0.2">
      <c r="A1481" t="s">
        <v>19</v>
      </c>
      <c r="B1481" t="str">
        <f>VLOOKUP(Table16[[#This Row],[Metabolite ID]],Table18[],2,FALSE)</f>
        <v>beta-alanine</v>
      </c>
      <c r="C1481" t="s">
        <v>1122</v>
      </c>
      <c r="D1481">
        <v>599</v>
      </c>
      <c r="E1481">
        <v>-9.7651849039859684E-2</v>
      </c>
      <c r="F1481">
        <v>0.20624373992711792</v>
      </c>
      <c r="G1481">
        <v>0.63604507377663011</v>
      </c>
      <c r="H1481" t="b">
        <v>0</v>
      </c>
      <c r="I1481" t="b">
        <v>0</v>
      </c>
      <c r="J1481" t="b">
        <v>0</v>
      </c>
    </row>
    <row r="1482" spans="1:10" hidden="1" x14ac:dyDescent="0.2">
      <c r="A1482" t="s">
        <v>19</v>
      </c>
      <c r="B1482" t="str">
        <f>VLOOKUP(Table16[[#This Row],[Metabolite ID]],Table18[],2,FALSE)</f>
        <v>beta-alanine</v>
      </c>
      <c r="C1482" t="s">
        <v>1123</v>
      </c>
      <c r="D1482">
        <v>599</v>
      </c>
      <c r="E1482">
        <v>-9.2207794104841506E-2</v>
      </c>
      <c r="F1482">
        <v>0.1340712265369795</v>
      </c>
      <c r="G1482">
        <v>0.49187589266600573</v>
      </c>
      <c r="H1482" t="b">
        <v>0</v>
      </c>
      <c r="I1482" t="b">
        <v>0</v>
      </c>
      <c r="J1482" t="b">
        <v>0</v>
      </c>
    </row>
    <row r="1483" spans="1:10" x14ac:dyDescent="0.2">
      <c r="A1483" t="s">
        <v>780</v>
      </c>
      <c r="B1483" t="str">
        <f>VLOOKUP(Table16[[#This Row],[Metabolite ID]],Table18[],2,FALSE)</f>
        <v>Triglycerides in large HDL</v>
      </c>
      <c r="C1483" t="s">
        <v>1116</v>
      </c>
      <c r="D1483">
        <v>599</v>
      </c>
      <c r="E1483">
        <v>-8.3045964136750985E-2</v>
      </c>
      <c r="F1483">
        <v>2.55264922007097E-2</v>
      </c>
      <c r="G1483" s="6">
        <v>1.1406313292324334E-3</v>
      </c>
      <c r="H1483" t="b">
        <v>0</v>
      </c>
      <c r="I1483" t="b">
        <v>0</v>
      </c>
      <c r="J1483" t="b">
        <v>0</v>
      </c>
    </row>
    <row r="1484" spans="1:10" hidden="1" x14ac:dyDescent="0.2">
      <c r="A1484" t="s">
        <v>780</v>
      </c>
      <c r="B1484" t="str">
        <f>VLOOKUP(Table16[[#This Row],[Metabolite ID]],Table18[],2,FALSE)</f>
        <v>Triglycerides in large HDL</v>
      </c>
      <c r="C1484" t="s">
        <v>1117</v>
      </c>
      <c r="D1484">
        <v>599</v>
      </c>
      <c r="E1484">
        <v>-8.3045964136750985E-2</v>
      </c>
      <c r="F1484">
        <v>2.1706531825171699E-2</v>
      </c>
      <c r="G1484">
        <v>1.3032091407774607E-4</v>
      </c>
      <c r="H1484" t="b">
        <v>0</v>
      </c>
      <c r="I1484" t="b">
        <v>0</v>
      </c>
      <c r="J1484" t="b">
        <v>0</v>
      </c>
    </row>
    <row r="1485" spans="1:10" hidden="1" x14ac:dyDescent="0.2">
      <c r="A1485" t="s">
        <v>780</v>
      </c>
      <c r="B1485" t="str">
        <f>VLOOKUP(Table16[[#This Row],[Metabolite ID]],Table18[],2,FALSE)</f>
        <v>Triglycerides in large HDL</v>
      </c>
      <c r="C1485" t="s">
        <v>1118</v>
      </c>
      <c r="D1485">
        <v>599</v>
      </c>
      <c r="E1485">
        <v>-8.4261720415327493E-2</v>
      </c>
      <c r="F1485">
        <v>2.1991207503634029E-2</v>
      </c>
      <c r="G1485">
        <v>1.2730767148982293E-4</v>
      </c>
      <c r="H1485" t="b">
        <v>0</v>
      </c>
      <c r="I1485" t="b">
        <v>0</v>
      </c>
      <c r="J1485" t="b">
        <v>0</v>
      </c>
    </row>
    <row r="1486" spans="1:10" hidden="1" x14ac:dyDescent="0.2">
      <c r="A1486" t="s">
        <v>780</v>
      </c>
      <c r="B1486" t="str">
        <f>VLOOKUP(Table16[[#This Row],[Metabolite ID]],Table18[],2,FALSE)</f>
        <v>Triglycerides in large HDL</v>
      </c>
      <c r="C1486" t="s">
        <v>1119</v>
      </c>
      <c r="D1486">
        <v>599</v>
      </c>
      <c r="E1486">
        <v>-8.7627848101265809E-2</v>
      </c>
      <c r="F1486">
        <v>3.3558494258037107E-2</v>
      </c>
      <c r="G1486">
        <v>9.0225834907897168E-3</v>
      </c>
      <c r="H1486" t="b">
        <v>0</v>
      </c>
      <c r="I1486" t="b">
        <v>0</v>
      </c>
      <c r="J1486" t="b">
        <v>0</v>
      </c>
    </row>
    <row r="1487" spans="1:10" hidden="1" x14ac:dyDescent="0.2">
      <c r="A1487" t="s">
        <v>780</v>
      </c>
      <c r="B1487" t="str">
        <f>VLOOKUP(Table16[[#This Row],[Metabolite ID]],Table18[],2,FALSE)</f>
        <v>Triglycerides in large HDL</v>
      </c>
      <c r="C1487" t="s">
        <v>1120</v>
      </c>
      <c r="D1487">
        <v>599</v>
      </c>
      <c r="E1487">
        <v>-7.438463739087911E-2</v>
      </c>
      <c r="F1487">
        <v>3.8143909295437095E-2</v>
      </c>
      <c r="G1487">
        <v>5.1163576837296255E-2</v>
      </c>
      <c r="H1487" t="b">
        <v>0</v>
      </c>
      <c r="I1487" t="b">
        <v>0</v>
      </c>
      <c r="J1487" t="b">
        <v>0</v>
      </c>
    </row>
    <row r="1488" spans="1:10" hidden="1" x14ac:dyDescent="0.2">
      <c r="A1488" t="s">
        <v>780</v>
      </c>
      <c r="B1488" t="str">
        <f>VLOOKUP(Table16[[#This Row],[Metabolite ID]],Table18[],2,FALSE)</f>
        <v>Triglycerides in large HDL</v>
      </c>
      <c r="C1488" t="s">
        <v>1121</v>
      </c>
      <c r="D1488">
        <v>599</v>
      </c>
      <c r="E1488">
        <v>2.1699480750348776E-2</v>
      </c>
      <c r="F1488">
        <v>0.12046462844437023</v>
      </c>
      <c r="G1488">
        <v>0.85711031465096921</v>
      </c>
      <c r="H1488" t="b">
        <v>0</v>
      </c>
      <c r="I1488" t="b">
        <v>0</v>
      </c>
      <c r="J1488" t="b">
        <v>0</v>
      </c>
    </row>
    <row r="1489" spans="1:10" hidden="1" x14ac:dyDescent="0.2">
      <c r="A1489" t="s">
        <v>780</v>
      </c>
      <c r="B1489" t="str">
        <f>VLOOKUP(Table16[[#This Row],[Metabolite ID]],Table18[],2,FALSE)</f>
        <v>Triglycerides in large HDL</v>
      </c>
      <c r="C1489" t="s">
        <v>1122</v>
      </c>
      <c r="D1489">
        <v>599</v>
      </c>
      <c r="E1489">
        <v>-6.6010001594364986E-2</v>
      </c>
      <c r="F1489">
        <v>7.9252823969534952E-2</v>
      </c>
      <c r="G1489">
        <v>0.40523134074706069</v>
      </c>
      <c r="H1489" t="b">
        <v>0</v>
      </c>
      <c r="I1489" t="b">
        <v>0</v>
      </c>
      <c r="J1489" t="b">
        <v>0</v>
      </c>
    </row>
    <row r="1490" spans="1:10" hidden="1" x14ac:dyDescent="0.2">
      <c r="A1490" t="s">
        <v>780</v>
      </c>
      <c r="B1490" t="str">
        <f>VLOOKUP(Table16[[#This Row],[Metabolite ID]],Table18[],2,FALSE)</f>
        <v>Triglycerides in large HDL</v>
      </c>
      <c r="C1490" t="s">
        <v>1123</v>
      </c>
      <c r="D1490">
        <v>599</v>
      </c>
      <c r="E1490">
        <v>2.5717336390506641E-2</v>
      </c>
      <c r="F1490">
        <v>7.0635378870856191E-2</v>
      </c>
      <c r="G1490">
        <v>0.71592287090597284</v>
      </c>
      <c r="H1490" t="b">
        <v>0</v>
      </c>
      <c r="I1490" t="b">
        <v>0</v>
      </c>
      <c r="J1490" t="b">
        <v>0</v>
      </c>
    </row>
    <row r="1491" spans="1:10" x14ac:dyDescent="0.2">
      <c r="A1491" t="s">
        <v>525</v>
      </c>
      <c r="B1491" t="str">
        <f>VLOOKUP(Table16[[#This Row],[Metabolite ID]],Table18[],2,FALSE)</f>
        <v>X - 21796</v>
      </c>
      <c r="C1491" t="s">
        <v>1116</v>
      </c>
      <c r="D1491">
        <v>599</v>
      </c>
      <c r="E1491">
        <v>-0.16063209297092179</v>
      </c>
      <c r="F1491">
        <v>4.9427847920830534E-2</v>
      </c>
      <c r="G1491" s="6">
        <v>1.1547409762905085E-3</v>
      </c>
      <c r="H1491" t="b">
        <v>0</v>
      </c>
      <c r="I1491" t="b">
        <v>0</v>
      </c>
      <c r="J1491" t="b">
        <v>0</v>
      </c>
    </row>
    <row r="1492" spans="1:10" hidden="1" x14ac:dyDescent="0.2">
      <c r="A1492" t="s">
        <v>525</v>
      </c>
      <c r="B1492" t="str">
        <f>VLOOKUP(Table16[[#This Row],[Metabolite ID]],Table18[],2,FALSE)</f>
        <v>X - 21796</v>
      </c>
      <c r="C1492" t="s">
        <v>1117</v>
      </c>
      <c r="D1492">
        <v>599</v>
      </c>
      <c r="E1492">
        <v>-0.16063209297092179</v>
      </c>
      <c r="F1492">
        <v>4.7736609800846888E-2</v>
      </c>
      <c r="G1492">
        <v>7.655295206354044E-4</v>
      </c>
      <c r="H1492" t="b">
        <v>0</v>
      </c>
      <c r="I1492" t="b">
        <v>0</v>
      </c>
      <c r="J1492" t="b">
        <v>0</v>
      </c>
    </row>
    <row r="1493" spans="1:10" hidden="1" x14ac:dyDescent="0.2">
      <c r="A1493" t="s">
        <v>525</v>
      </c>
      <c r="B1493" t="str">
        <f>VLOOKUP(Table16[[#This Row],[Metabolite ID]],Table18[],2,FALSE)</f>
        <v>X - 21796</v>
      </c>
      <c r="C1493" t="s">
        <v>1118</v>
      </c>
      <c r="D1493">
        <v>599</v>
      </c>
      <c r="E1493">
        <v>-0.16034139753808535</v>
      </c>
      <c r="F1493">
        <v>4.8222754864139759E-2</v>
      </c>
      <c r="G1493">
        <v>8.8413684289083232E-4</v>
      </c>
      <c r="H1493" t="b">
        <v>0</v>
      </c>
      <c r="I1493" t="b">
        <v>0</v>
      </c>
      <c r="J1493" t="b">
        <v>0</v>
      </c>
    </row>
    <row r="1494" spans="1:10" hidden="1" x14ac:dyDescent="0.2">
      <c r="A1494" t="s">
        <v>525</v>
      </c>
      <c r="B1494" t="str">
        <f>VLOOKUP(Table16[[#This Row],[Metabolite ID]],Table18[],2,FALSE)</f>
        <v>X - 21796</v>
      </c>
      <c r="C1494" t="s">
        <v>1119</v>
      </c>
      <c r="D1494">
        <v>599</v>
      </c>
      <c r="E1494">
        <v>-0.15493008849557521</v>
      </c>
      <c r="F1494">
        <v>7.3458256002419189E-2</v>
      </c>
      <c r="G1494">
        <v>3.4936795838744525E-2</v>
      </c>
      <c r="H1494" t="b">
        <v>0</v>
      </c>
      <c r="I1494" t="b">
        <v>0</v>
      </c>
      <c r="J1494" t="b">
        <v>0</v>
      </c>
    </row>
    <row r="1495" spans="1:10" hidden="1" x14ac:dyDescent="0.2">
      <c r="A1495" t="s">
        <v>525</v>
      </c>
      <c r="B1495" t="str">
        <f>VLOOKUP(Table16[[#This Row],[Metabolite ID]],Table18[],2,FALSE)</f>
        <v>X - 21796</v>
      </c>
      <c r="C1495" t="s">
        <v>1120</v>
      </c>
      <c r="D1495">
        <v>599</v>
      </c>
      <c r="E1495">
        <v>-1.4409604667957607E-2</v>
      </c>
      <c r="F1495">
        <v>7.6092314516487264E-2</v>
      </c>
      <c r="G1495">
        <v>0.8498028039708273</v>
      </c>
      <c r="H1495" t="b">
        <v>0</v>
      </c>
      <c r="I1495" t="b">
        <v>0</v>
      </c>
      <c r="J1495" t="b">
        <v>0</v>
      </c>
    </row>
    <row r="1496" spans="1:10" hidden="1" x14ac:dyDescent="0.2">
      <c r="A1496" t="s">
        <v>525</v>
      </c>
      <c r="B1496" t="str">
        <f>VLOOKUP(Table16[[#This Row],[Metabolite ID]],Table18[],2,FALSE)</f>
        <v>X - 21796</v>
      </c>
      <c r="C1496" t="s">
        <v>1121</v>
      </c>
      <c r="D1496">
        <v>599</v>
      </c>
      <c r="E1496">
        <v>0.43689812858970711</v>
      </c>
      <c r="F1496">
        <v>0.30864430734195253</v>
      </c>
      <c r="G1496">
        <v>0.15743102771886633</v>
      </c>
      <c r="H1496" t="b">
        <v>0</v>
      </c>
      <c r="I1496" t="b">
        <v>0</v>
      </c>
      <c r="J1496" t="b">
        <v>0</v>
      </c>
    </row>
    <row r="1497" spans="1:10" hidden="1" x14ac:dyDescent="0.2">
      <c r="A1497" t="s">
        <v>525</v>
      </c>
      <c r="B1497" t="str">
        <f>VLOOKUP(Table16[[#This Row],[Metabolite ID]],Table18[],2,FALSE)</f>
        <v>X - 21796</v>
      </c>
      <c r="C1497" t="s">
        <v>1122</v>
      </c>
      <c r="D1497">
        <v>599</v>
      </c>
      <c r="E1497">
        <v>0.39044872065225622</v>
      </c>
      <c r="F1497">
        <v>0.20610543460580807</v>
      </c>
      <c r="G1497">
        <v>5.8652481366915366E-2</v>
      </c>
      <c r="H1497" t="b">
        <v>0</v>
      </c>
      <c r="I1497" t="b">
        <v>0</v>
      </c>
      <c r="J1497" t="b">
        <v>0</v>
      </c>
    </row>
    <row r="1498" spans="1:10" hidden="1" x14ac:dyDescent="0.2">
      <c r="A1498" t="s">
        <v>525</v>
      </c>
      <c r="B1498" t="str">
        <f>VLOOKUP(Table16[[#This Row],[Metabolite ID]],Table18[],2,FALSE)</f>
        <v>X - 21796</v>
      </c>
      <c r="C1498" t="s">
        <v>1123</v>
      </c>
      <c r="D1498">
        <v>599</v>
      </c>
      <c r="E1498">
        <v>0.11286437704010863</v>
      </c>
      <c r="F1498">
        <v>0.13651221420151127</v>
      </c>
      <c r="G1498">
        <v>0.40869703103616983</v>
      </c>
      <c r="H1498" t="b">
        <v>0</v>
      </c>
      <c r="I1498" t="b">
        <v>0</v>
      </c>
      <c r="J1498" t="b">
        <v>0</v>
      </c>
    </row>
    <row r="1499" spans="1:10" x14ac:dyDescent="0.2">
      <c r="A1499" t="s">
        <v>41</v>
      </c>
      <c r="B1499" t="str">
        <f>VLOOKUP(Table16[[#This Row],[Metabolite ID]],Table18[],2,FALSE)</f>
        <v>arachidonate (20:4n6)</v>
      </c>
      <c r="C1499" t="s">
        <v>1116</v>
      </c>
      <c r="D1499">
        <v>599</v>
      </c>
      <c r="E1499">
        <v>0.15789203899754792</v>
      </c>
      <c r="F1499">
        <v>4.8662879109753511E-2</v>
      </c>
      <c r="G1499" s="6">
        <v>1.1761179582697745E-3</v>
      </c>
      <c r="H1499" t="b">
        <v>0</v>
      </c>
      <c r="I1499" t="b">
        <v>0</v>
      </c>
      <c r="J1499" t="b">
        <v>0</v>
      </c>
    </row>
    <row r="1500" spans="1:10" hidden="1" x14ac:dyDescent="0.2">
      <c r="A1500" t="s">
        <v>41</v>
      </c>
      <c r="B1500" t="str">
        <f>VLOOKUP(Table16[[#This Row],[Metabolite ID]],Table18[],2,FALSE)</f>
        <v>arachidonate (20:4n6)</v>
      </c>
      <c r="C1500" t="s">
        <v>1117</v>
      </c>
      <c r="D1500">
        <v>599</v>
      </c>
      <c r="E1500">
        <v>0.15789203899754792</v>
      </c>
      <c r="F1500">
        <v>4.7831373507544031E-2</v>
      </c>
      <c r="G1500">
        <v>9.633603654428932E-4</v>
      </c>
      <c r="H1500" t="b">
        <v>0</v>
      </c>
      <c r="I1500" t="b">
        <v>0</v>
      </c>
      <c r="J1500" t="b">
        <v>0</v>
      </c>
    </row>
    <row r="1501" spans="1:10" hidden="1" x14ac:dyDescent="0.2">
      <c r="A1501" t="s">
        <v>41</v>
      </c>
      <c r="B1501" t="str">
        <f>VLOOKUP(Table16[[#This Row],[Metabolite ID]],Table18[],2,FALSE)</f>
        <v>arachidonate (20:4n6)</v>
      </c>
      <c r="C1501" t="s">
        <v>1118</v>
      </c>
      <c r="D1501">
        <v>599</v>
      </c>
      <c r="E1501">
        <v>0.15938823626431431</v>
      </c>
      <c r="F1501">
        <v>4.830576839422783E-2</v>
      </c>
      <c r="G1501">
        <v>9.6833274222071449E-4</v>
      </c>
      <c r="H1501" t="b">
        <v>0</v>
      </c>
      <c r="I1501" t="b">
        <v>0</v>
      </c>
      <c r="J1501" t="b">
        <v>0</v>
      </c>
    </row>
    <row r="1502" spans="1:10" hidden="1" x14ac:dyDescent="0.2">
      <c r="A1502" t="s">
        <v>41</v>
      </c>
      <c r="B1502" t="str">
        <f>VLOOKUP(Table16[[#This Row],[Metabolite ID]],Table18[],2,FALSE)</f>
        <v>arachidonate (20:4n6)</v>
      </c>
      <c r="C1502" t="s">
        <v>1119</v>
      </c>
      <c r="D1502">
        <v>599</v>
      </c>
      <c r="E1502">
        <v>0.15206846153846154</v>
      </c>
      <c r="F1502">
        <v>7.2930901107520832E-2</v>
      </c>
      <c r="G1502">
        <v>3.7059926075462282E-2</v>
      </c>
      <c r="H1502" t="b">
        <v>0</v>
      </c>
      <c r="I1502" t="b">
        <v>0</v>
      </c>
      <c r="J1502" t="b">
        <v>0</v>
      </c>
    </row>
    <row r="1503" spans="1:10" hidden="1" x14ac:dyDescent="0.2">
      <c r="A1503" t="s">
        <v>41</v>
      </c>
      <c r="B1503" t="str">
        <f>VLOOKUP(Table16[[#This Row],[Metabolite ID]],Table18[],2,FALSE)</f>
        <v>arachidonate (20:4n6)</v>
      </c>
      <c r="C1503" t="s">
        <v>1120</v>
      </c>
      <c r="D1503">
        <v>599</v>
      </c>
      <c r="E1503">
        <v>0.22180087415565419</v>
      </c>
      <c r="F1503">
        <v>7.4345075958443099E-2</v>
      </c>
      <c r="G1503">
        <v>2.8506799675841457E-3</v>
      </c>
      <c r="H1503" t="b">
        <v>0</v>
      </c>
      <c r="I1503" t="b">
        <v>0</v>
      </c>
      <c r="J1503" t="b">
        <v>0</v>
      </c>
    </row>
    <row r="1504" spans="1:10" hidden="1" x14ac:dyDescent="0.2">
      <c r="A1504" t="s">
        <v>41</v>
      </c>
      <c r="B1504" t="str">
        <f>VLOOKUP(Table16[[#This Row],[Metabolite ID]],Table18[],2,FALSE)</f>
        <v>arachidonate (20:4n6)</v>
      </c>
      <c r="C1504" t="s">
        <v>1121</v>
      </c>
      <c r="D1504">
        <v>599</v>
      </c>
      <c r="E1504">
        <v>0.54662602375832403</v>
      </c>
      <c r="F1504">
        <v>0.26490484865613118</v>
      </c>
      <c r="G1504">
        <v>3.9497962497106257E-2</v>
      </c>
      <c r="H1504" t="b">
        <v>0</v>
      </c>
      <c r="I1504" t="b">
        <v>0</v>
      </c>
      <c r="J1504" t="b">
        <v>0</v>
      </c>
    </row>
    <row r="1505" spans="1:10" hidden="1" x14ac:dyDescent="0.2">
      <c r="A1505" t="s">
        <v>41</v>
      </c>
      <c r="B1505" t="str">
        <f>VLOOKUP(Table16[[#This Row],[Metabolite ID]],Table18[],2,FALSE)</f>
        <v>arachidonate (20:4n6)</v>
      </c>
      <c r="C1505" t="s">
        <v>1122</v>
      </c>
      <c r="D1505">
        <v>599</v>
      </c>
      <c r="E1505">
        <v>0.56757321579411624</v>
      </c>
      <c r="F1505">
        <v>0.20404115132535988</v>
      </c>
      <c r="G1505">
        <v>5.5787146386515893E-3</v>
      </c>
      <c r="H1505" t="b">
        <v>0</v>
      </c>
      <c r="I1505" t="b">
        <v>0</v>
      </c>
      <c r="J1505" t="b">
        <v>0</v>
      </c>
    </row>
    <row r="1506" spans="1:10" hidden="1" x14ac:dyDescent="0.2">
      <c r="A1506" t="s">
        <v>41</v>
      </c>
      <c r="B1506" t="str">
        <f>VLOOKUP(Table16[[#This Row],[Metabolite ID]],Table18[],2,FALSE)</f>
        <v>arachidonate (20:4n6)</v>
      </c>
      <c r="C1506" t="s">
        <v>1123</v>
      </c>
      <c r="D1506">
        <v>599</v>
      </c>
      <c r="E1506">
        <v>0.16326124114191162</v>
      </c>
      <c r="F1506">
        <v>0.13490484864469734</v>
      </c>
      <c r="G1506">
        <v>0.2266828212189497</v>
      </c>
      <c r="H1506" t="b">
        <v>0</v>
      </c>
      <c r="I1506" t="b">
        <v>0</v>
      </c>
      <c r="J1506" t="b">
        <v>0</v>
      </c>
    </row>
    <row r="1507" spans="1:10" x14ac:dyDescent="0.2">
      <c r="A1507" t="s">
        <v>708</v>
      </c>
      <c r="B1507" t="str">
        <f>VLOOKUP(Table16[[#This Row],[Metabolite ID]],Table18[],2,FALSE)</f>
        <v>1-linoleoyl-GPA (18:2)*</v>
      </c>
      <c r="C1507" t="s">
        <v>1116</v>
      </c>
      <c r="D1507">
        <v>599</v>
      </c>
      <c r="E1507">
        <v>-0.16386030400768237</v>
      </c>
      <c r="F1507">
        <v>5.0901381422778787E-2</v>
      </c>
      <c r="G1507" s="6">
        <v>1.285613266036796E-3</v>
      </c>
      <c r="H1507" t="b">
        <v>0</v>
      </c>
      <c r="I1507" t="b">
        <v>0</v>
      </c>
      <c r="J1507" t="b">
        <v>0</v>
      </c>
    </row>
    <row r="1508" spans="1:10" hidden="1" x14ac:dyDescent="0.2">
      <c r="A1508" t="s">
        <v>708</v>
      </c>
      <c r="B1508" t="str">
        <f>VLOOKUP(Table16[[#This Row],[Metabolite ID]],Table18[],2,FALSE)</f>
        <v>1-linoleoyl-GPA (18:2)*</v>
      </c>
      <c r="C1508" t="s">
        <v>1117</v>
      </c>
      <c r="D1508">
        <v>599</v>
      </c>
      <c r="E1508">
        <v>-0.16386030400768237</v>
      </c>
      <c r="F1508">
        <v>4.8729242058965186E-2</v>
      </c>
      <c r="G1508">
        <v>7.7192904086818034E-4</v>
      </c>
      <c r="H1508" t="b">
        <v>0</v>
      </c>
      <c r="I1508" t="b">
        <v>0</v>
      </c>
      <c r="J1508" t="b">
        <v>0</v>
      </c>
    </row>
    <row r="1509" spans="1:10" hidden="1" x14ac:dyDescent="0.2">
      <c r="A1509" t="s">
        <v>708</v>
      </c>
      <c r="B1509" t="str">
        <f>VLOOKUP(Table16[[#This Row],[Metabolite ID]],Table18[],2,FALSE)</f>
        <v>1-linoleoyl-GPA (18:2)*</v>
      </c>
      <c r="C1509" t="s">
        <v>1118</v>
      </c>
      <c r="D1509">
        <v>599</v>
      </c>
      <c r="E1509">
        <v>-0.16348814832502678</v>
      </c>
      <c r="F1509">
        <v>4.9227867966967868E-2</v>
      </c>
      <c r="G1509">
        <v>8.9679878370367604E-4</v>
      </c>
      <c r="H1509" t="b">
        <v>0</v>
      </c>
      <c r="I1509" t="b">
        <v>0</v>
      </c>
      <c r="J1509" t="b">
        <v>0</v>
      </c>
    </row>
    <row r="1510" spans="1:10" hidden="1" x14ac:dyDescent="0.2">
      <c r="A1510" t="s">
        <v>708</v>
      </c>
      <c r="B1510" t="str">
        <f>VLOOKUP(Table16[[#This Row],[Metabolite ID]],Table18[],2,FALSE)</f>
        <v>1-linoleoyl-GPA (18:2)*</v>
      </c>
      <c r="C1510" t="s">
        <v>1119</v>
      </c>
      <c r="D1510">
        <v>599</v>
      </c>
      <c r="E1510">
        <v>-7.216368421052631E-2</v>
      </c>
      <c r="F1510">
        <v>7.632379775503477E-2</v>
      </c>
      <c r="G1510">
        <v>0.34440679022367515</v>
      </c>
      <c r="H1510" t="b">
        <v>0</v>
      </c>
      <c r="I1510" t="b">
        <v>0</v>
      </c>
      <c r="J1510" t="b">
        <v>0</v>
      </c>
    </row>
    <row r="1511" spans="1:10" hidden="1" x14ac:dyDescent="0.2">
      <c r="A1511" t="s">
        <v>708</v>
      </c>
      <c r="B1511" t="str">
        <f>VLOOKUP(Table16[[#This Row],[Metabolite ID]],Table18[],2,FALSE)</f>
        <v>1-linoleoyl-GPA (18:2)*</v>
      </c>
      <c r="C1511" t="s">
        <v>1120</v>
      </c>
      <c r="D1511">
        <v>599</v>
      </c>
      <c r="E1511">
        <v>-0.15689641607871915</v>
      </c>
      <c r="F1511">
        <v>8.6498534744094635E-2</v>
      </c>
      <c r="G1511">
        <v>6.9698955015525588E-2</v>
      </c>
      <c r="H1511" t="b">
        <v>0</v>
      </c>
      <c r="I1511" t="b">
        <v>0</v>
      </c>
      <c r="J1511" t="b">
        <v>0</v>
      </c>
    </row>
    <row r="1512" spans="1:10" hidden="1" x14ac:dyDescent="0.2">
      <c r="A1512" t="s">
        <v>708</v>
      </c>
      <c r="B1512" t="str">
        <f>VLOOKUP(Table16[[#This Row],[Metabolite ID]],Table18[],2,FALSE)</f>
        <v>1-linoleoyl-GPA (18:2)*</v>
      </c>
      <c r="C1512" t="s">
        <v>1121</v>
      </c>
      <c r="D1512">
        <v>599</v>
      </c>
      <c r="E1512">
        <v>2.4167536273187906E-2</v>
      </c>
      <c r="F1512">
        <v>0.27829144198493366</v>
      </c>
      <c r="G1512">
        <v>0.93082574163326981</v>
      </c>
      <c r="H1512" t="b">
        <v>0</v>
      </c>
      <c r="I1512" t="b">
        <v>0</v>
      </c>
      <c r="J1512" t="b">
        <v>0</v>
      </c>
    </row>
    <row r="1513" spans="1:10" hidden="1" x14ac:dyDescent="0.2">
      <c r="A1513" t="s">
        <v>708</v>
      </c>
      <c r="B1513" t="str">
        <f>VLOOKUP(Table16[[#This Row],[Metabolite ID]],Table18[],2,FALSE)</f>
        <v>1-linoleoyl-GPA (18:2)*</v>
      </c>
      <c r="C1513" t="s">
        <v>1122</v>
      </c>
      <c r="D1513">
        <v>599</v>
      </c>
      <c r="E1513">
        <v>-0.26291796735951767</v>
      </c>
      <c r="F1513">
        <v>0.18251880911414731</v>
      </c>
      <c r="G1513">
        <v>0.15024992022002331</v>
      </c>
      <c r="H1513" t="b">
        <v>0</v>
      </c>
      <c r="I1513" t="b">
        <v>0</v>
      </c>
      <c r="J1513" t="b">
        <v>0</v>
      </c>
    </row>
    <row r="1514" spans="1:10" hidden="1" x14ac:dyDescent="0.2">
      <c r="A1514" t="s">
        <v>708</v>
      </c>
      <c r="B1514" t="str">
        <f>VLOOKUP(Table16[[#This Row],[Metabolite ID]],Table18[],2,FALSE)</f>
        <v>1-linoleoyl-GPA (18:2)*</v>
      </c>
      <c r="C1514" t="s">
        <v>1123</v>
      </c>
      <c r="D1514">
        <v>599</v>
      </c>
      <c r="E1514">
        <v>-0.40466716835091676</v>
      </c>
      <c r="F1514">
        <v>0.14071976694960522</v>
      </c>
      <c r="G1514">
        <v>4.175200362985511E-3</v>
      </c>
      <c r="H1514" t="b">
        <v>0</v>
      </c>
      <c r="I1514" t="b">
        <v>0</v>
      </c>
      <c r="J1514" t="b">
        <v>0</v>
      </c>
    </row>
    <row r="1515" spans="1:10" x14ac:dyDescent="0.2">
      <c r="A1515" t="s">
        <v>253</v>
      </c>
      <c r="B1515" t="str">
        <f>VLOOKUP(Table16[[#This Row],[Metabolite ID]],Table18[],2,FALSE)</f>
        <v>isovalerylglycine</v>
      </c>
      <c r="C1515" t="s">
        <v>1116</v>
      </c>
      <c r="D1515">
        <v>599</v>
      </c>
      <c r="E1515">
        <v>-0.17123140436570033</v>
      </c>
      <c r="F1515">
        <v>5.3633485938745153E-2</v>
      </c>
      <c r="G1515" s="6">
        <v>1.4098776262572723E-3</v>
      </c>
      <c r="H1515" t="b">
        <v>0</v>
      </c>
      <c r="I1515" t="b">
        <v>0</v>
      </c>
      <c r="J1515" t="b">
        <v>0</v>
      </c>
    </row>
    <row r="1516" spans="1:10" hidden="1" x14ac:dyDescent="0.2">
      <c r="A1516" t="s">
        <v>253</v>
      </c>
      <c r="B1516" t="str">
        <f>VLOOKUP(Table16[[#This Row],[Metabolite ID]],Table18[],2,FALSE)</f>
        <v>isovalerylglycine</v>
      </c>
      <c r="C1516" t="s">
        <v>1117</v>
      </c>
      <c r="D1516">
        <v>599</v>
      </c>
      <c r="E1516">
        <v>-0.17123140436570033</v>
      </c>
      <c r="F1516">
        <v>5.3633485938745153E-2</v>
      </c>
      <c r="G1516">
        <v>1.4098776262572723E-3</v>
      </c>
      <c r="H1516" t="b">
        <v>0</v>
      </c>
      <c r="I1516" t="b">
        <v>0</v>
      </c>
      <c r="J1516" t="b">
        <v>0</v>
      </c>
    </row>
    <row r="1517" spans="1:10" hidden="1" x14ac:dyDescent="0.2">
      <c r="A1517" t="s">
        <v>253</v>
      </c>
      <c r="B1517" t="str">
        <f>VLOOKUP(Table16[[#This Row],[Metabolite ID]],Table18[],2,FALSE)</f>
        <v>isovalerylglycine</v>
      </c>
      <c r="C1517" t="s">
        <v>1118</v>
      </c>
      <c r="D1517">
        <v>599</v>
      </c>
      <c r="E1517">
        <v>-0.17086507579003113</v>
      </c>
      <c r="F1517">
        <v>5.4082716882469233E-2</v>
      </c>
      <c r="G1517">
        <v>1.5813306880546505E-3</v>
      </c>
      <c r="H1517" t="b">
        <v>0</v>
      </c>
      <c r="I1517" t="b">
        <v>0</v>
      </c>
      <c r="J1517" t="b">
        <v>0</v>
      </c>
    </row>
    <row r="1518" spans="1:10" hidden="1" x14ac:dyDescent="0.2">
      <c r="A1518" t="s">
        <v>253</v>
      </c>
      <c r="B1518" t="str">
        <f>VLOOKUP(Table16[[#This Row],[Metabolite ID]],Table18[],2,FALSE)</f>
        <v>isovalerylglycine</v>
      </c>
      <c r="C1518" t="s">
        <v>1119</v>
      </c>
      <c r="D1518">
        <v>599</v>
      </c>
      <c r="E1518">
        <v>-0.1195888888888889</v>
      </c>
      <c r="F1518">
        <v>8.0762019228555693E-2</v>
      </c>
      <c r="G1518">
        <v>0.13867145896659136</v>
      </c>
      <c r="H1518" t="b">
        <v>0</v>
      </c>
      <c r="I1518" t="b">
        <v>0</v>
      </c>
      <c r="J1518" t="b">
        <v>0</v>
      </c>
    </row>
    <row r="1519" spans="1:10" hidden="1" x14ac:dyDescent="0.2">
      <c r="A1519" t="s">
        <v>253</v>
      </c>
      <c r="B1519" t="str">
        <f>VLOOKUP(Table16[[#This Row],[Metabolite ID]],Table18[],2,FALSE)</f>
        <v>isovalerylglycine</v>
      </c>
      <c r="C1519" t="s">
        <v>1120</v>
      </c>
      <c r="D1519">
        <v>599</v>
      </c>
      <c r="E1519">
        <v>-5.574184158515906E-2</v>
      </c>
      <c r="F1519">
        <v>8.5763696344026669E-2</v>
      </c>
      <c r="G1519">
        <v>0.5157265744877515</v>
      </c>
      <c r="H1519" t="b">
        <v>0</v>
      </c>
      <c r="I1519" t="b">
        <v>0</v>
      </c>
      <c r="J1519" t="b">
        <v>0</v>
      </c>
    </row>
    <row r="1520" spans="1:10" hidden="1" x14ac:dyDescent="0.2">
      <c r="A1520" t="s">
        <v>253</v>
      </c>
      <c r="B1520" t="str">
        <f>VLOOKUP(Table16[[#This Row],[Metabolite ID]],Table18[],2,FALSE)</f>
        <v>isovalerylglycine</v>
      </c>
      <c r="C1520" t="s">
        <v>1121</v>
      </c>
      <c r="D1520">
        <v>599</v>
      </c>
      <c r="E1520">
        <v>0.11826498984334677</v>
      </c>
      <c r="F1520">
        <v>0.29972256877624492</v>
      </c>
      <c r="G1520">
        <v>0.69329243118003503</v>
      </c>
      <c r="H1520" t="b">
        <v>0</v>
      </c>
      <c r="I1520" t="b">
        <v>0</v>
      </c>
      <c r="J1520" t="b">
        <v>0</v>
      </c>
    </row>
    <row r="1521" spans="1:10" hidden="1" x14ac:dyDescent="0.2">
      <c r="A1521" t="s">
        <v>253</v>
      </c>
      <c r="B1521" t="str">
        <f>VLOOKUP(Table16[[#This Row],[Metabolite ID]],Table18[],2,FALSE)</f>
        <v>isovalerylglycine</v>
      </c>
      <c r="C1521" t="s">
        <v>1122</v>
      </c>
      <c r="D1521">
        <v>599</v>
      </c>
      <c r="E1521">
        <v>5.5789454824160423E-2</v>
      </c>
      <c r="F1521">
        <v>0.20224957388118533</v>
      </c>
      <c r="G1521">
        <v>0.78276271424171973</v>
      </c>
      <c r="H1521" t="b">
        <v>0</v>
      </c>
      <c r="I1521" t="b">
        <v>0</v>
      </c>
      <c r="J1521" t="b">
        <v>0</v>
      </c>
    </row>
    <row r="1522" spans="1:10" hidden="1" x14ac:dyDescent="0.2">
      <c r="A1522" t="s">
        <v>253</v>
      </c>
      <c r="B1522" t="str">
        <f>VLOOKUP(Table16[[#This Row],[Metabolite ID]],Table18[],2,FALSE)</f>
        <v>isovalerylglycine</v>
      </c>
      <c r="C1522" t="s">
        <v>1123</v>
      </c>
      <c r="D1522">
        <v>599</v>
      </c>
      <c r="E1522">
        <v>-7.7282174977347601E-2</v>
      </c>
      <c r="F1522">
        <v>0.14862325167962265</v>
      </c>
      <c r="G1522">
        <v>0.60326531495777058</v>
      </c>
      <c r="H1522" t="b">
        <v>0</v>
      </c>
      <c r="I1522" t="b">
        <v>0</v>
      </c>
      <c r="J1522" t="b">
        <v>0</v>
      </c>
    </row>
    <row r="1523" spans="1:10" x14ac:dyDescent="0.2">
      <c r="A1523" t="s">
        <v>798</v>
      </c>
      <c r="B1523" t="str">
        <f>VLOOKUP(Table16[[#This Row],[Metabolite ID]],Table18[],2,FALSE)</f>
        <v>Total lipids in medium HDL</v>
      </c>
      <c r="C1523" t="s">
        <v>1116</v>
      </c>
      <c r="D1523">
        <v>599</v>
      </c>
      <c r="E1523">
        <v>-8.4514876480376214E-2</v>
      </c>
      <c r="F1523">
        <v>2.6488247653262301E-2</v>
      </c>
      <c r="G1523" s="6">
        <v>1.4195036617352271E-3</v>
      </c>
      <c r="H1523" t="b">
        <v>0</v>
      </c>
      <c r="I1523" t="b">
        <v>0</v>
      </c>
      <c r="J1523" t="b">
        <v>0</v>
      </c>
    </row>
    <row r="1524" spans="1:10" hidden="1" x14ac:dyDescent="0.2">
      <c r="A1524" t="s">
        <v>798</v>
      </c>
      <c r="B1524" t="str">
        <f>VLOOKUP(Table16[[#This Row],[Metabolite ID]],Table18[],2,FALSE)</f>
        <v>Total lipids in medium HDL</v>
      </c>
      <c r="C1524" t="s">
        <v>1117</v>
      </c>
      <c r="D1524">
        <v>599</v>
      </c>
      <c r="E1524">
        <v>-8.4514876480376214E-2</v>
      </c>
      <c r="F1524">
        <v>2.1720269313327618E-2</v>
      </c>
      <c r="G1524">
        <v>9.980714494194724E-5</v>
      </c>
      <c r="H1524" t="b">
        <v>0</v>
      </c>
      <c r="I1524" t="b">
        <v>0</v>
      </c>
      <c r="J1524" t="b">
        <v>0</v>
      </c>
    </row>
    <row r="1525" spans="1:10" hidden="1" x14ac:dyDescent="0.2">
      <c r="A1525" t="s">
        <v>798</v>
      </c>
      <c r="B1525" t="str">
        <f>VLOOKUP(Table16[[#This Row],[Metabolite ID]],Table18[],2,FALSE)</f>
        <v>Total lipids in medium HDL</v>
      </c>
      <c r="C1525" t="s">
        <v>1118</v>
      </c>
      <c r="D1525">
        <v>599</v>
      </c>
      <c r="E1525">
        <v>-8.5854696523948212E-2</v>
      </c>
      <c r="F1525">
        <v>2.2032999899585036E-2</v>
      </c>
      <c r="G1525">
        <v>9.7535927460824063E-5</v>
      </c>
      <c r="H1525" t="b">
        <v>0</v>
      </c>
      <c r="I1525" t="b">
        <v>0</v>
      </c>
      <c r="J1525" t="b">
        <v>0</v>
      </c>
    </row>
    <row r="1526" spans="1:10" hidden="1" x14ac:dyDescent="0.2">
      <c r="A1526" t="s">
        <v>798</v>
      </c>
      <c r="B1526" t="str">
        <f>VLOOKUP(Table16[[#This Row],[Metabolite ID]],Table18[],2,FALSE)</f>
        <v>Total lipids in medium HDL</v>
      </c>
      <c r="C1526" t="s">
        <v>1119</v>
      </c>
      <c r="D1526">
        <v>599</v>
      </c>
      <c r="E1526">
        <v>-7.0200727272727276E-2</v>
      </c>
      <c r="F1526">
        <v>3.3100412523926315E-2</v>
      </c>
      <c r="G1526">
        <v>3.3935146251514892E-2</v>
      </c>
      <c r="H1526" t="b">
        <v>0</v>
      </c>
      <c r="I1526" t="b">
        <v>0</v>
      </c>
      <c r="J1526" t="b">
        <v>0</v>
      </c>
    </row>
    <row r="1527" spans="1:10" hidden="1" x14ac:dyDescent="0.2">
      <c r="A1527" t="s">
        <v>798</v>
      </c>
      <c r="B1527" t="str">
        <f>VLOOKUP(Table16[[#This Row],[Metabolite ID]],Table18[],2,FALSE)</f>
        <v>Total lipids in medium HDL</v>
      </c>
      <c r="C1527" t="s">
        <v>1120</v>
      </c>
      <c r="D1527">
        <v>599</v>
      </c>
      <c r="E1527">
        <v>-0.11047628449258763</v>
      </c>
      <c r="F1527">
        <v>3.7106599468914044E-2</v>
      </c>
      <c r="G1527">
        <v>2.9082983352639062E-3</v>
      </c>
      <c r="H1527" t="b">
        <v>0</v>
      </c>
      <c r="I1527" t="b">
        <v>0</v>
      </c>
      <c r="J1527" t="b">
        <v>0</v>
      </c>
    </row>
    <row r="1528" spans="1:10" hidden="1" x14ac:dyDescent="0.2">
      <c r="A1528" t="s">
        <v>798</v>
      </c>
      <c r="B1528" t="str">
        <f>VLOOKUP(Table16[[#This Row],[Metabolite ID]],Table18[],2,FALSE)</f>
        <v>Total lipids in medium HDL</v>
      </c>
      <c r="C1528" t="s">
        <v>1121</v>
      </c>
      <c r="D1528">
        <v>599</v>
      </c>
      <c r="E1528">
        <v>-8.684064785947232E-2</v>
      </c>
      <c r="F1528">
        <v>0.12655446185628519</v>
      </c>
      <c r="G1528">
        <v>0.49285805742844435</v>
      </c>
      <c r="H1528" t="b">
        <v>0</v>
      </c>
      <c r="I1528" t="b">
        <v>0</v>
      </c>
      <c r="J1528" t="b">
        <v>0</v>
      </c>
    </row>
    <row r="1529" spans="1:10" hidden="1" x14ac:dyDescent="0.2">
      <c r="A1529" t="s">
        <v>798</v>
      </c>
      <c r="B1529" t="str">
        <f>VLOOKUP(Table16[[#This Row],[Metabolite ID]],Table18[],2,FALSE)</f>
        <v>Total lipids in medium HDL</v>
      </c>
      <c r="C1529" t="s">
        <v>1122</v>
      </c>
      <c r="D1529">
        <v>599</v>
      </c>
      <c r="E1529">
        <v>-0.18938128873236337</v>
      </c>
      <c r="F1529">
        <v>8.240871652297159E-2</v>
      </c>
      <c r="G1529">
        <v>2.1901826028253645E-2</v>
      </c>
      <c r="H1529" t="b">
        <v>0</v>
      </c>
      <c r="I1529" t="b">
        <v>0</v>
      </c>
      <c r="J1529" t="b">
        <v>0</v>
      </c>
    </row>
    <row r="1530" spans="1:10" hidden="1" x14ac:dyDescent="0.2">
      <c r="A1530" t="s">
        <v>798</v>
      </c>
      <c r="B1530" t="str">
        <f>VLOOKUP(Table16[[#This Row],[Metabolite ID]],Table18[],2,FALSE)</f>
        <v>Total lipids in medium HDL</v>
      </c>
      <c r="C1530" t="s">
        <v>1123</v>
      </c>
      <c r="D1530">
        <v>599</v>
      </c>
      <c r="E1530">
        <v>-7.4049182146371073E-2</v>
      </c>
      <c r="F1530">
        <v>7.346225514734489E-2</v>
      </c>
      <c r="G1530">
        <v>0.3138678651901744</v>
      </c>
      <c r="H1530" t="b">
        <v>0</v>
      </c>
      <c r="I1530" t="b">
        <v>0</v>
      </c>
      <c r="J1530" t="b">
        <v>0</v>
      </c>
    </row>
    <row r="1531" spans="1:10" x14ac:dyDescent="0.2">
      <c r="A1531" t="s">
        <v>257</v>
      </c>
      <c r="B1531" t="str">
        <f>VLOOKUP(Table16[[#This Row],[Metabolite ID]],Table18[],2,FALSE)</f>
        <v>cysteine-glutathione disulfide</v>
      </c>
      <c r="C1531" t="s">
        <v>1116</v>
      </c>
      <c r="D1531">
        <v>599</v>
      </c>
      <c r="E1531">
        <v>-0.16312435158204555</v>
      </c>
      <c r="F1531">
        <v>5.123444778946773E-2</v>
      </c>
      <c r="G1531" s="6">
        <v>1.4531506424293181E-3</v>
      </c>
      <c r="H1531" t="b">
        <v>0</v>
      </c>
      <c r="I1531" t="b">
        <v>0</v>
      </c>
      <c r="J1531" t="b">
        <v>0</v>
      </c>
    </row>
    <row r="1532" spans="1:10" hidden="1" x14ac:dyDescent="0.2">
      <c r="A1532" t="s">
        <v>257</v>
      </c>
      <c r="B1532" t="str">
        <f>VLOOKUP(Table16[[#This Row],[Metabolite ID]],Table18[],2,FALSE)</f>
        <v>cysteine-glutathione disulfide</v>
      </c>
      <c r="C1532" t="s">
        <v>1117</v>
      </c>
      <c r="D1532">
        <v>599</v>
      </c>
      <c r="E1532">
        <v>-0.16312435158204555</v>
      </c>
      <c r="F1532">
        <v>4.9572292957840852E-2</v>
      </c>
      <c r="G1532">
        <v>9.9961313775408494E-4</v>
      </c>
      <c r="H1532" t="b">
        <v>0</v>
      </c>
      <c r="I1532" t="b">
        <v>0</v>
      </c>
      <c r="J1532" t="b">
        <v>0</v>
      </c>
    </row>
    <row r="1533" spans="1:10" hidden="1" x14ac:dyDescent="0.2">
      <c r="A1533" t="s">
        <v>257</v>
      </c>
      <c r="B1533" t="str">
        <f>VLOOKUP(Table16[[#This Row],[Metabolite ID]],Table18[],2,FALSE)</f>
        <v>cysteine-glutathione disulfide</v>
      </c>
      <c r="C1533" t="s">
        <v>1118</v>
      </c>
      <c r="D1533">
        <v>599</v>
      </c>
      <c r="E1533">
        <v>-0.16274517176016928</v>
      </c>
      <c r="F1533">
        <v>5.0075891956982095E-2</v>
      </c>
      <c r="G1533">
        <v>1.1541697931073771E-3</v>
      </c>
      <c r="H1533" t="b">
        <v>0</v>
      </c>
      <c r="I1533" t="b">
        <v>0</v>
      </c>
      <c r="J1533" t="b">
        <v>0</v>
      </c>
    </row>
    <row r="1534" spans="1:10" hidden="1" x14ac:dyDescent="0.2">
      <c r="A1534" t="s">
        <v>257</v>
      </c>
      <c r="B1534" t="str">
        <f>VLOOKUP(Table16[[#This Row],[Metabolite ID]],Table18[],2,FALSE)</f>
        <v>cysteine-glutathione disulfide</v>
      </c>
      <c r="C1534" t="s">
        <v>1119</v>
      </c>
      <c r="D1534">
        <v>599</v>
      </c>
      <c r="E1534">
        <v>-0.16665362318840579</v>
      </c>
      <c r="F1534">
        <v>7.6974337812554361E-2</v>
      </c>
      <c r="G1534">
        <v>3.0383525051469736E-2</v>
      </c>
      <c r="H1534" t="b">
        <v>0</v>
      </c>
      <c r="I1534" t="b">
        <v>0</v>
      </c>
      <c r="J1534" t="b">
        <v>0</v>
      </c>
    </row>
    <row r="1535" spans="1:10" hidden="1" x14ac:dyDescent="0.2">
      <c r="A1535" t="s">
        <v>257</v>
      </c>
      <c r="B1535" t="str">
        <f>VLOOKUP(Table16[[#This Row],[Metabolite ID]],Table18[],2,FALSE)</f>
        <v>cysteine-glutathione disulfide</v>
      </c>
      <c r="C1535" t="s">
        <v>1120</v>
      </c>
      <c r="D1535">
        <v>599</v>
      </c>
      <c r="E1535">
        <v>-9.3151047256350289E-2</v>
      </c>
      <c r="F1535">
        <v>8.4232763927108184E-2</v>
      </c>
      <c r="G1535">
        <v>0.26877991025740017</v>
      </c>
      <c r="H1535" t="b">
        <v>0</v>
      </c>
      <c r="I1535" t="b">
        <v>0</v>
      </c>
      <c r="J1535" t="b">
        <v>0</v>
      </c>
    </row>
    <row r="1536" spans="1:10" hidden="1" x14ac:dyDescent="0.2">
      <c r="A1536" t="s">
        <v>257</v>
      </c>
      <c r="B1536" t="str">
        <f>VLOOKUP(Table16[[#This Row],[Metabolite ID]],Table18[],2,FALSE)</f>
        <v>cysteine-glutathione disulfide</v>
      </c>
      <c r="C1536" t="s">
        <v>1121</v>
      </c>
      <c r="D1536">
        <v>599</v>
      </c>
      <c r="E1536">
        <v>-0.24022562340653586</v>
      </c>
      <c r="F1536">
        <v>0.29223149682202587</v>
      </c>
      <c r="G1536">
        <v>0.41138245790369365</v>
      </c>
      <c r="H1536" t="b">
        <v>0</v>
      </c>
      <c r="I1536" t="b">
        <v>0</v>
      </c>
      <c r="J1536" t="b">
        <v>0</v>
      </c>
    </row>
    <row r="1537" spans="1:10" hidden="1" x14ac:dyDescent="0.2">
      <c r="A1537" t="s">
        <v>257</v>
      </c>
      <c r="B1537" t="str">
        <f>VLOOKUP(Table16[[#This Row],[Metabolite ID]],Table18[],2,FALSE)</f>
        <v>cysteine-glutathione disulfide</v>
      </c>
      <c r="C1537" t="s">
        <v>1122</v>
      </c>
      <c r="D1537">
        <v>599</v>
      </c>
      <c r="E1537">
        <v>8.0297104618214377E-3</v>
      </c>
      <c r="F1537">
        <v>0.18640666718101892</v>
      </c>
      <c r="G1537">
        <v>0.96565508657215515</v>
      </c>
      <c r="H1537" t="b">
        <v>0</v>
      </c>
      <c r="I1537" t="b">
        <v>0</v>
      </c>
      <c r="J1537" t="b">
        <v>0</v>
      </c>
    </row>
    <row r="1538" spans="1:10" hidden="1" x14ac:dyDescent="0.2">
      <c r="A1538" t="s">
        <v>257</v>
      </c>
      <c r="B1538" t="str">
        <f>VLOOKUP(Table16[[#This Row],[Metabolite ID]],Table18[],2,FALSE)</f>
        <v>cysteine-glutathione disulfide</v>
      </c>
      <c r="C1538" t="s">
        <v>1123</v>
      </c>
      <c r="D1538">
        <v>599</v>
      </c>
      <c r="E1538">
        <v>4.2882920403467945E-2</v>
      </c>
      <c r="F1538">
        <v>0.14180397559363969</v>
      </c>
      <c r="G1538">
        <v>0.76244496872627987</v>
      </c>
      <c r="H1538" t="b">
        <v>0</v>
      </c>
      <c r="I1538" t="b">
        <v>0</v>
      </c>
      <c r="J1538" t="b">
        <v>0</v>
      </c>
    </row>
    <row r="1539" spans="1:10" x14ac:dyDescent="0.2">
      <c r="A1539" t="s">
        <v>390</v>
      </c>
      <c r="B1539" t="str">
        <f>VLOOKUP(Table16[[#This Row],[Metabolite ID]],Table18[],2,FALSE)</f>
        <v>gamma-glutamylmethionine</v>
      </c>
      <c r="C1539" t="s">
        <v>1116</v>
      </c>
      <c r="D1539">
        <v>599</v>
      </c>
      <c r="E1539">
        <v>-0.15597849687620843</v>
      </c>
      <c r="F1539">
        <v>4.914051463875882E-2</v>
      </c>
      <c r="G1539" s="6">
        <v>1.5028514996618971E-3</v>
      </c>
      <c r="H1539" t="b">
        <v>0</v>
      </c>
      <c r="I1539" t="b">
        <v>0</v>
      </c>
      <c r="J1539" t="b">
        <v>0</v>
      </c>
    </row>
    <row r="1540" spans="1:10" hidden="1" x14ac:dyDescent="0.2">
      <c r="A1540" t="s">
        <v>390</v>
      </c>
      <c r="B1540" t="str">
        <f>VLOOKUP(Table16[[#This Row],[Metabolite ID]],Table18[],2,FALSE)</f>
        <v>gamma-glutamylmethionine</v>
      </c>
      <c r="C1540" t="s">
        <v>1117</v>
      </c>
      <c r="D1540">
        <v>599</v>
      </c>
      <c r="E1540">
        <v>-0.15597849687620843</v>
      </c>
      <c r="F1540">
        <v>4.8128103928201812E-2</v>
      </c>
      <c r="G1540">
        <v>1.1915189014578519E-3</v>
      </c>
      <c r="H1540" t="b">
        <v>0</v>
      </c>
      <c r="I1540" t="b">
        <v>0</v>
      </c>
      <c r="J1540" t="b">
        <v>0</v>
      </c>
    </row>
    <row r="1541" spans="1:10" hidden="1" x14ac:dyDescent="0.2">
      <c r="A1541" t="s">
        <v>390</v>
      </c>
      <c r="B1541" t="str">
        <f>VLOOKUP(Table16[[#This Row],[Metabolite ID]],Table18[],2,FALSE)</f>
        <v>gamma-glutamylmethionine</v>
      </c>
      <c r="C1541" t="s">
        <v>1118</v>
      </c>
      <c r="D1541">
        <v>599</v>
      </c>
      <c r="E1541">
        <v>-0.15561947721645669</v>
      </c>
      <c r="F1541">
        <v>4.8600713093084502E-2</v>
      </c>
      <c r="G1541">
        <v>1.3647705760723443E-3</v>
      </c>
      <c r="H1541" t="b">
        <v>0</v>
      </c>
      <c r="I1541" t="b">
        <v>0</v>
      </c>
      <c r="J1541" t="b">
        <v>0</v>
      </c>
    </row>
    <row r="1542" spans="1:10" hidden="1" x14ac:dyDescent="0.2">
      <c r="A1542" t="s">
        <v>390</v>
      </c>
      <c r="B1542" t="str">
        <f>VLOOKUP(Table16[[#This Row],[Metabolite ID]],Table18[],2,FALSE)</f>
        <v>gamma-glutamylmethionine</v>
      </c>
      <c r="C1542" t="s">
        <v>1119</v>
      </c>
      <c r="D1542">
        <v>599</v>
      </c>
      <c r="E1542">
        <v>-0.16142218045112783</v>
      </c>
      <c r="F1542">
        <v>7.3201040170606302E-2</v>
      </c>
      <c r="G1542">
        <v>2.7440785049697904E-2</v>
      </c>
      <c r="H1542" t="b">
        <v>0</v>
      </c>
      <c r="I1542" t="b">
        <v>0</v>
      </c>
      <c r="J1542" t="b">
        <v>0</v>
      </c>
    </row>
    <row r="1543" spans="1:10" hidden="1" x14ac:dyDescent="0.2">
      <c r="A1543" t="s">
        <v>390</v>
      </c>
      <c r="B1543" t="str">
        <f>VLOOKUP(Table16[[#This Row],[Metabolite ID]],Table18[],2,FALSE)</f>
        <v>gamma-glutamylmethionine</v>
      </c>
      <c r="C1543" t="s">
        <v>1120</v>
      </c>
      <c r="D1543">
        <v>599</v>
      </c>
      <c r="E1543">
        <v>-0.16092447539067886</v>
      </c>
      <c r="F1543">
        <v>7.9436362916637859E-2</v>
      </c>
      <c r="G1543">
        <v>4.2782326850113336E-2</v>
      </c>
      <c r="H1543" t="b">
        <v>0</v>
      </c>
      <c r="I1543" t="b">
        <v>0</v>
      </c>
      <c r="J1543" t="b">
        <v>0</v>
      </c>
    </row>
    <row r="1544" spans="1:10" hidden="1" x14ac:dyDescent="0.2">
      <c r="A1544" t="s">
        <v>390</v>
      </c>
      <c r="B1544" t="str">
        <f>VLOOKUP(Table16[[#This Row],[Metabolite ID]],Table18[],2,FALSE)</f>
        <v>gamma-glutamylmethionine</v>
      </c>
      <c r="C1544" t="s">
        <v>1121</v>
      </c>
      <c r="D1544">
        <v>599</v>
      </c>
      <c r="E1544">
        <v>-6.8204429425600566E-2</v>
      </c>
      <c r="F1544">
        <v>0.26421752977119539</v>
      </c>
      <c r="G1544">
        <v>0.79638967268668204</v>
      </c>
      <c r="H1544" t="b">
        <v>0</v>
      </c>
      <c r="I1544" t="b">
        <v>0</v>
      </c>
      <c r="J1544" t="b">
        <v>0</v>
      </c>
    </row>
    <row r="1545" spans="1:10" hidden="1" x14ac:dyDescent="0.2">
      <c r="A1545" t="s">
        <v>390</v>
      </c>
      <c r="B1545" t="str">
        <f>VLOOKUP(Table16[[#This Row],[Metabolite ID]],Table18[],2,FALSE)</f>
        <v>gamma-glutamylmethionine</v>
      </c>
      <c r="C1545" t="s">
        <v>1122</v>
      </c>
      <c r="D1545">
        <v>599</v>
      </c>
      <c r="E1545">
        <v>-0.16813933811641313</v>
      </c>
      <c r="F1545">
        <v>0.18102211791630973</v>
      </c>
      <c r="G1545">
        <v>0.35335034002516552</v>
      </c>
      <c r="H1545" t="b">
        <v>0</v>
      </c>
      <c r="I1545" t="b">
        <v>0</v>
      </c>
      <c r="J1545" t="b">
        <v>0</v>
      </c>
    </row>
    <row r="1546" spans="1:10" hidden="1" x14ac:dyDescent="0.2">
      <c r="A1546" t="s">
        <v>390</v>
      </c>
      <c r="B1546" t="str">
        <f>VLOOKUP(Table16[[#This Row],[Metabolite ID]],Table18[],2,FALSE)</f>
        <v>gamma-glutamylmethionine</v>
      </c>
      <c r="C1546" t="s">
        <v>1123</v>
      </c>
      <c r="D1546">
        <v>599</v>
      </c>
      <c r="E1546">
        <v>-5.6755775799661741E-2</v>
      </c>
      <c r="F1546">
        <v>0.13616358758478844</v>
      </c>
      <c r="G1546">
        <v>0.67695952899867551</v>
      </c>
      <c r="H1546" t="b">
        <v>0</v>
      </c>
      <c r="I1546" t="b">
        <v>0</v>
      </c>
      <c r="J1546" t="b">
        <v>0</v>
      </c>
    </row>
    <row r="1547" spans="1:10" x14ac:dyDescent="0.2">
      <c r="A1547" t="s">
        <v>711</v>
      </c>
      <c r="B1547" t="str">
        <f>VLOOKUP(Table16[[#This Row],[Metabolite ID]],Table18[],2,FALSE)</f>
        <v>1-stearoyl-2-docosapentaenoyl-GPC (18:0/22:5n3)*</v>
      </c>
      <c r="C1547" t="s">
        <v>1116</v>
      </c>
      <c r="D1547">
        <v>599</v>
      </c>
      <c r="E1547">
        <v>0.1581525666826962</v>
      </c>
      <c r="F1547">
        <v>5.0310681651706095E-2</v>
      </c>
      <c r="G1547" s="6">
        <v>1.6692977109310178E-3</v>
      </c>
      <c r="H1547" t="b">
        <v>0</v>
      </c>
      <c r="I1547" t="b">
        <v>0</v>
      </c>
      <c r="J1547" t="b">
        <v>0</v>
      </c>
    </row>
    <row r="1548" spans="1:10" hidden="1" x14ac:dyDescent="0.2">
      <c r="A1548" t="s">
        <v>711</v>
      </c>
      <c r="B1548" t="str">
        <f>VLOOKUP(Table16[[#This Row],[Metabolite ID]],Table18[],2,FALSE)</f>
        <v>1-stearoyl-2-docosapentaenoyl-GPC (18:0/22:5n3)*</v>
      </c>
      <c r="C1548" t="s">
        <v>1117</v>
      </c>
      <c r="D1548">
        <v>599</v>
      </c>
      <c r="E1548">
        <v>0.1581525666826962</v>
      </c>
      <c r="F1548">
        <v>4.7737645721840347E-2</v>
      </c>
      <c r="G1548">
        <v>9.2316560612790567E-4</v>
      </c>
      <c r="H1548" t="b">
        <v>0</v>
      </c>
      <c r="I1548" t="b">
        <v>0</v>
      </c>
      <c r="J1548" t="b">
        <v>0</v>
      </c>
    </row>
    <row r="1549" spans="1:10" hidden="1" x14ac:dyDescent="0.2">
      <c r="A1549" t="s">
        <v>711</v>
      </c>
      <c r="B1549" t="str">
        <f>VLOOKUP(Table16[[#This Row],[Metabolite ID]],Table18[],2,FALSE)</f>
        <v>1-stearoyl-2-docosapentaenoyl-GPC (18:0/22:5n3)*</v>
      </c>
      <c r="C1549" t="s">
        <v>1118</v>
      </c>
      <c r="D1549">
        <v>599</v>
      </c>
      <c r="E1549">
        <v>0.15961332436421891</v>
      </c>
      <c r="F1549">
        <v>4.8237798364966507E-2</v>
      </c>
      <c r="G1549">
        <v>9.3668323929959869E-4</v>
      </c>
      <c r="H1549" t="b">
        <v>0</v>
      </c>
      <c r="I1549" t="b">
        <v>0</v>
      </c>
      <c r="J1549" t="b">
        <v>0</v>
      </c>
    </row>
    <row r="1550" spans="1:10" hidden="1" x14ac:dyDescent="0.2">
      <c r="A1550" t="s">
        <v>711</v>
      </c>
      <c r="B1550" t="str">
        <f>VLOOKUP(Table16[[#This Row],[Metabolite ID]],Table18[],2,FALSE)</f>
        <v>1-stearoyl-2-docosapentaenoyl-GPC (18:0/22:5n3)*</v>
      </c>
      <c r="C1550" t="s">
        <v>1119</v>
      </c>
      <c r="D1550">
        <v>599</v>
      </c>
      <c r="E1550">
        <v>0.1738038961038961</v>
      </c>
      <c r="F1550">
        <v>7.3999235154558279E-2</v>
      </c>
      <c r="G1550">
        <v>1.8837784883752172E-2</v>
      </c>
      <c r="H1550" t="b">
        <v>0</v>
      </c>
      <c r="I1550" t="b">
        <v>0</v>
      </c>
      <c r="J1550" t="b">
        <v>0</v>
      </c>
    </row>
    <row r="1551" spans="1:10" hidden="1" x14ac:dyDescent="0.2">
      <c r="A1551" t="s">
        <v>711</v>
      </c>
      <c r="B1551" t="str">
        <f>VLOOKUP(Table16[[#This Row],[Metabolite ID]],Table18[],2,FALSE)</f>
        <v>1-stearoyl-2-docosapentaenoyl-GPC (18:0/22:5n3)*</v>
      </c>
      <c r="C1551" t="s">
        <v>1120</v>
      </c>
      <c r="D1551">
        <v>599</v>
      </c>
      <c r="E1551">
        <v>0.2089772443703691</v>
      </c>
      <c r="F1551">
        <v>7.8833565281124174E-2</v>
      </c>
      <c r="G1551">
        <v>8.0285607456231489E-3</v>
      </c>
      <c r="H1551" t="b">
        <v>0</v>
      </c>
      <c r="I1551" t="b">
        <v>0</v>
      </c>
      <c r="J1551" t="b">
        <v>0</v>
      </c>
    </row>
    <row r="1552" spans="1:10" hidden="1" x14ac:dyDescent="0.2">
      <c r="A1552" t="s">
        <v>711</v>
      </c>
      <c r="B1552" t="str">
        <f>VLOOKUP(Table16[[#This Row],[Metabolite ID]],Table18[],2,FALSE)</f>
        <v>1-stearoyl-2-docosapentaenoyl-GPC (18:0/22:5n3)*</v>
      </c>
      <c r="C1552" t="s">
        <v>1121</v>
      </c>
      <c r="D1552">
        <v>599</v>
      </c>
      <c r="E1552">
        <v>0.33930284525325582</v>
      </c>
      <c r="F1552">
        <v>0.26724960686186328</v>
      </c>
      <c r="G1552">
        <v>0.20471733659167701</v>
      </c>
      <c r="H1552" t="b">
        <v>0</v>
      </c>
      <c r="I1552" t="b">
        <v>0</v>
      </c>
      <c r="J1552" t="b">
        <v>0</v>
      </c>
    </row>
    <row r="1553" spans="1:10" hidden="1" x14ac:dyDescent="0.2">
      <c r="A1553" t="s">
        <v>711</v>
      </c>
      <c r="B1553" t="str">
        <f>VLOOKUP(Table16[[#This Row],[Metabolite ID]],Table18[],2,FALSE)</f>
        <v>1-stearoyl-2-docosapentaenoyl-GPC (18:0/22:5n3)*</v>
      </c>
      <c r="C1553" t="s">
        <v>1122</v>
      </c>
      <c r="D1553">
        <v>599</v>
      </c>
      <c r="E1553">
        <v>0.36242229251355429</v>
      </c>
      <c r="F1553">
        <v>0.22727255247880737</v>
      </c>
      <c r="G1553">
        <v>0.11131678710242998</v>
      </c>
      <c r="H1553" t="b">
        <v>0</v>
      </c>
      <c r="I1553" t="b">
        <v>0</v>
      </c>
      <c r="J1553" t="b">
        <v>0</v>
      </c>
    </row>
    <row r="1554" spans="1:10" hidden="1" x14ac:dyDescent="0.2">
      <c r="A1554" t="s">
        <v>711</v>
      </c>
      <c r="B1554" t="str">
        <f>VLOOKUP(Table16[[#This Row],[Metabolite ID]],Table18[],2,FALSE)</f>
        <v>1-stearoyl-2-docosapentaenoyl-GPC (18:0/22:5n3)*</v>
      </c>
      <c r="C1554" t="s">
        <v>1123</v>
      </c>
      <c r="D1554">
        <v>599</v>
      </c>
      <c r="E1554">
        <v>0.32665405401857095</v>
      </c>
      <c r="F1554">
        <v>0.13929466765239765</v>
      </c>
      <c r="G1554">
        <v>1.9350684822838769E-2</v>
      </c>
      <c r="H1554" t="b">
        <v>0</v>
      </c>
      <c r="I1554" t="b">
        <v>0</v>
      </c>
      <c r="J1554" t="b">
        <v>0</v>
      </c>
    </row>
    <row r="1555" spans="1:10" x14ac:dyDescent="0.2">
      <c r="A1555" t="s">
        <v>131</v>
      </c>
      <c r="B1555" t="str">
        <f>VLOOKUP(Table16[[#This Row],[Metabolite ID]],Table18[],2,FALSE)</f>
        <v>tartronate (hydroxymalonate)</v>
      </c>
      <c r="C1555" t="s">
        <v>1116</v>
      </c>
      <c r="D1555">
        <v>599</v>
      </c>
      <c r="E1555">
        <v>-0.1528101599470699</v>
      </c>
      <c r="F1555">
        <v>4.8822341714924083E-2</v>
      </c>
      <c r="G1555" s="6">
        <v>1.7485225484676352E-3</v>
      </c>
      <c r="H1555" t="b">
        <v>0</v>
      </c>
      <c r="I1555" t="b">
        <v>0</v>
      </c>
      <c r="J1555" t="b">
        <v>0</v>
      </c>
    </row>
    <row r="1556" spans="1:10" hidden="1" x14ac:dyDescent="0.2">
      <c r="A1556" t="s">
        <v>131</v>
      </c>
      <c r="B1556" t="str">
        <f>VLOOKUP(Table16[[#This Row],[Metabolite ID]],Table18[],2,FALSE)</f>
        <v>tartronate (hydroxymalonate)</v>
      </c>
      <c r="C1556" t="s">
        <v>1117</v>
      </c>
      <c r="D1556">
        <v>599</v>
      </c>
      <c r="E1556">
        <v>-0.1528101599470699</v>
      </c>
      <c r="F1556">
        <v>4.8822341714924083E-2</v>
      </c>
      <c r="G1556">
        <v>1.7485225484676352E-3</v>
      </c>
      <c r="H1556" t="b">
        <v>0</v>
      </c>
      <c r="I1556" t="b">
        <v>0</v>
      </c>
      <c r="J1556" t="b">
        <v>0</v>
      </c>
    </row>
    <row r="1557" spans="1:10" hidden="1" x14ac:dyDescent="0.2">
      <c r="A1557" t="s">
        <v>131</v>
      </c>
      <c r="B1557" t="str">
        <f>VLOOKUP(Table16[[#This Row],[Metabolite ID]],Table18[],2,FALSE)</f>
        <v>tartronate (hydroxymalonate)</v>
      </c>
      <c r="C1557" t="s">
        <v>1118</v>
      </c>
      <c r="D1557">
        <v>599</v>
      </c>
      <c r="E1557">
        <v>-0.15248994448700576</v>
      </c>
      <c r="F1557">
        <v>4.9242892842317788E-2</v>
      </c>
      <c r="G1557">
        <v>1.9569479974243108E-3</v>
      </c>
      <c r="H1557" t="b">
        <v>0</v>
      </c>
      <c r="I1557" t="b">
        <v>0</v>
      </c>
      <c r="J1557" t="b">
        <v>0</v>
      </c>
    </row>
    <row r="1558" spans="1:10" hidden="1" x14ac:dyDescent="0.2">
      <c r="A1558" t="s">
        <v>131</v>
      </c>
      <c r="B1558" t="str">
        <f>VLOOKUP(Table16[[#This Row],[Metabolite ID]],Table18[],2,FALSE)</f>
        <v>tartronate (hydroxymalonate)</v>
      </c>
      <c r="C1558" t="s">
        <v>1119</v>
      </c>
      <c r="D1558">
        <v>599</v>
      </c>
      <c r="E1558">
        <v>-0.12176016949152542</v>
      </c>
      <c r="F1558">
        <v>7.3509179050961965E-2</v>
      </c>
      <c r="G1558">
        <v>9.764203784824993E-2</v>
      </c>
      <c r="H1558" t="b">
        <v>0</v>
      </c>
      <c r="I1558" t="b">
        <v>0</v>
      </c>
      <c r="J1558" t="b">
        <v>0</v>
      </c>
    </row>
    <row r="1559" spans="1:10" hidden="1" x14ac:dyDescent="0.2">
      <c r="A1559" t="s">
        <v>131</v>
      </c>
      <c r="B1559" t="str">
        <f>VLOOKUP(Table16[[#This Row],[Metabolite ID]],Table18[],2,FALSE)</f>
        <v>tartronate (hydroxymalonate)</v>
      </c>
      <c r="C1559" t="s">
        <v>1120</v>
      </c>
      <c r="D1559">
        <v>599</v>
      </c>
      <c r="E1559">
        <v>-0.11145780339914106</v>
      </c>
      <c r="F1559">
        <v>8.4639001802168878E-2</v>
      </c>
      <c r="G1559">
        <v>0.18788520998088531</v>
      </c>
      <c r="H1559" t="b">
        <v>0</v>
      </c>
      <c r="I1559" t="b">
        <v>0</v>
      </c>
      <c r="J1559" t="b">
        <v>0</v>
      </c>
    </row>
    <row r="1560" spans="1:10" hidden="1" x14ac:dyDescent="0.2">
      <c r="A1560" t="s">
        <v>131</v>
      </c>
      <c r="B1560" t="str">
        <f>VLOOKUP(Table16[[#This Row],[Metabolite ID]],Table18[],2,FALSE)</f>
        <v>tartronate (hydroxymalonate)</v>
      </c>
      <c r="C1560" t="s">
        <v>1121</v>
      </c>
      <c r="D1560">
        <v>599</v>
      </c>
      <c r="E1560">
        <v>-4.2708097992187E-2</v>
      </c>
      <c r="F1560">
        <v>0.25791933089940794</v>
      </c>
      <c r="G1560">
        <v>0.86853791247003276</v>
      </c>
      <c r="H1560" t="b">
        <v>0</v>
      </c>
      <c r="I1560" t="b">
        <v>0</v>
      </c>
      <c r="J1560" t="b">
        <v>0</v>
      </c>
    </row>
    <row r="1561" spans="1:10" hidden="1" x14ac:dyDescent="0.2">
      <c r="A1561" t="s">
        <v>131</v>
      </c>
      <c r="B1561" t="str">
        <f>VLOOKUP(Table16[[#This Row],[Metabolite ID]],Table18[],2,FALSE)</f>
        <v>tartronate (hydroxymalonate)</v>
      </c>
      <c r="C1561" t="s">
        <v>1122</v>
      </c>
      <c r="D1561">
        <v>599</v>
      </c>
      <c r="E1561">
        <v>-8.5400589300159702E-2</v>
      </c>
      <c r="F1561">
        <v>0.18452365359689682</v>
      </c>
      <c r="G1561">
        <v>0.64366427845223317</v>
      </c>
      <c r="H1561" t="b">
        <v>0</v>
      </c>
      <c r="I1561" t="b">
        <v>0</v>
      </c>
      <c r="J1561" t="b">
        <v>0</v>
      </c>
    </row>
    <row r="1562" spans="1:10" hidden="1" x14ac:dyDescent="0.2">
      <c r="A1562" t="s">
        <v>131</v>
      </c>
      <c r="B1562" t="str">
        <f>VLOOKUP(Table16[[#This Row],[Metabolite ID]],Table18[],2,FALSE)</f>
        <v>tartronate (hydroxymalonate)</v>
      </c>
      <c r="C1562" t="s">
        <v>1123</v>
      </c>
      <c r="D1562">
        <v>599</v>
      </c>
      <c r="E1562">
        <v>3.4557365057524783E-2</v>
      </c>
      <c r="F1562">
        <v>0.13531438428474715</v>
      </c>
      <c r="G1562">
        <v>0.79851313820787273</v>
      </c>
      <c r="H1562" t="b">
        <v>0</v>
      </c>
      <c r="I1562" t="b">
        <v>0</v>
      </c>
      <c r="J1562" t="b">
        <v>0</v>
      </c>
    </row>
    <row r="1563" spans="1:10" x14ac:dyDescent="0.2">
      <c r="A1563" t="s">
        <v>366</v>
      </c>
      <c r="B1563" t="str">
        <f>VLOOKUP(Table16[[#This Row],[Metabolite ID]],Table18[],2,FALSE)</f>
        <v>N-delta-acetylornithine</v>
      </c>
      <c r="C1563" t="s">
        <v>1116</v>
      </c>
      <c r="D1563">
        <v>599</v>
      </c>
      <c r="E1563">
        <v>-0.15225442036645329</v>
      </c>
      <c r="F1563">
        <v>4.8690871334315919E-2</v>
      </c>
      <c r="G1563" s="6">
        <v>1.7662379167298849E-3</v>
      </c>
      <c r="H1563" t="b">
        <v>0</v>
      </c>
      <c r="I1563" t="b">
        <v>0</v>
      </c>
      <c r="J1563" t="b">
        <v>0</v>
      </c>
    </row>
    <row r="1564" spans="1:10" hidden="1" x14ac:dyDescent="0.2">
      <c r="A1564" t="s">
        <v>366</v>
      </c>
      <c r="B1564" t="str">
        <f>VLOOKUP(Table16[[#This Row],[Metabolite ID]],Table18[],2,FALSE)</f>
        <v>N-delta-acetylornithine</v>
      </c>
      <c r="C1564" t="s">
        <v>1117</v>
      </c>
      <c r="D1564">
        <v>599</v>
      </c>
      <c r="E1564">
        <v>-0.15225442036645329</v>
      </c>
      <c r="F1564">
        <v>4.7631850041508501E-2</v>
      </c>
      <c r="G1564">
        <v>1.3911380671519983E-3</v>
      </c>
      <c r="H1564" t="b">
        <v>0</v>
      </c>
      <c r="I1564" t="b">
        <v>0</v>
      </c>
      <c r="J1564" t="b">
        <v>0</v>
      </c>
    </row>
    <row r="1565" spans="1:10" hidden="1" x14ac:dyDescent="0.2">
      <c r="A1565" t="s">
        <v>366</v>
      </c>
      <c r="B1565" t="str">
        <f>VLOOKUP(Table16[[#This Row],[Metabolite ID]],Table18[],2,FALSE)</f>
        <v>N-delta-acetylornithine</v>
      </c>
      <c r="C1565" t="s">
        <v>1118</v>
      </c>
      <c r="D1565">
        <v>599</v>
      </c>
      <c r="E1565">
        <v>-0.15190484375538982</v>
      </c>
      <c r="F1565">
        <v>4.8094143855029754E-2</v>
      </c>
      <c r="G1565">
        <v>1.5858907444919381E-3</v>
      </c>
      <c r="H1565" t="b">
        <v>0</v>
      </c>
      <c r="I1565" t="b">
        <v>0</v>
      </c>
      <c r="J1565" t="b">
        <v>0</v>
      </c>
    </row>
    <row r="1566" spans="1:10" hidden="1" x14ac:dyDescent="0.2">
      <c r="A1566" t="s">
        <v>366</v>
      </c>
      <c r="B1566" t="str">
        <f>VLOOKUP(Table16[[#This Row],[Metabolite ID]],Table18[],2,FALSE)</f>
        <v>N-delta-acetylornithine</v>
      </c>
      <c r="C1566" t="s">
        <v>1119</v>
      </c>
      <c r="D1566">
        <v>599</v>
      </c>
      <c r="E1566">
        <v>-0.13321463414634144</v>
      </c>
      <c r="F1566">
        <v>7.0512990978883347E-2</v>
      </c>
      <c r="G1566">
        <v>5.886220141818601E-2</v>
      </c>
      <c r="H1566" t="b">
        <v>0</v>
      </c>
      <c r="I1566" t="b">
        <v>0</v>
      </c>
      <c r="J1566" t="b">
        <v>0</v>
      </c>
    </row>
    <row r="1567" spans="1:10" hidden="1" x14ac:dyDescent="0.2">
      <c r="A1567" t="s">
        <v>366</v>
      </c>
      <c r="B1567" t="str">
        <f>VLOOKUP(Table16[[#This Row],[Metabolite ID]],Table18[],2,FALSE)</f>
        <v>N-delta-acetylornithine</v>
      </c>
      <c r="C1567" t="s">
        <v>1120</v>
      </c>
      <c r="D1567">
        <v>599</v>
      </c>
      <c r="E1567">
        <v>-0.14923216036100692</v>
      </c>
      <c r="F1567">
        <v>7.9447361476987791E-2</v>
      </c>
      <c r="G1567">
        <v>6.0329499773488095E-2</v>
      </c>
      <c r="H1567" t="b">
        <v>0</v>
      </c>
      <c r="I1567" t="b">
        <v>0</v>
      </c>
      <c r="J1567" t="b">
        <v>0</v>
      </c>
    </row>
    <row r="1568" spans="1:10" hidden="1" x14ac:dyDescent="0.2">
      <c r="A1568" t="s">
        <v>366</v>
      </c>
      <c r="B1568" t="str">
        <f>VLOOKUP(Table16[[#This Row],[Metabolite ID]],Table18[],2,FALSE)</f>
        <v>N-delta-acetylornithine</v>
      </c>
      <c r="C1568" t="s">
        <v>1121</v>
      </c>
      <c r="D1568">
        <v>599</v>
      </c>
      <c r="E1568">
        <v>7.6948878209184279E-2</v>
      </c>
      <c r="F1568">
        <v>0.27582818208506255</v>
      </c>
      <c r="G1568">
        <v>0.78036126269094463</v>
      </c>
      <c r="H1568" t="b">
        <v>0</v>
      </c>
      <c r="I1568" t="b">
        <v>0</v>
      </c>
      <c r="J1568" t="b">
        <v>0</v>
      </c>
    </row>
    <row r="1569" spans="1:10" hidden="1" x14ac:dyDescent="0.2">
      <c r="A1569" t="s">
        <v>366</v>
      </c>
      <c r="B1569" t="str">
        <f>VLOOKUP(Table16[[#This Row],[Metabolite ID]],Table18[],2,FALSE)</f>
        <v>N-delta-acetylornithine</v>
      </c>
      <c r="C1569" t="s">
        <v>1122</v>
      </c>
      <c r="D1569">
        <v>599</v>
      </c>
      <c r="E1569">
        <v>-0.2063832214898369</v>
      </c>
      <c r="F1569">
        <v>0.19801493166781109</v>
      </c>
      <c r="G1569">
        <v>0.29771190462154001</v>
      </c>
      <c r="H1569" t="b">
        <v>0</v>
      </c>
      <c r="I1569" t="b">
        <v>0</v>
      </c>
      <c r="J1569" t="b">
        <v>0</v>
      </c>
    </row>
    <row r="1570" spans="1:10" hidden="1" x14ac:dyDescent="0.2">
      <c r="A1570" t="s">
        <v>366</v>
      </c>
      <c r="B1570" t="str">
        <f>VLOOKUP(Table16[[#This Row],[Metabolite ID]],Table18[],2,FALSE)</f>
        <v>N-delta-acetylornithine</v>
      </c>
      <c r="C1570" t="s">
        <v>1123</v>
      </c>
      <c r="D1570">
        <v>599</v>
      </c>
      <c r="E1570">
        <v>-0.11650187602935423</v>
      </c>
      <c r="F1570">
        <v>0.13501326765951688</v>
      </c>
      <c r="G1570">
        <v>0.38854332205131747</v>
      </c>
      <c r="H1570" t="b">
        <v>0</v>
      </c>
      <c r="I1570" t="b">
        <v>0</v>
      </c>
      <c r="J1570" t="b">
        <v>0</v>
      </c>
    </row>
    <row r="1571" spans="1:10" x14ac:dyDescent="0.2">
      <c r="A1571" t="s">
        <v>229</v>
      </c>
      <c r="B1571" t="str">
        <f>VLOOKUP(Table16[[#This Row],[Metabolite ID]],Table18[],2,FALSE)</f>
        <v>bradykinin, hydroxy-pro(3)</v>
      </c>
      <c r="C1571" t="s">
        <v>1116</v>
      </c>
      <c r="D1571">
        <v>597</v>
      </c>
      <c r="E1571">
        <v>-0.28388923540234662</v>
      </c>
      <c r="F1571">
        <v>9.1047088608204763E-2</v>
      </c>
      <c r="G1571" s="6">
        <v>1.8205286037571238E-3</v>
      </c>
      <c r="H1571" t="b">
        <v>0</v>
      </c>
      <c r="I1571" t="b">
        <v>0</v>
      </c>
      <c r="J1571" t="b">
        <v>0</v>
      </c>
    </row>
    <row r="1572" spans="1:10" hidden="1" x14ac:dyDescent="0.2">
      <c r="A1572" t="s">
        <v>229</v>
      </c>
      <c r="B1572" t="str">
        <f>VLOOKUP(Table16[[#This Row],[Metabolite ID]],Table18[],2,FALSE)</f>
        <v>bradykinin, hydroxy-pro(3)</v>
      </c>
      <c r="C1572" t="s">
        <v>1117</v>
      </c>
      <c r="D1572">
        <v>597</v>
      </c>
      <c r="E1572">
        <v>-0.28388923540234662</v>
      </c>
      <c r="F1572">
        <v>9.1047088608204763E-2</v>
      </c>
      <c r="G1572">
        <v>1.8205286037571238E-3</v>
      </c>
      <c r="H1572" t="b">
        <v>0</v>
      </c>
      <c r="I1572" t="b">
        <v>0</v>
      </c>
      <c r="J1572" t="b">
        <v>0</v>
      </c>
    </row>
    <row r="1573" spans="1:10" hidden="1" x14ac:dyDescent="0.2">
      <c r="A1573" t="s">
        <v>229</v>
      </c>
      <c r="B1573" t="str">
        <f>VLOOKUP(Table16[[#This Row],[Metabolite ID]],Table18[],2,FALSE)</f>
        <v>bradykinin, hydroxy-pro(3)</v>
      </c>
      <c r="C1573" t="s">
        <v>1118</v>
      </c>
      <c r="D1573">
        <v>597</v>
      </c>
      <c r="E1573">
        <v>-0.2794138695077405</v>
      </c>
      <c r="F1573">
        <v>9.189288855942862E-2</v>
      </c>
      <c r="G1573">
        <v>2.360701361472606E-3</v>
      </c>
      <c r="H1573" t="b">
        <v>0</v>
      </c>
      <c r="I1573" t="b">
        <v>0</v>
      </c>
      <c r="J1573" t="b">
        <v>0</v>
      </c>
    </row>
    <row r="1574" spans="1:10" hidden="1" x14ac:dyDescent="0.2">
      <c r="A1574" t="s">
        <v>229</v>
      </c>
      <c r="B1574" t="str">
        <f>VLOOKUP(Table16[[#This Row],[Metabolite ID]],Table18[],2,FALSE)</f>
        <v>bradykinin, hydroxy-pro(3)</v>
      </c>
      <c r="C1574" t="s">
        <v>1119</v>
      </c>
      <c r="D1574">
        <v>597</v>
      </c>
      <c r="E1574">
        <v>-0.17576470588235291</v>
      </c>
      <c r="F1574">
        <v>0.13604276449202238</v>
      </c>
      <c r="G1574">
        <v>0.19636362533905863</v>
      </c>
      <c r="H1574" t="b">
        <v>0</v>
      </c>
      <c r="I1574" t="b">
        <v>0</v>
      </c>
      <c r="J1574" t="b">
        <v>0</v>
      </c>
    </row>
    <row r="1575" spans="1:10" hidden="1" x14ac:dyDescent="0.2">
      <c r="A1575" t="s">
        <v>229</v>
      </c>
      <c r="B1575" t="str">
        <f>VLOOKUP(Table16[[#This Row],[Metabolite ID]],Table18[],2,FALSE)</f>
        <v>bradykinin, hydroxy-pro(3)</v>
      </c>
      <c r="C1575" t="s">
        <v>1120</v>
      </c>
      <c r="D1575">
        <v>597</v>
      </c>
      <c r="E1575">
        <v>-0.30693334351042573</v>
      </c>
      <c r="F1575">
        <v>0.15416347249761331</v>
      </c>
      <c r="G1575">
        <v>4.648525908021766E-2</v>
      </c>
      <c r="H1575" t="b">
        <v>0</v>
      </c>
      <c r="I1575" t="b">
        <v>0</v>
      </c>
      <c r="J1575" t="b">
        <v>0</v>
      </c>
    </row>
    <row r="1576" spans="1:10" hidden="1" x14ac:dyDescent="0.2">
      <c r="A1576" t="s">
        <v>229</v>
      </c>
      <c r="B1576" t="str">
        <f>VLOOKUP(Table16[[#This Row],[Metabolite ID]],Table18[],2,FALSE)</f>
        <v>bradykinin, hydroxy-pro(3)</v>
      </c>
      <c r="C1576" t="s">
        <v>1121</v>
      </c>
      <c r="D1576">
        <v>597</v>
      </c>
      <c r="E1576">
        <v>9.4389558316294142E-2</v>
      </c>
      <c r="F1576">
        <v>0.56432807410012453</v>
      </c>
      <c r="G1576">
        <v>0.86722214754591509</v>
      </c>
      <c r="H1576" t="b">
        <v>0</v>
      </c>
      <c r="I1576" t="b">
        <v>0</v>
      </c>
      <c r="J1576" t="b">
        <v>0</v>
      </c>
    </row>
    <row r="1577" spans="1:10" hidden="1" x14ac:dyDescent="0.2">
      <c r="A1577" t="s">
        <v>229</v>
      </c>
      <c r="B1577" t="str">
        <f>VLOOKUP(Table16[[#This Row],[Metabolite ID]],Table18[],2,FALSE)</f>
        <v>bradykinin, hydroxy-pro(3)</v>
      </c>
      <c r="C1577" t="s">
        <v>1122</v>
      </c>
      <c r="D1577">
        <v>597</v>
      </c>
      <c r="E1577">
        <v>-0.25037535265322219</v>
      </c>
      <c r="F1577">
        <v>0.38749632551320384</v>
      </c>
      <c r="G1577">
        <v>0.51843994636755164</v>
      </c>
      <c r="H1577" t="b">
        <v>0</v>
      </c>
      <c r="I1577" t="b">
        <v>0</v>
      </c>
      <c r="J1577" t="b">
        <v>0</v>
      </c>
    </row>
    <row r="1578" spans="1:10" hidden="1" x14ac:dyDescent="0.2">
      <c r="A1578" t="s">
        <v>229</v>
      </c>
      <c r="B1578" t="str">
        <f>VLOOKUP(Table16[[#This Row],[Metabolite ID]],Table18[],2,FALSE)</f>
        <v>bradykinin, hydroxy-pro(3)</v>
      </c>
      <c r="C1578" t="s">
        <v>1123</v>
      </c>
      <c r="D1578">
        <v>597</v>
      </c>
      <c r="E1578">
        <v>-0.22462418162747189</v>
      </c>
      <c r="F1578">
        <v>0.25083156069106749</v>
      </c>
      <c r="G1578">
        <v>0.37087237455370192</v>
      </c>
      <c r="H1578" t="b">
        <v>0</v>
      </c>
      <c r="I1578" t="b">
        <v>0</v>
      </c>
      <c r="J1578" t="b">
        <v>0</v>
      </c>
    </row>
    <row r="1579" spans="1:10" x14ac:dyDescent="0.2">
      <c r="A1579" t="s">
        <v>175</v>
      </c>
      <c r="B1579" t="str">
        <f>VLOOKUP(Table16[[#This Row],[Metabolite ID]],Table18[],2,FALSE)</f>
        <v>sebacate (decanedioate)</v>
      </c>
      <c r="C1579" t="s">
        <v>1116</v>
      </c>
      <c r="D1579">
        <v>599</v>
      </c>
      <c r="E1579">
        <v>-0.15554161544383227</v>
      </c>
      <c r="F1579">
        <v>4.9992325315230068E-2</v>
      </c>
      <c r="G1579" s="6">
        <v>1.8625937166518729E-3</v>
      </c>
      <c r="H1579" t="b">
        <v>0</v>
      </c>
      <c r="I1579" t="b">
        <v>0</v>
      </c>
      <c r="J1579" t="b">
        <v>0</v>
      </c>
    </row>
    <row r="1580" spans="1:10" hidden="1" x14ac:dyDescent="0.2">
      <c r="A1580" t="s">
        <v>175</v>
      </c>
      <c r="B1580" t="str">
        <f>VLOOKUP(Table16[[#This Row],[Metabolite ID]],Table18[],2,FALSE)</f>
        <v>sebacate (decanedioate)</v>
      </c>
      <c r="C1580" t="s">
        <v>1117</v>
      </c>
      <c r="D1580">
        <v>599</v>
      </c>
      <c r="E1580">
        <v>-0.15554161544383227</v>
      </c>
      <c r="F1580">
        <v>4.9190819921202444E-2</v>
      </c>
      <c r="G1580">
        <v>1.5668690787184302E-3</v>
      </c>
      <c r="H1580" t="b">
        <v>0</v>
      </c>
      <c r="I1580" t="b">
        <v>0</v>
      </c>
      <c r="J1580" t="b">
        <v>0</v>
      </c>
    </row>
    <row r="1581" spans="1:10" hidden="1" x14ac:dyDescent="0.2">
      <c r="A1581" t="s">
        <v>175</v>
      </c>
      <c r="B1581" t="str">
        <f>VLOOKUP(Table16[[#This Row],[Metabolite ID]],Table18[],2,FALSE)</f>
        <v>sebacate (decanedioate)</v>
      </c>
      <c r="C1581" t="s">
        <v>1118</v>
      </c>
      <c r="D1581">
        <v>599</v>
      </c>
      <c r="E1581">
        <v>-0.15513538225420717</v>
      </c>
      <c r="F1581">
        <v>4.9673437089489861E-2</v>
      </c>
      <c r="G1581">
        <v>1.7895361762292957E-3</v>
      </c>
      <c r="H1581" t="b">
        <v>0</v>
      </c>
      <c r="I1581" t="b">
        <v>0</v>
      </c>
      <c r="J1581" t="b">
        <v>0</v>
      </c>
    </row>
    <row r="1582" spans="1:10" hidden="1" x14ac:dyDescent="0.2">
      <c r="A1582" t="s">
        <v>175</v>
      </c>
      <c r="B1582" t="str">
        <f>VLOOKUP(Table16[[#This Row],[Metabolite ID]],Table18[],2,FALSE)</f>
        <v>sebacate (decanedioate)</v>
      </c>
      <c r="C1582" t="s">
        <v>1119</v>
      </c>
      <c r="D1582">
        <v>599</v>
      </c>
      <c r="E1582">
        <v>-0.1335644927536232</v>
      </c>
      <c r="F1582">
        <v>7.6357341360292125E-2</v>
      </c>
      <c r="G1582">
        <v>8.0255930790974594E-2</v>
      </c>
      <c r="H1582" t="b">
        <v>0</v>
      </c>
      <c r="I1582" t="b">
        <v>0</v>
      </c>
      <c r="J1582" t="b">
        <v>0</v>
      </c>
    </row>
    <row r="1583" spans="1:10" hidden="1" x14ac:dyDescent="0.2">
      <c r="A1583" t="s">
        <v>175</v>
      </c>
      <c r="B1583" t="str">
        <f>VLOOKUP(Table16[[#This Row],[Metabolite ID]],Table18[],2,FALSE)</f>
        <v>sebacate (decanedioate)</v>
      </c>
      <c r="C1583" t="s">
        <v>1120</v>
      </c>
      <c r="D1583">
        <v>599</v>
      </c>
      <c r="E1583">
        <v>-3.1579726120285756E-2</v>
      </c>
      <c r="F1583">
        <v>8.4365939599427425E-2</v>
      </c>
      <c r="G1583">
        <v>0.70816742138732769</v>
      </c>
      <c r="H1583" t="b">
        <v>0</v>
      </c>
      <c r="I1583" t="b">
        <v>0</v>
      </c>
      <c r="J1583" t="b">
        <v>0</v>
      </c>
    </row>
    <row r="1584" spans="1:10" hidden="1" x14ac:dyDescent="0.2">
      <c r="A1584" t="s">
        <v>175</v>
      </c>
      <c r="B1584" t="str">
        <f>VLOOKUP(Table16[[#This Row],[Metabolite ID]],Table18[],2,FALSE)</f>
        <v>sebacate (decanedioate)</v>
      </c>
      <c r="C1584" t="s">
        <v>1121</v>
      </c>
      <c r="D1584">
        <v>599</v>
      </c>
      <c r="E1584">
        <v>-7.6886516788265524E-2</v>
      </c>
      <c r="F1584">
        <v>0.34146065763123251</v>
      </c>
      <c r="G1584">
        <v>0.8219243599498337</v>
      </c>
      <c r="H1584" t="b">
        <v>0</v>
      </c>
      <c r="I1584" t="b">
        <v>0</v>
      </c>
      <c r="J1584" t="b">
        <v>0</v>
      </c>
    </row>
    <row r="1585" spans="1:10" hidden="1" x14ac:dyDescent="0.2">
      <c r="A1585" t="s">
        <v>175</v>
      </c>
      <c r="B1585" t="str">
        <f>VLOOKUP(Table16[[#This Row],[Metabolite ID]],Table18[],2,FALSE)</f>
        <v>sebacate (decanedioate)</v>
      </c>
      <c r="C1585" t="s">
        <v>1122</v>
      </c>
      <c r="D1585">
        <v>599</v>
      </c>
      <c r="E1585">
        <v>0.12507158511830152</v>
      </c>
      <c r="F1585">
        <v>0.24713969584724529</v>
      </c>
      <c r="G1585">
        <v>0.61298947494472689</v>
      </c>
      <c r="H1585" t="b">
        <v>0</v>
      </c>
      <c r="I1585" t="b">
        <v>0</v>
      </c>
      <c r="J1585" t="b">
        <v>0</v>
      </c>
    </row>
    <row r="1586" spans="1:10" hidden="1" x14ac:dyDescent="0.2">
      <c r="A1586" t="s">
        <v>175</v>
      </c>
      <c r="B1586" t="str">
        <f>VLOOKUP(Table16[[#This Row],[Metabolite ID]],Table18[],2,FALSE)</f>
        <v>sebacate (decanedioate)</v>
      </c>
      <c r="C1586" t="s">
        <v>1123</v>
      </c>
      <c r="D1586">
        <v>599</v>
      </c>
      <c r="E1586">
        <v>9.0441916128916541E-2</v>
      </c>
      <c r="F1586">
        <v>0.13822085976909626</v>
      </c>
      <c r="G1586">
        <v>0.5131518535957762</v>
      </c>
      <c r="H1586" t="b">
        <v>0</v>
      </c>
      <c r="I1586" t="b">
        <v>0</v>
      </c>
      <c r="J1586" t="b">
        <v>0</v>
      </c>
    </row>
    <row r="1587" spans="1:10" x14ac:dyDescent="0.2">
      <c r="A1587" t="s">
        <v>143</v>
      </c>
      <c r="B1587" t="str">
        <f>VLOOKUP(Table16[[#This Row],[Metabolite ID]],Table18[],2,FALSE)</f>
        <v>homocitrulline</v>
      </c>
      <c r="C1587" t="s">
        <v>1116</v>
      </c>
      <c r="D1587">
        <v>599</v>
      </c>
      <c r="E1587">
        <v>-0.15679392104932699</v>
      </c>
      <c r="F1587">
        <v>5.0882731400270671E-2</v>
      </c>
      <c r="G1587" s="6">
        <v>2.0597700697814352E-3</v>
      </c>
      <c r="H1587" t="b">
        <v>0</v>
      </c>
      <c r="I1587" t="b">
        <v>0</v>
      </c>
      <c r="J1587" t="b">
        <v>0</v>
      </c>
    </row>
    <row r="1588" spans="1:10" hidden="1" x14ac:dyDescent="0.2">
      <c r="A1588" t="s">
        <v>143</v>
      </c>
      <c r="B1588" t="str">
        <f>VLOOKUP(Table16[[#This Row],[Metabolite ID]],Table18[],2,FALSE)</f>
        <v>homocitrulline</v>
      </c>
      <c r="C1588" t="s">
        <v>1117</v>
      </c>
      <c r="D1588">
        <v>599</v>
      </c>
      <c r="E1588">
        <v>-0.15679392104932699</v>
      </c>
      <c r="F1588">
        <v>4.9659705265395697E-2</v>
      </c>
      <c r="G1588">
        <v>1.5920077125289869E-3</v>
      </c>
      <c r="H1588" t="b">
        <v>0</v>
      </c>
      <c r="I1588" t="b">
        <v>0</v>
      </c>
      <c r="J1588" t="b">
        <v>0</v>
      </c>
    </row>
    <row r="1589" spans="1:10" hidden="1" x14ac:dyDescent="0.2">
      <c r="A1589" t="s">
        <v>143</v>
      </c>
      <c r="B1589" t="str">
        <f>VLOOKUP(Table16[[#This Row],[Metabolite ID]],Table18[],2,FALSE)</f>
        <v>homocitrulline</v>
      </c>
      <c r="C1589" t="s">
        <v>1118</v>
      </c>
      <c r="D1589">
        <v>599</v>
      </c>
      <c r="E1589">
        <v>-0.15642142651378707</v>
      </c>
      <c r="F1589">
        <v>5.0146534175525816E-2</v>
      </c>
      <c r="G1589">
        <v>1.8128935171672846E-3</v>
      </c>
      <c r="H1589" t="b">
        <v>0</v>
      </c>
      <c r="I1589" t="b">
        <v>0</v>
      </c>
      <c r="J1589" t="b">
        <v>0</v>
      </c>
    </row>
    <row r="1590" spans="1:10" hidden="1" x14ac:dyDescent="0.2">
      <c r="A1590" t="s">
        <v>143</v>
      </c>
      <c r="B1590" t="str">
        <f>VLOOKUP(Table16[[#This Row],[Metabolite ID]],Table18[],2,FALSE)</f>
        <v>homocitrulline</v>
      </c>
      <c r="C1590" t="s">
        <v>1119</v>
      </c>
      <c r="D1590">
        <v>599</v>
      </c>
      <c r="E1590">
        <v>-0.13891592920353982</v>
      </c>
      <c r="F1590">
        <v>7.4653385766861022E-2</v>
      </c>
      <c r="G1590">
        <v>6.2770705443977379E-2</v>
      </c>
      <c r="H1590" t="b">
        <v>0</v>
      </c>
      <c r="I1590" t="b">
        <v>0</v>
      </c>
      <c r="J1590" t="b">
        <v>0</v>
      </c>
    </row>
    <row r="1591" spans="1:10" hidden="1" x14ac:dyDescent="0.2">
      <c r="A1591" t="s">
        <v>143</v>
      </c>
      <c r="B1591" t="str">
        <f>VLOOKUP(Table16[[#This Row],[Metabolite ID]],Table18[],2,FALSE)</f>
        <v>homocitrulline</v>
      </c>
      <c r="C1591" t="s">
        <v>1120</v>
      </c>
      <c r="D1591">
        <v>599</v>
      </c>
      <c r="E1591">
        <v>-0.16809155588065264</v>
      </c>
      <c r="F1591">
        <v>8.3129468481370636E-2</v>
      </c>
      <c r="G1591">
        <v>4.3171666166755752E-2</v>
      </c>
      <c r="H1591" t="b">
        <v>0</v>
      </c>
      <c r="I1591" t="b">
        <v>0</v>
      </c>
      <c r="J1591" t="b">
        <v>0</v>
      </c>
    </row>
    <row r="1592" spans="1:10" hidden="1" x14ac:dyDescent="0.2">
      <c r="A1592" t="s">
        <v>143</v>
      </c>
      <c r="B1592" t="str">
        <f>VLOOKUP(Table16[[#This Row],[Metabolite ID]],Table18[],2,FALSE)</f>
        <v>homocitrulline</v>
      </c>
      <c r="C1592" t="s">
        <v>1121</v>
      </c>
      <c r="D1592">
        <v>599</v>
      </c>
      <c r="E1592">
        <v>-0.20069917801583603</v>
      </c>
      <c r="F1592">
        <v>0.26816117177220905</v>
      </c>
      <c r="G1592">
        <v>0.45449662801604551</v>
      </c>
      <c r="H1592" t="b">
        <v>0</v>
      </c>
      <c r="I1592" t="b">
        <v>0</v>
      </c>
      <c r="J1592" t="b">
        <v>0</v>
      </c>
    </row>
    <row r="1593" spans="1:10" hidden="1" x14ac:dyDescent="0.2">
      <c r="A1593" t="s">
        <v>143</v>
      </c>
      <c r="B1593" t="str">
        <f>VLOOKUP(Table16[[#This Row],[Metabolite ID]],Table18[],2,FALSE)</f>
        <v>homocitrulline</v>
      </c>
      <c r="C1593" t="s">
        <v>1122</v>
      </c>
      <c r="D1593">
        <v>599</v>
      </c>
      <c r="E1593">
        <v>-0.20069917801583603</v>
      </c>
      <c r="F1593">
        <v>0.18002811100657129</v>
      </c>
      <c r="G1593">
        <v>0.26537482207411361</v>
      </c>
      <c r="H1593" t="b">
        <v>0</v>
      </c>
      <c r="I1593" t="b">
        <v>0</v>
      </c>
      <c r="J1593" t="b">
        <v>0</v>
      </c>
    </row>
    <row r="1594" spans="1:10" hidden="1" x14ac:dyDescent="0.2">
      <c r="A1594" t="s">
        <v>143</v>
      </c>
      <c r="B1594" t="str">
        <f>VLOOKUP(Table16[[#This Row],[Metabolite ID]],Table18[],2,FALSE)</f>
        <v>homocitrulline</v>
      </c>
      <c r="C1594" t="s">
        <v>1123</v>
      </c>
      <c r="D1594">
        <v>599</v>
      </c>
      <c r="E1594">
        <v>-0.22146054079789668</v>
      </c>
      <c r="F1594">
        <v>0.14100742217509732</v>
      </c>
      <c r="G1594">
        <v>0.11681483500289766</v>
      </c>
      <c r="H1594" t="b">
        <v>0</v>
      </c>
      <c r="I1594" t="b">
        <v>0</v>
      </c>
      <c r="J1594" t="b">
        <v>0</v>
      </c>
    </row>
    <row r="1595" spans="1:10" x14ac:dyDescent="0.2">
      <c r="A1595" t="s">
        <v>836</v>
      </c>
      <c r="B1595" t="str">
        <f>VLOOKUP(Table16[[#This Row],[Metabolite ID]],Table18[],2,FALSE)</f>
        <v>Phospholipids in small LDL</v>
      </c>
      <c r="C1595" t="s">
        <v>1116</v>
      </c>
      <c r="D1595">
        <v>599</v>
      </c>
      <c r="E1595">
        <v>0.10278993509182793</v>
      </c>
      <c r="F1595">
        <v>3.3601071923961744E-2</v>
      </c>
      <c r="G1595" s="6">
        <v>2.2198327257440019E-3</v>
      </c>
      <c r="H1595" t="b">
        <v>0</v>
      </c>
      <c r="I1595" t="b">
        <v>0</v>
      </c>
      <c r="J1595" t="b">
        <v>0</v>
      </c>
    </row>
    <row r="1596" spans="1:10" hidden="1" x14ac:dyDescent="0.2">
      <c r="A1596" t="s">
        <v>836</v>
      </c>
      <c r="B1596" t="str">
        <f>VLOOKUP(Table16[[#This Row],[Metabolite ID]],Table18[],2,FALSE)</f>
        <v>Phospholipids in small LDL</v>
      </c>
      <c r="C1596" t="s">
        <v>1117</v>
      </c>
      <c r="D1596">
        <v>599</v>
      </c>
      <c r="E1596">
        <v>0.10278993509182793</v>
      </c>
      <c r="F1596">
        <v>2.1665306496818162E-2</v>
      </c>
      <c r="G1596">
        <v>2.0907496080909456E-6</v>
      </c>
      <c r="H1596" t="b">
        <v>0</v>
      </c>
      <c r="I1596" t="b">
        <v>0</v>
      </c>
      <c r="J1596" t="b">
        <v>0</v>
      </c>
    </row>
    <row r="1597" spans="1:10" hidden="1" x14ac:dyDescent="0.2">
      <c r="A1597" t="s">
        <v>836</v>
      </c>
      <c r="B1597" t="str">
        <f>VLOOKUP(Table16[[#This Row],[Metabolite ID]],Table18[],2,FALSE)</f>
        <v>Phospholipids in small LDL</v>
      </c>
      <c r="C1597" t="s">
        <v>1118</v>
      </c>
      <c r="D1597">
        <v>599</v>
      </c>
      <c r="E1597">
        <v>0.10300526428985084</v>
      </c>
      <c r="F1597">
        <v>2.2209058662450393E-2</v>
      </c>
      <c r="G1597">
        <v>3.5182358843011183E-6</v>
      </c>
      <c r="H1597" t="b">
        <v>0</v>
      </c>
      <c r="I1597" t="b">
        <v>0</v>
      </c>
      <c r="J1597" t="b">
        <v>0</v>
      </c>
    </row>
    <row r="1598" spans="1:10" hidden="1" x14ac:dyDescent="0.2">
      <c r="A1598" t="s">
        <v>836</v>
      </c>
      <c r="B1598" t="str">
        <f>VLOOKUP(Table16[[#This Row],[Metabolite ID]],Table18[],2,FALSE)</f>
        <v>Phospholipids in small LDL</v>
      </c>
      <c r="C1598" t="s">
        <v>1119</v>
      </c>
      <c r="D1598">
        <v>599</v>
      </c>
      <c r="E1598">
        <v>0.16081935483870968</v>
      </c>
      <c r="F1598">
        <v>3.4763118590514411E-2</v>
      </c>
      <c r="G1598">
        <v>3.7252794034642127E-6</v>
      </c>
      <c r="H1598" t="b">
        <v>0</v>
      </c>
      <c r="I1598" t="b">
        <v>0</v>
      </c>
      <c r="J1598" t="b">
        <v>0</v>
      </c>
    </row>
    <row r="1599" spans="1:10" hidden="1" x14ac:dyDescent="0.2">
      <c r="A1599" t="s">
        <v>836</v>
      </c>
      <c r="B1599" t="str">
        <f>VLOOKUP(Table16[[#This Row],[Metabolite ID]],Table18[],2,FALSE)</f>
        <v>Phospholipids in small LDL</v>
      </c>
      <c r="C1599" t="s">
        <v>1120</v>
      </c>
      <c r="D1599">
        <v>599</v>
      </c>
      <c r="E1599">
        <v>0.13143980218867229</v>
      </c>
      <c r="F1599">
        <v>3.7850904661786172E-2</v>
      </c>
      <c r="G1599">
        <v>5.1550633467693774E-4</v>
      </c>
      <c r="H1599" t="b">
        <v>0</v>
      </c>
      <c r="I1599" t="b">
        <v>0</v>
      </c>
      <c r="J1599" t="b">
        <v>0</v>
      </c>
    </row>
    <row r="1600" spans="1:10" hidden="1" x14ac:dyDescent="0.2">
      <c r="A1600" t="s">
        <v>836</v>
      </c>
      <c r="B1600" t="str">
        <f>VLOOKUP(Table16[[#This Row],[Metabolite ID]],Table18[],2,FALSE)</f>
        <v>Phospholipids in small LDL</v>
      </c>
      <c r="C1600" t="s">
        <v>1121</v>
      </c>
      <c r="D1600">
        <v>599</v>
      </c>
      <c r="E1600">
        <v>0.20187620062540645</v>
      </c>
      <c r="F1600">
        <v>0.1307530503580378</v>
      </c>
      <c r="G1600">
        <v>0.12312939444036686</v>
      </c>
      <c r="H1600" t="b">
        <v>0</v>
      </c>
      <c r="I1600" t="b">
        <v>0</v>
      </c>
      <c r="J1600" t="b">
        <v>0</v>
      </c>
    </row>
    <row r="1601" spans="1:10" hidden="1" x14ac:dyDescent="0.2">
      <c r="A1601" t="s">
        <v>836</v>
      </c>
      <c r="B1601" t="str">
        <f>VLOOKUP(Table16[[#This Row],[Metabolite ID]],Table18[],2,FALSE)</f>
        <v>Phospholipids in small LDL</v>
      </c>
      <c r="C1601" t="s">
        <v>1122</v>
      </c>
      <c r="D1601">
        <v>599</v>
      </c>
      <c r="E1601">
        <v>0.15767886833753675</v>
      </c>
      <c r="F1601">
        <v>7.8172258602824923E-2</v>
      </c>
      <c r="G1601">
        <v>4.4134628535468748E-2</v>
      </c>
      <c r="H1601" t="b">
        <v>0</v>
      </c>
      <c r="I1601" t="b">
        <v>0</v>
      </c>
      <c r="J1601" t="b">
        <v>0</v>
      </c>
    </row>
    <row r="1602" spans="1:10" hidden="1" x14ac:dyDescent="0.2">
      <c r="A1602" t="s">
        <v>836</v>
      </c>
      <c r="B1602" t="str">
        <f>VLOOKUP(Table16[[#This Row],[Metabolite ID]],Table18[],2,FALSE)</f>
        <v>Phospholipids in small LDL</v>
      </c>
      <c r="C1602" t="s">
        <v>1123</v>
      </c>
      <c r="D1602">
        <v>599</v>
      </c>
      <c r="E1602">
        <v>-2.9700394516841085E-2</v>
      </c>
      <c r="F1602">
        <v>9.3006597682095946E-2</v>
      </c>
      <c r="G1602">
        <v>0.74958312126878535</v>
      </c>
      <c r="H1602" t="b">
        <v>0</v>
      </c>
      <c r="I1602" t="b">
        <v>0</v>
      </c>
      <c r="J1602" t="b">
        <v>0</v>
      </c>
    </row>
    <row r="1603" spans="1:10" x14ac:dyDescent="0.2">
      <c r="A1603" t="s">
        <v>650</v>
      </c>
      <c r="B1603" t="str">
        <f>VLOOKUP(Table16[[#This Row],[Metabolite ID]],Table18[],2,FALSE)</f>
        <v>sphingomyelin (d18:2/24:1, d18:1/24:2)*</v>
      </c>
      <c r="C1603" t="s">
        <v>1116</v>
      </c>
      <c r="D1603">
        <v>599</v>
      </c>
      <c r="E1603">
        <v>-0.15406590336031714</v>
      </c>
      <c r="F1603">
        <v>5.1052079243858864E-2</v>
      </c>
      <c r="G1603" s="6">
        <v>2.5460143708887846E-3</v>
      </c>
      <c r="H1603" t="b">
        <v>0</v>
      </c>
      <c r="I1603" t="b">
        <v>0</v>
      </c>
      <c r="J1603" t="b">
        <v>0</v>
      </c>
    </row>
    <row r="1604" spans="1:10" hidden="1" x14ac:dyDescent="0.2">
      <c r="A1604" t="s">
        <v>650</v>
      </c>
      <c r="B1604" t="str">
        <f>VLOOKUP(Table16[[#This Row],[Metabolite ID]],Table18[],2,FALSE)</f>
        <v>sphingomyelin (d18:2/24:1, d18:1/24:2)*</v>
      </c>
      <c r="C1604" t="s">
        <v>1117</v>
      </c>
      <c r="D1604">
        <v>599</v>
      </c>
      <c r="E1604">
        <v>-0.15406590336031714</v>
      </c>
      <c r="F1604">
        <v>4.7805505307632681E-2</v>
      </c>
      <c r="G1604">
        <v>1.2695972207856215E-3</v>
      </c>
      <c r="H1604" t="b">
        <v>0</v>
      </c>
      <c r="I1604" t="b">
        <v>0</v>
      </c>
      <c r="J1604" t="b">
        <v>0</v>
      </c>
    </row>
    <row r="1605" spans="1:10" hidden="1" x14ac:dyDescent="0.2">
      <c r="A1605" t="s">
        <v>650</v>
      </c>
      <c r="B1605" t="str">
        <f>VLOOKUP(Table16[[#This Row],[Metabolite ID]],Table18[],2,FALSE)</f>
        <v>sphingomyelin (d18:2/24:1, d18:1/24:2)*</v>
      </c>
      <c r="C1605" t="s">
        <v>1118</v>
      </c>
      <c r="D1605">
        <v>599</v>
      </c>
      <c r="E1605">
        <v>-0.15374908510227517</v>
      </c>
      <c r="F1605">
        <v>4.8326891722358982E-2</v>
      </c>
      <c r="G1605">
        <v>1.4654509741295427E-3</v>
      </c>
      <c r="H1605" t="b">
        <v>0</v>
      </c>
      <c r="I1605" t="b">
        <v>0</v>
      </c>
      <c r="J1605" t="b">
        <v>0</v>
      </c>
    </row>
    <row r="1606" spans="1:10" hidden="1" x14ac:dyDescent="0.2">
      <c r="A1606" t="s">
        <v>650</v>
      </c>
      <c r="B1606" t="str">
        <f>VLOOKUP(Table16[[#This Row],[Metabolite ID]],Table18[],2,FALSE)</f>
        <v>sphingomyelin (d18:2/24:1, d18:1/24:2)*</v>
      </c>
      <c r="C1606" t="s">
        <v>1119</v>
      </c>
      <c r="D1606">
        <v>599</v>
      </c>
      <c r="E1606">
        <v>-0.12708279569892472</v>
      </c>
      <c r="F1606">
        <v>7.4325132201279717E-2</v>
      </c>
      <c r="G1606">
        <v>8.7298670297066325E-2</v>
      </c>
      <c r="H1606" t="b">
        <v>0</v>
      </c>
      <c r="I1606" t="b">
        <v>0</v>
      </c>
      <c r="J1606" t="b">
        <v>0</v>
      </c>
    </row>
    <row r="1607" spans="1:10" hidden="1" x14ac:dyDescent="0.2">
      <c r="A1607" t="s">
        <v>650</v>
      </c>
      <c r="B1607" t="str">
        <f>VLOOKUP(Table16[[#This Row],[Metabolite ID]],Table18[],2,FALSE)</f>
        <v>sphingomyelin (d18:2/24:1, d18:1/24:2)*</v>
      </c>
      <c r="C1607" t="s">
        <v>1120</v>
      </c>
      <c r="D1607">
        <v>599</v>
      </c>
      <c r="E1607">
        <v>-8.880934479701097E-2</v>
      </c>
      <c r="F1607">
        <v>8.0163668922174927E-2</v>
      </c>
      <c r="G1607">
        <v>0.26792647195916752</v>
      </c>
      <c r="H1607" t="b">
        <v>0</v>
      </c>
      <c r="I1607" t="b">
        <v>0</v>
      </c>
      <c r="J1607" t="b">
        <v>0</v>
      </c>
    </row>
    <row r="1608" spans="1:10" hidden="1" x14ac:dyDescent="0.2">
      <c r="A1608" t="s">
        <v>650</v>
      </c>
      <c r="B1608" t="str">
        <f>VLOOKUP(Table16[[#This Row],[Metabolite ID]],Table18[],2,FALSE)</f>
        <v>sphingomyelin (d18:2/24:1, d18:1/24:2)*</v>
      </c>
      <c r="C1608" t="s">
        <v>1121</v>
      </c>
      <c r="D1608">
        <v>599</v>
      </c>
      <c r="E1608">
        <v>6.978247622865652E-2</v>
      </c>
      <c r="F1608">
        <v>0.28840485596822851</v>
      </c>
      <c r="G1608">
        <v>0.80889400907871267</v>
      </c>
      <c r="H1608" t="b">
        <v>0</v>
      </c>
      <c r="I1608" t="b">
        <v>0</v>
      </c>
      <c r="J1608" t="b">
        <v>0</v>
      </c>
    </row>
    <row r="1609" spans="1:10" hidden="1" x14ac:dyDescent="0.2">
      <c r="A1609" t="s">
        <v>650</v>
      </c>
      <c r="B1609" t="str">
        <f>VLOOKUP(Table16[[#This Row],[Metabolite ID]],Table18[],2,FALSE)</f>
        <v>sphingomyelin (d18:2/24:1, d18:1/24:2)*</v>
      </c>
      <c r="C1609" t="s">
        <v>1122</v>
      </c>
      <c r="D1609">
        <v>599</v>
      </c>
      <c r="E1609">
        <v>4.9082083143749067E-2</v>
      </c>
      <c r="F1609">
        <v>0.18283017897196446</v>
      </c>
      <c r="G1609">
        <v>0.78843997648444697</v>
      </c>
      <c r="H1609" t="b">
        <v>0</v>
      </c>
      <c r="I1609" t="b">
        <v>0</v>
      </c>
      <c r="J1609" t="b">
        <v>0</v>
      </c>
    </row>
    <row r="1610" spans="1:10" hidden="1" x14ac:dyDescent="0.2">
      <c r="A1610" t="s">
        <v>650</v>
      </c>
      <c r="B1610" t="str">
        <f>VLOOKUP(Table16[[#This Row],[Metabolite ID]],Table18[],2,FALSE)</f>
        <v>sphingomyelin (d18:2/24:1, d18:1/24:2)*</v>
      </c>
      <c r="C1610" t="s">
        <v>1123</v>
      </c>
      <c r="D1610">
        <v>599</v>
      </c>
      <c r="E1610">
        <v>-0.16263611231934391</v>
      </c>
      <c r="F1610">
        <v>0.14154701047352142</v>
      </c>
      <c r="G1610">
        <v>0.25102019174708878</v>
      </c>
      <c r="H1610" t="b">
        <v>0</v>
      </c>
      <c r="I1610" t="b">
        <v>0</v>
      </c>
      <c r="J1610" t="b">
        <v>0</v>
      </c>
    </row>
    <row r="1611" spans="1:10" x14ac:dyDescent="0.2">
      <c r="A1611" t="s">
        <v>405</v>
      </c>
      <c r="B1611" t="str">
        <f>VLOOKUP(Table16[[#This Row],[Metabolite ID]],Table18[],2,FALSE)</f>
        <v>methyl glucopyranoside (alpha + beta)</v>
      </c>
      <c r="C1611" t="s">
        <v>1116</v>
      </c>
      <c r="D1611">
        <v>599</v>
      </c>
      <c r="E1611">
        <v>-0.14958180249801389</v>
      </c>
      <c r="F1611">
        <v>4.9587735800735042E-2</v>
      </c>
      <c r="G1611" s="6">
        <v>2.5570445756524537E-3</v>
      </c>
      <c r="H1611" t="b">
        <v>0</v>
      </c>
      <c r="I1611" t="b">
        <v>0</v>
      </c>
      <c r="J1611" t="b">
        <v>0</v>
      </c>
    </row>
    <row r="1612" spans="1:10" hidden="1" x14ac:dyDescent="0.2">
      <c r="A1612" t="s">
        <v>405</v>
      </c>
      <c r="B1612" t="str">
        <f>VLOOKUP(Table16[[#This Row],[Metabolite ID]],Table18[],2,FALSE)</f>
        <v>methyl glucopyranoside (alpha + beta)</v>
      </c>
      <c r="C1612" t="s">
        <v>1117</v>
      </c>
      <c r="D1612">
        <v>599</v>
      </c>
      <c r="E1612">
        <v>-0.14958180249801389</v>
      </c>
      <c r="F1612">
        <v>4.8287251709879964E-2</v>
      </c>
      <c r="G1612">
        <v>1.9499627779184195E-3</v>
      </c>
      <c r="H1612" t="b">
        <v>0</v>
      </c>
      <c r="I1612" t="b">
        <v>0</v>
      </c>
      <c r="J1612" t="b">
        <v>0</v>
      </c>
    </row>
    <row r="1613" spans="1:10" hidden="1" x14ac:dyDescent="0.2">
      <c r="A1613" t="s">
        <v>405</v>
      </c>
      <c r="B1613" t="str">
        <f>VLOOKUP(Table16[[#This Row],[Metabolite ID]],Table18[],2,FALSE)</f>
        <v>methyl glucopyranoside (alpha + beta)</v>
      </c>
      <c r="C1613" t="s">
        <v>1118</v>
      </c>
      <c r="D1613">
        <v>599</v>
      </c>
      <c r="E1613">
        <v>-0.14910253416750152</v>
      </c>
      <c r="F1613">
        <v>4.8762944696182295E-2</v>
      </c>
      <c r="G1613">
        <v>2.2304155394250584E-3</v>
      </c>
      <c r="H1613" t="b">
        <v>0</v>
      </c>
      <c r="I1613" t="b">
        <v>0</v>
      </c>
      <c r="J1613" t="b">
        <v>0</v>
      </c>
    </row>
    <row r="1614" spans="1:10" hidden="1" x14ac:dyDescent="0.2">
      <c r="A1614" t="s">
        <v>405</v>
      </c>
      <c r="B1614" t="str">
        <f>VLOOKUP(Table16[[#This Row],[Metabolite ID]],Table18[],2,FALSE)</f>
        <v>methyl glucopyranoside (alpha + beta)</v>
      </c>
      <c r="C1614" t="s">
        <v>1119</v>
      </c>
      <c r="D1614">
        <v>599</v>
      </c>
      <c r="E1614">
        <v>-9.4179856115107929E-2</v>
      </c>
      <c r="F1614">
        <v>7.3482580736018502E-2</v>
      </c>
      <c r="G1614">
        <v>0.19996112253849407</v>
      </c>
      <c r="H1614" t="b">
        <v>0</v>
      </c>
      <c r="I1614" t="b">
        <v>0</v>
      </c>
      <c r="J1614" t="b">
        <v>0</v>
      </c>
    </row>
    <row r="1615" spans="1:10" hidden="1" x14ac:dyDescent="0.2">
      <c r="A1615" t="s">
        <v>405</v>
      </c>
      <c r="B1615" t="str">
        <f>VLOOKUP(Table16[[#This Row],[Metabolite ID]],Table18[],2,FALSE)</f>
        <v>methyl glucopyranoside (alpha + beta)</v>
      </c>
      <c r="C1615" t="s">
        <v>1120</v>
      </c>
      <c r="D1615">
        <v>599</v>
      </c>
      <c r="E1615">
        <v>-0.12904603612771706</v>
      </c>
      <c r="F1615">
        <v>7.8604508237848938E-2</v>
      </c>
      <c r="G1615">
        <v>0.10064951445355308</v>
      </c>
      <c r="H1615" t="b">
        <v>0</v>
      </c>
      <c r="I1615" t="b">
        <v>0</v>
      </c>
      <c r="J1615" t="b">
        <v>0</v>
      </c>
    </row>
    <row r="1616" spans="1:10" hidden="1" x14ac:dyDescent="0.2">
      <c r="A1616" t="s">
        <v>405</v>
      </c>
      <c r="B1616" t="str">
        <f>VLOOKUP(Table16[[#This Row],[Metabolite ID]],Table18[],2,FALSE)</f>
        <v>methyl glucopyranoside (alpha + beta)</v>
      </c>
      <c r="C1616" t="s">
        <v>1121</v>
      </c>
      <c r="D1616">
        <v>599</v>
      </c>
      <c r="E1616">
        <v>2.3362973275392385E-2</v>
      </c>
      <c r="F1616">
        <v>0.26673276580115046</v>
      </c>
      <c r="G1616">
        <v>0.93023231842473297</v>
      </c>
      <c r="H1616" t="b">
        <v>0</v>
      </c>
      <c r="I1616" t="b">
        <v>0</v>
      </c>
      <c r="J1616" t="b">
        <v>0</v>
      </c>
    </row>
    <row r="1617" spans="1:10" hidden="1" x14ac:dyDescent="0.2">
      <c r="A1617" t="s">
        <v>405</v>
      </c>
      <c r="B1617" t="str">
        <f>VLOOKUP(Table16[[#This Row],[Metabolite ID]],Table18[],2,FALSE)</f>
        <v>methyl glucopyranoside (alpha + beta)</v>
      </c>
      <c r="C1617" t="s">
        <v>1122</v>
      </c>
      <c r="D1617">
        <v>599</v>
      </c>
      <c r="E1617">
        <v>-8.4001375785743626E-2</v>
      </c>
      <c r="F1617">
        <v>0.17970107369598887</v>
      </c>
      <c r="G1617">
        <v>0.64034781209071645</v>
      </c>
      <c r="H1617" t="b">
        <v>0</v>
      </c>
      <c r="I1617" t="b">
        <v>0</v>
      </c>
      <c r="J1617" t="b">
        <v>0</v>
      </c>
    </row>
    <row r="1618" spans="1:10" hidden="1" x14ac:dyDescent="0.2">
      <c r="A1618" t="s">
        <v>405</v>
      </c>
      <c r="B1618" t="str">
        <f>VLOOKUP(Table16[[#This Row],[Metabolite ID]],Table18[],2,FALSE)</f>
        <v>methyl glucopyranoside (alpha + beta)</v>
      </c>
      <c r="C1618" t="s">
        <v>1123</v>
      </c>
      <c r="D1618">
        <v>599</v>
      </c>
      <c r="E1618">
        <v>-0.14955310476187217</v>
      </c>
      <c r="F1618">
        <v>0.13761898378231746</v>
      </c>
      <c r="G1618">
        <v>0.27759977474455283</v>
      </c>
      <c r="H1618" t="b">
        <v>0</v>
      </c>
      <c r="I1618" t="b">
        <v>0</v>
      </c>
      <c r="J1618" t="b">
        <v>0</v>
      </c>
    </row>
    <row r="1619" spans="1:10" x14ac:dyDescent="0.2">
      <c r="A1619" t="s">
        <v>179</v>
      </c>
      <c r="B1619" t="str">
        <f>VLOOKUP(Table16[[#This Row],[Metabolite ID]],Table18[],2,FALSE)</f>
        <v>docosatrienoate (22:3n3)</v>
      </c>
      <c r="C1619" t="s">
        <v>1116</v>
      </c>
      <c r="D1619">
        <v>598</v>
      </c>
      <c r="E1619">
        <v>0.17866819649120685</v>
      </c>
      <c r="F1619">
        <v>5.9341348413638244E-2</v>
      </c>
      <c r="G1619" s="6">
        <v>2.6051321056747155E-3</v>
      </c>
      <c r="H1619" t="b">
        <v>0</v>
      </c>
      <c r="I1619" t="b">
        <v>0</v>
      </c>
      <c r="J1619" t="b">
        <v>0</v>
      </c>
    </row>
    <row r="1620" spans="1:10" hidden="1" x14ac:dyDescent="0.2">
      <c r="A1620" t="s">
        <v>179</v>
      </c>
      <c r="B1620" t="str">
        <f>VLOOKUP(Table16[[#This Row],[Metabolite ID]],Table18[],2,FALSE)</f>
        <v>docosatrienoate (22:3n3)</v>
      </c>
      <c r="C1620" t="s">
        <v>1117</v>
      </c>
      <c r="D1620">
        <v>598</v>
      </c>
      <c r="E1620">
        <v>0.17866819649120685</v>
      </c>
      <c r="F1620">
        <v>5.8613751117979611E-2</v>
      </c>
      <c r="G1620">
        <v>2.3019364309376702E-3</v>
      </c>
      <c r="H1620" t="b">
        <v>0</v>
      </c>
      <c r="I1620" t="b">
        <v>0</v>
      </c>
      <c r="J1620" t="b">
        <v>0</v>
      </c>
    </row>
    <row r="1621" spans="1:10" hidden="1" x14ac:dyDescent="0.2">
      <c r="A1621" t="s">
        <v>179</v>
      </c>
      <c r="B1621" t="str">
        <f>VLOOKUP(Table16[[#This Row],[Metabolite ID]],Table18[],2,FALSE)</f>
        <v>docosatrienoate (22:3n3)</v>
      </c>
      <c r="C1621" t="s">
        <v>1118</v>
      </c>
      <c r="D1621">
        <v>598</v>
      </c>
      <c r="E1621">
        <v>0.18101365312401263</v>
      </c>
      <c r="F1621">
        <v>5.9185994243261854E-2</v>
      </c>
      <c r="G1621">
        <v>2.2253226701905303E-3</v>
      </c>
      <c r="H1621" t="b">
        <v>0</v>
      </c>
      <c r="I1621" t="b">
        <v>0</v>
      </c>
      <c r="J1621" t="b">
        <v>0</v>
      </c>
    </row>
    <row r="1622" spans="1:10" hidden="1" x14ac:dyDescent="0.2">
      <c r="A1622" t="s">
        <v>179</v>
      </c>
      <c r="B1622" t="str">
        <f>VLOOKUP(Table16[[#This Row],[Metabolite ID]],Table18[],2,FALSE)</f>
        <v>docosatrienoate (22:3n3)</v>
      </c>
      <c r="C1622" t="s">
        <v>1119</v>
      </c>
      <c r="D1622">
        <v>598</v>
      </c>
      <c r="E1622">
        <v>0.12988511278195497</v>
      </c>
      <c r="F1622">
        <v>8.855686440319481E-2</v>
      </c>
      <c r="G1622">
        <v>0.14246149440529818</v>
      </c>
      <c r="H1622" t="b">
        <v>0</v>
      </c>
      <c r="I1622" t="b">
        <v>0</v>
      </c>
      <c r="J1622" t="b">
        <v>0</v>
      </c>
    </row>
    <row r="1623" spans="1:10" hidden="1" x14ac:dyDescent="0.2">
      <c r="A1623" t="s">
        <v>179</v>
      </c>
      <c r="B1623" t="str">
        <f>VLOOKUP(Table16[[#This Row],[Metabolite ID]],Table18[],2,FALSE)</f>
        <v>docosatrienoate (22:3n3)</v>
      </c>
      <c r="C1623" t="s">
        <v>1120</v>
      </c>
      <c r="D1623">
        <v>598</v>
      </c>
      <c r="E1623">
        <v>0.12528870412545651</v>
      </c>
      <c r="F1623">
        <v>8.8557049758374501E-2</v>
      </c>
      <c r="G1623">
        <v>0.15713313812078442</v>
      </c>
      <c r="H1623" t="b">
        <v>0</v>
      </c>
      <c r="I1623" t="b">
        <v>0</v>
      </c>
      <c r="J1623" t="b">
        <v>0</v>
      </c>
    </row>
    <row r="1624" spans="1:10" hidden="1" x14ac:dyDescent="0.2">
      <c r="A1624" t="s">
        <v>179</v>
      </c>
      <c r="B1624" t="str">
        <f>VLOOKUP(Table16[[#This Row],[Metabolite ID]],Table18[],2,FALSE)</f>
        <v>docosatrienoate (22:3n3)</v>
      </c>
      <c r="C1624" t="s">
        <v>1121</v>
      </c>
      <c r="D1624">
        <v>598</v>
      </c>
      <c r="E1624">
        <v>0.12567062484508984</v>
      </c>
      <c r="F1624">
        <v>0.32706519091450037</v>
      </c>
      <c r="G1624">
        <v>0.70093944208671055</v>
      </c>
      <c r="H1624" t="b">
        <v>0</v>
      </c>
      <c r="I1624" t="b">
        <v>0</v>
      </c>
      <c r="J1624" t="b">
        <v>0</v>
      </c>
    </row>
    <row r="1625" spans="1:10" hidden="1" x14ac:dyDescent="0.2">
      <c r="A1625" t="s">
        <v>179</v>
      </c>
      <c r="B1625" t="str">
        <f>VLOOKUP(Table16[[#This Row],[Metabolite ID]],Table18[],2,FALSE)</f>
        <v>docosatrienoate (22:3n3)</v>
      </c>
      <c r="C1625" t="s">
        <v>1122</v>
      </c>
      <c r="D1625">
        <v>598</v>
      </c>
      <c r="E1625">
        <v>6.9225497172873851E-2</v>
      </c>
      <c r="F1625">
        <v>0.20235763973009924</v>
      </c>
      <c r="G1625">
        <v>0.73239994118080043</v>
      </c>
      <c r="H1625" t="b">
        <v>0</v>
      </c>
      <c r="I1625" t="b">
        <v>0</v>
      </c>
      <c r="J1625" t="b">
        <v>0</v>
      </c>
    </row>
    <row r="1626" spans="1:10" hidden="1" x14ac:dyDescent="0.2">
      <c r="A1626" t="s">
        <v>179</v>
      </c>
      <c r="B1626" t="str">
        <f>VLOOKUP(Table16[[#This Row],[Metabolite ID]],Table18[],2,FALSE)</f>
        <v>docosatrienoate (22:3n3)</v>
      </c>
      <c r="C1626" t="s">
        <v>1123</v>
      </c>
      <c r="D1626">
        <v>598</v>
      </c>
      <c r="E1626">
        <v>0.22455150095866322</v>
      </c>
      <c r="F1626">
        <v>0.1641253212420514</v>
      </c>
      <c r="G1626">
        <v>0.17177412998659544</v>
      </c>
      <c r="H1626" t="b">
        <v>0</v>
      </c>
      <c r="I1626" t="b">
        <v>0</v>
      </c>
      <c r="J1626" t="b">
        <v>0</v>
      </c>
    </row>
    <row r="1627" spans="1:10" x14ac:dyDescent="0.2">
      <c r="A1627" t="s">
        <v>666</v>
      </c>
      <c r="B1627" t="str">
        <f>VLOOKUP(Table16[[#This Row],[Metabolite ID]],Table18[],2,FALSE)</f>
        <v>1-palmitoyl-2-arachidonoyl-GPI (16:0/20:4)*</v>
      </c>
      <c r="C1627" t="s">
        <v>1116</v>
      </c>
      <c r="D1627">
        <v>599</v>
      </c>
      <c r="E1627">
        <v>0.15141340058848077</v>
      </c>
      <c r="F1627">
        <v>5.0347731489158574E-2</v>
      </c>
      <c r="G1627" s="6">
        <v>2.6353355954917505E-3</v>
      </c>
      <c r="H1627" t="b">
        <v>0</v>
      </c>
      <c r="I1627" t="b">
        <v>0</v>
      </c>
      <c r="J1627" t="b">
        <v>0</v>
      </c>
    </row>
    <row r="1628" spans="1:10" hidden="1" x14ac:dyDescent="0.2">
      <c r="A1628" t="s">
        <v>666</v>
      </c>
      <c r="B1628" t="str">
        <f>VLOOKUP(Table16[[#This Row],[Metabolite ID]],Table18[],2,FALSE)</f>
        <v>1-palmitoyl-2-arachidonoyl-GPI (16:0/20:4)*</v>
      </c>
      <c r="C1628" t="s">
        <v>1117</v>
      </c>
      <c r="D1628">
        <v>599</v>
      </c>
      <c r="E1628">
        <v>0.15141340058848077</v>
      </c>
      <c r="F1628">
        <v>4.8170579532845779E-2</v>
      </c>
      <c r="G1628">
        <v>1.6706853799238074E-3</v>
      </c>
      <c r="H1628" t="b">
        <v>0</v>
      </c>
      <c r="I1628" t="b">
        <v>0</v>
      </c>
      <c r="J1628" t="b">
        <v>0</v>
      </c>
    </row>
    <row r="1629" spans="1:10" hidden="1" x14ac:dyDescent="0.2">
      <c r="A1629" t="s">
        <v>666</v>
      </c>
      <c r="B1629" t="str">
        <f>VLOOKUP(Table16[[#This Row],[Metabolite ID]],Table18[],2,FALSE)</f>
        <v>1-palmitoyl-2-arachidonoyl-GPI (16:0/20:4)*</v>
      </c>
      <c r="C1629" t="s">
        <v>1118</v>
      </c>
      <c r="D1629">
        <v>599</v>
      </c>
      <c r="E1629">
        <v>0.15282460972262349</v>
      </c>
      <c r="F1629">
        <v>4.8666582562681478E-2</v>
      </c>
      <c r="G1629">
        <v>1.6881112909115591E-3</v>
      </c>
      <c r="H1629" t="b">
        <v>0</v>
      </c>
      <c r="I1629" t="b">
        <v>0</v>
      </c>
      <c r="J1629" t="b">
        <v>0</v>
      </c>
    </row>
    <row r="1630" spans="1:10" hidden="1" x14ac:dyDescent="0.2">
      <c r="A1630" t="s">
        <v>666</v>
      </c>
      <c r="B1630" t="str">
        <f>VLOOKUP(Table16[[#This Row],[Metabolite ID]],Table18[],2,FALSE)</f>
        <v>1-palmitoyl-2-arachidonoyl-GPI (16:0/20:4)*</v>
      </c>
      <c r="C1630" t="s">
        <v>1119</v>
      </c>
      <c r="D1630">
        <v>599</v>
      </c>
      <c r="E1630">
        <v>0.16010373134328357</v>
      </c>
      <c r="F1630">
        <v>7.5969311979889181E-2</v>
      </c>
      <c r="G1630">
        <v>3.5076078184864995E-2</v>
      </c>
      <c r="H1630" t="b">
        <v>0</v>
      </c>
      <c r="I1630" t="b">
        <v>0</v>
      </c>
      <c r="J1630" t="b">
        <v>0</v>
      </c>
    </row>
    <row r="1631" spans="1:10" hidden="1" x14ac:dyDescent="0.2">
      <c r="A1631" t="s">
        <v>666</v>
      </c>
      <c r="B1631" t="str">
        <f>VLOOKUP(Table16[[#This Row],[Metabolite ID]],Table18[],2,FALSE)</f>
        <v>1-palmitoyl-2-arachidonoyl-GPI (16:0/20:4)*</v>
      </c>
      <c r="C1631" t="s">
        <v>1120</v>
      </c>
      <c r="D1631">
        <v>599</v>
      </c>
      <c r="E1631">
        <v>0.12730178678617529</v>
      </c>
      <c r="F1631">
        <v>8.4235188246718995E-2</v>
      </c>
      <c r="G1631">
        <v>0.13072066019932538</v>
      </c>
      <c r="H1631" t="b">
        <v>0</v>
      </c>
      <c r="I1631" t="b">
        <v>0</v>
      </c>
      <c r="J1631" t="b">
        <v>0</v>
      </c>
    </row>
    <row r="1632" spans="1:10" hidden="1" x14ac:dyDescent="0.2">
      <c r="A1632" t="s">
        <v>666</v>
      </c>
      <c r="B1632" t="str">
        <f>VLOOKUP(Table16[[#This Row],[Metabolite ID]],Table18[],2,FALSE)</f>
        <v>1-palmitoyl-2-arachidonoyl-GPI (16:0/20:4)*</v>
      </c>
      <c r="C1632" t="s">
        <v>1121</v>
      </c>
      <c r="D1632">
        <v>599</v>
      </c>
      <c r="E1632">
        <v>-0.23565431160874972</v>
      </c>
      <c r="F1632">
        <v>0.3072322834138142</v>
      </c>
      <c r="G1632">
        <v>0.44337038777368654</v>
      </c>
      <c r="H1632" t="b">
        <v>0</v>
      </c>
      <c r="I1632" t="b">
        <v>0</v>
      </c>
      <c r="J1632" t="b">
        <v>0</v>
      </c>
    </row>
    <row r="1633" spans="1:10" hidden="1" x14ac:dyDescent="0.2">
      <c r="A1633" t="s">
        <v>666</v>
      </c>
      <c r="B1633" t="str">
        <f>VLOOKUP(Table16[[#This Row],[Metabolite ID]],Table18[],2,FALSE)</f>
        <v>1-palmitoyl-2-arachidonoyl-GPI (16:0/20:4)*</v>
      </c>
      <c r="C1633" t="s">
        <v>1122</v>
      </c>
      <c r="D1633">
        <v>599</v>
      </c>
      <c r="E1633">
        <v>6.2940277619754958E-2</v>
      </c>
      <c r="F1633">
        <v>0.21821225292250016</v>
      </c>
      <c r="G1633">
        <v>0.77311293284893923</v>
      </c>
      <c r="H1633" t="b">
        <v>0</v>
      </c>
      <c r="I1633" t="b">
        <v>0</v>
      </c>
      <c r="J1633" t="b">
        <v>0</v>
      </c>
    </row>
    <row r="1634" spans="1:10" hidden="1" x14ac:dyDescent="0.2">
      <c r="A1634" t="s">
        <v>666</v>
      </c>
      <c r="B1634" t="str">
        <f>VLOOKUP(Table16[[#This Row],[Metabolite ID]],Table18[],2,FALSE)</f>
        <v>1-palmitoyl-2-arachidonoyl-GPI (16:0/20:4)*</v>
      </c>
      <c r="C1634" t="s">
        <v>1123</v>
      </c>
      <c r="D1634">
        <v>599</v>
      </c>
      <c r="E1634">
        <v>0.19184521907605961</v>
      </c>
      <c r="F1634">
        <v>0.13959307112325908</v>
      </c>
      <c r="G1634">
        <v>0.16985878058409193</v>
      </c>
      <c r="H1634" t="b">
        <v>0</v>
      </c>
      <c r="I1634" t="b">
        <v>0</v>
      </c>
      <c r="J1634" t="b">
        <v>0</v>
      </c>
    </row>
    <row r="1635" spans="1:10" x14ac:dyDescent="0.2">
      <c r="A1635" t="s">
        <v>58</v>
      </c>
      <c r="B1635" t="str">
        <f>VLOOKUP(Table16[[#This Row],[Metabolite ID]],Table18[],2,FALSE)</f>
        <v>4-acetamidobutanoate</v>
      </c>
      <c r="C1635" t="s">
        <v>1116</v>
      </c>
      <c r="D1635">
        <v>599</v>
      </c>
      <c r="E1635">
        <v>-0.14542556730026246</v>
      </c>
      <c r="F1635">
        <v>4.8445499046678997E-2</v>
      </c>
      <c r="G1635" s="6">
        <v>2.683544457396542E-3</v>
      </c>
      <c r="H1635" t="b">
        <v>0</v>
      </c>
      <c r="I1635" t="b">
        <v>0</v>
      </c>
      <c r="J1635" t="b">
        <v>0</v>
      </c>
    </row>
    <row r="1636" spans="1:10" hidden="1" x14ac:dyDescent="0.2">
      <c r="A1636" t="s">
        <v>58</v>
      </c>
      <c r="B1636" t="str">
        <f>VLOOKUP(Table16[[#This Row],[Metabolite ID]],Table18[],2,FALSE)</f>
        <v>4-acetamidobutanoate</v>
      </c>
      <c r="C1636" t="s">
        <v>1117</v>
      </c>
      <c r="D1636">
        <v>599</v>
      </c>
      <c r="E1636">
        <v>-0.14542556730026246</v>
      </c>
      <c r="F1636">
        <v>4.7730669942996629E-2</v>
      </c>
      <c r="G1636">
        <v>2.3129538191303989E-3</v>
      </c>
      <c r="H1636" t="b">
        <v>0</v>
      </c>
      <c r="I1636" t="b">
        <v>0</v>
      </c>
      <c r="J1636" t="b">
        <v>0</v>
      </c>
    </row>
    <row r="1637" spans="1:10" hidden="1" x14ac:dyDescent="0.2">
      <c r="A1637" t="s">
        <v>58</v>
      </c>
      <c r="B1637" t="str">
        <f>VLOOKUP(Table16[[#This Row],[Metabolite ID]],Table18[],2,FALSE)</f>
        <v>4-acetamidobutanoate</v>
      </c>
      <c r="C1637" t="s">
        <v>1118</v>
      </c>
      <c r="D1637">
        <v>599</v>
      </c>
      <c r="E1637">
        <v>-0.14506982867718232</v>
      </c>
      <c r="F1637">
        <v>4.8187904861717187E-2</v>
      </c>
      <c r="G1637">
        <v>2.6081543338155925E-3</v>
      </c>
      <c r="H1637" t="b">
        <v>0</v>
      </c>
      <c r="I1637" t="b">
        <v>0</v>
      </c>
      <c r="J1637" t="b">
        <v>0</v>
      </c>
    </row>
    <row r="1638" spans="1:10" hidden="1" x14ac:dyDescent="0.2">
      <c r="A1638" t="s">
        <v>58</v>
      </c>
      <c r="B1638" t="str">
        <f>VLOOKUP(Table16[[#This Row],[Metabolite ID]],Table18[],2,FALSE)</f>
        <v>4-acetamidobutanoate</v>
      </c>
      <c r="C1638" t="s">
        <v>1119</v>
      </c>
      <c r="D1638">
        <v>599</v>
      </c>
      <c r="E1638">
        <v>-9.5531343283582093E-2</v>
      </c>
      <c r="F1638">
        <v>7.3137285682079459E-2</v>
      </c>
      <c r="G1638">
        <v>0.19148724560728367</v>
      </c>
      <c r="H1638" t="b">
        <v>0</v>
      </c>
      <c r="I1638" t="b">
        <v>0</v>
      </c>
      <c r="J1638" t="b">
        <v>0</v>
      </c>
    </row>
    <row r="1639" spans="1:10" hidden="1" x14ac:dyDescent="0.2">
      <c r="A1639" t="s">
        <v>58</v>
      </c>
      <c r="B1639" t="str">
        <f>VLOOKUP(Table16[[#This Row],[Metabolite ID]],Table18[],2,FALSE)</f>
        <v>4-acetamidobutanoate</v>
      </c>
      <c r="C1639" t="s">
        <v>1120</v>
      </c>
      <c r="D1639">
        <v>599</v>
      </c>
      <c r="E1639">
        <v>-2.3323904506063049E-2</v>
      </c>
      <c r="F1639">
        <v>8.3447096112080274E-2</v>
      </c>
      <c r="G1639">
        <v>0.77985708158768163</v>
      </c>
      <c r="H1639" t="b">
        <v>0</v>
      </c>
      <c r="I1639" t="b">
        <v>0</v>
      </c>
      <c r="J1639" t="b">
        <v>0</v>
      </c>
    </row>
    <row r="1640" spans="1:10" hidden="1" x14ac:dyDescent="0.2">
      <c r="A1640" t="s">
        <v>58</v>
      </c>
      <c r="B1640" t="str">
        <f>VLOOKUP(Table16[[#This Row],[Metabolite ID]],Table18[],2,FALSE)</f>
        <v>4-acetamidobutanoate</v>
      </c>
      <c r="C1640" t="s">
        <v>1121</v>
      </c>
      <c r="D1640">
        <v>599</v>
      </c>
      <c r="E1640">
        <v>5.15157690762722E-2</v>
      </c>
      <c r="F1640">
        <v>0.2656793520069371</v>
      </c>
      <c r="G1640">
        <v>0.84631843064889112</v>
      </c>
      <c r="H1640" t="b">
        <v>0</v>
      </c>
      <c r="I1640" t="b">
        <v>0</v>
      </c>
      <c r="J1640" t="b">
        <v>0</v>
      </c>
    </row>
    <row r="1641" spans="1:10" hidden="1" x14ac:dyDescent="0.2">
      <c r="A1641" t="s">
        <v>58</v>
      </c>
      <c r="B1641" t="str">
        <f>VLOOKUP(Table16[[#This Row],[Metabolite ID]],Table18[],2,FALSE)</f>
        <v>4-acetamidobutanoate</v>
      </c>
      <c r="C1641" t="s">
        <v>1122</v>
      </c>
      <c r="D1641">
        <v>599</v>
      </c>
      <c r="E1641">
        <v>5.15157690762722E-2</v>
      </c>
      <c r="F1641">
        <v>0.18576688009884154</v>
      </c>
      <c r="G1641">
        <v>0.78163479557356297</v>
      </c>
      <c r="H1641" t="b">
        <v>0</v>
      </c>
      <c r="I1641" t="b">
        <v>0</v>
      </c>
      <c r="J1641" t="b">
        <v>0</v>
      </c>
    </row>
    <row r="1642" spans="1:10" hidden="1" x14ac:dyDescent="0.2">
      <c r="A1642" t="s">
        <v>58</v>
      </c>
      <c r="B1642" t="str">
        <f>VLOOKUP(Table16[[#This Row],[Metabolite ID]],Table18[],2,FALSE)</f>
        <v>4-acetamidobutanoate</v>
      </c>
      <c r="C1642" t="s">
        <v>1123</v>
      </c>
      <c r="D1642">
        <v>599</v>
      </c>
      <c r="E1642">
        <v>-4.7024791565196379E-2</v>
      </c>
      <c r="F1642">
        <v>0.13424684860009153</v>
      </c>
      <c r="G1642">
        <v>0.72624762261974674</v>
      </c>
      <c r="H1642" t="b">
        <v>0</v>
      </c>
      <c r="I1642" t="b">
        <v>0</v>
      </c>
      <c r="J1642" t="b">
        <v>0</v>
      </c>
    </row>
    <row r="1643" spans="1:10" x14ac:dyDescent="0.2">
      <c r="A1643" t="s">
        <v>132</v>
      </c>
      <c r="B1643" t="str">
        <f>VLOOKUP(Table16[[#This Row],[Metabolite ID]],Table18[],2,FALSE)</f>
        <v>oxalate (ethanedioate)</v>
      </c>
      <c r="C1643" t="s">
        <v>1116</v>
      </c>
      <c r="D1643">
        <v>599</v>
      </c>
      <c r="E1643">
        <v>-0.14552591209984148</v>
      </c>
      <c r="F1643">
        <v>4.8758564040898289E-2</v>
      </c>
      <c r="G1643" s="6">
        <v>2.8392839608791269E-3</v>
      </c>
      <c r="H1643" t="b">
        <v>0</v>
      </c>
      <c r="I1643" t="b">
        <v>0</v>
      </c>
      <c r="J1643" t="b">
        <v>0</v>
      </c>
    </row>
    <row r="1644" spans="1:10" hidden="1" x14ac:dyDescent="0.2">
      <c r="A1644" t="s">
        <v>132</v>
      </c>
      <c r="B1644" t="str">
        <f>VLOOKUP(Table16[[#This Row],[Metabolite ID]],Table18[],2,FALSE)</f>
        <v>oxalate (ethanedioate)</v>
      </c>
      <c r="C1644" t="s">
        <v>1117</v>
      </c>
      <c r="D1644">
        <v>599</v>
      </c>
      <c r="E1644">
        <v>-0.14552591209984148</v>
      </c>
      <c r="F1644">
        <v>4.7781165637193958E-2</v>
      </c>
      <c r="G1644">
        <v>2.3215846262816544E-3</v>
      </c>
      <c r="H1644" t="b">
        <v>0</v>
      </c>
      <c r="I1644" t="b">
        <v>0</v>
      </c>
      <c r="J1644" t="b">
        <v>0</v>
      </c>
    </row>
    <row r="1645" spans="1:10" hidden="1" x14ac:dyDescent="0.2">
      <c r="A1645" t="s">
        <v>132</v>
      </c>
      <c r="B1645" t="str">
        <f>VLOOKUP(Table16[[#This Row],[Metabolite ID]],Table18[],2,FALSE)</f>
        <v>oxalate (ethanedioate)</v>
      </c>
      <c r="C1645" t="s">
        <v>1118</v>
      </c>
      <c r="D1645">
        <v>599</v>
      </c>
      <c r="E1645">
        <v>-0.14509020215261079</v>
      </c>
      <c r="F1645">
        <v>4.824800142989711E-2</v>
      </c>
      <c r="G1645">
        <v>2.636875836067453E-3</v>
      </c>
      <c r="H1645" t="b">
        <v>0</v>
      </c>
      <c r="I1645" t="b">
        <v>0</v>
      </c>
      <c r="J1645" t="b">
        <v>0</v>
      </c>
    </row>
    <row r="1646" spans="1:10" hidden="1" x14ac:dyDescent="0.2">
      <c r="A1646" t="s">
        <v>132</v>
      </c>
      <c r="B1646" t="str">
        <f>VLOOKUP(Table16[[#This Row],[Metabolite ID]],Table18[],2,FALSE)</f>
        <v>oxalate (ethanedioate)</v>
      </c>
      <c r="C1646" t="s">
        <v>1119</v>
      </c>
      <c r="D1646">
        <v>599</v>
      </c>
      <c r="E1646">
        <v>-0.18683942307692308</v>
      </c>
      <c r="F1646">
        <v>7.3572907479839272E-2</v>
      </c>
      <c r="G1646">
        <v>1.1100662611352998E-2</v>
      </c>
      <c r="H1646" t="b">
        <v>0</v>
      </c>
      <c r="I1646" t="b">
        <v>0</v>
      </c>
      <c r="J1646" t="b">
        <v>0</v>
      </c>
    </row>
    <row r="1647" spans="1:10" hidden="1" x14ac:dyDescent="0.2">
      <c r="A1647" t="s">
        <v>132</v>
      </c>
      <c r="B1647" t="str">
        <f>VLOOKUP(Table16[[#This Row],[Metabolite ID]],Table18[],2,FALSE)</f>
        <v>oxalate (ethanedioate)</v>
      </c>
      <c r="C1647" t="s">
        <v>1120</v>
      </c>
      <c r="D1647">
        <v>599</v>
      </c>
      <c r="E1647">
        <v>-0.18718562006429543</v>
      </c>
      <c r="F1647">
        <v>7.7323398146091987E-2</v>
      </c>
      <c r="G1647">
        <v>1.5485768150797918E-2</v>
      </c>
      <c r="H1647" t="b">
        <v>0</v>
      </c>
      <c r="I1647" t="b">
        <v>0</v>
      </c>
      <c r="J1647" t="b">
        <v>0</v>
      </c>
    </row>
    <row r="1648" spans="1:10" hidden="1" x14ac:dyDescent="0.2">
      <c r="A1648" t="s">
        <v>132</v>
      </c>
      <c r="B1648" t="str">
        <f>VLOOKUP(Table16[[#This Row],[Metabolite ID]],Table18[],2,FALSE)</f>
        <v>oxalate (ethanedioate)</v>
      </c>
      <c r="C1648" t="s">
        <v>1121</v>
      </c>
      <c r="D1648">
        <v>599</v>
      </c>
      <c r="E1648">
        <v>-0.40273175764191915</v>
      </c>
      <c r="F1648">
        <v>0.29146677188085018</v>
      </c>
      <c r="G1648">
        <v>0.16756703009187018</v>
      </c>
      <c r="H1648" t="b">
        <v>0</v>
      </c>
      <c r="I1648" t="b">
        <v>0</v>
      </c>
      <c r="J1648" t="b">
        <v>0</v>
      </c>
    </row>
    <row r="1649" spans="1:10" hidden="1" x14ac:dyDescent="0.2">
      <c r="A1649" t="s">
        <v>132</v>
      </c>
      <c r="B1649" t="str">
        <f>VLOOKUP(Table16[[#This Row],[Metabolite ID]],Table18[],2,FALSE)</f>
        <v>oxalate (ethanedioate)</v>
      </c>
      <c r="C1649" t="s">
        <v>1122</v>
      </c>
      <c r="D1649">
        <v>599</v>
      </c>
      <c r="E1649">
        <v>-0.40273175764191915</v>
      </c>
      <c r="F1649">
        <v>0.24146842995168608</v>
      </c>
      <c r="G1649">
        <v>9.5870144370885882E-2</v>
      </c>
      <c r="H1649" t="b">
        <v>0</v>
      </c>
      <c r="I1649" t="b">
        <v>0</v>
      </c>
      <c r="J1649" t="b">
        <v>0</v>
      </c>
    </row>
    <row r="1650" spans="1:10" hidden="1" x14ac:dyDescent="0.2">
      <c r="A1650" t="s">
        <v>132</v>
      </c>
      <c r="B1650" t="str">
        <f>VLOOKUP(Table16[[#This Row],[Metabolite ID]],Table18[],2,FALSE)</f>
        <v>oxalate (ethanedioate)</v>
      </c>
      <c r="C1650" t="s">
        <v>1123</v>
      </c>
      <c r="D1650">
        <v>599</v>
      </c>
      <c r="E1650">
        <v>-0.18336231715473986</v>
      </c>
      <c r="F1650">
        <v>0.13517109395349958</v>
      </c>
      <c r="G1650">
        <v>0.17544646860521793</v>
      </c>
      <c r="H1650" t="b">
        <v>0</v>
      </c>
      <c r="I1650" t="b">
        <v>0</v>
      </c>
      <c r="J1650" t="b">
        <v>0</v>
      </c>
    </row>
    <row r="1651" spans="1:10" x14ac:dyDescent="0.2">
      <c r="A1651" t="s">
        <v>438</v>
      </c>
      <c r="B1651" t="str">
        <f>VLOOKUP(Table16[[#This Row],[Metabolite ID]],Table18[],2,FALSE)</f>
        <v>X - 21411</v>
      </c>
      <c r="C1651" t="s">
        <v>1116</v>
      </c>
      <c r="D1651">
        <v>599</v>
      </c>
      <c r="E1651">
        <v>-0.14605450593611161</v>
      </c>
      <c r="F1651">
        <v>4.8984387317149991E-2</v>
      </c>
      <c r="G1651" s="6">
        <v>2.8669559274806466E-3</v>
      </c>
      <c r="H1651" t="b">
        <v>0</v>
      </c>
      <c r="I1651" t="b">
        <v>0</v>
      </c>
      <c r="J1651" t="b">
        <v>0</v>
      </c>
    </row>
    <row r="1652" spans="1:10" hidden="1" x14ac:dyDescent="0.2">
      <c r="A1652" t="s">
        <v>438</v>
      </c>
      <c r="B1652" t="str">
        <f>VLOOKUP(Table16[[#This Row],[Metabolite ID]],Table18[],2,FALSE)</f>
        <v>X - 21411</v>
      </c>
      <c r="C1652" t="s">
        <v>1117</v>
      </c>
      <c r="D1652">
        <v>599</v>
      </c>
      <c r="E1652">
        <v>-0.14605450593611161</v>
      </c>
      <c r="F1652">
        <v>4.7990221518259095E-2</v>
      </c>
      <c r="G1652">
        <v>2.3390390762430555E-3</v>
      </c>
      <c r="H1652" t="b">
        <v>0</v>
      </c>
      <c r="I1652" t="b">
        <v>0</v>
      </c>
      <c r="J1652" t="b">
        <v>0</v>
      </c>
    </row>
    <row r="1653" spans="1:10" hidden="1" x14ac:dyDescent="0.2">
      <c r="A1653" t="s">
        <v>438</v>
      </c>
      <c r="B1653" t="str">
        <f>VLOOKUP(Table16[[#This Row],[Metabolite ID]],Table18[],2,FALSE)</f>
        <v>X - 21411</v>
      </c>
      <c r="C1653" t="s">
        <v>1118</v>
      </c>
      <c r="D1653">
        <v>599</v>
      </c>
      <c r="E1653">
        <v>-0.14580040990711354</v>
      </c>
      <c r="F1653">
        <v>4.8453944633250277E-2</v>
      </c>
      <c r="G1653">
        <v>2.6206477584962379E-3</v>
      </c>
      <c r="H1653" t="b">
        <v>0</v>
      </c>
      <c r="I1653" t="b">
        <v>0</v>
      </c>
      <c r="J1653" t="b">
        <v>0</v>
      </c>
    </row>
    <row r="1654" spans="1:10" hidden="1" x14ac:dyDescent="0.2">
      <c r="A1654" t="s">
        <v>438</v>
      </c>
      <c r="B1654" t="str">
        <f>VLOOKUP(Table16[[#This Row],[Metabolite ID]],Table18[],2,FALSE)</f>
        <v>X - 21411</v>
      </c>
      <c r="C1654" t="s">
        <v>1119</v>
      </c>
      <c r="D1654">
        <v>599</v>
      </c>
      <c r="E1654">
        <v>-0.14853534482758624</v>
      </c>
      <c r="F1654">
        <v>7.1383383719875376E-2</v>
      </c>
      <c r="G1654">
        <v>3.7451189976486533E-2</v>
      </c>
      <c r="H1654" t="b">
        <v>0</v>
      </c>
      <c r="I1654" t="b">
        <v>0</v>
      </c>
      <c r="J1654" t="b">
        <v>0</v>
      </c>
    </row>
    <row r="1655" spans="1:10" hidden="1" x14ac:dyDescent="0.2">
      <c r="A1655" t="s">
        <v>438</v>
      </c>
      <c r="B1655" t="str">
        <f>VLOOKUP(Table16[[#This Row],[Metabolite ID]],Table18[],2,FALSE)</f>
        <v>X - 21411</v>
      </c>
      <c r="C1655" t="s">
        <v>1120</v>
      </c>
      <c r="D1655">
        <v>599</v>
      </c>
      <c r="E1655">
        <v>-0.24778301214580645</v>
      </c>
      <c r="F1655">
        <v>7.7606168769447717E-2</v>
      </c>
      <c r="G1655">
        <v>1.4088769591977239E-3</v>
      </c>
      <c r="H1655" t="b">
        <v>0</v>
      </c>
      <c r="I1655" t="b">
        <v>0</v>
      </c>
      <c r="J1655" t="b">
        <v>0</v>
      </c>
    </row>
    <row r="1656" spans="1:10" hidden="1" x14ac:dyDescent="0.2">
      <c r="A1656" t="s">
        <v>438</v>
      </c>
      <c r="B1656" t="str">
        <f>VLOOKUP(Table16[[#This Row],[Metabolite ID]],Table18[],2,FALSE)</f>
        <v>X - 21411</v>
      </c>
      <c r="C1656" t="s">
        <v>1121</v>
      </c>
      <c r="D1656">
        <v>599</v>
      </c>
      <c r="E1656">
        <v>-9.4453192843391598E-2</v>
      </c>
      <c r="F1656">
        <v>0.23483705408120309</v>
      </c>
      <c r="G1656">
        <v>0.6876751421158418</v>
      </c>
      <c r="H1656" t="b">
        <v>0</v>
      </c>
      <c r="I1656" t="b">
        <v>0</v>
      </c>
      <c r="J1656" t="b">
        <v>0</v>
      </c>
    </row>
    <row r="1657" spans="1:10" hidden="1" x14ac:dyDescent="0.2">
      <c r="A1657" t="s">
        <v>438</v>
      </c>
      <c r="B1657" t="str">
        <f>VLOOKUP(Table16[[#This Row],[Metabolite ID]],Table18[],2,FALSE)</f>
        <v>X - 21411</v>
      </c>
      <c r="C1657" t="s">
        <v>1122</v>
      </c>
      <c r="D1657">
        <v>599</v>
      </c>
      <c r="E1657">
        <v>-0.25105952855184643</v>
      </c>
      <c r="F1657">
        <v>0.1666759494981313</v>
      </c>
      <c r="G1657">
        <v>0.13252506722071633</v>
      </c>
      <c r="H1657" t="b">
        <v>0</v>
      </c>
      <c r="I1657" t="b">
        <v>0</v>
      </c>
      <c r="J1657" t="b">
        <v>0</v>
      </c>
    </row>
    <row r="1658" spans="1:10" hidden="1" x14ac:dyDescent="0.2">
      <c r="A1658" t="s">
        <v>438</v>
      </c>
      <c r="B1658" t="str">
        <f>VLOOKUP(Table16[[#This Row],[Metabolite ID]],Table18[],2,FALSE)</f>
        <v>X - 21411</v>
      </c>
      <c r="C1658" t="s">
        <v>1123</v>
      </c>
      <c r="D1658">
        <v>599</v>
      </c>
      <c r="E1658">
        <v>-0.30781825135547258</v>
      </c>
      <c r="F1658">
        <v>0.13556876978839577</v>
      </c>
      <c r="G1658">
        <v>2.3528518118074711E-2</v>
      </c>
      <c r="H1658" t="b">
        <v>0</v>
      </c>
      <c r="I1658" t="b">
        <v>0</v>
      </c>
      <c r="J1658" t="b">
        <v>0</v>
      </c>
    </row>
    <row r="1659" spans="1:10" x14ac:dyDescent="0.2">
      <c r="A1659" t="s">
        <v>80</v>
      </c>
      <c r="B1659" t="str">
        <f>VLOOKUP(Table16[[#This Row],[Metabolite ID]],Table18[],2,FALSE)</f>
        <v>taurine</v>
      </c>
      <c r="C1659" t="s">
        <v>1116</v>
      </c>
      <c r="D1659">
        <v>599</v>
      </c>
      <c r="E1659">
        <v>0.14179885448415167</v>
      </c>
      <c r="F1659">
        <v>4.7729904773922527E-2</v>
      </c>
      <c r="G1659" s="6">
        <v>2.9696733423052067E-3</v>
      </c>
      <c r="H1659" t="b">
        <v>0</v>
      </c>
      <c r="I1659" t="b">
        <v>0</v>
      </c>
      <c r="J1659" t="b">
        <v>0</v>
      </c>
    </row>
    <row r="1660" spans="1:10" hidden="1" x14ac:dyDescent="0.2">
      <c r="A1660" t="s">
        <v>80</v>
      </c>
      <c r="B1660" t="str">
        <f>VLOOKUP(Table16[[#This Row],[Metabolite ID]],Table18[],2,FALSE)</f>
        <v>taurine</v>
      </c>
      <c r="C1660" t="s">
        <v>1117</v>
      </c>
      <c r="D1660">
        <v>599</v>
      </c>
      <c r="E1660">
        <v>0.14179885448415167</v>
      </c>
      <c r="F1660">
        <v>4.7729904773922527E-2</v>
      </c>
      <c r="G1660">
        <v>2.9696733423052067E-3</v>
      </c>
      <c r="H1660" t="b">
        <v>0</v>
      </c>
      <c r="I1660" t="b">
        <v>0</v>
      </c>
      <c r="J1660" t="b">
        <v>0</v>
      </c>
    </row>
    <row r="1661" spans="1:10" hidden="1" x14ac:dyDescent="0.2">
      <c r="A1661" t="s">
        <v>80</v>
      </c>
      <c r="B1661" t="str">
        <f>VLOOKUP(Table16[[#This Row],[Metabolite ID]],Table18[],2,FALSE)</f>
        <v>taurine</v>
      </c>
      <c r="C1661" t="s">
        <v>1118</v>
      </c>
      <c r="D1661">
        <v>599</v>
      </c>
      <c r="E1661">
        <v>0.14305252582913647</v>
      </c>
      <c r="F1661">
        <v>4.8173777453345584E-2</v>
      </c>
      <c r="G1661">
        <v>2.9827486336801855E-3</v>
      </c>
      <c r="H1661" t="b">
        <v>0</v>
      </c>
      <c r="I1661" t="b">
        <v>0</v>
      </c>
      <c r="J1661" t="b">
        <v>0</v>
      </c>
    </row>
    <row r="1662" spans="1:10" hidden="1" x14ac:dyDescent="0.2">
      <c r="A1662" t="s">
        <v>80</v>
      </c>
      <c r="B1662" t="str">
        <f>VLOOKUP(Table16[[#This Row],[Metabolite ID]],Table18[],2,FALSE)</f>
        <v>taurine</v>
      </c>
      <c r="C1662" t="s">
        <v>1119</v>
      </c>
      <c r="D1662">
        <v>599</v>
      </c>
      <c r="E1662">
        <v>0.19866292134831462</v>
      </c>
      <c r="F1662">
        <v>7.2815626108655496E-2</v>
      </c>
      <c r="G1662">
        <v>6.3661552604106974E-3</v>
      </c>
      <c r="H1662" t="b">
        <v>0</v>
      </c>
      <c r="I1662" t="b">
        <v>0</v>
      </c>
      <c r="J1662" t="b">
        <v>0</v>
      </c>
    </row>
    <row r="1663" spans="1:10" hidden="1" x14ac:dyDescent="0.2">
      <c r="A1663" t="s">
        <v>80</v>
      </c>
      <c r="B1663" t="str">
        <f>VLOOKUP(Table16[[#This Row],[Metabolite ID]],Table18[],2,FALSE)</f>
        <v>taurine</v>
      </c>
      <c r="C1663" t="s">
        <v>1120</v>
      </c>
      <c r="D1663">
        <v>599</v>
      </c>
      <c r="E1663">
        <v>0.14760691397203113</v>
      </c>
      <c r="F1663">
        <v>7.8043717657078737E-2</v>
      </c>
      <c r="G1663">
        <v>5.8579469749373184E-2</v>
      </c>
      <c r="H1663" t="b">
        <v>0</v>
      </c>
      <c r="I1663" t="b">
        <v>0</v>
      </c>
      <c r="J1663" t="b">
        <v>0</v>
      </c>
    </row>
    <row r="1664" spans="1:10" hidden="1" x14ac:dyDescent="0.2">
      <c r="A1664" t="s">
        <v>80</v>
      </c>
      <c r="B1664" t="str">
        <f>VLOOKUP(Table16[[#This Row],[Metabolite ID]],Table18[],2,FALSE)</f>
        <v>taurine</v>
      </c>
      <c r="C1664" t="s">
        <v>1121</v>
      </c>
      <c r="D1664">
        <v>599</v>
      </c>
      <c r="E1664">
        <v>0.30340540088135803</v>
      </c>
      <c r="F1664">
        <v>0.2746220547642878</v>
      </c>
      <c r="G1664">
        <v>0.26968591664117481</v>
      </c>
      <c r="H1664" t="b">
        <v>0</v>
      </c>
      <c r="I1664" t="b">
        <v>0</v>
      </c>
      <c r="J1664" t="b">
        <v>0</v>
      </c>
    </row>
    <row r="1665" spans="1:10" hidden="1" x14ac:dyDescent="0.2">
      <c r="A1665" t="s">
        <v>80</v>
      </c>
      <c r="B1665" t="str">
        <f>VLOOKUP(Table16[[#This Row],[Metabolite ID]],Table18[],2,FALSE)</f>
        <v>taurine</v>
      </c>
      <c r="C1665" t="s">
        <v>1122</v>
      </c>
      <c r="D1665">
        <v>599</v>
      </c>
      <c r="E1665">
        <v>0.18765064349872329</v>
      </c>
      <c r="F1665">
        <v>0.18240432602711379</v>
      </c>
      <c r="G1665">
        <v>0.30400743689823589</v>
      </c>
      <c r="H1665" t="b">
        <v>0</v>
      </c>
      <c r="I1665" t="b">
        <v>0</v>
      </c>
      <c r="J1665" t="b">
        <v>0</v>
      </c>
    </row>
    <row r="1666" spans="1:10" hidden="1" x14ac:dyDescent="0.2">
      <c r="A1666" t="s">
        <v>80</v>
      </c>
      <c r="B1666" t="str">
        <f>VLOOKUP(Table16[[#This Row],[Metabolite ID]],Table18[],2,FALSE)</f>
        <v>taurine</v>
      </c>
      <c r="C1666" t="s">
        <v>1123</v>
      </c>
      <c r="D1666">
        <v>599</v>
      </c>
      <c r="E1666">
        <v>8.0506290041034809E-2</v>
      </c>
      <c r="F1666">
        <v>0.13222591935908454</v>
      </c>
      <c r="G1666">
        <v>0.5428527667247679</v>
      </c>
      <c r="H1666" t="b">
        <v>0</v>
      </c>
      <c r="I1666" t="b">
        <v>0</v>
      </c>
      <c r="J1666" t="b">
        <v>0</v>
      </c>
    </row>
    <row r="1667" spans="1:10" x14ac:dyDescent="0.2">
      <c r="A1667" t="s">
        <v>272</v>
      </c>
      <c r="B1667" t="str">
        <f>VLOOKUP(Table16[[#This Row],[Metabolite ID]],Table18[],2,FALSE)</f>
        <v>hexadecanedioate</v>
      </c>
      <c r="C1667" t="s">
        <v>1116</v>
      </c>
      <c r="D1667">
        <v>599</v>
      </c>
      <c r="E1667">
        <v>-0.14141331727204931</v>
      </c>
      <c r="F1667">
        <v>4.7774322301677052E-2</v>
      </c>
      <c r="G1667" s="6">
        <v>3.0761138469347364E-3</v>
      </c>
      <c r="H1667" t="b">
        <v>0</v>
      </c>
      <c r="I1667" t="b">
        <v>0</v>
      </c>
      <c r="J1667" t="b">
        <v>0</v>
      </c>
    </row>
    <row r="1668" spans="1:10" hidden="1" x14ac:dyDescent="0.2">
      <c r="A1668" t="s">
        <v>272</v>
      </c>
      <c r="B1668" t="str">
        <f>VLOOKUP(Table16[[#This Row],[Metabolite ID]],Table18[],2,FALSE)</f>
        <v>hexadecanedioate</v>
      </c>
      <c r="C1668" t="s">
        <v>1117</v>
      </c>
      <c r="D1668">
        <v>599</v>
      </c>
      <c r="E1668">
        <v>-0.14141331727204931</v>
      </c>
      <c r="F1668">
        <v>4.7774322301677052E-2</v>
      </c>
      <c r="G1668">
        <v>3.0761138469347364E-3</v>
      </c>
      <c r="H1668" t="b">
        <v>0</v>
      </c>
      <c r="I1668" t="b">
        <v>0</v>
      </c>
      <c r="J1668" t="b">
        <v>0</v>
      </c>
    </row>
    <row r="1669" spans="1:10" hidden="1" x14ac:dyDescent="0.2">
      <c r="A1669" t="s">
        <v>272</v>
      </c>
      <c r="B1669" t="str">
        <f>VLOOKUP(Table16[[#This Row],[Metabolite ID]],Table18[],2,FALSE)</f>
        <v>hexadecanedioate</v>
      </c>
      <c r="C1669" t="s">
        <v>1118</v>
      </c>
      <c r="D1669">
        <v>599</v>
      </c>
      <c r="E1669">
        <v>-0.14116623201659859</v>
      </c>
      <c r="F1669">
        <v>4.8206699077979406E-2</v>
      </c>
      <c r="G1669">
        <v>3.4076292043191446E-3</v>
      </c>
      <c r="H1669" t="b">
        <v>0</v>
      </c>
      <c r="I1669" t="b">
        <v>0</v>
      </c>
      <c r="J1669" t="b">
        <v>0</v>
      </c>
    </row>
    <row r="1670" spans="1:10" hidden="1" x14ac:dyDescent="0.2">
      <c r="A1670" t="s">
        <v>272</v>
      </c>
      <c r="B1670" t="str">
        <f>VLOOKUP(Table16[[#This Row],[Metabolite ID]],Table18[],2,FALSE)</f>
        <v>hexadecanedioate</v>
      </c>
      <c r="C1670" t="s">
        <v>1119</v>
      </c>
      <c r="D1670">
        <v>599</v>
      </c>
      <c r="E1670">
        <v>-8.8323684210526318E-2</v>
      </c>
      <c r="F1670">
        <v>7.2618435744617502E-2</v>
      </c>
      <c r="G1670">
        <v>0.22388177438275256</v>
      </c>
      <c r="H1670" t="b">
        <v>0</v>
      </c>
      <c r="I1670" t="b">
        <v>0</v>
      </c>
      <c r="J1670" t="b">
        <v>0</v>
      </c>
    </row>
    <row r="1671" spans="1:10" hidden="1" x14ac:dyDescent="0.2">
      <c r="A1671" t="s">
        <v>272</v>
      </c>
      <c r="B1671" t="str">
        <f>VLOOKUP(Table16[[#This Row],[Metabolite ID]],Table18[],2,FALSE)</f>
        <v>hexadecanedioate</v>
      </c>
      <c r="C1671" t="s">
        <v>1120</v>
      </c>
      <c r="D1671">
        <v>599</v>
      </c>
      <c r="E1671">
        <v>-0.12561618820093232</v>
      </c>
      <c r="F1671">
        <v>8.1911043116506432E-2</v>
      </c>
      <c r="G1671">
        <v>0.12513586470669583</v>
      </c>
      <c r="H1671" t="b">
        <v>0</v>
      </c>
      <c r="I1671" t="b">
        <v>0</v>
      </c>
      <c r="J1671" t="b">
        <v>0</v>
      </c>
    </row>
    <row r="1672" spans="1:10" hidden="1" x14ac:dyDescent="0.2">
      <c r="A1672" t="s">
        <v>272</v>
      </c>
      <c r="B1672" t="str">
        <f>VLOOKUP(Table16[[#This Row],[Metabolite ID]],Table18[],2,FALSE)</f>
        <v>hexadecanedioate</v>
      </c>
      <c r="C1672" t="s">
        <v>1121</v>
      </c>
      <c r="D1672">
        <v>599</v>
      </c>
      <c r="E1672">
        <v>-9.2138329482958525E-2</v>
      </c>
      <c r="F1672">
        <v>0.27499531239031305</v>
      </c>
      <c r="G1672">
        <v>0.73770171079652358</v>
      </c>
      <c r="H1672" t="b">
        <v>0</v>
      </c>
      <c r="I1672" t="b">
        <v>0</v>
      </c>
      <c r="J1672" t="b">
        <v>0</v>
      </c>
    </row>
    <row r="1673" spans="1:10" hidden="1" x14ac:dyDescent="0.2">
      <c r="A1673" t="s">
        <v>272</v>
      </c>
      <c r="B1673" t="str">
        <f>VLOOKUP(Table16[[#This Row],[Metabolite ID]],Table18[],2,FALSE)</f>
        <v>hexadecanedioate</v>
      </c>
      <c r="C1673" t="s">
        <v>1122</v>
      </c>
      <c r="D1673">
        <v>599</v>
      </c>
      <c r="E1673">
        <v>-0.11181006339650423</v>
      </c>
      <c r="F1673">
        <v>0.20512871715440822</v>
      </c>
      <c r="G1673">
        <v>0.58590674312668511</v>
      </c>
      <c r="H1673" t="b">
        <v>0</v>
      </c>
      <c r="I1673" t="b">
        <v>0</v>
      </c>
      <c r="J1673" t="b">
        <v>0</v>
      </c>
    </row>
    <row r="1674" spans="1:10" hidden="1" x14ac:dyDescent="0.2">
      <c r="A1674" t="s">
        <v>272</v>
      </c>
      <c r="B1674" t="str">
        <f>VLOOKUP(Table16[[#This Row],[Metabolite ID]],Table18[],2,FALSE)</f>
        <v>hexadecanedioate</v>
      </c>
      <c r="C1674" t="s">
        <v>1123</v>
      </c>
      <c r="D1674">
        <v>599</v>
      </c>
      <c r="E1674">
        <v>-0.14267018765015593</v>
      </c>
      <c r="F1674">
        <v>0.13234544605840332</v>
      </c>
      <c r="G1674">
        <v>0.28146307749688748</v>
      </c>
      <c r="H1674" t="b">
        <v>0</v>
      </c>
      <c r="I1674" t="b">
        <v>0</v>
      </c>
      <c r="J1674" t="b">
        <v>0</v>
      </c>
    </row>
    <row r="1675" spans="1:10" x14ac:dyDescent="0.2">
      <c r="A1675" t="s">
        <v>412</v>
      </c>
      <c r="B1675" t="str">
        <f>VLOOKUP(Table16[[#This Row],[Metabolite ID]],Table18[],2,FALSE)</f>
        <v>X - 15486</v>
      </c>
      <c r="C1675" t="s">
        <v>1116</v>
      </c>
      <c r="D1675">
        <v>599</v>
      </c>
      <c r="E1675">
        <v>0.15208140444845294</v>
      </c>
      <c r="F1675">
        <v>5.1562327560561096E-2</v>
      </c>
      <c r="G1675" s="6">
        <v>3.1832214931847881E-3</v>
      </c>
      <c r="H1675" t="b">
        <v>0</v>
      </c>
      <c r="I1675" t="b">
        <v>0</v>
      </c>
      <c r="J1675" t="b">
        <v>0</v>
      </c>
    </row>
    <row r="1676" spans="1:10" hidden="1" x14ac:dyDescent="0.2">
      <c r="A1676" t="s">
        <v>412</v>
      </c>
      <c r="B1676" t="str">
        <f>VLOOKUP(Table16[[#This Row],[Metabolite ID]],Table18[],2,FALSE)</f>
        <v>X - 15486</v>
      </c>
      <c r="C1676" t="s">
        <v>1117</v>
      </c>
      <c r="D1676">
        <v>599</v>
      </c>
      <c r="E1676">
        <v>0.15208140444845294</v>
      </c>
      <c r="F1676">
        <v>4.7943855648902634E-2</v>
      </c>
      <c r="G1676">
        <v>1.5135501645101965E-3</v>
      </c>
      <c r="H1676" t="b">
        <v>0</v>
      </c>
      <c r="I1676" t="b">
        <v>0</v>
      </c>
      <c r="J1676" t="b">
        <v>0</v>
      </c>
    </row>
    <row r="1677" spans="1:10" hidden="1" x14ac:dyDescent="0.2">
      <c r="A1677" t="s">
        <v>412</v>
      </c>
      <c r="B1677" t="str">
        <f>VLOOKUP(Table16[[#This Row],[Metabolite ID]],Table18[],2,FALSE)</f>
        <v>X - 15486</v>
      </c>
      <c r="C1677" t="s">
        <v>1118</v>
      </c>
      <c r="D1677">
        <v>599</v>
      </c>
      <c r="E1677">
        <v>0.15358664702412417</v>
      </c>
      <c r="F1677">
        <v>4.8465172652563226E-2</v>
      </c>
      <c r="G1677">
        <v>1.529588039868388E-3</v>
      </c>
      <c r="H1677" t="b">
        <v>0</v>
      </c>
      <c r="I1677" t="b">
        <v>0</v>
      </c>
      <c r="J1677" t="b">
        <v>0</v>
      </c>
    </row>
    <row r="1678" spans="1:10" hidden="1" x14ac:dyDescent="0.2">
      <c r="A1678" t="s">
        <v>412</v>
      </c>
      <c r="B1678" t="str">
        <f>VLOOKUP(Table16[[#This Row],[Metabolite ID]],Table18[],2,FALSE)</f>
        <v>X - 15486</v>
      </c>
      <c r="C1678" t="s">
        <v>1119</v>
      </c>
      <c r="D1678">
        <v>599</v>
      </c>
      <c r="E1678">
        <v>0.15905069767441862</v>
      </c>
      <c r="F1678">
        <v>7.0967072528994757E-2</v>
      </c>
      <c r="G1678">
        <v>2.5013766324317583E-2</v>
      </c>
      <c r="H1678" t="b">
        <v>0</v>
      </c>
      <c r="I1678" t="b">
        <v>0</v>
      </c>
      <c r="J1678" t="b">
        <v>0</v>
      </c>
    </row>
    <row r="1679" spans="1:10" hidden="1" x14ac:dyDescent="0.2">
      <c r="A1679" t="s">
        <v>412</v>
      </c>
      <c r="B1679" t="str">
        <f>VLOOKUP(Table16[[#This Row],[Metabolite ID]],Table18[],2,FALSE)</f>
        <v>X - 15486</v>
      </c>
      <c r="C1679" t="s">
        <v>1120</v>
      </c>
      <c r="D1679">
        <v>599</v>
      </c>
      <c r="E1679">
        <v>0.11276418472574017</v>
      </c>
      <c r="F1679">
        <v>7.4344437395542959E-2</v>
      </c>
      <c r="G1679">
        <v>0.12932213977475784</v>
      </c>
      <c r="H1679" t="b">
        <v>0</v>
      </c>
      <c r="I1679" t="b">
        <v>0</v>
      </c>
      <c r="J1679" t="b">
        <v>0</v>
      </c>
    </row>
    <row r="1680" spans="1:10" hidden="1" x14ac:dyDescent="0.2">
      <c r="A1680" t="s">
        <v>412</v>
      </c>
      <c r="B1680" t="str">
        <f>VLOOKUP(Table16[[#This Row],[Metabolite ID]],Table18[],2,FALSE)</f>
        <v>X - 15486</v>
      </c>
      <c r="C1680" t="s">
        <v>1121</v>
      </c>
      <c r="D1680">
        <v>599</v>
      </c>
      <c r="E1680">
        <v>0.25874244154872006</v>
      </c>
      <c r="F1680">
        <v>0.26192296477477001</v>
      </c>
      <c r="G1680">
        <v>0.3236221982105707</v>
      </c>
      <c r="H1680" t="b">
        <v>0</v>
      </c>
      <c r="I1680" t="b">
        <v>0</v>
      </c>
      <c r="J1680" t="b">
        <v>0</v>
      </c>
    </row>
    <row r="1681" spans="1:10" hidden="1" x14ac:dyDescent="0.2">
      <c r="A1681" t="s">
        <v>412</v>
      </c>
      <c r="B1681" t="str">
        <f>VLOOKUP(Table16[[#This Row],[Metabolite ID]],Table18[],2,FALSE)</f>
        <v>X - 15486</v>
      </c>
      <c r="C1681" t="s">
        <v>1122</v>
      </c>
      <c r="D1681">
        <v>599</v>
      </c>
      <c r="E1681">
        <v>0.13824990881856714</v>
      </c>
      <c r="F1681">
        <v>0.18027659069058327</v>
      </c>
      <c r="G1681">
        <v>0.44345749756134711</v>
      </c>
      <c r="H1681" t="b">
        <v>0</v>
      </c>
      <c r="I1681" t="b">
        <v>0</v>
      </c>
      <c r="J1681" t="b">
        <v>0</v>
      </c>
    </row>
    <row r="1682" spans="1:10" hidden="1" x14ac:dyDescent="0.2">
      <c r="A1682" t="s">
        <v>412</v>
      </c>
      <c r="B1682" t="str">
        <f>VLOOKUP(Table16[[#This Row],[Metabolite ID]],Table18[],2,FALSE)</f>
        <v>X - 15486</v>
      </c>
      <c r="C1682" t="s">
        <v>1123</v>
      </c>
      <c r="D1682">
        <v>599</v>
      </c>
      <c r="E1682">
        <v>7.9719176026387895E-2</v>
      </c>
      <c r="F1682">
        <v>0.14290637618616006</v>
      </c>
      <c r="G1682">
        <v>0.57716140967295115</v>
      </c>
      <c r="H1682" t="b">
        <v>0</v>
      </c>
      <c r="I1682" t="b">
        <v>0</v>
      </c>
      <c r="J1682" t="b">
        <v>0</v>
      </c>
    </row>
    <row r="1683" spans="1:10" x14ac:dyDescent="0.2">
      <c r="A1683" t="s">
        <v>578</v>
      </c>
      <c r="B1683" t="str">
        <f>VLOOKUP(Table16[[#This Row],[Metabolite ID]],Table18[],2,FALSE)</f>
        <v>X - 13553</v>
      </c>
      <c r="C1683" t="s">
        <v>1116</v>
      </c>
      <c r="D1683">
        <v>599</v>
      </c>
      <c r="E1683">
        <v>-0.14819893098528938</v>
      </c>
      <c r="F1683">
        <v>5.0751347546419225E-2</v>
      </c>
      <c r="G1683" s="6">
        <v>3.4992083000043345E-3</v>
      </c>
      <c r="H1683" t="b">
        <v>0</v>
      </c>
      <c r="I1683" t="b">
        <v>0</v>
      </c>
      <c r="J1683" t="b">
        <v>0</v>
      </c>
    </row>
    <row r="1684" spans="1:10" hidden="1" x14ac:dyDescent="0.2">
      <c r="A1684" t="s">
        <v>578</v>
      </c>
      <c r="B1684" t="str">
        <f>VLOOKUP(Table16[[#This Row],[Metabolite ID]],Table18[],2,FALSE)</f>
        <v>X - 13553</v>
      </c>
      <c r="C1684" t="s">
        <v>1117</v>
      </c>
      <c r="D1684">
        <v>599</v>
      </c>
      <c r="E1684">
        <v>-0.14819893098528938</v>
      </c>
      <c r="F1684">
        <v>5.0751347546419225E-2</v>
      </c>
      <c r="G1684">
        <v>3.4992083000043345E-3</v>
      </c>
      <c r="H1684" t="b">
        <v>0</v>
      </c>
      <c r="I1684" t="b">
        <v>0</v>
      </c>
      <c r="J1684" t="b">
        <v>0</v>
      </c>
    </row>
    <row r="1685" spans="1:10" hidden="1" x14ac:dyDescent="0.2">
      <c r="A1685" t="s">
        <v>578</v>
      </c>
      <c r="B1685" t="str">
        <f>VLOOKUP(Table16[[#This Row],[Metabolite ID]],Table18[],2,FALSE)</f>
        <v>X - 13553</v>
      </c>
      <c r="C1685" t="s">
        <v>1118</v>
      </c>
      <c r="D1685">
        <v>599</v>
      </c>
      <c r="E1685">
        <v>-0.14765767422135043</v>
      </c>
      <c r="F1685">
        <v>5.1213717141443599E-2</v>
      </c>
      <c r="G1685">
        <v>3.9369926935576994E-3</v>
      </c>
      <c r="H1685" t="b">
        <v>0</v>
      </c>
      <c r="I1685" t="b">
        <v>0</v>
      </c>
      <c r="J1685" t="b">
        <v>0</v>
      </c>
    </row>
    <row r="1686" spans="1:10" hidden="1" x14ac:dyDescent="0.2">
      <c r="A1686" t="s">
        <v>578</v>
      </c>
      <c r="B1686" t="str">
        <f>VLOOKUP(Table16[[#This Row],[Metabolite ID]],Table18[],2,FALSE)</f>
        <v>X - 13553</v>
      </c>
      <c r="C1686" t="s">
        <v>1119</v>
      </c>
      <c r="D1686">
        <v>599</v>
      </c>
      <c r="E1686">
        <v>-0.1655844827586207</v>
      </c>
      <c r="F1686">
        <v>7.9229408657459255E-2</v>
      </c>
      <c r="G1686">
        <v>3.6623447864841827E-2</v>
      </c>
      <c r="H1686" t="b">
        <v>0</v>
      </c>
      <c r="I1686" t="b">
        <v>0</v>
      </c>
      <c r="J1686" t="b">
        <v>0</v>
      </c>
    </row>
    <row r="1687" spans="1:10" hidden="1" x14ac:dyDescent="0.2">
      <c r="A1687" t="s">
        <v>578</v>
      </c>
      <c r="B1687" t="str">
        <f>VLOOKUP(Table16[[#This Row],[Metabolite ID]],Table18[],2,FALSE)</f>
        <v>X - 13553</v>
      </c>
      <c r="C1687" t="s">
        <v>1120</v>
      </c>
      <c r="D1687">
        <v>599</v>
      </c>
      <c r="E1687">
        <v>-0.17195060893194528</v>
      </c>
      <c r="F1687">
        <v>7.7003962173725057E-2</v>
      </c>
      <c r="G1687">
        <v>2.5548292328277572E-2</v>
      </c>
      <c r="H1687" t="b">
        <v>0</v>
      </c>
      <c r="I1687" t="b">
        <v>0</v>
      </c>
      <c r="J1687" t="b">
        <v>0</v>
      </c>
    </row>
    <row r="1688" spans="1:10" hidden="1" x14ac:dyDescent="0.2">
      <c r="A1688" t="s">
        <v>578</v>
      </c>
      <c r="B1688" t="str">
        <f>VLOOKUP(Table16[[#This Row],[Metabolite ID]],Table18[],2,FALSE)</f>
        <v>X - 13553</v>
      </c>
      <c r="C1688" t="s">
        <v>1121</v>
      </c>
      <c r="D1688">
        <v>599</v>
      </c>
      <c r="E1688">
        <v>-0.2776625287503558</v>
      </c>
      <c r="F1688">
        <v>0.31795437547345451</v>
      </c>
      <c r="G1688">
        <v>0.38286215412836422</v>
      </c>
      <c r="H1688" t="b">
        <v>0</v>
      </c>
      <c r="I1688" t="b">
        <v>0</v>
      </c>
      <c r="J1688" t="b">
        <v>0</v>
      </c>
    </row>
    <row r="1689" spans="1:10" hidden="1" x14ac:dyDescent="0.2">
      <c r="A1689" t="s">
        <v>578</v>
      </c>
      <c r="B1689" t="str">
        <f>VLOOKUP(Table16[[#This Row],[Metabolite ID]],Table18[],2,FALSE)</f>
        <v>X - 13553</v>
      </c>
      <c r="C1689" t="s">
        <v>1122</v>
      </c>
      <c r="D1689">
        <v>599</v>
      </c>
      <c r="E1689">
        <v>-0.2776625287503558</v>
      </c>
      <c r="F1689">
        <v>0.27788288453602061</v>
      </c>
      <c r="G1689">
        <v>0.31809855962519434</v>
      </c>
      <c r="H1689" t="b">
        <v>0</v>
      </c>
      <c r="I1689" t="b">
        <v>0</v>
      </c>
      <c r="J1689" t="b">
        <v>0</v>
      </c>
    </row>
    <row r="1690" spans="1:10" hidden="1" x14ac:dyDescent="0.2">
      <c r="A1690" t="s">
        <v>578</v>
      </c>
      <c r="B1690" t="str">
        <f>VLOOKUP(Table16[[#This Row],[Metabolite ID]],Table18[],2,FALSE)</f>
        <v>X - 13553</v>
      </c>
      <c r="C1690" t="s">
        <v>1123</v>
      </c>
      <c r="D1690">
        <v>599</v>
      </c>
      <c r="E1690">
        <v>-0.36613229307192208</v>
      </c>
      <c r="F1690">
        <v>0.14068214559487915</v>
      </c>
      <c r="G1690">
        <v>9.4831308932337727E-3</v>
      </c>
      <c r="H1690" t="b">
        <v>0</v>
      </c>
      <c r="I1690" t="b">
        <v>0</v>
      </c>
      <c r="J1690" t="b">
        <v>0</v>
      </c>
    </row>
    <row r="1691" spans="1:10" x14ac:dyDescent="0.2">
      <c r="A1691" t="s">
        <v>141</v>
      </c>
      <c r="B1691" t="str">
        <f>VLOOKUP(Table16[[#This Row],[Metabolite ID]],Table18[],2,FALSE)</f>
        <v>phenyllactate (PLA)</v>
      </c>
      <c r="C1691" t="s">
        <v>1116</v>
      </c>
      <c r="D1691">
        <v>599</v>
      </c>
      <c r="E1691">
        <v>-0.14040016243267905</v>
      </c>
      <c r="F1691">
        <v>4.8134897505236952E-2</v>
      </c>
      <c r="G1691" s="6">
        <v>3.5363554349963368E-3</v>
      </c>
      <c r="H1691" t="b">
        <v>0</v>
      </c>
      <c r="I1691" t="b">
        <v>0</v>
      </c>
      <c r="J1691" t="b">
        <v>0</v>
      </c>
    </row>
    <row r="1692" spans="1:10" hidden="1" x14ac:dyDescent="0.2">
      <c r="A1692" t="s">
        <v>141</v>
      </c>
      <c r="B1692" t="str">
        <f>VLOOKUP(Table16[[#This Row],[Metabolite ID]],Table18[],2,FALSE)</f>
        <v>phenyllactate (PLA)</v>
      </c>
      <c r="C1692" t="s">
        <v>1117</v>
      </c>
      <c r="D1692">
        <v>599</v>
      </c>
      <c r="E1692">
        <v>-0.14040016243267905</v>
      </c>
      <c r="F1692">
        <v>4.7744332874913663E-2</v>
      </c>
      <c r="G1692">
        <v>3.2750688717605352E-3</v>
      </c>
      <c r="H1692" t="b">
        <v>0</v>
      </c>
      <c r="I1692" t="b">
        <v>0</v>
      </c>
      <c r="J1692" t="b">
        <v>0</v>
      </c>
    </row>
    <row r="1693" spans="1:10" hidden="1" x14ac:dyDescent="0.2">
      <c r="A1693" t="s">
        <v>141</v>
      </c>
      <c r="B1693" t="str">
        <f>VLOOKUP(Table16[[#This Row],[Metabolite ID]],Table18[],2,FALSE)</f>
        <v>phenyllactate (PLA)</v>
      </c>
      <c r="C1693" t="s">
        <v>1118</v>
      </c>
      <c r="D1693">
        <v>599</v>
      </c>
      <c r="E1693">
        <v>-0.14006252203846398</v>
      </c>
      <c r="F1693">
        <v>4.8202475822640541E-2</v>
      </c>
      <c r="G1693">
        <v>3.6641830214556E-3</v>
      </c>
      <c r="H1693" t="b">
        <v>0</v>
      </c>
      <c r="I1693" t="b">
        <v>0</v>
      </c>
      <c r="J1693" t="b">
        <v>0</v>
      </c>
    </row>
    <row r="1694" spans="1:10" hidden="1" x14ac:dyDescent="0.2">
      <c r="A1694" t="s">
        <v>141</v>
      </c>
      <c r="B1694" t="str">
        <f>VLOOKUP(Table16[[#This Row],[Metabolite ID]],Table18[],2,FALSE)</f>
        <v>phenyllactate (PLA)</v>
      </c>
      <c r="C1694" t="s">
        <v>1119</v>
      </c>
      <c r="D1694">
        <v>599</v>
      </c>
      <c r="E1694">
        <v>-0.18867985074626867</v>
      </c>
      <c r="F1694">
        <v>6.9805807938249309E-2</v>
      </c>
      <c r="G1694">
        <v>6.8732290715670325E-3</v>
      </c>
      <c r="H1694" t="b">
        <v>0</v>
      </c>
      <c r="I1694" t="b">
        <v>0</v>
      </c>
      <c r="J1694" t="b">
        <v>0</v>
      </c>
    </row>
    <row r="1695" spans="1:10" hidden="1" x14ac:dyDescent="0.2">
      <c r="A1695" t="s">
        <v>141</v>
      </c>
      <c r="B1695" t="str">
        <f>VLOOKUP(Table16[[#This Row],[Metabolite ID]],Table18[],2,FALSE)</f>
        <v>phenyllactate (PLA)</v>
      </c>
      <c r="C1695" t="s">
        <v>1120</v>
      </c>
      <c r="D1695">
        <v>599</v>
      </c>
      <c r="E1695">
        <v>-4.2278869479868926E-2</v>
      </c>
      <c r="F1695">
        <v>8.2106525352104692E-2</v>
      </c>
      <c r="G1695">
        <v>0.60660400971322748</v>
      </c>
      <c r="H1695" t="b">
        <v>0</v>
      </c>
      <c r="I1695" t="b">
        <v>0</v>
      </c>
      <c r="J1695" t="b">
        <v>0</v>
      </c>
    </row>
    <row r="1696" spans="1:10" hidden="1" x14ac:dyDescent="0.2">
      <c r="A1696" t="s">
        <v>141</v>
      </c>
      <c r="B1696" t="str">
        <f>VLOOKUP(Table16[[#This Row],[Metabolite ID]],Table18[],2,FALSE)</f>
        <v>phenyllactate (PLA)</v>
      </c>
      <c r="C1696" t="s">
        <v>1121</v>
      </c>
      <c r="D1696">
        <v>599</v>
      </c>
      <c r="E1696">
        <v>-1.8971133754549285E-2</v>
      </c>
      <c r="F1696">
        <v>0.29915122208430406</v>
      </c>
      <c r="G1696">
        <v>0.94945601265047563</v>
      </c>
      <c r="H1696" t="b">
        <v>0</v>
      </c>
      <c r="I1696" t="b">
        <v>0</v>
      </c>
      <c r="J1696" t="b">
        <v>0</v>
      </c>
    </row>
    <row r="1697" spans="1:10" hidden="1" x14ac:dyDescent="0.2">
      <c r="A1697" t="s">
        <v>141</v>
      </c>
      <c r="B1697" t="str">
        <f>VLOOKUP(Table16[[#This Row],[Metabolite ID]],Table18[],2,FALSE)</f>
        <v>phenyllactate (PLA)</v>
      </c>
      <c r="C1697" t="s">
        <v>1122</v>
      </c>
      <c r="D1697">
        <v>599</v>
      </c>
      <c r="E1697">
        <v>2.5077329552285477E-3</v>
      </c>
      <c r="F1697">
        <v>0.17234942948558787</v>
      </c>
      <c r="G1697">
        <v>0.9883958164973079</v>
      </c>
      <c r="H1697" t="b">
        <v>0</v>
      </c>
      <c r="I1697" t="b">
        <v>0</v>
      </c>
      <c r="J1697" t="b">
        <v>0</v>
      </c>
    </row>
    <row r="1698" spans="1:10" hidden="1" x14ac:dyDescent="0.2">
      <c r="A1698" t="s">
        <v>141</v>
      </c>
      <c r="B1698" t="str">
        <f>VLOOKUP(Table16[[#This Row],[Metabolite ID]],Table18[],2,FALSE)</f>
        <v>phenyllactate (PLA)</v>
      </c>
      <c r="C1698" t="s">
        <v>1123</v>
      </c>
      <c r="D1698">
        <v>599</v>
      </c>
      <c r="E1698">
        <v>7.6783014495242871E-2</v>
      </c>
      <c r="F1698">
        <v>0.13311586048650725</v>
      </c>
      <c r="G1698">
        <v>0.56428292882718356</v>
      </c>
      <c r="H1698" t="b">
        <v>0</v>
      </c>
      <c r="I1698" t="b">
        <v>0</v>
      </c>
      <c r="J1698" t="b">
        <v>0</v>
      </c>
    </row>
    <row r="1699" spans="1:10" x14ac:dyDescent="0.2">
      <c r="A1699" t="s">
        <v>213</v>
      </c>
      <c r="B1699" t="str">
        <f>VLOOKUP(Table16[[#This Row],[Metabolite ID]],Table18[],2,FALSE)</f>
        <v>1-dihomo-linoleoyl-GPC (20:2)*</v>
      </c>
      <c r="C1699" t="s">
        <v>1116</v>
      </c>
      <c r="D1699">
        <v>599</v>
      </c>
      <c r="E1699">
        <v>-0.14304406543919487</v>
      </c>
      <c r="F1699">
        <v>4.9415407303288597E-2</v>
      </c>
      <c r="G1699" s="6">
        <v>3.7948959555801059E-3</v>
      </c>
      <c r="H1699" t="b">
        <v>0</v>
      </c>
      <c r="I1699" t="b">
        <v>0</v>
      </c>
      <c r="J1699" t="b">
        <v>0</v>
      </c>
    </row>
    <row r="1700" spans="1:10" hidden="1" x14ac:dyDescent="0.2">
      <c r="A1700" t="s">
        <v>213</v>
      </c>
      <c r="B1700" t="str">
        <f>VLOOKUP(Table16[[#This Row],[Metabolite ID]],Table18[],2,FALSE)</f>
        <v>1-dihomo-linoleoyl-GPC (20:2)*</v>
      </c>
      <c r="C1700" t="s">
        <v>1117</v>
      </c>
      <c r="D1700">
        <v>599</v>
      </c>
      <c r="E1700">
        <v>-0.14304406543919487</v>
      </c>
      <c r="F1700">
        <v>4.772921198150458E-2</v>
      </c>
      <c r="G1700">
        <v>2.7265788785244341E-3</v>
      </c>
      <c r="H1700" t="b">
        <v>0</v>
      </c>
      <c r="I1700" t="b">
        <v>0</v>
      </c>
      <c r="J1700" t="b">
        <v>0</v>
      </c>
    </row>
    <row r="1701" spans="1:10" hidden="1" x14ac:dyDescent="0.2">
      <c r="A1701" t="s">
        <v>213</v>
      </c>
      <c r="B1701" t="str">
        <f>VLOOKUP(Table16[[#This Row],[Metabolite ID]],Table18[],2,FALSE)</f>
        <v>1-dihomo-linoleoyl-GPC (20:2)*</v>
      </c>
      <c r="C1701" t="s">
        <v>1118</v>
      </c>
      <c r="D1701">
        <v>599</v>
      </c>
      <c r="E1701">
        <v>-0.14272805222999149</v>
      </c>
      <c r="F1701">
        <v>4.8206126937744988E-2</v>
      </c>
      <c r="G1701">
        <v>3.0685452378260234E-3</v>
      </c>
      <c r="H1701" t="b">
        <v>0</v>
      </c>
      <c r="I1701" t="b">
        <v>0</v>
      </c>
      <c r="J1701" t="b">
        <v>0</v>
      </c>
    </row>
    <row r="1702" spans="1:10" hidden="1" x14ac:dyDescent="0.2">
      <c r="A1702" t="s">
        <v>213</v>
      </c>
      <c r="B1702" t="str">
        <f>VLOOKUP(Table16[[#This Row],[Metabolite ID]],Table18[],2,FALSE)</f>
        <v>1-dihomo-linoleoyl-GPC (20:2)*</v>
      </c>
      <c r="C1702" t="s">
        <v>1119</v>
      </c>
      <c r="D1702">
        <v>599</v>
      </c>
      <c r="E1702">
        <v>-9.6994999999999998E-2</v>
      </c>
      <c r="F1702">
        <v>7.0982885124987391E-2</v>
      </c>
      <c r="G1702">
        <v>0.1717958348461914</v>
      </c>
      <c r="H1702" t="b">
        <v>0</v>
      </c>
      <c r="I1702" t="b">
        <v>0</v>
      </c>
      <c r="J1702" t="b">
        <v>0</v>
      </c>
    </row>
    <row r="1703" spans="1:10" hidden="1" x14ac:dyDescent="0.2">
      <c r="A1703" t="s">
        <v>213</v>
      </c>
      <c r="B1703" t="str">
        <f>VLOOKUP(Table16[[#This Row],[Metabolite ID]],Table18[],2,FALSE)</f>
        <v>1-dihomo-linoleoyl-GPC (20:2)*</v>
      </c>
      <c r="C1703" t="s">
        <v>1120</v>
      </c>
      <c r="D1703">
        <v>599</v>
      </c>
      <c r="E1703">
        <v>-0.11513761138674422</v>
      </c>
      <c r="F1703">
        <v>7.815902373178768E-2</v>
      </c>
      <c r="G1703">
        <v>0.14071871475664988</v>
      </c>
      <c r="H1703" t="b">
        <v>0</v>
      </c>
      <c r="I1703" t="b">
        <v>0</v>
      </c>
      <c r="J1703" t="b">
        <v>0</v>
      </c>
    </row>
    <row r="1704" spans="1:10" hidden="1" x14ac:dyDescent="0.2">
      <c r="A1704" t="s">
        <v>213</v>
      </c>
      <c r="B1704" t="str">
        <f>VLOOKUP(Table16[[#This Row],[Metabolite ID]],Table18[],2,FALSE)</f>
        <v>1-dihomo-linoleoyl-GPC (20:2)*</v>
      </c>
      <c r="C1704" t="s">
        <v>1121</v>
      </c>
      <c r="D1704">
        <v>599</v>
      </c>
      <c r="E1704">
        <v>-0.12734380268566436</v>
      </c>
      <c r="F1704">
        <v>0.26361939334991696</v>
      </c>
      <c r="G1704">
        <v>0.62923042359329751</v>
      </c>
      <c r="H1704" t="b">
        <v>0</v>
      </c>
      <c r="I1704" t="b">
        <v>0</v>
      </c>
      <c r="J1704" t="b">
        <v>0</v>
      </c>
    </row>
    <row r="1705" spans="1:10" hidden="1" x14ac:dyDescent="0.2">
      <c r="A1705" t="s">
        <v>213</v>
      </c>
      <c r="B1705" t="str">
        <f>VLOOKUP(Table16[[#This Row],[Metabolite ID]],Table18[],2,FALSE)</f>
        <v>1-dihomo-linoleoyl-GPC (20:2)*</v>
      </c>
      <c r="C1705" t="s">
        <v>1122</v>
      </c>
      <c r="D1705">
        <v>599</v>
      </c>
      <c r="E1705">
        <v>-6.3053216871356454E-2</v>
      </c>
      <c r="F1705">
        <v>0.19064319531926302</v>
      </c>
      <c r="G1705">
        <v>0.74095718534919508</v>
      </c>
      <c r="H1705" t="b">
        <v>0</v>
      </c>
      <c r="I1705" t="b">
        <v>0</v>
      </c>
      <c r="J1705" t="b">
        <v>0</v>
      </c>
    </row>
    <row r="1706" spans="1:10" hidden="1" x14ac:dyDescent="0.2">
      <c r="A1706" t="s">
        <v>213</v>
      </c>
      <c r="B1706" t="str">
        <f>VLOOKUP(Table16[[#This Row],[Metabolite ID]],Table18[],2,FALSE)</f>
        <v>1-dihomo-linoleoyl-GPC (20:2)*</v>
      </c>
      <c r="C1706" t="s">
        <v>1123</v>
      </c>
      <c r="D1706">
        <v>599</v>
      </c>
      <c r="E1706">
        <v>-0.2067962288649563</v>
      </c>
      <c r="F1706">
        <v>0.13698160252257283</v>
      </c>
      <c r="G1706">
        <v>0.13165817132047333</v>
      </c>
      <c r="H1706" t="b">
        <v>0</v>
      </c>
      <c r="I1706" t="b">
        <v>0</v>
      </c>
      <c r="J1706" t="b">
        <v>0</v>
      </c>
    </row>
    <row r="1707" spans="1:10" x14ac:dyDescent="0.2">
      <c r="A1707" t="s">
        <v>618</v>
      </c>
      <c r="B1707" t="str">
        <f>VLOOKUP(Table16[[#This Row],[Metabolite ID]],Table18[],2,FALSE)</f>
        <v>X - 23293</v>
      </c>
      <c r="C1707" t="s">
        <v>1116</v>
      </c>
      <c r="D1707">
        <v>599</v>
      </c>
      <c r="E1707">
        <v>0.1420470783870067</v>
      </c>
      <c r="F1707">
        <v>4.9143070459246291E-2</v>
      </c>
      <c r="G1707" s="6">
        <v>3.8465360550697684E-3</v>
      </c>
      <c r="H1707" t="b">
        <v>0</v>
      </c>
      <c r="I1707" t="b">
        <v>0</v>
      </c>
      <c r="J1707" t="b">
        <v>0</v>
      </c>
    </row>
    <row r="1708" spans="1:10" hidden="1" x14ac:dyDescent="0.2">
      <c r="A1708" t="s">
        <v>618</v>
      </c>
      <c r="B1708" t="str">
        <f>VLOOKUP(Table16[[#This Row],[Metabolite ID]],Table18[],2,FALSE)</f>
        <v>X - 23293</v>
      </c>
      <c r="C1708" t="s">
        <v>1117</v>
      </c>
      <c r="D1708">
        <v>599</v>
      </c>
      <c r="E1708">
        <v>0.1420470783870067</v>
      </c>
      <c r="F1708">
        <v>4.9143070459246291E-2</v>
      </c>
      <c r="G1708">
        <v>3.8465360550697684E-3</v>
      </c>
      <c r="H1708" t="b">
        <v>0</v>
      </c>
      <c r="I1708" t="b">
        <v>0</v>
      </c>
      <c r="J1708" t="b">
        <v>0</v>
      </c>
    </row>
    <row r="1709" spans="1:10" hidden="1" x14ac:dyDescent="0.2">
      <c r="A1709" t="s">
        <v>618</v>
      </c>
      <c r="B1709" t="str">
        <f>VLOOKUP(Table16[[#This Row],[Metabolite ID]],Table18[],2,FALSE)</f>
        <v>X - 23293</v>
      </c>
      <c r="C1709" t="s">
        <v>1118</v>
      </c>
      <c r="D1709">
        <v>599</v>
      </c>
      <c r="E1709">
        <v>0.14357529180440642</v>
      </c>
      <c r="F1709">
        <v>4.9579520984721064E-2</v>
      </c>
      <c r="G1709">
        <v>3.7812250253525257E-3</v>
      </c>
      <c r="H1709" t="b">
        <v>0</v>
      </c>
      <c r="I1709" t="b">
        <v>0</v>
      </c>
      <c r="J1709" t="b">
        <v>0</v>
      </c>
    </row>
    <row r="1710" spans="1:10" hidden="1" x14ac:dyDescent="0.2">
      <c r="A1710" t="s">
        <v>618</v>
      </c>
      <c r="B1710" t="str">
        <f>VLOOKUP(Table16[[#This Row],[Metabolite ID]],Table18[],2,FALSE)</f>
        <v>X - 23293</v>
      </c>
      <c r="C1710" t="s">
        <v>1119</v>
      </c>
      <c r="D1710">
        <v>599</v>
      </c>
      <c r="E1710">
        <v>0.13913910256410258</v>
      </c>
      <c r="F1710">
        <v>7.0443053636635847E-2</v>
      </c>
      <c r="G1710">
        <v>4.8245483270455934E-2</v>
      </c>
      <c r="H1710" t="b">
        <v>0</v>
      </c>
      <c r="I1710" t="b">
        <v>0</v>
      </c>
      <c r="J1710" t="b">
        <v>0</v>
      </c>
    </row>
    <row r="1711" spans="1:10" hidden="1" x14ac:dyDescent="0.2">
      <c r="A1711" t="s">
        <v>618</v>
      </c>
      <c r="B1711" t="str">
        <f>VLOOKUP(Table16[[#This Row],[Metabolite ID]],Table18[],2,FALSE)</f>
        <v>X - 23293</v>
      </c>
      <c r="C1711" t="s">
        <v>1120</v>
      </c>
      <c r="D1711">
        <v>599</v>
      </c>
      <c r="E1711">
        <v>9.6040107023905502E-2</v>
      </c>
      <c r="F1711">
        <v>8.2970315009804063E-2</v>
      </c>
      <c r="G1711">
        <v>0.24705845721863198</v>
      </c>
      <c r="H1711" t="b">
        <v>0</v>
      </c>
      <c r="I1711" t="b">
        <v>0</v>
      </c>
      <c r="J1711" t="b">
        <v>0</v>
      </c>
    </row>
    <row r="1712" spans="1:10" hidden="1" x14ac:dyDescent="0.2">
      <c r="A1712" t="s">
        <v>618</v>
      </c>
      <c r="B1712" t="str">
        <f>VLOOKUP(Table16[[#This Row],[Metabolite ID]],Table18[],2,FALSE)</f>
        <v>X - 23293</v>
      </c>
      <c r="C1712" t="s">
        <v>1121</v>
      </c>
      <c r="D1712">
        <v>599</v>
      </c>
      <c r="E1712">
        <v>0.27270624059625259</v>
      </c>
      <c r="F1712">
        <v>0.26120079969733556</v>
      </c>
      <c r="G1712">
        <v>0.29688492182963228</v>
      </c>
      <c r="H1712" t="b">
        <v>0</v>
      </c>
      <c r="I1712" t="b">
        <v>0</v>
      </c>
      <c r="J1712" t="b">
        <v>0</v>
      </c>
    </row>
    <row r="1713" spans="1:10" hidden="1" x14ac:dyDescent="0.2">
      <c r="A1713" t="s">
        <v>618</v>
      </c>
      <c r="B1713" t="str">
        <f>VLOOKUP(Table16[[#This Row],[Metabolite ID]],Table18[],2,FALSE)</f>
        <v>X - 23293</v>
      </c>
      <c r="C1713" t="s">
        <v>1122</v>
      </c>
      <c r="D1713">
        <v>599</v>
      </c>
      <c r="E1713">
        <v>3.996005738126307E-3</v>
      </c>
      <c r="F1713">
        <v>0.17032931781847677</v>
      </c>
      <c r="G1713">
        <v>0.9812907967722263</v>
      </c>
      <c r="H1713" t="b">
        <v>0</v>
      </c>
      <c r="I1713" t="b">
        <v>0</v>
      </c>
      <c r="J1713" t="b">
        <v>0</v>
      </c>
    </row>
    <row r="1714" spans="1:10" hidden="1" x14ac:dyDescent="0.2">
      <c r="A1714" t="s">
        <v>618</v>
      </c>
      <c r="B1714" t="str">
        <f>VLOOKUP(Table16[[#This Row],[Metabolite ID]],Table18[],2,FALSE)</f>
        <v>X - 23293</v>
      </c>
      <c r="C1714" t="s">
        <v>1123</v>
      </c>
      <c r="D1714">
        <v>599</v>
      </c>
      <c r="E1714">
        <v>8.182867014314904E-2</v>
      </c>
      <c r="F1714">
        <v>0.13612023150352517</v>
      </c>
      <c r="G1714">
        <v>0.54796829434977212</v>
      </c>
      <c r="H1714" t="b">
        <v>0</v>
      </c>
      <c r="I1714" t="b">
        <v>0</v>
      </c>
      <c r="J1714" t="b">
        <v>0</v>
      </c>
    </row>
    <row r="1715" spans="1:10" x14ac:dyDescent="0.2">
      <c r="A1715" t="s">
        <v>699</v>
      </c>
      <c r="B1715" t="str">
        <f>VLOOKUP(Table16[[#This Row],[Metabolite ID]],Table18[],2,FALSE)</f>
        <v>1-(1-enyl-palmitoyl)-2-docosahexaenoyl-GPE (P-16:0/22:6)*</v>
      </c>
      <c r="C1715" t="s">
        <v>1116</v>
      </c>
      <c r="D1715">
        <v>599</v>
      </c>
      <c r="E1715">
        <v>0.14494406056138703</v>
      </c>
      <c r="F1715">
        <v>5.0245365383772604E-2</v>
      </c>
      <c r="G1715" s="6">
        <v>3.9175573115863213E-3</v>
      </c>
      <c r="H1715" t="b">
        <v>0</v>
      </c>
      <c r="I1715" t="b">
        <v>0</v>
      </c>
      <c r="J1715" t="b">
        <v>0</v>
      </c>
    </row>
    <row r="1716" spans="1:10" hidden="1" x14ac:dyDescent="0.2">
      <c r="A1716" t="s">
        <v>699</v>
      </c>
      <c r="B1716" t="str">
        <f>VLOOKUP(Table16[[#This Row],[Metabolite ID]],Table18[],2,FALSE)</f>
        <v>1-(1-enyl-palmitoyl)-2-docosahexaenoyl-GPE (P-16:0/22:6)*</v>
      </c>
      <c r="C1716" t="s">
        <v>1117</v>
      </c>
      <c r="D1716">
        <v>599</v>
      </c>
      <c r="E1716">
        <v>0.14494406056138703</v>
      </c>
      <c r="F1716">
        <v>4.7889896983658885E-2</v>
      </c>
      <c r="G1716">
        <v>2.4731248585844632E-3</v>
      </c>
      <c r="H1716" t="b">
        <v>0</v>
      </c>
      <c r="I1716" t="b">
        <v>0</v>
      </c>
      <c r="J1716" t="b">
        <v>0</v>
      </c>
    </row>
    <row r="1717" spans="1:10" hidden="1" x14ac:dyDescent="0.2">
      <c r="A1717" t="s">
        <v>699</v>
      </c>
      <c r="B1717" t="str">
        <f>VLOOKUP(Table16[[#This Row],[Metabolite ID]],Table18[],2,FALSE)</f>
        <v>1-(1-enyl-palmitoyl)-2-docosahexaenoyl-GPE (P-16:0/22:6)*</v>
      </c>
      <c r="C1717" t="s">
        <v>1118</v>
      </c>
      <c r="D1717">
        <v>599</v>
      </c>
      <c r="E1717">
        <v>0.14619897311575297</v>
      </c>
      <c r="F1717">
        <v>4.8385320024113374E-2</v>
      </c>
      <c r="G1717">
        <v>2.5147879117344688E-3</v>
      </c>
      <c r="H1717" t="b">
        <v>0</v>
      </c>
      <c r="I1717" t="b">
        <v>0</v>
      </c>
      <c r="J1717" t="b">
        <v>0</v>
      </c>
    </row>
    <row r="1718" spans="1:10" hidden="1" x14ac:dyDescent="0.2">
      <c r="A1718" t="s">
        <v>699</v>
      </c>
      <c r="B1718" t="str">
        <f>VLOOKUP(Table16[[#This Row],[Metabolite ID]],Table18[],2,FALSE)</f>
        <v>1-(1-enyl-palmitoyl)-2-docosahexaenoyl-GPE (P-16:0/22:6)*</v>
      </c>
      <c r="C1718" t="s">
        <v>1119</v>
      </c>
      <c r="D1718">
        <v>599</v>
      </c>
      <c r="E1718">
        <v>0.15077261904761907</v>
      </c>
      <c r="F1718">
        <v>7.2461221344231774E-2</v>
      </c>
      <c r="G1718">
        <v>3.7458143760067654E-2</v>
      </c>
      <c r="H1718" t="b">
        <v>0</v>
      </c>
      <c r="I1718" t="b">
        <v>0</v>
      </c>
      <c r="J1718" t="b">
        <v>0</v>
      </c>
    </row>
    <row r="1719" spans="1:10" hidden="1" x14ac:dyDescent="0.2">
      <c r="A1719" t="s">
        <v>699</v>
      </c>
      <c r="B1719" t="str">
        <f>VLOOKUP(Table16[[#This Row],[Metabolite ID]],Table18[],2,FALSE)</f>
        <v>1-(1-enyl-palmitoyl)-2-docosahexaenoyl-GPE (P-16:0/22:6)*</v>
      </c>
      <c r="C1719" t="s">
        <v>1120</v>
      </c>
      <c r="D1719">
        <v>599</v>
      </c>
      <c r="E1719">
        <v>0.18725924945467859</v>
      </c>
      <c r="F1719">
        <v>7.5112776632492259E-2</v>
      </c>
      <c r="G1719">
        <v>1.2665413641532298E-2</v>
      </c>
      <c r="H1719" t="b">
        <v>0</v>
      </c>
      <c r="I1719" t="b">
        <v>0</v>
      </c>
      <c r="J1719" t="b">
        <v>0</v>
      </c>
    </row>
    <row r="1720" spans="1:10" hidden="1" x14ac:dyDescent="0.2">
      <c r="A1720" t="s">
        <v>699</v>
      </c>
      <c r="B1720" t="str">
        <f>VLOOKUP(Table16[[#This Row],[Metabolite ID]],Table18[],2,FALSE)</f>
        <v>1-(1-enyl-palmitoyl)-2-docosahexaenoyl-GPE (P-16:0/22:6)*</v>
      </c>
      <c r="C1720" t="s">
        <v>1121</v>
      </c>
      <c r="D1720">
        <v>599</v>
      </c>
      <c r="E1720">
        <v>0.11923762711828534</v>
      </c>
      <c r="F1720">
        <v>0.26725154191726214</v>
      </c>
      <c r="G1720">
        <v>0.65564134179786859</v>
      </c>
      <c r="H1720" t="b">
        <v>0</v>
      </c>
      <c r="I1720" t="b">
        <v>0</v>
      </c>
      <c r="J1720" t="b">
        <v>0</v>
      </c>
    </row>
    <row r="1721" spans="1:10" hidden="1" x14ac:dyDescent="0.2">
      <c r="A1721" t="s">
        <v>699</v>
      </c>
      <c r="B1721" t="str">
        <f>VLOOKUP(Table16[[#This Row],[Metabolite ID]],Table18[],2,FALSE)</f>
        <v>1-(1-enyl-palmitoyl)-2-docosahexaenoyl-GPE (P-16:0/22:6)*</v>
      </c>
      <c r="C1721" t="s">
        <v>1122</v>
      </c>
      <c r="D1721">
        <v>599</v>
      </c>
      <c r="E1721">
        <v>0.20409700661728092</v>
      </c>
      <c r="F1721">
        <v>0.20416329483300164</v>
      </c>
      <c r="G1721">
        <v>0.31787199341511474</v>
      </c>
      <c r="H1721" t="b">
        <v>0</v>
      </c>
      <c r="I1721" t="b">
        <v>0</v>
      </c>
      <c r="J1721" t="b">
        <v>0</v>
      </c>
    </row>
    <row r="1722" spans="1:10" hidden="1" x14ac:dyDescent="0.2">
      <c r="A1722" t="s">
        <v>699</v>
      </c>
      <c r="B1722" t="str">
        <f>VLOOKUP(Table16[[#This Row],[Metabolite ID]],Table18[],2,FALSE)</f>
        <v>1-(1-enyl-palmitoyl)-2-docosahexaenoyl-GPE (P-16:0/22:6)*</v>
      </c>
      <c r="C1722" t="s">
        <v>1123</v>
      </c>
      <c r="D1722">
        <v>599</v>
      </c>
      <c r="E1722">
        <v>0.11873121856823342</v>
      </c>
      <c r="F1722">
        <v>0.13928785749652639</v>
      </c>
      <c r="G1722">
        <v>0.39432499148219879</v>
      </c>
      <c r="H1722" t="b">
        <v>0</v>
      </c>
      <c r="I1722" t="b">
        <v>0</v>
      </c>
      <c r="J1722" t="b">
        <v>0</v>
      </c>
    </row>
    <row r="1723" spans="1:10" x14ac:dyDescent="0.2">
      <c r="A1723" t="s">
        <v>51</v>
      </c>
      <c r="B1723" t="str">
        <f>VLOOKUP(Table16[[#This Row],[Metabolite ID]],Table18[],2,FALSE)</f>
        <v>succinate</v>
      </c>
      <c r="C1723" t="s">
        <v>1116</v>
      </c>
      <c r="D1723">
        <v>599</v>
      </c>
      <c r="E1723">
        <v>0.13710093238730803</v>
      </c>
      <c r="F1723">
        <v>4.791594667082525E-2</v>
      </c>
      <c r="G1723" s="6">
        <v>4.2193443608107414E-3</v>
      </c>
      <c r="H1723" t="b">
        <v>0</v>
      </c>
      <c r="I1723" t="b">
        <v>0</v>
      </c>
      <c r="J1723" t="b">
        <v>0</v>
      </c>
    </row>
    <row r="1724" spans="1:10" hidden="1" x14ac:dyDescent="0.2">
      <c r="A1724" t="s">
        <v>51</v>
      </c>
      <c r="B1724" t="str">
        <f>VLOOKUP(Table16[[#This Row],[Metabolite ID]],Table18[],2,FALSE)</f>
        <v>succinate</v>
      </c>
      <c r="C1724" t="s">
        <v>1117</v>
      </c>
      <c r="D1724">
        <v>599</v>
      </c>
      <c r="E1724">
        <v>0.13710093238730803</v>
      </c>
      <c r="F1724">
        <v>4.7759568622164052E-2</v>
      </c>
      <c r="G1724">
        <v>4.0963078570215609E-3</v>
      </c>
      <c r="H1724" t="b">
        <v>0</v>
      </c>
      <c r="I1724" t="b">
        <v>0</v>
      </c>
      <c r="J1724" t="b">
        <v>0</v>
      </c>
    </row>
    <row r="1725" spans="1:10" hidden="1" x14ac:dyDescent="0.2">
      <c r="A1725" t="s">
        <v>51</v>
      </c>
      <c r="B1725" t="str">
        <f>VLOOKUP(Table16[[#This Row],[Metabolite ID]],Table18[],2,FALSE)</f>
        <v>succinate</v>
      </c>
      <c r="C1725" t="s">
        <v>1118</v>
      </c>
      <c r="D1725">
        <v>599</v>
      </c>
      <c r="E1725">
        <v>0.13839437464805071</v>
      </c>
      <c r="F1725">
        <v>4.8211437553727754E-2</v>
      </c>
      <c r="G1725">
        <v>4.0973062946444601E-3</v>
      </c>
      <c r="H1725" t="b">
        <v>0</v>
      </c>
      <c r="I1725" t="b">
        <v>0</v>
      </c>
      <c r="J1725" t="b">
        <v>0</v>
      </c>
    </row>
    <row r="1726" spans="1:10" hidden="1" x14ac:dyDescent="0.2">
      <c r="A1726" t="s">
        <v>51</v>
      </c>
      <c r="B1726" t="str">
        <f>VLOOKUP(Table16[[#This Row],[Metabolite ID]],Table18[],2,FALSE)</f>
        <v>succinate</v>
      </c>
      <c r="C1726" t="s">
        <v>1119</v>
      </c>
      <c r="D1726">
        <v>599</v>
      </c>
      <c r="E1726">
        <v>0.1474111111111111</v>
      </c>
      <c r="F1726">
        <v>6.985586437048405E-2</v>
      </c>
      <c r="G1726">
        <v>3.4839572063226493E-2</v>
      </c>
      <c r="H1726" t="b">
        <v>0</v>
      </c>
      <c r="I1726" t="b">
        <v>0</v>
      </c>
      <c r="J1726" t="b">
        <v>0</v>
      </c>
    </row>
    <row r="1727" spans="1:10" hidden="1" x14ac:dyDescent="0.2">
      <c r="A1727" t="s">
        <v>51</v>
      </c>
      <c r="B1727" t="str">
        <f>VLOOKUP(Table16[[#This Row],[Metabolite ID]],Table18[],2,FALSE)</f>
        <v>succinate</v>
      </c>
      <c r="C1727" t="s">
        <v>1120</v>
      </c>
      <c r="D1727">
        <v>599</v>
      </c>
      <c r="E1727">
        <v>0.13347607532958869</v>
      </c>
      <c r="F1727">
        <v>8.3656548749360918E-2</v>
      </c>
      <c r="G1727">
        <v>0.11059498985231496</v>
      </c>
      <c r="H1727" t="b">
        <v>0</v>
      </c>
      <c r="I1727" t="b">
        <v>0</v>
      </c>
      <c r="J1727" t="b">
        <v>0</v>
      </c>
    </row>
    <row r="1728" spans="1:10" hidden="1" x14ac:dyDescent="0.2">
      <c r="A1728" t="s">
        <v>51</v>
      </c>
      <c r="B1728" t="str">
        <f>VLOOKUP(Table16[[#This Row],[Metabolite ID]],Table18[],2,FALSE)</f>
        <v>succinate</v>
      </c>
      <c r="C1728" t="s">
        <v>1121</v>
      </c>
      <c r="D1728">
        <v>599</v>
      </c>
      <c r="E1728">
        <v>0.11710872230279268</v>
      </c>
      <c r="F1728">
        <v>0.24701337070700854</v>
      </c>
      <c r="G1728">
        <v>0.63560256793629577</v>
      </c>
      <c r="H1728" t="b">
        <v>0</v>
      </c>
      <c r="I1728" t="b">
        <v>0</v>
      </c>
      <c r="J1728" t="b">
        <v>0</v>
      </c>
    </row>
    <row r="1729" spans="1:10" hidden="1" x14ac:dyDescent="0.2">
      <c r="A1729" t="s">
        <v>51</v>
      </c>
      <c r="B1729" t="str">
        <f>VLOOKUP(Table16[[#This Row],[Metabolite ID]],Table18[],2,FALSE)</f>
        <v>succinate</v>
      </c>
      <c r="C1729" t="s">
        <v>1122</v>
      </c>
      <c r="D1729">
        <v>599</v>
      </c>
      <c r="E1729">
        <v>0.11710872230279268</v>
      </c>
      <c r="F1729">
        <v>0.17253211855004211</v>
      </c>
      <c r="G1729">
        <v>0.49754951978355777</v>
      </c>
      <c r="H1729" t="b">
        <v>0</v>
      </c>
      <c r="I1729" t="b">
        <v>0</v>
      </c>
      <c r="J1729" t="b">
        <v>0</v>
      </c>
    </row>
    <row r="1730" spans="1:10" hidden="1" x14ac:dyDescent="0.2">
      <c r="A1730" t="s">
        <v>51</v>
      </c>
      <c r="B1730" t="str">
        <f>VLOOKUP(Table16[[#This Row],[Metabolite ID]],Table18[],2,FALSE)</f>
        <v>succinate</v>
      </c>
      <c r="C1730" t="s">
        <v>1123</v>
      </c>
      <c r="D1730">
        <v>599</v>
      </c>
      <c r="E1730">
        <v>-4.3842978935227823E-2</v>
      </c>
      <c r="F1730">
        <v>0.13261132156384411</v>
      </c>
      <c r="G1730">
        <v>0.74105309396831021</v>
      </c>
      <c r="H1730" t="b">
        <v>0</v>
      </c>
      <c r="I1730" t="b">
        <v>0</v>
      </c>
      <c r="J1730" t="b">
        <v>0</v>
      </c>
    </row>
    <row r="1731" spans="1:10" x14ac:dyDescent="0.2">
      <c r="A1731" t="s">
        <v>546</v>
      </c>
      <c r="B1731" t="str">
        <f>VLOOKUP(Table16[[#This Row],[Metabolite ID]],Table18[],2,FALSE)</f>
        <v>X - 18889</v>
      </c>
      <c r="C1731" t="s">
        <v>1116</v>
      </c>
      <c r="D1731">
        <v>599</v>
      </c>
      <c r="E1731">
        <v>0.13650499296871091</v>
      </c>
      <c r="F1731">
        <v>4.7948838925527447E-2</v>
      </c>
      <c r="G1731" s="6">
        <v>4.414883754643697E-3</v>
      </c>
      <c r="H1731" t="b">
        <v>0</v>
      </c>
      <c r="I1731" t="b">
        <v>0</v>
      </c>
      <c r="J1731" t="b">
        <v>0</v>
      </c>
    </row>
    <row r="1732" spans="1:10" hidden="1" x14ac:dyDescent="0.2">
      <c r="A1732" t="s">
        <v>546</v>
      </c>
      <c r="B1732" t="str">
        <f>VLOOKUP(Table16[[#This Row],[Metabolite ID]],Table18[],2,FALSE)</f>
        <v>X - 18889</v>
      </c>
      <c r="C1732" t="s">
        <v>1117</v>
      </c>
      <c r="D1732">
        <v>599</v>
      </c>
      <c r="E1732">
        <v>0.13650499296871091</v>
      </c>
      <c r="F1732">
        <v>4.7948838925527447E-2</v>
      </c>
      <c r="G1732">
        <v>4.414883754643697E-3</v>
      </c>
      <c r="H1732" t="b">
        <v>0</v>
      </c>
      <c r="I1732" t="b">
        <v>0</v>
      </c>
      <c r="J1732" t="b">
        <v>0</v>
      </c>
    </row>
    <row r="1733" spans="1:10" hidden="1" x14ac:dyDescent="0.2">
      <c r="A1733" t="s">
        <v>546</v>
      </c>
      <c r="B1733" t="str">
        <f>VLOOKUP(Table16[[#This Row],[Metabolite ID]],Table18[],2,FALSE)</f>
        <v>X - 18889</v>
      </c>
      <c r="C1733" t="s">
        <v>1118</v>
      </c>
      <c r="D1733">
        <v>599</v>
      </c>
      <c r="E1733">
        <v>0.13770038464571763</v>
      </c>
      <c r="F1733">
        <v>4.8393948068178635E-2</v>
      </c>
      <c r="G1733">
        <v>4.4354979729686623E-3</v>
      </c>
      <c r="H1733" t="b">
        <v>0</v>
      </c>
      <c r="I1733" t="b">
        <v>0</v>
      </c>
      <c r="J1733" t="b">
        <v>0</v>
      </c>
    </row>
    <row r="1734" spans="1:10" hidden="1" x14ac:dyDescent="0.2">
      <c r="A1734" t="s">
        <v>546</v>
      </c>
      <c r="B1734" t="str">
        <f>VLOOKUP(Table16[[#This Row],[Metabolite ID]],Table18[],2,FALSE)</f>
        <v>X - 18889</v>
      </c>
      <c r="C1734" t="s">
        <v>1119</v>
      </c>
      <c r="D1734">
        <v>599</v>
      </c>
      <c r="E1734">
        <v>0.16852123893805313</v>
      </c>
      <c r="F1734">
        <v>7.1492393673818849E-2</v>
      </c>
      <c r="G1734">
        <v>1.8413764711661413E-2</v>
      </c>
      <c r="H1734" t="b">
        <v>0</v>
      </c>
      <c r="I1734" t="b">
        <v>0</v>
      </c>
      <c r="J1734" t="b">
        <v>0</v>
      </c>
    </row>
    <row r="1735" spans="1:10" hidden="1" x14ac:dyDescent="0.2">
      <c r="A1735" t="s">
        <v>546</v>
      </c>
      <c r="B1735" t="str">
        <f>VLOOKUP(Table16[[#This Row],[Metabolite ID]],Table18[],2,FALSE)</f>
        <v>X - 18889</v>
      </c>
      <c r="C1735" t="s">
        <v>1120</v>
      </c>
      <c r="D1735">
        <v>599</v>
      </c>
      <c r="E1735">
        <v>0.2073570634551781</v>
      </c>
      <c r="F1735">
        <v>7.2315544387752062E-2</v>
      </c>
      <c r="G1735">
        <v>4.1386912958279835E-3</v>
      </c>
      <c r="H1735" t="b">
        <v>0</v>
      </c>
      <c r="I1735" t="b">
        <v>0</v>
      </c>
      <c r="J1735" t="b">
        <v>0</v>
      </c>
    </row>
    <row r="1736" spans="1:10" hidden="1" x14ac:dyDescent="0.2">
      <c r="A1736" t="s">
        <v>546</v>
      </c>
      <c r="B1736" t="str">
        <f>VLOOKUP(Table16[[#This Row],[Metabolite ID]],Table18[],2,FALSE)</f>
        <v>X - 18889</v>
      </c>
      <c r="C1736" t="s">
        <v>1121</v>
      </c>
      <c r="D1736">
        <v>599</v>
      </c>
      <c r="E1736">
        <v>0.25657146287513832</v>
      </c>
      <c r="F1736">
        <v>0.27239558570214978</v>
      </c>
      <c r="G1736">
        <v>0.34662031173618435</v>
      </c>
      <c r="H1736" t="b">
        <v>0</v>
      </c>
      <c r="I1736" t="b">
        <v>0</v>
      </c>
      <c r="J1736" t="b">
        <v>0</v>
      </c>
    </row>
    <row r="1737" spans="1:10" hidden="1" x14ac:dyDescent="0.2">
      <c r="A1737" t="s">
        <v>546</v>
      </c>
      <c r="B1737" t="str">
        <f>VLOOKUP(Table16[[#This Row],[Metabolite ID]],Table18[],2,FALSE)</f>
        <v>X - 18889</v>
      </c>
      <c r="C1737" t="s">
        <v>1122</v>
      </c>
      <c r="D1737">
        <v>599</v>
      </c>
      <c r="E1737">
        <v>0.40540999780776854</v>
      </c>
      <c r="F1737">
        <v>0.1649163878950988</v>
      </c>
      <c r="G1737">
        <v>1.4243021272304521E-2</v>
      </c>
      <c r="H1737" t="b">
        <v>0</v>
      </c>
      <c r="I1737" t="b">
        <v>0</v>
      </c>
      <c r="J1737" t="b">
        <v>0</v>
      </c>
    </row>
    <row r="1738" spans="1:10" hidden="1" x14ac:dyDescent="0.2">
      <c r="A1738" t="s">
        <v>546</v>
      </c>
      <c r="B1738" t="str">
        <f>VLOOKUP(Table16[[#This Row],[Metabolite ID]],Table18[],2,FALSE)</f>
        <v>X - 18889</v>
      </c>
      <c r="C1738" t="s">
        <v>1123</v>
      </c>
      <c r="D1738">
        <v>599</v>
      </c>
      <c r="E1738">
        <v>0.34008822696861751</v>
      </c>
      <c r="F1738">
        <v>0.13277768282568952</v>
      </c>
      <c r="G1738">
        <v>1.0671604802421601E-2</v>
      </c>
      <c r="H1738" t="b">
        <v>0</v>
      </c>
      <c r="I1738" t="b">
        <v>0</v>
      </c>
      <c r="J1738" t="b">
        <v>0</v>
      </c>
    </row>
    <row r="1739" spans="1:10" x14ac:dyDescent="0.2">
      <c r="A1739" t="s">
        <v>154</v>
      </c>
      <c r="B1739" t="str">
        <f>VLOOKUP(Table16[[#This Row],[Metabolite ID]],Table18[],2,FALSE)</f>
        <v>threonate</v>
      </c>
      <c r="C1739" t="s">
        <v>1116</v>
      </c>
      <c r="D1739">
        <v>599</v>
      </c>
      <c r="E1739">
        <v>-0.14052812721276722</v>
      </c>
      <c r="F1739">
        <v>4.9666958213557877E-2</v>
      </c>
      <c r="G1739" s="6">
        <v>4.6634093278578445E-3</v>
      </c>
      <c r="H1739" t="b">
        <v>0</v>
      </c>
      <c r="I1739" t="b">
        <v>0</v>
      </c>
      <c r="J1739" t="b">
        <v>0</v>
      </c>
    </row>
    <row r="1740" spans="1:10" hidden="1" x14ac:dyDescent="0.2">
      <c r="A1740" t="s">
        <v>154</v>
      </c>
      <c r="B1740" t="str">
        <f>VLOOKUP(Table16[[#This Row],[Metabolite ID]],Table18[],2,FALSE)</f>
        <v>threonate</v>
      </c>
      <c r="C1740" t="s">
        <v>1117</v>
      </c>
      <c r="D1740">
        <v>599</v>
      </c>
      <c r="E1740">
        <v>-0.14052812721276722</v>
      </c>
      <c r="F1740">
        <v>4.7728177497725163E-2</v>
      </c>
      <c r="G1740">
        <v>3.2364106070236032E-3</v>
      </c>
      <c r="H1740" t="b">
        <v>0</v>
      </c>
      <c r="I1740" t="b">
        <v>0</v>
      </c>
      <c r="J1740" t="b">
        <v>0</v>
      </c>
    </row>
    <row r="1741" spans="1:10" hidden="1" x14ac:dyDescent="0.2">
      <c r="A1741" t="s">
        <v>154</v>
      </c>
      <c r="B1741" t="str">
        <f>VLOOKUP(Table16[[#This Row],[Metabolite ID]],Table18[],2,FALSE)</f>
        <v>threonate</v>
      </c>
      <c r="C1741" t="s">
        <v>1118</v>
      </c>
      <c r="D1741">
        <v>599</v>
      </c>
      <c r="E1741">
        <v>-0.14004694794312467</v>
      </c>
      <c r="F1741">
        <v>4.8211796739601354E-2</v>
      </c>
      <c r="G1741">
        <v>3.6745567748570993E-3</v>
      </c>
      <c r="H1741" t="b">
        <v>0</v>
      </c>
      <c r="I1741" t="b">
        <v>0</v>
      </c>
      <c r="J1741" t="b">
        <v>0</v>
      </c>
    </row>
    <row r="1742" spans="1:10" hidden="1" x14ac:dyDescent="0.2">
      <c r="A1742" t="s">
        <v>154</v>
      </c>
      <c r="B1742" t="str">
        <f>VLOOKUP(Table16[[#This Row],[Metabolite ID]],Table18[],2,FALSE)</f>
        <v>threonate</v>
      </c>
      <c r="C1742" t="s">
        <v>1119</v>
      </c>
      <c r="D1742">
        <v>599</v>
      </c>
      <c r="E1742">
        <v>-9.8139252336448601E-2</v>
      </c>
      <c r="F1742">
        <v>7.3587767142281157E-2</v>
      </c>
      <c r="G1742">
        <v>0.18232337068959292</v>
      </c>
      <c r="H1742" t="b">
        <v>0</v>
      </c>
      <c r="I1742" t="b">
        <v>0</v>
      </c>
      <c r="J1742" t="b">
        <v>0</v>
      </c>
    </row>
    <row r="1743" spans="1:10" hidden="1" x14ac:dyDescent="0.2">
      <c r="A1743" t="s">
        <v>154</v>
      </c>
      <c r="B1743" t="str">
        <f>VLOOKUP(Table16[[#This Row],[Metabolite ID]],Table18[],2,FALSE)</f>
        <v>threonate</v>
      </c>
      <c r="C1743" t="s">
        <v>1120</v>
      </c>
      <c r="D1743">
        <v>599</v>
      </c>
      <c r="E1743">
        <v>-0.18752139732361259</v>
      </c>
      <c r="F1743">
        <v>8.0211553552566178E-2</v>
      </c>
      <c r="G1743">
        <v>1.9395796257419017E-2</v>
      </c>
      <c r="H1743" t="b">
        <v>0</v>
      </c>
      <c r="I1743" t="b">
        <v>0</v>
      </c>
      <c r="J1743" t="b">
        <v>0</v>
      </c>
    </row>
    <row r="1744" spans="1:10" hidden="1" x14ac:dyDescent="0.2">
      <c r="A1744" t="s">
        <v>154</v>
      </c>
      <c r="B1744" t="str">
        <f>VLOOKUP(Table16[[#This Row],[Metabolite ID]],Table18[],2,FALSE)</f>
        <v>threonate</v>
      </c>
      <c r="C1744" t="s">
        <v>1121</v>
      </c>
      <c r="D1744">
        <v>599</v>
      </c>
      <c r="E1744">
        <v>0.14059144498649623</v>
      </c>
      <c r="F1744">
        <v>0.2874921476671074</v>
      </c>
      <c r="G1744">
        <v>0.62500183169549073</v>
      </c>
      <c r="H1744" t="b">
        <v>0</v>
      </c>
      <c r="I1744" t="b">
        <v>0</v>
      </c>
      <c r="J1744" t="b">
        <v>0</v>
      </c>
    </row>
    <row r="1745" spans="1:10" hidden="1" x14ac:dyDescent="0.2">
      <c r="A1745" t="s">
        <v>154</v>
      </c>
      <c r="B1745" t="str">
        <f>VLOOKUP(Table16[[#This Row],[Metabolite ID]],Table18[],2,FALSE)</f>
        <v>threonate</v>
      </c>
      <c r="C1745" t="s">
        <v>1122</v>
      </c>
      <c r="D1745">
        <v>599</v>
      </c>
      <c r="E1745">
        <v>-0.31321748650605752</v>
      </c>
      <c r="F1745">
        <v>0.20466633896772163</v>
      </c>
      <c r="G1745">
        <v>0.1264512330279732</v>
      </c>
      <c r="H1745" t="b">
        <v>0</v>
      </c>
      <c r="I1745" t="b">
        <v>0</v>
      </c>
      <c r="J1745" t="b">
        <v>0</v>
      </c>
    </row>
    <row r="1746" spans="1:10" hidden="1" x14ac:dyDescent="0.2">
      <c r="A1746" t="s">
        <v>154</v>
      </c>
      <c r="B1746" t="str">
        <f>VLOOKUP(Table16[[#This Row],[Metabolite ID]],Table18[],2,FALSE)</f>
        <v>threonate</v>
      </c>
      <c r="C1746" t="s">
        <v>1123</v>
      </c>
      <c r="D1746">
        <v>599</v>
      </c>
      <c r="E1746">
        <v>-0.16496173455083241</v>
      </c>
      <c r="F1746">
        <v>0.13770194403470445</v>
      </c>
      <c r="G1746">
        <v>0.231407083156356</v>
      </c>
      <c r="H1746" t="b">
        <v>0</v>
      </c>
      <c r="I1746" t="b">
        <v>0</v>
      </c>
      <c r="J1746" t="b">
        <v>0</v>
      </c>
    </row>
    <row r="1747" spans="1:10" x14ac:dyDescent="0.2">
      <c r="A1747" t="s">
        <v>799</v>
      </c>
      <c r="B1747" t="str">
        <f>VLOOKUP(Table16[[#This Row],[Metabolite ID]],Table18[],2,FALSE)</f>
        <v>Concentration of medium HDL particles</v>
      </c>
      <c r="C1747" t="s">
        <v>1116</v>
      </c>
      <c r="D1747">
        <v>599</v>
      </c>
      <c r="E1747">
        <v>-7.431599171157359E-2</v>
      </c>
      <c r="F1747">
        <v>2.6274097383150254E-2</v>
      </c>
      <c r="G1747" s="6">
        <v>4.6768328993245433E-3</v>
      </c>
      <c r="H1747" t="b">
        <v>0</v>
      </c>
      <c r="I1747" t="b">
        <v>0</v>
      </c>
      <c r="J1747" t="b">
        <v>0</v>
      </c>
    </row>
    <row r="1748" spans="1:10" hidden="1" x14ac:dyDescent="0.2">
      <c r="A1748" t="s">
        <v>799</v>
      </c>
      <c r="B1748" t="str">
        <f>VLOOKUP(Table16[[#This Row],[Metabolite ID]],Table18[],2,FALSE)</f>
        <v>Concentration of medium HDL particles</v>
      </c>
      <c r="C1748" t="s">
        <v>1117</v>
      </c>
      <c r="D1748">
        <v>599</v>
      </c>
      <c r="E1748">
        <v>-7.431599171157359E-2</v>
      </c>
      <c r="F1748">
        <v>2.1717504377703183E-2</v>
      </c>
      <c r="G1748">
        <v>6.2176087587155959E-4</v>
      </c>
      <c r="H1748" t="b">
        <v>0</v>
      </c>
      <c r="I1748" t="b">
        <v>0</v>
      </c>
      <c r="J1748" t="b">
        <v>0</v>
      </c>
    </row>
    <row r="1749" spans="1:10" hidden="1" x14ac:dyDescent="0.2">
      <c r="A1749" t="s">
        <v>799</v>
      </c>
      <c r="B1749" t="str">
        <f>VLOOKUP(Table16[[#This Row],[Metabolite ID]],Table18[],2,FALSE)</f>
        <v>Concentration of medium HDL particles</v>
      </c>
      <c r="C1749" t="s">
        <v>1118</v>
      </c>
      <c r="D1749">
        <v>599</v>
      </c>
      <c r="E1749">
        <v>-7.4779662388227863E-2</v>
      </c>
      <c r="F1749">
        <v>2.2023583198346682E-2</v>
      </c>
      <c r="G1749">
        <v>6.8519446167584791E-4</v>
      </c>
      <c r="H1749" t="b">
        <v>0</v>
      </c>
      <c r="I1749" t="b">
        <v>0</v>
      </c>
      <c r="J1749" t="b">
        <v>0</v>
      </c>
    </row>
    <row r="1750" spans="1:10" hidden="1" x14ac:dyDescent="0.2">
      <c r="A1750" t="s">
        <v>799</v>
      </c>
      <c r="B1750" t="str">
        <f>VLOOKUP(Table16[[#This Row],[Metabolite ID]],Table18[],2,FALSE)</f>
        <v>Concentration of medium HDL particles</v>
      </c>
      <c r="C1750" t="s">
        <v>1119</v>
      </c>
      <c r="D1750">
        <v>599</v>
      </c>
      <c r="E1750">
        <v>-5.9682123893805318E-2</v>
      </c>
      <c r="F1750">
        <v>3.4209077504630148E-2</v>
      </c>
      <c r="G1750">
        <v>8.1049595639816965E-2</v>
      </c>
      <c r="H1750" t="b">
        <v>0</v>
      </c>
      <c r="I1750" t="b">
        <v>0</v>
      </c>
      <c r="J1750" t="b">
        <v>0</v>
      </c>
    </row>
    <row r="1751" spans="1:10" hidden="1" x14ac:dyDescent="0.2">
      <c r="A1751" t="s">
        <v>799</v>
      </c>
      <c r="B1751" t="str">
        <f>VLOOKUP(Table16[[#This Row],[Metabolite ID]],Table18[],2,FALSE)</f>
        <v>Concentration of medium HDL particles</v>
      </c>
      <c r="C1751" t="s">
        <v>1120</v>
      </c>
      <c r="D1751">
        <v>599</v>
      </c>
      <c r="E1751">
        <v>-0.10472500304973409</v>
      </c>
      <c r="F1751">
        <v>3.6981850551998055E-2</v>
      </c>
      <c r="G1751">
        <v>4.6287578412419136E-3</v>
      </c>
      <c r="H1751" t="b">
        <v>0</v>
      </c>
      <c r="I1751" t="b">
        <v>0</v>
      </c>
      <c r="J1751" t="b">
        <v>0</v>
      </c>
    </row>
    <row r="1752" spans="1:10" hidden="1" x14ac:dyDescent="0.2">
      <c r="A1752" t="s">
        <v>799</v>
      </c>
      <c r="B1752" t="str">
        <f>VLOOKUP(Table16[[#This Row],[Metabolite ID]],Table18[],2,FALSE)</f>
        <v>Concentration of medium HDL particles</v>
      </c>
      <c r="C1752" t="s">
        <v>1121</v>
      </c>
      <c r="D1752">
        <v>599</v>
      </c>
      <c r="E1752">
        <v>-8.9753935229209603E-2</v>
      </c>
      <c r="F1752">
        <v>0.12419873851786996</v>
      </c>
      <c r="G1752">
        <v>0.47016896999263269</v>
      </c>
      <c r="H1752" t="b">
        <v>0</v>
      </c>
      <c r="I1752" t="b">
        <v>0</v>
      </c>
      <c r="J1752" t="b">
        <v>0</v>
      </c>
    </row>
    <row r="1753" spans="1:10" hidden="1" x14ac:dyDescent="0.2">
      <c r="A1753" t="s">
        <v>799</v>
      </c>
      <c r="B1753" t="str">
        <f>VLOOKUP(Table16[[#This Row],[Metabolite ID]],Table18[],2,FALSE)</f>
        <v>Concentration of medium HDL particles</v>
      </c>
      <c r="C1753" t="s">
        <v>1122</v>
      </c>
      <c r="D1753">
        <v>599</v>
      </c>
      <c r="E1753">
        <v>-0.18919145438529039</v>
      </c>
      <c r="F1753">
        <v>7.5469723766924915E-2</v>
      </c>
      <c r="G1753">
        <v>1.2445318378869983E-2</v>
      </c>
      <c r="H1753" t="b">
        <v>0</v>
      </c>
      <c r="I1753" t="b">
        <v>0</v>
      </c>
      <c r="J1753" t="b">
        <v>0</v>
      </c>
    </row>
    <row r="1754" spans="1:10" hidden="1" x14ac:dyDescent="0.2">
      <c r="A1754" t="s">
        <v>799</v>
      </c>
      <c r="B1754" t="str">
        <f>VLOOKUP(Table16[[#This Row],[Metabolite ID]],Table18[],2,FALSE)</f>
        <v>Concentration of medium HDL particles</v>
      </c>
      <c r="C1754" t="s">
        <v>1123</v>
      </c>
      <c r="D1754">
        <v>599</v>
      </c>
      <c r="E1754">
        <v>-6.2462574456983035E-2</v>
      </c>
      <c r="F1754">
        <v>7.2867933513864544E-2</v>
      </c>
      <c r="G1754">
        <v>0.3916769504479154</v>
      </c>
      <c r="H1754" t="b">
        <v>0</v>
      </c>
      <c r="I1754" t="b">
        <v>0</v>
      </c>
      <c r="J1754" t="b">
        <v>0</v>
      </c>
    </row>
    <row r="1755" spans="1:10" x14ac:dyDescent="0.2">
      <c r="A1755" t="s">
        <v>189</v>
      </c>
      <c r="B1755" t="str">
        <f>VLOOKUP(Table16[[#This Row],[Metabolite ID]],Table18[],2,FALSE)</f>
        <v>X - 11261</v>
      </c>
      <c r="C1755" t="s">
        <v>1116</v>
      </c>
      <c r="D1755">
        <v>599</v>
      </c>
      <c r="E1755">
        <v>0.14110674349822633</v>
      </c>
      <c r="F1755">
        <v>4.9919188254760605E-2</v>
      </c>
      <c r="G1755" s="6">
        <v>4.7029853092077469E-3</v>
      </c>
      <c r="H1755" t="b">
        <v>0</v>
      </c>
      <c r="I1755" t="b">
        <v>0</v>
      </c>
      <c r="J1755" t="b">
        <v>0</v>
      </c>
    </row>
    <row r="1756" spans="1:10" hidden="1" x14ac:dyDescent="0.2">
      <c r="A1756" t="s">
        <v>189</v>
      </c>
      <c r="B1756" t="str">
        <f>VLOOKUP(Table16[[#This Row],[Metabolite ID]],Table18[],2,FALSE)</f>
        <v>X - 11261</v>
      </c>
      <c r="C1756" t="s">
        <v>1117</v>
      </c>
      <c r="D1756">
        <v>599</v>
      </c>
      <c r="E1756">
        <v>0.14110674349822633</v>
      </c>
      <c r="F1756">
        <v>4.7729138170882458E-2</v>
      </c>
      <c r="G1756">
        <v>3.1124638961819956E-3</v>
      </c>
      <c r="H1756" t="b">
        <v>0</v>
      </c>
      <c r="I1756" t="b">
        <v>0</v>
      </c>
      <c r="J1756" t="b">
        <v>0</v>
      </c>
    </row>
    <row r="1757" spans="1:10" hidden="1" x14ac:dyDescent="0.2">
      <c r="A1757" t="s">
        <v>189</v>
      </c>
      <c r="B1757" t="str">
        <f>VLOOKUP(Table16[[#This Row],[Metabolite ID]],Table18[],2,FALSE)</f>
        <v>X - 11261</v>
      </c>
      <c r="C1757" t="s">
        <v>1118</v>
      </c>
      <c r="D1757">
        <v>599</v>
      </c>
      <c r="E1757">
        <v>0.14268593458277001</v>
      </c>
      <c r="F1757">
        <v>4.8219063367253207E-2</v>
      </c>
      <c r="G1757">
        <v>3.0852018810082421E-3</v>
      </c>
      <c r="H1757" t="b">
        <v>0</v>
      </c>
      <c r="I1757" t="b">
        <v>0</v>
      </c>
      <c r="J1757" t="b">
        <v>0</v>
      </c>
    </row>
    <row r="1758" spans="1:10" hidden="1" x14ac:dyDescent="0.2">
      <c r="A1758" t="s">
        <v>189</v>
      </c>
      <c r="B1758" t="str">
        <f>VLOOKUP(Table16[[#This Row],[Metabolite ID]],Table18[],2,FALSE)</f>
        <v>X - 11261</v>
      </c>
      <c r="C1758" t="s">
        <v>1119</v>
      </c>
      <c r="D1758">
        <v>599</v>
      </c>
      <c r="E1758">
        <v>0.12107755102040815</v>
      </c>
      <c r="F1758">
        <v>7.288034167052794E-2</v>
      </c>
      <c r="G1758">
        <v>9.664924545767134E-2</v>
      </c>
      <c r="H1758" t="b">
        <v>0</v>
      </c>
      <c r="I1758" t="b">
        <v>0</v>
      </c>
      <c r="J1758" t="b">
        <v>0</v>
      </c>
    </row>
    <row r="1759" spans="1:10" hidden="1" x14ac:dyDescent="0.2">
      <c r="A1759" t="s">
        <v>189</v>
      </c>
      <c r="B1759" t="str">
        <f>VLOOKUP(Table16[[#This Row],[Metabolite ID]],Table18[],2,FALSE)</f>
        <v>X - 11261</v>
      </c>
      <c r="C1759" t="s">
        <v>1120</v>
      </c>
      <c r="D1759">
        <v>599</v>
      </c>
      <c r="E1759">
        <v>7.6184521505600122E-2</v>
      </c>
      <c r="F1759">
        <v>7.8942089232603874E-2</v>
      </c>
      <c r="G1759">
        <v>0.33451051671351589</v>
      </c>
      <c r="H1759" t="b">
        <v>0</v>
      </c>
      <c r="I1759" t="b">
        <v>0</v>
      </c>
      <c r="J1759" t="b">
        <v>0</v>
      </c>
    </row>
    <row r="1760" spans="1:10" hidden="1" x14ac:dyDescent="0.2">
      <c r="A1760" t="s">
        <v>189</v>
      </c>
      <c r="B1760" t="str">
        <f>VLOOKUP(Table16[[#This Row],[Metabolite ID]],Table18[],2,FALSE)</f>
        <v>X - 11261</v>
      </c>
      <c r="C1760" t="s">
        <v>1121</v>
      </c>
      <c r="D1760">
        <v>599</v>
      </c>
      <c r="E1760">
        <v>0.108164489516831</v>
      </c>
      <c r="F1760">
        <v>0.23370504452947094</v>
      </c>
      <c r="G1760">
        <v>0.64365832641533904</v>
      </c>
      <c r="H1760" t="b">
        <v>0</v>
      </c>
      <c r="I1760" t="b">
        <v>0</v>
      </c>
      <c r="J1760" t="b">
        <v>0</v>
      </c>
    </row>
    <row r="1761" spans="1:10" hidden="1" x14ac:dyDescent="0.2">
      <c r="A1761" t="s">
        <v>189</v>
      </c>
      <c r="B1761" t="str">
        <f>VLOOKUP(Table16[[#This Row],[Metabolite ID]],Table18[],2,FALSE)</f>
        <v>X - 11261</v>
      </c>
      <c r="C1761" t="s">
        <v>1122</v>
      </c>
      <c r="D1761">
        <v>599</v>
      </c>
      <c r="E1761">
        <v>8.560683382816503E-2</v>
      </c>
      <c r="F1761">
        <v>0.15461739284213616</v>
      </c>
      <c r="G1761">
        <v>0.58001245062170059</v>
      </c>
      <c r="H1761" t="b">
        <v>0</v>
      </c>
      <c r="I1761" t="b">
        <v>0</v>
      </c>
      <c r="J1761" t="b">
        <v>0</v>
      </c>
    </row>
    <row r="1762" spans="1:10" hidden="1" x14ac:dyDescent="0.2">
      <c r="A1762" t="s">
        <v>189</v>
      </c>
      <c r="B1762" t="str">
        <f>VLOOKUP(Table16[[#This Row],[Metabolite ID]],Table18[],2,FALSE)</f>
        <v>X - 11261</v>
      </c>
      <c r="C1762" t="s">
        <v>1123</v>
      </c>
      <c r="D1762">
        <v>599</v>
      </c>
      <c r="E1762">
        <v>0.15134970848825177</v>
      </c>
      <c r="F1762">
        <v>0.13839708659595248</v>
      </c>
      <c r="G1762">
        <v>0.2745757714288285</v>
      </c>
      <c r="H1762" t="b">
        <v>0</v>
      </c>
      <c r="I1762" t="b">
        <v>0</v>
      </c>
      <c r="J1762" t="b">
        <v>0</v>
      </c>
    </row>
    <row r="1763" spans="1:10" x14ac:dyDescent="0.2">
      <c r="A1763" t="s">
        <v>303</v>
      </c>
      <c r="B1763" t="str">
        <f>VLOOKUP(Table16[[#This Row],[Metabolite ID]],Table18[],2,FALSE)</f>
        <v>5alpha-androstan-3beta,17beta-diol monosulfate (1)</v>
      </c>
      <c r="C1763" t="s">
        <v>1116</v>
      </c>
      <c r="D1763">
        <v>599</v>
      </c>
      <c r="E1763">
        <v>0.1641927752414547</v>
      </c>
      <c r="F1763">
        <v>5.8288675796316039E-2</v>
      </c>
      <c r="G1763" s="6">
        <v>4.8491163309631524E-3</v>
      </c>
      <c r="H1763" t="b">
        <v>0</v>
      </c>
      <c r="I1763" t="b">
        <v>0</v>
      </c>
      <c r="J1763" t="b">
        <v>0</v>
      </c>
    </row>
    <row r="1764" spans="1:10" hidden="1" x14ac:dyDescent="0.2">
      <c r="A1764" t="s">
        <v>303</v>
      </c>
      <c r="B1764" t="str">
        <f>VLOOKUP(Table16[[#This Row],[Metabolite ID]],Table18[],2,FALSE)</f>
        <v>5alpha-androstan-3beta,17beta-diol monosulfate (1)</v>
      </c>
      <c r="C1764" t="s">
        <v>1117</v>
      </c>
      <c r="D1764">
        <v>599</v>
      </c>
      <c r="E1764">
        <v>0.1641927752414547</v>
      </c>
      <c r="F1764">
        <v>5.0473852671202857E-2</v>
      </c>
      <c r="G1764">
        <v>1.1418288831897428E-3</v>
      </c>
      <c r="H1764" t="b">
        <v>0</v>
      </c>
      <c r="I1764" t="b">
        <v>0</v>
      </c>
      <c r="J1764" t="b">
        <v>0</v>
      </c>
    </row>
    <row r="1765" spans="1:10" hidden="1" x14ac:dyDescent="0.2">
      <c r="A1765" t="s">
        <v>303</v>
      </c>
      <c r="B1765" t="str">
        <f>VLOOKUP(Table16[[#This Row],[Metabolite ID]],Table18[],2,FALSE)</f>
        <v>5alpha-androstan-3beta,17beta-diol monosulfate (1)</v>
      </c>
      <c r="C1765" t="s">
        <v>1118</v>
      </c>
      <c r="D1765">
        <v>599</v>
      </c>
      <c r="E1765">
        <v>0.16516680425973998</v>
      </c>
      <c r="F1765">
        <v>5.1088894245510122E-2</v>
      </c>
      <c r="G1765">
        <v>1.225277047436617E-3</v>
      </c>
      <c r="H1765" t="b">
        <v>0</v>
      </c>
      <c r="I1765" t="b">
        <v>0</v>
      </c>
      <c r="J1765" t="b">
        <v>0</v>
      </c>
    </row>
    <row r="1766" spans="1:10" hidden="1" x14ac:dyDescent="0.2">
      <c r="A1766" t="s">
        <v>303</v>
      </c>
      <c r="B1766" t="str">
        <f>VLOOKUP(Table16[[#This Row],[Metabolite ID]],Table18[],2,FALSE)</f>
        <v>5alpha-androstan-3beta,17beta-diol monosulfate (1)</v>
      </c>
      <c r="C1766" t="s">
        <v>1119</v>
      </c>
      <c r="D1766">
        <v>599</v>
      </c>
      <c r="E1766">
        <v>0.2038972222222222</v>
      </c>
      <c r="F1766">
        <v>7.6441358133294293E-2</v>
      </c>
      <c r="G1766">
        <v>7.6447943819456373E-3</v>
      </c>
      <c r="H1766" t="b">
        <v>0</v>
      </c>
      <c r="I1766" t="b">
        <v>0</v>
      </c>
      <c r="J1766" t="b">
        <v>0</v>
      </c>
    </row>
    <row r="1767" spans="1:10" hidden="1" x14ac:dyDescent="0.2">
      <c r="A1767" t="s">
        <v>303</v>
      </c>
      <c r="B1767" t="str">
        <f>VLOOKUP(Table16[[#This Row],[Metabolite ID]],Table18[],2,FALSE)</f>
        <v>5alpha-androstan-3beta,17beta-diol monosulfate (1)</v>
      </c>
      <c r="C1767" t="s">
        <v>1120</v>
      </c>
      <c r="D1767">
        <v>599</v>
      </c>
      <c r="E1767">
        <v>0.13509553846991404</v>
      </c>
      <c r="F1767">
        <v>7.9991674860108011E-2</v>
      </c>
      <c r="G1767">
        <v>9.1244348988582566E-2</v>
      </c>
      <c r="H1767" t="b">
        <v>0</v>
      </c>
      <c r="I1767" t="b">
        <v>0</v>
      </c>
      <c r="J1767" t="b">
        <v>0</v>
      </c>
    </row>
    <row r="1768" spans="1:10" hidden="1" x14ac:dyDescent="0.2">
      <c r="A1768" t="s">
        <v>303</v>
      </c>
      <c r="B1768" t="str">
        <f>VLOOKUP(Table16[[#This Row],[Metabolite ID]],Table18[],2,FALSE)</f>
        <v>5alpha-androstan-3beta,17beta-diol monosulfate (1)</v>
      </c>
      <c r="C1768" t="s">
        <v>1121</v>
      </c>
      <c r="D1768">
        <v>599</v>
      </c>
      <c r="E1768">
        <v>0.3119587447816059</v>
      </c>
      <c r="F1768">
        <v>0.28882397540773114</v>
      </c>
      <c r="G1768">
        <v>0.28053311871792552</v>
      </c>
      <c r="H1768" t="b">
        <v>0</v>
      </c>
      <c r="I1768" t="b">
        <v>0</v>
      </c>
      <c r="J1768" t="b">
        <v>0</v>
      </c>
    </row>
    <row r="1769" spans="1:10" hidden="1" x14ac:dyDescent="0.2">
      <c r="A1769" t="s">
        <v>303</v>
      </c>
      <c r="B1769" t="str">
        <f>VLOOKUP(Table16[[#This Row],[Metabolite ID]],Table18[],2,FALSE)</f>
        <v>5alpha-androstan-3beta,17beta-diol monosulfate (1)</v>
      </c>
      <c r="C1769" t="s">
        <v>1122</v>
      </c>
      <c r="D1769">
        <v>599</v>
      </c>
      <c r="E1769">
        <v>9.6105953330633653E-2</v>
      </c>
      <c r="F1769">
        <v>0.19786065644089265</v>
      </c>
      <c r="G1769">
        <v>0.62733976625745969</v>
      </c>
      <c r="H1769" t="b">
        <v>0</v>
      </c>
      <c r="I1769" t="b">
        <v>0</v>
      </c>
      <c r="J1769" t="b">
        <v>0</v>
      </c>
    </row>
    <row r="1770" spans="1:10" hidden="1" x14ac:dyDescent="0.2">
      <c r="A1770" t="s">
        <v>303</v>
      </c>
      <c r="B1770" t="str">
        <f>VLOOKUP(Table16[[#This Row],[Metabolite ID]],Table18[],2,FALSE)</f>
        <v>5alpha-androstan-3beta,17beta-diol monosulfate (1)</v>
      </c>
      <c r="C1770" t="s">
        <v>1123</v>
      </c>
      <c r="D1770">
        <v>599</v>
      </c>
      <c r="E1770">
        <v>7.4147495882720613E-3</v>
      </c>
      <c r="F1770">
        <v>0.16139603228917274</v>
      </c>
      <c r="G1770">
        <v>0.96337236937372883</v>
      </c>
      <c r="H1770" t="b">
        <v>0</v>
      </c>
      <c r="I1770" t="b">
        <v>0</v>
      </c>
      <c r="J1770" t="b">
        <v>0</v>
      </c>
    </row>
    <row r="1771" spans="1:10" x14ac:dyDescent="0.2">
      <c r="A1771" t="s">
        <v>709</v>
      </c>
      <c r="B1771" t="str">
        <f>VLOOKUP(Table16[[#This Row],[Metabolite ID]],Table18[],2,FALSE)</f>
        <v>1-oleoyl-2-docosahexaenoyl-GPC (18:1/22:6)*</v>
      </c>
      <c r="C1771" t="s">
        <v>1116</v>
      </c>
      <c r="D1771">
        <v>599</v>
      </c>
      <c r="E1771">
        <v>-0.13761636531093116</v>
      </c>
      <c r="F1771">
        <v>4.903710925286911E-2</v>
      </c>
      <c r="G1771" s="6">
        <v>5.0102829765764816E-3</v>
      </c>
      <c r="H1771" t="b">
        <v>0</v>
      </c>
      <c r="I1771" t="b">
        <v>0</v>
      </c>
      <c r="J1771" t="b">
        <v>0</v>
      </c>
    </row>
    <row r="1772" spans="1:10" hidden="1" x14ac:dyDescent="0.2">
      <c r="A1772" t="s">
        <v>709</v>
      </c>
      <c r="B1772" t="str">
        <f>VLOOKUP(Table16[[#This Row],[Metabolite ID]],Table18[],2,FALSE)</f>
        <v>1-oleoyl-2-docosahexaenoyl-GPC (18:1/22:6)*</v>
      </c>
      <c r="C1772" t="s">
        <v>1117</v>
      </c>
      <c r="D1772">
        <v>599</v>
      </c>
      <c r="E1772">
        <v>-0.13761636531093116</v>
      </c>
      <c r="F1772">
        <v>4.7693028359388004E-2</v>
      </c>
      <c r="G1772">
        <v>3.9084109119817681E-3</v>
      </c>
      <c r="H1772" t="b">
        <v>0</v>
      </c>
      <c r="I1772" t="b">
        <v>0</v>
      </c>
      <c r="J1772" t="b">
        <v>0</v>
      </c>
    </row>
    <row r="1773" spans="1:10" hidden="1" x14ac:dyDescent="0.2">
      <c r="A1773" t="s">
        <v>709</v>
      </c>
      <c r="B1773" t="str">
        <f>VLOOKUP(Table16[[#This Row],[Metabolite ID]],Table18[],2,FALSE)</f>
        <v>1-oleoyl-2-docosahexaenoyl-GPC (18:1/22:6)*</v>
      </c>
      <c r="C1773" t="s">
        <v>1118</v>
      </c>
      <c r="D1773">
        <v>599</v>
      </c>
      <c r="E1773">
        <v>-0.13736222914149882</v>
      </c>
      <c r="F1773">
        <v>4.8167834351810289E-2</v>
      </c>
      <c r="G1773">
        <v>4.3480395678651609E-3</v>
      </c>
      <c r="H1773" t="b">
        <v>0</v>
      </c>
      <c r="I1773" t="b">
        <v>0</v>
      </c>
      <c r="J1773" t="b">
        <v>0</v>
      </c>
    </row>
    <row r="1774" spans="1:10" hidden="1" x14ac:dyDescent="0.2">
      <c r="A1774" t="s">
        <v>709</v>
      </c>
      <c r="B1774" t="str">
        <f>VLOOKUP(Table16[[#This Row],[Metabolite ID]],Table18[],2,FALSE)</f>
        <v>1-oleoyl-2-docosahexaenoyl-GPC (18:1/22:6)*</v>
      </c>
      <c r="C1774" t="s">
        <v>1119</v>
      </c>
      <c r="D1774">
        <v>599</v>
      </c>
      <c r="E1774">
        <v>-0.13969242424242426</v>
      </c>
      <c r="F1774">
        <v>7.605623739722718E-2</v>
      </c>
      <c r="G1774">
        <v>6.6254325366161493E-2</v>
      </c>
      <c r="H1774" t="b">
        <v>0</v>
      </c>
      <c r="I1774" t="b">
        <v>0</v>
      </c>
      <c r="J1774" t="b">
        <v>0</v>
      </c>
    </row>
    <row r="1775" spans="1:10" hidden="1" x14ac:dyDescent="0.2">
      <c r="A1775" t="s">
        <v>709</v>
      </c>
      <c r="B1775" t="str">
        <f>VLOOKUP(Table16[[#This Row],[Metabolite ID]],Table18[],2,FALSE)</f>
        <v>1-oleoyl-2-docosahexaenoyl-GPC (18:1/22:6)*</v>
      </c>
      <c r="C1775" t="s">
        <v>1120</v>
      </c>
      <c r="D1775">
        <v>599</v>
      </c>
      <c r="E1775">
        <v>-3.9007769798489966E-2</v>
      </c>
      <c r="F1775">
        <v>8.2485098748102628E-2</v>
      </c>
      <c r="G1775">
        <v>0.63627962400500648</v>
      </c>
      <c r="H1775" t="b">
        <v>0</v>
      </c>
      <c r="I1775" t="b">
        <v>0</v>
      </c>
      <c r="J1775" t="b">
        <v>0</v>
      </c>
    </row>
    <row r="1776" spans="1:10" hidden="1" x14ac:dyDescent="0.2">
      <c r="A1776" t="s">
        <v>709</v>
      </c>
      <c r="B1776" t="str">
        <f>VLOOKUP(Table16[[#This Row],[Metabolite ID]],Table18[],2,FALSE)</f>
        <v>1-oleoyl-2-docosahexaenoyl-GPC (18:1/22:6)*</v>
      </c>
      <c r="C1776" t="s">
        <v>1121</v>
      </c>
      <c r="D1776">
        <v>599</v>
      </c>
      <c r="E1776">
        <v>-3.5735427993336621E-2</v>
      </c>
      <c r="F1776">
        <v>0.2469659433427244</v>
      </c>
      <c r="G1776">
        <v>0.88499823138349698</v>
      </c>
      <c r="H1776" t="b">
        <v>0</v>
      </c>
      <c r="I1776" t="b">
        <v>0</v>
      </c>
      <c r="J1776" t="b">
        <v>0</v>
      </c>
    </row>
    <row r="1777" spans="1:10" hidden="1" x14ac:dyDescent="0.2">
      <c r="A1777" t="s">
        <v>709</v>
      </c>
      <c r="B1777" t="str">
        <f>VLOOKUP(Table16[[#This Row],[Metabolite ID]],Table18[],2,FALSE)</f>
        <v>1-oleoyl-2-docosahexaenoyl-GPC (18:1/22:6)*</v>
      </c>
      <c r="C1777" t="s">
        <v>1122</v>
      </c>
      <c r="D1777">
        <v>599</v>
      </c>
      <c r="E1777">
        <v>1.2945156655719714E-2</v>
      </c>
      <c r="F1777">
        <v>0.16239310263825174</v>
      </c>
      <c r="G1777">
        <v>0.93649064426334339</v>
      </c>
      <c r="H1777" t="b">
        <v>0</v>
      </c>
      <c r="I1777" t="b">
        <v>0</v>
      </c>
      <c r="J1777" t="b">
        <v>0</v>
      </c>
    </row>
    <row r="1778" spans="1:10" hidden="1" x14ac:dyDescent="0.2">
      <c r="A1778" t="s">
        <v>709</v>
      </c>
      <c r="B1778" t="str">
        <f>VLOOKUP(Table16[[#This Row],[Metabolite ID]],Table18[],2,FALSE)</f>
        <v>1-oleoyl-2-docosahexaenoyl-GPC (18:1/22:6)*</v>
      </c>
      <c r="C1778" t="s">
        <v>1123</v>
      </c>
      <c r="D1778">
        <v>599</v>
      </c>
      <c r="E1778">
        <v>-9.3165648899333472E-2</v>
      </c>
      <c r="F1778">
        <v>0.13594953842241311</v>
      </c>
      <c r="G1778">
        <v>0.4934232732088597</v>
      </c>
      <c r="H1778" t="b">
        <v>0</v>
      </c>
      <c r="I1778" t="b">
        <v>0</v>
      </c>
      <c r="J1778" t="b">
        <v>0</v>
      </c>
    </row>
    <row r="1779" spans="1:10" x14ac:dyDescent="0.2">
      <c r="A1779" t="s">
        <v>264</v>
      </c>
      <c r="B1779" t="str">
        <f>VLOOKUP(Table16[[#This Row],[Metabolite ID]],Table18[],2,FALSE)</f>
        <v>hexanoylglycine</v>
      </c>
      <c r="C1779" t="s">
        <v>1116</v>
      </c>
      <c r="D1779">
        <v>598</v>
      </c>
      <c r="E1779">
        <v>-0.17652213134178199</v>
      </c>
      <c r="F1779">
        <v>6.29429247257033E-2</v>
      </c>
      <c r="G1779" s="6">
        <v>5.0397919007834548E-3</v>
      </c>
      <c r="H1779" t="b">
        <v>0</v>
      </c>
      <c r="I1779" t="b">
        <v>0</v>
      </c>
      <c r="J1779" t="b">
        <v>0</v>
      </c>
    </row>
    <row r="1780" spans="1:10" hidden="1" x14ac:dyDescent="0.2">
      <c r="A1780" t="s">
        <v>264</v>
      </c>
      <c r="B1780" t="str">
        <f>VLOOKUP(Table16[[#This Row],[Metabolite ID]],Table18[],2,FALSE)</f>
        <v>hexanoylglycine</v>
      </c>
      <c r="C1780" t="s">
        <v>1117</v>
      </c>
      <c r="D1780">
        <v>598</v>
      </c>
      <c r="E1780">
        <v>-0.17652213134178199</v>
      </c>
      <c r="F1780">
        <v>6.2829250367546816E-2</v>
      </c>
      <c r="G1780">
        <v>4.9610294833724268E-3</v>
      </c>
      <c r="H1780" t="b">
        <v>0</v>
      </c>
      <c r="I1780" t="b">
        <v>0</v>
      </c>
      <c r="J1780" t="b">
        <v>0</v>
      </c>
    </row>
    <row r="1781" spans="1:10" hidden="1" x14ac:dyDescent="0.2">
      <c r="A1781" t="s">
        <v>264</v>
      </c>
      <c r="B1781" t="str">
        <f>VLOOKUP(Table16[[#This Row],[Metabolite ID]],Table18[],2,FALSE)</f>
        <v>hexanoylglycine</v>
      </c>
      <c r="C1781" t="s">
        <v>1118</v>
      </c>
      <c r="D1781">
        <v>598</v>
      </c>
      <c r="E1781">
        <v>-0.17578202160487549</v>
      </c>
      <c r="F1781">
        <v>6.3425786905791495E-2</v>
      </c>
      <c r="G1781">
        <v>5.5805554710081969E-3</v>
      </c>
      <c r="H1781" t="b">
        <v>0</v>
      </c>
      <c r="I1781" t="b">
        <v>0</v>
      </c>
      <c r="J1781" t="b">
        <v>0</v>
      </c>
    </row>
    <row r="1782" spans="1:10" hidden="1" x14ac:dyDescent="0.2">
      <c r="A1782" t="s">
        <v>264</v>
      </c>
      <c r="B1782" t="str">
        <f>VLOOKUP(Table16[[#This Row],[Metabolite ID]],Table18[],2,FALSE)</f>
        <v>hexanoylglycine</v>
      </c>
      <c r="C1782" t="s">
        <v>1119</v>
      </c>
      <c r="D1782">
        <v>598</v>
      </c>
      <c r="E1782">
        <v>-0.24855970539320499</v>
      </c>
      <c r="F1782">
        <v>9.4306319170833999E-2</v>
      </c>
      <c r="G1782">
        <v>8.3973006702160822E-3</v>
      </c>
      <c r="H1782" t="b">
        <v>0</v>
      </c>
      <c r="I1782" t="b">
        <v>0</v>
      </c>
      <c r="J1782" t="b">
        <v>0</v>
      </c>
    </row>
    <row r="1783" spans="1:10" hidden="1" x14ac:dyDescent="0.2">
      <c r="A1783" t="s">
        <v>264</v>
      </c>
      <c r="B1783" t="str">
        <f>VLOOKUP(Table16[[#This Row],[Metabolite ID]],Table18[],2,FALSE)</f>
        <v>hexanoylglycine</v>
      </c>
      <c r="C1783" t="s">
        <v>1120</v>
      </c>
      <c r="D1783">
        <v>598</v>
      </c>
      <c r="E1783">
        <v>-0.28269079425791277</v>
      </c>
      <c r="F1783">
        <v>0.10288748357687172</v>
      </c>
      <c r="G1783">
        <v>6.0038280273008596E-3</v>
      </c>
      <c r="H1783" t="b">
        <v>0</v>
      </c>
      <c r="I1783" t="b">
        <v>0</v>
      </c>
      <c r="J1783" t="b">
        <v>0</v>
      </c>
    </row>
    <row r="1784" spans="1:10" hidden="1" x14ac:dyDescent="0.2">
      <c r="A1784" t="s">
        <v>264</v>
      </c>
      <c r="B1784" t="str">
        <f>VLOOKUP(Table16[[#This Row],[Metabolite ID]],Table18[],2,FALSE)</f>
        <v>hexanoylglycine</v>
      </c>
      <c r="C1784" t="s">
        <v>1121</v>
      </c>
      <c r="D1784">
        <v>598</v>
      </c>
      <c r="E1784">
        <v>-0.5509165158893623</v>
      </c>
      <c r="F1784">
        <v>0.36448633741602765</v>
      </c>
      <c r="G1784">
        <v>0.13119343486013893</v>
      </c>
      <c r="H1784" t="b">
        <v>0</v>
      </c>
      <c r="I1784" t="b">
        <v>0</v>
      </c>
      <c r="J1784" t="b">
        <v>0</v>
      </c>
    </row>
    <row r="1785" spans="1:10" hidden="1" x14ac:dyDescent="0.2">
      <c r="A1785" t="s">
        <v>264</v>
      </c>
      <c r="B1785" t="str">
        <f>VLOOKUP(Table16[[#This Row],[Metabolite ID]],Table18[],2,FALSE)</f>
        <v>hexanoylglycine</v>
      </c>
      <c r="C1785" t="s">
        <v>1122</v>
      </c>
      <c r="D1785">
        <v>598</v>
      </c>
      <c r="E1785">
        <v>-0.44846666189739803</v>
      </c>
      <c r="F1785">
        <v>0.27338713867030578</v>
      </c>
      <c r="G1785">
        <v>0.1014469371669206</v>
      </c>
      <c r="H1785" t="b">
        <v>0</v>
      </c>
      <c r="I1785" t="b">
        <v>0</v>
      </c>
      <c r="J1785" t="b">
        <v>0</v>
      </c>
    </row>
    <row r="1786" spans="1:10" hidden="1" x14ac:dyDescent="0.2">
      <c r="A1786" t="s">
        <v>264</v>
      </c>
      <c r="B1786" t="str">
        <f>VLOOKUP(Table16[[#This Row],[Metabolite ID]],Table18[],2,FALSE)</f>
        <v>hexanoylglycine</v>
      </c>
      <c r="C1786" t="s">
        <v>1123</v>
      </c>
      <c r="D1786">
        <v>598</v>
      </c>
      <c r="E1786">
        <v>-0.28690085630239054</v>
      </c>
      <c r="F1786">
        <v>0.17774236641680899</v>
      </c>
      <c r="G1786">
        <v>0.10702658838363606</v>
      </c>
      <c r="H1786" t="b">
        <v>0</v>
      </c>
      <c r="I1786" t="b">
        <v>0</v>
      </c>
      <c r="J1786" t="b">
        <v>0</v>
      </c>
    </row>
    <row r="1787" spans="1:10" x14ac:dyDescent="0.2">
      <c r="A1787" t="s">
        <v>182</v>
      </c>
      <c r="B1787" t="str">
        <f>VLOOKUP(Table16[[#This Row],[Metabolite ID]],Table18[],2,FALSE)</f>
        <v>propionylcarnitine</v>
      </c>
      <c r="C1787" t="s">
        <v>1116</v>
      </c>
      <c r="D1787">
        <v>599</v>
      </c>
      <c r="E1787">
        <v>0.13933894035766686</v>
      </c>
      <c r="F1787">
        <v>4.9736322482999189E-2</v>
      </c>
      <c r="G1787" s="6">
        <v>5.08572963781629E-3</v>
      </c>
      <c r="H1787" t="b">
        <v>0</v>
      </c>
      <c r="I1787" t="b">
        <v>0</v>
      </c>
      <c r="J1787" t="b">
        <v>0</v>
      </c>
    </row>
    <row r="1788" spans="1:10" hidden="1" x14ac:dyDescent="0.2">
      <c r="A1788" t="s">
        <v>182</v>
      </c>
      <c r="B1788" t="str">
        <f>VLOOKUP(Table16[[#This Row],[Metabolite ID]],Table18[],2,FALSE)</f>
        <v>propionylcarnitine</v>
      </c>
      <c r="C1788" t="s">
        <v>1117</v>
      </c>
      <c r="D1788">
        <v>599</v>
      </c>
      <c r="E1788">
        <v>0.13933894035766686</v>
      </c>
      <c r="F1788">
        <v>4.7789587934179818E-2</v>
      </c>
      <c r="G1788">
        <v>3.5491920181695718E-3</v>
      </c>
      <c r="H1788" t="b">
        <v>0</v>
      </c>
      <c r="I1788" t="b">
        <v>0</v>
      </c>
      <c r="J1788" t="b">
        <v>0</v>
      </c>
    </row>
    <row r="1789" spans="1:10" hidden="1" x14ac:dyDescent="0.2">
      <c r="A1789" t="s">
        <v>182</v>
      </c>
      <c r="B1789" t="str">
        <f>VLOOKUP(Table16[[#This Row],[Metabolite ID]],Table18[],2,FALSE)</f>
        <v>propionylcarnitine</v>
      </c>
      <c r="C1789" t="s">
        <v>1118</v>
      </c>
      <c r="D1789">
        <v>599</v>
      </c>
      <c r="E1789">
        <v>0.14069383377981079</v>
      </c>
      <c r="F1789">
        <v>4.8274032776718774E-2</v>
      </c>
      <c r="G1789">
        <v>3.5627854557833726E-3</v>
      </c>
      <c r="H1789" t="b">
        <v>0</v>
      </c>
      <c r="I1789" t="b">
        <v>0</v>
      </c>
      <c r="J1789" t="b">
        <v>0</v>
      </c>
    </row>
    <row r="1790" spans="1:10" hidden="1" x14ac:dyDescent="0.2">
      <c r="A1790" t="s">
        <v>182</v>
      </c>
      <c r="B1790" t="str">
        <f>VLOOKUP(Table16[[#This Row],[Metabolite ID]],Table18[],2,FALSE)</f>
        <v>propionylcarnitine</v>
      </c>
      <c r="C1790" t="s">
        <v>1119</v>
      </c>
      <c r="D1790">
        <v>599</v>
      </c>
      <c r="E1790">
        <v>0.14724812834224599</v>
      </c>
      <c r="F1790">
        <v>7.3496006532851155E-2</v>
      </c>
      <c r="G1790">
        <v>4.5125282749669836E-2</v>
      </c>
      <c r="H1790" t="b">
        <v>0</v>
      </c>
      <c r="I1790" t="b">
        <v>0</v>
      </c>
      <c r="J1790" t="b">
        <v>0</v>
      </c>
    </row>
    <row r="1791" spans="1:10" hidden="1" x14ac:dyDescent="0.2">
      <c r="A1791" t="s">
        <v>182</v>
      </c>
      <c r="B1791" t="str">
        <f>VLOOKUP(Table16[[#This Row],[Metabolite ID]],Table18[],2,FALSE)</f>
        <v>propionylcarnitine</v>
      </c>
      <c r="C1791" t="s">
        <v>1120</v>
      </c>
      <c r="D1791">
        <v>599</v>
      </c>
      <c r="E1791">
        <v>0.16190063927320034</v>
      </c>
      <c r="F1791">
        <v>7.9893278085158476E-2</v>
      </c>
      <c r="G1791">
        <v>4.2717530700539373E-2</v>
      </c>
      <c r="H1791" t="b">
        <v>0</v>
      </c>
      <c r="I1791" t="b">
        <v>0</v>
      </c>
      <c r="J1791" t="b">
        <v>0</v>
      </c>
    </row>
    <row r="1792" spans="1:10" hidden="1" x14ac:dyDescent="0.2">
      <c r="A1792" t="s">
        <v>182</v>
      </c>
      <c r="B1792" t="str">
        <f>VLOOKUP(Table16[[#This Row],[Metabolite ID]],Table18[],2,FALSE)</f>
        <v>propionylcarnitine</v>
      </c>
      <c r="C1792" t="s">
        <v>1121</v>
      </c>
      <c r="D1792">
        <v>599</v>
      </c>
      <c r="E1792">
        <v>0.16144756189144527</v>
      </c>
      <c r="F1792">
        <v>0.27309975012217591</v>
      </c>
      <c r="G1792">
        <v>0.55463190644316951</v>
      </c>
      <c r="H1792" t="b">
        <v>0</v>
      </c>
      <c r="I1792" t="b">
        <v>0</v>
      </c>
      <c r="J1792" t="b">
        <v>0</v>
      </c>
    </row>
    <row r="1793" spans="1:10" hidden="1" x14ac:dyDescent="0.2">
      <c r="A1793" t="s">
        <v>182</v>
      </c>
      <c r="B1793" t="str">
        <f>VLOOKUP(Table16[[#This Row],[Metabolite ID]],Table18[],2,FALSE)</f>
        <v>propionylcarnitine</v>
      </c>
      <c r="C1793" t="s">
        <v>1122</v>
      </c>
      <c r="D1793">
        <v>599</v>
      </c>
      <c r="E1793">
        <v>0.25621822423810237</v>
      </c>
      <c r="F1793">
        <v>0.17425255357815347</v>
      </c>
      <c r="G1793">
        <v>0.14198363939161643</v>
      </c>
      <c r="H1793" t="b">
        <v>0</v>
      </c>
      <c r="I1793" t="b">
        <v>0</v>
      </c>
      <c r="J1793" t="b">
        <v>0</v>
      </c>
    </row>
    <row r="1794" spans="1:10" hidden="1" x14ac:dyDescent="0.2">
      <c r="A1794" t="s">
        <v>182</v>
      </c>
      <c r="B1794" t="str">
        <f>VLOOKUP(Table16[[#This Row],[Metabolite ID]],Table18[],2,FALSE)</f>
        <v>propionylcarnitine</v>
      </c>
      <c r="C1794" t="s">
        <v>1123</v>
      </c>
      <c r="D1794">
        <v>599</v>
      </c>
      <c r="E1794">
        <v>6.8547519155674419E-2</v>
      </c>
      <c r="F1794">
        <v>0.13786035160455459</v>
      </c>
      <c r="G1794">
        <v>0.61921394112991535</v>
      </c>
      <c r="H1794" t="b">
        <v>0</v>
      </c>
      <c r="I1794" t="b">
        <v>0</v>
      </c>
      <c r="J1794" t="b">
        <v>0</v>
      </c>
    </row>
    <row r="1795" spans="1:10" x14ac:dyDescent="0.2">
      <c r="A1795" t="s">
        <v>800</v>
      </c>
      <c r="B1795" t="str">
        <f>VLOOKUP(Table16[[#This Row],[Metabolite ID]],Table18[],2,FALSE)</f>
        <v>Phospholipids in medium HDL</v>
      </c>
      <c r="C1795" t="s">
        <v>1116</v>
      </c>
      <c r="D1795">
        <v>599</v>
      </c>
      <c r="E1795">
        <v>-7.3084575355258863E-2</v>
      </c>
      <c r="F1795">
        <v>2.6121861435376252E-2</v>
      </c>
      <c r="G1795" s="6">
        <v>5.1446891397211765E-3</v>
      </c>
      <c r="H1795" t="b">
        <v>0</v>
      </c>
      <c r="I1795" t="b">
        <v>0</v>
      </c>
      <c r="J1795" t="b">
        <v>0</v>
      </c>
    </row>
    <row r="1796" spans="1:10" hidden="1" x14ac:dyDescent="0.2">
      <c r="A1796" t="s">
        <v>800</v>
      </c>
      <c r="B1796" t="str">
        <f>VLOOKUP(Table16[[#This Row],[Metabolite ID]],Table18[],2,FALSE)</f>
        <v>Phospholipids in medium HDL</v>
      </c>
      <c r="C1796" t="s">
        <v>1117</v>
      </c>
      <c r="D1796">
        <v>599</v>
      </c>
      <c r="E1796">
        <v>-7.3084575355258863E-2</v>
      </c>
      <c r="F1796">
        <v>2.1716640132701082E-2</v>
      </c>
      <c r="G1796">
        <v>7.6440489821473663E-4</v>
      </c>
      <c r="H1796" t="b">
        <v>0</v>
      </c>
      <c r="I1796" t="b">
        <v>0</v>
      </c>
      <c r="J1796" t="b">
        <v>0</v>
      </c>
    </row>
    <row r="1797" spans="1:10" hidden="1" x14ac:dyDescent="0.2">
      <c r="A1797" t="s">
        <v>800</v>
      </c>
      <c r="B1797" t="str">
        <f>VLOOKUP(Table16[[#This Row],[Metabolite ID]],Table18[],2,FALSE)</f>
        <v>Phospholipids in medium HDL</v>
      </c>
      <c r="C1797" t="s">
        <v>1118</v>
      </c>
      <c r="D1797">
        <v>599</v>
      </c>
      <c r="E1797">
        <v>-7.3604067551442609E-2</v>
      </c>
      <c r="F1797">
        <v>2.2017813830283069E-2</v>
      </c>
      <c r="G1797">
        <v>8.2898033012956571E-4</v>
      </c>
      <c r="H1797" t="b">
        <v>0</v>
      </c>
      <c r="I1797" t="b">
        <v>0</v>
      </c>
      <c r="J1797" t="b">
        <v>0</v>
      </c>
    </row>
    <row r="1798" spans="1:10" hidden="1" x14ac:dyDescent="0.2">
      <c r="A1798" t="s">
        <v>800</v>
      </c>
      <c r="B1798" t="str">
        <f>VLOOKUP(Table16[[#This Row],[Metabolite ID]],Table18[],2,FALSE)</f>
        <v>Phospholipids in medium HDL</v>
      </c>
      <c r="C1798" t="s">
        <v>1119</v>
      </c>
      <c r="D1798">
        <v>599</v>
      </c>
      <c r="E1798">
        <v>-5.4500000000000007E-2</v>
      </c>
      <c r="F1798">
        <v>3.3485149769050496E-2</v>
      </c>
      <c r="G1798">
        <v>0.10361245234830531</v>
      </c>
      <c r="H1798" t="b">
        <v>0</v>
      </c>
      <c r="I1798" t="b">
        <v>0</v>
      </c>
      <c r="J1798" t="b">
        <v>0</v>
      </c>
    </row>
    <row r="1799" spans="1:10" hidden="1" x14ac:dyDescent="0.2">
      <c r="A1799" t="s">
        <v>800</v>
      </c>
      <c r="B1799" t="str">
        <f>VLOOKUP(Table16[[#This Row],[Metabolite ID]],Table18[],2,FALSE)</f>
        <v>Phospholipids in medium HDL</v>
      </c>
      <c r="C1799" t="s">
        <v>1120</v>
      </c>
      <c r="D1799">
        <v>599</v>
      </c>
      <c r="E1799">
        <v>-9.7168323632704653E-2</v>
      </c>
      <c r="F1799">
        <v>3.6824510102243607E-2</v>
      </c>
      <c r="G1799">
        <v>8.3228000699724879E-3</v>
      </c>
      <c r="H1799" t="b">
        <v>0</v>
      </c>
      <c r="I1799" t="b">
        <v>0</v>
      </c>
      <c r="J1799" t="b">
        <v>0</v>
      </c>
    </row>
    <row r="1800" spans="1:10" hidden="1" x14ac:dyDescent="0.2">
      <c r="A1800" t="s">
        <v>800</v>
      </c>
      <c r="B1800" t="str">
        <f>VLOOKUP(Table16[[#This Row],[Metabolite ID]],Table18[],2,FALSE)</f>
        <v>Phospholipids in medium HDL</v>
      </c>
      <c r="C1800" t="s">
        <v>1121</v>
      </c>
      <c r="D1800">
        <v>599</v>
      </c>
      <c r="E1800">
        <v>-5.3504116320548967E-2</v>
      </c>
      <c r="F1800">
        <v>0.12018014071903771</v>
      </c>
      <c r="G1800">
        <v>0.65633682976093199</v>
      </c>
      <c r="H1800" t="b">
        <v>0</v>
      </c>
      <c r="I1800" t="b">
        <v>0</v>
      </c>
      <c r="J1800" t="b">
        <v>0</v>
      </c>
    </row>
    <row r="1801" spans="1:10" hidden="1" x14ac:dyDescent="0.2">
      <c r="A1801" t="s">
        <v>800</v>
      </c>
      <c r="B1801" t="str">
        <f>VLOOKUP(Table16[[#This Row],[Metabolite ID]],Table18[],2,FALSE)</f>
        <v>Phospholipids in medium HDL</v>
      </c>
      <c r="C1801" t="s">
        <v>1122</v>
      </c>
      <c r="D1801">
        <v>599</v>
      </c>
      <c r="E1801">
        <v>-0.15215265458950356</v>
      </c>
      <c r="F1801">
        <v>7.8066506662477234E-2</v>
      </c>
      <c r="G1801">
        <v>5.1761047250357572E-2</v>
      </c>
      <c r="H1801" t="b">
        <v>0</v>
      </c>
      <c r="I1801" t="b">
        <v>0</v>
      </c>
      <c r="J1801" t="b">
        <v>0</v>
      </c>
    </row>
    <row r="1802" spans="1:10" hidden="1" x14ac:dyDescent="0.2">
      <c r="A1802" t="s">
        <v>800</v>
      </c>
      <c r="B1802" t="str">
        <f>VLOOKUP(Table16[[#This Row],[Metabolite ID]],Table18[],2,FALSE)</f>
        <v>Phospholipids in medium HDL</v>
      </c>
      <c r="C1802" t="s">
        <v>1123</v>
      </c>
      <c r="D1802">
        <v>599</v>
      </c>
      <c r="E1802">
        <v>-5.9621887683655304E-2</v>
      </c>
      <c r="F1802">
        <v>7.2445211113949248E-2</v>
      </c>
      <c r="G1802">
        <v>0.41084069505527943</v>
      </c>
      <c r="H1802" t="b">
        <v>0</v>
      </c>
      <c r="I1802" t="b">
        <v>0</v>
      </c>
      <c r="J1802" t="b">
        <v>0</v>
      </c>
    </row>
    <row r="1803" spans="1:10" x14ac:dyDescent="0.2">
      <c r="A1803" t="s">
        <v>142</v>
      </c>
      <c r="B1803" t="str">
        <f>VLOOKUP(Table16[[#This Row],[Metabolite ID]],Table18[],2,FALSE)</f>
        <v>homoarginine</v>
      </c>
      <c r="C1803" t="s">
        <v>1116</v>
      </c>
      <c r="D1803">
        <v>599</v>
      </c>
      <c r="E1803">
        <v>0.14214105691971204</v>
      </c>
      <c r="F1803">
        <v>5.0861101515276515E-2</v>
      </c>
      <c r="G1803" s="6">
        <v>5.1949361274795094E-3</v>
      </c>
      <c r="H1803" t="b">
        <v>0</v>
      </c>
      <c r="I1803" t="b">
        <v>0</v>
      </c>
      <c r="J1803" t="b">
        <v>0</v>
      </c>
    </row>
    <row r="1804" spans="1:10" hidden="1" x14ac:dyDescent="0.2">
      <c r="A1804" t="s">
        <v>142</v>
      </c>
      <c r="B1804" t="str">
        <f>VLOOKUP(Table16[[#This Row],[Metabolite ID]],Table18[],2,FALSE)</f>
        <v>homoarginine</v>
      </c>
      <c r="C1804" t="s">
        <v>1117</v>
      </c>
      <c r="D1804">
        <v>599</v>
      </c>
      <c r="E1804">
        <v>0.14214105691971204</v>
      </c>
      <c r="F1804">
        <v>4.7700790787134274E-2</v>
      </c>
      <c r="G1804">
        <v>2.8839241572216397E-3</v>
      </c>
      <c r="H1804" t="b">
        <v>0</v>
      </c>
      <c r="I1804" t="b">
        <v>0</v>
      </c>
      <c r="J1804" t="b">
        <v>0</v>
      </c>
    </row>
    <row r="1805" spans="1:10" hidden="1" x14ac:dyDescent="0.2">
      <c r="A1805" t="s">
        <v>142</v>
      </c>
      <c r="B1805" t="str">
        <f>VLOOKUP(Table16[[#This Row],[Metabolite ID]],Table18[],2,FALSE)</f>
        <v>homoarginine</v>
      </c>
      <c r="C1805" t="s">
        <v>1118</v>
      </c>
      <c r="D1805">
        <v>599</v>
      </c>
      <c r="E1805">
        <v>0.14340097213839068</v>
      </c>
      <c r="F1805">
        <v>4.8205753724926984E-2</v>
      </c>
      <c r="G1805">
        <v>2.9320944460873789E-3</v>
      </c>
      <c r="H1805" t="b">
        <v>0</v>
      </c>
      <c r="I1805" t="b">
        <v>0</v>
      </c>
      <c r="J1805" t="b">
        <v>0</v>
      </c>
    </row>
    <row r="1806" spans="1:10" hidden="1" x14ac:dyDescent="0.2">
      <c r="A1806" t="s">
        <v>142</v>
      </c>
      <c r="B1806" t="str">
        <f>VLOOKUP(Table16[[#This Row],[Metabolite ID]],Table18[],2,FALSE)</f>
        <v>homoarginine</v>
      </c>
      <c r="C1806" t="s">
        <v>1119</v>
      </c>
      <c r="D1806">
        <v>599</v>
      </c>
      <c r="E1806">
        <v>0.14010937500000001</v>
      </c>
      <c r="F1806">
        <v>7.2998264169597593E-2</v>
      </c>
      <c r="G1806">
        <v>5.493978275936777E-2</v>
      </c>
      <c r="H1806" t="b">
        <v>0</v>
      </c>
      <c r="I1806" t="b">
        <v>0</v>
      </c>
      <c r="J1806" t="b">
        <v>0</v>
      </c>
    </row>
    <row r="1807" spans="1:10" hidden="1" x14ac:dyDescent="0.2">
      <c r="A1807" t="s">
        <v>142</v>
      </c>
      <c r="B1807" t="str">
        <f>VLOOKUP(Table16[[#This Row],[Metabolite ID]],Table18[],2,FALSE)</f>
        <v>homoarginine</v>
      </c>
      <c r="C1807" t="s">
        <v>1120</v>
      </c>
      <c r="D1807">
        <v>599</v>
      </c>
      <c r="E1807">
        <v>9.9065683067278532E-2</v>
      </c>
      <c r="F1807">
        <v>8.0329114079537439E-2</v>
      </c>
      <c r="G1807">
        <v>0.21748342016198402</v>
      </c>
      <c r="H1807" t="b">
        <v>0</v>
      </c>
      <c r="I1807" t="b">
        <v>0</v>
      </c>
      <c r="J1807" t="b">
        <v>0</v>
      </c>
    </row>
    <row r="1808" spans="1:10" hidden="1" x14ac:dyDescent="0.2">
      <c r="A1808" t="s">
        <v>142</v>
      </c>
      <c r="B1808" t="str">
        <f>VLOOKUP(Table16[[#This Row],[Metabolite ID]],Table18[],2,FALSE)</f>
        <v>homoarginine</v>
      </c>
      <c r="C1808" t="s">
        <v>1121</v>
      </c>
      <c r="D1808">
        <v>599</v>
      </c>
      <c r="E1808">
        <v>0.191111880101551</v>
      </c>
      <c r="F1808">
        <v>0.27047772441087642</v>
      </c>
      <c r="G1808">
        <v>0.48010794611795293</v>
      </c>
      <c r="H1808" t="b">
        <v>0</v>
      </c>
      <c r="I1808" t="b">
        <v>0</v>
      </c>
      <c r="J1808" t="b">
        <v>0</v>
      </c>
    </row>
    <row r="1809" spans="1:10" hidden="1" x14ac:dyDescent="0.2">
      <c r="A1809" t="s">
        <v>142</v>
      </c>
      <c r="B1809" t="str">
        <f>VLOOKUP(Table16[[#This Row],[Metabolite ID]],Table18[],2,FALSE)</f>
        <v>homoarginine</v>
      </c>
      <c r="C1809" t="s">
        <v>1122</v>
      </c>
      <c r="D1809">
        <v>599</v>
      </c>
      <c r="E1809">
        <v>5.6657589656702534E-2</v>
      </c>
      <c r="F1809">
        <v>0.17506359603607582</v>
      </c>
      <c r="G1809">
        <v>0.74632371982691803</v>
      </c>
      <c r="H1809" t="b">
        <v>0</v>
      </c>
      <c r="I1809" t="b">
        <v>0</v>
      </c>
      <c r="J1809" t="b">
        <v>0</v>
      </c>
    </row>
    <row r="1810" spans="1:10" hidden="1" x14ac:dyDescent="0.2">
      <c r="A1810" t="s">
        <v>142</v>
      </c>
      <c r="B1810" t="str">
        <f>VLOOKUP(Table16[[#This Row],[Metabolite ID]],Table18[],2,FALSE)</f>
        <v>homoarginine</v>
      </c>
      <c r="C1810" t="s">
        <v>1123</v>
      </c>
      <c r="D1810">
        <v>599</v>
      </c>
      <c r="E1810">
        <v>0.15916697207643438</v>
      </c>
      <c r="F1810">
        <v>0.14101609578336013</v>
      </c>
      <c r="G1810">
        <v>0.25947146879097283</v>
      </c>
      <c r="H1810" t="b">
        <v>0</v>
      </c>
      <c r="I1810" t="b">
        <v>0</v>
      </c>
      <c r="J1810" t="b">
        <v>0</v>
      </c>
    </row>
    <row r="1811" spans="1:10" x14ac:dyDescent="0.2">
      <c r="A1811" t="s">
        <v>675</v>
      </c>
      <c r="B1811" t="str">
        <f>VLOOKUP(Table16[[#This Row],[Metabolite ID]],Table18[],2,FALSE)</f>
        <v>X - 24295</v>
      </c>
      <c r="C1811" t="s">
        <v>1116</v>
      </c>
      <c r="D1811">
        <v>599</v>
      </c>
      <c r="E1811">
        <v>-0.14037630562603312</v>
      </c>
      <c r="F1811">
        <v>5.0347316419486275E-2</v>
      </c>
      <c r="G1811" s="6">
        <v>5.3008577962263652E-3</v>
      </c>
      <c r="H1811" t="b">
        <v>0</v>
      </c>
      <c r="I1811" t="b">
        <v>0</v>
      </c>
      <c r="J1811" t="b">
        <v>0</v>
      </c>
    </row>
    <row r="1812" spans="1:10" hidden="1" x14ac:dyDescent="0.2">
      <c r="A1812" t="s">
        <v>675</v>
      </c>
      <c r="B1812" t="str">
        <f>VLOOKUP(Table16[[#This Row],[Metabolite ID]],Table18[],2,FALSE)</f>
        <v>X - 24295</v>
      </c>
      <c r="C1812" t="s">
        <v>1117</v>
      </c>
      <c r="D1812">
        <v>599</v>
      </c>
      <c r="E1812">
        <v>-0.14037630562603312</v>
      </c>
      <c r="F1812">
        <v>4.7744353118021804E-2</v>
      </c>
      <c r="G1812">
        <v>3.2803685257181562E-3</v>
      </c>
      <c r="H1812" t="b">
        <v>0</v>
      </c>
      <c r="I1812" t="b">
        <v>0</v>
      </c>
      <c r="J1812" t="b">
        <v>0</v>
      </c>
    </row>
    <row r="1813" spans="1:10" hidden="1" x14ac:dyDescent="0.2">
      <c r="A1813" t="s">
        <v>675</v>
      </c>
      <c r="B1813" t="str">
        <f>VLOOKUP(Table16[[#This Row],[Metabolite ID]],Table18[],2,FALSE)</f>
        <v>X - 24295</v>
      </c>
      <c r="C1813" t="s">
        <v>1118</v>
      </c>
      <c r="D1813">
        <v>599</v>
      </c>
      <c r="E1813">
        <v>-0.14013675813278545</v>
      </c>
      <c r="F1813">
        <v>4.8242732597875392E-2</v>
      </c>
      <c r="G1813">
        <v>3.6745697057519065E-3</v>
      </c>
      <c r="H1813" t="b">
        <v>0</v>
      </c>
      <c r="I1813" t="b">
        <v>0</v>
      </c>
      <c r="J1813" t="b">
        <v>0</v>
      </c>
    </row>
    <row r="1814" spans="1:10" hidden="1" x14ac:dyDescent="0.2">
      <c r="A1814" t="s">
        <v>675</v>
      </c>
      <c r="B1814" t="str">
        <f>VLOOKUP(Table16[[#This Row],[Metabolite ID]],Table18[],2,FALSE)</f>
        <v>X - 24295</v>
      </c>
      <c r="C1814" t="s">
        <v>1119</v>
      </c>
      <c r="D1814">
        <v>599</v>
      </c>
      <c r="E1814">
        <v>-0.1938304347826087</v>
      </c>
      <c r="F1814">
        <v>7.3177973602216187E-2</v>
      </c>
      <c r="G1814">
        <v>8.0789165175089751E-3</v>
      </c>
      <c r="H1814" t="b">
        <v>0</v>
      </c>
      <c r="I1814" t="b">
        <v>0</v>
      </c>
      <c r="J1814" t="b">
        <v>0</v>
      </c>
    </row>
    <row r="1815" spans="1:10" hidden="1" x14ac:dyDescent="0.2">
      <c r="A1815" t="s">
        <v>675</v>
      </c>
      <c r="B1815" t="str">
        <f>VLOOKUP(Table16[[#This Row],[Metabolite ID]],Table18[],2,FALSE)</f>
        <v>X - 24295</v>
      </c>
      <c r="C1815" t="s">
        <v>1120</v>
      </c>
      <c r="D1815">
        <v>599</v>
      </c>
      <c r="E1815">
        <v>-3.5087810800256074E-2</v>
      </c>
      <c r="F1815">
        <v>8.1698217325684011E-2</v>
      </c>
      <c r="G1815">
        <v>0.66757340749275174</v>
      </c>
      <c r="H1815" t="b">
        <v>0</v>
      </c>
      <c r="I1815" t="b">
        <v>0</v>
      </c>
      <c r="J1815" t="b">
        <v>0</v>
      </c>
    </row>
    <row r="1816" spans="1:10" hidden="1" x14ac:dyDescent="0.2">
      <c r="A1816" t="s">
        <v>675</v>
      </c>
      <c r="B1816" t="str">
        <f>VLOOKUP(Table16[[#This Row],[Metabolite ID]],Table18[],2,FALSE)</f>
        <v>X - 24295</v>
      </c>
      <c r="C1816" t="s">
        <v>1121</v>
      </c>
      <c r="D1816">
        <v>599</v>
      </c>
      <c r="E1816">
        <v>-0.10101973724198832</v>
      </c>
      <c r="F1816">
        <v>0.3058177014576185</v>
      </c>
      <c r="G1816">
        <v>0.7412688499697595</v>
      </c>
      <c r="H1816" t="b">
        <v>0</v>
      </c>
      <c r="I1816" t="b">
        <v>0</v>
      </c>
      <c r="J1816" t="b">
        <v>0</v>
      </c>
    </row>
    <row r="1817" spans="1:10" hidden="1" x14ac:dyDescent="0.2">
      <c r="A1817" t="s">
        <v>675</v>
      </c>
      <c r="B1817" t="str">
        <f>VLOOKUP(Table16[[#This Row],[Metabolite ID]],Table18[],2,FALSE)</f>
        <v>X - 24295</v>
      </c>
      <c r="C1817" t="s">
        <v>1122</v>
      </c>
      <c r="D1817">
        <v>599</v>
      </c>
      <c r="E1817">
        <v>0.16288060554527206</v>
      </c>
      <c r="F1817">
        <v>0.21795344573322997</v>
      </c>
      <c r="G1817">
        <v>0.45516517311526106</v>
      </c>
      <c r="H1817" t="b">
        <v>0</v>
      </c>
      <c r="I1817" t="b">
        <v>0</v>
      </c>
      <c r="J1817" t="b">
        <v>0</v>
      </c>
    </row>
    <row r="1818" spans="1:10" hidden="1" x14ac:dyDescent="0.2">
      <c r="A1818" t="s">
        <v>675</v>
      </c>
      <c r="B1818" t="str">
        <f>VLOOKUP(Table16[[#This Row],[Metabolite ID]],Table18[],2,FALSE)</f>
        <v>X - 24295</v>
      </c>
      <c r="C1818" t="s">
        <v>1123</v>
      </c>
      <c r="D1818">
        <v>599</v>
      </c>
      <c r="E1818">
        <v>0.14055333055116015</v>
      </c>
      <c r="F1818">
        <v>0.13903708181471666</v>
      </c>
      <c r="G1818">
        <v>0.31247126465051583</v>
      </c>
      <c r="H1818" t="b">
        <v>0</v>
      </c>
      <c r="I1818" t="b">
        <v>0</v>
      </c>
      <c r="J1818" t="b">
        <v>0</v>
      </c>
    </row>
    <row r="1819" spans="1:10" x14ac:dyDescent="0.2">
      <c r="A1819" t="s">
        <v>265</v>
      </c>
      <c r="B1819" t="str">
        <f>VLOOKUP(Table16[[#This Row],[Metabolite ID]],Table18[],2,FALSE)</f>
        <v>isobutyrylglycine</v>
      </c>
      <c r="C1819" t="s">
        <v>1116</v>
      </c>
      <c r="D1819">
        <v>598</v>
      </c>
      <c r="E1819">
        <v>-0.14409768834123676</v>
      </c>
      <c r="F1819">
        <v>5.1886378844438842E-2</v>
      </c>
      <c r="G1819" s="6">
        <v>5.4833210763715924E-3</v>
      </c>
      <c r="H1819" t="b">
        <v>0</v>
      </c>
      <c r="I1819" t="b">
        <v>0</v>
      </c>
      <c r="J1819" t="b">
        <v>0</v>
      </c>
    </row>
    <row r="1820" spans="1:10" hidden="1" x14ac:dyDescent="0.2">
      <c r="A1820" t="s">
        <v>265</v>
      </c>
      <c r="B1820" t="str">
        <f>VLOOKUP(Table16[[#This Row],[Metabolite ID]],Table18[],2,FALSE)</f>
        <v>isobutyrylglycine</v>
      </c>
      <c r="C1820" t="s">
        <v>1117</v>
      </c>
      <c r="D1820">
        <v>598</v>
      </c>
      <c r="E1820">
        <v>-0.14409768834123676</v>
      </c>
      <c r="F1820">
        <v>5.0759777849604865E-2</v>
      </c>
      <c r="G1820">
        <v>4.5281206765025147E-3</v>
      </c>
      <c r="H1820" t="b">
        <v>0</v>
      </c>
      <c r="I1820" t="b">
        <v>0</v>
      </c>
      <c r="J1820" t="b">
        <v>0</v>
      </c>
    </row>
    <row r="1821" spans="1:10" hidden="1" x14ac:dyDescent="0.2">
      <c r="A1821" t="s">
        <v>265</v>
      </c>
      <c r="B1821" t="str">
        <f>VLOOKUP(Table16[[#This Row],[Metabolite ID]],Table18[],2,FALSE)</f>
        <v>isobutyrylglycine</v>
      </c>
      <c r="C1821" t="s">
        <v>1118</v>
      </c>
      <c r="D1821">
        <v>598</v>
      </c>
      <c r="E1821">
        <v>-0.14385652493953149</v>
      </c>
      <c r="F1821">
        <v>5.1259024320863211E-2</v>
      </c>
      <c r="G1821">
        <v>5.0088756145207731E-3</v>
      </c>
      <c r="H1821" t="b">
        <v>0</v>
      </c>
      <c r="I1821" t="b">
        <v>0</v>
      </c>
      <c r="J1821" t="b">
        <v>0</v>
      </c>
    </row>
    <row r="1822" spans="1:10" hidden="1" x14ac:dyDescent="0.2">
      <c r="A1822" t="s">
        <v>265</v>
      </c>
      <c r="B1822" t="str">
        <f>VLOOKUP(Table16[[#This Row],[Metabolite ID]],Table18[],2,FALSE)</f>
        <v>isobutyrylglycine</v>
      </c>
      <c r="C1822" t="s">
        <v>1119</v>
      </c>
      <c r="D1822">
        <v>598</v>
      </c>
      <c r="E1822">
        <v>-0.13831716495380447</v>
      </c>
      <c r="F1822">
        <v>7.7999994388169347E-2</v>
      </c>
      <c r="G1822">
        <v>7.6179487009758032E-2</v>
      </c>
      <c r="H1822" t="b">
        <v>0</v>
      </c>
      <c r="I1822" t="b">
        <v>0</v>
      </c>
      <c r="J1822" t="b">
        <v>0</v>
      </c>
    </row>
    <row r="1823" spans="1:10" hidden="1" x14ac:dyDescent="0.2">
      <c r="A1823" t="s">
        <v>265</v>
      </c>
      <c r="B1823" t="str">
        <f>VLOOKUP(Table16[[#This Row],[Metabolite ID]],Table18[],2,FALSE)</f>
        <v>isobutyrylglycine</v>
      </c>
      <c r="C1823" t="s">
        <v>1120</v>
      </c>
      <c r="D1823">
        <v>598</v>
      </c>
      <c r="E1823">
        <v>-0.10968332466632166</v>
      </c>
      <c r="F1823">
        <v>8.8969761833862446E-2</v>
      </c>
      <c r="G1823">
        <v>0.21764450958538373</v>
      </c>
      <c r="H1823" t="b">
        <v>0</v>
      </c>
      <c r="I1823" t="b">
        <v>0</v>
      </c>
      <c r="J1823" t="b">
        <v>0</v>
      </c>
    </row>
    <row r="1824" spans="1:10" hidden="1" x14ac:dyDescent="0.2">
      <c r="A1824" t="s">
        <v>265</v>
      </c>
      <c r="B1824" t="str">
        <f>VLOOKUP(Table16[[#This Row],[Metabolite ID]],Table18[],2,FALSE)</f>
        <v>isobutyrylglycine</v>
      </c>
      <c r="C1824" t="s">
        <v>1121</v>
      </c>
      <c r="D1824">
        <v>598</v>
      </c>
      <c r="E1824">
        <v>-0.18690432827628722</v>
      </c>
      <c r="F1824">
        <v>0.27160040305979255</v>
      </c>
      <c r="G1824">
        <v>0.49161980259102578</v>
      </c>
      <c r="H1824" t="b">
        <v>0</v>
      </c>
      <c r="I1824" t="b">
        <v>0</v>
      </c>
      <c r="J1824" t="b">
        <v>0</v>
      </c>
    </row>
    <row r="1825" spans="1:10" hidden="1" x14ac:dyDescent="0.2">
      <c r="A1825" t="s">
        <v>265</v>
      </c>
      <c r="B1825" t="str">
        <f>VLOOKUP(Table16[[#This Row],[Metabolite ID]],Table18[],2,FALSE)</f>
        <v>isobutyrylglycine</v>
      </c>
      <c r="C1825" t="s">
        <v>1122</v>
      </c>
      <c r="D1825">
        <v>598</v>
      </c>
      <c r="E1825">
        <v>-0.12149820939311606</v>
      </c>
      <c r="F1825">
        <v>0.20408014233853863</v>
      </c>
      <c r="G1825">
        <v>0.55183810147978674</v>
      </c>
      <c r="H1825" t="b">
        <v>0</v>
      </c>
      <c r="I1825" t="b">
        <v>0</v>
      </c>
      <c r="J1825" t="b">
        <v>0</v>
      </c>
    </row>
    <row r="1826" spans="1:10" hidden="1" x14ac:dyDescent="0.2">
      <c r="A1826" t="s">
        <v>265</v>
      </c>
      <c r="B1826" t="str">
        <f>VLOOKUP(Table16[[#This Row],[Metabolite ID]],Table18[],2,FALSE)</f>
        <v>isobutyrylglycine</v>
      </c>
      <c r="C1826" t="s">
        <v>1123</v>
      </c>
      <c r="D1826">
        <v>598</v>
      </c>
      <c r="E1826">
        <v>-0.15450966309918621</v>
      </c>
      <c r="F1826">
        <v>0.14399489023057915</v>
      </c>
      <c r="G1826">
        <v>0.28369557470215562</v>
      </c>
      <c r="H1826" t="b">
        <v>0</v>
      </c>
      <c r="I1826" t="b">
        <v>0</v>
      </c>
      <c r="J1826" t="b">
        <v>0</v>
      </c>
    </row>
    <row r="1827" spans="1:10" x14ac:dyDescent="0.2">
      <c r="A1827" t="s">
        <v>122</v>
      </c>
      <c r="B1827" t="str">
        <f>VLOOKUP(Table16[[#This Row],[Metabolite ID]],Table18[],2,FALSE)</f>
        <v>eicosapentaenoate (EPA; 20:5n3)</v>
      </c>
      <c r="C1827" t="s">
        <v>1116</v>
      </c>
      <c r="D1827">
        <v>599</v>
      </c>
      <c r="E1827">
        <v>0.13687444614469893</v>
      </c>
      <c r="F1827">
        <v>4.9308934387924566E-2</v>
      </c>
      <c r="G1827" s="6">
        <v>5.5056777048092444E-3</v>
      </c>
      <c r="H1827" t="b">
        <v>0</v>
      </c>
      <c r="I1827" t="b">
        <v>0</v>
      </c>
      <c r="J1827" t="b">
        <v>0</v>
      </c>
    </row>
    <row r="1828" spans="1:10" hidden="1" x14ac:dyDescent="0.2">
      <c r="A1828" t="s">
        <v>122</v>
      </c>
      <c r="B1828" t="str">
        <f>VLOOKUP(Table16[[#This Row],[Metabolite ID]],Table18[],2,FALSE)</f>
        <v>eicosapentaenoate (EPA; 20:5n3)</v>
      </c>
      <c r="C1828" t="s">
        <v>1117</v>
      </c>
      <c r="D1828">
        <v>599</v>
      </c>
      <c r="E1828">
        <v>0.13687444614469893</v>
      </c>
      <c r="F1828">
        <v>4.7791504232979586E-2</v>
      </c>
      <c r="G1828">
        <v>4.1833967258377795E-3</v>
      </c>
      <c r="H1828" t="b">
        <v>0</v>
      </c>
      <c r="I1828" t="b">
        <v>0</v>
      </c>
      <c r="J1828" t="b">
        <v>0</v>
      </c>
    </row>
    <row r="1829" spans="1:10" hidden="1" x14ac:dyDescent="0.2">
      <c r="A1829" t="s">
        <v>122</v>
      </c>
      <c r="B1829" t="str">
        <f>VLOOKUP(Table16[[#This Row],[Metabolite ID]],Table18[],2,FALSE)</f>
        <v>eicosapentaenoate (EPA; 20:5n3)</v>
      </c>
      <c r="C1829" t="s">
        <v>1118</v>
      </c>
      <c r="D1829">
        <v>599</v>
      </c>
      <c r="E1829">
        <v>0.1381382241913521</v>
      </c>
      <c r="F1829">
        <v>4.8271376452635795E-2</v>
      </c>
      <c r="G1829">
        <v>4.2137482943625827E-3</v>
      </c>
      <c r="H1829" t="b">
        <v>0</v>
      </c>
      <c r="I1829" t="b">
        <v>0</v>
      </c>
      <c r="J1829" t="b">
        <v>0</v>
      </c>
    </row>
    <row r="1830" spans="1:10" hidden="1" x14ac:dyDescent="0.2">
      <c r="A1830" t="s">
        <v>122</v>
      </c>
      <c r="B1830" t="str">
        <f>VLOOKUP(Table16[[#This Row],[Metabolite ID]],Table18[],2,FALSE)</f>
        <v>eicosapentaenoate (EPA; 20:5n3)</v>
      </c>
      <c r="C1830" t="s">
        <v>1119</v>
      </c>
      <c r="D1830">
        <v>599</v>
      </c>
      <c r="E1830">
        <v>0.11405112781954888</v>
      </c>
      <c r="F1830">
        <v>7.2983644180218424E-2</v>
      </c>
      <c r="G1830">
        <v>0.11812450586368256</v>
      </c>
      <c r="H1830" t="b">
        <v>0</v>
      </c>
      <c r="I1830" t="b">
        <v>0</v>
      </c>
      <c r="J1830" t="b">
        <v>0</v>
      </c>
    </row>
    <row r="1831" spans="1:10" hidden="1" x14ac:dyDescent="0.2">
      <c r="A1831" t="s">
        <v>122</v>
      </c>
      <c r="B1831" t="str">
        <f>VLOOKUP(Table16[[#This Row],[Metabolite ID]],Table18[],2,FALSE)</f>
        <v>eicosapentaenoate (EPA; 20:5n3)</v>
      </c>
      <c r="C1831" t="s">
        <v>1120</v>
      </c>
      <c r="D1831">
        <v>599</v>
      </c>
      <c r="E1831">
        <v>0.14474934747963325</v>
      </c>
      <c r="F1831">
        <v>7.6865293366010848E-2</v>
      </c>
      <c r="G1831">
        <v>5.9679213927700488E-2</v>
      </c>
      <c r="H1831" t="b">
        <v>0</v>
      </c>
      <c r="I1831" t="b">
        <v>0</v>
      </c>
      <c r="J1831" t="b">
        <v>0</v>
      </c>
    </row>
    <row r="1832" spans="1:10" hidden="1" x14ac:dyDescent="0.2">
      <c r="A1832" t="s">
        <v>122</v>
      </c>
      <c r="B1832" t="str">
        <f>VLOOKUP(Table16[[#This Row],[Metabolite ID]],Table18[],2,FALSE)</f>
        <v>eicosapentaenoate (EPA; 20:5n3)</v>
      </c>
      <c r="C1832" t="s">
        <v>1121</v>
      </c>
      <c r="D1832">
        <v>599</v>
      </c>
      <c r="E1832">
        <v>0.13512542097217306</v>
      </c>
      <c r="F1832">
        <v>0.27629517045677743</v>
      </c>
      <c r="G1832">
        <v>0.62497724540868338</v>
      </c>
      <c r="H1832" t="b">
        <v>0</v>
      </c>
      <c r="I1832" t="b">
        <v>0</v>
      </c>
      <c r="J1832" t="b">
        <v>0</v>
      </c>
    </row>
    <row r="1833" spans="1:10" hidden="1" x14ac:dyDescent="0.2">
      <c r="A1833" t="s">
        <v>122</v>
      </c>
      <c r="B1833" t="str">
        <f>VLOOKUP(Table16[[#This Row],[Metabolite ID]],Table18[],2,FALSE)</f>
        <v>eicosapentaenoate (EPA; 20:5n3)</v>
      </c>
      <c r="C1833" t="s">
        <v>1122</v>
      </c>
      <c r="D1833">
        <v>599</v>
      </c>
      <c r="E1833">
        <v>1.8732465286684707E-2</v>
      </c>
      <c r="F1833">
        <v>0.20025401479202729</v>
      </c>
      <c r="G1833">
        <v>0.92550310963178117</v>
      </c>
      <c r="H1833" t="b">
        <v>0</v>
      </c>
      <c r="I1833" t="b">
        <v>0</v>
      </c>
      <c r="J1833" t="b">
        <v>0</v>
      </c>
    </row>
    <row r="1834" spans="1:10" hidden="1" x14ac:dyDescent="0.2">
      <c r="A1834" t="s">
        <v>122</v>
      </c>
      <c r="B1834" t="str">
        <f>VLOOKUP(Table16[[#This Row],[Metabolite ID]],Table18[],2,FALSE)</f>
        <v>eicosapentaenoate (EPA; 20:5n3)</v>
      </c>
      <c r="C1834" t="s">
        <v>1123</v>
      </c>
      <c r="D1834">
        <v>599</v>
      </c>
      <c r="E1834">
        <v>0.30272953649594864</v>
      </c>
      <c r="F1834">
        <v>0.13649046504046292</v>
      </c>
      <c r="G1834">
        <v>2.6933590093595961E-2</v>
      </c>
      <c r="H1834" t="b">
        <v>0</v>
      </c>
      <c r="I1834" t="b">
        <v>0</v>
      </c>
      <c r="J1834" t="b">
        <v>0</v>
      </c>
    </row>
    <row r="1835" spans="1:10" x14ac:dyDescent="0.2">
      <c r="A1835" t="s">
        <v>261</v>
      </c>
      <c r="B1835" t="str">
        <f>VLOOKUP(Table16[[#This Row],[Metabolite ID]],Table18[],2,FALSE)</f>
        <v>2-palmitoyl-GPC (16:0)*</v>
      </c>
      <c r="C1835" t="s">
        <v>1116</v>
      </c>
      <c r="D1835">
        <v>599</v>
      </c>
      <c r="E1835">
        <v>0.13245860979794097</v>
      </c>
      <c r="F1835">
        <v>4.7741711092167398E-2</v>
      </c>
      <c r="G1835" s="6">
        <v>5.5289367038552674E-3</v>
      </c>
      <c r="H1835" t="b">
        <v>0</v>
      </c>
      <c r="I1835" t="b">
        <v>0</v>
      </c>
      <c r="J1835" t="b">
        <v>0</v>
      </c>
    </row>
    <row r="1836" spans="1:10" hidden="1" x14ac:dyDescent="0.2">
      <c r="A1836" t="s">
        <v>261</v>
      </c>
      <c r="B1836" t="str">
        <f>VLOOKUP(Table16[[#This Row],[Metabolite ID]],Table18[],2,FALSE)</f>
        <v>2-palmitoyl-GPC (16:0)*</v>
      </c>
      <c r="C1836" t="s">
        <v>1117</v>
      </c>
      <c r="D1836">
        <v>599</v>
      </c>
      <c r="E1836">
        <v>0.13245860979794097</v>
      </c>
      <c r="F1836">
        <v>4.7741711092167398E-2</v>
      </c>
      <c r="G1836">
        <v>5.5289367038552674E-3</v>
      </c>
      <c r="H1836" t="b">
        <v>0</v>
      </c>
      <c r="I1836" t="b">
        <v>0</v>
      </c>
      <c r="J1836" t="b">
        <v>0</v>
      </c>
    </row>
    <row r="1837" spans="1:10" hidden="1" x14ac:dyDescent="0.2">
      <c r="A1837" t="s">
        <v>261</v>
      </c>
      <c r="B1837" t="str">
        <f>VLOOKUP(Table16[[#This Row],[Metabolite ID]],Table18[],2,FALSE)</f>
        <v>2-palmitoyl-GPC (16:0)*</v>
      </c>
      <c r="C1837" t="s">
        <v>1118</v>
      </c>
      <c r="D1837">
        <v>599</v>
      </c>
      <c r="E1837">
        <v>0.13365540571628912</v>
      </c>
      <c r="F1837">
        <v>4.8179654999262959E-2</v>
      </c>
      <c r="G1837">
        <v>5.5353866062941735E-3</v>
      </c>
      <c r="H1837" t="b">
        <v>0</v>
      </c>
      <c r="I1837" t="b">
        <v>0</v>
      </c>
      <c r="J1837" t="b">
        <v>0</v>
      </c>
    </row>
    <row r="1838" spans="1:10" hidden="1" x14ac:dyDescent="0.2">
      <c r="A1838" t="s">
        <v>261</v>
      </c>
      <c r="B1838" t="str">
        <f>VLOOKUP(Table16[[#This Row],[Metabolite ID]],Table18[],2,FALSE)</f>
        <v>2-palmitoyl-GPC (16:0)*</v>
      </c>
      <c r="C1838" t="s">
        <v>1119</v>
      </c>
      <c r="D1838">
        <v>599</v>
      </c>
      <c r="E1838">
        <v>0.21325666666666668</v>
      </c>
      <c r="F1838">
        <v>7.4781556763167598E-2</v>
      </c>
      <c r="G1838">
        <v>4.3482276851731323E-3</v>
      </c>
      <c r="H1838" t="b">
        <v>0</v>
      </c>
      <c r="I1838" t="b">
        <v>0</v>
      </c>
      <c r="J1838" t="b">
        <v>0</v>
      </c>
    </row>
    <row r="1839" spans="1:10" hidden="1" x14ac:dyDescent="0.2">
      <c r="A1839" t="s">
        <v>261</v>
      </c>
      <c r="B1839" t="str">
        <f>VLOOKUP(Table16[[#This Row],[Metabolite ID]],Table18[],2,FALSE)</f>
        <v>2-palmitoyl-GPC (16:0)*</v>
      </c>
      <c r="C1839" t="s">
        <v>1120</v>
      </c>
      <c r="D1839">
        <v>599</v>
      </c>
      <c r="E1839">
        <v>0.19389205562741002</v>
      </c>
      <c r="F1839">
        <v>7.9551824038534141E-2</v>
      </c>
      <c r="G1839">
        <v>1.4797194132188529E-2</v>
      </c>
      <c r="H1839" t="b">
        <v>0</v>
      </c>
      <c r="I1839" t="b">
        <v>0</v>
      </c>
      <c r="J1839" t="b">
        <v>0</v>
      </c>
    </row>
    <row r="1840" spans="1:10" hidden="1" x14ac:dyDescent="0.2">
      <c r="A1840" t="s">
        <v>261</v>
      </c>
      <c r="B1840" t="str">
        <f>VLOOKUP(Table16[[#This Row],[Metabolite ID]],Table18[],2,FALSE)</f>
        <v>2-palmitoyl-GPC (16:0)*</v>
      </c>
      <c r="C1840" t="s">
        <v>1121</v>
      </c>
      <c r="D1840">
        <v>599</v>
      </c>
      <c r="E1840">
        <v>0.26561853483756792</v>
      </c>
      <c r="F1840">
        <v>0.24396582525021768</v>
      </c>
      <c r="G1840">
        <v>0.27670137707636339</v>
      </c>
      <c r="H1840" t="b">
        <v>0</v>
      </c>
      <c r="I1840" t="b">
        <v>0</v>
      </c>
      <c r="J1840" t="b">
        <v>0</v>
      </c>
    </row>
    <row r="1841" spans="1:10" hidden="1" x14ac:dyDescent="0.2">
      <c r="A1841" t="s">
        <v>261</v>
      </c>
      <c r="B1841" t="str">
        <f>VLOOKUP(Table16[[#This Row],[Metabolite ID]],Table18[],2,FALSE)</f>
        <v>2-palmitoyl-GPC (16:0)*</v>
      </c>
      <c r="C1841" t="s">
        <v>1122</v>
      </c>
      <c r="D1841">
        <v>599</v>
      </c>
      <c r="E1841">
        <v>0.22549293761548661</v>
      </c>
      <c r="F1841">
        <v>0.17652957267076011</v>
      </c>
      <c r="G1841">
        <v>0.20196863747001084</v>
      </c>
      <c r="H1841" t="b">
        <v>0</v>
      </c>
      <c r="I1841" t="b">
        <v>0</v>
      </c>
      <c r="J1841" t="b">
        <v>0</v>
      </c>
    </row>
    <row r="1842" spans="1:10" hidden="1" x14ac:dyDescent="0.2">
      <c r="A1842" t="s">
        <v>261</v>
      </c>
      <c r="B1842" t="str">
        <f>VLOOKUP(Table16[[#This Row],[Metabolite ID]],Table18[],2,FALSE)</f>
        <v>2-palmitoyl-GPC (16:0)*</v>
      </c>
      <c r="C1842" t="s">
        <v>1123</v>
      </c>
      <c r="D1842">
        <v>599</v>
      </c>
      <c r="E1842">
        <v>-9.0714570168639541E-2</v>
      </c>
      <c r="F1842">
        <v>0.13225601373643911</v>
      </c>
      <c r="G1842">
        <v>0.49304162996702094</v>
      </c>
      <c r="H1842" t="b">
        <v>0</v>
      </c>
      <c r="I1842" t="b">
        <v>0</v>
      </c>
      <c r="J1842" t="b">
        <v>0</v>
      </c>
    </row>
    <row r="1843" spans="1:10" x14ac:dyDescent="0.2">
      <c r="A1843" t="s">
        <v>152</v>
      </c>
      <c r="B1843" t="str">
        <f>VLOOKUP(Table16[[#This Row],[Metabolite ID]],Table18[],2,FALSE)</f>
        <v>galactonate</v>
      </c>
      <c r="C1843" t="s">
        <v>1116</v>
      </c>
      <c r="D1843">
        <v>599</v>
      </c>
      <c r="E1843">
        <v>-0.13855443316816385</v>
      </c>
      <c r="F1843">
        <v>5.0000638906385994E-2</v>
      </c>
      <c r="G1843" s="6">
        <v>5.5875287535427044E-3</v>
      </c>
      <c r="H1843" t="b">
        <v>0</v>
      </c>
      <c r="I1843" t="b">
        <v>0</v>
      </c>
      <c r="J1843" t="b">
        <v>0</v>
      </c>
    </row>
    <row r="1844" spans="1:10" hidden="1" x14ac:dyDescent="0.2">
      <c r="A1844" t="s">
        <v>152</v>
      </c>
      <c r="B1844" t="str">
        <f>VLOOKUP(Table16[[#This Row],[Metabolite ID]],Table18[],2,FALSE)</f>
        <v>galactonate</v>
      </c>
      <c r="C1844" t="s">
        <v>1117</v>
      </c>
      <c r="D1844">
        <v>599</v>
      </c>
      <c r="E1844">
        <v>-0.13855443316816385</v>
      </c>
      <c r="F1844">
        <v>4.8707329613391873E-2</v>
      </c>
      <c r="G1844">
        <v>4.4462745315216566E-3</v>
      </c>
      <c r="H1844" t="b">
        <v>0</v>
      </c>
      <c r="I1844" t="b">
        <v>0</v>
      </c>
      <c r="J1844" t="b">
        <v>0</v>
      </c>
    </row>
    <row r="1845" spans="1:10" hidden="1" x14ac:dyDescent="0.2">
      <c r="A1845" t="s">
        <v>152</v>
      </c>
      <c r="B1845" t="str">
        <f>VLOOKUP(Table16[[#This Row],[Metabolite ID]],Table18[],2,FALSE)</f>
        <v>galactonate</v>
      </c>
      <c r="C1845" t="s">
        <v>1118</v>
      </c>
      <c r="D1845">
        <v>599</v>
      </c>
      <c r="E1845">
        <v>-0.1383135497423979</v>
      </c>
      <c r="F1845">
        <v>4.9186606137259288E-2</v>
      </c>
      <c r="G1845">
        <v>4.9231972464069632E-3</v>
      </c>
      <c r="H1845" t="b">
        <v>0</v>
      </c>
      <c r="I1845" t="b">
        <v>0</v>
      </c>
      <c r="J1845" t="b">
        <v>0</v>
      </c>
    </row>
    <row r="1846" spans="1:10" hidden="1" x14ac:dyDescent="0.2">
      <c r="A1846" t="s">
        <v>152</v>
      </c>
      <c r="B1846" t="str">
        <f>VLOOKUP(Table16[[#This Row],[Metabolite ID]],Table18[],2,FALSE)</f>
        <v>galactonate</v>
      </c>
      <c r="C1846" t="s">
        <v>1119</v>
      </c>
      <c r="D1846">
        <v>599</v>
      </c>
      <c r="E1846">
        <v>-0.11572054794520548</v>
      </c>
      <c r="F1846">
        <v>7.2622858057564244E-2</v>
      </c>
      <c r="G1846">
        <v>0.11106034223737125</v>
      </c>
      <c r="H1846" t="b">
        <v>0</v>
      </c>
      <c r="I1846" t="b">
        <v>0</v>
      </c>
      <c r="J1846" t="b">
        <v>0</v>
      </c>
    </row>
    <row r="1847" spans="1:10" hidden="1" x14ac:dyDescent="0.2">
      <c r="A1847" t="s">
        <v>152</v>
      </c>
      <c r="B1847" t="str">
        <f>VLOOKUP(Table16[[#This Row],[Metabolite ID]],Table18[],2,FALSE)</f>
        <v>galactonate</v>
      </c>
      <c r="C1847" t="s">
        <v>1120</v>
      </c>
      <c r="D1847">
        <v>599</v>
      </c>
      <c r="E1847">
        <v>-4.2476615567120624E-2</v>
      </c>
      <c r="F1847">
        <v>7.7563662873901873E-2</v>
      </c>
      <c r="G1847">
        <v>0.58394220618770976</v>
      </c>
      <c r="H1847" t="b">
        <v>0</v>
      </c>
      <c r="I1847" t="b">
        <v>0</v>
      </c>
      <c r="J1847" t="b">
        <v>0</v>
      </c>
    </row>
    <row r="1848" spans="1:10" hidden="1" x14ac:dyDescent="0.2">
      <c r="A1848" t="s">
        <v>152</v>
      </c>
      <c r="B1848" t="str">
        <f>VLOOKUP(Table16[[#This Row],[Metabolite ID]],Table18[],2,FALSE)</f>
        <v>galactonate</v>
      </c>
      <c r="C1848" t="s">
        <v>1121</v>
      </c>
      <c r="D1848">
        <v>599</v>
      </c>
      <c r="E1848">
        <v>-0.41515741630553826</v>
      </c>
      <c r="F1848">
        <v>0.27789191905204003</v>
      </c>
      <c r="G1848">
        <v>0.13571539485291276</v>
      </c>
      <c r="H1848" t="b">
        <v>0</v>
      </c>
      <c r="I1848" t="b">
        <v>0</v>
      </c>
      <c r="J1848" t="b">
        <v>0</v>
      </c>
    </row>
    <row r="1849" spans="1:10" hidden="1" x14ac:dyDescent="0.2">
      <c r="A1849" t="s">
        <v>152</v>
      </c>
      <c r="B1849" t="str">
        <f>VLOOKUP(Table16[[#This Row],[Metabolite ID]],Table18[],2,FALSE)</f>
        <v>galactonate</v>
      </c>
      <c r="C1849" t="s">
        <v>1122</v>
      </c>
      <c r="D1849">
        <v>599</v>
      </c>
      <c r="E1849">
        <v>7.463991076450327E-2</v>
      </c>
      <c r="F1849">
        <v>0.18243989861809137</v>
      </c>
      <c r="G1849">
        <v>0.68259768424927181</v>
      </c>
      <c r="H1849" t="b">
        <v>0</v>
      </c>
      <c r="I1849" t="b">
        <v>0</v>
      </c>
      <c r="J1849" t="b">
        <v>0</v>
      </c>
    </row>
    <row r="1850" spans="1:10" hidden="1" x14ac:dyDescent="0.2">
      <c r="A1850" t="s">
        <v>152</v>
      </c>
      <c r="B1850" t="str">
        <f>VLOOKUP(Table16[[#This Row],[Metabolite ID]],Table18[],2,FALSE)</f>
        <v>galactonate</v>
      </c>
      <c r="C1850" t="s">
        <v>1123</v>
      </c>
      <c r="D1850">
        <v>599</v>
      </c>
      <c r="E1850">
        <v>7.2652674178831825E-2</v>
      </c>
      <c r="F1850">
        <v>0.13830686984361126</v>
      </c>
      <c r="G1850">
        <v>0.59956931161048277</v>
      </c>
      <c r="H1850" t="b">
        <v>0</v>
      </c>
      <c r="I1850" t="b">
        <v>0</v>
      </c>
      <c r="J1850" t="b">
        <v>0</v>
      </c>
    </row>
    <row r="1851" spans="1:10" x14ac:dyDescent="0.2">
      <c r="A1851" t="s">
        <v>70</v>
      </c>
      <c r="B1851" t="str">
        <f>VLOOKUP(Table16[[#This Row],[Metabolite ID]],Table18[],2,FALSE)</f>
        <v>caprate (10:0)</v>
      </c>
      <c r="C1851" t="s">
        <v>1116</v>
      </c>
      <c r="D1851">
        <v>599</v>
      </c>
      <c r="E1851">
        <v>-0.13244327347691637</v>
      </c>
      <c r="F1851">
        <v>4.8151080067213296E-2</v>
      </c>
      <c r="G1851" s="6">
        <v>5.9490332337758861E-3</v>
      </c>
      <c r="H1851" t="b">
        <v>0</v>
      </c>
      <c r="I1851" t="b">
        <v>0</v>
      </c>
      <c r="J1851" t="b">
        <v>0</v>
      </c>
    </row>
    <row r="1852" spans="1:10" hidden="1" x14ac:dyDescent="0.2">
      <c r="A1852" t="s">
        <v>70</v>
      </c>
      <c r="B1852" t="str">
        <f>VLOOKUP(Table16[[#This Row],[Metabolite ID]],Table18[],2,FALSE)</f>
        <v>caprate (10:0)</v>
      </c>
      <c r="C1852" t="s">
        <v>1117</v>
      </c>
      <c r="D1852">
        <v>599</v>
      </c>
      <c r="E1852">
        <v>-0.13244327347691637</v>
      </c>
      <c r="F1852">
        <v>4.7861305410345084E-2</v>
      </c>
      <c r="G1852">
        <v>5.6534733100261532E-3</v>
      </c>
      <c r="H1852" t="b">
        <v>0</v>
      </c>
      <c r="I1852" t="b">
        <v>0</v>
      </c>
      <c r="J1852" t="b">
        <v>0</v>
      </c>
    </row>
    <row r="1853" spans="1:10" hidden="1" x14ac:dyDescent="0.2">
      <c r="A1853" t="s">
        <v>70</v>
      </c>
      <c r="B1853" t="str">
        <f>VLOOKUP(Table16[[#This Row],[Metabolite ID]],Table18[],2,FALSE)</f>
        <v>caprate (10:0)</v>
      </c>
      <c r="C1853" t="s">
        <v>1118</v>
      </c>
      <c r="D1853">
        <v>599</v>
      </c>
      <c r="E1853">
        <v>-0.13222239519996773</v>
      </c>
      <c r="F1853">
        <v>4.8310619432244128E-2</v>
      </c>
      <c r="G1853">
        <v>6.2017003284354569E-3</v>
      </c>
      <c r="H1853" t="b">
        <v>0</v>
      </c>
      <c r="I1853" t="b">
        <v>0</v>
      </c>
      <c r="J1853" t="b">
        <v>0</v>
      </c>
    </row>
    <row r="1854" spans="1:10" hidden="1" x14ac:dyDescent="0.2">
      <c r="A1854" t="s">
        <v>70</v>
      </c>
      <c r="B1854" t="str">
        <f>VLOOKUP(Table16[[#This Row],[Metabolite ID]],Table18[],2,FALSE)</f>
        <v>caprate (10:0)</v>
      </c>
      <c r="C1854" t="s">
        <v>1119</v>
      </c>
      <c r="D1854">
        <v>599</v>
      </c>
      <c r="E1854">
        <v>-0.21065809523809523</v>
      </c>
      <c r="F1854">
        <v>7.0886543657312395E-2</v>
      </c>
      <c r="G1854">
        <v>2.9609396104792645E-3</v>
      </c>
      <c r="H1854" t="b">
        <v>0</v>
      </c>
      <c r="I1854" t="b">
        <v>0</v>
      </c>
      <c r="J1854" t="b">
        <v>0</v>
      </c>
    </row>
    <row r="1855" spans="1:10" hidden="1" x14ac:dyDescent="0.2">
      <c r="A1855" t="s">
        <v>70</v>
      </c>
      <c r="B1855" t="str">
        <f>VLOOKUP(Table16[[#This Row],[Metabolite ID]],Table18[],2,FALSE)</f>
        <v>caprate (10:0)</v>
      </c>
      <c r="C1855" t="s">
        <v>1120</v>
      </c>
      <c r="D1855">
        <v>599</v>
      </c>
      <c r="E1855">
        <v>-4.9126303651965832E-2</v>
      </c>
      <c r="F1855">
        <v>8.1577220025245506E-2</v>
      </c>
      <c r="G1855">
        <v>0.54703692201785004</v>
      </c>
      <c r="H1855" t="b">
        <v>0</v>
      </c>
      <c r="I1855" t="b">
        <v>0</v>
      </c>
      <c r="J1855" t="b">
        <v>0</v>
      </c>
    </row>
    <row r="1856" spans="1:10" hidden="1" x14ac:dyDescent="0.2">
      <c r="A1856" t="s">
        <v>70</v>
      </c>
      <c r="B1856" t="str">
        <f>VLOOKUP(Table16[[#This Row],[Metabolite ID]],Table18[],2,FALSE)</f>
        <v>caprate (10:0)</v>
      </c>
      <c r="C1856" t="s">
        <v>1121</v>
      </c>
      <c r="D1856">
        <v>599</v>
      </c>
      <c r="E1856">
        <v>-0.14464376209535246</v>
      </c>
      <c r="F1856">
        <v>0.29363507755011786</v>
      </c>
      <c r="G1856">
        <v>0.62247816688121649</v>
      </c>
      <c r="H1856" t="b">
        <v>0</v>
      </c>
      <c r="I1856" t="b">
        <v>0</v>
      </c>
      <c r="J1856" t="b">
        <v>0</v>
      </c>
    </row>
    <row r="1857" spans="1:10" hidden="1" x14ac:dyDescent="0.2">
      <c r="A1857" t="s">
        <v>70</v>
      </c>
      <c r="B1857" t="str">
        <f>VLOOKUP(Table16[[#This Row],[Metabolite ID]],Table18[],2,FALSE)</f>
        <v>caprate (10:0)</v>
      </c>
      <c r="C1857" t="s">
        <v>1122</v>
      </c>
      <c r="D1857">
        <v>599</v>
      </c>
      <c r="E1857">
        <v>0.10722986553778213</v>
      </c>
      <c r="F1857">
        <v>0.20088438782195592</v>
      </c>
      <c r="G1857">
        <v>0.59368591643650837</v>
      </c>
      <c r="H1857" t="b">
        <v>0</v>
      </c>
      <c r="I1857" t="b">
        <v>0</v>
      </c>
      <c r="J1857" t="b">
        <v>0</v>
      </c>
    </row>
    <row r="1858" spans="1:10" hidden="1" x14ac:dyDescent="0.2">
      <c r="A1858" t="s">
        <v>70</v>
      </c>
      <c r="B1858" t="str">
        <f>VLOOKUP(Table16[[#This Row],[Metabolite ID]],Table18[],2,FALSE)</f>
        <v>caprate (10:0)</v>
      </c>
      <c r="C1858" t="s">
        <v>1123</v>
      </c>
      <c r="D1858">
        <v>599</v>
      </c>
      <c r="E1858">
        <v>0.14068654206935041</v>
      </c>
      <c r="F1858">
        <v>0.13294158153778199</v>
      </c>
      <c r="G1858">
        <v>0.29036566172352035</v>
      </c>
      <c r="H1858" t="b">
        <v>0</v>
      </c>
      <c r="I1858" t="b">
        <v>0</v>
      </c>
      <c r="J1858" t="b">
        <v>0</v>
      </c>
    </row>
    <row r="1859" spans="1:10" x14ac:dyDescent="0.2">
      <c r="A1859" t="s">
        <v>614</v>
      </c>
      <c r="B1859" t="str">
        <f>VLOOKUP(Table16[[#This Row],[Metabolite ID]],Table18[],2,FALSE)</f>
        <v>glycerophosphoglycerol</v>
      </c>
      <c r="C1859" t="s">
        <v>1116</v>
      </c>
      <c r="D1859">
        <v>599</v>
      </c>
      <c r="E1859">
        <v>-0.14170579195557426</v>
      </c>
      <c r="F1859">
        <v>5.1805345181627736E-2</v>
      </c>
      <c r="G1859" s="6">
        <v>6.2313829762161667E-3</v>
      </c>
      <c r="H1859" t="b">
        <v>0</v>
      </c>
      <c r="I1859" t="b">
        <v>0</v>
      </c>
      <c r="J1859" t="b">
        <v>0</v>
      </c>
    </row>
    <row r="1860" spans="1:10" hidden="1" x14ac:dyDescent="0.2">
      <c r="A1860" t="s">
        <v>614</v>
      </c>
      <c r="B1860" t="str">
        <f>VLOOKUP(Table16[[#This Row],[Metabolite ID]],Table18[],2,FALSE)</f>
        <v>glycerophosphoglycerol</v>
      </c>
      <c r="C1860" t="s">
        <v>1117</v>
      </c>
      <c r="D1860">
        <v>599</v>
      </c>
      <c r="E1860">
        <v>-0.14170579195557426</v>
      </c>
      <c r="F1860">
        <v>5.1805345181627736E-2</v>
      </c>
      <c r="G1860">
        <v>6.2313829762161667E-3</v>
      </c>
      <c r="H1860" t="b">
        <v>0</v>
      </c>
      <c r="I1860" t="b">
        <v>0</v>
      </c>
      <c r="J1860" t="b">
        <v>0</v>
      </c>
    </row>
    <row r="1861" spans="1:10" hidden="1" x14ac:dyDescent="0.2">
      <c r="A1861" t="s">
        <v>614</v>
      </c>
      <c r="B1861" t="str">
        <f>VLOOKUP(Table16[[#This Row],[Metabolite ID]],Table18[],2,FALSE)</f>
        <v>glycerophosphoglycerol</v>
      </c>
      <c r="C1861" t="s">
        <v>1118</v>
      </c>
      <c r="D1861">
        <v>599</v>
      </c>
      <c r="E1861">
        <v>-0.14138959877101545</v>
      </c>
      <c r="F1861">
        <v>5.2267689387916275E-2</v>
      </c>
      <c r="G1861">
        <v>6.8282759534715699E-3</v>
      </c>
      <c r="H1861" t="b">
        <v>0</v>
      </c>
      <c r="I1861" t="b">
        <v>0</v>
      </c>
      <c r="J1861" t="b">
        <v>0</v>
      </c>
    </row>
    <row r="1862" spans="1:10" hidden="1" x14ac:dyDescent="0.2">
      <c r="A1862" t="s">
        <v>614</v>
      </c>
      <c r="B1862" t="str">
        <f>VLOOKUP(Table16[[#This Row],[Metabolite ID]],Table18[],2,FALSE)</f>
        <v>glycerophosphoglycerol</v>
      </c>
      <c r="C1862" t="s">
        <v>1119</v>
      </c>
      <c r="D1862">
        <v>599</v>
      </c>
      <c r="E1862">
        <v>-0.14522676056338027</v>
      </c>
      <c r="F1862">
        <v>7.6776840156514814E-2</v>
      </c>
      <c r="G1862">
        <v>5.8551781951458201E-2</v>
      </c>
      <c r="H1862" t="b">
        <v>0</v>
      </c>
      <c r="I1862" t="b">
        <v>0</v>
      </c>
      <c r="J1862" t="b">
        <v>0</v>
      </c>
    </row>
    <row r="1863" spans="1:10" hidden="1" x14ac:dyDescent="0.2">
      <c r="A1863" t="s">
        <v>614</v>
      </c>
      <c r="B1863" t="str">
        <f>VLOOKUP(Table16[[#This Row],[Metabolite ID]],Table18[],2,FALSE)</f>
        <v>glycerophosphoglycerol</v>
      </c>
      <c r="C1863" t="s">
        <v>1120</v>
      </c>
      <c r="D1863">
        <v>599</v>
      </c>
      <c r="E1863">
        <v>-8.6755709476308854E-2</v>
      </c>
      <c r="F1863">
        <v>8.439594204013634E-2</v>
      </c>
      <c r="G1863">
        <v>0.30396832672533031</v>
      </c>
      <c r="H1863" t="b">
        <v>0</v>
      </c>
      <c r="I1863" t="b">
        <v>0</v>
      </c>
      <c r="J1863" t="b">
        <v>0</v>
      </c>
    </row>
    <row r="1864" spans="1:10" hidden="1" x14ac:dyDescent="0.2">
      <c r="A1864" t="s">
        <v>614</v>
      </c>
      <c r="B1864" t="str">
        <f>VLOOKUP(Table16[[#This Row],[Metabolite ID]],Table18[],2,FALSE)</f>
        <v>glycerophosphoglycerol</v>
      </c>
      <c r="C1864" t="s">
        <v>1121</v>
      </c>
      <c r="D1864">
        <v>599</v>
      </c>
      <c r="E1864">
        <v>2.6431357396790034E-3</v>
      </c>
      <c r="F1864">
        <v>0.29155837126447004</v>
      </c>
      <c r="G1864">
        <v>0.99276986355237462</v>
      </c>
      <c r="H1864" t="b">
        <v>0</v>
      </c>
      <c r="I1864" t="b">
        <v>0</v>
      </c>
      <c r="J1864" t="b">
        <v>0</v>
      </c>
    </row>
    <row r="1865" spans="1:10" hidden="1" x14ac:dyDescent="0.2">
      <c r="A1865" t="s">
        <v>614</v>
      </c>
      <c r="B1865" t="str">
        <f>VLOOKUP(Table16[[#This Row],[Metabolite ID]],Table18[],2,FALSE)</f>
        <v>glycerophosphoglycerol</v>
      </c>
      <c r="C1865" t="s">
        <v>1122</v>
      </c>
      <c r="D1865">
        <v>599</v>
      </c>
      <c r="E1865">
        <v>0.1145099552529425</v>
      </c>
      <c r="F1865">
        <v>0.20569505346864314</v>
      </c>
      <c r="G1865">
        <v>0.57794228418431048</v>
      </c>
      <c r="H1865" t="b">
        <v>0</v>
      </c>
      <c r="I1865" t="b">
        <v>0</v>
      </c>
      <c r="J1865" t="b">
        <v>0</v>
      </c>
    </row>
    <row r="1866" spans="1:10" hidden="1" x14ac:dyDescent="0.2">
      <c r="A1866" t="s">
        <v>614</v>
      </c>
      <c r="B1866" t="str">
        <f>VLOOKUP(Table16[[#This Row],[Metabolite ID]],Table18[],2,FALSE)</f>
        <v>glycerophosphoglycerol</v>
      </c>
      <c r="C1866" t="s">
        <v>1123</v>
      </c>
      <c r="D1866">
        <v>599</v>
      </c>
      <c r="E1866">
        <v>-2.6456382849812748E-3</v>
      </c>
      <c r="F1866">
        <v>0.14361295952807182</v>
      </c>
      <c r="G1866">
        <v>0.98530835500172598</v>
      </c>
      <c r="H1866" t="b">
        <v>0</v>
      </c>
      <c r="I1866" t="b">
        <v>0</v>
      </c>
      <c r="J1866" t="b">
        <v>0</v>
      </c>
    </row>
    <row r="1867" spans="1:10" x14ac:dyDescent="0.2">
      <c r="A1867" t="s">
        <v>548</v>
      </c>
      <c r="B1867" t="str">
        <f>VLOOKUP(Table16[[#This Row],[Metabolite ID]],Table18[],2,FALSE)</f>
        <v>X - 22145</v>
      </c>
      <c r="C1867" t="s">
        <v>1116</v>
      </c>
      <c r="D1867">
        <v>599</v>
      </c>
      <c r="E1867">
        <v>0.1398876569437984</v>
      </c>
      <c r="F1867">
        <v>5.1171071890136449E-2</v>
      </c>
      <c r="G1867" s="6">
        <v>6.2622253213877391E-3</v>
      </c>
      <c r="H1867" t="b">
        <v>0</v>
      </c>
      <c r="I1867" t="b">
        <v>0</v>
      </c>
      <c r="J1867" t="b">
        <v>0</v>
      </c>
    </row>
    <row r="1868" spans="1:10" hidden="1" x14ac:dyDescent="0.2">
      <c r="A1868" t="s">
        <v>548</v>
      </c>
      <c r="B1868" t="str">
        <f>VLOOKUP(Table16[[#This Row],[Metabolite ID]],Table18[],2,FALSE)</f>
        <v>X - 22145</v>
      </c>
      <c r="C1868" t="s">
        <v>1117</v>
      </c>
      <c r="D1868">
        <v>599</v>
      </c>
      <c r="E1868">
        <v>0.1398876569437984</v>
      </c>
      <c r="F1868">
        <v>4.9191661296558803E-2</v>
      </c>
      <c r="G1868">
        <v>4.4589230174179031E-3</v>
      </c>
      <c r="H1868" t="b">
        <v>0</v>
      </c>
      <c r="I1868" t="b">
        <v>0</v>
      </c>
      <c r="J1868" t="b">
        <v>0</v>
      </c>
    </row>
    <row r="1869" spans="1:10" hidden="1" x14ac:dyDescent="0.2">
      <c r="A1869" t="s">
        <v>548</v>
      </c>
      <c r="B1869" t="str">
        <f>VLOOKUP(Table16[[#This Row],[Metabolite ID]],Table18[],2,FALSE)</f>
        <v>X - 22145</v>
      </c>
      <c r="C1869" t="s">
        <v>1118</v>
      </c>
      <c r="D1869">
        <v>599</v>
      </c>
      <c r="E1869">
        <v>0.14114032889033978</v>
      </c>
      <c r="F1869">
        <v>4.9691914588837378E-2</v>
      </c>
      <c r="G1869">
        <v>4.5070033688757285E-3</v>
      </c>
      <c r="H1869" t="b">
        <v>0</v>
      </c>
      <c r="I1869" t="b">
        <v>0</v>
      </c>
      <c r="J1869" t="b">
        <v>0</v>
      </c>
    </row>
    <row r="1870" spans="1:10" hidden="1" x14ac:dyDescent="0.2">
      <c r="A1870" t="s">
        <v>548</v>
      </c>
      <c r="B1870" t="str">
        <f>VLOOKUP(Table16[[#This Row],[Metabolite ID]],Table18[],2,FALSE)</f>
        <v>X - 22145</v>
      </c>
      <c r="C1870" t="s">
        <v>1119</v>
      </c>
      <c r="D1870">
        <v>599</v>
      </c>
      <c r="E1870">
        <v>0.18607523809523807</v>
      </c>
      <c r="F1870">
        <v>7.5433216854949803E-2</v>
      </c>
      <c r="G1870">
        <v>1.3634374497419074E-2</v>
      </c>
      <c r="H1870" t="b">
        <v>0</v>
      </c>
      <c r="I1870" t="b">
        <v>0</v>
      </c>
      <c r="J1870" t="b">
        <v>0</v>
      </c>
    </row>
    <row r="1871" spans="1:10" hidden="1" x14ac:dyDescent="0.2">
      <c r="A1871" t="s">
        <v>548</v>
      </c>
      <c r="B1871" t="str">
        <f>VLOOKUP(Table16[[#This Row],[Metabolite ID]],Table18[],2,FALSE)</f>
        <v>X - 22145</v>
      </c>
      <c r="C1871" t="s">
        <v>1120</v>
      </c>
      <c r="D1871">
        <v>599</v>
      </c>
      <c r="E1871">
        <v>0.10005293899406725</v>
      </c>
      <c r="F1871">
        <v>8.1894873110777033E-2</v>
      </c>
      <c r="G1871">
        <v>0.22181198471358674</v>
      </c>
      <c r="H1871" t="b">
        <v>0</v>
      </c>
      <c r="I1871" t="b">
        <v>0</v>
      </c>
      <c r="J1871" t="b">
        <v>0</v>
      </c>
    </row>
    <row r="1872" spans="1:10" hidden="1" x14ac:dyDescent="0.2">
      <c r="A1872" t="s">
        <v>548</v>
      </c>
      <c r="B1872" t="str">
        <f>VLOOKUP(Table16[[#This Row],[Metabolite ID]],Table18[],2,FALSE)</f>
        <v>X - 22145</v>
      </c>
      <c r="C1872" t="s">
        <v>1121</v>
      </c>
      <c r="D1872">
        <v>599</v>
      </c>
      <c r="E1872">
        <v>0.35713484384808414</v>
      </c>
      <c r="F1872">
        <v>0.26626222423235318</v>
      </c>
      <c r="G1872">
        <v>0.18033550840452289</v>
      </c>
      <c r="H1872" t="b">
        <v>0</v>
      </c>
      <c r="I1872" t="b">
        <v>0</v>
      </c>
      <c r="J1872" t="b">
        <v>0</v>
      </c>
    </row>
    <row r="1873" spans="1:10" hidden="1" x14ac:dyDescent="0.2">
      <c r="A1873" t="s">
        <v>548</v>
      </c>
      <c r="B1873" t="str">
        <f>VLOOKUP(Table16[[#This Row],[Metabolite ID]],Table18[],2,FALSE)</f>
        <v>X - 22145</v>
      </c>
      <c r="C1873" t="s">
        <v>1122</v>
      </c>
      <c r="D1873">
        <v>599</v>
      </c>
      <c r="E1873">
        <v>-4.1584058441887173E-2</v>
      </c>
      <c r="F1873">
        <v>0.17911178360275165</v>
      </c>
      <c r="G1873">
        <v>0.81648681381555011</v>
      </c>
      <c r="H1873" t="b">
        <v>0</v>
      </c>
      <c r="I1873" t="b">
        <v>0</v>
      </c>
      <c r="J1873" t="b">
        <v>0</v>
      </c>
    </row>
    <row r="1874" spans="1:10" hidden="1" x14ac:dyDescent="0.2">
      <c r="A1874" t="s">
        <v>548</v>
      </c>
      <c r="B1874" t="str">
        <f>VLOOKUP(Table16[[#This Row],[Metabolite ID]],Table18[],2,FALSE)</f>
        <v>X - 22145</v>
      </c>
      <c r="C1874" t="s">
        <v>1123</v>
      </c>
      <c r="D1874">
        <v>599</v>
      </c>
      <c r="E1874">
        <v>6.5802842252260546E-2</v>
      </c>
      <c r="F1874">
        <v>0.14187153893697269</v>
      </c>
      <c r="G1874">
        <v>0.64294585339320987</v>
      </c>
      <c r="H1874" t="b">
        <v>0</v>
      </c>
      <c r="I1874" t="b">
        <v>0</v>
      </c>
      <c r="J1874" t="b">
        <v>0</v>
      </c>
    </row>
    <row r="1875" spans="1:10" x14ac:dyDescent="0.2">
      <c r="A1875" t="s">
        <v>236</v>
      </c>
      <c r="B1875" t="str">
        <f>VLOOKUP(Table16[[#This Row],[Metabolite ID]],Table18[],2,FALSE)</f>
        <v>1-arachidonoyl-GPI (20:4)*</v>
      </c>
      <c r="C1875" t="s">
        <v>1116</v>
      </c>
      <c r="D1875">
        <v>599</v>
      </c>
      <c r="E1875">
        <v>0.13080325280470645</v>
      </c>
      <c r="F1875">
        <v>4.8077792007929027E-2</v>
      </c>
      <c r="G1875" s="6">
        <v>6.5152032387006502E-3</v>
      </c>
      <c r="H1875" t="b">
        <v>0</v>
      </c>
      <c r="I1875" t="b">
        <v>0</v>
      </c>
      <c r="J1875" t="b">
        <v>0</v>
      </c>
    </row>
    <row r="1876" spans="1:10" hidden="1" x14ac:dyDescent="0.2">
      <c r="A1876" t="s">
        <v>236</v>
      </c>
      <c r="B1876" t="str">
        <f>VLOOKUP(Table16[[#This Row],[Metabolite ID]],Table18[],2,FALSE)</f>
        <v>1-arachidonoyl-GPI (20:4)*</v>
      </c>
      <c r="C1876" t="s">
        <v>1117</v>
      </c>
      <c r="D1876">
        <v>599</v>
      </c>
      <c r="E1876">
        <v>0.13080325280470645</v>
      </c>
      <c r="F1876">
        <v>4.7838924390737933E-2</v>
      </c>
      <c r="G1876">
        <v>6.2523848586589718E-3</v>
      </c>
      <c r="H1876" t="b">
        <v>0</v>
      </c>
      <c r="I1876" t="b">
        <v>0</v>
      </c>
      <c r="J1876" t="b">
        <v>0</v>
      </c>
    </row>
    <row r="1877" spans="1:10" hidden="1" x14ac:dyDescent="0.2">
      <c r="A1877" t="s">
        <v>236</v>
      </c>
      <c r="B1877" t="str">
        <f>VLOOKUP(Table16[[#This Row],[Metabolite ID]],Table18[],2,FALSE)</f>
        <v>1-arachidonoyl-GPI (20:4)*</v>
      </c>
      <c r="C1877" t="s">
        <v>1118</v>
      </c>
      <c r="D1877">
        <v>599</v>
      </c>
      <c r="E1877">
        <v>0.13208411190765248</v>
      </c>
      <c r="F1877">
        <v>4.8296258487001371E-2</v>
      </c>
      <c r="G1877">
        <v>6.2404432000073128E-3</v>
      </c>
      <c r="H1877" t="b">
        <v>0</v>
      </c>
      <c r="I1877" t="b">
        <v>0</v>
      </c>
      <c r="J1877" t="b">
        <v>0</v>
      </c>
    </row>
    <row r="1878" spans="1:10" hidden="1" x14ac:dyDescent="0.2">
      <c r="A1878" t="s">
        <v>236</v>
      </c>
      <c r="B1878" t="str">
        <f>VLOOKUP(Table16[[#This Row],[Metabolite ID]],Table18[],2,FALSE)</f>
        <v>1-arachidonoyl-GPI (20:4)*</v>
      </c>
      <c r="C1878" t="s">
        <v>1119</v>
      </c>
      <c r="D1878">
        <v>599</v>
      </c>
      <c r="E1878">
        <v>0.20121594202898552</v>
      </c>
      <c r="F1878">
        <v>7.3163445213429865E-2</v>
      </c>
      <c r="G1878">
        <v>5.9554341628305163E-3</v>
      </c>
      <c r="H1878" t="b">
        <v>0</v>
      </c>
      <c r="I1878" t="b">
        <v>0</v>
      </c>
      <c r="J1878" t="b">
        <v>0</v>
      </c>
    </row>
    <row r="1879" spans="1:10" hidden="1" x14ac:dyDescent="0.2">
      <c r="A1879" t="s">
        <v>236</v>
      </c>
      <c r="B1879" t="str">
        <f>VLOOKUP(Table16[[#This Row],[Metabolite ID]],Table18[],2,FALSE)</f>
        <v>1-arachidonoyl-GPI (20:4)*</v>
      </c>
      <c r="C1879" t="s">
        <v>1120</v>
      </c>
      <c r="D1879">
        <v>599</v>
      </c>
      <c r="E1879">
        <v>0.16408128061350133</v>
      </c>
      <c r="F1879">
        <v>8.1169351248079502E-2</v>
      </c>
      <c r="G1879">
        <v>4.323129773770968E-2</v>
      </c>
      <c r="H1879" t="b">
        <v>0</v>
      </c>
      <c r="I1879" t="b">
        <v>0</v>
      </c>
      <c r="J1879" t="b">
        <v>0</v>
      </c>
    </row>
    <row r="1880" spans="1:10" hidden="1" x14ac:dyDescent="0.2">
      <c r="A1880" t="s">
        <v>236</v>
      </c>
      <c r="B1880" t="str">
        <f>VLOOKUP(Table16[[#This Row],[Metabolite ID]],Table18[],2,FALSE)</f>
        <v>1-arachidonoyl-GPI (20:4)*</v>
      </c>
      <c r="C1880" t="s">
        <v>1121</v>
      </c>
      <c r="D1880">
        <v>599</v>
      </c>
      <c r="E1880">
        <v>0.45104195115276635</v>
      </c>
      <c r="F1880">
        <v>0.26167210132544177</v>
      </c>
      <c r="G1880">
        <v>8.52804289314011E-2</v>
      </c>
      <c r="H1880" t="b">
        <v>0</v>
      </c>
      <c r="I1880" t="b">
        <v>0</v>
      </c>
      <c r="J1880" t="b">
        <v>0</v>
      </c>
    </row>
    <row r="1881" spans="1:10" hidden="1" x14ac:dyDescent="0.2">
      <c r="A1881" t="s">
        <v>236</v>
      </c>
      <c r="B1881" t="str">
        <f>VLOOKUP(Table16[[#This Row],[Metabolite ID]],Table18[],2,FALSE)</f>
        <v>1-arachidonoyl-GPI (20:4)*</v>
      </c>
      <c r="C1881" t="s">
        <v>1122</v>
      </c>
      <c r="D1881">
        <v>599</v>
      </c>
      <c r="E1881">
        <v>0.24190861569957711</v>
      </c>
      <c r="F1881">
        <v>0.16875368942001068</v>
      </c>
      <c r="G1881">
        <v>0.15223728147022242</v>
      </c>
      <c r="H1881" t="b">
        <v>0</v>
      </c>
      <c r="I1881" t="b">
        <v>0</v>
      </c>
      <c r="J1881" t="b">
        <v>0</v>
      </c>
    </row>
    <row r="1882" spans="1:10" hidden="1" x14ac:dyDescent="0.2">
      <c r="A1882" t="s">
        <v>236</v>
      </c>
      <c r="B1882" t="str">
        <f>VLOOKUP(Table16[[#This Row],[Metabolite ID]],Table18[],2,FALSE)</f>
        <v>1-arachidonoyl-GPI (20:4)*</v>
      </c>
      <c r="C1882" t="s">
        <v>1123</v>
      </c>
      <c r="D1882">
        <v>599</v>
      </c>
      <c r="E1882">
        <v>-2.9203602814150954E-2</v>
      </c>
      <c r="F1882">
        <v>0.13310112663170015</v>
      </c>
      <c r="G1882">
        <v>0.82640635108144356</v>
      </c>
      <c r="H1882" t="b">
        <v>0</v>
      </c>
      <c r="I1882" t="b">
        <v>0</v>
      </c>
      <c r="J1882" t="b">
        <v>0</v>
      </c>
    </row>
    <row r="1883" spans="1:10" x14ac:dyDescent="0.2">
      <c r="A1883" t="s">
        <v>251</v>
      </c>
      <c r="B1883" t="str">
        <f>VLOOKUP(Table16[[#This Row],[Metabolite ID]],Table18[],2,FALSE)</f>
        <v>sphingosine 1-phosphate</v>
      </c>
      <c r="C1883" t="s">
        <v>1116</v>
      </c>
      <c r="D1883">
        <v>599</v>
      </c>
      <c r="E1883">
        <v>-0.14395151413471202</v>
      </c>
      <c r="F1883">
        <v>5.3195586978613832E-2</v>
      </c>
      <c r="G1883" s="6">
        <v>6.8082642000815343E-3</v>
      </c>
      <c r="H1883" t="b">
        <v>0</v>
      </c>
      <c r="I1883" t="b">
        <v>0</v>
      </c>
      <c r="J1883" t="b">
        <v>0</v>
      </c>
    </row>
    <row r="1884" spans="1:10" hidden="1" x14ac:dyDescent="0.2">
      <c r="A1884" t="s">
        <v>251</v>
      </c>
      <c r="B1884" t="str">
        <f>VLOOKUP(Table16[[#This Row],[Metabolite ID]],Table18[],2,FALSE)</f>
        <v>sphingosine 1-phosphate</v>
      </c>
      <c r="C1884" t="s">
        <v>1117</v>
      </c>
      <c r="D1884">
        <v>599</v>
      </c>
      <c r="E1884">
        <v>-0.14395151413471202</v>
      </c>
      <c r="F1884">
        <v>4.7736619482425753E-2</v>
      </c>
      <c r="G1884">
        <v>2.565251380056414E-3</v>
      </c>
      <c r="H1884" t="b">
        <v>0</v>
      </c>
      <c r="I1884" t="b">
        <v>0</v>
      </c>
      <c r="J1884" t="b">
        <v>0</v>
      </c>
    </row>
    <row r="1885" spans="1:10" hidden="1" x14ac:dyDescent="0.2">
      <c r="A1885" t="s">
        <v>251</v>
      </c>
      <c r="B1885" t="str">
        <f>VLOOKUP(Table16[[#This Row],[Metabolite ID]],Table18[],2,FALSE)</f>
        <v>sphingosine 1-phosphate</v>
      </c>
      <c r="C1885" t="s">
        <v>1118</v>
      </c>
      <c r="D1885">
        <v>599</v>
      </c>
      <c r="E1885">
        <v>-0.14368404431171106</v>
      </c>
      <c r="F1885">
        <v>4.8294017749375098E-2</v>
      </c>
      <c r="G1885">
        <v>2.9280385506174509E-3</v>
      </c>
      <c r="H1885" t="b">
        <v>0</v>
      </c>
      <c r="I1885" t="b">
        <v>0</v>
      </c>
      <c r="J1885" t="b">
        <v>0</v>
      </c>
    </row>
    <row r="1886" spans="1:10" hidden="1" x14ac:dyDescent="0.2">
      <c r="A1886" t="s">
        <v>251</v>
      </c>
      <c r="B1886" t="str">
        <f>VLOOKUP(Table16[[#This Row],[Metabolite ID]],Table18[],2,FALSE)</f>
        <v>sphingosine 1-phosphate</v>
      </c>
      <c r="C1886" t="s">
        <v>1119</v>
      </c>
      <c r="D1886">
        <v>599</v>
      </c>
      <c r="E1886">
        <v>-0.18366953642384107</v>
      </c>
      <c r="F1886">
        <v>7.3982655456515833E-2</v>
      </c>
      <c r="G1886">
        <v>1.3042648381090696E-2</v>
      </c>
      <c r="H1886" t="b">
        <v>0</v>
      </c>
      <c r="I1886" t="b">
        <v>0</v>
      </c>
      <c r="J1886" t="b">
        <v>0</v>
      </c>
    </row>
    <row r="1887" spans="1:10" hidden="1" x14ac:dyDescent="0.2">
      <c r="A1887" t="s">
        <v>251</v>
      </c>
      <c r="B1887" t="str">
        <f>VLOOKUP(Table16[[#This Row],[Metabolite ID]],Table18[],2,FALSE)</f>
        <v>sphingosine 1-phosphate</v>
      </c>
      <c r="C1887" t="s">
        <v>1120</v>
      </c>
      <c r="D1887">
        <v>599</v>
      </c>
      <c r="E1887">
        <v>-0.10445348392449505</v>
      </c>
      <c r="F1887">
        <v>7.7022439990865901E-2</v>
      </c>
      <c r="G1887">
        <v>0.17505350399497221</v>
      </c>
      <c r="H1887" t="b">
        <v>0</v>
      </c>
      <c r="I1887" t="b">
        <v>0</v>
      </c>
      <c r="J1887" t="b">
        <v>0</v>
      </c>
    </row>
    <row r="1888" spans="1:10" hidden="1" x14ac:dyDescent="0.2">
      <c r="A1888" t="s">
        <v>251</v>
      </c>
      <c r="B1888" t="str">
        <f>VLOOKUP(Table16[[#This Row],[Metabolite ID]],Table18[],2,FALSE)</f>
        <v>sphingosine 1-phosphate</v>
      </c>
      <c r="C1888" t="s">
        <v>1121</v>
      </c>
      <c r="D1888">
        <v>599</v>
      </c>
      <c r="E1888">
        <v>0.26728460170383439</v>
      </c>
      <c r="F1888">
        <v>0.30364174999584259</v>
      </c>
      <c r="G1888">
        <v>0.37907046036989644</v>
      </c>
      <c r="H1888" t="b">
        <v>0</v>
      </c>
      <c r="I1888" t="b">
        <v>0</v>
      </c>
      <c r="J1888" t="b">
        <v>0</v>
      </c>
    </row>
    <row r="1889" spans="1:10" hidden="1" x14ac:dyDescent="0.2">
      <c r="A1889" t="s">
        <v>251</v>
      </c>
      <c r="B1889" t="str">
        <f>VLOOKUP(Table16[[#This Row],[Metabolite ID]],Table18[],2,FALSE)</f>
        <v>sphingosine 1-phosphate</v>
      </c>
      <c r="C1889" t="s">
        <v>1122</v>
      </c>
      <c r="D1889">
        <v>599</v>
      </c>
      <c r="E1889">
        <v>0.3381324153572054</v>
      </c>
      <c r="F1889">
        <v>0.20239121596902571</v>
      </c>
      <c r="G1889">
        <v>9.5306715045983634E-2</v>
      </c>
      <c r="H1889" t="b">
        <v>0</v>
      </c>
      <c r="I1889" t="b">
        <v>0</v>
      </c>
      <c r="J1889" t="b">
        <v>0</v>
      </c>
    </row>
    <row r="1890" spans="1:10" hidden="1" x14ac:dyDescent="0.2">
      <c r="A1890" t="s">
        <v>251</v>
      </c>
      <c r="B1890" t="str">
        <f>VLOOKUP(Table16[[#This Row],[Metabolite ID]],Table18[],2,FALSE)</f>
        <v>sphingosine 1-phosphate</v>
      </c>
      <c r="C1890" t="s">
        <v>1123</v>
      </c>
      <c r="D1890">
        <v>599</v>
      </c>
      <c r="E1890">
        <v>0.10170032050104755</v>
      </c>
      <c r="F1890">
        <v>0.14710131234301083</v>
      </c>
      <c r="G1890">
        <v>0.48960656088655763</v>
      </c>
      <c r="H1890" t="b">
        <v>0</v>
      </c>
      <c r="I1890" t="b">
        <v>0</v>
      </c>
      <c r="J1890" t="b">
        <v>0</v>
      </c>
    </row>
    <row r="1891" spans="1:10" x14ac:dyDescent="0.2">
      <c r="A1891" t="s">
        <v>698</v>
      </c>
      <c r="B1891" t="str">
        <f>VLOOKUP(Table16[[#This Row],[Metabolite ID]],Table18[],2,FALSE)</f>
        <v>X - 24439</v>
      </c>
      <c r="C1891" t="s">
        <v>1116</v>
      </c>
      <c r="D1891">
        <v>599</v>
      </c>
      <c r="E1891">
        <v>0.14284496100603922</v>
      </c>
      <c r="F1891">
        <v>5.2790184776288392E-2</v>
      </c>
      <c r="G1891" s="6">
        <v>6.8119555247476956E-3</v>
      </c>
      <c r="H1891" t="b">
        <v>0</v>
      </c>
      <c r="I1891" t="b">
        <v>0</v>
      </c>
      <c r="J1891" t="b">
        <v>0</v>
      </c>
    </row>
    <row r="1892" spans="1:10" hidden="1" x14ac:dyDescent="0.2">
      <c r="A1892" t="s">
        <v>698</v>
      </c>
      <c r="B1892" t="str">
        <f>VLOOKUP(Table16[[#This Row],[Metabolite ID]],Table18[],2,FALSE)</f>
        <v>X - 24439</v>
      </c>
      <c r="C1892" t="s">
        <v>1117</v>
      </c>
      <c r="D1892">
        <v>599</v>
      </c>
      <c r="E1892">
        <v>0.14284496100603922</v>
      </c>
      <c r="F1892">
        <v>5.2790184776288392E-2</v>
      </c>
      <c r="G1892">
        <v>6.8119555247476956E-3</v>
      </c>
      <c r="H1892" t="b">
        <v>0</v>
      </c>
      <c r="I1892" t="b">
        <v>0</v>
      </c>
      <c r="J1892" t="b">
        <v>0</v>
      </c>
    </row>
    <row r="1893" spans="1:10" hidden="1" x14ac:dyDescent="0.2">
      <c r="A1893" t="s">
        <v>698</v>
      </c>
      <c r="B1893" t="str">
        <f>VLOOKUP(Table16[[#This Row],[Metabolite ID]],Table18[],2,FALSE)</f>
        <v>X - 24439</v>
      </c>
      <c r="C1893" t="s">
        <v>1118</v>
      </c>
      <c r="D1893">
        <v>599</v>
      </c>
      <c r="E1893">
        <v>0.14438772363644362</v>
      </c>
      <c r="F1893">
        <v>5.3277427663780588E-2</v>
      </c>
      <c r="G1893">
        <v>6.7260767248743872E-3</v>
      </c>
      <c r="H1893" t="b">
        <v>0</v>
      </c>
      <c r="I1893" t="b">
        <v>0</v>
      </c>
      <c r="J1893" t="b">
        <v>0</v>
      </c>
    </row>
    <row r="1894" spans="1:10" hidden="1" x14ac:dyDescent="0.2">
      <c r="A1894" t="s">
        <v>698</v>
      </c>
      <c r="B1894" t="str">
        <f>VLOOKUP(Table16[[#This Row],[Metabolite ID]],Table18[],2,FALSE)</f>
        <v>X - 24439</v>
      </c>
      <c r="C1894" t="s">
        <v>1119</v>
      </c>
      <c r="D1894">
        <v>599</v>
      </c>
      <c r="E1894">
        <v>5.1668230088495581E-2</v>
      </c>
      <c r="F1894">
        <v>7.9355995721662811E-2</v>
      </c>
      <c r="G1894">
        <v>0.51498566780985977</v>
      </c>
      <c r="H1894" t="b">
        <v>0</v>
      </c>
      <c r="I1894" t="b">
        <v>0</v>
      </c>
      <c r="J1894" t="b">
        <v>0</v>
      </c>
    </row>
    <row r="1895" spans="1:10" hidden="1" x14ac:dyDescent="0.2">
      <c r="A1895" t="s">
        <v>698</v>
      </c>
      <c r="B1895" t="str">
        <f>VLOOKUP(Table16[[#This Row],[Metabolite ID]],Table18[],2,FALSE)</f>
        <v>X - 24439</v>
      </c>
      <c r="C1895" t="s">
        <v>1120</v>
      </c>
      <c r="D1895">
        <v>599</v>
      </c>
      <c r="E1895">
        <v>0.1530471419867393</v>
      </c>
      <c r="F1895">
        <v>9.2321919033823044E-2</v>
      </c>
      <c r="G1895">
        <v>9.7366885771308101E-2</v>
      </c>
      <c r="H1895" t="b">
        <v>0</v>
      </c>
      <c r="I1895" t="b">
        <v>0</v>
      </c>
      <c r="J1895" t="b">
        <v>0</v>
      </c>
    </row>
    <row r="1896" spans="1:10" hidden="1" x14ac:dyDescent="0.2">
      <c r="A1896" t="s">
        <v>698</v>
      </c>
      <c r="B1896" t="str">
        <f>VLOOKUP(Table16[[#This Row],[Metabolite ID]],Table18[],2,FALSE)</f>
        <v>X - 24439</v>
      </c>
      <c r="C1896" t="s">
        <v>1121</v>
      </c>
      <c r="D1896">
        <v>599</v>
      </c>
      <c r="E1896">
        <v>-5.2444865747985681E-2</v>
      </c>
      <c r="F1896">
        <v>0.31682430309167187</v>
      </c>
      <c r="G1896">
        <v>0.86858045161731401</v>
      </c>
      <c r="H1896" t="b">
        <v>0</v>
      </c>
      <c r="I1896" t="b">
        <v>0</v>
      </c>
      <c r="J1896" t="b">
        <v>0</v>
      </c>
    </row>
    <row r="1897" spans="1:10" hidden="1" x14ac:dyDescent="0.2">
      <c r="A1897" t="s">
        <v>698</v>
      </c>
      <c r="B1897" t="str">
        <f>VLOOKUP(Table16[[#This Row],[Metabolite ID]],Table18[],2,FALSE)</f>
        <v>X - 24439</v>
      </c>
      <c r="C1897" t="s">
        <v>1122</v>
      </c>
      <c r="D1897">
        <v>599</v>
      </c>
      <c r="E1897">
        <v>0.12062707653277815</v>
      </c>
      <c r="F1897">
        <v>0.19893376554705672</v>
      </c>
      <c r="G1897">
        <v>0.54450049896943997</v>
      </c>
      <c r="H1897" t="b">
        <v>0</v>
      </c>
      <c r="I1897" t="b">
        <v>0</v>
      </c>
      <c r="J1897" t="b">
        <v>0</v>
      </c>
    </row>
    <row r="1898" spans="1:10" hidden="1" x14ac:dyDescent="0.2">
      <c r="A1898" t="s">
        <v>698</v>
      </c>
      <c r="B1898" t="str">
        <f>VLOOKUP(Table16[[#This Row],[Metabolite ID]],Table18[],2,FALSE)</f>
        <v>X - 24439</v>
      </c>
      <c r="C1898" t="s">
        <v>1123</v>
      </c>
      <c r="D1898">
        <v>599</v>
      </c>
      <c r="E1898">
        <v>0.1986848907508536</v>
      </c>
      <c r="F1898">
        <v>0.14659068994396079</v>
      </c>
      <c r="G1898">
        <v>0.17581167412322229</v>
      </c>
      <c r="H1898" t="b">
        <v>0</v>
      </c>
      <c r="I1898" t="b">
        <v>0</v>
      </c>
      <c r="J1898" t="b">
        <v>0</v>
      </c>
    </row>
    <row r="1899" spans="1:10" x14ac:dyDescent="0.2">
      <c r="A1899" t="s">
        <v>728</v>
      </c>
      <c r="B1899" t="str">
        <f>VLOOKUP(Table16[[#This Row],[Metabolite ID]],Table18[],2,FALSE)</f>
        <v>1-(1-enyl-stearoyl)-2-linoleoyl-GPE (P-18:0/18:2)*</v>
      </c>
      <c r="C1899" t="s">
        <v>1116</v>
      </c>
      <c r="D1899">
        <v>599</v>
      </c>
      <c r="E1899">
        <v>-0.13170681691756839</v>
      </c>
      <c r="F1899">
        <v>4.8772782968535495E-2</v>
      </c>
      <c r="G1899" s="6">
        <v>6.9252765256129518E-3</v>
      </c>
      <c r="H1899" t="b">
        <v>0</v>
      </c>
      <c r="I1899" t="b">
        <v>0</v>
      </c>
      <c r="J1899" t="b">
        <v>0</v>
      </c>
    </row>
    <row r="1900" spans="1:10" hidden="1" x14ac:dyDescent="0.2">
      <c r="A1900" t="s">
        <v>728</v>
      </c>
      <c r="B1900" t="str">
        <f>VLOOKUP(Table16[[#This Row],[Metabolite ID]],Table18[],2,FALSE)</f>
        <v>1-(1-enyl-stearoyl)-2-linoleoyl-GPE (P-18:0/18:2)*</v>
      </c>
      <c r="C1900" t="s">
        <v>1117</v>
      </c>
      <c r="D1900">
        <v>599</v>
      </c>
      <c r="E1900">
        <v>-0.13170681691756839</v>
      </c>
      <c r="F1900">
        <v>4.7868619186133173E-2</v>
      </c>
      <c r="G1900">
        <v>5.9336978654556992E-3</v>
      </c>
      <c r="H1900" t="b">
        <v>0</v>
      </c>
      <c r="I1900" t="b">
        <v>0</v>
      </c>
      <c r="J1900" t="b">
        <v>0</v>
      </c>
    </row>
    <row r="1901" spans="1:10" hidden="1" x14ac:dyDescent="0.2">
      <c r="A1901" t="s">
        <v>728</v>
      </c>
      <c r="B1901" t="str">
        <f>VLOOKUP(Table16[[#This Row],[Metabolite ID]],Table18[],2,FALSE)</f>
        <v>1-(1-enyl-stearoyl)-2-linoleoyl-GPE (P-18:0/18:2)*</v>
      </c>
      <c r="C1901" t="s">
        <v>1118</v>
      </c>
      <c r="D1901">
        <v>599</v>
      </c>
      <c r="E1901">
        <v>-0.13140701568260665</v>
      </c>
      <c r="F1901">
        <v>4.8339288420153316E-2</v>
      </c>
      <c r="G1901">
        <v>6.5592353270578895E-3</v>
      </c>
      <c r="H1901" t="b">
        <v>0</v>
      </c>
      <c r="I1901" t="b">
        <v>0</v>
      </c>
      <c r="J1901" t="b">
        <v>0</v>
      </c>
    </row>
    <row r="1902" spans="1:10" hidden="1" x14ac:dyDescent="0.2">
      <c r="A1902" t="s">
        <v>728</v>
      </c>
      <c r="B1902" t="str">
        <f>VLOOKUP(Table16[[#This Row],[Metabolite ID]],Table18[],2,FALSE)</f>
        <v>1-(1-enyl-stearoyl)-2-linoleoyl-GPE (P-18:0/18:2)*</v>
      </c>
      <c r="C1902" t="s">
        <v>1119</v>
      </c>
      <c r="D1902">
        <v>599</v>
      </c>
      <c r="E1902">
        <v>-8.8049122807017544E-2</v>
      </c>
      <c r="F1902">
        <v>7.288706730183829E-2</v>
      </c>
      <c r="G1902">
        <v>0.22703910630070057</v>
      </c>
      <c r="H1902" t="b">
        <v>0</v>
      </c>
      <c r="I1902" t="b">
        <v>0</v>
      </c>
      <c r="J1902" t="b">
        <v>0</v>
      </c>
    </row>
    <row r="1903" spans="1:10" hidden="1" x14ac:dyDescent="0.2">
      <c r="A1903" t="s">
        <v>728</v>
      </c>
      <c r="B1903" t="str">
        <f>VLOOKUP(Table16[[#This Row],[Metabolite ID]],Table18[],2,FALSE)</f>
        <v>1-(1-enyl-stearoyl)-2-linoleoyl-GPE (P-18:0/18:2)*</v>
      </c>
      <c r="C1903" t="s">
        <v>1120</v>
      </c>
      <c r="D1903">
        <v>599</v>
      </c>
      <c r="E1903">
        <v>-0.17928085541320582</v>
      </c>
      <c r="F1903">
        <v>7.6275371041957918E-2</v>
      </c>
      <c r="G1903">
        <v>1.875111669145544E-2</v>
      </c>
      <c r="H1903" t="b">
        <v>0</v>
      </c>
      <c r="I1903" t="b">
        <v>0</v>
      </c>
      <c r="J1903" t="b">
        <v>0</v>
      </c>
    </row>
    <row r="1904" spans="1:10" hidden="1" x14ac:dyDescent="0.2">
      <c r="A1904" t="s">
        <v>728</v>
      </c>
      <c r="B1904" t="str">
        <f>VLOOKUP(Table16[[#This Row],[Metabolite ID]],Table18[],2,FALSE)</f>
        <v>1-(1-enyl-stearoyl)-2-linoleoyl-GPE (P-18:0/18:2)*</v>
      </c>
      <c r="C1904" t="s">
        <v>1121</v>
      </c>
      <c r="D1904">
        <v>599</v>
      </c>
      <c r="E1904">
        <v>-0.11200976551398689</v>
      </c>
      <c r="F1904">
        <v>0.27701804746973568</v>
      </c>
      <c r="G1904">
        <v>0.6861065220949587</v>
      </c>
      <c r="H1904" t="b">
        <v>0</v>
      </c>
      <c r="I1904" t="b">
        <v>0</v>
      </c>
      <c r="J1904" t="b">
        <v>0</v>
      </c>
    </row>
    <row r="1905" spans="1:10" hidden="1" x14ac:dyDescent="0.2">
      <c r="A1905" t="s">
        <v>728</v>
      </c>
      <c r="B1905" t="str">
        <f>VLOOKUP(Table16[[#This Row],[Metabolite ID]],Table18[],2,FALSE)</f>
        <v>1-(1-enyl-stearoyl)-2-linoleoyl-GPE (P-18:0/18:2)*</v>
      </c>
      <c r="C1905" t="s">
        <v>1122</v>
      </c>
      <c r="D1905">
        <v>599</v>
      </c>
      <c r="E1905">
        <v>-0.33125857250220836</v>
      </c>
      <c r="F1905">
        <v>0.19355873867392001</v>
      </c>
      <c r="G1905">
        <v>8.7523788303773345E-2</v>
      </c>
      <c r="H1905" t="b">
        <v>0</v>
      </c>
      <c r="I1905" t="b">
        <v>0</v>
      </c>
      <c r="J1905" t="b">
        <v>0</v>
      </c>
    </row>
    <row r="1906" spans="1:10" hidden="1" x14ac:dyDescent="0.2">
      <c r="A1906" t="s">
        <v>728</v>
      </c>
      <c r="B1906" t="str">
        <f>VLOOKUP(Table16[[#This Row],[Metabolite ID]],Table18[],2,FALSE)</f>
        <v>1-(1-enyl-stearoyl)-2-linoleoyl-GPE (P-18:0/18:2)*</v>
      </c>
      <c r="C1906" t="s">
        <v>1123</v>
      </c>
      <c r="D1906">
        <v>599</v>
      </c>
      <c r="E1906">
        <v>-0.23130671188182156</v>
      </c>
      <c r="F1906">
        <v>0.13520454061907825</v>
      </c>
      <c r="G1906">
        <v>8.7639188382612851E-2</v>
      </c>
      <c r="H1906" t="b">
        <v>0</v>
      </c>
      <c r="I1906" t="b">
        <v>0</v>
      </c>
      <c r="J1906" t="b">
        <v>0</v>
      </c>
    </row>
    <row r="1907" spans="1:10" x14ac:dyDescent="0.2">
      <c r="A1907" t="s">
        <v>472</v>
      </c>
      <c r="B1907" t="str">
        <f>VLOOKUP(Table16[[#This Row],[Metabolite ID]],Table18[],2,FALSE)</f>
        <v>X - 12411</v>
      </c>
      <c r="C1907" t="s">
        <v>1116</v>
      </c>
      <c r="D1907">
        <v>599</v>
      </c>
      <c r="E1907">
        <v>-0.13129404220788896</v>
      </c>
      <c r="F1907">
        <v>4.8651384869594146E-2</v>
      </c>
      <c r="G1907" s="6">
        <v>6.9617130726517523E-3</v>
      </c>
      <c r="H1907" t="b">
        <v>0</v>
      </c>
      <c r="I1907" t="b">
        <v>0</v>
      </c>
      <c r="J1907" t="b">
        <v>0</v>
      </c>
    </row>
    <row r="1908" spans="1:10" hidden="1" x14ac:dyDescent="0.2">
      <c r="A1908" t="s">
        <v>472</v>
      </c>
      <c r="B1908" t="str">
        <f>VLOOKUP(Table16[[#This Row],[Metabolite ID]],Table18[],2,FALSE)</f>
        <v>X - 12411</v>
      </c>
      <c r="C1908" t="s">
        <v>1117</v>
      </c>
      <c r="D1908">
        <v>599</v>
      </c>
      <c r="E1908">
        <v>-0.13129404220788896</v>
      </c>
      <c r="F1908">
        <v>4.7724859259354581E-2</v>
      </c>
      <c r="G1908">
        <v>5.9402416549712211E-3</v>
      </c>
      <c r="H1908" t="b">
        <v>0</v>
      </c>
      <c r="I1908" t="b">
        <v>0</v>
      </c>
      <c r="J1908" t="b">
        <v>0</v>
      </c>
    </row>
    <row r="1909" spans="1:10" hidden="1" x14ac:dyDescent="0.2">
      <c r="A1909" t="s">
        <v>472</v>
      </c>
      <c r="B1909" t="str">
        <f>VLOOKUP(Table16[[#This Row],[Metabolite ID]],Table18[],2,FALSE)</f>
        <v>X - 12411</v>
      </c>
      <c r="C1909" t="s">
        <v>1118</v>
      </c>
      <c r="D1909">
        <v>599</v>
      </c>
      <c r="E1909">
        <v>-0.13107991872196359</v>
      </c>
      <c r="F1909">
        <v>4.8193703935369703E-2</v>
      </c>
      <c r="G1909">
        <v>6.5310416742018632E-3</v>
      </c>
      <c r="H1909" t="b">
        <v>0</v>
      </c>
      <c r="I1909" t="b">
        <v>0</v>
      </c>
      <c r="J1909" t="b">
        <v>0</v>
      </c>
    </row>
    <row r="1910" spans="1:10" hidden="1" x14ac:dyDescent="0.2">
      <c r="A1910" t="s">
        <v>472</v>
      </c>
      <c r="B1910" t="str">
        <f>VLOOKUP(Table16[[#This Row],[Metabolite ID]],Table18[],2,FALSE)</f>
        <v>X - 12411</v>
      </c>
      <c r="C1910" t="s">
        <v>1119</v>
      </c>
      <c r="D1910">
        <v>599</v>
      </c>
      <c r="E1910">
        <v>-0.13888392857142856</v>
      </c>
      <c r="F1910">
        <v>7.3736385507734953E-2</v>
      </c>
      <c r="G1910">
        <v>5.9629983928505499E-2</v>
      </c>
      <c r="H1910" t="b">
        <v>0</v>
      </c>
      <c r="I1910" t="b">
        <v>0</v>
      </c>
      <c r="J1910" t="b">
        <v>0</v>
      </c>
    </row>
    <row r="1911" spans="1:10" hidden="1" x14ac:dyDescent="0.2">
      <c r="A1911" t="s">
        <v>472</v>
      </c>
      <c r="B1911" t="str">
        <f>VLOOKUP(Table16[[#This Row],[Metabolite ID]],Table18[],2,FALSE)</f>
        <v>X - 12411</v>
      </c>
      <c r="C1911" t="s">
        <v>1120</v>
      </c>
      <c r="D1911">
        <v>599</v>
      </c>
      <c r="E1911">
        <v>-0.16154455518560404</v>
      </c>
      <c r="F1911">
        <v>8.1323301221086608E-2</v>
      </c>
      <c r="G1911">
        <v>4.698353842157766E-2</v>
      </c>
      <c r="H1911" t="b">
        <v>0</v>
      </c>
      <c r="I1911" t="b">
        <v>0</v>
      </c>
      <c r="J1911" t="b">
        <v>0</v>
      </c>
    </row>
    <row r="1912" spans="1:10" hidden="1" x14ac:dyDescent="0.2">
      <c r="A1912" t="s">
        <v>472</v>
      </c>
      <c r="B1912" t="str">
        <f>VLOOKUP(Table16[[#This Row],[Metabolite ID]],Table18[],2,FALSE)</f>
        <v>X - 12411</v>
      </c>
      <c r="C1912" t="s">
        <v>1121</v>
      </c>
      <c r="D1912">
        <v>599</v>
      </c>
      <c r="E1912">
        <v>-0.13698438464492568</v>
      </c>
      <c r="F1912">
        <v>0.29131044398810463</v>
      </c>
      <c r="G1912">
        <v>0.63835853268979181</v>
      </c>
      <c r="H1912" t="b">
        <v>0</v>
      </c>
      <c r="I1912" t="b">
        <v>0</v>
      </c>
      <c r="J1912" t="b">
        <v>0</v>
      </c>
    </row>
    <row r="1913" spans="1:10" hidden="1" x14ac:dyDescent="0.2">
      <c r="A1913" t="s">
        <v>472</v>
      </c>
      <c r="B1913" t="str">
        <f>VLOOKUP(Table16[[#This Row],[Metabolite ID]],Table18[],2,FALSE)</f>
        <v>X - 12411</v>
      </c>
      <c r="C1913" t="s">
        <v>1122</v>
      </c>
      <c r="D1913">
        <v>599</v>
      </c>
      <c r="E1913">
        <v>-0.11768830601836111</v>
      </c>
      <c r="F1913">
        <v>0.16165732693801557</v>
      </c>
      <c r="G1913">
        <v>0.46689183256751354</v>
      </c>
      <c r="H1913" t="b">
        <v>0</v>
      </c>
      <c r="I1913" t="b">
        <v>0</v>
      </c>
      <c r="J1913" t="b">
        <v>0</v>
      </c>
    </row>
    <row r="1914" spans="1:10" hidden="1" x14ac:dyDescent="0.2">
      <c r="A1914" t="s">
        <v>472</v>
      </c>
      <c r="B1914" t="str">
        <f>VLOOKUP(Table16[[#This Row],[Metabolite ID]],Table18[],2,FALSE)</f>
        <v>X - 12411</v>
      </c>
      <c r="C1914" t="s">
        <v>1123</v>
      </c>
      <c r="D1914">
        <v>599</v>
      </c>
      <c r="E1914">
        <v>-0.26765341153688804</v>
      </c>
      <c r="F1914">
        <v>0.13475185710585205</v>
      </c>
      <c r="G1914">
        <v>4.7460308544026088E-2</v>
      </c>
      <c r="H1914" t="b">
        <v>0</v>
      </c>
      <c r="I1914" t="b">
        <v>0</v>
      </c>
      <c r="J1914" t="b">
        <v>0</v>
      </c>
    </row>
    <row r="1915" spans="1:10" x14ac:dyDescent="0.2">
      <c r="A1915" t="s">
        <v>105</v>
      </c>
      <c r="B1915" t="str">
        <f>VLOOKUP(Table16[[#This Row],[Metabolite ID]],Table18[],2,FALSE)</f>
        <v>imidazole lactate</v>
      </c>
      <c r="C1915" t="s">
        <v>1116</v>
      </c>
      <c r="D1915">
        <v>599</v>
      </c>
      <c r="E1915">
        <v>-0.13250555470943537</v>
      </c>
      <c r="F1915">
        <v>4.9145428427886391E-2</v>
      </c>
      <c r="G1915" s="6">
        <v>7.0137039147048826E-3</v>
      </c>
      <c r="H1915" t="b">
        <v>0</v>
      </c>
      <c r="I1915" t="b">
        <v>0</v>
      </c>
      <c r="J1915" t="b">
        <v>0</v>
      </c>
    </row>
    <row r="1916" spans="1:10" hidden="1" x14ac:dyDescent="0.2">
      <c r="A1916" t="s">
        <v>105</v>
      </c>
      <c r="B1916" t="str">
        <f>VLOOKUP(Table16[[#This Row],[Metabolite ID]],Table18[],2,FALSE)</f>
        <v>imidazole lactate</v>
      </c>
      <c r="C1916" t="s">
        <v>1117</v>
      </c>
      <c r="D1916">
        <v>599</v>
      </c>
      <c r="E1916">
        <v>-0.13250555470943537</v>
      </c>
      <c r="F1916">
        <v>4.7787669727258404E-2</v>
      </c>
      <c r="G1916">
        <v>5.5576608743106758E-3</v>
      </c>
      <c r="H1916" t="b">
        <v>0</v>
      </c>
      <c r="I1916" t="b">
        <v>0</v>
      </c>
      <c r="J1916" t="b">
        <v>0</v>
      </c>
    </row>
    <row r="1917" spans="1:10" hidden="1" x14ac:dyDescent="0.2">
      <c r="A1917" t="s">
        <v>105</v>
      </c>
      <c r="B1917" t="str">
        <f>VLOOKUP(Table16[[#This Row],[Metabolite ID]],Table18[],2,FALSE)</f>
        <v>imidazole lactate</v>
      </c>
      <c r="C1917" t="s">
        <v>1118</v>
      </c>
      <c r="D1917">
        <v>599</v>
      </c>
      <c r="E1917">
        <v>-0.13220971033066217</v>
      </c>
      <c r="F1917">
        <v>4.8253246624232561E-2</v>
      </c>
      <c r="G1917">
        <v>6.1455400589075504E-3</v>
      </c>
      <c r="H1917" t="b">
        <v>0</v>
      </c>
      <c r="I1917" t="b">
        <v>0</v>
      </c>
      <c r="J1917" t="b">
        <v>0</v>
      </c>
    </row>
    <row r="1918" spans="1:10" hidden="1" x14ac:dyDescent="0.2">
      <c r="A1918" t="s">
        <v>105</v>
      </c>
      <c r="B1918" t="str">
        <f>VLOOKUP(Table16[[#This Row],[Metabolite ID]],Table18[],2,FALSE)</f>
        <v>imidazole lactate</v>
      </c>
      <c r="C1918" t="s">
        <v>1119</v>
      </c>
      <c r="D1918">
        <v>599</v>
      </c>
      <c r="E1918">
        <v>-0.15311858407079648</v>
      </c>
      <c r="F1918">
        <v>7.2932105062988167E-2</v>
      </c>
      <c r="G1918">
        <v>3.577571011398737E-2</v>
      </c>
      <c r="H1918" t="b">
        <v>0</v>
      </c>
      <c r="I1918" t="b">
        <v>0</v>
      </c>
      <c r="J1918" t="b">
        <v>0</v>
      </c>
    </row>
    <row r="1919" spans="1:10" hidden="1" x14ac:dyDescent="0.2">
      <c r="A1919" t="s">
        <v>105</v>
      </c>
      <c r="B1919" t="str">
        <f>VLOOKUP(Table16[[#This Row],[Metabolite ID]],Table18[],2,FALSE)</f>
        <v>imidazole lactate</v>
      </c>
      <c r="C1919" t="s">
        <v>1120</v>
      </c>
      <c r="D1919">
        <v>599</v>
      </c>
      <c r="E1919">
        <v>-0.15345878081654271</v>
      </c>
      <c r="F1919">
        <v>8.4955629963040888E-2</v>
      </c>
      <c r="G1919">
        <v>7.086519561145932E-2</v>
      </c>
      <c r="H1919" t="b">
        <v>0</v>
      </c>
      <c r="I1919" t="b">
        <v>0</v>
      </c>
      <c r="J1919" t="b">
        <v>0</v>
      </c>
    </row>
    <row r="1920" spans="1:10" hidden="1" x14ac:dyDescent="0.2">
      <c r="A1920" t="s">
        <v>105</v>
      </c>
      <c r="B1920" t="str">
        <f>VLOOKUP(Table16[[#This Row],[Metabolite ID]],Table18[],2,FALSE)</f>
        <v>imidazole lactate</v>
      </c>
      <c r="C1920" t="s">
        <v>1121</v>
      </c>
      <c r="D1920">
        <v>599</v>
      </c>
      <c r="E1920">
        <v>4.7831593526259653E-2</v>
      </c>
      <c r="F1920">
        <v>0.29184529643994311</v>
      </c>
      <c r="G1920">
        <v>0.86987023562380195</v>
      </c>
      <c r="H1920" t="b">
        <v>0</v>
      </c>
      <c r="I1920" t="b">
        <v>0</v>
      </c>
      <c r="J1920" t="b">
        <v>0</v>
      </c>
    </row>
    <row r="1921" spans="1:10" hidden="1" x14ac:dyDescent="0.2">
      <c r="A1921" t="s">
        <v>105</v>
      </c>
      <c r="B1921" t="str">
        <f>VLOOKUP(Table16[[#This Row],[Metabolite ID]],Table18[],2,FALSE)</f>
        <v>imidazole lactate</v>
      </c>
      <c r="C1921" t="s">
        <v>1122</v>
      </c>
      <c r="D1921">
        <v>599</v>
      </c>
      <c r="E1921">
        <v>-8.4761287271685859E-2</v>
      </c>
      <c r="F1921">
        <v>0.20678385697668655</v>
      </c>
      <c r="G1921">
        <v>0.68202403067758621</v>
      </c>
      <c r="H1921" t="b">
        <v>0</v>
      </c>
      <c r="I1921" t="b">
        <v>0</v>
      </c>
      <c r="J1921" t="b">
        <v>0</v>
      </c>
    </row>
    <row r="1922" spans="1:10" hidden="1" x14ac:dyDescent="0.2">
      <c r="A1922" t="s">
        <v>105</v>
      </c>
      <c r="B1922" t="str">
        <f>VLOOKUP(Table16[[#This Row],[Metabolite ID]],Table18[],2,FALSE)</f>
        <v>imidazole lactate</v>
      </c>
      <c r="C1922" t="s">
        <v>1123</v>
      </c>
      <c r="D1922">
        <v>599</v>
      </c>
      <c r="E1922">
        <v>-0.16132779922781901</v>
      </c>
      <c r="F1922">
        <v>0.1362581602481264</v>
      </c>
      <c r="G1922">
        <v>0.23688966333839107</v>
      </c>
      <c r="H1922" t="b">
        <v>0</v>
      </c>
      <c r="I1922" t="b">
        <v>0</v>
      </c>
      <c r="J1922" t="b">
        <v>0</v>
      </c>
    </row>
    <row r="1923" spans="1:10" x14ac:dyDescent="0.2">
      <c r="A1923" t="s">
        <v>234</v>
      </c>
      <c r="B1923" t="str">
        <f>VLOOKUP(Table16[[#This Row],[Metabolite ID]],Table18[],2,FALSE)</f>
        <v>campesterol</v>
      </c>
      <c r="C1923" t="s">
        <v>1116</v>
      </c>
      <c r="D1923">
        <v>598</v>
      </c>
      <c r="E1923">
        <v>-0.1762177985127486</v>
      </c>
      <c r="F1923">
        <v>6.5695129254915954E-2</v>
      </c>
      <c r="G1923" s="6">
        <v>7.3105370007318406E-3</v>
      </c>
      <c r="H1923" t="b">
        <v>0</v>
      </c>
      <c r="I1923" t="b">
        <v>0</v>
      </c>
      <c r="J1923" t="b">
        <v>0</v>
      </c>
    </row>
    <row r="1924" spans="1:10" hidden="1" x14ac:dyDescent="0.2">
      <c r="A1924" t="s">
        <v>234</v>
      </c>
      <c r="B1924" t="str">
        <f>VLOOKUP(Table16[[#This Row],[Metabolite ID]],Table18[],2,FALSE)</f>
        <v>campesterol</v>
      </c>
      <c r="C1924" t="s">
        <v>1117</v>
      </c>
      <c r="D1924">
        <v>598</v>
      </c>
      <c r="E1924">
        <v>-0.1762177985127486</v>
      </c>
      <c r="F1924">
        <v>6.332415559335651E-2</v>
      </c>
      <c r="G1924">
        <v>5.3893751486354807E-3</v>
      </c>
      <c r="H1924" t="b">
        <v>0</v>
      </c>
      <c r="I1924" t="b">
        <v>0</v>
      </c>
      <c r="J1924" t="b">
        <v>0</v>
      </c>
    </row>
    <row r="1925" spans="1:10" hidden="1" x14ac:dyDescent="0.2">
      <c r="A1925" t="s">
        <v>234</v>
      </c>
      <c r="B1925" t="str">
        <f>VLOOKUP(Table16[[#This Row],[Metabolite ID]],Table18[],2,FALSE)</f>
        <v>campesterol</v>
      </c>
      <c r="C1925" t="s">
        <v>1118</v>
      </c>
      <c r="D1925">
        <v>598</v>
      </c>
      <c r="E1925">
        <v>-0.17556524434332341</v>
      </c>
      <c r="F1925">
        <v>6.3969044445531281E-2</v>
      </c>
      <c r="G1925">
        <v>6.0596799313178164E-3</v>
      </c>
      <c r="H1925" t="b">
        <v>0</v>
      </c>
      <c r="I1925" t="b">
        <v>0</v>
      </c>
      <c r="J1925" t="b">
        <v>0</v>
      </c>
    </row>
    <row r="1926" spans="1:10" hidden="1" x14ac:dyDescent="0.2">
      <c r="A1926" t="s">
        <v>234</v>
      </c>
      <c r="B1926" t="str">
        <f>VLOOKUP(Table16[[#This Row],[Metabolite ID]],Table18[],2,FALSE)</f>
        <v>campesterol</v>
      </c>
      <c r="C1926" t="s">
        <v>1119</v>
      </c>
      <c r="D1926">
        <v>598</v>
      </c>
      <c r="E1926">
        <v>-0.17492039898132411</v>
      </c>
      <c r="F1926">
        <v>9.6897104094586101E-2</v>
      </c>
      <c r="G1926">
        <v>7.1040571240879424E-2</v>
      </c>
      <c r="H1926" t="b">
        <v>0</v>
      </c>
      <c r="I1926" t="b">
        <v>0</v>
      </c>
      <c r="J1926" t="b">
        <v>0</v>
      </c>
    </row>
    <row r="1927" spans="1:10" hidden="1" x14ac:dyDescent="0.2">
      <c r="A1927" t="s">
        <v>234</v>
      </c>
      <c r="B1927" t="str">
        <f>VLOOKUP(Table16[[#This Row],[Metabolite ID]],Table18[],2,FALSE)</f>
        <v>campesterol</v>
      </c>
      <c r="C1927" t="s">
        <v>1120</v>
      </c>
      <c r="D1927">
        <v>598</v>
      </c>
      <c r="E1927">
        <v>-0.18083890564433738</v>
      </c>
      <c r="F1927">
        <v>0.10624163501294416</v>
      </c>
      <c r="G1927">
        <v>8.872777050641785E-2</v>
      </c>
      <c r="H1927" t="b">
        <v>0</v>
      </c>
      <c r="I1927" t="b">
        <v>0</v>
      </c>
      <c r="J1927" t="b">
        <v>0</v>
      </c>
    </row>
    <row r="1928" spans="1:10" hidden="1" x14ac:dyDescent="0.2">
      <c r="A1928" t="s">
        <v>234</v>
      </c>
      <c r="B1928" t="str">
        <f>VLOOKUP(Table16[[#This Row],[Metabolite ID]],Table18[],2,FALSE)</f>
        <v>campesterol</v>
      </c>
      <c r="C1928" t="s">
        <v>1121</v>
      </c>
      <c r="D1928">
        <v>598</v>
      </c>
      <c r="E1928">
        <v>0.32730280141797685</v>
      </c>
      <c r="F1928">
        <v>0.37613829698687451</v>
      </c>
      <c r="G1928">
        <v>0.38455936606508223</v>
      </c>
      <c r="H1928" t="b">
        <v>0</v>
      </c>
      <c r="I1928" t="b">
        <v>0</v>
      </c>
      <c r="J1928" t="b">
        <v>0</v>
      </c>
    </row>
    <row r="1929" spans="1:10" hidden="1" x14ac:dyDescent="0.2">
      <c r="A1929" t="s">
        <v>234</v>
      </c>
      <c r="B1929" t="str">
        <f>VLOOKUP(Table16[[#This Row],[Metabolite ID]],Table18[],2,FALSE)</f>
        <v>campesterol</v>
      </c>
      <c r="C1929" t="s">
        <v>1122</v>
      </c>
      <c r="D1929">
        <v>598</v>
      </c>
      <c r="E1929">
        <v>-0.118045380670325</v>
      </c>
      <c r="F1929">
        <v>0.26180068234590076</v>
      </c>
      <c r="G1929">
        <v>0.65222685074400288</v>
      </c>
      <c r="H1929" t="b">
        <v>0</v>
      </c>
      <c r="I1929" t="b">
        <v>0</v>
      </c>
      <c r="J1929" t="b">
        <v>0</v>
      </c>
    </row>
    <row r="1930" spans="1:10" hidden="1" x14ac:dyDescent="0.2">
      <c r="A1930" t="s">
        <v>234</v>
      </c>
      <c r="B1930" t="str">
        <f>VLOOKUP(Table16[[#This Row],[Metabolite ID]],Table18[],2,FALSE)</f>
        <v>campesterol</v>
      </c>
      <c r="C1930" t="s">
        <v>1123</v>
      </c>
      <c r="D1930">
        <v>598</v>
      </c>
      <c r="E1930">
        <v>-0.15127980293802337</v>
      </c>
      <c r="F1930">
        <v>0.18464346337272619</v>
      </c>
      <c r="G1930">
        <v>0.41293840263619153</v>
      </c>
      <c r="H1930" t="b">
        <v>0</v>
      </c>
      <c r="I1930" t="b">
        <v>0</v>
      </c>
      <c r="J1930" t="b">
        <v>0</v>
      </c>
    </row>
    <row r="1931" spans="1:10" x14ac:dyDescent="0.2">
      <c r="A1931" t="s">
        <v>267</v>
      </c>
      <c r="B1931" t="str">
        <f>VLOOKUP(Table16[[#This Row],[Metabolite ID]],Table18[],2,FALSE)</f>
        <v>1-oleoyl-GPE (18:1)</v>
      </c>
      <c r="C1931" t="s">
        <v>1116</v>
      </c>
      <c r="D1931">
        <v>599</v>
      </c>
      <c r="E1931">
        <v>-0.12805882832789001</v>
      </c>
      <c r="F1931">
        <v>4.7747492757665322E-2</v>
      </c>
      <c r="G1931" s="6">
        <v>7.318321808819664E-3</v>
      </c>
      <c r="H1931" t="b">
        <v>0</v>
      </c>
      <c r="I1931" t="b">
        <v>0</v>
      </c>
      <c r="J1931" t="b">
        <v>0</v>
      </c>
    </row>
    <row r="1932" spans="1:10" hidden="1" x14ac:dyDescent="0.2">
      <c r="A1932" t="s">
        <v>267</v>
      </c>
      <c r="B1932" t="str">
        <f>VLOOKUP(Table16[[#This Row],[Metabolite ID]],Table18[],2,FALSE)</f>
        <v>1-oleoyl-GPE (18:1)</v>
      </c>
      <c r="C1932" t="s">
        <v>1117</v>
      </c>
      <c r="D1932">
        <v>599</v>
      </c>
      <c r="E1932">
        <v>-0.12805882832789001</v>
      </c>
      <c r="F1932">
        <v>4.7747492757665322E-2</v>
      </c>
      <c r="G1932">
        <v>7.318321808819664E-3</v>
      </c>
      <c r="H1932" t="b">
        <v>0</v>
      </c>
      <c r="I1932" t="b">
        <v>0</v>
      </c>
      <c r="J1932" t="b">
        <v>0</v>
      </c>
    </row>
    <row r="1933" spans="1:10" hidden="1" x14ac:dyDescent="0.2">
      <c r="A1933" t="s">
        <v>267</v>
      </c>
      <c r="B1933" t="str">
        <f>VLOOKUP(Table16[[#This Row],[Metabolite ID]],Table18[],2,FALSE)</f>
        <v>1-oleoyl-GPE (18:1)</v>
      </c>
      <c r="C1933" t="s">
        <v>1118</v>
      </c>
      <c r="D1933">
        <v>599</v>
      </c>
      <c r="E1933">
        <v>-0.12776742231137089</v>
      </c>
      <c r="F1933">
        <v>4.8184668552884231E-2</v>
      </c>
      <c r="G1933">
        <v>8.0106683532617309E-3</v>
      </c>
      <c r="H1933" t="b">
        <v>0</v>
      </c>
      <c r="I1933" t="b">
        <v>0</v>
      </c>
      <c r="J1933" t="b">
        <v>0</v>
      </c>
    </row>
    <row r="1934" spans="1:10" hidden="1" x14ac:dyDescent="0.2">
      <c r="A1934" t="s">
        <v>267</v>
      </c>
      <c r="B1934" t="str">
        <f>VLOOKUP(Table16[[#This Row],[Metabolite ID]],Table18[],2,FALSE)</f>
        <v>1-oleoyl-GPE (18:1)</v>
      </c>
      <c r="C1934" t="s">
        <v>1119</v>
      </c>
      <c r="D1934">
        <v>599</v>
      </c>
      <c r="E1934">
        <v>-0.12872083333333334</v>
      </c>
      <c r="F1934">
        <v>7.0375223158759437E-2</v>
      </c>
      <c r="G1934">
        <v>6.7389922948013894E-2</v>
      </c>
      <c r="H1934" t="b">
        <v>0</v>
      </c>
      <c r="I1934" t="b">
        <v>0</v>
      </c>
      <c r="J1934" t="b">
        <v>0</v>
      </c>
    </row>
    <row r="1935" spans="1:10" hidden="1" x14ac:dyDescent="0.2">
      <c r="A1935" t="s">
        <v>267</v>
      </c>
      <c r="B1935" t="str">
        <f>VLOOKUP(Table16[[#This Row],[Metabolite ID]],Table18[],2,FALSE)</f>
        <v>1-oleoyl-GPE (18:1)</v>
      </c>
      <c r="C1935" t="s">
        <v>1120</v>
      </c>
      <c r="D1935">
        <v>599</v>
      </c>
      <c r="E1935">
        <v>-0.17820526150306734</v>
      </c>
      <c r="F1935">
        <v>7.5213063960982929E-2</v>
      </c>
      <c r="G1935">
        <v>1.7819901559059763E-2</v>
      </c>
      <c r="H1935" t="b">
        <v>0</v>
      </c>
      <c r="I1935" t="b">
        <v>0</v>
      </c>
      <c r="J1935" t="b">
        <v>0</v>
      </c>
    </row>
    <row r="1936" spans="1:10" hidden="1" x14ac:dyDescent="0.2">
      <c r="A1936" t="s">
        <v>267</v>
      </c>
      <c r="B1936" t="str">
        <f>VLOOKUP(Table16[[#This Row],[Metabolite ID]],Table18[],2,FALSE)</f>
        <v>1-oleoyl-GPE (18:1)</v>
      </c>
      <c r="C1936" t="s">
        <v>1121</v>
      </c>
      <c r="D1936">
        <v>599</v>
      </c>
      <c r="E1936">
        <v>-5.0503577541111788E-2</v>
      </c>
      <c r="F1936">
        <v>0.28750240876977168</v>
      </c>
      <c r="G1936">
        <v>0.86061805585667006</v>
      </c>
      <c r="H1936" t="b">
        <v>0</v>
      </c>
      <c r="I1936" t="b">
        <v>0</v>
      </c>
      <c r="J1936" t="b">
        <v>0</v>
      </c>
    </row>
    <row r="1937" spans="1:10" hidden="1" x14ac:dyDescent="0.2">
      <c r="A1937" t="s">
        <v>267</v>
      </c>
      <c r="B1937" t="str">
        <f>VLOOKUP(Table16[[#This Row],[Metabolite ID]],Table18[],2,FALSE)</f>
        <v>1-oleoyl-GPE (18:1)</v>
      </c>
      <c r="C1937" t="s">
        <v>1122</v>
      </c>
      <c r="D1937">
        <v>599</v>
      </c>
      <c r="E1937">
        <v>-0.14753417075265762</v>
      </c>
      <c r="F1937">
        <v>0.17573245075869243</v>
      </c>
      <c r="G1937">
        <v>0.40150265136006957</v>
      </c>
      <c r="H1937" t="b">
        <v>0</v>
      </c>
      <c r="I1937" t="b">
        <v>0</v>
      </c>
      <c r="J1937" t="b">
        <v>0</v>
      </c>
    </row>
    <row r="1938" spans="1:10" hidden="1" x14ac:dyDescent="0.2">
      <c r="A1938" t="s">
        <v>267</v>
      </c>
      <c r="B1938" t="str">
        <f>VLOOKUP(Table16[[#This Row],[Metabolite ID]],Table18[],2,FALSE)</f>
        <v>1-oleoyl-GPE (18:1)</v>
      </c>
      <c r="C1938" t="s">
        <v>1123</v>
      </c>
      <c r="D1938">
        <v>599</v>
      </c>
      <c r="E1938">
        <v>-0.21158562555158963</v>
      </c>
      <c r="F1938">
        <v>0.13227160884932507</v>
      </c>
      <c r="G1938">
        <v>0.11020974913277108</v>
      </c>
      <c r="H1938" t="b">
        <v>0</v>
      </c>
      <c r="I1938" t="b">
        <v>0</v>
      </c>
      <c r="J1938" t="b">
        <v>0</v>
      </c>
    </row>
    <row r="1939" spans="1:10" x14ac:dyDescent="0.2">
      <c r="A1939" t="s">
        <v>65</v>
      </c>
      <c r="B1939" t="str">
        <f>VLOOKUP(Table16[[#This Row],[Metabolite ID]],Table18[],2,FALSE)</f>
        <v>N-acetylmethionine</v>
      </c>
      <c r="C1939" t="s">
        <v>1116</v>
      </c>
      <c r="D1939">
        <v>599</v>
      </c>
      <c r="E1939">
        <v>-0.13422716060736223</v>
      </c>
      <c r="F1939">
        <v>5.0210874661384054E-2</v>
      </c>
      <c r="G1939" s="6">
        <v>7.5116052540879514E-3</v>
      </c>
      <c r="H1939" t="b">
        <v>0</v>
      </c>
      <c r="I1939" t="b">
        <v>0</v>
      </c>
      <c r="J1939" t="b">
        <v>0</v>
      </c>
    </row>
    <row r="1940" spans="1:10" hidden="1" x14ac:dyDescent="0.2">
      <c r="A1940" t="s">
        <v>65</v>
      </c>
      <c r="B1940" t="str">
        <f>VLOOKUP(Table16[[#This Row],[Metabolite ID]],Table18[],2,FALSE)</f>
        <v>N-acetylmethionine</v>
      </c>
      <c r="C1940" t="s">
        <v>1117</v>
      </c>
      <c r="D1940">
        <v>599</v>
      </c>
      <c r="E1940">
        <v>-0.13422716060736223</v>
      </c>
      <c r="F1940">
        <v>4.7760070377255465E-2</v>
      </c>
      <c r="G1940">
        <v>4.9472691016057098E-3</v>
      </c>
      <c r="H1940" t="b">
        <v>0</v>
      </c>
      <c r="I1940" t="b">
        <v>0</v>
      </c>
      <c r="J1940" t="b">
        <v>0</v>
      </c>
    </row>
    <row r="1941" spans="1:10" hidden="1" x14ac:dyDescent="0.2">
      <c r="A1941" t="s">
        <v>65</v>
      </c>
      <c r="B1941" t="str">
        <f>VLOOKUP(Table16[[#This Row],[Metabolite ID]],Table18[],2,FALSE)</f>
        <v>N-acetylmethionine</v>
      </c>
      <c r="C1941" t="s">
        <v>1118</v>
      </c>
      <c r="D1941">
        <v>599</v>
      </c>
      <c r="E1941">
        <v>-0.1339550110687634</v>
      </c>
      <c r="F1941">
        <v>4.8258721786824735E-2</v>
      </c>
      <c r="G1941">
        <v>5.5071506514322421E-3</v>
      </c>
      <c r="H1941" t="b">
        <v>0</v>
      </c>
      <c r="I1941" t="b">
        <v>0</v>
      </c>
      <c r="J1941" t="b">
        <v>0</v>
      </c>
    </row>
    <row r="1942" spans="1:10" hidden="1" x14ac:dyDescent="0.2">
      <c r="A1942" t="s">
        <v>65</v>
      </c>
      <c r="B1942" t="str">
        <f>VLOOKUP(Table16[[#This Row],[Metabolite ID]],Table18[],2,FALSE)</f>
        <v>N-acetylmethionine</v>
      </c>
      <c r="C1942" t="s">
        <v>1119</v>
      </c>
      <c r="D1942">
        <v>599</v>
      </c>
      <c r="E1942">
        <v>-0.19929203539823012</v>
      </c>
      <c r="F1942">
        <v>7.6305617093711961E-2</v>
      </c>
      <c r="G1942">
        <v>9.0077199363544809E-3</v>
      </c>
      <c r="H1942" t="b">
        <v>0</v>
      </c>
      <c r="I1942" t="b">
        <v>0</v>
      </c>
      <c r="J1942" t="b">
        <v>0</v>
      </c>
    </row>
    <row r="1943" spans="1:10" hidden="1" x14ac:dyDescent="0.2">
      <c r="A1943" t="s">
        <v>65</v>
      </c>
      <c r="B1943" t="str">
        <f>VLOOKUP(Table16[[#This Row],[Metabolite ID]],Table18[],2,FALSE)</f>
        <v>N-acetylmethionine</v>
      </c>
      <c r="C1943" t="s">
        <v>1120</v>
      </c>
      <c r="D1943">
        <v>599</v>
      </c>
      <c r="E1943">
        <v>-0.18594290126606292</v>
      </c>
      <c r="F1943">
        <v>7.7057833200707693E-2</v>
      </c>
      <c r="G1943">
        <v>1.5820495916031272E-2</v>
      </c>
      <c r="H1943" t="b">
        <v>0</v>
      </c>
      <c r="I1943" t="b">
        <v>0</v>
      </c>
      <c r="J1943" t="b">
        <v>0</v>
      </c>
    </row>
    <row r="1944" spans="1:10" hidden="1" x14ac:dyDescent="0.2">
      <c r="A1944" t="s">
        <v>65</v>
      </c>
      <c r="B1944" t="str">
        <f>VLOOKUP(Table16[[#This Row],[Metabolite ID]],Table18[],2,FALSE)</f>
        <v>N-acetylmethionine</v>
      </c>
      <c r="C1944" t="s">
        <v>1121</v>
      </c>
      <c r="D1944">
        <v>599</v>
      </c>
      <c r="E1944">
        <v>-0.33525424479588128</v>
      </c>
      <c r="F1944">
        <v>0.2806887440161342</v>
      </c>
      <c r="G1944">
        <v>0.23279561330662402</v>
      </c>
      <c r="H1944" t="b">
        <v>0</v>
      </c>
      <c r="I1944" t="b">
        <v>0</v>
      </c>
      <c r="J1944" t="b">
        <v>0</v>
      </c>
    </row>
    <row r="1945" spans="1:10" hidden="1" x14ac:dyDescent="0.2">
      <c r="A1945" t="s">
        <v>65</v>
      </c>
      <c r="B1945" t="str">
        <f>VLOOKUP(Table16[[#This Row],[Metabolite ID]],Table18[],2,FALSE)</f>
        <v>N-acetylmethionine</v>
      </c>
      <c r="C1945" t="s">
        <v>1122</v>
      </c>
      <c r="D1945">
        <v>599</v>
      </c>
      <c r="E1945">
        <v>-0.20283041371207755</v>
      </c>
      <c r="F1945">
        <v>0.17515739874820052</v>
      </c>
      <c r="G1945">
        <v>0.24733062808667566</v>
      </c>
      <c r="H1945" t="b">
        <v>0</v>
      </c>
      <c r="I1945" t="b">
        <v>0</v>
      </c>
      <c r="J1945" t="b">
        <v>0</v>
      </c>
    </row>
    <row r="1946" spans="1:10" hidden="1" x14ac:dyDescent="0.2">
      <c r="A1946" t="s">
        <v>65</v>
      </c>
      <c r="B1946" t="str">
        <f>VLOOKUP(Table16[[#This Row],[Metabolite ID]],Table18[],2,FALSE)</f>
        <v>N-acetylmethionine</v>
      </c>
      <c r="C1946" t="s">
        <v>1123</v>
      </c>
      <c r="D1946">
        <v>599</v>
      </c>
      <c r="E1946">
        <v>-7.8859166806999142E-2</v>
      </c>
      <c r="F1946">
        <v>0.13924950762333885</v>
      </c>
      <c r="G1946">
        <v>0.57139208475895775</v>
      </c>
      <c r="H1946" t="b">
        <v>0</v>
      </c>
      <c r="I1946" t="b">
        <v>0</v>
      </c>
      <c r="J1946" t="b">
        <v>0</v>
      </c>
    </row>
    <row r="1947" spans="1:10" x14ac:dyDescent="0.2">
      <c r="A1947" t="s">
        <v>32</v>
      </c>
      <c r="B1947" t="str">
        <f>VLOOKUP(Table16[[#This Row],[Metabolite ID]],Table18[],2,FALSE)</f>
        <v>caffeine</v>
      </c>
      <c r="C1947" t="s">
        <v>1116</v>
      </c>
      <c r="D1947">
        <v>599</v>
      </c>
      <c r="E1947">
        <v>0.12969904080354486</v>
      </c>
      <c r="F1947">
        <v>4.8731387023806444E-2</v>
      </c>
      <c r="G1947" s="6">
        <v>7.7791186994108476E-3</v>
      </c>
      <c r="H1947" t="b">
        <v>0</v>
      </c>
      <c r="I1947" t="b">
        <v>0</v>
      </c>
      <c r="J1947" t="b">
        <v>0</v>
      </c>
    </row>
    <row r="1948" spans="1:10" hidden="1" x14ac:dyDescent="0.2">
      <c r="A1948" t="s">
        <v>32</v>
      </c>
      <c r="B1948" t="str">
        <f>VLOOKUP(Table16[[#This Row],[Metabolite ID]],Table18[],2,FALSE)</f>
        <v>caffeine</v>
      </c>
      <c r="C1948" t="s">
        <v>1117</v>
      </c>
      <c r="D1948">
        <v>599</v>
      </c>
      <c r="E1948">
        <v>0.12969904080354486</v>
      </c>
      <c r="F1948">
        <v>4.8027804844553733E-2</v>
      </c>
      <c r="G1948">
        <v>6.9235537153033763E-3</v>
      </c>
      <c r="H1948" t="b">
        <v>0</v>
      </c>
      <c r="I1948" t="b">
        <v>0</v>
      </c>
      <c r="J1948" t="b">
        <v>0</v>
      </c>
    </row>
    <row r="1949" spans="1:10" hidden="1" x14ac:dyDescent="0.2">
      <c r="A1949" t="s">
        <v>32</v>
      </c>
      <c r="B1949" t="str">
        <f>VLOOKUP(Table16[[#This Row],[Metabolite ID]],Table18[],2,FALSE)</f>
        <v>caffeine</v>
      </c>
      <c r="C1949" t="s">
        <v>1118</v>
      </c>
      <c r="D1949">
        <v>599</v>
      </c>
      <c r="E1949">
        <v>0.13112836303743405</v>
      </c>
      <c r="F1949">
        <v>4.8485604873185179E-2</v>
      </c>
      <c r="G1949">
        <v>6.841132678188787E-3</v>
      </c>
      <c r="H1949" t="b">
        <v>0</v>
      </c>
      <c r="I1949" t="b">
        <v>0</v>
      </c>
      <c r="J1949" t="b">
        <v>0</v>
      </c>
    </row>
    <row r="1950" spans="1:10" hidden="1" x14ac:dyDescent="0.2">
      <c r="A1950" t="s">
        <v>32</v>
      </c>
      <c r="B1950" t="str">
        <f>VLOOKUP(Table16[[#This Row],[Metabolite ID]],Table18[],2,FALSE)</f>
        <v>caffeine</v>
      </c>
      <c r="C1950" t="s">
        <v>1119</v>
      </c>
      <c r="D1950">
        <v>599</v>
      </c>
      <c r="E1950">
        <v>0.15145942028985507</v>
      </c>
      <c r="F1950">
        <v>7.5078819912593853E-2</v>
      </c>
      <c r="G1950">
        <v>4.3660163871298091E-2</v>
      </c>
      <c r="H1950" t="b">
        <v>0</v>
      </c>
      <c r="I1950" t="b">
        <v>0</v>
      </c>
      <c r="J1950" t="b">
        <v>0</v>
      </c>
    </row>
    <row r="1951" spans="1:10" hidden="1" x14ac:dyDescent="0.2">
      <c r="A1951" t="s">
        <v>32</v>
      </c>
      <c r="B1951" t="str">
        <f>VLOOKUP(Table16[[#This Row],[Metabolite ID]],Table18[],2,FALSE)</f>
        <v>caffeine</v>
      </c>
      <c r="C1951" t="s">
        <v>1120</v>
      </c>
      <c r="D1951">
        <v>599</v>
      </c>
      <c r="E1951">
        <v>0.15857037575623573</v>
      </c>
      <c r="F1951">
        <v>8.3174530031596861E-2</v>
      </c>
      <c r="G1951">
        <v>5.6588273305761015E-2</v>
      </c>
      <c r="H1951" t="b">
        <v>0</v>
      </c>
      <c r="I1951" t="b">
        <v>0</v>
      </c>
      <c r="J1951" t="b">
        <v>0</v>
      </c>
    </row>
    <row r="1952" spans="1:10" hidden="1" x14ac:dyDescent="0.2">
      <c r="A1952" t="s">
        <v>32</v>
      </c>
      <c r="B1952" t="str">
        <f>VLOOKUP(Table16[[#This Row],[Metabolite ID]],Table18[],2,FALSE)</f>
        <v>caffeine</v>
      </c>
      <c r="C1952" t="s">
        <v>1121</v>
      </c>
      <c r="D1952">
        <v>599</v>
      </c>
      <c r="E1952">
        <v>0.39009135883528234</v>
      </c>
      <c r="F1952">
        <v>0.28455196002962774</v>
      </c>
      <c r="G1952">
        <v>0.17092142439429031</v>
      </c>
      <c r="H1952" t="b">
        <v>0</v>
      </c>
      <c r="I1952" t="b">
        <v>0</v>
      </c>
      <c r="J1952" t="b">
        <v>0</v>
      </c>
    </row>
    <row r="1953" spans="1:10" hidden="1" x14ac:dyDescent="0.2">
      <c r="A1953" t="s">
        <v>32</v>
      </c>
      <c r="B1953" t="str">
        <f>VLOOKUP(Table16[[#This Row],[Metabolite ID]],Table18[],2,FALSE)</f>
        <v>caffeine</v>
      </c>
      <c r="C1953" t="s">
        <v>1122</v>
      </c>
      <c r="D1953">
        <v>599</v>
      </c>
      <c r="E1953">
        <v>0.20472569524330364</v>
      </c>
      <c r="F1953">
        <v>0.17595823449224582</v>
      </c>
      <c r="G1953">
        <v>0.24509466935391053</v>
      </c>
      <c r="H1953" t="b">
        <v>0</v>
      </c>
      <c r="I1953" t="b">
        <v>0</v>
      </c>
      <c r="J1953" t="b">
        <v>0</v>
      </c>
    </row>
    <row r="1954" spans="1:10" hidden="1" x14ac:dyDescent="0.2">
      <c r="A1954" t="s">
        <v>32</v>
      </c>
      <c r="B1954" t="str">
        <f>VLOOKUP(Table16[[#This Row],[Metabolite ID]],Table18[],2,FALSE)</f>
        <v>caffeine</v>
      </c>
      <c r="C1954" t="s">
        <v>1123</v>
      </c>
      <c r="D1954">
        <v>599</v>
      </c>
      <c r="E1954">
        <v>0.375347443621386</v>
      </c>
      <c r="F1954">
        <v>0.1346861036367496</v>
      </c>
      <c r="G1954">
        <v>5.4919027440433208E-3</v>
      </c>
      <c r="H1954" t="b">
        <v>0</v>
      </c>
      <c r="I1954" t="b">
        <v>0</v>
      </c>
      <c r="J1954" t="b">
        <v>0</v>
      </c>
    </row>
    <row r="1955" spans="1:10" x14ac:dyDescent="0.2">
      <c r="A1955" t="s">
        <v>285</v>
      </c>
      <c r="B1955" t="str">
        <f>VLOOKUP(Table16[[#This Row],[Metabolite ID]],Table18[],2,FALSE)</f>
        <v>N6-acetyllysine</v>
      </c>
      <c r="C1955" t="s">
        <v>1116</v>
      </c>
      <c r="D1955">
        <v>599</v>
      </c>
      <c r="E1955">
        <v>-0.12734374584369859</v>
      </c>
      <c r="F1955">
        <v>4.7877944053309834E-2</v>
      </c>
      <c r="G1955" s="6">
        <v>7.8196808773244517E-3</v>
      </c>
      <c r="H1955" t="b">
        <v>0</v>
      </c>
      <c r="I1955" t="b">
        <v>0</v>
      </c>
      <c r="J1955" t="b">
        <v>0</v>
      </c>
    </row>
    <row r="1956" spans="1:10" hidden="1" x14ac:dyDescent="0.2">
      <c r="A1956" t="s">
        <v>285</v>
      </c>
      <c r="B1956" t="str">
        <f>VLOOKUP(Table16[[#This Row],[Metabolite ID]],Table18[],2,FALSE)</f>
        <v>N6-acetyllysine</v>
      </c>
      <c r="C1956" t="s">
        <v>1117</v>
      </c>
      <c r="D1956">
        <v>599</v>
      </c>
      <c r="E1956">
        <v>-0.12734374584369859</v>
      </c>
      <c r="F1956">
        <v>4.7742494324044045E-2</v>
      </c>
      <c r="G1956">
        <v>7.6462475024516828E-3</v>
      </c>
      <c r="H1956" t="b">
        <v>0</v>
      </c>
      <c r="I1956" t="b">
        <v>0</v>
      </c>
      <c r="J1956" t="b">
        <v>0</v>
      </c>
    </row>
    <row r="1957" spans="1:10" hidden="1" x14ac:dyDescent="0.2">
      <c r="A1957" t="s">
        <v>285</v>
      </c>
      <c r="B1957" t="str">
        <f>VLOOKUP(Table16[[#This Row],[Metabolite ID]],Table18[],2,FALSE)</f>
        <v>N6-acetyllysine</v>
      </c>
      <c r="C1957" t="s">
        <v>1118</v>
      </c>
      <c r="D1957">
        <v>599</v>
      </c>
      <c r="E1957">
        <v>-0.12708503557630293</v>
      </c>
      <c r="F1957">
        <v>4.8189613559444552E-2</v>
      </c>
      <c r="G1957">
        <v>8.3596666197471494E-3</v>
      </c>
      <c r="H1957" t="b">
        <v>0</v>
      </c>
      <c r="I1957" t="b">
        <v>0</v>
      </c>
      <c r="J1957" t="b">
        <v>0</v>
      </c>
    </row>
    <row r="1958" spans="1:10" hidden="1" x14ac:dyDescent="0.2">
      <c r="A1958" t="s">
        <v>285</v>
      </c>
      <c r="B1958" t="str">
        <f>VLOOKUP(Table16[[#This Row],[Metabolite ID]],Table18[],2,FALSE)</f>
        <v>N6-acetyllysine</v>
      </c>
      <c r="C1958" t="s">
        <v>1119</v>
      </c>
      <c r="D1958">
        <v>599</v>
      </c>
      <c r="E1958">
        <v>-0.25019384615384616</v>
      </c>
      <c r="F1958">
        <v>7.2977457278136967E-2</v>
      </c>
      <c r="G1958">
        <v>6.0721356406196066E-4</v>
      </c>
      <c r="H1958" t="b">
        <v>0</v>
      </c>
      <c r="I1958" t="b">
        <v>0</v>
      </c>
      <c r="J1958" t="b">
        <v>0</v>
      </c>
    </row>
    <row r="1959" spans="1:10" hidden="1" x14ac:dyDescent="0.2">
      <c r="A1959" t="s">
        <v>285</v>
      </c>
      <c r="B1959" t="str">
        <f>VLOOKUP(Table16[[#This Row],[Metabolite ID]],Table18[],2,FALSE)</f>
        <v>N6-acetyllysine</v>
      </c>
      <c r="C1959" t="s">
        <v>1120</v>
      </c>
      <c r="D1959">
        <v>599</v>
      </c>
      <c r="E1959">
        <v>-0.10199595917468068</v>
      </c>
      <c r="F1959">
        <v>8.182275716358188E-2</v>
      </c>
      <c r="G1959">
        <v>0.21256343613146536</v>
      </c>
      <c r="H1959" t="b">
        <v>0</v>
      </c>
      <c r="I1959" t="b">
        <v>0</v>
      </c>
      <c r="J1959" t="b">
        <v>0</v>
      </c>
    </row>
    <row r="1960" spans="1:10" hidden="1" x14ac:dyDescent="0.2">
      <c r="A1960" t="s">
        <v>285</v>
      </c>
      <c r="B1960" t="str">
        <f>VLOOKUP(Table16[[#This Row],[Metabolite ID]],Table18[],2,FALSE)</f>
        <v>N6-acetyllysine</v>
      </c>
      <c r="C1960" t="s">
        <v>1121</v>
      </c>
      <c r="D1960">
        <v>599</v>
      </c>
      <c r="E1960">
        <v>-0.4094851882806223</v>
      </c>
      <c r="F1960">
        <v>0.27043062018512382</v>
      </c>
      <c r="G1960">
        <v>0.13050426443133736</v>
      </c>
      <c r="H1960" t="b">
        <v>0</v>
      </c>
      <c r="I1960" t="b">
        <v>0</v>
      </c>
      <c r="J1960" t="b">
        <v>0</v>
      </c>
    </row>
    <row r="1961" spans="1:10" hidden="1" x14ac:dyDescent="0.2">
      <c r="A1961" t="s">
        <v>285</v>
      </c>
      <c r="B1961" t="str">
        <f>VLOOKUP(Table16[[#This Row],[Metabolite ID]],Table18[],2,FALSE)</f>
        <v>N6-acetyllysine</v>
      </c>
      <c r="C1961" t="s">
        <v>1122</v>
      </c>
      <c r="D1961">
        <v>599</v>
      </c>
      <c r="E1961">
        <v>-0.14066090074667237</v>
      </c>
      <c r="F1961">
        <v>0.16283112732953228</v>
      </c>
      <c r="G1961">
        <v>0.38801923736392308</v>
      </c>
      <c r="H1961" t="b">
        <v>0</v>
      </c>
      <c r="I1961" t="b">
        <v>0</v>
      </c>
      <c r="J1961" t="b">
        <v>0</v>
      </c>
    </row>
    <row r="1962" spans="1:10" hidden="1" x14ac:dyDescent="0.2">
      <c r="A1962" t="s">
        <v>285</v>
      </c>
      <c r="B1962" t="str">
        <f>VLOOKUP(Table16[[#This Row],[Metabolite ID]],Table18[],2,FALSE)</f>
        <v>N6-acetyllysine</v>
      </c>
      <c r="C1962" t="s">
        <v>1123</v>
      </c>
      <c r="D1962">
        <v>599</v>
      </c>
      <c r="E1962">
        <v>-0.11160605965849009</v>
      </c>
      <c r="F1962">
        <v>0.13274281794373669</v>
      </c>
      <c r="G1962">
        <v>0.40081391251033227</v>
      </c>
      <c r="H1962" t="b">
        <v>0</v>
      </c>
      <c r="I1962" t="b">
        <v>0</v>
      </c>
      <c r="J1962" t="b">
        <v>0</v>
      </c>
    </row>
    <row r="1963" spans="1:10" x14ac:dyDescent="0.2">
      <c r="A1963" t="s">
        <v>316</v>
      </c>
      <c r="B1963" t="str">
        <f>VLOOKUP(Table16[[#This Row],[Metabolite ID]],Table18[],2,FALSE)</f>
        <v>N-acetyl-beta-alanine</v>
      </c>
      <c r="C1963" t="s">
        <v>1116</v>
      </c>
      <c r="D1963">
        <v>599</v>
      </c>
      <c r="E1963">
        <v>0.13395170082101246</v>
      </c>
      <c r="F1963">
        <v>5.0672239993321537E-2</v>
      </c>
      <c r="G1963" s="6">
        <v>8.2055514419392354E-3</v>
      </c>
      <c r="H1963" t="b">
        <v>0</v>
      </c>
      <c r="I1963" t="b">
        <v>0</v>
      </c>
      <c r="J1963" t="b">
        <v>0</v>
      </c>
    </row>
    <row r="1964" spans="1:10" hidden="1" x14ac:dyDescent="0.2">
      <c r="A1964" t="s">
        <v>316</v>
      </c>
      <c r="B1964" t="str">
        <f>VLOOKUP(Table16[[#This Row],[Metabolite ID]],Table18[],2,FALSE)</f>
        <v>N-acetyl-beta-alanine</v>
      </c>
      <c r="C1964" t="s">
        <v>1117</v>
      </c>
      <c r="D1964">
        <v>599</v>
      </c>
      <c r="E1964">
        <v>0.13395170082101246</v>
      </c>
      <c r="F1964">
        <v>4.7969558944452949E-2</v>
      </c>
      <c r="G1964">
        <v>5.2313564957397847E-3</v>
      </c>
      <c r="H1964" t="b">
        <v>0</v>
      </c>
      <c r="I1964" t="b">
        <v>0</v>
      </c>
      <c r="J1964" t="b">
        <v>0</v>
      </c>
    </row>
    <row r="1965" spans="1:10" hidden="1" x14ac:dyDescent="0.2">
      <c r="A1965" t="s">
        <v>316</v>
      </c>
      <c r="B1965" t="str">
        <f>VLOOKUP(Table16[[#This Row],[Metabolite ID]],Table18[],2,FALSE)</f>
        <v>N-acetyl-beta-alanine</v>
      </c>
      <c r="C1965" t="s">
        <v>1118</v>
      </c>
      <c r="D1965">
        <v>599</v>
      </c>
      <c r="E1965">
        <v>0.13536499828296195</v>
      </c>
      <c r="F1965">
        <v>4.8469095655628763E-2</v>
      </c>
      <c r="G1965">
        <v>5.2252295945257607E-3</v>
      </c>
      <c r="H1965" t="b">
        <v>0</v>
      </c>
      <c r="I1965" t="b">
        <v>0</v>
      </c>
      <c r="J1965" t="b">
        <v>0</v>
      </c>
    </row>
    <row r="1966" spans="1:10" hidden="1" x14ac:dyDescent="0.2">
      <c r="A1966" t="s">
        <v>316</v>
      </c>
      <c r="B1966" t="str">
        <f>VLOOKUP(Table16[[#This Row],[Metabolite ID]],Table18[],2,FALSE)</f>
        <v>N-acetyl-beta-alanine</v>
      </c>
      <c r="C1966" t="s">
        <v>1119</v>
      </c>
      <c r="D1966">
        <v>599</v>
      </c>
      <c r="E1966">
        <v>9.9661983471074383E-2</v>
      </c>
      <c r="F1966">
        <v>7.5017747234974994E-2</v>
      </c>
      <c r="G1966">
        <v>0.18400899530723996</v>
      </c>
      <c r="H1966" t="b">
        <v>0</v>
      </c>
      <c r="I1966" t="b">
        <v>0</v>
      </c>
      <c r="J1966" t="b">
        <v>0</v>
      </c>
    </row>
    <row r="1967" spans="1:10" hidden="1" x14ac:dyDescent="0.2">
      <c r="A1967" t="s">
        <v>316</v>
      </c>
      <c r="B1967" t="str">
        <f>VLOOKUP(Table16[[#This Row],[Metabolite ID]],Table18[],2,FALSE)</f>
        <v>N-acetyl-beta-alanine</v>
      </c>
      <c r="C1967" t="s">
        <v>1120</v>
      </c>
      <c r="D1967">
        <v>599</v>
      </c>
      <c r="E1967">
        <v>7.9990981723461918E-2</v>
      </c>
      <c r="F1967">
        <v>8.0302587620880661E-2</v>
      </c>
      <c r="G1967">
        <v>0.31919203613314862</v>
      </c>
      <c r="H1967" t="b">
        <v>0</v>
      </c>
      <c r="I1967" t="b">
        <v>0</v>
      </c>
      <c r="J1967" t="b">
        <v>0</v>
      </c>
    </row>
    <row r="1968" spans="1:10" hidden="1" x14ac:dyDescent="0.2">
      <c r="A1968" t="s">
        <v>316</v>
      </c>
      <c r="B1968" t="str">
        <f>VLOOKUP(Table16[[#This Row],[Metabolite ID]],Table18[],2,FALSE)</f>
        <v>N-acetyl-beta-alanine</v>
      </c>
      <c r="C1968" t="s">
        <v>1121</v>
      </c>
      <c r="D1968">
        <v>599</v>
      </c>
      <c r="E1968">
        <v>3.3010235716475655E-2</v>
      </c>
      <c r="F1968">
        <v>0.25856550096309666</v>
      </c>
      <c r="G1968">
        <v>0.89845556636472246</v>
      </c>
      <c r="H1968" t="b">
        <v>0</v>
      </c>
      <c r="I1968" t="b">
        <v>0</v>
      </c>
      <c r="J1968" t="b">
        <v>0</v>
      </c>
    </row>
    <row r="1969" spans="1:10" hidden="1" x14ac:dyDescent="0.2">
      <c r="A1969" t="s">
        <v>316</v>
      </c>
      <c r="B1969" t="str">
        <f>VLOOKUP(Table16[[#This Row],[Metabolite ID]],Table18[],2,FALSE)</f>
        <v>N-acetyl-beta-alanine</v>
      </c>
      <c r="C1969" t="s">
        <v>1122</v>
      </c>
      <c r="D1969">
        <v>599</v>
      </c>
      <c r="E1969">
        <v>5.5085746006200864E-2</v>
      </c>
      <c r="F1969">
        <v>0.18048925404380589</v>
      </c>
      <c r="G1969">
        <v>0.76031823548024624</v>
      </c>
      <c r="H1969" t="b">
        <v>0</v>
      </c>
      <c r="I1969" t="b">
        <v>0</v>
      </c>
      <c r="J1969" t="b">
        <v>0</v>
      </c>
    </row>
    <row r="1970" spans="1:10" hidden="1" x14ac:dyDescent="0.2">
      <c r="A1970" t="s">
        <v>316</v>
      </c>
      <c r="B1970" t="str">
        <f>VLOOKUP(Table16[[#This Row],[Metabolite ID]],Table18[],2,FALSE)</f>
        <v>N-acetyl-beta-alanine</v>
      </c>
      <c r="C1970" t="s">
        <v>1123</v>
      </c>
      <c r="D1970">
        <v>599</v>
      </c>
      <c r="E1970">
        <v>0.18890590861450443</v>
      </c>
      <c r="F1970">
        <v>0.14061326478151767</v>
      </c>
      <c r="G1970">
        <v>0.17963898999925332</v>
      </c>
      <c r="H1970" t="b">
        <v>0</v>
      </c>
      <c r="I1970" t="b">
        <v>0</v>
      </c>
      <c r="J1970" t="b">
        <v>0</v>
      </c>
    </row>
    <row r="1971" spans="1:10" x14ac:dyDescent="0.2">
      <c r="A1971" t="s">
        <v>428</v>
      </c>
      <c r="B1971" t="str">
        <f>VLOOKUP(Table16[[#This Row],[Metabolite ID]],Table18[],2,FALSE)</f>
        <v>X - 21339</v>
      </c>
      <c r="C1971" t="s">
        <v>1116</v>
      </c>
      <c r="D1971">
        <v>599</v>
      </c>
      <c r="E1971">
        <v>0.12895080027439629</v>
      </c>
      <c r="F1971">
        <v>4.897320716656612E-2</v>
      </c>
      <c r="G1971" s="6">
        <v>8.4612237455858226E-3</v>
      </c>
      <c r="H1971" t="b">
        <v>0</v>
      </c>
      <c r="I1971" t="b">
        <v>0</v>
      </c>
      <c r="J1971" t="b">
        <v>0</v>
      </c>
    </row>
    <row r="1972" spans="1:10" hidden="1" x14ac:dyDescent="0.2">
      <c r="A1972" t="s">
        <v>428</v>
      </c>
      <c r="B1972" t="str">
        <f>VLOOKUP(Table16[[#This Row],[Metabolite ID]],Table18[],2,FALSE)</f>
        <v>X - 21339</v>
      </c>
      <c r="C1972" t="s">
        <v>1117</v>
      </c>
      <c r="D1972">
        <v>599</v>
      </c>
      <c r="E1972">
        <v>0.12895080027439629</v>
      </c>
      <c r="F1972">
        <v>4.7766960385674337E-2</v>
      </c>
      <c r="G1972">
        <v>6.9426758600770319E-3</v>
      </c>
      <c r="H1972" t="b">
        <v>0</v>
      </c>
      <c r="I1972" t="b">
        <v>0</v>
      </c>
      <c r="J1972" t="b">
        <v>0</v>
      </c>
    </row>
    <row r="1973" spans="1:10" hidden="1" x14ac:dyDescent="0.2">
      <c r="A1973" t="s">
        <v>428</v>
      </c>
      <c r="B1973" t="str">
        <f>VLOOKUP(Table16[[#This Row],[Metabolite ID]],Table18[],2,FALSE)</f>
        <v>X - 21339</v>
      </c>
      <c r="C1973" t="s">
        <v>1118</v>
      </c>
      <c r="D1973">
        <v>599</v>
      </c>
      <c r="E1973">
        <v>0.12994555846817421</v>
      </c>
      <c r="F1973">
        <v>4.8237947679908515E-2</v>
      </c>
      <c r="G1973">
        <v>7.0632984584568879E-3</v>
      </c>
      <c r="H1973" t="b">
        <v>0</v>
      </c>
      <c r="I1973" t="b">
        <v>0</v>
      </c>
      <c r="J1973" t="b">
        <v>0</v>
      </c>
    </row>
    <row r="1974" spans="1:10" hidden="1" x14ac:dyDescent="0.2">
      <c r="A1974" t="s">
        <v>428</v>
      </c>
      <c r="B1974" t="str">
        <f>VLOOKUP(Table16[[#This Row],[Metabolite ID]],Table18[],2,FALSE)</f>
        <v>X - 21339</v>
      </c>
      <c r="C1974" t="s">
        <v>1119</v>
      </c>
      <c r="D1974">
        <v>599</v>
      </c>
      <c r="E1974">
        <v>0.1482021897810219</v>
      </c>
      <c r="F1974">
        <v>7.2810650525280865E-2</v>
      </c>
      <c r="G1974">
        <v>4.1805958246247776E-2</v>
      </c>
      <c r="H1974" t="b">
        <v>0</v>
      </c>
      <c r="I1974" t="b">
        <v>0</v>
      </c>
      <c r="J1974" t="b">
        <v>0</v>
      </c>
    </row>
    <row r="1975" spans="1:10" hidden="1" x14ac:dyDescent="0.2">
      <c r="A1975" t="s">
        <v>428</v>
      </c>
      <c r="B1975" t="str">
        <f>VLOOKUP(Table16[[#This Row],[Metabolite ID]],Table18[],2,FALSE)</f>
        <v>X - 21339</v>
      </c>
      <c r="C1975" t="s">
        <v>1120</v>
      </c>
      <c r="D1975">
        <v>599</v>
      </c>
      <c r="E1975">
        <v>0.14052640294535099</v>
      </c>
      <c r="F1975">
        <v>7.7487314113538014E-2</v>
      </c>
      <c r="G1975">
        <v>6.9748457078953052E-2</v>
      </c>
      <c r="H1975" t="b">
        <v>0</v>
      </c>
      <c r="I1975" t="b">
        <v>0</v>
      </c>
      <c r="J1975" t="b">
        <v>0</v>
      </c>
    </row>
    <row r="1976" spans="1:10" hidden="1" x14ac:dyDescent="0.2">
      <c r="A1976" t="s">
        <v>428</v>
      </c>
      <c r="B1976" t="str">
        <f>VLOOKUP(Table16[[#This Row],[Metabolite ID]],Table18[],2,FALSE)</f>
        <v>X - 21339</v>
      </c>
      <c r="C1976" t="s">
        <v>1121</v>
      </c>
      <c r="D1976">
        <v>599</v>
      </c>
      <c r="E1976">
        <v>0.14802256879843601</v>
      </c>
      <c r="F1976">
        <v>0.2624331381778196</v>
      </c>
      <c r="G1976">
        <v>0.57293894564977133</v>
      </c>
      <c r="H1976" t="b">
        <v>0</v>
      </c>
      <c r="I1976" t="b">
        <v>0</v>
      </c>
      <c r="J1976" t="b">
        <v>0</v>
      </c>
    </row>
    <row r="1977" spans="1:10" hidden="1" x14ac:dyDescent="0.2">
      <c r="A1977" t="s">
        <v>428</v>
      </c>
      <c r="B1977" t="str">
        <f>VLOOKUP(Table16[[#This Row],[Metabolite ID]],Table18[],2,FALSE)</f>
        <v>X - 21339</v>
      </c>
      <c r="C1977" t="s">
        <v>1122</v>
      </c>
      <c r="D1977">
        <v>599</v>
      </c>
      <c r="E1977">
        <v>0.18819234210652169</v>
      </c>
      <c r="F1977">
        <v>0.1756547592896279</v>
      </c>
      <c r="G1977">
        <v>0.28443247350392298</v>
      </c>
      <c r="H1977" t="b">
        <v>0</v>
      </c>
      <c r="I1977" t="b">
        <v>0</v>
      </c>
      <c r="J1977" t="b">
        <v>0</v>
      </c>
    </row>
    <row r="1978" spans="1:10" hidden="1" x14ac:dyDescent="0.2">
      <c r="A1978" t="s">
        <v>428</v>
      </c>
      <c r="B1978" t="str">
        <f>VLOOKUP(Table16[[#This Row],[Metabolite ID]],Table18[],2,FALSE)</f>
        <v>X - 21339</v>
      </c>
      <c r="C1978" t="s">
        <v>1123</v>
      </c>
      <c r="D1978">
        <v>599</v>
      </c>
      <c r="E1978">
        <v>0.15175033567877688</v>
      </c>
      <c r="F1978">
        <v>0.13576948107146203</v>
      </c>
      <c r="G1978">
        <v>0.26414224656201973</v>
      </c>
      <c r="H1978" t="b">
        <v>0</v>
      </c>
      <c r="I1978" t="b">
        <v>0</v>
      </c>
      <c r="J1978" t="b">
        <v>0</v>
      </c>
    </row>
    <row r="1979" spans="1:10" x14ac:dyDescent="0.2">
      <c r="A1979" t="s">
        <v>433</v>
      </c>
      <c r="B1979" t="str">
        <f>VLOOKUP(Table16[[#This Row],[Metabolite ID]],Table18[],2,FALSE)</f>
        <v>X - 21364</v>
      </c>
      <c r="C1979" t="s">
        <v>1116</v>
      </c>
      <c r="D1979">
        <v>599</v>
      </c>
      <c r="E1979">
        <v>0.1262596913976686</v>
      </c>
      <c r="F1979">
        <v>4.7993133852493305E-2</v>
      </c>
      <c r="G1979" s="6">
        <v>8.5187518836237763E-3</v>
      </c>
      <c r="H1979" t="b">
        <v>0</v>
      </c>
      <c r="I1979" t="b">
        <v>0</v>
      </c>
      <c r="J1979" t="b">
        <v>0</v>
      </c>
    </row>
    <row r="1980" spans="1:10" hidden="1" x14ac:dyDescent="0.2">
      <c r="A1980" t="s">
        <v>433</v>
      </c>
      <c r="B1980" t="str">
        <f>VLOOKUP(Table16[[#This Row],[Metabolite ID]],Table18[],2,FALSE)</f>
        <v>X - 21364</v>
      </c>
      <c r="C1980" t="s">
        <v>1117</v>
      </c>
      <c r="D1980">
        <v>599</v>
      </c>
      <c r="E1980">
        <v>0.1262596913976686</v>
      </c>
      <c r="F1980">
        <v>4.7808722361371084E-2</v>
      </c>
      <c r="G1980">
        <v>8.2677767571342816E-3</v>
      </c>
      <c r="H1980" t="b">
        <v>0</v>
      </c>
      <c r="I1980" t="b">
        <v>0</v>
      </c>
      <c r="J1980" t="b">
        <v>0</v>
      </c>
    </row>
    <row r="1981" spans="1:10" hidden="1" x14ac:dyDescent="0.2">
      <c r="A1981" t="s">
        <v>433</v>
      </c>
      <c r="B1981" t="str">
        <f>VLOOKUP(Table16[[#This Row],[Metabolite ID]],Table18[],2,FALSE)</f>
        <v>X - 21364</v>
      </c>
      <c r="C1981" t="s">
        <v>1118</v>
      </c>
      <c r="D1981">
        <v>599</v>
      </c>
      <c r="E1981">
        <v>0.12740699520442006</v>
      </c>
      <c r="F1981">
        <v>4.8260909310503725E-2</v>
      </c>
      <c r="G1981">
        <v>8.2915178969596836E-3</v>
      </c>
      <c r="H1981" t="b">
        <v>0</v>
      </c>
      <c r="I1981" t="b">
        <v>0</v>
      </c>
      <c r="J1981" t="b">
        <v>0</v>
      </c>
    </row>
    <row r="1982" spans="1:10" hidden="1" x14ac:dyDescent="0.2">
      <c r="A1982" t="s">
        <v>433</v>
      </c>
      <c r="B1982" t="str">
        <f>VLOOKUP(Table16[[#This Row],[Metabolite ID]],Table18[],2,FALSE)</f>
        <v>X - 21364</v>
      </c>
      <c r="C1982" t="s">
        <v>1119</v>
      </c>
      <c r="D1982">
        <v>599</v>
      </c>
      <c r="E1982">
        <v>7.176938596491228E-2</v>
      </c>
      <c r="F1982">
        <v>7.2878448973002927E-2</v>
      </c>
      <c r="G1982">
        <v>0.32473115578484046</v>
      </c>
      <c r="H1982" t="b">
        <v>0</v>
      </c>
      <c r="I1982" t="b">
        <v>0</v>
      </c>
      <c r="J1982" t="b">
        <v>0</v>
      </c>
    </row>
    <row r="1983" spans="1:10" hidden="1" x14ac:dyDescent="0.2">
      <c r="A1983" t="s">
        <v>433</v>
      </c>
      <c r="B1983" t="str">
        <f>VLOOKUP(Table16[[#This Row],[Metabolite ID]],Table18[],2,FALSE)</f>
        <v>X - 21364</v>
      </c>
      <c r="C1983" t="s">
        <v>1120</v>
      </c>
      <c r="D1983">
        <v>599</v>
      </c>
      <c r="E1983">
        <v>0.1550268404186517</v>
      </c>
      <c r="F1983">
        <v>7.9862135573136581E-2</v>
      </c>
      <c r="G1983">
        <v>5.2236356904527839E-2</v>
      </c>
      <c r="H1983" t="b">
        <v>0</v>
      </c>
      <c r="I1983" t="b">
        <v>0</v>
      </c>
      <c r="J1983" t="b">
        <v>0</v>
      </c>
    </row>
    <row r="1984" spans="1:10" hidden="1" x14ac:dyDescent="0.2">
      <c r="A1984" t="s">
        <v>433</v>
      </c>
      <c r="B1984" t="str">
        <f>VLOOKUP(Table16[[#This Row],[Metabolite ID]],Table18[],2,FALSE)</f>
        <v>X - 21364</v>
      </c>
      <c r="C1984" t="s">
        <v>1121</v>
      </c>
      <c r="D1984">
        <v>599</v>
      </c>
      <c r="E1984">
        <v>-0.30346147310665117</v>
      </c>
      <c r="F1984">
        <v>0.24498228709999489</v>
      </c>
      <c r="G1984">
        <v>0.21593972551246166</v>
      </c>
      <c r="H1984" t="b">
        <v>0</v>
      </c>
      <c r="I1984" t="b">
        <v>0</v>
      </c>
      <c r="J1984" t="b">
        <v>0</v>
      </c>
    </row>
    <row r="1985" spans="1:10" hidden="1" x14ac:dyDescent="0.2">
      <c r="A1985" t="s">
        <v>433</v>
      </c>
      <c r="B1985" t="str">
        <f>VLOOKUP(Table16[[#This Row],[Metabolite ID]],Table18[],2,FALSE)</f>
        <v>X - 21364</v>
      </c>
      <c r="C1985" t="s">
        <v>1122</v>
      </c>
      <c r="D1985">
        <v>599</v>
      </c>
      <c r="E1985">
        <v>0.31903831596608612</v>
      </c>
      <c r="F1985">
        <v>0.18860087870303005</v>
      </c>
      <c r="G1985">
        <v>9.124217467935114E-2</v>
      </c>
      <c r="H1985" t="b">
        <v>0</v>
      </c>
      <c r="I1985" t="b">
        <v>0</v>
      </c>
      <c r="J1985" t="b">
        <v>0</v>
      </c>
    </row>
    <row r="1986" spans="1:10" hidden="1" x14ac:dyDescent="0.2">
      <c r="A1986" t="s">
        <v>433</v>
      </c>
      <c r="B1986" t="str">
        <f>VLOOKUP(Table16[[#This Row],[Metabolite ID]],Table18[],2,FALSE)</f>
        <v>X - 21364</v>
      </c>
      <c r="C1986" t="s">
        <v>1123</v>
      </c>
      <c r="D1986">
        <v>599</v>
      </c>
      <c r="E1986">
        <v>0.15961916919497937</v>
      </c>
      <c r="F1986">
        <v>0.13304053537676849</v>
      </c>
      <c r="G1986">
        <v>0.23070130546496964</v>
      </c>
      <c r="H1986" t="b">
        <v>0</v>
      </c>
      <c r="I1986" t="b">
        <v>0</v>
      </c>
      <c r="J1986" t="b">
        <v>0</v>
      </c>
    </row>
    <row r="1987" spans="1:10" x14ac:dyDescent="0.2">
      <c r="A1987" t="s">
        <v>331</v>
      </c>
      <c r="B1987" t="str">
        <f>VLOOKUP(Table16[[#This Row],[Metabolite ID]],Table18[],2,FALSE)</f>
        <v>3-methylglutaconate</v>
      </c>
      <c r="C1987" t="s">
        <v>1116</v>
      </c>
      <c r="D1987">
        <v>599</v>
      </c>
      <c r="E1987">
        <v>-0.13249583503105852</v>
      </c>
      <c r="F1987">
        <v>5.0586762111334518E-2</v>
      </c>
      <c r="G1987" s="6">
        <v>8.814142792718388E-3</v>
      </c>
      <c r="H1987" t="b">
        <v>0</v>
      </c>
      <c r="I1987" t="b">
        <v>0</v>
      </c>
      <c r="J1987" t="b">
        <v>0</v>
      </c>
    </row>
    <row r="1988" spans="1:10" hidden="1" x14ac:dyDescent="0.2">
      <c r="A1988" t="s">
        <v>331</v>
      </c>
      <c r="B1988" t="str">
        <f>VLOOKUP(Table16[[#This Row],[Metabolite ID]],Table18[],2,FALSE)</f>
        <v>3-methylglutaconate</v>
      </c>
      <c r="C1988" t="s">
        <v>1117</v>
      </c>
      <c r="D1988">
        <v>599</v>
      </c>
      <c r="E1988">
        <v>-0.13249583503105852</v>
      </c>
      <c r="F1988">
        <v>5.0110366272475511E-2</v>
      </c>
      <c r="G1988">
        <v>8.1913207641339143E-3</v>
      </c>
      <c r="H1988" t="b">
        <v>0</v>
      </c>
      <c r="I1988" t="b">
        <v>0</v>
      </c>
      <c r="J1988" t="b">
        <v>0</v>
      </c>
    </row>
    <row r="1989" spans="1:10" hidden="1" x14ac:dyDescent="0.2">
      <c r="A1989" t="s">
        <v>331</v>
      </c>
      <c r="B1989" t="str">
        <f>VLOOKUP(Table16[[#This Row],[Metabolite ID]],Table18[],2,FALSE)</f>
        <v>3-methylglutaconate</v>
      </c>
      <c r="C1989" t="s">
        <v>1118</v>
      </c>
      <c r="D1989">
        <v>599</v>
      </c>
      <c r="E1989">
        <v>-0.13218405281981582</v>
      </c>
      <c r="F1989">
        <v>5.0586451481698373E-2</v>
      </c>
      <c r="G1989">
        <v>8.9742710517377589E-3</v>
      </c>
      <c r="H1989" t="b">
        <v>0</v>
      </c>
      <c r="I1989" t="b">
        <v>0</v>
      </c>
      <c r="J1989" t="b">
        <v>0</v>
      </c>
    </row>
    <row r="1990" spans="1:10" hidden="1" x14ac:dyDescent="0.2">
      <c r="A1990" t="s">
        <v>331</v>
      </c>
      <c r="B1990" t="str">
        <f>VLOOKUP(Table16[[#This Row],[Metabolite ID]],Table18[],2,FALSE)</f>
        <v>3-methylglutaconate</v>
      </c>
      <c r="C1990" t="s">
        <v>1119</v>
      </c>
      <c r="D1990">
        <v>599</v>
      </c>
      <c r="E1990">
        <v>-0.10801491228070176</v>
      </c>
      <c r="F1990">
        <v>7.7364728527985871E-2</v>
      </c>
      <c r="G1990">
        <v>0.1626609764551093</v>
      </c>
      <c r="H1990" t="b">
        <v>0</v>
      </c>
      <c r="I1990" t="b">
        <v>0</v>
      </c>
      <c r="J1990" t="b">
        <v>0</v>
      </c>
    </row>
    <row r="1991" spans="1:10" hidden="1" x14ac:dyDescent="0.2">
      <c r="A1991" t="s">
        <v>331</v>
      </c>
      <c r="B1991" t="str">
        <f>VLOOKUP(Table16[[#This Row],[Metabolite ID]],Table18[],2,FALSE)</f>
        <v>3-methylglutaconate</v>
      </c>
      <c r="C1991" t="s">
        <v>1120</v>
      </c>
      <c r="D1991">
        <v>599</v>
      </c>
      <c r="E1991">
        <v>-2.8153614533295047E-2</v>
      </c>
      <c r="F1991">
        <v>8.6009907399771893E-2</v>
      </c>
      <c r="G1991">
        <v>0.74341837873439132</v>
      </c>
      <c r="H1991" t="b">
        <v>0</v>
      </c>
      <c r="I1991" t="b">
        <v>0</v>
      </c>
      <c r="J1991" t="b">
        <v>0</v>
      </c>
    </row>
    <row r="1992" spans="1:10" hidden="1" x14ac:dyDescent="0.2">
      <c r="A1992" t="s">
        <v>331</v>
      </c>
      <c r="B1992" t="str">
        <f>VLOOKUP(Table16[[#This Row],[Metabolite ID]],Table18[],2,FALSE)</f>
        <v>3-methylglutaconate</v>
      </c>
      <c r="C1992" t="s">
        <v>1121</v>
      </c>
      <c r="D1992">
        <v>599</v>
      </c>
      <c r="E1992">
        <v>-8.26386836931432E-2</v>
      </c>
      <c r="F1992">
        <v>0.32256942023971241</v>
      </c>
      <c r="G1992">
        <v>0.79789313479559443</v>
      </c>
      <c r="H1992" t="b">
        <v>0</v>
      </c>
      <c r="I1992" t="b">
        <v>0</v>
      </c>
      <c r="J1992" t="b">
        <v>0</v>
      </c>
    </row>
    <row r="1993" spans="1:10" hidden="1" x14ac:dyDescent="0.2">
      <c r="A1993" t="s">
        <v>331</v>
      </c>
      <c r="B1993" t="str">
        <f>VLOOKUP(Table16[[#This Row],[Metabolite ID]],Table18[],2,FALSE)</f>
        <v>3-methylglutaconate</v>
      </c>
      <c r="C1993" t="s">
        <v>1122</v>
      </c>
      <c r="D1993">
        <v>599</v>
      </c>
      <c r="E1993">
        <v>-3.5474222753456353E-2</v>
      </c>
      <c r="F1993">
        <v>0.21136692513829983</v>
      </c>
      <c r="G1993">
        <v>0.86677185864765249</v>
      </c>
      <c r="H1993" t="b">
        <v>0</v>
      </c>
      <c r="I1993" t="b">
        <v>0</v>
      </c>
      <c r="J1993" t="b">
        <v>0</v>
      </c>
    </row>
    <row r="1994" spans="1:10" hidden="1" x14ac:dyDescent="0.2">
      <c r="A1994" t="s">
        <v>331</v>
      </c>
      <c r="B1994" t="str">
        <f>VLOOKUP(Table16[[#This Row],[Metabolite ID]],Table18[],2,FALSE)</f>
        <v>3-methylglutaconate</v>
      </c>
      <c r="C1994" t="s">
        <v>1123</v>
      </c>
      <c r="D1994">
        <v>599</v>
      </c>
      <c r="E1994">
        <v>-2.3394147825654514E-2</v>
      </c>
      <c r="F1994">
        <v>0.14011810388961005</v>
      </c>
      <c r="G1994">
        <v>0.86745789294225462</v>
      </c>
      <c r="H1994" t="b">
        <v>0</v>
      </c>
      <c r="I1994" t="b">
        <v>0</v>
      </c>
      <c r="J1994" t="b">
        <v>0</v>
      </c>
    </row>
    <row r="1995" spans="1:10" x14ac:dyDescent="0.2">
      <c r="A1995" t="s">
        <v>167</v>
      </c>
      <c r="B1995" t="str">
        <f>VLOOKUP(Table16[[#This Row],[Metabolite ID]],Table18[],2,FALSE)</f>
        <v>hexanoylcarnitine</v>
      </c>
      <c r="C1995" t="s">
        <v>1116</v>
      </c>
      <c r="D1995">
        <v>599</v>
      </c>
      <c r="E1995">
        <v>0.1282685891956937</v>
      </c>
      <c r="F1995">
        <v>4.955817960635453E-2</v>
      </c>
      <c r="G1995" s="6">
        <v>9.6467027497913246E-3</v>
      </c>
      <c r="H1995" t="b">
        <v>0</v>
      </c>
      <c r="I1995" t="b">
        <v>0</v>
      </c>
      <c r="J1995" t="b">
        <v>0</v>
      </c>
    </row>
    <row r="1996" spans="1:10" hidden="1" x14ac:dyDescent="0.2">
      <c r="A1996" t="s">
        <v>167</v>
      </c>
      <c r="B1996" t="str">
        <f>VLOOKUP(Table16[[#This Row],[Metabolite ID]],Table18[],2,FALSE)</f>
        <v>hexanoylcarnitine</v>
      </c>
      <c r="C1996" t="s">
        <v>1117</v>
      </c>
      <c r="D1996">
        <v>599</v>
      </c>
      <c r="E1996">
        <v>0.1282685891956937</v>
      </c>
      <c r="F1996">
        <v>4.7871643488868486E-2</v>
      </c>
      <c r="G1996">
        <v>7.3748212415879538E-3</v>
      </c>
      <c r="H1996" t="b">
        <v>0</v>
      </c>
      <c r="I1996" t="b">
        <v>0</v>
      </c>
      <c r="J1996" t="b">
        <v>0</v>
      </c>
    </row>
    <row r="1997" spans="1:10" hidden="1" x14ac:dyDescent="0.2">
      <c r="A1997" t="s">
        <v>167</v>
      </c>
      <c r="B1997" t="str">
        <f>VLOOKUP(Table16[[#This Row],[Metabolite ID]],Table18[],2,FALSE)</f>
        <v>hexanoylcarnitine</v>
      </c>
      <c r="C1997" t="s">
        <v>1118</v>
      </c>
      <c r="D1997">
        <v>599</v>
      </c>
      <c r="E1997">
        <v>0.12965190056609138</v>
      </c>
      <c r="F1997">
        <v>4.8356388887708358E-2</v>
      </c>
      <c r="G1997">
        <v>7.3364321918251273E-3</v>
      </c>
      <c r="H1997" t="b">
        <v>0</v>
      </c>
      <c r="I1997" t="b">
        <v>0</v>
      </c>
      <c r="J1997" t="b">
        <v>0</v>
      </c>
    </row>
    <row r="1998" spans="1:10" hidden="1" x14ac:dyDescent="0.2">
      <c r="A1998" t="s">
        <v>167</v>
      </c>
      <c r="B1998" t="str">
        <f>VLOOKUP(Table16[[#This Row],[Metabolite ID]],Table18[],2,FALSE)</f>
        <v>hexanoylcarnitine</v>
      </c>
      <c r="C1998" t="s">
        <v>1119</v>
      </c>
      <c r="D1998">
        <v>599</v>
      </c>
      <c r="E1998">
        <v>0.14036835443037973</v>
      </c>
      <c r="F1998">
        <v>7.6123504923161583E-2</v>
      </c>
      <c r="G1998">
        <v>6.5189627897693447E-2</v>
      </c>
      <c r="H1998" t="b">
        <v>0</v>
      </c>
      <c r="I1998" t="b">
        <v>0</v>
      </c>
      <c r="J1998" t="b">
        <v>0</v>
      </c>
    </row>
    <row r="1999" spans="1:10" hidden="1" x14ac:dyDescent="0.2">
      <c r="A1999" t="s">
        <v>167</v>
      </c>
      <c r="B1999" t="str">
        <f>VLOOKUP(Table16[[#This Row],[Metabolite ID]],Table18[],2,FALSE)</f>
        <v>hexanoylcarnitine</v>
      </c>
      <c r="C1999" t="s">
        <v>1120</v>
      </c>
      <c r="D1999">
        <v>599</v>
      </c>
      <c r="E1999">
        <v>0.17313381889814797</v>
      </c>
      <c r="F1999">
        <v>8.422037457012943E-2</v>
      </c>
      <c r="G1999">
        <v>3.9809157442930863E-2</v>
      </c>
      <c r="H1999" t="b">
        <v>0</v>
      </c>
      <c r="I1999" t="b">
        <v>0</v>
      </c>
      <c r="J1999" t="b">
        <v>0</v>
      </c>
    </row>
    <row r="2000" spans="1:10" hidden="1" x14ac:dyDescent="0.2">
      <c r="A2000" t="s">
        <v>167</v>
      </c>
      <c r="B2000" t="str">
        <f>VLOOKUP(Table16[[#This Row],[Metabolite ID]],Table18[],2,FALSE)</f>
        <v>hexanoylcarnitine</v>
      </c>
      <c r="C2000" t="s">
        <v>1121</v>
      </c>
      <c r="D2000">
        <v>599</v>
      </c>
      <c r="E2000">
        <v>0.18295371730765986</v>
      </c>
      <c r="F2000">
        <v>0.26965496451686438</v>
      </c>
      <c r="G2000">
        <v>0.49773405478526267</v>
      </c>
      <c r="H2000" t="b">
        <v>0</v>
      </c>
      <c r="I2000" t="b">
        <v>0</v>
      </c>
      <c r="J2000" t="b">
        <v>0</v>
      </c>
    </row>
    <row r="2001" spans="1:10" hidden="1" x14ac:dyDescent="0.2">
      <c r="A2001" t="s">
        <v>167</v>
      </c>
      <c r="B2001" t="str">
        <f>VLOOKUP(Table16[[#This Row],[Metabolite ID]],Table18[],2,FALSE)</f>
        <v>hexanoylcarnitine</v>
      </c>
      <c r="C2001" t="s">
        <v>1122</v>
      </c>
      <c r="D2001">
        <v>599</v>
      </c>
      <c r="E2001">
        <v>0.23027328244949707</v>
      </c>
      <c r="F2001">
        <v>0.19485344405793922</v>
      </c>
      <c r="G2001">
        <v>0.23776399822657163</v>
      </c>
      <c r="H2001" t="b">
        <v>0</v>
      </c>
      <c r="I2001" t="b">
        <v>0</v>
      </c>
      <c r="J2001" t="b">
        <v>0</v>
      </c>
    </row>
    <row r="2002" spans="1:10" hidden="1" x14ac:dyDescent="0.2">
      <c r="A2002" t="s">
        <v>167</v>
      </c>
      <c r="B2002" t="str">
        <f>VLOOKUP(Table16[[#This Row],[Metabolite ID]],Table18[],2,FALSE)</f>
        <v>hexanoylcarnitine</v>
      </c>
      <c r="C2002" t="s">
        <v>1123</v>
      </c>
      <c r="D2002">
        <v>599</v>
      </c>
      <c r="E2002">
        <v>0.14660735033873656</v>
      </c>
      <c r="F2002">
        <v>0.13743768647555835</v>
      </c>
      <c r="G2002">
        <v>0.28653006355203292</v>
      </c>
      <c r="H2002" t="b">
        <v>0</v>
      </c>
      <c r="I2002" t="b">
        <v>0</v>
      </c>
      <c r="J2002" t="b">
        <v>0</v>
      </c>
    </row>
    <row r="2003" spans="1:10" x14ac:dyDescent="0.2">
      <c r="A2003" t="s">
        <v>677</v>
      </c>
      <c r="B2003" t="str">
        <f>VLOOKUP(Table16[[#This Row],[Metabolite ID]],Table18[],2,FALSE)</f>
        <v>1-pentadecanoyl-2-linoleoyl-GPC (15:0/18:2)*</v>
      </c>
      <c r="C2003" t="s">
        <v>1116</v>
      </c>
      <c r="D2003">
        <v>599</v>
      </c>
      <c r="E2003">
        <v>-0.13262641306303163</v>
      </c>
      <c r="F2003">
        <v>5.1352969776766441E-2</v>
      </c>
      <c r="G2003" s="6">
        <v>9.8046581143135733E-3</v>
      </c>
      <c r="H2003" t="b">
        <v>0</v>
      </c>
      <c r="I2003" t="b">
        <v>0</v>
      </c>
      <c r="J2003" t="b">
        <v>0</v>
      </c>
    </row>
    <row r="2004" spans="1:10" hidden="1" x14ac:dyDescent="0.2">
      <c r="A2004" t="s">
        <v>677</v>
      </c>
      <c r="B2004" t="str">
        <f>VLOOKUP(Table16[[#This Row],[Metabolite ID]],Table18[],2,FALSE)</f>
        <v>1-pentadecanoyl-2-linoleoyl-GPC (15:0/18:2)*</v>
      </c>
      <c r="C2004" t="s">
        <v>1117</v>
      </c>
      <c r="D2004">
        <v>599</v>
      </c>
      <c r="E2004">
        <v>-0.13262641306303163</v>
      </c>
      <c r="F2004">
        <v>4.9392452490823954E-2</v>
      </c>
      <c r="G2004">
        <v>7.2496078971563552E-3</v>
      </c>
      <c r="H2004" t="b">
        <v>0</v>
      </c>
      <c r="I2004" t="b">
        <v>0</v>
      </c>
      <c r="J2004" t="b">
        <v>0</v>
      </c>
    </row>
    <row r="2005" spans="1:10" hidden="1" x14ac:dyDescent="0.2">
      <c r="A2005" t="s">
        <v>677</v>
      </c>
      <c r="B2005" t="str">
        <f>VLOOKUP(Table16[[#This Row],[Metabolite ID]],Table18[],2,FALSE)</f>
        <v>1-pentadecanoyl-2-linoleoyl-GPC (15:0/18:2)*</v>
      </c>
      <c r="C2005" t="s">
        <v>1118</v>
      </c>
      <c r="D2005">
        <v>599</v>
      </c>
      <c r="E2005">
        <v>-0.13231831865487326</v>
      </c>
      <c r="F2005">
        <v>4.9896260612849706E-2</v>
      </c>
      <c r="G2005">
        <v>8.0047725746036896E-3</v>
      </c>
      <c r="H2005" t="b">
        <v>0</v>
      </c>
      <c r="I2005" t="b">
        <v>0</v>
      </c>
      <c r="J2005" t="b">
        <v>0</v>
      </c>
    </row>
    <row r="2006" spans="1:10" hidden="1" x14ac:dyDescent="0.2">
      <c r="A2006" t="s">
        <v>677</v>
      </c>
      <c r="B2006" t="str">
        <f>VLOOKUP(Table16[[#This Row],[Metabolite ID]],Table18[],2,FALSE)</f>
        <v>1-pentadecanoyl-2-linoleoyl-GPC (15:0/18:2)*</v>
      </c>
      <c r="C2006" t="s">
        <v>1119</v>
      </c>
      <c r="D2006">
        <v>599</v>
      </c>
      <c r="E2006">
        <v>-0.12988124999999998</v>
      </c>
      <c r="F2006">
        <v>7.4601147637328752E-2</v>
      </c>
      <c r="G2006">
        <v>8.1682046646275319E-2</v>
      </c>
      <c r="H2006" t="b">
        <v>0</v>
      </c>
      <c r="I2006" t="b">
        <v>0</v>
      </c>
      <c r="J2006" t="b">
        <v>0</v>
      </c>
    </row>
    <row r="2007" spans="1:10" hidden="1" x14ac:dyDescent="0.2">
      <c r="A2007" t="s">
        <v>677</v>
      </c>
      <c r="B2007" t="str">
        <f>VLOOKUP(Table16[[#This Row],[Metabolite ID]],Table18[],2,FALSE)</f>
        <v>1-pentadecanoyl-2-linoleoyl-GPC (15:0/18:2)*</v>
      </c>
      <c r="C2007" t="s">
        <v>1120</v>
      </c>
      <c r="D2007">
        <v>599</v>
      </c>
      <c r="E2007">
        <v>-8.3391073445787889E-2</v>
      </c>
      <c r="F2007">
        <v>8.1861837237345872E-2</v>
      </c>
      <c r="G2007">
        <v>0.30835457936071264</v>
      </c>
      <c r="H2007" t="b">
        <v>0</v>
      </c>
      <c r="I2007" t="b">
        <v>0</v>
      </c>
      <c r="J2007" t="b">
        <v>0</v>
      </c>
    </row>
    <row r="2008" spans="1:10" hidden="1" x14ac:dyDescent="0.2">
      <c r="A2008" t="s">
        <v>677</v>
      </c>
      <c r="B2008" t="str">
        <f>VLOOKUP(Table16[[#This Row],[Metabolite ID]],Table18[],2,FALSE)</f>
        <v>1-pentadecanoyl-2-linoleoyl-GPC (15:0/18:2)*</v>
      </c>
      <c r="C2008" t="s">
        <v>1121</v>
      </c>
      <c r="D2008">
        <v>599</v>
      </c>
      <c r="E2008">
        <v>-0.12859317572419293</v>
      </c>
      <c r="F2008">
        <v>0.28406756883661366</v>
      </c>
      <c r="G2008">
        <v>0.65093964270509708</v>
      </c>
      <c r="H2008" t="b">
        <v>0</v>
      </c>
      <c r="I2008" t="b">
        <v>0</v>
      </c>
      <c r="J2008" t="b">
        <v>0</v>
      </c>
    </row>
    <row r="2009" spans="1:10" hidden="1" x14ac:dyDescent="0.2">
      <c r="A2009" t="s">
        <v>677</v>
      </c>
      <c r="B2009" t="str">
        <f>VLOOKUP(Table16[[#This Row],[Metabolite ID]],Table18[],2,FALSE)</f>
        <v>1-pentadecanoyl-2-linoleoyl-GPC (15:0/18:2)*</v>
      </c>
      <c r="C2009" t="s">
        <v>1122</v>
      </c>
      <c r="D2009">
        <v>599</v>
      </c>
      <c r="E2009">
        <v>-8.3139215075045847E-2</v>
      </c>
      <c r="F2009">
        <v>0.20199868859838113</v>
      </c>
      <c r="G2009">
        <v>0.68079260678750098</v>
      </c>
      <c r="H2009" t="b">
        <v>0</v>
      </c>
      <c r="I2009" t="b">
        <v>0</v>
      </c>
      <c r="J2009" t="b">
        <v>0</v>
      </c>
    </row>
    <row r="2010" spans="1:10" hidden="1" x14ac:dyDescent="0.2">
      <c r="A2010" t="s">
        <v>677</v>
      </c>
      <c r="B2010" t="str">
        <f>VLOOKUP(Table16[[#This Row],[Metabolite ID]],Table18[],2,FALSE)</f>
        <v>1-pentadecanoyl-2-linoleoyl-GPC (15:0/18:2)*</v>
      </c>
      <c r="C2010" t="s">
        <v>1123</v>
      </c>
      <c r="D2010">
        <v>599</v>
      </c>
      <c r="E2010">
        <v>4.5303314883095788E-2</v>
      </c>
      <c r="F2010">
        <v>0.14213689203786364</v>
      </c>
      <c r="G2010">
        <v>0.75004261749385148</v>
      </c>
      <c r="H2010" t="b">
        <v>0</v>
      </c>
      <c r="I2010" t="b">
        <v>0</v>
      </c>
      <c r="J2010" t="b">
        <v>0</v>
      </c>
    </row>
    <row r="2011" spans="1:10" x14ac:dyDescent="0.2">
      <c r="A2011" t="s">
        <v>227</v>
      </c>
      <c r="B2011" t="str">
        <f>VLOOKUP(Table16[[#This Row],[Metabolite ID]],Table18[],2,FALSE)</f>
        <v>N-acetyltryptophan</v>
      </c>
      <c r="C2011" t="s">
        <v>1116</v>
      </c>
      <c r="D2011">
        <v>599</v>
      </c>
      <c r="E2011">
        <v>0.12854984421083179</v>
      </c>
      <c r="F2011">
        <v>4.9889041486947998E-2</v>
      </c>
      <c r="G2011" s="6">
        <v>9.9744137652112708E-3</v>
      </c>
      <c r="H2011" t="b">
        <v>0</v>
      </c>
      <c r="I2011" t="b">
        <v>0</v>
      </c>
      <c r="J2011" t="b">
        <v>0</v>
      </c>
    </row>
    <row r="2012" spans="1:10" hidden="1" x14ac:dyDescent="0.2">
      <c r="A2012" t="s">
        <v>227</v>
      </c>
      <c r="B2012" t="str">
        <f>VLOOKUP(Table16[[#This Row],[Metabolite ID]],Table18[],2,FALSE)</f>
        <v>N-acetyltryptophan</v>
      </c>
      <c r="C2012" t="s">
        <v>1117</v>
      </c>
      <c r="D2012">
        <v>599</v>
      </c>
      <c r="E2012">
        <v>0.12854984421083179</v>
      </c>
      <c r="F2012">
        <v>4.7803686023775667E-2</v>
      </c>
      <c r="G2012">
        <v>7.1640678461124324E-3</v>
      </c>
      <c r="H2012" t="b">
        <v>0</v>
      </c>
      <c r="I2012" t="b">
        <v>0</v>
      </c>
      <c r="J2012" t="b">
        <v>0</v>
      </c>
    </row>
    <row r="2013" spans="1:10" hidden="1" x14ac:dyDescent="0.2">
      <c r="A2013" t="s">
        <v>227</v>
      </c>
      <c r="B2013" t="str">
        <f>VLOOKUP(Table16[[#This Row],[Metabolite ID]],Table18[],2,FALSE)</f>
        <v>N-acetyltryptophan</v>
      </c>
      <c r="C2013" t="s">
        <v>1118</v>
      </c>
      <c r="D2013">
        <v>599</v>
      </c>
      <c r="E2013">
        <v>0.12978303216757181</v>
      </c>
      <c r="F2013">
        <v>4.828988875916454E-2</v>
      </c>
      <c r="G2013">
        <v>7.1971444901435264E-3</v>
      </c>
      <c r="H2013" t="b">
        <v>0</v>
      </c>
      <c r="I2013" t="b">
        <v>0</v>
      </c>
      <c r="J2013" t="b">
        <v>0</v>
      </c>
    </row>
    <row r="2014" spans="1:10" hidden="1" x14ac:dyDescent="0.2">
      <c r="A2014" t="s">
        <v>227</v>
      </c>
      <c r="B2014" t="str">
        <f>VLOOKUP(Table16[[#This Row],[Metabolite ID]],Table18[],2,FALSE)</f>
        <v>N-acetyltryptophan</v>
      </c>
      <c r="C2014" t="s">
        <v>1119</v>
      </c>
      <c r="D2014">
        <v>599</v>
      </c>
      <c r="E2014">
        <v>0.1205906474820144</v>
      </c>
      <c r="F2014">
        <v>7.1587643959893421E-2</v>
      </c>
      <c r="G2014">
        <v>9.2081677522568101E-2</v>
      </c>
      <c r="H2014" t="b">
        <v>0</v>
      </c>
      <c r="I2014" t="b">
        <v>0</v>
      </c>
      <c r="J2014" t="b">
        <v>0</v>
      </c>
    </row>
    <row r="2015" spans="1:10" hidden="1" x14ac:dyDescent="0.2">
      <c r="A2015" t="s">
        <v>227</v>
      </c>
      <c r="B2015" t="str">
        <f>VLOOKUP(Table16[[#This Row],[Metabolite ID]],Table18[],2,FALSE)</f>
        <v>N-acetyltryptophan</v>
      </c>
      <c r="C2015" t="s">
        <v>1120</v>
      </c>
      <c r="D2015">
        <v>599</v>
      </c>
      <c r="E2015">
        <v>0.13708383689517278</v>
      </c>
      <c r="F2015">
        <v>7.5885549906912472E-2</v>
      </c>
      <c r="G2015">
        <v>7.0847285137800378E-2</v>
      </c>
      <c r="H2015" t="b">
        <v>0</v>
      </c>
      <c r="I2015" t="b">
        <v>0</v>
      </c>
      <c r="J2015" t="b">
        <v>0</v>
      </c>
    </row>
    <row r="2016" spans="1:10" hidden="1" x14ac:dyDescent="0.2">
      <c r="A2016" t="s">
        <v>227</v>
      </c>
      <c r="B2016" t="str">
        <f>VLOOKUP(Table16[[#This Row],[Metabolite ID]],Table18[],2,FALSE)</f>
        <v>N-acetyltryptophan</v>
      </c>
      <c r="C2016" t="s">
        <v>1121</v>
      </c>
      <c r="D2016">
        <v>599</v>
      </c>
      <c r="E2016">
        <v>5.0419414321638101E-2</v>
      </c>
      <c r="F2016">
        <v>0.25997750006689274</v>
      </c>
      <c r="G2016">
        <v>0.84629059529916328</v>
      </c>
      <c r="H2016" t="b">
        <v>0</v>
      </c>
      <c r="I2016" t="b">
        <v>0</v>
      </c>
      <c r="J2016" t="b">
        <v>0</v>
      </c>
    </row>
    <row r="2017" spans="1:10" hidden="1" x14ac:dyDescent="0.2">
      <c r="A2017" t="s">
        <v>227</v>
      </c>
      <c r="B2017" t="str">
        <f>VLOOKUP(Table16[[#This Row],[Metabolite ID]],Table18[],2,FALSE)</f>
        <v>N-acetyltryptophan</v>
      </c>
      <c r="C2017" t="s">
        <v>1122</v>
      </c>
      <c r="D2017">
        <v>599</v>
      </c>
      <c r="E2017">
        <v>0.10277860365876634</v>
      </c>
      <c r="F2017">
        <v>0.18242923577695938</v>
      </c>
      <c r="G2017">
        <v>0.57338128972333124</v>
      </c>
      <c r="H2017" t="b">
        <v>0</v>
      </c>
      <c r="I2017" t="b">
        <v>0</v>
      </c>
      <c r="J2017" t="b">
        <v>0</v>
      </c>
    </row>
    <row r="2018" spans="1:10" hidden="1" x14ac:dyDescent="0.2">
      <c r="A2018" t="s">
        <v>227</v>
      </c>
      <c r="B2018" t="str">
        <f>VLOOKUP(Table16[[#This Row],[Metabolite ID]],Table18[],2,FALSE)</f>
        <v>N-acetyltryptophan</v>
      </c>
      <c r="C2018" t="s">
        <v>1123</v>
      </c>
      <c r="D2018">
        <v>599</v>
      </c>
      <c r="E2018">
        <v>0.12406590130772358</v>
      </c>
      <c r="F2018">
        <v>0.138322986931386</v>
      </c>
      <c r="G2018">
        <v>0.37011833375383374</v>
      </c>
      <c r="H2018" t="b">
        <v>0</v>
      </c>
      <c r="I2018" t="b">
        <v>0</v>
      </c>
      <c r="J2018" t="b">
        <v>0</v>
      </c>
    </row>
    <row r="2019" spans="1:10" x14ac:dyDescent="0.2">
      <c r="A2019" t="s">
        <v>89</v>
      </c>
      <c r="B2019" t="str">
        <f>VLOOKUP(Table16[[#This Row],[Metabolite ID]],Table18[],2,FALSE)</f>
        <v>betaine</v>
      </c>
      <c r="C2019" t="s">
        <v>1116</v>
      </c>
      <c r="D2019">
        <v>599</v>
      </c>
      <c r="E2019">
        <v>-0.1239665261882885</v>
      </c>
      <c r="F2019">
        <v>4.8453107238793341E-2</v>
      </c>
      <c r="G2019" s="6">
        <v>1.0512949205788649E-2</v>
      </c>
      <c r="H2019" t="b">
        <v>0</v>
      </c>
      <c r="I2019" t="b">
        <v>0</v>
      </c>
      <c r="J2019" t="b">
        <v>0</v>
      </c>
    </row>
    <row r="2020" spans="1:10" hidden="1" x14ac:dyDescent="0.2">
      <c r="A2020" t="s">
        <v>89</v>
      </c>
      <c r="B2020" t="str">
        <f>VLOOKUP(Table16[[#This Row],[Metabolite ID]],Table18[],2,FALSE)</f>
        <v>betaine</v>
      </c>
      <c r="C2020" t="s">
        <v>1117</v>
      </c>
      <c r="D2020">
        <v>599</v>
      </c>
      <c r="E2020">
        <v>-0.1239665261882885</v>
      </c>
      <c r="F2020">
        <v>4.7772590757963473E-2</v>
      </c>
      <c r="G2020">
        <v>9.4610201315405377E-3</v>
      </c>
      <c r="H2020" t="b">
        <v>0</v>
      </c>
      <c r="I2020" t="b">
        <v>0</v>
      </c>
      <c r="J2020" t="b">
        <v>0</v>
      </c>
    </row>
    <row r="2021" spans="1:10" hidden="1" x14ac:dyDescent="0.2">
      <c r="A2021" t="s">
        <v>89</v>
      </c>
      <c r="B2021" t="str">
        <f>VLOOKUP(Table16[[#This Row],[Metabolite ID]],Table18[],2,FALSE)</f>
        <v>betaine</v>
      </c>
      <c r="C2021" t="s">
        <v>1118</v>
      </c>
      <c r="D2021">
        <v>599</v>
      </c>
      <c r="E2021">
        <v>-0.12362270359997607</v>
      </c>
      <c r="F2021">
        <v>4.8236335917520926E-2</v>
      </c>
      <c r="G2021">
        <v>1.0381558783406651E-2</v>
      </c>
      <c r="H2021" t="b">
        <v>0</v>
      </c>
      <c r="I2021" t="b">
        <v>0</v>
      </c>
      <c r="J2021" t="b">
        <v>0</v>
      </c>
    </row>
    <row r="2022" spans="1:10" hidden="1" x14ac:dyDescent="0.2">
      <c r="A2022" t="s">
        <v>89</v>
      </c>
      <c r="B2022" t="str">
        <f>VLOOKUP(Table16[[#This Row],[Metabolite ID]],Table18[],2,FALSE)</f>
        <v>betaine</v>
      </c>
      <c r="C2022" t="s">
        <v>1119</v>
      </c>
      <c r="D2022">
        <v>599</v>
      </c>
      <c r="E2022">
        <v>-0.17527860465116282</v>
      </c>
      <c r="F2022">
        <v>7.4088456288213284E-2</v>
      </c>
      <c r="G2022">
        <v>1.7991072130213337E-2</v>
      </c>
      <c r="H2022" t="b">
        <v>0</v>
      </c>
      <c r="I2022" t="b">
        <v>0</v>
      </c>
      <c r="J2022" t="b">
        <v>0</v>
      </c>
    </row>
    <row r="2023" spans="1:10" hidden="1" x14ac:dyDescent="0.2">
      <c r="A2023" t="s">
        <v>89</v>
      </c>
      <c r="B2023" t="str">
        <f>VLOOKUP(Table16[[#This Row],[Metabolite ID]],Table18[],2,FALSE)</f>
        <v>betaine</v>
      </c>
      <c r="C2023" t="s">
        <v>1120</v>
      </c>
      <c r="D2023">
        <v>599</v>
      </c>
      <c r="E2023">
        <v>-6.7209081617967112E-2</v>
      </c>
      <c r="F2023">
        <v>7.8427174750380996E-2</v>
      </c>
      <c r="G2023">
        <v>0.39146607560746244</v>
      </c>
      <c r="H2023" t="b">
        <v>0</v>
      </c>
      <c r="I2023" t="b">
        <v>0</v>
      </c>
      <c r="J2023" t="b">
        <v>0</v>
      </c>
    </row>
    <row r="2024" spans="1:10" hidden="1" x14ac:dyDescent="0.2">
      <c r="A2024" t="s">
        <v>89</v>
      </c>
      <c r="B2024" t="str">
        <f>VLOOKUP(Table16[[#This Row],[Metabolite ID]],Table18[],2,FALSE)</f>
        <v>betaine</v>
      </c>
      <c r="C2024" t="s">
        <v>1121</v>
      </c>
      <c r="D2024">
        <v>599</v>
      </c>
      <c r="E2024">
        <v>-0.26507881223987884</v>
      </c>
      <c r="F2024">
        <v>0.26837450452230516</v>
      </c>
      <c r="G2024">
        <v>0.32368936275399685</v>
      </c>
      <c r="H2024" t="b">
        <v>0</v>
      </c>
      <c r="I2024" t="b">
        <v>0</v>
      </c>
      <c r="J2024" t="b">
        <v>0</v>
      </c>
    </row>
    <row r="2025" spans="1:10" hidden="1" x14ac:dyDescent="0.2">
      <c r="A2025" t="s">
        <v>89</v>
      </c>
      <c r="B2025" t="str">
        <f>VLOOKUP(Table16[[#This Row],[Metabolite ID]],Table18[],2,FALSE)</f>
        <v>betaine</v>
      </c>
      <c r="C2025" t="s">
        <v>1122</v>
      </c>
      <c r="D2025">
        <v>599</v>
      </c>
      <c r="E2025">
        <v>3.6323949158055591E-2</v>
      </c>
      <c r="F2025">
        <v>0.17256500211368447</v>
      </c>
      <c r="G2025">
        <v>0.83335360290986116</v>
      </c>
      <c r="H2025" t="b">
        <v>0</v>
      </c>
      <c r="I2025" t="b">
        <v>0</v>
      </c>
      <c r="J2025" t="b">
        <v>0</v>
      </c>
    </row>
    <row r="2026" spans="1:10" hidden="1" x14ac:dyDescent="0.2">
      <c r="A2026" t="s">
        <v>89</v>
      </c>
      <c r="B2026" t="str">
        <f>VLOOKUP(Table16[[#This Row],[Metabolite ID]],Table18[],2,FALSE)</f>
        <v>betaine</v>
      </c>
      <c r="C2026" t="s">
        <v>1123</v>
      </c>
      <c r="D2026">
        <v>599</v>
      </c>
      <c r="E2026">
        <v>1.570332985219702E-2</v>
      </c>
      <c r="F2026">
        <v>0.13418573732208469</v>
      </c>
      <c r="G2026">
        <v>0.90687815981704145</v>
      </c>
      <c r="H2026" t="b">
        <v>0</v>
      </c>
      <c r="I2026" t="b">
        <v>0</v>
      </c>
      <c r="J2026" t="b">
        <v>0</v>
      </c>
    </row>
    <row r="2027" spans="1:10" x14ac:dyDescent="0.2">
      <c r="A2027" t="s">
        <v>703</v>
      </c>
      <c r="B2027" t="str">
        <f>VLOOKUP(Table16[[#This Row],[Metabolite ID]],Table18[],2,FALSE)</f>
        <v>1-palmitoleoyl-2-linoleoyl-GPC (16:1/18:2)*</v>
      </c>
      <c r="C2027" t="s">
        <v>1116</v>
      </c>
      <c r="D2027">
        <v>599</v>
      </c>
      <c r="E2027">
        <v>-0.12230791319821066</v>
      </c>
      <c r="F2027">
        <v>4.7870318201701893E-2</v>
      </c>
      <c r="G2027" s="6">
        <v>1.0619257645345197E-2</v>
      </c>
      <c r="H2027" t="b">
        <v>0</v>
      </c>
      <c r="I2027" t="b">
        <v>0</v>
      </c>
      <c r="J2027" t="b">
        <v>0</v>
      </c>
    </row>
    <row r="2028" spans="1:10" hidden="1" x14ac:dyDescent="0.2">
      <c r="A2028" t="s">
        <v>703</v>
      </c>
      <c r="B2028" t="str">
        <f>VLOOKUP(Table16[[#This Row],[Metabolite ID]],Table18[],2,FALSE)</f>
        <v>1-palmitoleoyl-2-linoleoyl-GPC (16:1/18:2)*</v>
      </c>
      <c r="C2028" t="s">
        <v>1117</v>
      </c>
      <c r="D2028">
        <v>599</v>
      </c>
      <c r="E2028">
        <v>-0.12230791319821066</v>
      </c>
      <c r="F2028">
        <v>4.7870318201701893E-2</v>
      </c>
      <c r="G2028">
        <v>1.0619257645345197E-2</v>
      </c>
      <c r="H2028" t="b">
        <v>0</v>
      </c>
      <c r="I2028" t="b">
        <v>0</v>
      </c>
      <c r="J2028" t="b">
        <v>0</v>
      </c>
    </row>
    <row r="2029" spans="1:10" hidden="1" x14ac:dyDescent="0.2">
      <c r="A2029" t="s">
        <v>703</v>
      </c>
      <c r="B2029" t="str">
        <f>VLOOKUP(Table16[[#This Row],[Metabolite ID]],Table18[],2,FALSE)</f>
        <v>1-palmitoleoyl-2-linoleoyl-GPC (16:1/18:2)*</v>
      </c>
      <c r="C2029" t="s">
        <v>1118</v>
      </c>
      <c r="D2029">
        <v>599</v>
      </c>
      <c r="E2029">
        <v>-0.12204954470961836</v>
      </c>
      <c r="F2029">
        <v>4.8318773919148843E-2</v>
      </c>
      <c r="G2029">
        <v>1.1539448219108401E-2</v>
      </c>
      <c r="H2029" t="b">
        <v>0</v>
      </c>
      <c r="I2029" t="b">
        <v>0</v>
      </c>
      <c r="J2029" t="b">
        <v>0</v>
      </c>
    </row>
    <row r="2030" spans="1:10" hidden="1" x14ac:dyDescent="0.2">
      <c r="A2030" t="s">
        <v>703</v>
      </c>
      <c r="B2030" t="str">
        <f>VLOOKUP(Table16[[#This Row],[Metabolite ID]],Table18[],2,FALSE)</f>
        <v>1-palmitoleoyl-2-linoleoyl-GPC (16:1/18:2)*</v>
      </c>
      <c r="C2030" t="s">
        <v>1119</v>
      </c>
      <c r="D2030">
        <v>599</v>
      </c>
      <c r="E2030">
        <v>-0.10653442622950819</v>
      </c>
      <c r="F2030">
        <v>7.0795088861179342E-2</v>
      </c>
      <c r="G2030">
        <v>0.13236832394761427</v>
      </c>
      <c r="H2030" t="b">
        <v>0</v>
      </c>
      <c r="I2030" t="b">
        <v>0</v>
      </c>
      <c r="J2030" t="b">
        <v>0</v>
      </c>
    </row>
    <row r="2031" spans="1:10" hidden="1" x14ac:dyDescent="0.2">
      <c r="A2031" t="s">
        <v>703</v>
      </c>
      <c r="B2031" t="str">
        <f>VLOOKUP(Table16[[#This Row],[Metabolite ID]],Table18[],2,FALSE)</f>
        <v>1-palmitoleoyl-2-linoleoyl-GPC (16:1/18:2)*</v>
      </c>
      <c r="C2031" t="s">
        <v>1120</v>
      </c>
      <c r="D2031">
        <v>599</v>
      </c>
      <c r="E2031">
        <v>-0.13973158800827268</v>
      </c>
      <c r="F2031">
        <v>7.7175750413742444E-2</v>
      </c>
      <c r="G2031">
        <v>7.0208464133195217E-2</v>
      </c>
      <c r="H2031" t="b">
        <v>0</v>
      </c>
      <c r="I2031" t="b">
        <v>0</v>
      </c>
      <c r="J2031" t="b">
        <v>0</v>
      </c>
    </row>
    <row r="2032" spans="1:10" hidden="1" x14ac:dyDescent="0.2">
      <c r="A2032" t="s">
        <v>703</v>
      </c>
      <c r="B2032" t="str">
        <f>VLOOKUP(Table16[[#This Row],[Metabolite ID]],Table18[],2,FALSE)</f>
        <v>1-palmitoleoyl-2-linoleoyl-GPC (16:1/18:2)*</v>
      </c>
      <c r="C2032" t="s">
        <v>1121</v>
      </c>
      <c r="D2032">
        <v>599</v>
      </c>
      <c r="E2032">
        <v>-9.0619787744145697E-2</v>
      </c>
      <c r="F2032">
        <v>0.25291604902887282</v>
      </c>
      <c r="G2032">
        <v>0.72024535989169713</v>
      </c>
      <c r="H2032" t="b">
        <v>0</v>
      </c>
      <c r="I2032" t="b">
        <v>0</v>
      </c>
      <c r="J2032" t="b">
        <v>0</v>
      </c>
    </row>
    <row r="2033" spans="1:10" hidden="1" x14ac:dyDescent="0.2">
      <c r="A2033" t="s">
        <v>703</v>
      </c>
      <c r="B2033" t="str">
        <f>VLOOKUP(Table16[[#This Row],[Metabolite ID]],Table18[],2,FALSE)</f>
        <v>1-palmitoleoyl-2-linoleoyl-GPC (16:1/18:2)*</v>
      </c>
      <c r="C2033" t="s">
        <v>1122</v>
      </c>
      <c r="D2033">
        <v>599</v>
      </c>
      <c r="E2033">
        <v>-9.0619787744145697E-2</v>
      </c>
      <c r="F2033">
        <v>0.18833503164360182</v>
      </c>
      <c r="G2033">
        <v>0.63057689180924759</v>
      </c>
      <c r="H2033" t="b">
        <v>0</v>
      </c>
      <c r="I2033" t="b">
        <v>0</v>
      </c>
      <c r="J2033" t="b">
        <v>0</v>
      </c>
    </row>
    <row r="2034" spans="1:10" hidden="1" x14ac:dyDescent="0.2">
      <c r="A2034" t="s">
        <v>703</v>
      </c>
      <c r="B2034" t="str">
        <f>VLOOKUP(Table16[[#This Row],[Metabolite ID]],Table18[],2,FALSE)</f>
        <v>1-palmitoleoyl-2-linoleoyl-GPC (16:1/18:2)*</v>
      </c>
      <c r="C2034" t="s">
        <v>1123</v>
      </c>
      <c r="D2034">
        <v>599</v>
      </c>
      <c r="E2034">
        <v>-0.36139148144057909</v>
      </c>
      <c r="F2034">
        <v>0.13266526440693457</v>
      </c>
      <c r="G2034">
        <v>6.636770784989544E-3</v>
      </c>
      <c r="H2034" t="b">
        <v>0</v>
      </c>
      <c r="I2034" t="b">
        <v>0</v>
      </c>
      <c r="J2034" t="b">
        <v>0</v>
      </c>
    </row>
    <row r="2035" spans="1:10" x14ac:dyDescent="0.2">
      <c r="A2035" t="s">
        <v>626</v>
      </c>
      <c r="B2035" t="str">
        <f>VLOOKUP(Table16[[#This Row],[Metabolite ID]],Table18[],2,FALSE)</f>
        <v>X - 23680</v>
      </c>
      <c r="C2035" t="s">
        <v>1116</v>
      </c>
      <c r="D2035">
        <v>599</v>
      </c>
      <c r="E2035">
        <v>0.13156946403370265</v>
      </c>
      <c r="F2035">
        <v>5.1546625344778906E-2</v>
      </c>
      <c r="G2035" s="6">
        <v>1.0697254971056955E-2</v>
      </c>
      <c r="H2035" t="b">
        <v>0</v>
      </c>
      <c r="I2035" t="b">
        <v>0</v>
      </c>
      <c r="J2035" t="b">
        <v>0</v>
      </c>
    </row>
    <row r="2036" spans="1:10" hidden="1" x14ac:dyDescent="0.2">
      <c r="A2036" t="s">
        <v>626</v>
      </c>
      <c r="B2036" t="str">
        <f>VLOOKUP(Table16[[#This Row],[Metabolite ID]],Table18[],2,FALSE)</f>
        <v>X - 23680</v>
      </c>
      <c r="C2036" t="s">
        <v>1117</v>
      </c>
      <c r="D2036">
        <v>599</v>
      </c>
      <c r="E2036">
        <v>0.13156946403370265</v>
      </c>
      <c r="F2036">
        <v>4.8428171185183458E-2</v>
      </c>
      <c r="G2036">
        <v>6.5917213721640461E-3</v>
      </c>
      <c r="H2036" t="b">
        <v>0</v>
      </c>
      <c r="I2036" t="b">
        <v>0</v>
      </c>
      <c r="J2036" t="b">
        <v>0</v>
      </c>
    </row>
    <row r="2037" spans="1:10" hidden="1" x14ac:dyDescent="0.2">
      <c r="A2037" t="s">
        <v>626</v>
      </c>
      <c r="B2037" t="str">
        <f>VLOOKUP(Table16[[#This Row],[Metabolite ID]],Table18[],2,FALSE)</f>
        <v>X - 23680</v>
      </c>
      <c r="C2037" t="s">
        <v>1118</v>
      </c>
      <c r="D2037">
        <v>599</v>
      </c>
      <c r="E2037">
        <v>0.13294618394124363</v>
      </c>
      <c r="F2037">
        <v>4.8947240538873026E-2</v>
      </c>
      <c r="G2037">
        <v>6.6053582431675343E-3</v>
      </c>
      <c r="H2037" t="b">
        <v>0</v>
      </c>
      <c r="I2037" t="b">
        <v>0</v>
      </c>
      <c r="J2037" t="b">
        <v>0</v>
      </c>
    </row>
    <row r="2038" spans="1:10" hidden="1" x14ac:dyDescent="0.2">
      <c r="A2038" t="s">
        <v>626</v>
      </c>
      <c r="B2038" t="str">
        <f>VLOOKUP(Table16[[#This Row],[Metabolite ID]],Table18[],2,FALSE)</f>
        <v>X - 23680</v>
      </c>
      <c r="C2038" t="s">
        <v>1119</v>
      </c>
      <c r="D2038">
        <v>599</v>
      </c>
      <c r="E2038">
        <v>7.6414583333333341E-2</v>
      </c>
      <c r="F2038">
        <v>7.2698864732364726E-2</v>
      </c>
      <c r="G2038">
        <v>0.29320756881193893</v>
      </c>
      <c r="H2038" t="b">
        <v>0</v>
      </c>
      <c r="I2038" t="b">
        <v>0</v>
      </c>
      <c r="J2038" t="b">
        <v>0</v>
      </c>
    </row>
    <row r="2039" spans="1:10" hidden="1" x14ac:dyDescent="0.2">
      <c r="A2039" t="s">
        <v>626</v>
      </c>
      <c r="B2039" t="str">
        <f>VLOOKUP(Table16[[#This Row],[Metabolite ID]],Table18[],2,FALSE)</f>
        <v>X - 23680</v>
      </c>
      <c r="C2039" t="s">
        <v>1120</v>
      </c>
      <c r="D2039">
        <v>599</v>
      </c>
      <c r="E2039">
        <v>0.15697018254941861</v>
      </c>
      <c r="F2039">
        <v>8.0675210600890293E-2</v>
      </c>
      <c r="G2039">
        <v>5.1690153067124288E-2</v>
      </c>
      <c r="H2039" t="b">
        <v>0</v>
      </c>
      <c r="I2039" t="b">
        <v>0</v>
      </c>
      <c r="J2039" t="b">
        <v>0</v>
      </c>
    </row>
    <row r="2040" spans="1:10" hidden="1" x14ac:dyDescent="0.2">
      <c r="A2040" t="s">
        <v>626</v>
      </c>
      <c r="B2040" t="str">
        <f>VLOOKUP(Table16[[#This Row],[Metabolite ID]],Table18[],2,FALSE)</f>
        <v>X - 23680</v>
      </c>
      <c r="C2040" t="s">
        <v>1121</v>
      </c>
      <c r="D2040">
        <v>599</v>
      </c>
      <c r="E2040">
        <v>4.6688413797761896E-2</v>
      </c>
      <c r="F2040">
        <v>0.26508752163242127</v>
      </c>
      <c r="G2040">
        <v>0.86025574018697559</v>
      </c>
      <c r="H2040" t="b">
        <v>0</v>
      </c>
      <c r="I2040" t="b">
        <v>0</v>
      </c>
      <c r="J2040" t="b">
        <v>0</v>
      </c>
    </row>
    <row r="2041" spans="1:10" hidden="1" x14ac:dyDescent="0.2">
      <c r="A2041" t="s">
        <v>626</v>
      </c>
      <c r="B2041" t="str">
        <f>VLOOKUP(Table16[[#This Row],[Metabolite ID]],Table18[],2,FALSE)</f>
        <v>X - 23680</v>
      </c>
      <c r="C2041" t="s">
        <v>1122</v>
      </c>
      <c r="D2041">
        <v>599</v>
      </c>
      <c r="E2041">
        <v>0.15477664094198929</v>
      </c>
      <c r="F2041">
        <v>0.18052163422918427</v>
      </c>
      <c r="G2041">
        <v>0.39157531512428689</v>
      </c>
      <c r="H2041" t="b">
        <v>0</v>
      </c>
      <c r="I2041" t="b">
        <v>0</v>
      </c>
      <c r="J2041" t="b">
        <v>0</v>
      </c>
    </row>
    <row r="2042" spans="1:10" hidden="1" x14ac:dyDescent="0.2">
      <c r="A2042" t="s">
        <v>626</v>
      </c>
      <c r="B2042" t="str">
        <f>VLOOKUP(Table16[[#This Row],[Metabolite ID]],Table18[],2,FALSE)</f>
        <v>X - 23680</v>
      </c>
      <c r="C2042" t="s">
        <v>1123</v>
      </c>
      <c r="D2042">
        <v>599</v>
      </c>
      <c r="E2042">
        <v>0.21495032222385815</v>
      </c>
      <c r="F2042">
        <v>0.14299888270153116</v>
      </c>
      <c r="G2042">
        <v>0.13332635002959445</v>
      </c>
      <c r="H2042" t="b">
        <v>0</v>
      </c>
      <c r="I2042" t="b">
        <v>0</v>
      </c>
      <c r="J2042" t="b">
        <v>0</v>
      </c>
    </row>
    <row r="2043" spans="1:10" x14ac:dyDescent="0.2">
      <c r="A2043" t="s">
        <v>109</v>
      </c>
      <c r="B2043" t="str">
        <f>VLOOKUP(Table16[[#This Row],[Metabolite ID]],Table18[],2,FALSE)</f>
        <v>ribitol</v>
      </c>
      <c r="C2043" t="s">
        <v>1116</v>
      </c>
      <c r="D2043">
        <v>599</v>
      </c>
      <c r="E2043">
        <v>0.1268500840564169</v>
      </c>
      <c r="F2043">
        <v>4.9786216180407628E-2</v>
      </c>
      <c r="G2043" s="6">
        <v>1.0837488033531181E-2</v>
      </c>
      <c r="H2043" t="b">
        <v>0</v>
      </c>
      <c r="I2043" t="b">
        <v>0</v>
      </c>
      <c r="J2043" t="b">
        <v>0</v>
      </c>
    </row>
    <row r="2044" spans="1:10" hidden="1" x14ac:dyDescent="0.2">
      <c r="A2044" t="s">
        <v>109</v>
      </c>
      <c r="B2044" t="str">
        <f>VLOOKUP(Table16[[#This Row],[Metabolite ID]],Table18[],2,FALSE)</f>
        <v>ribitol</v>
      </c>
      <c r="C2044" t="s">
        <v>1117</v>
      </c>
      <c r="D2044">
        <v>599</v>
      </c>
      <c r="E2044">
        <v>0.1268500840564169</v>
      </c>
      <c r="F2044">
        <v>4.9123489131307999E-2</v>
      </c>
      <c r="G2044">
        <v>9.8152925258068128E-3</v>
      </c>
      <c r="H2044" t="b">
        <v>0</v>
      </c>
      <c r="I2044" t="b">
        <v>0</v>
      </c>
      <c r="J2044" t="b">
        <v>0</v>
      </c>
    </row>
    <row r="2045" spans="1:10" hidden="1" x14ac:dyDescent="0.2">
      <c r="A2045" t="s">
        <v>109</v>
      </c>
      <c r="B2045" t="str">
        <f>VLOOKUP(Table16[[#This Row],[Metabolite ID]],Table18[],2,FALSE)</f>
        <v>ribitol</v>
      </c>
      <c r="C2045" t="s">
        <v>1118</v>
      </c>
      <c r="D2045">
        <v>599</v>
      </c>
      <c r="E2045">
        <v>0.12802304136405132</v>
      </c>
      <c r="F2045">
        <v>4.9594879297231803E-2</v>
      </c>
      <c r="G2045">
        <v>9.8407277878482229E-3</v>
      </c>
      <c r="H2045" t="b">
        <v>0</v>
      </c>
      <c r="I2045" t="b">
        <v>0</v>
      </c>
      <c r="J2045" t="b">
        <v>0</v>
      </c>
    </row>
    <row r="2046" spans="1:10" hidden="1" x14ac:dyDescent="0.2">
      <c r="A2046" t="s">
        <v>109</v>
      </c>
      <c r="B2046" t="str">
        <f>VLOOKUP(Table16[[#This Row],[Metabolite ID]],Table18[],2,FALSE)</f>
        <v>ribitol</v>
      </c>
      <c r="C2046" t="s">
        <v>1119</v>
      </c>
      <c r="D2046">
        <v>599</v>
      </c>
      <c r="E2046">
        <v>0.10648559999999999</v>
      </c>
      <c r="F2046">
        <v>7.2744652854162511E-2</v>
      </c>
      <c r="G2046">
        <v>0.14324117420218771</v>
      </c>
      <c r="H2046" t="b">
        <v>0</v>
      </c>
      <c r="I2046" t="b">
        <v>0</v>
      </c>
      <c r="J2046" t="b">
        <v>0</v>
      </c>
    </row>
    <row r="2047" spans="1:10" hidden="1" x14ac:dyDescent="0.2">
      <c r="A2047" t="s">
        <v>109</v>
      </c>
      <c r="B2047" t="str">
        <f>VLOOKUP(Table16[[#This Row],[Metabolite ID]],Table18[],2,FALSE)</f>
        <v>ribitol</v>
      </c>
      <c r="C2047" t="s">
        <v>1120</v>
      </c>
      <c r="D2047">
        <v>599</v>
      </c>
      <c r="E2047">
        <v>9.7334646475460834E-2</v>
      </c>
      <c r="F2047">
        <v>8.4592517961884009E-2</v>
      </c>
      <c r="G2047">
        <v>0.24988469218465881</v>
      </c>
      <c r="H2047" t="b">
        <v>0</v>
      </c>
      <c r="I2047" t="b">
        <v>0</v>
      </c>
      <c r="J2047" t="b">
        <v>0</v>
      </c>
    </row>
    <row r="2048" spans="1:10" hidden="1" x14ac:dyDescent="0.2">
      <c r="A2048" t="s">
        <v>109</v>
      </c>
      <c r="B2048" t="str">
        <f>VLOOKUP(Table16[[#This Row],[Metabolite ID]],Table18[],2,FALSE)</f>
        <v>ribitol</v>
      </c>
      <c r="C2048" t="s">
        <v>1121</v>
      </c>
      <c r="D2048">
        <v>599</v>
      </c>
      <c r="E2048">
        <v>0.12385428620528494</v>
      </c>
      <c r="F2048">
        <v>0.24996217353200337</v>
      </c>
      <c r="G2048">
        <v>0.62043481452632721</v>
      </c>
      <c r="H2048" t="b">
        <v>0</v>
      </c>
      <c r="I2048" t="b">
        <v>0</v>
      </c>
      <c r="J2048" t="b">
        <v>0</v>
      </c>
    </row>
    <row r="2049" spans="1:10" hidden="1" x14ac:dyDescent="0.2">
      <c r="A2049" t="s">
        <v>109</v>
      </c>
      <c r="B2049" t="str">
        <f>VLOOKUP(Table16[[#This Row],[Metabolite ID]],Table18[],2,FALSE)</f>
        <v>ribitol</v>
      </c>
      <c r="C2049" t="s">
        <v>1122</v>
      </c>
      <c r="D2049">
        <v>599</v>
      </c>
      <c r="E2049">
        <v>0.14489181905787341</v>
      </c>
      <c r="F2049">
        <v>0.17267022971001486</v>
      </c>
      <c r="G2049">
        <v>0.40173476469921376</v>
      </c>
      <c r="H2049" t="b">
        <v>0</v>
      </c>
      <c r="I2049" t="b">
        <v>0</v>
      </c>
      <c r="J2049" t="b">
        <v>0</v>
      </c>
    </row>
    <row r="2050" spans="1:10" hidden="1" x14ac:dyDescent="0.2">
      <c r="A2050" t="s">
        <v>109</v>
      </c>
      <c r="B2050" t="str">
        <f>VLOOKUP(Table16[[#This Row],[Metabolite ID]],Table18[],2,FALSE)</f>
        <v>ribitol</v>
      </c>
      <c r="C2050" t="s">
        <v>1123</v>
      </c>
      <c r="D2050">
        <v>599</v>
      </c>
      <c r="E2050">
        <v>0.27433475459440865</v>
      </c>
      <c r="F2050">
        <v>0.13777153691436078</v>
      </c>
      <c r="G2050">
        <v>4.6910945510935519E-2</v>
      </c>
      <c r="H2050" t="b">
        <v>0</v>
      </c>
      <c r="I2050" t="b">
        <v>0</v>
      </c>
      <c r="J2050" t="b">
        <v>0</v>
      </c>
    </row>
    <row r="2051" spans="1:10" x14ac:dyDescent="0.2">
      <c r="A2051" t="s">
        <v>163</v>
      </c>
      <c r="B2051" t="str">
        <f>VLOOKUP(Table16[[#This Row],[Metabolite ID]],Table18[],2,FALSE)</f>
        <v>propionylglycine</v>
      </c>
      <c r="C2051" t="s">
        <v>1116</v>
      </c>
      <c r="D2051">
        <v>599</v>
      </c>
      <c r="E2051">
        <v>-0.12830001472526903</v>
      </c>
      <c r="F2051">
        <v>5.0503162523955328E-2</v>
      </c>
      <c r="G2051" s="6">
        <v>1.1071458932986842E-2</v>
      </c>
      <c r="H2051" t="b">
        <v>0</v>
      </c>
      <c r="I2051" t="b">
        <v>0</v>
      </c>
      <c r="J2051" t="b">
        <v>0</v>
      </c>
    </row>
    <row r="2052" spans="1:10" hidden="1" x14ac:dyDescent="0.2">
      <c r="A2052" t="s">
        <v>163</v>
      </c>
      <c r="B2052" t="str">
        <f>VLOOKUP(Table16[[#This Row],[Metabolite ID]],Table18[],2,FALSE)</f>
        <v>propionylglycine</v>
      </c>
      <c r="C2052" t="s">
        <v>1117</v>
      </c>
      <c r="D2052">
        <v>599</v>
      </c>
      <c r="E2052">
        <v>-0.12830001472526903</v>
      </c>
      <c r="F2052">
        <v>4.7892125012523795E-2</v>
      </c>
      <c r="G2052">
        <v>7.3856154697114129E-3</v>
      </c>
      <c r="H2052" t="b">
        <v>0</v>
      </c>
      <c r="I2052" t="b">
        <v>0</v>
      </c>
      <c r="J2052" t="b">
        <v>0</v>
      </c>
    </row>
    <row r="2053" spans="1:10" hidden="1" x14ac:dyDescent="0.2">
      <c r="A2053" t="s">
        <v>163</v>
      </c>
      <c r="B2053" t="str">
        <f>VLOOKUP(Table16[[#This Row],[Metabolite ID]],Table18[],2,FALSE)</f>
        <v>propionylglycine</v>
      </c>
      <c r="C2053" t="s">
        <v>1118</v>
      </c>
      <c r="D2053">
        <v>599</v>
      </c>
      <c r="E2053">
        <v>-0.12809269511055443</v>
      </c>
      <c r="F2053">
        <v>4.8390837174362662E-2</v>
      </c>
      <c r="G2053">
        <v>8.1198688415298065E-3</v>
      </c>
      <c r="H2053" t="b">
        <v>0</v>
      </c>
      <c r="I2053" t="b">
        <v>0</v>
      </c>
      <c r="J2053" t="b">
        <v>0</v>
      </c>
    </row>
    <row r="2054" spans="1:10" hidden="1" x14ac:dyDescent="0.2">
      <c r="A2054" t="s">
        <v>163</v>
      </c>
      <c r="B2054" t="str">
        <f>VLOOKUP(Table16[[#This Row],[Metabolite ID]],Table18[],2,FALSE)</f>
        <v>propionylglycine</v>
      </c>
      <c r="C2054" t="s">
        <v>1119</v>
      </c>
      <c r="D2054">
        <v>599</v>
      </c>
      <c r="E2054">
        <v>-3.6122916666666671E-2</v>
      </c>
      <c r="F2054">
        <v>7.1859947324889442E-2</v>
      </c>
      <c r="G2054">
        <v>0.61518576674666048</v>
      </c>
      <c r="H2054" t="b">
        <v>0</v>
      </c>
      <c r="I2054" t="b">
        <v>0</v>
      </c>
      <c r="J2054" t="b">
        <v>0</v>
      </c>
    </row>
    <row r="2055" spans="1:10" hidden="1" x14ac:dyDescent="0.2">
      <c r="A2055" t="s">
        <v>163</v>
      </c>
      <c r="B2055" t="str">
        <f>VLOOKUP(Table16[[#This Row],[Metabolite ID]],Table18[],2,FALSE)</f>
        <v>propionylglycine</v>
      </c>
      <c r="C2055" t="s">
        <v>1120</v>
      </c>
      <c r="D2055">
        <v>599</v>
      </c>
      <c r="E2055">
        <v>-4.4614903031500203E-2</v>
      </c>
      <c r="F2055">
        <v>7.9176550980029459E-2</v>
      </c>
      <c r="G2055">
        <v>0.57310377548159674</v>
      </c>
      <c r="H2055" t="b">
        <v>0</v>
      </c>
      <c r="I2055" t="b">
        <v>0</v>
      </c>
      <c r="J2055" t="b">
        <v>0</v>
      </c>
    </row>
    <row r="2056" spans="1:10" hidden="1" x14ac:dyDescent="0.2">
      <c r="A2056" t="s">
        <v>163</v>
      </c>
      <c r="B2056" t="str">
        <f>VLOOKUP(Table16[[#This Row],[Metabolite ID]],Table18[],2,FALSE)</f>
        <v>propionylglycine</v>
      </c>
      <c r="C2056" t="s">
        <v>1121</v>
      </c>
      <c r="D2056">
        <v>599</v>
      </c>
      <c r="E2056">
        <v>0.15354758724095952</v>
      </c>
      <c r="F2056">
        <v>0.26485328000984393</v>
      </c>
      <c r="G2056">
        <v>0.56230437496292429</v>
      </c>
      <c r="H2056" t="b">
        <v>0</v>
      </c>
      <c r="I2056" t="b">
        <v>0</v>
      </c>
      <c r="J2056" t="b">
        <v>0</v>
      </c>
    </row>
    <row r="2057" spans="1:10" hidden="1" x14ac:dyDescent="0.2">
      <c r="A2057" t="s">
        <v>163</v>
      </c>
      <c r="B2057" t="str">
        <f>VLOOKUP(Table16[[#This Row],[Metabolite ID]],Table18[],2,FALSE)</f>
        <v>propionylglycine</v>
      </c>
      <c r="C2057" t="s">
        <v>1122</v>
      </c>
      <c r="D2057">
        <v>599</v>
      </c>
      <c r="E2057">
        <v>-4.8035918222634422E-2</v>
      </c>
      <c r="F2057">
        <v>0.16585869543191245</v>
      </c>
      <c r="G2057">
        <v>0.77220770736378652</v>
      </c>
      <c r="H2057" t="b">
        <v>0</v>
      </c>
      <c r="I2057" t="b">
        <v>0</v>
      </c>
      <c r="J2057" t="b">
        <v>0</v>
      </c>
    </row>
    <row r="2058" spans="1:10" hidden="1" x14ac:dyDescent="0.2">
      <c r="A2058" t="s">
        <v>163</v>
      </c>
      <c r="B2058" t="str">
        <f>VLOOKUP(Table16[[#This Row],[Metabolite ID]],Table18[],2,FALSE)</f>
        <v>propionylglycine</v>
      </c>
      <c r="C2058" t="s">
        <v>1123</v>
      </c>
      <c r="D2058">
        <v>599</v>
      </c>
      <c r="E2058">
        <v>-0.148089673258468</v>
      </c>
      <c r="F2058">
        <v>0.14004545665389906</v>
      </c>
      <c r="G2058">
        <v>0.29073849339602514</v>
      </c>
      <c r="H2058" t="b">
        <v>0</v>
      </c>
      <c r="I2058" t="b">
        <v>0</v>
      </c>
      <c r="J2058" t="b">
        <v>0</v>
      </c>
    </row>
    <row r="2059" spans="1:10" x14ac:dyDescent="0.2">
      <c r="A2059" t="s">
        <v>187</v>
      </c>
      <c r="B2059" t="str">
        <f>VLOOKUP(Table16[[#This Row],[Metabolite ID]],Table18[],2,FALSE)</f>
        <v>docosapentaenoate (n3 DPA; 22:5n3)</v>
      </c>
      <c r="C2059" t="s">
        <v>1116</v>
      </c>
      <c r="D2059">
        <v>599</v>
      </c>
      <c r="E2059">
        <v>0.12336990942443994</v>
      </c>
      <c r="F2059">
        <v>4.8817059924173546E-2</v>
      </c>
      <c r="G2059" s="6">
        <v>1.1497979181274678E-2</v>
      </c>
      <c r="H2059" t="b">
        <v>0</v>
      </c>
      <c r="I2059" t="b">
        <v>0</v>
      </c>
      <c r="J2059" t="b">
        <v>0</v>
      </c>
    </row>
    <row r="2060" spans="1:10" hidden="1" x14ac:dyDescent="0.2">
      <c r="A2060" t="s">
        <v>187</v>
      </c>
      <c r="B2060" t="str">
        <f>VLOOKUP(Table16[[#This Row],[Metabolite ID]],Table18[],2,FALSE)</f>
        <v>docosapentaenoate (n3 DPA; 22:5n3)</v>
      </c>
      <c r="C2060" t="s">
        <v>1117</v>
      </c>
      <c r="D2060">
        <v>599</v>
      </c>
      <c r="E2060">
        <v>0.12336990942443994</v>
      </c>
      <c r="F2060">
        <v>4.7824371740312434E-2</v>
      </c>
      <c r="G2060">
        <v>9.8901880132390672E-3</v>
      </c>
      <c r="H2060" t="b">
        <v>0</v>
      </c>
      <c r="I2060" t="b">
        <v>0</v>
      </c>
      <c r="J2060" t="b">
        <v>0</v>
      </c>
    </row>
    <row r="2061" spans="1:10" hidden="1" x14ac:dyDescent="0.2">
      <c r="A2061" t="s">
        <v>187</v>
      </c>
      <c r="B2061" t="str">
        <f>VLOOKUP(Table16[[#This Row],[Metabolite ID]],Table18[],2,FALSE)</f>
        <v>docosapentaenoate (n3 DPA; 22:5n3)</v>
      </c>
      <c r="C2061" t="s">
        <v>1118</v>
      </c>
      <c r="D2061">
        <v>599</v>
      </c>
      <c r="E2061">
        <v>0.12452528561771949</v>
      </c>
      <c r="F2061">
        <v>4.8293111472014066E-2</v>
      </c>
      <c r="G2061">
        <v>9.9221392983697317E-3</v>
      </c>
      <c r="H2061" t="b">
        <v>0</v>
      </c>
      <c r="I2061" t="b">
        <v>0</v>
      </c>
      <c r="J2061" t="b">
        <v>0</v>
      </c>
    </row>
    <row r="2062" spans="1:10" hidden="1" x14ac:dyDescent="0.2">
      <c r="A2062" t="s">
        <v>187</v>
      </c>
      <c r="B2062" t="str">
        <f>VLOOKUP(Table16[[#This Row],[Metabolite ID]],Table18[],2,FALSE)</f>
        <v>docosapentaenoate (n3 DPA; 22:5n3)</v>
      </c>
      <c r="C2062" t="s">
        <v>1119</v>
      </c>
      <c r="D2062">
        <v>599</v>
      </c>
      <c r="E2062">
        <v>7.1921376146788993E-2</v>
      </c>
      <c r="F2062">
        <v>7.3414836525966809E-2</v>
      </c>
      <c r="G2062">
        <v>0.32725533977428151</v>
      </c>
      <c r="H2062" t="b">
        <v>0</v>
      </c>
      <c r="I2062" t="b">
        <v>0</v>
      </c>
      <c r="J2062" t="b">
        <v>0</v>
      </c>
    </row>
    <row r="2063" spans="1:10" hidden="1" x14ac:dyDescent="0.2">
      <c r="A2063" t="s">
        <v>187</v>
      </c>
      <c r="B2063" t="str">
        <f>VLOOKUP(Table16[[#This Row],[Metabolite ID]],Table18[],2,FALSE)</f>
        <v>docosapentaenoate (n3 DPA; 22:5n3)</v>
      </c>
      <c r="C2063" t="s">
        <v>1120</v>
      </c>
      <c r="D2063">
        <v>599</v>
      </c>
      <c r="E2063">
        <v>0.15971164779131927</v>
      </c>
      <c r="F2063">
        <v>8.3160852691515172E-2</v>
      </c>
      <c r="G2063">
        <v>5.4792906425855721E-2</v>
      </c>
      <c r="H2063" t="b">
        <v>0</v>
      </c>
      <c r="I2063" t="b">
        <v>0</v>
      </c>
      <c r="J2063" t="b">
        <v>0</v>
      </c>
    </row>
    <row r="2064" spans="1:10" hidden="1" x14ac:dyDescent="0.2">
      <c r="A2064" t="s">
        <v>187</v>
      </c>
      <c r="B2064" t="str">
        <f>VLOOKUP(Table16[[#This Row],[Metabolite ID]],Table18[],2,FALSE)</f>
        <v>docosapentaenoate (n3 DPA; 22:5n3)</v>
      </c>
      <c r="C2064" t="s">
        <v>1121</v>
      </c>
      <c r="D2064">
        <v>599</v>
      </c>
      <c r="E2064">
        <v>-1.4273373162677849E-2</v>
      </c>
      <c r="F2064">
        <v>0.26666333883790877</v>
      </c>
      <c r="G2064">
        <v>0.95733083691982479</v>
      </c>
      <c r="H2064" t="b">
        <v>0</v>
      </c>
      <c r="I2064" t="b">
        <v>0</v>
      </c>
      <c r="J2064" t="b">
        <v>0</v>
      </c>
    </row>
    <row r="2065" spans="1:10" hidden="1" x14ac:dyDescent="0.2">
      <c r="A2065" t="s">
        <v>187</v>
      </c>
      <c r="B2065" t="str">
        <f>VLOOKUP(Table16[[#This Row],[Metabolite ID]],Table18[],2,FALSE)</f>
        <v>docosapentaenoate (n3 DPA; 22:5n3)</v>
      </c>
      <c r="C2065" t="s">
        <v>1122</v>
      </c>
      <c r="D2065">
        <v>599</v>
      </c>
      <c r="E2065">
        <v>9.403289944728499E-2</v>
      </c>
      <c r="F2065">
        <v>0.18354224534947475</v>
      </c>
      <c r="G2065">
        <v>0.608614188321428</v>
      </c>
      <c r="H2065" t="b">
        <v>0</v>
      </c>
      <c r="I2065" t="b">
        <v>0</v>
      </c>
      <c r="J2065" t="b">
        <v>0</v>
      </c>
    </row>
    <row r="2066" spans="1:10" hidden="1" x14ac:dyDescent="0.2">
      <c r="A2066" t="s">
        <v>187</v>
      </c>
      <c r="B2066" t="str">
        <f>VLOOKUP(Table16[[#This Row],[Metabolite ID]],Table18[],2,FALSE)</f>
        <v>docosapentaenoate (n3 DPA; 22:5n3)</v>
      </c>
      <c r="C2066" t="s">
        <v>1123</v>
      </c>
      <c r="D2066">
        <v>599</v>
      </c>
      <c r="E2066">
        <v>0.30159887564039201</v>
      </c>
      <c r="F2066">
        <v>0.13510101856894743</v>
      </c>
      <c r="G2066">
        <v>2.5958950659981817E-2</v>
      </c>
      <c r="H2066" t="b">
        <v>0</v>
      </c>
      <c r="I2066" t="b">
        <v>0</v>
      </c>
      <c r="J2066" t="b">
        <v>0</v>
      </c>
    </row>
    <row r="2067" spans="1:10" x14ac:dyDescent="0.2">
      <c r="A2067" t="s">
        <v>398</v>
      </c>
      <c r="B2067" t="str">
        <f>VLOOKUP(Table16[[#This Row],[Metabolite ID]],Table18[],2,FALSE)</f>
        <v>1-myristoyl-GPC (14:0)</v>
      </c>
      <c r="C2067" t="s">
        <v>1116</v>
      </c>
      <c r="D2067">
        <v>599</v>
      </c>
      <c r="E2067">
        <v>0.12551012870789741</v>
      </c>
      <c r="F2067">
        <v>4.9693688014485572E-2</v>
      </c>
      <c r="G2067" s="6">
        <v>1.1547609914468585E-2</v>
      </c>
      <c r="H2067" t="b">
        <v>0</v>
      </c>
      <c r="I2067" t="b">
        <v>0</v>
      </c>
      <c r="J2067" t="b">
        <v>0</v>
      </c>
    </row>
    <row r="2068" spans="1:10" hidden="1" x14ac:dyDescent="0.2">
      <c r="A2068" t="s">
        <v>398</v>
      </c>
      <c r="B2068" t="str">
        <f>VLOOKUP(Table16[[#This Row],[Metabolite ID]],Table18[],2,FALSE)</f>
        <v>1-myristoyl-GPC (14:0)</v>
      </c>
      <c r="C2068" t="s">
        <v>1117</v>
      </c>
      <c r="D2068">
        <v>599</v>
      </c>
      <c r="E2068">
        <v>0.12551012870789741</v>
      </c>
      <c r="F2068">
        <v>4.7742407302667426E-2</v>
      </c>
      <c r="G2068">
        <v>8.5660944333809438E-3</v>
      </c>
      <c r="H2068" t="b">
        <v>0</v>
      </c>
      <c r="I2068" t="b">
        <v>0</v>
      </c>
      <c r="J2068" t="b">
        <v>0</v>
      </c>
    </row>
    <row r="2069" spans="1:10" hidden="1" x14ac:dyDescent="0.2">
      <c r="A2069" t="s">
        <v>398</v>
      </c>
      <c r="B2069" t="str">
        <f>VLOOKUP(Table16[[#This Row],[Metabolite ID]],Table18[],2,FALSE)</f>
        <v>1-myristoyl-GPC (14:0)</v>
      </c>
      <c r="C2069" t="s">
        <v>1118</v>
      </c>
      <c r="D2069">
        <v>599</v>
      </c>
      <c r="E2069">
        <v>0.12668212780079577</v>
      </c>
      <c r="F2069">
        <v>4.82229022161361E-2</v>
      </c>
      <c r="G2069">
        <v>8.6138374998748959E-3</v>
      </c>
      <c r="H2069" t="b">
        <v>0</v>
      </c>
      <c r="I2069" t="b">
        <v>0</v>
      </c>
      <c r="J2069" t="b">
        <v>0</v>
      </c>
    </row>
    <row r="2070" spans="1:10" hidden="1" x14ac:dyDescent="0.2">
      <c r="A2070" t="s">
        <v>398</v>
      </c>
      <c r="B2070" t="str">
        <f>VLOOKUP(Table16[[#This Row],[Metabolite ID]],Table18[],2,FALSE)</f>
        <v>1-myristoyl-GPC (14:0)</v>
      </c>
      <c r="C2070" t="s">
        <v>1119</v>
      </c>
      <c r="D2070">
        <v>599</v>
      </c>
      <c r="E2070">
        <v>0.19095740740740741</v>
      </c>
      <c r="F2070">
        <v>7.3664122702461102E-2</v>
      </c>
      <c r="G2070">
        <v>9.5344488945176969E-3</v>
      </c>
      <c r="H2070" t="b">
        <v>0</v>
      </c>
      <c r="I2070" t="b">
        <v>0</v>
      </c>
      <c r="J2070" t="b">
        <v>0</v>
      </c>
    </row>
    <row r="2071" spans="1:10" hidden="1" x14ac:dyDescent="0.2">
      <c r="A2071" t="s">
        <v>398</v>
      </c>
      <c r="B2071" t="str">
        <f>VLOOKUP(Table16[[#This Row],[Metabolite ID]],Table18[],2,FALSE)</f>
        <v>1-myristoyl-GPC (14:0)</v>
      </c>
      <c r="C2071" t="s">
        <v>1120</v>
      </c>
      <c r="D2071">
        <v>599</v>
      </c>
      <c r="E2071">
        <v>0.19820662445950349</v>
      </c>
      <c r="F2071">
        <v>7.6142222581854602E-2</v>
      </c>
      <c r="G2071">
        <v>9.2382154009318616E-3</v>
      </c>
      <c r="H2071" t="b">
        <v>0</v>
      </c>
      <c r="I2071" t="b">
        <v>0</v>
      </c>
      <c r="J2071" t="b">
        <v>0</v>
      </c>
    </row>
    <row r="2072" spans="1:10" hidden="1" x14ac:dyDescent="0.2">
      <c r="A2072" t="s">
        <v>398</v>
      </c>
      <c r="B2072" t="str">
        <f>VLOOKUP(Table16[[#This Row],[Metabolite ID]],Table18[],2,FALSE)</f>
        <v>1-myristoyl-GPC (14:0)</v>
      </c>
      <c r="C2072" t="s">
        <v>1121</v>
      </c>
      <c r="D2072">
        <v>599</v>
      </c>
      <c r="E2072">
        <v>0.32346120752271368</v>
      </c>
      <c r="F2072">
        <v>0.29554591618652043</v>
      </c>
      <c r="G2072">
        <v>0.27419684173040043</v>
      </c>
      <c r="H2072" t="b">
        <v>0</v>
      </c>
      <c r="I2072" t="b">
        <v>0</v>
      </c>
      <c r="J2072" t="b">
        <v>0</v>
      </c>
    </row>
    <row r="2073" spans="1:10" hidden="1" x14ac:dyDescent="0.2">
      <c r="A2073" t="s">
        <v>398</v>
      </c>
      <c r="B2073" t="str">
        <f>VLOOKUP(Table16[[#This Row],[Metabolite ID]],Table18[],2,FALSE)</f>
        <v>1-myristoyl-GPC (14:0)</v>
      </c>
      <c r="C2073" t="s">
        <v>1122</v>
      </c>
      <c r="D2073">
        <v>599</v>
      </c>
      <c r="E2073">
        <v>0.34356897138941278</v>
      </c>
      <c r="F2073">
        <v>0.21379081950376802</v>
      </c>
      <c r="G2073">
        <v>0.10857490638611481</v>
      </c>
      <c r="H2073" t="b">
        <v>0</v>
      </c>
      <c r="I2073" t="b">
        <v>0</v>
      </c>
      <c r="J2073" t="b">
        <v>0</v>
      </c>
    </row>
    <row r="2074" spans="1:10" hidden="1" x14ac:dyDescent="0.2">
      <c r="A2074" t="s">
        <v>398</v>
      </c>
      <c r="B2074" t="str">
        <f>VLOOKUP(Table16[[#This Row],[Metabolite ID]],Table18[],2,FALSE)</f>
        <v>1-myristoyl-GPC (14:0)</v>
      </c>
      <c r="C2074" t="s">
        <v>1123</v>
      </c>
      <c r="D2074">
        <v>599</v>
      </c>
      <c r="E2074">
        <v>0.30660367592040932</v>
      </c>
      <c r="F2074">
        <v>0.13755123390495314</v>
      </c>
      <c r="G2074">
        <v>2.6184340713041626E-2</v>
      </c>
      <c r="H2074" t="b">
        <v>0</v>
      </c>
      <c r="I2074" t="b">
        <v>0</v>
      </c>
      <c r="J2074" t="b">
        <v>0</v>
      </c>
    </row>
    <row r="2075" spans="1:10" x14ac:dyDescent="0.2">
      <c r="A2075" t="s">
        <v>173</v>
      </c>
      <c r="B2075" t="str">
        <f>VLOOKUP(Table16[[#This Row],[Metabolite ID]],Table18[],2,FALSE)</f>
        <v>pyroglutamylvaline</v>
      </c>
      <c r="C2075" t="s">
        <v>1116</v>
      </c>
      <c r="D2075">
        <v>598</v>
      </c>
      <c r="E2075">
        <v>0.12598983642522582</v>
      </c>
      <c r="F2075">
        <v>5.0082013323578492E-2</v>
      </c>
      <c r="G2075" s="6">
        <v>1.1880624445413169E-2</v>
      </c>
      <c r="H2075" t="b">
        <v>0</v>
      </c>
      <c r="I2075" t="b">
        <v>0</v>
      </c>
      <c r="J2075" t="b">
        <v>0</v>
      </c>
    </row>
    <row r="2076" spans="1:10" hidden="1" x14ac:dyDescent="0.2">
      <c r="A2076" t="s">
        <v>173</v>
      </c>
      <c r="B2076" t="str">
        <f>VLOOKUP(Table16[[#This Row],[Metabolite ID]],Table18[],2,FALSE)</f>
        <v>pyroglutamylvaline</v>
      </c>
      <c r="C2076" t="s">
        <v>1117</v>
      </c>
      <c r="D2076">
        <v>598</v>
      </c>
      <c r="E2076">
        <v>0.12598983642522582</v>
      </c>
      <c r="F2076">
        <v>5.0082013323578492E-2</v>
      </c>
      <c r="G2076">
        <v>1.1880624445413169E-2</v>
      </c>
      <c r="H2076" t="b">
        <v>0</v>
      </c>
      <c r="I2076" t="b">
        <v>0</v>
      </c>
      <c r="J2076" t="b">
        <v>0</v>
      </c>
    </row>
    <row r="2077" spans="1:10" hidden="1" x14ac:dyDescent="0.2">
      <c r="A2077" t="s">
        <v>173</v>
      </c>
      <c r="B2077" t="str">
        <f>VLOOKUP(Table16[[#This Row],[Metabolite ID]],Table18[],2,FALSE)</f>
        <v>pyroglutamylvaline</v>
      </c>
      <c r="C2077" t="s">
        <v>1118</v>
      </c>
      <c r="D2077">
        <v>598</v>
      </c>
      <c r="E2077">
        <v>0.12739134049537762</v>
      </c>
      <c r="F2077">
        <v>5.0534651794136368E-2</v>
      </c>
      <c r="G2077">
        <v>1.1706474455735416E-2</v>
      </c>
      <c r="H2077" t="b">
        <v>0</v>
      </c>
      <c r="I2077" t="b">
        <v>0</v>
      </c>
      <c r="J2077" t="b">
        <v>0</v>
      </c>
    </row>
    <row r="2078" spans="1:10" hidden="1" x14ac:dyDescent="0.2">
      <c r="A2078" t="s">
        <v>173</v>
      </c>
      <c r="B2078" t="str">
        <f>VLOOKUP(Table16[[#This Row],[Metabolite ID]],Table18[],2,FALSE)</f>
        <v>pyroglutamylvaline</v>
      </c>
      <c r="C2078" t="s">
        <v>1119</v>
      </c>
      <c r="D2078">
        <v>598</v>
      </c>
      <c r="E2078">
        <v>0.13326697574668075</v>
      </c>
      <c r="F2078">
        <v>7.5735724701086513E-2</v>
      </c>
      <c r="G2078">
        <v>7.8470287107967399E-2</v>
      </c>
      <c r="H2078" t="b">
        <v>0</v>
      </c>
      <c r="I2078" t="b">
        <v>0</v>
      </c>
      <c r="J2078" t="b">
        <v>0</v>
      </c>
    </row>
    <row r="2079" spans="1:10" hidden="1" x14ac:dyDescent="0.2">
      <c r="A2079" t="s">
        <v>173</v>
      </c>
      <c r="B2079" t="str">
        <f>VLOOKUP(Table16[[#This Row],[Metabolite ID]],Table18[],2,FALSE)</f>
        <v>pyroglutamylvaline</v>
      </c>
      <c r="C2079" t="s">
        <v>1120</v>
      </c>
      <c r="D2079">
        <v>598</v>
      </c>
      <c r="E2079">
        <v>0.11322734697567538</v>
      </c>
      <c r="F2079">
        <v>8.4916785243037335E-2</v>
      </c>
      <c r="G2079">
        <v>0.18240325480785999</v>
      </c>
      <c r="H2079" t="b">
        <v>0</v>
      </c>
      <c r="I2079" t="b">
        <v>0</v>
      </c>
      <c r="J2079" t="b">
        <v>0</v>
      </c>
    </row>
    <row r="2080" spans="1:10" hidden="1" x14ac:dyDescent="0.2">
      <c r="A2080" t="s">
        <v>173</v>
      </c>
      <c r="B2080" t="str">
        <f>VLOOKUP(Table16[[#This Row],[Metabolite ID]],Table18[],2,FALSE)</f>
        <v>pyroglutamylvaline</v>
      </c>
      <c r="C2080" t="s">
        <v>1121</v>
      </c>
      <c r="D2080">
        <v>598</v>
      </c>
      <c r="E2080">
        <v>0.13621112894101728</v>
      </c>
      <c r="F2080">
        <v>0.27062167470851123</v>
      </c>
      <c r="G2080">
        <v>0.614920211656241</v>
      </c>
      <c r="H2080" t="b">
        <v>0</v>
      </c>
      <c r="I2080" t="b">
        <v>0</v>
      </c>
      <c r="J2080" t="b">
        <v>0</v>
      </c>
    </row>
    <row r="2081" spans="1:10" hidden="1" x14ac:dyDescent="0.2">
      <c r="A2081" t="s">
        <v>173</v>
      </c>
      <c r="B2081" t="str">
        <f>VLOOKUP(Table16[[#This Row],[Metabolite ID]],Table18[],2,FALSE)</f>
        <v>pyroglutamylvaline</v>
      </c>
      <c r="C2081" t="s">
        <v>1122</v>
      </c>
      <c r="D2081">
        <v>598</v>
      </c>
      <c r="E2081">
        <v>0.1143667604190286</v>
      </c>
      <c r="F2081">
        <v>0.1902078582095528</v>
      </c>
      <c r="G2081">
        <v>0.54788671274477152</v>
      </c>
      <c r="H2081" t="b">
        <v>0</v>
      </c>
      <c r="I2081" t="b">
        <v>0</v>
      </c>
      <c r="J2081" t="b">
        <v>0</v>
      </c>
    </row>
    <row r="2082" spans="1:10" hidden="1" x14ac:dyDescent="0.2">
      <c r="A2082" t="s">
        <v>173</v>
      </c>
      <c r="B2082" t="str">
        <f>VLOOKUP(Table16[[#This Row],[Metabolite ID]],Table18[],2,FALSE)</f>
        <v>pyroglutamylvaline</v>
      </c>
      <c r="C2082" t="s">
        <v>1123</v>
      </c>
      <c r="D2082">
        <v>598</v>
      </c>
      <c r="E2082">
        <v>7.0790986084895771E-2</v>
      </c>
      <c r="F2082">
        <v>0.14098367369012924</v>
      </c>
      <c r="G2082">
        <v>0.61576724720138953</v>
      </c>
      <c r="H2082" t="b">
        <v>0</v>
      </c>
      <c r="I2082" t="b">
        <v>0</v>
      </c>
      <c r="J2082" t="b">
        <v>0</v>
      </c>
    </row>
    <row r="2083" spans="1:10" x14ac:dyDescent="0.2">
      <c r="A2083" t="s">
        <v>661</v>
      </c>
      <c r="B2083" t="str">
        <f>VLOOKUP(Table16[[#This Row],[Metabolite ID]],Table18[],2,FALSE)</f>
        <v>1-palmitoyl-2-arachidonoyl-GPC (16:0/20:4)</v>
      </c>
      <c r="C2083" t="s">
        <v>1116</v>
      </c>
      <c r="D2083">
        <v>599</v>
      </c>
      <c r="E2083">
        <v>0.11969343524381143</v>
      </c>
      <c r="F2083">
        <v>4.7729263232472841E-2</v>
      </c>
      <c r="G2083" s="6">
        <v>1.2149989336340367E-2</v>
      </c>
      <c r="H2083" t="b">
        <v>0</v>
      </c>
      <c r="I2083" t="b">
        <v>0</v>
      </c>
      <c r="J2083" t="b">
        <v>0</v>
      </c>
    </row>
    <row r="2084" spans="1:10" hidden="1" x14ac:dyDescent="0.2">
      <c r="A2084" t="s">
        <v>661</v>
      </c>
      <c r="B2084" t="str">
        <f>VLOOKUP(Table16[[#This Row],[Metabolite ID]],Table18[],2,FALSE)</f>
        <v>1-palmitoyl-2-arachidonoyl-GPC (16:0/20:4)</v>
      </c>
      <c r="C2084" t="s">
        <v>1117</v>
      </c>
      <c r="D2084">
        <v>599</v>
      </c>
      <c r="E2084">
        <v>0.11969343524381143</v>
      </c>
      <c r="F2084">
        <v>4.7729263232472841E-2</v>
      </c>
      <c r="G2084">
        <v>1.2149989336340367E-2</v>
      </c>
      <c r="H2084" t="b">
        <v>0</v>
      </c>
      <c r="I2084" t="b">
        <v>0</v>
      </c>
      <c r="J2084" t="b">
        <v>0</v>
      </c>
    </row>
    <row r="2085" spans="1:10" hidden="1" x14ac:dyDescent="0.2">
      <c r="A2085" t="s">
        <v>661</v>
      </c>
      <c r="B2085" t="str">
        <f>VLOOKUP(Table16[[#This Row],[Metabolite ID]],Table18[],2,FALSE)</f>
        <v>1-palmitoyl-2-arachidonoyl-GPC (16:0/20:4)</v>
      </c>
      <c r="C2085" t="s">
        <v>1118</v>
      </c>
      <c r="D2085">
        <v>599</v>
      </c>
      <c r="E2085">
        <v>0.12093311480947969</v>
      </c>
      <c r="F2085">
        <v>4.8169370153705225E-2</v>
      </c>
      <c r="G2085">
        <v>1.2053260026594939E-2</v>
      </c>
      <c r="H2085" t="b">
        <v>0</v>
      </c>
      <c r="I2085" t="b">
        <v>0</v>
      </c>
      <c r="J2085" t="b">
        <v>0</v>
      </c>
    </row>
    <row r="2086" spans="1:10" hidden="1" x14ac:dyDescent="0.2">
      <c r="A2086" t="s">
        <v>661</v>
      </c>
      <c r="B2086" t="str">
        <f>VLOOKUP(Table16[[#This Row],[Metabolite ID]],Table18[],2,FALSE)</f>
        <v>1-palmitoyl-2-arachidonoyl-GPC (16:0/20:4)</v>
      </c>
      <c r="C2086" t="s">
        <v>1119</v>
      </c>
      <c r="D2086">
        <v>599</v>
      </c>
      <c r="E2086">
        <v>5.323035460992908E-2</v>
      </c>
      <c r="F2086">
        <v>7.2915013200221673E-2</v>
      </c>
      <c r="G2086">
        <v>0.46537010750595592</v>
      </c>
      <c r="H2086" t="b">
        <v>0</v>
      </c>
      <c r="I2086" t="b">
        <v>0</v>
      </c>
      <c r="J2086" t="b">
        <v>0</v>
      </c>
    </row>
    <row r="2087" spans="1:10" hidden="1" x14ac:dyDescent="0.2">
      <c r="A2087" t="s">
        <v>661</v>
      </c>
      <c r="B2087" t="str">
        <f>VLOOKUP(Table16[[#This Row],[Metabolite ID]],Table18[],2,FALSE)</f>
        <v>1-palmitoyl-2-arachidonoyl-GPC (16:0/20:4)</v>
      </c>
      <c r="C2087" t="s">
        <v>1120</v>
      </c>
      <c r="D2087">
        <v>599</v>
      </c>
      <c r="E2087">
        <v>0.10726357345046478</v>
      </c>
      <c r="F2087">
        <v>7.5806212364100456E-2</v>
      </c>
      <c r="G2087">
        <v>0.15707707117119421</v>
      </c>
      <c r="H2087" t="b">
        <v>0</v>
      </c>
      <c r="I2087" t="b">
        <v>0</v>
      </c>
      <c r="J2087" t="b">
        <v>0</v>
      </c>
    </row>
    <row r="2088" spans="1:10" hidden="1" x14ac:dyDescent="0.2">
      <c r="A2088" t="s">
        <v>661</v>
      </c>
      <c r="B2088" t="str">
        <f>VLOOKUP(Table16[[#This Row],[Metabolite ID]],Table18[],2,FALSE)</f>
        <v>1-palmitoyl-2-arachidonoyl-GPC (16:0/20:4)</v>
      </c>
      <c r="C2088" t="s">
        <v>1121</v>
      </c>
      <c r="D2088">
        <v>599</v>
      </c>
      <c r="E2088">
        <v>-0.14907085800287501</v>
      </c>
      <c r="F2088">
        <v>0.31930479562272557</v>
      </c>
      <c r="G2088">
        <v>0.64076959326921812</v>
      </c>
      <c r="H2088" t="b">
        <v>0</v>
      </c>
      <c r="I2088" t="b">
        <v>0</v>
      </c>
      <c r="J2088" t="b">
        <v>0</v>
      </c>
    </row>
    <row r="2089" spans="1:10" hidden="1" x14ac:dyDescent="0.2">
      <c r="A2089" t="s">
        <v>661</v>
      </c>
      <c r="B2089" t="str">
        <f>VLOOKUP(Table16[[#This Row],[Metabolite ID]],Table18[],2,FALSE)</f>
        <v>1-palmitoyl-2-arachidonoyl-GPC (16:0/20:4)</v>
      </c>
      <c r="C2089" t="s">
        <v>1122</v>
      </c>
      <c r="D2089">
        <v>599</v>
      </c>
      <c r="E2089">
        <v>0.687814980370554</v>
      </c>
      <c r="F2089">
        <v>0.27810740627545233</v>
      </c>
      <c r="G2089">
        <v>1.3667738199546454E-2</v>
      </c>
      <c r="H2089" t="b">
        <v>0</v>
      </c>
      <c r="I2089" t="b">
        <v>0</v>
      </c>
      <c r="J2089" t="b">
        <v>0</v>
      </c>
    </row>
    <row r="2090" spans="1:10" hidden="1" x14ac:dyDescent="0.2">
      <c r="A2090" t="s">
        <v>661</v>
      </c>
      <c r="B2090" t="str">
        <f>VLOOKUP(Table16[[#This Row],[Metabolite ID]],Table18[],2,FALSE)</f>
        <v>1-palmitoyl-2-arachidonoyl-GPC (16:0/20:4)</v>
      </c>
      <c r="C2090" t="s">
        <v>1123</v>
      </c>
      <c r="D2090">
        <v>599</v>
      </c>
      <c r="E2090">
        <v>9.3694008867628811E-2</v>
      </c>
      <c r="F2090">
        <v>0.132221779130517</v>
      </c>
      <c r="G2090">
        <v>0.47884155772518611</v>
      </c>
      <c r="H2090" t="b">
        <v>0</v>
      </c>
      <c r="I2090" t="b">
        <v>0</v>
      </c>
      <c r="J2090" t="b">
        <v>0</v>
      </c>
    </row>
    <row r="2091" spans="1:10" x14ac:dyDescent="0.2">
      <c r="A2091" t="s">
        <v>506</v>
      </c>
      <c r="B2091" t="str">
        <f>VLOOKUP(Table16[[#This Row],[Metabolite ID]],Table18[],2,FALSE)</f>
        <v>X - 17469</v>
      </c>
      <c r="C2091" t="s">
        <v>1116</v>
      </c>
      <c r="D2091">
        <v>599</v>
      </c>
      <c r="E2091">
        <v>0.12529196570035675</v>
      </c>
      <c r="F2091">
        <v>4.9969349287179214E-2</v>
      </c>
      <c r="G2091" s="6">
        <v>1.2163112188558485E-2</v>
      </c>
      <c r="H2091" t="b">
        <v>0</v>
      </c>
      <c r="I2091" t="b">
        <v>0</v>
      </c>
      <c r="J2091" t="b">
        <v>0</v>
      </c>
    </row>
    <row r="2092" spans="1:10" hidden="1" x14ac:dyDescent="0.2">
      <c r="A2092" t="s">
        <v>506</v>
      </c>
      <c r="B2092" t="str">
        <f>VLOOKUP(Table16[[#This Row],[Metabolite ID]],Table18[],2,FALSE)</f>
        <v>X - 17469</v>
      </c>
      <c r="C2092" t="s">
        <v>1117</v>
      </c>
      <c r="D2092">
        <v>599</v>
      </c>
      <c r="E2092">
        <v>0.12529196570035675</v>
      </c>
      <c r="F2092">
        <v>4.9969349287179214E-2</v>
      </c>
      <c r="G2092">
        <v>1.2163112188558485E-2</v>
      </c>
      <c r="H2092" t="b">
        <v>0</v>
      </c>
      <c r="I2092" t="b">
        <v>0</v>
      </c>
      <c r="J2092" t="b">
        <v>0</v>
      </c>
    </row>
    <row r="2093" spans="1:10" hidden="1" x14ac:dyDescent="0.2">
      <c r="A2093" t="s">
        <v>506</v>
      </c>
      <c r="B2093" t="str">
        <f>VLOOKUP(Table16[[#This Row],[Metabolite ID]],Table18[],2,FALSE)</f>
        <v>X - 17469</v>
      </c>
      <c r="C2093" t="s">
        <v>1118</v>
      </c>
      <c r="D2093">
        <v>599</v>
      </c>
      <c r="E2093">
        <v>0.1266458104755171</v>
      </c>
      <c r="F2093">
        <v>5.0435604479623565E-2</v>
      </c>
      <c r="G2093">
        <v>1.2037612245083262E-2</v>
      </c>
      <c r="H2093" t="b">
        <v>0</v>
      </c>
      <c r="I2093" t="b">
        <v>0</v>
      </c>
      <c r="J2093" t="b">
        <v>0</v>
      </c>
    </row>
    <row r="2094" spans="1:10" hidden="1" x14ac:dyDescent="0.2">
      <c r="A2094" t="s">
        <v>506</v>
      </c>
      <c r="B2094" t="str">
        <f>VLOOKUP(Table16[[#This Row],[Metabolite ID]],Table18[],2,FALSE)</f>
        <v>X - 17469</v>
      </c>
      <c r="C2094" t="s">
        <v>1119</v>
      </c>
      <c r="D2094">
        <v>599</v>
      </c>
      <c r="E2094">
        <v>7.1493589743589755E-2</v>
      </c>
      <c r="F2094">
        <v>7.5272591300677066E-2</v>
      </c>
      <c r="G2094">
        <v>0.34221602937191348</v>
      </c>
      <c r="H2094" t="b">
        <v>0</v>
      </c>
      <c r="I2094" t="b">
        <v>0</v>
      </c>
      <c r="J2094" t="b">
        <v>0</v>
      </c>
    </row>
    <row r="2095" spans="1:10" hidden="1" x14ac:dyDescent="0.2">
      <c r="A2095" t="s">
        <v>506</v>
      </c>
      <c r="B2095" t="str">
        <f>VLOOKUP(Table16[[#This Row],[Metabolite ID]],Table18[],2,FALSE)</f>
        <v>X - 17469</v>
      </c>
      <c r="C2095" t="s">
        <v>1120</v>
      </c>
      <c r="D2095">
        <v>599</v>
      </c>
      <c r="E2095">
        <v>5.6451872417643691E-2</v>
      </c>
      <c r="F2095">
        <v>8.5220324829929445E-2</v>
      </c>
      <c r="G2095">
        <v>0.50770039918259124</v>
      </c>
      <c r="H2095" t="b">
        <v>0</v>
      </c>
      <c r="I2095" t="b">
        <v>0</v>
      </c>
      <c r="J2095" t="b">
        <v>0</v>
      </c>
    </row>
    <row r="2096" spans="1:10" hidden="1" x14ac:dyDescent="0.2">
      <c r="A2096" t="s">
        <v>506</v>
      </c>
      <c r="B2096" t="str">
        <f>VLOOKUP(Table16[[#This Row],[Metabolite ID]],Table18[],2,FALSE)</f>
        <v>X - 17469</v>
      </c>
      <c r="C2096" t="s">
        <v>1121</v>
      </c>
      <c r="D2096">
        <v>599</v>
      </c>
      <c r="E2096">
        <v>-0.1528591875959302</v>
      </c>
      <c r="F2096">
        <v>0.28591993412695438</v>
      </c>
      <c r="G2096">
        <v>0.5931097368089373</v>
      </c>
      <c r="H2096" t="b">
        <v>0</v>
      </c>
      <c r="I2096" t="b">
        <v>0</v>
      </c>
      <c r="J2096" t="b">
        <v>0</v>
      </c>
    </row>
    <row r="2097" spans="1:10" hidden="1" x14ac:dyDescent="0.2">
      <c r="A2097" t="s">
        <v>506</v>
      </c>
      <c r="B2097" t="str">
        <f>VLOOKUP(Table16[[#This Row],[Metabolite ID]],Table18[],2,FALSE)</f>
        <v>X - 17469</v>
      </c>
      <c r="C2097" t="s">
        <v>1122</v>
      </c>
      <c r="D2097">
        <v>599</v>
      </c>
      <c r="E2097">
        <v>-5.9541240268767837E-2</v>
      </c>
      <c r="F2097">
        <v>0.19286902739645029</v>
      </c>
      <c r="G2097">
        <v>0.75764711741977042</v>
      </c>
      <c r="H2097" t="b">
        <v>0</v>
      </c>
      <c r="I2097" t="b">
        <v>0</v>
      </c>
      <c r="J2097" t="b">
        <v>0</v>
      </c>
    </row>
    <row r="2098" spans="1:10" hidden="1" x14ac:dyDescent="0.2">
      <c r="A2098" t="s">
        <v>506</v>
      </c>
      <c r="B2098" t="str">
        <f>VLOOKUP(Table16[[#This Row],[Metabolite ID]],Table18[],2,FALSE)</f>
        <v>X - 17469</v>
      </c>
      <c r="C2098" t="s">
        <v>1123</v>
      </c>
      <c r="D2098">
        <v>599</v>
      </c>
      <c r="E2098">
        <v>-6.4227782249536985E-2</v>
      </c>
      <c r="F2098">
        <v>0.13835767403950802</v>
      </c>
      <c r="G2098">
        <v>0.64266255841083475</v>
      </c>
      <c r="H2098" t="b">
        <v>0</v>
      </c>
      <c r="I2098" t="b">
        <v>0</v>
      </c>
      <c r="J2098" t="b">
        <v>0</v>
      </c>
    </row>
    <row r="2099" spans="1:10" x14ac:dyDescent="0.2">
      <c r="A2099" t="s">
        <v>315</v>
      </c>
      <c r="B2099" t="str">
        <f>VLOOKUP(Table16[[#This Row],[Metabolite ID]],Table18[],2,FALSE)</f>
        <v>N-methylproline</v>
      </c>
      <c r="C2099" t="s">
        <v>1116</v>
      </c>
      <c r="D2099">
        <v>599</v>
      </c>
      <c r="E2099">
        <v>-0.12282190843524608</v>
      </c>
      <c r="F2099">
        <v>4.9049225685695551E-2</v>
      </c>
      <c r="G2099" s="6">
        <v>1.2277930288972481E-2</v>
      </c>
      <c r="H2099" t="b">
        <v>0</v>
      </c>
      <c r="I2099" t="b">
        <v>0</v>
      </c>
      <c r="J2099" t="b">
        <v>0</v>
      </c>
    </row>
    <row r="2100" spans="1:10" hidden="1" x14ac:dyDescent="0.2">
      <c r="A2100" t="s">
        <v>315</v>
      </c>
      <c r="B2100" t="str">
        <f>VLOOKUP(Table16[[#This Row],[Metabolite ID]],Table18[],2,FALSE)</f>
        <v>N-methylproline</v>
      </c>
      <c r="C2100" t="s">
        <v>1117</v>
      </c>
      <c r="D2100">
        <v>599</v>
      </c>
      <c r="E2100">
        <v>-0.12282190843524608</v>
      </c>
      <c r="F2100">
        <v>4.7788548166808657E-2</v>
      </c>
      <c r="G2100">
        <v>1.0166571824802864E-2</v>
      </c>
      <c r="H2100" t="b">
        <v>0</v>
      </c>
      <c r="I2100" t="b">
        <v>0</v>
      </c>
      <c r="J2100" t="b">
        <v>0</v>
      </c>
    </row>
    <row r="2101" spans="1:10" hidden="1" x14ac:dyDescent="0.2">
      <c r="A2101" t="s">
        <v>315</v>
      </c>
      <c r="B2101" t="str">
        <f>VLOOKUP(Table16[[#This Row],[Metabolite ID]],Table18[],2,FALSE)</f>
        <v>N-methylproline</v>
      </c>
      <c r="C2101" t="s">
        <v>1118</v>
      </c>
      <c r="D2101">
        <v>599</v>
      </c>
      <c r="E2101">
        <v>-0.12256371084401002</v>
      </c>
      <c r="F2101">
        <v>4.8254861979014629E-2</v>
      </c>
      <c r="G2101">
        <v>1.1087637039054556E-2</v>
      </c>
      <c r="H2101" t="b">
        <v>0</v>
      </c>
      <c r="I2101" t="b">
        <v>0</v>
      </c>
      <c r="J2101" t="b">
        <v>0</v>
      </c>
    </row>
    <row r="2102" spans="1:10" hidden="1" x14ac:dyDescent="0.2">
      <c r="A2102" t="s">
        <v>315</v>
      </c>
      <c r="B2102" t="str">
        <f>VLOOKUP(Table16[[#This Row],[Metabolite ID]],Table18[],2,FALSE)</f>
        <v>N-methylproline</v>
      </c>
      <c r="C2102" t="s">
        <v>1119</v>
      </c>
      <c r="D2102">
        <v>599</v>
      </c>
      <c r="E2102">
        <v>-0.11077733333333334</v>
      </c>
      <c r="F2102">
        <v>7.5185941054360841E-2</v>
      </c>
      <c r="G2102">
        <v>0.14064906063408175</v>
      </c>
      <c r="H2102" t="b">
        <v>0</v>
      </c>
      <c r="I2102" t="b">
        <v>0</v>
      </c>
      <c r="J2102" t="b">
        <v>0</v>
      </c>
    </row>
    <row r="2103" spans="1:10" hidden="1" x14ac:dyDescent="0.2">
      <c r="A2103" t="s">
        <v>315</v>
      </c>
      <c r="B2103" t="str">
        <f>VLOOKUP(Table16[[#This Row],[Metabolite ID]],Table18[],2,FALSE)</f>
        <v>N-methylproline</v>
      </c>
      <c r="C2103" t="s">
        <v>1120</v>
      </c>
      <c r="D2103">
        <v>599</v>
      </c>
      <c r="E2103">
        <v>-0.11652096597335801</v>
      </c>
      <c r="F2103">
        <v>7.8785620554435068E-2</v>
      </c>
      <c r="G2103">
        <v>0.13915037950606554</v>
      </c>
      <c r="H2103" t="b">
        <v>0</v>
      </c>
      <c r="I2103" t="b">
        <v>0</v>
      </c>
      <c r="J2103" t="b">
        <v>0</v>
      </c>
    </row>
    <row r="2104" spans="1:10" hidden="1" x14ac:dyDescent="0.2">
      <c r="A2104" t="s">
        <v>315</v>
      </c>
      <c r="B2104" t="str">
        <f>VLOOKUP(Table16[[#This Row],[Metabolite ID]],Table18[],2,FALSE)</f>
        <v>N-methylproline</v>
      </c>
      <c r="C2104" t="s">
        <v>1121</v>
      </c>
      <c r="D2104">
        <v>599</v>
      </c>
      <c r="E2104">
        <v>-0.12335273521499612</v>
      </c>
      <c r="F2104">
        <v>0.2566492306296333</v>
      </c>
      <c r="G2104">
        <v>0.63095689078796069</v>
      </c>
      <c r="H2104" t="b">
        <v>0</v>
      </c>
      <c r="I2104" t="b">
        <v>0</v>
      </c>
      <c r="J2104" t="b">
        <v>0</v>
      </c>
    </row>
    <row r="2105" spans="1:10" hidden="1" x14ac:dyDescent="0.2">
      <c r="A2105" t="s">
        <v>315</v>
      </c>
      <c r="B2105" t="str">
        <f>VLOOKUP(Table16[[#This Row],[Metabolite ID]],Table18[],2,FALSE)</f>
        <v>N-methylproline</v>
      </c>
      <c r="C2105" t="s">
        <v>1122</v>
      </c>
      <c r="D2105">
        <v>599</v>
      </c>
      <c r="E2105">
        <v>-0.12335273521499612</v>
      </c>
      <c r="F2105">
        <v>0.16713898139410638</v>
      </c>
      <c r="G2105">
        <v>0.46078881309797404</v>
      </c>
      <c r="H2105" t="b">
        <v>0</v>
      </c>
      <c r="I2105" t="b">
        <v>0</v>
      </c>
      <c r="J2105" t="b">
        <v>0</v>
      </c>
    </row>
    <row r="2106" spans="1:10" hidden="1" x14ac:dyDescent="0.2">
      <c r="A2106" t="s">
        <v>315</v>
      </c>
      <c r="B2106" t="str">
        <f>VLOOKUP(Table16[[#This Row],[Metabolite ID]],Table18[],2,FALSE)</f>
        <v>N-methylproline</v>
      </c>
      <c r="C2106" t="s">
        <v>1123</v>
      </c>
      <c r="D2106">
        <v>599</v>
      </c>
      <c r="E2106">
        <v>-0.32955882381087531</v>
      </c>
      <c r="F2106">
        <v>0.13571237262749469</v>
      </c>
      <c r="G2106">
        <v>1.5461521917490558E-2</v>
      </c>
      <c r="H2106" t="b">
        <v>0</v>
      </c>
      <c r="I2106" t="b">
        <v>0</v>
      </c>
      <c r="J2106" t="b">
        <v>0</v>
      </c>
    </row>
    <row r="2107" spans="1:10" x14ac:dyDescent="0.2">
      <c r="A2107" t="s">
        <v>39</v>
      </c>
      <c r="B2107" t="str">
        <f>VLOOKUP(Table16[[#This Row],[Metabolite ID]],Table18[],2,FALSE)</f>
        <v>homovanillate (HVA)</v>
      </c>
      <c r="C2107" t="s">
        <v>1116</v>
      </c>
      <c r="D2107">
        <v>598</v>
      </c>
      <c r="E2107">
        <v>0.14179695370783837</v>
      </c>
      <c r="F2107">
        <v>5.6781720500401645E-2</v>
      </c>
      <c r="G2107" s="6">
        <v>1.251681297568473E-2</v>
      </c>
      <c r="H2107" t="b">
        <v>0</v>
      </c>
      <c r="I2107" t="b">
        <v>0</v>
      </c>
      <c r="J2107" t="b">
        <v>0</v>
      </c>
    </row>
    <row r="2108" spans="1:10" hidden="1" x14ac:dyDescent="0.2">
      <c r="A2108" t="s">
        <v>39</v>
      </c>
      <c r="B2108" t="str">
        <f>VLOOKUP(Table16[[#This Row],[Metabolite ID]],Table18[],2,FALSE)</f>
        <v>homovanillate (HVA)</v>
      </c>
      <c r="C2108" t="s">
        <v>1117</v>
      </c>
      <c r="D2108">
        <v>598</v>
      </c>
      <c r="E2108">
        <v>0.14179695370783837</v>
      </c>
      <c r="F2108">
        <v>5.5665544298326972E-2</v>
      </c>
      <c r="G2108">
        <v>1.0855943138279192E-2</v>
      </c>
      <c r="H2108" t="b">
        <v>0</v>
      </c>
      <c r="I2108" t="b">
        <v>0</v>
      </c>
      <c r="J2108" t="b">
        <v>0</v>
      </c>
    </row>
    <row r="2109" spans="1:10" hidden="1" x14ac:dyDescent="0.2">
      <c r="A2109" t="s">
        <v>39</v>
      </c>
      <c r="B2109" t="str">
        <f>VLOOKUP(Table16[[#This Row],[Metabolite ID]],Table18[],2,FALSE)</f>
        <v>homovanillate (HVA)</v>
      </c>
      <c r="C2109" t="s">
        <v>1118</v>
      </c>
      <c r="D2109">
        <v>598</v>
      </c>
      <c r="E2109">
        <v>0.1434806554708859</v>
      </c>
      <c r="F2109">
        <v>5.6209104203009605E-2</v>
      </c>
      <c r="G2109">
        <v>1.0691513383520536E-2</v>
      </c>
      <c r="H2109" t="b">
        <v>0</v>
      </c>
      <c r="I2109" t="b">
        <v>0</v>
      </c>
      <c r="J2109" t="b">
        <v>0</v>
      </c>
    </row>
    <row r="2110" spans="1:10" hidden="1" x14ac:dyDescent="0.2">
      <c r="A2110" t="s">
        <v>39</v>
      </c>
      <c r="B2110" t="str">
        <f>VLOOKUP(Table16[[#This Row],[Metabolite ID]],Table18[],2,FALSE)</f>
        <v>homovanillate (HVA)</v>
      </c>
      <c r="C2110" t="s">
        <v>1119</v>
      </c>
      <c r="D2110">
        <v>598</v>
      </c>
      <c r="E2110">
        <v>0.20906597361575624</v>
      </c>
      <c r="F2110">
        <v>8.2506434854571584E-2</v>
      </c>
      <c r="G2110">
        <v>1.1278953187854976E-2</v>
      </c>
      <c r="H2110" t="b">
        <v>0</v>
      </c>
      <c r="I2110" t="b">
        <v>0</v>
      </c>
      <c r="J2110" t="b">
        <v>0</v>
      </c>
    </row>
    <row r="2111" spans="1:10" hidden="1" x14ac:dyDescent="0.2">
      <c r="A2111" t="s">
        <v>39</v>
      </c>
      <c r="B2111" t="str">
        <f>VLOOKUP(Table16[[#This Row],[Metabolite ID]],Table18[],2,FALSE)</f>
        <v>homovanillate (HVA)</v>
      </c>
      <c r="C2111" t="s">
        <v>1120</v>
      </c>
      <c r="D2111">
        <v>598</v>
      </c>
      <c r="E2111">
        <v>0.12307585366639648</v>
      </c>
      <c r="F2111">
        <v>9.8909921118778846E-2</v>
      </c>
      <c r="G2111">
        <v>0.21338084369015792</v>
      </c>
      <c r="H2111" t="b">
        <v>0</v>
      </c>
      <c r="I2111" t="b">
        <v>0</v>
      </c>
      <c r="J2111" t="b">
        <v>0</v>
      </c>
    </row>
    <row r="2112" spans="1:10" hidden="1" x14ac:dyDescent="0.2">
      <c r="A2112" t="s">
        <v>39</v>
      </c>
      <c r="B2112" t="str">
        <f>VLOOKUP(Table16[[#This Row],[Metabolite ID]],Table18[],2,FALSE)</f>
        <v>homovanillate (HVA)</v>
      </c>
      <c r="C2112" t="s">
        <v>1121</v>
      </c>
      <c r="D2112">
        <v>598</v>
      </c>
      <c r="E2112">
        <v>0.51494770419555547</v>
      </c>
      <c r="F2112">
        <v>0.30528520665024989</v>
      </c>
      <c r="G2112">
        <v>9.216888116853994E-2</v>
      </c>
      <c r="H2112" t="b">
        <v>0</v>
      </c>
      <c r="I2112" t="b">
        <v>0</v>
      </c>
      <c r="J2112" t="b">
        <v>0</v>
      </c>
    </row>
    <row r="2113" spans="1:10" hidden="1" x14ac:dyDescent="0.2">
      <c r="A2113" t="s">
        <v>39</v>
      </c>
      <c r="B2113" t="str">
        <f>VLOOKUP(Table16[[#This Row],[Metabolite ID]],Table18[],2,FALSE)</f>
        <v>homovanillate (HVA)</v>
      </c>
      <c r="C2113" t="s">
        <v>1122</v>
      </c>
      <c r="D2113">
        <v>598</v>
      </c>
      <c r="E2113">
        <v>9.4096308493511138E-2</v>
      </c>
      <c r="F2113">
        <v>0.19082578970317213</v>
      </c>
      <c r="G2113">
        <v>0.62212284082457825</v>
      </c>
      <c r="H2113" t="b">
        <v>0</v>
      </c>
      <c r="I2113" t="b">
        <v>0</v>
      </c>
      <c r="J2113" t="b">
        <v>0</v>
      </c>
    </row>
    <row r="2114" spans="1:10" hidden="1" x14ac:dyDescent="0.2">
      <c r="A2114" t="s">
        <v>39</v>
      </c>
      <c r="B2114" t="str">
        <f>VLOOKUP(Table16[[#This Row],[Metabolite ID]],Table18[],2,FALSE)</f>
        <v>homovanillate (HVA)</v>
      </c>
      <c r="C2114" t="s">
        <v>1123</v>
      </c>
      <c r="D2114">
        <v>598</v>
      </c>
      <c r="E2114">
        <v>3.7671935978158175E-3</v>
      </c>
      <c r="F2114">
        <v>0.15732689489699533</v>
      </c>
      <c r="G2114">
        <v>0.98090448877719916</v>
      </c>
      <c r="H2114" t="b">
        <v>0</v>
      </c>
      <c r="I2114" t="b">
        <v>0</v>
      </c>
      <c r="J2114" t="b">
        <v>0</v>
      </c>
    </row>
    <row r="2115" spans="1:10" x14ac:dyDescent="0.2">
      <c r="A2115" t="s">
        <v>199</v>
      </c>
      <c r="B2115" t="str">
        <f>VLOOKUP(Table16[[#This Row],[Metabolite ID]],Table18[],2,FALSE)</f>
        <v>X - 11787</v>
      </c>
      <c r="C2115" t="s">
        <v>1116</v>
      </c>
      <c r="D2115">
        <v>599</v>
      </c>
      <c r="E2115">
        <v>0.11915455184713925</v>
      </c>
      <c r="F2115">
        <v>4.7865619268473825E-2</v>
      </c>
      <c r="G2115" s="6">
        <v>1.2797485951404034E-2</v>
      </c>
      <c r="H2115" t="b">
        <v>0</v>
      </c>
      <c r="I2115" t="b">
        <v>0</v>
      </c>
      <c r="J2115" t="b">
        <v>0</v>
      </c>
    </row>
    <row r="2116" spans="1:10" hidden="1" x14ac:dyDescent="0.2">
      <c r="A2116" t="s">
        <v>199</v>
      </c>
      <c r="B2116" t="str">
        <f>VLOOKUP(Table16[[#This Row],[Metabolite ID]],Table18[],2,FALSE)</f>
        <v>X - 11787</v>
      </c>
      <c r="C2116" t="s">
        <v>1117</v>
      </c>
      <c r="D2116">
        <v>599</v>
      </c>
      <c r="E2116">
        <v>0.11915455184713925</v>
      </c>
      <c r="F2116">
        <v>4.7815831749512365E-2</v>
      </c>
      <c r="G2116">
        <v>1.2704474380443103E-2</v>
      </c>
      <c r="H2116" t="b">
        <v>0</v>
      </c>
      <c r="I2116" t="b">
        <v>0</v>
      </c>
      <c r="J2116" t="b">
        <v>0</v>
      </c>
    </row>
    <row r="2117" spans="1:10" hidden="1" x14ac:dyDescent="0.2">
      <c r="A2117" t="s">
        <v>199</v>
      </c>
      <c r="B2117" t="str">
        <f>VLOOKUP(Table16[[#This Row],[Metabolite ID]],Table18[],2,FALSE)</f>
        <v>X - 11787</v>
      </c>
      <c r="C2117" t="s">
        <v>1118</v>
      </c>
      <c r="D2117">
        <v>599</v>
      </c>
      <c r="E2117">
        <v>0.12042563917852074</v>
      </c>
      <c r="F2117">
        <v>4.826863800900108E-2</v>
      </c>
      <c r="G2117">
        <v>1.2599105601404956E-2</v>
      </c>
      <c r="H2117" t="b">
        <v>0</v>
      </c>
      <c r="I2117" t="b">
        <v>0</v>
      </c>
      <c r="J2117" t="b">
        <v>0</v>
      </c>
    </row>
    <row r="2118" spans="1:10" hidden="1" x14ac:dyDescent="0.2">
      <c r="A2118" t="s">
        <v>199</v>
      </c>
      <c r="B2118" t="str">
        <f>VLOOKUP(Table16[[#This Row],[Metabolite ID]],Table18[],2,FALSE)</f>
        <v>X - 11787</v>
      </c>
      <c r="C2118" t="s">
        <v>1119</v>
      </c>
      <c r="D2118">
        <v>599</v>
      </c>
      <c r="E2118">
        <v>0.1470984251968504</v>
      </c>
      <c r="F2118">
        <v>7.3536993005308471E-2</v>
      </c>
      <c r="G2118">
        <v>4.5464389249185805E-2</v>
      </c>
      <c r="H2118" t="b">
        <v>0</v>
      </c>
      <c r="I2118" t="b">
        <v>0</v>
      </c>
      <c r="J2118" t="b">
        <v>0</v>
      </c>
    </row>
    <row r="2119" spans="1:10" hidden="1" x14ac:dyDescent="0.2">
      <c r="A2119" t="s">
        <v>199</v>
      </c>
      <c r="B2119" t="str">
        <f>VLOOKUP(Table16[[#This Row],[Metabolite ID]],Table18[],2,FALSE)</f>
        <v>X - 11787</v>
      </c>
      <c r="C2119" t="s">
        <v>1120</v>
      </c>
      <c r="D2119">
        <v>599</v>
      </c>
      <c r="E2119">
        <v>0.17366681850687479</v>
      </c>
      <c r="F2119">
        <v>8.7219745351996156E-2</v>
      </c>
      <c r="G2119">
        <v>4.6465378574873935E-2</v>
      </c>
      <c r="H2119" t="b">
        <v>0</v>
      </c>
      <c r="I2119" t="b">
        <v>0</v>
      </c>
      <c r="J2119" t="b">
        <v>0</v>
      </c>
    </row>
    <row r="2120" spans="1:10" hidden="1" x14ac:dyDescent="0.2">
      <c r="A2120" t="s">
        <v>199</v>
      </c>
      <c r="B2120" t="str">
        <f>VLOOKUP(Table16[[#This Row],[Metabolite ID]],Table18[],2,FALSE)</f>
        <v>X - 11787</v>
      </c>
      <c r="C2120" t="s">
        <v>1121</v>
      </c>
      <c r="D2120">
        <v>599</v>
      </c>
      <c r="E2120">
        <v>0.28135691206018532</v>
      </c>
      <c r="F2120">
        <v>0.28455239121045073</v>
      </c>
      <c r="G2120">
        <v>0.32317550749267965</v>
      </c>
      <c r="H2120" t="b">
        <v>0</v>
      </c>
      <c r="I2120" t="b">
        <v>0</v>
      </c>
      <c r="J2120" t="b">
        <v>0</v>
      </c>
    </row>
    <row r="2121" spans="1:10" hidden="1" x14ac:dyDescent="0.2">
      <c r="A2121" t="s">
        <v>199</v>
      </c>
      <c r="B2121" t="str">
        <f>VLOOKUP(Table16[[#This Row],[Metabolite ID]],Table18[],2,FALSE)</f>
        <v>X - 11787</v>
      </c>
      <c r="C2121" t="s">
        <v>1122</v>
      </c>
      <c r="D2121">
        <v>599</v>
      </c>
      <c r="E2121">
        <v>0.26281343958959891</v>
      </c>
      <c r="F2121">
        <v>0.17177637154456771</v>
      </c>
      <c r="G2121">
        <v>0.12655186944076374</v>
      </c>
      <c r="H2121" t="b">
        <v>0</v>
      </c>
      <c r="I2121" t="b">
        <v>0</v>
      </c>
      <c r="J2121" t="b">
        <v>0</v>
      </c>
    </row>
    <row r="2122" spans="1:10" hidden="1" x14ac:dyDescent="0.2">
      <c r="A2122" t="s">
        <v>199</v>
      </c>
      <c r="B2122" t="str">
        <f>VLOOKUP(Table16[[#This Row],[Metabolite ID]],Table18[],2,FALSE)</f>
        <v>X - 11787</v>
      </c>
      <c r="C2122" t="s">
        <v>1123</v>
      </c>
      <c r="D2122">
        <v>599</v>
      </c>
      <c r="E2122">
        <v>0.24747144168442423</v>
      </c>
      <c r="F2122">
        <v>0.13263612641480985</v>
      </c>
      <c r="G2122">
        <v>6.2560655536810783E-2</v>
      </c>
      <c r="H2122" t="b">
        <v>0</v>
      </c>
      <c r="I2122" t="b">
        <v>0</v>
      </c>
      <c r="J2122" t="b">
        <v>0</v>
      </c>
    </row>
    <row r="2123" spans="1:10" x14ac:dyDescent="0.2">
      <c r="A2123" t="s">
        <v>555</v>
      </c>
      <c r="B2123" t="str">
        <f>VLOOKUP(Table16[[#This Row],[Metabolite ID]],Table18[],2,FALSE)</f>
        <v>X - 11593</v>
      </c>
      <c r="C2123" t="s">
        <v>1116</v>
      </c>
      <c r="D2123">
        <v>599</v>
      </c>
      <c r="E2123">
        <v>0.11901269606359741</v>
      </c>
      <c r="F2123">
        <v>4.7832483302694094E-2</v>
      </c>
      <c r="G2123" s="6">
        <v>1.2842237371450816E-2</v>
      </c>
      <c r="H2123" t="b">
        <v>0</v>
      </c>
      <c r="I2123" t="b">
        <v>0</v>
      </c>
      <c r="J2123" t="b">
        <v>0</v>
      </c>
    </row>
    <row r="2124" spans="1:10" hidden="1" x14ac:dyDescent="0.2">
      <c r="A2124" t="s">
        <v>555</v>
      </c>
      <c r="B2124" t="str">
        <f>VLOOKUP(Table16[[#This Row],[Metabolite ID]],Table18[],2,FALSE)</f>
        <v>X - 11593</v>
      </c>
      <c r="C2124" t="s">
        <v>1117</v>
      </c>
      <c r="D2124">
        <v>599</v>
      </c>
      <c r="E2124">
        <v>0.11901269606359741</v>
      </c>
      <c r="F2124">
        <v>4.7562236830676841E-2</v>
      </c>
      <c r="G2124">
        <v>1.2340609595702485E-2</v>
      </c>
      <c r="H2124" t="b">
        <v>0</v>
      </c>
      <c r="I2124" t="b">
        <v>0</v>
      </c>
      <c r="J2124" t="b">
        <v>0</v>
      </c>
    </row>
    <row r="2125" spans="1:10" hidden="1" x14ac:dyDescent="0.2">
      <c r="A2125" t="s">
        <v>555</v>
      </c>
      <c r="B2125" t="str">
        <f>VLOOKUP(Table16[[#This Row],[Metabolite ID]],Table18[],2,FALSE)</f>
        <v>X - 11593</v>
      </c>
      <c r="C2125" t="s">
        <v>1118</v>
      </c>
      <c r="D2125">
        <v>599</v>
      </c>
      <c r="E2125">
        <v>0.12003629151339566</v>
      </c>
      <c r="F2125">
        <v>4.801119058779478E-2</v>
      </c>
      <c r="G2125">
        <v>1.2413260523417709E-2</v>
      </c>
      <c r="H2125" t="b">
        <v>0</v>
      </c>
      <c r="I2125" t="b">
        <v>0</v>
      </c>
      <c r="J2125" t="b">
        <v>0</v>
      </c>
    </row>
    <row r="2126" spans="1:10" hidden="1" x14ac:dyDescent="0.2">
      <c r="A2126" t="s">
        <v>555</v>
      </c>
      <c r="B2126" t="str">
        <f>VLOOKUP(Table16[[#This Row],[Metabolite ID]],Table18[],2,FALSE)</f>
        <v>X - 11593</v>
      </c>
      <c r="C2126" t="s">
        <v>1119</v>
      </c>
      <c r="D2126">
        <v>599</v>
      </c>
      <c r="E2126">
        <v>9.9282926829268286E-2</v>
      </c>
      <c r="F2126">
        <v>7.1385916401004529E-2</v>
      </c>
      <c r="G2126">
        <v>0.1642886568035965</v>
      </c>
      <c r="H2126" t="b">
        <v>0</v>
      </c>
      <c r="I2126" t="b">
        <v>0</v>
      </c>
      <c r="J2126" t="b">
        <v>0</v>
      </c>
    </row>
    <row r="2127" spans="1:10" hidden="1" x14ac:dyDescent="0.2">
      <c r="A2127" t="s">
        <v>555</v>
      </c>
      <c r="B2127" t="str">
        <f>VLOOKUP(Table16[[#This Row],[Metabolite ID]],Table18[],2,FALSE)</f>
        <v>X - 11593</v>
      </c>
      <c r="C2127" t="s">
        <v>1120</v>
      </c>
      <c r="D2127">
        <v>599</v>
      </c>
      <c r="E2127">
        <v>0.1012254801110639</v>
      </c>
      <c r="F2127">
        <v>7.9848007113707473E-2</v>
      </c>
      <c r="G2127">
        <v>0.20489543421560627</v>
      </c>
      <c r="H2127" t="b">
        <v>0</v>
      </c>
      <c r="I2127" t="b">
        <v>0</v>
      </c>
      <c r="J2127" t="b">
        <v>0</v>
      </c>
    </row>
    <row r="2128" spans="1:10" hidden="1" x14ac:dyDescent="0.2">
      <c r="A2128" t="s">
        <v>555</v>
      </c>
      <c r="B2128" t="str">
        <f>VLOOKUP(Table16[[#This Row],[Metabolite ID]],Table18[],2,FALSE)</f>
        <v>X - 11593</v>
      </c>
      <c r="C2128" t="s">
        <v>1121</v>
      </c>
      <c r="D2128">
        <v>599</v>
      </c>
      <c r="E2128">
        <v>7.3838384003317437E-2</v>
      </c>
      <c r="F2128">
        <v>0.24618248794553094</v>
      </c>
      <c r="G2128">
        <v>0.76433208111220896</v>
      </c>
      <c r="H2128" t="b">
        <v>0</v>
      </c>
      <c r="I2128" t="b">
        <v>0</v>
      </c>
      <c r="J2128" t="b">
        <v>0</v>
      </c>
    </row>
    <row r="2129" spans="1:10" hidden="1" x14ac:dyDescent="0.2">
      <c r="A2129" t="s">
        <v>555</v>
      </c>
      <c r="B2129" t="str">
        <f>VLOOKUP(Table16[[#This Row],[Metabolite ID]],Table18[],2,FALSE)</f>
        <v>X - 11593</v>
      </c>
      <c r="C2129" t="s">
        <v>1122</v>
      </c>
      <c r="D2129">
        <v>599</v>
      </c>
      <c r="E2129">
        <v>0.23202821132493501</v>
      </c>
      <c r="F2129">
        <v>0.17697671567820994</v>
      </c>
      <c r="G2129">
        <v>0.19033857263405615</v>
      </c>
      <c r="H2129" t="b">
        <v>0</v>
      </c>
      <c r="I2129" t="b">
        <v>0</v>
      </c>
      <c r="J2129" t="b">
        <v>0</v>
      </c>
    </row>
    <row r="2130" spans="1:10" hidden="1" x14ac:dyDescent="0.2">
      <c r="A2130" t="s">
        <v>555</v>
      </c>
      <c r="B2130" t="str">
        <f>VLOOKUP(Table16[[#This Row],[Metabolite ID]],Table18[],2,FALSE)</f>
        <v>X - 11593</v>
      </c>
      <c r="C2130" t="s">
        <v>1123</v>
      </c>
      <c r="D2130">
        <v>599</v>
      </c>
      <c r="E2130">
        <v>3.6795198537366548E-2</v>
      </c>
      <c r="F2130">
        <v>0.13256319599602093</v>
      </c>
      <c r="G2130">
        <v>0.78144068454964422</v>
      </c>
      <c r="H2130" t="b">
        <v>0</v>
      </c>
      <c r="I2130" t="b">
        <v>0</v>
      </c>
      <c r="J2130" t="b">
        <v>0</v>
      </c>
    </row>
    <row r="2131" spans="1:10" x14ac:dyDescent="0.2">
      <c r="A2131" t="s">
        <v>603</v>
      </c>
      <c r="B2131" t="str">
        <f>VLOOKUP(Table16[[#This Row],[Metabolite ID]],Table18[],2,FALSE)</f>
        <v>4-hydroxychlorothalonil</v>
      </c>
      <c r="C2131" t="s">
        <v>1116</v>
      </c>
      <c r="D2131">
        <v>599</v>
      </c>
      <c r="E2131">
        <v>-0.11869958301539552</v>
      </c>
      <c r="F2131">
        <v>4.7733262016039855E-2</v>
      </c>
      <c r="G2131" s="6">
        <v>1.2892435430913786E-2</v>
      </c>
      <c r="H2131" t="b">
        <v>0</v>
      </c>
      <c r="I2131" t="b">
        <v>0</v>
      </c>
      <c r="J2131" t="b">
        <v>0</v>
      </c>
    </row>
    <row r="2132" spans="1:10" hidden="1" x14ac:dyDescent="0.2">
      <c r="A2132" t="s">
        <v>603</v>
      </c>
      <c r="B2132" t="str">
        <f>VLOOKUP(Table16[[#This Row],[Metabolite ID]],Table18[],2,FALSE)</f>
        <v>4-hydroxychlorothalonil</v>
      </c>
      <c r="C2132" t="s">
        <v>1117</v>
      </c>
      <c r="D2132">
        <v>599</v>
      </c>
      <c r="E2132">
        <v>-0.11869958301539552</v>
      </c>
      <c r="F2132">
        <v>4.7733262016039855E-2</v>
      </c>
      <c r="G2132">
        <v>1.2892435430913786E-2</v>
      </c>
      <c r="H2132" t="b">
        <v>0</v>
      </c>
      <c r="I2132" t="b">
        <v>0</v>
      </c>
      <c r="J2132" t="b">
        <v>0</v>
      </c>
    </row>
    <row r="2133" spans="1:10" hidden="1" x14ac:dyDescent="0.2">
      <c r="A2133" t="s">
        <v>603</v>
      </c>
      <c r="B2133" t="str">
        <f>VLOOKUP(Table16[[#This Row],[Metabolite ID]],Table18[],2,FALSE)</f>
        <v>4-hydroxychlorothalonil</v>
      </c>
      <c r="C2133" t="s">
        <v>1118</v>
      </c>
      <c r="D2133">
        <v>599</v>
      </c>
      <c r="E2133">
        <v>-0.11835770847212997</v>
      </c>
      <c r="F2133">
        <v>4.8170277842239012E-2</v>
      </c>
      <c r="G2133">
        <v>1.4007568188549559E-2</v>
      </c>
      <c r="H2133" t="b">
        <v>0</v>
      </c>
      <c r="I2133" t="b">
        <v>0</v>
      </c>
      <c r="J2133" t="b">
        <v>0</v>
      </c>
    </row>
    <row r="2134" spans="1:10" hidden="1" x14ac:dyDescent="0.2">
      <c r="A2134" t="s">
        <v>603</v>
      </c>
      <c r="B2134" t="str">
        <f>VLOOKUP(Table16[[#This Row],[Metabolite ID]],Table18[],2,FALSE)</f>
        <v>4-hydroxychlorothalonil</v>
      </c>
      <c r="C2134" t="s">
        <v>1119</v>
      </c>
      <c r="D2134">
        <v>599</v>
      </c>
      <c r="E2134">
        <v>-0.18596000000000001</v>
      </c>
      <c r="F2134">
        <v>7.3340137643714512E-2</v>
      </c>
      <c r="G2134">
        <v>1.1226034935490755E-2</v>
      </c>
      <c r="H2134" t="b">
        <v>0</v>
      </c>
      <c r="I2134" t="b">
        <v>0</v>
      </c>
      <c r="J2134" t="b">
        <v>0</v>
      </c>
    </row>
    <row r="2135" spans="1:10" hidden="1" x14ac:dyDescent="0.2">
      <c r="A2135" t="s">
        <v>603</v>
      </c>
      <c r="B2135" t="str">
        <f>VLOOKUP(Table16[[#This Row],[Metabolite ID]],Table18[],2,FALSE)</f>
        <v>4-hydroxychlorothalonil</v>
      </c>
      <c r="C2135" t="s">
        <v>1120</v>
      </c>
      <c r="D2135">
        <v>599</v>
      </c>
      <c r="E2135">
        <v>-2.7362350410705297E-2</v>
      </c>
      <c r="F2135">
        <v>7.5908686172276696E-2</v>
      </c>
      <c r="G2135">
        <v>0.71850015619441998</v>
      </c>
      <c r="H2135" t="b">
        <v>0</v>
      </c>
      <c r="I2135" t="b">
        <v>0</v>
      </c>
      <c r="J2135" t="b">
        <v>0</v>
      </c>
    </row>
    <row r="2136" spans="1:10" hidden="1" x14ac:dyDescent="0.2">
      <c r="A2136" t="s">
        <v>603</v>
      </c>
      <c r="B2136" t="str">
        <f>VLOOKUP(Table16[[#This Row],[Metabolite ID]],Table18[],2,FALSE)</f>
        <v>4-hydroxychlorothalonil</v>
      </c>
      <c r="C2136" t="s">
        <v>1121</v>
      </c>
      <c r="D2136">
        <v>599</v>
      </c>
      <c r="E2136">
        <v>-0.35819589927069906</v>
      </c>
      <c r="F2136">
        <v>0.28124145081486468</v>
      </c>
      <c r="G2136">
        <v>0.20329146758913463</v>
      </c>
      <c r="H2136" t="b">
        <v>0</v>
      </c>
      <c r="I2136" t="b">
        <v>0</v>
      </c>
      <c r="J2136" t="b">
        <v>0</v>
      </c>
    </row>
    <row r="2137" spans="1:10" hidden="1" x14ac:dyDescent="0.2">
      <c r="A2137" t="s">
        <v>603</v>
      </c>
      <c r="B2137" t="str">
        <f>VLOOKUP(Table16[[#This Row],[Metabolite ID]],Table18[],2,FALSE)</f>
        <v>4-hydroxychlorothalonil</v>
      </c>
      <c r="C2137" t="s">
        <v>1122</v>
      </c>
      <c r="D2137">
        <v>599</v>
      </c>
      <c r="E2137">
        <v>0.19737021602356908</v>
      </c>
      <c r="F2137">
        <v>0.18189928443646861</v>
      </c>
      <c r="G2137">
        <v>0.27833577233738233</v>
      </c>
      <c r="H2137" t="b">
        <v>0</v>
      </c>
      <c r="I2137" t="b">
        <v>0</v>
      </c>
      <c r="J2137" t="b">
        <v>0</v>
      </c>
    </row>
    <row r="2138" spans="1:10" hidden="1" x14ac:dyDescent="0.2">
      <c r="A2138" t="s">
        <v>603</v>
      </c>
      <c r="B2138" t="str">
        <f>VLOOKUP(Table16[[#This Row],[Metabolite ID]],Table18[],2,FALSE)</f>
        <v>4-hydroxychlorothalonil</v>
      </c>
      <c r="C2138" t="s">
        <v>1123</v>
      </c>
      <c r="D2138">
        <v>599</v>
      </c>
      <c r="E2138">
        <v>7.0737629663190277E-2</v>
      </c>
      <c r="F2138">
        <v>0.13223880658622519</v>
      </c>
      <c r="G2138">
        <v>0.59290201410362098</v>
      </c>
      <c r="H2138" t="b">
        <v>0</v>
      </c>
      <c r="I2138" t="b">
        <v>0</v>
      </c>
      <c r="J2138" t="b">
        <v>0</v>
      </c>
    </row>
    <row r="2139" spans="1:10" x14ac:dyDescent="0.2">
      <c r="A2139" t="s">
        <v>600</v>
      </c>
      <c r="B2139" t="str">
        <f>VLOOKUP(Table16[[#This Row],[Metabolite ID]],Table18[],2,FALSE)</f>
        <v>dopamine sulfate (2)</v>
      </c>
      <c r="C2139" t="s">
        <v>1116</v>
      </c>
      <c r="D2139">
        <v>599</v>
      </c>
      <c r="E2139">
        <v>-0.11751736030948046</v>
      </c>
      <c r="F2139">
        <v>4.7742045511352763E-2</v>
      </c>
      <c r="G2139" s="6">
        <v>1.3835485064583158E-2</v>
      </c>
      <c r="H2139" t="b">
        <v>0</v>
      </c>
      <c r="I2139" t="b">
        <v>0</v>
      </c>
      <c r="J2139" t="b">
        <v>0</v>
      </c>
    </row>
    <row r="2140" spans="1:10" hidden="1" x14ac:dyDescent="0.2">
      <c r="A2140" t="s">
        <v>600</v>
      </c>
      <c r="B2140" t="str">
        <f>VLOOKUP(Table16[[#This Row],[Metabolite ID]],Table18[],2,FALSE)</f>
        <v>dopamine sulfate (2)</v>
      </c>
      <c r="C2140" t="s">
        <v>1117</v>
      </c>
      <c r="D2140">
        <v>599</v>
      </c>
      <c r="E2140">
        <v>-0.11751736030948046</v>
      </c>
      <c r="F2140">
        <v>4.7742045511352763E-2</v>
      </c>
      <c r="G2140">
        <v>1.3835485064583158E-2</v>
      </c>
      <c r="H2140" t="b">
        <v>0</v>
      </c>
      <c r="I2140" t="b">
        <v>0</v>
      </c>
      <c r="J2140" t="b">
        <v>0</v>
      </c>
    </row>
    <row r="2141" spans="1:10" hidden="1" x14ac:dyDescent="0.2">
      <c r="A2141" t="s">
        <v>600</v>
      </c>
      <c r="B2141" t="str">
        <f>VLOOKUP(Table16[[#This Row],[Metabolite ID]],Table18[],2,FALSE)</f>
        <v>dopamine sulfate (2)</v>
      </c>
      <c r="C2141" t="s">
        <v>1118</v>
      </c>
      <c r="D2141">
        <v>599</v>
      </c>
      <c r="E2141">
        <v>-0.11724572107522718</v>
      </c>
      <c r="F2141">
        <v>4.8156333220733087E-2</v>
      </c>
      <c r="G2141">
        <v>1.490457133486542E-2</v>
      </c>
      <c r="H2141" t="b">
        <v>0</v>
      </c>
      <c r="I2141" t="b">
        <v>0</v>
      </c>
      <c r="J2141" t="b">
        <v>0</v>
      </c>
    </row>
    <row r="2142" spans="1:10" hidden="1" x14ac:dyDescent="0.2">
      <c r="A2142" t="s">
        <v>600</v>
      </c>
      <c r="B2142" t="str">
        <f>VLOOKUP(Table16[[#This Row],[Metabolite ID]],Table18[],2,FALSE)</f>
        <v>dopamine sulfate (2)</v>
      </c>
      <c r="C2142" t="s">
        <v>1119</v>
      </c>
      <c r="D2142">
        <v>599</v>
      </c>
      <c r="E2142">
        <v>-0.1124055172413793</v>
      </c>
      <c r="F2142">
        <v>7.0414404056808808E-2</v>
      </c>
      <c r="G2142">
        <v>0.11041231000883969</v>
      </c>
      <c r="H2142" t="b">
        <v>0</v>
      </c>
      <c r="I2142" t="b">
        <v>0</v>
      </c>
      <c r="J2142" t="b">
        <v>0</v>
      </c>
    </row>
    <row r="2143" spans="1:10" hidden="1" x14ac:dyDescent="0.2">
      <c r="A2143" t="s">
        <v>600</v>
      </c>
      <c r="B2143" t="str">
        <f>VLOOKUP(Table16[[#This Row],[Metabolite ID]],Table18[],2,FALSE)</f>
        <v>dopamine sulfate (2)</v>
      </c>
      <c r="C2143" t="s">
        <v>1120</v>
      </c>
      <c r="D2143">
        <v>599</v>
      </c>
      <c r="E2143">
        <v>-0.11051114256943556</v>
      </c>
      <c r="F2143">
        <v>8.2824583361431045E-2</v>
      </c>
      <c r="G2143">
        <v>0.18211227782743497</v>
      </c>
      <c r="H2143" t="b">
        <v>0</v>
      </c>
      <c r="I2143" t="b">
        <v>0</v>
      </c>
      <c r="J2143" t="b">
        <v>0</v>
      </c>
    </row>
    <row r="2144" spans="1:10" hidden="1" x14ac:dyDescent="0.2">
      <c r="A2144" t="s">
        <v>600</v>
      </c>
      <c r="B2144" t="str">
        <f>VLOOKUP(Table16[[#This Row],[Metabolite ID]],Table18[],2,FALSE)</f>
        <v>dopamine sulfate (2)</v>
      </c>
      <c r="C2144" t="s">
        <v>1121</v>
      </c>
      <c r="D2144">
        <v>599</v>
      </c>
      <c r="E2144">
        <v>9.3470476759206278E-2</v>
      </c>
      <c r="F2144">
        <v>0.24834329788393172</v>
      </c>
      <c r="G2144">
        <v>0.70677082475747599</v>
      </c>
      <c r="H2144" t="b">
        <v>0</v>
      </c>
      <c r="I2144" t="b">
        <v>0</v>
      </c>
      <c r="J2144" t="b">
        <v>0</v>
      </c>
    </row>
    <row r="2145" spans="1:10" hidden="1" x14ac:dyDescent="0.2">
      <c r="A2145" t="s">
        <v>600</v>
      </c>
      <c r="B2145" t="str">
        <f>VLOOKUP(Table16[[#This Row],[Metabolite ID]],Table18[],2,FALSE)</f>
        <v>dopamine sulfate (2)</v>
      </c>
      <c r="C2145" t="s">
        <v>1122</v>
      </c>
      <c r="D2145">
        <v>599</v>
      </c>
      <c r="E2145">
        <v>-7.6712146719542851E-2</v>
      </c>
      <c r="F2145">
        <v>0.17423370487623113</v>
      </c>
      <c r="G2145">
        <v>0.65989121280570928</v>
      </c>
      <c r="H2145" t="b">
        <v>0</v>
      </c>
      <c r="I2145" t="b">
        <v>0</v>
      </c>
      <c r="J2145" t="b">
        <v>0</v>
      </c>
    </row>
    <row r="2146" spans="1:10" hidden="1" x14ac:dyDescent="0.2">
      <c r="A2146" t="s">
        <v>600</v>
      </c>
      <c r="B2146" t="str">
        <f>VLOOKUP(Table16[[#This Row],[Metabolite ID]],Table18[],2,FALSE)</f>
        <v>dopamine sulfate (2)</v>
      </c>
      <c r="C2146" t="s">
        <v>1123</v>
      </c>
      <c r="D2146">
        <v>599</v>
      </c>
      <c r="E2146">
        <v>-0.19441125143332177</v>
      </c>
      <c r="F2146">
        <v>0.13225812427555328</v>
      </c>
      <c r="G2146">
        <v>0.14210532265504283</v>
      </c>
      <c r="H2146" t="b">
        <v>0</v>
      </c>
      <c r="I2146" t="b">
        <v>0</v>
      </c>
      <c r="J2146" t="b">
        <v>0</v>
      </c>
    </row>
    <row r="2147" spans="1:10" x14ac:dyDescent="0.2">
      <c r="A2147" t="s">
        <v>392</v>
      </c>
      <c r="B2147" t="str">
        <f>VLOOKUP(Table16[[#This Row],[Metabolite ID]],Table18[],2,FALSE)</f>
        <v>N-palmitoyl-sphingosine (d18:1/16:0)</v>
      </c>
      <c r="C2147" t="s">
        <v>1116</v>
      </c>
      <c r="D2147">
        <v>599</v>
      </c>
      <c r="E2147">
        <v>0.13202024622068878</v>
      </c>
      <c r="F2147">
        <v>5.3635103486744204E-2</v>
      </c>
      <c r="G2147" s="6">
        <v>1.3837581549996409E-2</v>
      </c>
      <c r="H2147" t="b">
        <v>0</v>
      </c>
      <c r="I2147" t="b">
        <v>0</v>
      </c>
      <c r="J2147" t="b">
        <v>0</v>
      </c>
    </row>
    <row r="2148" spans="1:10" hidden="1" x14ac:dyDescent="0.2">
      <c r="A2148" t="s">
        <v>392</v>
      </c>
      <c r="B2148" t="str">
        <f>VLOOKUP(Table16[[#This Row],[Metabolite ID]],Table18[],2,FALSE)</f>
        <v>N-palmitoyl-sphingosine (d18:1/16:0)</v>
      </c>
      <c r="C2148" t="s">
        <v>1117</v>
      </c>
      <c r="D2148">
        <v>599</v>
      </c>
      <c r="E2148">
        <v>0.13202024622068878</v>
      </c>
      <c r="F2148">
        <v>4.7730630180086185E-2</v>
      </c>
      <c r="G2148">
        <v>5.6758295062170191E-3</v>
      </c>
      <c r="H2148" t="b">
        <v>0</v>
      </c>
      <c r="I2148" t="b">
        <v>0</v>
      </c>
      <c r="J2148" t="b">
        <v>0</v>
      </c>
    </row>
    <row r="2149" spans="1:10" hidden="1" x14ac:dyDescent="0.2">
      <c r="A2149" t="s">
        <v>392</v>
      </c>
      <c r="B2149" t="str">
        <f>VLOOKUP(Table16[[#This Row],[Metabolite ID]],Table18[],2,FALSE)</f>
        <v>N-palmitoyl-sphingosine (d18:1/16:0)</v>
      </c>
      <c r="C2149" t="s">
        <v>1118</v>
      </c>
      <c r="D2149">
        <v>599</v>
      </c>
      <c r="E2149">
        <v>0.13255625530764337</v>
      </c>
      <c r="F2149">
        <v>4.8307147486017499E-2</v>
      </c>
      <c r="G2149">
        <v>6.0690016627558217E-3</v>
      </c>
      <c r="H2149" t="b">
        <v>0</v>
      </c>
      <c r="I2149" t="b">
        <v>0</v>
      </c>
      <c r="J2149" t="b">
        <v>0</v>
      </c>
    </row>
    <row r="2150" spans="1:10" hidden="1" x14ac:dyDescent="0.2">
      <c r="A2150" t="s">
        <v>392</v>
      </c>
      <c r="B2150" t="str">
        <f>VLOOKUP(Table16[[#This Row],[Metabolite ID]],Table18[],2,FALSE)</f>
        <v>N-palmitoyl-sphingosine (d18:1/16:0)</v>
      </c>
      <c r="C2150" t="s">
        <v>1119</v>
      </c>
      <c r="D2150">
        <v>599</v>
      </c>
      <c r="E2150">
        <v>0.12147117647058822</v>
      </c>
      <c r="F2150">
        <v>7.0230264468711501E-2</v>
      </c>
      <c r="G2150">
        <v>8.3699446786170514E-2</v>
      </c>
      <c r="H2150" t="b">
        <v>0</v>
      </c>
      <c r="I2150" t="b">
        <v>0</v>
      </c>
      <c r="J2150" t="b">
        <v>0</v>
      </c>
    </row>
    <row r="2151" spans="1:10" hidden="1" x14ac:dyDescent="0.2">
      <c r="A2151" t="s">
        <v>392</v>
      </c>
      <c r="B2151" t="str">
        <f>VLOOKUP(Table16[[#This Row],[Metabolite ID]],Table18[],2,FALSE)</f>
        <v>N-palmitoyl-sphingosine (d18:1/16:0)</v>
      </c>
      <c r="C2151" t="s">
        <v>1120</v>
      </c>
      <c r="D2151">
        <v>599</v>
      </c>
      <c r="E2151">
        <v>0.12112250483782644</v>
      </c>
      <c r="F2151">
        <v>7.7115029327359114E-2</v>
      </c>
      <c r="G2151">
        <v>0.11625859257473077</v>
      </c>
      <c r="H2151" t="b">
        <v>0</v>
      </c>
      <c r="I2151" t="b">
        <v>0</v>
      </c>
      <c r="J2151" t="b">
        <v>0</v>
      </c>
    </row>
    <row r="2152" spans="1:10" hidden="1" x14ac:dyDescent="0.2">
      <c r="A2152" t="s">
        <v>392</v>
      </c>
      <c r="B2152" t="str">
        <f>VLOOKUP(Table16[[#This Row],[Metabolite ID]],Table18[],2,FALSE)</f>
        <v>N-palmitoyl-sphingosine (d18:1/16:0)</v>
      </c>
      <c r="C2152" t="s">
        <v>1121</v>
      </c>
      <c r="D2152">
        <v>599</v>
      </c>
      <c r="E2152">
        <v>8.7649081257634265E-2</v>
      </c>
      <c r="F2152">
        <v>0.27961028059744852</v>
      </c>
      <c r="G2152">
        <v>0.75403387552662871</v>
      </c>
      <c r="H2152" t="b">
        <v>0</v>
      </c>
      <c r="I2152" t="b">
        <v>0</v>
      </c>
      <c r="J2152" t="b">
        <v>0</v>
      </c>
    </row>
    <row r="2153" spans="1:10" hidden="1" x14ac:dyDescent="0.2">
      <c r="A2153" t="s">
        <v>392</v>
      </c>
      <c r="B2153" t="str">
        <f>VLOOKUP(Table16[[#This Row],[Metabolite ID]],Table18[],2,FALSE)</f>
        <v>N-palmitoyl-sphingosine (d18:1/16:0)</v>
      </c>
      <c r="C2153" t="s">
        <v>1122</v>
      </c>
      <c r="D2153">
        <v>599</v>
      </c>
      <c r="E2153">
        <v>4.3128169066287469E-2</v>
      </c>
      <c r="F2153">
        <v>0.23826249304963357</v>
      </c>
      <c r="G2153">
        <v>0.85642015088909829</v>
      </c>
      <c r="H2153" t="b">
        <v>0</v>
      </c>
      <c r="I2153" t="b">
        <v>0</v>
      </c>
      <c r="J2153" t="b">
        <v>0</v>
      </c>
    </row>
    <row r="2154" spans="1:10" hidden="1" x14ac:dyDescent="0.2">
      <c r="A2154" t="s">
        <v>392</v>
      </c>
      <c r="B2154" t="str">
        <f>VLOOKUP(Table16[[#This Row],[Metabolite ID]],Table18[],2,FALSE)</f>
        <v>N-palmitoyl-sphingosine (d18:1/16:0)</v>
      </c>
      <c r="C2154" t="s">
        <v>1123</v>
      </c>
      <c r="D2154">
        <v>599</v>
      </c>
      <c r="E2154">
        <v>2.3711134475512735E-2</v>
      </c>
      <c r="F2154">
        <v>0.14862564046663362</v>
      </c>
      <c r="G2154">
        <v>0.8733005863533454</v>
      </c>
      <c r="H2154" t="b">
        <v>0</v>
      </c>
      <c r="I2154" t="b">
        <v>0</v>
      </c>
      <c r="J2154" t="b">
        <v>0</v>
      </c>
    </row>
    <row r="2155" spans="1:10" x14ac:dyDescent="0.2">
      <c r="A2155" t="s">
        <v>765</v>
      </c>
      <c r="B2155" t="str">
        <f>VLOOKUP(Table16[[#This Row],[Metabolite ID]],Table18[],2,FALSE)</f>
        <v>Concentration of IDL particles</v>
      </c>
      <c r="C2155" t="s">
        <v>1116</v>
      </c>
      <c r="D2155">
        <v>599</v>
      </c>
      <c r="E2155">
        <v>8.1603360887298276E-2</v>
      </c>
      <c r="F2155">
        <v>3.3189798660924912E-2</v>
      </c>
      <c r="G2155" s="6">
        <v>1.3944573084308796E-2</v>
      </c>
      <c r="H2155" t="b">
        <v>0</v>
      </c>
      <c r="I2155" t="b">
        <v>0</v>
      </c>
      <c r="J2155" t="b">
        <v>0</v>
      </c>
    </row>
    <row r="2156" spans="1:10" hidden="1" x14ac:dyDescent="0.2">
      <c r="A2156" t="s">
        <v>765</v>
      </c>
      <c r="B2156" t="str">
        <f>VLOOKUP(Table16[[#This Row],[Metabolite ID]],Table18[],2,FALSE)</f>
        <v>Concentration of IDL particles</v>
      </c>
      <c r="C2156" t="s">
        <v>1117</v>
      </c>
      <c r="D2156">
        <v>599</v>
      </c>
      <c r="E2156">
        <v>8.1603360887298276E-2</v>
      </c>
      <c r="F2156">
        <v>2.1655517940546438E-2</v>
      </c>
      <c r="G2156">
        <v>1.6439737225036841E-4</v>
      </c>
      <c r="H2156" t="b">
        <v>0</v>
      </c>
      <c r="I2156" t="b">
        <v>0</v>
      </c>
      <c r="J2156" t="b">
        <v>0</v>
      </c>
    </row>
    <row r="2157" spans="1:10" hidden="1" x14ac:dyDescent="0.2">
      <c r="A2157" t="s">
        <v>765</v>
      </c>
      <c r="B2157" t="str">
        <f>VLOOKUP(Table16[[#This Row],[Metabolite ID]],Table18[],2,FALSE)</f>
        <v>Concentration of IDL particles</v>
      </c>
      <c r="C2157" t="s">
        <v>1118</v>
      </c>
      <c r="D2157">
        <v>599</v>
      </c>
      <c r="E2157">
        <v>8.1853534389277213E-2</v>
      </c>
      <c r="F2157">
        <v>2.2181169620734041E-2</v>
      </c>
      <c r="G2157">
        <v>2.2405468704190306E-4</v>
      </c>
      <c r="H2157" t="b">
        <v>0</v>
      </c>
      <c r="I2157" t="b">
        <v>0</v>
      </c>
      <c r="J2157" t="b">
        <v>0</v>
      </c>
    </row>
    <row r="2158" spans="1:10" hidden="1" x14ac:dyDescent="0.2">
      <c r="A2158" t="s">
        <v>765</v>
      </c>
      <c r="B2158" t="str">
        <f>VLOOKUP(Table16[[#This Row],[Metabolite ID]],Table18[],2,FALSE)</f>
        <v>Concentration of IDL particles</v>
      </c>
      <c r="C2158" t="s">
        <v>1119</v>
      </c>
      <c r="D2158">
        <v>599</v>
      </c>
      <c r="E2158">
        <v>0.10185655737704918</v>
      </c>
      <c r="F2158">
        <v>3.2468855473015285E-2</v>
      </c>
      <c r="G2158">
        <v>1.7065461349508454E-3</v>
      </c>
      <c r="H2158" t="b">
        <v>0</v>
      </c>
      <c r="I2158" t="b">
        <v>0</v>
      </c>
      <c r="J2158" t="b">
        <v>0</v>
      </c>
    </row>
    <row r="2159" spans="1:10" hidden="1" x14ac:dyDescent="0.2">
      <c r="A2159" t="s">
        <v>765</v>
      </c>
      <c r="B2159" t="str">
        <f>VLOOKUP(Table16[[#This Row],[Metabolite ID]],Table18[],2,FALSE)</f>
        <v>Concentration of IDL particles</v>
      </c>
      <c r="C2159" t="s">
        <v>1120</v>
      </c>
      <c r="D2159">
        <v>599</v>
      </c>
      <c r="E2159">
        <v>0.12364179557642974</v>
      </c>
      <c r="F2159">
        <v>4.0585742630313955E-2</v>
      </c>
      <c r="G2159">
        <v>2.3157313582502135E-3</v>
      </c>
      <c r="H2159" t="b">
        <v>0</v>
      </c>
      <c r="I2159" t="b">
        <v>0</v>
      </c>
      <c r="J2159" t="b">
        <v>0</v>
      </c>
    </row>
    <row r="2160" spans="1:10" hidden="1" x14ac:dyDescent="0.2">
      <c r="A2160" t="s">
        <v>765</v>
      </c>
      <c r="B2160" t="str">
        <f>VLOOKUP(Table16[[#This Row],[Metabolite ID]],Table18[],2,FALSE)</f>
        <v>Concentration of IDL particles</v>
      </c>
      <c r="C2160" t="s">
        <v>1121</v>
      </c>
      <c r="D2160">
        <v>599</v>
      </c>
      <c r="E2160">
        <v>0.28723155256882027</v>
      </c>
      <c r="F2160">
        <v>0.13034433815183372</v>
      </c>
      <c r="G2160">
        <v>2.7930300834656075E-2</v>
      </c>
      <c r="H2160" t="b">
        <v>0</v>
      </c>
      <c r="I2160" t="b">
        <v>0</v>
      </c>
      <c r="J2160" t="b">
        <v>0</v>
      </c>
    </row>
    <row r="2161" spans="1:10" hidden="1" x14ac:dyDescent="0.2">
      <c r="A2161" t="s">
        <v>765</v>
      </c>
      <c r="B2161" t="str">
        <f>VLOOKUP(Table16[[#This Row],[Metabolite ID]],Table18[],2,FALSE)</f>
        <v>Concentration of IDL particles</v>
      </c>
      <c r="C2161" t="s">
        <v>1122</v>
      </c>
      <c r="D2161">
        <v>599</v>
      </c>
      <c r="E2161">
        <v>0.15050752181108695</v>
      </c>
      <c r="F2161">
        <v>8.420413230938649E-2</v>
      </c>
      <c r="G2161">
        <v>7.4377151305184352E-2</v>
      </c>
      <c r="H2161" t="b">
        <v>0</v>
      </c>
      <c r="I2161" t="b">
        <v>0</v>
      </c>
      <c r="J2161" t="b">
        <v>0</v>
      </c>
    </row>
    <row r="2162" spans="1:10" hidden="1" x14ac:dyDescent="0.2">
      <c r="A2162" t="s">
        <v>765</v>
      </c>
      <c r="B2162" t="str">
        <f>VLOOKUP(Table16[[#This Row],[Metabolite ID]],Table18[],2,FALSE)</f>
        <v>Concentration of IDL particles</v>
      </c>
      <c r="C2162" t="s">
        <v>1123</v>
      </c>
      <c r="D2162">
        <v>599</v>
      </c>
      <c r="E2162">
        <v>-4.7970739375939042E-2</v>
      </c>
      <c r="F2162">
        <v>9.1868493035960952E-2</v>
      </c>
      <c r="G2162">
        <v>0.60174741634467366</v>
      </c>
      <c r="H2162" t="b">
        <v>0</v>
      </c>
      <c r="I2162" t="b">
        <v>0</v>
      </c>
      <c r="J2162" t="b">
        <v>0</v>
      </c>
    </row>
    <row r="2163" spans="1:10" x14ac:dyDescent="0.2">
      <c r="A2163" t="s">
        <v>365</v>
      </c>
      <c r="B2163" t="str">
        <f>VLOOKUP(Table16[[#This Row],[Metabolite ID]],Table18[],2,FALSE)</f>
        <v>6-oxopiperidine-2-carboxylic acid</v>
      </c>
      <c r="C2163" t="s">
        <v>1116</v>
      </c>
      <c r="D2163">
        <v>599</v>
      </c>
      <c r="E2163">
        <v>-0.12004128136654511</v>
      </c>
      <c r="F2163">
        <v>4.8911914097601455E-2</v>
      </c>
      <c r="G2163" s="6">
        <v>1.4118508491139095E-2</v>
      </c>
      <c r="H2163" t="b">
        <v>0</v>
      </c>
      <c r="I2163" t="b">
        <v>0</v>
      </c>
      <c r="J2163" t="b">
        <v>0</v>
      </c>
    </row>
    <row r="2164" spans="1:10" hidden="1" x14ac:dyDescent="0.2">
      <c r="A2164" t="s">
        <v>365</v>
      </c>
      <c r="B2164" t="str">
        <f>VLOOKUP(Table16[[#This Row],[Metabolite ID]],Table18[],2,FALSE)</f>
        <v>6-oxopiperidine-2-carboxylic acid</v>
      </c>
      <c r="C2164" t="s">
        <v>1117</v>
      </c>
      <c r="D2164">
        <v>599</v>
      </c>
      <c r="E2164">
        <v>-0.12004128136654511</v>
      </c>
      <c r="F2164">
        <v>4.7878461235940278E-2</v>
      </c>
      <c r="G2164">
        <v>1.2168893316898079E-2</v>
      </c>
      <c r="H2164" t="b">
        <v>0</v>
      </c>
      <c r="I2164" t="b">
        <v>0</v>
      </c>
      <c r="J2164" t="b">
        <v>0</v>
      </c>
    </row>
    <row r="2165" spans="1:10" hidden="1" x14ac:dyDescent="0.2">
      <c r="A2165" t="s">
        <v>365</v>
      </c>
      <c r="B2165" t="str">
        <f>VLOOKUP(Table16[[#This Row],[Metabolite ID]],Table18[],2,FALSE)</f>
        <v>6-oxopiperidine-2-carboxylic acid</v>
      </c>
      <c r="C2165" t="s">
        <v>1118</v>
      </c>
      <c r="D2165">
        <v>599</v>
      </c>
      <c r="E2165">
        <v>-0.11973915411762542</v>
      </c>
      <c r="F2165">
        <v>4.8346412118480515E-2</v>
      </c>
      <c r="G2165">
        <v>1.3260641853289443E-2</v>
      </c>
      <c r="H2165" t="b">
        <v>0</v>
      </c>
      <c r="I2165" t="b">
        <v>0</v>
      </c>
      <c r="J2165" t="b">
        <v>0</v>
      </c>
    </row>
    <row r="2166" spans="1:10" hidden="1" x14ac:dyDescent="0.2">
      <c r="A2166" t="s">
        <v>365</v>
      </c>
      <c r="B2166" t="str">
        <f>VLOOKUP(Table16[[#This Row],[Metabolite ID]],Table18[],2,FALSE)</f>
        <v>6-oxopiperidine-2-carboxylic acid</v>
      </c>
      <c r="C2166" t="s">
        <v>1119</v>
      </c>
      <c r="D2166">
        <v>599</v>
      </c>
      <c r="E2166">
        <v>-0.13114621848739497</v>
      </c>
      <c r="F2166">
        <v>7.1885459209359279E-2</v>
      </c>
      <c r="G2166">
        <v>6.8095012486361017E-2</v>
      </c>
      <c r="H2166" t="b">
        <v>0</v>
      </c>
      <c r="I2166" t="b">
        <v>0</v>
      </c>
      <c r="J2166" t="b">
        <v>0</v>
      </c>
    </row>
    <row r="2167" spans="1:10" hidden="1" x14ac:dyDescent="0.2">
      <c r="A2167" t="s">
        <v>365</v>
      </c>
      <c r="B2167" t="str">
        <f>VLOOKUP(Table16[[#This Row],[Metabolite ID]],Table18[],2,FALSE)</f>
        <v>6-oxopiperidine-2-carboxylic acid</v>
      </c>
      <c r="C2167" t="s">
        <v>1120</v>
      </c>
      <c r="D2167">
        <v>599</v>
      </c>
      <c r="E2167">
        <v>-0.19964329723314589</v>
      </c>
      <c r="F2167">
        <v>8.3834412595113747E-2</v>
      </c>
      <c r="G2167">
        <v>1.7246957647578623E-2</v>
      </c>
      <c r="H2167" t="b">
        <v>0</v>
      </c>
      <c r="I2167" t="b">
        <v>0</v>
      </c>
      <c r="J2167" t="b">
        <v>0</v>
      </c>
    </row>
    <row r="2168" spans="1:10" hidden="1" x14ac:dyDescent="0.2">
      <c r="A2168" t="s">
        <v>365</v>
      </c>
      <c r="B2168" t="str">
        <f>VLOOKUP(Table16[[#This Row],[Metabolite ID]],Table18[],2,FALSE)</f>
        <v>6-oxopiperidine-2-carboxylic acid</v>
      </c>
      <c r="C2168" t="s">
        <v>1121</v>
      </c>
      <c r="D2168">
        <v>599</v>
      </c>
      <c r="E2168">
        <v>-0.52194613504098086</v>
      </c>
      <c r="F2168">
        <v>0.28600575637252018</v>
      </c>
      <c r="G2168">
        <v>6.8507334646690524E-2</v>
      </c>
      <c r="H2168" t="b">
        <v>0</v>
      </c>
      <c r="I2168" t="b">
        <v>0</v>
      </c>
      <c r="J2168" t="b">
        <v>0</v>
      </c>
    </row>
    <row r="2169" spans="1:10" hidden="1" x14ac:dyDescent="0.2">
      <c r="A2169" t="s">
        <v>365</v>
      </c>
      <c r="B2169" t="str">
        <f>VLOOKUP(Table16[[#This Row],[Metabolite ID]],Table18[],2,FALSE)</f>
        <v>6-oxopiperidine-2-carboxylic acid</v>
      </c>
      <c r="C2169" t="s">
        <v>1122</v>
      </c>
      <c r="D2169">
        <v>599</v>
      </c>
      <c r="E2169">
        <v>-0.32746306243530299</v>
      </c>
      <c r="F2169">
        <v>0.15837212563220784</v>
      </c>
      <c r="G2169">
        <v>3.9099557291534741E-2</v>
      </c>
      <c r="H2169" t="b">
        <v>0</v>
      </c>
      <c r="I2169" t="b">
        <v>0</v>
      </c>
      <c r="J2169" t="b">
        <v>0</v>
      </c>
    </row>
    <row r="2170" spans="1:10" hidden="1" x14ac:dyDescent="0.2">
      <c r="A2170" t="s">
        <v>365</v>
      </c>
      <c r="B2170" t="str">
        <f>VLOOKUP(Table16[[#This Row],[Metabolite ID]],Table18[],2,FALSE)</f>
        <v>6-oxopiperidine-2-carboxylic acid</v>
      </c>
      <c r="C2170" t="s">
        <v>1123</v>
      </c>
      <c r="D2170">
        <v>599</v>
      </c>
      <c r="E2170">
        <v>-0.22438377769463683</v>
      </c>
      <c r="F2170">
        <v>0.13551793020038458</v>
      </c>
      <c r="G2170">
        <v>9.829801253492583E-2</v>
      </c>
      <c r="H2170" t="b">
        <v>0</v>
      </c>
      <c r="I2170" t="b">
        <v>0</v>
      </c>
      <c r="J2170" t="b">
        <v>0</v>
      </c>
    </row>
    <row r="2171" spans="1:10" x14ac:dyDescent="0.2">
      <c r="A2171" t="s">
        <v>71</v>
      </c>
      <c r="B2171" t="str">
        <f>VLOOKUP(Table16[[#This Row],[Metabolite ID]],Table18[],2,FALSE)</f>
        <v>fumarate</v>
      </c>
      <c r="C2171" t="s">
        <v>1116</v>
      </c>
      <c r="D2171">
        <v>599</v>
      </c>
      <c r="E2171">
        <v>-0.11745696764105998</v>
      </c>
      <c r="F2171">
        <v>4.7871917930917031E-2</v>
      </c>
      <c r="G2171" s="6">
        <v>1.414471079620841E-2</v>
      </c>
      <c r="H2171" t="b">
        <v>0</v>
      </c>
      <c r="I2171" t="b">
        <v>0</v>
      </c>
      <c r="J2171" t="b">
        <v>0</v>
      </c>
    </row>
    <row r="2172" spans="1:10" hidden="1" x14ac:dyDescent="0.2">
      <c r="A2172" t="s">
        <v>71</v>
      </c>
      <c r="B2172" t="str">
        <f>VLOOKUP(Table16[[#This Row],[Metabolite ID]],Table18[],2,FALSE)</f>
        <v>fumarate</v>
      </c>
      <c r="C2172" t="s">
        <v>1117</v>
      </c>
      <c r="D2172">
        <v>599</v>
      </c>
      <c r="E2172">
        <v>-0.11745696764105998</v>
      </c>
      <c r="F2172">
        <v>4.7716926533427149E-2</v>
      </c>
      <c r="G2172">
        <v>1.3834322893012384E-2</v>
      </c>
      <c r="H2172" t="b">
        <v>0</v>
      </c>
      <c r="I2172" t="b">
        <v>0</v>
      </c>
      <c r="J2172" t="b">
        <v>0</v>
      </c>
    </row>
    <row r="2173" spans="1:10" hidden="1" x14ac:dyDescent="0.2">
      <c r="A2173" t="s">
        <v>71</v>
      </c>
      <c r="B2173" t="str">
        <f>VLOOKUP(Table16[[#This Row],[Metabolite ID]],Table18[],2,FALSE)</f>
        <v>fumarate</v>
      </c>
      <c r="C2173" t="s">
        <v>1118</v>
      </c>
      <c r="D2173">
        <v>599</v>
      </c>
      <c r="E2173">
        <v>-0.11720580966430487</v>
      </c>
      <c r="F2173">
        <v>4.8171708035158779E-2</v>
      </c>
      <c r="G2173">
        <v>1.4970829403582334E-2</v>
      </c>
      <c r="H2173" t="b">
        <v>0</v>
      </c>
      <c r="I2173" t="b">
        <v>0</v>
      </c>
      <c r="J2173" t="b">
        <v>0</v>
      </c>
    </row>
    <row r="2174" spans="1:10" hidden="1" x14ac:dyDescent="0.2">
      <c r="A2174" t="s">
        <v>71</v>
      </c>
      <c r="B2174" t="str">
        <f>VLOOKUP(Table16[[#This Row],[Metabolite ID]],Table18[],2,FALSE)</f>
        <v>fumarate</v>
      </c>
      <c r="C2174" t="s">
        <v>1119</v>
      </c>
      <c r="D2174">
        <v>599</v>
      </c>
      <c r="E2174">
        <v>-0.10855241935483871</v>
      </c>
      <c r="F2174">
        <v>7.1789006848901341E-2</v>
      </c>
      <c r="G2174">
        <v>0.13050749622283403</v>
      </c>
      <c r="H2174" t="b">
        <v>0</v>
      </c>
      <c r="I2174" t="b">
        <v>0</v>
      </c>
      <c r="J2174" t="b">
        <v>0</v>
      </c>
    </row>
    <row r="2175" spans="1:10" hidden="1" x14ac:dyDescent="0.2">
      <c r="A2175" t="s">
        <v>71</v>
      </c>
      <c r="B2175" t="str">
        <f>VLOOKUP(Table16[[#This Row],[Metabolite ID]],Table18[],2,FALSE)</f>
        <v>fumarate</v>
      </c>
      <c r="C2175" t="s">
        <v>1120</v>
      </c>
      <c r="D2175">
        <v>599</v>
      </c>
      <c r="E2175">
        <v>-2.8508506661559598E-2</v>
      </c>
      <c r="F2175">
        <v>7.5839115621136863E-2</v>
      </c>
      <c r="G2175">
        <v>0.70698552433524142</v>
      </c>
      <c r="H2175" t="b">
        <v>0</v>
      </c>
      <c r="I2175" t="b">
        <v>0</v>
      </c>
      <c r="J2175" t="b">
        <v>0</v>
      </c>
    </row>
    <row r="2176" spans="1:10" hidden="1" x14ac:dyDescent="0.2">
      <c r="A2176" t="s">
        <v>71</v>
      </c>
      <c r="B2176" t="str">
        <f>VLOOKUP(Table16[[#This Row],[Metabolite ID]],Table18[],2,FALSE)</f>
        <v>fumarate</v>
      </c>
      <c r="C2176" t="s">
        <v>1121</v>
      </c>
      <c r="D2176">
        <v>599</v>
      </c>
      <c r="E2176">
        <v>-6.2390130473190197E-2</v>
      </c>
      <c r="F2176">
        <v>0.25743644024094381</v>
      </c>
      <c r="G2176">
        <v>0.80859083502477858</v>
      </c>
      <c r="H2176" t="b">
        <v>0</v>
      </c>
      <c r="I2176" t="b">
        <v>0</v>
      </c>
      <c r="J2176" t="b">
        <v>0</v>
      </c>
    </row>
    <row r="2177" spans="1:10" hidden="1" x14ac:dyDescent="0.2">
      <c r="A2177" t="s">
        <v>71</v>
      </c>
      <c r="B2177" t="str">
        <f>VLOOKUP(Table16[[#This Row],[Metabolite ID]],Table18[],2,FALSE)</f>
        <v>fumarate</v>
      </c>
      <c r="C2177" t="s">
        <v>1122</v>
      </c>
      <c r="D2177">
        <v>599</v>
      </c>
      <c r="E2177">
        <v>3.3848960495626912E-2</v>
      </c>
      <c r="F2177">
        <v>0.16604977896184983</v>
      </c>
      <c r="G2177">
        <v>0.83854141988031816</v>
      </c>
      <c r="H2177" t="b">
        <v>0</v>
      </c>
      <c r="I2177" t="b">
        <v>0</v>
      </c>
      <c r="J2177" t="b">
        <v>0</v>
      </c>
    </row>
    <row r="2178" spans="1:10" hidden="1" x14ac:dyDescent="0.2">
      <c r="A2178" t="s">
        <v>71</v>
      </c>
      <c r="B2178" t="str">
        <f>VLOOKUP(Table16[[#This Row],[Metabolite ID]],Table18[],2,FALSE)</f>
        <v>fumarate</v>
      </c>
      <c r="C2178" t="s">
        <v>1123</v>
      </c>
      <c r="D2178">
        <v>599</v>
      </c>
      <c r="E2178">
        <v>1.146683433507536E-2</v>
      </c>
      <c r="F2178">
        <v>0.13260489898019806</v>
      </c>
      <c r="G2178">
        <v>0.93111886770986907</v>
      </c>
      <c r="H2178" t="b">
        <v>0</v>
      </c>
      <c r="I2178" t="b">
        <v>0</v>
      </c>
      <c r="J2178" t="b">
        <v>0</v>
      </c>
    </row>
    <row r="2179" spans="1:10" x14ac:dyDescent="0.2">
      <c r="A2179" t="s">
        <v>169</v>
      </c>
      <c r="B2179" t="str">
        <f>VLOOKUP(Table16[[#This Row],[Metabolite ID]],Table18[],2,FALSE)</f>
        <v>1-methylimidazoleacetate</v>
      </c>
      <c r="C2179" t="s">
        <v>1116</v>
      </c>
      <c r="D2179">
        <v>599</v>
      </c>
      <c r="E2179">
        <v>-0.11728785244274245</v>
      </c>
      <c r="F2179">
        <v>4.7983830079407576E-2</v>
      </c>
      <c r="G2179" s="6">
        <v>1.451253372077794E-2</v>
      </c>
      <c r="H2179" t="b">
        <v>0</v>
      </c>
      <c r="I2179" t="b">
        <v>0</v>
      </c>
      <c r="J2179" t="b">
        <v>0</v>
      </c>
    </row>
    <row r="2180" spans="1:10" hidden="1" x14ac:dyDescent="0.2">
      <c r="A2180" t="s">
        <v>169</v>
      </c>
      <c r="B2180" t="str">
        <f>VLOOKUP(Table16[[#This Row],[Metabolite ID]],Table18[],2,FALSE)</f>
        <v>1-methylimidazoleacetate</v>
      </c>
      <c r="C2180" t="s">
        <v>1117</v>
      </c>
      <c r="D2180">
        <v>599</v>
      </c>
      <c r="E2180">
        <v>-0.11728785244274245</v>
      </c>
      <c r="F2180">
        <v>4.7983830079407576E-2</v>
      </c>
      <c r="G2180">
        <v>1.451253372077794E-2</v>
      </c>
      <c r="H2180" t="b">
        <v>0</v>
      </c>
      <c r="I2180" t="b">
        <v>0</v>
      </c>
      <c r="J2180" t="b">
        <v>0</v>
      </c>
    </row>
    <row r="2181" spans="1:10" hidden="1" x14ac:dyDescent="0.2">
      <c r="A2181" t="s">
        <v>169</v>
      </c>
      <c r="B2181" t="str">
        <f>VLOOKUP(Table16[[#This Row],[Metabolite ID]],Table18[],2,FALSE)</f>
        <v>1-methylimidazoleacetate</v>
      </c>
      <c r="C2181" t="s">
        <v>1118</v>
      </c>
      <c r="D2181">
        <v>599</v>
      </c>
      <c r="E2181">
        <v>-0.11690627883484188</v>
      </c>
      <c r="F2181">
        <v>4.8424236342986975E-2</v>
      </c>
      <c r="G2181">
        <v>1.5769367763378173E-2</v>
      </c>
      <c r="H2181" t="b">
        <v>0</v>
      </c>
      <c r="I2181" t="b">
        <v>0</v>
      </c>
      <c r="J2181" t="b">
        <v>0</v>
      </c>
    </row>
    <row r="2182" spans="1:10" hidden="1" x14ac:dyDescent="0.2">
      <c r="A2182" t="s">
        <v>169</v>
      </c>
      <c r="B2182" t="str">
        <f>VLOOKUP(Table16[[#This Row],[Metabolite ID]],Table18[],2,FALSE)</f>
        <v>1-methylimidazoleacetate</v>
      </c>
      <c r="C2182" t="s">
        <v>1119</v>
      </c>
      <c r="D2182">
        <v>599</v>
      </c>
      <c r="E2182">
        <v>-0.228825786163522</v>
      </c>
      <c r="F2182">
        <v>7.269079563837641E-2</v>
      </c>
      <c r="G2182">
        <v>1.6442913105048211E-3</v>
      </c>
      <c r="H2182" t="b">
        <v>0</v>
      </c>
      <c r="I2182" t="b">
        <v>0</v>
      </c>
      <c r="J2182" t="b">
        <v>0</v>
      </c>
    </row>
    <row r="2183" spans="1:10" hidden="1" x14ac:dyDescent="0.2">
      <c r="A2183" t="s">
        <v>169</v>
      </c>
      <c r="B2183" t="str">
        <f>VLOOKUP(Table16[[#This Row],[Metabolite ID]],Table18[],2,FALSE)</f>
        <v>1-methylimidazoleacetate</v>
      </c>
      <c r="C2183" t="s">
        <v>1120</v>
      </c>
      <c r="D2183">
        <v>599</v>
      </c>
      <c r="E2183">
        <v>-0.1606663497555943</v>
      </c>
      <c r="F2183">
        <v>7.7490411480699947E-2</v>
      </c>
      <c r="G2183">
        <v>3.8137792307228087E-2</v>
      </c>
      <c r="H2183" t="b">
        <v>0</v>
      </c>
      <c r="I2183" t="b">
        <v>0</v>
      </c>
      <c r="J2183" t="b">
        <v>0</v>
      </c>
    </row>
    <row r="2184" spans="1:10" hidden="1" x14ac:dyDescent="0.2">
      <c r="A2184" t="s">
        <v>169</v>
      </c>
      <c r="B2184" t="str">
        <f>VLOOKUP(Table16[[#This Row],[Metabolite ID]],Table18[],2,FALSE)</f>
        <v>1-methylimidazoleacetate</v>
      </c>
      <c r="C2184" t="s">
        <v>1121</v>
      </c>
      <c r="D2184">
        <v>599</v>
      </c>
      <c r="E2184">
        <v>-0.3031279678398624</v>
      </c>
      <c r="F2184">
        <v>0.2665789593698441</v>
      </c>
      <c r="G2184">
        <v>0.2559502898777638</v>
      </c>
      <c r="H2184" t="b">
        <v>0</v>
      </c>
      <c r="I2184" t="b">
        <v>0</v>
      </c>
      <c r="J2184" t="b">
        <v>0</v>
      </c>
    </row>
    <row r="2185" spans="1:10" hidden="1" x14ac:dyDescent="0.2">
      <c r="A2185" t="s">
        <v>169</v>
      </c>
      <c r="B2185" t="str">
        <f>VLOOKUP(Table16[[#This Row],[Metabolite ID]],Table18[],2,FALSE)</f>
        <v>1-methylimidazoleacetate</v>
      </c>
      <c r="C2185" t="s">
        <v>1122</v>
      </c>
      <c r="D2185">
        <v>599</v>
      </c>
      <c r="E2185">
        <v>-0.16406978976800968</v>
      </c>
      <c r="F2185">
        <v>0.15982332880482891</v>
      </c>
      <c r="G2185">
        <v>0.30503817856671483</v>
      </c>
      <c r="H2185" t="b">
        <v>0</v>
      </c>
      <c r="I2185" t="b">
        <v>0</v>
      </c>
      <c r="J2185" t="b">
        <v>0</v>
      </c>
    </row>
    <row r="2186" spans="1:10" hidden="1" x14ac:dyDescent="0.2">
      <c r="A2186" t="s">
        <v>169</v>
      </c>
      <c r="B2186" t="str">
        <f>VLOOKUP(Table16[[#This Row],[Metabolite ID]],Table18[],2,FALSE)</f>
        <v>1-methylimidazoleacetate</v>
      </c>
      <c r="C2186" t="s">
        <v>1123</v>
      </c>
      <c r="D2186">
        <v>599</v>
      </c>
      <c r="E2186">
        <v>-8.3479403605779712E-2</v>
      </c>
      <c r="F2186">
        <v>0.13295522586614228</v>
      </c>
      <c r="G2186">
        <v>0.53032522712817332</v>
      </c>
      <c r="H2186" t="b">
        <v>0</v>
      </c>
      <c r="I2186" t="b">
        <v>0</v>
      </c>
      <c r="J2186" t="b">
        <v>0</v>
      </c>
    </row>
    <row r="2187" spans="1:10" x14ac:dyDescent="0.2">
      <c r="A2187" t="s">
        <v>653</v>
      </c>
      <c r="B2187" t="str">
        <f>VLOOKUP(Table16[[#This Row],[Metabolite ID]],Table18[],2,FALSE)</f>
        <v>1-stearoyl-2-arachidonoyl-GPE (18:0/20:4)</v>
      </c>
      <c r="C2187" t="s">
        <v>1116</v>
      </c>
      <c r="D2187">
        <v>599</v>
      </c>
      <c r="E2187">
        <v>0.12130094101645494</v>
      </c>
      <c r="F2187">
        <v>4.9747312164104732E-2</v>
      </c>
      <c r="G2187" s="6">
        <v>1.475482334332155E-2</v>
      </c>
      <c r="H2187" t="b">
        <v>0</v>
      </c>
      <c r="I2187" t="b">
        <v>0</v>
      </c>
      <c r="J2187" t="b">
        <v>0</v>
      </c>
    </row>
    <row r="2188" spans="1:10" hidden="1" x14ac:dyDescent="0.2">
      <c r="A2188" t="s">
        <v>653</v>
      </c>
      <c r="B2188" t="str">
        <f>VLOOKUP(Table16[[#This Row],[Metabolite ID]],Table18[],2,FALSE)</f>
        <v>1-stearoyl-2-arachidonoyl-GPE (18:0/20:4)</v>
      </c>
      <c r="C2188" t="s">
        <v>1117</v>
      </c>
      <c r="D2188">
        <v>599</v>
      </c>
      <c r="E2188">
        <v>0.12130094101645494</v>
      </c>
      <c r="F2188">
        <v>4.772918255644789E-2</v>
      </c>
      <c r="G2188">
        <v>1.1039631480007936E-2</v>
      </c>
      <c r="H2188" t="b">
        <v>0</v>
      </c>
      <c r="I2188" t="b">
        <v>0</v>
      </c>
      <c r="J2188" t="b">
        <v>0</v>
      </c>
    </row>
    <row r="2189" spans="1:10" hidden="1" x14ac:dyDescent="0.2">
      <c r="A2189" t="s">
        <v>653</v>
      </c>
      <c r="B2189" t="str">
        <f>VLOOKUP(Table16[[#This Row],[Metabolite ID]],Table18[],2,FALSE)</f>
        <v>1-stearoyl-2-arachidonoyl-GPE (18:0/20:4)</v>
      </c>
      <c r="C2189" t="s">
        <v>1118</v>
      </c>
      <c r="D2189">
        <v>599</v>
      </c>
      <c r="E2189">
        <v>0.1223186350710958</v>
      </c>
      <c r="F2189">
        <v>4.8222522753005571E-2</v>
      </c>
      <c r="G2189">
        <v>1.1195211413095204E-2</v>
      </c>
      <c r="H2189" t="b">
        <v>0</v>
      </c>
      <c r="I2189" t="b">
        <v>0</v>
      </c>
      <c r="J2189" t="b">
        <v>0</v>
      </c>
    </row>
    <row r="2190" spans="1:10" hidden="1" x14ac:dyDescent="0.2">
      <c r="A2190" t="s">
        <v>653</v>
      </c>
      <c r="B2190" t="str">
        <f>VLOOKUP(Table16[[#This Row],[Metabolite ID]],Table18[],2,FALSE)</f>
        <v>1-stearoyl-2-arachidonoyl-GPE (18:0/20:4)</v>
      </c>
      <c r="C2190" t="s">
        <v>1119</v>
      </c>
      <c r="D2190">
        <v>599</v>
      </c>
      <c r="E2190">
        <v>4.6757430555555562E-2</v>
      </c>
      <c r="F2190">
        <v>7.2339805225924994E-2</v>
      </c>
      <c r="G2190">
        <v>0.51804736620577263</v>
      </c>
      <c r="H2190" t="b">
        <v>0</v>
      </c>
      <c r="I2190" t="b">
        <v>0</v>
      </c>
      <c r="J2190" t="b">
        <v>0</v>
      </c>
    </row>
    <row r="2191" spans="1:10" hidden="1" x14ac:dyDescent="0.2">
      <c r="A2191" t="s">
        <v>653</v>
      </c>
      <c r="B2191" t="str">
        <f>VLOOKUP(Table16[[#This Row],[Metabolite ID]],Table18[],2,FALSE)</f>
        <v>1-stearoyl-2-arachidonoyl-GPE (18:0/20:4)</v>
      </c>
      <c r="C2191" t="s">
        <v>1120</v>
      </c>
      <c r="D2191">
        <v>599</v>
      </c>
      <c r="E2191">
        <v>4.8850079422523132E-2</v>
      </c>
      <c r="F2191">
        <v>7.4872826243082169E-2</v>
      </c>
      <c r="G2191">
        <v>0.5141169135881194</v>
      </c>
      <c r="H2191" t="b">
        <v>0</v>
      </c>
      <c r="I2191" t="b">
        <v>0</v>
      </c>
      <c r="J2191" t="b">
        <v>0</v>
      </c>
    </row>
    <row r="2192" spans="1:10" hidden="1" x14ac:dyDescent="0.2">
      <c r="A2192" t="s">
        <v>653</v>
      </c>
      <c r="B2192" t="str">
        <f>VLOOKUP(Table16[[#This Row],[Metabolite ID]],Table18[],2,FALSE)</f>
        <v>1-stearoyl-2-arachidonoyl-GPE (18:0/20:4)</v>
      </c>
      <c r="C2192" t="s">
        <v>1121</v>
      </c>
      <c r="D2192">
        <v>599</v>
      </c>
      <c r="E2192">
        <v>-0.24665377253104825</v>
      </c>
      <c r="F2192">
        <v>0.28989406000096124</v>
      </c>
      <c r="G2192">
        <v>0.39519819795344346</v>
      </c>
      <c r="H2192" t="b">
        <v>0</v>
      </c>
      <c r="I2192" t="b">
        <v>0</v>
      </c>
      <c r="J2192" t="b">
        <v>0</v>
      </c>
    </row>
    <row r="2193" spans="1:10" hidden="1" x14ac:dyDescent="0.2">
      <c r="A2193" t="s">
        <v>653</v>
      </c>
      <c r="B2193" t="str">
        <f>VLOOKUP(Table16[[#This Row],[Metabolite ID]],Table18[],2,FALSE)</f>
        <v>1-stearoyl-2-arachidonoyl-GPE (18:0/20:4)</v>
      </c>
      <c r="C2193" t="s">
        <v>1122</v>
      </c>
      <c r="D2193">
        <v>599</v>
      </c>
      <c r="E2193">
        <v>-0.27003596929376528</v>
      </c>
      <c r="F2193">
        <v>0.32495834048533806</v>
      </c>
      <c r="G2193">
        <v>0.40631295768108777</v>
      </c>
      <c r="H2193" t="b">
        <v>0</v>
      </c>
      <c r="I2193" t="b">
        <v>0</v>
      </c>
      <c r="J2193" t="b">
        <v>0</v>
      </c>
    </row>
    <row r="2194" spans="1:10" hidden="1" x14ac:dyDescent="0.2">
      <c r="A2194" t="s">
        <v>653</v>
      </c>
      <c r="B2194" t="str">
        <f>VLOOKUP(Table16[[#This Row],[Metabolite ID]],Table18[],2,FALSE)</f>
        <v>1-stearoyl-2-arachidonoyl-GPE (18:0/20:4)</v>
      </c>
      <c r="C2194" t="s">
        <v>1123</v>
      </c>
      <c r="D2194">
        <v>599</v>
      </c>
      <c r="E2194">
        <v>9.8093892615314149E-2</v>
      </c>
      <c r="F2194">
        <v>0.13792666842138934</v>
      </c>
      <c r="G2194">
        <v>0.47723608092946612</v>
      </c>
      <c r="H2194" t="b">
        <v>0</v>
      </c>
      <c r="I2194" t="b">
        <v>0</v>
      </c>
      <c r="J2194" t="b">
        <v>0</v>
      </c>
    </row>
    <row r="2195" spans="1:10" x14ac:dyDescent="0.2">
      <c r="A2195" t="s">
        <v>535</v>
      </c>
      <c r="B2195" t="str">
        <f>VLOOKUP(Table16[[#This Row],[Metabolite ID]],Table18[],2,FALSE)</f>
        <v>X - 21849</v>
      </c>
      <c r="C2195" t="s">
        <v>1116</v>
      </c>
      <c r="D2195">
        <v>599</v>
      </c>
      <c r="E2195">
        <v>0.12483425623642289</v>
      </c>
      <c r="F2195">
        <v>5.1411615794993142E-2</v>
      </c>
      <c r="G2195" s="6">
        <v>1.5176764077129026E-2</v>
      </c>
      <c r="H2195" t="b">
        <v>0</v>
      </c>
      <c r="I2195" t="b">
        <v>0</v>
      </c>
      <c r="J2195" t="b">
        <v>0</v>
      </c>
    </row>
    <row r="2196" spans="1:10" hidden="1" x14ac:dyDescent="0.2">
      <c r="A2196" t="s">
        <v>535</v>
      </c>
      <c r="B2196" t="str">
        <f>VLOOKUP(Table16[[#This Row],[Metabolite ID]],Table18[],2,FALSE)</f>
        <v>X - 21849</v>
      </c>
      <c r="C2196" t="s">
        <v>1117</v>
      </c>
      <c r="D2196">
        <v>599</v>
      </c>
      <c r="E2196">
        <v>0.12483425623642289</v>
      </c>
      <c r="F2196">
        <v>5.0061829985669118E-2</v>
      </c>
      <c r="G2196">
        <v>1.2645441079254157E-2</v>
      </c>
      <c r="H2196" t="b">
        <v>0</v>
      </c>
      <c r="I2196" t="b">
        <v>0</v>
      </c>
      <c r="J2196" t="b">
        <v>0</v>
      </c>
    </row>
    <row r="2197" spans="1:10" hidden="1" x14ac:dyDescent="0.2">
      <c r="A2197" t="s">
        <v>535</v>
      </c>
      <c r="B2197" t="str">
        <f>VLOOKUP(Table16[[#This Row],[Metabolite ID]],Table18[],2,FALSE)</f>
        <v>X - 21849</v>
      </c>
      <c r="C2197" t="s">
        <v>1118</v>
      </c>
      <c r="D2197">
        <v>599</v>
      </c>
      <c r="E2197">
        <v>0.12600841509185834</v>
      </c>
      <c r="F2197">
        <v>5.0554562184568816E-2</v>
      </c>
      <c r="G2197">
        <v>1.2683907234709219E-2</v>
      </c>
      <c r="H2197" t="b">
        <v>0</v>
      </c>
      <c r="I2197" t="b">
        <v>0</v>
      </c>
      <c r="J2197" t="b">
        <v>0</v>
      </c>
    </row>
    <row r="2198" spans="1:10" hidden="1" x14ac:dyDescent="0.2">
      <c r="A2198" t="s">
        <v>535</v>
      </c>
      <c r="B2198" t="str">
        <f>VLOOKUP(Table16[[#This Row],[Metabolite ID]],Table18[],2,FALSE)</f>
        <v>X - 21849</v>
      </c>
      <c r="C2198" t="s">
        <v>1119</v>
      </c>
      <c r="D2198">
        <v>599</v>
      </c>
      <c r="E2198">
        <v>5.6938301886792456E-2</v>
      </c>
      <c r="F2198">
        <v>7.2520902002003299E-2</v>
      </c>
      <c r="G2198">
        <v>0.43237762603431501</v>
      </c>
      <c r="H2198" t="b">
        <v>0</v>
      </c>
      <c r="I2198" t="b">
        <v>0</v>
      </c>
      <c r="J2198" t="b">
        <v>0</v>
      </c>
    </row>
    <row r="2199" spans="1:10" hidden="1" x14ac:dyDescent="0.2">
      <c r="A2199" t="s">
        <v>535</v>
      </c>
      <c r="B2199" t="str">
        <f>VLOOKUP(Table16[[#This Row],[Metabolite ID]],Table18[],2,FALSE)</f>
        <v>X - 21849</v>
      </c>
      <c r="C2199" t="s">
        <v>1120</v>
      </c>
      <c r="D2199">
        <v>599</v>
      </c>
      <c r="E2199">
        <v>9.1311289063549711E-2</v>
      </c>
      <c r="F2199">
        <v>8.2529829380469918E-2</v>
      </c>
      <c r="G2199">
        <v>0.26855192710154585</v>
      </c>
      <c r="H2199" t="b">
        <v>0</v>
      </c>
      <c r="I2199" t="b">
        <v>0</v>
      </c>
      <c r="J2199" t="b">
        <v>0</v>
      </c>
    </row>
    <row r="2200" spans="1:10" hidden="1" x14ac:dyDescent="0.2">
      <c r="A2200" t="s">
        <v>535</v>
      </c>
      <c r="B2200" t="str">
        <f>VLOOKUP(Table16[[#This Row],[Metabolite ID]],Table18[],2,FALSE)</f>
        <v>X - 21849</v>
      </c>
      <c r="C2200" t="s">
        <v>1121</v>
      </c>
      <c r="D2200">
        <v>599</v>
      </c>
      <c r="E2200">
        <v>-7.9191802006405076E-2</v>
      </c>
      <c r="F2200">
        <v>0.24548918997423105</v>
      </c>
      <c r="G2200">
        <v>0.74712023501612745</v>
      </c>
      <c r="H2200" t="b">
        <v>0</v>
      </c>
      <c r="I2200" t="b">
        <v>0</v>
      </c>
      <c r="J2200" t="b">
        <v>0</v>
      </c>
    </row>
    <row r="2201" spans="1:10" hidden="1" x14ac:dyDescent="0.2">
      <c r="A2201" t="s">
        <v>535</v>
      </c>
      <c r="B2201" t="str">
        <f>VLOOKUP(Table16[[#This Row],[Metabolite ID]],Table18[],2,FALSE)</f>
        <v>X - 21849</v>
      </c>
      <c r="C2201" t="s">
        <v>1122</v>
      </c>
      <c r="D2201">
        <v>599</v>
      </c>
      <c r="E2201">
        <v>-8.8564939053465963E-3</v>
      </c>
      <c r="F2201">
        <v>0.17308431923809858</v>
      </c>
      <c r="G2201">
        <v>0.9592082059124627</v>
      </c>
      <c r="H2201" t="b">
        <v>0</v>
      </c>
      <c r="I2201" t="b">
        <v>0</v>
      </c>
      <c r="J2201" t="b">
        <v>0</v>
      </c>
    </row>
    <row r="2202" spans="1:10" hidden="1" x14ac:dyDescent="0.2">
      <c r="A2202" t="s">
        <v>535</v>
      </c>
      <c r="B2202" t="str">
        <f>VLOOKUP(Table16[[#This Row],[Metabolite ID]],Table18[],2,FALSE)</f>
        <v>X - 21849</v>
      </c>
      <c r="C2202" t="s">
        <v>1123</v>
      </c>
      <c r="D2202">
        <v>599</v>
      </c>
      <c r="E2202">
        <v>0.12608935853600692</v>
      </c>
      <c r="F2202">
        <v>0.14247057003174735</v>
      </c>
      <c r="G2202">
        <v>0.37650194509778168</v>
      </c>
      <c r="H2202" t="b">
        <v>0</v>
      </c>
      <c r="I2202" t="b">
        <v>0</v>
      </c>
      <c r="J2202" t="b">
        <v>0</v>
      </c>
    </row>
    <row r="2203" spans="1:10" x14ac:dyDescent="0.2">
      <c r="A2203" t="s">
        <v>633</v>
      </c>
      <c r="B2203" t="str">
        <f>VLOOKUP(Table16[[#This Row],[Metabolite ID]],Table18[],2,FALSE)</f>
        <v>X - 23780</v>
      </c>
      <c r="C2203" t="s">
        <v>1116</v>
      </c>
      <c r="D2203">
        <v>598</v>
      </c>
      <c r="E2203">
        <v>-0.13888259344698606</v>
      </c>
      <c r="F2203">
        <v>5.7392955567150412E-2</v>
      </c>
      <c r="G2203" s="6">
        <v>1.5526724554770379E-2</v>
      </c>
      <c r="H2203" t="b">
        <v>0</v>
      </c>
      <c r="I2203" t="b">
        <v>0</v>
      </c>
      <c r="J2203" t="b">
        <v>0</v>
      </c>
    </row>
    <row r="2204" spans="1:10" hidden="1" x14ac:dyDescent="0.2">
      <c r="A2204" t="s">
        <v>633</v>
      </c>
      <c r="B2204" t="str">
        <f>VLOOKUP(Table16[[#This Row],[Metabolite ID]],Table18[],2,FALSE)</f>
        <v>X - 23780</v>
      </c>
      <c r="C2204" t="s">
        <v>1117</v>
      </c>
      <c r="D2204">
        <v>598</v>
      </c>
      <c r="E2204">
        <v>-0.13888259344698606</v>
      </c>
      <c r="F2204">
        <v>5.7392955567150412E-2</v>
      </c>
      <c r="G2204">
        <v>1.5526724554770379E-2</v>
      </c>
      <c r="H2204" t="b">
        <v>0</v>
      </c>
      <c r="I2204" t="b">
        <v>0</v>
      </c>
      <c r="J2204" t="b">
        <v>0</v>
      </c>
    </row>
    <row r="2205" spans="1:10" hidden="1" x14ac:dyDescent="0.2">
      <c r="A2205" t="s">
        <v>633</v>
      </c>
      <c r="B2205" t="str">
        <f>VLOOKUP(Table16[[#This Row],[Metabolite ID]],Table18[],2,FALSE)</f>
        <v>X - 23780</v>
      </c>
      <c r="C2205" t="s">
        <v>1118</v>
      </c>
      <c r="D2205">
        <v>598</v>
      </c>
      <c r="E2205">
        <v>-0.13843779051331329</v>
      </c>
      <c r="F2205">
        <v>5.79075428173682E-2</v>
      </c>
      <c r="G2205">
        <v>1.6817688925890004E-2</v>
      </c>
      <c r="H2205" t="b">
        <v>0</v>
      </c>
      <c r="I2205" t="b">
        <v>0</v>
      </c>
      <c r="J2205" t="b">
        <v>0</v>
      </c>
    </row>
    <row r="2206" spans="1:10" hidden="1" x14ac:dyDescent="0.2">
      <c r="A2206" t="s">
        <v>633</v>
      </c>
      <c r="B2206" t="str">
        <f>VLOOKUP(Table16[[#This Row],[Metabolite ID]],Table18[],2,FALSE)</f>
        <v>X - 23780</v>
      </c>
      <c r="C2206" t="s">
        <v>1119</v>
      </c>
      <c r="D2206">
        <v>598</v>
      </c>
      <c r="E2206">
        <v>-0.13785777249227565</v>
      </c>
      <c r="F2206">
        <v>8.5120132405778495E-2</v>
      </c>
      <c r="G2206">
        <v>0.10532528528494861</v>
      </c>
      <c r="H2206" t="b">
        <v>0</v>
      </c>
      <c r="I2206" t="b">
        <v>0</v>
      </c>
      <c r="J2206" t="b">
        <v>0</v>
      </c>
    </row>
    <row r="2207" spans="1:10" hidden="1" x14ac:dyDescent="0.2">
      <c r="A2207" t="s">
        <v>633</v>
      </c>
      <c r="B2207" t="str">
        <f>VLOOKUP(Table16[[#This Row],[Metabolite ID]],Table18[],2,FALSE)</f>
        <v>X - 23780</v>
      </c>
      <c r="C2207" t="s">
        <v>1120</v>
      </c>
      <c r="D2207">
        <v>598</v>
      </c>
      <c r="E2207">
        <v>-0.15484864344297578</v>
      </c>
      <c r="F2207">
        <v>9.3306916367363019E-2</v>
      </c>
      <c r="G2207">
        <v>9.7002531986218207E-2</v>
      </c>
      <c r="H2207" t="b">
        <v>0</v>
      </c>
      <c r="I2207" t="b">
        <v>0</v>
      </c>
      <c r="J2207" t="b">
        <v>0</v>
      </c>
    </row>
    <row r="2208" spans="1:10" hidden="1" x14ac:dyDescent="0.2">
      <c r="A2208" t="s">
        <v>633</v>
      </c>
      <c r="B2208" t="str">
        <f>VLOOKUP(Table16[[#This Row],[Metabolite ID]],Table18[],2,FALSE)</f>
        <v>X - 23780</v>
      </c>
      <c r="C2208" t="s">
        <v>1121</v>
      </c>
      <c r="D2208">
        <v>598</v>
      </c>
      <c r="E2208">
        <v>-0.13036690331004674</v>
      </c>
      <c r="F2208">
        <v>0.32552058312573628</v>
      </c>
      <c r="G2208">
        <v>0.68894081014275177</v>
      </c>
      <c r="H2208" t="b">
        <v>0</v>
      </c>
      <c r="I2208" t="b">
        <v>0</v>
      </c>
      <c r="J2208" t="b">
        <v>0</v>
      </c>
    </row>
    <row r="2209" spans="1:10" hidden="1" x14ac:dyDescent="0.2">
      <c r="A2209" t="s">
        <v>633</v>
      </c>
      <c r="B2209" t="str">
        <f>VLOOKUP(Table16[[#This Row],[Metabolite ID]],Table18[],2,FALSE)</f>
        <v>X - 23780</v>
      </c>
      <c r="C2209" t="s">
        <v>1122</v>
      </c>
      <c r="D2209">
        <v>598</v>
      </c>
      <c r="E2209">
        <v>-0.17983305984727149</v>
      </c>
      <c r="F2209">
        <v>0.20423370910358868</v>
      </c>
      <c r="G2209">
        <v>0.37892883304352298</v>
      </c>
      <c r="H2209" t="b">
        <v>0</v>
      </c>
      <c r="I2209" t="b">
        <v>0</v>
      </c>
      <c r="J2209" t="b">
        <v>0</v>
      </c>
    </row>
    <row r="2210" spans="1:10" hidden="1" x14ac:dyDescent="0.2">
      <c r="A2210" t="s">
        <v>633</v>
      </c>
      <c r="B2210" t="str">
        <f>VLOOKUP(Table16[[#This Row],[Metabolite ID]],Table18[],2,FALSE)</f>
        <v>X - 23780</v>
      </c>
      <c r="C2210" t="s">
        <v>1123</v>
      </c>
      <c r="D2210">
        <v>598</v>
      </c>
      <c r="E2210">
        <v>-9.0720705645525118E-2</v>
      </c>
      <c r="F2210">
        <v>0.15929200623984924</v>
      </c>
      <c r="G2210">
        <v>0.56921480996676466</v>
      </c>
      <c r="H2210" t="b">
        <v>0</v>
      </c>
      <c r="I2210" t="b">
        <v>0</v>
      </c>
      <c r="J2210" t="b">
        <v>0</v>
      </c>
    </row>
    <row r="2211" spans="1:10" x14ac:dyDescent="0.2">
      <c r="A2211" t="s">
        <v>286</v>
      </c>
      <c r="B2211" t="str">
        <f>VLOOKUP(Table16[[#This Row],[Metabolite ID]],Table18[],2,FALSE)</f>
        <v>octadecanedioate</v>
      </c>
      <c r="C2211" t="s">
        <v>1116</v>
      </c>
      <c r="D2211">
        <v>599</v>
      </c>
      <c r="E2211">
        <v>-0.11685162193793415</v>
      </c>
      <c r="F2211">
        <v>4.8699040226854111E-2</v>
      </c>
      <c r="G2211" s="6">
        <v>1.6419068374564524E-2</v>
      </c>
      <c r="H2211" t="b">
        <v>0</v>
      </c>
      <c r="I2211" t="b">
        <v>0</v>
      </c>
      <c r="J2211" t="b">
        <v>0</v>
      </c>
    </row>
    <row r="2212" spans="1:10" hidden="1" x14ac:dyDescent="0.2">
      <c r="A2212" t="s">
        <v>286</v>
      </c>
      <c r="B2212" t="str">
        <f>VLOOKUP(Table16[[#This Row],[Metabolite ID]],Table18[],2,FALSE)</f>
        <v>octadecanedioate</v>
      </c>
      <c r="C2212" t="s">
        <v>1117</v>
      </c>
      <c r="D2212">
        <v>599</v>
      </c>
      <c r="E2212">
        <v>-0.11685162193793415</v>
      </c>
      <c r="F2212">
        <v>4.8699040226854111E-2</v>
      </c>
      <c r="G2212">
        <v>1.6419068374564524E-2</v>
      </c>
      <c r="H2212" t="b">
        <v>0</v>
      </c>
      <c r="I2212" t="b">
        <v>0</v>
      </c>
      <c r="J2212" t="b">
        <v>0</v>
      </c>
    </row>
    <row r="2213" spans="1:10" hidden="1" x14ac:dyDescent="0.2">
      <c r="A2213" t="s">
        <v>286</v>
      </c>
      <c r="B2213" t="str">
        <f>VLOOKUP(Table16[[#This Row],[Metabolite ID]],Table18[],2,FALSE)</f>
        <v>octadecanedioate</v>
      </c>
      <c r="C2213" t="s">
        <v>1118</v>
      </c>
      <c r="D2213">
        <v>599</v>
      </c>
      <c r="E2213">
        <v>-0.11646356479288071</v>
      </c>
      <c r="F2213">
        <v>4.9146933284743663E-2</v>
      </c>
      <c r="G2213">
        <v>1.7802448318315196E-2</v>
      </c>
      <c r="H2213" t="b">
        <v>0</v>
      </c>
      <c r="I2213" t="b">
        <v>0</v>
      </c>
      <c r="J2213" t="b">
        <v>0</v>
      </c>
    </row>
    <row r="2214" spans="1:10" hidden="1" x14ac:dyDescent="0.2">
      <c r="A2214" t="s">
        <v>286</v>
      </c>
      <c r="B2214" t="str">
        <f>VLOOKUP(Table16[[#This Row],[Metabolite ID]],Table18[],2,FALSE)</f>
        <v>octadecanedioate</v>
      </c>
      <c r="C2214" t="s">
        <v>1119</v>
      </c>
      <c r="D2214">
        <v>599</v>
      </c>
      <c r="E2214">
        <v>-0.14083724137931034</v>
      </c>
      <c r="F2214">
        <v>7.4199087754680704E-2</v>
      </c>
      <c r="G2214">
        <v>5.768299376129557E-2</v>
      </c>
      <c r="H2214" t="b">
        <v>0</v>
      </c>
      <c r="I2214" t="b">
        <v>0</v>
      </c>
      <c r="J2214" t="b">
        <v>0</v>
      </c>
    </row>
    <row r="2215" spans="1:10" hidden="1" x14ac:dyDescent="0.2">
      <c r="A2215" t="s">
        <v>286</v>
      </c>
      <c r="B2215" t="str">
        <f>VLOOKUP(Table16[[#This Row],[Metabolite ID]],Table18[],2,FALSE)</f>
        <v>octadecanedioate</v>
      </c>
      <c r="C2215" t="s">
        <v>1120</v>
      </c>
      <c r="D2215">
        <v>599</v>
      </c>
      <c r="E2215">
        <v>-7.3351567493507089E-2</v>
      </c>
      <c r="F2215">
        <v>8.0211364781915942E-2</v>
      </c>
      <c r="G2215">
        <v>0.36046547703047815</v>
      </c>
      <c r="H2215" t="b">
        <v>0</v>
      </c>
      <c r="I2215" t="b">
        <v>0</v>
      </c>
      <c r="J2215" t="b">
        <v>0</v>
      </c>
    </row>
    <row r="2216" spans="1:10" hidden="1" x14ac:dyDescent="0.2">
      <c r="A2216" t="s">
        <v>286</v>
      </c>
      <c r="B2216" t="str">
        <f>VLOOKUP(Table16[[#This Row],[Metabolite ID]],Table18[],2,FALSE)</f>
        <v>octadecanedioate</v>
      </c>
      <c r="C2216" t="s">
        <v>1121</v>
      </c>
      <c r="D2216">
        <v>599</v>
      </c>
      <c r="E2216">
        <v>-0.23981561745996682</v>
      </c>
      <c r="F2216">
        <v>0.28855735813569366</v>
      </c>
      <c r="G2216">
        <v>0.40625746187323886</v>
      </c>
      <c r="H2216" t="b">
        <v>0</v>
      </c>
      <c r="I2216" t="b">
        <v>0</v>
      </c>
      <c r="J2216" t="b">
        <v>0</v>
      </c>
    </row>
    <row r="2217" spans="1:10" hidden="1" x14ac:dyDescent="0.2">
      <c r="A2217" t="s">
        <v>286</v>
      </c>
      <c r="B2217" t="str">
        <f>VLOOKUP(Table16[[#This Row],[Metabolite ID]],Table18[],2,FALSE)</f>
        <v>octadecanedioate</v>
      </c>
      <c r="C2217" t="s">
        <v>1122</v>
      </c>
      <c r="D2217">
        <v>599</v>
      </c>
      <c r="E2217">
        <v>-8.3842208575530819E-3</v>
      </c>
      <c r="F2217">
        <v>0.19510719330168813</v>
      </c>
      <c r="G2217">
        <v>0.96573789365317997</v>
      </c>
      <c r="H2217" t="b">
        <v>0</v>
      </c>
      <c r="I2217" t="b">
        <v>0</v>
      </c>
      <c r="J2217" t="b">
        <v>0</v>
      </c>
    </row>
    <row r="2218" spans="1:10" hidden="1" x14ac:dyDescent="0.2">
      <c r="A2218" t="s">
        <v>286</v>
      </c>
      <c r="B2218" t="str">
        <f>VLOOKUP(Table16[[#This Row],[Metabolite ID]],Table18[],2,FALSE)</f>
        <v>octadecanedioate</v>
      </c>
      <c r="C2218" t="s">
        <v>1123</v>
      </c>
      <c r="D2218">
        <v>599</v>
      </c>
      <c r="E2218">
        <v>-0.10732209925737173</v>
      </c>
      <c r="F2218">
        <v>0.13481977307967852</v>
      </c>
      <c r="G2218">
        <v>0.42632447873432444</v>
      </c>
      <c r="H2218" t="b">
        <v>0</v>
      </c>
      <c r="I2218" t="b">
        <v>0</v>
      </c>
      <c r="J2218" t="b">
        <v>0</v>
      </c>
    </row>
    <row r="2219" spans="1:10" x14ac:dyDescent="0.2">
      <c r="A2219" t="s">
        <v>240</v>
      </c>
      <c r="B2219" t="str">
        <f>VLOOKUP(Table16[[#This Row],[Metabolite ID]],Table18[],2,FALSE)</f>
        <v>1-arachidonylglycerol (20:4)</v>
      </c>
      <c r="C2219" t="s">
        <v>1116</v>
      </c>
      <c r="D2219">
        <v>599</v>
      </c>
      <c r="E2219">
        <v>0.14354583624220832</v>
      </c>
      <c r="F2219">
        <v>6.0069910897515184E-2</v>
      </c>
      <c r="G2219" s="6">
        <v>1.6864608657427119E-2</v>
      </c>
      <c r="H2219" t="b">
        <v>0</v>
      </c>
      <c r="I2219" t="b">
        <v>0</v>
      </c>
      <c r="J2219" t="b">
        <v>0</v>
      </c>
    </row>
    <row r="2220" spans="1:10" hidden="1" x14ac:dyDescent="0.2">
      <c r="A2220" t="s">
        <v>240</v>
      </c>
      <c r="B2220" t="str">
        <f>VLOOKUP(Table16[[#This Row],[Metabolite ID]],Table18[],2,FALSE)</f>
        <v>1-arachidonylglycerol (20:4)</v>
      </c>
      <c r="C2220" t="s">
        <v>1117</v>
      </c>
      <c r="D2220">
        <v>599</v>
      </c>
      <c r="E2220">
        <v>0.14354583624220832</v>
      </c>
      <c r="F2220">
        <v>6.0069910897515184E-2</v>
      </c>
      <c r="G2220">
        <v>1.6864608657427119E-2</v>
      </c>
      <c r="H2220" t="b">
        <v>0</v>
      </c>
      <c r="I2220" t="b">
        <v>0</v>
      </c>
      <c r="J2220" t="b">
        <v>0</v>
      </c>
    </row>
    <row r="2221" spans="1:10" hidden="1" x14ac:dyDescent="0.2">
      <c r="A2221" t="s">
        <v>240</v>
      </c>
      <c r="B2221" t="str">
        <f>VLOOKUP(Table16[[#This Row],[Metabolite ID]],Table18[],2,FALSE)</f>
        <v>1-arachidonylglycerol (20:4)</v>
      </c>
      <c r="C2221" t="s">
        <v>1118</v>
      </c>
      <c r="D2221">
        <v>599</v>
      </c>
      <c r="E2221">
        <v>0.14541349372250909</v>
      </c>
      <c r="F2221">
        <v>6.0573004844299609E-2</v>
      </c>
      <c r="G2221">
        <v>1.6366786653374873E-2</v>
      </c>
      <c r="H2221" t="b">
        <v>0</v>
      </c>
      <c r="I2221" t="b">
        <v>0</v>
      </c>
      <c r="J2221" t="b">
        <v>0</v>
      </c>
    </row>
    <row r="2222" spans="1:10" hidden="1" x14ac:dyDescent="0.2">
      <c r="A2222" t="s">
        <v>240</v>
      </c>
      <c r="B2222" t="str">
        <f>VLOOKUP(Table16[[#This Row],[Metabolite ID]],Table18[],2,FALSE)</f>
        <v>1-arachidonylglycerol (20:4)</v>
      </c>
      <c r="C2222" t="s">
        <v>1119</v>
      </c>
      <c r="D2222">
        <v>599</v>
      </c>
      <c r="E2222">
        <v>0.1762184</v>
      </c>
      <c r="F2222">
        <v>9.3218953808695423E-2</v>
      </c>
      <c r="G2222">
        <v>5.8708369060580745E-2</v>
      </c>
      <c r="H2222" t="b">
        <v>0</v>
      </c>
      <c r="I2222" t="b">
        <v>0</v>
      </c>
      <c r="J2222" t="b">
        <v>0</v>
      </c>
    </row>
    <row r="2223" spans="1:10" hidden="1" x14ac:dyDescent="0.2">
      <c r="A2223" t="s">
        <v>240</v>
      </c>
      <c r="B2223" t="str">
        <f>VLOOKUP(Table16[[#This Row],[Metabolite ID]],Table18[],2,FALSE)</f>
        <v>1-arachidonylglycerol (20:4)</v>
      </c>
      <c r="C2223" t="s">
        <v>1120</v>
      </c>
      <c r="D2223">
        <v>599</v>
      </c>
      <c r="E2223">
        <v>0.2002791879962629</v>
      </c>
      <c r="F2223">
        <v>9.55820889055604E-2</v>
      </c>
      <c r="G2223">
        <v>3.6138721657586803E-2</v>
      </c>
      <c r="H2223" t="b">
        <v>0</v>
      </c>
      <c r="I2223" t="b">
        <v>0</v>
      </c>
      <c r="J2223" t="b">
        <v>0</v>
      </c>
    </row>
    <row r="2224" spans="1:10" hidden="1" x14ac:dyDescent="0.2">
      <c r="A2224" t="s">
        <v>240</v>
      </c>
      <c r="B2224" t="str">
        <f>VLOOKUP(Table16[[#This Row],[Metabolite ID]],Table18[],2,FALSE)</f>
        <v>1-arachidonylglycerol (20:4)</v>
      </c>
      <c r="C2224" t="s">
        <v>1121</v>
      </c>
      <c r="D2224">
        <v>599</v>
      </c>
      <c r="E2224">
        <v>6.9621289754087989E-2</v>
      </c>
      <c r="F2224">
        <v>0.33462770191159213</v>
      </c>
      <c r="G2224">
        <v>0.83525610733985511</v>
      </c>
      <c r="H2224" t="b">
        <v>0</v>
      </c>
      <c r="I2224" t="b">
        <v>0</v>
      </c>
      <c r="J2224" t="b">
        <v>0</v>
      </c>
    </row>
    <row r="2225" spans="1:10" hidden="1" x14ac:dyDescent="0.2">
      <c r="A2225" t="s">
        <v>240</v>
      </c>
      <c r="B2225" t="str">
        <f>VLOOKUP(Table16[[#This Row],[Metabolite ID]],Table18[],2,FALSE)</f>
        <v>1-arachidonylglycerol (20:4)</v>
      </c>
      <c r="C2225" t="s">
        <v>1122</v>
      </c>
      <c r="D2225">
        <v>599</v>
      </c>
      <c r="E2225">
        <v>0.27326484607817569</v>
      </c>
      <c r="F2225">
        <v>0.23086630862970445</v>
      </c>
      <c r="G2225">
        <v>0.23702204188417964</v>
      </c>
      <c r="H2225" t="b">
        <v>0</v>
      </c>
      <c r="I2225" t="b">
        <v>0</v>
      </c>
      <c r="J2225" t="b">
        <v>0</v>
      </c>
    </row>
    <row r="2226" spans="1:10" hidden="1" x14ac:dyDescent="0.2">
      <c r="A2226" t="s">
        <v>240</v>
      </c>
      <c r="B2226" t="str">
        <f>VLOOKUP(Table16[[#This Row],[Metabolite ID]],Table18[],2,FALSE)</f>
        <v>1-arachidonylglycerol (20:4)</v>
      </c>
      <c r="C2226" t="s">
        <v>1123</v>
      </c>
      <c r="D2226">
        <v>599</v>
      </c>
      <c r="E2226">
        <v>0.29395464587901271</v>
      </c>
      <c r="F2226">
        <v>0.16596486785335396</v>
      </c>
      <c r="G2226">
        <v>7.7039921151237423E-2</v>
      </c>
      <c r="H2226" t="b">
        <v>0</v>
      </c>
      <c r="I2226" t="b">
        <v>0</v>
      </c>
      <c r="J2226" t="b">
        <v>0</v>
      </c>
    </row>
    <row r="2227" spans="1:10" x14ac:dyDescent="0.2">
      <c r="A2227" t="s">
        <v>296</v>
      </c>
      <c r="B2227" t="str">
        <f>VLOOKUP(Table16[[#This Row],[Metabolite ID]],Table18[],2,FALSE)</f>
        <v>4-allylphenol sulfate</v>
      </c>
      <c r="C2227" t="s">
        <v>1116</v>
      </c>
      <c r="D2227">
        <v>599</v>
      </c>
      <c r="E2227">
        <v>-0.11411065410757885</v>
      </c>
      <c r="F2227">
        <v>4.7921523267584358E-2</v>
      </c>
      <c r="G2227" s="6">
        <v>1.7256415501536986E-2</v>
      </c>
      <c r="H2227" t="b">
        <v>0</v>
      </c>
      <c r="I2227" t="b">
        <v>0</v>
      </c>
      <c r="J2227" t="b">
        <v>0</v>
      </c>
    </row>
    <row r="2228" spans="1:10" hidden="1" x14ac:dyDescent="0.2">
      <c r="A2228" t="s">
        <v>296</v>
      </c>
      <c r="B2228" t="str">
        <f>VLOOKUP(Table16[[#This Row],[Metabolite ID]],Table18[],2,FALSE)</f>
        <v>4-allylphenol sulfate</v>
      </c>
      <c r="C2228" t="s">
        <v>1117</v>
      </c>
      <c r="D2228">
        <v>599</v>
      </c>
      <c r="E2228">
        <v>-0.11411065410757885</v>
      </c>
      <c r="F2228">
        <v>4.7921523267584358E-2</v>
      </c>
      <c r="G2228">
        <v>1.7256415501536986E-2</v>
      </c>
      <c r="H2228" t="b">
        <v>0</v>
      </c>
      <c r="I2228" t="b">
        <v>0</v>
      </c>
      <c r="J2228" t="b">
        <v>0</v>
      </c>
    </row>
    <row r="2229" spans="1:10" hidden="1" x14ac:dyDescent="0.2">
      <c r="A2229" t="s">
        <v>296</v>
      </c>
      <c r="B2229" t="str">
        <f>VLOOKUP(Table16[[#This Row],[Metabolite ID]],Table18[],2,FALSE)</f>
        <v>4-allylphenol sulfate</v>
      </c>
      <c r="C2229" t="s">
        <v>1118</v>
      </c>
      <c r="D2229">
        <v>599</v>
      </c>
      <c r="E2229">
        <v>-0.11341100167207831</v>
      </c>
      <c r="F2229">
        <v>4.8361300314033726E-2</v>
      </c>
      <c r="G2229">
        <v>1.9023120305286925E-2</v>
      </c>
      <c r="H2229" t="b">
        <v>0</v>
      </c>
      <c r="I2229" t="b">
        <v>0</v>
      </c>
      <c r="J2229" t="b">
        <v>0</v>
      </c>
    </row>
    <row r="2230" spans="1:10" hidden="1" x14ac:dyDescent="0.2">
      <c r="A2230" t="s">
        <v>296</v>
      </c>
      <c r="B2230" t="str">
        <f>VLOOKUP(Table16[[#This Row],[Metabolite ID]],Table18[],2,FALSE)</f>
        <v>4-allylphenol sulfate</v>
      </c>
      <c r="C2230" t="s">
        <v>1119</v>
      </c>
      <c r="D2230">
        <v>599</v>
      </c>
      <c r="E2230">
        <v>-0.12636116504854369</v>
      </c>
      <c r="F2230">
        <v>7.2946583753175101E-2</v>
      </c>
      <c r="G2230">
        <v>8.3230413361743305E-2</v>
      </c>
      <c r="H2230" t="b">
        <v>0</v>
      </c>
      <c r="I2230" t="b">
        <v>0</v>
      </c>
      <c r="J2230" t="b">
        <v>0</v>
      </c>
    </row>
    <row r="2231" spans="1:10" hidden="1" x14ac:dyDescent="0.2">
      <c r="A2231" t="s">
        <v>296</v>
      </c>
      <c r="B2231" t="str">
        <f>VLOOKUP(Table16[[#This Row],[Metabolite ID]],Table18[],2,FALSE)</f>
        <v>4-allylphenol sulfate</v>
      </c>
      <c r="C2231" t="s">
        <v>1120</v>
      </c>
      <c r="D2231">
        <v>599</v>
      </c>
      <c r="E2231">
        <v>-0.1301137036438402</v>
      </c>
      <c r="F2231">
        <v>7.9522247445896671E-2</v>
      </c>
      <c r="G2231">
        <v>0.10179930879726221</v>
      </c>
      <c r="H2231" t="b">
        <v>0</v>
      </c>
      <c r="I2231" t="b">
        <v>0</v>
      </c>
      <c r="J2231" t="b">
        <v>0</v>
      </c>
    </row>
    <row r="2232" spans="1:10" hidden="1" x14ac:dyDescent="0.2">
      <c r="A2232" t="s">
        <v>296</v>
      </c>
      <c r="B2232" t="str">
        <f>VLOOKUP(Table16[[#This Row],[Metabolite ID]],Table18[],2,FALSE)</f>
        <v>4-allylphenol sulfate</v>
      </c>
      <c r="C2232" t="s">
        <v>1121</v>
      </c>
      <c r="D2232">
        <v>599</v>
      </c>
      <c r="E2232">
        <v>-1.0525767753943427E-2</v>
      </c>
      <c r="F2232">
        <v>0.2649158528759657</v>
      </c>
      <c r="G2232">
        <v>0.96831965598692427</v>
      </c>
      <c r="H2232" t="b">
        <v>0</v>
      </c>
      <c r="I2232" t="b">
        <v>0</v>
      </c>
      <c r="J2232" t="b">
        <v>0</v>
      </c>
    </row>
    <row r="2233" spans="1:10" hidden="1" x14ac:dyDescent="0.2">
      <c r="A2233" t="s">
        <v>296</v>
      </c>
      <c r="B2233" t="str">
        <f>VLOOKUP(Table16[[#This Row],[Metabolite ID]],Table18[],2,FALSE)</f>
        <v>4-allylphenol sulfate</v>
      </c>
      <c r="C2233" t="s">
        <v>1122</v>
      </c>
      <c r="D2233">
        <v>599</v>
      </c>
      <c r="E2233">
        <v>-7.9884091147627956E-2</v>
      </c>
      <c r="F2233">
        <v>0.1619724542706403</v>
      </c>
      <c r="G2233">
        <v>0.62205549286952899</v>
      </c>
      <c r="H2233" t="b">
        <v>0</v>
      </c>
      <c r="I2233" t="b">
        <v>0</v>
      </c>
      <c r="J2233" t="b">
        <v>0</v>
      </c>
    </row>
    <row r="2234" spans="1:10" hidden="1" x14ac:dyDescent="0.2">
      <c r="A2234" t="s">
        <v>296</v>
      </c>
      <c r="B2234" t="str">
        <f>VLOOKUP(Table16[[#This Row],[Metabolite ID]],Table18[],2,FALSE)</f>
        <v>4-allylphenol sulfate</v>
      </c>
      <c r="C2234" t="s">
        <v>1123</v>
      </c>
      <c r="D2234">
        <v>599</v>
      </c>
      <c r="E2234">
        <v>2.1520184339851135E-2</v>
      </c>
      <c r="F2234">
        <v>0.13275453292866385</v>
      </c>
      <c r="G2234">
        <v>0.87127795386298046</v>
      </c>
      <c r="H2234" t="b">
        <v>0</v>
      </c>
      <c r="I2234" t="b">
        <v>0</v>
      </c>
      <c r="J2234" t="b">
        <v>0</v>
      </c>
    </row>
    <row r="2235" spans="1:10" x14ac:dyDescent="0.2">
      <c r="A2235" t="s">
        <v>556</v>
      </c>
      <c r="B2235" t="str">
        <f>VLOOKUP(Table16[[#This Row],[Metabolite ID]],Table18[],2,FALSE)</f>
        <v>X - 18899</v>
      </c>
      <c r="C2235" t="s">
        <v>1116</v>
      </c>
      <c r="D2235">
        <v>599</v>
      </c>
      <c r="E2235">
        <v>0.11376005616236351</v>
      </c>
      <c r="F2235">
        <v>4.7792276979426701E-2</v>
      </c>
      <c r="G2235" s="6">
        <v>1.7298450975331874E-2</v>
      </c>
      <c r="H2235" t="b">
        <v>0</v>
      </c>
      <c r="I2235" t="b">
        <v>0</v>
      </c>
      <c r="J2235" t="b">
        <v>0</v>
      </c>
    </row>
    <row r="2236" spans="1:10" hidden="1" x14ac:dyDescent="0.2">
      <c r="A2236" t="s">
        <v>556</v>
      </c>
      <c r="B2236" t="str">
        <f>VLOOKUP(Table16[[#This Row],[Metabolite ID]],Table18[],2,FALSE)</f>
        <v>X - 18899</v>
      </c>
      <c r="C2236" t="s">
        <v>1117</v>
      </c>
      <c r="D2236">
        <v>599</v>
      </c>
      <c r="E2236">
        <v>0.11376005616236351</v>
      </c>
      <c r="F2236">
        <v>4.7792276979426701E-2</v>
      </c>
      <c r="G2236">
        <v>1.7298450975331874E-2</v>
      </c>
      <c r="H2236" t="b">
        <v>0</v>
      </c>
      <c r="I2236" t="b">
        <v>0</v>
      </c>
      <c r="J2236" t="b">
        <v>0</v>
      </c>
    </row>
    <row r="2237" spans="1:10" hidden="1" x14ac:dyDescent="0.2">
      <c r="A2237" t="s">
        <v>556</v>
      </c>
      <c r="B2237" t="str">
        <f>VLOOKUP(Table16[[#This Row],[Metabolite ID]],Table18[],2,FALSE)</f>
        <v>X - 18899</v>
      </c>
      <c r="C2237" t="s">
        <v>1118</v>
      </c>
      <c r="D2237">
        <v>599</v>
      </c>
      <c r="E2237">
        <v>0.11508575074693236</v>
      </c>
      <c r="F2237">
        <v>4.8235804815234311E-2</v>
      </c>
      <c r="G2237">
        <v>1.7037436860257407E-2</v>
      </c>
      <c r="H2237" t="b">
        <v>0</v>
      </c>
      <c r="I2237" t="b">
        <v>0</v>
      </c>
      <c r="J2237" t="b">
        <v>0</v>
      </c>
    </row>
    <row r="2238" spans="1:10" hidden="1" x14ac:dyDescent="0.2">
      <c r="A2238" t="s">
        <v>556</v>
      </c>
      <c r="B2238" t="str">
        <f>VLOOKUP(Table16[[#This Row],[Metabolite ID]],Table18[],2,FALSE)</f>
        <v>X - 18899</v>
      </c>
      <c r="C2238" t="s">
        <v>1119</v>
      </c>
      <c r="D2238">
        <v>599</v>
      </c>
      <c r="E2238">
        <v>9.4850955414012741E-2</v>
      </c>
      <c r="F2238">
        <v>7.2626104910419709E-2</v>
      </c>
      <c r="G2238">
        <v>0.19154664650913092</v>
      </c>
      <c r="H2238" t="b">
        <v>0</v>
      </c>
      <c r="I2238" t="b">
        <v>0</v>
      </c>
      <c r="J2238" t="b">
        <v>0</v>
      </c>
    </row>
    <row r="2239" spans="1:10" hidden="1" x14ac:dyDescent="0.2">
      <c r="A2239" t="s">
        <v>556</v>
      </c>
      <c r="B2239" t="str">
        <f>VLOOKUP(Table16[[#This Row],[Metabolite ID]],Table18[],2,FALSE)</f>
        <v>X - 18899</v>
      </c>
      <c r="C2239" t="s">
        <v>1120</v>
      </c>
      <c r="D2239">
        <v>599</v>
      </c>
      <c r="E2239">
        <v>-1.5962400936009545E-3</v>
      </c>
      <c r="F2239">
        <v>7.6328044609748388E-2</v>
      </c>
      <c r="G2239">
        <v>0.983315143170713</v>
      </c>
      <c r="H2239" t="b">
        <v>0</v>
      </c>
      <c r="I2239" t="b">
        <v>0</v>
      </c>
      <c r="J2239" t="b">
        <v>0</v>
      </c>
    </row>
    <row r="2240" spans="1:10" hidden="1" x14ac:dyDescent="0.2">
      <c r="A2240" t="s">
        <v>556</v>
      </c>
      <c r="B2240" t="str">
        <f>VLOOKUP(Table16[[#This Row],[Metabolite ID]],Table18[],2,FALSE)</f>
        <v>X - 18899</v>
      </c>
      <c r="C2240" t="s">
        <v>1121</v>
      </c>
      <c r="D2240">
        <v>599</v>
      </c>
      <c r="E2240">
        <v>-1.450674355140702E-2</v>
      </c>
      <c r="F2240">
        <v>0.28935691092289728</v>
      </c>
      <c r="G2240">
        <v>0.96003200421880641</v>
      </c>
      <c r="H2240" t="b">
        <v>0</v>
      </c>
      <c r="I2240" t="b">
        <v>0</v>
      </c>
      <c r="J2240" t="b">
        <v>0</v>
      </c>
    </row>
    <row r="2241" spans="1:10" hidden="1" x14ac:dyDescent="0.2">
      <c r="A2241" t="s">
        <v>556</v>
      </c>
      <c r="B2241" t="str">
        <f>VLOOKUP(Table16[[#This Row],[Metabolite ID]],Table18[],2,FALSE)</f>
        <v>X - 18899</v>
      </c>
      <c r="C2241" t="s">
        <v>1122</v>
      </c>
      <c r="D2241">
        <v>599</v>
      </c>
      <c r="E2241">
        <v>-0.15698580155694231</v>
      </c>
      <c r="F2241">
        <v>0.18784024117824549</v>
      </c>
      <c r="G2241">
        <v>0.4036343872522703</v>
      </c>
      <c r="H2241" t="b">
        <v>0</v>
      </c>
      <c r="I2241" t="b">
        <v>0</v>
      </c>
      <c r="J2241" t="b">
        <v>0</v>
      </c>
    </row>
    <row r="2242" spans="1:10" hidden="1" x14ac:dyDescent="0.2">
      <c r="A2242" t="s">
        <v>556</v>
      </c>
      <c r="B2242" t="str">
        <f>VLOOKUP(Table16[[#This Row],[Metabolite ID]],Table18[],2,FALSE)</f>
        <v>X - 18899</v>
      </c>
      <c r="C2242" t="s">
        <v>1123</v>
      </c>
      <c r="D2242">
        <v>599</v>
      </c>
      <c r="E2242">
        <v>-0.30765126292120032</v>
      </c>
      <c r="F2242">
        <v>0.13239430064318566</v>
      </c>
      <c r="G2242">
        <v>2.0473728445022984E-2</v>
      </c>
      <c r="H2242" t="b">
        <v>0</v>
      </c>
      <c r="I2242" t="b">
        <v>0</v>
      </c>
      <c r="J2242" t="b">
        <v>0</v>
      </c>
    </row>
    <row r="2243" spans="1:10" x14ac:dyDescent="0.2">
      <c r="A2243" t="s">
        <v>300</v>
      </c>
      <c r="B2243" t="str">
        <f>VLOOKUP(Table16[[#This Row],[Metabolite ID]],Table18[],2,FALSE)</f>
        <v>5alpha-androstan-3alpha,17beta-diol monosulfate (1)</v>
      </c>
      <c r="C2243" t="s">
        <v>1116</v>
      </c>
      <c r="D2243">
        <v>599</v>
      </c>
      <c r="E2243">
        <v>0.13720985406260164</v>
      </c>
      <c r="F2243">
        <v>5.7649344265249348E-2</v>
      </c>
      <c r="G2243" s="6">
        <v>1.7309040561073193E-2</v>
      </c>
      <c r="H2243" t="b">
        <v>0</v>
      </c>
      <c r="I2243" t="b">
        <v>0</v>
      </c>
      <c r="J2243" t="b">
        <v>0</v>
      </c>
    </row>
    <row r="2244" spans="1:10" hidden="1" x14ac:dyDescent="0.2">
      <c r="A2244" t="s">
        <v>300</v>
      </c>
      <c r="B2244" t="str">
        <f>VLOOKUP(Table16[[#This Row],[Metabolite ID]],Table18[],2,FALSE)</f>
        <v>5alpha-androstan-3alpha,17beta-diol monosulfate (1)</v>
      </c>
      <c r="C2244" t="s">
        <v>1117</v>
      </c>
      <c r="D2244">
        <v>599</v>
      </c>
      <c r="E2244">
        <v>0.13720985406260164</v>
      </c>
      <c r="F2244">
        <v>4.902162524278255E-2</v>
      </c>
      <c r="G2244">
        <v>5.1266562047996116E-3</v>
      </c>
      <c r="H2244" t="b">
        <v>0</v>
      </c>
      <c r="I2244" t="b">
        <v>0</v>
      </c>
      <c r="J2244" t="b">
        <v>0</v>
      </c>
    </row>
    <row r="2245" spans="1:10" hidden="1" x14ac:dyDescent="0.2">
      <c r="A2245" t="s">
        <v>300</v>
      </c>
      <c r="B2245" t="str">
        <f>VLOOKUP(Table16[[#This Row],[Metabolite ID]],Table18[],2,FALSE)</f>
        <v>5alpha-androstan-3alpha,17beta-diol monosulfate (1)</v>
      </c>
      <c r="C2245" t="s">
        <v>1118</v>
      </c>
      <c r="D2245">
        <v>599</v>
      </c>
      <c r="E2245">
        <v>0.13790575991737855</v>
      </c>
      <c r="F2245">
        <v>4.9625106781749646E-2</v>
      </c>
      <c r="G2245">
        <v>5.4534683800172854E-3</v>
      </c>
      <c r="H2245" t="b">
        <v>0</v>
      </c>
      <c r="I2245" t="b">
        <v>0</v>
      </c>
      <c r="J2245" t="b">
        <v>0</v>
      </c>
    </row>
    <row r="2246" spans="1:10" hidden="1" x14ac:dyDescent="0.2">
      <c r="A2246" t="s">
        <v>300</v>
      </c>
      <c r="B2246" t="str">
        <f>VLOOKUP(Table16[[#This Row],[Metabolite ID]],Table18[],2,FALSE)</f>
        <v>5alpha-androstan-3alpha,17beta-diol monosulfate (1)</v>
      </c>
      <c r="C2246" t="s">
        <v>1119</v>
      </c>
      <c r="D2246">
        <v>599</v>
      </c>
      <c r="E2246">
        <v>0.15059946808510638</v>
      </c>
      <c r="F2246">
        <v>7.6524622459100536E-2</v>
      </c>
      <c r="G2246">
        <v>4.9069524626958634E-2</v>
      </c>
      <c r="H2246" t="b">
        <v>0</v>
      </c>
      <c r="I2246" t="b">
        <v>0</v>
      </c>
      <c r="J2246" t="b">
        <v>0</v>
      </c>
    </row>
    <row r="2247" spans="1:10" hidden="1" x14ac:dyDescent="0.2">
      <c r="A2247" t="s">
        <v>300</v>
      </c>
      <c r="B2247" t="str">
        <f>VLOOKUP(Table16[[#This Row],[Metabolite ID]],Table18[],2,FALSE)</f>
        <v>5alpha-androstan-3alpha,17beta-diol monosulfate (1)</v>
      </c>
      <c r="C2247" t="s">
        <v>1120</v>
      </c>
      <c r="D2247">
        <v>599</v>
      </c>
      <c r="E2247">
        <v>0.10850894581228498</v>
      </c>
      <c r="F2247">
        <v>8.1920423970080744E-2</v>
      </c>
      <c r="G2247">
        <v>0.18531539218487125</v>
      </c>
      <c r="H2247" t="b">
        <v>0</v>
      </c>
      <c r="I2247" t="b">
        <v>0</v>
      </c>
      <c r="J2247" t="b">
        <v>0</v>
      </c>
    </row>
    <row r="2248" spans="1:10" hidden="1" x14ac:dyDescent="0.2">
      <c r="A2248" t="s">
        <v>300</v>
      </c>
      <c r="B2248" t="str">
        <f>VLOOKUP(Table16[[#This Row],[Metabolite ID]],Table18[],2,FALSE)</f>
        <v>5alpha-androstan-3alpha,17beta-diol monosulfate (1)</v>
      </c>
      <c r="C2248" t="s">
        <v>1121</v>
      </c>
      <c r="D2248">
        <v>599</v>
      </c>
      <c r="E2248">
        <v>0.31828849004028736</v>
      </c>
      <c r="F2248">
        <v>0.28156240468140709</v>
      </c>
      <c r="G2248">
        <v>0.25874541911566884</v>
      </c>
      <c r="H2248" t="b">
        <v>0</v>
      </c>
      <c r="I2248" t="b">
        <v>0</v>
      </c>
      <c r="J2248" t="b">
        <v>0</v>
      </c>
    </row>
    <row r="2249" spans="1:10" hidden="1" x14ac:dyDescent="0.2">
      <c r="A2249" t="s">
        <v>300</v>
      </c>
      <c r="B2249" t="str">
        <f>VLOOKUP(Table16[[#This Row],[Metabolite ID]],Table18[],2,FALSE)</f>
        <v>5alpha-androstan-3alpha,17beta-diol monosulfate (1)</v>
      </c>
      <c r="C2249" t="s">
        <v>1122</v>
      </c>
      <c r="D2249">
        <v>599</v>
      </c>
      <c r="E2249">
        <v>7.0098360224911005E-2</v>
      </c>
      <c r="F2249">
        <v>0.19892728436292356</v>
      </c>
      <c r="G2249">
        <v>0.72467608198269473</v>
      </c>
      <c r="H2249" t="b">
        <v>0</v>
      </c>
      <c r="I2249" t="b">
        <v>0</v>
      </c>
      <c r="J2249" t="b">
        <v>0</v>
      </c>
    </row>
    <row r="2250" spans="1:10" hidden="1" x14ac:dyDescent="0.2">
      <c r="A2250" t="s">
        <v>300</v>
      </c>
      <c r="B2250" t="str">
        <f>VLOOKUP(Table16[[#This Row],[Metabolite ID]],Table18[],2,FALSE)</f>
        <v>5alpha-androstan-3alpha,17beta-diol monosulfate (1)</v>
      </c>
      <c r="C2250" t="s">
        <v>1123</v>
      </c>
      <c r="D2250">
        <v>599</v>
      </c>
      <c r="E2250">
        <v>3.8786054995288137E-2</v>
      </c>
      <c r="F2250">
        <v>0.15970282747441983</v>
      </c>
      <c r="G2250">
        <v>0.80819423216566977</v>
      </c>
      <c r="H2250" t="b">
        <v>0</v>
      </c>
      <c r="I2250" t="b">
        <v>0</v>
      </c>
      <c r="J2250" t="b">
        <v>0</v>
      </c>
    </row>
    <row r="2251" spans="1:10" x14ac:dyDescent="0.2">
      <c r="A2251" t="s">
        <v>271</v>
      </c>
      <c r="B2251" t="str">
        <f>VLOOKUP(Table16[[#This Row],[Metabolite ID]],Table18[],2,FALSE)</f>
        <v>tetradecanedioate</v>
      </c>
      <c r="C2251" t="s">
        <v>1116</v>
      </c>
      <c r="D2251">
        <v>599</v>
      </c>
      <c r="E2251">
        <v>-0.11358586501452911</v>
      </c>
      <c r="F2251">
        <v>4.7728762095505549E-2</v>
      </c>
      <c r="G2251" s="6">
        <v>1.7321094249615542E-2</v>
      </c>
      <c r="H2251" t="b">
        <v>0</v>
      </c>
      <c r="I2251" t="b">
        <v>0</v>
      </c>
      <c r="J2251" t="b">
        <v>0</v>
      </c>
    </row>
    <row r="2252" spans="1:10" hidden="1" x14ac:dyDescent="0.2">
      <c r="A2252" t="s">
        <v>271</v>
      </c>
      <c r="B2252" t="str">
        <f>VLOOKUP(Table16[[#This Row],[Metabolite ID]],Table18[],2,FALSE)</f>
        <v>tetradecanedioate</v>
      </c>
      <c r="C2252" t="s">
        <v>1117</v>
      </c>
      <c r="D2252">
        <v>599</v>
      </c>
      <c r="E2252">
        <v>-0.11358586501452911</v>
      </c>
      <c r="F2252">
        <v>4.7728762095505549E-2</v>
      </c>
      <c r="G2252">
        <v>1.7321094249615542E-2</v>
      </c>
      <c r="H2252" t="b">
        <v>0</v>
      </c>
      <c r="I2252" t="b">
        <v>0</v>
      </c>
      <c r="J2252" t="b">
        <v>0</v>
      </c>
    </row>
    <row r="2253" spans="1:10" hidden="1" x14ac:dyDescent="0.2">
      <c r="A2253" t="s">
        <v>271</v>
      </c>
      <c r="B2253" t="str">
        <f>VLOOKUP(Table16[[#This Row],[Metabolite ID]],Table18[],2,FALSE)</f>
        <v>tetradecanedioate</v>
      </c>
      <c r="C2253" t="s">
        <v>1118</v>
      </c>
      <c r="D2253">
        <v>599</v>
      </c>
      <c r="E2253">
        <v>-0.11332591110821094</v>
      </c>
      <c r="F2253">
        <v>4.8153573652404781E-2</v>
      </c>
      <c r="G2253">
        <v>1.8601269497491323E-2</v>
      </c>
      <c r="H2253" t="b">
        <v>0</v>
      </c>
      <c r="I2253" t="b">
        <v>0</v>
      </c>
      <c r="J2253" t="b">
        <v>0</v>
      </c>
    </row>
    <row r="2254" spans="1:10" hidden="1" x14ac:dyDescent="0.2">
      <c r="A2254" t="s">
        <v>271</v>
      </c>
      <c r="B2254" t="str">
        <f>VLOOKUP(Table16[[#This Row],[Metabolite ID]],Table18[],2,FALSE)</f>
        <v>tetradecanedioate</v>
      </c>
      <c r="C2254" t="s">
        <v>1119</v>
      </c>
      <c r="D2254">
        <v>599</v>
      </c>
      <c r="E2254">
        <v>-5.0998618421052633E-2</v>
      </c>
      <c r="F2254">
        <v>6.9857840956743508E-2</v>
      </c>
      <c r="G2254">
        <v>0.46536923283507858</v>
      </c>
      <c r="H2254" t="b">
        <v>0</v>
      </c>
      <c r="I2254" t="b">
        <v>0</v>
      </c>
      <c r="J2254" t="b">
        <v>0</v>
      </c>
    </row>
    <row r="2255" spans="1:10" hidden="1" x14ac:dyDescent="0.2">
      <c r="A2255" t="s">
        <v>271</v>
      </c>
      <c r="B2255" t="str">
        <f>VLOOKUP(Table16[[#This Row],[Metabolite ID]],Table18[],2,FALSE)</f>
        <v>tetradecanedioate</v>
      </c>
      <c r="C2255" t="s">
        <v>1120</v>
      </c>
      <c r="D2255">
        <v>599</v>
      </c>
      <c r="E2255">
        <v>3.0777272717939959E-4</v>
      </c>
      <c r="F2255">
        <v>8.2273248473883218E-2</v>
      </c>
      <c r="G2255">
        <v>0.99701523230134781</v>
      </c>
      <c r="H2255" t="b">
        <v>0</v>
      </c>
      <c r="I2255" t="b">
        <v>0</v>
      </c>
      <c r="J2255" t="b">
        <v>0</v>
      </c>
    </row>
    <row r="2256" spans="1:10" hidden="1" x14ac:dyDescent="0.2">
      <c r="A2256" t="s">
        <v>271</v>
      </c>
      <c r="B2256" t="str">
        <f>VLOOKUP(Table16[[#This Row],[Metabolite ID]],Table18[],2,FALSE)</f>
        <v>tetradecanedioate</v>
      </c>
      <c r="C2256" t="s">
        <v>1121</v>
      </c>
      <c r="D2256">
        <v>599</v>
      </c>
      <c r="E2256">
        <v>6.8679341513433911E-2</v>
      </c>
      <c r="F2256">
        <v>0.27039556363518341</v>
      </c>
      <c r="G2256">
        <v>0.79958609903376843</v>
      </c>
      <c r="H2256" t="b">
        <v>0</v>
      </c>
      <c r="I2256" t="b">
        <v>0</v>
      </c>
      <c r="J2256" t="b">
        <v>0</v>
      </c>
    </row>
    <row r="2257" spans="1:10" hidden="1" x14ac:dyDescent="0.2">
      <c r="A2257" t="s">
        <v>271</v>
      </c>
      <c r="B2257" t="str">
        <f>VLOOKUP(Table16[[#This Row],[Metabolite ID]],Table18[],2,FALSE)</f>
        <v>tetradecanedioate</v>
      </c>
      <c r="C2257" t="s">
        <v>1122</v>
      </c>
      <c r="D2257">
        <v>599</v>
      </c>
      <c r="E2257">
        <v>6.8679341513433911E-2</v>
      </c>
      <c r="F2257">
        <v>0.21072802599786342</v>
      </c>
      <c r="G2257">
        <v>0.74460297924189778</v>
      </c>
      <c r="H2257" t="b">
        <v>0</v>
      </c>
      <c r="I2257" t="b">
        <v>0</v>
      </c>
      <c r="J2257" t="b">
        <v>0</v>
      </c>
    </row>
    <row r="2258" spans="1:10" hidden="1" x14ac:dyDescent="0.2">
      <c r="A2258" t="s">
        <v>271</v>
      </c>
      <c r="B2258" t="str">
        <f>VLOOKUP(Table16[[#This Row],[Metabolite ID]],Table18[],2,FALSE)</f>
        <v>tetradecanedioate</v>
      </c>
      <c r="C2258" t="s">
        <v>1123</v>
      </c>
      <c r="D2258">
        <v>599</v>
      </c>
      <c r="E2258">
        <v>2.7862733309024466E-2</v>
      </c>
      <c r="F2258">
        <v>0.13224978518276945</v>
      </c>
      <c r="G2258">
        <v>0.83320681436476707</v>
      </c>
      <c r="H2258" t="b">
        <v>0</v>
      </c>
      <c r="I2258" t="b">
        <v>0</v>
      </c>
      <c r="J2258" t="b">
        <v>0</v>
      </c>
    </row>
    <row r="2259" spans="1:10" x14ac:dyDescent="0.2">
      <c r="A2259" t="s">
        <v>77</v>
      </c>
      <c r="B2259" t="str">
        <f>VLOOKUP(Table16[[#This Row],[Metabolite ID]],Table18[],2,FALSE)</f>
        <v>retinol (Vitamin A)</v>
      </c>
      <c r="C2259" t="s">
        <v>1116</v>
      </c>
      <c r="D2259">
        <v>599</v>
      </c>
      <c r="E2259">
        <v>0.12646689882265527</v>
      </c>
      <c r="F2259">
        <v>5.3164576291021934E-2</v>
      </c>
      <c r="G2259" s="6">
        <v>1.7369979039844288E-2</v>
      </c>
      <c r="H2259" t="b">
        <v>0</v>
      </c>
      <c r="I2259" t="b">
        <v>0</v>
      </c>
      <c r="J2259" t="b">
        <v>0</v>
      </c>
    </row>
    <row r="2260" spans="1:10" hidden="1" x14ac:dyDescent="0.2">
      <c r="A2260" t="s">
        <v>77</v>
      </c>
      <c r="B2260" t="str">
        <f>VLOOKUP(Table16[[#This Row],[Metabolite ID]],Table18[],2,FALSE)</f>
        <v>retinol (Vitamin A)</v>
      </c>
      <c r="C2260" t="s">
        <v>1117</v>
      </c>
      <c r="D2260">
        <v>599</v>
      </c>
      <c r="E2260">
        <v>0.12646689882265527</v>
      </c>
      <c r="F2260">
        <v>4.7704678012265363E-2</v>
      </c>
      <c r="G2260">
        <v>8.0244889059704252E-3</v>
      </c>
      <c r="H2260" t="b">
        <v>0</v>
      </c>
      <c r="I2260" t="b">
        <v>0</v>
      </c>
      <c r="J2260" t="b">
        <v>0</v>
      </c>
    </row>
    <row r="2261" spans="1:10" hidden="1" x14ac:dyDescent="0.2">
      <c r="A2261" t="s">
        <v>77</v>
      </c>
      <c r="B2261" t="str">
        <f>VLOOKUP(Table16[[#This Row],[Metabolite ID]],Table18[],2,FALSE)</f>
        <v>retinol (Vitamin A)</v>
      </c>
      <c r="C2261" t="s">
        <v>1118</v>
      </c>
      <c r="D2261">
        <v>599</v>
      </c>
      <c r="E2261">
        <v>0.12783506064987402</v>
      </c>
      <c r="F2261">
        <v>4.8258912474414585E-2</v>
      </c>
      <c r="G2261">
        <v>8.074418498325615E-3</v>
      </c>
      <c r="H2261" t="b">
        <v>0</v>
      </c>
      <c r="I2261" t="b">
        <v>0</v>
      </c>
      <c r="J2261" t="b">
        <v>0</v>
      </c>
    </row>
    <row r="2262" spans="1:10" hidden="1" x14ac:dyDescent="0.2">
      <c r="A2262" t="s">
        <v>77</v>
      </c>
      <c r="B2262" t="str">
        <f>VLOOKUP(Table16[[#This Row],[Metabolite ID]],Table18[],2,FALSE)</f>
        <v>retinol (Vitamin A)</v>
      </c>
      <c r="C2262" t="s">
        <v>1119</v>
      </c>
      <c r="D2262">
        <v>599</v>
      </c>
      <c r="E2262">
        <v>0.16083749999999999</v>
      </c>
      <c r="F2262">
        <v>7.362487028665439E-2</v>
      </c>
      <c r="G2262">
        <v>2.8921568706196814E-2</v>
      </c>
      <c r="H2262" t="b">
        <v>0</v>
      </c>
      <c r="I2262" t="b">
        <v>0</v>
      </c>
      <c r="J2262" t="b">
        <v>0</v>
      </c>
    </row>
    <row r="2263" spans="1:10" hidden="1" x14ac:dyDescent="0.2">
      <c r="A2263" t="s">
        <v>77</v>
      </c>
      <c r="B2263" t="str">
        <f>VLOOKUP(Table16[[#This Row],[Metabolite ID]],Table18[],2,FALSE)</f>
        <v>retinol (Vitamin A)</v>
      </c>
      <c r="C2263" t="s">
        <v>1120</v>
      </c>
      <c r="D2263">
        <v>599</v>
      </c>
      <c r="E2263">
        <v>0.16168661529036576</v>
      </c>
      <c r="F2263">
        <v>7.6326007630672238E-2</v>
      </c>
      <c r="G2263">
        <v>3.4143865921145683E-2</v>
      </c>
      <c r="H2263" t="b">
        <v>0</v>
      </c>
      <c r="I2263" t="b">
        <v>0</v>
      </c>
      <c r="J2263" t="b">
        <v>0</v>
      </c>
    </row>
    <row r="2264" spans="1:10" hidden="1" x14ac:dyDescent="0.2">
      <c r="A2264" t="s">
        <v>77</v>
      </c>
      <c r="B2264" t="str">
        <f>VLOOKUP(Table16[[#This Row],[Metabolite ID]],Table18[],2,FALSE)</f>
        <v>retinol (Vitamin A)</v>
      </c>
      <c r="C2264" t="s">
        <v>1121</v>
      </c>
      <c r="D2264">
        <v>599</v>
      </c>
      <c r="E2264">
        <v>0.54251637460799795</v>
      </c>
      <c r="F2264">
        <v>0.30053615822865964</v>
      </c>
      <c r="G2264">
        <v>7.1552223236035384E-2</v>
      </c>
      <c r="H2264" t="b">
        <v>0</v>
      </c>
      <c r="I2264" t="b">
        <v>0</v>
      </c>
      <c r="J2264" t="b">
        <v>0</v>
      </c>
    </row>
    <row r="2265" spans="1:10" hidden="1" x14ac:dyDescent="0.2">
      <c r="A2265" t="s">
        <v>77</v>
      </c>
      <c r="B2265" t="str">
        <f>VLOOKUP(Table16[[#This Row],[Metabolite ID]],Table18[],2,FALSE)</f>
        <v>retinol (Vitamin A)</v>
      </c>
      <c r="C2265" t="s">
        <v>1122</v>
      </c>
      <c r="D2265">
        <v>599</v>
      </c>
      <c r="E2265">
        <v>0.41776256928729438</v>
      </c>
      <c r="F2265">
        <v>0.23205196547172849</v>
      </c>
      <c r="G2265">
        <v>7.2317497875509062E-2</v>
      </c>
      <c r="H2265" t="b">
        <v>0</v>
      </c>
      <c r="I2265" t="b">
        <v>0</v>
      </c>
      <c r="J2265" t="b">
        <v>0</v>
      </c>
    </row>
    <row r="2266" spans="1:10" hidden="1" x14ac:dyDescent="0.2">
      <c r="A2266" t="s">
        <v>77</v>
      </c>
      <c r="B2266" t="str">
        <f>VLOOKUP(Table16[[#This Row],[Metabolite ID]],Table18[],2,FALSE)</f>
        <v>retinol (Vitamin A)</v>
      </c>
      <c r="C2266" t="s">
        <v>1123</v>
      </c>
      <c r="D2266">
        <v>599</v>
      </c>
      <c r="E2266">
        <v>9.5484203872076484E-2</v>
      </c>
      <c r="F2266">
        <v>0.14739581750049688</v>
      </c>
      <c r="G2266">
        <v>0.51735812324898878</v>
      </c>
      <c r="H2266" t="b">
        <v>0</v>
      </c>
      <c r="I2266" t="b">
        <v>0</v>
      </c>
      <c r="J2266" t="b">
        <v>0</v>
      </c>
    </row>
    <row r="2267" spans="1:10" x14ac:dyDescent="0.2">
      <c r="A2267" t="s">
        <v>208</v>
      </c>
      <c r="B2267" t="str">
        <f>VLOOKUP(Table16[[#This Row],[Metabolite ID]],Table18[],2,FALSE)</f>
        <v>isobutyrylcarnitine</v>
      </c>
      <c r="C2267" t="s">
        <v>1116</v>
      </c>
      <c r="D2267">
        <v>599</v>
      </c>
      <c r="E2267">
        <v>-0.11523173249503292</v>
      </c>
      <c r="F2267">
        <v>4.8642638197284531E-2</v>
      </c>
      <c r="G2267" s="6">
        <v>1.7838908053128526E-2</v>
      </c>
      <c r="H2267" t="b">
        <v>0</v>
      </c>
      <c r="I2267" t="b">
        <v>0</v>
      </c>
      <c r="J2267" t="b">
        <v>0</v>
      </c>
    </row>
    <row r="2268" spans="1:10" hidden="1" x14ac:dyDescent="0.2">
      <c r="A2268" t="s">
        <v>208</v>
      </c>
      <c r="B2268" t="str">
        <f>VLOOKUP(Table16[[#This Row],[Metabolite ID]],Table18[],2,FALSE)</f>
        <v>isobutyrylcarnitine</v>
      </c>
      <c r="C2268" t="s">
        <v>1117</v>
      </c>
      <c r="D2268">
        <v>599</v>
      </c>
      <c r="E2268">
        <v>-0.11523173249503292</v>
      </c>
      <c r="F2268">
        <v>4.7857779326750081E-2</v>
      </c>
      <c r="G2268">
        <v>1.6049180259385336E-2</v>
      </c>
      <c r="H2268" t="b">
        <v>0</v>
      </c>
      <c r="I2268" t="b">
        <v>0</v>
      </c>
      <c r="J2268" t="b">
        <v>0</v>
      </c>
    </row>
    <row r="2269" spans="1:10" hidden="1" x14ac:dyDescent="0.2">
      <c r="A2269" t="s">
        <v>208</v>
      </c>
      <c r="B2269" t="str">
        <f>VLOOKUP(Table16[[#This Row],[Metabolite ID]],Table18[],2,FALSE)</f>
        <v>isobutyrylcarnitine</v>
      </c>
      <c r="C2269" t="s">
        <v>1118</v>
      </c>
      <c r="D2269">
        <v>599</v>
      </c>
      <c r="E2269">
        <v>-0.11494545139974813</v>
      </c>
      <c r="F2269">
        <v>4.8311669643449191E-2</v>
      </c>
      <c r="G2269">
        <v>1.7347992308013389E-2</v>
      </c>
      <c r="H2269" t="b">
        <v>0</v>
      </c>
      <c r="I2269" t="b">
        <v>0</v>
      </c>
      <c r="J2269" t="b">
        <v>0</v>
      </c>
    </row>
    <row r="2270" spans="1:10" hidden="1" x14ac:dyDescent="0.2">
      <c r="A2270" t="s">
        <v>208</v>
      </c>
      <c r="B2270" t="str">
        <f>VLOOKUP(Table16[[#This Row],[Metabolite ID]],Table18[],2,FALSE)</f>
        <v>isobutyrylcarnitine</v>
      </c>
      <c r="C2270" t="s">
        <v>1119</v>
      </c>
      <c r="D2270">
        <v>599</v>
      </c>
      <c r="E2270">
        <v>-0.11822816901408451</v>
      </c>
      <c r="F2270">
        <v>7.5448076368355613E-2</v>
      </c>
      <c r="G2270">
        <v>0.11711149028906201</v>
      </c>
      <c r="H2270" t="b">
        <v>0</v>
      </c>
      <c r="I2270" t="b">
        <v>0</v>
      </c>
      <c r="J2270" t="b">
        <v>0</v>
      </c>
    </row>
    <row r="2271" spans="1:10" hidden="1" x14ac:dyDescent="0.2">
      <c r="A2271" t="s">
        <v>208</v>
      </c>
      <c r="B2271" t="str">
        <f>VLOOKUP(Table16[[#This Row],[Metabolite ID]],Table18[],2,FALSE)</f>
        <v>isobutyrylcarnitine</v>
      </c>
      <c r="C2271" t="s">
        <v>1120</v>
      </c>
      <c r="D2271">
        <v>599</v>
      </c>
      <c r="E2271">
        <v>-0.1122196940763934</v>
      </c>
      <c r="F2271">
        <v>7.5870457483902906E-2</v>
      </c>
      <c r="G2271">
        <v>0.13911464540808269</v>
      </c>
      <c r="H2271" t="b">
        <v>0</v>
      </c>
      <c r="I2271" t="b">
        <v>0</v>
      </c>
      <c r="J2271" t="b">
        <v>0</v>
      </c>
    </row>
    <row r="2272" spans="1:10" hidden="1" x14ac:dyDescent="0.2">
      <c r="A2272" t="s">
        <v>208</v>
      </c>
      <c r="B2272" t="str">
        <f>VLOOKUP(Table16[[#This Row],[Metabolite ID]],Table18[],2,FALSE)</f>
        <v>isobutyrylcarnitine</v>
      </c>
      <c r="C2272" t="s">
        <v>1121</v>
      </c>
      <c r="D2272">
        <v>599</v>
      </c>
      <c r="E2272">
        <v>-0.16958571916136922</v>
      </c>
      <c r="F2272">
        <v>0.26749663323759409</v>
      </c>
      <c r="G2272">
        <v>0.526340677474046</v>
      </c>
      <c r="H2272" t="b">
        <v>0</v>
      </c>
      <c r="I2272" t="b">
        <v>0</v>
      </c>
      <c r="J2272" t="b">
        <v>0</v>
      </c>
    </row>
    <row r="2273" spans="1:10" hidden="1" x14ac:dyDescent="0.2">
      <c r="A2273" t="s">
        <v>208</v>
      </c>
      <c r="B2273" t="str">
        <f>VLOOKUP(Table16[[#This Row],[Metabolite ID]],Table18[],2,FALSE)</f>
        <v>isobutyrylcarnitine</v>
      </c>
      <c r="C2273" t="s">
        <v>1122</v>
      </c>
      <c r="D2273">
        <v>599</v>
      </c>
      <c r="E2273">
        <v>-0.12551362732954718</v>
      </c>
      <c r="F2273">
        <v>0.19785490236128217</v>
      </c>
      <c r="G2273">
        <v>0.52608062047961535</v>
      </c>
      <c r="H2273" t="b">
        <v>0</v>
      </c>
      <c r="I2273" t="b">
        <v>0</v>
      </c>
      <c r="J2273" t="b">
        <v>0</v>
      </c>
    </row>
    <row r="2274" spans="1:10" hidden="1" x14ac:dyDescent="0.2">
      <c r="A2274" t="s">
        <v>208</v>
      </c>
      <c r="B2274" t="str">
        <f>VLOOKUP(Table16[[#This Row],[Metabolite ID]],Table18[],2,FALSE)</f>
        <v>isobutyrylcarnitine</v>
      </c>
      <c r="C2274" t="s">
        <v>1123</v>
      </c>
      <c r="D2274">
        <v>599</v>
      </c>
      <c r="E2274">
        <v>-6.5554026386230868E-3</v>
      </c>
      <c r="F2274">
        <v>0.13477348331344158</v>
      </c>
      <c r="G2274">
        <v>0.96122233913561517</v>
      </c>
      <c r="H2274" t="b">
        <v>0</v>
      </c>
      <c r="I2274" t="b">
        <v>0</v>
      </c>
      <c r="J2274" t="b">
        <v>0</v>
      </c>
    </row>
    <row r="2275" spans="1:10" x14ac:dyDescent="0.2">
      <c r="A2275" t="s">
        <v>127</v>
      </c>
      <c r="B2275" t="str">
        <f>VLOOKUP(Table16[[#This Row],[Metabolite ID]],Table18[],2,FALSE)</f>
        <v>1-palmitoyl-2-oleoyl-GPE (16:0/18:1)</v>
      </c>
      <c r="C2275" t="s">
        <v>1116</v>
      </c>
      <c r="D2275">
        <v>599</v>
      </c>
      <c r="E2275">
        <v>0.11833736520540708</v>
      </c>
      <c r="F2275">
        <v>5.0025277145185169E-2</v>
      </c>
      <c r="G2275" s="6">
        <v>1.8003243247604855E-2</v>
      </c>
      <c r="H2275" t="b">
        <v>0</v>
      </c>
      <c r="I2275" t="b">
        <v>0</v>
      </c>
      <c r="J2275" t="b">
        <v>0</v>
      </c>
    </row>
    <row r="2276" spans="1:10" hidden="1" x14ac:dyDescent="0.2">
      <c r="A2276" t="s">
        <v>127</v>
      </c>
      <c r="B2276" t="str">
        <f>VLOOKUP(Table16[[#This Row],[Metabolite ID]],Table18[],2,FALSE)</f>
        <v>1-palmitoyl-2-oleoyl-GPE (16:0/18:1)</v>
      </c>
      <c r="C2276" t="s">
        <v>1117</v>
      </c>
      <c r="D2276">
        <v>599</v>
      </c>
      <c r="E2276">
        <v>0.11833736520540708</v>
      </c>
      <c r="F2276">
        <v>4.9037654250824299E-2</v>
      </c>
      <c r="G2276">
        <v>1.5813406996626211E-2</v>
      </c>
      <c r="H2276" t="b">
        <v>0</v>
      </c>
      <c r="I2276" t="b">
        <v>0</v>
      </c>
      <c r="J2276" t="b">
        <v>0</v>
      </c>
    </row>
    <row r="2277" spans="1:10" hidden="1" x14ac:dyDescent="0.2">
      <c r="A2277" t="s">
        <v>127</v>
      </c>
      <c r="B2277" t="str">
        <f>VLOOKUP(Table16[[#This Row],[Metabolite ID]],Table18[],2,FALSE)</f>
        <v>1-palmitoyl-2-oleoyl-GPE (16:0/18:1)</v>
      </c>
      <c r="C2277" t="s">
        <v>1118</v>
      </c>
      <c r="D2277">
        <v>599</v>
      </c>
      <c r="E2277">
        <v>0.11979045347831134</v>
      </c>
      <c r="F2277">
        <v>4.9518789941668306E-2</v>
      </c>
      <c r="G2277">
        <v>1.5559352057452366E-2</v>
      </c>
      <c r="H2277" t="b">
        <v>0</v>
      </c>
      <c r="I2277" t="b">
        <v>0</v>
      </c>
      <c r="J2277" t="b">
        <v>0</v>
      </c>
    </row>
    <row r="2278" spans="1:10" hidden="1" x14ac:dyDescent="0.2">
      <c r="A2278" t="s">
        <v>127</v>
      </c>
      <c r="B2278" t="str">
        <f>VLOOKUP(Table16[[#This Row],[Metabolite ID]],Table18[],2,FALSE)</f>
        <v>1-palmitoyl-2-oleoyl-GPE (16:0/18:1)</v>
      </c>
      <c r="C2278" t="s">
        <v>1119</v>
      </c>
      <c r="D2278">
        <v>599</v>
      </c>
      <c r="E2278">
        <v>0.16416050420168066</v>
      </c>
      <c r="F2278">
        <v>7.4960802263171727E-2</v>
      </c>
      <c r="G2278">
        <v>2.8527771009196075E-2</v>
      </c>
      <c r="H2278" t="b">
        <v>0</v>
      </c>
      <c r="I2278" t="b">
        <v>0</v>
      </c>
      <c r="J2278" t="b">
        <v>0</v>
      </c>
    </row>
    <row r="2279" spans="1:10" hidden="1" x14ac:dyDescent="0.2">
      <c r="A2279" t="s">
        <v>127</v>
      </c>
      <c r="B2279" t="str">
        <f>VLOOKUP(Table16[[#This Row],[Metabolite ID]],Table18[],2,FALSE)</f>
        <v>1-palmitoyl-2-oleoyl-GPE (16:0/18:1)</v>
      </c>
      <c r="C2279" t="s">
        <v>1120</v>
      </c>
      <c r="D2279">
        <v>599</v>
      </c>
      <c r="E2279">
        <v>0.14747105180731251</v>
      </c>
      <c r="F2279">
        <v>7.7813997635491142E-2</v>
      </c>
      <c r="G2279">
        <v>5.8069376213252817E-2</v>
      </c>
      <c r="H2279" t="b">
        <v>0</v>
      </c>
      <c r="I2279" t="b">
        <v>0</v>
      </c>
      <c r="J2279" t="b">
        <v>0</v>
      </c>
    </row>
    <row r="2280" spans="1:10" hidden="1" x14ac:dyDescent="0.2">
      <c r="A2280" t="s">
        <v>127</v>
      </c>
      <c r="B2280" t="str">
        <f>VLOOKUP(Table16[[#This Row],[Metabolite ID]],Table18[],2,FALSE)</f>
        <v>1-palmitoyl-2-oleoyl-GPE (16:0/18:1)</v>
      </c>
      <c r="C2280" t="s">
        <v>1121</v>
      </c>
      <c r="D2280">
        <v>599</v>
      </c>
      <c r="E2280">
        <v>0.32946220659231606</v>
      </c>
      <c r="F2280">
        <v>0.30345343896570326</v>
      </c>
      <c r="G2280">
        <v>0.2780451140951487</v>
      </c>
      <c r="H2280" t="b">
        <v>0</v>
      </c>
      <c r="I2280" t="b">
        <v>0</v>
      </c>
      <c r="J2280" t="b">
        <v>0</v>
      </c>
    </row>
    <row r="2281" spans="1:10" hidden="1" x14ac:dyDescent="0.2">
      <c r="A2281" t="s">
        <v>127</v>
      </c>
      <c r="B2281" t="str">
        <f>VLOOKUP(Table16[[#This Row],[Metabolite ID]],Table18[],2,FALSE)</f>
        <v>1-palmitoyl-2-oleoyl-GPE (16:0/18:1)</v>
      </c>
      <c r="C2281" t="s">
        <v>1122</v>
      </c>
      <c r="D2281">
        <v>599</v>
      </c>
      <c r="E2281">
        <v>0.32946220659231606</v>
      </c>
      <c r="F2281">
        <v>0.24511510441769921</v>
      </c>
      <c r="G2281">
        <v>0.17942179514607973</v>
      </c>
      <c r="H2281" t="b">
        <v>0</v>
      </c>
      <c r="I2281" t="b">
        <v>0</v>
      </c>
      <c r="J2281" t="b">
        <v>0</v>
      </c>
    </row>
    <row r="2282" spans="1:10" hidden="1" x14ac:dyDescent="0.2">
      <c r="A2282" t="s">
        <v>127</v>
      </c>
      <c r="B2282" t="str">
        <f>VLOOKUP(Table16[[#This Row],[Metabolite ID]],Table18[],2,FALSE)</f>
        <v>1-palmitoyl-2-oleoyl-GPE (16:0/18:1)</v>
      </c>
      <c r="C2282" t="s">
        <v>1123</v>
      </c>
      <c r="D2282">
        <v>599</v>
      </c>
      <c r="E2282">
        <v>8.8726665112668343E-2</v>
      </c>
      <c r="F2282">
        <v>0.13867665292520223</v>
      </c>
      <c r="G2282">
        <v>0.52254178451578148</v>
      </c>
      <c r="H2282" t="b">
        <v>0</v>
      </c>
      <c r="I2282" t="b">
        <v>0</v>
      </c>
      <c r="J2282" t="b">
        <v>0</v>
      </c>
    </row>
    <row r="2283" spans="1:10" x14ac:dyDescent="0.2">
      <c r="A2283" t="s">
        <v>687</v>
      </c>
      <c r="B2283" t="str">
        <f>VLOOKUP(Table16[[#This Row],[Metabolite ID]],Table18[],2,FALSE)</f>
        <v>1-(1-enyl-stearoyl)-2-arachidonoyl-GPC (P-18:0/20:4)</v>
      </c>
      <c r="C2283" t="s">
        <v>1116</v>
      </c>
      <c r="D2283">
        <v>599</v>
      </c>
      <c r="E2283">
        <v>-0.11291729419654573</v>
      </c>
      <c r="F2283">
        <v>4.7962796077952723E-2</v>
      </c>
      <c r="G2283" s="6">
        <v>1.8559205966903646E-2</v>
      </c>
      <c r="H2283" t="b">
        <v>0</v>
      </c>
      <c r="I2283" t="b">
        <v>0</v>
      </c>
      <c r="J2283" t="b">
        <v>0</v>
      </c>
    </row>
    <row r="2284" spans="1:10" hidden="1" x14ac:dyDescent="0.2">
      <c r="A2284" t="s">
        <v>687</v>
      </c>
      <c r="B2284" t="str">
        <f>VLOOKUP(Table16[[#This Row],[Metabolite ID]],Table18[],2,FALSE)</f>
        <v>1-(1-enyl-stearoyl)-2-arachidonoyl-GPC (P-18:0/20:4)</v>
      </c>
      <c r="C2284" t="s">
        <v>1117</v>
      </c>
      <c r="D2284">
        <v>599</v>
      </c>
      <c r="E2284">
        <v>-0.11291729419654573</v>
      </c>
      <c r="F2284">
        <v>4.7962796077952723E-2</v>
      </c>
      <c r="G2284">
        <v>1.8559205966903646E-2</v>
      </c>
      <c r="H2284" t="b">
        <v>0</v>
      </c>
      <c r="I2284" t="b">
        <v>0</v>
      </c>
      <c r="J2284" t="b">
        <v>0</v>
      </c>
    </row>
    <row r="2285" spans="1:10" hidden="1" x14ac:dyDescent="0.2">
      <c r="A2285" t="s">
        <v>687</v>
      </c>
      <c r="B2285" t="str">
        <f>VLOOKUP(Table16[[#This Row],[Metabolite ID]],Table18[],2,FALSE)</f>
        <v>1-(1-enyl-stearoyl)-2-arachidonoyl-GPC (P-18:0/20:4)</v>
      </c>
      <c r="C2285" t="s">
        <v>1118</v>
      </c>
      <c r="D2285">
        <v>599</v>
      </c>
      <c r="E2285">
        <v>-0.11264906536608649</v>
      </c>
      <c r="F2285">
        <v>4.8407315436181514E-2</v>
      </c>
      <c r="G2285">
        <v>1.9959502056427519E-2</v>
      </c>
      <c r="H2285" t="b">
        <v>0</v>
      </c>
      <c r="I2285" t="b">
        <v>0</v>
      </c>
      <c r="J2285" t="b">
        <v>0</v>
      </c>
    </row>
    <row r="2286" spans="1:10" hidden="1" x14ac:dyDescent="0.2">
      <c r="A2286" t="s">
        <v>687</v>
      </c>
      <c r="B2286" t="str">
        <f>VLOOKUP(Table16[[#This Row],[Metabolite ID]],Table18[],2,FALSE)</f>
        <v>1-(1-enyl-stearoyl)-2-arachidonoyl-GPC (P-18:0/20:4)</v>
      </c>
      <c r="C2286" t="s">
        <v>1119</v>
      </c>
      <c r="D2286">
        <v>599</v>
      </c>
      <c r="E2286">
        <v>-7.8375781249999998E-2</v>
      </c>
      <c r="F2286">
        <v>7.264981836161391E-2</v>
      </c>
      <c r="G2286">
        <v>0.28066979266857367</v>
      </c>
      <c r="H2286" t="b">
        <v>0</v>
      </c>
      <c r="I2286" t="b">
        <v>0</v>
      </c>
      <c r="J2286" t="b">
        <v>0</v>
      </c>
    </row>
    <row r="2287" spans="1:10" hidden="1" x14ac:dyDescent="0.2">
      <c r="A2287" t="s">
        <v>687</v>
      </c>
      <c r="B2287" t="str">
        <f>VLOOKUP(Table16[[#This Row],[Metabolite ID]],Table18[],2,FALSE)</f>
        <v>1-(1-enyl-stearoyl)-2-arachidonoyl-GPC (P-18:0/20:4)</v>
      </c>
      <c r="C2287" t="s">
        <v>1120</v>
      </c>
      <c r="D2287">
        <v>599</v>
      </c>
      <c r="E2287">
        <v>-2.4849929460581018E-2</v>
      </c>
      <c r="F2287">
        <v>8.344462049978639E-2</v>
      </c>
      <c r="G2287">
        <v>0.76585470340060291</v>
      </c>
      <c r="H2287" t="b">
        <v>0</v>
      </c>
      <c r="I2287" t="b">
        <v>0</v>
      </c>
      <c r="J2287" t="b">
        <v>0</v>
      </c>
    </row>
    <row r="2288" spans="1:10" hidden="1" x14ac:dyDescent="0.2">
      <c r="A2288" t="s">
        <v>687</v>
      </c>
      <c r="B2288" t="str">
        <f>VLOOKUP(Table16[[#This Row],[Metabolite ID]],Table18[],2,FALSE)</f>
        <v>1-(1-enyl-stearoyl)-2-arachidonoyl-GPC (P-18:0/20:4)</v>
      </c>
      <c r="C2288" t="s">
        <v>1121</v>
      </c>
      <c r="D2288">
        <v>599</v>
      </c>
      <c r="E2288">
        <v>9.0690006988477734E-2</v>
      </c>
      <c r="F2288">
        <v>0.26201946512885166</v>
      </c>
      <c r="G2288">
        <v>0.72937476114487887</v>
      </c>
      <c r="H2288" t="b">
        <v>0</v>
      </c>
      <c r="I2288" t="b">
        <v>0</v>
      </c>
      <c r="J2288" t="b">
        <v>0</v>
      </c>
    </row>
    <row r="2289" spans="1:10" hidden="1" x14ac:dyDescent="0.2">
      <c r="A2289" t="s">
        <v>687</v>
      </c>
      <c r="B2289" t="str">
        <f>VLOOKUP(Table16[[#This Row],[Metabolite ID]],Table18[],2,FALSE)</f>
        <v>1-(1-enyl-stearoyl)-2-arachidonoyl-GPC (P-18:0/20:4)</v>
      </c>
      <c r="C2289" t="s">
        <v>1122</v>
      </c>
      <c r="D2289">
        <v>599</v>
      </c>
      <c r="E2289">
        <v>4.6862478860993484E-2</v>
      </c>
      <c r="F2289">
        <v>0.17799554375512167</v>
      </c>
      <c r="G2289">
        <v>0.79242627609106397</v>
      </c>
      <c r="H2289" t="b">
        <v>0</v>
      </c>
      <c r="I2289" t="b">
        <v>0</v>
      </c>
      <c r="J2289" t="b">
        <v>0</v>
      </c>
    </row>
    <row r="2290" spans="1:10" hidden="1" x14ac:dyDescent="0.2">
      <c r="A2290" t="s">
        <v>687</v>
      </c>
      <c r="B2290" t="str">
        <f>VLOOKUP(Table16[[#This Row],[Metabolite ID]],Table18[],2,FALSE)</f>
        <v>1-(1-enyl-stearoyl)-2-arachidonoyl-GPC (P-18:0/20:4)</v>
      </c>
      <c r="C2290" t="s">
        <v>1123</v>
      </c>
      <c r="D2290">
        <v>599</v>
      </c>
      <c r="E2290">
        <v>-0.13578650762977643</v>
      </c>
      <c r="F2290">
        <v>0.13289006107720447</v>
      </c>
      <c r="G2290">
        <v>0.3072914230396796</v>
      </c>
      <c r="H2290" t="b">
        <v>0</v>
      </c>
      <c r="I2290" t="b">
        <v>0</v>
      </c>
      <c r="J2290" t="b">
        <v>0</v>
      </c>
    </row>
    <row r="2291" spans="1:10" x14ac:dyDescent="0.2">
      <c r="A2291" t="s">
        <v>497</v>
      </c>
      <c r="B2291" t="str">
        <f>VLOOKUP(Table16[[#This Row],[Metabolite ID]],Table18[],2,FALSE)</f>
        <v>X - 16935</v>
      </c>
      <c r="C2291" t="s">
        <v>1116</v>
      </c>
      <c r="D2291">
        <v>599</v>
      </c>
      <c r="E2291">
        <v>0.11603689342453768</v>
      </c>
      <c r="F2291">
        <v>4.9621567871951808E-2</v>
      </c>
      <c r="G2291" s="6">
        <v>1.9364607868568907E-2</v>
      </c>
      <c r="H2291" t="b">
        <v>0</v>
      </c>
      <c r="I2291" t="b">
        <v>0</v>
      </c>
      <c r="J2291" t="b">
        <v>0</v>
      </c>
    </row>
    <row r="2292" spans="1:10" hidden="1" x14ac:dyDescent="0.2">
      <c r="A2292" t="s">
        <v>497</v>
      </c>
      <c r="B2292" t="str">
        <f>VLOOKUP(Table16[[#This Row],[Metabolite ID]],Table18[],2,FALSE)</f>
        <v>X - 16935</v>
      </c>
      <c r="C2292" t="s">
        <v>1117</v>
      </c>
      <c r="D2292">
        <v>599</v>
      </c>
      <c r="E2292">
        <v>0.11603689342453768</v>
      </c>
      <c r="F2292">
        <v>4.7986194281516389E-2</v>
      </c>
      <c r="G2292">
        <v>1.5600468738726427E-2</v>
      </c>
      <c r="H2292" t="b">
        <v>0</v>
      </c>
      <c r="I2292" t="b">
        <v>0</v>
      </c>
      <c r="J2292" t="b">
        <v>0</v>
      </c>
    </row>
    <row r="2293" spans="1:10" hidden="1" x14ac:dyDescent="0.2">
      <c r="A2293" t="s">
        <v>497</v>
      </c>
      <c r="B2293" t="str">
        <f>VLOOKUP(Table16[[#This Row],[Metabolite ID]],Table18[],2,FALSE)</f>
        <v>X - 16935</v>
      </c>
      <c r="C2293" t="s">
        <v>1118</v>
      </c>
      <c r="D2293">
        <v>599</v>
      </c>
      <c r="E2293">
        <v>0.11726427460682137</v>
      </c>
      <c r="F2293">
        <v>4.8467515953105708E-2</v>
      </c>
      <c r="G2293">
        <v>1.5544400381045587E-2</v>
      </c>
      <c r="H2293" t="b">
        <v>0</v>
      </c>
      <c r="I2293" t="b">
        <v>0</v>
      </c>
      <c r="J2293" t="b">
        <v>0</v>
      </c>
    </row>
    <row r="2294" spans="1:10" hidden="1" x14ac:dyDescent="0.2">
      <c r="A2294" t="s">
        <v>497</v>
      </c>
      <c r="B2294" t="str">
        <f>VLOOKUP(Table16[[#This Row],[Metabolite ID]],Table18[],2,FALSE)</f>
        <v>X - 16935</v>
      </c>
      <c r="C2294" t="s">
        <v>1119</v>
      </c>
      <c r="D2294">
        <v>599</v>
      </c>
      <c r="E2294">
        <v>0.10735047619047618</v>
      </c>
      <c r="F2294">
        <v>7.1534729239853337E-2</v>
      </c>
      <c r="G2294">
        <v>0.13343929360449353</v>
      </c>
      <c r="H2294" t="b">
        <v>0</v>
      </c>
      <c r="I2294" t="b">
        <v>0</v>
      </c>
      <c r="J2294" t="b">
        <v>0</v>
      </c>
    </row>
    <row r="2295" spans="1:10" hidden="1" x14ac:dyDescent="0.2">
      <c r="A2295" t="s">
        <v>497</v>
      </c>
      <c r="B2295" t="str">
        <f>VLOOKUP(Table16[[#This Row],[Metabolite ID]],Table18[],2,FALSE)</f>
        <v>X - 16935</v>
      </c>
      <c r="C2295" t="s">
        <v>1120</v>
      </c>
      <c r="D2295">
        <v>599</v>
      </c>
      <c r="E2295">
        <v>0.10501374761108377</v>
      </c>
      <c r="F2295">
        <v>7.8031678958159559E-2</v>
      </c>
      <c r="G2295">
        <v>0.17837234161956234</v>
      </c>
      <c r="H2295" t="b">
        <v>0</v>
      </c>
      <c r="I2295" t="b">
        <v>0</v>
      </c>
      <c r="J2295" t="b">
        <v>0</v>
      </c>
    </row>
    <row r="2296" spans="1:10" hidden="1" x14ac:dyDescent="0.2">
      <c r="A2296" t="s">
        <v>497</v>
      </c>
      <c r="B2296" t="str">
        <f>VLOOKUP(Table16[[#This Row],[Metabolite ID]],Table18[],2,FALSE)</f>
        <v>X - 16935</v>
      </c>
      <c r="C2296" t="s">
        <v>1121</v>
      </c>
      <c r="D2296">
        <v>599</v>
      </c>
      <c r="E2296">
        <v>0.11563707112290889</v>
      </c>
      <c r="F2296">
        <v>0.28935510952902388</v>
      </c>
      <c r="G2296">
        <v>0.68956643477253288</v>
      </c>
      <c r="H2296" t="b">
        <v>0</v>
      </c>
      <c r="I2296" t="b">
        <v>0</v>
      </c>
      <c r="J2296" t="b">
        <v>0</v>
      </c>
    </row>
    <row r="2297" spans="1:10" hidden="1" x14ac:dyDescent="0.2">
      <c r="A2297" t="s">
        <v>497</v>
      </c>
      <c r="B2297" t="str">
        <f>VLOOKUP(Table16[[#This Row],[Metabolite ID]],Table18[],2,FALSE)</f>
        <v>X - 16935</v>
      </c>
      <c r="C2297" t="s">
        <v>1122</v>
      </c>
      <c r="D2297">
        <v>599</v>
      </c>
      <c r="E2297">
        <v>0.18297716701510058</v>
      </c>
      <c r="F2297">
        <v>0.21300126157935156</v>
      </c>
      <c r="G2297">
        <v>0.39066120045350916</v>
      </c>
      <c r="H2297" t="b">
        <v>0</v>
      </c>
      <c r="I2297" t="b">
        <v>0</v>
      </c>
      <c r="J2297" t="b">
        <v>0</v>
      </c>
    </row>
    <row r="2298" spans="1:10" hidden="1" x14ac:dyDescent="0.2">
      <c r="A2298" t="s">
        <v>497</v>
      </c>
      <c r="B2298" t="str">
        <f>VLOOKUP(Table16[[#This Row],[Metabolite ID]],Table18[],2,FALSE)</f>
        <v>X - 16935</v>
      </c>
      <c r="C2298" t="s">
        <v>1123</v>
      </c>
      <c r="D2298">
        <v>599</v>
      </c>
      <c r="E2298">
        <v>6.1328952298703089E-2</v>
      </c>
      <c r="F2298">
        <v>0.13750113546452108</v>
      </c>
      <c r="G2298">
        <v>0.65574086034922718</v>
      </c>
      <c r="H2298" t="b">
        <v>0</v>
      </c>
      <c r="I2298" t="b">
        <v>0</v>
      </c>
      <c r="J2298" t="b">
        <v>0</v>
      </c>
    </row>
    <row r="2299" spans="1:10" x14ac:dyDescent="0.2">
      <c r="A2299" t="s">
        <v>293</v>
      </c>
      <c r="B2299" t="str">
        <f>VLOOKUP(Table16[[#This Row],[Metabolite ID]],Table18[],2,FALSE)</f>
        <v>gamma-glutamyl-2-aminobutyrate</v>
      </c>
      <c r="C2299" t="s">
        <v>1116</v>
      </c>
      <c r="D2299">
        <v>599</v>
      </c>
      <c r="E2299">
        <v>-0.11414167880860468</v>
      </c>
      <c r="F2299">
        <v>4.9124756619171712E-2</v>
      </c>
      <c r="G2299" s="6">
        <v>2.0151972539511478E-2</v>
      </c>
      <c r="H2299" t="b">
        <v>0</v>
      </c>
      <c r="I2299" t="b">
        <v>0</v>
      </c>
      <c r="J2299" t="b">
        <v>0</v>
      </c>
    </row>
    <row r="2300" spans="1:10" hidden="1" x14ac:dyDescent="0.2">
      <c r="A2300" t="s">
        <v>293</v>
      </c>
      <c r="B2300" t="str">
        <f>VLOOKUP(Table16[[#This Row],[Metabolite ID]],Table18[],2,FALSE)</f>
        <v>gamma-glutamyl-2-aminobutyrate</v>
      </c>
      <c r="C2300" t="s">
        <v>1117</v>
      </c>
      <c r="D2300">
        <v>599</v>
      </c>
      <c r="E2300">
        <v>-0.11414167880860468</v>
      </c>
      <c r="F2300">
        <v>4.8578528486107997E-2</v>
      </c>
      <c r="G2300">
        <v>1.8791965403505386E-2</v>
      </c>
      <c r="H2300" t="b">
        <v>0</v>
      </c>
      <c r="I2300" t="b">
        <v>0</v>
      </c>
      <c r="J2300" t="b">
        <v>0</v>
      </c>
    </row>
    <row r="2301" spans="1:10" hidden="1" x14ac:dyDescent="0.2">
      <c r="A2301" t="s">
        <v>293</v>
      </c>
      <c r="B2301" t="str">
        <f>VLOOKUP(Table16[[#This Row],[Metabolite ID]],Table18[],2,FALSE)</f>
        <v>gamma-glutamyl-2-aminobutyrate</v>
      </c>
      <c r="C2301" t="s">
        <v>1118</v>
      </c>
      <c r="D2301">
        <v>599</v>
      </c>
      <c r="E2301">
        <v>-0.11387222728003601</v>
      </c>
      <c r="F2301">
        <v>4.9045847126193351E-2</v>
      </c>
      <c r="G2301">
        <v>2.0246366115408487E-2</v>
      </c>
      <c r="H2301" t="b">
        <v>0</v>
      </c>
      <c r="I2301" t="b">
        <v>0</v>
      </c>
      <c r="J2301" t="b">
        <v>0</v>
      </c>
    </row>
    <row r="2302" spans="1:10" hidden="1" x14ac:dyDescent="0.2">
      <c r="A2302" t="s">
        <v>293</v>
      </c>
      <c r="B2302" t="str">
        <f>VLOOKUP(Table16[[#This Row],[Metabolite ID]],Table18[],2,FALSE)</f>
        <v>gamma-glutamyl-2-aminobutyrate</v>
      </c>
      <c r="C2302" t="s">
        <v>1119</v>
      </c>
      <c r="D2302">
        <v>599</v>
      </c>
      <c r="E2302">
        <v>-0.15786603773584906</v>
      </c>
      <c r="F2302">
        <v>7.3671540703969265E-2</v>
      </c>
      <c r="G2302">
        <v>3.212626061095842E-2</v>
      </c>
      <c r="H2302" t="b">
        <v>0</v>
      </c>
      <c r="I2302" t="b">
        <v>0</v>
      </c>
      <c r="J2302" t="b">
        <v>0</v>
      </c>
    </row>
    <row r="2303" spans="1:10" hidden="1" x14ac:dyDescent="0.2">
      <c r="A2303" t="s">
        <v>293</v>
      </c>
      <c r="B2303" t="str">
        <f>VLOOKUP(Table16[[#This Row],[Metabolite ID]],Table18[],2,FALSE)</f>
        <v>gamma-glutamyl-2-aminobutyrate</v>
      </c>
      <c r="C2303" t="s">
        <v>1120</v>
      </c>
      <c r="D2303">
        <v>599</v>
      </c>
      <c r="E2303">
        <v>-0.10482254225203148</v>
      </c>
      <c r="F2303">
        <v>8.2937579916238457E-2</v>
      </c>
      <c r="G2303">
        <v>0.20627572539122505</v>
      </c>
      <c r="H2303" t="b">
        <v>0</v>
      </c>
      <c r="I2303" t="b">
        <v>0</v>
      </c>
      <c r="J2303" t="b">
        <v>0</v>
      </c>
    </row>
    <row r="2304" spans="1:10" hidden="1" x14ac:dyDescent="0.2">
      <c r="A2304" t="s">
        <v>293</v>
      </c>
      <c r="B2304" t="str">
        <f>VLOOKUP(Table16[[#This Row],[Metabolite ID]],Table18[],2,FALSE)</f>
        <v>gamma-glutamyl-2-aminobutyrate</v>
      </c>
      <c r="C2304" t="s">
        <v>1121</v>
      </c>
      <c r="D2304">
        <v>599</v>
      </c>
      <c r="E2304">
        <v>-5.7758634794890185E-2</v>
      </c>
      <c r="F2304">
        <v>0.27575950265497523</v>
      </c>
      <c r="G2304">
        <v>0.83416601284990377</v>
      </c>
      <c r="H2304" t="b">
        <v>0</v>
      </c>
      <c r="I2304" t="b">
        <v>0</v>
      </c>
      <c r="J2304" t="b">
        <v>0</v>
      </c>
    </row>
    <row r="2305" spans="1:10" hidden="1" x14ac:dyDescent="0.2">
      <c r="A2305" t="s">
        <v>293</v>
      </c>
      <c r="B2305" t="str">
        <f>VLOOKUP(Table16[[#This Row],[Metabolite ID]],Table18[],2,FALSE)</f>
        <v>gamma-glutamyl-2-aminobutyrate</v>
      </c>
      <c r="C2305" t="s">
        <v>1122</v>
      </c>
      <c r="D2305">
        <v>599</v>
      </c>
      <c r="E2305">
        <v>-5.7758634794890185E-2</v>
      </c>
      <c r="F2305">
        <v>0.17853474622810725</v>
      </c>
      <c r="G2305">
        <v>0.74641849573694574</v>
      </c>
      <c r="H2305" t="b">
        <v>0</v>
      </c>
      <c r="I2305" t="b">
        <v>0</v>
      </c>
      <c r="J2305" t="b">
        <v>0</v>
      </c>
    </row>
    <row r="2306" spans="1:10" hidden="1" x14ac:dyDescent="0.2">
      <c r="A2306" t="s">
        <v>293</v>
      </c>
      <c r="B2306" t="str">
        <f>VLOOKUP(Table16[[#This Row],[Metabolite ID]],Table18[],2,FALSE)</f>
        <v>gamma-glutamyl-2-aminobutyrate</v>
      </c>
      <c r="C2306" t="s">
        <v>1123</v>
      </c>
      <c r="D2306">
        <v>599</v>
      </c>
      <c r="E2306">
        <v>3.7957951692613193E-2</v>
      </c>
      <c r="F2306">
        <v>0.13596068195547423</v>
      </c>
      <c r="G2306">
        <v>0.78020084718221194</v>
      </c>
      <c r="H2306" t="b">
        <v>0</v>
      </c>
      <c r="I2306" t="b">
        <v>0</v>
      </c>
      <c r="J2306" t="b">
        <v>0</v>
      </c>
    </row>
    <row r="2307" spans="1:10" x14ac:dyDescent="0.2">
      <c r="A2307" t="s">
        <v>727</v>
      </c>
      <c r="B2307" t="str">
        <f>VLOOKUP(Table16[[#This Row],[Metabolite ID]],Table18[],2,FALSE)</f>
        <v>1-stearoyl-2-meadoyl-GPC (18:0/20:3n9)*</v>
      </c>
      <c r="C2307" t="s">
        <v>1116</v>
      </c>
      <c r="D2307">
        <v>599</v>
      </c>
      <c r="E2307">
        <v>0.11884120215837231</v>
      </c>
      <c r="F2307">
        <v>5.1685393467924778E-2</v>
      </c>
      <c r="G2307" s="6">
        <v>2.1486837257105113E-2</v>
      </c>
      <c r="H2307" t="b">
        <v>0</v>
      </c>
      <c r="I2307" t="b">
        <v>0</v>
      </c>
      <c r="J2307" t="b">
        <v>0</v>
      </c>
    </row>
    <row r="2308" spans="1:10" hidden="1" x14ac:dyDescent="0.2">
      <c r="A2308" t="s">
        <v>727</v>
      </c>
      <c r="B2308" t="str">
        <f>VLOOKUP(Table16[[#This Row],[Metabolite ID]],Table18[],2,FALSE)</f>
        <v>1-stearoyl-2-meadoyl-GPC (18:0/20:3n9)*</v>
      </c>
      <c r="C2308" t="s">
        <v>1117</v>
      </c>
      <c r="D2308">
        <v>599</v>
      </c>
      <c r="E2308">
        <v>0.11884120215837231</v>
      </c>
      <c r="F2308">
        <v>5.0091366839483467E-2</v>
      </c>
      <c r="G2308">
        <v>1.7668703237034813E-2</v>
      </c>
      <c r="H2308" t="b">
        <v>0</v>
      </c>
      <c r="I2308" t="b">
        <v>0</v>
      </c>
      <c r="J2308" t="b">
        <v>0</v>
      </c>
    </row>
    <row r="2309" spans="1:10" hidden="1" x14ac:dyDescent="0.2">
      <c r="A2309" t="s">
        <v>727</v>
      </c>
      <c r="B2309" t="str">
        <f>VLOOKUP(Table16[[#This Row],[Metabolite ID]],Table18[],2,FALSE)</f>
        <v>1-stearoyl-2-meadoyl-GPC (18:0/20:3n9)*</v>
      </c>
      <c r="C2309" t="s">
        <v>1118</v>
      </c>
      <c r="D2309">
        <v>599</v>
      </c>
      <c r="E2309">
        <v>0.12002429665347299</v>
      </c>
      <c r="F2309">
        <v>5.0593385730912988E-2</v>
      </c>
      <c r="G2309">
        <v>1.7676210326286686E-2</v>
      </c>
      <c r="H2309" t="b">
        <v>0</v>
      </c>
      <c r="I2309" t="b">
        <v>0</v>
      </c>
      <c r="J2309" t="b">
        <v>0</v>
      </c>
    </row>
    <row r="2310" spans="1:10" hidden="1" x14ac:dyDescent="0.2">
      <c r="A2310" t="s">
        <v>727</v>
      </c>
      <c r="B2310" t="str">
        <f>VLOOKUP(Table16[[#This Row],[Metabolite ID]],Table18[],2,FALSE)</f>
        <v>1-stearoyl-2-meadoyl-GPC (18:0/20:3n9)*</v>
      </c>
      <c r="C2310" t="s">
        <v>1119</v>
      </c>
      <c r="D2310">
        <v>599</v>
      </c>
      <c r="E2310">
        <v>0.17656355932203391</v>
      </c>
      <c r="F2310">
        <v>8.1028177667949688E-2</v>
      </c>
      <c r="G2310">
        <v>2.9328771046892948E-2</v>
      </c>
      <c r="H2310" t="b">
        <v>0</v>
      </c>
      <c r="I2310" t="b">
        <v>0</v>
      </c>
      <c r="J2310" t="b">
        <v>0</v>
      </c>
    </row>
    <row r="2311" spans="1:10" hidden="1" x14ac:dyDescent="0.2">
      <c r="A2311" t="s">
        <v>727</v>
      </c>
      <c r="B2311" t="str">
        <f>VLOOKUP(Table16[[#This Row],[Metabolite ID]],Table18[],2,FALSE)</f>
        <v>1-stearoyl-2-meadoyl-GPC (18:0/20:3n9)*</v>
      </c>
      <c r="C2311" t="s">
        <v>1120</v>
      </c>
      <c r="D2311">
        <v>599</v>
      </c>
      <c r="E2311">
        <v>0.19444143020278642</v>
      </c>
      <c r="F2311">
        <v>8.1594596919067813E-2</v>
      </c>
      <c r="G2311">
        <v>1.717133351770617E-2</v>
      </c>
      <c r="H2311" t="b">
        <v>0</v>
      </c>
      <c r="I2311" t="b">
        <v>0</v>
      </c>
      <c r="J2311" t="b">
        <v>0</v>
      </c>
    </row>
    <row r="2312" spans="1:10" hidden="1" x14ac:dyDescent="0.2">
      <c r="A2312" t="s">
        <v>727</v>
      </c>
      <c r="B2312" t="str">
        <f>VLOOKUP(Table16[[#This Row],[Metabolite ID]],Table18[],2,FALSE)</f>
        <v>1-stearoyl-2-meadoyl-GPC (18:0/20:3n9)*</v>
      </c>
      <c r="C2312" t="s">
        <v>1121</v>
      </c>
      <c r="D2312">
        <v>599</v>
      </c>
      <c r="E2312">
        <v>0.37709806543349345</v>
      </c>
      <c r="F2312">
        <v>0.29720075452896721</v>
      </c>
      <c r="G2312">
        <v>0.2049943624796792</v>
      </c>
      <c r="H2312" t="b">
        <v>0</v>
      </c>
      <c r="I2312" t="b">
        <v>0</v>
      </c>
      <c r="J2312" t="b">
        <v>0</v>
      </c>
    </row>
    <row r="2313" spans="1:10" hidden="1" x14ac:dyDescent="0.2">
      <c r="A2313" t="s">
        <v>727</v>
      </c>
      <c r="B2313" t="str">
        <f>VLOOKUP(Table16[[#This Row],[Metabolite ID]],Table18[],2,FALSE)</f>
        <v>1-stearoyl-2-meadoyl-GPC (18:0/20:3n9)*</v>
      </c>
      <c r="C2313" t="s">
        <v>1122</v>
      </c>
      <c r="D2313">
        <v>599</v>
      </c>
      <c r="E2313">
        <v>0.44475469070178786</v>
      </c>
      <c r="F2313">
        <v>0.20273233187336956</v>
      </c>
      <c r="G2313">
        <v>2.863370195247663E-2</v>
      </c>
      <c r="H2313" t="b">
        <v>0</v>
      </c>
      <c r="I2313" t="b">
        <v>0</v>
      </c>
      <c r="J2313" t="b">
        <v>0</v>
      </c>
    </row>
    <row r="2314" spans="1:10" hidden="1" x14ac:dyDescent="0.2">
      <c r="A2314" t="s">
        <v>727</v>
      </c>
      <c r="B2314" t="str">
        <f>VLOOKUP(Table16[[#This Row],[Metabolite ID]],Table18[],2,FALSE)</f>
        <v>1-stearoyl-2-meadoyl-GPC (18:0/20:3n9)*</v>
      </c>
      <c r="C2314" t="s">
        <v>1123</v>
      </c>
      <c r="D2314">
        <v>599</v>
      </c>
      <c r="E2314">
        <v>0.22020859657692865</v>
      </c>
      <c r="F2314">
        <v>0.14336064480082425</v>
      </c>
      <c r="G2314">
        <v>0.12505679764023675</v>
      </c>
      <c r="H2314" t="b">
        <v>0</v>
      </c>
      <c r="I2314" t="b">
        <v>0</v>
      </c>
      <c r="J2314" t="b">
        <v>0</v>
      </c>
    </row>
    <row r="2315" spans="1:10" x14ac:dyDescent="0.2">
      <c r="A2315" t="s">
        <v>386</v>
      </c>
      <c r="B2315" t="str">
        <f>VLOOKUP(Table16[[#This Row],[Metabolite ID]],Table18[],2,FALSE)</f>
        <v>1-docosahexaenoyl-GPE (22:6)*</v>
      </c>
      <c r="C2315" t="s">
        <v>1116</v>
      </c>
      <c r="D2315">
        <v>599</v>
      </c>
      <c r="E2315">
        <v>0.11337460361481737</v>
      </c>
      <c r="F2315">
        <v>4.9350764674300933E-2</v>
      </c>
      <c r="G2315" s="6">
        <v>2.1600400511998057E-2</v>
      </c>
      <c r="H2315" t="b">
        <v>0</v>
      </c>
      <c r="I2315" t="b">
        <v>0</v>
      </c>
      <c r="J2315" t="b">
        <v>0</v>
      </c>
    </row>
    <row r="2316" spans="1:10" hidden="1" x14ac:dyDescent="0.2">
      <c r="A2316" t="s">
        <v>386</v>
      </c>
      <c r="B2316" t="str">
        <f>VLOOKUP(Table16[[#This Row],[Metabolite ID]],Table18[],2,FALSE)</f>
        <v>1-docosahexaenoyl-GPE (22:6)*</v>
      </c>
      <c r="C2316" t="s">
        <v>1117</v>
      </c>
      <c r="D2316">
        <v>599</v>
      </c>
      <c r="E2316">
        <v>0.11337460361481737</v>
      </c>
      <c r="F2316">
        <v>4.7734847003243715E-2</v>
      </c>
      <c r="G2316">
        <v>1.7544626054026066E-2</v>
      </c>
      <c r="H2316" t="b">
        <v>0</v>
      </c>
      <c r="I2316" t="b">
        <v>0</v>
      </c>
      <c r="J2316" t="b">
        <v>0</v>
      </c>
    </row>
    <row r="2317" spans="1:10" hidden="1" x14ac:dyDescent="0.2">
      <c r="A2317" t="s">
        <v>386</v>
      </c>
      <c r="B2317" t="str">
        <f>VLOOKUP(Table16[[#This Row],[Metabolite ID]],Table18[],2,FALSE)</f>
        <v>1-docosahexaenoyl-GPE (22:6)*</v>
      </c>
      <c r="C2317" t="s">
        <v>1118</v>
      </c>
      <c r="D2317">
        <v>599</v>
      </c>
      <c r="E2317">
        <v>0.11474532305019587</v>
      </c>
      <c r="F2317">
        <v>4.8210825633367843E-2</v>
      </c>
      <c r="G2317">
        <v>1.7309171004385001E-2</v>
      </c>
      <c r="H2317" t="b">
        <v>0</v>
      </c>
      <c r="I2317" t="b">
        <v>0</v>
      </c>
      <c r="J2317" t="b">
        <v>0</v>
      </c>
    </row>
    <row r="2318" spans="1:10" hidden="1" x14ac:dyDescent="0.2">
      <c r="A2318" t="s">
        <v>386</v>
      </c>
      <c r="B2318" t="str">
        <f>VLOOKUP(Table16[[#This Row],[Metabolite ID]],Table18[],2,FALSE)</f>
        <v>1-docosahexaenoyl-GPE (22:6)*</v>
      </c>
      <c r="C2318" t="s">
        <v>1119</v>
      </c>
      <c r="D2318">
        <v>599</v>
      </c>
      <c r="E2318">
        <v>0.1720968085106383</v>
      </c>
      <c r="F2318">
        <v>6.8965998437770737E-2</v>
      </c>
      <c r="G2318">
        <v>1.2582006654304546E-2</v>
      </c>
      <c r="H2318" t="b">
        <v>0</v>
      </c>
      <c r="I2318" t="b">
        <v>0</v>
      </c>
      <c r="J2318" t="b">
        <v>0</v>
      </c>
    </row>
    <row r="2319" spans="1:10" hidden="1" x14ac:dyDescent="0.2">
      <c r="A2319" t="s">
        <v>386</v>
      </c>
      <c r="B2319" t="str">
        <f>VLOOKUP(Table16[[#This Row],[Metabolite ID]],Table18[],2,FALSE)</f>
        <v>1-docosahexaenoyl-GPE (22:6)*</v>
      </c>
      <c r="C2319" t="s">
        <v>1120</v>
      </c>
      <c r="D2319">
        <v>599</v>
      </c>
      <c r="E2319">
        <v>0.11274550422935156</v>
      </c>
      <c r="F2319">
        <v>8.2111983993215218E-2</v>
      </c>
      <c r="G2319">
        <v>0.16973057734640454</v>
      </c>
      <c r="H2319" t="b">
        <v>0</v>
      </c>
      <c r="I2319" t="b">
        <v>0</v>
      </c>
      <c r="J2319" t="b">
        <v>0</v>
      </c>
    </row>
    <row r="2320" spans="1:10" hidden="1" x14ac:dyDescent="0.2">
      <c r="A2320" t="s">
        <v>386</v>
      </c>
      <c r="B2320" t="str">
        <f>VLOOKUP(Table16[[#This Row],[Metabolite ID]],Table18[],2,FALSE)</f>
        <v>1-docosahexaenoyl-GPE (22:6)*</v>
      </c>
      <c r="C2320" t="s">
        <v>1121</v>
      </c>
      <c r="D2320">
        <v>599</v>
      </c>
      <c r="E2320">
        <v>0.43907675387616152</v>
      </c>
      <c r="F2320">
        <v>0.2598141537197397</v>
      </c>
      <c r="G2320">
        <v>9.1555883462570375E-2</v>
      </c>
      <c r="H2320" t="b">
        <v>0</v>
      </c>
      <c r="I2320" t="b">
        <v>0</v>
      </c>
      <c r="J2320" t="b">
        <v>0</v>
      </c>
    </row>
    <row r="2321" spans="1:10" hidden="1" x14ac:dyDescent="0.2">
      <c r="A2321" t="s">
        <v>386</v>
      </c>
      <c r="B2321" t="str">
        <f>VLOOKUP(Table16[[#This Row],[Metabolite ID]],Table18[],2,FALSE)</f>
        <v>1-docosahexaenoyl-GPE (22:6)*</v>
      </c>
      <c r="C2321" t="s">
        <v>1122</v>
      </c>
      <c r="D2321">
        <v>599</v>
      </c>
      <c r="E2321">
        <v>0.17488577617077627</v>
      </c>
      <c r="F2321">
        <v>0.16757187953327976</v>
      </c>
      <c r="G2321">
        <v>0.29707075709310538</v>
      </c>
      <c r="H2321" t="b">
        <v>0</v>
      </c>
      <c r="I2321" t="b">
        <v>0</v>
      </c>
      <c r="J2321" t="b">
        <v>0</v>
      </c>
    </row>
    <row r="2322" spans="1:10" hidden="1" x14ac:dyDescent="0.2">
      <c r="A2322" t="s">
        <v>386</v>
      </c>
      <c r="B2322" t="str">
        <f>VLOOKUP(Table16[[#This Row],[Metabolite ID]],Table18[],2,FALSE)</f>
        <v>1-docosahexaenoyl-GPE (22:6)*</v>
      </c>
      <c r="C2322" t="s">
        <v>1123</v>
      </c>
      <c r="D2322">
        <v>599</v>
      </c>
      <c r="E2322">
        <v>8.9308447300300617E-2</v>
      </c>
      <c r="F2322">
        <v>0.13682100864447391</v>
      </c>
      <c r="G2322">
        <v>0.51417563847535064</v>
      </c>
      <c r="H2322" t="b">
        <v>0</v>
      </c>
      <c r="I2322" t="b">
        <v>0</v>
      </c>
      <c r="J2322" t="b">
        <v>0</v>
      </c>
    </row>
    <row r="2323" spans="1:10" x14ac:dyDescent="0.2">
      <c r="A2323" t="s">
        <v>411</v>
      </c>
      <c r="B2323" t="str">
        <f>VLOOKUP(Table16[[#This Row],[Metabolite ID]],Table18[],2,FALSE)</f>
        <v>X - 11564</v>
      </c>
      <c r="C2323" t="s">
        <v>1116</v>
      </c>
      <c r="D2323">
        <v>599</v>
      </c>
      <c r="E2323">
        <v>0.11478619710206127</v>
      </c>
      <c r="F2323">
        <v>5.0038115478270084E-2</v>
      </c>
      <c r="G2323" s="6">
        <v>2.1791921991473978E-2</v>
      </c>
      <c r="H2323" t="b">
        <v>0</v>
      </c>
      <c r="I2323" t="b">
        <v>0</v>
      </c>
      <c r="J2323" t="b">
        <v>0</v>
      </c>
    </row>
    <row r="2324" spans="1:10" hidden="1" x14ac:dyDescent="0.2">
      <c r="A2324" t="s">
        <v>411</v>
      </c>
      <c r="B2324" t="str">
        <f>VLOOKUP(Table16[[#This Row],[Metabolite ID]],Table18[],2,FALSE)</f>
        <v>X - 11564</v>
      </c>
      <c r="C2324" t="s">
        <v>1117</v>
      </c>
      <c r="D2324">
        <v>599</v>
      </c>
      <c r="E2324">
        <v>0.11478619710206127</v>
      </c>
      <c r="F2324">
        <v>4.7746319681895258E-2</v>
      </c>
      <c r="G2324">
        <v>1.6213015869795747E-2</v>
      </c>
      <c r="H2324" t="b">
        <v>0</v>
      </c>
      <c r="I2324" t="b">
        <v>0</v>
      </c>
      <c r="J2324" t="b">
        <v>0</v>
      </c>
    </row>
    <row r="2325" spans="1:10" hidden="1" x14ac:dyDescent="0.2">
      <c r="A2325" t="s">
        <v>411</v>
      </c>
      <c r="B2325" t="str">
        <f>VLOOKUP(Table16[[#This Row],[Metabolite ID]],Table18[],2,FALSE)</f>
        <v>X - 11564</v>
      </c>
      <c r="C2325" t="s">
        <v>1118</v>
      </c>
      <c r="D2325">
        <v>599</v>
      </c>
      <c r="E2325">
        <v>0.11594823742787183</v>
      </c>
      <c r="F2325">
        <v>4.823876340088791E-2</v>
      </c>
      <c r="G2325">
        <v>1.6233103366872892E-2</v>
      </c>
      <c r="H2325" t="b">
        <v>0</v>
      </c>
      <c r="I2325" t="b">
        <v>0</v>
      </c>
      <c r="J2325" t="b">
        <v>0</v>
      </c>
    </row>
    <row r="2326" spans="1:10" hidden="1" x14ac:dyDescent="0.2">
      <c r="A2326" t="s">
        <v>411</v>
      </c>
      <c r="B2326" t="str">
        <f>VLOOKUP(Table16[[#This Row],[Metabolite ID]],Table18[],2,FALSE)</f>
        <v>X - 11564</v>
      </c>
      <c r="C2326" t="s">
        <v>1119</v>
      </c>
      <c r="D2326">
        <v>599</v>
      </c>
      <c r="E2326">
        <v>0.11214580152671756</v>
      </c>
      <c r="F2326">
        <v>7.4187697324606311E-2</v>
      </c>
      <c r="G2326">
        <v>0.13062303150439764</v>
      </c>
      <c r="H2326" t="b">
        <v>0</v>
      </c>
      <c r="I2326" t="b">
        <v>0</v>
      </c>
      <c r="J2326" t="b">
        <v>0</v>
      </c>
    </row>
    <row r="2327" spans="1:10" hidden="1" x14ac:dyDescent="0.2">
      <c r="A2327" t="s">
        <v>411</v>
      </c>
      <c r="B2327" t="str">
        <f>VLOOKUP(Table16[[#This Row],[Metabolite ID]],Table18[],2,FALSE)</f>
        <v>X - 11564</v>
      </c>
      <c r="C2327" t="s">
        <v>1120</v>
      </c>
      <c r="D2327">
        <v>599</v>
      </c>
      <c r="E2327">
        <v>0.17856677213855607</v>
      </c>
      <c r="F2327">
        <v>7.9294300443450594E-2</v>
      </c>
      <c r="G2327">
        <v>2.4325454016102813E-2</v>
      </c>
      <c r="H2327" t="b">
        <v>0</v>
      </c>
      <c r="I2327" t="b">
        <v>0</v>
      </c>
      <c r="J2327" t="b">
        <v>0</v>
      </c>
    </row>
    <row r="2328" spans="1:10" hidden="1" x14ac:dyDescent="0.2">
      <c r="A2328" t="s">
        <v>411</v>
      </c>
      <c r="B2328" t="str">
        <f>VLOOKUP(Table16[[#This Row],[Metabolite ID]],Table18[],2,FALSE)</f>
        <v>X - 11564</v>
      </c>
      <c r="C2328" t="s">
        <v>1121</v>
      </c>
      <c r="D2328">
        <v>599</v>
      </c>
      <c r="E2328">
        <v>0.20619374658247303</v>
      </c>
      <c r="F2328">
        <v>0.27191131724704803</v>
      </c>
      <c r="G2328">
        <v>0.4485626821533536</v>
      </c>
      <c r="H2328" t="b">
        <v>0</v>
      </c>
      <c r="I2328" t="b">
        <v>0</v>
      </c>
      <c r="J2328" t="b">
        <v>0</v>
      </c>
    </row>
    <row r="2329" spans="1:10" hidden="1" x14ac:dyDescent="0.2">
      <c r="A2329" t="s">
        <v>411</v>
      </c>
      <c r="B2329" t="str">
        <f>VLOOKUP(Table16[[#This Row],[Metabolite ID]],Table18[],2,FALSE)</f>
        <v>X - 11564</v>
      </c>
      <c r="C2329" t="s">
        <v>1122</v>
      </c>
      <c r="D2329">
        <v>599</v>
      </c>
      <c r="E2329">
        <v>0.31349773435253159</v>
      </c>
      <c r="F2329">
        <v>0.1764791053686251</v>
      </c>
      <c r="G2329">
        <v>7.6175128729770225E-2</v>
      </c>
      <c r="H2329" t="b">
        <v>0</v>
      </c>
      <c r="I2329" t="b">
        <v>0</v>
      </c>
      <c r="J2329" t="b">
        <v>0</v>
      </c>
    </row>
    <row r="2330" spans="1:10" hidden="1" x14ac:dyDescent="0.2">
      <c r="A2330" t="s">
        <v>411</v>
      </c>
      <c r="B2330" t="str">
        <f>VLOOKUP(Table16[[#This Row],[Metabolite ID]],Table18[],2,FALSE)</f>
        <v>X - 11564</v>
      </c>
      <c r="C2330" t="s">
        <v>1123</v>
      </c>
      <c r="D2330">
        <v>599</v>
      </c>
      <c r="E2330">
        <v>0.29146300324082136</v>
      </c>
      <c r="F2330">
        <v>0.13851569833022837</v>
      </c>
      <c r="G2330">
        <v>3.5779635332319731E-2</v>
      </c>
      <c r="H2330" t="b">
        <v>0</v>
      </c>
      <c r="I2330" t="b">
        <v>0</v>
      </c>
      <c r="J2330" t="b">
        <v>0</v>
      </c>
    </row>
    <row r="2331" spans="1:10" x14ac:dyDescent="0.2">
      <c r="A2331" t="s">
        <v>838</v>
      </c>
      <c r="B2331" t="str">
        <f>VLOOKUP(Table16[[#This Row],[Metabolite ID]],Table18[],2,FALSE)</f>
        <v>Sphingomyelins</v>
      </c>
      <c r="C2331" t="s">
        <v>1116</v>
      </c>
      <c r="D2331">
        <v>599</v>
      </c>
      <c r="E2331">
        <v>-6.1571064664814421E-2</v>
      </c>
      <c r="F2331">
        <v>2.6905924211129712E-2</v>
      </c>
      <c r="G2331" s="6">
        <v>2.2115215733883198E-2</v>
      </c>
      <c r="H2331" t="b">
        <v>0</v>
      </c>
      <c r="I2331" t="b">
        <v>0</v>
      </c>
      <c r="J2331" t="b">
        <v>1</v>
      </c>
    </row>
    <row r="2332" spans="1:10" hidden="1" x14ac:dyDescent="0.2">
      <c r="A2332" t="s">
        <v>838</v>
      </c>
      <c r="B2332" t="str">
        <f>VLOOKUP(Table16[[#This Row],[Metabolite ID]],Table18[],2,FALSE)</f>
        <v>Sphingomyelins</v>
      </c>
      <c r="C2332" t="s">
        <v>1117</v>
      </c>
      <c r="D2332">
        <v>599</v>
      </c>
      <c r="E2332">
        <v>-6.1571064664814421E-2</v>
      </c>
      <c r="F2332">
        <v>2.1783180175159959E-2</v>
      </c>
      <c r="G2332">
        <v>4.7053633764866064E-3</v>
      </c>
      <c r="H2332" t="b">
        <v>0</v>
      </c>
      <c r="I2332" t="b">
        <v>0</v>
      </c>
      <c r="J2332" t="b">
        <v>1</v>
      </c>
    </row>
    <row r="2333" spans="1:10" hidden="1" x14ac:dyDescent="0.2">
      <c r="A2333" t="s">
        <v>838</v>
      </c>
      <c r="B2333" t="str">
        <f>VLOOKUP(Table16[[#This Row],[Metabolite ID]],Table18[],2,FALSE)</f>
        <v>Sphingomyelins</v>
      </c>
      <c r="C2333" t="s">
        <v>1118</v>
      </c>
      <c r="D2333">
        <v>599</v>
      </c>
      <c r="E2333">
        <v>-6.2076831226979677E-2</v>
      </c>
      <c r="F2333">
        <v>2.2101403702044029E-2</v>
      </c>
      <c r="G2333">
        <v>4.9737650762986868E-3</v>
      </c>
      <c r="H2333" t="b">
        <v>0</v>
      </c>
      <c r="I2333" t="b">
        <v>0</v>
      </c>
      <c r="J2333" t="b">
        <v>1</v>
      </c>
    </row>
    <row r="2334" spans="1:10" hidden="1" x14ac:dyDescent="0.2">
      <c r="A2334" t="s">
        <v>838</v>
      </c>
      <c r="B2334" t="str">
        <f>VLOOKUP(Table16[[#This Row],[Metabolite ID]],Table18[],2,FALSE)</f>
        <v>Sphingomyelins</v>
      </c>
      <c r="C2334" t="s">
        <v>1119</v>
      </c>
      <c r="D2334">
        <v>599</v>
      </c>
      <c r="E2334">
        <v>-6.0928494623655918E-2</v>
      </c>
      <c r="F2334">
        <v>3.4147134664192579E-2</v>
      </c>
      <c r="G2334">
        <v>7.4376061053348583E-2</v>
      </c>
      <c r="H2334" t="b">
        <v>0</v>
      </c>
      <c r="I2334" t="b">
        <v>0</v>
      </c>
      <c r="J2334" t="b">
        <v>1</v>
      </c>
    </row>
    <row r="2335" spans="1:10" hidden="1" x14ac:dyDescent="0.2">
      <c r="A2335" t="s">
        <v>838</v>
      </c>
      <c r="B2335" t="str">
        <f>VLOOKUP(Table16[[#This Row],[Metabolite ID]],Table18[],2,FALSE)</f>
        <v>Sphingomyelins</v>
      </c>
      <c r="C2335" t="s">
        <v>1120</v>
      </c>
      <c r="D2335">
        <v>599</v>
      </c>
      <c r="E2335">
        <v>-8.4000879112960197E-2</v>
      </c>
      <c r="F2335">
        <v>3.6052185307291637E-2</v>
      </c>
      <c r="G2335">
        <v>1.9807195900967311E-2</v>
      </c>
      <c r="H2335" t="b">
        <v>0</v>
      </c>
      <c r="I2335" t="b">
        <v>0</v>
      </c>
      <c r="J2335" t="b">
        <v>1</v>
      </c>
    </row>
    <row r="2336" spans="1:10" hidden="1" x14ac:dyDescent="0.2">
      <c r="A2336" t="s">
        <v>838</v>
      </c>
      <c r="B2336" t="str">
        <f>VLOOKUP(Table16[[#This Row],[Metabolite ID]],Table18[],2,FALSE)</f>
        <v>Sphingomyelins</v>
      </c>
      <c r="C2336" t="s">
        <v>1121</v>
      </c>
      <c r="D2336">
        <v>599</v>
      </c>
      <c r="E2336">
        <v>-0.1464435455260249</v>
      </c>
      <c r="F2336">
        <v>0.14611887405752391</v>
      </c>
      <c r="G2336">
        <v>0.31664176163717478</v>
      </c>
      <c r="H2336" t="b">
        <v>0</v>
      </c>
      <c r="I2336" t="b">
        <v>0</v>
      </c>
      <c r="J2336" t="b">
        <v>1</v>
      </c>
    </row>
    <row r="2337" spans="1:10" hidden="1" x14ac:dyDescent="0.2">
      <c r="A2337" t="s">
        <v>838</v>
      </c>
      <c r="B2337" t="str">
        <f>VLOOKUP(Table16[[#This Row],[Metabolite ID]],Table18[],2,FALSE)</f>
        <v>Sphingomyelins</v>
      </c>
      <c r="C2337" t="s">
        <v>1122</v>
      </c>
      <c r="D2337">
        <v>599</v>
      </c>
      <c r="E2337">
        <v>-0.1464435455260249</v>
      </c>
      <c r="F2337">
        <v>9.7534610434051219E-2</v>
      </c>
      <c r="G2337">
        <v>0.13376648500766014</v>
      </c>
      <c r="H2337" t="b">
        <v>0</v>
      </c>
      <c r="I2337" t="b">
        <v>0</v>
      </c>
      <c r="J2337" t="b">
        <v>1</v>
      </c>
    </row>
    <row r="2338" spans="1:10" hidden="1" x14ac:dyDescent="0.2">
      <c r="A2338" t="s">
        <v>838</v>
      </c>
      <c r="B2338" t="str">
        <f>VLOOKUP(Table16[[#This Row],[Metabolite ID]],Table18[],2,FALSE)</f>
        <v>Sphingomyelins</v>
      </c>
      <c r="C2338" t="s">
        <v>1123</v>
      </c>
      <c r="D2338">
        <v>599</v>
      </c>
      <c r="E2338">
        <v>-0.2031874137879626</v>
      </c>
      <c r="F2338">
        <v>7.4348655996871335E-2</v>
      </c>
      <c r="G2338">
        <v>6.4639176496655588E-3</v>
      </c>
      <c r="H2338" t="b">
        <v>0</v>
      </c>
      <c r="I2338" t="b">
        <v>0</v>
      </c>
      <c r="J2338" t="b">
        <v>1</v>
      </c>
    </row>
    <row r="2339" spans="1:10" x14ac:dyDescent="0.2">
      <c r="A2339" t="s">
        <v>146</v>
      </c>
      <c r="B2339" t="str">
        <f>VLOOKUP(Table16[[#This Row],[Metabolite ID]],Table18[],2,FALSE)</f>
        <v>N-acetylaspartate (NAA)</v>
      </c>
      <c r="C2339" t="s">
        <v>1116</v>
      </c>
      <c r="D2339">
        <v>599</v>
      </c>
      <c r="E2339">
        <v>-0.10993012314486922</v>
      </c>
      <c r="F2339">
        <v>4.811854765963449E-2</v>
      </c>
      <c r="G2339" s="6">
        <v>2.2338135764243924E-2</v>
      </c>
      <c r="H2339" t="b">
        <v>0</v>
      </c>
      <c r="I2339" t="b">
        <v>0</v>
      </c>
      <c r="J2339" t="b">
        <v>0</v>
      </c>
    </row>
    <row r="2340" spans="1:10" hidden="1" x14ac:dyDescent="0.2">
      <c r="A2340" t="s">
        <v>146</v>
      </c>
      <c r="B2340" t="str">
        <f>VLOOKUP(Table16[[#This Row],[Metabolite ID]],Table18[],2,FALSE)</f>
        <v>N-acetylaspartate (NAA)</v>
      </c>
      <c r="C2340" t="s">
        <v>1117</v>
      </c>
      <c r="D2340">
        <v>599</v>
      </c>
      <c r="E2340">
        <v>-0.10993012314486922</v>
      </c>
      <c r="F2340">
        <v>4.811854765963449E-2</v>
      </c>
      <c r="G2340">
        <v>2.2338135764243924E-2</v>
      </c>
      <c r="H2340" t="b">
        <v>0</v>
      </c>
      <c r="I2340" t="b">
        <v>0</v>
      </c>
      <c r="J2340" t="b">
        <v>0</v>
      </c>
    </row>
    <row r="2341" spans="1:10" hidden="1" x14ac:dyDescent="0.2">
      <c r="A2341" t="s">
        <v>146</v>
      </c>
      <c r="B2341" t="str">
        <f>VLOOKUP(Table16[[#This Row],[Metabolite ID]],Table18[],2,FALSE)</f>
        <v>N-acetylaspartate (NAA)</v>
      </c>
      <c r="C2341" t="s">
        <v>1118</v>
      </c>
      <c r="D2341">
        <v>599</v>
      </c>
      <c r="E2341">
        <v>-0.10965736248867086</v>
      </c>
      <c r="F2341">
        <v>4.8565983240161127E-2</v>
      </c>
      <c r="G2341">
        <v>2.3951600682289624E-2</v>
      </c>
      <c r="H2341" t="b">
        <v>0</v>
      </c>
      <c r="I2341" t="b">
        <v>0</v>
      </c>
      <c r="J2341" t="b">
        <v>0</v>
      </c>
    </row>
    <row r="2342" spans="1:10" hidden="1" x14ac:dyDescent="0.2">
      <c r="A2342" t="s">
        <v>146</v>
      </c>
      <c r="B2342" t="str">
        <f>VLOOKUP(Table16[[#This Row],[Metabolite ID]],Table18[],2,FALSE)</f>
        <v>N-acetylaspartate (NAA)</v>
      </c>
      <c r="C2342" t="s">
        <v>1119</v>
      </c>
      <c r="D2342">
        <v>599</v>
      </c>
      <c r="E2342">
        <v>-0.10935966386554621</v>
      </c>
      <c r="F2342">
        <v>7.6355391412374393E-2</v>
      </c>
      <c r="G2342">
        <v>0.15207358136737639</v>
      </c>
      <c r="H2342" t="b">
        <v>0</v>
      </c>
      <c r="I2342" t="b">
        <v>0</v>
      </c>
      <c r="J2342" t="b">
        <v>0</v>
      </c>
    </row>
    <row r="2343" spans="1:10" hidden="1" x14ac:dyDescent="0.2">
      <c r="A2343" t="s">
        <v>146</v>
      </c>
      <c r="B2343" t="str">
        <f>VLOOKUP(Table16[[#This Row],[Metabolite ID]],Table18[],2,FALSE)</f>
        <v>N-acetylaspartate (NAA)</v>
      </c>
      <c r="C2343" t="s">
        <v>1120</v>
      </c>
      <c r="D2343">
        <v>599</v>
      </c>
      <c r="E2343">
        <v>-7.5801985487349705E-2</v>
      </c>
      <c r="F2343">
        <v>8.0531549484850612E-2</v>
      </c>
      <c r="G2343">
        <v>0.34656616952468122</v>
      </c>
      <c r="H2343" t="b">
        <v>0</v>
      </c>
      <c r="I2343" t="b">
        <v>0</v>
      </c>
      <c r="J2343" t="b">
        <v>0</v>
      </c>
    </row>
    <row r="2344" spans="1:10" hidden="1" x14ac:dyDescent="0.2">
      <c r="A2344" t="s">
        <v>146</v>
      </c>
      <c r="B2344" t="str">
        <f>VLOOKUP(Table16[[#This Row],[Metabolite ID]],Table18[],2,FALSE)</f>
        <v>N-acetylaspartate (NAA)</v>
      </c>
      <c r="C2344" t="s">
        <v>1121</v>
      </c>
      <c r="D2344">
        <v>599</v>
      </c>
      <c r="E2344">
        <v>-0.18668290888471084</v>
      </c>
      <c r="F2344">
        <v>0.26216789864934953</v>
      </c>
      <c r="G2344">
        <v>0.47669674447901722</v>
      </c>
      <c r="H2344" t="b">
        <v>0</v>
      </c>
      <c r="I2344" t="b">
        <v>0</v>
      </c>
      <c r="J2344" t="b">
        <v>0</v>
      </c>
    </row>
    <row r="2345" spans="1:10" hidden="1" x14ac:dyDescent="0.2">
      <c r="A2345" t="s">
        <v>146</v>
      </c>
      <c r="B2345" t="str">
        <f>VLOOKUP(Table16[[#This Row],[Metabolite ID]],Table18[],2,FALSE)</f>
        <v>N-acetylaspartate (NAA)</v>
      </c>
      <c r="C2345" t="s">
        <v>1122</v>
      </c>
      <c r="D2345">
        <v>599</v>
      </c>
      <c r="E2345">
        <v>-5.5919869696903213E-2</v>
      </c>
      <c r="F2345">
        <v>0.18346771080319837</v>
      </c>
      <c r="G2345">
        <v>0.76062904686545185</v>
      </c>
      <c r="H2345" t="b">
        <v>0</v>
      </c>
      <c r="I2345" t="b">
        <v>0</v>
      </c>
      <c r="J2345" t="b">
        <v>0</v>
      </c>
    </row>
    <row r="2346" spans="1:10" hidden="1" x14ac:dyDescent="0.2">
      <c r="A2346" t="s">
        <v>146</v>
      </c>
      <c r="B2346" t="str">
        <f>VLOOKUP(Table16[[#This Row],[Metabolite ID]],Table18[],2,FALSE)</f>
        <v>N-acetylaspartate (NAA)</v>
      </c>
      <c r="C2346" t="s">
        <v>1123</v>
      </c>
      <c r="D2346">
        <v>599</v>
      </c>
      <c r="E2346">
        <v>-4.6712822771007613E-2</v>
      </c>
      <c r="F2346">
        <v>0.13336235040394612</v>
      </c>
      <c r="G2346">
        <v>0.72625966604706849</v>
      </c>
      <c r="H2346" t="b">
        <v>0</v>
      </c>
      <c r="I2346" t="b">
        <v>0</v>
      </c>
      <c r="J2346" t="b">
        <v>0</v>
      </c>
    </row>
    <row r="2347" spans="1:10" x14ac:dyDescent="0.2">
      <c r="A2347" t="s">
        <v>215</v>
      </c>
      <c r="B2347" t="str">
        <f>VLOOKUP(Table16[[#This Row],[Metabolite ID]],Table18[],2,FALSE)</f>
        <v>gamma-glutamyl-epsilon-lysine</v>
      </c>
      <c r="C2347" t="s">
        <v>1116</v>
      </c>
      <c r="D2347">
        <v>599</v>
      </c>
      <c r="E2347">
        <v>-0.11441093869665651</v>
      </c>
      <c r="F2347">
        <v>5.0130479851674611E-2</v>
      </c>
      <c r="G2347" s="6">
        <v>2.2473818354790429E-2</v>
      </c>
      <c r="H2347" t="b">
        <v>0</v>
      </c>
      <c r="I2347" t="b">
        <v>0</v>
      </c>
      <c r="J2347" t="b">
        <v>0</v>
      </c>
    </row>
    <row r="2348" spans="1:10" hidden="1" x14ac:dyDescent="0.2">
      <c r="A2348" t="s">
        <v>215</v>
      </c>
      <c r="B2348" t="str">
        <f>VLOOKUP(Table16[[#This Row],[Metabolite ID]],Table18[],2,FALSE)</f>
        <v>gamma-glutamyl-epsilon-lysine</v>
      </c>
      <c r="C2348" t="s">
        <v>1117</v>
      </c>
      <c r="D2348">
        <v>599</v>
      </c>
      <c r="E2348">
        <v>-0.11441093869665651</v>
      </c>
      <c r="F2348">
        <v>4.789812619026295E-2</v>
      </c>
      <c r="G2348">
        <v>1.6911288065559683E-2</v>
      </c>
      <c r="H2348" t="b">
        <v>0</v>
      </c>
      <c r="I2348" t="b">
        <v>0</v>
      </c>
      <c r="J2348" t="b">
        <v>0</v>
      </c>
    </row>
    <row r="2349" spans="1:10" hidden="1" x14ac:dyDescent="0.2">
      <c r="A2349" t="s">
        <v>215</v>
      </c>
      <c r="B2349" t="str">
        <f>VLOOKUP(Table16[[#This Row],[Metabolite ID]],Table18[],2,FALSE)</f>
        <v>gamma-glutamyl-epsilon-lysine</v>
      </c>
      <c r="C2349" t="s">
        <v>1118</v>
      </c>
      <c r="D2349">
        <v>599</v>
      </c>
      <c r="E2349">
        <v>-0.11410285068586754</v>
      </c>
      <c r="F2349">
        <v>4.8388393832808831E-2</v>
      </c>
      <c r="G2349">
        <v>1.8370606105052322E-2</v>
      </c>
      <c r="H2349" t="b">
        <v>0</v>
      </c>
      <c r="I2349" t="b">
        <v>0</v>
      </c>
      <c r="J2349" t="b">
        <v>0</v>
      </c>
    </row>
    <row r="2350" spans="1:10" hidden="1" x14ac:dyDescent="0.2">
      <c r="A2350" t="s">
        <v>215</v>
      </c>
      <c r="B2350" t="str">
        <f>VLOOKUP(Table16[[#This Row],[Metabolite ID]],Table18[],2,FALSE)</f>
        <v>gamma-glutamyl-epsilon-lysine</v>
      </c>
      <c r="C2350" t="s">
        <v>1119</v>
      </c>
      <c r="D2350">
        <v>599</v>
      </c>
      <c r="E2350">
        <v>-0.1996948598130841</v>
      </c>
      <c r="F2350">
        <v>7.3288004461299364E-2</v>
      </c>
      <c r="G2350">
        <v>6.4341232130917664E-3</v>
      </c>
      <c r="H2350" t="b">
        <v>0</v>
      </c>
      <c r="I2350" t="b">
        <v>0</v>
      </c>
      <c r="J2350" t="b">
        <v>0</v>
      </c>
    </row>
    <row r="2351" spans="1:10" hidden="1" x14ac:dyDescent="0.2">
      <c r="A2351" t="s">
        <v>215</v>
      </c>
      <c r="B2351" t="str">
        <f>VLOOKUP(Table16[[#This Row],[Metabolite ID]],Table18[],2,FALSE)</f>
        <v>gamma-glutamyl-epsilon-lysine</v>
      </c>
      <c r="C2351" t="s">
        <v>1120</v>
      </c>
      <c r="D2351">
        <v>599</v>
      </c>
      <c r="E2351">
        <v>-4.8998669967371115E-2</v>
      </c>
      <c r="F2351">
        <v>8.3740572259383653E-2</v>
      </c>
      <c r="G2351">
        <v>0.55846392994795924</v>
      </c>
      <c r="H2351" t="b">
        <v>0</v>
      </c>
      <c r="I2351" t="b">
        <v>0</v>
      </c>
      <c r="J2351" t="b">
        <v>0</v>
      </c>
    </row>
    <row r="2352" spans="1:10" hidden="1" x14ac:dyDescent="0.2">
      <c r="A2352" t="s">
        <v>215</v>
      </c>
      <c r="B2352" t="str">
        <f>VLOOKUP(Table16[[#This Row],[Metabolite ID]],Table18[],2,FALSE)</f>
        <v>gamma-glutamyl-epsilon-lysine</v>
      </c>
      <c r="C2352" t="s">
        <v>1121</v>
      </c>
      <c r="D2352">
        <v>599</v>
      </c>
      <c r="E2352">
        <v>-0.19161171958888268</v>
      </c>
      <c r="F2352">
        <v>0.28255013964888809</v>
      </c>
      <c r="G2352">
        <v>0.49793814022091254</v>
      </c>
      <c r="H2352" t="b">
        <v>0</v>
      </c>
      <c r="I2352" t="b">
        <v>0</v>
      </c>
      <c r="J2352" t="b">
        <v>0</v>
      </c>
    </row>
    <row r="2353" spans="1:10" hidden="1" x14ac:dyDescent="0.2">
      <c r="A2353" t="s">
        <v>215</v>
      </c>
      <c r="B2353" t="str">
        <f>VLOOKUP(Table16[[#This Row],[Metabolite ID]],Table18[],2,FALSE)</f>
        <v>gamma-glutamyl-epsilon-lysine</v>
      </c>
      <c r="C2353" t="s">
        <v>1122</v>
      </c>
      <c r="D2353">
        <v>599</v>
      </c>
      <c r="E2353">
        <v>2.357869778305588E-2</v>
      </c>
      <c r="F2353">
        <v>0.18496235475891273</v>
      </c>
      <c r="G2353">
        <v>0.89860465347053431</v>
      </c>
      <c r="H2353" t="b">
        <v>0</v>
      </c>
      <c r="I2353" t="b">
        <v>0</v>
      </c>
      <c r="J2353" t="b">
        <v>0</v>
      </c>
    </row>
    <row r="2354" spans="1:10" hidden="1" x14ac:dyDescent="0.2">
      <c r="A2354" t="s">
        <v>215</v>
      </c>
      <c r="B2354" t="str">
        <f>VLOOKUP(Table16[[#This Row],[Metabolite ID]],Table18[],2,FALSE)</f>
        <v>gamma-glutamyl-epsilon-lysine</v>
      </c>
      <c r="C2354" t="s">
        <v>1123</v>
      </c>
      <c r="D2354">
        <v>599</v>
      </c>
      <c r="E2354">
        <v>0.14165480225140842</v>
      </c>
      <c r="F2354">
        <v>0.13851553068553304</v>
      </c>
      <c r="G2354">
        <v>0.30688110348933861</v>
      </c>
      <c r="H2354" t="b">
        <v>0</v>
      </c>
      <c r="I2354" t="b">
        <v>0</v>
      </c>
      <c r="J2354" t="b">
        <v>0</v>
      </c>
    </row>
    <row r="2355" spans="1:10" x14ac:dyDescent="0.2">
      <c r="A2355" t="s">
        <v>210</v>
      </c>
      <c r="B2355" t="str">
        <f>VLOOKUP(Table16[[#This Row],[Metabolite ID]],Table18[],2,FALSE)</f>
        <v>palmitoleate (16:1n7)</v>
      </c>
      <c r="C2355" t="s">
        <v>1116</v>
      </c>
      <c r="D2355">
        <v>599</v>
      </c>
      <c r="E2355">
        <v>0.1118023841244577</v>
      </c>
      <c r="F2355">
        <v>4.9588580123159795E-2</v>
      </c>
      <c r="G2355" s="6">
        <v>2.4158483720909115E-2</v>
      </c>
      <c r="H2355" t="b">
        <v>0</v>
      </c>
      <c r="I2355" t="b">
        <v>0</v>
      </c>
      <c r="J2355" t="b">
        <v>0</v>
      </c>
    </row>
    <row r="2356" spans="1:10" hidden="1" x14ac:dyDescent="0.2">
      <c r="A2356" t="s">
        <v>210</v>
      </c>
      <c r="B2356" t="str">
        <f>VLOOKUP(Table16[[#This Row],[Metabolite ID]],Table18[],2,FALSE)</f>
        <v>palmitoleate (16:1n7)</v>
      </c>
      <c r="C2356" t="s">
        <v>1117</v>
      </c>
      <c r="D2356">
        <v>599</v>
      </c>
      <c r="E2356">
        <v>0.1118023841244577</v>
      </c>
      <c r="F2356">
        <v>4.7827394548549854E-2</v>
      </c>
      <c r="G2356">
        <v>1.9406849998191724E-2</v>
      </c>
      <c r="H2356" t="b">
        <v>0</v>
      </c>
      <c r="I2356" t="b">
        <v>0</v>
      </c>
      <c r="J2356" t="b">
        <v>0</v>
      </c>
    </row>
    <row r="2357" spans="1:10" hidden="1" x14ac:dyDescent="0.2">
      <c r="A2357" t="s">
        <v>210</v>
      </c>
      <c r="B2357" t="str">
        <f>VLOOKUP(Table16[[#This Row],[Metabolite ID]],Table18[],2,FALSE)</f>
        <v>palmitoleate (16:1n7)</v>
      </c>
      <c r="C2357" t="s">
        <v>1118</v>
      </c>
      <c r="D2357">
        <v>599</v>
      </c>
      <c r="E2357">
        <v>0.11319911272187914</v>
      </c>
      <c r="F2357">
        <v>4.8316045927437157E-2</v>
      </c>
      <c r="G2357">
        <v>1.9135096019669184E-2</v>
      </c>
      <c r="H2357" t="b">
        <v>0</v>
      </c>
      <c r="I2357" t="b">
        <v>0</v>
      </c>
      <c r="J2357" t="b">
        <v>0</v>
      </c>
    </row>
    <row r="2358" spans="1:10" hidden="1" x14ac:dyDescent="0.2">
      <c r="A2358" t="s">
        <v>210</v>
      </c>
      <c r="B2358" t="str">
        <f>VLOOKUP(Table16[[#This Row],[Metabolite ID]],Table18[],2,FALSE)</f>
        <v>palmitoleate (16:1n7)</v>
      </c>
      <c r="C2358" t="s">
        <v>1119</v>
      </c>
      <c r="D2358">
        <v>599</v>
      </c>
      <c r="E2358">
        <v>0.13615976331360949</v>
      </c>
      <c r="F2358">
        <v>7.3325337051888276E-2</v>
      </c>
      <c r="G2358">
        <v>6.3321608242108404E-2</v>
      </c>
      <c r="H2358" t="b">
        <v>0</v>
      </c>
      <c r="I2358" t="b">
        <v>0</v>
      </c>
      <c r="J2358" t="b">
        <v>0</v>
      </c>
    </row>
    <row r="2359" spans="1:10" hidden="1" x14ac:dyDescent="0.2">
      <c r="A2359" t="s">
        <v>210</v>
      </c>
      <c r="B2359" t="str">
        <f>VLOOKUP(Table16[[#This Row],[Metabolite ID]],Table18[],2,FALSE)</f>
        <v>palmitoleate (16:1n7)</v>
      </c>
      <c r="C2359" t="s">
        <v>1120</v>
      </c>
      <c r="D2359">
        <v>599</v>
      </c>
      <c r="E2359">
        <v>9.4142304906883717E-2</v>
      </c>
      <c r="F2359">
        <v>8.0466730034570652E-2</v>
      </c>
      <c r="G2359">
        <v>0.24201981990312255</v>
      </c>
      <c r="H2359" t="b">
        <v>0</v>
      </c>
      <c r="I2359" t="b">
        <v>0</v>
      </c>
      <c r="J2359" t="b">
        <v>0</v>
      </c>
    </row>
    <row r="2360" spans="1:10" hidden="1" x14ac:dyDescent="0.2">
      <c r="A2360" t="s">
        <v>210</v>
      </c>
      <c r="B2360" t="str">
        <f>VLOOKUP(Table16[[#This Row],[Metabolite ID]],Table18[],2,FALSE)</f>
        <v>palmitoleate (16:1n7)</v>
      </c>
      <c r="C2360" t="s">
        <v>1121</v>
      </c>
      <c r="D2360">
        <v>599</v>
      </c>
      <c r="E2360">
        <v>0.18763536324201446</v>
      </c>
      <c r="F2360">
        <v>0.29367821143868794</v>
      </c>
      <c r="G2360">
        <v>0.52312297782001604</v>
      </c>
      <c r="H2360" t="b">
        <v>0</v>
      </c>
      <c r="I2360" t="b">
        <v>0</v>
      </c>
      <c r="J2360" t="b">
        <v>0</v>
      </c>
    </row>
    <row r="2361" spans="1:10" hidden="1" x14ac:dyDescent="0.2">
      <c r="A2361" t="s">
        <v>210</v>
      </c>
      <c r="B2361" t="str">
        <f>VLOOKUP(Table16[[#This Row],[Metabolite ID]],Table18[],2,FALSE)</f>
        <v>palmitoleate (16:1n7)</v>
      </c>
      <c r="C2361" t="s">
        <v>1122</v>
      </c>
      <c r="D2361">
        <v>599</v>
      </c>
      <c r="E2361">
        <v>9.0951223881410748E-2</v>
      </c>
      <c r="F2361">
        <v>0.18303385235858349</v>
      </c>
      <c r="G2361">
        <v>0.61943563804048385</v>
      </c>
      <c r="H2361" t="b">
        <v>0</v>
      </c>
      <c r="I2361" t="b">
        <v>0</v>
      </c>
      <c r="J2361" t="b">
        <v>0</v>
      </c>
    </row>
    <row r="2362" spans="1:10" hidden="1" x14ac:dyDescent="0.2">
      <c r="A2362" t="s">
        <v>210</v>
      </c>
      <c r="B2362" t="str">
        <f>VLOOKUP(Table16[[#This Row],[Metabolite ID]],Table18[],2,FALSE)</f>
        <v>palmitoleate (16:1n7)</v>
      </c>
      <c r="C2362" t="s">
        <v>1123</v>
      </c>
      <c r="D2362">
        <v>599</v>
      </c>
      <c r="E2362">
        <v>-5.9282108500989521E-2</v>
      </c>
      <c r="F2362">
        <v>0.13726290068895866</v>
      </c>
      <c r="G2362">
        <v>0.66597923444924978</v>
      </c>
      <c r="H2362" t="b">
        <v>0</v>
      </c>
      <c r="I2362" t="b">
        <v>0</v>
      </c>
      <c r="J2362" t="b">
        <v>0</v>
      </c>
    </row>
    <row r="2363" spans="1:10" x14ac:dyDescent="0.2">
      <c r="A2363" t="s">
        <v>409</v>
      </c>
      <c r="B2363" t="str">
        <f>VLOOKUP(Table16[[#This Row],[Metabolite ID]],Table18[],2,FALSE)</f>
        <v>pyroglutamine*</v>
      </c>
      <c r="C2363" t="s">
        <v>1116</v>
      </c>
      <c r="D2363">
        <v>599</v>
      </c>
      <c r="E2363">
        <v>-0.11581897263460621</v>
      </c>
      <c r="F2363">
        <v>5.1473157535263131E-2</v>
      </c>
      <c r="G2363" s="6">
        <v>2.4443558763333838E-2</v>
      </c>
      <c r="H2363" t="b">
        <v>0</v>
      </c>
      <c r="I2363" t="b">
        <v>0</v>
      </c>
      <c r="J2363" t="b">
        <v>0</v>
      </c>
    </row>
    <row r="2364" spans="1:10" hidden="1" x14ac:dyDescent="0.2">
      <c r="A2364" t="s">
        <v>409</v>
      </c>
      <c r="B2364" t="str">
        <f>VLOOKUP(Table16[[#This Row],[Metabolite ID]],Table18[],2,FALSE)</f>
        <v>pyroglutamine*</v>
      </c>
      <c r="C2364" t="s">
        <v>1117</v>
      </c>
      <c r="D2364">
        <v>599</v>
      </c>
      <c r="E2364">
        <v>-0.11581897263460621</v>
      </c>
      <c r="F2364">
        <v>4.8122247808903999E-2</v>
      </c>
      <c r="G2364">
        <v>1.6094494333145196E-2</v>
      </c>
      <c r="H2364" t="b">
        <v>0</v>
      </c>
      <c r="I2364" t="b">
        <v>0</v>
      </c>
      <c r="J2364" t="b">
        <v>0</v>
      </c>
    </row>
    <row r="2365" spans="1:10" hidden="1" x14ac:dyDescent="0.2">
      <c r="A2365" t="s">
        <v>409</v>
      </c>
      <c r="B2365" t="str">
        <f>VLOOKUP(Table16[[#This Row],[Metabolite ID]],Table18[],2,FALSE)</f>
        <v>pyroglutamine*</v>
      </c>
      <c r="C2365" t="s">
        <v>1118</v>
      </c>
      <c r="D2365">
        <v>599</v>
      </c>
      <c r="E2365">
        <v>-0.11551437721990221</v>
      </c>
      <c r="F2365">
        <v>4.8640709986432565E-2</v>
      </c>
      <c r="G2365">
        <v>1.755609563731499E-2</v>
      </c>
      <c r="H2365" t="b">
        <v>0</v>
      </c>
      <c r="I2365" t="b">
        <v>0</v>
      </c>
      <c r="J2365" t="b">
        <v>0</v>
      </c>
    </row>
    <row r="2366" spans="1:10" hidden="1" x14ac:dyDescent="0.2">
      <c r="A2366" t="s">
        <v>409</v>
      </c>
      <c r="B2366" t="str">
        <f>VLOOKUP(Table16[[#This Row],[Metabolite ID]],Table18[],2,FALSE)</f>
        <v>pyroglutamine*</v>
      </c>
      <c r="C2366" t="s">
        <v>1119</v>
      </c>
      <c r="D2366">
        <v>599</v>
      </c>
      <c r="E2366">
        <v>-0.18935078740157482</v>
      </c>
      <c r="F2366">
        <v>7.4844609184727143E-2</v>
      </c>
      <c r="G2366">
        <v>1.1408891119081643E-2</v>
      </c>
      <c r="H2366" t="b">
        <v>0</v>
      </c>
      <c r="I2366" t="b">
        <v>0</v>
      </c>
      <c r="J2366" t="b">
        <v>0</v>
      </c>
    </row>
    <row r="2367" spans="1:10" hidden="1" x14ac:dyDescent="0.2">
      <c r="A2367" t="s">
        <v>409</v>
      </c>
      <c r="B2367" t="str">
        <f>VLOOKUP(Table16[[#This Row],[Metabolite ID]],Table18[],2,FALSE)</f>
        <v>pyroglutamine*</v>
      </c>
      <c r="C2367" t="s">
        <v>1120</v>
      </c>
      <c r="D2367">
        <v>599</v>
      </c>
      <c r="E2367">
        <v>-7.9057193624610278E-2</v>
      </c>
      <c r="F2367">
        <v>7.8307820600270833E-2</v>
      </c>
      <c r="G2367">
        <v>0.31270154960157115</v>
      </c>
      <c r="H2367" t="b">
        <v>0</v>
      </c>
      <c r="I2367" t="b">
        <v>0</v>
      </c>
      <c r="J2367" t="b">
        <v>0</v>
      </c>
    </row>
    <row r="2368" spans="1:10" hidden="1" x14ac:dyDescent="0.2">
      <c r="A2368" t="s">
        <v>409</v>
      </c>
      <c r="B2368" t="str">
        <f>VLOOKUP(Table16[[#This Row],[Metabolite ID]],Table18[],2,FALSE)</f>
        <v>pyroglutamine*</v>
      </c>
      <c r="C2368" t="s">
        <v>1121</v>
      </c>
      <c r="D2368">
        <v>599</v>
      </c>
      <c r="E2368">
        <v>-0.11558861028076439</v>
      </c>
      <c r="F2368">
        <v>0.25531025084119674</v>
      </c>
      <c r="G2368">
        <v>0.65090173644116245</v>
      </c>
      <c r="H2368" t="b">
        <v>0</v>
      </c>
      <c r="I2368" t="b">
        <v>0</v>
      </c>
      <c r="J2368" t="b">
        <v>0</v>
      </c>
    </row>
    <row r="2369" spans="1:10" hidden="1" x14ac:dyDescent="0.2">
      <c r="A2369" t="s">
        <v>409</v>
      </c>
      <c r="B2369" t="str">
        <f>VLOOKUP(Table16[[#This Row],[Metabolite ID]],Table18[],2,FALSE)</f>
        <v>pyroglutamine*</v>
      </c>
      <c r="C2369" t="s">
        <v>1122</v>
      </c>
      <c r="D2369">
        <v>599</v>
      </c>
      <c r="E2369">
        <v>-2.7856303566938578E-2</v>
      </c>
      <c r="F2369">
        <v>0.17991455182791727</v>
      </c>
      <c r="G2369">
        <v>0.8770069975735455</v>
      </c>
      <c r="H2369" t="b">
        <v>0</v>
      </c>
      <c r="I2369" t="b">
        <v>0</v>
      </c>
      <c r="J2369" t="b">
        <v>0</v>
      </c>
    </row>
    <row r="2370" spans="1:10" hidden="1" x14ac:dyDescent="0.2">
      <c r="A2370" t="s">
        <v>409</v>
      </c>
      <c r="B2370" t="str">
        <f>VLOOKUP(Table16[[#This Row],[Metabolite ID]],Table18[],2,FALSE)</f>
        <v>pyroglutamine*</v>
      </c>
      <c r="C2370" t="s">
        <v>1123</v>
      </c>
      <c r="D2370">
        <v>599</v>
      </c>
      <c r="E2370">
        <v>0.19262435188649388</v>
      </c>
      <c r="F2370">
        <v>0.14203438280422925</v>
      </c>
      <c r="G2370">
        <v>0.17555423176391458</v>
      </c>
      <c r="H2370" t="b">
        <v>0</v>
      </c>
      <c r="I2370" t="b">
        <v>0</v>
      </c>
      <c r="J2370" t="b">
        <v>0</v>
      </c>
    </row>
    <row r="2371" spans="1:10" x14ac:dyDescent="0.2">
      <c r="A2371" t="s">
        <v>226</v>
      </c>
      <c r="B2371" t="str">
        <f>VLOOKUP(Table16[[#This Row],[Metabolite ID]],Table18[],2,FALSE)</f>
        <v>1-palmitoyl-GPC (16:0)</v>
      </c>
      <c r="C2371" t="s">
        <v>1116</v>
      </c>
      <c r="D2371">
        <v>599</v>
      </c>
      <c r="E2371">
        <v>0.11546427785847932</v>
      </c>
      <c r="F2371">
        <v>5.1318010586089757E-2</v>
      </c>
      <c r="G2371" s="6">
        <v>2.4450486578872208E-2</v>
      </c>
      <c r="H2371" t="b">
        <v>0</v>
      </c>
      <c r="I2371" t="b">
        <v>0</v>
      </c>
      <c r="J2371" t="b">
        <v>1</v>
      </c>
    </row>
    <row r="2372" spans="1:10" hidden="1" x14ac:dyDescent="0.2">
      <c r="A2372" t="s">
        <v>226</v>
      </c>
      <c r="B2372" t="str">
        <f>VLOOKUP(Table16[[#This Row],[Metabolite ID]],Table18[],2,FALSE)</f>
        <v>1-palmitoyl-GPC (16:0)</v>
      </c>
      <c r="C2372" t="s">
        <v>1117</v>
      </c>
      <c r="D2372">
        <v>599</v>
      </c>
      <c r="E2372">
        <v>0.11546427785847932</v>
      </c>
      <c r="F2372">
        <v>4.7742066147150541E-2</v>
      </c>
      <c r="G2372">
        <v>1.5584564019278697E-2</v>
      </c>
      <c r="H2372" t="b">
        <v>0</v>
      </c>
      <c r="I2372" t="b">
        <v>0</v>
      </c>
      <c r="J2372" t="b">
        <v>1</v>
      </c>
    </row>
    <row r="2373" spans="1:10" hidden="1" x14ac:dyDescent="0.2">
      <c r="A2373" t="s">
        <v>226</v>
      </c>
      <c r="B2373" t="str">
        <f>VLOOKUP(Table16[[#This Row],[Metabolite ID]],Table18[],2,FALSE)</f>
        <v>1-palmitoyl-GPC (16:0)</v>
      </c>
      <c r="C2373" t="s">
        <v>1118</v>
      </c>
      <c r="D2373">
        <v>599</v>
      </c>
      <c r="E2373">
        <v>0.11673092524475688</v>
      </c>
      <c r="F2373">
        <v>4.8260184377732947E-2</v>
      </c>
      <c r="G2373">
        <v>1.5572516580004201E-2</v>
      </c>
      <c r="H2373" t="b">
        <v>0</v>
      </c>
      <c r="I2373" t="b">
        <v>0</v>
      </c>
      <c r="J2373" t="b">
        <v>1</v>
      </c>
    </row>
    <row r="2374" spans="1:10" hidden="1" x14ac:dyDescent="0.2">
      <c r="A2374" t="s">
        <v>226</v>
      </c>
      <c r="B2374" t="str">
        <f>VLOOKUP(Table16[[#This Row],[Metabolite ID]],Table18[],2,FALSE)</f>
        <v>1-palmitoyl-GPC (16:0)</v>
      </c>
      <c r="C2374" t="s">
        <v>1119</v>
      </c>
      <c r="D2374">
        <v>599</v>
      </c>
      <c r="E2374">
        <v>0.14148304093567252</v>
      </c>
      <c r="F2374">
        <v>7.2490591534440291E-2</v>
      </c>
      <c r="G2374">
        <v>5.0968665102279744E-2</v>
      </c>
      <c r="H2374" t="b">
        <v>0</v>
      </c>
      <c r="I2374" t="b">
        <v>0</v>
      </c>
      <c r="J2374" t="b">
        <v>1</v>
      </c>
    </row>
    <row r="2375" spans="1:10" hidden="1" x14ac:dyDescent="0.2">
      <c r="A2375" t="s">
        <v>226</v>
      </c>
      <c r="B2375" t="str">
        <f>VLOOKUP(Table16[[#This Row],[Metabolite ID]],Table18[],2,FALSE)</f>
        <v>1-palmitoyl-GPC (16:0)</v>
      </c>
      <c r="C2375" t="s">
        <v>1120</v>
      </c>
      <c r="D2375">
        <v>599</v>
      </c>
      <c r="E2375">
        <v>0.15353123414986095</v>
      </c>
      <c r="F2375">
        <v>7.6548476429199971E-2</v>
      </c>
      <c r="G2375">
        <v>4.4891117334166938E-2</v>
      </c>
      <c r="H2375" t="b">
        <v>0</v>
      </c>
      <c r="I2375" t="b">
        <v>0</v>
      </c>
      <c r="J2375" t="b">
        <v>1</v>
      </c>
    </row>
    <row r="2376" spans="1:10" hidden="1" x14ac:dyDescent="0.2">
      <c r="A2376" t="s">
        <v>226</v>
      </c>
      <c r="B2376" t="str">
        <f>VLOOKUP(Table16[[#This Row],[Metabolite ID]],Table18[],2,FALSE)</f>
        <v>1-palmitoyl-GPC (16:0)</v>
      </c>
      <c r="C2376" t="s">
        <v>1121</v>
      </c>
      <c r="D2376">
        <v>599</v>
      </c>
      <c r="E2376">
        <v>0.3942882225434543</v>
      </c>
      <c r="F2376">
        <v>0.28348131674711036</v>
      </c>
      <c r="G2376">
        <v>0.16477941890365075</v>
      </c>
      <c r="H2376" t="b">
        <v>0</v>
      </c>
      <c r="I2376" t="b">
        <v>0</v>
      </c>
      <c r="J2376" t="b">
        <v>1</v>
      </c>
    </row>
    <row r="2377" spans="1:10" hidden="1" x14ac:dyDescent="0.2">
      <c r="A2377" t="s">
        <v>226</v>
      </c>
      <c r="B2377" t="str">
        <f>VLOOKUP(Table16[[#This Row],[Metabolite ID]],Table18[],2,FALSE)</f>
        <v>1-palmitoyl-GPC (16:0)</v>
      </c>
      <c r="C2377" t="s">
        <v>1122</v>
      </c>
      <c r="D2377">
        <v>599</v>
      </c>
      <c r="E2377">
        <v>0.52178755191199411</v>
      </c>
      <c r="F2377">
        <v>0.25732076204980237</v>
      </c>
      <c r="G2377">
        <v>4.3026520643765401E-2</v>
      </c>
      <c r="H2377" t="b">
        <v>0</v>
      </c>
      <c r="I2377" t="b">
        <v>0</v>
      </c>
      <c r="J2377" t="b">
        <v>1</v>
      </c>
    </row>
    <row r="2378" spans="1:10" hidden="1" x14ac:dyDescent="0.2">
      <c r="A2378" t="s">
        <v>226</v>
      </c>
      <c r="B2378" t="str">
        <f>VLOOKUP(Table16[[#This Row],[Metabolite ID]],Table18[],2,FALSE)</f>
        <v>1-palmitoyl-GPC (16:0)</v>
      </c>
      <c r="C2378" t="s">
        <v>1123</v>
      </c>
      <c r="D2378">
        <v>599</v>
      </c>
      <c r="E2378">
        <v>0.10154846496656685</v>
      </c>
      <c r="F2378">
        <v>0.1422828939883044</v>
      </c>
      <c r="G2378">
        <v>0.47568656535373055</v>
      </c>
      <c r="H2378" t="b">
        <v>0</v>
      </c>
      <c r="I2378" t="b">
        <v>0</v>
      </c>
      <c r="J2378" t="b">
        <v>1</v>
      </c>
    </row>
    <row r="2379" spans="1:10" x14ac:dyDescent="0.2">
      <c r="A2379" t="s">
        <v>637</v>
      </c>
      <c r="B2379" t="str">
        <f>VLOOKUP(Table16[[#This Row],[Metabolite ID]],Table18[],2,FALSE)</f>
        <v>X - 24020</v>
      </c>
      <c r="C2379" t="s">
        <v>1116</v>
      </c>
      <c r="D2379">
        <v>599</v>
      </c>
      <c r="E2379">
        <v>0.11218834540139803</v>
      </c>
      <c r="F2379">
        <v>4.9895279211095385E-2</v>
      </c>
      <c r="G2379" s="6">
        <v>2.4545844106768251E-2</v>
      </c>
      <c r="H2379" t="b">
        <v>0</v>
      </c>
      <c r="I2379" t="b">
        <v>0</v>
      </c>
      <c r="J2379" t="b">
        <v>0</v>
      </c>
    </row>
    <row r="2380" spans="1:10" hidden="1" x14ac:dyDescent="0.2">
      <c r="A2380" t="s">
        <v>637</v>
      </c>
      <c r="B2380" t="str">
        <f>VLOOKUP(Table16[[#This Row],[Metabolite ID]],Table18[],2,FALSE)</f>
        <v>X - 24020</v>
      </c>
      <c r="C2380" t="s">
        <v>1117</v>
      </c>
      <c r="D2380">
        <v>599</v>
      </c>
      <c r="E2380">
        <v>0.11218834540139803</v>
      </c>
      <c r="F2380">
        <v>4.8254158191543349E-2</v>
      </c>
      <c r="G2380">
        <v>2.0074810911311729E-2</v>
      </c>
      <c r="H2380" t="b">
        <v>0</v>
      </c>
      <c r="I2380" t="b">
        <v>0</v>
      </c>
      <c r="J2380" t="b">
        <v>0</v>
      </c>
    </row>
    <row r="2381" spans="1:10" hidden="1" x14ac:dyDescent="0.2">
      <c r="A2381" t="s">
        <v>637</v>
      </c>
      <c r="B2381" t="str">
        <f>VLOOKUP(Table16[[#This Row],[Metabolite ID]],Table18[],2,FALSE)</f>
        <v>X - 24020</v>
      </c>
      <c r="C2381" t="s">
        <v>1118</v>
      </c>
      <c r="D2381">
        <v>599</v>
      </c>
      <c r="E2381">
        <v>0.11358994842362277</v>
      </c>
      <c r="F2381">
        <v>4.8740185223943182E-2</v>
      </c>
      <c r="G2381">
        <v>1.9778714591576659E-2</v>
      </c>
      <c r="H2381" t="b">
        <v>0</v>
      </c>
      <c r="I2381" t="b">
        <v>0</v>
      </c>
      <c r="J2381" t="b">
        <v>0</v>
      </c>
    </row>
    <row r="2382" spans="1:10" hidden="1" x14ac:dyDescent="0.2">
      <c r="A2382" t="s">
        <v>637</v>
      </c>
      <c r="B2382" t="str">
        <f>VLOOKUP(Table16[[#This Row],[Metabolite ID]],Table18[],2,FALSE)</f>
        <v>X - 24020</v>
      </c>
      <c r="C2382" t="s">
        <v>1119</v>
      </c>
      <c r="D2382">
        <v>599</v>
      </c>
      <c r="E2382">
        <v>8.7584745762711858E-2</v>
      </c>
      <c r="F2382">
        <v>7.4873829172034112E-2</v>
      </c>
      <c r="G2382">
        <v>0.24209576198152122</v>
      </c>
      <c r="H2382" t="b">
        <v>0</v>
      </c>
      <c r="I2382" t="b">
        <v>0</v>
      </c>
      <c r="J2382" t="b">
        <v>0</v>
      </c>
    </row>
    <row r="2383" spans="1:10" hidden="1" x14ac:dyDescent="0.2">
      <c r="A2383" t="s">
        <v>637</v>
      </c>
      <c r="B2383" t="str">
        <f>VLOOKUP(Table16[[#This Row],[Metabolite ID]],Table18[],2,FALSE)</f>
        <v>X - 24020</v>
      </c>
      <c r="C2383" t="s">
        <v>1120</v>
      </c>
      <c r="D2383">
        <v>599</v>
      </c>
      <c r="E2383">
        <v>0.13857463882700857</v>
      </c>
      <c r="F2383">
        <v>8.3333467538059161E-2</v>
      </c>
      <c r="G2383">
        <v>9.6333858276492434E-2</v>
      </c>
      <c r="H2383" t="b">
        <v>0</v>
      </c>
      <c r="I2383" t="b">
        <v>0</v>
      </c>
      <c r="J2383" t="b">
        <v>0</v>
      </c>
    </row>
    <row r="2384" spans="1:10" hidden="1" x14ac:dyDescent="0.2">
      <c r="A2384" t="s">
        <v>637</v>
      </c>
      <c r="B2384" t="str">
        <f>VLOOKUP(Table16[[#This Row],[Metabolite ID]],Table18[],2,FALSE)</f>
        <v>X - 24020</v>
      </c>
      <c r="C2384" t="s">
        <v>1121</v>
      </c>
      <c r="D2384">
        <v>599</v>
      </c>
      <c r="E2384">
        <v>7.2172144002184524E-2</v>
      </c>
      <c r="F2384">
        <v>0.28182563350934475</v>
      </c>
      <c r="G2384">
        <v>0.79797100733104043</v>
      </c>
      <c r="H2384" t="b">
        <v>0</v>
      </c>
      <c r="I2384" t="b">
        <v>0</v>
      </c>
      <c r="J2384" t="b">
        <v>0</v>
      </c>
    </row>
    <row r="2385" spans="1:10" hidden="1" x14ac:dyDescent="0.2">
      <c r="A2385" t="s">
        <v>637</v>
      </c>
      <c r="B2385" t="str">
        <f>VLOOKUP(Table16[[#This Row],[Metabolite ID]],Table18[],2,FALSE)</f>
        <v>X - 24020</v>
      </c>
      <c r="C2385" t="s">
        <v>1122</v>
      </c>
      <c r="D2385">
        <v>599</v>
      </c>
      <c r="E2385">
        <v>0.18175768767461342</v>
      </c>
      <c r="F2385">
        <v>0.19003146082703823</v>
      </c>
      <c r="G2385">
        <v>0.33922585946778283</v>
      </c>
      <c r="H2385" t="b">
        <v>0</v>
      </c>
      <c r="I2385" t="b">
        <v>0</v>
      </c>
      <c r="J2385" t="b">
        <v>0</v>
      </c>
    </row>
    <row r="2386" spans="1:10" hidden="1" x14ac:dyDescent="0.2">
      <c r="A2386" t="s">
        <v>637</v>
      </c>
      <c r="B2386" t="str">
        <f>VLOOKUP(Table16[[#This Row],[Metabolite ID]],Table18[],2,FALSE)</f>
        <v>X - 24020</v>
      </c>
      <c r="C2386" t="s">
        <v>1123</v>
      </c>
      <c r="D2386">
        <v>599</v>
      </c>
      <c r="E2386">
        <v>9.4365882739441617E-2</v>
      </c>
      <c r="F2386">
        <v>0.13839382083706883</v>
      </c>
      <c r="G2386">
        <v>0.49558885002845565</v>
      </c>
      <c r="H2386" t="b">
        <v>0</v>
      </c>
      <c r="I2386" t="b">
        <v>0</v>
      </c>
      <c r="J2386" t="b">
        <v>0</v>
      </c>
    </row>
    <row r="2387" spans="1:10" x14ac:dyDescent="0.2">
      <c r="A2387" t="s">
        <v>587</v>
      </c>
      <c r="B2387" t="str">
        <f>VLOOKUP(Table16[[#This Row],[Metabolite ID]],Table18[],2,FALSE)</f>
        <v>X - 18603</v>
      </c>
      <c r="C2387" t="s">
        <v>1116</v>
      </c>
      <c r="D2387">
        <v>598</v>
      </c>
      <c r="E2387">
        <v>-0.14031784606626788</v>
      </c>
      <c r="F2387">
        <v>6.2795487685696691E-2</v>
      </c>
      <c r="G2387" s="6">
        <v>2.5448801767995168E-2</v>
      </c>
      <c r="H2387" t="b">
        <v>0</v>
      </c>
      <c r="I2387" t="b">
        <v>0</v>
      </c>
      <c r="J2387" t="b">
        <v>0</v>
      </c>
    </row>
    <row r="2388" spans="1:10" hidden="1" x14ac:dyDescent="0.2">
      <c r="A2388" t="s">
        <v>587</v>
      </c>
      <c r="B2388" t="str">
        <f>VLOOKUP(Table16[[#This Row],[Metabolite ID]],Table18[],2,FALSE)</f>
        <v>X - 18603</v>
      </c>
      <c r="C2388" t="s">
        <v>1117</v>
      </c>
      <c r="D2388">
        <v>598</v>
      </c>
      <c r="E2388">
        <v>-0.14031784606626788</v>
      </c>
      <c r="F2388">
        <v>5.7983864714974152E-2</v>
      </c>
      <c r="G2388">
        <v>1.5522793949954599E-2</v>
      </c>
      <c r="H2388" t="b">
        <v>0</v>
      </c>
      <c r="I2388" t="b">
        <v>0</v>
      </c>
      <c r="J2388" t="b">
        <v>0</v>
      </c>
    </row>
    <row r="2389" spans="1:10" hidden="1" x14ac:dyDescent="0.2">
      <c r="A2389" t="s">
        <v>587</v>
      </c>
      <c r="B2389" t="str">
        <f>VLOOKUP(Table16[[#This Row],[Metabolite ID]],Table18[],2,FALSE)</f>
        <v>X - 18603</v>
      </c>
      <c r="C2389" t="s">
        <v>1118</v>
      </c>
      <c r="D2389">
        <v>598</v>
      </c>
      <c r="E2389">
        <v>-0.13980102257238824</v>
      </c>
      <c r="F2389">
        <v>5.8619165215116655E-2</v>
      </c>
      <c r="G2389">
        <v>1.7083625481410049E-2</v>
      </c>
      <c r="H2389" t="b">
        <v>0</v>
      </c>
      <c r="I2389" t="b">
        <v>0</v>
      </c>
      <c r="J2389" t="b">
        <v>0</v>
      </c>
    </row>
    <row r="2390" spans="1:10" hidden="1" x14ac:dyDescent="0.2">
      <c r="A2390" t="s">
        <v>587</v>
      </c>
      <c r="B2390" t="str">
        <f>VLOOKUP(Table16[[#This Row],[Metabolite ID]],Table18[],2,FALSE)</f>
        <v>X - 18603</v>
      </c>
      <c r="C2390" t="s">
        <v>1119</v>
      </c>
      <c r="D2390">
        <v>598</v>
      </c>
      <c r="E2390">
        <v>-4.1255578149920161E-2</v>
      </c>
      <c r="F2390">
        <v>8.9404373402305781E-2</v>
      </c>
      <c r="G2390">
        <v>0.64447634731427983</v>
      </c>
      <c r="H2390" t="b">
        <v>0</v>
      </c>
      <c r="I2390" t="b">
        <v>0</v>
      </c>
      <c r="J2390" t="b">
        <v>0</v>
      </c>
    </row>
    <row r="2391" spans="1:10" hidden="1" x14ac:dyDescent="0.2">
      <c r="A2391" t="s">
        <v>587</v>
      </c>
      <c r="B2391" t="str">
        <f>VLOOKUP(Table16[[#This Row],[Metabolite ID]],Table18[],2,FALSE)</f>
        <v>X - 18603</v>
      </c>
      <c r="C2391" t="s">
        <v>1120</v>
      </c>
      <c r="D2391">
        <v>598</v>
      </c>
      <c r="E2391">
        <v>-7.1296749558055553E-3</v>
      </c>
      <c r="F2391">
        <v>9.4414242175804325E-2</v>
      </c>
      <c r="G2391">
        <v>0.9398051027365657</v>
      </c>
      <c r="H2391" t="b">
        <v>0</v>
      </c>
      <c r="I2391" t="b">
        <v>0</v>
      </c>
      <c r="J2391" t="b">
        <v>0</v>
      </c>
    </row>
    <row r="2392" spans="1:10" hidden="1" x14ac:dyDescent="0.2">
      <c r="A2392" t="s">
        <v>587</v>
      </c>
      <c r="B2392" t="str">
        <f>VLOOKUP(Table16[[#This Row],[Metabolite ID]],Table18[],2,FALSE)</f>
        <v>X - 18603</v>
      </c>
      <c r="C2392" t="s">
        <v>1121</v>
      </c>
      <c r="D2392">
        <v>598</v>
      </c>
      <c r="E2392">
        <v>0.1759827513854697</v>
      </c>
      <c r="F2392">
        <v>0.31657144201844711</v>
      </c>
      <c r="G2392">
        <v>0.57848600648666837</v>
      </c>
      <c r="H2392" t="b">
        <v>0</v>
      </c>
      <c r="I2392" t="b">
        <v>0</v>
      </c>
      <c r="J2392" t="b">
        <v>0</v>
      </c>
    </row>
    <row r="2393" spans="1:10" hidden="1" x14ac:dyDescent="0.2">
      <c r="A2393" t="s">
        <v>587</v>
      </c>
      <c r="B2393" t="str">
        <f>VLOOKUP(Table16[[#This Row],[Metabolite ID]],Table18[],2,FALSE)</f>
        <v>X - 18603</v>
      </c>
      <c r="C2393" t="s">
        <v>1122</v>
      </c>
      <c r="D2393">
        <v>598</v>
      </c>
      <c r="E2393">
        <v>0.1759827513854697</v>
      </c>
      <c r="F2393">
        <v>0.22174168772873704</v>
      </c>
      <c r="G2393">
        <v>0.42772120581942574</v>
      </c>
      <c r="H2393" t="b">
        <v>0</v>
      </c>
      <c r="I2393" t="b">
        <v>0</v>
      </c>
      <c r="J2393" t="b">
        <v>0</v>
      </c>
    </row>
    <row r="2394" spans="1:10" hidden="1" x14ac:dyDescent="0.2">
      <c r="A2394" t="s">
        <v>587</v>
      </c>
      <c r="B2394" t="str">
        <f>VLOOKUP(Table16[[#This Row],[Metabolite ID]],Table18[],2,FALSE)</f>
        <v>X - 18603</v>
      </c>
      <c r="C2394" t="s">
        <v>1123</v>
      </c>
      <c r="D2394">
        <v>598</v>
      </c>
      <c r="E2394">
        <v>9.9251718463990876E-2</v>
      </c>
      <c r="F2394">
        <v>0.17336280708312052</v>
      </c>
      <c r="G2394">
        <v>0.56719327640379702</v>
      </c>
      <c r="H2394" t="b">
        <v>0</v>
      </c>
      <c r="I2394" t="b">
        <v>0</v>
      </c>
      <c r="J2394" t="b">
        <v>0</v>
      </c>
    </row>
    <row r="2395" spans="1:10" x14ac:dyDescent="0.2">
      <c r="A2395" t="s">
        <v>636</v>
      </c>
      <c r="B2395" t="str">
        <f>VLOOKUP(Table16[[#This Row],[Metabolite ID]],Table18[],2,FALSE)</f>
        <v>X - 23997</v>
      </c>
      <c r="C2395" t="s">
        <v>1116</v>
      </c>
      <c r="D2395">
        <v>599</v>
      </c>
      <c r="E2395">
        <v>-0.11134466119722189</v>
      </c>
      <c r="F2395">
        <v>4.9847598129296282E-2</v>
      </c>
      <c r="G2395" s="6">
        <v>2.5502711679734405E-2</v>
      </c>
      <c r="H2395" t="b">
        <v>0</v>
      </c>
      <c r="I2395" t="b">
        <v>0</v>
      </c>
      <c r="J2395" t="b">
        <v>0</v>
      </c>
    </row>
    <row r="2396" spans="1:10" hidden="1" x14ac:dyDescent="0.2">
      <c r="A2396" t="s">
        <v>636</v>
      </c>
      <c r="B2396" t="str">
        <f>VLOOKUP(Table16[[#This Row],[Metabolite ID]],Table18[],2,FALSE)</f>
        <v>X - 23997</v>
      </c>
      <c r="C2396" t="s">
        <v>1117</v>
      </c>
      <c r="D2396">
        <v>599</v>
      </c>
      <c r="E2396">
        <v>-0.11134466119722189</v>
      </c>
      <c r="F2396">
        <v>4.9847598129296282E-2</v>
      </c>
      <c r="G2396">
        <v>2.5502711679734405E-2</v>
      </c>
      <c r="H2396" t="b">
        <v>0</v>
      </c>
      <c r="I2396" t="b">
        <v>0</v>
      </c>
      <c r="J2396" t="b">
        <v>0</v>
      </c>
    </row>
    <row r="2397" spans="1:10" hidden="1" x14ac:dyDescent="0.2">
      <c r="A2397" t="s">
        <v>636</v>
      </c>
      <c r="B2397" t="str">
        <f>VLOOKUP(Table16[[#This Row],[Metabolite ID]],Table18[],2,FALSE)</f>
        <v>X - 23997</v>
      </c>
      <c r="C2397" t="s">
        <v>1118</v>
      </c>
      <c r="D2397">
        <v>599</v>
      </c>
      <c r="E2397">
        <v>-0.11104450209492636</v>
      </c>
      <c r="F2397">
        <v>5.0271401097150073E-2</v>
      </c>
      <c r="G2397">
        <v>2.7181591383921892E-2</v>
      </c>
      <c r="H2397" t="b">
        <v>0</v>
      </c>
      <c r="I2397" t="b">
        <v>0</v>
      </c>
      <c r="J2397" t="b">
        <v>0</v>
      </c>
    </row>
    <row r="2398" spans="1:10" hidden="1" x14ac:dyDescent="0.2">
      <c r="A2398" t="s">
        <v>636</v>
      </c>
      <c r="B2398" t="str">
        <f>VLOOKUP(Table16[[#This Row],[Metabolite ID]],Table18[],2,FALSE)</f>
        <v>X - 23997</v>
      </c>
      <c r="C2398" t="s">
        <v>1119</v>
      </c>
      <c r="D2398">
        <v>599</v>
      </c>
      <c r="E2398">
        <v>-0.16898250000000001</v>
      </c>
      <c r="F2398">
        <v>7.6780677371139375E-2</v>
      </c>
      <c r="G2398">
        <v>2.7746878657526237E-2</v>
      </c>
      <c r="H2398" t="b">
        <v>0</v>
      </c>
      <c r="I2398" t="b">
        <v>0</v>
      </c>
      <c r="J2398" t="b">
        <v>0</v>
      </c>
    </row>
    <row r="2399" spans="1:10" hidden="1" x14ac:dyDescent="0.2">
      <c r="A2399" t="s">
        <v>636</v>
      </c>
      <c r="B2399" t="str">
        <f>VLOOKUP(Table16[[#This Row],[Metabolite ID]],Table18[],2,FALSE)</f>
        <v>X - 23997</v>
      </c>
      <c r="C2399" t="s">
        <v>1120</v>
      </c>
      <c r="D2399">
        <v>599</v>
      </c>
      <c r="E2399">
        <v>-0.15734477921211629</v>
      </c>
      <c r="F2399">
        <v>7.9383324641715186E-2</v>
      </c>
      <c r="G2399">
        <v>4.7469330293721718E-2</v>
      </c>
      <c r="H2399" t="b">
        <v>0</v>
      </c>
      <c r="I2399" t="b">
        <v>0</v>
      </c>
      <c r="J2399" t="b">
        <v>0</v>
      </c>
    </row>
    <row r="2400" spans="1:10" hidden="1" x14ac:dyDescent="0.2">
      <c r="A2400" t="s">
        <v>636</v>
      </c>
      <c r="B2400" t="str">
        <f>VLOOKUP(Table16[[#This Row],[Metabolite ID]],Table18[],2,FALSE)</f>
        <v>X - 23997</v>
      </c>
      <c r="C2400" t="s">
        <v>1121</v>
      </c>
      <c r="D2400">
        <v>599</v>
      </c>
      <c r="E2400">
        <v>-0.49244944540807367</v>
      </c>
      <c r="F2400">
        <v>0.30382115493845724</v>
      </c>
      <c r="G2400">
        <v>0.10557629568090912</v>
      </c>
      <c r="H2400" t="b">
        <v>0</v>
      </c>
      <c r="I2400" t="b">
        <v>0</v>
      </c>
      <c r="J2400" t="b">
        <v>0</v>
      </c>
    </row>
    <row r="2401" spans="1:10" hidden="1" x14ac:dyDescent="0.2">
      <c r="A2401" t="s">
        <v>636</v>
      </c>
      <c r="B2401" t="str">
        <f>VLOOKUP(Table16[[#This Row],[Metabolite ID]],Table18[],2,FALSE)</f>
        <v>X - 23997</v>
      </c>
      <c r="C2401" t="s">
        <v>1122</v>
      </c>
      <c r="D2401">
        <v>599</v>
      </c>
      <c r="E2401">
        <v>-0.53154321769073487</v>
      </c>
      <c r="F2401">
        <v>0.23856427468580774</v>
      </c>
      <c r="G2401">
        <v>2.6245482689498018E-2</v>
      </c>
      <c r="H2401" t="b">
        <v>0</v>
      </c>
      <c r="I2401" t="b">
        <v>0</v>
      </c>
      <c r="J2401" t="b">
        <v>0</v>
      </c>
    </row>
    <row r="2402" spans="1:10" hidden="1" x14ac:dyDescent="0.2">
      <c r="A2402" t="s">
        <v>636</v>
      </c>
      <c r="B2402" t="str">
        <f>VLOOKUP(Table16[[#This Row],[Metabolite ID]],Table18[],2,FALSE)</f>
        <v>X - 23997</v>
      </c>
      <c r="C2402" t="s">
        <v>1123</v>
      </c>
      <c r="D2402">
        <v>599</v>
      </c>
      <c r="E2402">
        <v>-3.5679536363194049E-2</v>
      </c>
      <c r="F2402">
        <v>0.13825004620030282</v>
      </c>
      <c r="G2402">
        <v>0.79643430655440484</v>
      </c>
      <c r="H2402" t="b">
        <v>0</v>
      </c>
      <c r="I2402" t="b">
        <v>0</v>
      </c>
      <c r="J2402" t="b">
        <v>0</v>
      </c>
    </row>
    <row r="2403" spans="1:10" x14ac:dyDescent="0.2">
      <c r="A2403" t="s">
        <v>739</v>
      </c>
      <c r="B2403" t="str">
        <f>VLOOKUP(Table16[[#This Row],[Metabolite ID]],Table18[],2,FALSE)</f>
        <v>lactosyl-N-palmitoyl-sphingosine</v>
      </c>
      <c r="C2403" t="s">
        <v>1116</v>
      </c>
      <c r="D2403">
        <v>599</v>
      </c>
      <c r="E2403">
        <v>-0.1153628877770799</v>
      </c>
      <c r="F2403">
        <v>5.1742848828181989E-2</v>
      </c>
      <c r="G2403" s="6">
        <v>2.5777821508920239E-2</v>
      </c>
      <c r="H2403" t="b">
        <v>0</v>
      </c>
      <c r="I2403" t="b">
        <v>0</v>
      </c>
      <c r="J2403" t="b">
        <v>1</v>
      </c>
    </row>
    <row r="2404" spans="1:10" hidden="1" x14ac:dyDescent="0.2">
      <c r="A2404" t="s">
        <v>739</v>
      </c>
      <c r="B2404" t="str">
        <f>VLOOKUP(Table16[[#This Row],[Metabolite ID]],Table18[],2,FALSE)</f>
        <v>lactosyl-N-palmitoyl-sphingosine</v>
      </c>
      <c r="C2404" t="s">
        <v>1117</v>
      </c>
      <c r="D2404">
        <v>599</v>
      </c>
      <c r="E2404">
        <v>-0.1153628877770799</v>
      </c>
      <c r="F2404">
        <v>4.7701943191915168E-2</v>
      </c>
      <c r="G2404">
        <v>1.5588473124295725E-2</v>
      </c>
      <c r="H2404" t="b">
        <v>0</v>
      </c>
      <c r="I2404" t="b">
        <v>0</v>
      </c>
      <c r="J2404" t="b">
        <v>1</v>
      </c>
    </row>
    <row r="2405" spans="1:10" hidden="1" x14ac:dyDescent="0.2">
      <c r="A2405" t="s">
        <v>739</v>
      </c>
      <c r="B2405" t="str">
        <f>VLOOKUP(Table16[[#This Row],[Metabolite ID]],Table18[],2,FALSE)</f>
        <v>lactosyl-N-palmitoyl-sphingosine</v>
      </c>
      <c r="C2405" t="s">
        <v>1118</v>
      </c>
      <c r="D2405">
        <v>599</v>
      </c>
      <c r="E2405">
        <v>-0.11501881570993995</v>
      </c>
      <c r="F2405">
        <v>4.8235091140322366E-2</v>
      </c>
      <c r="G2405">
        <v>1.710018873193175E-2</v>
      </c>
      <c r="H2405" t="b">
        <v>0</v>
      </c>
      <c r="I2405" t="b">
        <v>0</v>
      </c>
      <c r="J2405" t="b">
        <v>1</v>
      </c>
    </row>
    <row r="2406" spans="1:10" hidden="1" x14ac:dyDescent="0.2">
      <c r="A2406" t="s">
        <v>739</v>
      </c>
      <c r="B2406" t="str">
        <f>VLOOKUP(Table16[[#This Row],[Metabolite ID]],Table18[],2,FALSE)</f>
        <v>lactosyl-N-palmitoyl-sphingosine</v>
      </c>
      <c r="C2406" t="s">
        <v>1119</v>
      </c>
      <c r="D2406">
        <v>599</v>
      </c>
      <c r="E2406">
        <v>-0.11060375</v>
      </c>
      <c r="F2406">
        <v>7.2914922244938646E-2</v>
      </c>
      <c r="G2406">
        <v>0.12929503509074208</v>
      </c>
      <c r="H2406" t="b">
        <v>0</v>
      </c>
      <c r="I2406" t="b">
        <v>0</v>
      </c>
      <c r="J2406" t="b">
        <v>1</v>
      </c>
    </row>
    <row r="2407" spans="1:10" hidden="1" x14ac:dyDescent="0.2">
      <c r="A2407" t="s">
        <v>739</v>
      </c>
      <c r="B2407" t="str">
        <f>VLOOKUP(Table16[[#This Row],[Metabolite ID]],Table18[],2,FALSE)</f>
        <v>lactosyl-N-palmitoyl-sphingosine</v>
      </c>
      <c r="C2407" t="s">
        <v>1120</v>
      </c>
      <c r="D2407">
        <v>599</v>
      </c>
      <c r="E2407">
        <v>-8.5937617932884125E-2</v>
      </c>
      <c r="F2407">
        <v>8.1459510397464879E-2</v>
      </c>
      <c r="G2407">
        <v>0.29143748323280516</v>
      </c>
      <c r="H2407" t="b">
        <v>0</v>
      </c>
      <c r="I2407" t="b">
        <v>0</v>
      </c>
      <c r="J2407" t="b">
        <v>1</v>
      </c>
    </row>
    <row r="2408" spans="1:10" hidden="1" x14ac:dyDescent="0.2">
      <c r="A2408" t="s">
        <v>739</v>
      </c>
      <c r="B2408" t="str">
        <f>VLOOKUP(Table16[[#This Row],[Metabolite ID]],Table18[],2,FALSE)</f>
        <v>lactosyl-N-palmitoyl-sphingosine</v>
      </c>
      <c r="C2408" t="s">
        <v>1121</v>
      </c>
      <c r="D2408">
        <v>599</v>
      </c>
      <c r="E2408">
        <v>-0.14642639427148652</v>
      </c>
      <c r="F2408">
        <v>0.2758978487590083</v>
      </c>
      <c r="G2408">
        <v>0.59580511833214755</v>
      </c>
      <c r="H2408" t="b">
        <v>0</v>
      </c>
      <c r="I2408" t="b">
        <v>0</v>
      </c>
      <c r="J2408" t="b">
        <v>1</v>
      </c>
    </row>
    <row r="2409" spans="1:10" hidden="1" x14ac:dyDescent="0.2">
      <c r="A2409" t="s">
        <v>739</v>
      </c>
      <c r="B2409" t="str">
        <f>VLOOKUP(Table16[[#This Row],[Metabolite ID]],Table18[],2,FALSE)</f>
        <v>lactosyl-N-palmitoyl-sphingosine</v>
      </c>
      <c r="C2409" t="s">
        <v>1122</v>
      </c>
      <c r="D2409">
        <v>599</v>
      </c>
      <c r="E2409">
        <v>-7.4256164704514127E-2</v>
      </c>
      <c r="F2409">
        <v>0.18514630601812557</v>
      </c>
      <c r="G2409">
        <v>0.68851369894875347</v>
      </c>
      <c r="H2409" t="b">
        <v>0</v>
      </c>
      <c r="I2409" t="b">
        <v>0</v>
      </c>
      <c r="J2409" t="b">
        <v>1</v>
      </c>
    </row>
    <row r="2410" spans="1:10" hidden="1" x14ac:dyDescent="0.2">
      <c r="A2410" t="s">
        <v>739</v>
      </c>
      <c r="B2410" t="str">
        <f>VLOOKUP(Table16[[#This Row],[Metabolite ID]],Table18[],2,FALSE)</f>
        <v>lactosyl-N-palmitoyl-sphingosine</v>
      </c>
      <c r="C2410" t="s">
        <v>1123</v>
      </c>
      <c r="D2410">
        <v>599</v>
      </c>
      <c r="E2410">
        <v>-0.14661490286526124</v>
      </c>
      <c r="F2410">
        <v>0.1434514515234232</v>
      </c>
      <c r="G2410">
        <v>0.30717006372852185</v>
      </c>
      <c r="H2410" t="b">
        <v>0</v>
      </c>
      <c r="I2410" t="b">
        <v>0</v>
      </c>
      <c r="J2410" t="b">
        <v>1</v>
      </c>
    </row>
    <row r="2411" spans="1:10" x14ac:dyDescent="0.2">
      <c r="A2411" t="s">
        <v>616</v>
      </c>
      <c r="B2411" t="str">
        <f>VLOOKUP(Table16[[#This Row],[Metabolite ID]],Table18[],2,FALSE)</f>
        <v>tigloylglycine</v>
      </c>
      <c r="C2411" t="s">
        <v>1116</v>
      </c>
      <c r="D2411">
        <v>599</v>
      </c>
      <c r="E2411">
        <v>-0.13553340177814729</v>
      </c>
      <c r="F2411">
        <v>6.0863158167696399E-2</v>
      </c>
      <c r="G2411" s="6">
        <v>2.5956995057256099E-2</v>
      </c>
      <c r="H2411" t="b">
        <v>0</v>
      </c>
      <c r="I2411" t="b">
        <v>0</v>
      </c>
      <c r="J2411" t="b">
        <v>0</v>
      </c>
    </row>
    <row r="2412" spans="1:10" hidden="1" x14ac:dyDescent="0.2">
      <c r="A2412" t="s">
        <v>616</v>
      </c>
      <c r="B2412" t="str">
        <f>VLOOKUP(Table16[[#This Row],[Metabolite ID]],Table18[],2,FALSE)</f>
        <v>tigloylglycine</v>
      </c>
      <c r="C2412" t="s">
        <v>1117</v>
      </c>
      <c r="D2412">
        <v>599</v>
      </c>
      <c r="E2412">
        <v>-0.13553340177814729</v>
      </c>
      <c r="F2412">
        <v>5.9141863898388665E-2</v>
      </c>
      <c r="G2412">
        <v>2.1924920764897417E-2</v>
      </c>
      <c r="H2412" t="b">
        <v>0</v>
      </c>
      <c r="I2412" t="b">
        <v>0</v>
      </c>
      <c r="J2412" t="b">
        <v>0</v>
      </c>
    </row>
    <row r="2413" spans="1:10" hidden="1" x14ac:dyDescent="0.2">
      <c r="A2413" t="s">
        <v>616</v>
      </c>
      <c r="B2413" t="str">
        <f>VLOOKUP(Table16[[#This Row],[Metabolite ID]],Table18[],2,FALSE)</f>
        <v>tigloylglycine</v>
      </c>
      <c r="C2413" t="s">
        <v>1118</v>
      </c>
      <c r="D2413">
        <v>599</v>
      </c>
      <c r="E2413">
        <v>-0.13524336555640043</v>
      </c>
      <c r="F2413">
        <v>5.972535951367524E-2</v>
      </c>
      <c r="G2413">
        <v>2.3548226126088243E-2</v>
      </c>
      <c r="H2413" t="b">
        <v>0</v>
      </c>
      <c r="I2413" t="b">
        <v>0</v>
      </c>
      <c r="J2413" t="b">
        <v>0</v>
      </c>
    </row>
    <row r="2414" spans="1:10" hidden="1" x14ac:dyDescent="0.2">
      <c r="A2414" t="s">
        <v>616</v>
      </c>
      <c r="B2414" t="str">
        <f>VLOOKUP(Table16[[#This Row],[Metabolite ID]],Table18[],2,FALSE)</f>
        <v>tigloylglycine</v>
      </c>
      <c r="C2414" t="s">
        <v>1119</v>
      </c>
      <c r="D2414">
        <v>599</v>
      </c>
      <c r="E2414">
        <v>-0.19565643564356436</v>
      </c>
      <c r="F2414">
        <v>8.8540735073297142E-2</v>
      </c>
      <c r="G2414">
        <v>2.7119736394864837E-2</v>
      </c>
      <c r="H2414" t="b">
        <v>0</v>
      </c>
      <c r="I2414" t="b">
        <v>0</v>
      </c>
      <c r="J2414" t="b">
        <v>0</v>
      </c>
    </row>
    <row r="2415" spans="1:10" hidden="1" x14ac:dyDescent="0.2">
      <c r="A2415" t="s">
        <v>616</v>
      </c>
      <c r="B2415" t="str">
        <f>VLOOKUP(Table16[[#This Row],[Metabolite ID]],Table18[],2,FALSE)</f>
        <v>tigloylglycine</v>
      </c>
      <c r="C2415" t="s">
        <v>1120</v>
      </c>
      <c r="D2415">
        <v>599</v>
      </c>
      <c r="E2415">
        <v>-0.20927650981336254</v>
      </c>
      <c r="F2415">
        <v>0.10287136050884976</v>
      </c>
      <c r="G2415">
        <v>4.1916164958083042E-2</v>
      </c>
      <c r="H2415" t="b">
        <v>0</v>
      </c>
      <c r="I2415" t="b">
        <v>0</v>
      </c>
      <c r="J2415" t="b">
        <v>0</v>
      </c>
    </row>
    <row r="2416" spans="1:10" hidden="1" x14ac:dyDescent="0.2">
      <c r="A2416" t="s">
        <v>616</v>
      </c>
      <c r="B2416" t="str">
        <f>VLOOKUP(Table16[[#This Row],[Metabolite ID]],Table18[],2,FALSE)</f>
        <v>tigloylglycine</v>
      </c>
      <c r="C2416" t="s">
        <v>1121</v>
      </c>
      <c r="D2416">
        <v>599</v>
      </c>
      <c r="E2416">
        <v>-0.33825742907045964</v>
      </c>
      <c r="F2416">
        <v>0.3647401152334307</v>
      </c>
      <c r="G2416">
        <v>0.3540966678796944</v>
      </c>
      <c r="H2416" t="b">
        <v>0</v>
      </c>
      <c r="I2416" t="b">
        <v>0</v>
      </c>
      <c r="J2416" t="b">
        <v>0</v>
      </c>
    </row>
    <row r="2417" spans="1:10" hidden="1" x14ac:dyDescent="0.2">
      <c r="A2417" t="s">
        <v>616</v>
      </c>
      <c r="B2417" t="str">
        <f>VLOOKUP(Table16[[#This Row],[Metabolite ID]],Table18[],2,FALSE)</f>
        <v>tigloylglycine</v>
      </c>
      <c r="C2417" t="s">
        <v>1122</v>
      </c>
      <c r="D2417">
        <v>599</v>
      </c>
      <c r="E2417">
        <v>-0.33825742907045964</v>
      </c>
      <c r="F2417">
        <v>0.25817936904681599</v>
      </c>
      <c r="G2417">
        <v>0.19064323677319692</v>
      </c>
      <c r="H2417" t="b">
        <v>0</v>
      </c>
      <c r="I2417" t="b">
        <v>0</v>
      </c>
      <c r="J2417" t="b">
        <v>0</v>
      </c>
    </row>
    <row r="2418" spans="1:10" hidden="1" x14ac:dyDescent="0.2">
      <c r="A2418" t="s">
        <v>616</v>
      </c>
      <c r="B2418" t="str">
        <f>VLOOKUP(Table16[[#This Row],[Metabolite ID]],Table18[],2,FALSE)</f>
        <v>tigloylglycine</v>
      </c>
      <c r="C2418" t="s">
        <v>1123</v>
      </c>
      <c r="D2418">
        <v>599</v>
      </c>
      <c r="E2418">
        <v>-0.34424380499656615</v>
      </c>
      <c r="F2418">
        <v>0.16858699114455916</v>
      </c>
      <c r="G2418">
        <v>4.1596859328501865E-2</v>
      </c>
      <c r="H2418" t="b">
        <v>0</v>
      </c>
      <c r="I2418" t="b">
        <v>0</v>
      </c>
      <c r="J2418" t="b">
        <v>0</v>
      </c>
    </row>
    <row r="2419" spans="1:10" x14ac:dyDescent="0.2">
      <c r="A2419" t="s">
        <v>295</v>
      </c>
      <c r="B2419" t="str">
        <f>VLOOKUP(Table16[[#This Row],[Metabolite ID]],Table18[],2,FALSE)</f>
        <v>cyclo(leu-pro)</v>
      </c>
      <c r="C2419" t="s">
        <v>1116</v>
      </c>
      <c r="D2419">
        <v>599</v>
      </c>
      <c r="E2419">
        <v>0.11210498406259849</v>
      </c>
      <c r="F2419">
        <v>5.0393723797311746E-2</v>
      </c>
      <c r="G2419" s="6">
        <v>2.6109294524038696E-2</v>
      </c>
      <c r="H2419" t="b">
        <v>0</v>
      </c>
      <c r="I2419" t="b">
        <v>0</v>
      </c>
      <c r="J2419" t="b">
        <v>0</v>
      </c>
    </row>
    <row r="2420" spans="1:10" hidden="1" x14ac:dyDescent="0.2">
      <c r="A2420" t="s">
        <v>295</v>
      </c>
      <c r="B2420" t="str">
        <f>VLOOKUP(Table16[[#This Row],[Metabolite ID]],Table18[],2,FALSE)</f>
        <v>cyclo(leu-pro)</v>
      </c>
      <c r="C2420" t="s">
        <v>1117</v>
      </c>
      <c r="D2420">
        <v>599</v>
      </c>
      <c r="E2420">
        <v>0.11210498406259849</v>
      </c>
      <c r="F2420">
        <v>5.0046259748281446E-2</v>
      </c>
      <c r="G2420">
        <v>2.5089155831375325E-2</v>
      </c>
      <c r="H2420" t="b">
        <v>0</v>
      </c>
      <c r="I2420" t="b">
        <v>0</v>
      </c>
      <c r="J2420" t="b">
        <v>0</v>
      </c>
    </row>
    <row r="2421" spans="1:10" hidden="1" x14ac:dyDescent="0.2">
      <c r="A2421" t="s">
        <v>295</v>
      </c>
      <c r="B2421" t="str">
        <f>VLOOKUP(Table16[[#This Row],[Metabolite ID]],Table18[],2,FALSE)</f>
        <v>cyclo(leu-pro)</v>
      </c>
      <c r="C2421" t="s">
        <v>1118</v>
      </c>
      <c r="D2421">
        <v>599</v>
      </c>
      <c r="E2421">
        <v>0.11366761947055762</v>
      </c>
      <c r="F2421">
        <v>5.051811500471691E-2</v>
      </c>
      <c r="G2421">
        <v>2.444660730366607E-2</v>
      </c>
      <c r="H2421" t="b">
        <v>0</v>
      </c>
      <c r="I2421" t="b">
        <v>0</v>
      </c>
      <c r="J2421" t="b">
        <v>0</v>
      </c>
    </row>
    <row r="2422" spans="1:10" hidden="1" x14ac:dyDescent="0.2">
      <c r="A2422" t="s">
        <v>295</v>
      </c>
      <c r="B2422" t="str">
        <f>VLOOKUP(Table16[[#This Row],[Metabolite ID]],Table18[],2,FALSE)</f>
        <v>cyclo(leu-pro)</v>
      </c>
      <c r="C2422" t="s">
        <v>1119</v>
      </c>
      <c r="D2422">
        <v>599</v>
      </c>
      <c r="E2422">
        <v>0.1346180790960452</v>
      </c>
      <c r="F2422">
        <v>8.0463841950880757E-2</v>
      </c>
      <c r="G2422">
        <v>9.4322228025203861E-2</v>
      </c>
      <c r="H2422" t="b">
        <v>0</v>
      </c>
      <c r="I2422" t="b">
        <v>0</v>
      </c>
      <c r="J2422" t="b">
        <v>0</v>
      </c>
    </row>
    <row r="2423" spans="1:10" hidden="1" x14ac:dyDescent="0.2">
      <c r="A2423" t="s">
        <v>295</v>
      </c>
      <c r="B2423" t="str">
        <f>VLOOKUP(Table16[[#This Row],[Metabolite ID]],Table18[],2,FALSE)</f>
        <v>cyclo(leu-pro)</v>
      </c>
      <c r="C2423" t="s">
        <v>1120</v>
      </c>
      <c r="D2423">
        <v>599</v>
      </c>
      <c r="E2423">
        <v>0.21770425189697798</v>
      </c>
      <c r="F2423">
        <v>8.3126282430770304E-2</v>
      </c>
      <c r="G2423">
        <v>8.8198776304920044E-3</v>
      </c>
      <c r="H2423" t="b">
        <v>0</v>
      </c>
      <c r="I2423" t="b">
        <v>0</v>
      </c>
      <c r="J2423" t="b">
        <v>0</v>
      </c>
    </row>
    <row r="2424" spans="1:10" hidden="1" x14ac:dyDescent="0.2">
      <c r="A2424" t="s">
        <v>295</v>
      </c>
      <c r="B2424" t="str">
        <f>VLOOKUP(Table16[[#This Row],[Metabolite ID]],Table18[],2,FALSE)</f>
        <v>cyclo(leu-pro)</v>
      </c>
      <c r="C2424" t="s">
        <v>1121</v>
      </c>
      <c r="D2424">
        <v>599</v>
      </c>
      <c r="E2424">
        <v>0.59164186288070209</v>
      </c>
      <c r="F2424">
        <v>0.2891805558842962</v>
      </c>
      <c r="G2424">
        <v>4.1200596537592303E-2</v>
      </c>
      <c r="H2424" t="b">
        <v>0</v>
      </c>
      <c r="I2424" t="b">
        <v>0</v>
      </c>
      <c r="J2424" t="b">
        <v>0</v>
      </c>
    </row>
    <row r="2425" spans="1:10" hidden="1" x14ac:dyDescent="0.2">
      <c r="A2425" t="s">
        <v>295</v>
      </c>
      <c r="B2425" t="str">
        <f>VLOOKUP(Table16[[#This Row],[Metabolite ID]],Table18[],2,FALSE)</f>
        <v>cyclo(leu-pro)</v>
      </c>
      <c r="C2425" t="s">
        <v>1122</v>
      </c>
      <c r="D2425">
        <v>599</v>
      </c>
      <c r="E2425">
        <v>0.3432463302915032</v>
      </c>
      <c r="F2425">
        <v>0.2129101467110063</v>
      </c>
      <c r="G2425">
        <v>0.10745359810911764</v>
      </c>
      <c r="H2425" t="b">
        <v>0</v>
      </c>
      <c r="I2425" t="b">
        <v>0</v>
      </c>
      <c r="J2425" t="b">
        <v>0</v>
      </c>
    </row>
    <row r="2426" spans="1:10" hidden="1" x14ac:dyDescent="0.2">
      <c r="A2426" t="s">
        <v>295</v>
      </c>
      <c r="B2426" t="str">
        <f>VLOOKUP(Table16[[#This Row],[Metabolite ID]],Table18[],2,FALSE)</f>
        <v>cyclo(leu-pro)</v>
      </c>
      <c r="C2426" t="s">
        <v>1123</v>
      </c>
      <c r="D2426">
        <v>599</v>
      </c>
      <c r="E2426">
        <v>0.32095122507922302</v>
      </c>
      <c r="F2426">
        <v>0.13958586795027586</v>
      </c>
      <c r="G2426">
        <v>2.1831643992131836E-2</v>
      </c>
      <c r="H2426" t="b">
        <v>0</v>
      </c>
      <c r="I2426" t="b">
        <v>0</v>
      </c>
      <c r="J2426" t="b">
        <v>0</v>
      </c>
    </row>
    <row r="2427" spans="1:10" x14ac:dyDescent="0.2">
      <c r="A2427" t="s">
        <v>44</v>
      </c>
      <c r="B2427" t="str">
        <f>VLOOKUP(Table16[[#This Row],[Metabolite ID]],Table18[],2,FALSE)</f>
        <v>threonine</v>
      </c>
      <c r="C2427" t="s">
        <v>1116</v>
      </c>
      <c r="D2427">
        <v>599</v>
      </c>
      <c r="E2427">
        <v>-0.11010780712302162</v>
      </c>
      <c r="F2427">
        <v>4.9751615649837891E-2</v>
      </c>
      <c r="G2427" s="6">
        <v>2.6887279673966109E-2</v>
      </c>
      <c r="H2427" t="b">
        <v>0</v>
      </c>
      <c r="I2427" t="b">
        <v>0</v>
      </c>
      <c r="J2427" t="b">
        <v>0</v>
      </c>
    </row>
    <row r="2428" spans="1:10" hidden="1" x14ac:dyDescent="0.2">
      <c r="A2428" t="s">
        <v>44</v>
      </c>
      <c r="B2428" t="str">
        <f>VLOOKUP(Table16[[#This Row],[Metabolite ID]],Table18[],2,FALSE)</f>
        <v>threonine</v>
      </c>
      <c r="C2428" t="s">
        <v>1117</v>
      </c>
      <c r="D2428">
        <v>599</v>
      </c>
      <c r="E2428">
        <v>-0.11010780712302162</v>
      </c>
      <c r="F2428">
        <v>4.7736959129243334E-2</v>
      </c>
      <c r="G2428">
        <v>2.107977467071287E-2</v>
      </c>
      <c r="H2428" t="b">
        <v>0</v>
      </c>
      <c r="I2428" t="b">
        <v>0</v>
      </c>
      <c r="J2428" t="b">
        <v>0</v>
      </c>
    </row>
    <row r="2429" spans="1:10" hidden="1" x14ac:dyDescent="0.2">
      <c r="A2429" t="s">
        <v>44</v>
      </c>
      <c r="B2429" t="str">
        <f>VLOOKUP(Table16[[#This Row],[Metabolite ID]],Table18[],2,FALSE)</f>
        <v>threonine</v>
      </c>
      <c r="C2429" t="s">
        <v>1118</v>
      </c>
      <c r="D2429">
        <v>599</v>
      </c>
      <c r="E2429">
        <v>-0.10984728025647748</v>
      </c>
      <c r="F2429">
        <v>4.8220883347862738E-2</v>
      </c>
      <c r="G2429">
        <v>2.2726444169946659E-2</v>
      </c>
      <c r="H2429" t="b">
        <v>0</v>
      </c>
      <c r="I2429" t="b">
        <v>0</v>
      </c>
      <c r="J2429" t="b">
        <v>0</v>
      </c>
    </row>
    <row r="2430" spans="1:10" hidden="1" x14ac:dyDescent="0.2">
      <c r="A2430" t="s">
        <v>44</v>
      </c>
      <c r="B2430" t="str">
        <f>VLOOKUP(Table16[[#This Row],[Metabolite ID]],Table18[],2,FALSE)</f>
        <v>threonine</v>
      </c>
      <c r="C2430" t="s">
        <v>1119</v>
      </c>
      <c r="D2430">
        <v>599</v>
      </c>
      <c r="E2430">
        <v>-0.21348270676691733</v>
      </c>
      <c r="F2430">
        <v>7.0241730199588723E-2</v>
      </c>
      <c r="G2430">
        <v>2.3716203282912827E-3</v>
      </c>
      <c r="H2430" t="b">
        <v>0</v>
      </c>
      <c r="I2430" t="b">
        <v>0</v>
      </c>
      <c r="J2430" t="b">
        <v>0</v>
      </c>
    </row>
    <row r="2431" spans="1:10" hidden="1" x14ac:dyDescent="0.2">
      <c r="A2431" t="s">
        <v>44</v>
      </c>
      <c r="B2431" t="str">
        <f>VLOOKUP(Table16[[#This Row],[Metabolite ID]],Table18[],2,FALSE)</f>
        <v>threonine</v>
      </c>
      <c r="C2431" t="s">
        <v>1120</v>
      </c>
      <c r="D2431">
        <v>599</v>
      </c>
      <c r="E2431">
        <v>-0.17195031750601039</v>
      </c>
      <c r="F2431">
        <v>8.4941683420586944E-2</v>
      </c>
      <c r="G2431">
        <v>4.2935822093313744E-2</v>
      </c>
      <c r="H2431" t="b">
        <v>0</v>
      </c>
      <c r="I2431" t="b">
        <v>0</v>
      </c>
      <c r="J2431" t="b">
        <v>0</v>
      </c>
    </row>
    <row r="2432" spans="1:10" hidden="1" x14ac:dyDescent="0.2">
      <c r="A2432" t="s">
        <v>44</v>
      </c>
      <c r="B2432" t="str">
        <f>VLOOKUP(Table16[[#This Row],[Metabolite ID]],Table18[],2,FALSE)</f>
        <v>threonine</v>
      </c>
      <c r="C2432" t="s">
        <v>1121</v>
      </c>
      <c r="D2432">
        <v>599</v>
      </c>
      <c r="E2432">
        <v>-0.33564208498165193</v>
      </c>
      <c r="F2432">
        <v>0.26392031367848379</v>
      </c>
      <c r="G2432">
        <v>0.20395440338310408</v>
      </c>
      <c r="H2432" t="b">
        <v>0</v>
      </c>
      <c r="I2432" t="b">
        <v>0</v>
      </c>
      <c r="J2432" t="b">
        <v>0</v>
      </c>
    </row>
    <row r="2433" spans="1:10" hidden="1" x14ac:dyDescent="0.2">
      <c r="A2433" t="s">
        <v>44</v>
      </c>
      <c r="B2433" t="str">
        <f>VLOOKUP(Table16[[#This Row],[Metabolite ID]],Table18[],2,FALSE)</f>
        <v>threonine</v>
      </c>
      <c r="C2433" t="s">
        <v>1122</v>
      </c>
      <c r="D2433">
        <v>599</v>
      </c>
      <c r="E2433">
        <v>-0.23062902308093047</v>
      </c>
      <c r="F2433">
        <v>0.15966567964034312</v>
      </c>
      <c r="G2433">
        <v>0.14913628892909619</v>
      </c>
      <c r="H2433" t="b">
        <v>0</v>
      </c>
      <c r="I2433" t="b">
        <v>0</v>
      </c>
      <c r="J2433" t="b">
        <v>0</v>
      </c>
    </row>
    <row r="2434" spans="1:10" hidden="1" x14ac:dyDescent="0.2">
      <c r="A2434" t="s">
        <v>44</v>
      </c>
      <c r="B2434" t="str">
        <f>VLOOKUP(Table16[[#This Row],[Metabolite ID]],Table18[],2,FALSE)</f>
        <v>threonine</v>
      </c>
      <c r="C2434" t="s">
        <v>1123</v>
      </c>
      <c r="D2434">
        <v>599</v>
      </c>
      <c r="E2434">
        <v>-7.0899375047672353E-2</v>
      </c>
      <c r="F2434">
        <v>0.13792748511552433</v>
      </c>
      <c r="G2434">
        <v>0.60741864146335145</v>
      </c>
      <c r="H2434" t="b">
        <v>0</v>
      </c>
      <c r="I2434" t="b">
        <v>0</v>
      </c>
      <c r="J2434" t="b">
        <v>0</v>
      </c>
    </row>
    <row r="2435" spans="1:10" x14ac:dyDescent="0.2">
      <c r="A2435" t="s">
        <v>36</v>
      </c>
      <c r="B2435" t="str">
        <f>VLOOKUP(Table16[[#This Row],[Metabolite ID]],Table18[],2,FALSE)</f>
        <v>uracil</v>
      </c>
      <c r="C2435" t="s">
        <v>1116</v>
      </c>
      <c r="D2435">
        <v>599</v>
      </c>
      <c r="E2435">
        <v>0.1121793241290843</v>
      </c>
      <c r="F2435">
        <v>5.0707598959246564E-2</v>
      </c>
      <c r="G2435" s="6">
        <v>2.6947437026959311E-2</v>
      </c>
      <c r="H2435" t="b">
        <v>0</v>
      </c>
      <c r="I2435" t="b">
        <v>0</v>
      </c>
      <c r="J2435" t="b">
        <v>0</v>
      </c>
    </row>
    <row r="2436" spans="1:10" hidden="1" x14ac:dyDescent="0.2">
      <c r="A2436" t="s">
        <v>36</v>
      </c>
      <c r="B2436" t="str">
        <f>VLOOKUP(Table16[[#This Row],[Metabolite ID]],Table18[],2,FALSE)</f>
        <v>uracil</v>
      </c>
      <c r="C2436" t="s">
        <v>1117</v>
      </c>
      <c r="D2436">
        <v>599</v>
      </c>
      <c r="E2436">
        <v>0.1121793241290843</v>
      </c>
      <c r="F2436">
        <v>4.7887031465513881E-2</v>
      </c>
      <c r="G2436">
        <v>1.9150797111869101E-2</v>
      </c>
      <c r="H2436" t="b">
        <v>0</v>
      </c>
      <c r="I2436" t="b">
        <v>0</v>
      </c>
      <c r="J2436" t="b">
        <v>0</v>
      </c>
    </row>
    <row r="2437" spans="1:10" hidden="1" x14ac:dyDescent="0.2">
      <c r="A2437" t="s">
        <v>36</v>
      </c>
      <c r="B2437" t="str">
        <f>VLOOKUP(Table16[[#This Row],[Metabolite ID]],Table18[],2,FALSE)</f>
        <v>uracil</v>
      </c>
      <c r="C2437" t="s">
        <v>1118</v>
      </c>
      <c r="D2437">
        <v>599</v>
      </c>
      <c r="E2437">
        <v>0.1134575244799093</v>
      </c>
      <c r="F2437">
        <v>4.8391661878632121E-2</v>
      </c>
      <c r="G2437">
        <v>1.9049154957651051E-2</v>
      </c>
      <c r="H2437" t="b">
        <v>0</v>
      </c>
      <c r="I2437" t="b">
        <v>0</v>
      </c>
      <c r="J2437" t="b">
        <v>0</v>
      </c>
    </row>
    <row r="2438" spans="1:10" hidden="1" x14ac:dyDescent="0.2">
      <c r="A2438" t="s">
        <v>36</v>
      </c>
      <c r="B2438" t="str">
        <f>VLOOKUP(Table16[[#This Row],[Metabolite ID]],Table18[],2,FALSE)</f>
        <v>uracil</v>
      </c>
      <c r="C2438" t="s">
        <v>1119</v>
      </c>
      <c r="D2438">
        <v>599</v>
      </c>
      <c r="E2438">
        <v>8.3585355648535559E-2</v>
      </c>
      <c r="F2438">
        <v>7.5107842255446228E-2</v>
      </c>
      <c r="G2438">
        <v>0.26576374437477712</v>
      </c>
      <c r="H2438" t="b">
        <v>0</v>
      </c>
      <c r="I2438" t="b">
        <v>0</v>
      </c>
      <c r="J2438" t="b">
        <v>0</v>
      </c>
    </row>
    <row r="2439" spans="1:10" hidden="1" x14ac:dyDescent="0.2">
      <c r="A2439" t="s">
        <v>36</v>
      </c>
      <c r="B2439" t="str">
        <f>VLOOKUP(Table16[[#This Row],[Metabolite ID]],Table18[],2,FALSE)</f>
        <v>uracil</v>
      </c>
      <c r="C2439" t="s">
        <v>1120</v>
      </c>
      <c r="D2439">
        <v>599</v>
      </c>
      <c r="E2439">
        <v>3.3700396685025349E-2</v>
      </c>
      <c r="F2439">
        <v>8.1036879775614176E-2</v>
      </c>
      <c r="G2439">
        <v>0.67750884001020228</v>
      </c>
      <c r="H2439" t="b">
        <v>0</v>
      </c>
      <c r="I2439" t="b">
        <v>0</v>
      </c>
      <c r="J2439" t="b">
        <v>0</v>
      </c>
    </row>
    <row r="2440" spans="1:10" hidden="1" x14ac:dyDescent="0.2">
      <c r="A2440" t="s">
        <v>36</v>
      </c>
      <c r="B2440" t="str">
        <f>VLOOKUP(Table16[[#This Row],[Metabolite ID]],Table18[],2,FALSE)</f>
        <v>uracil</v>
      </c>
      <c r="C2440" t="s">
        <v>1121</v>
      </c>
      <c r="D2440">
        <v>599</v>
      </c>
      <c r="E2440">
        <v>-0.23056710508798606</v>
      </c>
      <c r="F2440">
        <v>0.27262243945274522</v>
      </c>
      <c r="G2440">
        <v>0.39803729891141981</v>
      </c>
      <c r="H2440" t="b">
        <v>0</v>
      </c>
      <c r="I2440" t="b">
        <v>0</v>
      </c>
      <c r="J2440" t="b">
        <v>0</v>
      </c>
    </row>
    <row r="2441" spans="1:10" hidden="1" x14ac:dyDescent="0.2">
      <c r="A2441" t="s">
        <v>36</v>
      </c>
      <c r="B2441" t="str">
        <f>VLOOKUP(Table16[[#This Row],[Metabolite ID]],Table18[],2,FALSE)</f>
        <v>uracil</v>
      </c>
      <c r="C2441" t="s">
        <v>1122</v>
      </c>
      <c r="D2441">
        <v>599</v>
      </c>
      <c r="E2441">
        <v>-5.4107241984318044E-2</v>
      </c>
      <c r="F2441">
        <v>0.17297890960125534</v>
      </c>
      <c r="G2441">
        <v>0.75454413201159332</v>
      </c>
      <c r="H2441" t="b">
        <v>0</v>
      </c>
      <c r="I2441" t="b">
        <v>0</v>
      </c>
      <c r="J2441" t="b">
        <v>0</v>
      </c>
    </row>
    <row r="2442" spans="1:10" hidden="1" x14ac:dyDescent="0.2">
      <c r="A2442" t="s">
        <v>36</v>
      </c>
      <c r="B2442" t="str">
        <f>VLOOKUP(Table16[[#This Row],[Metabolite ID]],Table18[],2,FALSE)</f>
        <v>uracil</v>
      </c>
      <c r="C2442" t="s">
        <v>1123</v>
      </c>
      <c r="D2442">
        <v>599</v>
      </c>
      <c r="E2442">
        <v>1.7827950653003136E-2</v>
      </c>
      <c r="F2442">
        <v>0.14054496826308982</v>
      </c>
      <c r="G2442">
        <v>0.89910283754425069</v>
      </c>
      <c r="H2442" t="b">
        <v>0</v>
      </c>
      <c r="I2442" t="b">
        <v>0</v>
      </c>
      <c r="J2442" t="b">
        <v>0</v>
      </c>
    </row>
    <row r="2443" spans="1:10" x14ac:dyDescent="0.2">
      <c r="A2443" t="s">
        <v>64</v>
      </c>
      <c r="B2443" t="str">
        <f>VLOOKUP(Table16[[#This Row],[Metabolite ID]],Table18[],2,FALSE)</f>
        <v>N-acetylleucine</v>
      </c>
      <c r="C2443" t="s">
        <v>1116</v>
      </c>
      <c r="D2443">
        <v>599</v>
      </c>
      <c r="E2443">
        <v>0.10615555959677743</v>
      </c>
      <c r="F2443">
        <v>4.8151591553948776E-2</v>
      </c>
      <c r="G2443" s="6">
        <v>2.748135771450072E-2</v>
      </c>
      <c r="H2443" t="b">
        <v>0</v>
      </c>
      <c r="I2443" t="b">
        <v>0</v>
      </c>
      <c r="J2443" t="b">
        <v>0</v>
      </c>
    </row>
    <row r="2444" spans="1:10" hidden="1" x14ac:dyDescent="0.2">
      <c r="A2444" t="s">
        <v>64</v>
      </c>
      <c r="B2444" t="str">
        <f>VLOOKUP(Table16[[#This Row],[Metabolite ID]],Table18[],2,FALSE)</f>
        <v>N-acetylleucine</v>
      </c>
      <c r="C2444" t="s">
        <v>1117</v>
      </c>
      <c r="D2444">
        <v>599</v>
      </c>
      <c r="E2444">
        <v>0.10615555959677743</v>
      </c>
      <c r="F2444">
        <v>4.780603412904065E-2</v>
      </c>
      <c r="G2444">
        <v>2.638163920207863E-2</v>
      </c>
      <c r="H2444" t="b">
        <v>0</v>
      </c>
      <c r="I2444" t="b">
        <v>0</v>
      </c>
      <c r="J2444" t="b">
        <v>0</v>
      </c>
    </row>
    <row r="2445" spans="1:10" hidden="1" x14ac:dyDescent="0.2">
      <c r="A2445" t="s">
        <v>64</v>
      </c>
      <c r="B2445" t="str">
        <f>VLOOKUP(Table16[[#This Row],[Metabolite ID]],Table18[],2,FALSE)</f>
        <v>N-acetylleucine</v>
      </c>
      <c r="C2445" t="s">
        <v>1118</v>
      </c>
      <c r="D2445">
        <v>599</v>
      </c>
      <c r="E2445">
        <v>0.1076800344746353</v>
      </c>
      <c r="F2445">
        <v>4.8260098590479875E-2</v>
      </c>
      <c r="G2445">
        <v>2.5664999602817713E-2</v>
      </c>
      <c r="H2445" t="b">
        <v>0</v>
      </c>
      <c r="I2445" t="b">
        <v>0</v>
      </c>
      <c r="J2445" t="b">
        <v>0</v>
      </c>
    </row>
    <row r="2446" spans="1:10" hidden="1" x14ac:dyDescent="0.2">
      <c r="A2446" t="s">
        <v>64</v>
      </c>
      <c r="B2446" t="str">
        <f>VLOOKUP(Table16[[#This Row],[Metabolite ID]],Table18[],2,FALSE)</f>
        <v>N-acetylleucine</v>
      </c>
      <c r="C2446" t="s">
        <v>1119</v>
      </c>
      <c r="D2446">
        <v>599</v>
      </c>
      <c r="E2446">
        <v>0.10195307262569833</v>
      </c>
      <c r="F2446">
        <v>7.1916888725291145E-2</v>
      </c>
      <c r="G2446">
        <v>0.15629258743775035</v>
      </c>
      <c r="H2446" t="b">
        <v>0</v>
      </c>
      <c r="I2446" t="b">
        <v>0</v>
      </c>
      <c r="J2446" t="b">
        <v>0</v>
      </c>
    </row>
    <row r="2447" spans="1:10" hidden="1" x14ac:dyDescent="0.2">
      <c r="A2447" t="s">
        <v>64</v>
      </c>
      <c r="B2447" t="str">
        <f>VLOOKUP(Table16[[#This Row],[Metabolite ID]],Table18[],2,FALSE)</f>
        <v>N-acetylleucine</v>
      </c>
      <c r="C2447" t="s">
        <v>1120</v>
      </c>
      <c r="D2447">
        <v>599</v>
      </c>
      <c r="E2447">
        <v>0.10234720686636856</v>
      </c>
      <c r="F2447">
        <v>7.6038757861971187E-2</v>
      </c>
      <c r="G2447">
        <v>0.17830659339272517</v>
      </c>
      <c r="H2447" t="b">
        <v>0</v>
      </c>
      <c r="I2447" t="b">
        <v>0</v>
      </c>
      <c r="J2447" t="b">
        <v>0</v>
      </c>
    </row>
    <row r="2448" spans="1:10" hidden="1" x14ac:dyDescent="0.2">
      <c r="A2448" t="s">
        <v>64</v>
      </c>
      <c r="B2448" t="str">
        <f>VLOOKUP(Table16[[#This Row],[Metabolite ID]],Table18[],2,FALSE)</f>
        <v>N-acetylleucine</v>
      </c>
      <c r="C2448" t="s">
        <v>1121</v>
      </c>
      <c r="D2448">
        <v>599</v>
      </c>
      <c r="E2448">
        <v>0.14032336633360032</v>
      </c>
      <c r="F2448">
        <v>0.25221060088213471</v>
      </c>
      <c r="G2448">
        <v>0.57816348517215688</v>
      </c>
      <c r="H2448" t="b">
        <v>0</v>
      </c>
      <c r="I2448" t="b">
        <v>0</v>
      </c>
      <c r="J2448" t="b">
        <v>0</v>
      </c>
    </row>
    <row r="2449" spans="1:10" hidden="1" x14ac:dyDescent="0.2">
      <c r="A2449" t="s">
        <v>64</v>
      </c>
      <c r="B2449" t="str">
        <f>VLOOKUP(Table16[[#This Row],[Metabolite ID]],Table18[],2,FALSE)</f>
        <v>N-acetylleucine</v>
      </c>
      <c r="C2449" t="s">
        <v>1122</v>
      </c>
      <c r="D2449">
        <v>599</v>
      </c>
      <c r="E2449">
        <v>0.14032336633360032</v>
      </c>
      <c r="F2449">
        <v>0.16746201805528393</v>
      </c>
      <c r="G2449">
        <v>0.40239836892022129</v>
      </c>
      <c r="H2449" t="b">
        <v>0</v>
      </c>
      <c r="I2449" t="b">
        <v>0</v>
      </c>
      <c r="J2449" t="b">
        <v>0</v>
      </c>
    </row>
    <row r="2450" spans="1:10" hidden="1" x14ac:dyDescent="0.2">
      <c r="A2450" t="s">
        <v>64</v>
      </c>
      <c r="B2450" t="str">
        <f>VLOOKUP(Table16[[#This Row],[Metabolite ID]],Table18[],2,FALSE)</f>
        <v>N-acetylleucine</v>
      </c>
      <c r="C2450" t="s">
        <v>1123</v>
      </c>
      <c r="D2450">
        <v>599</v>
      </c>
      <c r="E2450">
        <v>5.672571239427996E-2</v>
      </c>
      <c r="F2450">
        <v>0.1334713928206403</v>
      </c>
      <c r="G2450">
        <v>0.67098778906568168</v>
      </c>
      <c r="H2450" t="b">
        <v>0</v>
      </c>
      <c r="I2450" t="b">
        <v>0</v>
      </c>
      <c r="J2450" t="b">
        <v>0</v>
      </c>
    </row>
    <row r="2451" spans="1:10" x14ac:dyDescent="0.2">
      <c r="A2451" t="s">
        <v>500</v>
      </c>
      <c r="B2451" t="str">
        <f>VLOOKUP(Table16[[#This Row],[Metabolite ID]],Table18[],2,FALSE)</f>
        <v>X - 18901</v>
      </c>
      <c r="C2451" t="s">
        <v>1116</v>
      </c>
      <c r="D2451">
        <v>599</v>
      </c>
      <c r="E2451">
        <v>-0.10586947958669882</v>
      </c>
      <c r="F2451">
        <v>4.8129588131017108E-2</v>
      </c>
      <c r="G2451" s="6">
        <v>2.7829920725722521E-2</v>
      </c>
      <c r="H2451" t="b">
        <v>0</v>
      </c>
      <c r="I2451" t="b">
        <v>0</v>
      </c>
      <c r="J2451" t="b">
        <v>0</v>
      </c>
    </row>
    <row r="2452" spans="1:10" hidden="1" x14ac:dyDescent="0.2">
      <c r="A2452" t="s">
        <v>500</v>
      </c>
      <c r="B2452" t="str">
        <f>VLOOKUP(Table16[[#This Row],[Metabolite ID]],Table18[],2,FALSE)</f>
        <v>X - 18901</v>
      </c>
      <c r="C2452" t="s">
        <v>1117</v>
      </c>
      <c r="D2452">
        <v>599</v>
      </c>
      <c r="E2452">
        <v>-0.10586947958669882</v>
      </c>
      <c r="F2452">
        <v>4.77415440836697E-2</v>
      </c>
      <c r="G2452">
        <v>2.6585217914787705E-2</v>
      </c>
      <c r="H2452" t="b">
        <v>0</v>
      </c>
      <c r="I2452" t="b">
        <v>0</v>
      </c>
      <c r="J2452" t="b">
        <v>0</v>
      </c>
    </row>
    <row r="2453" spans="1:10" hidden="1" x14ac:dyDescent="0.2">
      <c r="A2453" t="s">
        <v>500</v>
      </c>
      <c r="B2453" t="str">
        <f>VLOOKUP(Table16[[#This Row],[Metabolite ID]],Table18[],2,FALSE)</f>
        <v>X - 18901</v>
      </c>
      <c r="C2453" t="s">
        <v>1118</v>
      </c>
      <c r="D2453">
        <v>599</v>
      </c>
      <c r="E2453">
        <v>-0.10561121294285962</v>
      </c>
      <c r="F2453">
        <v>4.819506904305685E-2</v>
      </c>
      <c r="G2453">
        <v>2.8428052208467131E-2</v>
      </c>
      <c r="H2453" t="b">
        <v>0</v>
      </c>
      <c r="I2453" t="b">
        <v>0</v>
      </c>
      <c r="J2453" t="b">
        <v>0</v>
      </c>
    </row>
    <row r="2454" spans="1:10" hidden="1" x14ac:dyDescent="0.2">
      <c r="A2454" t="s">
        <v>500</v>
      </c>
      <c r="B2454" t="str">
        <f>VLOOKUP(Table16[[#This Row],[Metabolite ID]],Table18[],2,FALSE)</f>
        <v>X - 18901</v>
      </c>
      <c r="C2454" t="s">
        <v>1119</v>
      </c>
      <c r="D2454">
        <v>599</v>
      </c>
      <c r="E2454">
        <v>-0.12532314049586776</v>
      </c>
      <c r="F2454">
        <v>7.3901296102964975E-2</v>
      </c>
      <c r="G2454">
        <v>8.9920372187293068E-2</v>
      </c>
      <c r="H2454" t="b">
        <v>0</v>
      </c>
      <c r="I2454" t="b">
        <v>0</v>
      </c>
      <c r="J2454" t="b">
        <v>0</v>
      </c>
    </row>
    <row r="2455" spans="1:10" hidden="1" x14ac:dyDescent="0.2">
      <c r="A2455" t="s">
        <v>500</v>
      </c>
      <c r="B2455" t="str">
        <f>VLOOKUP(Table16[[#This Row],[Metabolite ID]],Table18[],2,FALSE)</f>
        <v>X - 18901</v>
      </c>
      <c r="C2455" t="s">
        <v>1120</v>
      </c>
      <c r="D2455">
        <v>599</v>
      </c>
      <c r="E2455">
        <v>-0.12642815756951875</v>
      </c>
      <c r="F2455">
        <v>7.9449127354588936E-2</v>
      </c>
      <c r="G2455">
        <v>0.11153992163992141</v>
      </c>
      <c r="H2455" t="b">
        <v>0</v>
      </c>
      <c r="I2455" t="b">
        <v>0</v>
      </c>
      <c r="J2455" t="b">
        <v>0</v>
      </c>
    </row>
    <row r="2456" spans="1:10" hidden="1" x14ac:dyDescent="0.2">
      <c r="A2456" t="s">
        <v>500</v>
      </c>
      <c r="B2456" t="str">
        <f>VLOOKUP(Table16[[#This Row],[Metabolite ID]],Table18[],2,FALSE)</f>
        <v>X - 18901</v>
      </c>
      <c r="C2456" t="s">
        <v>1121</v>
      </c>
      <c r="D2456">
        <v>599</v>
      </c>
      <c r="E2456">
        <v>-0.30860519946794174</v>
      </c>
      <c r="F2456">
        <v>0.27447557443863529</v>
      </c>
      <c r="G2456">
        <v>0.26131786851239219</v>
      </c>
      <c r="H2456" t="b">
        <v>0</v>
      </c>
      <c r="I2456" t="b">
        <v>0</v>
      </c>
      <c r="J2456" t="b">
        <v>0</v>
      </c>
    </row>
    <row r="2457" spans="1:10" hidden="1" x14ac:dyDescent="0.2">
      <c r="A2457" t="s">
        <v>500</v>
      </c>
      <c r="B2457" t="str">
        <f>VLOOKUP(Table16[[#This Row],[Metabolite ID]],Table18[],2,FALSE)</f>
        <v>X - 18901</v>
      </c>
      <c r="C2457" t="s">
        <v>1122</v>
      </c>
      <c r="D2457">
        <v>599</v>
      </c>
      <c r="E2457">
        <v>-0.16960443518851243</v>
      </c>
      <c r="F2457">
        <v>0.18751939078568072</v>
      </c>
      <c r="G2457">
        <v>0.36611393155931526</v>
      </c>
      <c r="H2457" t="b">
        <v>0</v>
      </c>
      <c r="I2457" t="b">
        <v>0</v>
      </c>
      <c r="J2457" t="b">
        <v>0</v>
      </c>
    </row>
    <row r="2458" spans="1:10" hidden="1" x14ac:dyDescent="0.2">
      <c r="A2458" t="s">
        <v>500</v>
      </c>
      <c r="B2458" t="str">
        <f>VLOOKUP(Table16[[#This Row],[Metabolite ID]],Table18[],2,FALSE)</f>
        <v>X - 18901</v>
      </c>
      <c r="C2458" t="s">
        <v>1123</v>
      </c>
      <c r="D2458">
        <v>599</v>
      </c>
      <c r="E2458">
        <v>2.7269091807942489E-2</v>
      </c>
      <c r="F2458">
        <v>0.13331476074400198</v>
      </c>
      <c r="G2458">
        <v>0.83799603098591735</v>
      </c>
      <c r="H2458" t="b">
        <v>0</v>
      </c>
      <c r="I2458" t="b">
        <v>0</v>
      </c>
      <c r="J2458" t="b">
        <v>0</v>
      </c>
    </row>
    <row r="2459" spans="1:10" x14ac:dyDescent="0.2">
      <c r="A2459" t="s">
        <v>307</v>
      </c>
      <c r="B2459" t="str">
        <f>VLOOKUP(Table16[[#This Row],[Metabolite ID]],Table18[],2,FALSE)</f>
        <v>4-androsten-3beta,17beta-diol disulfate (1)</v>
      </c>
      <c r="C2459" t="s">
        <v>1116</v>
      </c>
      <c r="D2459">
        <v>599</v>
      </c>
      <c r="E2459">
        <v>0.10924522969004243</v>
      </c>
      <c r="F2459">
        <v>4.984650552446112E-2</v>
      </c>
      <c r="G2459" s="6">
        <v>2.8406041415067321E-2</v>
      </c>
      <c r="H2459" t="b">
        <v>0</v>
      </c>
      <c r="I2459" t="b">
        <v>0</v>
      </c>
      <c r="J2459" t="b">
        <v>0</v>
      </c>
    </row>
    <row r="2460" spans="1:10" hidden="1" x14ac:dyDescent="0.2">
      <c r="A2460" t="s">
        <v>307</v>
      </c>
      <c r="B2460" t="str">
        <f>VLOOKUP(Table16[[#This Row],[Metabolite ID]],Table18[],2,FALSE)</f>
        <v>4-androsten-3beta,17beta-diol disulfate (1)</v>
      </c>
      <c r="C2460" t="s">
        <v>1117</v>
      </c>
      <c r="D2460">
        <v>599</v>
      </c>
      <c r="E2460">
        <v>0.10924522969004243</v>
      </c>
      <c r="F2460">
        <v>4.7706882686367094E-2</v>
      </c>
      <c r="G2460">
        <v>2.2025608385702309E-2</v>
      </c>
      <c r="H2460" t="b">
        <v>0</v>
      </c>
      <c r="I2460" t="b">
        <v>0</v>
      </c>
      <c r="J2460" t="b">
        <v>0</v>
      </c>
    </row>
    <row r="2461" spans="1:10" hidden="1" x14ac:dyDescent="0.2">
      <c r="A2461" t="s">
        <v>307</v>
      </c>
      <c r="B2461" t="str">
        <f>VLOOKUP(Table16[[#This Row],[Metabolite ID]],Table18[],2,FALSE)</f>
        <v>4-androsten-3beta,17beta-diol disulfate (1)</v>
      </c>
      <c r="C2461" t="s">
        <v>1118</v>
      </c>
      <c r="D2461">
        <v>599</v>
      </c>
      <c r="E2461">
        <v>0.11082115818649887</v>
      </c>
      <c r="F2461">
        <v>4.8191481856293177E-2</v>
      </c>
      <c r="G2461">
        <v>2.1470860906849479E-2</v>
      </c>
      <c r="H2461" t="b">
        <v>0</v>
      </c>
      <c r="I2461" t="b">
        <v>0</v>
      </c>
      <c r="J2461" t="b">
        <v>0</v>
      </c>
    </row>
    <row r="2462" spans="1:10" hidden="1" x14ac:dyDescent="0.2">
      <c r="A2462" t="s">
        <v>307</v>
      </c>
      <c r="B2462" t="str">
        <f>VLOOKUP(Table16[[#This Row],[Metabolite ID]],Table18[],2,FALSE)</f>
        <v>4-androsten-3beta,17beta-diol disulfate (1)</v>
      </c>
      <c r="C2462" t="s">
        <v>1119</v>
      </c>
      <c r="D2462">
        <v>599</v>
      </c>
      <c r="E2462">
        <v>0.12013586206896551</v>
      </c>
      <c r="F2462">
        <v>7.5224172945879381E-2</v>
      </c>
      <c r="G2462">
        <v>0.11025723888325902</v>
      </c>
      <c r="H2462" t="b">
        <v>0</v>
      </c>
      <c r="I2462" t="b">
        <v>0</v>
      </c>
      <c r="J2462" t="b">
        <v>0</v>
      </c>
    </row>
    <row r="2463" spans="1:10" hidden="1" x14ac:dyDescent="0.2">
      <c r="A2463" t="s">
        <v>307</v>
      </c>
      <c r="B2463" t="str">
        <f>VLOOKUP(Table16[[#This Row],[Metabolite ID]],Table18[],2,FALSE)</f>
        <v>4-androsten-3beta,17beta-diol disulfate (1)</v>
      </c>
      <c r="C2463" t="s">
        <v>1120</v>
      </c>
      <c r="D2463">
        <v>599</v>
      </c>
      <c r="E2463">
        <v>5.6474439802343554E-2</v>
      </c>
      <c r="F2463">
        <v>7.8628008613273445E-2</v>
      </c>
      <c r="G2463">
        <v>0.47260415226463326</v>
      </c>
      <c r="H2463" t="b">
        <v>0</v>
      </c>
      <c r="I2463" t="b">
        <v>0</v>
      </c>
      <c r="J2463" t="b">
        <v>0</v>
      </c>
    </row>
    <row r="2464" spans="1:10" hidden="1" x14ac:dyDescent="0.2">
      <c r="A2464" t="s">
        <v>307</v>
      </c>
      <c r="B2464" t="str">
        <f>VLOOKUP(Table16[[#This Row],[Metabolite ID]],Table18[],2,FALSE)</f>
        <v>4-androsten-3beta,17beta-diol disulfate (1)</v>
      </c>
      <c r="C2464" t="s">
        <v>1121</v>
      </c>
      <c r="D2464">
        <v>599</v>
      </c>
      <c r="E2464">
        <v>6.8852848751335571E-2</v>
      </c>
      <c r="F2464">
        <v>0.2657214887580332</v>
      </c>
      <c r="G2464">
        <v>0.79563444747132839</v>
      </c>
      <c r="H2464" t="b">
        <v>0</v>
      </c>
      <c r="I2464" t="b">
        <v>0</v>
      </c>
      <c r="J2464" t="b">
        <v>0</v>
      </c>
    </row>
    <row r="2465" spans="1:10" hidden="1" x14ac:dyDescent="0.2">
      <c r="A2465" t="s">
        <v>307</v>
      </c>
      <c r="B2465" t="str">
        <f>VLOOKUP(Table16[[#This Row],[Metabolite ID]],Table18[],2,FALSE)</f>
        <v>4-androsten-3beta,17beta-diol disulfate (1)</v>
      </c>
      <c r="C2465" t="s">
        <v>1122</v>
      </c>
      <c r="D2465">
        <v>599</v>
      </c>
      <c r="E2465">
        <v>-6.5094684719552376E-2</v>
      </c>
      <c r="F2465">
        <v>0.18079671058460656</v>
      </c>
      <c r="G2465">
        <v>0.71894170798861223</v>
      </c>
      <c r="H2465" t="b">
        <v>0</v>
      </c>
      <c r="I2465" t="b">
        <v>0</v>
      </c>
      <c r="J2465" t="b">
        <v>0</v>
      </c>
    </row>
    <row r="2466" spans="1:10" hidden="1" x14ac:dyDescent="0.2">
      <c r="A2466" t="s">
        <v>307</v>
      </c>
      <c r="B2466" t="str">
        <f>VLOOKUP(Table16[[#This Row],[Metabolite ID]],Table18[],2,FALSE)</f>
        <v>4-androsten-3beta,17beta-diol disulfate (1)</v>
      </c>
      <c r="C2466" t="s">
        <v>1123</v>
      </c>
      <c r="D2466">
        <v>599</v>
      </c>
      <c r="E2466">
        <v>3.5769422095427744E-2</v>
      </c>
      <c r="F2466">
        <v>0.13816394786093472</v>
      </c>
      <c r="G2466">
        <v>0.79580847123738052</v>
      </c>
      <c r="H2466" t="b">
        <v>0</v>
      </c>
      <c r="I2466" t="b">
        <v>0</v>
      </c>
      <c r="J2466" t="b">
        <v>0</v>
      </c>
    </row>
    <row r="2467" spans="1:10" x14ac:dyDescent="0.2">
      <c r="A2467" t="s">
        <v>645</v>
      </c>
      <c r="B2467" t="str">
        <f>VLOOKUP(Table16[[#This Row],[Metabolite ID]],Table18[],2,FALSE)</f>
        <v>2-methylcitrate/homocitrate</v>
      </c>
      <c r="C2467" t="s">
        <v>1116</v>
      </c>
      <c r="D2467">
        <v>598</v>
      </c>
      <c r="E2467">
        <v>-0.16461805055885431</v>
      </c>
      <c r="F2467">
        <v>7.5123594361128726E-2</v>
      </c>
      <c r="G2467" s="6">
        <v>2.8430361311230865E-2</v>
      </c>
      <c r="H2467" t="b">
        <v>0</v>
      </c>
      <c r="I2467" t="b">
        <v>0</v>
      </c>
      <c r="J2467" t="b">
        <v>0</v>
      </c>
    </row>
    <row r="2468" spans="1:10" hidden="1" x14ac:dyDescent="0.2">
      <c r="A2468" t="s">
        <v>645</v>
      </c>
      <c r="B2468" t="str">
        <f>VLOOKUP(Table16[[#This Row],[Metabolite ID]],Table18[],2,FALSE)</f>
        <v>2-methylcitrate/homocitrate</v>
      </c>
      <c r="C2468" t="s">
        <v>1117</v>
      </c>
      <c r="D2468">
        <v>598</v>
      </c>
      <c r="E2468">
        <v>-0.16461805055885431</v>
      </c>
      <c r="F2468">
        <v>7.5123594361128726E-2</v>
      </c>
      <c r="G2468">
        <v>2.8430361311230865E-2</v>
      </c>
      <c r="H2468" t="b">
        <v>0</v>
      </c>
      <c r="I2468" t="b">
        <v>0</v>
      </c>
      <c r="J2468" t="b">
        <v>0</v>
      </c>
    </row>
    <row r="2469" spans="1:10" hidden="1" x14ac:dyDescent="0.2">
      <c r="A2469" t="s">
        <v>645</v>
      </c>
      <c r="B2469" t="str">
        <f>VLOOKUP(Table16[[#This Row],[Metabolite ID]],Table18[],2,FALSE)</f>
        <v>2-methylcitrate/homocitrate</v>
      </c>
      <c r="C2469" t="s">
        <v>1118</v>
      </c>
      <c r="D2469">
        <v>598</v>
      </c>
      <c r="E2469">
        <v>-0.16229291198211271</v>
      </c>
      <c r="F2469">
        <v>7.5777403472706256E-2</v>
      </c>
      <c r="G2469">
        <v>3.2217155784505618E-2</v>
      </c>
      <c r="H2469" t="b">
        <v>0</v>
      </c>
      <c r="I2469" t="b">
        <v>0</v>
      </c>
      <c r="J2469" t="b">
        <v>0</v>
      </c>
    </row>
    <row r="2470" spans="1:10" hidden="1" x14ac:dyDescent="0.2">
      <c r="A2470" t="s">
        <v>645</v>
      </c>
      <c r="B2470" t="str">
        <f>VLOOKUP(Table16[[#This Row],[Metabolite ID]],Table18[],2,FALSE)</f>
        <v>2-methylcitrate/homocitrate</v>
      </c>
      <c r="C2470" t="s">
        <v>1119</v>
      </c>
      <c r="D2470">
        <v>598</v>
      </c>
      <c r="E2470">
        <v>-2.1401106630823931E-2</v>
      </c>
      <c r="F2470">
        <v>0.11234211627209398</v>
      </c>
      <c r="G2470">
        <v>0.84891780712693776</v>
      </c>
      <c r="H2470" t="b">
        <v>0</v>
      </c>
      <c r="I2470" t="b">
        <v>0</v>
      </c>
      <c r="J2470" t="b">
        <v>0</v>
      </c>
    </row>
    <row r="2471" spans="1:10" hidden="1" x14ac:dyDescent="0.2">
      <c r="A2471" t="s">
        <v>645</v>
      </c>
      <c r="B2471" t="str">
        <f>VLOOKUP(Table16[[#This Row],[Metabolite ID]],Table18[],2,FALSE)</f>
        <v>2-methylcitrate/homocitrate</v>
      </c>
      <c r="C2471" t="s">
        <v>1120</v>
      </c>
      <c r="D2471">
        <v>598</v>
      </c>
      <c r="E2471">
        <v>-0.1016319378604002</v>
      </c>
      <c r="F2471">
        <v>0.12724128171664259</v>
      </c>
      <c r="G2471">
        <v>0.42444466778072004</v>
      </c>
      <c r="H2471" t="b">
        <v>0</v>
      </c>
      <c r="I2471" t="b">
        <v>0</v>
      </c>
      <c r="J2471" t="b">
        <v>0</v>
      </c>
    </row>
    <row r="2472" spans="1:10" hidden="1" x14ac:dyDescent="0.2">
      <c r="A2472" t="s">
        <v>645</v>
      </c>
      <c r="B2472" t="str">
        <f>VLOOKUP(Table16[[#This Row],[Metabolite ID]],Table18[],2,FALSE)</f>
        <v>2-methylcitrate/homocitrate</v>
      </c>
      <c r="C2472" t="s">
        <v>1121</v>
      </c>
      <c r="D2472">
        <v>598</v>
      </c>
      <c r="E2472">
        <v>0.40987537825299558</v>
      </c>
      <c r="F2472">
        <v>0.42368494469872264</v>
      </c>
      <c r="G2472">
        <v>0.33373282152587491</v>
      </c>
      <c r="H2472" t="b">
        <v>0</v>
      </c>
      <c r="I2472" t="b">
        <v>0</v>
      </c>
      <c r="J2472" t="b">
        <v>0</v>
      </c>
    </row>
    <row r="2473" spans="1:10" hidden="1" x14ac:dyDescent="0.2">
      <c r="A2473" t="s">
        <v>645</v>
      </c>
      <c r="B2473" t="str">
        <f>VLOOKUP(Table16[[#This Row],[Metabolite ID]],Table18[],2,FALSE)</f>
        <v>2-methylcitrate/homocitrate</v>
      </c>
      <c r="C2473" t="s">
        <v>1122</v>
      </c>
      <c r="D2473">
        <v>598</v>
      </c>
      <c r="E2473">
        <v>-3.8367822949306962E-2</v>
      </c>
      <c r="F2473">
        <v>0.2878417998324197</v>
      </c>
      <c r="G2473">
        <v>0.89400513611656673</v>
      </c>
      <c r="H2473" t="b">
        <v>0</v>
      </c>
      <c r="I2473" t="b">
        <v>0</v>
      </c>
      <c r="J2473" t="b">
        <v>0</v>
      </c>
    </row>
    <row r="2474" spans="1:10" hidden="1" x14ac:dyDescent="0.2">
      <c r="A2474" t="s">
        <v>645</v>
      </c>
      <c r="B2474" t="str">
        <f>VLOOKUP(Table16[[#This Row],[Metabolite ID]],Table18[],2,FALSE)</f>
        <v>2-methylcitrate/homocitrate</v>
      </c>
      <c r="C2474" t="s">
        <v>1123</v>
      </c>
      <c r="D2474">
        <v>598</v>
      </c>
      <c r="E2474">
        <v>-0.36861608433110865</v>
      </c>
      <c r="F2474">
        <v>0.20813182766515995</v>
      </c>
      <c r="G2474">
        <v>7.7060040049935122E-2</v>
      </c>
      <c r="H2474" t="b">
        <v>0</v>
      </c>
      <c r="I2474" t="b">
        <v>0</v>
      </c>
      <c r="J2474" t="b">
        <v>0</v>
      </c>
    </row>
    <row r="2475" spans="1:10" x14ac:dyDescent="0.2">
      <c r="A2475" t="s">
        <v>539</v>
      </c>
      <c r="B2475" t="str">
        <f>VLOOKUP(Table16[[#This Row],[Metabolite ID]],Table18[],2,FALSE)</f>
        <v>ferulic acid 4-sulfate</v>
      </c>
      <c r="C2475" t="s">
        <v>1116</v>
      </c>
      <c r="D2475">
        <v>599</v>
      </c>
      <c r="E2475">
        <v>-0.10613502119645911</v>
      </c>
      <c r="F2475">
        <v>4.8446741668955989E-2</v>
      </c>
      <c r="G2475" s="6">
        <v>2.8469407607888398E-2</v>
      </c>
      <c r="H2475" t="b">
        <v>0</v>
      </c>
      <c r="I2475" t="b">
        <v>0</v>
      </c>
      <c r="J2475" t="b">
        <v>0</v>
      </c>
    </row>
    <row r="2476" spans="1:10" hidden="1" x14ac:dyDescent="0.2">
      <c r="A2476" t="s">
        <v>539</v>
      </c>
      <c r="B2476" t="str">
        <f>VLOOKUP(Table16[[#This Row],[Metabolite ID]],Table18[],2,FALSE)</f>
        <v>ferulic acid 4-sulfate</v>
      </c>
      <c r="C2476" t="s">
        <v>1117</v>
      </c>
      <c r="D2476">
        <v>599</v>
      </c>
      <c r="E2476">
        <v>-0.10613502119645911</v>
      </c>
      <c r="F2476">
        <v>4.8041694479574036E-2</v>
      </c>
      <c r="G2476">
        <v>2.715883751762066E-2</v>
      </c>
      <c r="H2476" t="b">
        <v>0</v>
      </c>
      <c r="I2476" t="b">
        <v>0</v>
      </c>
      <c r="J2476" t="b">
        <v>0</v>
      </c>
    </row>
    <row r="2477" spans="1:10" hidden="1" x14ac:dyDescent="0.2">
      <c r="A2477" t="s">
        <v>539</v>
      </c>
      <c r="B2477" t="str">
        <f>VLOOKUP(Table16[[#This Row],[Metabolite ID]],Table18[],2,FALSE)</f>
        <v>ferulic acid 4-sulfate</v>
      </c>
      <c r="C2477" t="s">
        <v>1118</v>
      </c>
      <c r="D2477">
        <v>599</v>
      </c>
      <c r="E2477">
        <v>-0.10586131250227873</v>
      </c>
      <c r="F2477">
        <v>4.8500767142142819E-2</v>
      </c>
      <c r="G2477">
        <v>2.9059903313184941E-2</v>
      </c>
      <c r="H2477" t="b">
        <v>0</v>
      </c>
      <c r="I2477" t="b">
        <v>0</v>
      </c>
      <c r="J2477" t="b">
        <v>0</v>
      </c>
    </row>
    <row r="2478" spans="1:10" hidden="1" x14ac:dyDescent="0.2">
      <c r="A2478" t="s">
        <v>539</v>
      </c>
      <c r="B2478" t="str">
        <f>VLOOKUP(Table16[[#This Row],[Metabolite ID]],Table18[],2,FALSE)</f>
        <v>ferulic acid 4-sulfate</v>
      </c>
      <c r="C2478" t="s">
        <v>1119</v>
      </c>
      <c r="D2478">
        <v>599</v>
      </c>
      <c r="E2478">
        <v>-0.12638403361344538</v>
      </c>
      <c r="F2478">
        <v>7.495642145702533E-2</v>
      </c>
      <c r="G2478">
        <v>9.1776510736486294E-2</v>
      </c>
      <c r="H2478" t="b">
        <v>0</v>
      </c>
      <c r="I2478" t="b">
        <v>0</v>
      </c>
      <c r="J2478" t="b">
        <v>0</v>
      </c>
    </row>
    <row r="2479" spans="1:10" hidden="1" x14ac:dyDescent="0.2">
      <c r="A2479" t="s">
        <v>539</v>
      </c>
      <c r="B2479" t="str">
        <f>VLOOKUP(Table16[[#This Row],[Metabolite ID]],Table18[],2,FALSE)</f>
        <v>ferulic acid 4-sulfate</v>
      </c>
      <c r="C2479" t="s">
        <v>1120</v>
      </c>
      <c r="D2479">
        <v>599</v>
      </c>
      <c r="E2479">
        <v>-0.13249151306377577</v>
      </c>
      <c r="F2479">
        <v>7.6184093333145408E-2</v>
      </c>
      <c r="G2479">
        <v>8.2017737127836679E-2</v>
      </c>
      <c r="H2479" t="b">
        <v>0</v>
      </c>
      <c r="I2479" t="b">
        <v>0</v>
      </c>
      <c r="J2479" t="b">
        <v>0</v>
      </c>
    </row>
    <row r="2480" spans="1:10" hidden="1" x14ac:dyDescent="0.2">
      <c r="A2480" t="s">
        <v>539</v>
      </c>
      <c r="B2480" t="str">
        <f>VLOOKUP(Table16[[#This Row],[Metabolite ID]],Table18[],2,FALSE)</f>
        <v>ferulic acid 4-sulfate</v>
      </c>
      <c r="C2480" t="s">
        <v>1121</v>
      </c>
      <c r="D2480">
        <v>599</v>
      </c>
      <c r="E2480">
        <v>-0.37777923703603289</v>
      </c>
      <c r="F2480">
        <v>0.26514617762993548</v>
      </c>
      <c r="G2480">
        <v>0.15473781978827661</v>
      </c>
      <c r="H2480" t="b">
        <v>0</v>
      </c>
      <c r="I2480" t="b">
        <v>0</v>
      </c>
      <c r="J2480" t="b">
        <v>0</v>
      </c>
    </row>
    <row r="2481" spans="1:10" hidden="1" x14ac:dyDescent="0.2">
      <c r="A2481" t="s">
        <v>539</v>
      </c>
      <c r="B2481" t="str">
        <f>VLOOKUP(Table16[[#This Row],[Metabolite ID]],Table18[],2,FALSE)</f>
        <v>ferulic acid 4-sulfate</v>
      </c>
      <c r="C2481" t="s">
        <v>1122</v>
      </c>
      <c r="D2481">
        <v>599</v>
      </c>
      <c r="E2481">
        <v>-0.18306781267366201</v>
      </c>
      <c r="F2481">
        <v>0.19693364027064605</v>
      </c>
      <c r="G2481">
        <v>0.3529577834131673</v>
      </c>
      <c r="H2481" t="b">
        <v>0</v>
      </c>
      <c r="I2481" t="b">
        <v>0</v>
      </c>
      <c r="J2481" t="b">
        <v>0</v>
      </c>
    </row>
    <row r="2482" spans="1:10" hidden="1" x14ac:dyDescent="0.2">
      <c r="A2482" t="s">
        <v>539</v>
      </c>
      <c r="B2482" t="str">
        <f>VLOOKUP(Table16[[#This Row],[Metabolite ID]],Table18[],2,FALSE)</f>
        <v>ferulic acid 4-sulfate</v>
      </c>
      <c r="C2482" t="s">
        <v>1123</v>
      </c>
      <c r="D2482">
        <v>599</v>
      </c>
      <c r="E2482">
        <v>-0.1134214403503417</v>
      </c>
      <c r="F2482">
        <v>0.13424519281287933</v>
      </c>
      <c r="G2482">
        <v>0.39851479402300827</v>
      </c>
      <c r="H2482" t="b">
        <v>0</v>
      </c>
      <c r="I2482" t="b">
        <v>0</v>
      </c>
      <c r="J2482" t="b">
        <v>0</v>
      </c>
    </row>
    <row r="2483" spans="1:10" x14ac:dyDescent="0.2">
      <c r="A2483" t="s">
        <v>716</v>
      </c>
      <c r="B2483" t="str">
        <f>VLOOKUP(Table16[[#This Row],[Metabolite ID]],Table18[],2,FALSE)</f>
        <v>1-oleoyl-2-dihomo-linolenoyl-GPC (18:1/20:3)*</v>
      </c>
      <c r="C2483" t="s">
        <v>1116</v>
      </c>
      <c r="D2483">
        <v>599</v>
      </c>
      <c r="E2483">
        <v>0.10471117189460685</v>
      </c>
      <c r="F2483">
        <v>4.788784029192087E-2</v>
      </c>
      <c r="G2483" s="6">
        <v>2.8772316672174152E-2</v>
      </c>
      <c r="H2483" t="b">
        <v>0</v>
      </c>
      <c r="I2483" t="b">
        <v>0</v>
      </c>
      <c r="J2483" t="b">
        <v>1</v>
      </c>
    </row>
    <row r="2484" spans="1:10" hidden="1" x14ac:dyDescent="0.2">
      <c r="A2484" t="s">
        <v>716</v>
      </c>
      <c r="B2484" t="str">
        <f>VLOOKUP(Table16[[#This Row],[Metabolite ID]],Table18[],2,FALSE)</f>
        <v>1-oleoyl-2-dihomo-linolenoyl-GPC (18:1/20:3)*</v>
      </c>
      <c r="C2484" t="s">
        <v>1117</v>
      </c>
      <c r="D2484">
        <v>599</v>
      </c>
      <c r="E2484">
        <v>0.10471117189460685</v>
      </c>
      <c r="F2484">
        <v>4.788784029192087E-2</v>
      </c>
      <c r="G2484">
        <v>2.8772316672174152E-2</v>
      </c>
      <c r="H2484" t="b">
        <v>0</v>
      </c>
      <c r="I2484" t="b">
        <v>0</v>
      </c>
      <c r="J2484" t="b">
        <v>1</v>
      </c>
    </row>
    <row r="2485" spans="1:10" hidden="1" x14ac:dyDescent="0.2">
      <c r="A2485" t="s">
        <v>716</v>
      </c>
      <c r="B2485" t="str">
        <f>VLOOKUP(Table16[[#This Row],[Metabolite ID]],Table18[],2,FALSE)</f>
        <v>1-oleoyl-2-dihomo-linolenoyl-GPC (18:1/20:3)*</v>
      </c>
      <c r="C2485" t="s">
        <v>1118</v>
      </c>
      <c r="D2485">
        <v>599</v>
      </c>
      <c r="E2485">
        <v>0.10621291674269986</v>
      </c>
      <c r="F2485">
        <v>4.8302221230612216E-2</v>
      </c>
      <c r="G2485">
        <v>2.788332201609536E-2</v>
      </c>
      <c r="H2485" t="b">
        <v>0</v>
      </c>
      <c r="I2485" t="b">
        <v>0</v>
      </c>
      <c r="J2485" t="b">
        <v>1</v>
      </c>
    </row>
    <row r="2486" spans="1:10" hidden="1" x14ac:dyDescent="0.2">
      <c r="A2486" t="s">
        <v>716</v>
      </c>
      <c r="B2486" t="str">
        <f>VLOOKUP(Table16[[#This Row],[Metabolite ID]],Table18[],2,FALSE)</f>
        <v>1-oleoyl-2-dihomo-linolenoyl-GPC (18:1/20:3)*</v>
      </c>
      <c r="C2486" t="s">
        <v>1119</v>
      </c>
      <c r="D2486">
        <v>599</v>
      </c>
      <c r="E2486">
        <v>9.697355371900826E-2</v>
      </c>
      <c r="F2486">
        <v>7.1206496649017056E-2</v>
      </c>
      <c r="G2486">
        <v>0.17324085638344885</v>
      </c>
      <c r="H2486" t="b">
        <v>0</v>
      </c>
      <c r="I2486" t="b">
        <v>0</v>
      </c>
      <c r="J2486" t="b">
        <v>1</v>
      </c>
    </row>
    <row r="2487" spans="1:10" hidden="1" x14ac:dyDescent="0.2">
      <c r="A2487" t="s">
        <v>716</v>
      </c>
      <c r="B2487" t="str">
        <f>VLOOKUP(Table16[[#This Row],[Metabolite ID]],Table18[],2,FALSE)</f>
        <v>1-oleoyl-2-dihomo-linolenoyl-GPC (18:1/20:3)*</v>
      </c>
      <c r="C2487" t="s">
        <v>1120</v>
      </c>
      <c r="D2487">
        <v>599</v>
      </c>
      <c r="E2487">
        <v>0.10304671067260834</v>
      </c>
      <c r="F2487">
        <v>7.6202253592353664E-2</v>
      </c>
      <c r="G2487">
        <v>0.17628606549173342</v>
      </c>
      <c r="H2487" t="b">
        <v>0</v>
      </c>
      <c r="I2487" t="b">
        <v>0</v>
      </c>
      <c r="J2487" t="b">
        <v>1</v>
      </c>
    </row>
    <row r="2488" spans="1:10" hidden="1" x14ac:dyDescent="0.2">
      <c r="A2488" t="s">
        <v>716</v>
      </c>
      <c r="B2488" t="str">
        <f>VLOOKUP(Table16[[#This Row],[Metabolite ID]],Table18[],2,FALSE)</f>
        <v>1-oleoyl-2-dihomo-linolenoyl-GPC (18:1/20:3)*</v>
      </c>
      <c r="C2488" t="s">
        <v>1121</v>
      </c>
      <c r="D2488">
        <v>599</v>
      </c>
      <c r="E2488">
        <v>1.3748843347753947E-3</v>
      </c>
      <c r="F2488">
        <v>0.26095815396859906</v>
      </c>
      <c r="G2488">
        <v>0.99579804129540339</v>
      </c>
      <c r="H2488" t="b">
        <v>0</v>
      </c>
      <c r="I2488" t="b">
        <v>0</v>
      </c>
      <c r="J2488" t="b">
        <v>1</v>
      </c>
    </row>
    <row r="2489" spans="1:10" hidden="1" x14ac:dyDescent="0.2">
      <c r="A2489" t="s">
        <v>716</v>
      </c>
      <c r="B2489" t="str">
        <f>VLOOKUP(Table16[[#This Row],[Metabolite ID]],Table18[],2,FALSE)</f>
        <v>1-oleoyl-2-dihomo-linolenoyl-GPC (18:1/20:3)*</v>
      </c>
      <c r="C2489" t="s">
        <v>1122</v>
      </c>
      <c r="D2489">
        <v>599</v>
      </c>
      <c r="E2489">
        <v>0.19610555092100679</v>
      </c>
      <c r="F2489">
        <v>0.20140801022192908</v>
      </c>
      <c r="G2489">
        <v>0.33061258789097769</v>
      </c>
      <c r="H2489" t="b">
        <v>0</v>
      </c>
      <c r="I2489" t="b">
        <v>0</v>
      </c>
      <c r="J2489" t="b">
        <v>1</v>
      </c>
    </row>
    <row r="2490" spans="1:10" hidden="1" x14ac:dyDescent="0.2">
      <c r="A2490" t="s">
        <v>716</v>
      </c>
      <c r="B2490" t="str">
        <f>VLOOKUP(Table16[[#This Row],[Metabolite ID]],Table18[],2,FALSE)</f>
        <v>1-oleoyl-2-dihomo-linolenoyl-GPC (18:1/20:3)*</v>
      </c>
      <c r="C2490" t="s">
        <v>1123</v>
      </c>
      <c r="D2490">
        <v>599</v>
      </c>
      <c r="E2490">
        <v>-1.3537431876290747E-3</v>
      </c>
      <c r="F2490">
        <v>0.13266897127651359</v>
      </c>
      <c r="G2490">
        <v>0.9918620021694291</v>
      </c>
      <c r="H2490" t="b">
        <v>0</v>
      </c>
      <c r="I2490" t="b">
        <v>0</v>
      </c>
      <c r="J2490" t="b">
        <v>1</v>
      </c>
    </row>
    <row r="2491" spans="1:10" x14ac:dyDescent="0.2">
      <c r="A2491" t="s">
        <v>806</v>
      </c>
      <c r="B2491" t="str">
        <f>VLOOKUP(Table16[[#This Row],[Metabolite ID]],Table18[],2,FALSE)</f>
        <v>Concentration of medium LDL particles</v>
      </c>
      <c r="C2491" t="s">
        <v>1116</v>
      </c>
      <c r="D2491">
        <v>599</v>
      </c>
      <c r="E2491">
        <v>7.6599072481446082E-2</v>
      </c>
      <c r="F2491">
        <v>3.5287651344885582E-2</v>
      </c>
      <c r="G2491" s="6">
        <v>2.9953497718268433E-2</v>
      </c>
      <c r="H2491" t="b">
        <v>0</v>
      </c>
      <c r="I2491" t="b">
        <v>0</v>
      </c>
      <c r="J2491" t="b">
        <v>0</v>
      </c>
    </row>
    <row r="2492" spans="1:10" hidden="1" x14ac:dyDescent="0.2">
      <c r="A2492" t="s">
        <v>806</v>
      </c>
      <c r="B2492" t="str">
        <f>VLOOKUP(Table16[[#This Row],[Metabolite ID]],Table18[],2,FALSE)</f>
        <v>Concentration of medium LDL particles</v>
      </c>
      <c r="C2492" t="s">
        <v>1117</v>
      </c>
      <c r="D2492">
        <v>599</v>
      </c>
      <c r="E2492">
        <v>7.6599072481446082E-2</v>
      </c>
      <c r="F2492">
        <v>2.1653167706095666E-2</v>
      </c>
      <c r="G2492">
        <v>4.0386413507111356E-4</v>
      </c>
      <c r="H2492" t="b">
        <v>0</v>
      </c>
      <c r="I2492" t="b">
        <v>0</v>
      </c>
      <c r="J2492" t="b">
        <v>0</v>
      </c>
    </row>
    <row r="2493" spans="1:10" hidden="1" x14ac:dyDescent="0.2">
      <c r="A2493" t="s">
        <v>806</v>
      </c>
      <c r="B2493" t="str">
        <f>VLOOKUP(Table16[[#This Row],[Metabolite ID]],Table18[],2,FALSE)</f>
        <v>Concentration of medium LDL particles</v>
      </c>
      <c r="C2493" t="s">
        <v>1118</v>
      </c>
      <c r="D2493">
        <v>599</v>
      </c>
      <c r="E2493">
        <v>7.6834832209077331E-2</v>
      </c>
      <c r="F2493">
        <v>2.2257289285323917E-2</v>
      </c>
      <c r="G2493">
        <v>5.5620042271659672E-4</v>
      </c>
      <c r="H2493" t="b">
        <v>0</v>
      </c>
      <c r="I2493" t="b">
        <v>0</v>
      </c>
      <c r="J2493" t="b">
        <v>0</v>
      </c>
    </row>
    <row r="2494" spans="1:10" hidden="1" x14ac:dyDescent="0.2">
      <c r="A2494" t="s">
        <v>806</v>
      </c>
      <c r="B2494" t="str">
        <f>VLOOKUP(Table16[[#This Row],[Metabolite ID]],Table18[],2,FALSE)</f>
        <v>Concentration of medium LDL particles</v>
      </c>
      <c r="C2494" t="s">
        <v>1119</v>
      </c>
      <c r="D2494">
        <v>599</v>
      </c>
      <c r="E2494">
        <v>0.14133701923076925</v>
      </c>
      <c r="F2494">
        <v>3.2858307109965915E-2</v>
      </c>
      <c r="G2494">
        <v>1.6971544055474606E-5</v>
      </c>
      <c r="H2494" t="b">
        <v>0</v>
      </c>
      <c r="I2494" t="b">
        <v>0</v>
      </c>
      <c r="J2494" t="b">
        <v>0</v>
      </c>
    </row>
    <row r="2495" spans="1:10" hidden="1" x14ac:dyDescent="0.2">
      <c r="A2495" t="s">
        <v>806</v>
      </c>
      <c r="B2495" t="str">
        <f>VLOOKUP(Table16[[#This Row],[Metabolite ID]],Table18[],2,FALSE)</f>
        <v>Concentration of medium LDL particles</v>
      </c>
      <c r="C2495" t="s">
        <v>1120</v>
      </c>
      <c r="D2495">
        <v>599</v>
      </c>
      <c r="E2495">
        <v>0.1226415892089809</v>
      </c>
      <c r="F2495">
        <v>3.5942564847873587E-2</v>
      </c>
      <c r="G2495">
        <v>6.4451540430177827E-4</v>
      </c>
      <c r="H2495" t="b">
        <v>0</v>
      </c>
      <c r="I2495" t="b">
        <v>0</v>
      </c>
      <c r="J2495" t="b">
        <v>0</v>
      </c>
    </row>
    <row r="2496" spans="1:10" hidden="1" x14ac:dyDescent="0.2">
      <c r="A2496" t="s">
        <v>806</v>
      </c>
      <c r="B2496" t="str">
        <f>VLOOKUP(Table16[[#This Row],[Metabolite ID]],Table18[],2,FALSE)</f>
        <v>Concentration of medium LDL particles</v>
      </c>
      <c r="C2496" t="s">
        <v>1121</v>
      </c>
      <c r="D2496">
        <v>599</v>
      </c>
      <c r="E2496">
        <v>0.24021178065342408</v>
      </c>
      <c r="F2496">
        <v>0.13476680791096568</v>
      </c>
      <c r="G2496">
        <v>7.5187135933360405E-2</v>
      </c>
      <c r="H2496" t="b">
        <v>0</v>
      </c>
      <c r="I2496" t="b">
        <v>0</v>
      </c>
      <c r="J2496" t="b">
        <v>0</v>
      </c>
    </row>
    <row r="2497" spans="1:10" hidden="1" x14ac:dyDescent="0.2">
      <c r="A2497" t="s">
        <v>806</v>
      </c>
      <c r="B2497" t="str">
        <f>VLOOKUP(Table16[[#This Row],[Metabolite ID]],Table18[],2,FALSE)</f>
        <v>Concentration of medium LDL particles</v>
      </c>
      <c r="C2497" t="s">
        <v>1122</v>
      </c>
      <c r="D2497">
        <v>599</v>
      </c>
      <c r="E2497">
        <v>0.17434924467767221</v>
      </c>
      <c r="F2497">
        <v>8.2299175577246003E-2</v>
      </c>
      <c r="G2497">
        <v>3.4546103647012501E-2</v>
      </c>
      <c r="H2497" t="b">
        <v>0</v>
      </c>
      <c r="I2497" t="b">
        <v>0</v>
      </c>
      <c r="J2497" t="b">
        <v>0</v>
      </c>
    </row>
    <row r="2498" spans="1:10" hidden="1" x14ac:dyDescent="0.2">
      <c r="A2498" t="s">
        <v>806</v>
      </c>
      <c r="B2498" t="str">
        <f>VLOOKUP(Table16[[#This Row],[Metabolite ID]],Table18[],2,FALSE)</f>
        <v>Concentration of medium LDL particles</v>
      </c>
      <c r="C2498" t="s">
        <v>1123</v>
      </c>
      <c r="D2498">
        <v>599</v>
      </c>
      <c r="E2498">
        <v>-0.10950026765420402</v>
      </c>
      <c r="F2498">
        <v>9.7520382922661353E-2</v>
      </c>
      <c r="G2498">
        <v>0.26195471113327939</v>
      </c>
      <c r="H2498" t="b">
        <v>0</v>
      </c>
      <c r="I2498" t="b">
        <v>0</v>
      </c>
      <c r="J2498" t="b">
        <v>0</v>
      </c>
    </row>
    <row r="2499" spans="1:10" x14ac:dyDescent="0.2">
      <c r="A2499" t="s">
        <v>151</v>
      </c>
      <c r="B2499" t="str">
        <f>VLOOKUP(Table16[[#This Row],[Metabolite ID]],Table18[],2,FALSE)</f>
        <v>creatine</v>
      </c>
      <c r="C2499" t="s">
        <v>1116</v>
      </c>
      <c r="D2499">
        <v>599</v>
      </c>
      <c r="E2499">
        <v>0.11255219113485077</v>
      </c>
      <c r="F2499">
        <v>5.190049070110761E-2</v>
      </c>
      <c r="G2499" s="6">
        <v>3.0111912975656598E-2</v>
      </c>
      <c r="H2499" t="b">
        <v>0</v>
      </c>
      <c r="I2499" t="b">
        <v>0</v>
      </c>
      <c r="J2499" t="b">
        <v>0</v>
      </c>
    </row>
    <row r="2500" spans="1:10" hidden="1" x14ac:dyDescent="0.2">
      <c r="A2500" t="s">
        <v>151</v>
      </c>
      <c r="B2500" t="str">
        <f>VLOOKUP(Table16[[#This Row],[Metabolite ID]],Table18[],2,FALSE)</f>
        <v>creatine</v>
      </c>
      <c r="C2500" t="s">
        <v>1117</v>
      </c>
      <c r="D2500">
        <v>599</v>
      </c>
      <c r="E2500">
        <v>0.11255219113485077</v>
      </c>
      <c r="F2500">
        <v>4.9115682695700387E-2</v>
      </c>
      <c r="G2500">
        <v>2.193027287964194E-2</v>
      </c>
      <c r="H2500" t="b">
        <v>0</v>
      </c>
      <c r="I2500" t="b">
        <v>0</v>
      </c>
      <c r="J2500" t="b">
        <v>0</v>
      </c>
    </row>
    <row r="2501" spans="1:10" hidden="1" x14ac:dyDescent="0.2">
      <c r="A2501" t="s">
        <v>151</v>
      </c>
      <c r="B2501" t="str">
        <f>VLOOKUP(Table16[[#This Row],[Metabolite ID]],Table18[],2,FALSE)</f>
        <v>creatine</v>
      </c>
      <c r="C2501" t="s">
        <v>1118</v>
      </c>
      <c r="D2501">
        <v>599</v>
      </c>
      <c r="E2501">
        <v>0.11395158710573351</v>
      </c>
      <c r="F2501">
        <v>4.9624615700617679E-2</v>
      </c>
      <c r="G2501">
        <v>2.1660366768072373E-2</v>
      </c>
      <c r="H2501" t="b">
        <v>0</v>
      </c>
      <c r="I2501" t="b">
        <v>0</v>
      </c>
      <c r="J2501" t="b">
        <v>0</v>
      </c>
    </row>
    <row r="2502" spans="1:10" hidden="1" x14ac:dyDescent="0.2">
      <c r="A2502" t="s">
        <v>151</v>
      </c>
      <c r="B2502" t="str">
        <f>VLOOKUP(Table16[[#This Row],[Metabolite ID]],Table18[],2,FALSE)</f>
        <v>creatine</v>
      </c>
      <c r="C2502" t="s">
        <v>1119</v>
      </c>
      <c r="D2502">
        <v>599</v>
      </c>
      <c r="E2502">
        <v>0.16550592105263159</v>
      </c>
      <c r="F2502">
        <v>7.5812785199769001E-2</v>
      </c>
      <c r="G2502">
        <v>2.9029388933558126E-2</v>
      </c>
      <c r="H2502" t="b">
        <v>0</v>
      </c>
      <c r="I2502" t="b">
        <v>0</v>
      </c>
      <c r="J2502" t="b">
        <v>0</v>
      </c>
    </row>
    <row r="2503" spans="1:10" hidden="1" x14ac:dyDescent="0.2">
      <c r="A2503" t="s">
        <v>151</v>
      </c>
      <c r="B2503" t="str">
        <f>VLOOKUP(Table16[[#This Row],[Metabolite ID]],Table18[],2,FALSE)</f>
        <v>creatine</v>
      </c>
      <c r="C2503" t="s">
        <v>1120</v>
      </c>
      <c r="D2503">
        <v>599</v>
      </c>
      <c r="E2503">
        <v>8.4488363298606053E-2</v>
      </c>
      <c r="F2503">
        <v>8.3769595145771189E-2</v>
      </c>
      <c r="G2503">
        <v>0.31317595968677103</v>
      </c>
      <c r="H2503" t="b">
        <v>0</v>
      </c>
      <c r="I2503" t="b">
        <v>0</v>
      </c>
      <c r="J2503" t="b">
        <v>0</v>
      </c>
    </row>
    <row r="2504" spans="1:10" hidden="1" x14ac:dyDescent="0.2">
      <c r="A2504" t="s">
        <v>151</v>
      </c>
      <c r="B2504" t="str">
        <f>VLOOKUP(Table16[[#This Row],[Metabolite ID]],Table18[],2,FALSE)</f>
        <v>creatine</v>
      </c>
      <c r="C2504" t="s">
        <v>1121</v>
      </c>
      <c r="D2504">
        <v>599</v>
      </c>
      <c r="E2504">
        <v>0.16282091338824856</v>
      </c>
      <c r="F2504">
        <v>0.28224129552782373</v>
      </c>
      <c r="G2504">
        <v>0.56423389322754525</v>
      </c>
      <c r="H2504" t="b">
        <v>0</v>
      </c>
      <c r="I2504" t="b">
        <v>0</v>
      </c>
      <c r="J2504" t="b">
        <v>0</v>
      </c>
    </row>
    <row r="2505" spans="1:10" hidden="1" x14ac:dyDescent="0.2">
      <c r="A2505" t="s">
        <v>151</v>
      </c>
      <c r="B2505" t="str">
        <f>VLOOKUP(Table16[[#This Row],[Metabolite ID]],Table18[],2,FALSE)</f>
        <v>creatine</v>
      </c>
      <c r="C2505" t="s">
        <v>1122</v>
      </c>
      <c r="D2505">
        <v>599</v>
      </c>
      <c r="E2505">
        <v>5.9749210209218084E-2</v>
      </c>
      <c r="F2505">
        <v>0.2025960888986349</v>
      </c>
      <c r="G2505">
        <v>0.76815896510476833</v>
      </c>
      <c r="H2505" t="b">
        <v>0</v>
      </c>
      <c r="I2505" t="b">
        <v>0</v>
      </c>
      <c r="J2505" t="b">
        <v>0</v>
      </c>
    </row>
    <row r="2506" spans="1:10" hidden="1" x14ac:dyDescent="0.2">
      <c r="A2506" t="s">
        <v>151</v>
      </c>
      <c r="B2506" t="str">
        <f>VLOOKUP(Table16[[#This Row],[Metabolite ID]],Table18[],2,FALSE)</f>
        <v>creatine</v>
      </c>
      <c r="C2506" t="s">
        <v>1123</v>
      </c>
      <c r="D2506">
        <v>599</v>
      </c>
      <c r="E2506">
        <v>-0.23777510132665797</v>
      </c>
      <c r="F2506">
        <v>0.14305079747500546</v>
      </c>
      <c r="G2506">
        <v>9.7003121059079808E-2</v>
      </c>
      <c r="H2506" t="b">
        <v>0</v>
      </c>
      <c r="I2506" t="b">
        <v>0</v>
      </c>
      <c r="J2506" t="b">
        <v>0</v>
      </c>
    </row>
    <row r="2507" spans="1:10" x14ac:dyDescent="0.2">
      <c r="A2507" t="s">
        <v>642</v>
      </c>
      <c r="B2507" t="str">
        <f>VLOOKUP(Table16[[#This Row],[Metabolite ID]],Table18[],2,FALSE)</f>
        <v>X - 24240</v>
      </c>
      <c r="C2507" t="s">
        <v>1116</v>
      </c>
      <c r="D2507">
        <v>599</v>
      </c>
      <c r="E2507">
        <v>-0.10380348307957549</v>
      </c>
      <c r="F2507">
        <v>4.7946144622233455E-2</v>
      </c>
      <c r="G2507" s="6">
        <v>3.0387557537615646E-2</v>
      </c>
      <c r="H2507" t="b">
        <v>0</v>
      </c>
      <c r="I2507" t="b">
        <v>0</v>
      </c>
      <c r="J2507" t="b">
        <v>0</v>
      </c>
    </row>
    <row r="2508" spans="1:10" hidden="1" x14ac:dyDescent="0.2">
      <c r="A2508" t="s">
        <v>642</v>
      </c>
      <c r="B2508" t="str">
        <f>VLOOKUP(Table16[[#This Row],[Metabolite ID]],Table18[],2,FALSE)</f>
        <v>X - 24240</v>
      </c>
      <c r="C2508" t="s">
        <v>1117</v>
      </c>
      <c r="D2508">
        <v>599</v>
      </c>
      <c r="E2508">
        <v>-0.10380348307957549</v>
      </c>
      <c r="F2508">
        <v>4.7834562883130725E-2</v>
      </c>
      <c r="G2508">
        <v>3.0002916015785655E-2</v>
      </c>
      <c r="H2508" t="b">
        <v>0</v>
      </c>
      <c r="I2508" t="b">
        <v>0</v>
      </c>
      <c r="J2508" t="b">
        <v>0</v>
      </c>
    </row>
    <row r="2509" spans="1:10" hidden="1" x14ac:dyDescent="0.2">
      <c r="A2509" t="s">
        <v>642</v>
      </c>
      <c r="B2509" t="str">
        <f>VLOOKUP(Table16[[#This Row],[Metabolite ID]],Table18[],2,FALSE)</f>
        <v>X - 24240</v>
      </c>
      <c r="C2509" t="s">
        <v>1118</v>
      </c>
      <c r="D2509">
        <v>599</v>
      </c>
      <c r="E2509">
        <v>-0.10342421283227848</v>
      </c>
      <c r="F2509">
        <v>4.8278785897815819E-2</v>
      </c>
      <c r="G2509">
        <v>3.2175062970102385E-2</v>
      </c>
      <c r="H2509" t="b">
        <v>0</v>
      </c>
      <c r="I2509" t="b">
        <v>0</v>
      </c>
      <c r="J2509" t="b">
        <v>0</v>
      </c>
    </row>
    <row r="2510" spans="1:10" hidden="1" x14ac:dyDescent="0.2">
      <c r="A2510" t="s">
        <v>642</v>
      </c>
      <c r="B2510" t="str">
        <f>VLOOKUP(Table16[[#This Row],[Metabolite ID]],Table18[],2,FALSE)</f>
        <v>X - 24240</v>
      </c>
      <c r="C2510" t="s">
        <v>1119</v>
      </c>
      <c r="D2510">
        <v>599</v>
      </c>
      <c r="E2510">
        <v>-0.10758508771929823</v>
      </c>
      <c r="F2510">
        <v>7.5952088171142948E-2</v>
      </c>
      <c r="G2510">
        <v>0.15663319034833212</v>
      </c>
      <c r="H2510" t="b">
        <v>0</v>
      </c>
      <c r="I2510" t="b">
        <v>0</v>
      </c>
      <c r="J2510" t="b">
        <v>0</v>
      </c>
    </row>
    <row r="2511" spans="1:10" hidden="1" x14ac:dyDescent="0.2">
      <c r="A2511" t="s">
        <v>642</v>
      </c>
      <c r="B2511" t="str">
        <f>VLOOKUP(Table16[[#This Row],[Metabolite ID]],Table18[],2,FALSE)</f>
        <v>X - 24240</v>
      </c>
      <c r="C2511" t="s">
        <v>1120</v>
      </c>
      <c r="D2511">
        <v>599</v>
      </c>
      <c r="E2511">
        <v>-4.6201165296193808E-2</v>
      </c>
      <c r="F2511">
        <v>8.2545250041197907E-2</v>
      </c>
      <c r="G2511">
        <v>0.57567921575417302</v>
      </c>
      <c r="H2511" t="b">
        <v>0</v>
      </c>
      <c r="I2511" t="b">
        <v>0</v>
      </c>
      <c r="J2511" t="b">
        <v>0</v>
      </c>
    </row>
    <row r="2512" spans="1:10" hidden="1" x14ac:dyDescent="0.2">
      <c r="A2512" t="s">
        <v>642</v>
      </c>
      <c r="B2512" t="str">
        <f>VLOOKUP(Table16[[#This Row],[Metabolite ID]],Table18[],2,FALSE)</f>
        <v>X - 24240</v>
      </c>
      <c r="C2512" t="s">
        <v>1121</v>
      </c>
      <c r="D2512">
        <v>599</v>
      </c>
      <c r="E2512">
        <v>0.15847124876995089</v>
      </c>
      <c r="F2512">
        <v>0.2923950604869246</v>
      </c>
      <c r="G2512">
        <v>0.58803658645429024</v>
      </c>
      <c r="H2512" t="b">
        <v>0</v>
      </c>
      <c r="I2512" t="b">
        <v>0</v>
      </c>
      <c r="J2512" t="b">
        <v>0</v>
      </c>
    </row>
    <row r="2513" spans="1:10" hidden="1" x14ac:dyDescent="0.2">
      <c r="A2513" t="s">
        <v>642</v>
      </c>
      <c r="B2513" t="str">
        <f>VLOOKUP(Table16[[#This Row],[Metabolite ID]],Table18[],2,FALSE)</f>
        <v>X - 24240</v>
      </c>
      <c r="C2513" t="s">
        <v>1122</v>
      </c>
      <c r="D2513">
        <v>599</v>
      </c>
      <c r="E2513">
        <v>4.9253982755171677E-2</v>
      </c>
      <c r="F2513">
        <v>0.17672227943092697</v>
      </c>
      <c r="G2513">
        <v>0.78056497039084483</v>
      </c>
      <c r="H2513" t="b">
        <v>0</v>
      </c>
      <c r="I2513" t="b">
        <v>0</v>
      </c>
      <c r="J2513" t="b">
        <v>0</v>
      </c>
    </row>
    <row r="2514" spans="1:10" hidden="1" x14ac:dyDescent="0.2">
      <c r="A2514" t="s">
        <v>642</v>
      </c>
      <c r="B2514" t="str">
        <f>VLOOKUP(Table16[[#This Row],[Metabolite ID]],Table18[],2,FALSE)</f>
        <v>X - 24240</v>
      </c>
      <c r="C2514" t="s">
        <v>1123</v>
      </c>
      <c r="D2514">
        <v>599</v>
      </c>
      <c r="E2514">
        <v>5.0183224734493465E-2</v>
      </c>
      <c r="F2514">
        <v>0.13277841263708845</v>
      </c>
      <c r="G2514">
        <v>0.70560418273806347</v>
      </c>
      <c r="H2514" t="b">
        <v>0</v>
      </c>
      <c r="I2514" t="b">
        <v>0</v>
      </c>
      <c r="J2514" t="b">
        <v>0</v>
      </c>
    </row>
    <row r="2515" spans="1:10" x14ac:dyDescent="0.2">
      <c r="A2515" t="s">
        <v>508</v>
      </c>
      <c r="B2515" t="str">
        <f>VLOOKUP(Table16[[#This Row],[Metabolite ID]],Table18[],2,FALSE)</f>
        <v>X - 17690</v>
      </c>
      <c r="C2515" t="s">
        <v>1116</v>
      </c>
      <c r="D2515">
        <v>599</v>
      </c>
      <c r="E2515">
        <v>-0.10778331507127557</v>
      </c>
      <c r="F2515">
        <v>5.0195034137932797E-2</v>
      </c>
      <c r="G2515" s="6">
        <v>3.1770169401069547E-2</v>
      </c>
      <c r="H2515" t="b">
        <v>0</v>
      </c>
      <c r="I2515" t="b">
        <v>0</v>
      </c>
      <c r="J2515" t="b">
        <v>0</v>
      </c>
    </row>
    <row r="2516" spans="1:10" hidden="1" x14ac:dyDescent="0.2">
      <c r="A2516" t="s">
        <v>508</v>
      </c>
      <c r="B2516" t="str">
        <f>VLOOKUP(Table16[[#This Row],[Metabolite ID]],Table18[],2,FALSE)</f>
        <v>X - 17690</v>
      </c>
      <c r="C2516" t="s">
        <v>1117</v>
      </c>
      <c r="D2516">
        <v>599</v>
      </c>
      <c r="E2516">
        <v>-0.10778331507127557</v>
      </c>
      <c r="F2516">
        <v>4.9564111332643553E-2</v>
      </c>
      <c r="G2516">
        <v>2.9658290662525583E-2</v>
      </c>
      <c r="H2516" t="b">
        <v>0</v>
      </c>
      <c r="I2516" t="b">
        <v>0</v>
      </c>
      <c r="J2516" t="b">
        <v>0</v>
      </c>
    </row>
    <row r="2517" spans="1:10" hidden="1" x14ac:dyDescent="0.2">
      <c r="A2517" t="s">
        <v>508</v>
      </c>
      <c r="B2517" t="str">
        <f>VLOOKUP(Table16[[#This Row],[Metabolite ID]],Table18[],2,FALSE)</f>
        <v>X - 17690</v>
      </c>
      <c r="C2517" t="s">
        <v>1118</v>
      </c>
      <c r="D2517">
        <v>599</v>
      </c>
      <c r="E2517">
        <v>-0.10744706321872591</v>
      </c>
      <c r="F2517">
        <v>5.0045778693420966E-2</v>
      </c>
      <c r="G2517">
        <v>3.1795228196007684E-2</v>
      </c>
      <c r="H2517" t="b">
        <v>0</v>
      </c>
      <c r="I2517" t="b">
        <v>0</v>
      </c>
      <c r="J2517" t="b">
        <v>0</v>
      </c>
    </row>
    <row r="2518" spans="1:10" hidden="1" x14ac:dyDescent="0.2">
      <c r="A2518" t="s">
        <v>508</v>
      </c>
      <c r="B2518" t="str">
        <f>VLOOKUP(Table16[[#This Row],[Metabolite ID]],Table18[],2,FALSE)</f>
        <v>X - 17690</v>
      </c>
      <c r="C2518" t="s">
        <v>1119</v>
      </c>
      <c r="D2518">
        <v>599</v>
      </c>
      <c r="E2518">
        <v>-1.4544954128440368E-2</v>
      </c>
      <c r="F2518">
        <v>7.5378865513941837E-2</v>
      </c>
      <c r="G2518">
        <v>0.84699187144660326</v>
      </c>
      <c r="H2518" t="b">
        <v>0</v>
      </c>
      <c r="I2518" t="b">
        <v>0</v>
      </c>
      <c r="J2518" t="b">
        <v>0</v>
      </c>
    </row>
    <row r="2519" spans="1:10" hidden="1" x14ac:dyDescent="0.2">
      <c r="A2519" t="s">
        <v>508</v>
      </c>
      <c r="B2519" t="str">
        <f>VLOOKUP(Table16[[#This Row],[Metabolite ID]],Table18[],2,FALSE)</f>
        <v>X - 17690</v>
      </c>
      <c r="C2519" t="s">
        <v>1120</v>
      </c>
      <c r="D2519">
        <v>599</v>
      </c>
      <c r="E2519">
        <v>-3.4398809803436861E-2</v>
      </c>
      <c r="F2519">
        <v>8.1135799865211231E-2</v>
      </c>
      <c r="G2519">
        <v>0.67159070581724822</v>
      </c>
      <c r="H2519" t="b">
        <v>0</v>
      </c>
      <c r="I2519" t="b">
        <v>0</v>
      </c>
      <c r="J2519" t="b">
        <v>0</v>
      </c>
    </row>
    <row r="2520" spans="1:10" hidden="1" x14ac:dyDescent="0.2">
      <c r="A2520" t="s">
        <v>508</v>
      </c>
      <c r="B2520" t="str">
        <f>VLOOKUP(Table16[[#This Row],[Metabolite ID]],Table18[],2,FALSE)</f>
        <v>X - 17690</v>
      </c>
      <c r="C2520" t="s">
        <v>1121</v>
      </c>
      <c r="D2520">
        <v>599</v>
      </c>
      <c r="E2520">
        <v>0.41725235703743468</v>
      </c>
      <c r="F2520">
        <v>0.29161382539552499</v>
      </c>
      <c r="G2520">
        <v>0.15299877722496333</v>
      </c>
      <c r="H2520" t="b">
        <v>0</v>
      </c>
      <c r="I2520" t="b">
        <v>0</v>
      </c>
      <c r="J2520" t="b">
        <v>0</v>
      </c>
    </row>
    <row r="2521" spans="1:10" hidden="1" x14ac:dyDescent="0.2">
      <c r="A2521" t="s">
        <v>508</v>
      </c>
      <c r="B2521" t="str">
        <f>VLOOKUP(Table16[[#This Row],[Metabolite ID]],Table18[],2,FALSE)</f>
        <v>X - 17690</v>
      </c>
      <c r="C2521" t="s">
        <v>1122</v>
      </c>
      <c r="D2521">
        <v>599</v>
      </c>
      <c r="E2521">
        <v>0.21427970345014646</v>
      </c>
      <c r="F2521">
        <v>0.19675277558426948</v>
      </c>
      <c r="G2521">
        <v>0.27655687385011329</v>
      </c>
      <c r="H2521" t="b">
        <v>0</v>
      </c>
      <c r="I2521" t="b">
        <v>0</v>
      </c>
      <c r="J2521" t="b">
        <v>0</v>
      </c>
    </row>
    <row r="2522" spans="1:10" hidden="1" x14ac:dyDescent="0.2">
      <c r="A2522" t="s">
        <v>508</v>
      </c>
      <c r="B2522" t="str">
        <f>VLOOKUP(Table16[[#This Row],[Metabolite ID]],Table18[],2,FALSE)</f>
        <v>X - 17690</v>
      </c>
      <c r="C2522" t="s">
        <v>1123</v>
      </c>
      <c r="D2522">
        <v>599</v>
      </c>
      <c r="E2522">
        <v>5.6556895973179616E-2</v>
      </c>
      <c r="F2522">
        <v>0.13900398440828235</v>
      </c>
      <c r="G2522">
        <v>0.68424747683605713</v>
      </c>
      <c r="H2522" t="b">
        <v>0</v>
      </c>
      <c r="I2522" t="b">
        <v>0</v>
      </c>
      <c r="J2522" t="b">
        <v>0</v>
      </c>
    </row>
    <row r="2523" spans="1:10" x14ac:dyDescent="0.2">
      <c r="A2523" t="s">
        <v>183</v>
      </c>
      <c r="B2523" t="str">
        <f>VLOOKUP(Table16[[#This Row],[Metabolite ID]],Table18[],2,FALSE)</f>
        <v>3-hydroxylaurate</v>
      </c>
      <c r="C2523" t="s">
        <v>1116</v>
      </c>
      <c r="D2523">
        <v>599</v>
      </c>
      <c r="E2523">
        <v>0.10718112005890987</v>
      </c>
      <c r="F2523">
        <v>5.0077308213584325E-2</v>
      </c>
      <c r="G2523" s="6">
        <v>3.2329469950724811E-2</v>
      </c>
      <c r="H2523" t="b">
        <v>0</v>
      </c>
      <c r="I2523" t="b">
        <v>0</v>
      </c>
      <c r="J2523" t="b">
        <v>0</v>
      </c>
    </row>
    <row r="2524" spans="1:10" hidden="1" x14ac:dyDescent="0.2">
      <c r="A2524" t="s">
        <v>183</v>
      </c>
      <c r="B2524" t="str">
        <f>VLOOKUP(Table16[[#This Row],[Metabolite ID]],Table18[],2,FALSE)</f>
        <v>3-hydroxylaurate</v>
      </c>
      <c r="C2524" t="s">
        <v>1117</v>
      </c>
      <c r="D2524">
        <v>599</v>
      </c>
      <c r="E2524">
        <v>0.10718112005890987</v>
      </c>
      <c r="F2524">
        <v>4.802640496763131E-2</v>
      </c>
      <c r="G2524">
        <v>2.5633981904066998E-2</v>
      </c>
      <c r="H2524" t="b">
        <v>0</v>
      </c>
      <c r="I2524" t="b">
        <v>0</v>
      </c>
      <c r="J2524" t="b">
        <v>0</v>
      </c>
    </row>
    <row r="2525" spans="1:10" hidden="1" x14ac:dyDescent="0.2">
      <c r="A2525" t="s">
        <v>183</v>
      </c>
      <c r="B2525" t="str">
        <f>VLOOKUP(Table16[[#This Row],[Metabolite ID]],Table18[],2,FALSE)</f>
        <v>3-hydroxylaurate</v>
      </c>
      <c r="C2525" t="s">
        <v>1118</v>
      </c>
      <c r="D2525">
        <v>599</v>
      </c>
      <c r="E2525">
        <v>0.10860708757485453</v>
      </c>
      <c r="F2525">
        <v>4.8515600075390485E-2</v>
      </c>
      <c r="G2525">
        <v>2.518186666634914E-2</v>
      </c>
      <c r="H2525" t="b">
        <v>0</v>
      </c>
      <c r="I2525" t="b">
        <v>0</v>
      </c>
      <c r="J2525" t="b">
        <v>0</v>
      </c>
    </row>
    <row r="2526" spans="1:10" hidden="1" x14ac:dyDescent="0.2">
      <c r="A2526" t="s">
        <v>183</v>
      </c>
      <c r="B2526" t="str">
        <f>VLOOKUP(Table16[[#This Row],[Metabolite ID]],Table18[],2,FALSE)</f>
        <v>3-hydroxylaurate</v>
      </c>
      <c r="C2526" t="s">
        <v>1119</v>
      </c>
      <c r="D2526">
        <v>599</v>
      </c>
      <c r="E2526">
        <v>8.8445394736842098E-2</v>
      </c>
      <c r="F2526">
        <v>7.2617166344332268E-2</v>
      </c>
      <c r="G2526">
        <v>0.22323608165659575</v>
      </c>
      <c r="H2526" t="b">
        <v>0</v>
      </c>
      <c r="I2526" t="b">
        <v>0</v>
      </c>
      <c r="J2526" t="b">
        <v>0</v>
      </c>
    </row>
    <row r="2527" spans="1:10" hidden="1" x14ac:dyDescent="0.2">
      <c r="A2527" t="s">
        <v>183</v>
      </c>
      <c r="B2527" t="str">
        <f>VLOOKUP(Table16[[#This Row],[Metabolite ID]],Table18[],2,FALSE)</f>
        <v>3-hydroxylaurate</v>
      </c>
      <c r="C2527" t="s">
        <v>1120</v>
      </c>
      <c r="D2527">
        <v>599</v>
      </c>
      <c r="E2527">
        <v>6.7499729282481616E-2</v>
      </c>
      <c r="F2527">
        <v>8.3003509429310715E-2</v>
      </c>
      <c r="G2527">
        <v>0.41609459109018265</v>
      </c>
      <c r="H2527" t="b">
        <v>0</v>
      </c>
      <c r="I2527" t="b">
        <v>0</v>
      </c>
      <c r="J2527" t="b">
        <v>0</v>
      </c>
    </row>
    <row r="2528" spans="1:10" hidden="1" x14ac:dyDescent="0.2">
      <c r="A2528" t="s">
        <v>183</v>
      </c>
      <c r="B2528" t="str">
        <f>VLOOKUP(Table16[[#This Row],[Metabolite ID]],Table18[],2,FALSE)</f>
        <v>3-hydroxylaurate</v>
      </c>
      <c r="C2528" t="s">
        <v>1121</v>
      </c>
      <c r="D2528">
        <v>599</v>
      </c>
      <c r="E2528">
        <v>7.861202356587782E-2</v>
      </c>
      <c r="F2528">
        <v>0.2999925478490526</v>
      </c>
      <c r="G2528">
        <v>0.79337576361650153</v>
      </c>
      <c r="H2528" t="b">
        <v>0</v>
      </c>
      <c r="I2528" t="b">
        <v>0</v>
      </c>
      <c r="J2528" t="b">
        <v>0</v>
      </c>
    </row>
    <row r="2529" spans="1:10" hidden="1" x14ac:dyDescent="0.2">
      <c r="A2529" t="s">
        <v>183</v>
      </c>
      <c r="B2529" t="str">
        <f>VLOOKUP(Table16[[#This Row],[Metabolite ID]],Table18[],2,FALSE)</f>
        <v>3-hydroxylaurate</v>
      </c>
      <c r="C2529" t="s">
        <v>1122</v>
      </c>
      <c r="D2529">
        <v>599</v>
      </c>
      <c r="E2529">
        <v>0.10301777007092294</v>
      </c>
      <c r="F2529">
        <v>0.18907170292085043</v>
      </c>
      <c r="G2529">
        <v>0.58605235191774852</v>
      </c>
      <c r="H2529" t="b">
        <v>0</v>
      </c>
      <c r="I2529" t="b">
        <v>0</v>
      </c>
      <c r="J2529" t="b">
        <v>0</v>
      </c>
    </row>
    <row r="2530" spans="1:10" hidden="1" x14ac:dyDescent="0.2">
      <c r="A2530" t="s">
        <v>183</v>
      </c>
      <c r="B2530" t="str">
        <f>VLOOKUP(Table16[[#This Row],[Metabolite ID]],Table18[],2,FALSE)</f>
        <v>3-hydroxylaurate</v>
      </c>
      <c r="C2530" t="s">
        <v>1123</v>
      </c>
      <c r="D2530">
        <v>599</v>
      </c>
      <c r="E2530">
        <v>0.12827138335983557</v>
      </c>
      <c r="F2530">
        <v>0.1388210335905336</v>
      </c>
      <c r="G2530">
        <v>0.35585682015223663</v>
      </c>
      <c r="H2530" t="b">
        <v>0</v>
      </c>
      <c r="I2530" t="b">
        <v>0</v>
      </c>
      <c r="J2530" t="b">
        <v>0</v>
      </c>
    </row>
    <row r="2531" spans="1:10" x14ac:dyDescent="0.2">
      <c r="A2531" t="s">
        <v>328</v>
      </c>
      <c r="B2531" t="str">
        <f>VLOOKUP(Table16[[#This Row],[Metabolite ID]],Table18[],2,FALSE)</f>
        <v>cis-4-decenoyl carnitine</v>
      </c>
      <c r="C2531" t="s">
        <v>1116</v>
      </c>
      <c r="D2531">
        <v>599</v>
      </c>
      <c r="E2531">
        <v>0.10438817171224285</v>
      </c>
      <c r="F2531">
        <v>4.9012876226689608E-2</v>
      </c>
      <c r="G2531" s="6">
        <v>3.318720537046492E-2</v>
      </c>
      <c r="H2531" t="b">
        <v>0</v>
      </c>
      <c r="I2531" t="b">
        <v>0</v>
      </c>
      <c r="J2531" t="b">
        <v>1</v>
      </c>
    </row>
    <row r="2532" spans="1:10" hidden="1" x14ac:dyDescent="0.2">
      <c r="A2532" t="s">
        <v>328</v>
      </c>
      <c r="B2532" t="str">
        <f>VLOOKUP(Table16[[#This Row],[Metabolite ID]],Table18[],2,FALSE)</f>
        <v>cis-4-decenoyl carnitine</v>
      </c>
      <c r="C2532" t="s">
        <v>1117</v>
      </c>
      <c r="D2532">
        <v>599</v>
      </c>
      <c r="E2532">
        <v>0.10438817171224285</v>
      </c>
      <c r="F2532">
        <v>4.774736378788462E-2</v>
      </c>
      <c r="G2532">
        <v>2.8796557938959865E-2</v>
      </c>
      <c r="H2532" t="b">
        <v>0</v>
      </c>
      <c r="I2532" t="b">
        <v>0</v>
      </c>
      <c r="J2532" t="b">
        <v>1</v>
      </c>
    </row>
    <row r="2533" spans="1:10" hidden="1" x14ac:dyDescent="0.2">
      <c r="A2533" t="s">
        <v>328</v>
      </c>
      <c r="B2533" t="str">
        <f>VLOOKUP(Table16[[#This Row],[Metabolite ID]],Table18[],2,FALSE)</f>
        <v>cis-4-decenoyl carnitine</v>
      </c>
      <c r="C2533" t="s">
        <v>1118</v>
      </c>
      <c r="D2533">
        <v>599</v>
      </c>
      <c r="E2533">
        <v>0.10591502452614565</v>
      </c>
      <c r="F2533">
        <v>4.822053742588598E-2</v>
      </c>
      <c r="G2533">
        <v>2.80582301653459E-2</v>
      </c>
      <c r="H2533" t="b">
        <v>0</v>
      </c>
      <c r="I2533" t="b">
        <v>0</v>
      </c>
      <c r="J2533" t="b">
        <v>1</v>
      </c>
    </row>
    <row r="2534" spans="1:10" hidden="1" x14ac:dyDescent="0.2">
      <c r="A2534" t="s">
        <v>328</v>
      </c>
      <c r="B2534" t="str">
        <f>VLOOKUP(Table16[[#This Row],[Metabolite ID]],Table18[],2,FALSE)</f>
        <v>cis-4-decenoyl carnitine</v>
      </c>
      <c r="C2534" t="s">
        <v>1119</v>
      </c>
      <c r="D2534">
        <v>599</v>
      </c>
      <c r="E2534">
        <v>6.5690917431192666E-2</v>
      </c>
      <c r="F2534">
        <v>7.4319324532704609E-2</v>
      </c>
      <c r="G2534">
        <v>0.37674971433376919</v>
      </c>
      <c r="H2534" t="b">
        <v>0</v>
      </c>
      <c r="I2534" t="b">
        <v>0</v>
      </c>
      <c r="J2534" t="b">
        <v>1</v>
      </c>
    </row>
    <row r="2535" spans="1:10" hidden="1" x14ac:dyDescent="0.2">
      <c r="A2535" t="s">
        <v>328</v>
      </c>
      <c r="B2535" t="str">
        <f>VLOOKUP(Table16[[#This Row],[Metabolite ID]],Table18[],2,FALSE)</f>
        <v>cis-4-decenoyl carnitine</v>
      </c>
      <c r="C2535" t="s">
        <v>1120</v>
      </c>
      <c r="D2535">
        <v>599</v>
      </c>
      <c r="E2535">
        <v>0.12875047617527977</v>
      </c>
      <c r="F2535">
        <v>7.744510792152981E-2</v>
      </c>
      <c r="G2535">
        <v>9.6417777898389553E-2</v>
      </c>
      <c r="H2535" t="b">
        <v>0</v>
      </c>
      <c r="I2535" t="b">
        <v>0</v>
      </c>
      <c r="J2535" t="b">
        <v>1</v>
      </c>
    </row>
    <row r="2536" spans="1:10" hidden="1" x14ac:dyDescent="0.2">
      <c r="A2536" t="s">
        <v>328</v>
      </c>
      <c r="B2536" t="str">
        <f>VLOOKUP(Table16[[#This Row],[Metabolite ID]],Table18[],2,FALSE)</f>
        <v>cis-4-decenoyl carnitine</v>
      </c>
      <c r="C2536" t="s">
        <v>1121</v>
      </c>
      <c r="D2536">
        <v>599</v>
      </c>
      <c r="E2536">
        <v>0.10568434627387191</v>
      </c>
      <c r="F2536">
        <v>0.25089489986839836</v>
      </c>
      <c r="G2536">
        <v>0.67373882292944853</v>
      </c>
      <c r="H2536" t="b">
        <v>0</v>
      </c>
      <c r="I2536" t="b">
        <v>0</v>
      </c>
      <c r="J2536" t="b">
        <v>1</v>
      </c>
    </row>
    <row r="2537" spans="1:10" hidden="1" x14ac:dyDescent="0.2">
      <c r="A2537" t="s">
        <v>328</v>
      </c>
      <c r="B2537" t="str">
        <f>VLOOKUP(Table16[[#This Row],[Metabolite ID]],Table18[],2,FALSE)</f>
        <v>cis-4-decenoyl carnitine</v>
      </c>
      <c r="C2537" t="s">
        <v>1122</v>
      </c>
      <c r="D2537">
        <v>599</v>
      </c>
      <c r="E2537">
        <v>8.0535485828498565E-2</v>
      </c>
      <c r="F2537">
        <v>0.19439719785151685</v>
      </c>
      <c r="G2537">
        <v>0.67881530065578921</v>
      </c>
      <c r="H2537" t="b">
        <v>0</v>
      </c>
      <c r="I2537" t="b">
        <v>0</v>
      </c>
      <c r="J2537" t="b">
        <v>1</v>
      </c>
    </row>
    <row r="2538" spans="1:10" hidden="1" x14ac:dyDescent="0.2">
      <c r="A2538" t="s">
        <v>328</v>
      </c>
      <c r="B2538" t="str">
        <f>VLOOKUP(Table16[[#This Row],[Metabolite ID]],Table18[],2,FALSE)</f>
        <v>cis-4-decenoyl carnitine</v>
      </c>
      <c r="C2538" t="s">
        <v>1123</v>
      </c>
      <c r="D2538">
        <v>599</v>
      </c>
      <c r="E2538">
        <v>0.18054713051162194</v>
      </c>
      <c r="F2538">
        <v>0.13584957739630357</v>
      </c>
      <c r="G2538">
        <v>0.18434827617711169</v>
      </c>
      <c r="H2538" t="b">
        <v>0</v>
      </c>
      <c r="I2538" t="b">
        <v>0</v>
      </c>
      <c r="J2538" t="b">
        <v>1</v>
      </c>
    </row>
    <row r="2539" spans="1:10" x14ac:dyDescent="0.2">
      <c r="A2539" t="s">
        <v>602</v>
      </c>
      <c r="B2539" t="str">
        <f>VLOOKUP(Table16[[#This Row],[Metabolite ID]],Table18[],2,FALSE)</f>
        <v>N-acetylcitrulline</v>
      </c>
      <c r="C2539" t="s">
        <v>1116</v>
      </c>
      <c r="D2539">
        <v>599</v>
      </c>
      <c r="E2539">
        <v>0.1097727124047186</v>
      </c>
      <c r="F2539">
        <v>5.1784363540942145E-2</v>
      </c>
      <c r="G2539" s="6">
        <v>3.4022559216689445E-2</v>
      </c>
      <c r="H2539" t="b">
        <v>0</v>
      </c>
      <c r="I2539" t="b">
        <v>0</v>
      </c>
      <c r="J2539" t="b">
        <v>0</v>
      </c>
    </row>
    <row r="2540" spans="1:10" hidden="1" x14ac:dyDescent="0.2">
      <c r="A2540" t="s">
        <v>602</v>
      </c>
      <c r="B2540" t="str">
        <f>VLOOKUP(Table16[[#This Row],[Metabolite ID]],Table18[],2,FALSE)</f>
        <v>N-acetylcitrulline</v>
      </c>
      <c r="C2540" t="s">
        <v>1117</v>
      </c>
      <c r="D2540">
        <v>599</v>
      </c>
      <c r="E2540">
        <v>0.1097727124047186</v>
      </c>
      <c r="F2540">
        <v>4.8765103040291934E-2</v>
      </c>
      <c r="G2540">
        <v>2.4382335394410967E-2</v>
      </c>
      <c r="H2540" t="b">
        <v>0</v>
      </c>
      <c r="I2540" t="b">
        <v>0</v>
      </c>
      <c r="J2540" t="b">
        <v>0</v>
      </c>
    </row>
    <row r="2541" spans="1:10" hidden="1" x14ac:dyDescent="0.2">
      <c r="A2541" t="s">
        <v>602</v>
      </c>
      <c r="B2541" t="str">
        <f>VLOOKUP(Table16[[#This Row],[Metabolite ID]],Table18[],2,FALSE)</f>
        <v>N-acetylcitrulline</v>
      </c>
      <c r="C2541" t="s">
        <v>1118</v>
      </c>
      <c r="D2541">
        <v>599</v>
      </c>
      <c r="E2541">
        <v>0.11131097493997183</v>
      </c>
      <c r="F2541">
        <v>4.9285249549956951E-2</v>
      </c>
      <c r="G2541">
        <v>2.3914202799992543E-2</v>
      </c>
      <c r="H2541" t="b">
        <v>0</v>
      </c>
      <c r="I2541" t="b">
        <v>0</v>
      </c>
      <c r="J2541" t="b">
        <v>0</v>
      </c>
    </row>
    <row r="2542" spans="1:10" hidden="1" x14ac:dyDescent="0.2">
      <c r="A2542" t="s">
        <v>602</v>
      </c>
      <c r="B2542" t="str">
        <f>VLOOKUP(Table16[[#This Row],[Metabolite ID]],Table18[],2,FALSE)</f>
        <v>N-acetylcitrulline</v>
      </c>
      <c r="C2542" t="s">
        <v>1119</v>
      </c>
      <c r="D2542">
        <v>599</v>
      </c>
      <c r="E2542">
        <v>0.17102282608695651</v>
      </c>
      <c r="F2542">
        <v>7.611237111379475E-2</v>
      </c>
      <c r="G2542">
        <v>2.4641430903182021E-2</v>
      </c>
      <c r="H2542" t="b">
        <v>0</v>
      </c>
      <c r="I2542" t="b">
        <v>0</v>
      </c>
      <c r="J2542" t="b">
        <v>0</v>
      </c>
    </row>
    <row r="2543" spans="1:10" hidden="1" x14ac:dyDescent="0.2">
      <c r="A2543" t="s">
        <v>602</v>
      </c>
      <c r="B2543" t="str">
        <f>VLOOKUP(Table16[[#This Row],[Metabolite ID]],Table18[],2,FALSE)</f>
        <v>N-acetylcitrulline</v>
      </c>
      <c r="C2543" t="s">
        <v>1120</v>
      </c>
      <c r="D2543">
        <v>599</v>
      </c>
      <c r="E2543">
        <v>0.15333446538870485</v>
      </c>
      <c r="F2543">
        <v>8.5781464869746221E-2</v>
      </c>
      <c r="G2543">
        <v>7.3856529643157545E-2</v>
      </c>
      <c r="H2543" t="b">
        <v>0</v>
      </c>
      <c r="I2543" t="b">
        <v>0</v>
      </c>
      <c r="J2543" t="b">
        <v>0</v>
      </c>
    </row>
    <row r="2544" spans="1:10" hidden="1" x14ac:dyDescent="0.2">
      <c r="A2544" t="s">
        <v>602</v>
      </c>
      <c r="B2544" t="str">
        <f>VLOOKUP(Table16[[#This Row],[Metabolite ID]],Table18[],2,FALSE)</f>
        <v>N-acetylcitrulline</v>
      </c>
      <c r="C2544" t="s">
        <v>1121</v>
      </c>
      <c r="D2544">
        <v>599</v>
      </c>
      <c r="E2544">
        <v>3.5004878367669079E-2</v>
      </c>
      <c r="F2544">
        <v>0.28352854752876955</v>
      </c>
      <c r="G2544">
        <v>0.90178309142719049</v>
      </c>
      <c r="H2544" t="b">
        <v>0</v>
      </c>
      <c r="I2544" t="b">
        <v>0</v>
      </c>
      <c r="J2544" t="b">
        <v>0</v>
      </c>
    </row>
    <row r="2545" spans="1:10" hidden="1" x14ac:dyDescent="0.2">
      <c r="A2545" t="s">
        <v>602</v>
      </c>
      <c r="B2545" t="str">
        <f>VLOOKUP(Table16[[#This Row],[Metabolite ID]],Table18[],2,FALSE)</f>
        <v>N-acetylcitrulline</v>
      </c>
      <c r="C2545" t="s">
        <v>1122</v>
      </c>
      <c r="D2545">
        <v>599</v>
      </c>
      <c r="E2545">
        <v>8.2039524189028157E-2</v>
      </c>
      <c r="F2545">
        <v>0.19327489725574207</v>
      </c>
      <c r="G2545">
        <v>0.67137526087122157</v>
      </c>
      <c r="H2545" t="b">
        <v>0</v>
      </c>
      <c r="I2545" t="b">
        <v>0</v>
      </c>
      <c r="J2545" t="b">
        <v>0</v>
      </c>
    </row>
    <row r="2546" spans="1:10" hidden="1" x14ac:dyDescent="0.2">
      <c r="A2546" t="s">
        <v>602</v>
      </c>
      <c r="B2546" t="str">
        <f>VLOOKUP(Table16[[#This Row],[Metabolite ID]],Table18[],2,FALSE)</f>
        <v>N-acetylcitrulline</v>
      </c>
      <c r="C2546" t="s">
        <v>1123</v>
      </c>
      <c r="D2546">
        <v>599</v>
      </c>
      <c r="E2546">
        <v>-0.14852866047853144</v>
      </c>
      <c r="F2546">
        <v>0.14306546129251344</v>
      </c>
      <c r="G2546">
        <v>0.29960343681319529</v>
      </c>
      <c r="H2546" t="b">
        <v>0</v>
      </c>
      <c r="I2546" t="b">
        <v>0</v>
      </c>
      <c r="J2546" t="b">
        <v>0</v>
      </c>
    </row>
    <row r="2547" spans="1:10" x14ac:dyDescent="0.2">
      <c r="A2547" t="s">
        <v>528</v>
      </c>
      <c r="B2547" t="str">
        <f>VLOOKUP(Table16[[#This Row],[Metabolite ID]],Table18[],2,FALSE)</f>
        <v>X - 12814</v>
      </c>
      <c r="C2547" t="s">
        <v>1116</v>
      </c>
      <c r="D2547">
        <v>599</v>
      </c>
      <c r="E2547">
        <v>-0.10820851474932229</v>
      </c>
      <c r="F2547">
        <v>5.119370617295374E-2</v>
      </c>
      <c r="G2547" s="6">
        <v>3.454026745620286E-2</v>
      </c>
      <c r="H2547" t="b">
        <v>0</v>
      </c>
      <c r="I2547" t="b">
        <v>0</v>
      </c>
      <c r="J2547" t="b">
        <v>1</v>
      </c>
    </row>
    <row r="2548" spans="1:10" hidden="1" x14ac:dyDescent="0.2">
      <c r="A2548" t="s">
        <v>528</v>
      </c>
      <c r="B2548" t="str">
        <f>VLOOKUP(Table16[[#This Row],[Metabolite ID]],Table18[],2,FALSE)</f>
        <v>X - 12814</v>
      </c>
      <c r="C2548" t="s">
        <v>1117</v>
      </c>
      <c r="D2548">
        <v>599</v>
      </c>
      <c r="E2548">
        <v>-0.10820851474932229</v>
      </c>
      <c r="F2548">
        <v>5.119370617295374E-2</v>
      </c>
      <c r="G2548">
        <v>3.454026745620286E-2</v>
      </c>
      <c r="H2548" t="b">
        <v>0</v>
      </c>
      <c r="I2548" t="b">
        <v>0</v>
      </c>
      <c r="J2548" t="b">
        <v>1</v>
      </c>
    </row>
    <row r="2549" spans="1:10" hidden="1" x14ac:dyDescent="0.2">
      <c r="A2549" t="s">
        <v>528</v>
      </c>
      <c r="B2549" t="str">
        <f>VLOOKUP(Table16[[#This Row],[Metabolite ID]],Table18[],2,FALSE)</f>
        <v>X - 12814</v>
      </c>
      <c r="C2549" t="s">
        <v>1118</v>
      </c>
      <c r="D2549">
        <v>599</v>
      </c>
      <c r="E2549">
        <v>-0.10770936192859049</v>
      </c>
      <c r="F2549">
        <v>5.1667684458191844E-2</v>
      </c>
      <c r="G2549">
        <v>3.7100513555215466E-2</v>
      </c>
      <c r="H2549" t="b">
        <v>0</v>
      </c>
      <c r="I2549" t="b">
        <v>0</v>
      </c>
      <c r="J2549" t="b">
        <v>1</v>
      </c>
    </row>
    <row r="2550" spans="1:10" hidden="1" x14ac:dyDescent="0.2">
      <c r="A2550" t="s">
        <v>528</v>
      </c>
      <c r="B2550" t="str">
        <f>VLOOKUP(Table16[[#This Row],[Metabolite ID]],Table18[],2,FALSE)</f>
        <v>X - 12814</v>
      </c>
      <c r="C2550" t="s">
        <v>1119</v>
      </c>
      <c r="D2550">
        <v>599</v>
      </c>
      <c r="E2550">
        <v>-0.14171660377358491</v>
      </c>
      <c r="F2550">
        <v>7.8309208612980546E-2</v>
      </c>
      <c r="G2550">
        <v>7.0341472635243221E-2</v>
      </c>
      <c r="H2550" t="b">
        <v>0</v>
      </c>
      <c r="I2550" t="b">
        <v>0</v>
      </c>
      <c r="J2550" t="b">
        <v>1</v>
      </c>
    </row>
    <row r="2551" spans="1:10" hidden="1" x14ac:dyDescent="0.2">
      <c r="A2551" t="s">
        <v>528</v>
      </c>
      <c r="B2551" t="str">
        <f>VLOOKUP(Table16[[#This Row],[Metabolite ID]],Table18[],2,FALSE)</f>
        <v>X - 12814</v>
      </c>
      <c r="C2551" t="s">
        <v>1120</v>
      </c>
      <c r="D2551">
        <v>599</v>
      </c>
      <c r="E2551">
        <v>-0.17207346177297611</v>
      </c>
      <c r="F2551">
        <v>8.7772857849796507E-2</v>
      </c>
      <c r="G2551">
        <v>4.9944330777849322E-2</v>
      </c>
      <c r="H2551" t="b">
        <v>0</v>
      </c>
      <c r="I2551" t="b">
        <v>0</v>
      </c>
      <c r="J2551" t="b">
        <v>1</v>
      </c>
    </row>
    <row r="2552" spans="1:10" hidden="1" x14ac:dyDescent="0.2">
      <c r="A2552" t="s">
        <v>528</v>
      </c>
      <c r="B2552" t="str">
        <f>VLOOKUP(Table16[[#This Row],[Metabolite ID]],Table18[],2,FALSE)</f>
        <v>X - 12814</v>
      </c>
      <c r="C2552" t="s">
        <v>1121</v>
      </c>
      <c r="D2552">
        <v>599</v>
      </c>
      <c r="E2552">
        <v>-0.3005340302364532</v>
      </c>
      <c r="F2552">
        <v>0.26802536157291684</v>
      </c>
      <c r="G2552">
        <v>0.26261470678282534</v>
      </c>
      <c r="H2552" t="b">
        <v>0</v>
      </c>
      <c r="I2552" t="b">
        <v>0</v>
      </c>
      <c r="J2552" t="b">
        <v>1</v>
      </c>
    </row>
    <row r="2553" spans="1:10" hidden="1" x14ac:dyDescent="0.2">
      <c r="A2553" t="s">
        <v>528</v>
      </c>
      <c r="B2553" t="str">
        <f>VLOOKUP(Table16[[#This Row],[Metabolite ID]],Table18[],2,FALSE)</f>
        <v>X - 12814</v>
      </c>
      <c r="C2553" t="s">
        <v>1122</v>
      </c>
      <c r="D2553">
        <v>599</v>
      </c>
      <c r="E2553">
        <v>-0.3005340302364532</v>
      </c>
      <c r="F2553">
        <v>0.17689941404759549</v>
      </c>
      <c r="G2553">
        <v>8.9858559901154295E-2</v>
      </c>
      <c r="H2553" t="b">
        <v>0</v>
      </c>
      <c r="I2553" t="b">
        <v>0</v>
      </c>
      <c r="J2553" t="b">
        <v>1</v>
      </c>
    </row>
    <row r="2554" spans="1:10" hidden="1" x14ac:dyDescent="0.2">
      <c r="A2554" t="s">
        <v>528</v>
      </c>
      <c r="B2554" t="str">
        <f>VLOOKUP(Table16[[#This Row],[Metabolite ID]],Table18[],2,FALSE)</f>
        <v>X - 12814</v>
      </c>
      <c r="C2554" t="s">
        <v>1123</v>
      </c>
      <c r="D2554">
        <v>599</v>
      </c>
      <c r="E2554">
        <v>-0.30669095725322809</v>
      </c>
      <c r="F2554">
        <v>0.14183530481713169</v>
      </c>
      <c r="G2554">
        <v>3.0991281306282967E-2</v>
      </c>
      <c r="H2554" t="b">
        <v>0</v>
      </c>
      <c r="I2554" t="b">
        <v>0</v>
      </c>
      <c r="J2554" t="b">
        <v>1</v>
      </c>
    </row>
    <row r="2555" spans="1:10" x14ac:dyDescent="0.2">
      <c r="A2555" t="s">
        <v>235</v>
      </c>
      <c r="B2555" t="str">
        <f>VLOOKUP(Table16[[#This Row],[Metabolite ID]],Table18[],2,FALSE)</f>
        <v>hyocholate</v>
      </c>
      <c r="C2555" t="s">
        <v>1116</v>
      </c>
      <c r="D2555">
        <v>599</v>
      </c>
      <c r="E2555">
        <v>-0.11908937347769853</v>
      </c>
      <c r="F2555">
        <v>5.6387935670848488E-2</v>
      </c>
      <c r="G2555" s="6">
        <v>3.4689410476342497E-2</v>
      </c>
      <c r="H2555" t="b">
        <v>0</v>
      </c>
      <c r="I2555" t="b">
        <v>0</v>
      </c>
      <c r="J2555" t="b">
        <v>0</v>
      </c>
    </row>
    <row r="2556" spans="1:10" hidden="1" x14ac:dyDescent="0.2">
      <c r="A2556" t="s">
        <v>235</v>
      </c>
      <c r="B2556" t="str">
        <f>VLOOKUP(Table16[[#This Row],[Metabolite ID]],Table18[],2,FALSE)</f>
        <v>hyocholate</v>
      </c>
      <c r="C2556" t="s">
        <v>1117</v>
      </c>
      <c r="D2556">
        <v>599</v>
      </c>
      <c r="E2556">
        <v>-0.11908937347769853</v>
      </c>
      <c r="F2556">
        <v>5.5449783001910266E-2</v>
      </c>
      <c r="G2556">
        <v>3.1737775257537446E-2</v>
      </c>
      <c r="H2556" t="b">
        <v>0</v>
      </c>
      <c r="I2556" t="b">
        <v>0</v>
      </c>
      <c r="J2556" t="b">
        <v>0</v>
      </c>
    </row>
    <row r="2557" spans="1:10" hidden="1" x14ac:dyDescent="0.2">
      <c r="A2557" t="s">
        <v>235</v>
      </c>
      <c r="B2557" t="str">
        <f>VLOOKUP(Table16[[#This Row],[Metabolite ID]],Table18[],2,FALSE)</f>
        <v>hyocholate</v>
      </c>
      <c r="C2557" t="s">
        <v>1118</v>
      </c>
      <c r="D2557">
        <v>599</v>
      </c>
      <c r="E2557">
        <v>-0.11873690181216409</v>
      </c>
      <c r="F2557">
        <v>5.5990666998422624E-2</v>
      </c>
      <c r="G2557">
        <v>3.3950825143033943E-2</v>
      </c>
      <c r="H2557" t="b">
        <v>0</v>
      </c>
      <c r="I2557" t="b">
        <v>0</v>
      </c>
      <c r="J2557" t="b">
        <v>0</v>
      </c>
    </row>
    <row r="2558" spans="1:10" hidden="1" x14ac:dyDescent="0.2">
      <c r="A2558" t="s">
        <v>235</v>
      </c>
      <c r="B2558" t="str">
        <f>VLOOKUP(Table16[[#This Row],[Metabolite ID]],Table18[],2,FALSE)</f>
        <v>hyocholate</v>
      </c>
      <c r="C2558" t="s">
        <v>1119</v>
      </c>
      <c r="D2558">
        <v>599</v>
      </c>
      <c r="E2558">
        <v>-0.13799426229508197</v>
      </c>
      <c r="F2558">
        <v>8.204954544288684E-2</v>
      </c>
      <c r="G2558">
        <v>9.2599740414575041E-2</v>
      </c>
      <c r="H2558" t="b">
        <v>0</v>
      </c>
      <c r="I2558" t="b">
        <v>0</v>
      </c>
      <c r="J2558" t="b">
        <v>0</v>
      </c>
    </row>
    <row r="2559" spans="1:10" hidden="1" x14ac:dyDescent="0.2">
      <c r="A2559" t="s">
        <v>235</v>
      </c>
      <c r="B2559" t="str">
        <f>VLOOKUP(Table16[[#This Row],[Metabolite ID]],Table18[],2,FALSE)</f>
        <v>hyocholate</v>
      </c>
      <c r="C2559" t="s">
        <v>1120</v>
      </c>
      <c r="D2559">
        <v>599</v>
      </c>
      <c r="E2559">
        <v>-0.18727690105437184</v>
      </c>
      <c r="F2559">
        <v>9.4969437898697356E-2</v>
      </c>
      <c r="G2559">
        <v>4.8613008959629431E-2</v>
      </c>
      <c r="H2559" t="b">
        <v>0</v>
      </c>
      <c r="I2559" t="b">
        <v>0</v>
      </c>
      <c r="J2559" t="b">
        <v>0</v>
      </c>
    </row>
    <row r="2560" spans="1:10" hidden="1" x14ac:dyDescent="0.2">
      <c r="A2560" t="s">
        <v>235</v>
      </c>
      <c r="B2560" t="str">
        <f>VLOOKUP(Table16[[#This Row],[Metabolite ID]],Table18[],2,FALSE)</f>
        <v>hyocholate</v>
      </c>
      <c r="C2560" t="s">
        <v>1121</v>
      </c>
      <c r="D2560">
        <v>599</v>
      </c>
      <c r="E2560">
        <v>-0.17904879216555791</v>
      </c>
      <c r="F2560">
        <v>0.32150641734772945</v>
      </c>
      <c r="G2560">
        <v>0.57780014382269618</v>
      </c>
      <c r="H2560" t="b">
        <v>0</v>
      </c>
      <c r="I2560" t="b">
        <v>0</v>
      </c>
      <c r="J2560" t="b">
        <v>0</v>
      </c>
    </row>
    <row r="2561" spans="1:10" hidden="1" x14ac:dyDescent="0.2">
      <c r="A2561" t="s">
        <v>235</v>
      </c>
      <c r="B2561" t="str">
        <f>VLOOKUP(Table16[[#This Row],[Metabolite ID]],Table18[],2,FALSE)</f>
        <v>hyocholate</v>
      </c>
      <c r="C2561" t="s">
        <v>1122</v>
      </c>
      <c r="D2561">
        <v>599</v>
      </c>
      <c r="E2561">
        <v>-0.32063685569700873</v>
      </c>
      <c r="F2561">
        <v>0.2105964137852937</v>
      </c>
      <c r="G2561">
        <v>0.12840791194525805</v>
      </c>
      <c r="H2561" t="b">
        <v>0</v>
      </c>
      <c r="I2561" t="b">
        <v>0</v>
      </c>
      <c r="J2561" t="b">
        <v>0</v>
      </c>
    </row>
    <row r="2562" spans="1:10" hidden="1" x14ac:dyDescent="0.2">
      <c r="A2562" t="s">
        <v>235</v>
      </c>
      <c r="B2562" t="str">
        <f>VLOOKUP(Table16[[#This Row],[Metabolite ID]],Table18[],2,FALSE)</f>
        <v>hyocholate</v>
      </c>
      <c r="C2562" t="s">
        <v>1123</v>
      </c>
      <c r="D2562">
        <v>599</v>
      </c>
      <c r="E2562">
        <v>-0.20612667411769212</v>
      </c>
      <c r="F2562">
        <v>0.15634123059308699</v>
      </c>
      <c r="G2562">
        <v>0.18786167639427567</v>
      </c>
      <c r="H2562" t="b">
        <v>0</v>
      </c>
      <c r="I2562" t="b">
        <v>0</v>
      </c>
      <c r="J2562" t="b">
        <v>0</v>
      </c>
    </row>
    <row r="2563" spans="1:10" x14ac:dyDescent="0.2">
      <c r="A2563" t="s">
        <v>55</v>
      </c>
      <c r="B2563" t="str">
        <f>VLOOKUP(Table16[[#This Row],[Metabolite ID]],Table18[],2,FALSE)</f>
        <v>pantothenate</v>
      </c>
      <c r="C2563" t="s">
        <v>1116</v>
      </c>
      <c r="D2563">
        <v>599</v>
      </c>
      <c r="E2563">
        <v>0.10540581666245595</v>
      </c>
      <c r="F2563">
        <v>5.0059515150848131E-2</v>
      </c>
      <c r="G2563" s="6">
        <v>3.5238241623347821E-2</v>
      </c>
      <c r="H2563" t="b">
        <v>0</v>
      </c>
      <c r="I2563" t="b">
        <v>0</v>
      </c>
      <c r="J2563" t="b">
        <v>1</v>
      </c>
    </row>
    <row r="2564" spans="1:10" hidden="1" x14ac:dyDescent="0.2">
      <c r="A2564" t="s">
        <v>55</v>
      </c>
      <c r="B2564" t="str">
        <f>VLOOKUP(Table16[[#This Row],[Metabolite ID]],Table18[],2,FALSE)</f>
        <v>pantothenate</v>
      </c>
      <c r="C2564" t="s">
        <v>1117</v>
      </c>
      <c r="D2564">
        <v>599</v>
      </c>
      <c r="E2564">
        <v>0.10540581666245595</v>
      </c>
      <c r="F2564">
        <v>4.774019538876955E-2</v>
      </c>
      <c r="G2564">
        <v>2.7250895408973623E-2</v>
      </c>
      <c r="H2564" t="b">
        <v>0</v>
      </c>
      <c r="I2564" t="b">
        <v>0</v>
      </c>
      <c r="J2564" t="b">
        <v>1</v>
      </c>
    </row>
    <row r="2565" spans="1:10" hidden="1" x14ac:dyDescent="0.2">
      <c r="A2565" t="s">
        <v>55</v>
      </c>
      <c r="B2565" t="str">
        <f>VLOOKUP(Table16[[#This Row],[Metabolite ID]],Table18[],2,FALSE)</f>
        <v>pantothenate</v>
      </c>
      <c r="C2565" t="s">
        <v>1118</v>
      </c>
      <c r="D2565">
        <v>599</v>
      </c>
      <c r="E2565">
        <v>0.10707888834993952</v>
      </c>
      <c r="F2565">
        <v>4.823576191468211E-2</v>
      </c>
      <c r="G2565">
        <v>2.6425105423045367E-2</v>
      </c>
      <c r="H2565" t="b">
        <v>0</v>
      </c>
      <c r="I2565" t="b">
        <v>0</v>
      </c>
      <c r="J2565" t="b">
        <v>1</v>
      </c>
    </row>
    <row r="2566" spans="1:10" hidden="1" x14ac:dyDescent="0.2">
      <c r="A2566" t="s">
        <v>55</v>
      </c>
      <c r="B2566" t="str">
        <f>VLOOKUP(Table16[[#This Row],[Metabolite ID]],Table18[],2,FALSE)</f>
        <v>pantothenate</v>
      </c>
      <c r="C2566" t="s">
        <v>1119</v>
      </c>
      <c r="D2566">
        <v>599</v>
      </c>
      <c r="E2566">
        <v>-4.6229925373134327E-2</v>
      </c>
      <c r="F2566">
        <v>7.389062371721597E-2</v>
      </c>
      <c r="G2566">
        <v>0.53154225683608858</v>
      </c>
      <c r="H2566" t="b">
        <v>0</v>
      </c>
      <c r="I2566" t="b">
        <v>0</v>
      </c>
      <c r="J2566" t="b">
        <v>1</v>
      </c>
    </row>
    <row r="2567" spans="1:10" hidden="1" x14ac:dyDescent="0.2">
      <c r="A2567" t="s">
        <v>55</v>
      </c>
      <c r="B2567" t="str">
        <f>VLOOKUP(Table16[[#This Row],[Metabolite ID]],Table18[],2,FALSE)</f>
        <v>pantothenate</v>
      </c>
      <c r="C2567" t="s">
        <v>1120</v>
      </c>
      <c r="D2567">
        <v>599</v>
      </c>
      <c r="E2567">
        <v>7.31562073504059E-2</v>
      </c>
      <c r="F2567">
        <v>8.4227266594158356E-2</v>
      </c>
      <c r="G2567">
        <v>0.38508931782231598</v>
      </c>
      <c r="H2567" t="b">
        <v>0</v>
      </c>
      <c r="I2567" t="b">
        <v>0</v>
      </c>
      <c r="J2567" t="b">
        <v>1</v>
      </c>
    </row>
    <row r="2568" spans="1:10" hidden="1" x14ac:dyDescent="0.2">
      <c r="A2568" t="s">
        <v>55</v>
      </c>
      <c r="B2568" t="str">
        <f>VLOOKUP(Table16[[#This Row],[Metabolite ID]],Table18[],2,FALSE)</f>
        <v>pantothenate</v>
      </c>
      <c r="C2568" t="s">
        <v>1121</v>
      </c>
      <c r="D2568">
        <v>599</v>
      </c>
      <c r="E2568">
        <v>-0.41694063975404205</v>
      </c>
      <c r="F2568">
        <v>0.30347500963888008</v>
      </c>
      <c r="G2568">
        <v>0.16999124716407496</v>
      </c>
      <c r="H2568" t="b">
        <v>0</v>
      </c>
      <c r="I2568" t="b">
        <v>0</v>
      </c>
      <c r="J2568" t="b">
        <v>1</v>
      </c>
    </row>
    <row r="2569" spans="1:10" hidden="1" x14ac:dyDescent="0.2">
      <c r="A2569" t="s">
        <v>55</v>
      </c>
      <c r="B2569" t="str">
        <f>VLOOKUP(Table16[[#This Row],[Metabolite ID]],Table18[],2,FALSE)</f>
        <v>pantothenate</v>
      </c>
      <c r="C2569" t="s">
        <v>1122</v>
      </c>
      <c r="D2569">
        <v>599</v>
      </c>
      <c r="E2569">
        <v>-0.23847287561489239</v>
      </c>
      <c r="F2569">
        <v>0.22333807920933837</v>
      </c>
      <c r="G2569">
        <v>0.28605679504597381</v>
      </c>
      <c r="H2569" t="b">
        <v>0</v>
      </c>
      <c r="I2569" t="b">
        <v>0</v>
      </c>
      <c r="J2569" t="b">
        <v>1</v>
      </c>
    </row>
    <row r="2570" spans="1:10" hidden="1" x14ac:dyDescent="0.2">
      <c r="A2570" t="s">
        <v>55</v>
      </c>
      <c r="B2570" t="str">
        <f>VLOOKUP(Table16[[#This Row],[Metabolite ID]],Table18[],2,FALSE)</f>
        <v>pantothenate</v>
      </c>
      <c r="C2570" t="s">
        <v>1123</v>
      </c>
      <c r="D2570">
        <v>599</v>
      </c>
      <c r="E2570">
        <v>0.45128620049396284</v>
      </c>
      <c r="F2570">
        <v>0.13795981878666075</v>
      </c>
      <c r="G2570">
        <v>1.132870676957309E-3</v>
      </c>
      <c r="H2570" t="b">
        <v>0</v>
      </c>
      <c r="I2570" t="b">
        <v>0</v>
      </c>
      <c r="J2570" t="b">
        <v>1</v>
      </c>
    </row>
    <row r="2571" spans="1:10" x14ac:dyDescent="0.2">
      <c r="A2571" t="s">
        <v>551</v>
      </c>
      <c r="B2571" t="str">
        <f>VLOOKUP(Table16[[#This Row],[Metabolite ID]],Table18[],2,FALSE)</f>
        <v>X - 22379</v>
      </c>
      <c r="C2571" t="s">
        <v>1116</v>
      </c>
      <c r="D2571">
        <v>599</v>
      </c>
      <c r="E2571">
        <v>0.10262169591037579</v>
      </c>
      <c r="F2571">
        <v>4.8947871697297009E-2</v>
      </c>
      <c r="G2571" s="6">
        <v>3.6033365104528259E-2</v>
      </c>
      <c r="H2571" t="b">
        <v>0</v>
      </c>
      <c r="I2571" t="b">
        <v>0</v>
      </c>
      <c r="J2571" t="b">
        <v>1</v>
      </c>
    </row>
    <row r="2572" spans="1:10" hidden="1" x14ac:dyDescent="0.2">
      <c r="A2572" t="s">
        <v>551</v>
      </c>
      <c r="B2572" t="str">
        <f>VLOOKUP(Table16[[#This Row],[Metabolite ID]],Table18[],2,FALSE)</f>
        <v>X - 22379</v>
      </c>
      <c r="C2572" t="s">
        <v>1117</v>
      </c>
      <c r="D2572">
        <v>599</v>
      </c>
      <c r="E2572">
        <v>0.10262169591037579</v>
      </c>
      <c r="F2572">
        <v>4.7860681166783887E-2</v>
      </c>
      <c r="G2572">
        <v>3.2018834175690222E-2</v>
      </c>
      <c r="H2572" t="b">
        <v>0</v>
      </c>
      <c r="I2572" t="b">
        <v>0</v>
      </c>
      <c r="J2572" t="b">
        <v>1</v>
      </c>
    </row>
    <row r="2573" spans="1:10" hidden="1" x14ac:dyDescent="0.2">
      <c r="A2573" t="s">
        <v>551</v>
      </c>
      <c r="B2573" t="str">
        <f>VLOOKUP(Table16[[#This Row],[Metabolite ID]],Table18[],2,FALSE)</f>
        <v>X - 22379</v>
      </c>
      <c r="C2573" t="s">
        <v>1118</v>
      </c>
      <c r="D2573">
        <v>599</v>
      </c>
      <c r="E2573">
        <v>0.10424071342231485</v>
      </c>
      <c r="F2573">
        <v>4.8320764258556442E-2</v>
      </c>
      <c r="G2573">
        <v>3.0984990344102976E-2</v>
      </c>
      <c r="H2573" t="b">
        <v>0</v>
      </c>
      <c r="I2573" t="b">
        <v>0</v>
      </c>
      <c r="J2573" t="b">
        <v>1</v>
      </c>
    </row>
    <row r="2574" spans="1:10" hidden="1" x14ac:dyDescent="0.2">
      <c r="A2574" t="s">
        <v>551</v>
      </c>
      <c r="B2574" t="str">
        <f>VLOOKUP(Table16[[#This Row],[Metabolite ID]],Table18[],2,FALSE)</f>
        <v>X - 22379</v>
      </c>
      <c r="C2574" t="s">
        <v>1119</v>
      </c>
      <c r="D2574">
        <v>599</v>
      </c>
      <c r="E2574">
        <v>0.10401193092621663</v>
      </c>
      <c r="F2574">
        <v>7.1989652381962241E-2</v>
      </c>
      <c r="G2574">
        <v>0.14850907091334475</v>
      </c>
      <c r="H2574" t="b">
        <v>0</v>
      </c>
      <c r="I2574" t="b">
        <v>0</v>
      </c>
      <c r="J2574" t="b">
        <v>1</v>
      </c>
    </row>
    <row r="2575" spans="1:10" hidden="1" x14ac:dyDescent="0.2">
      <c r="A2575" t="s">
        <v>551</v>
      </c>
      <c r="B2575" t="str">
        <f>VLOOKUP(Table16[[#This Row],[Metabolite ID]],Table18[],2,FALSE)</f>
        <v>X - 22379</v>
      </c>
      <c r="C2575" t="s">
        <v>1120</v>
      </c>
      <c r="D2575">
        <v>599</v>
      </c>
      <c r="E2575">
        <v>3.8691607908055814E-2</v>
      </c>
      <c r="F2575">
        <v>8.3645117499635213E-2</v>
      </c>
      <c r="G2575">
        <v>0.64367359431250848</v>
      </c>
      <c r="H2575" t="b">
        <v>0</v>
      </c>
      <c r="I2575" t="b">
        <v>0</v>
      </c>
      <c r="J2575" t="b">
        <v>1</v>
      </c>
    </row>
    <row r="2576" spans="1:10" hidden="1" x14ac:dyDescent="0.2">
      <c r="A2576" t="s">
        <v>551</v>
      </c>
      <c r="B2576" t="str">
        <f>VLOOKUP(Table16[[#This Row],[Metabolite ID]],Table18[],2,FALSE)</f>
        <v>X - 22379</v>
      </c>
      <c r="C2576" t="s">
        <v>1121</v>
      </c>
      <c r="D2576">
        <v>599</v>
      </c>
      <c r="E2576">
        <v>6.7790947444446026E-2</v>
      </c>
      <c r="F2576">
        <v>0.25671193792012292</v>
      </c>
      <c r="G2576">
        <v>0.79181387971396877</v>
      </c>
      <c r="H2576" t="b">
        <v>0</v>
      </c>
      <c r="I2576" t="b">
        <v>0</v>
      </c>
      <c r="J2576" t="b">
        <v>1</v>
      </c>
    </row>
    <row r="2577" spans="1:10" hidden="1" x14ac:dyDescent="0.2">
      <c r="A2577" t="s">
        <v>551</v>
      </c>
      <c r="B2577" t="str">
        <f>VLOOKUP(Table16[[#This Row],[Metabolite ID]],Table18[],2,FALSE)</f>
        <v>X - 22379</v>
      </c>
      <c r="C2577" t="s">
        <v>1122</v>
      </c>
      <c r="D2577">
        <v>599</v>
      </c>
      <c r="E2577">
        <v>-4.7816122113470527E-2</v>
      </c>
      <c r="F2577">
        <v>0.17294167602660268</v>
      </c>
      <c r="G2577">
        <v>0.78226958884013964</v>
      </c>
      <c r="H2577" t="b">
        <v>0</v>
      </c>
      <c r="I2577" t="b">
        <v>0</v>
      </c>
      <c r="J2577" t="b">
        <v>1</v>
      </c>
    </row>
    <row r="2578" spans="1:10" hidden="1" x14ac:dyDescent="0.2">
      <c r="A2578" t="s">
        <v>551</v>
      </c>
      <c r="B2578" t="str">
        <f>VLOOKUP(Table16[[#This Row],[Metabolite ID]],Table18[],2,FALSE)</f>
        <v>X - 22379</v>
      </c>
      <c r="C2578" t="s">
        <v>1123</v>
      </c>
      <c r="D2578">
        <v>599</v>
      </c>
      <c r="E2578">
        <v>-4.4677925596941975E-2</v>
      </c>
      <c r="F2578">
        <v>0.13558670588041929</v>
      </c>
      <c r="G2578">
        <v>0.741881632692315</v>
      </c>
      <c r="H2578" t="b">
        <v>0</v>
      </c>
      <c r="I2578" t="b">
        <v>0</v>
      </c>
      <c r="J2578" t="b">
        <v>1</v>
      </c>
    </row>
    <row r="2579" spans="1:10" x14ac:dyDescent="0.2">
      <c r="A2579" t="s">
        <v>101</v>
      </c>
      <c r="B2579" t="str">
        <f>VLOOKUP(Table16[[#This Row],[Metabolite ID]],Table18[],2,FALSE)</f>
        <v>4-guanidinobutanoate</v>
      </c>
      <c r="C2579" t="s">
        <v>1116</v>
      </c>
      <c r="D2579">
        <v>599</v>
      </c>
      <c r="E2579">
        <v>-0.10464065818507433</v>
      </c>
      <c r="F2579">
        <v>5.0066732607868689E-2</v>
      </c>
      <c r="G2579" s="6">
        <v>3.6615669982986702E-2</v>
      </c>
      <c r="H2579" t="b">
        <v>0</v>
      </c>
      <c r="I2579" t="b">
        <v>0</v>
      </c>
      <c r="J2579" t="b">
        <v>1</v>
      </c>
    </row>
    <row r="2580" spans="1:10" hidden="1" x14ac:dyDescent="0.2">
      <c r="A2580" t="s">
        <v>101</v>
      </c>
      <c r="B2580" t="str">
        <f>VLOOKUP(Table16[[#This Row],[Metabolite ID]],Table18[],2,FALSE)</f>
        <v>4-guanidinobutanoate</v>
      </c>
      <c r="C2580" t="s">
        <v>1117</v>
      </c>
      <c r="D2580">
        <v>599</v>
      </c>
      <c r="E2580">
        <v>-0.10464065818507433</v>
      </c>
      <c r="F2580">
        <v>4.792665055261023E-2</v>
      </c>
      <c r="G2580">
        <v>2.9010036304599876E-2</v>
      </c>
      <c r="H2580" t="b">
        <v>0</v>
      </c>
      <c r="I2580" t="b">
        <v>0</v>
      </c>
      <c r="J2580" t="b">
        <v>1</v>
      </c>
    </row>
    <row r="2581" spans="1:10" hidden="1" x14ac:dyDescent="0.2">
      <c r="A2581" t="s">
        <v>101</v>
      </c>
      <c r="B2581" t="str">
        <f>VLOOKUP(Table16[[#This Row],[Metabolite ID]],Table18[],2,FALSE)</f>
        <v>4-guanidinobutanoate</v>
      </c>
      <c r="C2581" t="s">
        <v>1118</v>
      </c>
      <c r="D2581">
        <v>599</v>
      </c>
      <c r="E2581">
        <v>-0.10434823095481298</v>
      </c>
      <c r="F2581">
        <v>4.8425337155794806E-2</v>
      </c>
      <c r="G2581">
        <v>3.1175363305856421E-2</v>
      </c>
      <c r="H2581" t="b">
        <v>0</v>
      </c>
      <c r="I2581" t="b">
        <v>0</v>
      </c>
      <c r="J2581" t="b">
        <v>1</v>
      </c>
    </row>
    <row r="2582" spans="1:10" hidden="1" x14ac:dyDescent="0.2">
      <c r="A2582" t="s">
        <v>101</v>
      </c>
      <c r="B2582" t="str">
        <f>VLOOKUP(Table16[[#This Row],[Metabolite ID]],Table18[],2,FALSE)</f>
        <v>4-guanidinobutanoate</v>
      </c>
      <c r="C2582" t="s">
        <v>1119</v>
      </c>
      <c r="D2582">
        <v>599</v>
      </c>
      <c r="E2582">
        <v>-4.752717948717948E-2</v>
      </c>
      <c r="F2582">
        <v>7.5965944693873105E-2</v>
      </c>
      <c r="G2582">
        <v>0.53155242736940034</v>
      </c>
      <c r="H2582" t="b">
        <v>0</v>
      </c>
      <c r="I2582" t="b">
        <v>0</v>
      </c>
      <c r="J2582" t="b">
        <v>1</v>
      </c>
    </row>
    <row r="2583" spans="1:10" hidden="1" x14ac:dyDescent="0.2">
      <c r="A2583" t="s">
        <v>101</v>
      </c>
      <c r="B2583" t="str">
        <f>VLOOKUP(Table16[[#This Row],[Metabolite ID]],Table18[],2,FALSE)</f>
        <v>4-guanidinobutanoate</v>
      </c>
      <c r="C2583" t="s">
        <v>1120</v>
      </c>
      <c r="D2583">
        <v>599</v>
      </c>
      <c r="E2583">
        <v>-2.6906528745236857E-2</v>
      </c>
      <c r="F2583">
        <v>8.1042698608159922E-2</v>
      </c>
      <c r="G2583">
        <v>0.7398859717879297</v>
      </c>
      <c r="H2583" t="b">
        <v>0</v>
      </c>
      <c r="I2583" t="b">
        <v>0</v>
      </c>
      <c r="J2583" t="b">
        <v>1</v>
      </c>
    </row>
    <row r="2584" spans="1:10" hidden="1" x14ac:dyDescent="0.2">
      <c r="A2584" t="s">
        <v>101</v>
      </c>
      <c r="B2584" t="str">
        <f>VLOOKUP(Table16[[#This Row],[Metabolite ID]],Table18[],2,FALSE)</f>
        <v>4-guanidinobutanoate</v>
      </c>
      <c r="C2584" t="s">
        <v>1121</v>
      </c>
      <c r="D2584">
        <v>599</v>
      </c>
      <c r="E2584">
        <v>8.5801893287443143E-2</v>
      </c>
      <c r="F2584">
        <v>0.28569590679085716</v>
      </c>
      <c r="G2584">
        <v>0.76403291876871093</v>
      </c>
      <c r="H2584" t="b">
        <v>0</v>
      </c>
      <c r="I2584" t="b">
        <v>0</v>
      </c>
      <c r="J2584" t="b">
        <v>1</v>
      </c>
    </row>
    <row r="2585" spans="1:10" hidden="1" x14ac:dyDescent="0.2">
      <c r="A2585" t="s">
        <v>101</v>
      </c>
      <c r="B2585" t="str">
        <f>VLOOKUP(Table16[[#This Row],[Metabolite ID]],Table18[],2,FALSE)</f>
        <v>4-guanidinobutanoate</v>
      </c>
      <c r="C2585" t="s">
        <v>1122</v>
      </c>
      <c r="D2585">
        <v>599</v>
      </c>
      <c r="E2585">
        <v>6.559556143456291E-2</v>
      </c>
      <c r="F2585">
        <v>0.18240099305798255</v>
      </c>
      <c r="G2585">
        <v>0.71925616659575575</v>
      </c>
      <c r="H2585" t="b">
        <v>0</v>
      </c>
      <c r="I2585" t="b">
        <v>0</v>
      </c>
      <c r="J2585" t="b">
        <v>1</v>
      </c>
    </row>
    <row r="2586" spans="1:10" hidden="1" x14ac:dyDescent="0.2">
      <c r="A2586" t="s">
        <v>101</v>
      </c>
      <c r="B2586" t="str">
        <f>VLOOKUP(Table16[[#This Row],[Metabolite ID]],Table18[],2,FALSE)</f>
        <v>4-guanidinobutanoate</v>
      </c>
      <c r="C2586" t="s">
        <v>1123</v>
      </c>
      <c r="D2586">
        <v>599</v>
      </c>
      <c r="E2586">
        <v>7.2095268839470371E-3</v>
      </c>
      <c r="F2586">
        <v>0.13870579655205986</v>
      </c>
      <c r="G2586">
        <v>0.95856431628674144</v>
      </c>
      <c r="H2586" t="b">
        <v>0</v>
      </c>
      <c r="I2586" t="b">
        <v>0</v>
      </c>
      <c r="J2586" t="b">
        <v>1</v>
      </c>
    </row>
    <row r="2587" spans="1:10" x14ac:dyDescent="0.2">
      <c r="A2587" t="s">
        <v>42</v>
      </c>
      <c r="B2587" t="str">
        <f>VLOOKUP(Table16[[#This Row],[Metabolite ID]],Table18[],2,FALSE)</f>
        <v>deoxycholate</v>
      </c>
      <c r="C2587" t="s">
        <v>1116</v>
      </c>
      <c r="D2587">
        <v>599</v>
      </c>
      <c r="E2587">
        <v>0.10838308186385158</v>
      </c>
      <c r="F2587">
        <v>5.2058229303670621E-2</v>
      </c>
      <c r="G2587" s="6">
        <v>3.7346244980967121E-2</v>
      </c>
      <c r="H2587" t="b">
        <v>0</v>
      </c>
      <c r="I2587" t="b">
        <v>0</v>
      </c>
      <c r="J2587" t="b">
        <v>1</v>
      </c>
    </row>
    <row r="2588" spans="1:10" hidden="1" x14ac:dyDescent="0.2">
      <c r="A2588" t="s">
        <v>42</v>
      </c>
      <c r="B2588" t="str">
        <f>VLOOKUP(Table16[[#This Row],[Metabolite ID]],Table18[],2,FALSE)</f>
        <v>deoxycholate</v>
      </c>
      <c r="C2588" t="s">
        <v>1117</v>
      </c>
      <c r="D2588">
        <v>599</v>
      </c>
      <c r="E2588">
        <v>0.10838308186385158</v>
      </c>
      <c r="F2588">
        <v>5.2058229303670621E-2</v>
      </c>
      <c r="G2588">
        <v>3.7346244980967121E-2</v>
      </c>
      <c r="H2588" t="b">
        <v>0</v>
      </c>
      <c r="I2588" t="b">
        <v>0</v>
      </c>
      <c r="J2588" t="b">
        <v>1</v>
      </c>
    </row>
    <row r="2589" spans="1:10" hidden="1" x14ac:dyDescent="0.2">
      <c r="A2589" t="s">
        <v>42</v>
      </c>
      <c r="B2589" t="str">
        <f>VLOOKUP(Table16[[#This Row],[Metabolite ID]],Table18[],2,FALSE)</f>
        <v>deoxycholate</v>
      </c>
      <c r="C2589" t="s">
        <v>1118</v>
      </c>
      <c r="D2589">
        <v>599</v>
      </c>
      <c r="E2589">
        <v>0.10988756323777564</v>
      </c>
      <c r="F2589">
        <v>5.2521362585993506E-2</v>
      </c>
      <c r="G2589">
        <v>3.6416596454381292E-2</v>
      </c>
      <c r="H2589" t="b">
        <v>0</v>
      </c>
      <c r="I2589" t="b">
        <v>0</v>
      </c>
      <c r="J2589" t="b">
        <v>1</v>
      </c>
    </row>
    <row r="2590" spans="1:10" hidden="1" x14ac:dyDescent="0.2">
      <c r="A2590" t="s">
        <v>42</v>
      </c>
      <c r="B2590" t="str">
        <f>VLOOKUP(Table16[[#This Row],[Metabolite ID]],Table18[],2,FALSE)</f>
        <v>deoxycholate</v>
      </c>
      <c r="C2590" t="s">
        <v>1119</v>
      </c>
      <c r="D2590">
        <v>599</v>
      </c>
      <c r="E2590">
        <v>6.9850999999999996E-2</v>
      </c>
      <c r="F2590">
        <v>7.7915861100906925E-2</v>
      </c>
      <c r="G2590">
        <v>0.36998968212936328</v>
      </c>
      <c r="H2590" t="b">
        <v>0</v>
      </c>
      <c r="I2590" t="b">
        <v>0</v>
      </c>
      <c r="J2590" t="b">
        <v>1</v>
      </c>
    </row>
    <row r="2591" spans="1:10" hidden="1" x14ac:dyDescent="0.2">
      <c r="A2591" t="s">
        <v>42</v>
      </c>
      <c r="B2591" t="str">
        <f>VLOOKUP(Table16[[#This Row],[Metabolite ID]],Table18[],2,FALSE)</f>
        <v>deoxycholate</v>
      </c>
      <c r="C2591" t="s">
        <v>1120</v>
      </c>
      <c r="D2591">
        <v>599</v>
      </c>
      <c r="E2591">
        <v>2.9098570039507676E-2</v>
      </c>
      <c r="F2591">
        <v>8.5279284168933961E-2</v>
      </c>
      <c r="G2591">
        <v>0.73294173983059818</v>
      </c>
      <c r="H2591" t="b">
        <v>0</v>
      </c>
      <c r="I2591" t="b">
        <v>0</v>
      </c>
      <c r="J2591" t="b">
        <v>1</v>
      </c>
    </row>
    <row r="2592" spans="1:10" hidden="1" x14ac:dyDescent="0.2">
      <c r="A2592" t="s">
        <v>42</v>
      </c>
      <c r="B2592" t="str">
        <f>VLOOKUP(Table16[[#This Row],[Metabolite ID]],Table18[],2,FALSE)</f>
        <v>deoxycholate</v>
      </c>
      <c r="C2592" t="s">
        <v>1121</v>
      </c>
      <c r="D2592">
        <v>599</v>
      </c>
      <c r="E2592">
        <v>3.3046441303310914E-2</v>
      </c>
      <c r="F2592">
        <v>0.28754934552158856</v>
      </c>
      <c r="G2592">
        <v>0.90854360734465023</v>
      </c>
      <c r="H2592" t="b">
        <v>0</v>
      </c>
      <c r="I2592" t="b">
        <v>0</v>
      </c>
      <c r="J2592" t="b">
        <v>1</v>
      </c>
    </row>
    <row r="2593" spans="1:10" hidden="1" x14ac:dyDescent="0.2">
      <c r="A2593" t="s">
        <v>42</v>
      </c>
      <c r="B2593" t="str">
        <f>VLOOKUP(Table16[[#This Row],[Metabolite ID]],Table18[],2,FALSE)</f>
        <v>deoxycholate</v>
      </c>
      <c r="C2593" t="s">
        <v>1122</v>
      </c>
      <c r="D2593">
        <v>599</v>
      </c>
      <c r="E2593">
        <v>-3.5339916995000387E-2</v>
      </c>
      <c r="F2593">
        <v>0.20797130141409878</v>
      </c>
      <c r="G2593">
        <v>0.86512510139400334</v>
      </c>
      <c r="H2593" t="b">
        <v>0</v>
      </c>
      <c r="I2593" t="b">
        <v>0</v>
      </c>
      <c r="J2593" t="b">
        <v>1</v>
      </c>
    </row>
    <row r="2594" spans="1:10" hidden="1" x14ac:dyDescent="0.2">
      <c r="A2594" t="s">
        <v>42</v>
      </c>
      <c r="B2594" t="str">
        <f>VLOOKUP(Table16[[#This Row],[Metabolite ID]],Table18[],2,FALSE)</f>
        <v>deoxycholate</v>
      </c>
      <c r="C2594" t="s">
        <v>1123</v>
      </c>
      <c r="D2594">
        <v>599</v>
      </c>
      <c r="E2594">
        <v>5.1589959708021275E-3</v>
      </c>
      <c r="F2594">
        <v>0.14431266012737204</v>
      </c>
      <c r="G2594">
        <v>0.97149465490822218</v>
      </c>
      <c r="H2594" t="b">
        <v>0</v>
      </c>
      <c r="I2594" t="b">
        <v>0</v>
      </c>
      <c r="J2594" t="b">
        <v>1</v>
      </c>
    </row>
    <row r="2595" spans="1:10" x14ac:dyDescent="0.2">
      <c r="A2595" t="s">
        <v>489</v>
      </c>
      <c r="B2595" t="str">
        <f>VLOOKUP(Table16[[#This Row],[Metabolite ID]],Table18[],2,FALSE)</f>
        <v>X - 14939</v>
      </c>
      <c r="C2595" t="s">
        <v>1116</v>
      </c>
      <c r="D2595">
        <v>599</v>
      </c>
      <c r="E2595">
        <v>0.10444592028507858</v>
      </c>
      <c r="F2595">
        <v>5.0209117613473526E-2</v>
      </c>
      <c r="G2595" s="6">
        <v>3.7505523601576676E-2</v>
      </c>
      <c r="H2595" t="b">
        <v>0</v>
      </c>
      <c r="I2595" t="b">
        <v>0</v>
      </c>
      <c r="J2595" t="b">
        <v>1</v>
      </c>
    </row>
    <row r="2596" spans="1:10" hidden="1" x14ac:dyDescent="0.2">
      <c r="A2596" t="s">
        <v>489</v>
      </c>
      <c r="B2596" t="str">
        <f>VLOOKUP(Table16[[#This Row],[Metabolite ID]],Table18[],2,FALSE)</f>
        <v>X - 14939</v>
      </c>
      <c r="C2596" t="s">
        <v>1117</v>
      </c>
      <c r="D2596">
        <v>599</v>
      </c>
      <c r="E2596">
        <v>0.10444592028507858</v>
      </c>
      <c r="F2596">
        <v>4.7762273308050641E-2</v>
      </c>
      <c r="G2596">
        <v>2.8758073985949085E-2</v>
      </c>
      <c r="H2596" t="b">
        <v>0</v>
      </c>
      <c r="I2596" t="b">
        <v>0</v>
      </c>
      <c r="J2596" t="b">
        <v>1</v>
      </c>
    </row>
    <row r="2597" spans="1:10" hidden="1" x14ac:dyDescent="0.2">
      <c r="A2597" t="s">
        <v>489</v>
      </c>
      <c r="B2597" t="str">
        <f>VLOOKUP(Table16[[#This Row],[Metabolite ID]],Table18[],2,FALSE)</f>
        <v>X - 14939</v>
      </c>
      <c r="C2597" t="s">
        <v>1118</v>
      </c>
      <c r="D2597">
        <v>599</v>
      </c>
      <c r="E2597">
        <v>0.10582165059150703</v>
      </c>
      <c r="F2597">
        <v>4.8254154372594789E-2</v>
      </c>
      <c r="G2597">
        <v>2.8306946015728807E-2</v>
      </c>
      <c r="H2597" t="b">
        <v>0</v>
      </c>
      <c r="I2597" t="b">
        <v>0</v>
      </c>
      <c r="J2597" t="b">
        <v>1</v>
      </c>
    </row>
    <row r="2598" spans="1:10" hidden="1" x14ac:dyDescent="0.2">
      <c r="A2598" t="s">
        <v>489</v>
      </c>
      <c r="B2598" t="str">
        <f>VLOOKUP(Table16[[#This Row],[Metabolite ID]],Table18[],2,FALSE)</f>
        <v>X - 14939</v>
      </c>
      <c r="C2598" t="s">
        <v>1119</v>
      </c>
      <c r="D2598">
        <v>599</v>
      </c>
      <c r="E2598">
        <v>0.14309551166965889</v>
      </c>
      <c r="F2598">
        <v>7.4021433119152075E-2</v>
      </c>
      <c r="G2598">
        <v>5.3216094616691516E-2</v>
      </c>
      <c r="H2598" t="b">
        <v>0</v>
      </c>
      <c r="I2598" t="b">
        <v>0</v>
      </c>
      <c r="J2598" t="b">
        <v>1</v>
      </c>
    </row>
    <row r="2599" spans="1:10" hidden="1" x14ac:dyDescent="0.2">
      <c r="A2599" t="s">
        <v>489</v>
      </c>
      <c r="B2599" t="str">
        <f>VLOOKUP(Table16[[#This Row],[Metabolite ID]],Table18[],2,FALSE)</f>
        <v>X - 14939</v>
      </c>
      <c r="C2599" t="s">
        <v>1120</v>
      </c>
      <c r="D2599">
        <v>599</v>
      </c>
      <c r="E2599">
        <v>0.15935829723387993</v>
      </c>
      <c r="F2599">
        <v>7.8909052732910726E-2</v>
      </c>
      <c r="G2599">
        <v>4.3433349319785361E-2</v>
      </c>
      <c r="H2599" t="b">
        <v>0</v>
      </c>
      <c r="I2599" t="b">
        <v>0</v>
      </c>
      <c r="J2599" t="b">
        <v>1</v>
      </c>
    </row>
    <row r="2600" spans="1:10" hidden="1" x14ac:dyDescent="0.2">
      <c r="A2600" t="s">
        <v>489</v>
      </c>
      <c r="B2600" t="str">
        <f>VLOOKUP(Table16[[#This Row],[Metabolite ID]],Table18[],2,FALSE)</f>
        <v>X - 14939</v>
      </c>
      <c r="C2600" t="s">
        <v>1121</v>
      </c>
      <c r="D2600">
        <v>599</v>
      </c>
      <c r="E2600">
        <v>0.21299486024644576</v>
      </c>
      <c r="F2600">
        <v>0.24206827828028579</v>
      </c>
      <c r="G2600">
        <v>0.37926921650955991</v>
      </c>
      <c r="H2600" t="b">
        <v>0</v>
      </c>
      <c r="I2600" t="b">
        <v>0</v>
      </c>
      <c r="J2600" t="b">
        <v>1</v>
      </c>
    </row>
    <row r="2601" spans="1:10" hidden="1" x14ac:dyDescent="0.2">
      <c r="A2601" t="s">
        <v>489</v>
      </c>
      <c r="B2601" t="str">
        <f>VLOOKUP(Table16[[#This Row],[Metabolite ID]],Table18[],2,FALSE)</f>
        <v>X - 14939</v>
      </c>
      <c r="C2601" t="s">
        <v>1122</v>
      </c>
      <c r="D2601">
        <v>599</v>
      </c>
      <c r="E2601">
        <v>0.18958738722147306</v>
      </c>
      <c r="F2601">
        <v>0.1646803899178203</v>
      </c>
      <c r="G2601">
        <v>0.25009176850761705</v>
      </c>
      <c r="H2601" t="b">
        <v>0</v>
      </c>
      <c r="I2601" t="b">
        <v>0</v>
      </c>
      <c r="J2601" t="b">
        <v>1</v>
      </c>
    </row>
    <row r="2602" spans="1:10" hidden="1" x14ac:dyDescent="0.2">
      <c r="A2602" t="s">
        <v>489</v>
      </c>
      <c r="B2602" t="str">
        <f>VLOOKUP(Table16[[#This Row],[Metabolite ID]],Table18[],2,FALSE)</f>
        <v>X - 14939</v>
      </c>
      <c r="C2602" t="s">
        <v>1123</v>
      </c>
      <c r="D2602">
        <v>599</v>
      </c>
      <c r="E2602">
        <v>0.28465862149879756</v>
      </c>
      <c r="F2602">
        <v>0.13899881252173718</v>
      </c>
      <c r="G2602">
        <v>4.1004673233328397E-2</v>
      </c>
      <c r="H2602" t="b">
        <v>0</v>
      </c>
      <c r="I2602" t="b">
        <v>0</v>
      </c>
      <c r="J2602" t="b">
        <v>1</v>
      </c>
    </row>
    <row r="2603" spans="1:10" x14ac:dyDescent="0.2">
      <c r="A2603" t="s">
        <v>707</v>
      </c>
      <c r="B2603" t="str">
        <f>VLOOKUP(Table16[[#This Row],[Metabolite ID]],Table18[],2,FALSE)</f>
        <v>1-(1-enyl-palmitoyl)-2-arachidonoyl-GPC (P-16:0/20:4)*</v>
      </c>
      <c r="C2603" t="s">
        <v>1116</v>
      </c>
      <c r="D2603">
        <v>599</v>
      </c>
      <c r="E2603">
        <v>-0.10322044255267565</v>
      </c>
      <c r="F2603">
        <v>4.9731614765897013E-2</v>
      </c>
      <c r="G2603" s="6">
        <v>3.7935609413248625E-2</v>
      </c>
      <c r="H2603" t="b">
        <v>0</v>
      </c>
      <c r="I2603" t="b">
        <v>0</v>
      </c>
      <c r="J2603" t="b">
        <v>1</v>
      </c>
    </row>
    <row r="2604" spans="1:10" hidden="1" x14ac:dyDescent="0.2">
      <c r="A2604" t="s">
        <v>707</v>
      </c>
      <c r="B2604" t="str">
        <f>VLOOKUP(Table16[[#This Row],[Metabolite ID]],Table18[],2,FALSE)</f>
        <v>1-(1-enyl-palmitoyl)-2-arachidonoyl-GPC (P-16:0/20:4)*</v>
      </c>
      <c r="C2604" t="s">
        <v>1117</v>
      </c>
      <c r="D2604">
        <v>599</v>
      </c>
      <c r="E2604">
        <v>-0.10322044255267565</v>
      </c>
      <c r="F2604">
        <v>4.7785845169224191E-2</v>
      </c>
      <c r="G2604">
        <v>3.0767782341315185E-2</v>
      </c>
      <c r="H2604" t="b">
        <v>0</v>
      </c>
      <c r="I2604" t="b">
        <v>0</v>
      </c>
      <c r="J2604" t="b">
        <v>1</v>
      </c>
    </row>
    <row r="2605" spans="1:10" hidden="1" x14ac:dyDescent="0.2">
      <c r="A2605" t="s">
        <v>707</v>
      </c>
      <c r="B2605" t="str">
        <f>VLOOKUP(Table16[[#This Row],[Metabolite ID]],Table18[],2,FALSE)</f>
        <v>1-(1-enyl-palmitoyl)-2-arachidonoyl-GPC (P-16:0/20:4)*</v>
      </c>
      <c r="C2605" t="s">
        <v>1118</v>
      </c>
      <c r="D2605">
        <v>599</v>
      </c>
      <c r="E2605">
        <v>-0.102953339644327</v>
      </c>
      <c r="F2605">
        <v>4.8269248713861339E-2</v>
      </c>
      <c r="G2605">
        <v>3.2933169930029919E-2</v>
      </c>
      <c r="H2605" t="b">
        <v>0</v>
      </c>
      <c r="I2605" t="b">
        <v>0</v>
      </c>
      <c r="J2605" t="b">
        <v>1</v>
      </c>
    </row>
    <row r="2606" spans="1:10" hidden="1" x14ac:dyDescent="0.2">
      <c r="A2606" t="s">
        <v>707</v>
      </c>
      <c r="B2606" t="str">
        <f>VLOOKUP(Table16[[#This Row],[Metabolite ID]],Table18[],2,FALSE)</f>
        <v>1-(1-enyl-palmitoyl)-2-arachidonoyl-GPC (P-16:0/20:4)*</v>
      </c>
      <c r="C2606" t="s">
        <v>1119</v>
      </c>
      <c r="D2606">
        <v>599</v>
      </c>
      <c r="E2606">
        <v>-9.0784126984126981E-2</v>
      </c>
      <c r="F2606">
        <v>7.1074142639669699E-2</v>
      </c>
      <c r="G2606">
        <v>0.20149076965663459</v>
      </c>
      <c r="H2606" t="b">
        <v>0</v>
      </c>
      <c r="I2606" t="b">
        <v>0</v>
      </c>
      <c r="J2606" t="b">
        <v>1</v>
      </c>
    </row>
    <row r="2607" spans="1:10" hidden="1" x14ac:dyDescent="0.2">
      <c r="A2607" t="s">
        <v>707</v>
      </c>
      <c r="B2607" t="str">
        <f>VLOOKUP(Table16[[#This Row],[Metabolite ID]],Table18[],2,FALSE)</f>
        <v>1-(1-enyl-palmitoyl)-2-arachidonoyl-GPC (P-16:0/20:4)*</v>
      </c>
      <c r="C2607" t="s">
        <v>1120</v>
      </c>
      <c r="D2607">
        <v>599</v>
      </c>
      <c r="E2607">
        <v>-0.114616013974805</v>
      </c>
      <c r="F2607">
        <v>7.7355887429872205E-2</v>
      </c>
      <c r="G2607">
        <v>0.13842772321968105</v>
      </c>
      <c r="H2607" t="b">
        <v>0</v>
      </c>
      <c r="I2607" t="b">
        <v>0</v>
      </c>
      <c r="J2607" t="b">
        <v>1</v>
      </c>
    </row>
    <row r="2608" spans="1:10" hidden="1" x14ac:dyDescent="0.2">
      <c r="A2608" t="s">
        <v>707</v>
      </c>
      <c r="B2608" t="str">
        <f>VLOOKUP(Table16[[#This Row],[Metabolite ID]],Table18[],2,FALSE)</f>
        <v>1-(1-enyl-palmitoyl)-2-arachidonoyl-GPC (P-16:0/20:4)*</v>
      </c>
      <c r="C2608" t="s">
        <v>1121</v>
      </c>
      <c r="D2608">
        <v>599</v>
      </c>
      <c r="E2608">
        <v>-0.19356669827527195</v>
      </c>
      <c r="F2608">
        <v>0.28472235643157207</v>
      </c>
      <c r="G2608">
        <v>0.49686652092245931</v>
      </c>
      <c r="H2608" t="b">
        <v>0</v>
      </c>
      <c r="I2608" t="b">
        <v>0</v>
      </c>
      <c r="J2608" t="b">
        <v>1</v>
      </c>
    </row>
    <row r="2609" spans="1:10" hidden="1" x14ac:dyDescent="0.2">
      <c r="A2609" t="s">
        <v>707</v>
      </c>
      <c r="B2609" t="str">
        <f>VLOOKUP(Table16[[#This Row],[Metabolite ID]],Table18[],2,FALSE)</f>
        <v>1-(1-enyl-palmitoyl)-2-arachidonoyl-GPC (P-16:0/20:4)*</v>
      </c>
      <c r="C2609" t="s">
        <v>1122</v>
      </c>
      <c r="D2609">
        <v>599</v>
      </c>
      <c r="E2609">
        <v>-0.21488837429396845</v>
      </c>
      <c r="F2609">
        <v>0.19408672023613061</v>
      </c>
      <c r="G2609">
        <v>0.26866251515083689</v>
      </c>
      <c r="H2609" t="b">
        <v>0</v>
      </c>
      <c r="I2609" t="b">
        <v>0</v>
      </c>
      <c r="J2609" t="b">
        <v>1</v>
      </c>
    </row>
    <row r="2610" spans="1:10" hidden="1" x14ac:dyDescent="0.2">
      <c r="A2610" t="s">
        <v>707</v>
      </c>
      <c r="B2610" t="str">
        <f>VLOOKUP(Table16[[#This Row],[Metabolite ID]],Table18[],2,FALSE)</f>
        <v>1-(1-enyl-palmitoyl)-2-arachidonoyl-GPC (P-16:0/20:4)*</v>
      </c>
      <c r="C2610" t="s">
        <v>1123</v>
      </c>
      <c r="D2610">
        <v>599</v>
      </c>
      <c r="E2610">
        <v>-0.19407177053324562</v>
      </c>
      <c r="F2610">
        <v>0.13782323851412459</v>
      </c>
      <c r="G2610">
        <v>0.15961581830132365</v>
      </c>
      <c r="H2610" t="b">
        <v>0</v>
      </c>
      <c r="I2610" t="b">
        <v>0</v>
      </c>
      <c r="J2610" t="b">
        <v>1</v>
      </c>
    </row>
    <row r="2611" spans="1:10" x14ac:dyDescent="0.2">
      <c r="A2611" t="s">
        <v>113</v>
      </c>
      <c r="B2611" t="str">
        <f>VLOOKUP(Table16[[#This Row],[Metabolite ID]],Table18[],2,FALSE)</f>
        <v>sphinganine</v>
      </c>
      <c r="C2611" t="s">
        <v>1116</v>
      </c>
      <c r="D2611">
        <v>599</v>
      </c>
      <c r="E2611">
        <v>0.10171456750935702</v>
      </c>
      <c r="F2611">
        <v>4.9176205817593001E-2</v>
      </c>
      <c r="G2611" s="6">
        <v>3.860528471428587E-2</v>
      </c>
      <c r="H2611" t="b">
        <v>0</v>
      </c>
      <c r="I2611" t="b">
        <v>0</v>
      </c>
      <c r="J2611" t="b">
        <v>1</v>
      </c>
    </row>
    <row r="2612" spans="1:10" hidden="1" x14ac:dyDescent="0.2">
      <c r="A2612" t="s">
        <v>113</v>
      </c>
      <c r="B2612" t="str">
        <f>VLOOKUP(Table16[[#This Row],[Metabolite ID]],Table18[],2,FALSE)</f>
        <v>sphinganine</v>
      </c>
      <c r="C2612" t="s">
        <v>1117</v>
      </c>
      <c r="D2612">
        <v>599</v>
      </c>
      <c r="E2612">
        <v>0.10171456750935702</v>
      </c>
      <c r="F2612">
        <v>4.827913011094348E-2</v>
      </c>
      <c r="G2612">
        <v>3.5134746729748992E-2</v>
      </c>
      <c r="H2612" t="b">
        <v>0</v>
      </c>
      <c r="I2612" t="b">
        <v>0</v>
      </c>
      <c r="J2612" t="b">
        <v>1</v>
      </c>
    </row>
    <row r="2613" spans="1:10" hidden="1" x14ac:dyDescent="0.2">
      <c r="A2613" t="s">
        <v>113</v>
      </c>
      <c r="B2613" t="str">
        <f>VLOOKUP(Table16[[#This Row],[Metabolite ID]],Table18[],2,FALSE)</f>
        <v>sphinganine</v>
      </c>
      <c r="C2613" t="s">
        <v>1118</v>
      </c>
      <c r="D2613">
        <v>599</v>
      </c>
      <c r="E2613">
        <v>0.10317220666724279</v>
      </c>
      <c r="F2613">
        <v>4.8745920654857666E-2</v>
      </c>
      <c r="G2613">
        <v>3.4299750875097526E-2</v>
      </c>
      <c r="H2613" t="b">
        <v>0</v>
      </c>
      <c r="I2613" t="b">
        <v>0</v>
      </c>
      <c r="J2613" t="b">
        <v>1</v>
      </c>
    </row>
    <row r="2614" spans="1:10" hidden="1" x14ac:dyDescent="0.2">
      <c r="A2614" t="s">
        <v>113</v>
      </c>
      <c r="B2614" t="str">
        <f>VLOOKUP(Table16[[#This Row],[Metabolite ID]],Table18[],2,FALSE)</f>
        <v>sphinganine</v>
      </c>
      <c r="C2614" t="s">
        <v>1119</v>
      </c>
      <c r="D2614">
        <v>599</v>
      </c>
      <c r="E2614">
        <v>0.11173015873015874</v>
      </c>
      <c r="F2614">
        <v>7.1271884689666637E-2</v>
      </c>
      <c r="G2614">
        <v>0.11696025250694683</v>
      </c>
      <c r="H2614" t="b">
        <v>0</v>
      </c>
      <c r="I2614" t="b">
        <v>0</v>
      </c>
      <c r="J2614" t="b">
        <v>1</v>
      </c>
    </row>
    <row r="2615" spans="1:10" hidden="1" x14ac:dyDescent="0.2">
      <c r="A2615" t="s">
        <v>113</v>
      </c>
      <c r="B2615" t="str">
        <f>VLOOKUP(Table16[[#This Row],[Metabolite ID]],Table18[],2,FALSE)</f>
        <v>sphinganine</v>
      </c>
      <c r="C2615" t="s">
        <v>1120</v>
      </c>
      <c r="D2615">
        <v>599</v>
      </c>
      <c r="E2615">
        <v>0.19795142526101073</v>
      </c>
      <c r="F2615">
        <v>7.5736904818887896E-2</v>
      </c>
      <c r="G2615">
        <v>8.9574991867951859E-3</v>
      </c>
      <c r="H2615" t="b">
        <v>0</v>
      </c>
      <c r="I2615" t="b">
        <v>0</v>
      </c>
      <c r="J2615" t="b">
        <v>1</v>
      </c>
    </row>
    <row r="2616" spans="1:10" hidden="1" x14ac:dyDescent="0.2">
      <c r="A2616" t="s">
        <v>113</v>
      </c>
      <c r="B2616" t="str">
        <f>VLOOKUP(Table16[[#This Row],[Metabolite ID]],Table18[],2,FALSE)</f>
        <v>sphinganine</v>
      </c>
      <c r="C2616" t="s">
        <v>1121</v>
      </c>
      <c r="D2616">
        <v>599</v>
      </c>
      <c r="E2616">
        <v>0.35987337435373412</v>
      </c>
      <c r="F2616">
        <v>0.26907490579985316</v>
      </c>
      <c r="G2616">
        <v>0.18158529211790922</v>
      </c>
      <c r="H2616" t="b">
        <v>0</v>
      </c>
      <c r="I2616" t="b">
        <v>0</v>
      </c>
      <c r="J2616" t="b">
        <v>1</v>
      </c>
    </row>
    <row r="2617" spans="1:10" hidden="1" x14ac:dyDescent="0.2">
      <c r="A2617" t="s">
        <v>113</v>
      </c>
      <c r="B2617" t="str">
        <f>VLOOKUP(Table16[[#This Row],[Metabolite ID]],Table18[],2,FALSE)</f>
        <v>sphinganine</v>
      </c>
      <c r="C2617" t="s">
        <v>1122</v>
      </c>
      <c r="D2617">
        <v>599</v>
      </c>
      <c r="E2617">
        <v>0.35987337435373412</v>
      </c>
      <c r="F2617">
        <v>0.18171947152290013</v>
      </c>
      <c r="G2617">
        <v>4.8118856764077518E-2</v>
      </c>
      <c r="H2617" t="b">
        <v>0</v>
      </c>
      <c r="I2617" t="b">
        <v>0</v>
      </c>
      <c r="J2617" t="b">
        <v>1</v>
      </c>
    </row>
    <row r="2618" spans="1:10" hidden="1" x14ac:dyDescent="0.2">
      <c r="A2618" t="s">
        <v>113</v>
      </c>
      <c r="B2618" t="str">
        <f>VLOOKUP(Table16[[#This Row],[Metabolite ID]],Table18[],2,FALSE)</f>
        <v>sphinganine</v>
      </c>
      <c r="C2618" t="s">
        <v>1123</v>
      </c>
      <c r="D2618">
        <v>599</v>
      </c>
      <c r="E2618">
        <v>0.19819905836183793</v>
      </c>
      <c r="F2618">
        <v>0.13625010426769438</v>
      </c>
      <c r="G2618">
        <v>0.14628595474915532</v>
      </c>
      <c r="H2618" t="b">
        <v>0</v>
      </c>
      <c r="I2618" t="b">
        <v>0</v>
      </c>
      <c r="J2618" t="b">
        <v>1</v>
      </c>
    </row>
    <row r="2619" spans="1:10" x14ac:dyDescent="0.2">
      <c r="A2619" t="s">
        <v>459</v>
      </c>
      <c r="B2619" t="str">
        <f>VLOOKUP(Table16[[#This Row],[Metabolite ID]],Table18[],2,FALSE)</f>
        <v>X - 11372</v>
      </c>
      <c r="C2619" t="s">
        <v>1116</v>
      </c>
      <c r="D2619">
        <v>599</v>
      </c>
      <c r="E2619">
        <v>0.10057270735448844</v>
      </c>
      <c r="F2619">
        <v>4.8654861622231066E-2</v>
      </c>
      <c r="G2619" s="6">
        <v>3.8728134459994019E-2</v>
      </c>
      <c r="H2619" t="b">
        <v>0</v>
      </c>
      <c r="I2619" t="b">
        <v>0</v>
      </c>
      <c r="J2619" t="b">
        <v>1</v>
      </c>
    </row>
    <row r="2620" spans="1:10" hidden="1" x14ac:dyDescent="0.2">
      <c r="A2620" t="s">
        <v>459</v>
      </c>
      <c r="B2620" t="str">
        <f>VLOOKUP(Table16[[#This Row],[Metabolite ID]],Table18[],2,FALSE)</f>
        <v>X - 11372</v>
      </c>
      <c r="C2620" t="s">
        <v>1117</v>
      </c>
      <c r="D2620">
        <v>599</v>
      </c>
      <c r="E2620">
        <v>0.10057270735448844</v>
      </c>
      <c r="F2620">
        <v>4.7840711183072177E-2</v>
      </c>
      <c r="G2620">
        <v>3.5532164762632094E-2</v>
      </c>
      <c r="H2620" t="b">
        <v>0</v>
      </c>
      <c r="I2620" t="b">
        <v>0</v>
      </c>
      <c r="J2620" t="b">
        <v>1</v>
      </c>
    </row>
    <row r="2621" spans="1:10" hidden="1" x14ac:dyDescent="0.2">
      <c r="A2621" t="s">
        <v>459</v>
      </c>
      <c r="B2621" t="str">
        <f>VLOOKUP(Table16[[#This Row],[Metabolite ID]],Table18[],2,FALSE)</f>
        <v>X - 11372</v>
      </c>
      <c r="C2621" t="s">
        <v>1118</v>
      </c>
      <c r="D2621">
        <v>599</v>
      </c>
      <c r="E2621">
        <v>0.10219013940211849</v>
      </c>
      <c r="F2621">
        <v>4.8303821389491748E-2</v>
      </c>
      <c r="G2621">
        <v>3.4381353319497404E-2</v>
      </c>
      <c r="H2621" t="b">
        <v>0</v>
      </c>
      <c r="I2621" t="b">
        <v>0</v>
      </c>
      <c r="J2621" t="b">
        <v>1</v>
      </c>
    </row>
    <row r="2622" spans="1:10" hidden="1" x14ac:dyDescent="0.2">
      <c r="A2622" t="s">
        <v>459</v>
      </c>
      <c r="B2622" t="str">
        <f>VLOOKUP(Table16[[#This Row],[Metabolite ID]],Table18[],2,FALSE)</f>
        <v>X - 11372</v>
      </c>
      <c r="C2622" t="s">
        <v>1119</v>
      </c>
      <c r="D2622">
        <v>599</v>
      </c>
      <c r="E2622">
        <v>9.9432369942196536E-2</v>
      </c>
      <c r="F2622">
        <v>7.1953826793762748E-2</v>
      </c>
      <c r="G2622">
        <v>0.16700506815980726</v>
      </c>
      <c r="H2622" t="b">
        <v>0</v>
      </c>
      <c r="I2622" t="b">
        <v>0</v>
      </c>
      <c r="J2622" t="b">
        <v>1</v>
      </c>
    </row>
    <row r="2623" spans="1:10" hidden="1" x14ac:dyDescent="0.2">
      <c r="A2623" t="s">
        <v>459</v>
      </c>
      <c r="B2623" t="str">
        <f>VLOOKUP(Table16[[#This Row],[Metabolite ID]],Table18[],2,FALSE)</f>
        <v>X - 11372</v>
      </c>
      <c r="C2623" t="s">
        <v>1120</v>
      </c>
      <c r="D2623">
        <v>599</v>
      </c>
      <c r="E2623">
        <v>9.8405333796288658E-2</v>
      </c>
      <c r="F2623">
        <v>7.574443129134302E-2</v>
      </c>
      <c r="G2623">
        <v>0.19388359691545601</v>
      </c>
      <c r="H2623" t="b">
        <v>0</v>
      </c>
      <c r="I2623" t="b">
        <v>0</v>
      </c>
      <c r="J2623" t="b">
        <v>1</v>
      </c>
    </row>
    <row r="2624" spans="1:10" hidden="1" x14ac:dyDescent="0.2">
      <c r="A2624" t="s">
        <v>459</v>
      </c>
      <c r="B2624" t="str">
        <f>VLOOKUP(Table16[[#This Row],[Metabolite ID]],Table18[],2,FALSE)</f>
        <v>X - 11372</v>
      </c>
      <c r="C2624" t="s">
        <v>1121</v>
      </c>
      <c r="D2624">
        <v>599</v>
      </c>
      <c r="E2624">
        <v>2.8846102599292323E-2</v>
      </c>
      <c r="F2624">
        <v>0.26506652300445649</v>
      </c>
      <c r="G2624">
        <v>0.91337708728474298</v>
      </c>
      <c r="H2624" t="b">
        <v>0</v>
      </c>
      <c r="I2624" t="b">
        <v>0</v>
      </c>
      <c r="J2624" t="b">
        <v>1</v>
      </c>
    </row>
    <row r="2625" spans="1:10" hidden="1" x14ac:dyDescent="0.2">
      <c r="A2625" t="s">
        <v>459</v>
      </c>
      <c r="B2625" t="str">
        <f>VLOOKUP(Table16[[#This Row],[Metabolite ID]],Table18[],2,FALSE)</f>
        <v>X - 11372</v>
      </c>
      <c r="C2625" t="s">
        <v>1122</v>
      </c>
      <c r="D2625">
        <v>599</v>
      </c>
      <c r="E2625">
        <v>0.11450694747128853</v>
      </c>
      <c r="F2625">
        <v>0.20403124137680792</v>
      </c>
      <c r="G2625">
        <v>0.57485602602707386</v>
      </c>
      <c r="H2625" t="b">
        <v>0</v>
      </c>
      <c r="I2625" t="b">
        <v>0</v>
      </c>
      <c r="J2625" t="b">
        <v>1</v>
      </c>
    </row>
    <row r="2626" spans="1:10" hidden="1" x14ac:dyDescent="0.2">
      <c r="A2626" t="s">
        <v>459</v>
      </c>
      <c r="B2626" t="str">
        <f>VLOOKUP(Table16[[#This Row],[Metabolite ID]],Table18[],2,FALSE)</f>
        <v>X - 11372</v>
      </c>
      <c r="C2626" t="s">
        <v>1123</v>
      </c>
      <c r="D2626">
        <v>599</v>
      </c>
      <c r="E2626">
        <v>4.8293531423452558E-2</v>
      </c>
      <c r="F2626">
        <v>0.1348566637080181</v>
      </c>
      <c r="G2626">
        <v>0.72038751476425933</v>
      </c>
      <c r="H2626" t="b">
        <v>0</v>
      </c>
      <c r="I2626" t="b">
        <v>0</v>
      </c>
      <c r="J2626" t="b">
        <v>1</v>
      </c>
    </row>
    <row r="2627" spans="1:10" x14ac:dyDescent="0.2">
      <c r="A2627" t="s">
        <v>377</v>
      </c>
      <c r="B2627" t="str">
        <f>VLOOKUP(Table16[[#This Row],[Metabolite ID]],Table18[],2,FALSE)</f>
        <v>N2,N5-diacetylornithine</v>
      </c>
      <c r="C2627" t="s">
        <v>1116</v>
      </c>
      <c r="D2627">
        <v>599</v>
      </c>
      <c r="E2627">
        <v>-0.10527583165036346</v>
      </c>
      <c r="F2627">
        <v>5.1124560198953457E-2</v>
      </c>
      <c r="G2627" s="6">
        <v>3.9474826041675917E-2</v>
      </c>
      <c r="H2627" t="b">
        <v>0</v>
      </c>
      <c r="I2627" t="b">
        <v>0</v>
      </c>
      <c r="J2627" t="b">
        <v>1</v>
      </c>
    </row>
    <row r="2628" spans="1:10" hidden="1" x14ac:dyDescent="0.2">
      <c r="A2628" t="s">
        <v>377</v>
      </c>
      <c r="B2628" t="str">
        <f>VLOOKUP(Table16[[#This Row],[Metabolite ID]],Table18[],2,FALSE)</f>
        <v>N2,N5-diacetylornithine</v>
      </c>
      <c r="C2628" t="s">
        <v>1117</v>
      </c>
      <c r="D2628">
        <v>599</v>
      </c>
      <c r="E2628">
        <v>-0.10527583165036346</v>
      </c>
      <c r="F2628">
        <v>4.9362321221181435E-2</v>
      </c>
      <c r="G2628">
        <v>3.2947998344756792E-2</v>
      </c>
      <c r="H2628" t="b">
        <v>0</v>
      </c>
      <c r="I2628" t="b">
        <v>0</v>
      </c>
      <c r="J2628" t="b">
        <v>1</v>
      </c>
    </row>
    <row r="2629" spans="1:10" hidden="1" x14ac:dyDescent="0.2">
      <c r="A2629" t="s">
        <v>377</v>
      </c>
      <c r="B2629" t="str">
        <f>VLOOKUP(Table16[[#This Row],[Metabolite ID]],Table18[],2,FALSE)</f>
        <v>N2,N5-diacetylornithine</v>
      </c>
      <c r="C2629" t="s">
        <v>1118</v>
      </c>
      <c r="D2629">
        <v>599</v>
      </c>
      <c r="E2629">
        <v>-0.10492090356370623</v>
      </c>
      <c r="F2629">
        <v>4.9857822393022867E-2</v>
      </c>
      <c r="G2629">
        <v>3.5343390906449626E-2</v>
      </c>
      <c r="H2629" t="b">
        <v>0</v>
      </c>
      <c r="I2629" t="b">
        <v>0</v>
      </c>
      <c r="J2629" t="b">
        <v>1</v>
      </c>
    </row>
    <row r="2630" spans="1:10" hidden="1" x14ac:dyDescent="0.2">
      <c r="A2630" t="s">
        <v>377</v>
      </c>
      <c r="B2630" t="str">
        <f>VLOOKUP(Table16[[#This Row],[Metabolite ID]],Table18[],2,FALSE)</f>
        <v>N2,N5-diacetylornithine</v>
      </c>
      <c r="C2630" t="s">
        <v>1119</v>
      </c>
      <c r="D2630">
        <v>599</v>
      </c>
      <c r="E2630">
        <v>-0.12136044776119402</v>
      </c>
      <c r="F2630">
        <v>7.5722064846854314E-2</v>
      </c>
      <c r="G2630">
        <v>0.10899887786570055</v>
      </c>
      <c r="H2630" t="b">
        <v>0</v>
      </c>
      <c r="I2630" t="b">
        <v>0</v>
      </c>
      <c r="J2630" t="b">
        <v>1</v>
      </c>
    </row>
    <row r="2631" spans="1:10" hidden="1" x14ac:dyDescent="0.2">
      <c r="A2631" t="s">
        <v>377</v>
      </c>
      <c r="B2631" t="str">
        <f>VLOOKUP(Table16[[#This Row],[Metabolite ID]],Table18[],2,FALSE)</f>
        <v>N2,N5-diacetylornithine</v>
      </c>
      <c r="C2631" t="s">
        <v>1120</v>
      </c>
      <c r="D2631">
        <v>599</v>
      </c>
      <c r="E2631">
        <v>-0.1807900233519755</v>
      </c>
      <c r="F2631">
        <v>8.6524566922060966E-2</v>
      </c>
      <c r="G2631">
        <v>3.6665917472816369E-2</v>
      </c>
      <c r="H2631" t="b">
        <v>0</v>
      </c>
      <c r="I2631" t="b">
        <v>0</v>
      </c>
      <c r="J2631" t="b">
        <v>1</v>
      </c>
    </row>
    <row r="2632" spans="1:10" hidden="1" x14ac:dyDescent="0.2">
      <c r="A2632" t="s">
        <v>377</v>
      </c>
      <c r="B2632" t="str">
        <f>VLOOKUP(Table16[[#This Row],[Metabolite ID]],Table18[],2,FALSE)</f>
        <v>N2,N5-diacetylornithine</v>
      </c>
      <c r="C2632" t="s">
        <v>1121</v>
      </c>
      <c r="D2632">
        <v>599</v>
      </c>
      <c r="E2632">
        <v>-0.26460403968552271</v>
      </c>
      <c r="F2632">
        <v>0.2937672154899712</v>
      </c>
      <c r="G2632">
        <v>0.36809612686836635</v>
      </c>
      <c r="H2632" t="b">
        <v>0</v>
      </c>
      <c r="I2632" t="b">
        <v>0</v>
      </c>
      <c r="J2632" t="b">
        <v>1</v>
      </c>
    </row>
    <row r="2633" spans="1:10" hidden="1" x14ac:dyDescent="0.2">
      <c r="A2633" t="s">
        <v>377</v>
      </c>
      <c r="B2633" t="str">
        <f>VLOOKUP(Table16[[#This Row],[Metabolite ID]],Table18[],2,FALSE)</f>
        <v>N2,N5-diacetylornithine</v>
      </c>
      <c r="C2633" t="s">
        <v>1122</v>
      </c>
      <c r="D2633">
        <v>599</v>
      </c>
      <c r="E2633">
        <v>-0.26460403968552271</v>
      </c>
      <c r="F2633">
        <v>0.18673861488306978</v>
      </c>
      <c r="G2633">
        <v>0.15701084494870354</v>
      </c>
      <c r="H2633" t="b">
        <v>0</v>
      </c>
      <c r="I2633" t="b">
        <v>0</v>
      </c>
      <c r="J2633" t="b">
        <v>1</v>
      </c>
    </row>
    <row r="2634" spans="1:10" hidden="1" x14ac:dyDescent="0.2">
      <c r="A2634" t="s">
        <v>377</v>
      </c>
      <c r="B2634" t="str">
        <f>VLOOKUP(Table16[[#This Row],[Metabolite ID]],Table18[],2,FALSE)</f>
        <v>N2,N5-diacetylornithine</v>
      </c>
      <c r="C2634" t="s">
        <v>1123</v>
      </c>
      <c r="D2634">
        <v>599</v>
      </c>
      <c r="E2634">
        <v>-0.13752806053999278</v>
      </c>
      <c r="F2634">
        <v>0.14184601730673588</v>
      </c>
      <c r="G2634">
        <v>0.33265906757159647</v>
      </c>
      <c r="H2634" t="b">
        <v>0</v>
      </c>
      <c r="I2634" t="b">
        <v>0</v>
      </c>
      <c r="J2634" t="b">
        <v>1</v>
      </c>
    </row>
    <row r="2635" spans="1:10" x14ac:dyDescent="0.2">
      <c r="A2635" t="s">
        <v>833</v>
      </c>
      <c r="B2635" t="str">
        <f>VLOOKUP(Table16[[#This Row],[Metabolite ID]],Table18[],2,FALSE)</f>
        <v>Free cholesterol in small LDL</v>
      </c>
      <c r="C2635" t="s">
        <v>1116</v>
      </c>
      <c r="D2635">
        <v>599</v>
      </c>
      <c r="E2635">
        <v>7.0535611418397939E-2</v>
      </c>
      <c r="F2635">
        <v>3.4334521548003386E-2</v>
      </c>
      <c r="G2635" s="6">
        <v>3.994045664006167E-2</v>
      </c>
      <c r="H2635" t="b">
        <v>0</v>
      </c>
      <c r="I2635" t="b">
        <v>0</v>
      </c>
      <c r="J2635" t="b">
        <v>1</v>
      </c>
    </row>
    <row r="2636" spans="1:10" hidden="1" x14ac:dyDescent="0.2">
      <c r="A2636" t="s">
        <v>833</v>
      </c>
      <c r="B2636" t="str">
        <f>VLOOKUP(Table16[[#This Row],[Metabolite ID]],Table18[],2,FALSE)</f>
        <v>Free cholesterol in small LDL</v>
      </c>
      <c r="C2636" t="s">
        <v>1117</v>
      </c>
      <c r="D2636">
        <v>599</v>
      </c>
      <c r="E2636">
        <v>7.0535611418397939E-2</v>
      </c>
      <c r="F2636">
        <v>2.1661730801151271E-2</v>
      </c>
      <c r="G2636">
        <v>1.1290163438777826E-3</v>
      </c>
      <c r="H2636" t="b">
        <v>0</v>
      </c>
      <c r="I2636" t="b">
        <v>0</v>
      </c>
      <c r="J2636" t="b">
        <v>1</v>
      </c>
    </row>
    <row r="2637" spans="1:10" hidden="1" x14ac:dyDescent="0.2">
      <c r="A2637" t="s">
        <v>833</v>
      </c>
      <c r="B2637" t="str">
        <f>VLOOKUP(Table16[[#This Row],[Metabolite ID]],Table18[],2,FALSE)</f>
        <v>Free cholesterol in small LDL</v>
      </c>
      <c r="C2637" t="s">
        <v>1118</v>
      </c>
      <c r="D2637">
        <v>599</v>
      </c>
      <c r="E2637">
        <v>7.1110510058792681E-2</v>
      </c>
      <c r="F2637">
        <v>2.2228349814532099E-2</v>
      </c>
      <c r="G2637">
        <v>1.3786172701825267E-3</v>
      </c>
      <c r="H2637" t="b">
        <v>0</v>
      </c>
      <c r="I2637" t="b">
        <v>0</v>
      </c>
      <c r="J2637" t="b">
        <v>1</v>
      </c>
    </row>
    <row r="2638" spans="1:10" hidden="1" x14ac:dyDescent="0.2">
      <c r="A2638" t="s">
        <v>833</v>
      </c>
      <c r="B2638" t="str">
        <f>VLOOKUP(Table16[[#This Row],[Metabolite ID]],Table18[],2,FALSE)</f>
        <v>Free cholesterol in small LDL</v>
      </c>
      <c r="C2638" t="s">
        <v>1119</v>
      </c>
      <c r="D2638">
        <v>599</v>
      </c>
      <c r="E2638">
        <v>0.10497322834645668</v>
      </c>
      <c r="F2638">
        <v>3.3409343414003742E-2</v>
      </c>
      <c r="G2638">
        <v>1.6777965930623254E-3</v>
      </c>
      <c r="H2638" t="b">
        <v>0</v>
      </c>
      <c r="I2638" t="b">
        <v>0</v>
      </c>
      <c r="J2638" t="b">
        <v>1</v>
      </c>
    </row>
    <row r="2639" spans="1:10" hidden="1" x14ac:dyDescent="0.2">
      <c r="A2639" t="s">
        <v>833</v>
      </c>
      <c r="B2639" t="str">
        <f>VLOOKUP(Table16[[#This Row],[Metabolite ID]],Table18[],2,FALSE)</f>
        <v>Free cholesterol in small LDL</v>
      </c>
      <c r="C2639" t="s">
        <v>1120</v>
      </c>
      <c r="D2639">
        <v>599</v>
      </c>
      <c r="E2639">
        <v>0.10732021710612867</v>
      </c>
      <c r="F2639">
        <v>3.7727388635259131E-2</v>
      </c>
      <c r="G2639">
        <v>4.4463942244885972E-3</v>
      </c>
      <c r="H2639" t="b">
        <v>0</v>
      </c>
      <c r="I2639" t="b">
        <v>0</v>
      </c>
      <c r="J2639" t="b">
        <v>1</v>
      </c>
    </row>
    <row r="2640" spans="1:10" hidden="1" x14ac:dyDescent="0.2">
      <c r="A2640" t="s">
        <v>833</v>
      </c>
      <c r="B2640" t="str">
        <f>VLOOKUP(Table16[[#This Row],[Metabolite ID]],Table18[],2,FALSE)</f>
        <v>Free cholesterol in small LDL</v>
      </c>
      <c r="C2640" t="s">
        <v>1121</v>
      </c>
      <c r="D2640">
        <v>599</v>
      </c>
      <c r="E2640">
        <v>0.13970961166277274</v>
      </c>
      <c r="F2640">
        <v>0.12006958792051969</v>
      </c>
      <c r="G2640">
        <v>0.24506155544915142</v>
      </c>
      <c r="H2640" t="b">
        <v>0</v>
      </c>
      <c r="I2640" t="b">
        <v>0</v>
      </c>
      <c r="J2640" t="b">
        <v>1</v>
      </c>
    </row>
    <row r="2641" spans="1:10" hidden="1" x14ac:dyDescent="0.2">
      <c r="A2641" t="s">
        <v>833</v>
      </c>
      <c r="B2641" t="str">
        <f>VLOOKUP(Table16[[#This Row],[Metabolite ID]],Table18[],2,FALSE)</f>
        <v>Free cholesterol in small LDL</v>
      </c>
      <c r="C2641" t="s">
        <v>1122</v>
      </c>
      <c r="D2641">
        <v>599</v>
      </c>
      <c r="E2641">
        <v>0.11681387780679842</v>
      </c>
      <c r="F2641">
        <v>7.615958550214004E-2</v>
      </c>
      <c r="G2641">
        <v>0.12560673868884872</v>
      </c>
      <c r="H2641" t="b">
        <v>0</v>
      </c>
      <c r="I2641" t="b">
        <v>0</v>
      </c>
      <c r="J2641" t="b">
        <v>1</v>
      </c>
    </row>
    <row r="2642" spans="1:10" hidden="1" x14ac:dyDescent="0.2">
      <c r="A2642" t="s">
        <v>833</v>
      </c>
      <c r="B2642" t="str">
        <f>VLOOKUP(Table16[[#This Row],[Metabolite ID]],Table18[],2,FALSE)</f>
        <v>Free cholesterol in small LDL</v>
      </c>
      <c r="C2642" t="s">
        <v>1123</v>
      </c>
      <c r="D2642">
        <v>599</v>
      </c>
      <c r="E2642">
        <v>-6.2328739861230061E-2</v>
      </c>
      <c r="F2642">
        <v>9.5043218858184356E-2</v>
      </c>
      <c r="G2642">
        <v>0.51220954395646801</v>
      </c>
      <c r="H2642" t="b">
        <v>0</v>
      </c>
      <c r="I2642" t="b">
        <v>0</v>
      </c>
      <c r="J2642" t="b">
        <v>1</v>
      </c>
    </row>
    <row r="2643" spans="1:10" x14ac:dyDescent="0.2">
      <c r="A2643" t="s">
        <v>38</v>
      </c>
      <c r="B2643" t="str">
        <f>VLOOKUP(Table16[[#This Row],[Metabolite ID]],Table18[],2,FALSE)</f>
        <v>trans-urocanate</v>
      </c>
      <c r="C2643" t="s">
        <v>1116</v>
      </c>
      <c r="D2643">
        <v>599</v>
      </c>
      <c r="E2643">
        <v>-0.10280289564634738</v>
      </c>
      <c r="F2643">
        <v>5.0333684466789333E-2</v>
      </c>
      <c r="G2643" s="6">
        <v>4.1109155407484707E-2</v>
      </c>
      <c r="H2643" t="b">
        <v>0</v>
      </c>
      <c r="I2643" t="b">
        <v>0</v>
      </c>
      <c r="J2643" t="b">
        <v>1</v>
      </c>
    </row>
    <row r="2644" spans="1:10" hidden="1" x14ac:dyDescent="0.2">
      <c r="A2644" t="s">
        <v>38</v>
      </c>
      <c r="B2644" t="str">
        <f>VLOOKUP(Table16[[#This Row],[Metabolite ID]],Table18[],2,FALSE)</f>
        <v>trans-urocanate</v>
      </c>
      <c r="C2644" t="s">
        <v>1117</v>
      </c>
      <c r="D2644">
        <v>599</v>
      </c>
      <c r="E2644">
        <v>-0.10280289564634738</v>
      </c>
      <c r="F2644">
        <v>4.8170043373435681E-2</v>
      </c>
      <c r="G2644">
        <v>3.2829149169623366E-2</v>
      </c>
      <c r="H2644" t="b">
        <v>0</v>
      </c>
      <c r="I2644" t="b">
        <v>0</v>
      </c>
      <c r="J2644" t="b">
        <v>1</v>
      </c>
    </row>
    <row r="2645" spans="1:10" hidden="1" x14ac:dyDescent="0.2">
      <c r="A2645" t="s">
        <v>38</v>
      </c>
      <c r="B2645" t="str">
        <f>VLOOKUP(Table16[[#This Row],[Metabolite ID]],Table18[],2,FALSE)</f>
        <v>trans-urocanate</v>
      </c>
      <c r="C2645" t="s">
        <v>1118</v>
      </c>
      <c r="D2645">
        <v>599</v>
      </c>
      <c r="E2645">
        <v>-0.10253625865796032</v>
      </c>
      <c r="F2645">
        <v>4.8661446522506702E-2</v>
      </c>
      <c r="G2645">
        <v>3.510584088769178E-2</v>
      </c>
      <c r="H2645" t="b">
        <v>0</v>
      </c>
      <c r="I2645" t="b">
        <v>0</v>
      </c>
      <c r="J2645" t="b">
        <v>1</v>
      </c>
    </row>
    <row r="2646" spans="1:10" hidden="1" x14ac:dyDescent="0.2">
      <c r="A2646" t="s">
        <v>38</v>
      </c>
      <c r="B2646" t="str">
        <f>VLOOKUP(Table16[[#This Row],[Metabolite ID]],Table18[],2,FALSE)</f>
        <v>trans-urocanate</v>
      </c>
      <c r="C2646" t="s">
        <v>1119</v>
      </c>
      <c r="D2646">
        <v>599</v>
      </c>
      <c r="E2646">
        <v>-2.5487025641025642E-2</v>
      </c>
      <c r="F2646">
        <v>7.7332788217432571E-2</v>
      </c>
      <c r="G2646">
        <v>0.74172041195924021</v>
      </c>
      <c r="H2646" t="b">
        <v>0</v>
      </c>
      <c r="I2646" t="b">
        <v>0</v>
      </c>
      <c r="J2646" t="b">
        <v>1</v>
      </c>
    </row>
    <row r="2647" spans="1:10" hidden="1" x14ac:dyDescent="0.2">
      <c r="A2647" t="s">
        <v>38</v>
      </c>
      <c r="B2647" t="str">
        <f>VLOOKUP(Table16[[#This Row],[Metabolite ID]],Table18[],2,FALSE)</f>
        <v>trans-urocanate</v>
      </c>
      <c r="C2647" t="s">
        <v>1120</v>
      </c>
      <c r="D2647">
        <v>599</v>
      </c>
      <c r="E2647">
        <v>-6.6469717748914789E-2</v>
      </c>
      <c r="F2647">
        <v>8.0969926661282055E-2</v>
      </c>
      <c r="G2647">
        <v>0.41169264327930721</v>
      </c>
      <c r="H2647" t="b">
        <v>0</v>
      </c>
      <c r="I2647" t="b">
        <v>0</v>
      </c>
      <c r="J2647" t="b">
        <v>1</v>
      </c>
    </row>
    <row r="2648" spans="1:10" hidden="1" x14ac:dyDescent="0.2">
      <c r="A2648" t="s">
        <v>38</v>
      </c>
      <c r="B2648" t="str">
        <f>VLOOKUP(Table16[[#This Row],[Metabolite ID]],Table18[],2,FALSE)</f>
        <v>trans-urocanate</v>
      </c>
      <c r="C2648" t="s">
        <v>1121</v>
      </c>
      <c r="D2648">
        <v>599</v>
      </c>
      <c r="E2648">
        <v>0.35137756496981254</v>
      </c>
      <c r="F2648">
        <v>0.30215773459192907</v>
      </c>
      <c r="G2648">
        <v>0.24533615268687647</v>
      </c>
      <c r="H2648" t="b">
        <v>0</v>
      </c>
      <c r="I2648" t="b">
        <v>0</v>
      </c>
      <c r="J2648" t="b">
        <v>1</v>
      </c>
    </row>
    <row r="2649" spans="1:10" hidden="1" x14ac:dyDescent="0.2">
      <c r="A2649" t="s">
        <v>38</v>
      </c>
      <c r="B2649" t="str">
        <f>VLOOKUP(Table16[[#This Row],[Metabolite ID]],Table18[],2,FALSE)</f>
        <v>trans-urocanate</v>
      </c>
      <c r="C2649" t="s">
        <v>1122</v>
      </c>
      <c r="D2649">
        <v>599</v>
      </c>
      <c r="E2649">
        <v>-6.1543186483945078E-2</v>
      </c>
      <c r="F2649">
        <v>0.23643707016560911</v>
      </c>
      <c r="G2649">
        <v>0.7947264834392862</v>
      </c>
      <c r="H2649" t="b">
        <v>0</v>
      </c>
      <c r="I2649" t="b">
        <v>0</v>
      </c>
      <c r="J2649" t="b">
        <v>1</v>
      </c>
    </row>
    <row r="2650" spans="1:10" hidden="1" x14ac:dyDescent="0.2">
      <c r="A2650" t="s">
        <v>38</v>
      </c>
      <c r="B2650" t="str">
        <f>VLOOKUP(Table16[[#This Row],[Metabolite ID]],Table18[],2,FALSE)</f>
        <v>trans-urocanate</v>
      </c>
      <c r="C2650" t="s">
        <v>1123</v>
      </c>
      <c r="D2650">
        <v>599</v>
      </c>
      <c r="E2650">
        <v>-0.18711321896290961</v>
      </c>
      <c r="F2650">
        <v>0.13947324850106707</v>
      </c>
      <c r="G2650">
        <v>0.18024532198280824</v>
      </c>
      <c r="H2650" t="b">
        <v>0</v>
      </c>
      <c r="I2650" t="b">
        <v>0</v>
      </c>
      <c r="J2650" t="b">
        <v>1</v>
      </c>
    </row>
    <row r="2651" spans="1:10" x14ac:dyDescent="0.2">
      <c r="A2651" t="s">
        <v>488</v>
      </c>
      <c r="B2651" t="str">
        <f>VLOOKUP(Table16[[#This Row],[Metabolite ID]],Table18[],2,FALSE)</f>
        <v>X - 14662</v>
      </c>
      <c r="C2651" t="s">
        <v>1116</v>
      </c>
      <c r="D2651">
        <v>599</v>
      </c>
      <c r="E2651">
        <v>0.12396116848163717</v>
      </c>
      <c r="F2651">
        <v>6.0721651145782478E-2</v>
      </c>
      <c r="G2651" s="6">
        <v>4.1204559150721236E-2</v>
      </c>
      <c r="H2651" t="b">
        <v>0</v>
      </c>
      <c r="I2651" t="b">
        <v>0</v>
      </c>
      <c r="J2651" t="b">
        <v>1</v>
      </c>
    </row>
    <row r="2652" spans="1:10" hidden="1" x14ac:dyDescent="0.2">
      <c r="A2652" t="s">
        <v>488</v>
      </c>
      <c r="B2652" t="str">
        <f>VLOOKUP(Table16[[#This Row],[Metabolite ID]],Table18[],2,FALSE)</f>
        <v>X - 14662</v>
      </c>
      <c r="C2652" t="s">
        <v>1117</v>
      </c>
      <c r="D2652">
        <v>599</v>
      </c>
      <c r="E2652">
        <v>0.12396116848163717</v>
      </c>
      <c r="F2652">
        <v>6.0721651145782478E-2</v>
      </c>
      <c r="G2652">
        <v>4.1204559150721236E-2</v>
      </c>
      <c r="H2652" t="b">
        <v>0</v>
      </c>
      <c r="I2652" t="b">
        <v>0</v>
      </c>
      <c r="J2652" t="b">
        <v>1</v>
      </c>
    </row>
    <row r="2653" spans="1:10" hidden="1" x14ac:dyDescent="0.2">
      <c r="A2653" t="s">
        <v>488</v>
      </c>
      <c r="B2653" t="str">
        <f>VLOOKUP(Table16[[#This Row],[Metabolite ID]],Table18[],2,FALSE)</f>
        <v>X - 14662</v>
      </c>
      <c r="C2653" t="s">
        <v>1118</v>
      </c>
      <c r="D2653">
        <v>599</v>
      </c>
      <c r="E2653">
        <v>0.12552472100319245</v>
      </c>
      <c r="F2653">
        <v>6.1274829468335595E-2</v>
      </c>
      <c r="G2653">
        <v>4.0505868027397508E-2</v>
      </c>
      <c r="H2653" t="b">
        <v>0</v>
      </c>
      <c r="I2653" t="b">
        <v>0</v>
      </c>
      <c r="J2653" t="b">
        <v>1</v>
      </c>
    </row>
    <row r="2654" spans="1:10" hidden="1" x14ac:dyDescent="0.2">
      <c r="A2654" t="s">
        <v>488</v>
      </c>
      <c r="B2654" t="str">
        <f>VLOOKUP(Table16[[#This Row],[Metabolite ID]],Table18[],2,FALSE)</f>
        <v>X - 14662</v>
      </c>
      <c r="C2654" t="s">
        <v>1119</v>
      </c>
      <c r="D2654">
        <v>599</v>
      </c>
      <c r="E2654">
        <v>6.8930379746835441E-2</v>
      </c>
      <c r="F2654">
        <v>9.1725737125573401E-2</v>
      </c>
      <c r="G2654">
        <v>0.45236171556722499</v>
      </c>
      <c r="H2654" t="b">
        <v>0</v>
      </c>
      <c r="I2654" t="b">
        <v>0</v>
      </c>
      <c r="J2654" t="b">
        <v>1</v>
      </c>
    </row>
    <row r="2655" spans="1:10" hidden="1" x14ac:dyDescent="0.2">
      <c r="A2655" t="s">
        <v>488</v>
      </c>
      <c r="B2655" t="str">
        <f>VLOOKUP(Table16[[#This Row],[Metabolite ID]],Table18[],2,FALSE)</f>
        <v>X - 14662</v>
      </c>
      <c r="C2655" t="s">
        <v>1120</v>
      </c>
      <c r="D2655">
        <v>599</v>
      </c>
      <c r="E2655">
        <v>0.10667760039506306</v>
      </c>
      <c r="F2655">
        <v>0.10761109781731243</v>
      </c>
      <c r="G2655">
        <v>0.32152677848890299</v>
      </c>
      <c r="H2655" t="b">
        <v>0</v>
      </c>
      <c r="I2655" t="b">
        <v>0</v>
      </c>
      <c r="J2655" t="b">
        <v>1</v>
      </c>
    </row>
    <row r="2656" spans="1:10" hidden="1" x14ac:dyDescent="0.2">
      <c r="A2656" t="s">
        <v>488</v>
      </c>
      <c r="B2656" t="str">
        <f>VLOOKUP(Table16[[#This Row],[Metabolite ID]],Table18[],2,FALSE)</f>
        <v>X - 14662</v>
      </c>
      <c r="C2656" t="s">
        <v>1121</v>
      </c>
      <c r="D2656">
        <v>599</v>
      </c>
      <c r="E2656">
        <v>-0.37191729977247956</v>
      </c>
      <c r="F2656">
        <v>0.35838453297179507</v>
      </c>
      <c r="G2656">
        <v>0.29980101665732284</v>
      </c>
      <c r="H2656" t="b">
        <v>0</v>
      </c>
      <c r="I2656" t="b">
        <v>0</v>
      </c>
      <c r="J2656" t="b">
        <v>1</v>
      </c>
    </row>
    <row r="2657" spans="1:10" hidden="1" x14ac:dyDescent="0.2">
      <c r="A2657" t="s">
        <v>488</v>
      </c>
      <c r="B2657" t="str">
        <f>VLOOKUP(Table16[[#This Row],[Metabolite ID]],Table18[],2,FALSE)</f>
        <v>X - 14662</v>
      </c>
      <c r="C2657" t="s">
        <v>1122</v>
      </c>
      <c r="D2657">
        <v>599</v>
      </c>
      <c r="E2657">
        <v>-5.4046502546729158E-2</v>
      </c>
      <c r="F2657">
        <v>0.25278019681268193</v>
      </c>
      <c r="G2657">
        <v>0.83076943498419165</v>
      </c>
      <c r="H2657" t="b">
        <v>0</v>
      </c>
      <c r="I2657" t="b">
        <v>0</v>
      </c>
      <c r="J2657" t="b">
        <v>1</v>
      </c>
    </row>
    <row r="2658" spans="1:10" hidden="1" x14ac:dyDescent="0.2">
      <c r="A2658" t="s">
        <v>488</v>
      </c>
      <c r="B2658" t="str">
        <f>VLOOKUP(Table16[[#This Row],[Metabolite ID]],Table18[],2,FALSE)</f>
        <v>X - 14662</v>
      </c>
      <c r="C2658" t="s">
        <v>1123</v>
      </c>
      <c r="D2658">
        <v>599</v>
      </c>
      <c r="E2658">
        <v>7.1127714142032285E-3</v>
      </c>
      <c r="F2658">
        <v>0.16845329229076816</v>
      </c>
      <c r="G2658">
        <v>0.96633424985720051</v>
      </c>
      <c r="H2658" t="b">
        <v>0</v>
      </c>
      <c r="I2658" t="b">
        <v>0</v>
      </c>
      <c r="J2658" t="b">
        <v>1</v>
      </c>
    </row>
    <row r="2659" spans="1:10" x14ac:dyDescent="0.2">
      <c r="A2659" t="s">
        <v>228</v>
      </c>
      <c r="B2659" t="str">
        <f>VLOOKUP(Table16[[#This Row],[Metabolite ID]],Table18[],2,FALSE)</f>
        <v>1-stearoyl-GPC (18:0)</v>
      </c>
      <c r="C2659" t="s">
        <v>1116</v>
      </c>
      <c r="D2659">
        <v>599</v>
      </c>
      <c r="E2659">
        <v>0.10063569933131207</v>
      </c>
      <c r="F2659">
        <v>4.9476648235317E-2</v>
      </c>
      <c r="G2659" s="6">
        <v>4.1951194367072446E-2</v>
      </c>
      <c r="H2659" t="b">
        <v>0</v>
      </c>
      <c r="I2659" t="b">
        <v>0</v>
      </c>
      <c r="J2659" t="b">
        <v>1</v>
      </c>
    </row>
    <row r="2660" spans="1:10" hidden="1" x14ac:dyDescent="0.2">
      <c r="A2660" t="s">
        <v>228</v>
      </c>
      <c r="B2660" t="str">
        <f>VLOOKUP(Table16[[#This Row],[Metabolite ID]],Table18[],2,FALSE)</f>
        <v>1-stearoyl-GPC (18:0)</v>
      </c>
      <c r="C2660" t="s">
        <v>1117</v>
      </c>
      <c r="D2660">
        <v>599</v>
      </c>
      <c r="E2660">
        <v>0.10063569933131207</v>
      </c>
      <c r="F2660">
        <v>4.7723867982073932E-2</v>
      </c>
      <c r="G2660">
        <v>3.4969799080119844E-2</v>
      </c>
      <c r="H2660" t="b">
        <v>0</v>
      </c>
      <c r="I2660" t="b">
        <v>0</v>
      </c>
      <c r="J2660" t="b">
        <v>1</v>
      </c>
    </row>
    <row r="2661" spans="1:10" hidden="1" x14ac:dyDescent="0.2">
      <c r="A2661" t="s">
        <v>228</v>
      </c>
      <c r="B2661" t="str">
        <f>VLOOKUP(Table16[[#This Row],[Metabolite ID]],Table18[],2,FALSE)</f>
        <v>1-stearoyl-GPC (18:0)</v>
      </c>
      <c r="C2661" t="s">
        <v>1118</v>
      </c>
      <c r="D2661">
        <v>599</v>
      </c>
      <c r="E2661">
        <v>0.10212914575226383</v>
      </c>
      <c r="F2661">
        <v>4.8208121143647302E-2</v>
      </c>
      <c r="G2661">
        <v>3.4132321792122264E-2</v>
      </c>
      <c r="H2661" t="b">
        <v>0</v>
      </c>
      <c r="I2661" t="b">
        <v>0</v>
      </c>
      <c r="J2661" t="b">
        <v>1</v>
      </c>
    </row>
    <row r="2662" spans="1:10" hidden="1" x14ac:dyDescent="0.2">
      <c r="A2662" t="s">
        <v>228</v>
      </c>
      <c r="B2662" t="str">
        <f>VLOOKUP(Table16[[#This Row],[Metabolite ID]],Table18[],2,FALSE)</f>
        <v>1-stearoyl-GPC (18:0)</v>
      </c>
      <c r="C2662" t="s">
        <v>1119</v>
      </c>
      <c r="D2662">
        <v>599</v>
      </c>
      <c r="E2662">
        <v>6.5028994082840241E-2</v>
      </c>
      <c r="F2662">
        <v>7.2277799567789625E-2</v>
      </c>
      <c r="G2662">
        <v>0.36827507874008092</v>
      </c>
      <c r="H2662" t="b">
        <v>0</v>
      </c>
      <c r="I2662" t="b">
        <v>0</v>
      </c>
      <c r="J2662" t="b">
        <v>1</v>
      </c>
    </row>
    <row r="2663" spans="1:10" hidden="1" x14ac:dyDescent="0.2">
      <c r="A2663" t="s">
        <v>228</v>
      </c>
      <c r="B2663" t="str">
        <f>VLOOKUP(Table16[[#This Row],[Metabolite ID]],Table18[],2,FALSE)</f>
        <v>1-stearoyl-GPC (18:0)</v>
      </c>
      <c r="C2663" t="s">
        <v>1120</v>
      </c>
      <c r="D2663">
        <v>599</v>
      </c>
      <c r="E2663">
        <v>7.0227136356808176E-2</v>
      </c>
      <c r="F2663">
        <v>7.7606753342362819E-2</v>
      </c>
      <c r="G2663">
        <v>0.36551300609962445</v>
      </c>
      <c r="H2663" t="b">
        <v>0</v>
      </c>
      <c r="I2663" t="b">
        <v>0</v>
      </c>
      <c r="J2663" t="b">
        <v>1</v>
      </c>
    </row>
    <row r="2664" spans="1:10" hidden="1" x14ac:dyDescent="0.2">
      <c r="A2664" t="s">
        <v>228</v>
      </c>
      <c r="B2664" t="str">
        <f>VLOOKUP(Table16[[#This Row],[Metabolite ID]],Table18[],2,FALSE)</f>
        <v>1-stearoyl-GPC (18:0)</v>
      </c>
      <c r="C2664" t="s">
        <v>1121</v>
      </c>
      <c r="D2664">
        <v>599</v>
      </c>
      <c r="E2664">
        <v>4.2245753973109146E-2</v>
      </c>
      <c r="F2664">
        <v>0.2880559354456339</v>
      </c>
      <c r="G2664">
        <v>0.88345127052325823</v>
      </c>
      <c r="H2664" t="b">
        <v>0</v>
      </c>
      <c r="I2664" t="b">
        <v>0</v>
      </c>
      <c r="J2664" t="b">
        <v>1</v>
      </c>
    </row>
    <row r="2665" spans="1:10" hidden="1" x14ac:dyDescent="0.2">
      <c r="A2665" t="s">
        <v>228</v>
      </c>
      <c r="B2665" t="str">
        <f>VLOOKUP(Table16[[#This Row],[Metabolite ID]],Table18[],2,FALSE)</f>
        <v>1-stearoyl-GPC (18:0)</v>
      </c>
      <c r="C2665" t="s">
        <v>1122</v>
      </c>
      <c r="D2665">
        <v>599</v>
      </c>
      <c r="E2665">
        <v>0.26365617051438495</v>
      </c>
      <c r="F2665">
        <v>0.21975312937570748</v>
      </c>
      <c r="G2665">
        <v>0.23069856958785917</v>
      </c>
      <c r="H2665" t="b">
        <v>0</v>
      </c>
      <c r="I2665" t="b">
        <v>0</v>
      </c>
      <c r="J2665" t="b">
        <v>1</v>
      </c>
    </row>
    <row r="2666" spans="1:10" hidden="1" x14ac:dyDescent="0.2">
      <c r="A2666" t="s">
        <v>228</v>
      </c>
      <c r="B2666" t="str">
        <f>VLOOKUP(Table16[[#This Row],[Metabolite ID]],Table18[],2,FALSE)</f>
        <v>1-stearoyl-GPC (18:0)</v>
      </c>
      <c r="C2666" t="s">
        <v>1123</v>
      </c>
      <c r="D2666">
        <v>599</v>
      </c>
      <c r="E2666">
        <v>5.6392479297524771E-2</v>
      </c>
      <c r="F2666">
        <v>0.13716725595730311</v>
      </c>
      <c r="G2666">
        <v>0.68113059841078571</v>
      </c>
      <c r="H2666" t="b">
        <v>0</v>
      </c>
      <c r="I2666" t="b">
        <v>0</v>
      </c>
      <c r="J2666" t="b">
        <v>1</v>
      </c>
    </row>
    <row r="2667" spans="1:10" x14ac:dyDescent="0.2">
      <c r="A2667" t="s">
        <v>363</v>
      </c>
      <c r="B2667" t="str">
        <f>VLOOKUP(Table16[[#This Row],[Metabolite ID]],Table18[],2,FALSE)</f>
        <v>glycohyocholate</v>
      </c>
      <c r="C2667" t="s">
        <v>1116</v>
      </c>
      <c r="D2667">
        <v>599</v>
      </c>
      <c r="E2667">
        <v>-0.10451577717499903</v>
      </c>
      <c r="F2667">
        <v>5.1407727660602094E-2</v>
      </c>
      <c r="G2667" s="6">
        <v>4.2044924186988221E-2</v>
      </c>
      <c r="H2667" t="b">
        <v>0</v>
      </c>
      <c r="I2667" t="b">
        <v>0</v>
      </c>
      <c r="J2667" t="b">
        <v>1</v>
      </c>
    </row>
    <row r="2668" spans="1:10" hidden="1" x14ac:dyDescent="0.2">
      <c r="A2668" t="s">
        <v>363</v>
      </c>
      <c r="B2668" t="str">
        <f>VLOOKUP(Table16[[#This Row],[Metabolite ID]],Table18[],2,FALSE)</f>
        <v>glycohyocholate</v>
      </c>
      <c r="C2668" t="s">
        <v>1117</v>
      </c>
      <c r="D2668">
        <v>599</v>
      </c>
      <c r="E2668">
        <v>-0.10451577717499903</v>
      </c>
      <c r="F2668">
        <v>4.9431681029351006E-2</v>
      </c>
      <c r="G2668">
        <v>3.4485553324001252E-2</v>
      </c>
      <c r="H2668" t="b">
        <v>0</v>
      </c>
      <c r="I2668" t="b">
        <v>0</v>
      </c>
      <c r="J2668" t="b">
        <v>1</v>
      </c>
    </row>
    <row r="2669" spans="1:10" hidden="1" x14ac:dyDescent="0.2">
      <c r="A2669" t="s">
        <v>363</v>
      </c>
      <c r="B2669" t="str">
        <f>VLOOKUP(Table16[[#This Row],[Metabolite ID]],Table18[],2,FALSE)</f>
        <v>glycohyocholate</v>
      </c>
      <c r="C2669" t="s">
        <v>1118</v>
      </c>
      <c r="D2669">
        <v>599</v>
      </c>
      <c r="E2669">
        <v>-0.10417027500357119</v>
      </c>
      <c r="F2669">
        <v>4.9932788931161168E-2</v>
      </c>
      <c r="G2669">
        <v>3.6959620390776403E-2</v>
      </c>
      <c r="H2669" t="b">
        <v>0</v>
      </c>
      <c r="I2669" t="b">
        <v>0</v>
      </c>
      <c r="J2669" t="b">
        <v>1</v>
      </c>
    </row>
    <row r="2670" spans="1:10" hidden="1" x14ac:dyDescent="0.2">
      <c r="A2670" t="s">
        <v>363</v>
      </c>
      <c r="B2670" t="str">
        <f>VLOOKUP(Table16[[#This Row],[Metabolite ID]],Table18[],2,FALSE)</f>
        <v>glycohyocholate</v>
      </c>
      <c r="C2670" t="s">
        <v>1119</v>
      </c>
      <c r="D2670">
        <v>599</v>
      </c>
      <c r="E2670">
        <v>-0.13999609374999999</v>
      </c>
      <c r="F2670">
        <v>7.5229881596812917E-2</v>
      </c>
      <c r="G2670">
        <v>6.275678449886897E-2</v>
      </c>
      <c r="H2670" t="b">
        <v>0</v>
      </c>
      <c r="I2670" t="b">
        <v>0</v>
      </c>
      <c r="J2670" t="b">
        <v>1</v>
      </c>
    </row>
    <row r="2671" spans="1:10" hidden="1" x14ac:dyDescent="0.2">
      <c r="A2671" t="s">
        <v>363</v>
      </c>
      <c r="B2671" t="str">
        <f>VLOOKUP(Table16[[#This Row],[Metabolite ID]],Table18[],2,FALSE)</f>
        <v>glycohyocholate</v>
      </c>
      <c r="C2671" t="s">
        <v>1120</v>
      </c>
      <c r="D2671">
        <v>599</v>
      </c>
      <c r="E2671">
        <v>-9.8207081892579748E-2</v>
      </c>
      <c r="F2671">
        <v>8.3457954622975242E-2</v>
      </c>
      <c r="G2671">
        <v>0.23930518928833333</v>
      </c>
      <c r="H2671" t="b">
        <v>0</v>
      </c>
      <c r="I2671" t="b">
        <v>0</v>
      </c>
      <c r="J2671" t="b">
        <v>1</v>
      </c>
    </row>
    <row r="2672" spans="1:10" hidden="1" x14ac:dyDescent="0.2">
      <c r="A2672" t="s">
        <v>363</v>
      </c>
      <c r="B2672" t="str">
        <f>VLOOKUP(Table16[[#This Row],[Metabolite ID]],Table18[],2,FALSE)</f>
        <v>glycohyocholate</v>
      </c>
      <c r="C2672" t="s">
        <v>1121</v>
      </c>
      <c r="D2672">
        <v>599</v>
      </c>
      <c r="E2672">
        <v>-0.17750328833010531</v>
      </c>
      <c r="F2672">
        <v>0.29243812752237808</v>
      </c>
      <c r="G2672">
        <v>0.54409639470765137</v>
      </c>
      <c r="H2672" t="b">
        <v>0</v>
      </c>
      <c r="I2672" t="b">
        <v>0</v>
      </c>
      <c r="J2672" t="b">
        <v>1</v>
      </c>
    </row>
    <row r="2673" spans="1:10" hidden="1" x14ac:dyDescent="0.2">
      <c r="A2673" t="s">
        <v>363</v>
      </c>
      <c r="B2673" t="str">
        <f>VLOOKUP(Table16[[#This Row],[Metabolite ID]],Table18[],2,FALSE)</f>
        <v>glycohyocholate</v>
      </c>
      <c r="C2673" t="s">
        <v>1122</v>
      </c>
      <c r="D2673">
        <v>599</v>
      </c>
      <c r="E2673">
        <v>-8.0282263653354669E-2</v>
      </c>
      <c r="F2673">
        <v>0.21267259506162473</v>
      </c>
      <c r="G2673">
        <v>0.70594173358772916</v>
      </c>
      <c r="H2673" t="b">
        <v>0</v>
      </c>
      <c r="I2673" t="b">
        <v>0</v>
      </c>
      <c r="J2673" t="b">
        <v>1</v>
      </c>
    </row>
    <row r="2674" spans="1:10" hidden="1" x14ac:dyDescent="0.2">
      <c r="A2674" t="s">
        <v>363</v>
      </c>
      <c r="B2674" t="str">
        <f>VLOOKUP(Table16[[#This Row],[Metabolite ID]],Table18[],2,FALSE)</f>
        <v>glycohyocholate</v>
      </c>
      <c r="C2674" t="s">
        <v>1123</v>
      </c>
      <c r="D2674">
        <v>599</v>
      </c>
      <c r="E2674">
        <v>-3.9438588488296802E-2</v>
      </c>
      <c r="F2674">
        <v>0.14240280461261995</v>
      </c>
      <c r="G2674">
        <v>0.78191365186238349</v>
      </c>
      <c r="H2674" t="b">
        <v>0</v>
      </c>
      <c r="I2674" t="b">
        <v>0</v>
      </c>
      <c r="J2674" t="b">
        <v>1</v>
      </c>
    </row>
    <row r="2675" spans="1:10" x14ac:dyDescent="0.2">
      <c r="A2675" t="s">
        <v>819</v>
      </c>
      <c r="B2675" t="str">
        <f>VLOOKUP(Table16[[#This Row],[Metabolite ID]],Table18[],2,FALSE)</f>
        <v>Polyunsaturated fatty acids</v>
      </c>
      <c r="C2675" t="s">
        <v>1116</v>
      </c>
      <c r="D2675">
        <v>599</v>
      </c>
      <c r="E2675">
        <v>6.0027595461895594E-2</v>
      </c>
      <c r="F2675">
        <v>2.9615141612608885E-2</v>
      </c>
      <c r="G2675" s="6">
        <v>4.2670343970085331E-2</v>
      </c>
      <c r="H2675" t="b">
        <v>0</v>
      </c>
      <c r="I2675" t="b">
        <v>0</v>
      </c>
      <c r="J2675" t="b">
        <v>1</v>
      </c>
    </row>
    <row r="2676" spans="1:10" hidden="1" x14ac:dyDescent="0.2">
      <c r="A2676" t="s">
        <v>819</v>
      </c>
      <c r="B2676" t="str">
        <f>VLOOKUP(Table16[[#This Row],[Metabolite ID]],Table18[],2,FALSE)</f>
        <v>Polyunsaturated fatty acids</v>
      </c>
      <c r="C2676" t="s">
        <v>1117</v>
      </c>
      <c r="D2676">
        <v>599</v>
      </c>
      <c r="E2676">
        <v>6.0027595461895594E-2</v>
      </c>
      <c r="F2676">
        <v>2.1770056458267868E-2</v>
      </c>
      <c r="G2676">
        <v>5.8272512604380239E-3</v>
      </c>
      <c r="H2676" t="b">
        <v>0</v>
      </c>
      <c r="I2676" t="b">
        <v>0</v>
      </c>
      <c r="J2676" t="b">
        <v>1</v>
      </c>
    </row>
    <row r="2677" spans="1:10" hidden="1" x14ac:dyDescent="0.2">
      <c r="A2677" t="s">
        <v>819</v>
      </c>
      <c r="B2677" t="str">
        <f>VLOOKUP(Table16[[#This Row],[Metabolite ID]],Table18[],2,FALSE)</f>
        <v>Polyunsaturated fatty acids</v>
      </c>
      <c r="C2677" t="s">
        <v>1118</v>
      </c>
      <c r="D2677">
        <v>599</v>
      </c>
      <c r="E2677">
        <v>6.0289791786408628E-2</v>
      </c>
      <c r="F2677">
        <v>2.2171108184517178E-2</v>
      </c>
      <c r="G2677">
        <v>6.5421160346290771E-3</v>
      </c>
      <c r="H2677" t="b">
        <v>0</v>
      </c>
      <c r="I2677" t="b">
        <v>0</v>
      </c>
      <c r="J2677" t="b">
        <v>1</v>
      </c>
    </row>
    <row r="2678" spans="1:10" hidden="1" x14ac:dyDescent="0.2">
      <c r="A2678" t="s">
        <v>819</v>
      </c>
      <c r="B2678" t="str">
        <f>VLOOKUP(Table16[[#This Row],[Metabolite ID]],Table18[],2,FALSE)</f>
        <v>Polyunsaturated fatty acids</v>
      </c>
      <c r="C2678" t="s">
        <v>1119</v>
      </c>
      <c r="D2678">
        <v>599</v>
      </c>
      <c r="E2678">
        <v>6.4810126582278471E-2</v>
      </c>
      <c r="F2678">
        <v>3.2635463132881994E-2</v>
      </c>
      <c r="G2678">
        <v>4.7046605541020046E-2</v>
      </c>
      <c r="H2678" t="b">
        <v>0</v>
      </c>
      <c r="I2678" t="b">
        <v>0</v>
      </c>
      <c r="J2678" t="b">
        <v>1</v>
      </c>
    </row>
    <row r="2679" spans="1:10" hidden="1" x14ac:dyDescent="0.2">
      <c r="A2679" t="s">
        <v>819</v>
      </c>
      <c r="B2679" t="str">
        <f>VLOOKUP(Table16[[#This Row],[Metabolite ID]],Table18[],2,FALSE)</f>
        <v>Polyunsaturated fatty acids</v>
      </c>
      <c r="C2679" t="s">
        <v>1120</v>
      </c>
      <c r="D2679">
        <v>599</v>
      </c>
      <c r="E2679">
        <v>0.10192499243707479</v>
      </c>
      <c r="F2679">
        <v>3.9074960519227042E-2</v>
      </c>
      <c r="G2679">
        <v>9.0953898918897901E-3</v>
      </c>
      <c r="H2679" t="b">
        <v>0</v>
      </c>
      <c r="I2679" t="b">
        <v>0</v>
      </c>
      <c r="J2679" t="b">
        <v>1</v>
      </c>
    </row>
    <row r="2680" spans="1:10" hidden="1" x14ac:dyDescent="0.2">
      <c r="A2680" t="s">
        <v>819</v>
      </c>
      <c r="B2680" t="str">
        <f>VLOOKUP(Table16[[#This Row],[Metabolite ID]],Table18[],2,FALSE)</f>
        <v>Polyunsaturated fatty acids</v>
      </c>
      <c r="C2680" t="s">
        <v>1121</v>
      </c>
      <c r="D2680">
        <v>599</v>
      </c>
      <c r="E2680">
        <v>1.1131708897054615E-2</v>
      </c>
      <c r="F2680">
        <v>0.1254991416643039</v>
      </c>
      <c r="G2680">
        <v>0.92935044034880498</v>
      </c>
      <c r="H2680" t="b">
        <v>0</v>
      </c>
      <c r="I2680" t="b">
        <v>0</v>
      </c>
      <c r="J2680" t="b">
        <v>1</v>
      </c>
    </row>
    <row r="2681" spans="1:10" hidden="1" x14ac:dyDescent="0.2">
      <c r="A2681" t="s">
        <v>819</v>
      </c>
      <c r="B2681" t="str">
        <f>VLOOKUP(Table16[[#This Row],[Metabolite ID]],Table18[],2,FALSE)</f>
        <v>Polyunsaturated fatty acids</v>
      </c>
      <c r="C2681" t="s">
        <v>1122</v>
      </c>
      <c r="D2681">
        <v>599</v>
      </c>
      <c r="E2681">
        <v>9.5757802235766576E-2</v>
      </c>
      <c r="F2681">
        <v>7.1260494844949035E-2</v>
      </c>
      <c r="G2681">
        <v>0.17953200916323478</v>
      </c>
      <c r="H2681" t="b">
        <v>0</v>
      </c>
      <c r="I2681" t="b">
        <v>0</v>
      </c>
      <c r="J2681" t="b">
        <v>1</v>
      </c>
    </row>
    <row r="2682" spans="1:10" hidden="1" x14ac:dyDescent="0.2">
      <c r="A2682" t="s">
        <v>819</v>
      </c>
      <c r="B2682" t="str">
        <f>VLOOKUP(Table16[[#This Row],[Metabolite ID]],Table18[],2,FALSE)</f>
        <v>Polyunsaturated fatty acids</v>
      </c>
      <c r="C2682" t="s">
        <v>1123</v>
      </c>
      <c r="D2682">
        <v>599</v>
      </c>
      <c r="E2682">
        <v>4.3717189181805852E-2</v>
      </c>
      <c r="F2682">
        <v>8.2112672477048232E-2</v>
      </c>
      <c r="G2682">
        <v>0.59464368134728351</v>
      </c>
      <c r="H2682" t="b">
        <v>0</v>
      </c>
      <c r="I2682" t="b">
        <v>0</v>
      </c>
      <c r="J2682" t="b">
        <v>1</v>
      </c>
    </row>
    <row r="2683" spans="1:10" x14ac:dyDescent="0.2">
      <c r="A2683" t="s">
        <v>785</v>
      </c>
      <c r="B2683" t="str">
        <f>VLOOKUP(Table16[[#This Row],[Metabolite ID]],Table18[],2,FALSE)</f>
        <v>Concentration of large LDL particles</v>
      </c>
      <c r="C2683" t="s">
        <v>1116</v>
      </c>
      <c r="D2683">
        <v>599</v>
      </c>
      <c r="E2683">
        <v>6.9727949776421841E-2</v>
      </c>
      <c r="F2683">
        <v>3.4454097108127725E-2</v>
      </c>
      <c r="G2683" s="6">
        <v>4.2991486951791176E-2</v>
      </c>
      <c r="H2683" t="b">
        <v>0</v>
      </c>
      <c r="I2683" t="b">
        <v>0</v>
      </c>
      <c r="J2683" t="b">
        <v>1</v>
      </c>
    </row>
    <row r="2684" spans="1:10" hidden="1" x14ac:dyDescent="0.2">
      <c r="A2684" t="s">
        <v>785</v>
      </c>
      <c r="B2684" t="str">
        <f>VLOOKUP(Table16[[#This Row],[Metabolite ID]],Table18[],2,FALSE)</f>
        <v>Concentration of large LDL particles</v>
      </c>
      <c r="C2684" t="s">
        <v>1117</v>
      </c>
      <c r="D2684">
        <v>599</v>
      </c>
      <c r="E2684">
        <v>6.9727949776421841E-2</v>
      </c>
      <c r="F2684">
        <v>2.1654198600628817E-2</v>
      </c>
      <c r="G2684">
        <v>1.2816106396744905E-3</v>
      </c>
      <c r="H2684" t="b">
        <v>0</v>
      </c>
      <c r="I2684" t="b">
        <v>0</v>
      </c>
      <c r="J2684" t="b">
        <v>1</v>
      </c>
    </row>
    <row r="2685" spans="1:10" hidden="1" x14ac:dyDescent="0.2">
      <c r="A2685" t="s">
        <v>785</v>
      </c>
      <c r="B2685" t="str">
        <f>VLOOKUP(Table16[[#This Row],[Metabolite ID]],Table18[],2,FALSE)</f>
        <v>Concentration of large LDL particles</v>
      </c>
      <c r="C2685" t="s">
        <v>1118</v>
      </c>
      <c r="D2685">
        <v>599</v>
      </c>
      <c r="E2685">
        <v>7.0677287894240284E-2</v>
      </c>
      <c r="F2685">
        <v>2.2225545683065544E-2</v>
      </c>
      <c r="G2685">
        <v>1.4727384900960528E-3</v>
      </c>
      <c r="H2685" t="b">
        <v>0</v>
      </c>
      <c r="I2685" t="b">
        <v>0</v>
      </c>
      <c r="J2685" t="b">
        <v>1</v>
      </c>
    </row>
    <row r="2686" spans="1:10" hidden="1" x14ac:dyDescent="0.2">
      <c r="A2686" t="s">
        <v>785</v>
      </c>
      <c r="B2686" t="str">
        <f>VLOOKUP(Table16[[#This Row],[Metabolite ID]],Table18[],2,FALSE)</f>
        <v>Concentration of large LDL particles</v>
      </c>
      <c r="C2686" t="s">
        <v>1119</v>
      </c>
      <c r="D2686">
        <v>599</v>
      </c>
      <c r="E2686">
        <v>0.1173</v>
      </c>
      <c r="F2686">
        <v>3.4203787199890943E-2</v>
      </c>
      <c r="G2686">
        <v>6.0481745568150501E-4</v>
      </c>
      <c r="H2686" t="b">
        <v>0</v>
      </c>
      <c r="I2686" t="b">
        <v>0</v>
      </c>
      <c r="J2686" t="b">
        <v>1</v>
      </c>
    </row>
    <row r="2687" spans="1:10" hidden="1" x14ac:dyDescent="0.2">
      <c r="A2687" t="s">
        <v>785</v>
      </c>
      <c r="B2687" t="str">
        <f>VLOOKUP(Table16[[#This Row],[Metabolite ID]],Table18[],2,FALSE)</f>
        <v>Concentration of large LDL particles</v>
      </c>
      <c r="C2687" t="s">
        <v>1120</v>
      </c>
      <c r="D2687">
        <v>599</v>
      </c>
      <c r="E2687">
        <v>8.6790358340264759E-2</v>
      </c>
      <c r="F2687">
        <v>3.8041368101512443E-2</v>
      </c>
      <c r="G2687">
        <v>2.2520466215305745E-2</v>
      </c>
      <c r="H2687" t="b">
        <v>0</v>
      </c>
      <c r="I2687" t="b">
        <v>0</v>
      </c>
      <c r="J2687" t="b">
        <v>1</v>
      </c>
    </row>
    <row r="2688" spans="1:10" hidden="1" x14ac:dyDescent="0.2">
      <c r="A2688" t="s">
        <v>785</v>
      </c>
      <c r="B2688" t="str">
        <f>VLOOKUP(Table16[[#This Row],[Metabolite ID]],Table18[],2,FALSE)</f>
        <v>Concentration of large LDL particles</v>
      </c>
      <c r="C2688" t="s">
        <v>1121</v>
      </c>
      <c r="D2688">
        <v>599</v>
      </c>
      <c r="E2688">
        <v>0.17482429582791514</v>
      </c>
      <c r="F2688">
        <v>0.12674188715265389</v>
      </c>
      <c r="G2688">
        <v>0.1682954875333722</v>
      </c>
      <c r="H2688" t="b">
        <v>0</v>
      </c>
      <c r="I2688" t="b">
        <v>0</v>
      </c>
      <c r="J2688" t="b">
        <v>1</v>
      </c>
    </row>
    <row r="2689" spans="1:10" hidden="1" x14ac:dyDescent="0.2">
      <c r="A2689" t="s">
        <v>785</v>
      </c>
      <c r="B2689" t="str">
        <f>VLOOKUP(Table16[[#This Row],[Metabolite ID]],Table18[],2,FALSE)</f>
        <v>Concentration of large LDL particles</v>
      </c>
      <c r="C2689" t="s">
        <v>1122</v>
      </c>
      <c r="D2689">
        <v>599</v>
      </c>
      <c r="E2689">
        <v>0.15405202391775763</v>
      </c>
      <c r="F2689">
        <v>8.2801857797379974E-2</v>
      </c>
      <c r="G2689">
        <v>6.3306895690190837E-2</v>
      </c>
      <c r="H2689" t="b">
        <v>0</v>
      </c>
      <c r="I2689" t="b">
        <v>0</v>
      </c>
      <c r="J2689" t="b">
        <v>1</v>
      </c>
    </row>
    <row r="2690" spans="1:10" hidden="1" x14ac:dyDescent="0.2">
      <c r="A2690" t="s">
        <v>785</v>
      </c>
      <c r="B2690" t="str">
        <f>VLOOKUP(Table16[[#This Row],[Metabolite ID]],Table18[],2,FALSE)</f>
        <v>Concentration of large LDL particles</v>
      </c>
      <c r="C2690" t="s">
        <v>1123</v>
      </c>
      <c r="D2690">
        <v>599</v>
      </c>
      <c r="E2690">
        <v>-9.4314248985178317E-2</v>
      </c>
      <c r="F2690">
        <v>9.5278332545947003E-2</v>
      </c>
      <c r="G2690">
        <v>0.32263311551560925</v>
      </c>
      <c r="H2690" t="b">
        <v>0</v>
      </c>
      <c r="I2690" t="b">
        <v>0</v>
      </c>
      <c r="J2690" t="b">
        <v>1</v>
      </c>
    </row>
    <row r="2691" spans="1:10" x14ac:dyDescent="0.2">
      <c r="A2691" t="s">
        <v>156</v>
      </c>
      <c r="B2691" t="str">
        <f>VLOOKUP(Table16[[#This Row],[Metabolite ID]],Table18[],2,FALSE)</f>
        <v>O-acetylhomoserine</v>
      </c>
      <c r="C2691" t="s">
        <v>1116</v>
      </c>
      <c r="D2691">
        <v>599</v>
      </c>
      <c r="E2691">
        <v>-0.1080804194406071</v>
      </c>
      <c r="F2691">
        <v>5.3440870818317443E-2</v>
      </c>
      <c r="G2691" s="6">
        <v>4.3131950205594835E-2</v>
      </c>
      <c r="H2691" t="b">
        <v>0</v>
      </c>
      <c r="I2691" t="b">
        <v>0</v>
      </c>
      <c r="J2691" t="b">
        <v>1</v>
      </c>
    </row>
    <row r="2692" spans="1:10" hidden="1" x14ac:dyDescent="0.2">
      <c r="A2692" t="s">
        <v>156</v>
      </c>
      <c r="B2692" t="str">
        <f>VLOOKUP(Table16[[#This Row],[Metabolite ID]],Table18[],2,FALSE)</f>
        <v>O-acetylhomoserine</v>
      </c>
      <c r="C2692" t="s">
        <v>1117</v>
      </c>
      <c r="D2692">
        <v>599</v>
      </c>
      <c r="E2692">
        <v>-0.1080804194406071</v>
      </c>
      <c r="F2692">
        <v>5.2593318380415019E-2</v>
      </c>
      <c r="G2692">
        <v>3.9876892472927465E-2</v>
      </c>
      <c r="H2692" t="b">
        <v>0</v>
      </c>
      <c r="I2692" t="b">
        <v>0</v>
      </c>
      <c r="J2692" t="b">
        <v>1</v>
      </c>
    </row>
    <row r="2693" spans="1:10" hidden="1" x14ac:dyDescent="0.2">
      <c r="A2693" t="s">
        <v>156</v>
      </c>
      <c r="B2693" t="str">
        <f>VLOOKUP(Table16[[#This Row],[Metabolite ID]],Table18[],2,FALSE)</f>
        <v>O-acetylhomoserine</v>
      </c>
      <c r="C2693" t="s">
        <v>1118</v>
      </c>
      <c r="D2693">
        <v>599</v>
      </c>
      <c r="E2693">
        <v>-0.1071108730500117</v>
      </c>
      <c r="F2693">
        <v>5.309847927227012E-2</v>
      </c>
      <c r="G2693">
        <v>4.3673426774780408E-2</v>
      </c>
      <c r="H2693" t="b">
        <v>0</v>
      </c>
      <c r="I2693" t="b">
        <v>0</v>
      </c>
      <c r="J2693" t="b">
        <v>1</v>
      </c>
    </row>
    <row r="2694" spans="1:10" hidden="1" x14ac:dyDescent="0.2">
      <c r="A2694" t="s">
        <v>156</v>
      </c>
      <c r="B2694" t="str">
        <f>VLOOKUP(Table16[[#This Row],[Metabolite ID]],Table18[],2,FALSE)</f>
        <v>O-acetylhomoserine</v>
      </c>
      <c r="C2694" t="s">
        <v>1119</v>
      </c>
      <c r="D2694">
        <v>599</v>
      </c>
      <c r="E2694">
        <v>-0.15727218045112784</v>
      </c>
      <c r="F2694">
        <v>7.9492714173857462E-2</v>
      </c>
      <c r="G2694">
        <v>4.787821897382917E-2</v>
      </c>
      <c r="H2694" t="b">
        <v>0</v>
      </c>
      <c r="I2694" t="b">
        <v>0</v>
      </c>
      <c r="J2694" t="b">
        <v>1</v>
      </c>
    </row>
    <row r="2695" spans="1:10" hidden="1" x14ac:dyDescent="0.2">
      <c r="A2695" t="s">
        <v>156</v>
      </c>
      <c r="B2695" t="str">
        <f>VLOOKUP(Table16[[#This Row],[Metabolite ID]],Table18[],2,FALSE)</f>
        <v>O-acetylhomoserine</v>
      </c>
      <c r="C2695" t="s">
        <v>1120</v>
      </c>
      <c r="D2695">
        <v>599</v>
      </c>
      <c r="E2695">
        <v>-0.13654499987618726</v>
      </c>
      <c r="F2695">
        <v>9.0766799916789931E-2</v>
      </c>
      <c r="G2695">
        <v>0.13249137207901893</v>
      </c>
      <c r="H2695" t="b">
        <v>0</v>
      </c>
      <c r="I2695" t="b">
        <v>0</v>
      </c>
      <c r="J2695" t="b">
        <v>1</v>
      </c>
    </row>
    <row r="2696" spans="1:10" hidden="1" x14ac:dyDescent="0.2">
      <c r="A2696" t="s">
        <v>156</v>
      </c>
      <c r="B2696" t="str">
        <f>VLOOKUP(Table16[[#This Row],[Metabolite ID]],Table18[],2,FALSE)</f>
        <v>O-acetylhomoserine</v>
      </c>
      <c r="C2696" t="s">
        <v>1121</v>
      </c>
      <c r="D2696">
        <v>599</v>
      </c>
      <c r="E2696">
        <v>-0.43252683685620852</v>
      </c>
      <c r="F2696">
        <v>0.30008858993953674</v>
      </c>
      <c r="G2696">
        <v>0.15001476408375244</v>
      </c>
      <c r="H2696" t="b">
        <v>0</v>
      </c>
      <c r="I2696" t="b">
        <v>0</v>
      </c>
      <c r="J2696" t="b">
        <v>1</v>
      </c>
    </row>
    <row r="2697" spans="1:10" hidden="1" x14ac:dyDescent="0.2">
      <c r="A2697" t="s">
        <v>156</v>
      </c>
      <c r="B2697" t="str">
        <f>VLOOKUP(Table16[[#This Row],[Metabolite ID]],Table18[],2,FALSE)</f>
        <v>O-acetylhomoserine</v>
      </c>
      <c r="C2697" t="s">
        <v>1122</v>
      </c>
      <c r="D2697">
        <v>599</v>
      </c>
      <c r="E2697">
        <v>-0.24618541802651439</v>
      </c>
      <c r="F2697">
        <v>0.19978169817962477</v>
      </c>
      <c r="G2697">
        <v>0.21833172613127713</v>
      </c>
      <c r="H2697" t="b">
        <v>0</v>
      </c>
      <c r="I2697" t="b">
        <v>0</v>
      </c>
      <c r="J2697" t="b">
        <v>1</v>
      </c>
    </row>
    <row r="2698" spans="1:10" hidden="1" x14ac:dyDescent="0.2">
      <c r="A2698" t="s">
        <v>156</v>
      </c>
      <c r="B2698" t="str">
        <f>VLOOKUP(Table16[[#This Row],[Metabolite ID]],Table18[],2,FALSE)</f>
        <v>O-acetylhomoserine</v>
      </c>
      <c r="C2698" t="s">
        <v>1123</v>
      </c>
      <c r="D2698">
        <v>599</v>
      </c>
      <c r="E2698">
        <v>-3.9109435225698271E-2</v>
      </c>
      <c r="F2698">
        <v>0.14807179424468483</v>
      </c>
      <c r="G2698">
        <v>0.79177489339452556</v>
      </c>
      <c r="H2698" t="b">
        <v>0</v>
      </c>
      <c r="I2698" t="b">
        <v>0</v>
      </c>
      <c r="J2698" t="b">
        <v>1</v>
      </c>
    </row>
    <row r="2699" spans="1:10" x14ac:dyDescent="0.2">
      <c r="A2699" t="s">
        <v>570</v>
      </c>
      <c r="B2699" t="str">
        <f>VLOOKUP(Table16[[#This Row],[Metabolite ID]],Table18[],2,FALSE)</f>
        <v>X - 17337</v>
      </c>
      <c r="C2699" t="s">
        <v>1116</v>
      </c>
      <c r="D2699">
        <v>599</v>
      </c>
      <c r="E2699">
        <v>9.9612439922970863E-2</v>
      </c>
      <c r="F2699">
        <v>4.9334716527035215E-2</v>
      </c>
      <c r="G2699" s="6">
        <v>4.3475323420629812E-2</v>
      </c>
      <c r="H2699" t="b">
        <v>0</v>
      </c>
      <c r="I2699" t="b">
        <v>0</v>
      </c>
      <c r="J2699" t="b">
        <v>1</v>
      </c>
    </row>
    <row r="2700" spans="1:10" hidden="1" x14ac:dyDescent="0.2">
      <c r="A2700" t="s">
        <v>570</v>
      </c>
      <c r="B2700" t="str">
        <f>VLOOKUP(Table16[[#This Row],[Metabolite ID]],Table18[],2,FALSE)</f>
        <v>X - 17337</v>
      </c>
      <c r="C2700" t="s">
        <v>1117</v>
      </c>
      <c r="D2700">
        <v>599</v>
      </c>
      <c r="E2700">
        <v>9.9612439922970863E-2</v>
      </c>
      <c r="F2700">
        <v>4.7896958930118305E-2</v>
      </c>
      <c r="G2700">
        <v>3.7550884367277694E-2</v>
      </c>
      <c r="H2700" t="b">
        <v>0</v>
      </c>
      <c r="I2700" t="b">
        <v>0</v>
      </c>
      <c r="J2700" t="b">
        <v>1</v>
      </c>
    </row>
    <row r="2701" spans="1:10" hidden="1" x14ac:dyDescent="0.2">
      <c r="A2701" t="s">
        <v>570</v>
      </c>
      <c r="B2701" t="str">
        <f>VLOOKUP(Table16[[#This Row],[Metabolite ID]],Table18[],2,FALSE)</f>
        <v>X - 17337</v>
      </c>
      <c r="C2701" t="s">
        <v>1118</v>
      </c>
      <c r="D2701">
        <v>599</v>
      </c>
      <c r="E2701">
        <v>0.10124610335474894</v>
      </c>
      <c r="F2701">
        <v>4.837914303470868E-2</v>
      </c>
      <c r="G2701">
        <v>3.6370274077608393E-2</v>
      </c>
      <c r="H2701" t="b">
        <v>0</v>
      </c>
      <c r="I2701" t="b">
        <v>0</v>
      </c>
      <c r="J2701" t="b">
        <v>1</v>
      </c>
    </row>
    <row r="2702" spans="1:10" hidden="1" x14ac:dyDescent="0.2">
      <c r="A2702" t="s">
        <v>570</v>
      </c>
      <c r="B2702" t="str">
        <f>VLOOKUP(Table16[[#This Row],[Metabolite ID]],Table18[],2,FALSE)</f>
        <v>X - 17337</v>
      </c>
      <c r="C2702" t="s">
        <v>1119</v>
      </c>
      <c r="D2702">
        <v>599</v>
      </c>
      <c r="E2702">
        <v>3.6354812030075193E-2</v>
      </c>
      <c r="F2702">
        <v>7.0857989793315701E-2</v>
      </c>
      <c r="G2702">
        <v>0.60790528574220204</v>
      </c>
      <c r="H2702" t="b">
        <v>0</v>
      </c>
      <c r="I2702" t="b">
        <v>0</v>
      </c>
      <c r="J2702" t="b">
        <v>1</v>
      </c>
    </row>
    <row r="2703" spans="1:10" hidden="1" x14ac:dyDescent="0.2">
      <c r="A2703" t="s">
        <v>570</v>
      </c>
      <c r="B2703" t="str">
        <f>VLOOKUP(Table16[[#This Row],[Metabolite ID]],Table18[],2,FALSE)</f>
        <v>X - 17337</v>
      </c>
      <c r="C2703" t="s">
        <v>1120</v>
      </c>
      <c r="D2703">
        <v>599</v>
      </c>
      <c r="E2703">
        <v>6.7804722784388399E-2</v>
      </c>
      <c r="F2703">
        <v>7.949961600200528E-2</v>
      </c>
      <c r="G2703">
        <v>0.39371824770596453</v>
      </c>
      <c r="H2703" t="b">
        <v>0</v>
      </c>
      <c r="I2703" t="b">
        <v>0</v>
      </c>
      <c r="J2703" t="b">
        <v>1</v>
      </c>
    </row>
    <row r="2704" spans="1:10" hidden="1" x14ac:dyDescent="0.2">
      <c r="A2704" t="s">
        <v>570</v>
      </c>
      <c r="B2704" t="str">
        <f>VLOOKUP(Table16[[#This Row],[Metabolite ID]],Table18[],2,FALSE)</f>
        <v>X - 17337</v>
      </c>
      <c r="C2704" t="s">
        <v>1121</v>
      </c>
      <c r="D2704">
        <v>599</v>
      </c>
      <c r="E2704">
        <v>-3.1886888426730486E-2</v>
      </c>
      <c r="F2704">
        <v>0.27398388477037361</v>
      </c>
      <c r="G2704">
        <v>0.90738859575747211</v>
      </c>
      <c r="H2704" t="b">
        <v>0</v>
      </c>
      <c r="I2704" t="b">
        <v>0</v>
      </c>
      <c r="J2704" t="b">
        <v>1</v>
      </c>
    </row>
    <row r="2705" spans="1:10" hidden="1" x14ac:dyDescent="0.2">
      <c r="A2705" t="s">
        <v>570</v>
      </c>
      <c r="B2705" t="str">
        <f>VLOOKUP(Table16[[#This Row],[Metabolite ID]],Table18[],2,FALSE)</f>
        <v>X - 17337</v>
      </c>
      <c r="C2705" t="s">
        <v>1122</v>
      </c>
      <c r="D2705">
        <v>599</v>
      </c>
      <c r="E2705">
        <v>-3.1886888426730486E-2</v>
      </c>
      <c r="F2705">
        <v>0.20382470117392215</v>
      </c>
      <c r="G2705">
        <v>0.87573687392537414</v>
      </c>
      <c r="H2705" t="b">
        <v>0</v>
      </c>
      <c r="I2705" t="b">
        <v>0</v>
      </c>
      <c r="J2705" t="b">
        <v>1</v>
      </c>
    </row>
    <row r="2706" spans="1:10" hidden="1" x14ac:dyDescent="0.2">
      <c r="A2706" t="s">
        <v>570</v>
      </c>
      <c r="B2706" t="str">
        <f>VLOOKUP(Table16[[#This Row],[Metabolite ID]],Table18[],2,FALSE)</f>
        <v>X - 17337</v>
      </c>
      <c r="C2706" t="s">
        <v>1123</v>
      </c>
      <c r="D2706">
        <v>599</v>
      </c>
      <c r="E2706">
        <v>0.11939565952303575</v>
      </c>
      <c r="F2706">
        <v>0.13678245771847594</v>
      </c>
      <c r="G2706">
        <v>0.3830754953309099</v>
      </c>
      <c r="H2706" t="b">
        <v>0</v>
      </c>
      <c r="I2706" t="b">
        <v>0</v>
      </c>
      <c r="J2706" t="b">
        <v>1</v>
      </c>
    </row>
    <row r="2707" spans="1:10" x14ac:dyDescent="0.2">
      <c r="A2707" t="s">
        <v>35</v>
      </c>
      <c r="B2707" t="str">
        <f>VLOOKUP(Table16[[#This Row],[Metabolite ID]],Table18[],2,FALSE)</f>
        <v>nicotinamide</v>
      </c>
      <c r="C2707" t="s">
        <v>1116</v>
      </c>
      <c r="D2707">
        <v>599</v>
      </c>
      <c r="E2707">
        <v>9.849716887238788E-2</v>
      </c>
      <c r="F2707">
        <v>4.8837458043578738E-2</v>
      </c>
      <c r="G2707" s="6">
        <v>4.3712576553516375E-2</v>
      </c>
      <c r="H2707" t="b">
        <v>0</v>
      </c>
      <c r="I2707" t="b">
        <v>0</v>
      </c>
      <c r="J2707" t="b">
        <v>1</v>
      </c>
    </row>
    <row r="2708" spans="1:10" hidden="1" x14ac:dyDescent="0.2">
      <c r="A2708" t="s">
        <v>35</v>
      </c>
      <c r="B2708" t="str">
        <f>VLOOKUP(Table16[[#This Row],[Metabolite ID]],Table18[],2,FALSE)</f>
        <v>nicotinamide</v>
      </c>
      <c r="C2708" t="s">
        <v>1117</v>
      </c>
      <c r="D2708">
        <v>599</v>
      </c>
      <c r="E2708">
        <v>9.849716887238788E-2</v>
      </c>
      <c r="F2708">
        <v>4.8003502916058371E-2</v>
      </c>
      <c r="G2708">
        <v>4.0181849858913161E-2</v>
      </c>
      <c r="H2708" t="b">
        <v>0</v>
      </c>
      <c r="I2708" t="b">
        <v>0</v>
      </c>
      <c r="J2708" t="b">
        <v>1</v>
      </c>
    </row>
    <row r="2709" spans="1:10" hidden="1" x14ac:dyDescent="0.2">
      <c r="A2709" t="s">
        <v>35</v>
      </c>
      <c r="B2709" t="str">
        <f>VLOOKUP(Table16[[#This Row],[Metabolite ID]],Table18[],2,FALSE)</f>
        <v>nicotinamide</v>
      </c>
      <c r="C2709" t="s">
        <v>1118</v>
      </c>
      <c r="D2709">
        <v>599</v>
      </c>
      <c r="E2709">
        <v>9.9970107174411904E-2</v>
      </c>
      <c r="F2709">
        <v>4.8473070968734877E-2</v>
      </c>
      <c r="G2709">
        <v>3.9171149817359877E-2</v>
      </c>
      <c r="H2709" t="b">
        <v>0</v>
      </c>
      <c r="I2709" t="b">
        <v>0</v>
      </c>
      <c r="J2709" t="b">
        <v>1</v>
      </c>
    </row>
    <row r="2710" spans="1:10" hidden="1" x14ac:dyDescent="0.2">
      <c r="A2710" t="s">
        <v>35</v>
      </c>
      <c r="B2710" t="str">
        <f>VLOOKUP(Table16[[#This Row],[Metabolite ID]],Table18[],2,FALSE)</f>
        <v>nicotinamide</v>
      </c>
      <c r="C2710" t="s">
        <v>1119</v>
      </c>
      <c r="D2710">
        <v>599</v>
      </c>
      <c r="E2710">
        <v>4.2959333333333335E-2</v>
      </c>
      <c r="F2710">
        <v>7.3762073502905409E-2</v>
      </c>
      <c r="G2710">
        <v>0.56029452691285309</v>
      </c>
      <c r="H2710" t="b">
        <v>0</v>
      </c>
      <c r="I2710" t="b">
        <v>0</v>
      </c>
      <c r="J2710" t="b">
        <v>1</v>
      </c>
    </row>
    <row r="2711" spans="1:10" hidden="1" x14ac:dyDescent="0.2">
      <c r="A2711" t="s">
        <v>35</v>
      </c>
      <c r="B2711" t="str">
        <f>VLOOKUP(Table16[[#This Row],[Metabolite ID]],Table18[],2,FALSE)</f>
        <v>nicotinamide</v>
      </c>
      <c r="C2711" t="s">
        <v>1120</v>
      </c>
      <c r="D2711">
        <v>599</v>
      </c>
      <c r="E2711">
        <v>0.14631109664172096</v>
      </c>
      <c r="F2711">
        <v>7.5582897271127505E-2</v>
      </c>
      <c r="G2711">
        <v>5.289589037553262E-2</v>
      </c>
      <c r="H2711" t="b">
        <v>0</v>
      </c>
      <c r="I2711" t="b">
        <v>0</v>
      </c>
      <c r="J2711" t="b">
        <v>1</v>
      </c>
    </row>
    <row r="2712" spans="1:10" hidden="1" x14ac:dyDescent="0.2">
      <c r="A2712" t="s">
        <v>35</v>
      </c>
      <c r="B2712" t="str">
        <f>VLOOKUP(Table16[[#This Row],[Metabolite ID]],Table18[],2,FALSE)</f>
        <v>nicotinamide</v>
      </c>
      <c r="C2712" t="s">
        <v>1121</v>
      </c>
      <c r="D2712">
        <v>599</v>
      </c>
      <c r="E2712">
        <v>-2.9925770150821762E-2</v>
      </c>
      <c r="F2712">
        <v>0.29528212665322195</v>
      </c>
      <c r="G2712">
        <v>0.91930948236741727</v>
      </c>
      <c r="H2712" t="b">
        <v>0</v>
      </c>
      <c r="I2712" t="b">
        <v>0</v>
      </c>
      <c r="J2712" t="b">
        <v>1</v>
      </c>
    </row>
    <row r="2713" spans="1:10" hidden="1" x14ac:dyDescent="0.2">
      <c r="A2713" t="s">
        <v>35</v>
      </c>
      <c r="B2713" t="str">
        <f>VLOOKUP(Table16[[#This Row],[Metabolite ID]],Table18[],2,FALSE)</f>
        <v>nicotinamide</v>
      </c>
      <c r="C2713" t="s">
        <v>1122</v>
      </c>
      <c r="D2713">
        <v>599</v>
      </c>
      <c r="E2713">
        <v>0.23225220871178198</v>
      </c>
      <c r="F2713">
        <v>0.19333606736207989</v>
      </c>
      <c r="G2713">
        <v>0.2301152437058821</v>
      </c>
      <c r="H2713" t="b">
        <v>0</v>
      </c>
      <c r="I2713" t="b">
        <v>0</v>
      </c>
      <c r="J2713" t="b">
        <v>1</v>
      </c>
    </row>
    <row r="2714" spans="1:10" hidden="1" x14ac:dyDescent="0.2">
      <c r="A2714" t="s">
        <v>35</v>
      </c>
      <c r="B2714" t="str">
        <f>VLOOKUP(Table16[[#This Row],[Metabolite ID]],Table18[],2,FALSE)</f>
        <v>nicotinamide</v>
      </c>
      <c r="C2714" t="s">
        <v>1123</v>
      </c>
      <c r="D2714">
        <v>599</v>
      </c>
      <c r="E2714">
        <v>0.34238810188451396</v>
      </c>
      <c r="F2714">
        <v>0.13502968220160488</v>
      </c>
      <c r="G2714">
        <v>1.1477798018948705E-2</v>
      </c>
      <c r="H2714" t="b">
        <v>0</v>
      </c>
      <c r="I2714" t="b">
        <v>0</v>
      </c>
      <c r="J2714" t="b">
        <v>1</v>
      </c>
    </row>
    <row r="2715" spans="1:10" x14ac:dyDescent="0.2">
      <c r="A2715" t="s">
        <v>399</v>
      </c>
      <c r="B2715" t="str">
        <f>VLOOKUP(Table16[[#This Row],[Metabolite ID]],Table18[],2,FALSE)</f>
        <v>1-arachidoyl-GPC (20:0)</v>
      </c>
      <c r="C2715" t="s">
        <v>1116</v>
      </c>
      <c r="D2715">
        <v>599</v>
      </c>
      <c r="E2715">
        <v>-0.1032377171480811</v>
      </c>
      <c r="F2715">
        <v>5.1248357416017437E-2</v>
      </c>
      <c r="G2715" s="6">
        <v>4.396136056871941E-2</v>
      </c>
      <c r="H2715" t="b">
        <v>0</v>
      </c>
      <c r="I2715" t="b">
        <v>0</v>
      </c>
      <c r="J2715" t="b">
        <v>1</v>
      </c>
    </row>
    <row r="2716" spans="1:10" hidden="1" x14ac:dyDescent="0.2">
      <c r="A2716" t="s">
        <v>399</v>
      </c>
      <c r="B2716" t="str">
        <f>VLOOKUP(Table16[[#This Row],[Metabolite ID]],Table18[],2,FALSE)</f>
        <v>1-arachidoyl-GPC (20:0)</v>
      </c>
      <c r="C2716" t="s">
        <v>1117</v>
      </c>
      <c r="D2716">
        <v>599</v>
      </c>
      <c r="E2716">
        <v>-0.1032377171480811</v>
      </c>
      <c r="F2716">
        <v>4.8196919266222139E-2</v>
      </c>
      <c r="G2716">
        <v>3.2193622145526624E-2</v>
      </c>
      <c r="H2716" t="b">
        <v>0</v>
      </c>
      <c r="I2716" t="b">
        <v>0</v>
      </c>
      <c r="J2716" t="b">
        <v>1</v>
      </c>
    </row>
    <row r="2717" spans="1:10" hidden="1" x14ac:dyDescent="0.2">
      <c r="A2717" t="s">
        <v>399</v>
      </c>
      <c r="B2717" t="str">
        <f>VLOOKUP(Table16[[#This Row],[Metabolite ID]],Table18[],2,FALSE)</f>
        <v>1-arachidoyl-GPC (20:0)</v>
      </c>
      <c r="C2717" t="s">
        <v>1118</v>
      </c>
      <c r="D2717">
        <v>599</v>
      </c>
      <c r="E2717">
        <v>-0.1029720740969669</v>
      </c>
      <c r="F2717">
        <v>4.8714662129529733E-2</v>
      </c>
      <c r="G2717">
        <v>3.4534069692446739E-2</v>
      </c>
      <c r="H2717" t="b">
        <v>0</v>
      </c>
      <c r="I2717" t="b">
        <v>0</v>
      </c>
      <c r="J2717" t="b">
        <v>1</v>
      </c>
    </row>
    <row r="2718" spans="1:10" hidden="1" x14ac:dyDescent="0.2">
      <c r="A2718" t="s">
        <v>399</v>
      </c>
      <c r="B2718" t="str">
        <f>VLOOKUP(Table16[[#This Row],[Metabolite ID]],Table18[],2,FALSE)</f>
        <v>1-arachidoyl-GPC (20:0)</v>
      </c>
      <c r="C2718" t="s">
        <v>1119</v>
      </c>
      <c r="D2718">
        <v>599</v>
      </c>
      <c r="E2718">
        <v>-7.823440366972477E-2</v>
      </c>
      <c r="F2718">
        <v>7.2124732955707344E-2</v>
      </c>
      <c r="G2718">
        <v>0.27805021211580139</v>
      </c>
      <c r="H2718" t="b">
        <v>0</v>
      </c>
      <c r="I2718" t="b">
        <v>0</v>
      </c>
      <c r="J2718" t="b">
        <v>1</v>
      </c>
    </row>
    <row r="2719" spans="1:10" hidden="1" x14ac:dyDescent="0.2">
      <c r="A2719" t="s">
        <v>399</v>
      </c>
      <c r="B2719" t="str">
        <f>VLOOKUP(Table16[[#This Row],[Metabolite ID]],Table18[],2,FALSE)</f>
        <v>1-arachidoyl-GPC (20:0)</v>
      </c>
      <c r="C2719" t="s">
        <v>1120</v>
      </c>
      <c r="D2719">
        <v>599</v>
      </c>
      <c r="E2719">
        <v>-0.15316062030768124</v>
      </c>
      <c r="F2719">
        <v>8.047553750730975E-2</v>
      </c>
      <c r="G2719">
        <v>5.7015138249778927E-2</v>
      </c>
      <c r="H2719" t="b">
        <v>0</v>
      </c>
      <c r="I2719" t="b">
        <v>0</v>
      </c>
      <c r="J2719" t="b">
        <v>1</v>
      </c>
    </row>
    <row r="2720" spans="1:10" hidden="1" x14ac:dyDescent="0.2">
      <c r="A2720" t="s">
        <v>399</v>
      </c>
      <c r="B2720" t="str">
        <f>VLOOKUP(Table16[[#This Row],[Metabolite ID]],Table18[],2,FALSE)</f>
        <v>1-arachidoyl-GPC (20:0)</v>
      </c>
      <c r="C2720" t="s">
        <v>1121</v>
      </c>
      <c r="D2720">
        <v>599</v>
      </c>
      <c r="E2720">
        <v>-0.10274138311971903</v>
      </c>
      <c r="F2720">
        <v>0.28828187093711727</v>
      </c>
      <c r="G2720">
        <v>0.72167264600027181</v>
      </c>
      <c r="H2720" t="b">
        <v>0</v>
      </c>
      <c r="I2720" t="b">
        <v>0</v>
      </c>
      <c r="J2720" t="b">
        <v>1</v>
      </c>
    </row>
    <row r="2721" spans="1:10" hidden="1" x14ac:dyDescent="0.2">
      <c r="A2721" t="s">
        <v>399</v>
      </c>
      <c r="B2721" t="str">
        <f>VLOOKUP(Table16[[#This Row],[Metabolite ID]],Table18[],2,FALSE)</f>
        <v>1-arachidoyl-GPC (20:0)</v>
      </c>
      <c r="C2721" t="s">
        <v>1122</v>
      </c>
      <c r="D2721">
        <v>599</v>
      </c>
      <c r="E2721">
        <v>-0.12279551734674055</v>
      </c>
      <c r="F2721">
        <v>0.18559885223977435</v>
      </c>
      <c r="G2721">
        <v>0.50847099915373684</v>
      </c>
      <c r="H2721" t="b">
        <v>0</v>
      </c>
      <c r="I2721" t="b">
        <v>0</v>
      </c>
      <c r="J2721" t="b">
        <v>1</v>
      </c>
    </row>
    <row r="2722" spans="1:10" hidden="1" x14ac:dyDescent="0.2">
      <c r="A2722" t="s">
        <v>399</v>
      </c>
      <c r="B2722" t="str">
        <f>VLOOKUP(Table16[[#This Row],[Metabolite ID]],Table18[],2,FALSE)</f>
        <v>1-arachidoyl-GPC (20:0)</v>
      </c>
      <c r="C2722" t="s">
        <v>1123</v>
      </c>
      <c r="D2722">
        <v>599</v>
      </c>
      <c r="E2722">
        <v>-0.23384576533306065</v>
      </c>
      <c r="F2722">
        <v>0.14196613047784373</v>
      </c>
      <c r="G2722">
        <v>0.10004438112514651</v>
      </c>
      <c r="H2722" t="b">
        <v>0</v>
      </c>
      <c r="I2722" t="b">
        <v>0</v>
      </c>
      <c r="J2722" t="b">
        <v>1</v>
      </c>
    </row>
    <row r="2723" spans="1:10" x14ac:dyDescent="0.2">
      <c r="A2723" t="s">
        <v>464</v>
      </c>
      <c r="B2723" t="str">
        <f>VLOOKUP(Table16[[#This Row],[Metabolite ID]],Table18[],2,FALSE)</f>
        <v>X - 11478</v>
      </c>
      <c r="C2723" t="s">
        <v>1116</v>
      </c>
      <c r="D2723">
        <v>599</v>
      </c>
      <c r="E2723">
        <v>9.7097416851196994E-2</v>
      </c>
      <c r="F2723">
        <v>4.8599288339507399E-2</v>
      </c>
      <c r="G2723" s="6">
        <v>4.5725497536968279E-2</v>
      </c>
      <c r="H2723" t="b">
        <v>0</v>
      </c>
      <c r="I2723" t="b">
        <v>0</v>
      </c>
      <c r="J2723" t="b">
        <v>1</v>
      </c>
    </row>
    <row r="2724" spans="1:10" hidden="1" x14ac:dyDescent="0.2">
      <c r="A2724" t="s">
        <v>464</v>
      </c>
      <c r="B2724" t="str">
        <f>VLOOKUP(Table16[[#This Row],[Metabolite ID]],Table18[],2,FALSE)</f>
        <v>X - 11478</v>
      </c>
      <c r="C2724" t="s">
        <v>1117</v>
      </c>
      <c r="D2724">
        <v>599</v>
      </c>
      <c r="E2724">
        <v>9.7097416851196994E-2</v>
      </c>
      <c r="F2724">
        <v>4.7715565786691325E-2</v>
      </c>
      <c r="G2724">
        <v>4.185880150109729E-2</v>
      </c>
      <c r="H2724" t="b">
        <v>0</v>
      </c>
      <c r="I2724" t="b">
        <v>0</v>
      </c>
      <c r="J2724" t="b">
        <v>1</v>
      </c>
    </row>
    <row r="2725" spans="1:10" hidden="1" x14ac:dyDescent="0.2">
      <c r="A2725" t="s">
        <v>464</v>
      </c>
      <c r="B2725" t="str">
        <f>VLOOKUP(Table16[[#This Row],[Metabolite ID]],Table18[],2,FALSE)</f>
        <v>X - 11478</v>
      </c>
      <c r="C2725" t="s">
        <v>1118</v>
      </c>
      <c r="D2725">
        <v>599</v>
      </c>
      <c r="E2725">
        <v>9.8634184455266727E-2</v>
      </c>
      <c r="F2725">
        <v>4.8176796765875191E-2</v>
      </c>
      <c r="G2725">
        <v>4.0624913940376296E-2</v>
      </c>
      <c r="H2725" t="b">
        <v>0</v>
      </c>
      <c r="I2725" t="b">
        <v>0</v>
      </c>
      <c r="J2725" t="b">
        <v>1</v>
      </c>
    </row>
    <row r="2726" spans="1:10" hidden="1" x14ac:dyDescent="0.2">
      <c r="A2726" t="s">
        <v>464</v>
      </c>
      <c r="B2726" t="str">
        <f>VLOOKUP(Table16[[#This Row],[Metabolite ID]],Table18[],2,FALSE)</f>
        <v>X - 11478</v>
      </c>
      <c r="C2726" t="s">
        <v>1119</v>
      </c>
      <c r="D2726">
        <v>599</v>
      </c>
      <c r="E2726">
        <v>8.893688524590164E-2</v>
      </c>
      <c r="F2726">
        <v>7.2110000543453234E-2</v>
      </c>
      <c r="G2726">
        <v>0.21744512774163269</v>
      </c>
      <c r="H2726" t="b">
        <v>0</v>
      </c>
      <c r="I2726" t="b">
        <v>0</v>
      </c>
      <c r="J2726" t="b">
        <v>1</v>
      </c>
    </row>
    <row r="2727" spans="1:10" hidden="1" x14ac:dyDescent="0.2">
      <c r="A2727" t="s">
        <v>464</v>
      </c>
      <c r="B2727" t="str">
        <f>VLOOKUP(Table16[[#This Row],[Metabolite ID]],Table18[],2,FALSE)</f>
        <v>X - 11478</v>
      </c>
      <c r="C2727" t="s">
        <v>1120</v>
      </c>
      <c r="D2727">
        <v>599</v>
      </c>
      <c r="E2727">
        <v>0.1512799218557262</v>
      </c>
      <c r="F2727">
        <v>7.7949824797511377E-2</v>
      </c>
      <c r="G2727">
        <v>5.229047758738032E-2</v>
      </c>
      <c r="H2727" t="b">
        <v>0</v>
      </c>
      <c r="I2727" t="b">
        <v>0</v>
      </c>
      <c r="J2727" t="b">
        <v>1</v>
      </c>
    </row>
    <row r="2728" spans="1:10" hidden="1" x14ac:dyDescent="0.2">
      <c r="A2728" t="s">
        <v>464</v>
      </c>
      <c r="B2728" t="str">
        <f>VLOOKUP(Table16[[#This Row],[Metabolite ID]],Table18[],2,FALSE)</f>
        <v>X - 11478</v>
      </c>
      <c r="C2728" t="s">
        <v>1121</v>
      </c>
      <c r="D2728">
        <v>599</v>
      </c>
      <c r="E2728">
        <v>0.34491043562469503</v>
      </c>
      <c r="F2728">
        <v>0.24516008404885836</v>
      </c>
      <c r="G2728">
        <v>0.1599829277924836</v>
      </c>
      <c r="H2728" t="b">
        <v>0</v>
      </c>
      <c r="I2728" t="b">
        <v>0</v>
      </c>
      <c r="J2728" t="b">
        <v>1</v>
      </c>
    </row>
    <row r="2729" spans="1:10" hidden="1" x14ac:dyDescent="0.2">
      <c r="A2729" t="s">
        <v>464</v>
      </c>
      <c r="B2729" t="str">
        <f>VLOOKUP(Table16[[#This Row],[Metabolite ID]],Table18[],2,FALSE)</f>
        <v>X - 11478</v>
      </c>
      <c r="C2729" t="s">
        <v>1122</v>
      </c>
      <c r="D2729">
        <v>599</v>
      </c>
      <c r="E2729">
        <v>0.21564823415489709</v>
      </c>
      <c r="F2729">
        <v>0.15528337706881776</v>
      </c>
      <c r="G2729">
        <v>0.16542883399985381</v>
      </c>
      <c r="H2729" t="b">
        <v>0</v>
      </c>
      <c r="I2729" t="b">
        <v>0</v>
      </c>
      <c r="J2729" t="b">
        <v>1</v>
      </c>
    </row>
    <row r="2730" spans="1:10" hidden="1" x14ac:dyDescent="0.2">
      <c r="A2730" t="s">
        <v>464</v>
      </c>
      <c r="B2730" t="str">
        <f>VLOOKUP(Table16[[#This Row],[Metabolite ID]],Table18[],2,FALSE)</f>
        <v>X - 11478</v>
      </c>
      <c r="C2730" t="s">
        <v>1123</v>
      </c>
      <c r="D2730">
        <v>599</v>
      </c>
      <c r="E2730">
        <v>0.18211771956782255</v>
      </c>
      <c r="F2730">
        <v>0.13469053251184043</v>
      </c>
      <c r="G2730">
        <v>0.17684901666897734</v>
      </c>
      <c r="H2730" t="b">
        <v>0</v>
      </c>
      <c r="I2730" t="b">
        <v>0</v>
      </c>
      <c r="J2730" t="b">
        <v>1</v>
      </c>
    </row>
    <row r="2731" spans="1:10" x14ac:dyDescent="0.2">
      <c r="A2731" t="s">
        <v>484</v>
      </c>
      <c r="B2731" t="str">
        <f>VLOOKUP(Table16[[#This Row],[Metabolite ID]],Table18[],2,FALSE)</f>
        <v>X - 13891</v>
      </c>
      <c r="C2731" t="s">
        <v>1116</v>
      </c>
      <c r="D2731">
        <v>599</v>
      </c>
      <c r="E2731">
        <v>-9.7419322531565086E-2</v>
      </c>
      <c r="F2731">
        <v>4.8797052545872403E-2</v>
      </c>
      <c r="G2731" s="6">
        <v>4.5888424245178472E-2</v>
      </c>
      <c r="H2731" t="b">
        <v>0</v>
      </c>
      <c r="I2731" t="b">
        <v>0</v>
      </c>
      <c r="J2731" t="b">
        <v>1</v>
      </c>
    </row>
    <row r="2732" spans="1:10" hidden="1" x14ac:dyDescent="0.2">
      <c r="A2732" t="s">
        <v>484</v>
      </c>
      <c r="B2732" t="str">
        <f>VLOOKUP(Table16[[#This Row],[Metabolite ID]],Table18[],2,FALSE)</f>
        <v>X - 13891</v>
      </c>
      <c r="C2732" t="s">
        <v>1117</v>
      </c>
      <c r="D2732">
        <v>599</v>
      </c>
      <c r="E2732">
        <v>-9.7419322531565086E-2</v>
      </c>
      <c r="F2732">
        <v>4.8797052545872403E-2</v>
      </c>
      <c r="G2732">
        <v>4.5888424245178472E-2</v>
      </c>
      <c r="H2732" t="b">
        <v>0</v>
      </c>
      <c r="I2732" t="b">
        <v>0</v>
      </c>
      <c r="J2732" t="b">
        <v>1</v>
      </c>
    </row>
    <row r="2733" spans="1:10" hidden="1" x14ac:dyDescent="0.2">
      <c r="A2733" t="s">
        <v>484</v>
      </c>
      <c r="B2733" t="str">
        <f>VLOOKUP(Table16[[#This Row],[Metabolite ID]],Table18[],2,FALSE)</f>
        <v>X - 13891</v>
      </c>
      <c r="C2733" t="s">
        <v>1118</v>
      </c>
      <c r="D2733">
        <v>599</v>
      </c>
      <c r="E2733">
        <v>-9.6725584527550007E-2</v>
      </c>
      <c r="F2733">
        <v>4.9249848463376399E-2</v>
      </c>
      <c r="G2733">
        <v>4.9532724170097152E-2</v>
      </c>
      <c r="H2733" t="b">
        <v>0</v>
      </c>
      <c r="I2733" t="b">
        <v>0</v>
      </c>
      <c r="J2733" t="b">
        <v>1</v>
      </c>
    </row>
    <row r="2734" spans="1:10" hidden="1" x14ac:dyDescent="0.2">
      <c r="A2734" t="s">
        <v>484</v>
      </c>
      <c r="B2734" t="str">
        <f>VLOOKUP(Table16[[#This Row],[Metabolite ID]],Table18[],2,FALSE)</f>
        <v>X - 13891</v>
      </c>
      <c r="C2734" t="s">
        <v>1119</v>
      </c>
      <c r="D2734">
        <v>599</v>
      </c>
      <c r="E2734">
        <v>-9.442540983606558E-2</v>
      </c>
      <c r="F2734">
        <v>7.2231749230963205E-2</v>
      </c>
      <c r="G2734">
        <v>0.19112567761425694</v>
      </c>
      <c r="H2734" t="b">
        <v>0</v>
      </c>
      <c r="I2734" t="b">
        <v>0</v>
      </c>
      <c r="J2734" t="b">
        <v>1</v>
      </c>
    </row>
    <row r="2735" spans="1:10" hidden="1" x14ac:dyDescent="0.2">
      <c r="A2735" t="s">
        <v>484</v>
      </c>
      <c r="B2735" t="str">
        <f>VLOOKUP(Table16[[#This Row],[Metabolite ID]],Table18[],2,FALSE)</f>
        <v>X - 13891</v>
      </c>
      <c r="C2735" t="s">
        <v>1120</v>
      </c>
      <c r="D2735">
        <v>599</v>
      </c>
      <c r="E2735">
        <v>-9.4176519252002197E-2</v>
      </c>
      <c r="F2735">
        <v>8.0952444941276569E-2</v>
      </c>
      <c r="G2735">
        <v>0.2446850600275278</v>
      </c>
      <c r="H2735" t="b">
        <v>0</v>
      </c>
      <c r="I2735" t="b">
        <v>0</v>
      </c>
      <c r="J2735" t="b">
        <v>1</v>
      </c>
    </row>
    <row r="2736" spans="1:10" hidden="1" x14ac:dyDescent="0.2">
      <c r="A2736" t="s">
        <v>484</v>
      </c>
      <c r="B2736" t="str">
        <f>VLOOKUP(Table16[[#This Row],[Metabolite ID]],Table18[],2,FALSE)</f>
        <v>X - 13891</v>
      </c>
      <c r="C2736" t="s">
        <v>1121</v>
      </c>
      <c r="D2736">
        <v>599</v>
      </c>
      <c r="E2736">
        <v>-7.8080683696287956E-2</v>
      </c>
      <c r="F2736">
        <v>0.29560167022939637</v>
      </c>
      <c r="G2736">
        <v>0.79176185120024822</v>
      </c>
      <c r="H2736" t="b">
        <v>0</v>
      </c>
      <c r="I2736" t="b">
        <v>0</v>
      </c>
      <c r="J2736" t="b">
        <v>1</v>
      </c>
    </row>
    <row r="2737" spans="1:10" hidden="1" x14ac:dyDescent="0.2">
      <c r="A2737" t="s">
        <v>484</v>
      </c>
      <c r="B2737" t="str">
        <f>VLOOKUP(Table16[[#This Row],[Metabolite ID]],Table18[],2,FALSE)</f>
        <v>X - 13891</v>
      </c>
      <c r="C2737" t="s">
        <v>1122</v>
      </c>
      <c r="D2737">
        <v>599</v>
      </c>
      <c r="E2737">
        <v>-7.8080683696287956E-2</v>
      </c>
      <c r="F2737">
        <v>0.18290722620688396</v>
      </c>
      <c r="G2737">
        <v>0.66961541225985055</v>
      </c>
      <c r="H2737" t="b">
        <v>0</v>
      </c>
      <c r="I2737" t="b">
        <v>0</v>
      </c>
      <c r="J2737" t="b">
        <v>1</v>
      </c>
    </row>
    <row r="2738" spans="1:10" hidden="1" x14ac:dyDescent="0.2">
      <c r="A2738" t="s">
        <v>484</v>
      </c>
      <c r="B2738" t="str">
        <f>VLOOKUP(Table16[[#This Row],[Metabolite ID]],Table18[],2,FALSE)</f>
        <v>X - 13891</v>
      </c>
      <c r="C2738" t="s">
        <v>1123</v>
      </c>
      <c r="D2738">
        <v>599</v>
      </c>
      <c r="E2738">
        <v>-0.16813841124741344</v>
      </c>
      <c r="F2738">
        <v>0.13515275604545432</v>
      </c>
      <c r="G2738">
        <v>0.21396496440280013</v>
      </c>
      <c r="H2738" t="b">
        <v>0</v>
      </c>
      <c r="I2738" t="b">
        <v>0</v>
      </c>
      <c r="J2738" t="b">
        <v>1</v>
      </c>
    </row>
    <row r="2739" spans="1:10" x14ac:dyDescent="0.2">
      <c r="A2739" t="s">
        <v>332</v>
      </c>
      <c r="B2739" t="str">
        <f>VLOOKUP(Table16[[#This Row],[Metabolite ID]],Table18[],2,FALSE)</f>
        <v>1-(1-enyl-palmitoyl)-GPE (P-16:0)*</v>
      </c>
      <c r="C2739" t="s">
        <v>1116</v>
      </c>
      <c r="D2739">
        <v>599</v>
      </c>
      <c r="E2739">
        <v>0.10084726677542666</v>
      </c>
      <c r="F2739">
        <v>5.0591381716337369E-2</v>
      </c>
      <c r="G2739" s="6">
        <v>4.622111035114005E-2</v>
      </c>
      <c r="H2739" t="b">
        <v>0</v>
      </c>
      <c r="I2739" t="b">
        <v>0</v>
      </c>
      <c r="J2739" t="b">
        <v>1</v>
      </c>
    </row>
    <row r="2740" spans="1:10" hidden="1" x14ac:dyDescent="0.2">
      <c r="A2740" t="s">
        <v>332</v>
      </c>
      <c r="B2740" t="str">
        <f>VLOOKUP(Table16[[#This Row],[Metabolite ID]],Table18[],2,FALSE)</f>
        <v>1-(1-enyl-palmitoyl)-GPE (P-16:0)*</v>
      </c>
      <c r="C2740" t="s">
        <v>1117</v>
      </c>
      <c r="D2740">
        <v>599</v>
      </c>
      <c r="E2740">
        <v>0.10084726677542666</v>
      </c>
      <c r="F2740">
        <v>4.7759702635798894E-2</v>
      </c>
      <c r="G2740">
        <v>3.4724585640540102E-2</v>
      </c>
      <c r="H2740" t="b">
        <v>0</v>
      </c>
      <c r="I2740" t="b">
        <v>0</v>
      </c>
      <c r="J2740" t="b">
        <v>1</v>
      </c>
    </row>
    <row r="2741" spans="1:10" hidden="1" x14ac:dyDescent="0.2">
      <c r="A2741" t="s">
        <v>332</v>
      </c>
      <c r="B2741" t="str">
        <f>VLOOKUP(Table16[[#This Row],[Metabolite ID]],Table18[],2,FALSE)</f>
        <v>1-(1-enyl-palmitoyl)-GPE (P-16:0)*</v>
      </c>
      <c r="C2741" t="s">
        <v>1118</v>
      </c>
      <c r="D2741">
        <v>599</v>
      </c>
      <c r="E2741">
        <v>0.1024040395752881</v>
      </c>
      <c r="F2741">
        <v>4.8260413353836872E-2</v>
      </c>
      <c r="G2741">
        <v>3.3845669194755637E-2</v>
      </c>
      <c r="H2741" t="b">
        <v>0</v>
      </c>
      <c r="I2741" t="b">
        <v>0</v>
      </c>
      <c r="J2741" t="b">
        <v>1</v>
      </c>
    </row>
    <row r="2742" spans="1:10" hidden="1" x14ac:dyDescent="0.2">
      <c r="A2742" t="s">
        <v>332</v>
      </c>
      <c r="B2742" t="str">
        <f>VLOOKUP(Table16[[#This Row],[Metabolite ID]],Table18[],2,FALSE)</f>
        <v>1-(1-enyl-palmitoyl)-GPE (P-16:0)*</v>
      </c>
      <c r="C2742" t="s">
        <v>1119</v>
      </c>
      <c r="D2742">
        <v>599</v>
      </c>
      <c r="E2742">
        <v>0.12317720797720798</v>
      </c>
      <c r="F2742">
        <v>7.4043997981574697E-2</v>
      </c>
      <c r="G2742">
        <v>9.6198838898621714E-2</v>
      </c>
      <c r="H2742" t="b">
        <v>0</v>
      </c>
      <c r="I2742" t="b">
        <v>0</v>
      </c>
      <c r="J2742" t="b">
        <v>1</v>
      </c>
    </row>
    <row r="2743" spans="1:10" hidden="1" x14ac:dyDescent="0.2">
      <c r="A2743" t="s">
        <v>332</v>
      </c>
      <c r="B2743" t="str">
        <f>VLOOKUP(Table16[[#This Row],[Metabolite ID]],Table18[],2,FALSE)</f>
        <v>1-(1-enyl-palmitoyl)-GPE (P-16:0)*</v>
      </c>
      <c r="C2743" t="s">
        <v>1120</v>
      </c>
      <c r="D2743">
        <v>599</v>
      </c>
      <c r="E2743">
        <v>5.6083711253271502E-2</v>
      </c>
      <c r="F2743">
        <v>7.9605128666091748E-2</v>
      </c>
      <c r="G2743">
        <v>0.48110660637933184</v>
      </c>
      <c r="H2743" t="b">
        <v>0</v>
      </c>
      <c r="I2743" t="b">
        <v>0</v>
      </c>
      <c r="J2743" t="b">
        <v>1</v>
      </c>
    </row>
    <row r="2744" spans="1:10" hidden="1" x14ac:dyDescent="0.2">
      <c r="A2744" t="s">
        <v>332</v>
      </c>
      <c r="B2744" t="str">
        <f>VLOOKUP(Table16[[#This Row],[Metabolite ID]],Table18[],2,FALSE)</f>
        <v>1-(1-enyl-palmitoyl)-GPE (P-16:0)*</v>
      </c>
      <c r="C2744" t="s">
        <v>1121</v>
      </c>
      <c r="D2744">
        <v>599</v>
      </c>
      <c r="E2744">
        <v>0.13297064160434235</v>
      </c>
      <c r="F2744">
        <v>0.25264009040491336</v>
      </c>
      <c r="G2744">
        <v>0.59885798554989456</v>
      </c>
      <c r="H2744" t="b">
        <v>0</v>
      </c>
      <c r="I2744" t="b">
        <v>0</v>
      </c>
      <c r="J2744" t="b">
        <v>1</v>
      </c>
    </row>
    <row r="2745" spans="1:10" hidden="1" x14ac:dyDescent="0.2">
      <c r="A2745" t="s">
        <v>332</v>
      </c>
      <c r="B2745" t="str">
        <f>VLOOKUP(Table16[[#This Row],[Metabolite ID]],Table18[],2,FALSE)</f>
        <v>1-(1-enyl-palmitoyl)-GPE (P-16:0)*</v>
      </c>
      <c r="C2745" t="s">
        <v>1122</v>
      </c>
      <c r="D2745">
        <v>599</v>
      </c>
      <c r="E2745">
        <v>8.982539584932514E-2</v>
      </c>
      <c r="F2745">
        <v>0.15831658869318296</v>
      </c>
      <c r="G2745">
        <v>0.5706701223800752</v>
      </c>
      <c r="H2745" t="b">
        <v>0</v>
      </c>
      <c r="I2745" t="b">
        <v>0</v>
      </c>
      <c r="J2745" t="b">
        <v>1</v>
      </c>
    </row>
    <row r="2746" spans="1:10" hidden="1" x14ac:dyDescent="0.2">
      <c r="A2746" t="s">
        <v>332</v>
      </c>
      <c r="B2746" t="str">
        <f>VLOOKUP(Table16[[#This Row],[Metabolite ID]],Table18[],2,FALSE)</f>
        <v>1-(1-enyl-palmitoyl)-GPE (P-16:0)*</v>
      </c>
      <c r="C2746" t="s">
        <v>1123</v>
      </c>
      <c r="D2746">
        <v>599</v>
      </c>
      <c r="E2746">
        <v>1.1905136023047519E-2</v>
      </c>
      <c r="F2746">
        <v>0.14022370473042509</v>
      </c>
      <c r="G2746">
        <v>0.93236854127563062</v>
      </c>
      <c r="H2746" t="b">
        <v>0</v>
      </c>
      <c r="I2746" t="b">
        <v>0</v>
      </c>
      <c r="J2746" t="b">
        <v>1</v>
      </c>
    </row>
    <row r="2747" spans="1:10" x14ac:dyDescent="0.2">
      <c r="A2747" t="s">
        <v>357</v>
      </c>
      <c r="B2747" t="str">
        <f>VLOOKUP(Table16[[#This Row],[Metabolite ID]],Table18[],2,FALSE)</f>
        <v>1-stearoyl-2-oleoyl-GPE (18:0/18:1)</v>
      </c>
      <c r="C2747" t="s">
        <v>1116</v>
      </c>
      <c r="D2747">
        <v>599</v>
      </c>
      <c r="E2747">
        <v>9.8497524238606526E-2</v>
      </c>
      <c r="F2747">
        <v>4.953821698117046E-2</v>
      </c>
      <c r="G2747" s="6">
        <v>4.6776987043147707E-2</v>
      </c>
      <c r="H2747" t="b">
        <v>0</v>
      </c>
      <c r="I2747" t="b">
        <v>0</v>
      </c>
      <c r="J2747" t="b">
        <v>1</v>
      </c>
    </row>
    <row r="2748" spans="1:10" hidden="1" x14ac:dyDescent="0.2">
      <c r="A2748" t="s">
        <v>357</v>
      </c>
      <c r="B2748" t="str">
        <f>VLOOKUP(Table16[[#This Row],[Metabolite ID]],Table18[],2,FALSE)</f>
        <v>1-stearoyl-2-oleoyl-GPE (18:0/18:1)</v>
      </c>
      <c r="C2748" t="s">
        <v>1117</v>
      </c>
      <c r="D2748">
        <v>599</v>
      </c>
      <c r="E2748">
        <v>9.8497524238606526E-2</v>
      </c>
      <c r="F2748">
        <v>4.7813901162614483E-2</v>
      </c>
      <c r="G2748">
        <v>3.9396765697505137E-2</v>
      </c>
      <c r="H2748" t="b">
        <v>0</v>
      </c>
      <c r="I2748" t="b">
        <v>0</v>
      </c>
      <c r="J2748" t="b">
        <v>1</v>
      </c>
    </row>
    <row r="2749" spans="1:10" hidden="1" x14ac:dyDescent="0.2">
      <c r="A2749" t="s">
        <v>357</v>
      </c>
      <c r="B2749" t="str">
        <f>VLOOKUP(Table16[[#This Row],[Metabolite ID]],Table18[],2,FALSE)</f>
        <v>1-stearoyl-2-oleoyl-GPE (18:0/18:1)</v>
      </c>
      <c r="C2749" t="s">
        <v>1118</v>
      </c>
      <c r="D2749">
        <v>599</v>
      </c>
      <c r="E2749">
        <v>9.9970257757943604E-2</v>
      </c>
      <c r="F2749">
        <v>4.8300627425668062E-2</v>
      </c>
      <c r="G2749">
        <v>3.8475695599185518E-2</v>
      </c>
      <c r="H2749" t="b">
        <v>0</v>
      </c>
      <c r="I2749" t="b">
        <v>0</v>
      </c>
      <c r="J2749" t="b">
        <v>1</v>
      </c>
    </row>
    <row r="2750" spans="1:10" hidden="1" x14ac:dyDescent="0.2">
      <c r="A2750" t="s">
        <v>357</v>
      </c>
      <c r="B2750" t="str">
        <f>VLOOKUP(Table16[[#This Row],[Metabolite ID]],Table18[],2,FALSE)</f>
        <v>1-stearoyl-2-oleoyl-GPE (18:0/18:1)</v>
      </c>
      <c r="C2750" t="s">
        <v>1119</v>
      </c>
      <c r="D2750">
        <v>599</v>
      </c>
      <c r="E2750">
        <v>0.11317155963302752</v>
      </c>
      <c r="F2750">
        <v>7.3347583680065498E-2</v>
      </c>
      <c r="G2750">
        <v>0.12284322088551264</v>
      </c>
      <c r="H2750" t="b">
        <v>0</v>
      </c>
      <c r="I2750" t="b">
        <v>0</v>
      </c>
      <c r="J2750" t="b">
        <v>1</v>
      </c>
    </row>
    <row r="2751" spans="1:10" hidden="1" x14ac:dyDescent="0.2">
      <c r="A2751" t="s">
        <v>357</v>
      </c>
      <c r="B2751" t="str">
        <f>VLOOKUP(Table16[[#This Row],[Metabolite ID]],Table18[],2,FALSE)</f>
        <v>1-stearoyl-2-oleoyl-GPE (18:0/18:1)</v>
      </c>
      <c r="C2751" t="s">
        <v>1120</v>
      </c>
      <c r="D2751">
        <v>599</v>
      </c>
      <c r="E2751">
        <v>9.4275200941573101E-2</v>
      </c>
      <c r="F2751">
        <v>7.5966806534765313E-2</v>
      </c>
      <c r="G2751">
        <v>0.21460383275999156</v>
      </c>
      <c r="H2751" t="b">
        <v>0</v>
      </c>
      <c r="I2751" t="b">
        <v>0</v>
      </c>
      <c r="J2751" t="b">
        <v>1</v>
      </c>
    </row>
    <row r="2752" spans="1:10" hidden="1" x14ac:dyDescent="0.2">
      <c r="A2752" t="s">
        <v>357</v>
      </c>
      <c r="B2752" t="str">
        <f>VLOOKUP(Table16[[#This Row],[Metabolite ID]],Table18[],2,FALSE)</f>
        <v>1-stearoyl-2-oleoyl-GPE (18:0/18:1)</v>
      </c>
      <c r="C2752" t="s">
        <v>1121</v>
      </c>
      <c r="D2752">
        <v>599</v>
      </c>
      <c r="E2752">
        <v>5.0025126607044612E-2</v>
      </c>
      <c r="F2752">
        <v>0.28593435715900978</v>
      </c>
      <c r="G2752">
        <v>0.86117563692597543</v>
      </c>
      <c r="H2752" t="b">
        <v>0</v>
      </c>
      <c r="I2752" t="b">
        <v>0</v>
      </c>
      <c r="J2752" t="b">
        <v>1</v>
      </c>
    </row>
    <row r="2753" spans="1:10" hidden="1" x14ac:dyDescent="0.2">
      <c r="A2753" t="s">
        <v>357</v>
      </c>
      <c r="B2753" t="str">
        <f>VLOOKUP(Table16[[#This Row],[Metabolite ID]],Table18[],2,FALSE)</f>
        <v>1-stearoyl-2-oleoyl-GPE (18:0/18:1)</v>
      </c>
      <c r="C2753" t="s">
        <v>1122</v>
      </c>
      <c r="D2753">
        <v>599</v>
      </c>
      <c r="E2753">
        <v>-3.7160083138187971E-2</v>
      </c>
      <c r="F2753">
        <v>0.25918169273304781</v>
      </c>
      <c r="G2753">
        <v>0.88604260491891074</v>
      </c>
      <c r="H2753" t="b">
        <v>0</v>
      </c>
      <c r="I2753" t="b">
        <v>0</v>
      </c>
      <c r="J2753" t="b">
        <v>1</v>
      </c>
    </row>
    <row r="2754" spans="1:10" hidden="1" x14ac:dyDescent="0.2">
      <c r="A2754" t="s">
        <v>357</v>
      </c>
      <c r="B2754" t="str">
        <f>VLOOKUP(Table16[[#This Row],[Metabolite ID]],Table18[],2,FALSE)</f>
        <v>1-stearoyl-2-oleoyl-GPE (18:0/18:1)</v>
      </c>
      <c r="C2754" t="s">
        <v>1123</v>
      </c>
      <c r="D2754">
        <v>599</v>
      </c>
      <c r="E2754">
        <v>7.0902092792129931E-2</v>
      </c>
      <c r="F2754">
        <v>0.13730867543345338</v>
      </c>
      <c r="G2754">
        <v>0.60578716084836259</v>
      </c>
      <c r="H2754" t="b">
        <v>0</v>
      </c>
      <c r="I2754" t="b">
        <v>0</v>
      </c>
      <c r="J2754" t="b">
        <v>1</v>
      </c>
    </row>
    <row r="2755" spans="1:10" x14ac:dyDescent="0.2">
      <c r="A2755" t="s">
        <v>53</v>
      </c>
      <c r="B2755" t="str">
        <f>VLOOKUP(Table16[[#This Row],[Metabolite ID]],Table18[],2,FALSE)</f>
        <v>N6,N6,N6-trimethyllysine</v>
      </c>
      <c r="C2755" t="s">
        <v>1116</v>
      </c>
      <c r="D2755">
        <v>599</v>
      </c>
      <c r="E2755">
        <v>9.6111202745282981E-2</v>
      </c>
      <c r="F2755">
        <v>4.8580741264888261E-2</v>
      </c>
      <c r="G2755" s="6">
        <v>4.7885771073306646E-2</v>
      </c>
      <c r="H2755" t="b">
        <v>0</v>
      </c>
      <c r="I2755" t="b">
        <v>0</v>
      </c>
      <c r="J2755" t="b">
        <v>1</v>
      </c>
    </row>
    <row r="2756" spans="1:10" hidden="1" x14ac:dyDescent="0.2">
      <c r="A2756" t="s">
        <v>53</v>
      </c>
      <c r="B2756" t="str">
        <f>VLOOKUP(Table16[[#This Row],[Metabolite ID]],Table18[],2,FALSE)</f>
        <v>N6,N6,N6-trimethyllysine</v>
      </c>
      <c r="C2756" t="s">
        <v>1117</v>
      </c>
      <c r="D2756">
        <v>599</v>
      </c>
      <c r="E2756">
        <v>9.6111202745282981E-2</v>
      </c>
      <c r="F2756">
        <v>4.7775370088999097E-2</v>
      </c>
      <c r="G2756">
        <v>4.4248279514528373E-2</v>
      </c>
      <c r="H2756" t="b">
        <v>0</v>
      </c>
      <c r="I2756" t="b">
        <v>0</v>
      </c>
      <c r="J2756" t="b">
        <v>1</v>
      </c>
    </row>
    <row r="2757" spans="1:10" hidden="1" x14ac:dyDescent="0.2">
      <c r="A2757" t="s">
        <v>53</v>
      </c>
      <c r="B2757" t="str">
        <f>VLOOKUP(Table16[[#This Row],[Metabolite ID]],Table18[],2,FALSE)</f>
        <v>N6,N6,N6-trimethyllysine</v>
      </c>
      <c r="C2757" t="s">
        <v>1118</v>
      </c>
      <c r="D2757">
        <v>599</v>
      </c>
      <c r="E2757">
        <v>9.7594931386223868E-2</v>
      </c>
      <c r="F2757">
        <v>4.8240932002183504E-2</v>
      </c>
      <c r="G2757">
        <v>4.3065612461388215E-2</v>
      </c>
      <c r="H2757" t="b">
        <v>0</v>
      </c>
      <c r="I2757" t="b">
        <v>0</v>
      </c>
      <c r="J2757" t="b">
        <v>1</v>
      </c>
    </row>
    <row r="2758" spans="1:10" hidden="1" x14ac:dyDescent="0.2">
      <c r="A2758" t="s">
        <v>53</v>
      </c>
      <c r="B2758" t="str">
        <f>VLOOKUP(Table16[[#This Row],[Metabolite ID]],Table18[],2,FALSE)</f>
        <v>N6,N6,N6-trimethyllysine</v>
      </c>
      <c r="C2758" t="s">
        <v>1119</v>
      </c>
      <c r="D2758">
        <v>599</v>
      </c>
      <c r="E2758">
        <v>0.18733119266055046</v>
      </c>
      <c r="F2758">
        <v>7.3176161652046504E-2</v>
      </c>
      <c r="G2758">
        <v>1.0467126256714292E-2</v>
      </c>
      <c r="H2758" t="b">
        <v>0</v>
      </c>
      <c r="I2758" t="b">
        <v>0</v>
      </c>
      <c r="J2758" t="b">
        <v>1</v>
      </c>
    </row>
    <row r="2759" spans="1:10" hidden="1" x14ac:dyDescent="0.2">
      <c r="A2759" t="s">
        <v>53</v>
      </c>
      <c r="B2759" t="str">
        <f>VLOOKUP(Table16[[#This Row],[Metabolite ID]],Table18[],2,FALSE)</f>
        <v>N6,N6,N6-trimethyllysine</v>
      </c>
      <c r="C2759" t="s">
        <v>1120</v>
      </c>
      <c r="D2759">
        <v>599</v>
      </c>
      <c r="E2759">
        <v>9.6692421219189389E-2</v>
      </c>
      <c r="F2759">
        <v>7.7287265637840691E-2</v>
      </c>
      <c r="G2759">
        <v>0.21090591025879457</v>
      </c>
      <c r="H2759" t="b">
        <v>0</v>
      </c>
      <c r="I2759" t="b">
        <v>0</v>
      </c>
      <c r="J2759" t="b">
        <v>1</v>
      </c>
    </row>
    <row r="2760" spans="1:10" hidden="1" x14ac:dyDescent="0.2">
      <c r="A2760" t="s">
        <v>53</v>
      </c>
      <c r="B2760" t="str">
        <f>VLOOKUP(Table16[[#This Row],[Metabolite ID]],Table18[],2,FALSE)</f>
        <v>N6,N6,N6-trimethyllysine</v>
      </c>
      <c r="C2760" t="s">
        <v>1121</v>
      </c>
      <c r="D2760">
        <v>599</v>
      </c>
      <c r="E2760">
        <v>0.36476997892307317</v>
      </c>
      <c r="F2760">
        <v>0.2729953859124542</v>
      </c>
      <c r="G2760">
        <v>0.18199985759235854</v>
      </c>
      <c r="H2760" t="b">
        <v>0</v>
      </c>
      <c r="I2760" t="b">
        <v>0</v>
      </c>
      <c r="J2760" t="b">
        <v>1</v>
      </c>
    </row>
    <row r="2761" spans="1:10" hidden="1" x14ac:dyDescent="0.2">
      <c r="A2761" t="s">
        <v>53</v>
      </c>
      <c r="B2761" t="str">
        <f>VLOOKUP(Table16[[#This Row],[Metabolite ID]],Table18[],2,FALSE)</f>
        <v>N6,N6,N6-trimethyllysine</v>
      </c>
      <c r="C2761" t="s">
        <v>1122</v>
      </c>
      <c r="D2761">
        <v>599</v>
      </c>
      <c r="E2761">
        <v>1.6703454377303473E-2</v>
      </c>
      <c r="F2761">
        <v>0.16827045645180042</v>
      </c>
      <c r="G2761">
        <v>0.92096072043940946</v>
      </c>
      <c r="H2761" t="b">
        <v>0</v>
      </c>
      <c r="I2761" t="b">
        <v>0</v>
      </c>
      <c r="J2761" t="b">
        <v>1</v>
      </c>
    </row>
    <row r="2762" spans="1:10" hidden="1" x14ac:dyDescent="0.2">
      <c r="A2762" t="s">
        <v>53</v>
      </c>
      <c r="B2762" t="str">
        <f>VLOOKUP(Table16[[#This Row],[Metabolite ID]],Table18[],2,FALSE)</f>
        <v>N6,N6,N6-trimethyllysine</v>
      </c>
      <c r="C2762" t="s">
        <v>1123</v>
      </c>
      <c r="D2762">
        <v>599</v>
      </c>
      <c r="E2762">
        <v>1.4546117211001058E-2</v>
      </c>
      <c r="F2762">
        <v>0.13464930343253267</v>
      </c>
      <c r="G2762">
        <v>0.91400846826298587</v>
      </c>
      <c r="H2762" t="b">
        <v>0</v>
      </c>
      <c r="I2762" t="b">
        <v>0</v>
      </c>
      <c r="J2762" t="b">
        <v>1</v>
      </c>
    </row>
    <row r="2763" spans="1:10" x14ac:dyDescent="0.2">
      <c r="A2763" t="s">
        <v>764</v>
      </c>
      <c r="B2763" t="str">
        <f>VLOOKUP(Table16[[#This Row],[Metabolite ID]],Table18[],2,FALSE)</f>
        <v>Total lipids in IDL</v>
      </c>
      <c r="C2763" t="s">
        <v>1116</v>
      </c>
      <c r="D2763">
        <v>599</v>
      </c>
      <c r="E2763">
        <v>6.5629568345656503E-2</v>
      </c>
      <c r="F2763">
        <v>3.3177482044492959E-2</v>
      </c>
      <c r="G2763" s="6">
        <v>4.7913377438323163E-2</v>
      </c>
      <c r="H2763" t="b">
        <v>0</v>
      </c>
      <c r="I2763" t="b">
        <v>0</v>
      </c>
      <c r="J2763" t="b">
        <v>1</v>
      </c>
    </row>
    <row r="2764" spans="1:10" hidden="1" x14ac:dyDescent="0.2">
      <c r="A2764" t="s">
        <v>764</v>
      </c>
      <c r="B2764" t="str">
        <f>VLOOKUP(Table16[[#This Row],[Metabolite ID]],Table18[],2,FALSE)</f>
        <v>Total lipids in IDL</v>
      </c>
      <c r="C2764" t="s">
        <v>1117</v>
      </c>
      <c r="D2764">
        <v>599</v>
      </c>
      <c r="E2764">
        <v>6.5629568345656503E-2</v>
      </c>
      <c r="F2764">
        <v>2.1656682308557398E-2</v>
      </c>
      <c r="G2764">
        <v>2.441867977435945E-3</v>
      </c>
      <c r="H2764" t="b">
        <v>0</v>
      </c>
      <c r="I2764" t="b">
        <v>0</v>
      </c>
      <c r="J2764" t="b">
        <v>1</v>
      </c>
    </row>
    <row r="2765" spans="1:10" hidden="1" x14ac:dyDescent="0.2">
      <c r="A2765" t="s">
        <v>764</v>
      </c>
      <c r="B2765" t="str">
        <f>VLOOKUP(Table16[[#This Row],[Metabolite ID]],Table18[],2,FALSE)</f>
        <v>Total lipids in IDL</v>
      </c>
      <c r="C2765" t="s">
        <v>1118</v>
      </c>
      <c r="D2765">
        <v>599</v>
      </c>
      <c r="E2765">
        <v>6.6613069511704218E-2</v>
      </c>
      <c r="F2765">
        <v>2.2181055683477377E-2</v>
      </c>
      <c r="G2765">
        <v>2.6719942537433488E-3</v>
      </c>
      <c r="H2765" t="b">
        <v>0</v>
      </c>
      <c r="I2765" t="b">
        <v>0</v>
      </c>
      <c r="J2765" t="b">
        <v>1</v>
      </c>
    </row>
    <row r="2766" spans="1:10" hidden="1" x14ac:dyDescent="0.2">
      <c r="A2766" t="s">
        <v>764</v>
      </c>
      <c r="B2766" t="str">
        <f>VLOOKUP(Table16[[#This Row],[Metabolite ID]],Table18[],2,FALSE)</f>
        <v>Total lipids in IDL</v>
      </c>
      <c r="C2766" t="s">
        <v>1119</v>
      </c>
      <c r="D2766">
        <v>599</v>
      </c>
      <c r="E2766">
        <v>9.3975661375661379E-2</v>
      </c>
      <c r="F2766">
        <v>3.3516553951419933E-2</v>
      </c>
      <c r="G2766">
        <v>5.0495122733498037E-3</v>
      </c>
      <c r="H2766" t="b">
        <v>0</v>
      </c>
      <c r="I2766" t="b">
        <v>0</v>
      </c>
      <c r="J2766" t="b">
        <v>1</v>
      </c>
    </row>
    <row r="2767" spans="1:10" hidden="1" x14ac:dyDescent="0.2">
      <c r="A2767" t="s">
        <v>764</v>
      </c>
      <c r="B2767" t="str">
        <f>VLOOKUP(Table16[[#This Row],[Metabolite ID]],Table18[],2,FALSE)</f>
        <v>Total lipids in IDL</v>
      </c>
      <c r="C2767" t="s">
        <v>1120</v>
      </c>
      <c r="D2767">
        <v>599</v>
      </c>
      <c r="E2767">
        <v>0.10425301668673531</v>
      </c>
      <c r="F2767">
        <v>3.8713494306795791E-2</v>
      </c>
      <c r="G2767">
        <v>7.0825565846972431E-3</v>
      </c>
      <c r="H2767" t="b">
        <v>0</v>
      </c>
      <c r="I2767" t="b">
        <v>0</v>
      </c>
      <c r="J2767" t="b">
        <v>1</v>
      </c>
    </row>
    <row r="2768" spans="1:10" hidden="1" x14ac:dyDescent="0.2">
      <c r="A2768" t="s">
        <v>764</v>
      </c>
      <c r="B2768" t="str">
        <f>VLOOKUP(Table16[[#This Row],[Metabolite ID]],Table18[],2,FALSE)</f>
        <v>Total lipids in IDL</v>
      </c>
      <c r="C2768" t="s">
        <v>1121</v>
      </c>
      <c r="D2768">
        <v>599</v>
      </c>
      <c r="E2768">
        <v>-6.1113692951495935E-2</v>
      </c>
      <c r="F2768">
        <v>0.13394005610349052</v>
      </c>
      <c r="G2768">
        <v>0.64835686146111093</v>
      </c>
      <c r="H2768" t="b">
        <v>0</v>
      </c>
      <c r="I2768" t="b">
        <v>0</v>
      </c>
      <c r="J2768" t="b">
        <v>1</v>
      </c>
    </row>
    <row r="2769" spans="1:10" hidden="1" x14ac:dyDescent="0.2">
      <c r="A2769" t="s">
        <v>764</v>
      </c>
      <c r="B2769" t="str">
        <f>VLOOKUP(Table16[[#This Row],[Metabolite ID]],Table18[],2,FALSE)</f>
        <v>Total lipids in IDL</v>
      </c>
      <c r="C2769" t="s">
        <v>1122</v>
      </c>
      <c r="D2769">
        <v>599</v>
      </c>
      <c r="E2769">
        <v>0.13340402864281753</v>
      </c>
      <c r="F2769">
        <v>7.8292347644461607E-2</v>
      </c>
      <c r="G2769">
        <v>8.8915221512520085E-2</v>
      </c>
      <c r="H2769" t="b">
        <v>0</v>
      </c>
      <c r="I2769" t="b">
        <v>0</v>
      </c>
      <c r="J2769" t="b">
        <v>1</v>
      </c>
    </row>
    <row r="2770" spans="1:10" hidden="1" x14ac:dyDescent="0.2">
      <c r="A2770" t="s">
        <v>764</v>
      </c>
      <c r="B2770" t="str">
        <f>VLOOKUP(Table16[[#This Row],[Metabolite ID]],Table18[],2,FALSE)</f>
        <v>Total lipids in IDL</v>
      </c>
      <c r="C2770" t="s">
        <v>1123</v>
      </c>
      <c r="D2770">
        <v>599</v>
      </c>
      <c r="E2770">
        <v>-6.6776058119070128E-2</v>
      </c>
      <c r="F2770">
        <v>9.1826418300670037E-2</v>
      </c>
      <c r="G2770">
        <v>0.4673892650040391</v>
      </c>
      <c r="H2770" t="b">
        <v>0</v>
      </c>
      <c r="I2770" t="b">
        <v>0</v>
      </c>
      <c r="J2770" t="b">
        <v>1</v>
      </c>
    </row>
    <row r="2771" spans="1:10" x14ac:dyDescent="0.2">
      <c r="A2771" t="s">
        <v>627</v>
      </c>
      <c r="B2771" t="str">
        <f>VLOOKUP(Table16[[#This Row],[Metabolite ID]],Table18[],2,FALSE)</f>
        <v>X - 23705</v>
      </c>
      <c r="C2771" t="s">
        <v>1116</v>
      </c>
      <c r="D2771">
        <v>599</v>
      </c>
      <c r="E2771">
        <v>-9.7397809197192431E-2</v>
      </c>
      <c r="F2771">
        <v>4.9361881470042598E-2</v>
      </c>
      <c r="G2771" s="6">
        <v>4.8479830091629678E-2</v>
      </c>
      <c r="H2771" t="b">
        <v>0</v>
      </c>
      <c r="I2771" t="b">
        <v>0</v>
      </c>
      <c r="J2771" t="b">
        <v>1</v>
      </c>
    </row>
    <row r="2772" spans="1:10" hidden="1" x14ac:dyDescent="0.2">
      <c r="A2772" t="s">
        <v>627</v>
      </c>
      <c r="B2772" t="str">
        <f>VLOOKUP(Table16[[#This Row],[Metabolite ID]],Table18[],2,FALSE)</f>
        <v>X - 23705</v>
      </c>
      <c r="C2772" t="s">
        <v>1117</v>
      </c>
      <c r="D2772">
        <v>599</v>
      </c>
      <c r="E2772">
        <v>-9.7397809197192431E-2</v>
      </c>
      <c r="F2772">
        <v>4.9361881470042598E-2</v>
      </c>
      <c r="G2772">
        <v>4.8479830091629678E-2</v>
      </c>
      <c r="H2772" t="b">
        <v>0</v>
      </c>
      <c r="I2772" t="b">
        <v>0</v>
      </c>
      <c r="J2772" t="b">
        <v>1</v>
      </c>
    </row>
    <row r="2773" spans="1:10" hidden="1" x14ac:dyDescent="0.2">
      <c r="A2773" t="s">
        <v>627</v>
      </c>
      <c r="B2773" t="str">
        <f>VLOOKUP(Table16[[#This Row],[Metabolite ID]],Table18[],2,FALSE)</f>
        <v>X - 23705</v>
      </c>
      <c r="C2773" t="s">
        <v>1118</v>
      </c>
      <c r="D2773">
        <v>599</v>
      </c>
      <c r="E2773">
        <v>-9.648690584041951E-2</v>
      </c>
      <c r="F2773">
        <v>4.9809308328661796E-2</v>
      </c>
      <c r="G2773">
        <v>5.2729944007811946E-2</v>
      </c>
      <c r="H2773" t="b">
        <v>0</v>
      </c>
      <c r="I2773" t="b">
        <v>0</v>
      </c>
      <c r="J2773" t="b">
        <v>1</v>
      </c>
    </row>
    <row r="2774" spans="1:10" hidden="1" x14ac:dyDescent="0.2">
      <c r="A2774" t="s">
        <v>627</v>
      </c>
      <c r="B2774" t="str">
        <f>VLOOKUP(Table16[[#This Row],[Metabolite ID]],Table18[],2,FALSE)</f>
        <v>X - 23705</v>
      </c>
      <c r="C2774" t="s">
        <v>1119</v>
      </c>
      <c r="D2774">
        <v>599</v>
      </c>
      <c r="E2774">
        <v>-3.6699214285714279E-2</v>
      </c>
      <c r="F2774">
        <v>7.677030746595416E-2</v>
      </c>
      <c r="G2774">
        <v>0.63262232410885466</v>
      </c>
      <c r="H2774" t="b">
        <v>0</v>
      </c>
      <c r="I2774" t="b">
        <v>0</v>
      </c>
      <c r="J2774" t="b">
        <v>1</v>
      </c>
    </row>
    <row r="2775" spans="1:10" hidden="1" x14ac:dyDescent="0.2">
      <c r="A2775" t="s">
        <v>627</v>
      </c>
      <c r="B2775" t="str">
        <f>VLOOKUP(Table16[[#This Row],[Metabolite ID]],Table18[],2,FALSE)</f>
        <v>X - 23705</v>
      </c>
      <c r="C2775" t="s">
        <v>1120</v>
      </c>
      <c r="D2775">
        <v>599</v>
      </c>
      <c r="E2775">
        <v>-3.6792354005195892E-2</v>
      </c>
      <c r="F2775">
        <v>7.8648722904967258E-2</v>
      </c>
      <c r="G2775">
        <v>0.63992324276901169</v>
      </c>
      <c r="H2775" t="b">
        <v>0</v>
      </c>
      <c r="I2775" t="b">
        <v>0</v>
      </c>
      <c r="J2775" t="b">
        <v>1</v>
      </c>
    </row>
    <row r="2776" spans="1:10" hidden="1" x14ac:dyDescent="0.2">
      <c r="A2776" t="s">
        <v>627</v>
      </c>
      <c r="B2776" t="str">
        <f>VLOOKUP(Table16[[#This Row],[Metabolite ID]],Table18[],2,FALSE)</f>
        <v>X - 23705</v>
      </c>
      <c r="C2776" t="s">
        <v>1121</v>
      </c>
      <c r="D2776">
        <v>599</v>
      </c>
      <c r="E2776">
        <v>0.11481182833597092</v>
      </c>
      <c r="F2776">
        <v>0.28494962159223081</v>
      </c>
      <c r="G2776">
        <v>0.68715127109749674</v>
      </c>
      <c r="H2776" t="b">
        <v>0</v>
      </c>
      <c r="I2776" t="b">
        <v>0</v>
      </c>
      <c r="J2776" t="b">
        <v>1</v>
      </c>
    </row>
    <row r="2777" spans="1:10" hidden="1" x14ac:dyDescent="0.2">
      <c r="A2777" t="s">
        <v>627</v>
      </c>
      <c r="B2777" t="str">
        <f>VLOOKUP(Table16[[#This Row],[Metabolite ID]],Table18[],2,FALSE)</f>
        <v>X - 23705</v>
      </c>
      <c r="C2777" t="s">
        <v>1122</v>
      </c>
      <c r="D2777">
        <v>599</v>
      </c>
      <c r="E2777">
        <v>5.3075720171011476E-2</v>
      </c>
      <c r="F2777">
        <v>0.19070234346697429</v>
      </c>
      <c r="G2777">
        <v>0.78086516901683778</v>
      </c>
      <c r="H2777" t="b">
        <v>0</v>
      </c>
      <c r="I2777" t="b">
        <v>0</v>
      </c>
      <c r="J2777" t="b">
        <v>1</v>
      </c>
    </row>
    <row r="2778" spans="1:10" hidden="1" x14ac:dyDescent="0.2">
      <c r="A2778" t="s">
        <v>627</v>
      </c>
      <c r="B2778" t="str">
        <f>VLOOKUP(Table16[[#This Row],[Metabolite ID]],Table18[],2,FALSE)</f>
        <v>X - 23705</v>
      </c>
      <c r="C2778" t="s">
        <v>1123</v>
      </c>
      <c r="D2778">
        <v>599</v>
      </c>
      <c r="E2778">
        <v>-4.6191720589322215E-3</v>
      </c>
      <c r="F2778">
        <v>0.13658832475835331</v>
      </c>
      <c r="G2778">
        <v>0.97303342172846619</v>
      </c>
      <c r="H2778" t="b">
        <v>0</v>
      </c>
      <c r="I2778" t="b">
        <v>0</v>
      </c>
      <c r="J2778" t="b">
        <v>1</v>
      </c>
    </row>
    <row r="2779" spans="1:10" x14ac:dyDescent="0.2">
      <c r="A2779" t="s">
        <v>339</v>
      </c>
      <c r="B2779" t="str">
        <f>VLOOKUP(Table16[[#This Row],[Metabolite ID]],Table18[],2,FALSE)</f>
        <v>N1-Methyl-2-pyridone-5-carboxamide</v>
      </c>
      <c r="C2779" t="s">
        <v>1116</v>
      </c>
      <c r="D2779">
        <v>599</v>
      </c>
      <c r="E2779">
        <v>9.8555969798072851E-2</v>
      </c>
      <c r="F2779">
        <v>4.9998428905861605E-2</v>
      </c>
      <c r="G2779" s="6">
        <v>4.8703138161126674E-2</v>
      </c>
      <c r="H2779" t="b">
        <v>0</v>
      </c>
      <c r="I2779" t="b">
        <v>0</v>
      </c>
      <c r="J2779" t="b">
        <v>1</v>
      </c>
    </row>
    <row r="2780" spans="1:10" hidden="1" x14ac:dyDescent="0.2">
      <c r="A2780" t="s">
        <v>339</v>
      </c>
      <c r="B2780" t="str">
        <f>VLOOKUP(Table16[[#This Row],[Metabolite ID]],Table18[],2,FALSE)</f>
        <v>N1-Methyl-2-pyridone-5-carboxamide</v>
      </c>
      <c r="C2780" t="s">
        <v>1117</v>
      </c>
      <c r="D2780">
        <v>599</v>
      </c>
      <c r="E2780">
        <v>9.8555969798072851E-2</v>
      </c>
      <c r="F2780">
        <v>4.7728007137715536E-2</v>
      </c>
      <c r="G2780">
        <v>3.8927688910185949E-2</v>
      </c>
      <c r="H2780" t="b">
        <v>0</v>
      </c>
      <c r="I2780" t="b">
        <v>0</v>
      </c>
      <c r="J2780" t="b">
        <v>1</v>
      </c>
    </row>
    <row r="2781" spans="1:10" hidden="1" x14ac:dyDescent="0.2">
      <c r="A2781" t="s">
        <v>339</v>
      </c>
      <c r="B2781" t="str">
        <f>VLOOKUP(Table16[[#This Row],[Metabolite ID]],Table18[],2,FALSE)</f>
        <v>N1-Methyl-2-pyridone-5-carboxamide</v>
      </c>
      <c r="C2781" t="s">
        <v>1118</v>
      </c>
      <c r="D2781">
        <v>599</v>
      </c>
      <c r="E2781">
        <v>0.10006578115341905</v>
      </c>
      <c r="F2781">
        <v>4.8216211367099623E-2</v>
      </c>
      <c r="G2781">
        <v>3.7953595951178559E-2</v>
      </c>
      <c r="H2781" t="b">
        <v>0</v>
      </c>
      <c r="I2781" t="b">
        <v>0</v>
      </c>
      <c r="J2781" t="b">
        <v>1</v>
      </c>
    </row>
    <row r="2782" spans="1:10" hidden="1" x14ac:dyDescent="0.2">
      <c r="A2782" t="s">
        <v>339</v>
      </c>
      <c r="B2782" t="str">
        <f>VLOOKUP(Table16[[#This Row],[Metabolite ID]],Table18[],2,FALSE)</f>
        <v>N1-Methyl-2-pyridone-5-carboxamide</v>
      </c>
      <c r="C2782" t="s">
        <v>1119</v>
      </c>
      <c r="D2782">
        <v>599</v>
      </c>
      <c r="E2782">
        <v>2.2648039215686273E-2</v>
      </c>
      <c r="F2782">
        <v>7.51197644631907E-2</v>
      </c>
      <c r="G2782">
        <v>0.76303903291661401</v>
      </c>
      <c r="H2782" t="b">
        <v>0</v>
      </c>
      <c r="I2782" t="b">
        <v>0</v>
      </c>
      <c r="J2782" t="b">
        <v>1</v>
      </c>
    </row>
    <row r="2783" spans="1:10" hidden="1" x14ac:dyDescent="0.2">
      <c r="A2783" t="s">
        <v>339</v>
      </c>
      <c r="B2783" t="str">
        <f>VLOOKUP(Table16[[#This Row],[Metabolite ID]],Table18[],2,FALSE)</f>
        <v>N1-Methyl-2-pyridone-5-carboxamide</v>
      </c>
      <c r="C2783" t="s">
        <v>1120</v>
      </c>
      <c r="D2783">
        <v>599</v>
      </c>
      <c r="E2783">
        <v>8.1499823769809576E-2</v>
      </c>
      <c r="F2783">
        <v>7.9800576389086414E-2</v>
      </c>
      <c r="G2783">
        <v>0.30711532311859885</v>
      </c>
      <c r="H2783" t="b">
        <v>0</v>
      </c>
      <c r="I2783" t="b">
        <v>0</v>
      </c>
      <c r="J2783" t="b">
        <v>1</v>
      </c>
    </row>
    <row r="2784" spans="1:10" hidden="1" x14ac:dyDescent="0.2">
      <c r="A2784" t="s">
        <v>339</v>
      </c>
      <c r="B2784" t="str">
        <f>VLOOKUP(Table16[[#This Row],[Metabolite ID]],Table18[],2,FALSE)</f>
        <v>N1-Methyl-2-pyridone-5-carboxamide</v>
      </c>
      <c r="C2784" t="s">
        <v>1121</v>
      </c>
      <c r="D2784">
        <v>599</v>
      </c>
      <c r="E2784">
        <v>-0.1590346599823631</v>
      </c>
      <c r="F2784">
        <v>0.29363150504726954</v>
      </c>
      <c r="G2784">
        <v>0.5882868163347208</v>
      </c>
      <c r="H2784" t="b">
        <v>0</v>
      </c>
      <c r="I2784" t="b">
        <v>0</v>
      </c>
      <c r="J2784" t="b">
        <v>1</v>
      </c>
    </row>
    <row r="2785" spans="1:10" hidden="1" x14ac:dyDescent="0.2">
      <c r="A2785" t="s">
        <v>339</v>
      </c>
      <c r="B2785" t="str">
        <f>VLOOKUP(Table16[[#This Row],[Metabolite ID]],Table18[],2,FALSE)</f>
        <v>N1-Methyl-2-pyridone-5-carboxamide</v>
      </c>
      <c r="C2785" t="s">
        <v>1122</v>
      </c>
      <c r="D2785">
        <v>599</v>
      </c>
      <c r="E2785">
        <v>1.4401550910348782E-2</v>
      </c>
      <c r="F2785">
        <v>0.18325189514150622</v>
      </c>
      <c r="G2785">
        <v>0.93738596673902319</v>
      </c>
      <c r="H2785" t="b">
        <v>0</v>
      </c>
      <c r="I2785" t="b">
        <v>0</v>
      </c>
      <c r="J2785" t="b">
        <v>1</v>
      </c>
    </row>
    <row r="2786" spans="1:10" hidden="1" x14ac:dyDescent="0.2">
      <c r="A2786" t="s">
        <v>339</v>
      </c>
      <c r="B2786" t="str">
        <f>VLOOKUP(Table16[[#This Row],[Metabolite ID]],Table18[],2,FALSE)</f>
        <v>N1-Methyl-2-pyridone-5-carboxamide</v>
      </c>
      <c r="C2786" t="s">
        <v>1123</v>
      </c>
      <c r="D2786">
        <v>599</v>
      </c>
      <c r="E2786">
        <v>0.28956616390256229</v>
      </c>
      <c r="F2786">
        <v>0.13837372361507361</v>
      </c>
      <c r="G2786">
        <v>3.6803062404982614E-2</v>
      </c>
      <c r="H2786" t="b">
        <v>0</v>
      </c>
      <c r="I2786" t="b">
        <v>0</v>
      </c>
      <c r="J2786" t="b">
        <v>1</v>
      </c>
    </row>
    <row r="2787" spans="1:10" x14ac:dyDescent="0.2">
      <c r="A2787" t="s">
        <v>835</v>
      </c>
      <c r="B2787" t="str">
        <f>VLOOKUP(Table16[[#This Row],[Metabolite ID]],Table18[],2,FALSE)</f>
        <v>Concentration of small LDL particles</v>
      </c>
      <c r="C2787" t="s">
        <v>1116</v>
      </c>
      <c r="D2787">
        <v>599</v>
      </c>
      <c r="E2787">
        <v>6.9462844939333426E-2</v>
      </c>
      <c r="F2787">
        <v>3.5281558851724203E-2</v>
      </c>
      <c r="G2787" s="6">
        <v>4.8974395647821203E-2</v>
      </c>
      <c r="H2787" t="b">
        <v>0</v>
      </c>
      <c r="I2787" t="b">
        <v>0</v>
      </c>
      <c r="J2787" t="b">
        <v>1</v>
      </c>
    </row>
    <row r="2788" spans="1:10" hidden="1" x14ac:dyDescent="0.2">
      <c r="A2788" t="s">
        <v>835</v>
      </c>
      <c r="B2788" t="str">
        <f>VLOOKUP(Table16[[#This Row],[Metabolite ID]],Table18[],2,FALSE)</f>
        <v>Concentration of small LDL particles</v>
      </c>
      <c r="C2788" t="s">
        <v>1117</v>
      </c>
      <c r="D2788">
        <v>599</v>
      </c>
      <c r="E2788">
        <v>6.9462844939333426E-2</v>
      </c>
      <c r="F2788">
        <v>2.1654373911243207E-2</v>
      </c>
      <c r="G2788">
        <v>1.3375567463187895E-3</v>
      </c>
      <c r="H2788" t="b">
        <v>0</v>
      </c>
      <c r="I2788" t="b">
        <v>0</v>
      </c>
      <c r="J2788" t="b">
        <v>1</v>
      </c>
    </row>
    <row r="2789" spans="1:10" hidden="1" x14ac:dyDescent="0.2">
      <c r="A2789" t="s">
        <v>835</v>
      </c>
      <c r="B2789" t="str">
        <f>VLOOKUP(Table16[[#This Row],[Metabolite ID]],Table18[],2,FALSE)</f>
        <v>Concentration of small LDL particles</v>
      </c>
      <c r="C2789" t="s">
        <v>1118</v>
      </c>
      <c r="D2789">
        <v>599</v>
      </c>
      <c r="E2789">
        <v>7.0420063202880634E-2</v>
      </c>
      <c r="F2789">
        <v>2.2257739444948049E-2</v>
      </c>
      <c r="G2789">
        <v>1.5569907863767197E-3</v>
      </c>
      <c r="H2789" t="b">
        <v>0</v>
      </c>
      <c r="I2789" t="b">
        <v>0</v>
      </c>
      <c r="J2789" t="b">
        <v>1</v>
      </c>
    </row>
    <row r="2790" spans="1:10" hidden="1" x14ac:dyDescent="0.2">
      <c r="A2790" t="s">
        <v>835</v>
      </c>
      <c r="B2790" t="str">
        <f>VLOOKUP(Table16[[#This Row],[Metabolite ID]],Table18[],2,FALSE)</f>
        <v>Concentration of small LDL particles</v>
      </c>
      <c r="C2790" t="s">
        <v>1119</v>
      </c>
      <c r="D2790">
        <v>599</v>
      </c>
      <c r="E2790">
        <v>0.16027866666666668</v>
      </c>
      <c r="F2790">
        <v>3.4185058048532002E-2</v>
      </c>
      <c r="G2790">
        <v>2.7513539344160287E-6</v>
      </c>
      <c r="H2790" t="b">
        <v>0</v>
      </c>
      <c r="I2790" t="b">
        <v>0</v>
      </c>
      <c r="J2790" t="b">
        <v>1</v>
      </c>
    </row>
    <row r="2791" spans="1:10" hidden="1" x14ac:dyDescent="0.2">
      <c r="A2791" t="s">
        <v>835</v>
      </c>
      <c r="B2791" t="str">
        <f>VLOOKUP(Table16[[#This Row],[Metabolite ID]],Table18[],2,FALSE)</f>
        <v>Concentration of small LDL particles</v>
      </c>
      <c r="C2791" t="s">
        <v>1120</v>
      </c>
      <c r="D2791">
        <v>599</v>
      </c>
      <c r="E2791">
        <v>0.12244676177057377</v>
      </c>
      <c r="F2791">
        <v>3.9111088190657367E-2</v>
      </c>
      <c r="G2791">
        <v>1.743647353897321E-3</v>
      </c>
      <c r="H2791" t="b">
        <v>0</v>
      </c>
      <c r="I2791" t="b">
        <v>0</v>
      </c>
      <c r="J2791" t="b">
        <v>1</v>
      </c>
    </row>
    <row r="2792" spans="1:10" hidden="1" x14ac:dyDescent="0.2">
      <c r="A2792" t="s">
        <v>835</v>
      </c>
      <c r="B2792" t="str">
        <f>VLOOKUP(Table16[[#This Row],[Metabolite ID]],Table18[],2,FALSE)</f>
        <v>Concentration of small LDL particles</v>
      </c>
      <c r="C2792" t="s">
        <v>1121</v>
      </c>
      <c r="D2792">
        <v>599</v>
      </c>
      <c r="E2792">
        <v>0.20183222069367179</v>
      </c>
      <c r="F2792">
        <v>0.13145686396524928</v>
      </c>
      <c r="G2792">
        <v>0.12522690921126181</v>
      </c>
      <c r="H2792" t="b">
        <v>0</v>
      </c>
      <c r="I2792" t="b">
        <v>0</v>
      </c>
      <c r="J2792" t="b">
        <v>1</v>
      </c>
    </row>
    <row r="2793" spans="1:10" hidden="1" x14ac:dyDescent="0.2">
      <c r="A2793" t="s">
        <v>835</v>
      </c>
      <c r="B2793" t="str">
        <f>VLOOKUP(Table16[[#This Row],[Metabolite ID]],Table18[],2,FALSE)</f>
        <v>Concentration of small LDL particles</v>
      </c>
      <c r="C2793" t="s">
        <v>1122</v>
      </c>
      <c r="D2793">
        <v>599</v>
      </c>
      <c r="E2793">
        <v>0.15715712871965071</v>
      </c>
      <c r="F2793">
        <v>8.3479158496580705E-2</v>
      </c>
      <c r="G2793">
        <v>6.0241022845780423E-2</v>
      </c>
      <c r="H2793" t="b">
        <v>0</v>
      </c>
      <c r="I2793" t="b">
        <v>0</v>
      </c>
      <c r="J2793" t="b">
        <v>1</v>
      </c>
    </row>
    <row r="2794" spans="1:10" hidden="1" x14ac:dyDescent="0.2">
      <c r="A2794" t="s">
        <v>835</v>
      </c>
      <c r="B2794" t="str">
        <f>VLOOKUP(Table16[[#This Row],[Metabolite ID]],Table18[],2,FALSE)</f>
        <v>Concentration of small LDL particles</v>
      </c>
      <c r="C2794" t="s">
        <v>1123</v>
      </c>
      <c r="D2794">
        <v>599</v>
      </c>
      <c r="E2794">
        <v>-0.11711508659506049</v>
      </c>
      <c r="F2794">
        <v>9.7502702286788312E-2</v>
      </c>
      <c r="G2794">
        <v>0.23017046800392579</v>
      </c>
      <c r="H2794" t="b">
        <v>0</v>
      </c>
      <c r="I2794" t="b">
        <v>0</v>
      </c>
      <c r="J2794" t="b">
        <v>1</v>
      </c>
    </row>
    <row r="2795" spans="1:10" x14ac:dyDescent="0.2">
      <c r="A2795" t="s">
        <v>330</v>
      </c>
      <c r="B2795" t="str">
        <f>VLOOKUP(Table16[[#This Row],[Metabolite ID]],Table18[],2,FALSE)</f>
        <v>cinnamoylglycine</v>
      </c>
      <c r="C2795" t="s">
        <v>1116</v>
      </c>
      <c r="D2795">
        <v>599</v>
      </c>
      <c r="E2795">
        <v>-9.5434767447039312E-2</v>
      </c>
      <c r="F2795">
        <v>4.8576826406869271E-2</v>
      </c>
      <c r="G2795" s="6">
        <v>4.9458801094219566E-2</v>
      </c>
      <c r="H2795" t="b">
        <v>0</v>
      </c>
      <c r="I2795" t="b">
        <v>0</v>
      </c>
      <c r="J2795" t="b">
        <v>1</v>
      </c>
    </row>
    <row r="2796" spans="1:10" hidden="1" x14ac:dyDescent="0.2">
      <c r="A2796" t="s">
        <v>330</v>
      </c>
      <c r="B2796" t="str">
        <f>VLOOKUP(Table16[[#This Row],[Metabolite ID]],Table18[],2,FALSE)</f>
        <v>cinnamoylglycine</v>
      </c>
      <c r="C2796" t="s">
        <v>1117</v>
      </c>
      <c r="D2796">
        <v>599</v>
      </c>
      <c r="E2796">
        <v>-9.5434767447039312E-2</v>
      </c>
      <c r="F2796">
        <v>4.8576826406869271E-2</v>
      </c>
      <c r="G2796">
        <v>4.9458801094219566E-2</v>
      </c>
      <c r="H2796" t="b">
        <v>0</v>
      </c>
      <c r="I2796" t="b">
        <v>0</v>
      </c>
      <c r="J2796" t="b">
        <v>1</v>
      </c>
    </row>
    <row r="2797" spans="1:10" hidden="1" x14ac:dyDescent="0.2">
      <c r="A2797" t="s">
        <v>330</v>
      </c>
      <c r="B2797" t="str">
        <f>VLOOKUP(Table16[[#This Row],[Metabolite ID]],Table18[],2,FALSE)</f>
        <v>cinnamoylglycine</v>
      </c>
      <c r="C2797" t="s">
        <v>1118</v>
      </c>
      <c r="D2797">
        <v>599</v>
      </c>
      <c r="E2797">
        <v>-9.4735866592673676E-2</v>
      </c>
      <c r="F2797">
        <v>4.9001732688512933E-2</v>
      </c>
      <c r="G2797">
        <v>5.319719967459708E-2</v>
      </c>
      <c r="H2797" t="b">
        <v>0</v>
      </c>
      <c r="I2797" t="b">
        <v>0</v>
      </c>
      <c r="J2797" t="b">
        <v>1</v>
      </c>
    </row>
    <row r="2798" spans="1:10" hidden="1" x14ac:dyDescent="0.2">
      <c r="A2798" t="s">
        <v>330</v>
      </c>
      <c r="B2798" t="str">
        <f>VLOOKUP(Table16[[#This Row],[Metabolite ID]],Table18[],2,FALSE)</f>
        <v>cinnamoylglycine</v>
      </c>
      <c r="C2798" t="s">
        <v>1119</v>
      </c>
      <c r="D2798">
        <v>599</v>
      </c>
      <c r="E2798">
        <v>-8.3891612903225804E-2</v>
      </c>
      <c r="F2798">
        <v>7.6848887139888591E-2</v>
      </c>
      <c r="G2798">
        <v>0.27498968643706323</v>
      </c>
      <c r="H2798" t="b">
        <v>0</v>
      </c>
      <c r="I2798" t="b">
        <v>0</v>
      </c>
      <c r="J2798" t="b">
        <v>1</v>
      </c>
    </row>
    <row r="2799" spans="1:10" hidden="1" x14ac:dyDescent="0.2">
      <c r="A2799" t="s">
        <v>330</v>
      </c>
      <c r="B2799" t="str">
        <f>VLOOKUP(Table16[[#This Row],[Metabolite ID]],Table18[],2,FALSE)</f>
        <v>cinnamoylglycine</v>
      </c>
      <c r="C2799" t="s">
        <v>1120</v>
      </c>
      <c r="D2799">
        <v>599</v>
      </c>
      <c r="E2799">
        <v>-8.4454014726486115E-2</v>
      </c>
      <c r="F2799">
        <v>8.4066231429352392E-2</v>
      </c>
      <c r="G2799">
        <v>0.31508331655201688</v>
      </c>
      <c r="H2799" t="b">
        <v>0</v>
      </c>
      <c r="I2799" t="b">
        <v>0</v>
      </c>
      <c r="J2799" t="b">
        <v>1</v>
      </c>
    </row>
    <row r="2800" spans="1:10" hidden="1" x14ac:dyDescent="0.2">
      <c r="A2800" t="s">
        <v>330</v>
      </c>
      <c r="B2800" t="str">
        <f>VLOOKUP(Table16[[#This Row],[Metabolite ID]],Table18[],2,FALSE)</f>
        <v>cinnamoylglycine</v>
      </c>
      <c r="C2800" t="s">
        <v>1121</v>
      </c>
      <c r="D2800">
        <v>599</v>
      </c>
      <c r="E2800">
        <v>0.2706779824142469</v>
      </c>
      <c r="F2800">
        <v>0.28937141016098017</v>
      </c>
      <c r="G2800">
        <v>0.34995983084620941</v>
      </c>
      <c r="H2800" t="b">
        <v>0</v>
      </c>
      <c r="I2800" t="b">
        <v>0</v>
      </c>
      <c r="J2800" t="b">
        <v>1</v>
      </c>
    </row>
    <row r="2801" spans="1:10" hidden="1" x14ac:dyDescent="0.2">
      <c r="A2801" t="s">
        <v>330</v>
      </c>
      <c r="B2801" t="str">
        <f>VLOOKUP(Table16[[#This Row],[Metabolite ID]],Table18[],2,FALSE)</f>
        <v>cinnamoylglycine</v>
      </c>
      <c r="C2801" t="s">
        <v>1122</v>
      </c>
      <c r="D2801">
        <v>599</v>
      </c>
      <c r="E2801">
        <v>5.944376903171289E-3</v>
      </c>
      <c r="F2801">
        <v>0.17418908179232095</v>
      </c>
      <c r="G2801">
        <v>0.97278806162384135</v>
      </c>
      <c r="H2801" t="b">
        <v>0</v>
      </c>
      <c r="I2801" t="b">
        <v>0</v>
      </c>
      <c r="J2801" t="b">
        <v>1</v>
      </c>
    </row>
    <row r="2802" spans="1:10" hidden="1" x14ac:dyDescent="0.2">
      <c r="A2802" t="s">
        <v>330</v>
      </c>
      <c r="B2802" t="str">
        <f>VLOOKUP(Table16[[#This Row],[Metabolite ID]],Table18[],2,FALSE)</f>
        <v>cinnamoylglycine</v>
      </c>
      <c r="C2802" t="s">
        <v>1123</v>
      </c>
      <c r="D2802">
        <v>599</v>
      </c>
      <c r="E2802">
        <v>-0.12652722661217933</v>
      </c>
      <c r="F2802">
        <v>0.13465097288775793</v>
      </c>
      <c r="G2802">
        <v>0.34776784998959975</v>
      </c>
      <c r="H2802" t="b">
        <v>0</v>
      </c>
      <c r="I2802" t="b">
        <v>0</v>
      </c>
      <c r="J2802" t="b">
        <v>1</v>
      </c>
    </row>
    <row r="2803" spans="1:10" x14ac:dyDescent="0.2">
      <c r="A2803" t="s">
        <v>647</v>
      </c>
      <c r="B2803" t="str">
        <f>VLOOKUP(Table16[[#This Row],[Metabolite ID]],Table18[],2,FALSE)</f>
        <v>sphingomyelin (d18:1/15:0, d16:1/17:0)*</v>
      </c>
      <c r="C2803" t="s">
        <v>1116</v>
      </c>
      <c r="D2803">
        <v>599</v>
      </c>
      <c r="E2803">
        <v>-9.8805181979571707E-2</v>
      </c>
      <c r="F2803">
        <v>5.035167881511364E-2</v>
      </c>
      <c r="G2803" s="6">
        <v>4.9727376247291129E-2</v>
      </c>
      <c r="H2803" t="b">
        <v>0</v>
      </c>
      <c r="I2803" t="b">
        <v>0</v>
      </c>
      <c r="J2803" t="b">
        <v>1</v>
      </c>
    </row>
    <row r="2804" spans="1:10" hidden="1" x14ac:dyDescent="0.2">
      <c r="A2804" t="s">
        <v>647</v>
      </c>
      <c r="B2804" t="str">
        <f>VLOOKUP(Table16[[#This Row],[Metabolite ID]],Table18[],2,FALSE)</f>
        <v>sphingomyelin (d18:1/15:0, d16:1/17:0)*</v>
      </c>
      <c r="C2804" t="s">
        <v>1117</v>
      </c>
      <c r="D2804">
        <v>599</v>
      </c>
      <c r="E2804">
        <v>-9.8805181979571707E-2</v>
      </c>
      <c r="F2804">
        <v>4.7777976120653799E-2</v>
      </c>
      <c r="G2804">
        <v>3.8639378809239414E-2</v>
      </c>
      <c r="H2804" t="b">
        <v>0</v>
      </c>
      <c r="I2804" t="b">
        <v>0</v>
      </c>
      <c r="J2804" t="b">
        <v>1</v>
      </c>
    </row>
    <row r="2805" spans="1:10" hidden="1" x14ac:dyDescent="0.2">
      <c r="A2805" t="s">
        <v>647</v>
      </c>
      <c r="B2805" t="str">
        <f>VLOOKUP(Table16[[#This Row],[Metabolite ID]],Table18[],2,FALSE)</f>
        <v>sphingomyelin (d18:1/15:0, d16:1/17:0)*</v>
      </c>
      <c r="C2805" t="s">
        <v>1118</v>
      </c>
      <c r="D2805">
        <v>599</v>
      </c>
      <c r="E2805">
        <v>-9.8521259339490574E-2</v>
      </c>
      <c r="F2805">
        <v>4.8278357522329521E-2</v>
      </c>
      <c r="G2805">
        <v>4.1281448218688288E-2</v>
      </c>
      <c r="H2805" t="b">
        <v>0</v>
      </c>
      <c r="I2805" t="b">
        <v>0</v>
      </c>
      <c r="J2805" t="b">
        <v>1</v>
      </c>
    </row>
    <row r="2806" spans="1:10" hidden="1" x14ac:dyDescent="0.2">
      <c r="A2806" t="s">
        <v>647</v>
      </c>
      <c r="B2806" t="str">
        <f>VLOOKUP(Table16[[#This Row],[Metabolite ID]],Table18[],2,FALSE)</f>
        <v>sphingomyelin (d18:1/15:0, d16:1/17:0)*</v>
      </c>
      <c r="C2806" t="s">
        <v>1119</v>
      </c>
      <c r="D2806">
        <v>599</v>
      </c>
      <c r="E2806">
        <v>-0.14262093023255815</v>
      </c>
      <c r="F2806">
        <v>7.351664213887675E-2</v>
      </c>
      <c r="G2806">
        <v>5.2381930725480572E-2</v>
      </c>
      <c r="H2806" t="b">
        <v>0</v>
      </c>
      <c r="I2806" t="b">
        <v>0</v>
      </c>
      <c r="J2806" t="b">
        <v>1</v>
      </c>
    </row>
    <row r="2807" spans="1:10" hidden="1" x14ac:dyDescent="0.2">
      <c r="A2807" t="s">
        <v>647</v>
      </c>
      <c r="B2807" t="str">
        <f>VLOOKUP(Table16[[#This Row],[Metabolite ID]],Table18[],2,FALSE)</f>
        <v>sphingomyelin (d18:1/15:0, d16:1/17:0)*</v>
      </c>
      <c r="C2807" t="s">
        <v>1120</v>
      </c>
      <c r="D2807">
        <v>599</v>
      </c>
      <c r="E2807">
        <v>-0.10255243333234625</v>
      </c>
      <c r="F2807">
        <v>8.3121612014352586E-2</v>
      </c>
      <c r="G2807">
        <v>0.21729094379083647</v>
      </c>
      <c r="H2807" t="b">
        <v>0</v>
      </c>
      <c r="I2807" t="b">
        <v>0</v>
      </c>
      <c r="J2807" t="b">
        <v>1</v>
      </c>
    </row>
    <row r="2808" spans="1:10" hidden="1" x14ac:dyDescent="0.2">
      <c r="A2808" t="s">
        <v>647</v>
      </c>
      <c r="B2808" t="str">
        <f>VLOOKUP(Table16[[#This Row],[Metabolite ID]],Table18[],2,FALSE)</f>
        <v>sphingomyelin (d18:1/15:0, d16:1/17:0)*</v>
      </c>
      <c r="C2808" t="s">
        <v>1121</v>
      </c>
      <c r="D2808">
        <v>599</v>
      </c>
      <c r="E2808">
        <v>-0.18279522063576259</v>
      </c>
      <c r="F2808">
        <v>0.24839174575062106</v>
      </c>
      <c r="G2808">
        <v>0.46207095934147013</v>
      </c>
      <c r="H2808" t="b">
        <v>0</v>
      </c>
      <c r="I2808" t="b">
        <v>0</v>
      </c>
      <c r="J2808" t="b">
        <v>1</v>
      </c>
    </row>
    <row r="2809" spans="1:10" hidden="1" x14ac:dyDescent="0.2">
      <c r="A2809" t="s">
        <v>647</v>
      </c>
      <c r="B2809" t="str">
        <f>VLOOKUP(Table16[[#This Row],[Metabolite ID]],Table18[],2,FALSE)</f>
        <v>sphingomyelin (d18:1/15:0, d16:1/17:0)*</v>
      </c>
      <c r="C2809" t="s">
        <v>1122</v>
      </c>
      <c r="D2809">
        <v>599</v>
      </c>
      <c r="E2809">
        <v>-0.11944223902186657</v>
      </c>
      <c r="F2809">
        <v>0.18522367312110413</v>
      </c>
      <c r="G2809">
        <v>0.51926906104689619</v>
      </c>
      <c r="H2809" t="b">
        <v>0</v>
      </c>
      <c r="I2809" t="b">
        <v>0</v>
      </c>
      <c r="J2809" t="b">
        <v>1</v>
      </c>
    </row>
    <row r="2810" spans="1:10" hidden="1" x14ac:dyDescent="0.2">
      <c r="A2810" t="s">
        <v>647</v>
      </c>
      <c r="B2810" t="str">
        <f>VLOOKUP(Table16[[#This Row],[Metabolite ID]],Table18[],2,FALSE)</f>
        <v>sphingomyelin (d18:1/15:0, d16:1/17:0)*</v>
      </c>
      <c r="C2810" t="s">
        <v>1123</v>
      </c>
      <c r="D2810">
        <v>599</v>
      </c>
      <c r="E2810">
        <v>2.9356481708505341E-2</v>
      </c>
      <c r="F2810">
        <v>0.13950586322970757</v>
      </c>
      <c r="G2810">
        <v>0.83340240956037293</v>
      </c>
      <c r="H2810" t="b">
        <v>0</v>
      </c>
      <c r="I2810" t="b">
        <v>0</v>
      </c>
      <c r="J2810" t="b">
        <v>1</v>
      </c>
    </row>
    <row r="2811" spans="1:10" x14ac:dyDescent="0.2">
      <c r="A2811" t="s">
        <v>805</v>
      </c>
      <c r="B2811" t="str">
        <f>VLOOKUP(Table16[[#This Row],[Metabolite ID]],Table18[],2,FALSE)</f>
        <v>Total lipids in medium LDL</v>
      </c>
      <c r="C2811" t="s">
        <v>1116</v>
      </c>
      <c r="D2811">
        <v>599</v>
      </c>
      <c r="E2811">
        <v>6.918424149470033E-2</v>
      </c>
      <c r="F2811">
        <v>3.5312174601816806E-2</v>
      </c>
      <c r="G2811" s="6">
        <v>5.0087283899981933E-2</v>
      </c>
      <c r="H2811" t="b">
        <v>0</v>
      </c>
      <c r="I2811" t="b">
        <v>0</v>
      </c>
      <c r="J2811" t="b">
        <v>0</v>
      </c>
    </row>
    <row r="2812" spans="1:10" hidden="1" x14ac:dyDescent="0.2">
      <c r="A2812" t="s">
        <v>805</v>
      </c>
      <c r="B2812" t="str">
        <f>VLOOKUP(Table16[[#This Row],[Metabolite ID]],Table18[],2,FALSE)</f>
        <v>Total lipids in medium LDL</v>
      </c>
      <c r="C2812" t="s">
        <v>1117</v>
      </c>
      <c r="D2812">
        <v>599</v>
      </c>
      <c r="E2812">
        <v>6.918424149470033E-2</v>
      </c>
      <c r="F2812">
        <v>2.1654007523921267E-2</v>
      </c>
      <c r="G2812">
        <v>1.3983783381198041E-3</v>
      </c>
      <c r="H2812" t="b">
        <v>0</v>
      </c>
      <c r="I2812" t="b">
        <v>0</v>
      </c>
      <c r="J2812" t="b">
        <v>0</v>
      </c>
    </row>
    <row r="2813" spans="1:10" hidden="1" x14ac:dyDescent="0.2">
      <c r="A2813" t="s">
        <v>805</v>
      </c>
      <c r="B2813" t="str">
        <f>VLOOKUP(Table16[[#This Row],[Metabolite ID]],Table18[],2,FALSE)</f>
        <v>Total lipids in medium LDL</v>
      </c>
      <c r="C2813" t="s">
        <v>1118</v>
      </c>
      <c r="D2813">
        <v>599</v>
      </c>
      <c r="E2813">
        <v>7.0145553389421897E-2</v>
      </c>
      <c r="F2813">
        <v>2.2258946043847316E-2</v>
      </c>
      <c r="G2813">
        <v>1.6252202064878974E-3</v>
      </c>
      <c r="H2813" t="b">
        <v>0</v>
      </c>
      <c r="I2813" t="b">
        <v>0</v>
      </c>
      <c r="J2813" t="b">
        <v>0</v>
      </c>
    </row>
    <row r="2814" spans="1:10" hidden="1" x14ac:dyDescent="0.2">
      <c r="A2814" t="s">
        <v>805</v>
      </c>
      <c r="B2814" t="str">
        <f>VLOOKUP(Table16[[#This Row],[Metabolite ID]],Table18[],2,FALSE)</f>
        <v>Total lipids in medium LDL</v>
      </c>
      <c r="C2814" t="s">
        <v>1119</v>
      </c>
      <c r="D2814">
        <v>599</v>
      </c>
      <c r="E2814">
        <v>0.13175271966527197</v>
      </c>
      <c r="F2814">
        <v>3.2891499380936939E-2</v>
      </c>
      <c r="G2814">
        <v>6.1840129025982258E-5</v>
      </c>
      <c r="H2814" t="b">
        <v>0</v>
      </c>
      <c r="I2814" t="b">
        <v>0</v>
      </c>
      <c r="J2814" t="b">
        <v>0</v>
      </c>
    </row>
    <row r="2815" spans="1:10" hidden="1" x14ac:dyDescent="0.2">
      <c r="A2815" t="s">
        <v>805</v>
      </c>
      <c r="B2815" t="str">
        <f>VLOOKUP(Table16[[#This Row],[Metabolite ID]],Table18[],2,FALSE)</f>
        <v>Total lipids in medium LDL</v>
      </c>
      <c r="C2815" t="s">
        <v>1120</v>
      </c>
      <c r="D2815">
        <v>599</v>
      </c>
      <c r="E2815">
        <v>0.10763844062917466</v>
      </c>
      <c r="F2815">
        <v>3.8303060532593608E-2</v>
      </c>
      <c r="G2815">
        <v>4.9514016528731629E-3</v>
      </c>
      <c r="H2815" t="b">
        <v>0</v>
      </c>
      <c r="I2815" t="b">
        <v>0</v>
      </c>
      <c r="J2815" t="b">
        <v>0</v>
      </c>
    </row>
    <row r="2816" spans="1:10" hidden="1" x14ac:dyDescent="0.2">
      <c r="A2816" t="s">
        <v>805</v>
      </c>
      <c r="B2816" t="str">
        <f>VLOOKUP(Table16[[#This Row],[Metabolite ID]],Table18[],2,FALSE)</f>
        <v>Total lipids in medium LDL</v>
      </c>
      <c r="C2816" t="s">
        <v>1121</v>
      </c>
      <c r="D2816">
        <v>599</v>
      </c>
      <c r="E2816">
        <v>0.22458367804636836</v>
      </c>
      <c r="F2816">
        <v>0.13054812042954428</v>
      </c>
      <c r="G2816">
        <v>8.5892826823507393E-2</v>
      </c>
      <c r="H2816" t="b">
        <v>0</v>
      </c>
      <c r="I2816" t="b">
        <v>0</v>
      </c>
      <c r="J2816" t="b">
        <v>0</v>
      </c>
    </row>
    <row r="2817" spans="1:10" hidden="1" x14ac:dyDescent="0.2">
      <c r="A2817" t="s">
        <v>805</v>
      </c>
      <c r="B2817" t="str">
        <f>VLOOKUP(Table16[[#This Row],[Metabolite ID]],Table18[],2,FALSE)</f>
        <v>Total lipids in medium LDL</v>
      </c>
      <c r="C2817" t="s">
        <v>1122</v>
      </c>
      <c r="D2817">
        <v>599</v>
      </c>
      <c r="E2817">
        <v>0.15876877819495405</v>
      </c>
      <c r="F2817">
        <v>8.1171023924019522E-2</v>
      </c>
      <c r="G2817">
        <v>5.0932858581735699E-2</v>
      </c>
      <c r="H2817" t="b">
        <v>0</v>
      </c>
      <c r="I2817" t="b">
        <v>0</v>
      </c>
      <c r="J2817" t="b">
        <v>0</v>
      </c>
    </row>
    <row r="2818" spans="1:10" hidden="1" x14ac:dyDescent="0.2">
      <c r="A2818" t="s">
        <v>805</v>
      </c>
      <c r="B2818" t="str">
        <f>VLOOKUP(Table16[[#This Row],[Metabolite ID]],Table18[],2,FALSE)</f>
        <v>Total lipids in medium LDL</v>
      </c>
      <c r="C2818" t="s">
        <v>1123</v>
      </c>
      <c r="D2818">
        <v>599</v>
      </c>
      <c r="E2818">
        <v>-0.11680962356926848</v>
      </c>
      <c r="F2818">
        <v>9.7589175359325681E-2</v>
      </c>
      <c r="G2818">
        <v>0.23180008710653607</v>
      </c>
      <c r="H2818" t="b">
        <v>0</v>
      </c>
      <c r="I2818" t="b">
        <v>0</v>
      </c>
      <c r="J2818" t="b">
        <v>0</v>
      </c>
    </row>
    <row r="2819" spans="1:10" x14ac:dyDescent="0.2">
      <c r="A2819" t="s">
        <v>725</v>
      </c>
      <c r="B2819" t="str">
        <f>VLOOKUP(Table16[[#This Row],[Metabolite ID]],Table18[],2,FALSE)</f>
        <v>phosphatidylcholine (18:0/20:5, 16:0/22:5n6)*</v>
      </c>
      <c r="C2819" t="s">
        <v>1116</v>
      </c>
      <c r="D2819">
        <v>599</v>
      </c>
      <c r="E2819">
        <v>9.5632583946934566E-2</v>
      </c>
      <c r="F2819">
        <v>4.8977183439484519E-2</v>
      </c>
      <c r="G2819" s="6">
        <v>5.0867651443800732E-2</v>
      </c>
      <c r="H2819" t="b">
        <v>0</v>
      </c>
      <c r="I2819" t="b">
        <v>0</v>
      </c>
      <c r="J2819" t="b">
        <v>0</v>
      </c>
    </row>
    <row r="2820" spans="1:10" hidden="1" x14ac:dyDescent="0.2">
      <c r="A2820" t="s">
        <v>725</v>
      </c>
      <c r="B2820" t="str">
        <f>VLOOKUP(Table16[[#This Row],[Metabolite ID]],Table18[],2,FALSE)</f>
        <v>phosphatidylcholine (18:0/20:5, 16:0/22:5n6)*</v>
      </c>
      <c r="C2820" t="s">
        <v>1117</v>
      </c>
      <c r="D2820">
        <v>599</v>
      </c>
      <c r="E2820">
        <v>9.5632583946934566E-2</v>
      </c>
      <c r="F2820">
        <v>4.7718149873041009E-2</v>
      </c>
      <c r="G2820">
        <v>4.505791350358198E-2</v>
      </c>
      <c r="H2820" t="b">
        <v>0</v>
      </c>
      <c r="I2820" t="b">
        <v>0</v>
      </c>
      <c r="J2820" t="b">
        <v>0</v>
      </c>
    </row>
    <row r="2821" spans="1:10" hidden="1" x14ac:dyDescent="0.2">
      <c r="A2821" t="s">
        <v>725</v>
      </c>
      <c r="B2821" t="str">
        <f>VLOOKUP(Table16[[#This Row],[Metabolite ID]],Table18[],2,FALSE)</f>
        <v>phosphatidylcholine (18:0/20:5, 16:0/22:5n6)*</v>
      </c>
      <c r="C2821" t="s">
        <v>1118</v>
      </c>
      <c r="D2821">
        <v>599</v>
      </c>
      <c r="E2821">
        <v>9.7135935509923971E-2</v>
      </c>
      <c r="F2821">
        <v>4.8189378522284172E-2</v>
      </c>
      <c r="G2821">
        <v>4.3830041554690412E-2</v>
      </c>
      <c r="H2821" t="b">
        <v>0</v>
      </c>
      <c r="I2821" t="b">
        <v>0</v>
      </c>
      <c r="J2821" t="b">
        <v>0</v>
      </c>
    </row>
    <row r="2822" spans="1:10" hidden="1" x14ac:dyDescent="0.2">
      <c r="A2822" t="s">
        <v>725</v>
      </c>
      <c r="B2822" t="str">
        <f>VLOOKUP(Table16[[#This Row],[Metabolite ID]],Table18[],2,FALSE)</f>
        <v>phosphatidylcholine (18:0/20:5, 16:0/22:5n6)*</v>
      </c>
      <c r="C2822" t="s">
        <v>1119</v>
      </c>
      <c r="D2822">
        <v>599</v>
      </c>
      <c r="E2822">
        <v>2.3054619883040934E-2</v>
      </c>
      <c r="F2822">
        <v>7.3401126509369211E-2</v>
      </c>
      <c r="G2822">
        <v>0.75345206293002531</v>
      </c>
      <c r="H2822" t="b">
        <v>0</v>
      </c>
      <c r="I2822" t="b">
        <v>0</v>
      </c>
      <c r="J2822" t="b">
        <v>0</v>
      </c>
    </row>
    <row r="2823" spans="1:10" hidden="1" x14ac:dyDescent="0.2">
      <c r="A2823" t="s">
        <v>725</v>
      </c>
      <c r="B2823" t="str">
        <f>VLOOKUP(Table16[[#This Row],[Metabolite ID]],Table18[],2,FALSE)</f>
        <v>phosphatidylcholine (18:0/20:5, 16:0/22:5n6)*</v>
      </c>
      <c r="C2823" t="s">
        <v>1120</v>
      </c>
      <c r="D2823">
        <v>599</v>
      </c>
      <c r="E2823">
        <v>5.2716605160865057E-2</v>
      </c>
      <c r="F2823">
        <v>7.8380597507180405E-2</v>
      </c>
      <c r="G2823">
        <v>0.50121953938614294</v>
      </c>
      <c r="H2823" t="b">
        <v>0</v>
      </c>
      <c r="I2823" t="b">
        <v>0</v>
      </c>
      <c r="J2823" t="b">
        <v>0</v>
      </c>
    </row>
    <row r="2824" spans="1:10" hidden="1" x14ac:dyDescent="0.2">
      <c r="A2824" t="s">
        <v>725</v>
      </c>
      <c r="B2824" t="str">
        <f>VLOOKUP(Table16[[#This Row],[Metabolite ID]],Table18[],2,FALSE)</f>
        <v>phosphatidylcholine (18:0/20:5, 16:0/22:5n6)*</v>
      </c>
      <c r="C2824" t="s">
        <v>1121</v>
      </c>
      <c r="D2824">
        <v>599</v>
      </c>
      <c r="E2824">
        <v>5.7350553433912488E-2</v>
      </c>
      <c r="F2824">
        <v>0.26428816884142964</v>
      </c>
      <c r="G2824">
        <v>0.82828229576581114</v>
      </c>
      <c r="H2824" t="b">
        <v>0</v>
      </c>
      <c r="I2824" t="b">
        <v>0</v>
      </c>
      <c r="J2824" t="b">
        <v>0</v>
      </c>
    </row>
    <row r="2825" spans="1:10" hidden="1" x14ac:dyDescent="0.2">
      <c r="A2825" t="s">
        <v>725</v>
      </c>
      <c r="B2825" t="str">
        <f>VLOOKUP(Table16[[#This Row],[Metabolite ID]],Table18[],2,FALSE)</f>
        <v>phosphatidylcholine (18:0/20:5, 16:0/22:5n6)*</v>
      </c>
      <c r="C2825" t="s">
        <v>1122</v>
      </c>
      <c r="D2825">
        <v>599</v>
      </c>
      <c r="E2825">
        <v>5.7350553433912488E-2</v>
      </c>
      <c r="F2825">
        <v>0.17749681122076194</v>
      </c>
      <c r="G2825">
        <v>0.74672676901315571</v>
      </c>
      <c r="H2825" t="b">
        <v>0</v>
      </c>
      <c r="I2825" t="b">
        <v>0</v>
      </c>
      <c r="J2825" t="b">
        <v>0</v>
      </c>
    </row>
    <row r="2826" spans="1:10" hidden="1" x14ac:dyDescent="0.2">
      <c r="A2826" t="s">
        <v>725</v>
      </c>
      <c r="B2826" t="str">
        <f>VLOOKUP(Table16[[#This Row],[Metabolite ID]],Table18[],2,FALSE)</f>
        <v>phosphatidylcholine (18:0/20:5, 16:0/22:5n6)*</v>
      </c>
      <c r="C2826" t="s">
        <v>1123</v>
      </c>
      <c r="D2826">
        <v>599</v>
      </c>
      <c r="E2826">
        <v>0.29074570329090016</v>
      </c>
      <c r="F2826">
        <v>0.13552267164431081</v>
      </c>
      <c r="G2826">
        <v>3.2326321326600196E-2</v>
      </c>
      <c r="H2826" t="b">
        <v>0</v>
      </c>
      <c r="I2826" t="b">
        <v>0</v>
      </c>
      <c r="J2826" t="b">
        <v>0</v>
      </c>
    </row>
    <row r="2827" spans="1:10" x14ac:dyDescent="0.2">
      <c r="A2827" t="s">
        <v>700</v>
      </c>
      <c r="B2827" t="str">
        <f>VLOOKUP(Table16[[#This Row],[Metabolite ID]],Table18[],2,FALSE)</f>
        <v>1-(1-enyl-palmitoyl)-2-arachidonoyl-GPE (P-16:0/20:4)*</v>
      </c>
      <c r="C2827" t="s">
        <v>1116</v>
      </c>
      <c r="D2827">
        <v>599</v>
      </c>
      <c r="E2827">
        <v>9.5794403862403607E-2</v>
      </c>
      <c r="F2827">
        <v>4.916139072391832E-2</v>
      </c>
      <c r="G2827" s="6">
        <v>5.1346815354503021E-2</v>
      </c>
      <c r="H2827" t="b">
        <v>0</v>
      </c>
      <c r="I2827" t="b">
        <v>0</v>
      </c>
      <c r="J2827" t="b">
        <v>0</v>
      </c>
    </row>
    <row r="2828" spans="1:10" hidden="1" x14ac:dyDescent="0.2">
      <c r="A2828" t="s">
        <v>700</v>
      </c>
      <c r="B2828" t="str">
        <f>VLOOKUP(Table16[[#This Row],[Metabolite ID]],Table18[],2,FALSE)</f>
        <v>1-(1-enyl-palmitoyl)-2-arachidonoyl-GPE (P-16:0/20:4)*</v>
      </c>
      <c r="C2828" t="s">
        <v>1117</v>
      </c>
      <c r="D2828">
        <v>599</v>
      </c>
      <c r="E2828">
        <v>9.5794403862403607E-2</v>
      </c>
      <c r="F2828">
        <v>4.7955108320773036E-2</v>
      </c>
      <c r="G2828">
        <v>4.5761673498594037E-2</v>
      </c>
      <c r="H2828" t="b">
        <v>0</v>
      </c>
      <c r="I2828" t="b">
        <v>0</v>
      </c>
      <c r="J2828" t="b">
        <v>0</v>
      </c>
    </row>
    <row r="2829" spans="1:10" hidden="1" x14ac:dyDescent="0.2">
      <c r="A2829" t="s">
        <v>700</v>
      </c>
      <c r="B2829" t="str">
        <f>VLOOKUP(Table16[[#This Row],[Metabolite ID]],Table18[],2,FALSE)</f>
        <v>1-(1-enyl-palmitoyl)-2-arachidonoyl-GPE (P-16:0/20:4)*</v>
      </c>
      <c r="C2829" t="s">
        <v>1118</v>
      </c>
      <c r="D2829">
        <v>599</v>
      </c>
      <c r="E2829">
        <v>9.7262929616110466E-2</v>
      </c>
      <c r="F2829">
        <v>4.842488147862975E-2</v>
      </c>
      <c r="G2829">
        <v>4.458677689593895E-2</v>
      </c>
      <c r="H2829" t="b">
        <v>0</v>
      </c>
      <c r="I2829" t="b">
        <v>0</v>
      </c>
      <c r="J2829" t="b">
        <v>0</v>
      </c>
    </row>
    <row r="2830" spans="1:10" hidden="1" x14ac:dyDescent="0.2">
      <c r="A2830" t="s">
        <v>700</v>
      </c>
      <c r="B2830" t="str">
        <f>VLOOKUP(Table16[[#This Row],[Metabolite ID]],Table18[],2,FALSE)</f>
        <v>1-(1-enyl-palmitoyl)-2-arachidonoyl-GPE (P-16:0/20:4)*</v>
      </c>
      <c r="C2830" t="s">
        <v>1119</v>
      </c>
      <c r="D2830">
        <v>599</v>
      </c>
      <c r="E2830">
        <v>0.11221804511278195</v>
      </c>
      <c r="F2830">
        <v>7.2301951071872386E-2</v>
      </c>
      <c r="G2830">
        <v>0.12064429757688419</v>
      </c>
      <c r="H2830" t="b">
        <v>0</v>
      </c>
      <c r="I2830" t="b">
        <v>0</v>
      </c>
      <c r="J2830" t="b">
        <v>0</v>
      </c>
    </row>
    <row r="2831" spans="1:10" hidden="1" x14ac:dyDescent="0.2">
      <c r="A2831" t="s">
        <v>700</v>
      </c>
      <c r="B2831" t="str">
        <f>VLOOKUP(Table16[[#This Row],[Metabolite ID]],Table18[],2,FALSE)</f>
        <v>1-(1-enyl-palmitoyl)-2-arachidonoyl-GPE (P-16:0/20:4)*</v>
      </c>
      <c r="C2831" t="s">
        <v>1120</v>
      </c>
      <c r="D2831">
        <v>599</v>
      </c>
      <c r="E2831">
        <v>6.4083491144703214E-2</v>
      </c>
      <c r="F2831">
        <v>8.4260092567277331E-2</v>
      </c>
      <c r="G2831">
        <v>0.446929597323038</v>
      </c>
      <c r="H2831" t="b">
        <v>0</v>
      </c>
      <c r="I2831" t="b">
        <v>0</v>
      </c>
      <c r="J2831" t="b">
        <v>0</v>
      </c>
    </row>
    <row r="2832" spans="1:10" hidden="1" x14ac:dyDescent="0.2">
      <c r="A2832" t="s">
        <v>700</v>
      </c>
      <c r="B2832" t="str">
        <f>VLOOKUP(Table16[[#This Row],[Metabolite ID]],Table18[],2,FALSE)</f>
        <v>1-(1-enyl-palmitoyl)-2-arachidonoyl-GPE (P-16:0/20:4)*</v>
      </c>
      <c r="C2832" t="s">
        <v>1121</v>
      </c>
      <c r="D2832">
        <v>599</v>
      </c>
      <c r="E2832">
        <v>0.13177510155859018</v>
      </c>
      <c r="F2832">
        <v>0.28817559946272769</v>
      </c>
      <c r="G2832">
        <v>0.64764045798425451</v>
      </c>
      <c r="H2832" t="b">
        <v>0</v>
      </c>
      <c r="I2832" t="b">
        <v>0</v>
      </c>
      <c r="J2832" t="b">
        <v>0</v>
      </c>
    </row>
    <row r="2833" spans="1:10" hidden="1" x14ac:dyDescent="0.2">
      <c r="A2833" t="s">
        <v>700</v>
      </c>
      <c r="B2833" t="str">
        <f>VLOOKUP(Table16[[#This Row],[Metabolite ID]],Table18[],2,FALSE)</f>
        <v>1-(1-enyl-palmitoyl)-2-arachidonoyl-GPE (P-16:0/20:4)*</v>
      </c>
      <c r="C2833" t="s">
        <v>1122</v>
      </c>
      <c r="D2833">
        <v>599</v>
      </c>
      <c r="E2833">
        <v>4.9233654451658282E-2</v>
      </c>
      <c r="F2833">
        <v>0.18866038988895167</v>
      </c>
      <c r="G2833">
        <v>0.79420976811244082</v>
      </c>
      <c r="H2833" t="b">
        <v>0</v>
      </c>
      <c r="I2833" t="b">
        <v>0</v>
      </c>
      <c r="J2833" t="b">
        <v>0</v>
      </c>
    </row>
    <row r="2834" spans="1:10" hidden="1" x14ac:dyDescent="0.2">
      <c r="A2834" t="s">
        <v>700</v>
      </c>
      <c r="B2834" t="str">
        <f>VLOOKUP(Table16[[#This Row],[Metabolite ID]],Table18[],2,FALSE)</f>
        <v>1-(1-enyl-palmitoyl)-2-arachidonoyl-GPE (P-16:0/20:4)*</v>
      </c>
      <c r="C2834" t="s">
        <v>1123</v>
      </c>
      <c r="D2834">
        <v>599</v>
      </c>
      <c r="E2834">
        <v>-3.5173318225454012E-2</v>
      </c>
      <c r="F2834">
        <v>0.13618886357674731</v>
      </c>
      <c r="G2834">
        <v>0.79628856549807892</v>
      </c>
      <c r="H2834" t="b">
        <v>0</v>
      </c>
      <c r="I2834" t="b">
        <v>0</v>
      </c>
      <c r="J2834" t="b">
        <v>0</v>
      </c>
    </row>
    <row r="2835" spans="1:10" x14ac:dyDescent="0.2">
      <c r="A2835" t="s">
        <v>684</v>
      </c>
      <c r="B2835" t="str">
        <f>VLOOKUP(Table16[[#This Row],[Metabolite ID]],Table18[],2,FALSE)</f>
        <v>1-palmitoyl-2-docosahexaenoyl-GPC (16:0/22:6)</v>
      </c>
      <c r="C2835" t="s">
        <v>1116</v>
      </c>
      <c r="D2835">
        <v>599</v>
      </c>
      <c r="E2835">
        <v>9.2798629710887967E-2</v>
      </c>
      <c r="F2835">
        <v>4.8199252670126057E-2</v>
      </c>
      <c r="G2835" s="6">
        <v>5.4190259059467713E-2</v>
      </c>
      <c r="H2835" t="b">
        <v>0</v>
      </c>
      <c r="I2835" t="b">
        <v>0</v>
      </c>
      <c r="J2835" t="b">
        <v>0</v>
      </c>
    </row>
    <row r="2836" spans="1:10" hidden="1" x14ac:dyDescent="0.2">
      <c r="A2836" t="s">
        <v>684</v>
      </c>
      <c r="B2836" t="str">
        <f>VLOOKUP(Table16[[#This Row],[Metabolite ID]],Table18[],2,FALSE)</f>
        <v>1-palmitoyl-2-docosahexaenoyl-GPC (16:0/22:6)</v>
      </c>
      <c r="C2836" t="s">
        <v>1117</v>
      </c>
      <c r="D2836">
        <v>599</v>
      </c>
      <c r="E2836">
        <v>9.2798629710887967E-2</v>
      </c>
      <c r="F2836">
        <v>4.7682392657385331E-2</v>
      </c>
      <c r="G2836">
        <v>5.1632842529274761E-2</v>
      </c>
      <c r="H2836" t="b">
        <v>0</v>
      </c>
      <c r="I2836" t="b">
        <v>0</v>
      </c>
      <c r="J2836" t="b">
        <v>0</v>
      </c>
    </row>
    <row r="2837" spans="1:10" hidden="1" x14ac:dyDescent="0.2">
      <c r="A2837" t="s">
        <v>684</v>
      </c>
      <c r="B2837" t="str">
        <f>VLOOKUP(Table16[[#This Row],[Metabolite ID]],Table18[],2,FALSE)</f>
        <v>1-palmitoyl-2-docosahexaenoyl-GPC (16:0/22:6)</v>
      </c>
      <c r="C2837" t="s">
        <v>1118</v>
      </c>
      <c r="D2837">
        <v>599</v>
      </c>
      <c r="E2837">
        <v>9.4308111918386534E-2</v>
      </c>
      <c r="F2837">
        <v>4.8136992795196808E-2</v>
      </c>
      <c r="G2837">
        <v>5.0093951945100183E-2</v>
      </c>
      <c r="H2837" t="b">
        <v>0</v>
      </c>
      <c r="I2837" t="b">
        <v>0</v>
      </c>
      <c r="J2837" t="b">
        <v>0</v>
      </c>
    </row>
    <row r="2838" spans="1:10" hidden="1" x14ac:dyDescent="0.2">
      <c r="A2838" t="s">
        <v>684</v>
      </c>
      <c r="B2838" t="str">
        <f>VLOOKUP(Table16[[#This Row],[Metabolite ID]],Table18[],2,FALSE)</f>
        <v>1-palmitoyl-2-docosahexaenoyl-GPC (16:0/22:6)</v>
      </c>
      <c r="C2838" t="s">
        <v>1119</v>
      </c>
      <c r="D2838">
        <v>599</v>
      </c>
      <c r="E2838">
        <v>1.7275822454308094E-2</v>
      </c>
      <c r="F2838">
        <v>7.2123409713651873E-2</v>
      </c>
      <c r="G2838">
        <v>0.81069353891846196</v>
      </c>
      <c r="H2838" t="b">
        <v>0</v>
      </c>
      <c r="I2838" t="b">
        <v>0</v>
      </c>
      <c r="J2838" t="b">
        <v>0</v>
      </c>
    </row>
    <row r="2839" spans="1:10" hidden="1" x14ac:dyDescent="0.2">
      <c r="A2839" t="s">
        <v>684</v>
      </c>
      <c r="B2839" t="str">
        <f>VLOOKUP(Table16[[#This Row],[Metabolite ID]],Table18[],2,FALSE)</f>
        <v>1-palmitoyl-2-docosahexaenoyl-GPC (16:0/22:6)</v>
      </c>
      <c r="C2839" t="s">
        <v>1120</v>
      </c>
      <c r="D2839">
        <v>599</v>
      </c>
      <c r="E2839">
        <v>0.13926051267398865</v>
      </c>
      <c r="F2839">
        <v>8.0577341361188534E-2</v>
      </c>
      <c r="G2839">
        <v>8.3937358343070964E-2</v>
      </c>
      <c r="H2839" t="b">
        <v>0</v>
      </c>
      <c r="I2839" t="b">
        <v>0</v>
      </c>
      <c r="J2839" t="b">
        <v>0</v>
      </c>
    </row>
    <row r="2840" spans="1:10" hidden="1" x14ac:dyDescent="0.2">
      <c r="A2840" t="s">
        <v>684</v>
      </c>
      <c r="B2840" t="str">
        <f>VLOOKUP(Table16[[#This Row],[Metabolite ID]],Table18[],2,FALSE)</f>
        <v>1-palmitoyl-2-docosahexaenoyl-GPC (16:0/22:6)</v>
      </c>
      <c r="C2840" t="s">
        <v>1121</v>
      </c>
      <c r="D2840">
        <v>599</v>
      </c>
      <c r="E2840">
        <v>3.7269651978941276E-2</v>
      </c>
      <c r="F2840">
        <v>0.24096076413967596</v>
      </c>
      <c r="G2840">
        <v>0.87713284963383531</v>
      </c>
      <c r="H2840" t="b">
        <v>0</v>
      </c>
      <c r="I2840" t="b">
        <v>0</v>
      </c>
      <c r="J2840" t="b">
        <v>0</v>
      </c>
    </row>
    <row r="2841" spans="1:10" hidden="1" x14ac:dyDescent="0.2">
      <c r="A2841" t="s">
        <v>684</v>
      </c>
      <c r="B2841" t="str">
        <f>VLOOKUP(Table16[[#This Row],[Metabolite ID]],Table18[],2,FALSE)</f>
        <v>1-palmitoyl-2-docosahexaenoyl-GPC (16:0/22:6)</v>
      </c>
      <c r="C2841" t="s">
        <v>1122</v>
      </c>
      <c r="D2841">
        <v>599</v>
      </c>
      <c r="E2841">
        <v>0.15691018235948651</v>
      </c>
      <c r="F2841">
        <v>0.16672530756805659</v>
      </c>
      <c r="G2841">
        <v>0.34701827739843816</v>
      </c>
      <c r="H2841" t="b">
        <v>0</v>
      </c>
      <c r="I2841" t="b">
        <v>0</v>
      </c>
      <c r="J2841" t="b">
        <v>0</v>
      </c>
    </row>
    <row r="2842" spans="1:10" hidden="1" x14ac:dyDescent="0.2">
      <c r="A2842" t="s">
        <v>684</v>
      </c>
      <c r="B2842" t="str">
        <f>VLOOKUP(Table16[[#This Row],[Metabolite ID]],Table18[],2,FALSE)</f>
        <v>1-palmitoyl-2-docosahexaenoyl-GPC (16:0/22:6)</v>
      </c>
      <c r="C2842" t="s">
        <v>1123</v>
      </c>
      <c r="D2842">
        <v>599</v>
      </c>
      <c r="E2842">
        <v>0.25735964594725247</v>
      </c>
      <c r="F2842">
        <v>0.1334356309078355</v>
      </c>
      <c r="G2842">
        <v>5.4239699745790279E-2</v>
      </c>
      <c r="H2842" t="b">
        <v>0</v>
      </c>
      <c r="I2842" t="b">
        <v>0</v>
      </c>
      <c r="J2842" t="b">
        <v>0</v>
      </c>
    </row>
    <row r="2843" spans="1:10" x14ac:dyDescent="0.2">
      <c r="A2843" t="s">
        <v>629</v>
      </c>
      <c r="B2843" t="str">
        <f>VLOOKUP(Table16[[#This Row],[Metabolite ID]],Table18[],2,FALSE)</f>
        <v>1-lignoceroyl-GPC (24:0)</v>
      </c>
      <c r="C2843" t="s">
        <v>1116</v>
      </c>
      <c r="D2843">
        <v>599</v>
      </c>
      <c r="E2843">
        <v>-9.9884163182326152E-2</v>
      </c>
      <c r="F2843">
        <v>5.2266497573641935E-2</v>
      </c>
      <c r="G2843" s="6">
        <v>5.5997484570025437E-2</v>
      </c>
      <c r="H2843" t="b">
        <v>0</v>
      </c>
      <c r="I2843" t="b">
        <v>0</v>
      </c>
      <c r="J2843" t="b">
        <v>0</v>
      </c>
    </row>
    <row r="2844" spans="1:10" hidden="1" x14ac:dyDescent="0.2">
      <c r="A2844" t="s">
        <v>629</v>
      </c>
      <c r="B2844" t="str">
        <f>VLOOKUP(Table16[[#This Row],[Metabolite ID]],Table18[],2,FALSE)</f>
        <v>1-lignoceroyl-GPC (24:0)</v>
      </c>
      <c r="C2844" t="s">
        <v>1117</v>
      </c>
      <c r="D2844">
        <v>599</v>
      </c>
      <c r="E2844">
        <v>-9.9884163182326152E-2</v>
      </c>
      <c r="F2844">
        <v>5.0771572969336771E-2</v>
      </c>
      <c r="G2844">
        <v>4.9145803709683633E-2</v>
      </c>
      <c r="H2844" t="b">
        <v>0</v>
      </c>
      <c r="I2844" t="b">
        <v>0</v>
      </c>
      <c r="J2844" t="b">
        <v>0</v>
      </c>
    </row>
    <row r="2845" spans="1:10" hidden="1" x14ac:dyDescent="0.2">
      <c r="A2845" t="s">
        <v>629</v>
      </c>
      <c r="B2845" t="str">
        <f>VLOOKUP(Table16[[#This Row],[Metabolite ID]],Table18[],2,FALSE)</f>
        <v>1-lignoceroyl-GPC (24:0)</v>
      </c>
      <c r="C2845" t="s">
        <v>1118</v>
      </c>
      <c r="D2845">
        <v>599</v>
      </c>
      <c r="E2845">
        <v>-9.941411627961666E-2</v>
      </c>
      <c r="F2845">
        <v>5.1274153324547198E-2</v>
      </c>
      <c r="G2845">
        <v>5.2516697960903337E-2</v>
      </c>
      <c r="H2845" t="b">
        <v>0</v>
      </c>
      <c r="I2845" t="b">
        <v>0</v>
      </c>
      <c r="J2845" t="b">
        <v>0</v>
      </c>
    </row>
    <row r="2846" spans="1:10" hidden="1" x14ac:dyDescent="0.2">
      <c r="A2846" t="s">
        <v>629</v>
      </c>
      <c r="B2846" t="str">
        <f>VLOOKUP(Table16[[#This Row],[Metabolite ID]],Table18[],2,FALSE)</f>
        <v>1-lignoceroyl-GPC (24:0)</v>
      </c>
      <c r="C2846" t="s">
        <v>1119</v>
      </c>
      <c r="D2846">
        <v>599</v>
      </c>
      <c r="E2846">
        <v>-8.2535507246376816E-2</v>
      </c>
      <c r="F2846">
        <v>7.8222475411634393E-2</v>
      </c>
      <c r="G2846">
        <v>0.29136220912323657</v>
      </c>
      <c r="H2846" t="b">
        <v>0</v>
      </c>
      <c r="I2846" t="b">
        <v>0</v>
      </c>
      <c r="J2846" t="b">
        <v>0</v>
      </c>
    </row>
    <row r="2847" spans="1:10" hidden="1" x14ac:dyDescent="0.2">
      <c r="A2847" t="s">
        <v>629</v>
      </c>
      <c r="B2847" t="str">
        <f>VLOOKUP(Table16[[#This Row],[Metabolite ID]],Table18[],2,FALSE)</f>
        <v>1-lignoceroyl-GPC (24:0)</v>
      </c>
      <c r="C2847" t="s">
        <v>1120</v>
      </c>
      <c r="D2847">
        <v>599</v>
      </c>
      <c r="E2847">
        <v>-0.12811932214637062</v>
      </c>
      <c r="F2847">
        <v>8.6494774525211565E-2</v>
      </c>
      <c r="G2847">
        <v>0.13854323944032715</v>
      </c>
      <c r="H2847" t="b">
        <v>0</v>
      </c>
      <c r="I2847" t="b">
        <v>0</v>
      </c>
      <c r="J2847" t="b">
        <v>0</v>
      </c>
    </row>
    <row r="2848" spans="1:10" hidden="1" x14ac:dyDescent="0.2">
      <c r="A2848" t="s">
        <v>629</v>
      </c>
      <c r="B2848" t="str">
        <f>VLOOKUP(Table16[[#This Row],[Metabolite ID]],Table18[],2,FALSE)</f>
        <v>1-lignoceroyl-GPC (24:0)</v>
      </c>
      <c r="C2848" t="s">
        <v>1121</v>
      </c>
      <c r="D2848">
        <v>599</v>
      </c>
      <c r="E2848">
        <v>-0.13440374158850066</v>
      </c>
      <c r="F2848">
        <v>0.29449247124842287</v>
      </c>
      <c r="G2848">
        <v>0.64827447812796302</v>
      </c>
      <c r="H2848" t="b">
        <v>0</v>
      </c>
      <c r="I2848" t="b">
        <v>0</v>
      </c>
      <c r="J2848" t="b">
        <v>0</v>
      </c>
    </row>
    <row r="2849" spans="1:10" hidden="1" x14ac:dyDescent="0.2">
      <c r="A2849" t="s">
        <v>629</v>
      </c>
      <c r="B2849" t="str">
        <f>VLOOKUP(Table16[[#This Row],[Metabolite ID]],Table18[],2,FALSE)</f>
        <v>1-lignoceroyl-GPC (24:0)</v>
      </c>
      <c r="C2849" t="s">
        <v>1122</v>
      </c>
      <c r="D2849">
        <v>599</v>
      </c>
      <c r="E2849">
        <v>-0.17623078902809741</v>
      </c>
      <c r="F2849">
        <v>0.17870799883077698</v>
      </c>
      <c r="G2849">
        <v>0.32446410845134266</v>
      </c>
      <c r="H2849" t="b">
        <v>0</v>
      </c>
      <c r="I2849" t="b">
        <v>0</v>
      </c>
      <c r="J2849" t="b">
        <v>0</v>
      </c>
    </row>
    <row r="2850" spans="1:10" hidden="1" x14ac:dyDescent="0.2">
      <c r="A2850" t="s">
        <v>629</v>
      </c>
      <c r="B2850" t="str">
        <f>VLOOKUP(Table16[[#This Row],[Metabolite ID]],Table18[],2,FALSE)</f>
        <v>1-lignoceroyl-GPC (24:0)</v>
      </c>
      <c r="C2850" t="s">
        <v>1123</v>
      </c>
      <c r="D2850">
        <v>599</v>
      </c>
      <c r="E2850">
        <v>-0.17136686096217343</v>
      </c>
      <c r="F2850">
        <v>0.14456125877835069</v>
      </c>
      <c r="G2850">
        <v>0.23632017566496505</v>
      </c>
      <c r="H2850" t="b">
        <v>0</v>
      </c>
      <c r="I2850" t="b">
        <v>0</v>
      </c>
      <c r="J2850" t="b">
        <v>0</v>
      </c>
    </row>
    <row r="2851" spans="1:10" x14ac:dyDescent="0.2">
      <c r="A2851" t="s">
        <v>606</v>
      </c>
      <c r="B2851" t="str">
        <f>VLOOKUP(Table16[[#This Row],[Metabolite ID]],Table18[],2,FALSE)</f>
        <v>sphingomyelin (d18:1/20:1, d18:2/20:0)*</v>
      </c>
      <c r="C2851" t="s">
        <v>1116</v>
      </c>
      <c r="D2851">
        <v>599</v>
      </c>
      <c r="E2851">
        <v>-9.9216505050285356E-2</v>
      </c>
      <c r="F2851">
        <v>5.1972509287187683E-2</v>
      </c>
      <c r="G2851" s="6">
        <v>5.6259647277623559E-2</v>
      </c>
      <c r="H2851" t="b">
        <v>0</v>
      </c>
      <c r="I2851" t="b">
        <v>0</v>
      </c>
      <c r="J2851" t="b">
        <v>0</v>
      </c>
    </row>
    <row r="2852" spans="1:10" hidden="1" x14ac:dyDescent="0.2">
      <c r="A2852" t="s">
        <v>606</v>
      </c>
      <c r="B2852" t="str">
        <f>VLOOKUP(Table16[[#This Row],[Metabolite ID]],Table18[],2,FALSE)</f>
        <v>sphingomyelin (d18:1/20:1, d18:2/20:0)*</v>
      </c>
      <c r="C2852" t="s">
        <v>1117</v>
      </c>
      <c r="D2852">
        <v>599</v>
      </c>
      <c r="E2852">
        <v>-9.9216505050285356E-2</v>
      </c>
      <c r="F2852">
        <v>4.7713117429792021E-2</v>
      </c>
      <c r="G2852">
        <v>3.7577042402033134E-2</v>
      </c>
      <c r="H2852" t="b">
        <v>0</v>
      </c>
      <c r="I2852" t="b">
        <v>0</v>
      </c>
      <c r="J2852" t="b">
        <v>0</v>
      </c>
    </row>
    <row r="2853" spans="1:10" hidden="1" x14ac:dyDescent="0.2">
      <c r="A2853" t="s">
        <v>606</v>
      </c>
      <c r="B2853" t="str">
        <f>VLOOKUP(Table16[[#This Row],[Metabolite ID]],Table18[],2,FALSE)</f>
        <v>sphingomyelin (d18:1/20:1, d18:2/20:0)*</v>
      </c>
      <c r="C2853" t="s">
        <v>1118</v>
      </c>
      <c r="D2853">
        <v>599</v>
      </c>
      <c r="E2853">
        <v>-9.8903164428610552E-2</v>
      </c>
      <c r="F2853">
        <v>4.8242371916996429E-2</v>
      </c>
      <c r="G2853">
        <v>4.0351684917719136E-2</v>
      </c>
      <c r="H2853" t="b">
        <v>0</v>
      </c>
      <c r="I2853" t="b">
        <v>0</v>
      </c>
      <c r="J2853" t="b">
        <v>0</v>
      </c>
    </row>
    <row r="2854" spans="1:10" hidden="1" x14ac:dyDescent="0.2">
      <c r="A2854" t="s">
        <v>606</v>
      </c>
      <c r="B2854" t="str">
        <f>VLOOKUP(Table16[[#This Row],[Metabolite ID]],Table18[],2,FALSE)</f>
        <v>sphingomyelin (d18:1/20:1, d18:2/20:0)*</v>
      </c>
      <c r="C2854" t="s">
        <v>1119</v>
      </c>
      <c r="D2854">
        <v>599</v>
      </c>
      <c r="E2854">
        <v>-6.0046402877697844E-2</v>
      </c>
      <c r="F2854">
        <v>7.7970104587630942E-2</v>
      </c>
      <c r="G2854">
        <v>0.44122821166951953</v>
      </c>
      <c r="H2854" t="b">
        <v>0</v>
      </c>
      <c r="I2854" t="b">
        <v>0</v>
      </c>
      <c r="J2854" t="b">
        <v>0</v>
      </c>
    </row>
    <row r="2855" spans="1:10" hidden="1" x14ac:dyDescent="0.2">
      <c r="A2855" t="s">
        <v>606</v>
      </c>
      <c r="B2855" t="str">
        <f>VLOOKUP(Table16[[#This Row],[Metabolite ID]],Table18[],2,FALSE)</f>
        <v>sphingomyelin (d18:1/20:1, d18:2/20:0)*</v>
      </c>
      <c r="C2855" t="s">
        <v>1120</v>
      </c>
      <c r="D2855">
        <v>599</v>
      </c>
      <c r="E2855">
        <v>-6.8735404607212003E-2</v>
      </c>
      <c r="F2855">
        <v>8.4389251264820275E-2</v>
      </c>
      <c r="G2855">
        <v>0.41535613308929725</v>
      </c>
      <c r="H2855" t="b">
        <v>0</v>
      </c>
      <c r="I2855" t="b">
        <v>0</v>
      </c>
      <c r="J2855" t="b">
        <v>0</v>
      </c>
    </row>
    <row r="2856" spans="1:10" hidden="1" x14ac:dyDescent="0.2">
      <c r="A2856" t="s">
        <v>606</v>
      </c>
      <c r="B2856" t="str">
        <f>VLOOKUP(Table16[[#This Row],[Metabolite ID]],Table18[],2,FALSE)</f>
        <v>sphingomyelin (d18:1/20:1, d18:2/20:0)*</v>
      </c>
      <c r="C2856" t="s">
        <v>1121</v>
      </c>
      <c r="D2856">
        <v>599</v>
      </c>
      <c r="E2856">
        <v>0.30491620072807457</v>
      </c>
      <c r="F2856">
        <v>0.27820854843984638</v>
      </c>
      <c r="G2856">
        <v>0.27352053779292484</v>
      </c>
      <c r="H2856" t="b">
        <v>0</v>
      </c>
      <c r="I2856" t="b">
        <v>0</v>
      </c>
      <c r="J2856" t="b">
        <v>0</v>
      </c>
    </row>
    <row r="2857" spans="1:10" hidden="1" x14ac:dyDescent="0.2">
      <c r="A2857" t="s">
        <v>606</v>
      </c>
      <c r="B2857" t="str">
        <f>VLOOKUP(Table16[[#This Row],[Metabolite ID]],Table18[],2,FALSE)</f>
        <v>sphingomyelin (d18:1/20:1, d18:2/20:0)*</v>
      </c>
      <c r="C2857" t="s">
        <v>1122</v>
      </c>
      <c r="D2857">
        <v>599</v>
      </c>
      <c r="E2857">
        <v>7.3532867018116121E-2</v>
      </c>
      <c r="F2857">
        <v>0.19982889160172948</v>
      </c>
      <c r="G2857">
        <v>0.71301898746368242</v>
      </c>
      <c r="H2857" t="b">
        <v>0</v>
      </c>
      <c r="I2857" t="b">
        <v>0</v>
      </c>
      <c r="J2857" t="b">
        <v>0</v>
      </c>
    </row>
    <row r="2858" spans="1:10" hidden="1" x14ac:dyDescent="0.2">
      <c r="A2858" t="s">
        <v>606</v>
      </c>
      <c r="B2858" t="str">
        <f>VLOOKUP(Table16[[#This Row],[Metabolite ID]],Table18[],2,FALSE)</f>
        <v>sphingomyelin (d18:1/20:1, d18:2/20:0)*</v>
      </c>
      <c r="C2858" t="s">
        <v>1123</v>
      </c>
      <c r="D2858">
        <v>599</v>
      </c>
      <c r="E2858">
        <v>-0.27857696875581173</v>
      </c>
      <c r="F2858">
        <v>0.14388760023823602</v>
      </c>
      <c r="G2858">
        <v>5.3330397154514889E-2</v>
      </c>
      <c r="H2858" t="b">
        <v>0</v>
      </c>
      <c r="I2858" t="b">
        <v>0</v>
      </c>
      <c r="J2858" t="b">
        <v>0</v>
      </c>
    </row>
    <row r="2859" spans="1:10" x14ac:dyDescent="0.2">
      <c r="A2859" t="s">
        <v>581</v>
      </c>
      <c r="B2859" t="str">
        <f>VLOOKUP(Table16[[#This Row],[Metabolite ID]],Table18[],2,FALSE)</f>
        <v>X - 16649</v>
      </c>
      <c r="C2859" t="s">
        <v>1116</v>
      </c>
      <c r="D2859">
        <v>599</v>
      </c>
      <c r="E2859">
        <v>0.16574455472380242</v>
      </c>
      <c r="F2859">
        <v>8.69663657556492E-2</v>
      </c>
      <c r="G2859" s="6">
        <v>5.6670107614312668E-2</v>
      </c>
      <c r="H2859" t="b">
        <v>0</v>
      </c>
      <c r="I2859" t="b">
        <v>0</v>
      </c>
      <c r="J2859" t="b">
        <v>0</v>
      </c>
    </row>
    <row r="2860" spans="1:10" hidden="1" x14ac:dyDescent="0.2">
      <c r="A2860" t="s">
        <v>581</v>
      </c>
      <c r="B2860" t="str">
        <f>VLOOKUP(Table16[[#This Row],[Metabolite ID]],Table18[],2,FALSE)</f>
        <v>X - 16649</v>
      </c>
      <c r="C2860" t="s">
        <v>1117</v>
      </c>
      <c r="D2860">
        <v>599</v>
      </c>
      <c r="E2860">
        <v>0.16574455472380242</v>
      </c>
      <c r="F2860">
        <v>8.69663657556492E-2</v>
      </c>
      <c r="G2860">
        <v>5.6670107614312668E-2</v>
      </c>
      <c r="H2860" t="b">
        <v>0</v>
      </c>
      <c r="I2860" t="b">
        <v>0</v>
      </c>
      <c r="J2860" t="b">
        <v>0</v>
      </c>
    </row>
    <row r="2861" spans="1:10" hidden="1" x14ac:dyDescent="0.2">
      <c r="A2861" t="s">
        <v>581</v>
      </c>
      <c r="B2861" t="str">
        <f>VLOOKUP(Table16[[#This Row],[Metabolite ID]],Table18[],2,FALSE)</f>
        <v>X - 16649</v>
      </c>
      <c r="C2861" t="s">
        <v>1118</v>
      </c>
      <c r="D2861">
        <v>599</v>
      </c>
      <c r="E2861">
        <v>0.16925180712008814</v>
      </c>
      <c r="F2861">
        <v>8.7749663368648201E-2</v>
      </c>
      <c r="G2861">
        <v>5.3755332946155532E-2</v>
      </c>
      <c r="H2861" t="b">
        <v>0</v>
      </c>
      <c r="I2861" t="b">
        <v>0</v>
      </c>
      <c r="J2861" t="b">
        <v>0</v>
      </c>
    </row>
    <row r="2862" spans="1:10" hidden="1" x14ac:dyDescent="0.2">
      <c r="A2862" t="s">
        <v>581</v>
      </c>
      <c r="B2862" t="str">
        <f>VLOOKUP(Table16[[#This Row],[Metabolite ID]],Table18[],2,FALSE)</f>
        <v>X - 16649</v>
      </c>
      <c r="C2862" t="s">
        <v>1119</v>
      </c>
      <c r="D2862">
        <v>599</v>
      </c>
      <c r="E2862">
        <v>0.1274298245614035</v>
      </c>
      <c r="F2862">
        <v>0.13432873152355407</v>
      </c>
      <c r="G2862">
        <v>0.34280291892608278</v>
      </c>
      <c r="H2862" t="b">
        <v>0</v>
      </c>
      <c r="I2862" t="b">
        <v>0</v>
      </c>
      <c r="J2862" t="b">
        <v>0</v>
      </c>
    </row>
    <row r="2863" spans="1:10" hidden="1" x14ac:dyDescent="0.2">
      <c r="A2863" t="s">
        <v>581</v>
      </c>
      <c r="B2863" t="str">
        <f>VLOOKUP(Table16[[#This Row],[Metabolite ID]],Table18[],2,FALSE)</f>
        <v>X - 16649</v>
      </c>
      <c r="C2863" t="s">
        <v>1120</v>
      </c>
      <c r="D2863">
        <v>599</v>
      </c>
      <c r="E2863">
        <v>5.6526895338580296E-2</v>
      </c>
      <c r="F2863">
        <v>0.14911043917145608</v>
      </c>
      <c r="G2863">
        <v>0.70461794956648138</v>
      </c>
      <c r="H2863" t="b">
        <v>0</v>
      </c>
      <c r="I2863" t="b">
        <v>0</v>
      </c>
      <c r="J2863" t="b">
        <v>0</v>
      </c>
    </row>
    <row r="2864" spans="1:10" hidden="1" x14ac:dyDescent="0.2">
      <c r="A2864" t="s">
        <v>581</v>
      </c>
      <c r="B2864" t="str">
        <f>VLOOKUP(Table16[[#This Row],[Metabolite ID]],Table18[],2,FALSE)</f>
        <v>X - 16649</v>
      </c>
      <c r="C2864" t="s">
        <v>1121</v>
      </c>
      <c r="D2864">
        <v>599</v>
      </c>
      <c r="E2864">
        <v>3.3364601873659083E-2</v>
      </c>
      <c r="F2864">
        <v>0.49489060992363249</v>
      </c>
      <c r="G2864">
        <v>0.94627136695957792</v>
      </c>
      <c r="H2864" t="b">
        <v>0</v>
      </c>
      <c r="I2864" t="b">
        <v>0</v>
      </c>
      <c r="J2864" t="b">
        <v>0</v>
      </c>
    </row>
    <row r="2865" spans="1:10" hidden="1" x14ac:dyDescent="0.2">
      <c r="A2865" t="s">
        <v>581</v>
      </c>
      <c r="B2865" t="str">
        <f>VLOOKUP(Table16[[#This Row],[Metabolite ID]],Table18[],2,FALSE)</f>
        <v>X - 16649</v>
      </c>
      <c r="C2865" t="s">
        <v>1122</v>
      </c>
      <c r="D2865">
        <v>599</v>
      </c>
      <c r="E2865">
        <v>-0.14156941958793112</v>
      </c>
      <c r="F2865">
        <v>0.31163290764123519</v>
      </c>
      <c r="G2865">
        <v>0.64979025120308809</v>
      </c>
      <c r="H2865" t="b">
        <v>0</v>
      </c>
      <c r="I2865" t="b">
        <v>0</v>
      </c>
      <c r="J2865" t="b">
        <v>0</v>
      </c>
    </row>
    <row r="2866" spans="1:10" hidden="1" x14ac:dyDescent="0.2">
      <c r="A2866" t="s">
        <v>581</v>
      </c>
      <c r="B2866" t="str">
        <f>VLOOKUP(Table16[[#This Row],[Metabolite ID]],Table18[],2,FALSE)</f>
        <v>X - 16649</v>
      </c>
      <c r="C2866" t="s">
        <v>1123</v>
      </c>
      <c r="D2866">
        <v>599</v>
      </c>
      <c r="E2866">
        <v>5.2587581805901541E-2</v>
      </c>
      <c r="F2866">
        <v>0.23963857956110829</v>
      </c>
      <c r="G2866">
        <v>0.82637812251816034</v>
      </c>
      <c r="H2866" t="b">
        <v>0</v>
      </c>
      <c r="I2866" t="b">
        <v>0</v>
      </c>
      <c r="J2866" t="b">
        <v>0</v>
      </c>
    </row>
    <row r="2867" spans="1:10" x14ac:dyDescent="0.2">
      <c r="A2867" t="s">
        <v>804</v>
      </c>
      <c r="B2867" t="str">
        <f>VLOOKUP(Table16[[#This Row],[Metabolite ID]],Table18[],2,FALSE)</f>
        <v>Free cholesterol in medium LDL</v>
      </c>
      <c r="C2867" t="s">
        <v>1116</v>
      </c>
      <c r="D2867">
        <v>599</v>
      </c>
      <c r="E2867">
        <v>6.5849937045507803E-2</v>
      </c>
      <c r="F2867">
        <v>3.493622379693534E-2</v>
      </c>
      <c r="G2867" s="6">
        <v>5.9448562943192611E-2</v>
      </c>
      <c r="H2867" t="b">
        <v>0</v>
      </c>
      <c r="I2867" t="b">
        <v>0</v>
      </c>
      <c r="J2867" t="b">
        <v>0</v>
      </c>
    </row>
    <row r="2868" spans="1:10" hidden="1" x14ac:dyDescent="0.2">
      <c r="A2868" t="s">
        <v>804</v>
      </c>
      <c r="B2868" t="str">
        <f>VLOOKUP(Table16[[#This Row],[Metabolite ID]],Table18[],2,FALSE)</f>
        <v>Free cholesterol in medium LDL</v>
      </c>
      <c r="C2868" t="s">
        <v>1117</v>
      </c>
      <c r="D2868">
        <v>599</v>
      </c>
      <c r="E2868">
        <v>6.5849937045507803E-2</v>
      </c>
      <c r="F2868">
        <v>2.1663061842835195E-2</v>
      </c>
      <c r="G2868">
        <v>2.3678749042315597E-3</v>
      </c>
      <c r="H2868" t="b">
        <v>0</v>
      </c>
      <c r="I2868" t="b">
        <v>0</v>
      </c>
      <c r="J2868" t="b">
        <v>0</v>
      </c>
    </row>
    <row r="2869" spans="1:10" hidden="1" x14ac:dyDescent="0.2">
      <c r="A2869" t="s">
        <v>804</v>
      </c>
      <c r="B2869" t="str">
        <f>VLOOKUP(Table16[[#This Row],[Metabolite ID]],Table18[],2,FALSE)</f>
        <v>Free cholesterol in medium LDL</v>
      </c>
      <c r="C2869" t="s">
        <v>1118</v>
      </c>
      <c r="D2869">
        <v>599</v>
      </c>
      <c r="E2869">
        <v>6.6133980790004057E-2</v>
      </c>
      <c r="F2869">
        <v>2.2252003564229073E-2</v>
      </c>
      <c r="G2869">
        <v>2.9582224577724323E-3</v>
      </c>
      <c r="H2869" t="b">
        <v>0</v>
      </c>
      <c r="I2869" t="b">
        <v>0</v>
      </c>
      <c r="J2869" t="b">
        <v>0</v>
      </c>
    </row>
    <row r="2870" spans="1:10" hidden="1" x14ac:dyDescent="0.2">
      <c r="A2870" t="s">
        <v>804</v>
      </c>
      <c r="B2870" t="str">
        <f>VLOOKUP(Table16[[#This Row],[Metabolite ID]],Table18[],2,FALSE)</f>
        <v>Free cholesterol in medium LDL</v>
      </c>
      <c r="C2870" t="s">
        <v>1119</v>
      </c>
      <c r="D2870">
        <v>599</v>
      </c>
      <c r="E2870">
        <v>9.8193599999999992E-2</v>
      </c>
      <c r="F2870">
        <v>3.4193490757758578E-2</v>
      </c>
      <c r="G2870">
        <v>4.0826458010830673E-3</v>
      </c>
      <c r="H2870" t="b">
        <v>0</v>
      </c>
      <c r="I2870" t="b">
        <v>0</v>
      </c>
      <c r="J2870" t="b">
        <v>0</v>
      </c>
    </row>
    <row r="2871" spans="1:10" hidden="1" x14ac:dyDescent="0.2">
      <c r="A2871" t="s">
        <v>804</v>
      </c>
      <c r="B2871" t="str">
        <f>VLOOKUP(Table16[[#This Row],[Metabolite ID]],Table18[],2,FALSE)</f>
        <v>Free cholesterol in medium LDL</v>
      </c>
      <c r="C2871" t="s">
        <v>1120</v>
      </c>
      <c r="D2871">
        <v>599</v>
      </c>
      <c r="E2871">
        <v>8.0938742899044236E-2</v>
      </c>
      <c r="F2871">
        <v>3.9024827802081892E-2</v>
      </c>
      <c r="G2871">
        <v>3.8076336085454306E-2</v>
      </c>
      <c r="H2871" t="b">
        <v>0</v>
      </c>
      <c r="I2871" t="b">
        <v>0</v>
      </c>
      <c r="J2871" t="b">
        <v>0</v>
      </c>
    </row>
    <row r="2872" spans="1:10" hidden="1" x14ac:dyDescent="0.2">
      <c r="A2872" t="s">
        <v>804</v>
      </c>
      <c r="B2872" t="str">
        <f>VLOOKUP(Table16[[#This Row],[Metabolite ID]],Table18[],2,FALSE)</f>
        <v>Free cholesterol in medium LDL</v>
      </c>
      <c r="C2872" t="s">
        <v>1121</v>
      </c>
      <c r="D2872">
        <v>599</v>
      </c>
      <c r="E2872">
        <v>0.19127042317550647</v>
      </c>
      <c r="F2872">
        <v>0.12234773438855727</v>
      </c>
      <c r="G2872">
        <v>0.11850297384916315</v>
      </c>
      <c r="H2872" t="b">
        <v>0</v>
      </c>
      <c r="I2872" t="b">
        <v>0</v>
      </c>
      <c r="J2872" t="b">
        <v>0</v>
      </c>
    </row>
    <row r="2873" spans="1:10" hidden="1" x14ac:dyDescent="0.2">
      <c r="A2873" t="s">
        <v>804</v>
      </c>
      <c r="B2873" t="str">
        <f>VLOOKUP(Table16[[#This Row],[Metabolite ID]],Table18[],2,FALSE)</f>
        <v>Free cholesterol in medium LDL</v>
      </c>
      <c r="C2873" t="s">
        <v>1122</v>
      </c>
      <c r="D2873">
        <v>599</v>
      </c>
      <c r="E2873">
        <v>0.14542119279619126</v>
      </c>
      <c r="F2873">
        <v>8.0713915626720242E-2</v>
      </c>
      <c r="G2873">
        <v>7.2098246647934294E-2</v>
      </c>
      <c r="H2873" t="b">
        <v>0</v>
      </c>
      <c r="I2873" t="b">
        <v>0</v>
      </c>
      <c r="J2873" t="b">
        <v>0</v>
      </c>
    </row>
    <row r="2874" spans="1:10" hidden="1" x14ac:dyDescent="0.2">
      <c r="A2874" t="s">
        <v>804</v>
      </c>
      <c r="B2874" t="str">
        <f>VLOOKUP(Table16[[#This Row],[Metabolite ID]],Table18[],2,FALSE)</f>
        <v>Free cholesterol in medium LDL</v>
      </c>
      <c r="C2874" t="s">
        <v>1123</v>
      </c>
      <c r="D2874">
        <v>599</v>
      </c>
      <c r="E2874">
        <v>-8.7620843412431482E-2</v>
      </c>
      <c r="F2874">
        <v>9.6655298587978986E-2</v>
      </c>
      <c r="G2874">
        <v>0.36502159103084153</v>
      </c>
      <c r="H2874" t="b">
        <v>0</v>
      </c>
      <c r="I2874" t="b">
        <v>0</v>
      </c>
      <c r="J2874" t="b">
        <v>0</v>
      </c>
    </row>
    <row r="2875" spans="1:10" x14ac:dyDescent="0.2">
      <c r="A2875" t="s">
        <v>431</v>
      </c>
      <c r="B2875" t="str">
        <f>VLOOKUP(Table16[[#This Row],[Metabolite ID]],Table18[],2,FALSE)</f>
        <v>X - 21353</v>
      </c>
      <c r="C2875" t="s">
        <v>1116</v>
      </c>
      <c r="D2875">
        <v>599</v>
      </c>
      <c r="E2875">
        <v>9.1351554503270066E-2</v>
      </c>
      <c r="F2875">
        <v>4.8596819321994979E-2</v>
      </c>
      <c r="G2875" s="6">
        <v>6.0137434692555419E-2</v>
      </c>
      <c r="H2875" t="b">
        <v>0</v>
      </c>
      <c r="I2875" t="b">
        <v>0</v>
      </c>
      <c r="J2875" t="b">
        <v>0</v>
      </c>
    </row>
    <row r="2876" spans="1:10" hidden="1" x14ac:dyDescent="0.2">
      <c r="A2876" t="s">
        <v>431</v>
      </c>
      <c r="B2876" t="str">
        <f>VLOOKUP(Table16[[#This Row],[Metabolite ID]],Table18[],2,FALSE)</f>
        <v>X - 21353</v>
      </c>
      <c r="C2876" t="s">
        <v>1117</v>
      </c>
      <c r="D2876">
        <v>599</v>
      </c>
      <c r="E2876">
        <v>9.1351554503270066E-2</v>
      </c>
      <c r="F2876">
        <v>4.7941794398167287E-2</v>
      </c>
      <c r="G2876">
        <v>5.6719264852052892E-2</v>
      </c>
      <c r="H2876" t="b">
        <v>0</v>
      </c>
      <c r="I2876" t="b">
        <v>0</v>
      </c>
      <c r="J2876" t="b">
        <v>0</v>
      </c>
    </row>
    <row r="2877" spans="1:10" hidden="1" x14ac:dyDescent="0.2">
      <c r="A2877" t="s">
        <v>431</v>
      </c>
      <c r="B2877" t="str">
        <f>VLOOKUP(Table16[[#This Row],[Metabolite ID]],Table18[],2,FALSE)</f>
        <v>X - 21353</v>
      </c>
      <c r="C2877" t="s">
        <v>1118</v>
      </c>
      <c r="D2877">
        <v>599</v>
      </c>
      <c r="E2877">
        <v>9.2833205085177659E-2</v>
      </c>
      <c r="F2877">
        <v>4.8401573272969754E-2</v>
      </c>
      <c r="G2877">
        <v>5.5113663549049403E-2</v>
      </c>
      <c r="H2877" t="b">
        <v>0</v>
      </c>
      <c r="I2877" t="b">
        <v>0</v>
      </c>
      <c r="J2877" t="b">
        <v>0</v>
      </c>
    </row>
    <row r="2878" spans="1:10" hidden="1" x14ac:dyDescent="0.2">
      <c r="A2878" t="s">
        <v>431</v>
      </c>
      <c r="B2878" t="str">
        <f>VLOOKUP(Table16[[#This Row],[Metabolite ID]],Table18[],2,FALSE)</f>
        <v>X - 21353</v>
      </c>
      <c r="C2878" t="s">
        <v>1119</v>
      </c>
      <c r="D2878">
        <v>599</v>
      </c>
      <c r="E2878">
        <v>0.14735940594059407</v>
      </c>
      <c r="F2878">
        <v>7.2405907690314492E-2</v>
      </c>
      <c r="G2878">
        <v>4.1832277477248138E-2</v>
      </c>
      <c r="H2878" t="b">
        <v>0</v>
      </c>
      <c r="I2878" t="b">
        <v>0</v>
      </c>
      <c r="J2878" t="b">
        <v>0</v>
      </c>
    </row>
    <row r="2879" spans="1:10" hidden="1" x14ac:dyDescent="0.2">
      <c r="A2879" t="s">
        <v>431</v>
      </c>
      <c r="B2879" t="str">
        <f>VLOOKUP(Table16[[#This Row],[Metabolite ID]],Table18[],2,FALSE)</f>
        <v>X - 21353</v>
      </c>
      <c r="C2879" t="s">
        <v>1120</v>
      </c>
      <c r="D2879">
        <v>599</v>
      </c>
      <c r="E2879">
        <v>0.10102639462949795</v>
      </c>
      <c r="F2879">
        <v>8.0563129724380747E-2</v>
      </c>
      <c r="G2879">
        <v>0.20984096795638763</v>
      </c>
      <c r="H2879" t="b">
        <v>0</v>
      </c>
      <c r="I2879" t="b">
        <v>0</v>
      </c>
      <c r="J2879" t="b">
        <v>0</v>
      </c>
    </row>
    <row r="2880" spans="1:10" hidden="1" x14ac:dyDescent="0.2">
      <c r="A2880" t="s">
        <v>431</v>
      </c>
      <c r="B2880" t="str">
        <f>VLOOKUP(Table16[[#This Row],[Metabolite ID]],Table18[],2,FALSE)</f>
        <v>X - 21353</v>
      </c>
      <c r="C2880" t="s">
        <v>1121</v>
      </c>
      <c r="D2880">
        <v>599</v>
      </c>
      <c r="E2880">
        <v>0.25391748694725536</v>
      </c>
      <c r="F2880">
        <v>0.26969584119768669</v>
      </c>
      <c r="G2880">
        <v>0.34683103876434651</v>
      </c>
      <c r="H2880" t="b">
        <v>0</v>
      </c>
      <c r="I2880" t="b">
        <v>0</v>
      </c>
      <c r="J2880" t="b">
        <v>0</v>
      </c>
    </row>
    <row r="2881" spans="1:10" hidden="1" x14ac:dyDescent="0.2">
      <c r="A2881" t="s">
        <v>431</v>
      </c>
      <c r="B2881" t="str">
        <f>VLOOKUP(Table16[[#This Row],[Metabolite ID]],Table18[],2,FALSE)</f>
        <v>X - 21353</v>
      </c>
      <c r="C2881" t="s">
        <v>1122</v>
      </c>
      <c r="D2881">
        <v>599</v>
      </c>
      <c r="E2881">
        <v>0.14618804753945458</v>
      </c>
      <c r="F2881">
        <v>0.17715018995738607</v>
      </c>
      <c r="G2881">
        <v>0.40957522862584794</v>
      </c>
      <c r="H2881" t="b">
        <v>0</v>
      </c>
      <c r="I2881" t="b">
        <v>0</v>
      </c>
      <c r="J2881" t="b">
        <v>0</v>
      </c>
    </row>
    <row r="2882" spans="1:10" hidden="1" x14ac:dyDescent="0.2">
      <c r="A2882" t="s">
        <v>431</v>
      </c>
      <c r="B2882" t="str">
        <f>VLOOKUP(Table16[[#This Row],[Metabolite ID]],Table18[],2,FALSE)</f>
        <v>X - 21353</v>
      </c>
      <c r="C2882" t="s">
        <v>1123</v>
      </c>
      <c r="D2882">
        <v>599</v>
      </c>
      <c r="E2882">
        <v>-3.080346337106098E-2</v>
      </c>
      <c r="F2882">
        <v>0.13462637764555602</v>
      </c>
      <c r="G2882">
        <v>0.81909724874523415</v>
      </c>
      <c r="H2882" t="b">
        <v>0</v>
      </c>
      <c r="I2882" t="b">
        <v>0</v>
      </c>
      <c r="J2882" t="b">
        <v>0</v>
      </c>
    </row>
    <row r="2883" spans="1:10" x14ac:dyDescent="0.2">
      <c r="A2883" t="s">
        <v>342</v>
      </c>
      <c r="B2883" t="str">
        <f>VLOOKUP(Table16[[#This Row],[Metabolite ID]],Table18[],2,FALSE)</f>
        <v>pregnanediol-3-glucuronide</v>
      </c>
      <c r="C2883" t="s">
        <v>1116</v>
      </c>
      <c r="D2883">
        <v>599</v>
      </c>
      <c r="E2883">
        <v>-9.0891819134935006E-2</v>
      </c>
      <c r="F2883">
        <v>4.8600065891417792E-2</v>
      </c>
      <c r="G2883" s="6">
        <v>6.1456118549769866E-2</v>
      </c>
      <c r="H2883" t="b">
        <v>0</v>
      </c>
      <c r="I2883" t="b">
        <v>0</v>
      </c>
      <c r="J2883" t="b">
        <v>0</v>
      </c>
    </row>
    <row r="2884" spans="1:10" hidden="1" x14ac:dyDescent="0.2">
      <c r="A2884" t="s">
        <v>342</v>
      </c>
      <c r="B2884" t="str">
        <f>VLOOKUP(Table16[[#This Row],[Metabolite ID]],Table18[],2,FALSE)</f>
        <v>pregnanediol-3-glucuronide</v>
      </c>
      <c r="C2884" t="s">
        <v>1117</v>
      </c>
      <c r="D2884">
        <v>599</v>
      </c>
      <c r="E2884">
        <v>-9.0891819134935006E-2</v>
      </c>
      <c r="F2884">
        <v>4.8600065891417792E-2</v>
      </c>
      <c r="G2884">
        <v>6.1456118549769866E-2</v>
      </c>
      <c r="H2884" t="b">
        <v>0</v>
      </c>
      <c r="I2884" t="b">
        <v>0</v>
      </c>
      <c r="J2884" t="b">
        <v>0</v>
      </c>
    </row>
    <row r="2885" spans="1:10" hidden="1" x14ac:dyDescent="0.2">
      <c r="A2885" t="s">
        <v>342</v>
      </c>
      <c r="B2885" t="str">
        <f>VLOOKUP(Table16[[#This Row],[Metabolite ID]],Table18[],2,FALSE)</f>
        <v>pregnanediol-3-glucuronide</v>
      </c>
      <c r="C2885" t="s">
        <v>1118</v>
      </c>
      <c r="D2885">
        <v>599</v>
      </c>
      <c r="E2885">
        <v>-8.9754499929751153E-2</v>
      </c>
      <c r="F2885">
        <v>4.9045299802983895E-2</v>
      </c>
      <c r="G2885">
        <v>6.7245056866305816E-2</v>
      </c>
      <c r="H2885" t="b">
        <v>0</v>
      </c>
      <c r="I2885" t="b">
        <v>0</v>
      </c>
      <c r="J2885" t="b">
        <v>0</v>
      </c>
    </row>
    <row r="2886" spans="1:10" hidden="1" x14ac:dyDescent="0.2">
      <c r="A2886" t="s">
        <v>342</v>
      </c>
      <c r="B2886" t="str">
        <f>VLOOKUP(Table16[[#This Row],[Metabolite ID]],Table18[],2,FALSE)</f>
        <v>pregnanediol-3-glucuronide</v>
      </c>
      <c r="C2886" t="s">
        <v>1119</v>
      </c>
      <c r="D2886">
        <v>599</v>
      </c>
      <c r="E2886">
        <v>-9.9392105263157879E-2</v>
      </c>
      <c r="F2886">
        <v>7.2194591981151329E-2</v>
      </c>
      <c r="G2886">
        <v>0.16859726231297953</v>
      </c>
      <c r="H2886" t="b">
        <v>0</v>
      </c>
      <c r="I2886" t="b">
        <v>0</v>
      </c>
      <c r="J2886" t="b">
        <v>0</v>
      </c>
    </row>
    <row r="2887" spans="1:10" hidden="1" x14ac:dyDescent="0.2">
      <c r="A2887" t="s">
        <v>342</v>
      </c>
      <c r="B2887" t="str">
        <f>VLOOKUP(Table16[[#This Row],[Metabolite ID]],Table18[],2,FALSE)</f>
        <v>pregnanediol-3-glucuronide</v>
      </c>
      <c r="C2887" t="s">
        <v>1120</v>
      </c>
      <c r="D2887">
        <v>599</v>
      </c>
      <c r="E2887">
        <v>-0.10772998535612009</v>
      </c>
      <c r="F2887">
        <v>8.9088218528360186E-2</v>
      </c>
      <c r="G2887">
        <v>0.22656656755038518</v>
      </c>
      <c r="H2887" t="b">
        <v>0</v>
      </c>
      <c r="I2887" t="b">
        <v>0</v>
      </c>
      <c r="J2887" t="b">
        <v>0</v>
      </c>
    </row>
    <row r="2888" spans="1:10" hidden="1" x14ac:dyDescent="0.2">
      <c r="A2888" t="s">
        <v>342</v>
      </c>
      <c r="B2888" t="str">
        <f>VLOOKUP(Table16[[#This Row],[Metabolite ID]],Table18[],2,FALSE)</f>
        <v>pregnanediol-3-glucuronide</v>
      </c>
      <c r="C2888" t="s">
        <v>1121</v>
      </c>
      <c r="D2888">
        <v>599</v>
      </c>
      <c r="E2888">
        <v>-0.21213834532792131</v>
      </c>
      <c r="F2888">
        <v>0.30581332260574762</v>
      </c>
      <c r="G2888">
        <v>0.48814865819374542</v>
      </c>
      <c r="H2888" t="b">
        <v>0</v>
      </c>
      <c r="I2888" t="b">
        <v>0</v>
      </c>
      <c r="J2888" t="b">
        <v>0</v>
      </c>
    </row>
    <row r="2889" spans="1:10" hidden="1" x14ac:dyDescent="0.2">
      <c r="A2889" t="s">
        <v>342</v>
      </c>
      <c r="B2889" t="str">
        <f>VLOOKUP(Table16[[#This Row],[Metabolite ID]],Table18[],2,FALSE)</f>
        <v>pregnanediol-3-glucuronide</v>
      </c>
      <c r="C2889" t="s">
        <v>1122</v>
      </c>
      <c r="D2889">
        <v>599</v>
      </c>
      <c r="E2889">
        <v>-0.15633428347770018</v>
      </c>
      <c r="F2889">
        <v>0.19131418699865466</v>
      </c>
      <c r="G2889">
        <v>0.41416248338143979</v>
      </c>
      <c r="H2889" t="b">
        <v>0</v>
      </c>
      <c r="I2889" t="b">
        <v>0</v>
      </c>
      <c r="J2889" t="b">
        <v>0</v>
      </c>
    </row>
    <row r="2890" spans="1:10" hidden="1" x14ac:dyDescent="0.2">
      <c r="A2890" t="s">
        <v>342</v>
      </c>
      <c r="B2890" t="str">
        <f>VLOOKUP(Table16[[#This Row],[Metabolite ID]],Table18[],2,FALSE)</f>
        <v>pregnanediol-3-glucuronide</v>
      </c>
      <c r="C2890" t="s">
        <v>1123</v>
      </c>
      <c r="D2890">
        <v>599</v>
      </c>
      <c r="E2890">
        <v>-6.5996057211113734E-2</v>
      </c>
      <c r="F2890">
        <v>0.13460362877648901</v>
      </c>
      <c r="G2890">
        <v>0.62410230460778482</v>
      </c>
      <c r="H2890" t="b">
        <v>0</v>
      </c>
      <c r="I2890" t="b">
        <v>0</v>
      </c>
      <c r="J2890" t="b">
        <v>0</v>
      </c>
    </row>
    <row r="2891" spans="1:10" x14ac:dyDescent="0.2">
      <c r="A2891" t="s">
        <v>492</v>
      </c>
      <c r="B2891" t="str">
        <f>VLOOKUP(Table16[[#This Row],[Metabolite ID]],Table18[],2,FALSE)</f>
        <v>X - 15728</v>
      </c>
      <c r="C2891" t="s">
        <v>1116</v>
      </c>
      <c r="D2891">
        <v>599</v>
      </c>
      <c r="E2891">
        <v>-9.1979262686948018E-2</v>
      </c>
      <c r="F2891">
        <v>4.9209677393668383E-2</v>
      </c>
      <c r="G2891" s="6">
        <v>6.1604791244476251E-2</v>
      </c>
      <c r="H2891" t="b">
        <v>0</v>
      </c>
      <c r="I2891" t="b">
        <v>0</v>
      </c>
      <c r="J2891" t="b">
        <v>0</v>
      </c>
    </row>
    <row r="2892" spans="1:10" hidden="1" x14ac:dyDescent="0.2">
      <c r="A2892" t="s">
        <v>492</v>
      </c>
      <c r="B2892" t="str">
        <f>VLOOKUP(Table16[[#This Row],[Metabolite ID]],Table18[],2,FALSE)</f>
        <v>X - 15728</v>
      </c>
      <c r="C2892" t="s">
        <v>1117</v>
      </c>
      <c r="D2892">
        <v>599</v>
      </c>
      <c r="E2892">
        <v>-9.1979262686948018E-2</v>
      </c>
      <c r="F2892">
        <v>4.9209677393668383E-2</v>
      </c>
      <c r="G2892">
        <v>6.1604791244476251E-2</v>
      </c>
      <c r="H2892" t="b">
        <v>0</v>
      </c>
      <c r="I2892" t="b">
        <v>0</v>
      </c>
      <c r="J2892" t="b">
        <v>0</v>
      </c>
    </row>
    <row r="2893" spans="1:10" hidden="1" x14ac:dyDescent="0.2">
      <c r="A2893" t="s">
        <v>492</v>
      </c>
      <c r="B2893" t="str">
        <f>VLOOKUP(Table16[[#This Row],[Metabolite ID]],Table18[],2,FALSE)</f>
        <v>X - 15728</v>
      </c>
      <c r="C2893" t="s">
        <v>1118</v>
      </c>
      <c r="D2893">
        <v>599</v>
      </c>
      <c r="E2893">
        <v>-9.1402216901343425E-2</v>
      </c>
      <c r="F2893">
        <v>4.9659046356156721E-2</v>
      </c>
      <c r="G2893">
        <v>6.5680858741857376E-2</v>
      </c>
      <c r="H2893" t="b">
        <v>0</v>
      </c>
      <c r="I2893" t="b">
        <v>0</v>
      </c>
      <c r="J2893" t="b">
        <v>0</v>
      </c>
    </row>
    <row r="2894" spans="1:10" hidden="1" x14ac:dyDescent="0.2">
      <c r="A2894" t="s">
        <v>492</v>
      </c>
      <c r="B2894" t="str">
        <f>VLOOKUP(Table16[[#This Row],[Metabolite ID]],Table18[],2,FALSE)</f>
        <v>X - 15728</v>
      </c>
      <c r="C2894" t="s">
        <v>1119</v>
      </c>
      <c r="D2894">
        <v>599</v>
      </c>
      <c r="E2894">
        <v>-0.11267631578947368</v>
      </c>
      <c r="F2894">
        <v>7.3094686420199187E-2</v>
      </c>
      <c r="G2894">
        <v>0.12319229273115784</v>
      </c>
      <c r="H2894" t="b">
        <v>0</v>
      </c>
      <c r="I2894" t="b">
        <v>0</v>
      </c>
      <c r="J2894" t="b">
        <v>0</v>
      </c>
    </row>
    <row r="2895" spans="1:10" hidden="1" x14ac:dyDescent="0.2">
      <c r="A2895" t="s">
        <v>492</v>
      </c>
      <c r="B2895" t="str">
        <f>VLOOKUP(Table16[[#This Row],[Metabolite ID]],Table18[],2,FALSE)</f>
        <v>X - 15728</v>
      </c>
      <c r="C2895" t="s">
        <v>1120</v>
      </c>
      <c r="D2895">
        <v>599</v>
      </c>
      <c r="E2895">
        <v>-0.14901482942631472</v>
      </c>
      <c r="F2895">
        <v>8.2628532596803334E-2</v>
      </c>
      <c r="G2895">
        <v>7.132060543713753E-2</v>
      </c>
      <c r="H2895" t="b">
        <v>0</v>
      </c>
      <c r="I2895" t="b">
        <v>0</v>
      </c>
      <c r="J2895" t="b">
        <v>0</v>
      </c>
    </row>
    <row r="2896" spans="1:10" hidden="1" x14ac:dyDescent="0.2">
      <c r="A2896" t="s">
        <v>492</v>
      </c>
      <c r="B2896" t="str">
        <f>VLOOKUP(Table16[[#This Row],[Metabolite ID]],Table18[],2,FALSE)</f>
        <v>X - 15728</v>
      </c>
      <c r="C2896" t="s">
        <v>1121</v>
      </c>
      <c r="D2896">
        <v>599</v>
      </c>
      <c r="E2896">
        <v>-0.2610226207764903</v>
      </c>
      <c r="F2896">
        <v>0.27456785244638587</v>
      </c>
      <c r="G2896">
        <v>0.34215745717294832</v>
      </c>
      <c r="H2896" t="b">
        <v>0</v>
      </c>
      <c r="I2896" t="b">
        <v>0</v>
      </c>
      <c r="J2896" t="b">
        <v>0</v>
      </c>
    </row>
    <row r="2897" spans="1:10" hidden="1" x14ac:dyDescent="0.2">
      <c r="A2897" t="s">
        <v>492</v>
      </c>
      <c r="B2897" t="str">
        <f>VLOOKUP(Table16[[#This Row],[Metabolite ID]],Table18[],2,FALSE)</f>
        <v>X - 15728</v>
      </c>
      <c r="C2897" t="s">
        <v>1122</v>
      </c>
      <c r="D2897">
        <v>599</v>
      </c>
      <c r="E2897">
        <v>-0.19425016795779459</v>
      </c>
      <c r="F2897">
        <v>0.1859567728380089</v>
      </c>
      <c r="G2897">
        <v>0.29663063996484701</v>
      </c>
      <c r="H2897" t="b">
        <v>0</v>
      </c>
      <c r="I2897" t="b">
        <v>0</v>
      </c>
      <c r="J2897" t="b">
        <v>0</v>
      </c>
    </row>
    <row r="2898" spans="1:10" hidden="1" x14ac:dyDescent="0.2">
      <c r="A2898" t="s">
        <v>492</v>
      </c>
      <c r="B2898" t="str">
        <f>VLOOKUP(Table16[[#This Row],[Metabolite ID]],Table18[],2,FALSE)</f>
        <v>X - 15728</v>
      </c>
      <c r="C2898" t="s">
        <v>1123</v>
      </c>
      <c r="D2898">
        <v>599</v>
      </c>
      <c r="E2898">
        <v>-8.8421113204466828E-3</v>
      </c>
      <c r="F2898">
        <v>0.13619117879995446</v>
      </c>
      <c r="G2898">
        <v>0.94825603937308123</v>
      </c>
      <c r="H2898" t="b">
        <v>0</v>
      </c>
      <c r="I2898" t="b">
        <v>0</v>
      </c>
      <c r="J2898" t="b">
        <v>0</v>
      </c>
    </row>
    <row r="2899" spans="1:10" x14ac:dyDescent="0.2">
      <c r="A2899" t="s">
        <v>655</v>
      </c>
      <c r="B2899" t="str">
        <f>VLOOKUP(Table16[[#This Row],[Metabolite ID]],Table18[],2,FALSE)</f>
        <v>1-palmitoyl-2-linoleoyl-GPI (16:0/18:2)</v>
      </c>
      <c r="C2899" t="s">
        <v>1116</v>
      </c>
      <c r="D2899">
        <v>599</v>
      </c>
      <c r="E2899">
        <v>9.7197793210362968E-2</v>
      </c>
      <c r="F2899">
        <v>5.2045122438833746E-2</v>
      </c>
      <c r="G2899" s="6">
        <v>6.1822342471923544E-2</v>
      </c>
      <c r="H2899" t="b">
        <v>0</v>
      </c>
      <c r="I2899" t="b">
        <v>0</v>
      </c>
      <c r="J2899" t="b">
        <v>0</v>
      </c>
    </row>
    <row r="2900" spans="1:10" hidden="1" x14ac:dyDescent="0.2">
      <c r="A2900" t="s">
        <v>655</v>
      </c>
      <c r="B2900" t="str">
        <f>VLOOKUP(Table16[[#This Row],[Metabolite ID]],Table18[],2,FALSE)</f>
        <v>1-palmitoyl-2-linoleoyl-GPI (16:0/18:2)</v>
      </c>
      <c r="C2900" t="s">
        <v>1117</v>
      </c>
      <c r="D2900">
        <v>599</v>
      </c>
      <c r="E2900">
        <v>9.7197793210362968E-2</v>
      </c>
      <c r="F2900">
        <v>4.8032143717175076E-2</v>
      </c>
      <c r="G2900">
        <v>4.3011438277532878E-2</v>
      </c>
      <c r="H2900" t="b">
        <v>0</v>
      </c>
      <c r="I2900" t="b">
        <v>0</v>
      </c>
      <c r="J2900" t="b">
        <v>0</v>
      </c>
    </row>
    <row r="2901" spans="1:10" hidden="1" x14ac:dyDescent="0.2">
      <c r="A2901" t="s">
        <v>655</v>
      </c>
      <c r="B2901" t="str">
        <f>VLOOKUP(Table16[[#This Row],[Metabolite ID]],Table18[],2,FALSE)</f>
        <v>1-palmitoyl-2-linoleoyl-GPI (16:0/18:2)</v>
      </c>
      <c r="C2901" t="s">
        <v>1118</v>
      </c>
      <c r="D2901">
        <v>599</v>
      </c>
      <c r="E2901">
        <v>9.8858975773360613E-2</v>
      </c>
      <c r="F2901">
        <v>4.8562408211228862E-2</v>
      </c>
      <c r="G2901">
        <v>4.1779493130106905E-2</v>
      </c>
      <c r="H2901" t="b">
        <v>0</v>
      </c>
      <c r="I2901" t="b">
        <v>0</v>
      </c>
      <c r="J2901" t="b">
        <v>0</v>
      </c>
    </row>
    <row r="2902" spans="1:10" hidden="1" x14ac:dyDescent="0.2">
      <c r="A2902" t="s">
        <v>655</v>
      </c>
      <c r="B2902" t="str">
        <f>VLOOKUP(Table16[[#This Row],[Metabolite ID]],Table18[],2,FALSE)</f>
        <v>1-palmitoyl-2-linoleoyl-GPI (16:0/18:2)</v>
      </c>
      <c r="C2902" t="s">
        <v>1119</v>
      </c>
      <c r="D2902">
        <v>599</v>
      </c>
      <c r="E2902">
        <v>6.6272213740458011E-2</v>
      </c>
      <c r="F2902">
        <v>7.1065779948275024E-2</v>
      </c>
      <c r="G2902">
        <v>0.35105366301595842</v>
      </c>
      <c r="H2902" t="b">
        <v>0</v>
      </c>
      <c r="I2902" t="b">
        <v>0</v>
      </c>
      <c r="J2902" t="b">
        <v>0</v>
      </c>
    </row>
    <row r="2903" spans="1:10" hidden="1" x14ac:dyDescent="0.2">
      <c r="A2903" t="s">
        <v>655</v>
      </c>
      <c r="B2903" t="str">
        <f>VLOOKUP(Table16[[#This Row],[Metabolite ID]],Table18[],2,FALSE)</f>
        <v>1-palmitoyl-2-linoleoyl-GPI (16:0/18:2)</v>
      </c>
      <c r="C2903" t="s">
        <v>1120</v>
      </c>
      <c r="D2903">
        <v>599</v>
      </c>
      <c r="E2903">
        <v>1.6060536478815668E-2</v>
      </c>
      <c r="F2903">
        <v>8.2390523321682563E-2</v>
      </c>
      <c r="G2903">
        <v>0.84544630597520398</v>
      </c>
      <c r="H2903" t="b">
        <v>0</v>
      </c>
      <c r="I2903" t="b">
        <v>0</v>
      </c>
      <c r="J2903" t="b">
        <v>0</v>
      </c>
    </row>
    <row r="2904" spans="1:10" hidden="1" x14ac:dyDescent="0.2">
      <c r="A2904" t="s">
        <v>655</v>
      </c>
      <c r="B2904" t="str">
        <f>VLOOKUP(Table16[[#This Row],[Metabolite ID]],Table18[],2,FALSE)</f>
        <v>1-palmitoyl-2-linoleoyl-GPI (16:0/18:2)</v>
      </c>
      <c r="C2904" t="s">
        <v>1121</v>
      </c>
      <c r="D2904">
        <v>599</v>
      </c>
      <c r="E2904">
        <v>-8.9185591105655604E-2</v>
      </c>
      <c r="F2904">
        <v>0.26806293197883885</v>
      </c>
      <c r="G2904">
        <v>0.73947438125460874</v>
      </c>
      <c r="H2904" t="b">
        <v>0</v>
      </c>
      <c r="I2904" t="b">
        <v>0</v>
      </c>
      <c r="J2904" t="b">
        <v>0</v>
      </c>
    </row>
    <row r="2905" spans="1:10" hidden="1" x14ac:dyDescent="0.2">
      <c r="A2905" t="s">
        <v>655</v>
      </c>
      <c r="B2905" t="str">
        <f>VLOOKUP(Table16[[#This Row],[Metabolite ID]],Table18[],2,FALSE)</f>
        <v>1-palmitoyl-2-linoleoyl-GPI (16:0/18:2)</v>
      </c>
      <c r="C2905" t="s">
        <v>1122</v>
      </c>
      <c r="D2905">
        <v>599</v>
      </c>
      <c r="E2905">
        <v>8.9768829001446449E-4</v>
      </c>
      <c r="F2905">
        <v>0.15548334202486416</v>
      </c>
      <c r="G2905">
        <v>0.99539533779034539</v>
      </c>
      <c r="H2905" t="b">
        <v>0</v>
      </c>
      <c r="I2905" t="b">
        <v>0</v>
      </c>
      <c r="J2905" t="b">
        <v>0</v>
      </c>
    </row>
    <row r="2906" spans="1:10" hidden="1" x14ac:dyDescent="0.2">
      <c r="A2906" t="s">
        <v>655</v>
      </c>
      <c r="B2906" t="str">
        <f>VLOOKUP(Table16[[#This Row],[Metabolite ID]],Table18[],2,FALSE)</f>
        <v>1-palmitoyl-2-linoleoyl-GPI (16:0/18:2)</v>
      </c>
      <c r="C2906" t="s">
        <v>1123</v>
      </c>
      <c r="D2906">
        <v>599</v>
      </c>
      <c r="E2906">
        <v>0.13739799152146848</v>
      </c>
      <c r="F2906">
        <v>0.14428385185166215</v>
      </c>
      <c r="G2906">
        <v>0.34134260899346724</v>
      </c>
      <c r="H2906" t="b">
        <v>0</v>
      </c>
      <c r="I2906" t="b">
        <v>0</v>
      </c>
      <c r="J2906" t="b">
        <v>0</v>
      </c>
    </row>
    <row r="2907" spans="1:10" x14ac:dyDescent="0.2">
      <c r="A2907" t="s">
        <v>469</v>
      </c>
      <c r="B2907" t="str">
        <f>VLOOKUP(Table16[[#This Row],[Metabolite ID]],Table18[],2,FALSE)</f>
        <v>X - 12007</v>
      </c>
      <c r="C2907" t="s">
        <v>1116</v>
      </c>
      <c r="D2907">
        <v>599</v>
      </c>
      <c r="E2907">
        <v>-8.8789819010302654E-2</v>
      </c>
      <c r="F2907">
        <v>4.7824699098549084E-2</v>
      </c>
      <c r="G2907" s="6">
        <v>6.3372601299065995E-2</v>
      </c>
      <c r="H2907" t="b">
        <v>0</v>
      </c>
      <c r="I2907" t="b">
        <v>0</v>
      </c>
      <c r="J2907" t="b">
        <v>0</v>
      </c>
    </row>
    <row r="2908" spans="1:10" hidden="1" x14ac:dyDescent="0.2">
      <c r="A2908" t="s">
        <v>469</v>
      </c>
      <c r="B2908" t="str">
        <f>VLOOKUP(Table16[[#This Row],[Metabolite ID]],Table18[],2,FALSE)</f>
        <v>X - 12007</v>
      </c>
      <c r="C2908" t="s">
        <v>1117</v>
      </c>
      <c r="D2908">
        <v>599</v>
      </c>
      <c r="E2908">
        <v>-8.8789819010302654E-2</v>
      </c>
      <c r="F2908">
        <v>4.7824699098549084E-2</v>
      </c>
      <c r="G2908">
        <v>6.3372601299065995E-2</v>
      </c>
      <c r="H2908" t="b">
        <v>0</v>
      </c>
      <c r="I2908" t="b">
        <v>0</v>
      </c>
      <c r="J2908" t="b">
        <v>0</v>
      </c>
    </row>
    <row r="2909" spans="1:10" hidden="1" x14ac:dyDescent="0.2">
      <c r="A2909" t="s">
        <v>469</v>
      </c>
      <c r="B2909" t="str">
        <f>VLOOKUP(Table16[[#This Row],[Metabolite ID]],Table18[],2,FALSE)</f>
        <v>X - 12007</v>
      </c>
      <c r="C2909" t="s">
        <v>1118</v>
      </c>
      <c r="D2909">
        <v>599</v>
      </c>
      <c r="E2909">
        <v>-8.7655737528810257E-2</v>
      </c>
      <c r="F2909">
        <v>4.8253861871002668E-2</v>
      </c>
      <c r="G2909">
        <v>6.9285458629824187E-2</v>
      </c>
      <c r="H2909" t="b">
        <v>0</v>
      </c>
      <c r="I2909" t="b">
        <v>0</v>
      </c>
      <c r="J2909" t="b">
        <v>0</v>
      </c>
    </row>
    <row r="2910" spans="1:10" hidden="1" x14ac:dyDescent="0.2">
      <c r="A2910" t="s">
        <v>469</v>
      </c>
      <c r="B2910" t="str">
        <f>VLOOKUP(Table16[[#This Row],[Metabolite ID]],Table18[],2,FALSE)</f>
        <v>X - 12007</v>
      </c>
      <c r="C2910" t="s">
        <v>1119</v>
      </c>
      <c r="D2910">
        <v>599</v>
      </c>
      <c r="E2910">
        <v>-0.1187902010050251</v>
      </c>
      <c r="F2910">
        <v>7.1766039390405476E-2</v>
      </c>
      <c r="G2910">
        <v>9.7875310205755531E-2</v>
      </c>
      <c r="H2910" t="b">
        <v>0</v>
      </c>
      <c r="I2910" t="b">
        <v>0</v>
      </c>
      <c r="J2910" t="b">
        <v>0</v>
      </c>
    </row>
    <row r="2911" spans="1:10" hidden="1" x14ac:dyDescent="0.2">
      <c r="A2911" t="s">
        <v>469</v>
      </c>
      <c r="B2911" t="str">
        <f>VLOOKUP(Table16[[#This Row],[Metabolite ID]],Table18[],2,FALSE)</f>
        <v>X - 12007</v>
      </c>
      <c r="C2911" t="s">
        <v>1120</v>
      </c>
      <c r="D2911">
        <v>599</v>
      </c>
      <c r="E2911">
        <v>1.2448476556867878E-2</v>
      </c>
      <c r="F2911">
        <v>7.9685121841764114E-2</v>
      </c>
      <c r="G2911">
        <v>0.87585895157870219</v>
      </c>
      <c r="H2911" t="b">
        <v>0</v>
      </c>
      <c r="I2911" t="b">
        <v>0</v>
      </c>
      <c r="J2911" t="b">
        <v>0</v>
      </c>
    </row>
    <row r="2912" spans="1:10" hidden="1" x14ac:dyDescent="0.2">
      <c r="A2912" t="s">
        <v>469</v>
      </c>
      <c r="B2912" t="str">
        <f>VLOOKUP(Table16[[#This Row],[Metabolite ID]],Table18[],2,FALSE)</f>
        <v>X - 12007</v>
      </c>
      <c r="C2912" t="s">
        <v>1121</v>
      </c>
      <c r="D2912">
        <v>599</v>
      </c>
      <c r="E2912">
        <v>-0.16253826252721648</v>
      </c>
      <c r="F2912">
        <v>0.25676461334837264</v>
      </c>
      <c r="G2912">
        <v>0.52695971166627809</v>
      </c>
      <c r="H2912" t="b">
        <v>0</v>
      </c>
      <c r="I2912" t="b">
        <v>0</v>
      </c>
      <c r="J2912" t="b">
        <v>0</v>
      </c>
    </row>
    <row r="2913" spans="1:10" hidden="1" x14ac:dyDescent="0.2">
      <c r="A2913" t="s">
        <v>469</v>
      </c>
      <c r="B2913" t="str">
        <f>VLOOKUP(Table16[[#This Row],[Metabolite ID]],Table18[],2,FALSE)</f>
        <v>X - 12007</v>
      </c>
      <c r="C2913" t="s">
        <v>1122</v>
      </c>
      <c r="D2913">
        <v>599</v>
      </c>
      <c r="E2913">
        <v>9.0817292428170049E-2</v>
      </c>
      <c r="F2913">
        <v>0.18441280270386953</v>
      </c>
      <c r="G2913">
        <v>0.6225697195836073</v>
      </c>
      <c r="H2913" t="b">
        <v>0</v>
      </c>
      <c r="I2913" t="b">
        <v>0</v>
      </c>
      <c r="J2913" t="b">
        <v>0</v>
      </c>
    </row>
    <row r="2914" spans="1:10" hidden="1" x14ac:dyDescent="0.2">
      <c r="A2914" t="s">
        <v>469</v>
      </c>
      <c r="B2914" t="str">
        <f>VLOOKUP(Table16[[#This Row],[Metabolite ID]],Table18[],2,FALSE)</f>
        <v>X - 12007</v>
      </c>
      <c r="C2914" t="s">
        <v>1123</v>
      </c>
      <c r="D2914">
        <v>599</v>
      </c>
      <c r="E2914">
        <v>0.11495095123378558</v>
      </c>
      <c r="F2914">
        <v>0.13245919621577842</v>
      </c>
      <c r="G2914">
        <v>0.38584070025305761</v>
      </c>
      <c r="H2914" t="b">
        <v>0</v>
      </c>
      <c r="I2914" t="b">
        <v>0</v>
      </c>
      <c r="J2914" t="b">
        <v>0</v>
      </c>
    </row>
    <row r="2915" spans="1:10" x14ac:dyDescent="0.2">
      <c r="A2915" t="s">
        <v>568</v>
      </c>
      <c r="B2915" t="str">
        <f>VLOOKUP(Table16[[#This Row],[Metabolite ID]],Table18[],2,FALSE)</f>
        <v>X - 15666</v>
      </c>
      <c r="C2915" t="s">
        <v>1116</v>
      </c>
      <c r="D2915">
        <v>599</v>
      </c>
      <c r="E2915">
        <v>0.10266104809398155</v>
      </c>
      <c r="F2915">
        <v>5.5339855432366199E-2</v>
      </c>
      <c r="G2915" s="6">
        <v>6.358173552843327E-2</v>
      </c>
      <c r="H2915" t="b">
        <v>0</v>
      </c>
      <c r="I2915" t="b">
        <v>0</v>
      </c>
      <c r="J2915" t="b">
        <v>0</v>
      </c>
    </row>
    <row r="2916" spans="1:10" hidden="1" x14ac:dyDescent="0.2">
      <c r="A2916" t="s">
        <v>568</v>
      </c>
      <c r="B2916" t="str">
        <f>VLOOKUP(Table16[[#This Row],[Metabolite ID]],Table18[],2,FALSE)</f>
        <v>X - 15666</v>
      </c>
      <c r="C2916" t="s">
        <v>1117</v>
      </c>
      <c r="D2916">
        <v>599</v>
      </c>
      <c r="E2916">
        <v>0.10266104809398155</v>
      </c>
      <c r="F2916">
        <v>5.5339855432366199E-2</v>
      </c>
      <c r="G2916">
        <v>6.358173552843327E-2</v>
      </c>
      <c r="H2916" t="b">
        <v>0</v>
      </c>
      <c r="I2916" t="b">
        <v>0</v>
      </c>
      <c r="J2916" t="b">
        <v>0</v>
      </c>
    </row>
    <row r="2917" spans="1:10" hidden="1" x14ac:dyDescent="0.2">
      <c r="A2917" t="s">
        <v>568</v>
      </c>
      <c r="B2917" t="str">
        <f>VLOOKUP(Table16[[#This Row],[Metabolite ID]],Table18[],2,FALSE)</f>
        <v>X - 15666</v>
      </c>
      <c r="C2917" t="s">
        <v>1118</v>
      </c>
      <c r="D2917">
        <v>599</v>
      </c>
      <c r="E2917">
        <v>0.10423754794999908</v>
      </c>
      <c r="F2917">
        <v>5.5844550342316814E-2</v>
      </c>
      <c r="G2917">
        <v>6.1962196793128872E-2</v>
      </c>
      <c r="H2917" t="b">
        <v>0</v>
      </c>
      <c r="I2917" t="b">
        <v>0</v>
      </c>
      <c r="J2917" t="b">
        <v>0</v>
      </c>
    </row>
    <row r="2918" spans="1:10" hidden="1" x14ac:dyDescent="0.2">
      <c r="A2918" t="s">
        <v>568</v>
      </c>
      <c r="B2918" t="str">
        <f>VLOOKUP(Table16[[#This Row],[Metabolite ID]],Table18[],2,FALSE)</f>
        <v>X - 15666</v>
      </c>
      <c r="C2918" t="s">
        <v>1119</v>
      </c>
      <c r="D2918">
        <v>599</v>
      </c>
      <c r="E2918">
        <v>0.10323281249999999</v>
      </c>
      <c r="F2918">
        <v>8.0534950664733485E-2</v>
      </c>
      <c r="G2918">
        <v>0.19989925257898977</v>
      </c>
      <c r="H2918" t="b">
        <v>0</v>
      </c>
      <c r="I2918" t="b">
        <v>0</v>
      </c>
      <c r="J2918" t="b">
        <v>0</v>
      </c>
    </row>
    <row r="2919" spans="1:10" hidden="1" x14ac:dyDescent="0.2">
      <c r="A2919" t="s">
        <v>568</v>
      </c>
      <c r="B2919" t="str">
        <f>VLOOKUP(Table16[[#This Row],[Metabolite ID]],Table18[],2,FALSE)</f>
        <v>X - 15666</v>
      </c>
      <c r="C2919" t="s">
        <v>1120</v>
      </c>
      <c r="D2919">
        <v>599</v>
      </c>
      <c r="E2919">
        <v>8.8383328626734689E-2</v>
      </c>
      <c r="F2919">
        <v>8.518327009589502E-2</v>
      </c>
      <c r="G2919">
        <v>0.2994718049449635</v>
      </c>
      <c r="H2919" t="b">
        <v>0</v>
      </c>
      <c r="I2919" t="b">
        <v>0</v>
      </c>
      <c r="J2919" t="b">
        <v>0</v>
      </c>
    </row>
    <row r="2920" spans="1:10" hidden="1" x14ac:dyDescent="0.2">
      <c r="A2920" t="s">
        <v>568</v>
      </c>
      <c r="B2920" t="str">
        <f>VLOOKUP(Table16[[#This Row],[Metabolite ID]],Table18[],2,FALSE)</f>
        <v>X - 15666</v>
      </c>
      <c r="C2920" t="s">
        <v>1121</v>
      </c>
      <c r="D2920">
        <v>599</v>
      </c>
      <c r="E2920">
        <v>0.16517571824491117</v>
      </c>
      <c r="F2920">
        <v>0.32360907236036823</v>
      </c>
      <c r="G2920">
        <v>0.60994738460360742</v>
      </c>
      <c r="H2920" t="b">
        <v>0</v>
      </c>
      <c r="I2920" t="b">
        <v>0</v>
      </c>
      <c r="J2920" t="b">
        <v>0</v>
      </c>
    </row>
    <row r="2921" spans="1:10" hidden="1" x14ac:dyDescent="0.2">
      <c r="A2921" t="s">
        <v>568</v>
      </c>
      <c r="B2921" t="str">
        <f>VLOOKUP(Table16[[#This Row],[Metabolite ID]],Table18[],2,FALSE)</f>
        <v>X - 15666</v>
      </c>
      <c r="C2921" t="s">
        <v>1122</v>
      </c>
      <c r="D2921">
        <v>599</v>
      </c>
      <c r="E2921">
        <v>0.21490785114218269</v>
      </c>
      <c r="F2921">
        <v>0.27002980216013855</v>
      </c>
      <c r="G2921">
        <v>0.4264250570617254</v>
      </c>
      <c r="H2921" t="b">
        <v>0</v>
      </c>
      <c r="I2921" t="b">
        <v>0</v>
      </c>
      <c r="J2921" t="b">
        <v>0</v>
      </c>
    </row>
    <row r="2922" spans="1:10" hidden="1" x14ac:dyDescent="0.2">
      <c r="A2922" t="s">
        <v>568</v>
      </c>
      <c r="B2922" t="str">
        <f>VLOOKUP(Table16[[#This Row],[Metabolite ID]],Table18[],2,FALSE)</f>
        <v>X - 15666</v>
      </c>
      <c r="C2922" t="s">
        <v>1123</v>
      </c>
      <c r="D2922">
        <v>599</v>
      </c>
      <c r="E2922">
        <v>4.3370121398199707E-2</v>
      </c>
      <c r="F2922">
        <v>0.15338974887265688</v>
      </c>
      <c r="G2922">
        <v>0.77747063796862836</v>
      </c>
      <c r="H2922" t="b">
        <v>0</v>
      </c>
      <c r="I2922" t="b">
        <v>0</v>
      </c>
      <c r="J2922" t="b">
        <v>0</v>
      </c>
    </row>
    <row r="2923" spans="1:10" x14ac:dyDescent="0.2">
      <c r="A2923" t="s">
        <v>195</v>
      </c>
      <c r="B2923" t="str">
        <f>VLOOKUP(Table16[[#This Row],[Metabolite ID]],Table18[],2,FALSE)</f>
        <v>taurocholenate sulfate</v>
      </c>
      <c r="C2923" t="s">
        <v>1116</v>
      </c>
      <c r="D2923">
        <v>599</v>
      </c>
      <c r="E2923">
        <v>9.1986861752942461E-2</v>
      </c>
      <c r="F2923">
        <v>4.963916847716196E-2</v>
      </c>
      <c r="G2923" s="6">
        <v>6.3866529556424315E-2</v>
      </c>
      <c r="H2923" t="b">
        <v>0</v>
      </c>
      <c r="I2923" t="b">
        <v>0</v>
      </c>
      <c r="J2923" t="b">
        <v>0</v>
      </c>
    </row>
    <row r="2924" spans="1:10" hidden="1" x14ac:dyDescent="0.2">
      <c r="A2924" t="s">
        <v>195</v>
      </c>
      <c r="B2924" t="str">
        <f>VLOOKUP(Table16[[#This Row],[Metabolite ID]],Table18[],2,FALSE)</f>
        <v>taurocholenate sulfate</v>
      </c>
      <c r="C2924" t="s">
        <v>1117</v>
      </c>
      <c r="D2924">
        <v>599</v>
      </c>
      <c r="E2924">
        <v>9.1986861752942461E-2</v>
      </c>
      <c r="F2924">
        <v>4.7772048139583578E-2</v>
      </c>
      <c r="G2924">
        <v>5.4162171170046999E-2</v>
      </c>
      <c r="H2924" t="b">
        <v>0</v>
      </c>
      <c r="I2924" t="b">
        <v>0</v>
      </c>
      <c r="J2924" t="b">
        <v>0</v>
      </c>
    </row>
    <row r="2925" spans="1:10" hidden="1" x14ac:dyDescent="0.2">
      <c r="A2925" t="s">
        <v>195</v>
      </c>
      <c r="B2925" t="str">
        <f>VLOOKUP(Table16[[#This Row],[Metabolite ID]],Table18[],2,FALSE)</f>
        <v>taurocholenate sulfate</v>
      </c>
      <c r="C2925" t="s">
        <v>1118</v>
      </c>
      <c r="D2925">
        <v>599</v>
      </c>
      <c r="E2925">
        <v>9.3512692871476386E-2</v>
      </c>
      <c r="F2925">
        <v>4.8250504389744125E-2</v>
      </c>
      <c r="G2925">
        <v>5.2615092942631475E-2</v>
      </c>
      <c r="H2925" t="b">
        <v>0</v>
      </c>
      <c r="I2925" t="b">
        <v>0</v>
      </c>
      <c r="J2925" t="b">
        <v>0</v>
      </c>
    </row>
    <row r="2926" spans="1:10" hidden="1" x14ac:dyDescent="0.2">
      <c r="A2926" t="s">
        <v>195</v>
      </c>
      <c r="B2926" t="str">
        <f>VLOOKUP(Table16[[#This Row],[Metabolite ID]],Table18[],2,FALSE)</f>
        <v>taurocholenate sulfate</v>
      </c>
      <c r="C2926" t="s">
        <v>1119</v>
      </c>
      <c r="D2926">
        <v>599</v>
      </c>
      <c r="E2926">
        <v>0.12704927536231886</v>
      </c>
      <c r="F2926">
        <v>7.2883375839522785E-2</v>
      </c>
      <c r="G2926">
        <v>8.1301142194790232E-2</v>
      </c>
      <c r="H2926" t="b">
        <v>0</v>
      </c>
      <c r="I2926" t="b">
        <v>0</v>
      </c>
      <c r="J2926" t="b">
        <v>0</v>
      </c>
    </row>
    <row r="2927" spans="1:10" hidden="1" x14ac:dyDescent="0.2">
      <c r="A2927" t="s">
        <v>195</v>
      </c>
      <c r="B2927" t="str">
        <f>VLOOKUP(Table16[[#This Row],[Metabolite ID]],Table18[],2,FALSE)</f>
        <v>taurocholenate sulfate</v>
      </c>
      <c r="C2927" t="s">
        <v>1120</v>
      </c>
      <c r="D2927">
        <v>599</v>
      </c>
      <c r="E2927">
        <v>0.1120752223009371</v>
      </c>
      <c r="F2927">
        <v>8.467486247298997E-2</v>
      </c>
      <c r="G2927">
        <v>0.18563759563398158</v>
      </c>
      <c r="H2927" t="b">
        <v>0</v>
      </c>
      <c r="I2927" t="b">
        <v>0</v>
      </c>
      <c r="J2927" t="b">
        <v>0</v>
      </c>
    </row>
    <row r="2928" spans="1:10" hidden="1" x14ac:dyDescent="0.2">
      <c r="A2928" t="s">
        <v>195</v>
      </c>
      <c r="B2928" t="str">
        <f>VLOOKUP(Table16[[#This Row],[Metabolite ID]],Table18[],2,FALSE)</f>
        <v>taurocholenate sulfate</v>
      </c>
      <c r="C2928" t="s">
        <v>1121</v>
      </c>
      <c r="D2928">
        <v>599</v>
      </c>
      <c r="E2928">
        <v>0.16923115787051835</v>
      </c>
      <c r="F2928">
        <v>0.27302623676429472</v>
      </c>
      <c r="G2928">
        <v>0.5356026683599322</v>
      </c>
      <c r="H2928" t="b">
        <v>0</v>
      </c>
      <c r="I2928" t="b">
        <v>0</v>
      </c>
      <c r="J2928" t="b">
        <v>0</v>
      </c>
    </row>
    <row r="2929" spans="1:10" hidden="1" x14ac:dyDescent="0.2">
      <c r="A2929" t="s">
        <v>195</v>
      </c>
      <c r="B2929" t="str">
        <f>VLOOKUP(Table16[[#This Row],[Metabolite ID]],Table18[],2,FALSE)</f>
        <v>taurocholenate sulfate</v>
      </c>
      <c r="C2929" t="s">
        <v>1122</v>
      </c>
      <c r="D2929">
        <v>599</v>
      </c>
      <c r="E2929">
        <v>0.12840971775309828</v>
      </c>
      <c r="F2929">
        <v>0.20441907127990089</v>
      </c>
      <c r="G2929">
        <v>0.53013307733312209</v>
      </c>
      <c r="H2929" t="b">
        <v>0</v>
      </c>
      <c r="I2929" t="b">
        <v>0</v>
      </c>
      <c r="J2929" t="b">
        <v>0</v>
      </c>
    </row>
    <row r="2930" spans="1:10" hidden="1" x14ac:dyDescent="0.2">
      <c r="A2930" t="s">
        <v>195</v>
      </c>
      <c r="B2930" t="str">
        <f>VLOOKUP(Table16[[#This Row],[Metabolite ID]],Table18[],2,FALSE)</f>
        <v>taurocholenate sulfate</v>
      </c>
      <c r="C2930" t="s">
        <v>1123</v>
      </c>
      <c r="D2930">
        <v>599</v>
      </c>
      <c r="E2930">
        <v>0.10704998229188301</v>
      </c>
      <c r="F2930">
        <v>0.13762844056173004</v>
      </c>
      <c r="G2930">
        <v>0.43698400075941768</v>
      </c>
      <c r="H2930" t="b">
        <v>0</v>
      </c>
      <c r="I2930" t="b">
        <v>0</v>
      </c>
      <c r="J2930" t="b">
        <v>0</v>
      </c>
    </row>
    <row r="2931" spans="1:10" x14ac:dyDescent="0.2">
      <c r="A2931" t="s">
        <v>482</v>
      </c>
      <c r="B2931" t="str">
        <f>VLOOKUP(Table16[[#This Row],[Metabolite ID]],Table18[],2,FALSE)</f>
        <v>X - 13529</v>
      </c>
      <c r="C2931" t="s">
        <v>1116</v>
      </c>
      <c r="D2931">
        <v>599</v>
      </c>
      <c r="E2931">
        <v>8.8411399172889774E-2</v>
      </c>
      <c r="F2931">
        <v>4.7826524014253212E-2</v>
      </c>
      <c r="G2931" s="6">
        <v>6.4517747361217084E-2</v>
      </c>
      <c r="H2931" t="b">
        <v>0</v>
      </c>
      <c r="I2931" t="b">
        <v>0</v>
      </c>
      <c r="J2931" t="b">
        <v>0</v>
      </c>
    </row>
    <row r="2932" spans="1:10" hidden="1" x14ac:dyDescent="0.2">
      <c r="A2932" t="s">
        <v>482</v>
      </c>
      <c r="B2932" t="str">
        <f>VLOOKUP(Table16[[#This Row],[Metabolite ID]],Table18[],2,FALSE)</f>
        <v>X - 13529</v>
      </c>
      <c r="C2932" t="s">
        <v>1117</v>
      </c>
      <c r="D2932">
        <v>599</v>
      </c>
      <c r="E2932">
        <v>8.8411399172889774E-2</v>
      </c>
      <c r="F2932">
        <v>4.7743253985793696E-2</v>
      </c>
      <c r="G2932">
        <v>6.4053219457586533E-2</v>
      </c>
      <c r="H2932" t="b">
        <v>0</v>
      </c>
      <c r="I2932" t="b">
        <v>0</v>
      </c>
      <c r="J2932" t="b">
        <v>0</v>
      </c>
    </row>
    <row r="2933" spans="1:10" hidden="1" x14ac:dyDescent="0.2">
      <c r="A2933" t="s">
        <v>482</v>
      </c>
      <c r="B2933" t="str">
        <f>VLOOKUP(Table16[[#This Row],[Metabolite ID]],Table18[],2,FALSE)</f>
        <v>X - 13529</v>
      </c>
      <c r="C2933" t="s">
        <v>1118</v>
      </c>
      <c r="D2933">
        <v>599</v>
      </c>
      <c r="E2933">
        <v>8.9913557483104312E-2</v>
      </c>
      <c r="F2933">
        <v>4.8185920867288554E-2</v>
      </c>
      <c r="G2933">
        <v>6.2045345888256387E-2</v>
      </c>
      <c r="H2933" t="b">
        <v>0</v>
      </c>
      <c r="I2933" t="b">
        <v>0</v>
      </c>
      <c r="J2933" t="b">
        <v>0</v>
      </c>
    </row>
    <row r="2934" spans="1:10" hidden="1" x14ac:dyDescent="0.2">
      <c r="A2934" t="s">
        <v>482</v>
      </c>
      <c r="B2934" t="str">
        <f>VLOOKUP(Table16[[#This Row],[Metabolite ID]],Table18[],2,FALSE)</f>
        <v>X - 13529</v>
      </c>
      <c r="C2934" t="s">
        <v>1119</v>
      </c>
      <c r="D2934">
        <v>599</v>
      </c>
      <c r="E2934">
        <v>8.3835714285714291E-2</v>
      </c>
      <c r="F2934">
        <v>7.23120435349177E-2</v>
      </c>
      <c r="G2934">
        <v>0.24630934183731765</v>
      </c>
      <c r="H2934" t="b">
        <v>0</v>
      </c>
      <c r="I2934" t="b">
        <v>0</v>
      </c>
      <c r="J2934" t="b">
        <v>0</v>
      </c>
    </row>
    <row r="2935" spans="1:10" hidden="1" x14ac:dyDescent="0.2">
      <c r="A2935" t="s">
        <v>482</v>
      </c>
      <c r="B2935" t="str">
        <f>VLOOKUP(Table16[[#This Row],[Metabolite ID]],Table18[],2,FALSE)</f>
        <v>X - 13529</v>
      </c>
      <c r="C2935" t="s">
        <v>1120</v>
      </c>
      <c r="D2935">
        <v>599</v>
      </c>
      <c r="E2935">
        <v>0.11963806408310776</v>
      </c>
      <c r="F2935">
        <v>7.3517821513397141E-2</v>
      </c>
      <c r="G2935">
        <v>0.10366614149941883</v>
      </c>
      <c r="H2935" t="b">
        <v>0</v>
      </c>
      <c r="I2935" t="b">
        <v>0</v>
      </c>
      <c r="J2935" t="b">
        <v>0</v>
      </c>
    </row>
    <row r="2936" spans="1:10" hidden="1" x14ac:dyDescent="0.2">
      <c r="A2936" t="s">
        <v>482</v>
      </c>
      <c r="B2936" t="str">
        <f>VLOOKUP(Table16[[#This Row],[Metabolite ID]],Table18[],2,FALSE)</f>
        <v>X - 13529</v>
      </c>
      <c r="C2936" t="s">
        <v>1121</v>
      </c>
      <c r="D2936">
        <v>599</v>
      </c>
      <c r="E2936">
        <v>1.7381901550983514E-5</v>
      </c>
      <c r="F2936">
        <v>0.27455271064310166</v>
      </c>
      <c r="G2936">
        <v>0.99994950713076225</v>
      </c>
      <c r="H2936" t="b">
        <v>0</v>
      </c>
      <c r="I2936" t="b">
        <v>0</v>
      </c>
      <c r="J2936" t="b">
        <v>0</v>
      </c>
    </row>
    <row r="2937" spans="1:10" hidden="1" x14ac:dyDescent="0.2">
      <c r="A2937" t="s">
        <v>482</v>
      </c>
      <c r="B2937" t="str">
        <f>VLOOKUP(Table16[[#This Row],[Metabolite ID]],Table18[],2,FALSE)</f>
        <v>X - 13529</v>
      </c>
      <c r="C2937" t="s">
        <v>1122</v>
      </c>
      <c r="D2937">
        <v>599</v>
      </c>
      <c r="E2937">
        <v>0.15030971356889644</v>
      </c>
      <c r="F2937">
        <v>0.1824692058288597</v>
      </c>
      <c r="G2937">
        <v>0.41040783123535929</v>
      </c>
      <c r="H2937" t="b">
        <v>0</v>
      </c>
      <c r="I2937" t="b">
        <v>0</v>
      </c>
      <c r="J2937" t="b">
        <v>0</v>
      </c>
    </row>
    <row r="2938" spans="1:10" hidden="1" x14ac:dyDescent="0.2">
      <c r="A2938" t="s">
        <v>482</v>
      </c>
      <c r="B2938" t="str">
        <f>VLOOKUP(Table16[[#This Row],[Metabolite ID]],Table18[],2,FALSE)</f>
        <v>X - 13529</v>
      </c>
      <c r="C2938" t="s">
        <v>1123</v>
      </c>
      <c r="D2938">
        <v>599</v>
      </c>
      <c r="E2938">
        <v>0.24979735905999451</v>
      </c>
      <c r="F2938">
        <v>0.13241225585014743</v>
      </c>
      <c r="G2938">
        <v>5.9710992631946833E-2</v>
      </c>
      <c r="H2938" t="b">
        <v>0</v>
      </c>
      <c r="I2938" t="b">
        <v>0</v>
      </c>
      <c r="J2938" t="b">
        <v>0</v>
      </c>
    </row>
    <row r="2939" spans="1:10" x14ac:dyDescent="0.2">
      <c r="A2939" t="s">
        <v>217</v>
      </c>
      <c r="B2939" t="str">
        <f>VLOOKUP(Table16[[#This Row],[Metabolite ID]],Table18[],2,FALSE)</f>
        <v>octanoylcarnitine</v>
      </c>
      <c r="C2939" t="s">
        <v>1116</v>
      </c>
      <c r="D2939">
        <v>599</v>
      </c>
      <c r="E2939">
        <v>9.0975396435619055E-2</v>
      </c>
      <c r="F2939">
        <v>4.9287787171026963E-2</v>
      </c>
      <c r="G2939" s="6">
        <v>6.4921253927986908E-2</v>
      </c>
      <c r="H2939" t="b">
        <v>0</v>
      </c>
      <c r="I2939" t="b">
        <v>0</v>
      </c>
      <c r="J2939" t="b">
        <v>0</v>
      </c>
    </row>
    <row r="2940" spans="1:10" hidden="1" x14ac:dyDescent="0.2">
      <c r="A2940" t="s">
        <v>217</v>
      </c>
      <c r="B2940" t="str">
        <f>VLOOKUP(Table16[[#This Row],[Metabolite ID]],Table18[],2,FALSE)</f>
        <v>octanoylcarnitine</v>
      </c>
      <c r="C2940" t="s">
        <v>1117</v>
      </c>
      <c r="D2940">
        <v>599</v>
      </c>
      <c r="E2940">
        <v>9.0975396435619055E-2</v>
      </c>
      <c r="F2940">
        <v>4.7744630690643046E-2</v>
      </c>
      <c r="G2940">
        <v>5.6720540444320879E-2</v>
      </c>
      <c r="H2940" t="b">
        <v>0</v>
      </c>
      <c r="I2940" t="b">
        <v>0</v>
      </c>
      <c r="J2940" t="b">
        <v>0</v>
      </c>
    </row>
    <row r="2941" spans="1:10" hidden="1" x14ac:dyDescent="0.2">
      <c r="A2941" t="s">
        <v>217</v>
      </c>
      <c r="B2941" t="str">
        <f>VLOOKUP(Table16[[#This Row],[Metabolite ID]],Table18[],2,FALSE)</f>
        <v>octanoylcarnitine</v>
      </c>
      <c r="C2941" t="s">
        <v>1118</v>
      </c>
      <c r="D2941">
        <v>599</v>
      </c>
      <c r="E2941">
        <v>9.2409784477813603E-2</v>
      </c>
      <c r="F2941">
        <v>4.8223215708233298E-2</v>
      </c>
      <c r="G2941">
        <v>5.5327880554121404E-2</v>
      </c>
      <c r="H2941" t="b">
        <v>0</v>
      </c>
      <c r="I2941" t="b">
        <v>0</v>
      </c>
      <c r="J2941" t="b">
        <v>0</v>
      </c>
    </row>
    <row r="2942" spans="1:10" hidden="1" x14ac:dyDescent="0.2">
      <c r="A2942" t="s">
        <v>217</v>
      </c>
      <c r="B2942" t="str">
        <f>VLOOKUP(Table16[[#This Row],[Metabolite ID]],Table18[],2,FALSE)</f>
        <v>octanoylcarnitine</v>
      </c>
      <c r="C2942" t="s">
        <v>1119</v>
      </c>
      <c r="D2942">
        <v>599</v>
      </c>
      <c r="E2942">
        <v>9.3202985074626862E-2</v>
      </c>
      <c r="F2942">
        <v>7.1242986299185296E-2</v>
      </c>
      <c r="G2942">
        <v>0.19079162998846669</v>
      </c>
      <c r="H2942" t="b">
        <v>0</v>
      </c>
      <c r="I2942" t="b">
        <v>0</v>
      </c>
      <c r="J2942" t="b">
        <v>0</v>
      </c>
    </row>
    <row r="2943" spans="1:10" hidden="1" x14ac:dyDescent="0.2">
      <c r="A2943" t="s">
        <v>217</v>
      </c>
      <c r="B2943" t="str">
        <f>VLOOKUP(Table16[[#This Row],[Metabolite ID]],Table18[],2,FALSE)</f>
        <v>octanoylcarnitine</v>
      </c>
      <c r="C2943" t="s">
        <v>1120</v>
      </c>
      <c r="D2943">
        <v>599</v>
      </c>
      <c r="E2943">
        <v>0.16948708308051222</v>
      </c>
      <c r="F2943">
        <v>8.255312305190278E-2</v>
      </c>
      <c r="G2943">
        <v>4.00660912207206E-2</v>
      </c>
      <c r="H2943" t="b">
        <v>0</v>
      </c>
      <c r="I2943" t="b">
        <v>0</v>
      </c>
      <c r="J2943" t="b">
        <v>0</v>
      </c>
    </row>
    <row r="2944" spans="1:10" hidden="1" x14ac:dyDescent="0.2">
      <c r="A2944" t="s">
        <v>217</v>
      </c>
      <c r="B2944" t="str">
        <f>VLOOKUP(Table16[[#This Row],[Metabolite ID]],Table18[],2,FALSE)</f>
        <v>octanoylcarnitine</v>
      </c>
      <c r="C2944" t="s">
        <v>1121</v>
      </c>
      <c r="D2944">
        <v>599</v>
      </c>
      <c r="E2944">
        <v>0.24279844751607538</v>
      </c>
      <c r="F2944">
        <v>0.26067868040771974</v>
      </c>
      <c r="G2944">
        <v>0.35201794524258134</v>
      </c>
      <c r="H2944" t="b">
        <v>0</v>
      </c>
      <c r="I2944" t="b">
        <v>0</v>
      </c>
      <c r="J2944" t="b">
        <v>0</v>
      </c>
    </row>
    <row r="2945" spans="1:10" hidden="1" x14ac:dyDescent="0.2">
      <c r="A2945" t="s">
        <v>217</v>
      </c>
      <c r="B2945" t="str">
        <f>VLOOKUP(Table16[[#This Row],[Metabolite ID]],Table18[],2,FALSE)</f>
        <v>octanoylcarnitine</v>
      </c>
      <c r="C2945" t="s">
        <v>1122</v>
      </c>
      <c r="D2945">
        <v>599</v>
      </c>
      <c r="E2945">
        <v>0.24279844751607538</v>
      </c>
      <c r="F2945">
        <v>0.16995106128965631</v>
      </c>
      <c r="G2945">
        <v>0.15363056743082401</v>
      </c>
      <c r="H2945" t="b">
        <v>0</v>
      </c>
      <c r="I2945" t="b">
        <v>0</v>
      </c>
      <c r="J2945" t="b">
        <v>0</v>
      </c>
    </row>
    <row r="2946" spans="1:10" hidden="1" x14ac:dyDescent="0.2">
      <c r="A2946" t="s">
        <v>217</v>
      </c>
      <c r="B2946" t="str">
        <f>VLOOKUP(Table16[[#This Row],[Metabolite ID]],Table18[],2,FALSE)</f>
        <v>octanoylcarnitine</v>
      </c>
      <c r="C2946" t="s">
        <v>1123</v>
      </c>
      <c r="D2946">
        <v>599</v>
      </c>
      <c r="E2946">
        <v>0.20652619973115538</v>
      </c>
      <c r="F2946">
        <v>0.13656154214128555</v>
      </c>
      <c r="G2946">
        <v>0.13097893535411353</v>
      </c>
      <c r="H2946" t="b">
        <v>0</v>
      </c>
      <c r="I2946" t="b">
        <v>0</v>
      </c>
      <c r="J2946" t="b">
        <v>0</v>
      </c>
    </row>
    <row r="2947" spans="1:10" x14ac:dyDescent="0.2">
      <c r="A2947" t="s">
        <v>846</v>
      </c>
      <c r="B2947" t="str">
        <f>VLOOKUP(Table16[[#This Row],[Metabolite ID]],Table18[],2,FALSE)</f>
        <v>Total cholines</v>
      </c>
      <c r="C2947" t="s">
        <v>1116</v>
      </c>
      <c r="D2947">
        <v>599</v>
      </c>
      <c r="E2947">
        <v>-4.6807472560545994E-2</v>
      </c>
      <c r="F2947">
        <v>2.5439215036888875E-2</v>
      </c>
      <c r="G2947" s="6">
        <v>6.5772179733252625E-2</v>
      </c>
      <c r="H2947" t="b">
        <v>0</v>
      </c>
      <c r="I2947" t="b">
        <v>0</v>
      </c>
      <c r="J2947" t="b">
        <v>0</v>
      </c>
    </row>
    <row r="2948" spans="1:10" hidden="1" x14ac:dyDescent="0.2">
      <c r="A2948" t="s">
        <v>846</v>
      </c>
      <c r="B2948" t="str">
        <f>VLOOKUP(Table16[[#This Row],[Metabolite ID]],Table18[],2,FALSE)</f>
        <v>Total cholines</v>
      </c>
      <c r="C2948" t="s">
        <v>1117</v>
      </c>
      <c r="D2948">
        <v>599</v>
      </c>
      <c r="E2948">
        <v>-4.6807472560545994E-2</v>
      </c>
      <c r="F2948">
        <v>2.1787191673128595E-2</v>
      </c>
      <c r="G2948">
        <v>3.1682466507555435E-2</v>
      </c>
      <c r="H2948" t="b">
        <v>0</v>
      </c>
      <c r="I2948" t="b">
        <v>0</v>
      </c>
      <c r="J2948" t="b">
        <v>0</v>
      </c>
    </row>
    <row r="2949" spans="1:10" hidden="1" x14ac:dyDescent="0.2">
      <c r="A2949" t="s">
        <v>846</v>
      </c>
      <c r="B2949" t="str">
        <f>VLOOKUP(Table16[[#This Row],[Metabolite ID]],Table18[],2,FALSE)</f>
        <v>Total cholines</v>
      </c>
      <c r="C2949" t="s">
        <v>1118</v>
      </c>
      <c r="D2949">
        <v>599</v>
      </c>
      <c r="E2949">
        <v>-4.6678090448766758E-2</v>
      </c>
      <c r="F2949">
        <v>2.206920595320961E-2</v>
      </c>
      <c r="G2949">
        <v>3.4423305884595731E-2</v>
      </c>
      <c r="H2949" t="b">
        <v>0</v>
      </c>
      <c r="I2949" t="b">
        <v>0</v>
      </c>
      <c r="J2949" t="b">
        <v>0</v>
      </c>
    </row>
    <row r="2950" spans="1:10" hidden="1" x14ac:dyDescent="0.2">
      <c r="A2950" t="s">
        <v>846</v>
      </c>
      <c r="B2950" t="str">
        <f>VLOOKUP(Table16[[#This Row],[Metabolite ID]],Table18[],2,FALSE)</f>
        <v>Total cholines</v>
      </c>
      <c r="C2950" t="s">
        <v>1119</v>
      </c>
      <c r="D2950">
        <v>599</v>
      </c>
      <c r="E2950">
        <v>-2.8056514913657769E-2</v>
      </c>
      <c r="F2950">
        <v>3.4113218767287665E-2</v>
      </c>
      <c r="G2950">
        <v>0.4108191957208378</v>
      </c>
      <c r="H2950" t="b">
        <v>0</v>
      </c>
      <c r="I2950" t="b">
        <v>0</v>
      </c>
      <c r="J2950" t="b">
        <v>0</v>
      </c>
    </row>
    <row r="2951" spans="1:10" hidden="1" x14ac:dyDescent="0.2">
      <c r="A2951" t="s">
        <v>846</v>
      </c>
      <c r="B2951" t="str">
        <f>VLOOKUP(Table16[[#This Row],[Metabolite ID]],Table18[],2,FALSE)</f>
        <v>Total cholines</v>
      </c>
      <c r="C2951" t="s">
        <v>1120</v>
      </c>
      <c r="D2951">
        <v>599</v>
      </c>
      <c r="E2951">
        <v>-3.1207426489368098E-2</v>
      </c>
      <c r="F2951">
        <v>3.8978942982987055E-2</v>
      </c>
      <c r="G2951">
        <v>0.4233501064390095</v>
      </c>
      <c r="H2951" t="b">
        <v>0</v>
      </c>
      <c r="I2951" t="b">
        <v>0</v>
      </c>
      <c r="J2951" t="b">
        <v>0</v>
      </c>
    </row>
    <row r="2952" spans="1:10" hidden="1" x14ac:dyDescent="0.2">
      <c r="A2952" t="s">
        <v>846</v>
      </c>
      <c r="B2952" t="str">
        <f>VLOOKUP(Table16[[#This Row],[Metabolite ID]],Table18[],2,FALSE)</f>
        <v>Total cholines</v>
      </c>
      <c r="C2952" t="s">
        <v>1121</v>
      </c>
      <c r="D2952">
        <v>599</v>
      </c>
      <c r="E2952">
        <v>2.2020626802594201E-2</v>
      </c>
      <c r="F2952">
        <v>0.12499483548346062</v>
      </c>
      <c r="G2952">
        <v>0.86021822997434849</v>
      </c>
      <c r="H2952" t="b">
        <v>0</v>
      </c>
      <c r="I2952" t="b">
        <v>0</v>
      </c>
      <c r="J2952" t="b">
        <v>0</v>
      </c>
    </row>
    <row r="2953" spans="1:10" hidden="1" x14ac:dyDescent="0.2">
      <c r="A2953" t="s">
        <v>846</v>
      </c>
      <c r="B2953" t="str">
        <f>VLOOKUP(Table16[[#This Row],[Metabolite ID]],Table18[],2,FALSE)</f>
        <v>Total cholines</v>
      </c>
      <c r="C2953" t="s">
        <v>1122</v>
      </c>
      <c r="D2953">
        <v>599</v>
      </c>
      <c r="E2953">
        <v>-1.606228778951424E-2</v>
      </c>
      <c r="F2953">
        <v>8.1896348356139542E-2</v>
      </c>
      <c r="G2953">
        <v>0.84457545642400023</v>
      </c>
      <c r="H2953" t="b">
        <v>0</v>
      </c>
      <c r="I2953" t="b">
        <v>0</v>
      </c>
      <c r="J2953" t="b">
        <v>0</v>
      </c>
    </row>
    <row r="2954" spans="1:10" hidden="1" x14ac:dyDescent="0.2">
      <c r="A2954" t="s">
        <v>846</v>
      </c>
      <c r="B2954" t="str">
        <f>VLOOKUP(Table16[[#This Row],[Metabolite ID]],Table18[],2,FALSE)</f>
        <v>Total cholines</v>
      </c>
      <c r="C2954" t="s">
        <v>1123</v>
      </c>
      <c r="D2954">
        <v>599</v>
      </c>
      <c r="E2954">
        <v>-8.3646878812719705E-2</v>
      </c>
      <c r="F2954">
        <v>7.0522966938764781E-2</v>
      </c>
      <c r="G2954">
        <v>0.23605694912517558</v>
      </c>
      <c r="H2954" t="b">
        <v>0</v>
      </c>
      <c r="I2954" t="b">
        <v>0</v>
      </c>
      <c r="J2954" t="b">
        <v>0</v>
      </c>
    </row>
    <row r="2955" spans="1:10" x14ac:dyDescent="0.2">
      <c r="A2955" t="s">
        <v>351</v>
      </c>
      <c r="B2955" t="str">
        <f>VLOOKUP(Table16[[#This Row],[Metabolite ID]],Table18[],2,FALSE)</f>
        <v>2-aminobutyrate</v>
      </c>
      <c r="C2955" t="s">
        <v>1116</v>
      </c>
      <c r="D2955">
        <v>599</v>
      </c>
      <c r="E2955">
        <v>9.0245132023737087E-2</v>
      </c>
      <c r="F2955">
        <v>4.9280279707775272E-2</v>
      </c>
      <c r="G2955" s="6">
        <v>6.7061360470661538E-2</v>
      </c>
      <c r="H2955" t="b">
        <v>0</v>
      </c>
      <c r="I2955" t="b">
        <v>0</v>
      </c>
      <c r="J2955" t="b">
        <v>0</v>
      </c>
    </row>
    <row r="2956" spans="1:10" hidden="1" x14ac:dyDescent="0.2">
      <c r="A2956" t="s">
        <v>351</v>
      </c>
      <c r="B2956" t="str">
        <f>VLOOKUP(Table16[[#This Row],[Metabolite ID]],Table18[],2,FALSE)</f>
        <v>2-aminobutyrate</v>
      </c>
      <c r="C2956" t="s">
        <v>1117</v>
      </c>
      <c r="D2956">
        <v>599</v>
      </c>
      <c r="E2956">
        <v>9.0245132023737087E-2</v>
      </c>
      <c r="F2956">
        <v>4.7847379522582799E-2</v>
      </c>
      <c r="G2956">
        <v>5.9280946709373547E-2</v>
      </c>
      <c r="H2956" t="b">
        <v>0</v>
      </c>
      <c r="I2956" t="b">
        <v>0</v>
      </c>
      <c r="J2956" t="b">
        <v>0</v>
      </c>
    </row>
    <row r="2957" spans="1:10" hidden="1" x14ac:dyDescent="0.2">
      <c r="A2957" t="s">
        <v>351</v>
      </c>
      <c r="B2957" t="str">
        <f>VLOOKUP(Table16[[#This Row],[Metabolite ID]],Table18[],2,FALSE)</f>
        <v>2-aminobutyrate</v>
      </c>
      <c r="C2957" t="s">
        <v>1118</v>
      </c>
      <c r="D2957">
        <v>599</v>
      </c>
      <c r="E2957">
        <v>9.1741468173783633E-2</v>
      </c>
      <c r="F2957">
        <v>4.8323981280348281E-2</v>
      </c>
      <c r="G2957">
        <v>5.7634633387331893E-2</v>
      </c>
      <c r="H2957" t="b">
        <v>0</v>
      </c>
      <c r="I2957" t="b">
        <v>0</v>
      </c>
      <c r="J2957" t="b">
        <v>0</v>
      </c>
    </row>
    <row r="2958" spans="1:10" hidden="1" x14ac:dyDescent="0.2">
      <c r="A2958" t="s">
        <v>351</v>
      </c>
      <c r="B2958" t="str">
        <f>VLOOKUP(Table16[[#This Row],[Metabolite ID]],Table18[],2,FALSE)</f>
        <v>2-aminobutyrate</v>
      </c>
      <c r="C2958" t="s">
        <v>1119</v>
      </c>
      <c r="D2958">
        <v>599</v>
      </c>
      <c r="E2958">
        <v>6.382117117117117E-2</v>
      </c>
      <c r="F2958">
        <v>7.299703225092323E-2</v>
      </c>
      <c r="G2958">
        <v>0.38195589970776583</v>
      </c>
      <c r="H2958" t="b">
        <v>0</v>
      </c>
      <c r="I2958" t="b">
        <v>0</v>
      </c>
      <c r="J2958" t="b">
        <v>0</v>
      </c>
    </row>
    <row r="2959" spans="1:10" hidden="1" x14ac:dyDescent="0.2">
      <c r="A2959" t="s">
        <v>351</v>
      </c>
      <c r="B2959" t="str">
        <f>VLOOKUP(Table16[[#This Row],[Metabolite ID]],Table18[],2,FALSE)</f>
        <v>2-aminobutyrate</v>
      </c>
      <c r="C2959" t="s">
        <v>1120</v>
      </c>
      <c r="D2959">
        <v>599</v>
      </c>
      <c r="E2959">
        <v>0.13591037535242489</v>
      </c>
      <c r="F2959">
        <v>7.7627583313933893E-2</v>
      </c>
      <c r="G2959">
        <v>7.9980361098597685E-2</v>
      </c>
      <c r="H2959" t="b">
        <v>0</v>
      </c>
      <c r="I2959" t="b">
        <v>0</v>
      </c>
      <c r="J2959" t="b">
        <v>0</v>
      </c>
    </row>
    <row r="2960" spans="1:10" hidden="1" x14ac:dyDescent="0.2">
      <c r="A2960" t="s">
        <v>351</v>
      </c>
      <c r="B2960" t="str">
        <f>VLOOKUP(Table16[[#This Row],[Metabolite ID]],Table18[],2,FALSE)</f>
        <v>2-aminobutyrate</v>
      </c>
      <c r="C2960" t="s">
        <v>1121</v>
      </c>
      <c r="D2960">
        <v>599</v>
      </c>
      <c r="E2960">
        <v>9.5048122917269495E-2</v>
      </c>
      <c r="F2960">
        <v>0.25730891793695038</v>
      </c>
      <c r="G2960">
        <v>0.71196555006225237</v>
      </c>
      <c r="H2960" t="b">
        <v>0</v>
      </c>
      <c r="I2960" t="b">
        <v>0</v>
      </c>
      <c r="J2960" t="b">
        <v>0</v>
      </c>
    </row>
    <row r="2961" spans="1:10" hidden="1" x14ac:dyDescent="0.2">
      <c r="A2961" t="s">
        <v>351</v>
      </c>
      <c r="B2961" t="str">
        <f>VLOOKUP(Table16[[#This Row],[Metabolite ID]],Table18[],2,FALSE)</f>
        <v>2-aminobutyrate</v>
      </c>
      <c r="C2961" t="s">
        <v>1122</v>
      </c>
      <c r="D2961">
        <v>599</v>
      </c>
      <c r="E2961">
        <v>0.17164694976785277</v>
      </c>
      <c r="F2961">
        <v>0.18553314481248731</v>
      </c>
      <c r="G2961">
        <v>0.35525837578216735</v>
      </c>
      <c r="H2961" t="b">
        <v>0</v>
      </c>
      <c r="I2961" t="b">
        <v>0</v>
      </c>
      <c r="J2961" t="b">
        <v>0</v>
      </c>
    </row>
    <row r="2962" spans="1:10" hidden="1" x14ac:dyDescent="0.2">
      <c r="A2962" t="s">
        <v>351</v>
      </c>
      <c r="B2962" t="str">
        <f>VLOOKUP(Table16[[#This Row],[Metabolite ID]],Table18[],2,FALSE)</f>
        <v>2-aminobutyrate</v>
      </c>
      <c r="C2962" t="s">
        <v>1123</v>
      </c>
      <c r="D2962">
        <v>599</v>
      </c>
      <c r="E2962">
        <v>-1.3075167414977381E-2</v>
      </c>
      <c r="F2962">
        <v>0.13650816673562505</v>
      </c>
      <c r="G2962">
        <v>0.92372502853930261</v>
      </c>
      <c r="H2962" t="b">
        <v>0</v>
      </c>
      <c r="I2962" t="b">
        <v>0</v>
      </c>
      <c r="J2962" t="b">
        <v>0</v>
      </c>
    </row>
    <row r="2963" spans="1:10" x14ac:dyDescent="0.2">
      <c r="A2963" t="s">
        <v>498</v>
      </c>
      <c r="B2963" t="str">
        <f>VLOOKUP(Table16[[#This Row],[Metabolite ID]],Table18[],2,FALSE)</f>
        <v>X - 16944</v>
      </c>
      <c r="C2963" t="s">
        <v>1116</v>
      </c>
      <c r="D2963">
        <v>599</v>
      </c>
      <c r="E2963">
        <v>9.0041066726028698E-2</v>
      </c>
      <c r="F2963">
        <v>4.9342126126518365E-2</v>
      </c>
      <c r="G2963" s="6">
        <v>6.8026458644364352E-2</v>
      </c>
      <c r="H2963" t="b">
        <v>0</v>
      </c>
      <c r="I2963" t="b">
        <v>0</v>
      </c>
      <c r="J2963" t="b">
        <v>0</v>
      </c>
    </row>
    <row r="2964" spans="1:10" hidden="1" x14ac:dyDescent="0.2">
      <c r="A2964" t="s">
        <v>498</v>
      </c>
      <c r="B2964" t="str">
        <f>VLOOKUP(Table16[[#This Row],[Metabolite ID]],Table18[],2,FALSE)</f>
        <v>X - 16944</v>
      </c>
      <c r="C2964" t="s">
        <v>1117</v>
      </c>
      <c r="D2964">
        <v>599</v>
      </c>
      <c r="E2964">
        <v>9.0041066726028698E-2</v>
      </c>
      <c r="F2964">
        <v>4.7737671500599169E-2</v>
      </c>
      <c r="G2964">
        <v>5.9272888289293536E-2</v>
      </c>
      <c r="H2964" t="b">
        <v>0</v>
      </c>
      <c r="I2964" t="b">
        <v>0</v>
      </c>
      <c r="J2964" t="b">
        <v>0</v>
      </c>
    </row>
    <row r="2965" spans="1:10" hidden="1" x14ac:dyDescent="0.2">
      <c r="A2965" t="s">
        <v>498</v>
      </c>
      <c r="B2965" t="str">
        <f>VLOOKUP(Table16[[#This Row],[Metabolite ID]],Table18[],2,FALSE)</f>
        <v>X - 16944</v>
      </c>
      <c r="C2965" t="s">
        <v>1118</v>
      </c>
      <c r="D2965">
        <v>599</v>
      </c>
      <c r="E2965">
        <v>9.1545251353344181E-2</v>
      </c>
      <c r="F2965">
        <v>4.8213808774369732E-2</v>
      </c>
      <c r="G2965">
        <v>5.759931320735974E-2</v>
      </c>
      <c r="H2965" t="b">
        <v>0</v>
      </c>
      <c r="I2965" t="b">
        <v>0</v>
      </c>
      <c r="J2965" t="b">
        <v>0</v>
      </c>
    </row>
    <row r="2966" spans="1:10" hidden="1" x14ac:dyDescent="0.2">
      <c r="A2966" t="s">
        <v>498</v>
      </c>
      <c r="B2966" t="str">
        <f>VLOOKUP(Table16[[#This Row],[Metabolite ID]],Table18[],2,FALSE)</f>
        <v>X - 16944</v>
      </c>
      <c r="C2966" t="s">
        <v>1119</v>
      </c>
      <c r="D2966">
        <v>599</v>
      </c>
      <c r="E2966">
        <v>0.14902204724409449</v>
      </c>
      <c r="F2966">
        <v>7.2264869053755107E-2</v>
      </c>
      <c r="G2966">
        <v>3.9192077675427595E-2</v>
      </c>
      <c r="H2966" t="b">
        <v>0</v>
      </c>
      <c r="I2966" t="b">
        <v>0</v>
      </c>
      <c r="J2966" t="b">
        <v>0</v>
      </c>
    </row>
    <row r="2967" spans="1:10" hidden="1" x14ac:dyDescent="0.2">
      <c r="A2967" t="s">
        <v>498</v>
      </c>
      <c r="B2967" t="str">
        <f>VLOOKUP(Table16[[#This Row],[Metabolite ID]],Table18[],2,FALSE)</f>
        <v>X - 16944</v>
      </c>
      <c r="C2967" t="s">
        <v>1120</v>
      </c>
      <c r="D2967">
        <v>599</v>
      </c>
      <c r="E2967">
        <v>0.15522171852841615</v>
      </c>
      <c r="F2967">
        <v>7.7993229383944526E-2</v>
      </c>
      <c r="G2967">
        <v>4.6569482368495438E-2</v>
      </c>
      <c r="H2967" t="b">
        <v>0</v>
      </c>
      <c r="I2967" t="b">
        <v>0</v>
      </c>
      <c r="J2967" t="b">
        <v>0</v>
      </c>
    </row>
    <row r="2968" spans="1:10" hidden="1" x14ac:dyDescent="0.2">
      <c r="A2968" t="s">
        <v>498</v>
      </c>
      <c r="B2968" t="str">
        <f>VLOOKUP(Table16[[#This Row],[Metabolite ID]],Table18[],2,FALSE)</f>
        <v>X - 16944</v>
      </c>
      <c r="C2968" t="s">
        <v>1121</v>
      </c>
      <c r="D2968">
        <v>599</v>
      </c>
      <c r="E2968">
        <v>0.32132950220445711</v>
      </c>
      <c r="F2968">
        <v>0.25176153560256875</v>
      </c>
      <c r="G2968">
        <v>0.20233616755042474</v>
      </c>
      <c r="H2968" t="b">
        <v>0</v>
      </c>
      <c r="I2968" t="b">
        <v>0</v>
      </c>
      <c r="J2968" t="b">
        <v>0</v>
      </c>
    </row>
    <row r="2969" spans="1:10" hidden="1" x14ac:dyDescent="0.2">
      <c r="A2969" t="s">
        <v>498</v>
      </c>
      <c r="B2969" t="str">
        <f>VLOOKUP(Table16[[#This Row],[Metabolite ID]],Table18[],2,FALSE)</f>
        <v>X - 16944</v>
      </c>
      <c r="C2969" t="s">
        <v>1122</v>
      </c>
      <c r="D2969">
        <v>599</v>
      </c>
      <c r="E2969">
        <v>0.15033736456919655</v>
      </c>
      <c r="F2969">
        <v>0.16347386353167065</v>
      </c>
      <c r="G2969">
        <v>0.35813088902376156</v>
      </c>
      <c r="H2969" t="b">
        <v>0</v>
      </c>
      <c r="I2969" t="b">
        <v>0</v>
      </c>
      <c r="J2969" t="b">
        <v>0</v>
      </c>
    </row>
    <row r="2970" spans="1:10" hidden="1" x14ac:dyDescent="0.2">
      <c r="A2970" t="s">
        <v>498</v>
      </c>
      <c r="B2970" t="str">
        <f>VLOOKUP(Table16[[#This Row],[Metabolite ID]],Table18[],2,FALSE)</f>
        <v>X - 16944</v>
      </c>
      <c r="C2970" t="s">
        <v>1123</v>
      </c>
      <c r="D2970">
        <v>599</v>
      </c>
      <c r="E2970">
        <v>0.15939546552507558</v>
      </c>
      <c r="F2970">
        <v>0.13676977579838717</v>
      </c>
      <c r="G2970">
        <v>0.24431079870920475</v>
      </c>
      <c r="H2970" t="b">
        <v>0</v>
      </c>
      <c r="I2970" t="b">
        <v>0</v>
      </c>
      <c r="J2970" t="b">
        <v>0</v>
      </c>
    </row>
    <row r="2971" spans="1:10" x14ac:dyDescent="0.2">
      <c r="A2971" t="s">
        <v>649</v>
      </c>
      <c r="B2971" t="str">
        <f>VLOOKUP(Table16[[#This Row],[Metabolite ID]],Table18[],2,FALSE)</f>
        <v>sphingomyelin (d18:2/23:0, d18:1/23:1, d17:1/24:1)*</v>
      </c>
      <c r="C2971" t="s">
        <v>1116</v>
      </c>
      <c r="D2971">
        <v>598</v>
      </c>
      <c r="E2971">
        <v>-9.7882938280638543E-2</v>
      </c>
      <c r="F2971">
        <v>5.3687710474392657E-2</v>
      </c>
      <c r="G2971" s="6">
        <v>6.8274502302004408E-2</v>
      </c>
      <c r="H2971" t="b">
        <v>0</v>
      </c>
      <c r="I2971" t="b">
        <v>0</v>
      </c>
      <c r="J2971" t="b">
        <v>0</v>
      </c>
    </row>
    <row r="2972" spans="1:10" hidden="1" x14ac:dyDescent="0.2">
      <c r="A2972" t="s">
        <v>649</v>
      </c>
      <c r="B2972" t="str">
        <f>VLOOKUP(Table16[[#This Row],[Metabolite ID]],Table18[],2,FALSE)</f>
        <v>sphingomyelin (d18:2/23:0, d18:1/23:1, d17:1/24:1)*</v>
      </c>
      <c r="C2972" t="s">
        <v>1117</v>
      </c>
      <c r="D2972">
        <v>598</v>
      </c>
      <c r="E2972">
        <v>-9.7882938280638543E-2</v>
      </c>
      <c r="F2972">
        <v>4.9662581385584895E-2</v>
      </c>
      <c r="G2972">
        <v>4.8728504545181503E-2</v>
      </c>
      <c r="H2972" t="b">
        <v>0</v>
      </c>
      <c r="I2972" t="b">
        <v>0</v>
      </c>
      <c r="J2972" t="b">
        <v>0</v>
      </c>
    </row>
    <row r="2973" spans="1:10" hidden="1" x14ac:dyDescent="0.2">
      <c r="A2973" t="s">
        <v>649</v>
      </c>
      <c r="B2973" t="str">
        <f>VLOOKUP(Table16[[#This Row],[Metabolite ID]],Table18[],2,FALSE)</f>
        <v>sphingomyelin (d18:2/23:0, d18:1/23:1, d17:1/24:1)*</v>
      </c>
      <c r="C2973" t="s">
        <v>1118</v>
      </c>
      <c r="D2973">
        <v>598</v>
      </c>
      <c r="E2973">
        <v>-9.7495129654203205E-2</v>
      </c>
      <c r="F2973">
        <v>5.0207027870571901E-2</v>
      </c>
      <c r="G2973">
        <v>5.2153784382690783E-2</v>
      </c>
      <c r="H2973" t="b">
        <v>0</v>
      </c>
      <c r="I2973" t="b">
        <v>0</v>
      </c>
      <c r="J2973" t="b">
        <v>0</v>
      </c>
    </row>
    <row r="2974" spans="1:10" hidden="1" x14ac:dyDescent="0.2">
      <c r="A2974" t="s">
        <v>649</v>
      </c>
      <c r="B2974" t="str">
        <f>VLOOKUP(Table16[[#This Row],[Metabolite ID]],Table18[],2,FALSE)</f>
        <v>sphingomyelin (d18:2/23:0, d18:1/23:1, d17:1/24:1)*</v>
      </c>
      <c r="C2974" t="s">
        <v>1119</v>
      </c>
      <c r="D2974">
        <v>598</v>
      </c>
      <c r="E2974">
        <v>-0.13124395906845399</v>
      </c>
      <c r="F2974">
        <v>7.3701064573947858E-2</v>
      </c>
      <c r="G2974">
        <v>7.4951552782451802E-2</v>
      </c>
      <c r="H2974" t="b">
        <v>0</v>
      </c>
      <c r="I2974" t="b">
        <v>0</v>
      </c>
      <c r="J2974" t="b">
        <v>0</v>
      </c>
    </row>
    <row r="2975" spans="1:10" hidden="1" x14ac:dyDescent="0.2">
      <c r="A2975" t="s">
        <v>649</v>
      </c>
      <c r="B2975" t="str">
        <f>VLOOKUP(Table16[[#This Row],[Metabolite ID]],Table18[],2,FALSE)</f>
        <v>sphingomyelin (d18:2/23:0, d18:1/23:1, d17:1/24:1)*</v>
      </c>
      <c r="C2975" t="s">
        <v>1120</v>
      </c>
      <c r="D2975">
        <v>598</v>
      </c>
      <c r="E2975">
        <v>-8.5221746755934608E-2</v>
      </c>
      <c r="F2975">
        <v>8.4609063039493046E-2</v>
      </c>
      <c r="G2975">
        <v>0.31381880728921419</v>
      </c>
      <c r="H2975" t="b">
        <v>0</v>
      </c>
      <c r="I2975" t="b">
        <v>0</v>
      </c>
      <c r="J2975" t="b">
        <v>0</v>
      </c>
    </row>
    <row r="2976" spans="1:10" hidden="1" x14ac:dyDescent="0.2">
      <c r="A2976" t="s">
        <v>649</v>
      </c>
      <c r="B2976" t="str">
        <f>VLOOKUP(Table16[[#This Row],[Metabolite ID]],Table18[],2,FALSE)</f>
        <v>sphingomyelin (d18:2/23:0, d18:1/23:1, d17:1/24:1)*</v>
      </c>
      <c r="C2976" t="s">
        <v>1121</v>
      </c>
      <c r="D2976">
        <v>598</v>
      </c>
      <c r="E2976">
        <v>-0.24129863305133536</v>
      </c>
      <c r="F2976">
        <v>0.27156988851057029</v>
      </c>
      <c r="G2976">
        <v>0.37461231290861807</v>
      </c>
      <c r="H2976" t="b">
        <v>0</v>
      </c>
      <c r="I2976" t="b">
        <v>0</v>
      </c>
      <c r="J2976" t="b">
        <v>0</v>
      </c>
    </row>
    <row r="2977" spans="1:10" hidden="1" x14ac:dyDescent="0.2">
      <c r="A2977" t="s">
        <v>649</v>
      </c>
      <c r="B2977" t="str">
        <f>VLOOKUP(Table16[[#This Row],[Metabolite ID]],Table18[],2,FALSE)</f>
        <v>sphingomyelin (d18:2/23:0, d18:1/23:1, d17:1/24:1)*</v>
      </c>
      <c r="C2977" t="s">
        <v>1122</v>
      </c>
      <c r="D2977">
        <v>598</v>
      </c>
      <c r="E2977">
        <v>-0.15618875129962628</v>
      </c>
      <c r="F2977">
        <v>0.18079897030142497</v>
      </c>
      <c r="G2977">
        <v>0.38800034184483245</v>
      </c>
      <c r="H2977" t="b">
        <v>0</v>
      </c>
      <c r="I2977" t="b">
        <v>0</v>
      </c>
      <c r="J2977" t="b">
        <v>0</v>
      </c>
    </row>
    <row r="2978" spans="1:10" hidden="1" x14ac:dyDescent="0.2">
      <c r="A2978" t="s">
        <v>649</v>
      </c>
      <c r="B2978" t="str">
        <f>VLOOKUP(Table16[[#This Row],[Metabolite ID]],Table18[],2,FALSE)</f>
        <v>sphingomyelin (d18:2/23:0, d18:1/23:1, d17:1/24:1)*</v>
      </c>
      <c r="C2978" t="s">
        <v>1123</v>
      </c>
      <c r="D2978">
        <v>598</v>
      </c>
      <c r="E2978">
        <v>-0.11783544381805776</v>
      </c>
      <c r="F2978">
        <v>0.14871109352026524</v>
      </c>
      <c r="G2978">
        <v>0.4284554048334952</v>
      </c>
      <c r="H2978" t="b">
        <v>0</v>
      </c>
      <c r="I2978" t="b">
        <v>0</v>
      </c>
      <c r="J2978" t="b">
        <v>0</v>
      </c>
    </row>
    <row r="2979" spans="1:10" x14ac:dyDescent="0.2">
      <c r="A2979" t="s">
        <v>344</v>
      </c>
      <c r="B2979" t="str">
        <f>VLOOKUP(Table16[[#This Row],[Metabolite ID]],Table18[],2,FALSE)</f>
        <v>2-stearoyl-GPE (18:0)*</v>
      </c>
      <c r="C2979" t="s">
        <v>1116</v>
      </c>
      <c r="D2979">
        <v>599</v>
      </c>
      <c r="E2979">
        <v>8.9219488608392503E-2</v>
      </c>
      <c r="F2979">
        <v>4.9044495446442661E-2</v>
      </c>
      <c r="G2979" s="6">
        <v>6.8887943074328536E-2</v>
      </c>
      <c r="H2979" t="b">
        <v>0</v>
      </c>
      <c r="I2979" t="b">
        <v>0</v>
      </c>
      <c r="J2979" t="b">
        <v>0</v>
      </c>
    </row>
    <row r="2980" spans="1:10" hidden="1" x14ac:dyDescent="0.2">
      <c r="A2980" t="s">
        <v>344</v>
      </c>
      <c r="B2980" t="str">
        <f>VLOOKUP(Table16[[#This Row],[Metabolite ID]],Table18[],2,FALSE)</f>
        <v>2-stearoyl-GPE (18:0)*</v>
      </c>
      <c r="C2980" t="s">
        <v>1117</v>
      </c>
      <c r="D2980">
        <v>599</v>
      </c>
      <c r="E2980">
        <v>8.9219488608392503E-2</v>
      </c>
      <c r="F2980">
        <v>4.791668514279996E-2</v>
      </c>
      <c r="G2980">
        <v>6.2607147281860356E-2</v>
      </c>
      <c r="H2980" t="b">
        <v>0</v>
      </c>
      <c r="I2980" t="b">
        <v>0</v>
      </c>
      <c r="J2980" t="b">
        <v>0</v>
      </c>
    </row>
    <row r="2981" spans="1:10" hidden="1" x14ac:dyDescent="0.2">
      <c r="A2981" t="s">
        <v>344</v>
      </c>
      <c r="B2981" t="str">
        <f>VLOOKUP(Table16[[#This Row],[Metabolite ID]],Table18[],2,FALSE)</f>
        <v>2-stearoyl-GPE (18:0)*</v>
      </c>
      <c r="C2981" t="s">
        <v>1118</v>
      </c>
      <c r="D2981">
        <v>599</v>
      </c>
      <c r="E2981">
        <v>9.0673840310060719E-2</v>
      </c>
      <c r="F2981">
        <v>4.8382973547031062E-2</v>
      </c>
      <c r="G2981">
        <v>6.0918609809461982E-2</v>
      </c>
      <c r="H2981" t="b">
        <v>0</v>
      </c>
      <c r="I2981" t="b">
        <v>0</v>
      </c>
      <c r="J2981" t="b">
        <v>0</v>
      </c>
    </row>
    <row r="2982" spans="1:10" hidden="1" x14ac:dyDescent="0.2">
      <c r="A2982" t="s">
        <v>344</v>
      </c>
      <c r="B2982" t="str">
        <f>VLOOKUP(Table16[[#This Row],[Metabolite ID]],Table18[],2,FALSE)</f>
        <v>2-stearoyl-GPE (18:0)*</v>
      </c>
      <c r="C2982" t="s">
        <v>1119</v>
      </c>
      <c r="D2982">
        <v>599</v>
      </c>
      <c r="E2982">
        <v>9.8380645161290331E-2</v>
      </c>
      <c r="F2982">
        <v>7.3451012165334409E-2</v>
      </c>
      <c r="G2982">
        <v>0.1804388970677174</v>
      </c>
      <c r="H2982" t="b">
        <v>0</v>
      </c>
      <c r="I2982" t="b">
        <v>0</v>
      </c>
      <c r="J2982" t="b">
        <v>0</v>
      </c>
    </row>
    <row r="2983" spans="1:10" hidden="1" x14ac:dyDescent="0.2">
      <c r="A2983" t="s">
        <v>344</v>
      </c>
      <c r="B2983" t="str">
        <f>VLOOKUP(Table16[[#This Row],[Metabolite ID]],Table18[],2,FALSE)</f>
        <v>2-stearoyl-GPE (18:0)*</v>
      </c>
      <c r="C2983" t="s">
        <v>1120</v>
      </c>
      <c r="D2983">
        <v>599</v>
      </c>
      <c r="E2983">
        <v>-2.4959642070921696E-2</v>
      </c>
      <c r="F2983">
        <v>8.4127739278527347E-2</v>
      </c>
      <c r="G2983">
        <v>0.76670516082774287</v>
      </c>
      <c r="H2983" t="b">
        <v>0</v>
      </c>
      <c r="I2983" t="b">
        <v>0</v>
      </c>
      <c r="J2983" t="b">
        <v>0</v>
      </c>
    </row>
    <row r="2984" spans="1:10" hidden="1" x14ac:dyDescent="0.2">
      <c r="A2984" t="s">
        <v>344</v>
      </c>
      <c r="B2984" t="str">
        <f>VLOOKUP(Table16[[#This Row],[Metabolite ID]],Table18[],2,FALSE)</f>
        <v>2-stearoyl-GPE (18:0)*</v>
      </c>
      <c r="C2984" t="s">
        <v>1121</v>
      </c>
      <c r="D2984">
        <v>599</v>
      </c>
      <c r="E2984">
        <v>-0.25425166206258076</v>
      </c>
      <c r="F2984">
        <v>0.28527757990952018</v>
      </c>
      <c r="G2984">
        <v>0.37315723643740828</v>
      </c>
      <c r="H2984" t="b">
        <v>0</v>
      </c>
      <c r="I2984" t="b">
        <v>0</v>
      </c>
      <c r="J2984" t="b">
        <v>0</v>
      </c>
    </row>
    <row r="2985" spans="1:10" hidden="1" x14ac:dyDescent="0.2">
      <c r="A2985" t="s">
        <v>344</v>
      </c>
      <c r="B2985" t="str">
        <f>VLOOKUP(Table16[[#This Row],[Metabolite ID]],Table18[],2,FALSE)</f>
        <v>2-stearoyl-GPE (18:0)*</v>
      </c>
      <c r="C2985" t="s">
        <v>1122</v>
      </c>
      <c r="D2985">
        <v>599</v>
      </c>
      <c r="E2985">
        <v>-0.25425166206258076</v>
      </c>
      <c r="F2985">
        <v>0.18494743895450089</v>
      </c>
      <c r="G2985">
        <v>0.16973195080106554</v>
      </c>
      <c r="H2985" t="b">
        <v>0</v>
      </c>
      <c r="I2985" t="b">
        <v>0</v>
      </c>
      <c r="J2985" t="b">
        <v>0</v>
      </c>
    </row>
    <row r="2986" spans="1:10" hidden="1" x14ac:dyDescent="0.2">
      <c r="A2986" t="s">
        <v>344</v>
      </c>
      <c r="B2986" t="str">
        <f>VLOOKUP(Table16[[#This Row],[Metabolite ID]],Table18[],2,FALSE)</f>
        <v>2-stearoyl-GPE (18:0)*</v>
      </c>
      <c r="C2986" t="s">
        <v>1123</v>
      </c>
      <c r="D2986">
        <v>599</v>
      </c>
      <c r="E2986">
        <v>-4.7414207128355201E-2</v>
      </c>
      <c r="F2986">
        <v>0.13579569326314744</v>
      </c>
      <c r="G2986">
        <v>0.72709351015885315</v>
      </c>
      <c r="H2986" t="b">
        <v>0</v>
      </c>
      <c r="I2986" t="b">
        <v>0</v>
      </c>
      <c r="J2986" t="b">
        <v>0</v>
      </c>
    </row>
    <row r="2987" spans="1:10" x14ac:dyDescent="0.2">
      <c r="A2987" t="s">
        <v>292</v>
      </c>
      <c r="B2987" t="str">
        <f>VLOOKUP(Table16[[#This Row],[Metabolite ID]],Table18[],2,FALSE)</f>
        <v>N-acetylserine</v>
      </c>
      <c r="C2987" t="s">
        <v>1116</v>
      </c>
      <c r="D2987">
        <v>599</v>
      </c>
      <c r="E2987">
        <v>-9.1527164840317893E-2</v>
      </c>
      <c r="F2987">
        <v>5.0318076481956554E-2</v>
      </c>
      <c r="G2987" s="6">
        <v>6.8915724335890868E-2</v>
      </c>
      <c r="H2987" t="b">
        <v>0</v>
      </c>
      <c r="I2987" t="b">
        <v>0</v>
      </c>
      <c r="J2987" t="b">
        <v>0</v>
      </c>
    </row>
    <row r="2988" spans="1:10" hidden="1" x14ac:dyDescent="0.2">
      <c r="A2988" t="s">
        <v>292</v>
      </c>
      <c r="B2988" t="str">
        <f>VLOOKUP(Table16[[#This Row],[Metabolite ID]],Table18[],2,FALSE)</f>
        <v>N-acetylserine</v>
      </c>
      <c r="C2988" t="s">
        <v>1117</v>
      </c>
      <c r="D2988">
        <v>599</v>
      </c>
      <c r="E2988">
        <v>-9.1527164840317893E-2</v>
      </c>
      <c r="F2988">
        <v>4.9405758053990771E-2</v>
      </c>
      <c r="G2988">
        <v>6.3945352338136308E-2</v>
      </c>
      <c r="H2988" t="b">
        <v>0</v>
      </c>
      <c r="I2988" t="b">
        <v>0</v>
      </c>
      <c r="J2988" t="b">
        <v>0</v>
      </c>
    </row>
    <row r="2989" spans="1:10" hidden="1" x14ac:dyDescent="0.2">
      <c r="A2989" t="s">
        <v>292</v>
      </c>
      <c r="B2989" t="str">
        <f>VLOOKUP(Table16[[#This Row],[Metabolite ID]],Table18[],2,FALSE)</f>
        <v>N-acetylserine</v>
      </c>
      <c r="C2989" t="s">
        <v>1118</v>
      </c>
      <c r="D2989">
        <v>599</v>
      </c>
      <c r="E2989">
        <v>-9.0618277968837799E-2</v>
      </c>
      <c r="F2989">
        <v>4.9881924540130802E-2</v>
      </c>
      <c r="G2989">
        <v>6.9269862971814505E-2</v>
      </c>
      <c r="H2989" t="b">
        <v>0</v>
      </c>
      <c r="I2989" t="b">
        <v>0</v>
      </c>
      <c r="J2989" t="b">
        <v>0</v>
      </c>
    </row>
    <row r="2990" spans="1:10" hidden="1" x14ac:dyDescent="0.2">
      <c r="A2990" t="s">
        <v>292</v>
      </c>
      <c r="B2990" t="str">
        <f>VLOOKUP(Table16[[#This Row],[Metabolite ID]],Table18[],2,FALSE)</f>
        <v>N-acetylserine</v>
      </c>
      <c r="C2990" t="s">
        <v>1119</v>
      </c>
      <c r="D2990">
        <v>599</v>
      </c>
      <c r="E2990">
        <v>-8.3296590909090903E-2</v>
      </c>
      <c r="F2990">
        <v>7.6777715333755867E-2</v>
      </c>
      <c r="G2990">
        <v>0.27796336600807114</v>
      </c>
      <c r="H2990" t="b">
        <v>0</v>
      </c>
      <c r="I2990" t="b">
        <v>0</v>
      </c>
      <c r="J2990" t="b">
        <v>0</v>
      </c>
    </row>
    <row r="2991" spans="1:10" hidden="1" x14ac:dyDescent="0.2">
      <c r="A2991" t="s">
        <v>292</v>
      </c>
      <c r="B2991" t="str">
        <f>VLOOKUP(Table16[[#This Row],[Metabolite ID]],Table18[],2,FALSE)</f>
        <v>N-acetylserine</v>
      </c>
      <c r="C2991" t="s">
        <v>1120</v>
      </c>
      <c r="D2991">
        <v>599</v>
      </c>
      <c r="E2991">
        <v>-1.229373985224657E-2</v>
      </c>
      <c r="F2991">
        <v>8.6338066200090255E-2</v>
      </c>
      <c r="G2991">
        <v>0.88677138801795596</v>
      </c>
      <c r="H2991" t="b">
        <v>0</v>
      </c>
      <c r="I2991" t="b">
        <v>0</v>
      </c>
      <c r="J2991" t="b">
        <v>0</v>
      </c>
    </row>
    <row r="2992" spans="1:10" hidden="1" x14ac:dyDescent="0.2">
      <c r="A2992" t="s">
        <v>292</v>
      </c>
      <c r="B2992" t="str">
        <f>VLOOKUP(Table16[[#This Row],[Metabolite ID]],Table18[],2,FALSE)</f>
        <v>N-acetylserine</v>
      </c>
      <c r="C2992" t="s">
        <v>1121</v>
      </c>
      <c r="D2992">
        <v>599</v>
      </c>
      <c r="E2992">
        <v>5.9146828788856354E-2</v>
      </c>
      <c r="F2992">
        <v>0.27899907094427334</v>
      </c>
      <c r="G2992">
        <v>0.83218199345144672</v>
      </c>
      <c r="H2992" t="b">
        <v>0</v>
      </c>
      <c r="I2992" t="b">
        <v>0</v>
      </c>
      <c r="J2992" t="b">
        <v>0</v>
      </c>
    </row>
    <row r="2993" spans="1:10" hidden="1" x14ac:dyDescent="0.2">
      <c r="A2993" t="s">
        <v>292</v>
      </c>
      <c r="B2993" t="str">
        <f>VLOOKUP(Table16[[#This Row],[Metabolite ID]],Table18[],2,FALSE)</f>
        <v>N-acetylserine</v>
      </c>
      <c r="C2993" t="s">
        <v>1122</v>
      </c>
      <c r="D2993">
        <v>599</v>
      </c>
      <c r="E2993">
        <v>5.9146828788856354E-2</v>
      </c>
      <c r="F2993">
        <v>0.17634729291162146</v>
      </c>
      <c r="G2993">
        <v>0.73744122405013046</v>
      </c>
      <c r="H2993" t="b">
        <v>0</v>
      </c>
      <c r="I2993" t="b">
        <v>0</v>
      </c>
      <c r="J2993" t="b">
        <v>0</v>
      </c>
    </row>
    <row r="2994" spans="1:10" hidden="1" x14ac:dyDescent="0.2">
      <c r="A2994" t="s">
        <v>292</v>
      </c>
      <c r="B2994" t="str">
        <f>VLOOKUP(Table16[[#This Row],[Metabolite ID]],Table18[],2,FALSE)</f>
        <v>N-acetylserine</v>
      </c>
      <c r="C2994" t="s">
        <v>1123</v>
      </c>
      <c r="D2994">
        <v>599</v>
      </c>
      <c r="E2994">
        <v>-5.1928049990537073E-2</v>
      </c>
      <c r="F2994">
        <v>0.13947247754796435</v>
      </c>
      <c r="G2994">
        <v>0.70978856760537634</v>
      </c>
      <c r="H2994" t="b">
        <v>0</v>
      </c>
      <c r="I2994" t="b">
        <v>0</v>
      </c>
      <c r="J2994" t="b">
        <v>0</v>
      </c>
    </row>
    <row r="2995" spans="1:10" x14ac:dyDescent="0.2">
      <c r="A2995" t="s">
        <v>619</v>
      </c>
      <c r="B2995" t="str">
        <f>VLOOKUP(Table16[[#This Row],[Metabolite ID]],Table18[],2,FALSE)</f>
        <v>X - 23294</v>
      </c>
      <c r="C2995" t="s">
        <v>1116</v>
      </c>
      <c r="D2995">
        <v>599</v>
      </c>
      <c r="E2995">
        <v>9.533846055045396E-2</v>
      </c>
      <c r="F2995">
        <v>5.2666857110454088E-2</v>
      </c>
      <c r="G2995" s="6">
        <v>7.0262082073985557E-2</v>
      </c>
      <c r="H2995" t="b">
        <v>0</v>
      </c>
      <c r="I2995" t="b">
        <v>0</v>
      </c>
      <c r="J2995" t="b">
        <v>0</v>
      </c>
    </row>
    <row r="2996" spans="1:10" hidden="1" x14ac:dyDescent="0.2">
      <c r="A2996" t="s">
        <v>619</v>
      </c>
      <c r="B2996" t="str">
        <f>VLOOKUP(Table16[[#This Row],[Metabolite ID]],Table18[],2,FALSE)</f>
        <v>X - 23294</v>
      </c>
      <c r="C2996" t="s">
        <v>1117</v>
      </c>
      <c r="D2996">
        <v>599</v>
      </c>
      <c r="E2996">
        <v>9.533846055045396E-2</v>
      </c>
      <c r="F2996">
        <v>5.1182349384237241E-2</v>
      </c>
      <c r="G2996">
        <v>6.2501465053151101E-2</v>
      </c>
      <c r="H2996" t="b">
        <v>0</v>
      </c>
      <c r="I2996" t="b">
        <v>0</v>
      </c>
      <c r="J2996" t="b">
        <v>0</v>
      </c>
    </row>
    <row r="2997" spans="1:10" hidden="1" x14ac:dyDescent="0.2">
      <c r="A2997" t="s">
        <v>619</v>
      </c>
      <c r="B2997" t="str">
        <f>VLOOKUP(Table16[[#This Row],[Metabolite ID]],Table18[],2,FALSE)</f>
        <v>X - 23294</v>
      </c>
      <c r="C2997" t="s">
        <v>1118</v>
      </c>
      <c r="D2997">
        <v>599</v>
      </c>
      <c r="E2997">
        <v>9.6891548226855917E-2</v>
      </c>
      <c r="F2997">
        <v>5.1687973048630938E-2</v>
      </c>
      <c r="G2997">
        <v>6.0855034639569094E-2</v>
      </c>
      <c r="H2997" t="b">
        <v>0</v>
      </c>
      <c r="I2997" t="b">
        <v>0</v>
      </c>
      <c r="J2997" t="b">
        <v>0</v>
      </c>
    </row>
    <row r="2998" spans="1:10" hidden="1" x14ac:dyDescent="0.2">
      <c r="A2998" t="s">
        <v>619</v>
      </c>
      <c r="B2998" t="str">
        <f>VLOOKUP(Table16[[#This Row],[Metabolite ID]],Table18[],2,FALSE)</f>
        <v>X - 23294</v>
      </c>
      <c r="C2998" t="s">
        <v>1119</v>
      </c>
      <c r="D2998">
        <v>599</v>
      </c>
      <c r="E2998">
        <v>9.1097933884297516E-2</v>
      </c>
      <c r="F2998">
        <v>7.8819778410324559E-2</v>
      </c>
      <c r="G2998">
        <v>0.24777317807107613</v>
      </c>
      <c r="H2998" t="b">
        <v>0</v>
      </c>
      <c r="I2998" t="b">
        <v>0</v>
      </c>
      <c r="J2998" t="b">
        <v>0</v>
      </c>
    </row>
    <row r="2999" spans="1:10" hidden="1" x14ac:dyDescent="0.2">
      <c r="A2999" t="s">
        <v>619</v>
      </c>
      <c r="B2999" t="str">
        <f>VLOOKUP(Table16[[#This Row],[Metabolite ID]],Table18[],2,FALSE)</f>
        <v>X - 23294</v>
      </c>
      <c r="C2999" t="s">
        <v>1120</v>
      </c>
      <c r="D2999">
        <v>599</v>
      </c>
      <c r="E2999">
        <v>0.11387460135939589</v>
      </c>
      <c r="F2999">
        <v>8.7738824341002386E-2</v>
      </c>
      <c r="G2999">
        <v>0.19432804081652644</v>
      </c>
      <c r="H2999" t="b">
        <v>0</v>
      </c>
      <c r="I2999" t="b">
        <v>0</v>
      </c>
      <c r="J2999" t="b">
        <v>0</v>
      </c>
    </row>
    <row r="3000" spans="1:10" hidden="1" x14ac:dyDescent="0.2">
      <c r="A3000" t="s">
        <v>619</v>
      </c>
      <c r="B3000" t="str">
        <f>VLOOKUP(Table16[[#This Row],[Metabolite ID]],Table18[],2,FALSE)</f>
        <v>X - 23294</v>
      </c>
      <c r="C3000" t="s">
        <v>1121</v>
      </c>
      <c r="D3000">
        <v>599</v>
      </c>
      <c r="E3000">
        <v>0.2104378177847126</v>
      </c>
      <c r="F3000">
        <v>0.27855752953122204</v>
      </c>
      <c r="G3000">
        <v>0.45027317032154257</v>
      </c>
      <c r="H3000" t="b">
        <v>0</v>
      </c>
      <c r="I3000" t="b">
        <v>0</v>
      </c>
      <c r="J3000" t="b">
        <v>0</v>
      </c>
    </row>
    <row r="3001" spans="1:10" hidden="1" x14ac:dyDescent="0.2">
      <c r="A3001" t="s">
        <v>619</v>
      </c>
      <c r="B3001" t="str">
        <f>VLOOKUP(Table16[[#This Row],[Metabolite ID]],Table18[],2,FALSE)</f>
        <v>X - 23294</v>
      </c>
      <c r="C3001" t="s">
        <v>1122</v>
      </c>
      <c r="D3001">
        <v>599</v>
      </c>
      <c r="E3001">
        <v>0.23423010843821679</v>
      </c>
      <c r="F3001">
        <v>0.18318068870597504</v>
      </c>
      <c r="G3001">
        <v>0.20150457491519513</v>
      </c>
      <c r="H3001" t="b">
        <v>0</v>
      </c>
      <c r="I3001" t="b">
        <v>0</v>
      </c>
      <c r="J3001" t="b">
        <v>0</v>
      </c>
    </row>
    <row r="3002" spans="1:10" hidden="1" x14ac:dyDescent="0.2">
      <c r="A3002" t="s">
        <v>619</v>
      </c>
      <c r="B3002" t="str">
        <f>VLOOKUP(Table16[[#This Row],[Metabolite ID]],Table18[],2,FALSE)</f>
        <v>X - 23294</v>
      </c>
      <c r="C3002" t="s">
        <v>1123</v>
      </c>
      <c r="D3002">
        <v>599</v>
      </c>
      <c r="E3002">
        <v>0.15574118508969478</v>
      </c>
      <c r="F3002">
        <v>0.1458205687870357</v>
      </c>
      <c r="G3002">
        <v>0.28593728447452804</v>
      </c>
      <c r="H3002" t="b">
        <v>0</v>
      </c>
      <c r="I3002" t="b">
        <v>0</v>
      </c>
      <c r="J3002" t="b">
        <v>0</v>
      </c>
    </row>
    <row r="3003" spans="1:10" x14ac:dyDescent="0.2">
      <c r="A3003" t="s">
        <v>121</v>
      </c>
      <c r="B3003" t="str">
        <f>VLOOKUP(Table16[[#This Row],[Metabolite ID]],Table18[],2,FALSE)</f>
        <v>theophylline</v>
      </c>
      <c r="C3003" t="s">
        <v>1116</v>
      </c>
      <c r="D3003">
        <v>599</v>
      </c>
      <c r="E3003">
        <v>9.0465787826594452E-2</v>
      </c>
      <c r="F3003">
        <v>5.0041655415341217E-2</v>
      </c>
      <c r="G3003" s="6">
        <v>7.0636130523066873E-2</v>
      </c>
      <c r="H3003" t="b">
        <v>0</v>
      </c>
      <c r="I3003" t="b">
        <v>0</v>
      </c>
      <c r="J3003" t="b">
        <v>0</v>
      </c>
    </row>
    <row r="3004" spans="1:10" hidden="1" x14ac:dyDescent="0.2">
      <c r="A3004" t="s">
        <v>121</v>
      </c>
      <c r="B3004" t="str">
        <f>VLOOKUP(Table16[[#This Row],[Metabolite ID]],Table18[],2,FALSE)</f>
        <v>theophylline</v>
      </c>
      <c r="C3004" t="s">
        <v>1117</v>
      </c>
      <c r="D3004">
        <v>599</v>
      </c>
      <c r="E3004">
        <v>9.0465787826594452E-2</v>
      </c>
      <c r="F3004">
        <v>4.796366499522256E-2</v>
      </c>
      <c r="G3004">
        <v>5.927721277770371E-2</v>
      </c>
      <c r="H3004" t="b">
        <v>0</v>
      </c>
      <c r="I3004" t="b">
        <v>0</v>
      </c>
      <c r="J3004" t="b">
        <v>0</v>
      </c>
    </row>
    <row r="3005" spans="1:10" hidden="1" x14ac:dyDescent="0.2">
      <c r="A3005" t="s">
        <v>121</v>
      </c>
      <c r="B3005" t="str">
        <f>VLOOKUP(Table16[[#This Row],[Metabolite ID]],Table18[],2,FALSE)</f>
        <v>theophylline</v>
      </c>
      <c r="C3005" t="s">
        <v>1118</v>
      </c>
      <c r="D3005">
        <v>599</v>
      </c>
      <c r="E3005">
        <v>9.2017022280406896E-2</v>
      </c>
      <c r="F3005">
        <v>4.8447063591922843E-2</v>
      </c>
      <c r="G3005">
        <v>5.7520935392120658E-2</v>
      </c>
      <c r="H3005" t="b">
        <v>0</v>
      </c>
      <c r="I3005" t="b">
        <v>0</v>
      </c>
      <c r="J3005" t="b">
        <v>0</v>
      </c>
    </row>
    <row r="3006" spans="1:10" hidden="1" x14ac:dyDescent="0.2">
      <c r="A3006" t="s">
        <v>121</v>
      </c>
      <c r="B3006" t="str">
        <f>VLOOKUP(Table16[[#This Row],[Metabolite ID]],Table18[],2,FALSE)</f>
        <v>theophylline</v>
      </c>
      <c r="C3006" t="s">
        <v>1119</v>
      </c>
      <c r="D3006">
        <v>599</v>
      </c>
      <c r="E3006">
        <v>8.0361735537190088E-2</v>
      </c>
      <c r="F3006">
        <v>7.4047155746390161E-2</v>
      </c>
      <c r="G3006">
        <v>0.27779862778852243</v>
      </c>
      <c r="H3006" t="b">
        <v>0</v>
      </c>
      <c r="I3006" t="b">
        <v>0</v>
      </c>
      <c r="J3006" t="b">
        <v>0</v>
      </c>
    </row>
    <row r="3007" spans="1:10" hidden="1" x14ac:dyDescent="0.2">
      <c r="A3007" t="s">
        <v>121</v>
      </c>
      <c r="B3007" t="str">
        <f>VLOOKUP(Table16[[#This Row],[Metabolite ID]],Table18[],2,FALSE)</f>
        <v>theophylline</v>
      </c>
      <c r="C3007" t="s">
        <v>1120</v>
      </c>
      <c r="D3007">
        <v>599</v>
      </c>
      <c r="E3007">
        <v>3.1749799917547811E-2</v>
      </c>
      <c r="F3007">
        <v>8.0063873155328216E-2</v>
      </c>
      <c r="G3007">
        <v>0.69169499080424002</v>
      </c>
      <c r="H3007" t="b">
        <v>0</v>
      </c>
      <c r="I3007" t="b">
        <v>0</v>
      </c>
      <c r="J3007" t="b">
        <v>0</v>
      </c>
    </row>
    <row r="3008" spans="1:10" hidden="1" x14ac:dyDescent="0.2">
      <c r="A3008" t="s">
        <v>121</v>
      </c>
      <c r="B3008" t="str">
        <f>VLOOKUP(Table16[[#This Row],[Metabolite ID]],Table18[],2,FALSE)</f>
        <v>theophylline</v>
      </c>
      <c r="C3008" t="s">
        <v>1121</v>
      </c>
      <c r="D3008">
        <v>599</v>
      </c>
      <c r="E3008">
        <v>0.47446549103474922</v>
      </c>
      <c r="F3008">
        <v>0.30758013566407133</v>
      </c>
      <c r="G3008">
        <v>0.12346286566274242</v>
      </c>
      <c r="H3008" t="b">
        <v>0</v>
      </c>
      <c r="I3008" t="b">
        <v>0</v>
      </c>
      <c r="J3008" t="b">
        <v>0</v>
      </c>
    </row>
    <row r="3009" spans="1:10" hidden="1" x14ac:dyDescent="0.2">
      <c r="A3009" t="s">
        <v>121</v>
      </c>
      <c r="B3009" t="str">
        <f>VLOOKUP(Table16[[#This Row],[Metabolite ID]],Table18[],2,FALSE)</f>
        <v>theophylline</v>
      </c>
      <c r="C3009" t="s">
        <v>1122</v>
      </c>
      <c r="D3009">
        <v>599</v>
      </c>
      <c r="E3009">
        <v>-9.4521027539276048E-2</v>
      </c>
      <c r="F3009">
        <v>0.20387813623220491</v>
      </c>
      <c r="G3009">
        <v>0.64309207322355033</v>
      </c>
      <c r="H3009" t="b">
        <v>0</v>
      </c>
      <c r="I3009" t="b">
        <v>0</v>
      </c>
      <c r="J3009" t="b">
        <v>0</v>
      </c>
    </row>
    <row r="3010" spans="1:10" hidden="1" x14ac:dyDescent="0.2">
      <c r="A3010" t="s">
        <v>121</v>
      </c>
      <c r="B3010" t="str">
        <f>VLOOKUP(Table16[[#This Row],[Metabolite ID]],Table18[],2,FALSE)</f>
        <v>theophylline</v>
      </c>
      <c r="C3010" t="s">
        <v>1123</v>
      </c>
      <c r="D3010">
        <v>599</v>
      </c>
      <c r="E3010">
        <v>0.28334340473847974</v>
      </c>
      <c r="F3010">
        <v>0.13844965443660337</v>
      </c>
      <c r="G3010">
        <v>4.114022794241376E-2</v>
      </c>
      <c r="H3010" t="b">
        <v>0</v>
      </c>
      <c r="I3010" t="b">
        <v>0</v>
      </c>
      <c r="J3010" t="b">
        <v>0</v>
      </c>
    </row>
    <row r="3011" spans="1:10" x14ac:dyDescent="0.2">
      <c r="A3011" t="s">
        <v>63</v>
      </c>
      <c r="B3011" t="str">
        <f>VLOOKUP(Table16[[#This Row],[Metabolite ID]],Table18[],2,FALSE)</f>
        <v>N-acetylalanine</v>
      </c>
      <c r="C3011" t="s">
        <v>1116</v>
      </c>
      <c r="D3011">
        <v>599</v>
      </c>
      <c r="E3011">
        <v>8.9756454021494833E-2</v>
      </c>
      <c r="F3011">
        <v>4.966375482031625E-2</v>
      </c>
      <c r="G3011" s="6">
        <v>7.0718183423611733E-2</v>
      </c>
      <c r="H3011" t="b">
        <v>0</v>
      </c>
      <c r="I3011" t="b">
        <v>0</v>
      </c>
      <c r="J3011" t="b">
        <v>0</v>
      </c>
    </row>
    <row r="3012" spans="1:10" hidden="1" x14ac:dyDescent="0.2">
      <c r="A3012" t="s">
        <v>63</v>
      </c>
      <c r="B3012" t="str">
        <f>VLOOKUP(Table16[[#This Row],[Metabolite ID]],Table18[],2,FALSE)</f>
        <v>N-acetylalanine</v>
      </c>
      <c r="C3012" t="s">
        <v>1117</v>
      </c>
      <c r="D3012">
        <v>599</v>
      </c>
      <c r="E3012">
        <v>8.9756454021494833E-2</v>
      </c>
      <c r="F3012">
        <v>4.7736973052550993E-2</v>
      </c>
      <c r="G3012">
        <v>6.0076838028239939E-2</v>
      </c>
      <c r="H3012" t="b">
        <v>0</v>
      </c>
      <c r="I3012" t="b">
        <v>0</v>
      </c>
      <c r="J3012" t="b">
        <v>0</v>
      </c>
    </row>
    <row r="3013" spans="1:10" hidden="1" x14ac:dyDescent="0.2">
      <c r="A3013" t="s">
        <v>63</v>
      </c>
      <c r="B3013" t="str">
        <f>VLOOKUP(Table16[[#This Row],[Metabolite ID]],Table18[],2,FALSE)</f>
        <v>N-acetylalanine</v>
      </c>
      <c r="C3013" t="s">
        <v>1118</v>
      </c>
      <c r="D3013">
        <v>599</v>
      </c>
      <c r="E3013">
        <v>9.1226559957528444E-2</v>
      </c>
      <c r="F3013">
        <v>4.8217800144484804E-2</v>
      </c>
      <c r="G3013">
        <v>5.8495175294849808E-2</v>
      </c>
      <c r="H3013" t="b">
        <v>0</v>
      </c>
      <c r="I3013" t="b">
        <v>0</v>
      </c>
      <c r="J3013" t="b">
        <v>0</v>
      </c>
    </row>
    <row r="3014" spans="1:10" hidden="1" x14ac:dyDescent="0.2">
      <c r="A3014" t="s">
        <v>63</v>
      </c>
      <c r="B3014" t="str">
        <f>VLOOKUP(Table16[[#This Row],[Metabolite ID]],Table18[],2,FALSE)</f>
        <v>N-acetylalanine</v>
      </c>
      <c r="C3014" t="s">
        <v>1119</v>
      </c>
      <c r="D3014">
        <v>599</v>
      </c>
      <c r="E3014">
        <v>5.5476832298136644E-2</v>
      </c>
      <c r="F3014">
        <v>7.3247859257514633E-2</v>
      </c>
      <c r="G3014">
        <v>0.44881922031600846</v>
      </c>
      <c r="H3014" t="b">
        <v>0</v>
      </c>
      <c r="I3014" t="b">
        <v>0</v>
      </c>
      <c r="J3014" t="b">
        <v>0</v>
      </c>
    </row>
    <row r="3015" spans="1:10" hidden="1" x14ac:dyDescent="0.2">
      <c r="A3015" t="s">
        <v>63</v>
      </c>
      <c r="B3015" t="str">
        <f>VLOOKUP(Table16[[#This Row],[Metabolite ID]],Table18[],2,FALSE)</f>
        <v>N-acetylalanine</v>
      </c>
      <c r="C3015" t="s">
        <v>1120</v>
      </c>
      <c r="D3015">
        <v>599</v>
      </c>
      <c r="E3015">
        <v>0.15522250779697969</v>
      </c>
      <c r="F3015">
        <v>7.8006876852599591E-2</v>
      </c>
      <c r="G3015">
        <v>4.660672160506419E-2</v>
      </c>
      <c r="H3015" t="b">
        <v>0</v>
      </c>
      <c r="I3015" t="b">
        <v>0</v>
      </c>
      <c r="J3015" t="b">
        <v>0</v>
      </c>
    </row>
    <row r="3016" spans="1:10" hidden="1" x14ac:dyDescent="0.2">
      <c r="A3016" t="s">
        <v>63</v>
      </c>
      <c r="B3016" t="str">
        <f>VLOOKUP(Table16[[#This Row],[Metabolite ID]],Table18[],2,FALSE)</f>
        <v>N-acetylalanine</v>
      </c>
      <c r="C3016" t="s">
        <v>1121</v>
      </c>
      <c r="D3016">
        <v>599</v>
      </c>
      <c r="E3016">
        <v>6.9277130756439043E-2</v>
      </c>
      <c r="F3016">
        <v>0.28876505804108088</v>
      </c>
      <c r="G3016">
        <v>0.81048356730818072</v>
      </c>
      <c r="H3016" t="b">
        <v>0</v>
      </c>
      <c r="I3016" t="b">
        <v>0</v>
      </c>
      <c r="J3016" t="b">
        <v>0</v>
      </c>
    </row>
    <row r="3017" spans="1:10" hidden="1" x14ac:dyDescent="0.2">
      <c r="A3017" t="s">
        <v>63</v>
      </c>
      <c r="B3017" t="str">
        <f>VLOOKUP(Table16[[#This Row],[Metabolite ID]],Table18[],2,FALSE)</f>
        <v>N-acetylalanine</v>
      </c>
      <c r="C3017" t="s">
        <v>1122</v>
      </c>
      <c r="D3017">
        <v>599</v>
      </c>
      <c r="E3017">
        <v>0.28301930519531027</v>
      </c>
      <c r="F3017">
        <v>0.17141807711525087</v>
      </c>
      <c r="G3017">
        <v>9.9253996619719842E-2</v>
      </c>
      <c r="H3017" t="b">
        <v>0</v>
      </c>
      <c r="I3017" t="b">
        <v>0</v>
      </c>
      <c r="J3017" t="b">
        <v>0</v>
      </c>
    </row>
    <row r="3018" spans="1:10" hidden="1" x14ac:dyDescent="0.2">
      <c r="A3018" t="s">
        <v>63</v>
      </c>
      <c r="B3018" t="str">
        <f>VLOOKUP(Table16[[#This Row],[Metabolite ID]],Table18[],2,FALSE)</f>
        <v>N-acetylalanine</v>
      </c>
      <c r="C3018" t="s">
        <v>1123</v>
      </c>
      <c r="D3018">
        <v>599</v>
      </c>
      <c r="E3018">
        <v>0.18456761587715972</v>
      </c>
      <c r="F3018">
        <v>0.13763097563257684</v>
      </c>
      <c r="G3018">
        <v>0.18041986999678766</v>
      </c>
      <c r="H3018" t="b">
        <v>0</v>
      </c>
      <c r="I3018" t="b">
        <v>0</v>
      </c>
      <c r="J3018" t="b">
        <v>0</v>
      </c>
    </row>
    <row r="3019" spans="1:10" x14ac:dyDescent="0.2">
      <c r="A3019" t="s">
        <v>50</v>
      </c>
      <c r="B3019" t="str">
        <f>VLOOKUP(Table16[[#This Row],[Metabolite ID]],Table18[],2,FALSE)</f>
        <v>2-hydroxyphenylacetate</v>
      </c>
      <c r="C3019" t="s">
        <v>1116</v>
      </c>
      <c r="D3019">
        <v>599</v>
      </c>
      <c r="E3019">
        <v>0.10147055982002282</v>
      </c>
      <c r="F3019">
        <v>5.6908680569894121E-2</v>
      </c>
      <c r="G3019" s="6">
        <v>7.4579488997341861E-2</v>
      </c>
      <c r="H3019" t="b">
        <v>0</v>
      </c>
      <c r="I3019" t="b">
        <v>0</v>
      </c>
      <c r="J3019" t="b">
        <v>0</v>
      </c>
    </row>
    <row r="3020" spans="1:10" hidden="1" x14ac:dyDescent="0.2">
      <c r="A3020" t="s">
        <v>50</v>
      </c>
      <c r="B3020" t="str">
        <f>VLOOKUP(Table16[[#This Row],[Metabolite ID]],Table18[],2,FALSE)</f>
        <v>2-hydroxyphenylacetate</v>
      </c>
      <c r="C3020" t="s">
        <v>1117</v>
      </c>
      <c r="D3020">
        <v>599</v>
      </c>
      <c r="E3020">
        <v>0.10147055982002282</v>
      </c>
      <c r="F3020">
        <v>5.6908680569894121E-2</v>
      </c>
      <c r="G3020">
        <v>7.4579488997341861E-2</v>
      </c>
      <c r="H3020" t="b">
        <v>0</v>
      </c>
      <c r="I3020" t="b">
        <v>0</v>
      </c>
      <c r="J3020" t="b">
        <v>0</v>
      </c>
    </row>
    <row r="3021" spans="1:10" hidden="1" x14ac:dyDescent="0.2">
      <c r="A3021" t="s">
        <v>50</v>
      </c>
      <c r="B3021" t="str">
        <f>VLOOKUP(Table16[[#This Row],[Metabolite ID]],Table18[],2,FALSE)</f>
        <v>2-hydroxyphenylacetate</v>
      </c>
      <c r="C3021" t="s">
        <v>1118</v>
      </c>
      <c r="D3021">
        <v>599</v>
      </c>
      <c r="E3021">
        <v>0.1031839998595797</v>
      </c>
      <c r="F3021">
        <v>5.7394352907443526E-2</v>
      </c>
      <c r="G3021">
        <v>7.2207513603962672E-2</v>
      </c>
      <c r="H3021" t="b">
        <v>0</v>
      </c>
      <c r="I3021" t="b">
        <v>0</v>
      </c>
      <c r="J3021" t="b">
        <v>0</v>
      </c>
    </row>
    <row r="3022" spans="1:10" hidden="1" x14ac:dyDescent="0.2">
      <c r="A3022" t="s">
        <v>50</v>
      </c>
      <c r="B3022" t="str">
        <f>VLOOKUP(Table16[[#This Row],[Metabolite ID]],Table18[],2,FALSE)</f>
        <v>2-hydroxyphenylacetate</v>
      </c>
      <c r="C3022" t="s">
        <v>1119</v>
      </c>
      <c r="D3022">
        <v>599</v>
      </c>
      <c r="E3022">
        <v>0.13148823529411766</v>
      </c>
      <c r="F3022">
        <v>8.3341181914619547E-2</v>
      </c>
      <c r="G3022">
        <v>0.1146321950136335</v>
      </c>
      <c r="H3022" t="b">
        <v>0</v>
      </c>
      <c r="I3022" t="b">
        <v>0</v>
      </c>
      <c r="J3022" t="b">
        <v>0</v>
      </c>
    </row>
    <row r="3023" spans="1:10" hidden="1" x14ac:dyDescent="0.2">
      <c r="A3023" t="s">
        <v>50</v>
      </c>
      <c r="B3023" t="str">
        <f>VLOOKUP(Table16[[#This Row],[Metabolite ID]],Table18[],2,FALSE)</f>
        <v>2-hydroxyphenylacetate</v>
      </c>
      <c r="C3023" t="s">
        <v>1120</v>
      </c>
      <c r="D3023">
        <v>599</v>
      </c>
      <c r="E3023">
        <v>0.1408779478241676</v>
      </c>
      <c r="F3023">
        <v>9.2625685603830998E-2</v>
      </c>
      <c r="G3023">
        <v>0.12827533498024224</v>
      </c>
      <c r="H3023" t="b">
        <v>0</v>
      </c>
      <c r="I3023" t="b">
        <v>0</v>
      </c>
      <c r="J3023" t="b">
        <v>0</v>
      </c>
    </row>
    <row r="3024" spans="1:10" hidden="1" x14ac:dyDescent="0.2">
      <c r="A3024" t="s">
        <v>50</v>
      </c>
      <c r="B3024" t="str">
        <f>VLOOKUP(Table16[[#This Row],[Metabolite ID]],Table18[],2,FALSE)</f>
        <v>2-hydroxyphenylacetate</v>
      </c>
      <c r="C3024" t="s">
        <v>1121</v>
      </c>
      <c r="D3024">
        <v>599</v>
      </c>
      <c r="E3024">
        <v>0.16917460561729758</v>
      </c>
      <c r="F3024">
        <v>0.30139117499422013</v>
      </c>
      <c r="G3024">
        <v>0.57479486507341737</v>
      </c>
      <c r="H3024" t="b">
        <v>0</v>
      </c>
      <c r="I3024" t="b">
        <v>0</v>
      </c>
      <c r="J3024" t="b">
        <v>0</v>
      </c>
    </row>
    <row r="3025" spans="1:10" hidden="1" x14ac:dyDescent="0.2">
      <c r="A3025" t="s">
        <v>50</v>
      </c>
      <c r="B3025" t="str">
        <f>VLOOKUP(Table16[[#This Row],[Metabolite ID]],Table18[],2,FALSE)</f>
        <v>2-hydroxyphenylacetate</v>
      </c>
      <c r="C3025" t="s">
        <v>1122</v>
      </c>
      <c r="D3025">
        <v>599</v>
      </c>
      <c r="E3025">
        <v>0.24716938897530483</v>
      </c>
      <c r="F3025">
        <v>0.19510633870380761</v>
      </c>
      <c r="G3025">
        <v>0.20570407678969169</v>
      </c>
      <c r="H3025" t="b">
        <v>0</v>
      </c>
      <c r="I3025" t="b">
        <v>0</v>
      </c>
      <c r="J3025" t="b">
        <v>0</v>
      </c>
    </row>
    <row r="3026" spans="1:10" hidden="1" x14ac:dyDescent="0.2">
      <c r="A3026" t="s">
        <v>50</v>
      </c>
      <c r="B3026" t="str">
        <f>VLOOKUP(Table16[[#This Row],[Metabolite ID]],Table18[],2,FALSE)</f>
        <v>2-hydroxyphenylacetate</v>
      </c>
      <c r="C3026" t="s">
        <v>1123</v>
      </c>
      <c r="D3026">
        <v>599</v>
      </c>
      <c r="E3026">
        <v>-4.3794280482583561E-2</v>
      </c>
      <c r="F3026">
        <v>0.15698248295191108</v>
      </c>
      <c r="G3026">
        <v>0.78036016981782863</v>
      </c>
      <c r="H3026" t="b">
        <v>0</v>
      </c>
      <c r="I3026" t="b">
        <v>0</v>
      </c>
      <c r="J3026" t="b">
        <v>0</v>
      </c>
    </row>
    <row r="3027" spans="1:10" x14ac:dyDescent="0.2">
      <c r="A3027" t="s">
        <v>485</v>
      </c>
      <c r="B3027" t="str">
        <f>VLOOKUP(Table16[[#This Row],[Metabolite ID]],Table18[],2,FALSE)</f>
        <v>X - 14568</v>
      </c>
      <c r="C3027" t="s">
        <v>1116</v>
      </c>
      <c r="D3027">
        <v>599</v>
      </c>
      <c r="E3027">
        <v>8.5056064056326333E-2</v>
      </c>
      <c r="F3027">
        <v>4.7742047227240313E-2</v>
      </c>
      <c r="G3027" s="6">
        <v>7.4818474492860831E-2</v>
      </c>
      <c r="H3027" t="b">
        <v>0</v>
      </c>
      <c r="I3027" t="b">
        <v>0</v>
      </c>
      <c r="J3027" t="b">
        <v>0</v>
      </c>
    </row>
    <row r="3028" spans="1:10" hidden="1" x14ac:dyDescent="0.2">
      <c r="A3028" t="s">
        <v>485</v>
      </c>
      <c r="B3028" t="str">
        <f>VLOOKUP(Table16[[#This Row],[Metabolite ID]],Table18[],2,FALSE)</f>
        <v>X - 14568</v>
      </c>
      <c r="C3028" t="s">
        <v>1117</v>
      </c>
      <c r="D3028">
        <v>599</v>
      </c>
      <c r="E3028">
        <v>8.5056064056326333E-2</v>
      </c>
      <c r="F3028">
        <v>4.7742047227240313E-2</v>
      </c>
      <c r="G3028">
        <v>7.4818474492860831E-2</v>
      </c>
      <c r="H3028" t="b">
        <v>0</v>
      </c>
      <c r="I3028" t="b">
        <v>0</v>
      </c>
      <c r="J3028" t="b">
        <v>0</v>
      </c>
    </row>
    <row r="3029" spans="1:10" hidden="1" x14ac:dyDescent="0.2">
      <c r="A3029" t="s">
        <v>485</v>
      </c>
      <c r="B3029" t="str">
        <f>VLOOKUP(Table16[[#This Row],[Metabolite ID]],Table18[],2,FALSE)</f>
        <v>X - 14568</v>
      </c>
      <c r="C3029" t="s">
        <v>1118</v>
      </c>
      <c r="D3029">
        <v>599</v>
      </c>
      <c r="E3029">
        <v>8.6597138299524062E-2</v>
      </c>
      <c r="F3029">
        <v>4.8160416124935684E-2</v>
      </c>
      <c r="G3029">
        <v>7.2161510760875847E-2</v>
      </c>
      <c r="H3029" t="b">
        <v>0</v>
      </c>
      <c r="I3029" t="b">
        <v>0</v>
      </c>
      <c r="J3029" t="b">
        <v>0</v>
      </c>
    </row>
    <row r="3030" spans="1:10" hidden="1" x14ac:dyDescent="0.2">
      <c r="A3030" t="s">
        <v>485</v>
      </c>
      <c r="B3030" t="str">
        <f>VLOOKUP(Table16[[#This Row],[Metabolite ID]],Table18[],2,FALSE)</f>
        <v>X - 14568</v>
      </c>
      <c r="C3030" t="s">
        <v>1119</v>
      </c>
      <c r="D3030">
        <v>599</v>
      </c>
      <c r="E3030">
        <v>0.13502661290322582</v>
      </c>
      <c r="F3030">
        <v>7.2765242593891069E-2</v>
      </c>
      <c r="G3030">
        <v>6.3503872607019451E-2</v>
      </c>
      <c r="H3030" t="b">
        <v>0</v>
      </c>
      <c r="I3030" t="b">
        <v>0</v>
      </c>
      <c r="J3030" t="b">
        <v>0</v>
      </c>
    </row>
    <row r="3031" spans="1:10" hidden="1" x14ac:dyDescent="0.2">
      <c r="A3031" t="s">
        <v>485</v>
      </c>
      <c r="B3031" t="str">
        <f>VLOOKUP(Table16[[#This Row],[Metabolite ID]],Table18[],2,FALSE)</f>
        <v>X - 14568</v>
      </c>
      <c r="C3031" t="s">
        <v>1120</v>
      </c>
      <c r="D3031">
        <v>599</v>
      </c>
      <c r="E3031">
        <v>0.16216509726560621</v>
      </c>
      <c r="F3031">
        <v>7.7097588487511429E-2</v>
      </c>
      <c r="G3031">
        <v>3.543305065776578E-2</v>
      </c>
      <c r="H3031" t="b">
        <v>0</v>
      </c>
      <c r="I3031" t="b">
        <v>0</v>
      </c>
      <c r="J3031" t="b">
        <v>0</v>
      </c>
    </row>
    <row r="3032" spans="1:10" hidden="1" x14ac:dyDescent="0.2">
      <c r="A3032" t="s">
        <v>485</v>
      </c>
      <c r="B3032" t="str">
        <f>VLOOKUP(Table16[[#This Row],[Metabolite ID]],Table18[],2,FALSE)</f>
        <v>X - 14568</v>
      </c>
      <c r="C3032" t="s">
        <v>1121</v>
      </c>
      <c r="D3032">
        <v>599</v>
      </c>
      <c r="E3032">
        <v>0.31674792364754012</v>
      </c>
      <c r="F3032">
        <v>0.25751473248012363</v>
      </c>
      <c r="G3032">
        <v>0.2191737880957681</v>
      </c>
      <c r="H3032" t="b">
        <v>0</v>
      </c>
      <c r="I3032" t="b">
        <v>0</v>
      </c>
      <c r="J3032" t="b">
        <v>0</v>
      </c>
    </row>
    <row r="3033" spans="1:10" hidden="1" x14ac:dyDescent="0.2">
      <c r="A3033" t="s">
        <v>485</v>
      </c>
      <c r="B3033" t="str">
        <f>VLOOKUP(Table16[[#This Row],[Metabolite ID]],Table18[],2,FALSE)</f>
        <v>X - 14568</v>
      </c>
      <c r="C3033" t="s">
        <v>1122</v>
      </c>
      <c r="D3033">
        <v>599</v>
      </c>
      <c r="E3033">
        <v>0.29673919625219192</v>
      </c>
      <c r="F3033">
        <v>0.15814431159106992</v>
      </c>
      <c r="G3033">
        <v>6.1089581815607398E-2</v>
      </c>
      <c r="H3033" t="b">
        <v>0</v>
      </c>
      <c r="I3033" t="b">
        <v>0</v>
      </c>
      <c r="J3033" t="b">
        <v>0</v>
      </c>
    </row>
    <row r="3034" spans="1:10" hidden="1" x14ac:dyDescent="0.2">
      <c r="A3034" t="s">
        <v>485</v>
      </c>
      <c r="B3034" t="str">
        <f>VLOOKUP(Table16[[#This Row],[Metabolite ID]],Table18[],2,FALSE)</f>
        <v>X - 14568</v>
      </c>
      <c r="C3034" t="s">
        <v>1123</v>
      </c>
      <c r="D3034">
        <v>599</v>
      </c>
      <c r="E3034">
        <v>0.18983367467783091</v>
      </c>
      <c r="F3034">
        <v>0.13225683119038253</v>
      </c>
      <c r="G3034">
        <v>0.15171359523638497</v>
      </c>
      <c r="H3034" t="b">
        <v>0</v>
      </c>
      <c r="I3034" t="b">
        <v>0</v>
      </c>
      <c r="J3034" t="b">
        <v>0</v>
      </c>
    </row>
    <row r="3035" spans="1:10" x14ac:dyDescent="0.2">
      <c r="A3035" t="s">
        <v>205</v>
      </c>
      <c r="B3035" t="str">
        <f>VLOOKUP(Table16[[#This Row],[Metabolite ID]],Table18[],2,FALSE)</f>
        <v>gamma-glutamylthreonine*</v>
      </c>
      <c r="C3035" t="s">
        <v>1116</v>
      </c>
      <c r="D3035">
        <v>599</v>
      </c>
      <c r="E3035">
        <v>-8.9458876052076988E-2</v>
      </c>
      <c r="F3035">
        <v>5.0219622543407477E-2</v>
      </c>
      <c r="G3035" s="6">
        <v>7.4854798702065128E-2</v>
      </c>
      <c r="H3035" t="b">
        <v>0</v>
      </c>
      <c r="I3035" t="b">
        <v>0</v>
      </c>
      <c r="J3035" t="b">
        <v>0</v>
      </c>
    </row>
    <row r="3036" spans="1:10" hidden="1" x14ac:dyDescent="0.2">
      <c r="A3036" t="s">
        <v>205</v>
      </c>
      <c r="B3036" t="str">
        <f>VLOOKUP(Table16[[#This Row],[Metabolite ID]],Table18[],2,FALSE)</f>
        <v>gamma-glutamylthreonine*</v>
      </c>
      <c r="C3036" t="s">
        <v>1117</v>
      </c>
      <c r="D3036">
        <v>599</v>
      </c>
      <c r="E3036">
        <v>-8.9458876052076988E-2</v>
      </c>
      <c r="F3036">
        <v>4.7907087815684528E-2</v>
      </c>
      <c r="G3036">
        <v>6.1853963543467151E-2</v>
      </c>
      <c r="H3036" t="b">
        <v>0</v>
      </c>
      <c r="I3036" t="b">
        <v>0</v>
      </c>
      <c r="J3036" t="b">
        <v>0</v>
      </c>
    </row>
    <row r="3037" spans="1:10" hidden="1" x14ac:dyDescent="0.2">
      <c r="A3037" t="s">
        <v>205</v>
      </c>
      <c r="B3037" t="str">
        <f>VLOOKUP(Table16[[#This Row],[Metabolite ID]],Table18[],2,FALSE)</f>
        <v>gamma-glutamylthreonine*</v>
      </c>
      <c r="C3037" t="s">
        <v>1118</v>
      </c>
      <c r="D3037">
        <v>599</v>
      </c>
      <c r="E3037">
        <v>-8.8471595742887668E-2</v>
      </c>
      <c r="F3037">
        <v>4.8400214635807987E-2</v>
      </c>
      <c r="G3037">
        <v>6.7561945367539136E-2</v>
      </c>
      <c r="H3037" t="b">
        <v>0</v>
      </c>
      <c r="I3037" t="b">
        <v>0</v>
      </c>
      <c r="J3037" t="b">
        <v>0</v>
      </c>
    </row>
    <row r="3038" spans="1:10" hidden="1" x14ac:dyDescent="0.2">
      <c r="A3038" t="s">
        <v>205</v>
      </c>
      <c r="B3038" t="str">
        <f>VLOOKUP(Table16[[#This Row],[Metabolite ID]],Table18[],2,FALSE)</f>
        <v>gamma-glutamylthreonine*</v>
      </c>
      <c r="C3038" t="s">
        <v>1119</v>
      </c>
      <c r="D3038">
        <v>599</v>
      </c>
      <c r="E3038">
        <v>-0.18064307692307691</v>
      </c>
      <c r="F3038">
        <v>7.4668208629289787E-2</v>
      </c>
      <c r="G3038">
        <v>1.5551394413076625E-2</v>
      </c>
      <c r="H3038" t="b">
        <v>0</v>
      </c>
      <c r="I3038" t="b">
        <v>0</v>
      </c>
      <c r="J3038" t="b">
        <v>0</v>
      </c>
    </row>
    <row r="3039" spans="1:10" hidden="1" x14ac:dyDescent="0.2">
      <c r="A3039" t="s">
        <v>205</v>
      </c>
      <c r="B3039" t="str">
        <f>VLOOKUP(Table16[[#This Row],[Metabolite ID]],Table18[],2,FALSE)</f>
        <v>gamma-glutamylthreonine*</v>
      </c>
      <c r="C3039" t="s">
        <v>1120</v>
      </c>
      <c r="D3039">
        <v>599</v>
      </c>
      <c r="E3039">
        <v>-0.11141189912339761</v>
      </c>
      <c r="F3039">
        <v>8.1054595743774535E-2</v>
      </c>
      <c r="G3039">
        <v>0.16927748793893022</v>
      </c>
      <c r="H3039" t="b">
        <v>0</v>
      </c>
      <c r="I3039" t="b">
        <v>0</v>
      </c>
      <c r="J3039" t="b">
        <v>0</v>
      </c>
    </row>
    <row r="3040" spans="1:10" hidden="1" x14ac:dyDescent="0.2">
      <c r="A3040" t="s">
        <v>205</v>
      </c>
      <c r="B3040" t="str">
        <f>VLOOKUP(Table16[[#This Row],[Metabolite ID]],Table18[],2,FALSE)</f>
        <v>gamma-glutamylthreonine*</v>
      </c>
      <c r="C3040" t="s">
        <v>1121</v>
      </c>
      <c r="D3040">
        <v>599</v>
      </c>
      <c r="E3040">
        <v>-0.37153233838792765</v>
      </c>
      <c r="F3040">
        <v>0.27368961096238609</v>
      </c>
      <c r="G3040">
        <v>0.17513597250286625</v>
      </c>
      <c r="H3040" t="b">
        <v>0</v>
      </c>
      <c r="I3040" t="b">
        <v>0</v>
      </c>
      <c r="J3040" t="b">
        <v>0</v>
      </c>
    </row>
    <row r="3041" spans="1:10" hidden="1" x14ac:dyDescent="0.2">
      <c r="A3041" t="s">
        <v>205</v>
      </c>
      <c r="B3041" t="str">
        <f>VLOOKUP(Table16[[#This Row],[Metabolite ID]],Table18[],2,FALSE)</f>
        <v>gamma-glutamylthreonine*</v>
      </c>
      <c r="C3041" t="s">
        <v>1122</v>
      </c>
      <c r="D3041">
        <v>599</v>
      </c>
      <c r="E3041">
        <v>-0.17081136198721492</v>
      </c>
      <c r="F3041">
        <v>0.17270585585038881</v>
      </c>
      <c r="G3041">
        <v>0.3230482153721711</v>
      </c>
      <c r="H3041" t="b">
        <v>0</v>
      </c>
      <c r="I3041" t="b">
        <v>0</v>
      </c>
      <c r="J3041" t="b">
        <v>0</v>
      </c>
    </row>
    <row r="3042" spans="1:10" hidden="1" x14ac:dyDescent="0.2">
      <c r="A3042" t="s">
        <v>205</v>
      </c>
      <c r="B3042" t="str">
        <f>VLOOKUP(Table16[[#This Row],[Metabolite ID]],Table18[],2,FALSE)</f>
        <v>gamma-glutamylthreonine*</v>
      </c>
      <c r="C3042" t="s">
        <v>1123</v>
      </c>
      <c r="D3042">
        <v>599</v>
      </c>
      <c r="E3042">
        <v>-0.10351416220477319</v>
      </c>
      <c r="F3042">
        <v>0.13921418568712002</v>
      </c>
      <c r="G3042">
        <v>0.45743496163150255</v>
      </c>
      <c r="H3042" t="b">
        <v>0</v>
      </c>
      <c r="I3042" t="b">
        <v>0</v>
      </c>
      <c r="J3042" t="b">
        <v>0</v>
      </c>
    </row>
    <row r="3043" spans="1:10" x14ac:dyDescent="0.2">
      <c r="A3043" t="s">
        <v>580</v>
      </c>
      <c r="B3043" t="str">
        <f>VLOOKUP(Table16[[#This Row],[Metabolite ID]],Table18[],2,FALSE)</f>
        <v>X - 13846</v>
      </c>
      <c r="C3043" t="s">
        <v>1116</v>
      </c>
      <c r="D3043">
        <v>599</v>
      </c>
      <c r="E3043">
        <v>0.10400351535971351</v>
      </c>
      <c r="F3043">
        <v>5.8435759187735567E-2</v>
      </c>
      <c r="G3043" s="6">
        <v>7.5109955121632918E-2</v>
      </c>
      <c r="H3043" t="b">
        <v>0</v>
      </c>
      <c r="I3043" t="b">
        <v>0</v>
      </c>
      <c r="J3043" t="b">
        <v>0</v>
      </c>
    </row>
    <row r="3044" spans="1:10" hidden="1" x14ac:dyDescent="0.2">
      <c r="A3044" t="s">
        <v>580</v>
      </c>
      <c r="B3044" t="str">
        <f>VLOOKUP(Table16[[#This Row],[Metabolite ID]],Table18[],2,FALSE)</f>
        <v>X - 13846</v>
      </c>
      <c r="C3044" t="s">
        <v>1117</v>
      </c>
      <c r="D3044">
        <v>599</v>
      </c>
      <c r="E3044">
        <v>0.10400351535971351</v>
      </c>
      <c r="F3044">
        <v>5.6101571277058553E-2</v>
      </c>
      <c r="G3044">
        <v>6.3761598708309677E-2</v>
      </c>
      <c r="H3044" t="b">
        <v>0</v>
      </c>
      <c r="I3044" t="b">
        <v>0</v>
      </c>
      <c r="J3044" t="b">
        <v>0</v>
      </c>
    </row>
    <row r="3045" spans="1:10" hidden="1" x14ac:dyDescent="0.2">
      <c r="A3045" t="s">
        <v>580</v>
      </c>
      <c r="B3045" t="str">
        <f>VLOOKUP(Table16[[#This Row],[Metabolite ID]],Table18[],2,FALSE)</f>
        <v>X - 13846</v>
      </c>
      <c r="C3045" t="s">
        <v>1118</v>
      </c>
      <c r="D3045">
        <v>599</v>
      </c>
      <c r="E3045">
        <v>0.10571872329518246</v>
      </c>
      <c r="F3045">
        <v>5.6664364357387344E-2</v>
      </c>
      <c r="G3045">
        <v>6.2083303450699519E-2</v>
      </c>
      <c r="H3045" t="b">
        <v>0</v>
      </c>
      <c r="I3045" t="b">
        <v>0</v>
      </c>
      <c r="J3045" t="b">
        <v>0</v>
      </c>
    </row>
    <row r="3046" spans="1:10" hidden="1" x14ac:dyDescent="0.2">
      <c r="A3046" t="s">
        <v>580</v>
      </c>
      <c r="B3046" t="str">
        <f>VLOOKUP(Table16[[#This Row],[Metabolite ID]],Table18[],2,FALSE)</f>
        <v>X - 13846</v>
      </c>
      <c r="C3046" t="s">
        <v>1119</v>
      </c>
      <c r="D3046">
        <v>599</v>
      </c>
      <c r="E3046">
        <v>0.16389916666666665</v>
      </c>
      <c r="F3046">
        <v>8.467232466492125E-2</v>
      </c>
      <c r="G3046">
        <v>5.2905977331350718E-2</v>
      </c>
      <c r="H3046" t="b">
        <v>0</v>
      </c>
      <c r="I3046" t="b">
        <v>0</v>
      </c>
      <c r="J3046" t="b">
        <v>0</v>
      </c>
    </row>
    <row r="3047" spans="1:10" hidden="1" x14ac:dyDescent="0.2">
      <c r="A3047" t="s">
        <v>580</v>
      </c>
      <c r="B3047" t="str">
        <f>VLOOKUP(Table16[[#This Row],[Metabolite ID]],Table18[],2,FALSE)</f>
        <v>X - 13846</v>
      </c>
      <c r="C3047" t="s">
        <v>1120</v>
      </c>
      <c r="D3047">
        <v>599</v>
      </c>
      <c r="E3047">
        <v>0.1187862147267474</v>
      </c>
      <c r="F3047">
        <v>8.6350719182573143E-2</v>
      </c>
      <c r="G3047">
        <v>0.16893773875882948</v>
      </c>
      <c r="H3047" t="b">
        <v>0</v>
      </c>
      <c r="I3047" t="b">
        <v>0</v>
      </c>
      <c r="J3047" t="b">
        <v>0</v>
      </c>
    </row>
    <row r="3048" spans="1:10" hidden="1" x14ac:dyDescent="0.2">
      <c r="A3048" t="s">
        <v>580</v>
      </c>
      <c r="B3048" t="str">
        <f>VLOOKUP(Table16[[#This Row],[Metabolite ID]],Table18[],2,FALSE)</f>
        <v>X - 13846</v>
      </c>
      <c r="C3048" t="s">
        <v>1121</v>
      </c>
      <c r="D3048">
        <v>599</v>
      </c>
      <c r="E3048">
        <v>-0.26671943254005104</v>
      </c>
      <c r="F3048">
        <v>0.34405594578393084</v>
      </c>
      <c r="G3048">
        <v>0.43851545145885451</v>
      </c>
      <c r="H3048" t="b">
        <v>0</v>
      </c>
      <c r="I3048" t="b">
        <v>0</v>
      </c>
      <c r="J3048" t="b">
        <v>0</v>
      </c>
    </row>
    <row r="3049" spans="1:10" hidden="1" x14ac:dyDescent="0.2">
      <c r="A3049" t="s">
        <v>580</v>
      </c>
      <c r="B3049" t="str">
        <f>VLOOKUP(Table16[[#This Row],[Metabolite ID]],Table18[],2,FALSE)</f>
        <v>X - 13846</v>
      </c>
      <c r="C3049" t="s">
        <v>1122</v>
      </c>
      <c r="D3049">
        <v>599</v>
      </c>
      <c r="E3049">
        <v>-0.29469786060174208</v>
      </c>
      <c r="F3049">
        <v>0.27456978166304497</v>
      </c>
      <c r="G3049">
        <v>0.28356599684954248</v>
      </c>
      <c r="H3049" t="b">
        <v>0</v>
      </c>
      <c r="I3049" t="b">
        <v>0</v>
      </c>
      <c r="J3049" t="b">
        <v>0</v>
      </c>
    </row>
    <row r="3050" spans="1:10" hidden="1" x14ac:dyDescent="0.2">
      <c r="A3050" t="s">
        <v>580</v>
      </c>
      <c r="B3050" t="str">
        <f>VLOOKUP(Table16[[#This Row],[Metabolite ID]],Table18[],2,FALSE)</f>
        <v>X - 13846</v>
      </c>
      <c r="C3050" t="s">
        <v>1123</v>
      </c>
      <c r="D3050">
        <v>599</v>
      </c>
      <c r="E3050">
        <v>-4.5424665978750681E-2</v>
      </c>
      <c r="F3050">
        <v>0.16167369657405106</v>
      </c>
      <c r="G3050">
        <v>0.77883451563930561</v>
      </c>
      <c r="H3050" t="b">
        <v>0</v>
      </c>
      <c r="I3050" t="b">
        <v>0</v>
      </c>
      <c r="J3050" t="b">
        <v>0</v>
      </c>
    </row>
    <row r="3051" spans="1:10" x14ac:dyDescent="0.2">
      <c r="A3051" t="s">
        <v>369</v>
      </c>
      <c r="B3051" t="str">
        <f>VLOOKUP(Table16[[#This Row],[Metabolite ID]],Table18[],2,FALSE)</f>
        <v>acisoga</v>
      </c>
      <c r="C3051" t="s">
        <v>1116</v>
      </c>
      <c r="D3051">
        <v>599</v>
      </c>
      <c r="E3051">
        <v>9.5813852773050198E-2</v>
      </c>
      <c r="F3051">
        <v>5.4336386391560909E-2</v>
      </c>
      <c r="G3051" s="6">
        <v>7.7842141567923559E-2</v>
      </c>
      <c r="H3051" t="b">
        <v>0</v>
      </c>
      <c r="I3051" t="b">
        <v>0</v>
      </c>
      <c r="J3051" t="b">
        <v>0</v>
      </c>
    </row>
    <row r="3052" spans="1:10" hidden="1" x14ac:dyDescent="0.2">
      <c r="A3052" t="s">
        <v>369</v>
      </c>
      <c r="B3052" t="str">
        <f>VLOOKUP(Table16[[#This Row],[Metabolite ID]],Table18[],2,FALSE)</f>
        <v>acisoga</v>
      </c>
      <c r="C3052" t="s">
        <v>1117</v>
      </c>
      <c r="D3052">
        <v>599</v>
      </c>
      <c r="E3052">
        <v>9.5813852773050198E-2</v>
      </c>
      <c r="F3052">
        <v>5.3338678603195078E-2</v>
      </c>
      <c r="G3052">
        <v>7.244209634185278E-2</v>
      </c>
      <c r="H3052" t="b">
        <v>0</v>
      </c>
      <c r="I3052" t="b">
        <v>0</v>
      </c>
      <c r="J3052" t="b">
        <v>0</v>
      </c>
    </row>
    <row r="3053" spans="1:10" hidden="1" x14ac:dyDescent="0.2">
      <c r="A3053" t="s">
        <v>369</v>
      </c>
      <c r="B3053" t="str">
        <f>VLOOKUP(Table16[[#This Row],[Metabolite ID]],Table18[],2,FALSE)</f>
        <v>acisoga</v>
      </c>
      <c r="C3053" t="s">
        <v>1118</v>
      </c>
      <c r="D3053">
        <v>599</v>
      </c>
      <c r="E3053">
        <v>9.7408317856088472E-2</v>
      </c>
      <c r="F3053">
        <v>5.3856893439646669E-2</v>
      </c>
      <c r="G3053">
        <v>7.0505258186018285E-2</v>
      </c>
      <c r="H3053" t="b">
        <v>0</v>
      </c>
      <c r="I3053" t="b">
        <v>0</v>
      </c>
      <c r="J3053" t="b">
        <v>0</v>
      </c>
    </row>
    <row r="3054" spans="1:10" hidden="1" x14ac:dyDescent="0.2">
      <c r="A3054" t="s">
        <v>369</v>
      </c>
      <c r="B3054" t="str">
        <f>VLOOKUP(Table16[[#This Row],[Metabolite ID]],Table18[],2,FALSE)</f>
        <v>acisoga</v>
      </c>
      <c r="C3054" t="s">
        <v>1119</v>
      </c>
      <c r="D3054">
        <v>599</v>
      </c>
      <c r="E3054">
        <v>0.10144065040650406</v>
      </c>
      <c r="F3054">
        <v>8.2097029059500962E-2</v>
      </c>
      <c r="G3054">
        <v>0.2166002121996462</v>
      </c>
      <c r="H3054" t="b">
        <v>0</v>
      </c>
      <c r="I3054" t="b">
        <v>0</v>
      </c>
      <c r="J3054" t="b">
        <v>0</v>
      </c>
    </row>
    <row r="3055" spans="1:10" hidden="1" x14ac:dyDescent="0.2">
      <c r="A3055" t="s">
        <v>369</v>
      </c>
      <c r="B3055" t="str">
        <f>VLOOKUP(Table16[[#This Row],[Metabolite ID]],Table18[],2,FALSE)</f>
        <v>acisoga</v>
      </c>
      <c r="C3055" t="s">
        <v>1120</v>
      </c>
      <c r="D3055">
        <v>599</v>
      </c>
      <c r="E3055">
        <v>0.12471052617982188</v>
      </c>
      <c r="F3055">
        <v>9.0230993090609099E-2</v>
      </c>
      <c r="G3055">
        <v>0.16693327296435892</v>
      </c>
      <c r="H3055" t="b">
        <v>0</v>
      </c>
      <c r="I3055" t="b">
        <v>0</v>
      </c>
      <c r="J3055" t="b">
        <v>0</v>
      </c>
    </row>
    <row r="3056" spans="1:10" hidden="1" x14ac:dyDescent="0.2">
      <c r="A3056" t="s">
        <v>369</v>
      </c>
      <c r="B3056" t="str">
        <f>VLOOKUP(Table16[[#This Row],[Metabolite ID]],Table18[],2,FALSE)</f>
        <v>acisoga</v>
      </c>
      <c r="C3056" t="s">
        <v>1121</v>
      </c>
      <c r="D3056">
        <v>599</v>
      </c>
      <c r="E3056">
        <v>0.12425387622774142</v>
      </c>
      <c r="F3056">
        <v>0.2870399117695589</v>
      </c>
      <c r="G3056">
        <v>0.66525792917113269</v>
      </c>
      <c r="H3056" t="b">
        <v>0</v>
      </c>
      <c r="I3056" t="b">
        <v>0</v>
      </c>
      <c r="J3056" t="b">
        <v>0</v>
      </c>
    </row>
    <row r="3057" spans="1:10" hidden="1" x14ac:dyDescent="0.2">
      <c r="A3057" t="s">
        <v>369</v>
      </c>
      <c r="B3057" t="str">
        <f>VLOOKUP(Table16[[#This Row],[Metabolite ID]],Table18[],2,FALSE)</f>
        <v>acisoga</v>
      </c>
      <c r="C3057" t="s">
        <v>1122</v>
      </c>
      <c r="D3057">
        <v>599</v>
      </c>
      <c r="E3057">
        <v>0.10233266847389633</v>
      </c>
      <c r="F3057">
        <v>0.17775725539817513</v>
      </c>
      <c r="G3057">
        <v>0.56504284656157866</v>
      </c>
      <c r="H3057" t="b">
        <v>0</v>
      </c>
      <c r="I3057" t="b">
        <v>0</v>
      </c>
      <c r="J3057" t="b">
        <v>0</v>
      </c>
    </row>
    <row r="3058" spans="1:10" hidden="1" x14ac:dyDescent="0.2">
      <c r="A3058" t="s">
        <v>369</v>
      </c>
      <c r="B3058" t="str">
        <f>VLOOKUP(Table16[[#This Row],[Metabolite ID]],Table18[],2,FALSE)</f>
        <v>acisoga</v>
      </c>
      <c r="C3058" t="s">
        <v>1123</v>
      </c>
      <c r="D3058">
        <v>599</v>
      </c>
      <c r="E3058">
        <v>0.15706484096349535</v>
      </c>
      <c r="F3058">
        <v>0.15065816418109898</v>
      </c>
      <c r="G3058">
        <v>0.29759050875021109</v>
      </c>
      <c r="H3058" t="b">
        <v>0</v>
      </c>
      <c r="I3058" t="b">
        <v>0</v>
      </c>
      <c r="J3058" t="b">
        <v>0</v>
      </c>
    </row>
    <row r="3059" spans="1:10" x14ac:dyDescent="0.2">
      <c r="A3059" t="s">
        <v>180</v>
      </c>
      <c r="B3059" t="str">
        <f>VLOOKUP(Table16[[#This Row],[Metabolite ID]],Table18[],2,FALSE)</f>
        <v>dehydroisoandrosterone sulfate (DHEA-S)</v>
      </c>
      <c r="C3059" t="s">
        <v>1116</v>
      </c>
      <c r="D3059">
        <v>599</v>
      </c>
      <c r="E3059">
        <v>9.478900531154881E-2</v>
      </c>
      <c r="F3059">
        <v>5.4346720297823101E-2</v>
      </c>
      <c r="G3059" s="6">
        <v>8.1132382066365749E-2</v>
      </c>
      <c r="H3059" t="b">
        <v>0</v>
      </c>
      <c r="I3059" t="b">
        <v>0</v>
      </c>
      <c r="J3059" t="b">
        <v>0</v>
      </c>
    </row>
    <row r="3060" spans="1:10" hidden="1" x14ac:dyDescent="0.2">
      <c r="A3060" t="s">
        <v>180</v>
      </c>
      <c r="B3060" t="str">
        <f>VLOOKUP(Table16[[#This Row],[Metabolite ID]],Table18[],2,FALSE)</f>
        <v>dehydroisoandrosterone sulfate (DHEA-S)</v>
      </c>
      <c r="C3060" t="s">
        <v>1117</v>
      </c>
      <c r="D3060">
        <v>599</v>
      </c>
      <c r="E3060">
        <v>9.478900531154881E-2</v>
      </c>
      <c r="F3060">
        <v>4.7706659700959823E-2</v>
      </c>
      <c r="G3060">
        <v>4.6931985396347936E-2</v>
      </c>
      <c r="H3060" t="b">
        <v>0</v>
      </c>
      <c r="I3060" t="b">
        <v>0</v>
      </c>
      <c r="J3060" t="b">
        <v>0</v>
      </c>
    </row>
    <row r="3061" spans="1:10" hidden="1" x14ac:dyDescent="0.2">
      <c r="A3061" t="s">
        <v>180</v>
      </c>
      <c r="B3061" t="str">
        <f>VLOOKUP(Table16[[#This Row],[Metabolite ID]],Table18[],2,FALSE)</f>
        <v>dehydroisoandrosterone sulfate (DHEA-S)</v>
      </c>
      <c r="C3061" t="s">
        <v>1118</v>
      </c>
      <c r="D3061">
        <v>599</v>
      </c>
      <c r="E3061">
        <v>9.6306642250716265E-2</v>
      </c>
      <c r="F3061">
        <v>4.8273984647694897E-2</v>
      </c>
      <c r="G3061">
        <v>4.6042782988492001E-2</v>
      </c>
      <c r="H3061" t="b">
        <v>0</v>
      </c>
      <c r="I3061" t="b">
        <v>0</v>
      </c>
      <c r="J3061" t="b">
        <v>0</v>
      </c>
    </row>
    <row r="3062" spans="1:10" hidden="1" x14ac:dyDescent="0.2">
      <c r="A3062" t="s">
        <v>180</v>
      </c>
      <c r="B3062" t="str">
        <f>VLOOKUP(Table16[[#This Row],[Metabolite ID]],Table18[],2,FALSE)</f>
        <v>dehydroisoandrosterone sulfate (DHEA-S)</v>
      </c>
      <c r="C3062" t="s">
        <v>1119</v>
      </c>
      <c r="D3062">
        <v>599</v>
      </c>
      <c r="E3062">
        <v>0.16185598591549297</v>
      </c>
      <c r="F3062">
        <v>7.1930497031895343E-2</v>
      </c>
      <c r="G3062">
        <v>2.4438032909556248E-2</v>
      </c>
      <c r="H3062" t="b">
        <v>0</v>
      </c>
      <c r="I3062" t="b">
        <v>0</v>
      </c>
      <c r="J3062" t="b">
        <v>0</v>
      </c>
    </row>
    <row r="3063" spans="1:10" hidden="1" x14ac:dyDescent="0.2">
      <c r="A3063" t="s">
        <v>180</v>
      </c>
      <c r="B3063" t="str">
        <f>VLOOKUP(Table16[[#This Row],[Metabolite ID]],Table18[],2,FALSE)</f>
        <v>dehydroisoandrosterone sulfate (DHEA-S)</v>
      </c>
      <c r="C3063" t="s">
        <v>1120</v>
      </c>
      <c r="D3063">
        <v>599</v>
      </c>
      <c r="E3063">
        <v>0.1034340566748496</v>
      </c>
      <c r="F3063">
        <v>7.9398183971538208E-2</v>
      </c>
      <c r="G3063">
        <v>0.19266841665923318</v>
      </c>
      <c r="H3063" t="b">
        <v>0</v>
      </c>
      <c r="I3063" t="b">
        <v>0</v>
      </c>
      <c r="J3063" t="b">
        <v>0</v>
      </c>
    </row>
    <row r="3064" spans="1:10" hidden="1" x14ac:dyDescent="0.2">
      <c r="A3064" t="s">
        <v>180</v>
      </c>
      <c r="B3064" t="str">
        <f>VLOOKUP(Table16[[#This Row],[Metabolite ID]],Table18[],2,FALSE)</f>
        <v>dehydroisoandrosterone sulfate (DHEA-S)</v>
      </c>
      <c r="C3064" t="s">
        <v>1121</v>
      </c>
      <c r="D3064">
        <v>599</v>
      </c>
      <c r="E3064">
        <v>0.24629137233910114</v>
      </c>
      <c r="F3064">
        <v>0.24610580544664584</v>
      </c>
      <c r="G3064">
        <v>0.31735051633504618</v>
      </c>
      <c r="H3064" t="b">
        <v>0</v>
      </c>
      <c r="I3064" t="b">
        <v>0</v>
      </c>
      <c r="J3064" t="b">
        <v>0</v>
      </c>
    </row>
    <row r="3065" spans="1:10" hidden="1" x14ac:dyDescent="0.2">
      <c r="A3065" t="s">
        <v>180</v>
      </c>
      <c r="B3065" t="str">
        <f>VLOOKUP(Table16[[#This Row],[Metabolite ID]],Table18[],2,FALSE)</f>
        <v>dehydroisoandrosterone sulfate (DHEA-S)</v>
      </c>
      <c r="C3065" t="s">
        <v>1122</v>
      </c>
      <c r="D3065">
        <v>599</v>
      </c>
      <c r="E3065">
        <v>0.13175300715310367</v>
      </c>
      <c r="F3065">
        <v>0.15349731155942353</v>
      </c>
      <c r="G3065">
        <v>0.39104819843441918</v>
      </c>
      <c r="H3065" t="b">
        <v>0</v>
      </c>
      <c r="I3065" t="b">
        <v>0</v>
      </c>
      <c r="J3065" t="b">
        <v>0</v>
      </c>
    </row>
    <row r="3066" spans="1:10" hidden="1" x14ac:dyDescent="0.2">
      <c r="A3066" t="s">
        <v>180</v>
      </c>
      <c r="B3066" t="str">
        <f>VLOOKUP(Table16[[#This Row],[Metabolite ID]],Table18[],2,FALSE)</f>
        <v>dehydroisoandrosterone sulfate (DHEA-S)</v>
      </c>
      <c r="C3066" t="s">
        <v>1123</v>
      </c>
      <c r="D3066">
        <v>599</v>
      </c>
      <c r="E3066">
        <v>9.5768766912966444E-2</v>
      </c>
      <c r="F3066">
        <v>0.15065120622226066</v>
      </c>
      <c r="G3066">
        <v>0.52521646345562667</v>
      </c>
      <c r="H3066" t="b">
        <v>0</v>
      </c>
      <c r="I3066" t="b">
        <v>0</v>
      </c>
      <c r="J3066" t="b">
        <v>0</v>
      </c>
    </row>
    <row r="3067" spans="1:10" x14ac:dyDescent="0.2">
      <c r="A3067" t="s">
        <v>834</v>
      </c>
      <c r="B3067" t="str">
        <f>VLOOKUP(Table16[[#This Row],[Metabolite ID]],Table18[],2,FALSE)</f>
        <v>Total lipids in small LDL</v>
      </c>
      <c r="C3067" t="s">
        <v>1116</v>
      </c>
      <c r="D3067">
        <v>599</v>
      </c>
      <c r="E3067">
        <v>6.1548851315677042E-2</v>
      </c>
      <c r="F3067">
        <v>3.5303115473531661E-2</v>
      </c>
      <c r="G3067" s="6">
        <v>8.1256847277060798E-2</v>
      </c>
      <c r="H3067" t="b">
        <v>0</v>
      </c>
      <c r="I3067" t="b">
        <v>0</v>
      </c>
      <c r="J3067" t="b">
        <v>0</v>
      </c>
    </row>
    <row r="3068" spans="1:10" hidden="1" x14ac:dyDescent="0.2">
      <c r="A3068" t="s">
        <v>834</v>
      </c>
      <c r="B3068" t="str">
        <f>VLOOKUP(Table16[[#This Row],[Metabolite ID]],Table18[],2,FALSE)</f>
        <v>Total lipids in small LDL</v>
      </c>
      <c r="C3068" t="s">
        <v>1117</v>
      </c>
      <c r="D3068">
        <v>599</v>
      </c>
      <c r="E3068">
        <v>6.1548851315677042E-2</v>
      </c>
      <c r="F3068">
        <v>2.1655048895665392E-2</v>
      </c>
      <c r="G3068">
        <v>4.4797720722920811E-3</v>
      </c>
      <c r="H3068" t="b">
        <v>0</v>
      </c>
      <c r="I3068" t="b">
        <v>0</v>
      </c>
      <c r="J3068" t="b">
        <v>0</v>
      </c>
    </row>
    <row r="3069" spans="1:10" hidden="1" x14ac:dyDescent="0.2">
      <c r="A3069" t="s">
        <v>834</v>
      </c>
      <c r="B3069" t="str">
        <f>VLOOKUP(Table16[[#This Row],[Metabolite ID]],Table18[],2,FALSE)</f>
        <v>Total lipids in small LDL</v>
      </c>
      <c r="C3069" t="s">
        <v>1118</v>
      </c>
      <c r="D3069">
        <v>599</v>
      </c>
      <c r="E3069">
        <v>6.1777647639312878E-2</v>
      </c>
      <c r="F3069">
        <v>2.2257988411616449E-2</v>
      </c>
      <c r="G3069">
        <v>5.5112324267367488E-3</v>
      </c>
      <c r="H3069" t="b">
        <v>0</v>
      </c>
      <c r="I3069" t="b">
        <v>0</v>
      </c>
      <c r="J3069" t="b">
        <v>0</v>
      </c>
    </row>
    <row r="3070" spans="1:10" hidden="1" x14ac:dyDescent="0.2">
      <c r="A3070" t="s">
        <v>834</v>
      </c>
      <c r="B3070" t="str">
        <f>VLOOKUP(Table16[[#This Row],[Metabolite ID]],Table18[],2,FALSE)</f>
        <v>Total lipids in small LDL</v>
      </c>
      <c r="C3070" t="s">
        <v>1119</v>
      </c>
      <c r="D3070">
        <v>599</v>
      </c>
      <c r="E3070">
        <v>0.14347549019607841</v>
      </c>
      <c r="F3070">
        <v>3.3195025713145455E-2</v>
      </c>
      <c r="G3070">
        <v>1.5448210960434253E-5</v>
      </c>
      <c r="H3070" t="b">
        <v>0</v>
      </c>
      <c r="I3070" t="b">
        <v>0</v>
      </c>
      <c r="J3070" t="b">
        <v>0</v>
      </c>
    </row>
    <row r="3071" spans="1:10" hidden="1" x14ac:dyDescent="0.2">
      <c r="A3071" t="s">
        <v>834</v>
      </c>
      <c r="B3071" t="str">
        <f>VLOOKUP(Table16[[#This Row],[Metabolite ID]],Table18[],2,FALSE)</f>
        <v>Total lipids in small LDL</v>
      </c>
      <c r="C3071" t="s">
        <v>1120</v>
      </c>
      <c r="D3071">
        <v>599</v>
      </c>
      <c r="E3071">
        <v>9.5206422464007567E-2</v>
      </c>
      <c r="F3071">
        <v>3.9308516689652601E-2</v>
      </c>
      <c r="G3071">
        <v>1.5434059275094877E-2</v>
      </c>
      <c r="H3071" t="b">
        <v>0</v>
      </c>
      <c r="I3071" t="b">
        <v>0</v>
      </c>
      <c r="J3071" t="b">
        <v>0</v>
      </c>
    </row>
    <row r="3072" spans="1:10" hidden="1" x14ac:dyDescent="0.2">
      <c r="A3072" t="s">
        <v>834</v>
      </c>
      <c r="B3072" t="str">
        <f>VLOOKUP(Table16[[#This Row],[Metabolite ID]],Table18[],2,FALSE)</f>
        <v>Total lipids in small LDL</v>
      </c>
      <c r="C3072" t="s">
        <v>1121</v>
      </c>
      <c r="D3072">
        <v>599</v>
      </c>
      <c r="E3072">
        <v>0.19013813254119594</v>
      </c>
      <c r="F3072">
        <v>0.13011027031103081</v>
      </c>
      <c r="G3072">
        <v>0.14444151963996935</v>
      </c>
      <c r="H3072" t="b">
        <v>0</v>
      </c>
      <c r="I3072" t="b">
        <v>0</v>
      </c>
      <c r="J3072" t="b">
        <v>0</v>
      </c>
    </row>
    <row r="3073" spans="1:10" hidden="1" x14ac:dyDescent="0.2">
      <c r="A3073" t="s">
        <v>834</v>
      </c>
      <c r="B3073" t="str">
        <f>VLOOKUP(Table16[[#This Row],[Metabolite ID]],Table18[],2,FALSE)</f>
        <v>Total lipids in small LDL</v>
      </c>
      <c r="C3073" t="s">
        <v>1122</v>
      </c>
      <c r="D3073">
        <v>599</v>
      </c>
      <c r="E3073">
        <v>0.14543186456244239</v>
      </c>
      <c r="F3073">
        <v>7.9580504145696021E-2</v>
      </c>
      <c r="G3073">
        <v>6.812564628680419E-2</v>
      </c>
      <c r="H3073" t="b">
        <v>0</v>
      </c>
      <c r="I3073" t="b">
        <v>0</v>
      </c>
      <c r="J3073" t="b">
        <v>0</v>
      </c>
    </row>
    <row r="3074" spans="1:10" hidden="1" x14ac:dyDescent="0.2">
      <c r="A3074" t="s">
        <v>834</v>
      </c>
      <c r="B3074" t="str">
        <f>VLOOKUP(Table16[[#This Row],[Metabolite ID]],Table18[],2,FALSE)</f>
        <v>Total lipids in small LDL</v>
      </c>
      <c r="C3074" t="s">
        <v>1123</v>
      </c>
      <c r="D3074">
        <v>599</v>
      </c>
      <c r="E3074">
        <v>-0.12446195190061975</v>
      </c>
      <c r="F3074">
        <v>9.7564938872795229E-2</v>
      </c>
      <c r="G3074">
        <v>0.20256366780680729</v>
      </c>
      <c r="H3074" t="b">
        <v>0</v>
      </c>
      <c r="I3074" t="b">
        <v>0</v>
      </c>
      <c r="J3074" t="b">
        <v>0</v>
      </c>
    </row>
    <row r="3075" spans="1:10" x14ac:dyDescent="0.2">
      <c r="A3075" t="s">
        <v>231</v>
      </c>
      <c r="B3075" t="str">
        <f>VLOOKUP(Table16[[#This Row],[Metabolite ID]],Table18[],2,FALSE)</f>
        <v>10-nonadecenoate (19:1n9)</v>
      </c>
      <c r="C3075" t="s">
        <v>1116</v>
      </c>
      <c r="D3075">
        <v>599</v>
      </c>
      <c r="E3075">
        <v>8.3360392185112389E-2</v>
      </c>
      <c r="F3075">
        <v>4.7987672099967474E-2</v>
      </c>
      <c r="G3075" s="6">
        <v>8.2365818161822452E-2</v>
      </c>
      <c r="H3075" t="b">
        <v>0</v>
      </c>
      <c r="I3075" t="b">
        <v>0</v>
      </c>
      <c r="J3075" t="b">
        <v>0</v>
      </c>
    </row>
    <row r="3076" spans="1:10" hidden="1" x14ac:dyDescent="0.2">
      <c r="A3076" t="s">
        <v>231</v>
      </c>
      <c r="B3076" t="str">
        <f>VLOOKUP(Table16[[#This Row],[Metabolite ID]],Table18[],2,FALSE)</f>
        <v>10-nonadecenoate (19:1n9)</v>
      </c>
      <c r="C3076" t="s">
        <v>1117</v>
      </c>
      <c r="D3076">
        <v>599</v>
      </c>
      <c r="E3076">
        <v>8.3360392185112389E-2</v>
      </c>
      <c r="F3076">
        <v>4.7898537366817075E-2</v>
      </c>
      <c r="G3076">
        <v>8.1796946780463467E-2</v>
      </c>
      <c r="H3076" t="b">
        <v>0</v>
      </c>
      <c r="I3076" t="b">
        <v>0</v>
      </c>
      <c r="J3076" t="b">
        <v>0</v>
      </c>
    </row>
    <row r="3077" spans="1:10" hidden="1" x14ac:dyDescent="0.2">
      <c r="A3077" t="s">
        <v>231</v>
      </c>
      <c r="B3077" t="str">
        <f>VLOOKUP(Table16[[#This Row],[Metabolite ID]],Table18[],2,FALSE)</f>
        <v>10-nonadecenoate (19:1n9)</v>
      </c>
      <c r="C3077" t="s">
        <v>1118</v>
      </c>
      <c r="D3077">
        <v>599</v>
      </c>
      <c r="E3077">
        <v>8.495210252861235E-2</v>
      </c>
      <c r="F3077">
        <v>4.8348275609203982E-2</v>
      </c>
      <c r="G3077">
        <v>7.8903065879368503E-2</v>
      </c>
      <c r="H3077" t="b">
        <v>0</v>
      </c>
      <c r="I3077" t="b">
        <v>0</v>
      </c>
      <c r="J3077" t="b">
        <v>0</v>
      </c>
    </row>
    <row r="3078" spans="1:10" hidden="1" x14ac:dyDescent="0.2">
      <c r="A3078" t="s">
        <v>231</v>
      </c>
      <c r="B3078" t="str">
        <f>VLOOKUP(Table16[[#This Row],[Metabolite ID]],Table18[],2,FALSE)</f>
        <v>10-nonadecenoate (19:1n9)</v>
      </c>
      <c r="C3078" t="s">
        <v>1119</v>
      </c>
      <c r="D3078">
        <v>599</v>
      </c>
      <c r="E3078">
        <v>9.549816513761468E-2</v>
      </c>
      <c r="F3078">
        <v>7.1725040156196851E-2</v>
      </c>
      <c r="G3078">
        <v>0.1830416266013086</v>
      </c>
      <c r="H3078" t="b">
        <v>0</v>
      </c>
      <c r="I3078" t="b">
        <v>0</v>
      </c>
      <c r="J3078" t="b">
        <v>0</v>
      </c>
    </row>
    <row r="3079" spans="1:10" hidden="1" x14ac:dyDescent="0.2">
      <c r="A3079" t="s">
        <v>231</v>
      </c>
      <c r="B3079" t="str">
        <f>VLOOKUP(Table16[[#This Row],[Metabolite ID]],Table18[],2,FALSE)</f>
        <v>10-nonadecenoate (19:1n9)</v>
      </c>
      <c r="C3079" t="s">
        <v>1120</v>
      </c>
      <c r="D3079">
        <v>599</v>
      </c>
      <c r="E3079">
        <v>0.12709804099961292</v>
      </c>
      <c r="F3079">
        <v>8.1710353969300653E-2</v>
      </c>
      <c r="G3079">
        <v>0.11983406712696837</v>
      </c>
      <c r="H3079" t="b">
        <v>0</v>
      </c>
      <c r="I3079" t="b">
        <v>0</v>
      </c>
      <c r="J3079" t="b">
        <v>0</v>
      </c>
    </row>
    <row r="3080" spans="1:10" hidden="1" x14ac:dyDescent="0.2">
      <c r="A3080" t="s">
        <v>231</v>
      </c>
      <c r="B3080" t="str">
        <f>VLOOKUP(Table16[[#This Row],[Metabolite ID]],Table18[],2,FALSE)</f>
        <v>10-nonadecenoate (19:1n9)</v>
      </c>
      <c r="C3080" t="s">
        <v>1121</v>
      </c>
      <c r="D3080">
        <v>599</v>
      </c>
      <c r="E3080">
        <v>0.1254743181753275</v>
      </c>
      <c r="F3080">
        <v>0.27852325696093921</v>
      </c>
      <c r="G3080">
        <v>0.6525142963436914</v>
      </c>
      <c r="H3080" t="b">
        <v>0</v>
      </c>
      <c r="I3080" t="b">
        <v>0</v>
      </c>
      <c r="J3080" t="b">
        <v>0</v>
      </c>
    </row>
    <row r="3081" spans="1:10" hidden="1" x14ac:dyDescent="0.2">
      <c r="A3081" t="s">
        <v>231</v>
      </c>
      <c r="B3081" t="str">
        <f>VLOOKUP(Table16[[#This Row],[Metabolite ID]],Table18[],2,FALSE)</f>
        <v>10-nonadecenoate (19:1n9)</v>
      </c>
      <c r="C3081" t="s">
        <v>1122</v>
      </c>
      <c r="D3081">
        <v>599</v>
      </c>
      <c r="E3081">
        <v>0.17004731725925915</v>
      </c>
      <c r="F3081">
        <v>0.19066081412564212</v>
      </c>
      <c r="G3081">
        <v>0.37281387299616109</v>
      </c>
      <c r="H3081" t="b">
        <v>0</v>
      </c>
      <c r="I3081" t="b">
        <v>0</v>
      </c>
      <c r="J3081" t="b">
        <v>0</v>
      </c>
    </row>
    <row r="3082" spans="1:10" hidden="1" x14ac:dyDescent="0.2">
      <c r="A3082" t="s">
        <v>231</v>
      </c>
      <c r="B3082" t="str">
        <f>VLOOKUP(Table16[[#This Row],[Metabolite ID]],Table18[],2,FALSE)</f>
        <v>10-nonadecenoate (19:1n9)</v>
      </c>
      <c r="C3082" t="s">
        <v>1123</v>
      </c>
      <c r="D3082">
        <v>599</v>
      </c>
      <c r="E3082">
        <v>0.10677399240434328</v>
      </c>
      <c r="F3082">
        <v>0.13304595955738877</v>
      </c>
      <c r="G3082">
        <v>0.42256311207438124</v>
      </c>
      <c r="H3082" t="b">
        <v>0</v>
      </c>
      <c r="I3082" t="b">
        <v>0</v>
      </c>
      <c r="J3082" t="b">
        <v>0</v>
      </c>
    </row>
    <row r="3083" spans="1:10" x14ac:dyDescent="0.2">
      <c r="A3083" t="s">
        <v>605</v>
      </c>
      <c r="B3083" t="str">
        <f>VLOOKUP(Table16[[#This Row],[Metabolite ID]],Table18[],2,FALSE)</f>
        <v>sphingomyelin (d18:1/20:0, d16:1/22:0)*</v>
      </c>
      <c r="C3083" t="s">
        <v>1116</v>
      </c>
      <c r="D3083">
        <v>599</v>
      </c>
      <c r="E3083">
        <v>8.7736356592877568E-2</v>
      </c>
      <c r="F3083">
        <v>5.0891987859531085E-2</v>
      </c>
      <c r="G3083" s="6">
        <v>8.4712917533877163E-2</v>
      </c>
      <c r="H3083" t="b">
        <v>0</v>
      </c>
      <c r="I3083" t="b">
        <v>0</v>
      </c>
      <c r="J3083" t="b">
        <v>0</v>
      </c>
    </row>
    <row r="3084" spans="1:10" hidden="1" x14ac:dyDescent="0.2">
      <c r="A3084" t="s">
        <v>605</v>
      </c>
      <c r="B3084" t="str">
        <f>VLOOKUP(Table16[[#This Row],[Metabolite ID]],Table18[],2,FALSE)</f>
        <v>sphingomyelin (d18:1/20:0, d16:1/22:0)*</v>
      </c>
      <c r="C3084" t="s">
        <v>1117</v>
      </c>
      <c r="D3084">
        <v>599</v>
      </c>
      <c r="E3084">
        <v>8.7736356592877568E-2</v>
      </c>
      <c r="F3084">
        <v>4.7866622971174735E-2</v>
      </c>
      <c r="G3084">
        <v>6.6812399537759429E-2</v>
      </c>
      <c r="H3084" t="b">
        <v>0</v>
      </c>
      <c r="I3084" t="b">
        <v>0</v>
      </c>
      <c r="J3084" t="b">
        <v>0</v>
      </c>
    </row>
    <row r="3085" spans="1:10" hidden="1" x14ac:dyDescent="0.2">
      <c r="A3085" t="s">
        <v>605</v>
      </c>
      <c r="B3085" t="str">
        <f>VLOOKUP(Table16[[#This Row],[Metabolite ID]],Table18[],2,FALSE)</f>
        <v>sphingomyelin (d18:1/20:0, d16:1/22:0)*</v>
      </c>
      <c r="C3085" t="s">
        <v>1118</v>
      </c>
      <c r="D3085">
        <v>599</v>
      </c>
      <c r="E3085">
        <v>8.9468326865113093E-2</v>
      </c>
      <c r="F3085">
        <v>4.8374101213672888E-2</v>
      </c>
      <c r="G3085">
        <v>6.4384375380205722E-2</v>
      </c>
      <c r="H3085" t="b">
        <v>0</v>
      </c>
      <c r="I3085" t="b">
        <v>0</v>
      </c>
      <c r="J3085" t="b">
        <v>0</v>
      </c>
    </row>
    <row r="3086" spans="1:10" hidden="1" x14ac:dyDescent="0.2">
      <c r="A3086" t="s">
        <v>605</v>
      </c>
      <c r="B3086" t="str">
        <f>VLOOKUP(Table16[[#This Row],[Metabolite ID]],Table18[],2,FALSE)</f>
        <v>sphingomyelin (d18:1/20:0, d16:1/22:0)*</v>
      </c>
      <c r="C3086" t="s">
        <v>1119</v>
      </c>
      <c r="D3086">
        <v>599</v>
      </c>
      <c r="E3086">
        <v>4.1466931216931215E-2</v>
      </c>
      <c r="F3086">
        <v>7.4441696690483852E-2</v>
      </c>
      <c r="G3086">
        <v>0.57750075637040443</v>
      </c>
      <c r="H3086" t="b">
        <v>0</v>
      </c>
      <c r="I3086" t="b">
        <v>0</v>
      </c>
      <c r="J3086" t="b">
        <v>0</v>
      </c>
    </row>
    <row r="3087" spans="1:10" hidden="1" x14ac:dyDescent="0.2">
      <c r="A3087" t="s">
        <v>605</v>
      </c>
      <c r="B3087" t="str">
        <f>VLOOKUP(Table16[[#This Row],[Metabolite ID]],Table18[],2,FALSE)</f>
        <v>sphingomyelin (d18:1/20:0, d16:1/22:0)*</v>
      </c>
      <c r="C3087" t="s">
        <v>1120</v>
      </c>
      <c r="D3087">
        <v>599</v>
      </c>
      <c r="E3087">
        <v>8.1025224430538986E-2</v>
      </c>
      <c r="F3087">
        <v>8.0867550655875003E-2</v>
      </c>
      <c r="G3087">
        <v>0.31636784933510953</v>
      </c>
      <c r="H3087" t="b">
        <v>0</v>
      </c>
      <c r="I3087" t="b">
        <v>0</v>
      </c>
      <c r="J3087" t="b">
        <v>0</v>
      </c>
    </row>
    <row r="3088" spans="1:10" hidden="1" x14ac:dyDescent="0.2">
      <c r="A3088" t="s">
        <v>605</v>
      </c>
      <c r="B3088" t="str">
        <f>VLOOKUP(Table16[[#This Row],[Metabolite ID]],Table18[],2,FALSE)</f>
        <v>sphingomyelin (d18:1/20:0, d16:1/22:0)*</v>
      </c>
      <c r="C3088" t="s">
        <v>1121</v>
      </c>
      <c r="D3088">
        <v>599</v>
      </c>
      <c r="E3088">
        <v>5.0786273549103811E-3</v>
      </c>
      <c r="F3088">
        <v>0.27901706302398727</v>
      </c>
      <c r="G3088">
        <v>0.98548389621632027</v>
      </c>
      <c r="H3088" t="b">
        <v>0</v>
      </c>
      <c r="I3088" t="b">
        <v>0</v>
      </c>
      <c r="J3088" t="b">
        <v>0</v>
      </c>
    </row>
    <row r="3089" spans="1:10" hidden="1" x14ac:dyDescent="0.2">
      <c r="A3089" t="s">
        <v>605</v>
      </c>
      <c r="B3089" t="str">
        <f>VLOOKUP(Table16[[#This Row],[Metabolite ID]],Table18[],2,FALSE)</f>
        <v>sphingomyelin (d18:1/20:0, d16:1/22:0)*</v>
      </c>
      <c r="C3089" t="s">
        <v>1122</v>
      </c>
      <c r="D3089">
        <v>599</v>
      </c>
      <c r="E3089">
        <v>2.8257881744693236E-2</v>
      </c>
      <c r="F3089">
        <v>0.19337578347718942</v>
      </c>
      <c r="G3089">
        <v>0.88386850515076154</v>
      </c>
      <c r="H3089" t="b">
        <v>0</v>
      </c>
      <c r="I3089" t="b">
        <v>0</v>
      </c>
      <c r="J3089" t="b">
        <v>0</v>
      </c>
    </row>
    <row r="3090" spans="1:10" hidden="1" x14ac:dyDescent="0.2">
      <c r="A3090" t="s">
        <v>605</v>
      </c>
      <c r="B3090" t="str">
        <f>VLOOKUP(Table16[[#This Row],[Metabolite ID]],Table18[],2,FALSE)</f>
        <v>sphingomyelin (d18:1/20:0, d16:1/22:0)*</v>
      </c>
      <c r="C3090" t="s">
        <v>1123</v>
      </c>
      <c r="D3090">
        <v>599</v>
      </c>
      <c r="E3090">
        <v>0.12615109208131609</v>
      </c>
      <c r="F3090">
        <v>0.14108635183003851</v>
      </c>
      <c r="G3090">
        <v>0.37160677205293036</v>
      </c>
      <c r="H3090" t="b">
        <v>0</v>
      </c>
      <c r="I3090" t="b">
        <v>0</v>
      </c>
      <c r="J3090" t="b">
        <v>0</v>
      </c>
    </row>
    <row r="3091" spans="1:10" x14ac:dyDescent="0.2">
      <c r="A3091" t="s">
        <v>207</v>
      </c>
      <c r="B3091" t="str">
        <f>VLOOKUP(Table16[[#This Row],[Metabolite ID]],Table18[],2,FALSE)</f>
        <v>2-arachidonoyl-GPC (20:4)*</v>
      </c>
      <c r="C3091" t="s">
        <v>1116</v>
      </c>
      <c r="D3091">
        <v>599</v>
      </c>
      <c r="E3091">
        <v>8.3595769862569808E-2</v>
      </c>
      <c r="F3091">
        <v>4.8626159844524439E-2</v>
      </c>
      <c r="G3091" s="6">
        <v>8.5586661236836281E-2</v>
      </c>
      <c r="H3091" t="b">
        <v>0</v>
      </c>
      <c r="I3091" t="b">
        <v>0</v>
      </c>
      <c r="J3091" t="b">
        <v>0</v>
      </c>
    </row>
    <row r="3092" spans="1:10" hidden="1" x14ac:dyDescent="0.2">
      <c r="A3092" t="s">
        <v>207</v>
      </c>
      <c r="B3092" t="str">
        <f>VLOOKUP(Table16[[#This Row],[Metabolite ID]],Table18[],2,FALSE)</f>
        <v>2-arachidonoyl-GPC (20:4)*</v>
      </c>
      <c r="C3092" t="s">
        <v>1117</v>
      </c>
      <c r="D3092">
        <v>599</v>
      </c>
      <c r="E3092">
        <v>8.3595769862569808E-2</v>
      </c>
      <c r="F3092">
        <v>4.7963112005207018E-2</v>
      </c>
      <c r="G3092">
        <v>8.1347944421652052E-2</v>
      </c>
      <c r="H3092" t="b">
        <v>0</v>
      </c>
      <c r="I3092" t="b">
        <v>0</v>
      </c>
      <c r="J3092" t="b">
        <v>0</v>
      </c>
    </row>
    <row r="3093" spans="1:10" hidden="1" x14ac:dyDescent="0.2">
      <c r="A3093" t="s">
        <v>207</v>
      </c>
      <c r="B3093" t="str">
        <f>VLOOKUP(Table16[[#This Row],[Metabolite ID]],Table18[],2,FALSE)</f>
        <v>2-arachidonoyl-GPC (20:4)*</v>
      </c>
      <c r="C3093" t="s">
        <v>1118</v>
      </c>
      <c r="D3093">
        <v>599</v>
      </c>
      <c r="E3093">
        <v>8.5134681448904639E-2</v>
      </c>
      <c r="F3093">
        <v>4.8425994050017407E-2</v>
      </c>
      <c r="G3093">
        <v>7.8741241555088645E-2</v>
      </c>
      <c r="H3093" t="b">
        <v>0</v>
      </c>
      <c r="I3093" t="b">
        <v>0</v>
      </c>
      <c r="J3093" t="b">
        <v>0</v>
      </c>
    </row>
    <row r="3094" spans="1:10" hidden="1" x14ac:dyDescent="0.2">
      <c r="A3094" t="s">
        <v>207</v>
      </c>
      <c r="B3094" t="str">
        <f>VLOOKUP(Table16[[#This Row],[Metabolite ID]],Table18[],2,FALSE)</f>
        <v>2-arachidonoyl-GPC (20:4)*</v>
      </c>
      <c r="C3094" t="s">
        <v>1119</v>
      </c>
      <c r="D3094">
        <v>599</v>
      </c>
      <c r="E3094">
        <v>2.5097549019607843E-2</v>
      </c>
      <c r="F3094">
        <v>7.4093776537161676E-2</v>
      </c>
      <c r="G3094">
        <v>0.73481553732394489</v>
      </c>
      <c r="H3094" t="b">
        <v>0</v>
      </c>
      <c r="I3094" t="b">
        <v>0</v>
      </c>
      <c r="J3094" t="b">
        <v>0</v>
      </c>
    </row>
    <row r="3095" spans="1:10" hidden="1" x14ac:dyDescent="0.2">
      <c r="A3095" t="s">
        <v>207</v>
      </c>
      <c r="B3095" t="str">
        <f>VLOOKUP(Table16[[#This Row],[Metabolite ID]],Table18[],2,FALSE)</f>
        <v>2-arachidonoyl-GPC (20:4)*</v>
      </c>
      <c r="C3095" t="s">
        <v>1120</v>
      </c>
      <c r="D3095">
        <v>599</v>
      </c>
      <c r="E3095">
        <v>7.2450120555683103E-2</v>
      </c>
      <c r="F3095">
        <v>7.6495121620676232E-2</v>
      </c>
      <c r="G3095">
        <v>0.34357722841035704</v>
      </c>
      <c r="H3095" t="b">
        <v>0</v>
      </c>
      <c r="I3095" t="b">
        <v>0</v>
      </c>
      <c r="J3095" t="b">
        <v>0</v>
      </c>
    </row>
    <row r="3096" spans="1:10" hidden="1" x14ac:dyDescent="0.2">
      <c r="A3096" t="s">
        <v>207</v>
      </c>
      <c r="B3096" t="str">
        <f>VLOOKUP(Table16[[#This Row],[Metabolite ID]],Table18[],2,FALSE)</f>
        <v>2-arachidonoyl-GPC (20:4)*</v>
      </c>
      <c r="C3096" t="s">
        <v>1121</v>
      </c>
      <c r="D3096">
        <v>599</v>
      </c>
      <c r="E3096">
        <v>-0.14537711134230058</v>
      </c>
      <c r="F3096">
        <v>0.29203981040713611</v>
      </c>
      <c r="G3096">
        <v>0.61880875769967503</v>
      </c>
      <c r="H3096" t="b">
        <v>0</v>
      </c>
      <c r="I3096" t="b">
        <v>0</v>
      </c>
      <c r="J3096" t="b">
        <v>0</v>
      </c>
    </row>
    <row r="3097" spans="1:10" hidden="1" x14ac:dyDescent="0.2">
      <c r="A3097" t="s">
        <v>207</v>
      </c>
      <c r="B3097" t="str">
        <f>VLOOKUP(Table16[[#This Row],[Metabolite ID]],Table18[],2,FALSE)</f>
        <v>2-arachidonoyl-GPC (20:4)*</v>
      </c>
      <c r="C3097" t="s">
        <v>1122</v>
      </c>
      <c r="D3097">
        <v>599</v>
      </c>
      <c r="E3097">
        <v>4.1810657803416973E-2</v>
      </c>
      <c r="F3097">
        <v>0.24781308776374258</v>
      </c>
      <c r="G3097">
        <v>0.86607509973217878</v>
      </c>
      <c r="H3097" t="b">
        <v>0</v>
      </c>
      <c r="I3097" t="b">
        <v>0</v>
      </c>
      <c r="J3097" t="b">
        <v>0</v>
      </c>
    </row>
    <row r="3098" spans="1:10" hidden="1" x14ac:dyDescent="0.2">
      <c r="A3098" t="s">
        <v>207</v>
      </c>
      <c r="B3098" t="str">
        <f>VLOOKUP(Table16[[#This Row],[Metabolite ID]],Table18[],2,FALSE)</f>
        <v>2-arachidonoyl-GPC (20:4)*</v>
      </c>
      <c r="C3098" t="s">
        <v>1123</v>
      </c>
      <c r="D3098">
        <v>599</v>
      </c>
      <c r="E3098">
        <v>-4.1770426580776149E-2</v>
      </c>
      <c r="F3098">
        <v>0.1346714277033888</v>
      </c>
      <c r="G3098">
        <v>0.75654337144905182</v>
      </c>
      <c r="H3098" t="b">
        <v>0</v>
      </c>
      <c r="I3098" t="b">
        <v>0</v>
      </c>
      <c r="J3098" t="b">
        <v>0</v>
      </c>
    </row>
    <row r="3099" spans="1:10" x14ac:dyDescent="0.2">
      <c r="A3099" t="s">
        <v>668</v>
      </c>
      <c r="B3099" t="str">
        <f>VLOOKUP(Table16[[#This Row],[Metabolite ID]],Table18[],2,FALSE)</f>
        <v>1-palmitoyl-2-palmitoleoyl-GPC (16:0/16:1)*</v>
      </c>
      <c r="C3099" t="s">
        <v>1116</v>
      </c>
      <c r="D3099">
        <v>599</v>
      </c>
      <c r="E3099">
        <v>8.4215510375069705E-2</v>
      </c>
      <c r="F3099">
        <v>4.9167782852886366E-2</v>
      </c>
      <c r="G3099" s="6">
        <v>8.6745852094871789E-2</v>
      </c>
      <c r="H3099" t="b">
        <v>0</v>
      </c>
      <c r="I3099" t="b">
        <v>0</v>
      </c>
      <c r="J3099" t="b">
        <v>0</v>
      </c>
    </row>
    <row r="3100" spans="1:10" hidden="1" x14ac:dyDescent="0.2">
      <c r="A3100" t="s">
        <v>668</v>
      </c>
      <c r="B3100" t="str">
        <f>VLOOKUP(Table16[[#This Row],[Metabolite ID]],Table18[],2,FALSE)</f>
        <v>1-palmitoyl-2-palmitoleoyl-GPC (16:0/16:1)*</v>
      </c>
      <c r="C3100" t="s">
        <v>1117</v>
      </c>
      <c r="D3100">
        <v>599</v>
      </c>
      <c r="E3100">
        <v>8.4215510375069705E-2</v>
      </c>
      <c r="F3100">
        <v>4.782025734520505E-2</v>
      </c>
      <c r="G3100">
        <v>7.8224114875611025E-2</v>
      </c>
      <c r="H3100" t="b">
        <v>0</v>
      </c>
      <c r="I3100" t="b">
        <v>0</v>
      </c>
      <c r="J3100" t="b">
        <v>0</v>
      </c>
    </row>
    <row r="3101" spans="1:10" hidden="1" x14ac:dyDescent="0.2">
      <c r="A3101" t="s">
        <v>668</v>
      </c>
      <c r="B3101" t="str">
        <f>VLOOKUP(Table16[[#This Row],[Metabolite ID]],Table18[],2,FALSE)</f>
        <v>1-palmitoyl-2-palmitoleoyl-GPC (16:0/16:1)*</v>
      </c>
      <c r="C3101" t="s">
        <v>1118</v>
      </c>
      <c r="D3101">
        <v>599</v>
      </c>
      <c r="E3101">
        <v>8.573194292798364E-2</v>
      </c>
      <c r="F3101">
        <v>4.8291471192314597E-2</v>
      </c>
      <c r="G3101">
        <v>7.5848043776615914E-2</v>
      </c>
      <c r="H3101" t="b">
        <v>0</v>
      </c>
      <c r="I3101" t="b">
        <v>0</v>
      </c>
      <c r="J3101" t="b">
        <v>0</v>
      </c>
    </row>
    <row r="3102" spans="1:10" hidden="1" x14ac:dyDescent="0.2">
      <c r="A3102" t="s">
        <v>668</v>
      </c>
      <c r="B3102" t="str">
        <f>VLOOKUP(Table16[[#This Row],[Metabolite ID]],Table18[],2,FALSE)</f>
        <v>1-palmitoyl-2-palmitoleoyl-GPC (16:0/16:1)*</v>
      </c>
      <c r="C3102" t="s">
        <v>1119</v>
      </c>
      <c r="D3102">
        <v>599</v>
      </c>
      <c r="E3102">
        <v>0.11366770833333334</v>
      </c>
      <c r="F3102">
        <v>6.9700328648252902E-2</v>
      </c>
      <c r="G3102">
        <v>0.1029312786715237</v>
      </c>
      <c r="H3102" t="b">
        <v>0</v>
      </c>
      <c r="I3102" t="b">
        <v>0</v>
      </c>
      <c r="J3102" t="b">
        <v>0</v>
      </c>
    </row>
    <row r="3103" spans="1:10" hidden="1" x14ac:dyDescent="0.2">
      <c r="A3103" t="s">
        <v>668</v>
      </c>
      <c r="B3103" t="str">
        <f>VLOOKUP(Table16[[#This Row],[Metabolite ID]],Table18[],2,FALSE)</f>
        <v>1-palmitoyl-2-palmitoleoyl-GPC (16:0/16:1)*</v>
      </c>
      <c r="C3103" t="s">
        <v>1120</v>
      </c>
      <c r="D3103">
        <v>599</v>
      </c>
      <c r="E3103">
        <v>0.18231080924741938</v>
      </c>
      <c r="F3103">
        <v>7.8655462726424111E-2</v>
      </c>
      <c r="G3103">
        <v>2.0457996511567062E-2</v>
      </c>
      <c r="H3103" t="b">
        <v>0</v>
      </c>
      <c r="I3103" t="b">
        <v>0</v>
      </c>
      <c r="J3103" t="b">
        <v>0</v>
      </c>
    </row>
    <row r="3104" spans="1:10" hidden="1" x14ac:dyDescent="0.2">
      <c r="A3104" t="s">
        <v>668</v>
      </c>
      <c r="B3104" t="str">
        <f>VLOOKUP(Table16[[#This Row],[Metabolite ID]],Table18[],2,FALSE)</f>
        <v>1-palmitoyl-2-palmitoleoyl-GPC (16:0/16:1)*</v>
      </c>
      <c r="C3104" t="s">
        <v>1121</v>
      </c>
      <c r="D3104">
        <v>599</v>
      </c>
      <c r="E3104">
        <v>9.8194548763043343E-2</v>
      </c>
      <c r="F3104">
        <v>0.29641524174660089</v>
      </c>
      <c r="G3104">
        <v>0.74055387270418183</v>
      </c>
      <c r="H3104" t="b">
        <v>0</v>
      </c>
      <c r="I3104" t="b">
        <v>0</v>
      </c>
      <c r="J3104" t="b">
        <v>0</v>
      </c>
    </row>
    <row r="3105" spans="1:10" hidden="1" x14ac:dyDescent="0.2">
      <c r="A3105" t="s">
        <v>668</v>
      </c>
      <c r="B3105" t="str">
        <f>VLOOKUP(Table16[[#This Row],[Metabolite ID]],Table18[],2,FALSE)</f>
        <v>1-palmitoyl-2-palmitoleoyl-GPC (16:0/16:1)*</v>
      </c>
      <c r="C3105" t="s">
        <v>1122</v>
      </c>
      <c r="D3105">
        <v>599</v>
      </c>
      <c r="E3105">
        <v>0.3118344564272002</v>
      </c>
      <c r="F3105">
        <v>0.21143441772560523</v>
      </c>
      <c r="G3105">
        <v>0.14077862745950306</v>
      </c>
      <c r="H3105" t="b">
        <v>0</v>
      </c>
      <c r="I3105" t="b">
        <v>0</v>
      </c>
      <c r="J3105" t="b">
        <v>0</v>
      </c>
    </row>
    <row r="3106" spans="1:10" hidden="1" x14ac:dyDescent="0.2">
      <c r="A3106" t="s">
        <v>668</v>
      </c>
      <c r="B3106" t="str">
        <f>VLOOKUP(Table16[[#This Row],[Metabolite ID]],Table18[],2,FALSE)</f>
        <v>1-palmitoyl-2-palmitoleoyl-GPC (16:0/16:1)*</v>
      </c>
      <c r="C3106" t="s">
        <v>1123</v>
      </c>
      <c r="D3106">
        <v>599</v>
      </c>
      <c r="E3106">
        <v>0.11074819164700118</v>
      </c>
      <c r="F3106">
        <v>0.13631607660951178</v>
      </c>
      <c r="G3106">
        <v>0.41686490240293705</v>
      </c>
      <c r="H3106" t="b">
        <v>0</v>
      </c>
      <c r="I3106" t="b">
        <v>0</v>
      </c>
      <c r="J3106" t="b">
        <v>0</v>
      </c>
    </row>
    <row r="3107" spans="1:10" x14ac:dyDescent="0.2">
      <c r="A3107" t="s">
        <v>290</v>
      </c>
      <c r="B3107" t="str">
        <f>VLOOKUP(Table16[[#This Row],[Metabolite ID]],Table18[],2,FALSE)</f>
        <v>succinylcarnitine</v>
      </c>
      <c r="C3107" t="s">
        <v>1116</v>
      </c>
      <c r="D3107">
        <v>599</v>
      </c>
      <c r="E3107">
        <v>8.6639941023254646E-2</v>
      </c>
      <c r="F3107">
        <v>5.0668520221339296E-2</v>
      </c>
      <c r="G3107" s="6">
        <v>8.727765652549882E-2</v>
      </c>
      <c r="H3107" t="b">
        <v>0</v>
      </c>
      <c r="I3107" t="b">
        <v>0</v>
      </c>
      <c r="J3107" t="b">
        <v>0</v>
      </c>
    </row>
    <row r="3108" spans="1:10" hidden="1" x14ac:dyDescent="0.2">
      <c r="A3108" t="s">
        <v>290</v>
      </c>
      <c r="B3108" t="str">
        <f>VLOOKUP(Table16[[#This Row],[Metabolite ID]],Table18[],2,FALSE)</f>
        <v>succinylcarnitine</v>
      </c>
      <c r="C3108" t="s">
        <v>1117</v>
      </c>
      <c r="D3108">
        <v>599</v>
      </c>
      <c r="E3108">
        <v>8.6639941023254646E-2</v>
      </c>
      <c r="F3108">
        <v>4.8010504959117704E-2</v>
      </c>
      <c r="G3108">
        <v>7.113669866982987E-2</v>
      </c>
      <c r="H3108" t="b">
        <v>0</v>
      </c>
      <c r="I3108" t="b">
        <v>0</v>
      </c>
      <c r="J3108" t="b">
        <v>0</v>
      </c>
    </row>
    <row r="3109" spans="1:10" hidden="1" x14ac:dyDescent="0.2">
      <c r="A3109" t="s">
        <v>290</v>
      </c>
      <c r="B3109" t="str">
        <f>VLOOKUP(Table16[[#This Row],[Metabolite ID]],Table18[],2,FALSE)</f>
        <v>succinylcarnitine</v>
      </c>
      <c r="C3109" t="s">
        <v>1118</v>
      </c>
      <c r="D3109">
        <v>599</v>
      </c>
      <c r="E3109">
        <v>8.8184202764936256E-2</v>
      </c>
      <c r="F3109">
        <v>4.85025510044075E-2</v>
      </c>
      <c r="G3109">
        <v>6.9043447528259166E-2</v>
      </c>
      <c r="H3109" t="b">
        <v>0</v>
      </c>
      <c r="I3109" t="b">
        <v>0</v>
      </c>
      <c r="J3109" t="b">
        <v>0</v>
      </c>
    </row>
    <row r="3110" spans="1:10" hidden="1" x14ac:dyDescent="0.2">
      <c r="A3110" t="s">
        <v>290</v>
      </c>
      <c r="B3110" t="str">
        <f>VLOOKUP(Table16[[#This Row],[Metabolite ID]],Table18[],2,FALSE)</f>
        <v>succinylcarnitine</v>
      </c>
      <c r="C3110" t="s">
        <v>1119</v>
      </c>
      <c r="D3110">
        <v>599</v>
      </c>
      <c r="E3110">
        <v>6.4183355704697978E-2</v>
      </c>
      <c r="F3110">
        <v>7.3827484092686024E-2</v>
      </c>
      <c r="G3110">
        <v>0.38464511345807262</v>
      </c>
      <c r="H3110" t="b">
        <v>0</v>
      </c>
      <c r="I3110" t="b">
        <v>0</v>
      </c>
      <c r="J3110" t="b">
        <v>0</v>
      </c>
    </row>
    <row r="3111" spans="1:10" hidden="1" x14ac:dyDescent="0.2">
      <c r="A3111" t="s">
        <v>290</v>
      </c>
      <c r="B3111" t="str">
        <f>VLOOKUP(Table16[[#This Row],[Metabolite ID]],Table18[],2,FALSE)</f>
        <v>succinylcarnitine</v>
      </c>
      <c r="C3111" t="s">
        <v>1120</v>
      </c>
      <c r="D3111">
        <v>599</v>
      </c>
      <c r="E3111">
        <v>0.12751880376746058</v>
      </c>
      <c r="F3111">
        <v>7.674730879059298E-2</v>
      </c>
      <c r="G3111">
        <v>9.6604832299301877E-2</v>
      </c>
      <c r="H3111" t="b">
        <v>0</v>
      </c>
      <c r="I3111" t="b">
        <v>0</v>
      </c>
      <c r="J3111" t="b">
        <v>0</v>
      </c>
    </row>
    <row r="3112" spans="1:10" hidden="1" x14ac:dyDescent="0.2">
      <c r="A3112" t="s">
        <v>290</v>
      </c>
      <c r="B3112" t="str">
        <f>VLOOKUP(Table16[[#This Row],[Metabolite ID]],Table18[],2,FALSE)</f>
        <v>succinylcarnitine</v>
      </c>
      <c r="C3112" t="s">
        <v>1121</v>
      </c>
      <c r="D3112">
        <v>599</v>
      </c>
      <c r="E3112">
        <v>0.1608925562635859</v>
      </c>
      <c r="F3112">
        <v>0.29139475960096056</v>
      </c>
      <c r="G3112">
        <v>0.58105437120528181</v>
      </c>
      <c r="H3112" t="b">
        <v>0</v>
      </c>
      <c r="I3112" t="b">
        <v>0</v>
      </c>
      <c r="J3112" t="b">
        <v>0</v>
      </c>
    </row>
    <row r="3113" spans="1:10" hidden="1" x14ac:dyDescent="0.2">
      <c r="A3113" t="s">
        <v>290</v>
      </c>
      <c r="B3113" t="str">
        <f>VLOOKUP(Table16[[#This Row],[Metabolite ID]],Table18[],2,FALSE)</f>
        <v>succinylcarnitine</v>
      </c>
      <c r="C3113" t="s">
        <v>1122</v>
      </c>
      <c r="D3113">
        <v>599</v>
      </c>
      <c r="E3113">
        <v>0.24335314112087492</v>
      </c>
      <c r="F3113">
        <v>0.21306914727740461</v>
      </c>
      <c r="G3113">
        <v>0.25385615780436471</v>
      </c>
      <c r="H3113" t="b">
        <v>0</v>
      </c>
      <c r="I3113" t="b">
        <v>0</v>
      </c>
      <c r="J3113" t="b">
        <v>0</v>
      </c>
    </row>
    <row r="3114" spans="1:10" hidden="1" x14ac:dyDescent="0.2">
      <c r="A3114" t="s">
        <v>290</v>
      </c>
      <c r="B3114" t="str">
        <f>VLOOKUP(Table16[[#This Row],[Metabolite ID]],Table18[],2,FALSE)</f>
        <v>succinylcarnitine</v>
      </c>
      <c r="C3114" t="s">
        <v>1123</v>
      </c>
      <c r="D3114">
        <v>599</v>
      </c>
      <c r="E3114">
        <v>0.19287259908928431</v>
      </c>
      <c r="F3114">
        <v>0.14037226768607342</v>
      </c>
      <c r="G3114">
        <v>0.16995487965370176</v>
      </c>
      <c r="H3114" t="b">
        <v>0</v>
      </c>
      <c r="I3114" t="b">
        <v>0</v>
      </c>
      <c r="J3114" t="b">
        <v>0</v>
      </c>
    </row>
    <row r="3115" spans="1:10" x14ac:dyDescent="0.2">
      <c r="A3115" t="s">
        <v>177</v>
      </c>
      <c r="B3115" t="str">
        <f>VLOOKUP(Table16[[#This Row],[Metabolite ID]],Table18[],2,FALSE)</f>
        <v>indolepropionate</v>
      </c>
      <c r="C3115" t="s">
        <v>1116</v>
      </c>
      <c r="D3115">
        <v>599</v>
      </c>
      <c r="E3115">
        <v>-8.1484669232919027E-2</v>
      </c>
      <c r="F3115">
        <v>4.7809417506527917E-2</v>
      </c>
      <c r="G3115" s="6">
        <v>8.8313030266356438E-2</v>
      </c>
      <c r="H3115" t="b">
        <v>0</v>
      </c>
      <c r="I3115" t="b">
        <v>0</v>
      </c>
      <c r="J3115" t="b">
        <v>0</v>
      </c>
    </row>
    <row r="3116" spans="1:10" hidden="1" x14ac:dyDescent="0.2">
      <c r="A3116" t="s">
        <v>177</v>
      </c>
      <c r="B3116" t="str">
        <f>VLOOKUP(Table16[[#This Row],[Metabolite ID]],Table18[],2,FALSE)</f>
        <v>indolepropionate</v>
      </c>
      <c r="C3116" t="s">
        <v>1117</v>
      </c>
      <c r="D3116">
        <v>599</v>
      </c>
      <c r="E3116">
        <v>-8.1484669232919027E-2</v>
      </c>
      <c r="F3116">
        <v>4.7809417506527917E-2</v>
      </c>
      <c r="G3116">
        <v>8.8313030266356438E-2</v>
      </c>
      <c r="H3116" t="b">
        <v>0</v>
      </c>
      <c r="I3116" t="b">
        <v>0</v>
      </c>
      <c r="J3116" t="b">
        <v>0</v>
      </c>
    </row>
    <row r="3117" spans="1:10" hidden="1" x14ac:dyDescent="0.2">
      <c r="A3117" t="s">
        <v>177</v>
      </c>
      <c r="B3117" t="str">
        <f>VLOOKUP(Table16[[#This Row],[Metabolite ID]],Table18[],2,FALSE)</f>
        <v>indolepropionate</v>
      </c>
      <c r="C3117" t="s">
        <v>1118</v>
      </c>
      <c r="D3117">
        <v>599</v>
      </c>
      <c r="E3117">
        <v>-8.1307839413626848E-2</v>
      </c>
      <c r="F3117">
        <v>4.8232099943695435E-2</v>
      </c>
      <c r="G3117">
        <v>9.1841657066387625E-2</v>
      </c>
      <c r="H3117" t="b">
        <v>0</v>
      </c>
      <c r="I3117" t="b">
        <v>0</v>
      </c>
      <c r="J3117" t="b">
        <v>0</v>
      </c>
    </row>
    <row r="3118" spans="1:10" hidden="1" x14ac:dyDescent="0.2">
      <c r="A3118" t="s">
        <v>177</v>
      </c>
      <c r="B3118" t="str">
        <f>VLOOKUP(Table16[[#This Row],[Metabolite ID]],Table18[],2,FALSE)</f>
        <v>indolepropionate</v>
      </c>
      <c r="C3118" t="s">
        <v>1119</v>
      </c>
      <c r="D3118">
        <v>599</v>
      </c>
      <c r="E3118">
        <v>-9.1209392265193354E-2</v>
      </c>
      <c r="F3118">
        <v>7.1783242727701493E-2</v>
      </c>
      <c r="G3118">
        <v>0.20386303338889439</v>
      </c>
      <c r="H3118" t="b">
        <v>0</v>
      </c>
      <c r="I3118" t="b">
        <v>0</v>
      </c>
      <c r="J3118" t="b">
        <v>0</v>
      </c>
    </row>
    <row r="3119" spans="1:10" hidden="1" x14ac:dyDescent="0.2">
      <c r="A3119" t="s">
        <v>177</v>
      </c>
      <c r="B3119" t="str">
        <f>VLOOKUP(Table16[[#This Row],[Metabolite ID]],Table18[],2,FALSE)</f>
        <v>indolepropionate</v>
      </c>
      <c r="C3119" t="s">
        <v>1120</v>
      </c>
      <c r="D3119">
        <v>599</v>
      </c>
      <c r="E3119">
        <v>-5.3288420268596266E-2</v>
      </c>
      <c r="F3119">
        <v>7.8754327328441787E-2</v>
      </c>
      <c r="G3119">
        <v>0.49863365036759877</v>
      </c>
      <c r="H3119" t="b">
        <v>0</v>
      </c>
      <c r="I3119" t="b">
        <v>0</v>
      </c>
      <c r="J3119" t="b">
        <v>0</v>
      </c>
    </row>
    <row r="3120" spans="1:10" hidden="1" x14ac:dyDescent="0.2">
      <c r="A3120" t="s">
        <v>177</v>
      </c>
      <c r="B3120" t="str">
        <f>VLOOKUP(Table16[[#This Row],[Metabolite ID]],Table18[],2,FALSE)</f>
        <v>indolepropionate</v>
      </c>
      <c r="C3120" t="s">
        <v>1121</v>
      </c>
      <c r="D3120">
        <v>599</v>
      </c>
      <c r="E3120">
        <v>2.6145006966467932E-2</v>
      </c>
      <c r="F3120">
        <v>0.23440742099847511</v>
      </c>
      <c r="G3120">
        <v>0.91122826925698575</v>
      </c>
      <c r="H3120" t="b">
        <v>0</v>
      </c>
      <c r="I3120" t="b">
        <v>0</v>
      </c>
      <c r="J3120" t="b">
        <v>0</v>
      </c>
    </row>
    <row r="3121" spans="1:10" hidden="1" x14ac:dyDescent="0.2">
      <c r="A3121" t="s">
        <v>177</v>
      </c>
      <c r="B3121" t="str">
        <f>VLOOKUP(Table16[[#This Row],[Metabolite ID]],Table18[],2,FALSE)</f>
        <v>indolepropionate</v>
      </c>
      <c r="C3121" t="s">
        <v>1122</v>
      </c>
      <c r="D3121">
        <v>599</v>
      </c>
      <c r="E3121">
        <v>-1.8774051476633247E-2</v>
      </c>
      <c r="F3121">
        <v>0.16373501409969707</v>
      </c>
      <c r="G3121">
        <v>0.9087521649133532</v>
      </c>
      <c r="H3121" t="b">
        <v>0</v>
      </c>
      <c r="I3121" t="b">
        <v>0</v>
      </c>
      <c r="J3121" t="b">
        <v>0</v>
      </c>
    </row>
    <row r="3122" spans="1:10" hidden="1" x14ac:dyDescent="0.2">
      <c r="A3122" t="s">
        <v>177</v>
      </c>
      <c r="B3122" t="str">
        <f>VLOOKUP(Table16[[#This Row],[Metabolite ID]],Table18[],2,FALSE)</f>
        <v>indolepropionate</v>
      </c>
      <c r="C3122" t="s">
        <v>1123</v>
      </c>
      <c r="D3122">
        <v>599</v>
      </c>
      <c r="E3122">
        <v>3.4822184004857648E-2</v>
      </c>
      <c r="F3122">
        <v>0.13244990238928381</v>
      </c>
      <c r="G3122">
        <v>0.79271193285802544</v>
      </c>
      <c r="H3122" t="b">
        <v>0</v>
      </c>
      <c r="I3122" t="b">
        <v>0</v>
      </c>
      <c r="J3122" t="b">
        <v>0</v>
      </c>
    </row>
    <row r="3123" spans="1:10" x14ac:dyDescent="0.2">
      <c r="A3123" t="s">
        <v>681</v>
      </c>
      <c r="B3123" t="str">
        <f>VLOOKUP(Table16[[#This Row],[Metabolite ID]],Table18[],2,FALSE)</f>
        <v>X - 24348</v>
      </c>
      <c r="C3123" t="s">
        <v>1116</v>
      </c>
      <c r="D3123">
        <v>599</v>
      </c>
      <c r="E3123">
        <v>9.0501671694018682E-2</v>
      </c>
      <c r="F3123">
        <v>5.3129486479036224E-2</v>
      </c>
      <c r="G3123" s="6">
        <v>8.8490054229839757E-2</v>
      </c>
      <c r="H3123" t="b">
        <v>0</v>
      </c>
      <c r="I3123" t="b">
        <v>0</v>
      </c>
      <c r="J3123" t="b">
        <v>0</v>
      </c>
    </row>
    <row r="3124" spans="1:10" hidden="1" x14ac:dyDescent="0.2">
      <c r="A3124" t="s">
        <v>681</v>
      </c>
      <c r="B3124" t="str">
        <f>VLOOKUP(Table16[[#This Row],[Metabolite ID]],Table18[],2,FALSE)</f>
        <v>X - 24348</v>
      </c>
      <c r="C3124" t="s">
        <v>1117</v>
      </c>
      <c r="D3124">
        <v>599</v>
      </c>
      <c r="E3124">
        <v>9.0501671694018682E-2</v>
      </c>
      <c r="F3124">
        <v>5.1357636555781218E-2</v>
      </c>
      <c r="G3124">
        <v>7.8037996534859461E-2</v>
      </c>
      <c r="H3124" t="b">
        <v>0</v>
      </c>
      <c r="I3124" t="b">
        <v>0</v>
      </c>
      <c r="J3124" t="b">
        <v>0</v>
      </c>
    </row>
    <row r="3125" spans="1:10" hidden="1" x14ac:dyDescent="0.2">
      <c r="A3125" t="s">
        <v>681</v>
      </c>
      <c r="B3125" t="str">
        <f>VLOOKUP(Table16[[#This Row],[Metabolite ID]],Table18[],2,FALSE)</f>
        <v>X - 24348</v>
      </c>
      <c r="C3125" t="s">
        <v>1118</v>
      </c>
      <c r="D3125">
        <v>599</v>
      </c>
      <c r="E3125">
        <v>9.2056449866336112E-2</v>
      </c>
      <c r="F3125">
        <v>5.1880190658251585E-2</v>
      </c>
      <c r="G3125">
        <v>7.5996246616464272E-2</v>
      </c>
      <c r="H3125" t="b">
        <v>0</v>
      </c>
      <c r="I3125" t="b">
        <v>0</v>
      </c>
      <c r="J3125" t="b">
        <v>0</v>
      </c>
    </row>
    <row r="3126" spans="1:10" hidden="1" x14ac:dyDescent="0.2">
      <c r="A3126" t="s">
        <v>681</v>
      </c>
      <c r="B3126" t="str">
        <f>VLOOKUP(Table16[[#This Row],[Metabolite ID]],Table18[],2,FALSE)</f>
        <v>X - 24348</v>
      </c>
      <c r="C3126" t="s">
        <v>1119</v>
      </c>
      <c r="D3126">
        <v>599</v>
      </c>
      <c r="E3126">
        <v>2.9347658536585369E-2</v>
      </c>
      <c r="F3126">
        <v>7.6710657597807499E-2</v>
      </c>
      <c r="G3126">
        <v>0.70203414878245751</v>
      </c>
      <c r="H3126" t="b">
        <v>0</v>
      </c>
      <c r="I3126" t="b">
        <v>0</v>
      </c>
      <c r="J3126" t="b">
        <v>0</v>
      </c>
    </row>
    <row r="3127" spans="1:10" hidden="1" x14ac:dyDescent="0.2">
      <c r="A3127" t="s">
        <v>681</v>
      </c>
      <c r="B3127" t="str">
        <f>VLOOKUP(Table16[[#This Row],[Metabolite ID]],Table18[],2,FALSE)</f>
        <v>X - 24348</v>
      </c>
      <c r="C3127" t="s">
        <v>1120</v>
      </c>
      <c r="D3127">
        <v>599</v>
      </c>
      <c r="E3127">
        <v>-5.38371940026015E-2</v>
      </c>
      <c r="F3127">
        <v>8.7373414950042486E-2</v>
      </c>
      <c r="G3127">
        <v>0.5377799324794883</v>
      </c>
      <c r="H3127" t="b">
        <v>0</v>
      </c>
      <c r="I3127" t="b">
        <v>0</v>
      </c>
      <c r="J3127" t="b">
        <v>0</v>
      </c>
    </row>
    <row r="3128" spans="1:10" hidden="1" x14ac:dyDescent="0.2">
      <c r="A3128" t="s">
        <v>681</v>
      </c>
      <c r="B3128" t="str">
        <f>VLOOKUP(Table16[[#This Row],[Metabolite ID]],Table18[],2,FALSE)</f>
        <v>X - 24348</v>
      </c>
      <c r="C3128" t="s">
        <v>1121</v>
      </c>
      <c r="D3128">
        <v>599</v>
      </c>
      <c r="E3128">
        <v>-0.37800483066316648</v>
      </c>
      <c r="F3128">
        <v>0.31361722162945194</v>
      </c>
      <c r="G3128">
        <v>0.22856178721956211</v>
      </c>
      <c r="H3128" t="b">
        <v>0</v>
      </c>
      <c r="I3128" t="b">
        <v>0</v>
      </c>
      <c r="J3128" t="b">
        <v>0</v>
      </c>
    </row>
    <row r="3129" spans="1:10" hidden="1" x14ac:dyDescent="0.2">
      <c r="A3129" t="s">
        <v>681</v>
      </c>
      <c r="B3129" t="str">
        <f>VLOOKUP(Table16[[#This Row],[Metabolite ID]],Table18[],2,FALSE)</f>
        <v>X - 24348</v>
      </c>
      <c r="C3129" t="s">
        <v>1122</v>
      </c>
      <c r="D3129">
        <v>599</v>
      </c>
      <c r="E3129">
        <v>-0.20938974424429535</v>
      </c>
      <c r="F3129">
        <v>0.19791457526949313</v>
      </c>
      <c r="G3129">
        <v>0.29049154884308143</v>
      </c>
      <c r="H3129" t="b">
        <v>0</v>
      </c>
      <c r="I3129" t="b">
        <v>0</v>
      </c>
      <c r="J3129" t="b">
        <v>0</v>
      </c>
    </row>
    <row r="3130" spans="1:10" hidden="1" x14ac:dyDescent="0.2">
      <c r="A3130" t="s">
        <v>681</v>
      </c>
      <c r="B3130" t="str">
        <f>VLOOKUP(Table16[[#This Row],[Metabolite ID]],Table18[],2,FALSE)</f>
        <v>X - 24348</v>
      </c>
      <c r="C3130" t="s">
        <v>1123</v>
      </c>
      <c r="D3130">
        <v>599</v>
      </c>
      <c r="E3130">
        <v>4.2423544819745924E-2</v>
      </c>
      <c r="F3130">
        <v>0.147256499210622</v>
      </c>
      <c r="G3130">
        <v>0.77337565168149158</v>
      </c>
      <c r="H3130" t="b">
        <v>0</v>
      </c>
      <c r="I3130" t="b">
        <v>0</v>
      </c>
      <c r="J3130" t="b">
        <v>0</v>
      </c>
    </row>
    <row r="3131" spans="1:10" x14ac:dyDescent="0.2">
      <c r="A3131" t="s">
        <v>549</v>
      </c>
      <c r="B3131" t="str">
        <f>VLOOKUP(Table16[[#This Row],[Metabolite ID]],Table18[],2,FALSE)</f>
        <v>X - 22162</v>
      </c>
      <c r="C3131" t="s">
        <v>1116</v>
      </c>
      <c r="D3131">
        <v>599</v>
      </c>
      <c r="E3131">
        <v>-8.140026522981425E-2</v>
      </c>
      <c r="F3131">
        <v>4.7879006115442588E-2</v>
      </c>
      <c r="G3131" s="6">
        <v>8.9107533745020118E-2</v>
      </c>
      <c r="H3131" t="b">
        <v>0</v>
      </c>
      <c r="I3131" t="b">
        <v>0</v>
      </c>
      <c r="J3131" t="b">
        <v>0</v>
      </c>
    </row>
    <row r="3132" spans="1:10" hidden="1" x14ac:dyDescent="0.2">
      <c r="A3132" t="s">
        <v>549</v>
      </c>
      <c r="B3132" t="str">
        <f>VLOOKUP(Table16[[#This Row],[Metabolite ID]],Table18[],2,FALSE)</f>
        <v>X - 22162</v>
      </c>
      <c r="C3132" t="s">
        <v>1117</v>
      </c>
      <c r="D3132">
        <v>599</v>
      </c>
      <c r="E3132">
        <v>-8.140026522981425E-2</v>
      </c>
      <c r="F3132">
        <v>4.7879006115442588E-2</v>
      </c>
      <c r="G3132">
        <v>8.9107533745020118E-2</v>
      </c>
      <c r="H3132" t="b">
        <v>0</v>
      </c>
      <c r="I3132" t="b">
        <v>0</v>
      </c>
      <c r="J3132" t="b">
        <v>0</v>
      </c>
    </row>
    <row r="3133" spans="1:10" hidden="1" x14ac:dyDescent="0.2">
      <c r="A3133" t="s">
        <v>549</v>
      </c>
      <c r="B3133" t="str">
        <f>VLOOKUP(Table16[[#This Row],[Metabolite ID]],Table18[],2,FALSE)</f>
        <v>X - 22162</v>
      </c>
      <c r="C3133" t="s">
        <v>1118</v>
      </c>
      <c r="D3133">
        <v>599</v>
      </c>
      <c r="E3133">
        <v>-8.1235368636243754E-2</v>
      </c>
      <c r="F3133">
        <v>4.8313810078065275E-2</v>
      </c>
      <c r="G3133">
        <v>9.2683122759780912E-2</v>
      </c>
      <c r="H3133" t="b">
        <v>0</v>
      </c>
      <c r="I3133" t="b">
        <v>0</v>
      </c>
      <c r="J3133" t="b">
        <v>0</v>
      </c>
    </row>
    <row r="3134" spans="1:10" hidden="1" x14ac:dyDescent="0.2">
      <c r="A3134" t="s">
        <v>549</v>
      </c>
      <c r="B3134" t="str">
        <f>VLOOKUP(Table16[[#This Row],[Metabolite ID]],Table18[],2,FALSE)</f>
        <v>X - 22162</v>
      </c>
      <c r="C3134" t="s">
        <v>1119</v>
      </c>
      <c r="D3134">
        <v>599</v>
      </c>
      <c r="E3134">
        <v>-0.15381919770773639</v>
      </c>
      <c r="F3134">
        <v>7.5765581923782827E-2</v>
      </c>
      <c r="G3134">
        <v>4.23363301403391E-2</v>
      </c>
      <c r="H3134" t="b">
        <v>0</v>
      </c>
      <c r="I3134" t="b">
        <v>0</v>
      </c>
      <c r="J3134" t="b">
        <v>0</v>
      </c>
    </row>
    <row r="3135" spans="1:10" hidden="1" x14ac:dyDescent="0.2">
      <c r="A3135" t="s">
        <v>549</v>
      </c>
      <c r="B3135" t="str">
        <f>VLOOKUP(Table16[[#This Row],[Metabolite ID]],Table18[],2,FALSE)</f>
        <v>X - 22162</v>
      </c>
      <c r="C3135" t="s">
        <v>1120</v>
      </c>
      <c r="D3135">
        <v>599</v>
      </c>
      <c r="E3135">
        <v>-0.15823864728442341</v>
      </c>
      <c r="F3135">
        <v>8.0681775751095641E-2</v>
      </c>
      <c r="G3135">
        <v>4.9847678057515943E-2</v>
      </c>
      <c r="H3135" t="b">
        <v>0</v>
      </c>
      <c r="I3135" t="b">
        <v>0</v>
      </c>
      <c r="J3135" t="b">
        <v>0</v>
      </c>
    </row>
    <row r="3136" spans="1:10" hidden="1" x14ac:dyDescent="0.2">
      <c r="A3136" t="s">
        <v>549</v>
      </c>
      <c r="B3136" t="str">
        <f>VLOOKUP(Table16[[#This Row],[Metabolite ID]],Table18[],2,FALSE)</f>
        <v>X - 22162</v>
      </c>
      <c r="C3136" t="s">
        <v>1121</v>
      </c>
      <c r="D3136">
        <v>599</v>
      </c>
      <c r="E3136">
        <v>-0.32707688472958196</v>
      </c>
      <c r="F3136">
        <v>0.2824071785557421</v>
      </c>
      <c r="G3136">
        <v>0.24725503112068087</v>
      </c>
      <c r="H3136" t="b">
        <v>0</v>
      </c>
      <c r="I3136" t="b">
        <v>0</v>
      </c>
      <c r="J3136" t="b">
        <v>0</v>
      </c>
    </row>
    <row r="3137" spans="1:10" hidden="1" x14ac:dyDescent="0.2">
      <c r="A3137" t="s">
        <v>549</v>
      </c>
      <c r="B3137" t="str">
        <f>VLOOKUP(Table16[[#This Row],[Metabolite ID]],Table18[],2,FALSE)</f>
        <v>X - 22162</v>
      </c>
      <c r="C3137" t="s">
        <v>1122</v>
      </c>
      <c r="D3137">
        <v>599</v>
      </c>
      <c r="E3137">
        <v>-0.28665120855288961</v>
      </c>
      <c r="F3137">
        <v>0.19271390856207624</v>
      </c>
      <c r="G3137">
        <v>0.13742457805675151</v>
      </c>
      <c r="H3137" t="b">
        <v>0</v>
      </c>
      <c r="I3137" t="b">
        <v>0</v>
      </c>
      <c r="J3137" t="b">
        <v>0</v>
      </c>
    </row>
    <row r="3138" spans="1:10" hidden="1" x14ac:dyDescent="0.2">
      <c r="A3138" t="s">
        <v>549</v>
      </c>
      <c r="B3138" t="str">
        <f>VLOOKUP(Table16[[#This Row],[Metabolite ID]],Table18[],2,FALSE)</f>
        <v>X - 22162</v>
      </c>
      <c r="C3138" t="s">
        <v>1123</v>
      </c>
      <c r="D3138">
        <v>599</v>
      </c>
      <c r="E3138">
        <v>-1.1791050015868563E-2</v>
      </c>
      <c r="F3138">
        <v>0.13264147632426745</v>
      </c>
      <c r="G3138">
        <v>0.92919585232377999</v>
      </c>
      <c r="H3138" t="b">
        <v>0</v>
      </c>
      <c r="I3138" t="b">
        <v>0</v>
      </c>
      <c r="J3138" t="b">
        <v>0</v>
      </c>
    </row>
    <row r="3139" spans="1:10" x14ac:dyDescent="0.2">
      <c r="A3139" t="s">
        <v>784</v>
      </c>
      <c r="B3139" t="str">
        <f>VLOOKUP(Table16[[#This Row],[Metabolite ID]],Table18[],2,FALSE)</f>
        <v>Total lipids in large LDL</v>
      </c>
      <c r="C3139" t="s">
        <v>1116</v>
      </c>
      <c r="D3139">
        <v>599</v>
      </c>
      <c r="E3139">
        <v>5.864181502772791E-2</v>
      </c>
      <c r="F3139">
        <v>3.4495654618169731E-2</v>
      </c>
      <c r="G3139" s="6">
        <v>8.9135275978505846E-2</v>
      </c>
      <c r="H3139" t="b">
        <v>0</v>
      </c>
      <c r="I3139" t="b">
        <v>0</v>
      </c>
      <c r="J3139" t="b">
        <v>0</v>
      </c>
    </row>
    <row r="3140" spans="1:10" hidden="1" x14ac:dyDescent="0.2">
      <c r="A3140" t="s">
        <v>784</v>
      </c>
      <c r="B3140" t="str">
        <f>VLOOKUP(Table16[[#This Row],[Metabolite ID]],Table18[],2,FALSE)</f>
        <v>Total lipids in large LDL</v>
      </c>
      <c r="C3140" t="s">
        <v>1117</v>
      </c>
      <c r="D3140">
        <v>599</v>
      </c>
      <c r="E3140">
        <v>5.864181502772791E-2</v>
      </c>
      <c r="F3140">
        <v>2.1654719107863298E-2</v>
      </c>
      <c r="G3140">
        <v>6.7682151794175799E-3</v>
      </c>
      <c r="H3140" t="b">
        <v>0</v>
      </c>
      <c r="I3140" t="b">
        <v>0</v>
      </c>
      <c r="J3140" t="b">
        <v>0</v>
      </c>
    </row>
    <row r="3141" spans="1:10" hidden="1" x14ac:dyDescent="0.2">
      <c r="A3141" t="s">
        <v>784</v>
      </c>
      <c r="B3141" t="str">
        <f>VLOOKUP(Table16[[#This Row],[Metabolite ID]],Table18[],2,FALSE)</f>
        <v>Total lipids in large LDL</v>
      </c>
      <c r="C3141" t="s">
        <v>1118</v>
      </c>
      <c r="D3141">
        <v>599</v>
      </c>
      <c r="E3141">
        <v>5.9633360660784264E-2</v>
      </c>
      <c r="F3141">
        <v>2.2226278984841998E-2</v>
      </c>
      <c r="G3141">
        <v>7.2962495653977749E-3</v>
      </c>
      <c r="H3141" t="b">
        <v>0</v>
      </c>
      <c r="I3141" t="b">
        <v>0</v>
      </c>
      <c r="J3141" t="b">
        <v>0</v>
      </c>
    </row>
    <row r="3142" spans="1:10" hidden="1" x14ac:dyDescent="0.2">
      <c r="A3142" t="s">
        <v>784</v>
      </c>
      <c r="B3142" t="str">
        <f>VLOOKUP(Table16[[#This Row],[Metabolite ID]],Table18[],2,FALSE)</f>
        <v>Total lipids in large LDL</v>
      </c>
      <c r="C3142" t="s">
        <v>1119</v>
      </c>
      <c r="D3142">
        <v>599</v>
      </c>
      <c r="E3142">
        <v>0.10057118644067796</v>
      </c>
      <c r="F3142">
        <v>3.3830861936596582E-2</v>
      </c>
      <c r="G3142">
        <v>2.9513076930219842E-3</v>
      </c>
      <c r="H3142" t="b">
        <v>0</v>
      </c>
      <c r="I3142" t="b">
        <v>0</v>
      </c>
      <c r="J3142" t="b">
        <v>0</v>
      </c>
    </row>
    <row r="3143" spans="1:10" hidden="1" x14ac:dyDescent="0.2">
      <c r="A3143" t="s">
        <v>784</v>
      </c>
      <c r="B3143" t="str">
        <f>VLOOKUP(Table16[[#This Row],[Metabolite ID]],Table18[],2,FALSE)</f>
        <v>Total lipids in large LDL</v>
      </c>
      <c r="C3143" t="s">
        <v>1120</v>
      </c>
      <c r="D3143">
        <v>599</v>
      </c>
      <c r="E3143">
        <v>8.3443286484199755E-2</v>
      </c>
      <c r="F3143">
        <v>3.9019882794718685E-2</v>
      </c>
      <c r="G3143">
        <v>3.2477706911469076E-2</v>
      </c>
      <c r="H3143" t="b">
        <v>0</v>
      </c>
      <c r="I3143" t="b">
        <v>0</v>
      </c>
      <c r="J3143" t="b">
        <v>0</v>
      </c>
    </row>
    <row r="3144" spans="1:10" hidden="1" x14ac:dyDescent="0.2">
      <c r="A3144" t="s">
        <v>784</v>
      </c>
      <c r="B3144" t="str">
        <f>VLOOKUP(Table16[[#This Row],[Metabolite ID]],Table18[],2,FALSE)</f>
        <v>Total lipids in large LDL</v>
      </c>
      <c r="C3144" t="s">
        <v>1121</v>
      </c>
      <c r="D3144">
        <v>599</v>
      </c>
      <c r="E3144">
        <v>0.14448368072065598</v>
      </c>
      <c r="F3144">
        <v>0.12997923436551681</v>
      </c>
      <c r="G3144">
        <v>0.26676096527358123</v>
      </c>
      <c r="H3144" t="b">
        <v>0</v>
      </c>
      <c r="I3144" t="b">
        <v>0</v>
      </c>
      <c r="J3144" t="b">
        <v>0</v>
      </c>
    </row>
    <row r="3145" spans="1:10" hidden="1" x14ac:dyDescent="0.2">
      <c r="A3145" t="s">
        <v>784</v>
      </c>
      <c r="B3145" t="str">
        <f>VLOOKUP(Table16[[#This Row],[Metabolite ID]],Table18[],2,FALSE)</f>
        <v>Total lipids in large LDL</v>
      </c>
      <c r="C3145" t="s">
        <v>1122</v>
      </c>
      <c r="D3145">
        <v>599</v>
      </c>
      <c r="E3145">
        <v>0.12364890044305632</v>
      </c>
      <c r="F3145">
        <v>8.3937567155683346E-2</v>
      </c>
      <c r="G3145">
        <v>0.14124870727272262</v>
      </c>
      <c r="H3145" t="b">
        <v>0</v>
      </c>
      <c r="I3145" t="b">
        <v>0</v>
      </c>
      <c r="J3145" t="b">
        <v>0</v>
      </c>
    </row>
    <row r="3146" spans="1:10" hidden="1" x14ac:dyDescent="0.2">
      <c r="A3146" t="s">
        <v>784</v>
      </c>
      <c r="B3146" t="str">
        <f>VLOOKUP(Table16[[#This Row],[Metabolite ID]],Table18[],2,FALSE)</f>
        <v>Total lipids in large LDL</v>
      </c>
      <c r="C3146" t="s">
        <v>1123</v>
      </c>
      <c r="D3146">
        <v>599</v>
      </c>
      <c r="E3146">
        <v>-0.10810390964329064</v>
      </c>
      <c r="F3146">
        <v>9.5384901747345791E-2</v>
      </c>
      <c r="G3146">
        <v>0.25752473046143542</v>
      </c>
      <c r="H3146" t="b">
        <v>0</v>
      </c>
      <c r="I3146" t="b">
        <v>0</v>
      </c>
      <c r="J3146" t="b">
        <v>0</v>
      </c>
    </row>
    <row r="3147" spans="1:10" x14ac:dyDescent="0.2">
      <c r="A3147" t="s">
        <v>423</v>
      </c>
      <c r="B3147" t="str">
        <f>VLOOKUP(Table16[[#This Row],[Metabolite ID]],Table18[],2,FALSE)</f>
        <v>X - 12847</v>
      </c>
      <c r="C3147" t="s">
        <v>1116</v>
      </c>
      <c r="D3147">
        <v>599</v>
      </c>
      <c r="E3147">
        <v>-8.6705203767101779E-2</v>
      </c>
      <c r="F3147">
        <v>5.1010806849694897E-2</v>
      </c>
      <c r="G3147" s="6">
        <v>8.9179491636868308E-2</v>
      </c>
      <c r="H3147" t="b">
        <v>0</v>
      </c>
      <c r="I3147" t="b">
        <v>0</v>
      </c>
      <c r="J3147" t="b">
        <v>0</v>
      </c>
    </row>
    <row r="3148" spans="1:10" hidden="1" x14ac:dyDescent="0.2">
      <c r="A3148" t="s">
        <v>423</v>
      </c>
      <c r="B3148" t="str">
        <f>VLOOKUP(Table16[[#This Row],[Metabolite ID]],Table18[],2,FALSE)</f>
        <v>X - 12847</v>
      </c>
      <c r="C3148" t="s">
        <v>1117</v>
      </c>
      <c r="D3148">
        <v>599</v>
      </c>
      <c r="E3148">
        <v>-8.6705203767101779E-2</v>
      </c>
      <c r="F3148">
        <v>4.8612848476027287E-2</v>
      </c>
      <c r="G3148">
        <v>7.4490936067133182E-2</v>
      </c>
      <c r="H3148" t="b">
        <v>0</v>
      </c>
      <c r="I3148" t="b">
        <v>0</v>
      </c>
      <c r="J3148" t="b">
        <v>0</v>
      </c>
    </row>
    <row r="3149" spans="1:10" hidden="1" x14ac:dyDescent="0.2">
      <c r="A3149" t="s">
        <v>423</v>
      </c>
      <c r="B3149" t="str">
        <f>VLOOKUP(Table16[[#This Row],[Metabolite ID]],Table18[],2,FALSE)</f>
        <v>X - 12847</v>
      </c>
      <c r="C3149" t="s">
        <v>1118</v>
      </c>
      <c r="D3149">
        <v>599</v>
      </c>
      <c r="E3149">
        <v>-8.5720658523029222E-2</v>
      </c>
      <c r="F3149">
        <v>4.9117084048968661E-2</v>
      </c>
      <c r="G3149">
        <v>8.0944664268338587E-2</v>
      </c>
      <c r="H3149" t="b">
        <v>0</v>
      </c>
      <c r="I3149" t="b">
        <v>0</v>
      </c>
      <c r="J3149" t="b">
        <v>0</v>
      </c>
    </row>
    <row r="3150" spans="1:10" hidden="1" x14ac:dyDescent="0.2">
      <c r="A3150" t="s">
        <v>423</v>
      </c>
      <c r="B3150" t="str">
        <f>VLOOKUP(Table16[[#This Row],[Metabolite ID]],Table18[],2,FALSE)</f>
        <v>X - 12847</v>
      </c>
      <c r="C3150" t="s">
        <v>1119</v>
      </c>
      <c r="D3150">
        <v>599</v>
      </c>
      <c r="E3150">
        <v>-9.2151176470588222E-2</v>
      </c>
      <c r="F3150">
        <v>7.2763322242470896E-2</v>
      </c>
      <c r="G3150">
        <v>0.20535169005864584</v>
      </c>
      <c r="H3150" t="b">
        <v>0</v>
      </c>
      <c r="I3150" t="b">
        <v>0</v>
      </c>
      <c r="J3150" t="b">
        <v>0</v>
      </c>
    </row>
    <row r="3151" spans="1:10" hidden="1" x14ac:dyDescent="0.2">
      <c r="A3151" t="s">
        <v>423</v>
      </c>
      <c r="B3151" t="str">
        <f>VLOOKUP(Table16[[#This Row],[Metabolite ID]],Table18[],2,FALSE)</f>
        <v>X - 12847</v>
      </c>
      <c r="C3151" t="s">
        <v>1120</v>
      </c>
      <c r="D3151">
        <v>599</v>
      </c>
      <c r="E3151">
        <v>-7.3919362549908468E-2</v>
      </c>
      <c r="F3151">
        <v>8.5005015241173459E-2</v>
      </c>
      <c r="G3151">
        <v>0.38452546062170312</v>
      </c>
      <c r="H3151" t="b">
        <v>0</v>
      </c>
      <c r="I3151" t="b">
        <v>0</v>
      </c>
      <c r="J3151" t="b">
        <v>0</v>
      </c>
    </row>
    <row r="3152" spans="1:10" hidden="1" x14ac:dyDescent="0.2">
      <c r="A3152" t="s">
        <v>423</v>
      </c>
      <c r="B3152" t="str">
        <f>VLOOKUP(Table16[[#This Row],[Metabolite ID]],Table18[],2,FALSE)</f>
        <v>X - 12847</v>
      </c>
      <c r="C3152" t="s">
        <v>1121</v>
      </c>
      <c r="D3152">
        <v>599</v>
      </c>
      <c r="E3152">
        <v>0.19507160286847647</v>
      </c>
      <c r="F3152">
        <v>0.29261732149115466</v>
      </c>
      <c r="G3152">
        <v>0.50525662611446875</v>
      </c>
      <c r="H3152" t="b">
        <v>0</v>
      </c>
      <c r="I3152" t="b">
        <v>0</v>
      </c>
      <c r="J3152" t="b">
        <v>0</v>
      </c>
    </row>
    <row r="3153" spans="1:10" hidden="1" x14ac:dyDescent="0.2">
      <c r="A3153" t="s">
        <v>423</v>
      </c>
      <c r="B3153" t="str">
        <f>VLOOKUP(Table16[[#This Row],[Metabolite ID]],Table18[],2,FALSE)</f>
        <v>X - 12847</v>
      </c>
      <c r="C3153" t="s">
        <v>1122</v>
      </c>
      <c r="D3153">
        <v>599</v>
      </c>
      <c r="E3153">
        <v>3.6692291514482278E-2</v>
      </c>
      <c r="F3153">
        <v>0.18382414188182034</v>
      </c>
      <c r="G3153">
        <v>0.84185705725027904</v>
      </c>
      <c r="H3153" t="b">
        <v>0</v>
      </c>
      <c r="I3153" t="b">
        <v>0</v>
      </c>
      <c r="J3153" t="b">
        <v>0</v>
      </c>
    </row>
    <row r="3154" spans="1:10" hidden="1" x14ac:dyDescent="0.2">
      <c r="A3154" t="s">
        <v>423</v>
      </c>
      <c r="B3154" t="str">
        <f>VLOOKUP(Table16[[#This Row],[Metabolite ID]],Table18[],2,FALSE)</f>
        <v>X - 12847</v>
      </c>
      <c r="C3154" t="s">
        <v>1123</v>
      </c>
      <c r="D3154">
        <v>599</v>
      </c>
      <c r="E3154">
        <v>0.10994526976095363</v>
      </c>
      <c r="F3154">
        <v>0.14117710837867248</v>
      </c>
      <c r="G3154">
        <v>0.43642055288217485</v>
      </c>
      <c r="H3154" t="b">
        <v>0</v>
      </c>
      <c r="I3154" t="b">
        <v>0</v>
      </c>
      <c r="J3154" t="b">
        <v>0</v>
      </c>
    </row>
    <row r="3155" spans="1:10" x14ac:dyDescent="0.2">
      <c r="A3155" t="s">
        <v>115</v>
      </c>
      <c r="B3155" t="str">
        <f>VLOOKUP(Table16[[#This Row],[Metabolite ID]],Table18[],2,FALSE)</f>
        <v>gamma-glutamylhistidine</v>
      </c>
      <c r="C3155" t="s">
        <v>1116</v>
      </c>
      <c r="D3155">
        <v>599</v>
      </c>
      <c r="E3155">
        <v>-8.2549740899894392E-2</v>
      </c>
      <c r="F3155">
        <v>4.873167272329941E-2</v>
      </c>
      <c r="G3155" s="6">
        <v>9.0271961680976703E-2</v>
      </c>
      <c r="H3155" t="b">
        <v>0</v>
      </c>
      <c r="I3155" t="b">
        <v>0</v>
      </c>
      <c r="J3155" t="b">
        <v>0</v>
      </c>
    </row>
    <row r="3156" spans="1:10" hidden="1" x14ac:dyDescent="0.2">
      <c r="A3156" t="s">
        <v>115</v>
      </c>
      <c r="B3156" t="str">
        <f>VLOOKUP(Table16[[#This Row],[Metabolite ID]],Table18[],2,FALSE)</f>
        <v>gamma-glutamylhistidine</v>
      </c>
      <c r="C3156" t="s">
        <v>1117</v>
      </c>
      <c r="D3156">
        <v>599</v>
      </c>
      <c r="E3156">
        <v>-8.2549740899894392E-2</v>
      </c>
      <c r="F3156">
        <v>4.7974644080675984E-2</v>
      </c>
      <c r="G3156">
        <v>8.5306143664444764E-2</v>
      </c>
      <c r="H3156" t="b">
        <v>0</v>
      </c>
      <c r="I3156" t="b">
        <v>0</v>
      </c>
      <c r="J3156" t="b">
        <v>0</v>
      </c>
    </row>
    <row r="3157" spans="1:10" hidden="1" x14ac:dyDescent="0.2">
      <c r="A3157" t="s">
        <v>115</v>
      </c>
      <c r="B3157" t="str">
        <f>VLOOKUP(Table16[[#This Row],[Metabolite ID]],Table18[],2,FALSE)</f>
        <v>gamma-glutamylhistidine</v>
      </c>
      <c r="C3157" t="s">
        <v>1118</v>
      </c>
      <c r="D3157">
        <v>599</v>
      </c>
      <c r="E3157">
        <v>-8.2367066705509029E-2</v>
      </c>
      <c r="F3157">
        <v>4.8436812407699231E-2</v>
      </c>
      <c r="G3157">
        <v>8.9035879628685935E-2</v>
      </c>
      <c r="H3157" t="b">
        <v>0</v>
      </c>
      <c r="I3157" t="b">
        <v>0</v>
      </c>
      <c r="J3157" t="b">
        <v>0</v>
      </c>
    </row>
    <row r="3158" spans="1:10" hidden="1" x14ac:dyDescent="0.2">
      <c r="A3158" t="s">
        <v>115</v>
      </c>
      <c r="B3158" t="str">
        <f>VLOOKUP(Table16[[#This Row],[Metabolite ID]],Table18[],2,FALSE)</f>
        <v>gamma-glutamylhistidine</v>
      </c>
      <c r="C3158" t="s">
        <v>1119</v>
      </c>
      <c r="D3158">
        <v>599</v>
      </c>
      <c r="E3158">
        <v>-0.1907135593220339</v>
      </c>
      <c r="F3158">
        <v>7.0709895246203427E-2</v>
      </c>
      <c r="G3158">
        <v>6.9940615283872873E-3</v>
      </c>
      <c r="H3158" t="b">
        <v>0</v>
      </c>
      <c r="I3158" t="b">
        <v>0</v>
      </c>
      <c r="J3158" t="b">
        <v>0</v>
      </c>
    </row>
    <row r="3159" spans="1:10" hidden="1" x14ac:dyDescent="0.2">
      <c r="A3159" t="s">
        <v>115</v>
      </c>
      <c r="B3159" t="str">
        <f>VLOOKUP(Table16[[#This Row],[Metabolite ID]],Table18[],2,FALSE)</f>
        <v>gamma-glutamylhistidine</v>
      </c>
      <c r="C3159" t="s">
        <v>1120</v>
      </c>
      <c r="D3159">
        <v>599</v>
      </c>
      <c r="E3159">
        <v>-5.6637078262653816E-2</v>
      </c>
      <c r="F3159">
        <v>8.2960794474332911E-2</v>
      </c>
      <c r="G3159">
        <v>0.49479838097871448</v>
      </c>
      <c r="H3159" t="b">
        <v>0</v>
      </c>
      <c r="I3159" t="b">
        <v>0</v>
      </c>
      <c r="J3159" t="b">
        <v>0</v>
      </c>
    </row>
    <row r="3160" spans="1:10" hidden="1" x14ac:dyDescent="0.2">
      <c r="A3160" t="s">
        <v>115</v>
      </c>
      <c r="B3160" t="str">
        <f>VLOOKUP(Table16[[#This Row],[Metabolite ID]],Table18[],2,FALSE)</f>
        <v>gamma-glutamylhistidine</v>
      </c>
      <c r="C3160" t="s">
        <v>1121</v>
      </c>
      <c r="D3160">
        <v>599</v>
      </c>
      <c r="E3160">
        <v>-0.36537447575332571</v>
      </c>
      <c r="F3160">
        <v>0.27139423652782307</v>
      </c>
      <c r="G3160">
        <v>0.17872013228820119</v>
      </c>
      <c r="H3160" t="b">
        <v>0</v>
      </c>
      <c r="I3160" t="b">
        <v>0</v>
      </c>
      <c r="J3160" t="b">
        <v>0</v>
      </c>
    </row>
    <row r="3161" spans="1:10" hidden="1" x14ac:dyDescent="0.2">
      <c r="A3161" t="s">
        <v>115</v>
      </c>
      <c r="B3161" t="str">
        <f>VLOOKUP(Table16[[#This Row],[Metabolite ID]],Table18[],2,FALSE)</f>
        <v>gamma-glutamylhistidine</v>
      </c>
      <c r="C3161" t="s">
        <v>1122</v>
      </c>
      <c r="D3161">
        <v>599</v>
      </c>
      <c r="E3161">
        <v>-0.10030436670897735</v>
      </c>
      <c r="F3161">
        <v>0.18652742378691139</v>
      </c>
      <c r="G3161">
        <v>0.59095251018728667</v>
      </c>
      <c r="H3161" t="b">
        <v>0</v>
      </c>
      <c r="I3161" t="b">
        <v>0</v>
      </c>
      <c r="J3161" t="b">
        <v>0</v>
      </c>
    </row>
    <row r="3162" spans="1:10" hidden="1" x14ac:dyDescent="0.2">
      <c r="A3162" t="s">
        <v>115</v>
      </c>
      <c r="B3162" t="str">
        <f>VLOOKUP(Table16[[#This Row],[Metabolite ID]],Table18[],2,FALSE)</f>
        <v>gamma-glutamylhistidine</v>
      </c>
      <c r="C3162" t="s">
        <v>1123</v>
      </c>
      <c r="D3162">
        <v>599</v>
      </c>
      <c r="E3162">
        <v>5.0581890426696453E-2</v>
      </c>
      <c r="F3162">
        <v>0.13497435759538515</v>
      </c>
      <c r="G3162">
        <v>0.70797810905127867</v>
      </c>
      <c r="H3162" t="b">
        <v>0</v>
      </c>
      <c r="I3162" t="b">
        <v>0</v>
      </c>
      <c r="J3162" t="b">
        <v>0</v>
      </c>
    </row>
    <row r="3163" spans="1:10" x14ac:dyDescent="0.2">
      <c r="A3163" t="s">
        <v>664</v>
      </c>
      <c r="B3163" t="str">
        <f>VLOOKUP(Table16[[#This Row],[Metabolite ID]],Table18[],2,FALSE)</f>
        <v>1-palmitoyl-2-docosahexaenoyl-GPE (16:0/22:6)*</v>
      </c>
      <c r="C3163" t="s">
        <v>1116</v>
      </c>
      <c r="D3163">
        <v>599</v>
      </c>
      <c r="E3163">
        <v>8.4471170614955862E-2</v>
      </c>
      <c r="F3163">
        <v>5.0340970562671304E-2</v>
      </c>
      <c r="G3163" s="6">
        <v>9.335089165420779E-2</v>
      </c>
      <c r="H3163" t="b">
        <v>0</v>
      </c>
      <c r="I3163" t="b">
        <v>0</v>
      </c>
      <c r="J3163" t="b">
        <v>0</v>
      </c>
    </row>
    <row r="3164" spans="1:10" hidden="1" x14ac:dyDescent="0.2">
      <c r="A3164" t="s">
        <v>664</v>
      </c>
      <c r="B3164" t="str">
        <f>VLOOKUP(Table16[[#This Row],[Metabolite ID]],Table18[],2,FALSE)</f>
        <v>1-palmitoyl-2-docosahexaenoyl-GPE (16:0/22:6)*</v>
      </c>
      <c r="C3164" t="s">
        <v>1117</v>
      </c>
      <c r="D3164">
        <v>599</v>
      </c>
      <c r="E3164">
        <v>8.4471170614955862E-2</v>
      </c>
      <c r="F3164">
        <v>4.7671494835225953E-2</v>
      </c>
      <c r="G3164">
        <v>7.6404022887027911E-2</v>
      </c>
      <c r="H3164" t="b">
        <v>0</v>
      </c>
      <c r="I3164" t="b">
        <v>0</v>
      </c>
      <c r="J3164" t="b">
        <v>0</v>
      </c>
    </row>
    <row r="3165" spans="1:10" hidden="1" x14ac:dyDescent="0.2">
      <c r="A3165" t="s">
        <v>664</v>
      </c>
      <c r="B3165" t="str">
        <f>VLOOKUP(Table16[[#This Row],[Metabolite ID]],Table18[],2,FALSE)</f>
        <v>1-palmitoyl-2-docosahexaenoyl-GPE (16:0/22:6)*</v>
      </c>
      <c r="C3165" t="s">
        <v>1118</v>
      </c>
      <c r="D3165">
        <v>599</v>
      </c>
      <c r="E3165">
        <v>8.5944015323232037E-2</v>
      </c>
      <c r="F3165">
        <v>4.8168970486601549E-2</v>
      </c>
      <c r="G3165">
        <v>7.4388008649069678E-2</v>
      </c>
      <c r="H3165" t="b">
        <v>0</v>
      </c>
      <c r="I3165" t="b">
        <v>0</v>
      </c>
      <c r="J3165" t="b">
        <v>0</v>
      </c>
    </row>
    <row r="3166" spans="1:10" hidden="1" x14ac:dyDescent="0.2">
      <c r="A3166" t="s">
        <v>664</v>
      </c>
      <c r="B3166" t="str">
        <f>VLOOKUP(Table16[[#This Row],[Metabolite ID]],Table18[],2,FALSE)</f>
        <v>1-palmitoyl-2-docosahexaenoyl-GPE (16:0/22:6)*</v>
      </c>
      <c r="C3166" t="s">
        <v>1119</v>
      </c>
      <c r="D3166">
        <v>599</v>
      </c>
      <c r="E3166">
        <v>0.10471214953271028</v>
      </c>
      <c r="F3166">
        <v>7.2073057364815993E-2</v>
      </c>
      <c r="G3166">
        <v>0.14626229208518735</v>
      </c>
      <c r="H3166" t="b">
        <v>0</v>
      </c>
      <c r="I3166" t="b">
        <v>0</v>
      </c>
      <c r="J3166" t="b">
        <v>0</v>
      </c>
    </row>
    <row r="3167" spans="1:10" hidden="1" x14ac:dyDescent="0.2">
      <c r="A3167" t="s">
        <v>664</v>
      </c>
      <c r="B3167" t="str">
        <f>VLOOKUP(Table16[[#This Row],[Metabolite ID]],Table18[],2,FALSE)</f>
        <v>1-palmitoyl-2-docosahexaenoyl-GPE (16:0/22:6)*</v>
      </c>
      <c r="C3167" t="s">
        <v>1120</v>
      </c>
      <c r="D3167">
        <v>599</v>
      </c>
      <c r="E3167">
        <v>0.10833452795409937</v>
      </c>
      <c r="F3167">
        <v>8.3054960077085155E-2</v>
      </c>
      <c r="G3167">
        <v>0.19210692667247886</v>
      </c>
      <c r="H3167" t="b">
        <v>0</v>
      </c>
      <c r="I3167" t="b">
        <v>0</v>
      </c>
      <c r="J3167" t="b">
        <v>0</v>
      </c>
    </row>
    <row r="3168" spans="1:10" hidden="1" x14ac:dyDescent="0.2">
      <c r="A3168" t="s">
        <v>664</v>
      </c>
      <c r="B3168" t="str">
        <f>VLOOKUP(Table16[[#This Row],[Metabolite ID]],Table18[],2,FALSE)</f>
        <v>1-palmitoyl-2-docosahexaenoyl-GPE (16:0/22:6)*</v>
      </c>
      <c r="C3168" t="s">
        <v>1121</v>
      </c>
      <c r="D3168">
        <v>599</v>
      </c>
      <c r="E3168">
        <v>3.4205948339564252E-2</v>
      </c>
      <c r="F3168">
        <v>0.27899581382883121</v>
      </c>
      <c r="G3168">
        <v>0.90246203265537728</v>
      </c>
      <c r="H3168" t="b">
        <v>0</v>
      </c>
      <c r="I3168" t="b">
        <v>0</v>
      </c>
      <c r="J3168" t="b">
        <v>0</v>
      </c>
    </row>
    <row r="3169" spans="1:10" hidden="1" x14ac:dyDescent="0.2">
      <c r="A3169" t="s">
        <v>664</v>
      </c>
      <c r="B3169" t="str">
        <f>VLOOKUP(Table16[[#This Row],[Metabolite ID]],Table18[],2,FALSE)</f>
        <v>1-palmitoyl-2-docosahexaenoyl-GPE (16:0/22:6)*</v>
      </c>
      <c r="C3169" t="s">
        <v>1122</v>
      </c>
      <c r="D3169">
        <v>599</v>
      </c>
      <c r="E3169">
        <v>5.7617703292835998E-2</v>
      </c>
      <c r="F3169">
        <v>0.18960925117402985</v>
      </c>
      <c r="G3169">
        <v>0.76132805519368008</v>
      </c>
      <c r="H3169" t="b">
        <v>0</v>
      </c>
      <c r="I3169" t="b">
        <v>0</v>
      </c>
      <c r="J3169" t="b">
        <v>0</v>
      </c>
    </row>
    <row r="3170" spans="1:10" hidden="1" x14ac:dyDescent="0.2">
      <c r="A3170" t="s">
        <v>664</v>
      </c>
      <c r="B3170" t="str">
        <f>VLOOKUP(Table16[[#This Row],[Metabolite ID]],Table18[],2,FALSE)</f>
        <v>1-palmitoyl-2-docosahexaenoyl-GPE (16:0/22:6)*</v>
      </c>
      <c r="C3170" t="s">
        <v>1123</v>
      </c>
      <c r="D3170">
        <v>599</v>
      </c>
      <c r="E3170">
        <v>8.2646630050482728E-2</v>
      </c>
      <c r="F3170">
        <v>0.13957440733797952</v>
      </c>
      <c r="G3170">
        <v>0.55398562764328596</v>
      </c>
      <c r="H3170" t="b">
        <v>0</v>
      </c>
      <c r="I3170" t="b">
        <v>0</v>
      </c>
      <c r="J3170" t="b">
        <v>0</v>
      </c>
    </row>
    <row r="3171" spans="1:10" x14ac:dyDescent="0.2">
      <c r="A3171" t="s">
        <v>313</v>
      </c>
      <c r="B3171" t="str">
        <f>VLOOKUP(Table16[[#This Row],[Metabolite ID]],Table18[],2,FALSE)</f>
        <v>1-docosapentaenoyl-GPC (22:5n3)*</v>
      </c>
      <c r="C3171" t="s">
        <v>1116</v>
      </c>
      <c r="D3171">
        <v>599</v>
      </c>
      <c r="E3171">
        <v>-8.6458390220217285E-2</v>
      </c>
      <c r="F3171">
        <v>5.1588903284718331E-2</v>
      </c>
      <c r="G3171" s="6">
        <v>9.3755703755967743E-2</v>
      </c>
      <c r="H3171" t="b">
        <v>0</v>
      </c>
      <c r="I3171" t="b">
        <v>0</v>
      </c>
      <c r="J3171" t="b">
        <v>0</v>
      </c>
    </row>
    <row r="3172" spans="1:10" hidden="1" x14ac:dyDescent="0.2">
      <c r="A3172" t="s">
        <v>313</v>
      </c>
      <c r="B3172" t="str">
        <f>VLOOKUP(Table16[[#This Row],[Metabolite ID]],Table18[],2,FALSE)</f>
        <v>1-docosapentaenoyl-GPC (22:5n3)*</v>
      </c>
      <c r="C3172" t="s">
        <v>1117</v>
      </c>
      <c r="D3172">
        <v>599</v>
      </c>
      <c r="E3172">
        <v>-8.6458390220217285E-2</v>
      </c>
      <c r="F3172">
        <v>4.7771775335045036E-2</v>
      </c>
      <c r="G3172">
        <v>7.0323459270478547E-2</v>
      </c>
      <c r="H3172" t="b">
        <v>0</v>
      </c>
      <c r="I3172" t="b">
        <v>0</v>
      </c>
      <c r="J3172" t="b">
        <v>0</v>
      </c>
    </row>
    <row r="3173" spans="1:10" hidden="1" x14ac:dyDescent="0.2">
      <c r="A3173" t="s">
        <v>313</v>
      </c>
      <c r="B3173" t="str">
        <f>VLOOKUP(Table16[[#This Row],[Metabolite ID]],Table18[],2,FALSE)</f>
        <v>1-docosapentaenoyl-GPC (22:5n3)*</v>
      </c>
      <c r="C3173" t="s">
        <v>1118</v>
      </c>
      <c r="D3173">
        <v>599</v>
      </c>
      <c r="E3173">
        <v>-8.5768898103869284E-2</v>
      </c>
      <c r="F3173">
        <v>4.828974739475652E-2</v>
      </c>
      <c r="G3173">
        <v>7.5711393371146976E-2</v>
      </c>
      <c r="H3173" t="b">
        <v>0</v>
      </c>
      <c r="I3173" t="b">
        <v>0</v>
      </c>
      <c r="J3173" t="b">
        <v>0</v>
      </c>
    </row>
    <row r="3174" spans="1:10" hidden="1" x14ac:dyDescent="0.2">
      <c r="A3174" t="s">
        <v>313</v>
      </c>
      <c r="B3174" t="str">
        <f>VLOOKUP(Table16[[#This Row],[Metabolite ID]],Table18[],2,FALSE)</f>
        <v>1-docosapentaenoyl-GPC (22:5n3)*</v>
      </c>
      <c r="C3174" t="s">
        <v>1119</v>
      </c>
      <c r="D3174">
        <v>599</v>
      </c>
      <c r="E3174">
        <v>-9.9879047619047617E-2</v>
      </c>
      <c r="F3174">
        <v>7.5151892653089442E-2</v>
      </c>
      <c r="G3174">
        <v>0.18383838981164874</v>
      </c>
      <c r="H3174" t="b">
        <v>0</v>
      </c>
      <c r="I3174" t="b">
        <v>0</v>
      </c>
      <c r="J3174" t="b">
        <v>0</v>
      </c>
    </row>
    <row r="3175" spans="1:10" hidden="1" x14ac:dyDescent="0.2">
      <c r="A3175" t="s">
        <v>313</v>
      </c>
      <c r="B3175" t="str">
        <f>VLOOKUP(Table16[[#This Row],[Metabolite ID]],Table18[],2,FALSE)</f>
        <v>1-docosapentaenoyl-GPC (22:5n3)*</v>
      </c>
      <c r="C3175" t="s">
        <v>1120</v>
      </c>
      <c r="D3175">
        <v>599</v>
      </c>
      <c r="E3175">
        <v>-4.0307286738114921E-2</v>
      </c>
      <c r="F3175">
        <v>8.0907093745657674E-2</v>
      </c>
      <c r="G3175">
        <v>0.618348547314993</v>
      </c>
      <c r="H3175" t="b">
        <v>0</v>
      </c>
      <c r="I3175" t="b">
        <v>0</v>
      </c>
      <c r="J3175" t="b">
        <v>0</v>
      </c>
    </row>
    <row r="3176" spans="1:10" hidden="1" x14ac:dyDescent="0.2">
      <c r="A3176" t="s">
        <v>313</v>
      </c>
      <c r="B3176" t="str">
        <f>VLOOKUP(Table16[[#This Row],[Metabolite ID]],Table18[],2,FALSE)</f>
        <v>1-docosapentaenoyl-GPC (22:5n3)*</v>
      </c>
      <c r="C3176" t="s">
        <v>1121</v>
      </c>
      <c r="D3176">
        <v>599</v>
      </c>
      <c r="E3176">
        <v>-0.11477898678364262</v>
      </c>
      <c r="F3176">
        <v>0.28274361957228339</v>
      </c>
      <c r="G3176">
        <v>0.68492659447870141</v>
      </c>
      <c r="H3176" t="b">
        <v>0</v>
      </c>
      <c r="I3176" t="b">
        <v>0</v>
      </c>
      <c r="J3176" t="b">
        <v>0</v>
      </c>
    </row>
    <row r="3177" spans="1:10" hidden="1" x14ac:dyDescent="0.2">
      <c r="A3177" t="s">
        <v>313</v>
      </c>
      <c r="B3177" t="str">
        <f>VLOOKUP(Table16[[#This Row],[Metabolite ID]],Table18[],2,FALSE)</f>
        <v>1-docosapentaenoyl-GPC (22:5n3)*</v>
      </c>
      <c r="C3177" t="s">
        <v>1122</v>
      </c>
      <c r="D3177">
        <v>599</v>
      </c>
      <c r="E3177">
        <v>1.8876483587601633E-2</v>
      </c>
      <c r="F3177">
        <v>0.20077776175890594</v>
      </c>
      <c r="G3177">
        <v>0.92512729940138905</v>
      </c>
      <c r="H3177" t="b">
        <v>0</v>
      </c>
      <c r="I3177" t="b">
        <v>0</v>
      </c>
      <c r="J3177" t="b">
        <v>0</v>
      </c>
    </row>
    <row r="3178" spans="1:10" hidden="1" x14ac:dyDescent="0.2">
      <c r="A3178" t="s">
        <v>313</v>
      </c>
      <c r="B3178" t="str">
        <f>VLOOKUP(Table16[[#This Row],[Metabolite ID]],Table18[],2,FALSE)</f>
        <v>1-docosapentaenoyl-GPC (22:5n3)*</v>
      </c>
      <c r="C3178" t="s">
        <v>1123</v>
      </c>
      <c r="D3178">
        <v>599</v>
      </c>
      <c r="E3178">
        <v>1.9694455631785687E-3</v>
      </c>
      <c r="F3178">
        <v>0.14297574128874807</v>
      </c>
      <c r="G3178">
        <v>0.98901434227972884</v>
      </c>
      <c r="H3178" t="b">
        <v>0</v>
      </c>
      <c r="I3178" t="b">
        <v>0</v>
      </c>
      <c r="J3178" t="b">
        <v>0</v>
      </c>
    </row>
    <row r="3179" spans="1:10" x14ac:dyDescent="0.2">
      <c r="A3179" t="s">
        <v>23</v>
      </c>
      <c r="B3179" t="str">
        <f>VLOOKUP(Table16[[#This Row],[Metabolite ID]],Table18[],2,FALSE)</f>
        <v>cholesterol</v>
      </c>
      <c r="C3179" t="s">
        <v>1116</v>
      </c>
      <c r="D3179">
        <v>599</v>
      </c>
      <c r="E3179">
        <v>8.9705097141061146E-2</v>
      </c>
      <c r="F3179">
        <v>5.3541088205042324E-2</v>
      </c>
      <c r="G3179" s="6">
        <v>9.3847141890157582E-2</v>
      </c>
      <c r="H3179" t="b">
        <v>0</v>
      </c>
      <c r="I3179" t="b">
        <v>0</v>
      </c>
      <c r="J3179" t="b">
        <v>0</v>
      </c>
    </row>
    <row r="3180" spans="1:10" hidden="1" x14ac:dyDescent="0.2">
      <c r="A3180" t="s">
        <v>23</v>
      </c>
      <c r="B3180" t="str">
        <f>VLOOKUP(Table16[[#This Row],[Metabolite ID]],Table18[],2,FALSE)</f>
        <v>cholesterol</v>
      </c>
      <c r="C3180" t="s">
        <v>1117</v>
      </c>
      <c r="D3180">
        <v>599</v>
      </c>
      <c r="E3180">
        <v>8.9705097141061146E-2</v>
      </c>
      <c r="F3180">
        <v>4.7728797522200148E-2</v>
      </c>
      <c r="G3180">
        <v>6.0179619916597177E-2</v>
      </c>
      <c r="H3180" t="b">
        <v>0</v>
      </c>
      <c r="I3180" t="b">
        <v>0</v>
      </c>
      <c r="J3180" t="b">
        <v>0</v>
      </c>
    </row>
    <row r="3181" spans="1:10" hidden="1" x14ac:dyDescent="0.2">
      <c r="A3181" t="s">
        <v>23</v>
      </c>
      <c r="B3181" t="str">
        <f>VLOOKUP(Table16[[#This Row],[Metabolite ID]],Table18[],2,FALSE)</f>
        <v>cholesterol</v>
      </c>
      <c r="C3181" t="s">
        <v>1118</v>
      </c>
      <c r="D3181">
        <v>599</v>
      </c>
      <c r="E3181">
        <v>9.1266396500269423E-2</v>
      </c>
      <c r="F3181">
        <v>4.8301864094008738E-2</v>
      </c>
      <c r="G3181">
        <v>5.8824795442655863E-2</v>
      </c>
      <c r="H3181" t="b">
        <v>0</v>
      </c>
      <c r="I3181" t="b">
        <v>0</v>
      </c>
      <c r="J3181" t="b">
        <v>0</v>
      </c>
    </row>
    <row r="3182" spans="1:10" hidden="1" x14ac:dyDescent="0.2">
      <c r="A3182" t="s">
        <v>23</v>
      </c>
      <c r="B3182" t="str">
        <f>VLOOKUP(Table16[[#This Row],[Metabolite ID]],Table18[],2,FALSE)</f>
        <v>cholesterol</v>
      </c>
      <c r="C3182" t="s">
        <v>1119</v>
      </c>
      <c r="D3182">
        <v>599</v>
      </c>
      <c r="E3182">
        <v>0.11705586592178771</v>
      </c>
      <c r="F3182">
        <v>7.0034540557353836E-2</v>
      </c>
      <c r="G3182">
        <v>9.4642315906157487E-2</v>
      </c>
      <c r="H3182" t="b">
        <v>0</v>
      </c>
      <c r="I3182" t="b">
        <v>0</v>
      </c>
      <c r="J3182" t="b">
        <v>0</v>
      </c>
    </row>
    <row r="3183" spans="1:10" hidden="1" x14ac:dyDescent="0.2">
      <c r="A3183" t="s">
        <v>23</v>
      </c>
      <c r="B3183" t="str">
        <f>VLOOKUP(Table16[[#This Row],[Metabolite ID]],Table18[],2,FALSE)</f>
        <v>cholesterol</v>
      </c>
      <c r="C3183" t="s">
        <v>1120</v>
      </c>
      <c r="D3183">
        <v>599</v>
      </c>
      <c r="E3183">
        <v>4.2621876997890294E-2</v>
      </c>
      <c r="F3183">
        <v>8.2564056103447067E-2</v>
      </c>
      <c r="G3183">
        <v>0.60569518109833553</v>
      </c>
      <c r="H3183" t="b">
        <v>0</v>
      </c>
      <c r="I3183" t="b">
        <v>0</v>
      </c>
      <c r="J3183" t="b">
        <v>0</v>
      </c>
    </row>
    <row r="3184" spans="1:10" hidden="1" x14ac:dyDescent="0.2">
      <c r="A3184" t="s">
        <v>23</v>
      </c>
      <c r="B3184" t="str">
        <f>VLOOKUP(Table16[[#This Row],[Metabolite ID]],Table18[],2,FALSE)</f>
        <v>cholesterol</v>
      </c>
      <c r="C3184" t="s">
        <v>1121</v>
      </c>
      <c r="D3184">
        <v>599</v>
      </c>
      <c r="E3184">
        <v>0.18271815057908114</v>
      </c>
      <c r="F3184">
        <v>0.28383250045843533</v>
      </c>
      <c r="G3184">
        <v>0.51998213223337997</v>
      </c>
      <c r="H3184" t="b">
        <v>0</v>
      </c>
      <c r="I3184" t="b">
        <v>0</v>
      </c>
      <c r="J3184" t="b">
        <v>0</v>
      </c>
    </row>
    <row r="3185" spans="1:10" hidden="1" x14ac:dyDescent="0.2">
      <c r="A3185" t="s">
        <v>23</v>
      </c>
      <c r="B3185" t="str">
        <f>VLOOKUP(Table16[[#This Row],[Metabolite ID]],Table18[],2,FALSE)</f>
        <v>cholesterol</v>
      </c>
      <c r="C3185" t="s">
        <v>1122</v>
      </c>
      <c r="D3185">
        <v>599</v>
      </c>
      <c r="E3185">
        <v>6.2308430925514635E-2</v>
      </c>
      <c r="F3185">
        <v>0.15958989833948103</v>
      </c>
      <c r="G3185">
        <v>0.69635881803207833</v>
      </c>
      <c r="H3185" t="b">
        <v>0</v>
      </c>
      <c r="I3185" t="b">
        <v>0</v>
      </c>
      <c r="J3185" t="b">
        <v>0</v>
      </c>
    </row>
    <row r="3186" spans="1:10" hidden="1" x14ac:dyDescent="0.2">
      <c r="A3186" t="s">
        <v>23</v>
      </c>
      <c r="B3186" t="str">
        <f>VLOOKUP(Table16[[#This Row],[Metabolite ID]],Table18[],2,FALSE)</f>
        <v>cholesterol</v>
      </c>
      <c r="C3186" t="s">
        <v>1123</v>
      </c>
      <c r="D3186">
        <v>599</v>
      </c>
      <c r="E3186">
        <v>-3.2828032119097572E-2</v>
      </c>
      <c r="F3186">
        <v>0.14834770386750851</v>
      </c>
      <c r="G3186">
        <v>0.82494141694620138</v>
      </c>
      <c r="H3186" t="b">
        <v>0</v>
      </c>
      <c r="I3186" t="b">
        <v>0</v>
      </c>
      <c r="J3186" t="b">
        <v>0</v>
      </c>
    </row>
    <row r="3187" spans="1:10" x14ac:dyDescent="0.2">
      <c r="A3187" t="s">
        <v>495</v>
      </c>
      <c r="B3187" t="str">
        <f>VLOOKUP(Table16[[#This Row],[Metabolite ID]],Table18[],2,FALSE)</f>
        <v>X - 21607</v>
      </c>
      <c r="C3187" t="s">
        <v>1116</v>
      </c>
      <c r="D3187">
        <v>599</v>
      </c>
      <c r="E3187">
        <v>8.1549491003987853E-2</v>
      </c>
      <c r="F3187">
        <v>4.8795338781392E-2</v>
      </c>
      <c r="G3187" s="6">
        <v>9.4671170690956055E-2</v>
      </c>
      <c r="H3187" t="b">
        <v>0</v>
      </c>
      <c r="I3187" t="b">
        <v>0</v>
      </c>
      <c r="J3187" t="b">
        <v>0</v>
      </c>
    </row>
    <row r="3188" spans="1:10" hidden="1" x14ac:dyDescent="0.2">
      <c r="A3188" t="s">
        <v>495</v>
      </c>
      <c r="B3188" t="str">
        <f>VLOOKUP(Table16[[#This Row],[Metabolite ID]],Table18[],2,FALSE)</f>
        <v>X - 21607</v>
      </c>
      <c r="C3188" t="s">
        <v>1117</v>
      </c>
      <c r="D3188">
        <v>599</v>
      </c>
      <c r="E3188">
        <v>8.1549491003987853E-2</v>
      </c>
      <c r="F3188">
        <v>4.8795338781392E-2</v>
      </c>
      <c r="G3188">
        <v>9.4671170690956055E-2</v>
      </c>
      <c r="H3188" t="b">
        <v>0</v>
      </c>
      <c r="I3188" t="b">
        <v>0</v>
      </c>
      <c r="J3188" t="b">
        <v>0</v>
      </c>
    </row>
    <row r="3189" spans="1:10" hidden="1" x14ac:dyDescent="0.2">
      <c r="A3189" t="s">
        <v>495</v>
      </c>
      <c r="B3189" t="str">
        <f>VLOOKUP(Table16[[#This Row],[Metabolite ID]],Table18[],2,FALSE)</f>
        <v>X - 21607</v>
      </c>
      <c r="C3189" t="s">
        <v>1118</v>
      </c>
      <c r="D3189">
        <v>599</v>
      </c>
      <c r="E3189">
        <v>8.3177349684808985E-2</v>
      </c>
      <c r="F3189">
        <v>4.9248576954920985E-2</v>
      </c>
      <c r="G3189">
        <v>9.1233037560672511E-2</v>
      </c>
      <c r="H3189" t="b">
        <v>0</v>
      </c>
      <c r="I3189" t="b">
        <v>0</v>
      </c>
      <c r="J3189" t="b">
        <v>0</v>
      </c>
    </row>
    <row r="3190" spans="1:10" hidden="1" x14ac:dyDescent="0.2">
      <c r="A3190" t="s">
        <v>495</v>
      </c>
      <c r="B3190" t="str">
        <f>VLOOKUP(Table16[[#This Row],[Metabolite ID]],Table18[],2,FALSE)</f>
        <v>X - 21607</v>
      </c>
      <c r="C3190" t="s">
        <v>1119</v>
      </c>
      <c r="D3190">
        <v>599</v>
      </c>
      <c r="E3190">
        <v>5.1429611650485436E-2</v>
      </c>
      <c r="F3190">
        <v>7.4848343330437717E-2</v>
      </c>
      <c r="G3190">
        <v>0.49200864424136997</v>
      </c>
      <c r="H3190" t="b">
        <v>0</v>
      </c>
      <c r="I3190" t="b">
        <v>0</v>
      </c>
      <c r="J3190" t="b">
        <v>0</v>
      </c>
    </row>
    <row r="3191" spans="1:10" hidden="1" x14ac:dyDescent="0.2">
      <c r="A3191" t="s">
        <v>495</v>
      </c>
      <c r="B3191" t="str">
        <f>VLOOKUP(Table16[[#This Row],[Metabolite ID]],Table18[],2,FALSE)</f>
        <v>X - 21607</v>
      </c>
      <c r="C3191" t="s">
        <v>1120</v>
      </c>
      <c r="D3191">
        <v>599</v>
      </c>
      <c r="E3191">
        <v>0.12981781264009198</v>
      </c>
      <c r="F3191">
        <v>8.1898649176992827E-2</v>
      </c>
      <c r="G3191">
        <v>0.11294288379469146</v>
      </c>
      <c r="H3191" t="b">
        <v>0</v>
      </c>
      <c r="I3191" t="b">
        <v>0</v>
      </c>
      <c r="J3191" t="b">
        <v>0</v>
      </c>
    </row>
    <row r="3192" spans="1:10" hidden="1" x14ac:dyDescent="0.2">
      <c r="A3192" t="s">
        <v>495</v>
      </c>
      <c r="B3192" t="str">
        <f>VLOOKUP(Table16[[#This Row],[Metabolite ID]],Table18[],2,FALSE)</f>
        <v>X - 21607</v>
      </c>
      <c r="C3192" t="s">
        <v>1121</v>
      </c>
      <c r="D3192">
        <v>599</v>
      </c>
      <c r="E3192">
        <v>0.35042530774576441</v>
      </c>
      <c r="F3192">
        <v>0.26474997851573273</v>
      </c>
      <c r="G3192">
        <v>0.18613889686224067</v>
      </c>
      <c r="H3192" t="b">
        <v>0</v>
      </c>
      <c r="I3192" t="b">
        <v>0</v>
      </c>
      <c r="J3192" t="b">
        <v>0</v>
      </c>
    </row>
    <row r="3193" spans="1:10" hidden="1" x14ac:dyDescent="0.2">
      <c r="A3193" t="s">
        <v>495</v>
      </c>
      <c r="B3193" t="str">
        <f>VLOOKUP(Table16[[#This Row],[Metabolite ID]],Table18[],2,FALSE)</f>
        <v>X - 21607</v>
      </c>
      <c r="C3193" t="s">
        <v>1122</v>
      </c>
      <c r="D3193">
        <v>599</v>
      </c>
      <c r="E3193">
        <v>0.22829111272420377</v>
      </c>
      <c r="F3193">
        <v>0.1666611965195629</v>
      </c>
      <c r="G3193">
        <v>0.17126605845304452</v>
      </c>
      <c r="H3193" t="b">
        <v>0</v>
      </c>
      <c r="I3193" t="b">
        <v>0</v>
      </c>
      <c r="J3193" t="b">
        <v>0</v>
      </c>
    </row>
    <row r="3194" spans="1:10" hidden="1" x14ac:dyDescent="0.2">
      <c r="A3194" t="s">
        <v>495</v>
      </c>
      <c r="B3194" t="str">
        <f>VLOOKUP(Table16[[#This Row],[Metabolite ID]],Table18[],2,FALSE)</f>
        <v>X - 21607</v>
      </c>
      <c r="C3194" t="s">
        <v>1123</v>
      </c>
      <c r="D3194">
        <v>599</v>
      </c>
      <c r="E3194">
        <v>0.16104111029001281</v>
      </c>
      <c r="F3194">
        <v>0.13518323475771207</v>
      </c>
      <c r="G3194">
        <v>0.23401699949650917</v>
      </c>
      <c r="H3194" t="b">
        <v>0</v>
      </c>
      <c r="I3194" t="b">
        <v>0</v>
      </c>
      <c r="J3194" t="b">
        <v>0</v>
      </c>
    </row>
    <row r="3195" spans="1:10" x14ac:dyDescent="0.2">
      <c r="A3195" t="s">
        <v>107</v>
      </c>
      <c r="B3195" t="str">
        <f>VLOOKUP(Table16[[#This Row],[Metabolite ID]],Table18[],2,FALSE)</f>
        <v>3-phenylpropionate (hydrocinnamate)</v>
      </c>
      <c r="C3195" t="s">
        <v>1116</v>
      </c>
      <c r="D3195">
        <v>599</v>
      </c>
      <c r="E3195">
        <v>-8.0712589402189575E-2</v>
      </c>
      <c r="F3195">
        <v>4.8449716878769589E-2</v>
      </c>
      <c r="G3195" s="6">
        <v>9.5732486416089349E-2</v>
      </c>
      <c r="H3195" t="b">
        <v>0</v>
      </c>
      <c r="I3195" t="b">
        <v>0</v>
      </c>
      <c r="J3195" t="b">
        <v>0</v>
      </c>
    </row>
    <row r="3196" spans="1:10" hidden="1" x14ac:dyDescent="0.2">
      <c r="A3196" t="s">
        <v>107</v>
      </c>
      <c r="B3196" t="str">
        <f>VLOOKUP(Table16[[#This Row],[Metabolite ID]],Table18[],2,FALSE)</f>
        <v>3-phenylpropionate (hydrocinnamate)</v>
      </c>
      <c r="C3196" t="s">
        <v>1117</v>
      </c>
      <c r="D3196">
        <v>599</v>
      </c>
      <c r="E3196">
        <v>-8.0712589402189575E-2</v>
      </c>
      <c r="F3196">
        <v>4.8379308138290465E-2</v>
      </c>
      <c r="G3196">
        <v>9.5250488907269684E-2</v>
      </c>
      <c r="H3196" t="b">
        <v>0</v>
      </c>
      <c r="I3196" t="b">
        <v>0</v>
      </c>
      <c r="J3196" t="b">
        <v>0</v>
      </c>
    </row>
    <row r="3197" spans="1:10" hidden="1" x14ac:dyDescent="0.2">
      <c r="A3197" t="s">
        <v>107</v>
      </c>
      <c r="B3197" t="str">
        <f>VLOOKUP(Table16[[#This Row],[Metabolite ID]],Table18[],2,FALSE)</f>
        <v>3-phenylpropionate (hydrocinnamate)</v>
      </c>
      <c r="C3197" t="s">
        <v>1118</v>
      </c>
      <c r="D3197">
        <v>599</v>
      </c>
      <c r="E3197">
        <v>-7.9614277712325557E-2</v>
      </c>
      <c r="F3197">
        <v>4.8831452591576424E-2</v>
      </c>
      <c r="G3197">
        <v>0.10301924507582584</v>
      </c>
      <c r="H3197" t="b">
        <v>0</v>
      </c>
      <c r="I3197" t="b">
        <v>0</v>
      </c>
      <c r="J3197" t="b">
        <v>0</v>
      </c>
    </row>
    <row r="3198" spans="1:10" hidden="1" x14ac:dyDescent="0.2">
      <c r="A3198" t="s">
        <v>107</v>
      </c>
      <c r="B3198" t="str">
        <f>VLOOKUP(Table16[[#This Row],[Metabolite ID]],Table18[],2,FALSE)</f>
        <v>3-phenylpropionate (hydrocinnamate)</v>
      </c>
      <c r="C3198" t="s">
        <v>1119</v>
      </c>
      <c r="D3198">
        <v>599</v>
      </c>
      <c r="E3198">
        <v>-6.8188923076923078E-2</v>
      </c>
      <c r="F3198">
        <v>7.2226086743864826E-2</v>
      </c>
      <c r="G3198">
        <v>0.34511660680842549</v>
      </c>
      <c r="H3198" t="b">
        <v>0</v>
      </c>
      <c r="I3198" t="b">
        <v>0</v>
      </c>
      <c r="J3198" t="b">
        <v>0</v>
      </c>
    </row>
    <row r="3199" spans="1:10" hidden="1" x14ac:dyDescent="0.2">
      <c r="A3199" t="s">
        <v>107</v>
      </c>
      <c r="B3199" t="str">
        <f>VLOOKUP(Table16[[#This Row],[Metabolite ID]],Table18[],2,FALSE)</f>
        <v>3-phenylpropionate (hydrocinnamate)</v>
      </c>
      <c r="C3199" t="s">
        <v>1120</v>
      </c>
      <c r="D3199">
        <v>599</v>
      </c>
      <c r="E3199">
        <v>-4.4520085145694152E-2</v>
      </c>
      <c r="F3199">
        <v>7.7958498225897899E-2</v>
      </c>
      <c r="G3199">
        <v>0.56794936275215302</v>
      </c>
      <c r="H3199" t="b">
        <v>0</v>
      </c>
      <c r="I3199" t="b">
        <v>0</v>
      </c>
      <c r="J3199" t="b">
        <v>0</v>
      </c>
    </row>
    <row r="3200" spans="1:10" hidden="1" x14ac:dyDescent="0.2">
      <c r="A3200" t="s">
        <v>107</v>
      </c>
      <c r="B3200" t="str">
        <f>VLOOKUP(Table16[[#This Row],[Metabolite ID]],Table18[],2,FALSE)</f>
        <v>3-phenylpropionate (hydrocinnamate)</v>
      </c>
      <c r="C3200" t="s">
        <v>1121</v>
      </c>
      <c r="D3200">
        <v>599</v>
      </c>
      <c r="E3200">
        <v>-7.7344286120202277E-2</v>
      </c>
      <c r="F3200">
        <v>0.29023916667802607</v>
      </c>
      <c r="G3200">
        <v>0.7899578314337643</v>
      </c>
      <c r="H3200" t="b">
        <v>0</v>
      </c>
      <c r="I3200" t="b">
        <v>0</v>
      </c>
      <c r="J3200" t="b">
        <v>0</v>
      </c>
    </row>
    <row r="3201" spans="1:10" hidden="1" x14ac:dyDescent="0.2">
      <c r="A3201" t="s">
        <v>107</v>
      </c>
      <c r="B3201" t="str">
        <f>VLOOKUP(Table16[[#This Row],[Metabolite ID]],Table18[],2,FALSE)</f>
        <v>3-phenylpropionate (hydrocinnamate)</v>
      </c>
      <c r="C3201" t="s">
        <v>1122</v>
      </c>
      <c r="D3201">
        <v>599</v>
      </c>
      <c r="E3201">
        <v>-9.7292792783844284E-2</v>
      </c>
      <c r="F3201">
        <v>0.2240853151081004</v>
      </c>
      <c r="G3201">
        <v>0.66431618608528065</v>
      </c>
      <c r="H3201" t="b">
        <v>0</v>
      </c>
      <c r="I3201" t="b">
        <v>0</v>
      </c>
      <c r="J3201" t="b">
        <v>0</v>
      </c>
    </row>
    <row r="3202" spans="1:10" hidden="1" x14ac:dyDescent="0.2">
      <c r="A3202" t="s">
        <v>107</v>
      </c>
      <c r="B3202" t="str">
        <f>VLOOKUP(Table16[[#This Row],[Metabolite ID]],Table18[],2,FALSE)</f>
        <v>3-phenylpropionate (hydrocinnamate)</v>
      </c>
      <c r="C3202" t="s">
        <v>1123</v>
      </c>
      <c r="D3202">
        <v>599</v>
      </c>
      <c r="E3202">
        <v>5.5815185552289232E-2</v>
      </c>
      <c r="F3202">
        <v>0.13423688164682007</v>
      </c>
      <c r="G3202">
        <v>0.67770855370191163</v>
      </c>
      <c r="H3202" t="b">
        <v>0</v>
      </c>
      <c r="I3202" t="b">
        <v>0</v>
      </c>
      <c r="J3202" t="b">
        <v>0</v>
      </c>
    </row>
    <row r="3203" spans="1:10" x14ac:dyDescent="0.2">
      <c r="A3203" t="s">
        <v>406</v>
      </c>
      <c r="B3203" t="str">
        <f>VLOOKUP(Table16[[#This Row],[Metabolite ID]],Table18[],2,FALSE)</f>
        <v>5alpha-pregnan-3(alpha or beta),20beta-diol disulfate</v>
      </c>
      <c r="C3203" t="s">
        <v>1116</v>
      </c>
      <c r="D3203">
        <v>599</v>
      </c>
      <c r="E3203">
        <v>-9.6232756906982797E-2</v>
      </c>
      <c r="F3203">
        <v>5.7826439088524355E-2</v>
      </c>
      <c r="G3203" s="6">
        <v>9.6079388143386665E-2</v>
      </c>
      <c r="H3203" t="b">
        <v>0</v>
      </c>
      <c r="I3203" t="b">
        <v>0</v>
      </c>
      <c r="J3203" t="b">
        <v>0</v>
      </c>
    </row>
    <row r="3204" spans="1:10" hidden="1" x14ac:dyDescent="0.2">
      <c r="A3204" t="s">
        <v>406</v>
      </c>
      <c r="B3204" t="str">
        <f>VLOOKUP(Table16[[#This Row],[Metabolite ID]],Table18[],2,FALSE)</f>
        <v>5alpha-pregnan-3(alpha or beta),20beta-diol disulfate</v>
      </c>
      <c r="C3204" t="s">
        <v>1117</v>
      </c>
      <c r="D3204">
        <v>599</v>
      </c>
      <c r="E3204">
        <v>-9.6232756906982797E-2</v>
      </c>
      <c r="F3204">
        <v>5.7826439088524355E-2</v>
      </c>
      <c r="G3204">
        <v>9.6079388143386665E-2</v>
      </c>
      <c r="H3204" t="b">
        <v>0</v>
      </c>
      <c r="I3204" t="b">
        <v>0</v>
      </c>
      <c r="J3204" t="b">
        <v>0</v>
      </c>
    </row>
    <row r="3205" spans="1:10" hidden="1" x14ac:dyDescent="0.2">
      <c r="A3205" t="s">
        <v>406</v>
      </c>
      <c r="B3205" t="str">
        <f>VLOOKUP(Table16[[#This Row],[Metabolite ID]],Table18[],2,FALSE)</f>
        <v>5alpha-pregnan-3(alpha or beta),20beta-diol disulfate</v>
      </c>
      <c r="C3205" t="s">
        <v>1118</v>
      </c>
      <c r="D3205">
        <v>599</v>
      </c>
      <c r="E3205">
        <v>-9.6036299181605889E-2</v>
      </c>
      <c r="F3205">
        <v>5.8337650584696067E-2</v>
      </c>
      <c r="G3205">
        <v>9.9719559514455103E-2</v>
      </c>
      <c r="H3205" t="b">
        <v>0</v>
      </c>
      <c r="I3205" t="b">
        <v>0</v>
      </c>
      <c r="J3205" t="b">
        <v>0</v>
      </c>
    </row>
    <row r="3206" spans="1:10" hidden="1" x14ac:dyDescent="0.2">
      <c r="A3206" t="s">
        <v>406</v>
      </c>
      <c r="B3206" t="str">
        <f>VLOOKUP(Table16[[#This Row],[Metabolite ID]],Table18[],2,FALSE)</f>
        <v>5alpha-pregnan-3(alpha or beta),20beta-diol disulfate</v>
      </c>
      <c r="C3206" t="s">
        <v>1119</v>
      </c>
      <c r="D3206">
        <v>599</v>
      </c>
      <c r="E3206">
        <v>-0.1429074074074074</v>
      </c>
      <c r="F3206">
        <v>8.7860003165538103E-2</v>
      </c>
      <c r="G3206">
        <v>0.10383580416561618</v>
      </c>
      <c r="H3206" t="b">
        <v>0</v>
      </c>
      <c r="I3206" t="b">
        <v>0</v>
      </c>
      <c r="J3206" t="b">
        <v>0</v>
      </c>
    </row>
    <row r="3207" spans="1:10" hidden="1" x14ac:dyDescent="0.2">
      <c r="A3207" t="s">
        <v>406</v>
      </c>
      <c r="B3207" t="str">
        <f>VLOOKUP(Table16[[#This Row],[Metabolite ID]],Table18[],2,FALSE)</f>
        <v>5alpha-pregnan-3(alpha or beta),20beta-diol disulfate</v>
      </c>
      <c r="C3207" t="s">
        <v>1120</v>
      </c>
      <c r="D3207">
        <v>599</v>
      </c>
      <c r="E3207">
        <v>-0.17499288305255875</v>
      </c>
      <c r="F3207">
        <v>9.5400968185704163E-2</v>
      </c>
      <c r="G3207">
        <v>6.6611204860083553E-2</v>
      </c>
      <c r="H3207" t="b">
        <v>0</v>
      </c>
      <c r="I3207" t="b">
        <v>0</v>
      </c>
      <c r="J3207" t="b">
        <v>0</v>
      </c>
    </row>
    <row r="3208" spans="1:10" hidden="1" x14ac:dyDescent="0.2">
      <c r="A3208" t="s">
        <v>406</v>
      </c>
      <c r="B3208" t="str">
        <f>VLOOKUP(Table16[[#This Row],[Metabolite ID]],Table18[],2,FALSE)</f>
        <v>5alpha-pregnan-3(alpha or beta),20beta-diol disulfate</v>
      </c>
      <c r="C3208" t="s">
        <v>1121</v>
      </c>
      <c r="D3208">
        <v>599</v>
      </c>
      <c r="E3208">
        <v>-0.13319752723320288</v>
      </c>
      <c r="F3208">
        <v>0.32164476395477865</v>
      </c>
      <c r="G3208">
        <v>0.67893927431691981</v>
      </c>
      <c r="H3208" t="b">
        <v>0</v>
      </c>
      <c r="I3208" t="b">
        <v>0</v>
      </c>
      <c r="J3208" t="b">
        <v>0</v>
      </c>
    </row>
    <row r="3209" spans="1:10" hidden="1" x14ac:dyDescent="0.2">
      <c r="A3209" t="s">
        <v>406</v>
      </c>
      <c r="B3209" t="str">
        <f>VLOOKUP(Table16[[#This Row],[Metabolite ID]],Table18[],2,FALSE)</f>
        <v>5alpha-pregnan-3(alpha or beta),20beta-diol disulfate</v>
      </c>
      <c r="C3209" t="s">
        <v>1122</v>
      </c>
      <c r="D3209">
        <v>599</v>
      </c>
      <c r="E3209">
        <v>-0.23290500535741021</v>
      </c>
      <c r="F3209">
        <v>0.23237896156603408</v>
      </c>
      <c r="G3209">
        <v>0.31662161229948838</v>
      </c>
      <c r="H3209" t="b">
        <v>0</v>
      </c>
      <c r="I3209" t="b">
        <v>0</v>
      </c>
      <c r="J3209" t="b">
        <v>0</v>
      </c>
    </row>
    <row r="3210" spans="1:10" hidden="1" x14ac:dyDescent="0.2">
      <c r="A3210" t="s">
        <v>406</v>
      </c>
      <c r="B3210" t="str">
        <f>VLOOKUP(Table16[[#This Row],[Metabolite ID]],Table18[],2,FALSE)</f>
        <v>5alpha-pregnan-3(alpha or beta),20beta-diol disulfate</v>
      </c>
      <c r="C3210" t="s">
        <v>1123</v>
      </c>
      <c r="D3210">
        <v>599</v>
      </c>
      <c r="E3210">
        <v>2.2811635402008156E-2</v>
      </c>
      <c r="F3210">
        <v>0.16004755424076517</v>
      </c>
      <c r="G3210">
        <v>0.88670918971020329</v>
      </c>
      <c r="H3210" t="b">
        <v>0</v>
      </c>
      <c r="I3210" t="b">
        <v>0</v>
      </c>
      <c r="J3210" t="b">
        <v>0</v>
      </c>
    </row>
    <row r="3211" spans="1:10" x14ac:dyDescent="0.2">
      <c r="A3211" t="s">
        <v>168</v>
      </c>
      <c r="B3211" t="str">
        <f>VLOOKUP(Table16[[#This Row],[Metabolite ID]],Table18[],2,FALSE)</f>
        <v>adenosine 5'-monophosphate (AMP)</v>
      </c>
      <c r="C3211" t="s">
        <v>1116</v>
      </c>
      <c r="D3211">
        <v>599</v>
      </c>
      <c r="E3211">
        <v>8.1897392879195313E-2</v>
      </c>
      <c r="F3211">
        <v>4.9260684592800315E-2</v>
      </c>
      <c r="G3211" s="6">
        <v>9.6406443847136647E-2</v>
      </c>
      <c r="H3211" t="b">
        <v>0</v>
      </c>
      <c r="I3211" t="b">
        <v>0</v>
      </c>
      <c r="J3211" t="b">
        <v>0</v>
      </c>
    </row>
    <row r="3212" spans="1:10" hidden="1" x14ac:dyDescent="0.2">
      <c r="A3212" t="s">
        <v>168</v>
      </c>
      <c r="B3212" t="str">
        <f>VLOOKUP(Table16[[#This Row],[Metabolite ID]],Table18[],2,FALSE)</f>
        <v>adenosine 5'-monophosphate (AMP)</v>
      </c>
      <c r="C3212" t="s">
        <v>1117</v>
      </c>
      <c r="D3212">
        <v>599</v>
      </c>
      <c r="E3212">
        <v>8.1897392879195313E-2</v>
      </c>
      <c r="F3212">
        <v>4.7783748300090689E-2</v>
      </c>
      <c r="G3212">
        <v>8.6543915283629064E-2</v>
      </c>
      <c r="H3212" t="b">
        <v>0</v>
      </c>
      <c r="I3212" t="b">
        <v>0</v>
      </c>
      <c r="J3212" t="b">
        <v>0</v>
      </c>
    </row>
    <row r="3213" spans="1:10" hidden="1" x14ac:dyDescent="0.2">
      <c r="A3213" t="s">
        <v>168</v>
      </c>
      <c r="B3213" t="str">
        <f>VLOOKUP(Table16[[#This Row],[Metabolite ID]],Table18[],2,FALSE)</f>
        <v>adenosine 5'-monophosphate (AMP)</v>
      </c>
      <c r="C3213" t="s">
        <v>1118</v>
      </c>
      <c r="D3213">
        <v>599</v>
      </c>
      <c r="E3213">
        <v>8.3407337131847975E-2</v>
      </c>
      <c r="F3213">
        <v>4.825341092621481E-2</v>
      </c>
      <c r="G3213">
        <v>8.3893734520115282E-2</v>
      </c>
      <c r="H3213" t="b">
        <v>0</v>
      </c>
      <c r="I3213" t="b">
        <v>0</v>
      </c>
      <c r="J3213" t="b">
        <v>0</v>
      </c>
    </row>
    <row r="3214" spans="1:10" hidden="1" x14ac:dyDescent="0.2">
      <c r="A3214" t="s">
        <v>168</v>
      </c>
      <c r="B3214" t="str">
        <f>VLOOKUP(Table16[[#This Row],[Metabolite ID]],Table18[],2,FALSE)</f>
        <v>adenosine 5'-monophosphate (AMP)</v>
      </c>
      <c r="C3214" t="s">
        <v>1119</v>
      </c>
      <c r="D3214">
        <v>599</v>
      </c>
      <c r="E3214">
        <v>0.12006855895196505</v>
      </c>
      <c r="F3214">
        <v>7.2897968947256281E-2</v>
      </c>
      <c r="G3214">
        <v>9.9542245468391979E-2</v>
      </c>
      <c r="H3214" t="b">
        <v>0</v>
      </c>
      <c r="I3214" t="b">
        <v>0</v>
      </c>
      <c r="J3214" t="b">
        <v>0</v>
      </c>
    </row>
    <row r="3215" spans="1:10" hidden="1" x14ac:dyDescent="0.2">
      <c r="A3215" t="s">
        <v>168</v>
      </c>
      <c r="B3215" t="str">
        <f>VLOOKUP(Table16[[#This Row],[Metabolite ID]],Table18[],2,FALSE)</f>
        <v>adenosine 5'-monophosphate (AMP)</v>
      </c>
      <c r="C3215" t="s">
        <v>1120</v>
      </c>
      <c r="D3215">
        <v>599</v>
      </c>
      <c r="E3215">
        <v>5.6157579791020616E-2</v>
      </c>
      <c r="F3215">
        <v>8.0683705364579861E-2</v>
      </c>
      <c r="G3215">
        <v>0.48641547283019398</v>
      </c>
      <c r="H3215" t="b">
        <v>0</v>
      </c>
      <c r="I3215" t="b">
        <v>0</v>
      </c>
      <c r="J3215" t="b">
        <v>0</v>
      </c>
    </row>
    <row r="3216" spans="1:10" hidden="1" x14ac:dyDescent="0.2">
      <c r="A3216" t="s">
        <v>168</v>
      </c>
      <c r="B3216" t="str">
        <f>VLOOKUP(Table16[[#This Row],[Metabolite ID]],Table18[],2,FALSE)</f>
        <v>adenosine 5'-monophosphate (AMP)</v>
      </c>
      <c r="C3216" t="s">
        <v>1121</v>
      </c>
      <c r="D3216">
        <v>599</v>
      </c>
      <c r="E3216">
        <v>-1.5603006363473781E-3</v>
      </c>
      <c r="F3216">
        <v>0.26946773604916557</v>
      </c>
      <c r="G3216">
        <v>0.99538196115756139</v>
      </c>
      <c r="H3216" t="b">
        <v>0</v>
      </c>
      <c r="I3216" t="b">
        <v>0</v>
      </c>
      <c r="J3216" t="b">
        <v>0</v>
      </c>
    </row>
    <row r="3217" spans="1:10" hidden="1" x14ac:dyDescent="0.2">
      <c r="A3217" t="s">
        <v>168</v>
      </c>
      <c r="B3217" t="str">
        <f>VLOOKUP(Table16[[#This Row],[Metabolite ID]],Table18[],2,FALSE)</f>
        <v>adenosine 5'-monophosphate (AMP)</v>
      </c>
      <c r="C3217" t="s">
        <v>1122</v>
      </c>
      <c r="D3217">
        <v>599</v>
      </c>
      <c r="E3217">
        <v>4.2658870689556316E-2</v>
      </c>
      <c r="F3217">
        <v>0.1668004257334024</v>
      </c>
      <c r="G3217">
        <v>0.7982333943663098</v>
      </c>
      <c r="H3217" t="b">
        <v>0</v>
      </c>
      <c r="I3217" t="b">
        <v>0</v>
      </c>
      <c r="J3217" t="b">
        <v>0</v>
      </c>
    </row>
    <row r="3218" spans="1:10" hidden="1" x14ac:dyDescent="0.2">
      <c r="A3218" t="s">
        <v>168</v>
      </c>
      <c r="B3218" t="str">
        <f>VLOOKUP(Table16[[#This Row],[Metabolite ID]],Table18[],2,FALSE)</f>
        <v>adenosine 5'-monophosphate (AMP)</v>
      </c>
      <c r="C3218" t="s">
        <v>1123</v>
      </c>
      <c r="D3218">
        <v>599</v>
      </c>
      <c r="E3218">
        <v>-5.1976879453429214E-2</v>
      </c>
      <c r="F3218">
        <v>0.1364257738391268</v>
      </c>
      <c r="G3218">
        <v>0.70334607693120577</v>
      </c>
      <c r="H3218" t="b">
        <v>0</v>
      </c>
      <c r="I3218" t="b">
        <v>0</v>
      </c>
      <c r="J3218" t="b">
        <v>0</v>
      </c>
    </row>
    <row r="3219" spans="1:10" x14ac:dyDescent="0.2">
      <c r="A3219" t="s">
        <v>652</v>
      </c>
      <c r="B3219" t="str">
        <f>VLOOKUP(Table16[[#This Row],[Metabolite ID]],Table18[],2,FALSE)</f>
        <v>1-stearoyl-2-linoleoyl-GPE (18:0/18:2)*</v>
      </c>
      <c r="C3219" t="s">
        <v>1116</v>
      </c>
      <c r="D3219">
        <v>599</v>
      </c>
      <c r="E3219">
        <v>8.3258167118716822E-2</v>
      </c>
      <c r="F3219">
        <v>5.0268396410415549E-2</v>
      </c>
      <c r="G3219" s="6">
        <v>9.7666628707408817E-2</v>
      </c>
      <c r="H3219" t="b">
        <v>0</v>
      </c>
      <c r="I3219" t="b">
        <v>0</v>
      </c>
      <c r="J3219" t="b">
        <v>0</v>
      </c>
    </row>
    <row r="3220" spans="1:10" hidden="1" x14ac:dyDescent="0.2">
      <c r="A3220" t="s">
        <v>652</v>
      </c>
      <c r="B3220" t="str">
        <f>VLOOKUP(Table16[[#This Row],[Metabolite ID]],Table18[],2,FALSE)</f>
        <v>1-stearoyl-2-linoleoyl-GPE (18:0/18:2)*</v>
      </c>
      <c r="C3220" t="s">
        <v>1117</v>
      </c>
      <c r="D3220">
        <v>599</v>
      </c>
      <c r="E3220">
        <v>8.3258167118716822E-2</v>
      </c>
      <c r="F3220">
        <v>4.7777380040476575E-2</v>
      </c>
      <c r="G3220">
        <v>8.1398736906285976E-2</v>
      </c>
      <c r="H3220" t="b">
        <v>0</v>
      </c>
      <c r="I3220" t="b">
        <v>0</v>
      </c>
      <c r="J3220" t="b">
        <v>0</v>
      </c>
    </row>
    <row r="3221" spans="1:10" hidden="1" x14ac:dyDescent="0.2">
      <c r="A3221" t="s">
        <v>652</v>
      </c>
      <c r="B3221" t="str">
        <f>VLOOKUP(Table16[[#This Row],[Metabolite ID]],Table18[],2,FALSE)</f>
        <v>1-stearoyl-2-linoleoyl-GPE (18:0/18:2)*</v>
      </c>
      <c r="C3221" t="s">
        <v>1118</v>
      </c>
      <c r="D3221">
        <v>599</v>
      </c>
      <c r="E3221">
        <v>8.4851499829180707E-2</v>
      </c>
      <c r="F3221">
        <v>4.8277152042903997E-2</v>
      </c>
      <c r="G3221">
        <v>7.8817083852933331E-2</v>
      </c>
      <c r="H3221" t="b">
        <v>0</v>
      </c>
      <c r="I3221" t="b">
        <v>0</v>
      </c>
      <c r="J3221" t="b">
        <v>0</v>
      </c>
    </row>
    <row r="3222" spans="1:10" hidden="1" x14ac:dyDescent="0.2">
      <c r="A3222" t="s">
        <v>652</v>
      </c>
      <c r="B3222" t="str">
        <f>VLOOKUP(Table16[[#This Row],[Metabolite ID]],Table18[],2,FALSE)</f>
        <v>1-stearoyl-2-linoleoyl-GPE (18:0/18:2)*</v>
      </c>
      <c r="C3222" t="s">
        <v>1119</v>
      </c>
      <c r="D3222">
        <v>599</v>
      </c>
      <c r="E3222">
        <v>7.0658910891089111E-2</v>
      </c>
      <c r="F3222">
        <v>7.1991671570921789E-2</v>
      </c>
      <c r="G3222">
        <v>0.3263524973538266</v>
      </c>
      <c r="H3222" t="b">
        <v>0</v>
      </c>
      <c r="I3222" t="b">
        <v>0</v>
      </c>
      <c r="J3222" t="b">
        <v>0</v>
      </c>
    </row>
    <row r="3223" spans="1:10" hidden="1" x14ac:dyDescent="0.2">
      <c r="A3223" t="s">
        <v>652</v>
      </c>
      <c r="B3223" t="str">
        <f>VLOOKUP(Table16[[#This Row],[Metabolite ID]],Table18[],2,FALSE)</f>
        <v>1-stearoyl-2-linoleoyl-GPE (18:0/18:2)*</v>
      </c>
      <c r="C3223" t="s">
        <v>1120</v>
      </c>
      <c r="D3223">
        <v>599</v>
      </c>
      <c r="E3223">
        <v>0.11148557511096018</v>
      </c>
      <c r="F3223">
        <v>7.4678111985682846E-2</v>
      </c>
      <c r="G3223">
        <v>0.1354681970847729</v>
      </c>
      <c r="H3223" t="b">
        <v>0</v>
      </c>
      <c r="I3223" t="b">
        <v>0</v>
      </c>
      <c r="J3223" t="b">
        <v>0</v>
      </c>
    </row>
    <row r="3224" spans="1:10" hidden="1" x14ac:dyDescent="0.2">
      <c r="A3224" t="s">
        <v>652</v>
      </c>
      <c r="B3224" t="str">
        <f>VLOOKUP(Table16[[#This Row],[Metabolite ID]],Table18[],2,FALSE)</f>
        <v>1-stearoyl-2-linoleoyl-GPE (18:0/18:2)*</v>
      </c>
      <c r="C3224" t="s">
        <v>1121</v>
      </c>
      <c r="D3224">
        <v>599</v>
      </c>
      <c r="E3224">
        <v>3.8096372268549672E-2</v>
      </c>
      <c r="F3224">
        <v>0.28929557337855621</v>
      </c>
      <c r="G3224">
        <v>0.89527641766342136</v>
      </c>
      <c r="H3224" t="b">
        <v>0</v>
      </c>
      <c r="I3224" t="b">
        <v>0</v>
      </c>
      <c r="J3224" t="b">
        <v>0</v>
      </c>
    </row>
    <row r="3225" spans="1:10" hidden="1" x14ac:dyDescent="0.2">
      <c r="A3225" t="s">
        <v>652</v>
      </c>
      <c r="B3225" t="str">
        <f>VLOOKUP(Table16[[#This Row],[Metabolite ID]],Table18[],2,FALSE)</f>
        <v>1-stearoyl-2-linoleoyl-GPE (18:0/18:2)*</v>
      </c>
      <c r="C3225" t="s">
        <v>1122</v>
      </c>
      <c r="D3225">
        <v>599</v>
      </c>
      <c r="E3225">
        <v>0.25924779855612456</v>
      </c>
      <c r="F3225">
        <v>0.21832096159015923</v>
      </c>
      <c r="G3225">
        <v>0.23551697692321796</v>
      </c>
      <c r="H3225" t="b">
        <v>0</v>
      </c>
      <c r="I3225" t="b">
        <v>0</v>
      </c>
      <c r="J3225" t="b">
        <v>0</v>
      </c>
    </row>
    <row r="3226" spans="1:10" hidden="1" x14ac:dyDescent="0.2">
      <c r="A3226" t="s">
        <v>652</v>
      </c>
      <c r="B3226" t="str">
        <f>VLOOKUP(Table16[[#This Row],[Metabolite ID]],Table18[],2,FALSE)</f>
        <v>1-stearoyl-2-linoleoyl-GPE (18:0/18:2)*</v>
      </c>
      <c r="C3226" t="s">
        <v>1123</v>
      </c>
      <c r="D3226">
        <v>599</v>
      </c>
      <c r="E3226">
        <v>0.16337869532156801</v>
      </c>
      <c r="F3226">
        <v>0.1393286881786964</v>
      </c>
      <c r="G3226">
        <v>0.2414185305591692</v>
      </c>
      <c r="H3226" t="b">
        <v>0</v>
      </c>
      <c r="I3226" t="b">
        <v>0</v>
      </c>
      <c r="J3226" t="b">
        <v>0</v>
      </c>
    </row>
    <row r="3227" spans="1:10" x14ac:dyDescent="0.2">
      <c r="A3227" t="s">
        <v>732</v>
      </c>
      <c r="B3227" t="str">
        <f>VLOOKUP(Table16[[#This Row],[Metabolite ID]],Table18[],2,FALSE)</f>
        <v>X - 24542</v>
      </c>
      <c r="C3227" t="s">
        <v>1116</v>
      </c>
      <c r="D3227">
        <v>599</v>
      </c>
      <c r="E3227">
        <v>-8.1304168043246861E-2</v>
      </c>
      <c r="F3227">
        <v>4.9210117197503012E-2</v>
      </c>
      <c r="G3227" s="6">
        <v>9.8497048063494477E-2</v>
      </c>
      <c r="H3227" t="b">
        <v>0</v>
      </c>
      <c r="I3227" t="b">
        <v>0</v>
      </c>
      <c r="J3227" t="b">
        <v>0</v>
      </c>
    </row>
    <row r="3228" spans="1:10" hidden="1" x14ac:dyDescent="0.2">
      <c r="A3228" t="s">
        <v>732</v>
      </c>
      <c r="B3228" t="str">
        <f>VLOOKUP(Table16[[#This Row],[Metabolite ID]],Table18[],2,FALSE)</f>
        <v>X - 24542</v>
      </c>
      <c r="C3228" t="s">
        <v>1117</v>
      </c>
      <c r="D3228">
        <v>599</v>
      </c>
      <c r="E3228">
        <v>-8.1304168043246861E-2</v>
      </c>
      <c r="F3228">
        <v>4.824320530842461E-2</v>
      </c>
      <c r="G3228">
        <v>9.1931128894854677E-2</v>
      </c>
      <c r="H3228" t="b">
        <v>0</v>
      </c>
      <c r="I3228" t="b">
        <v>0</v>
      </c>
      <c r="J3228" t="b">
        <v>0</v>
      </c>
    </row>
    <row r="3229" spans="1:10" hidden="1" x14ac:dyDescent="0.2">
      <c r="A3229" t="s">
        <v>732</v>
      </c>
      <c r="B3229" t="str">
        <f>VLOOKUP(Table16[[#This Row],[Metabolite ID]],Table18[],2,FALSE)</f>
        <v>X - 24542</v>
      </c>
      <c r="C3229" t="s">
        <v>1118</v>
      </c>
      <c r="D3229">
        <v>599</v>
      </c>
      <c r="E3229">
        <v>-8.0235779217743497E-2</v>
      </c>
      <c r="F3229">
        <v>4.8713295520566718E-2</v>
      </c>
      <c r="G3229">
        <v>9.9537028377800554E-2</v>
      </c>
      <c r="H3229" t="b">
        <v>0</v>
      </c>
      <c r="I3229" t="b">
        <v>0</v>
      </c>
      <c r="J3229" t="b">
        <v>0</v>
      </c>
    </row>
    <row r="3230" spans="1:10" hidden="1" x14ac:dyDescent="0.2">
      <c r="A3230" t="s">
        <v>732</v>
      </c>
      <c r="B3230" t="str">
        <f>VLOOKUP(Table16[[#This Row],[Metabolite ID]],Table18[],2,FALSE)</f>
        <v>X - 24542</v>
      </c>
      <c r="C3230" t="s">
        <v>1119</v>
      </c>
      <c r="D3230">
        <v>599</v>
      </c>
      <c r="E3230">
        <v>-6.0097058823529406E-2</v>
      </c>
      <c r="F3230">
        <v>7.3153104937075913E-2</v>
      </c>
      <c r="G3230">
        <v>0.41134764572216564</v>
      </c>
      <c r="H3230" t="b">
        <v>0</v>
      </c>
      <c r="I3230" t="b">
        <v>0</v>
      </c>
      <c r="J3230" t="b">
        <v>0</v>
      </c>
    </row>
    <row r="3231" spans="1:10" hidden="1" x14ac:dyDescent="0.2">
      <c r="A3231" t="s">
        <v>732</v>
      </c>
      <c r="B3231" t="str">
        <f>VLOOKUP(Table16[[#This Row],[Metabolite ID]],Table18[],2,FALSE)</f>
        <v>X - 24542</v>
      </c>
      <c r="C3231" t="s">
        <v>1120</v>
      </c>
      <c r="D3231">
        <v>599</v>
      </c>
      <c r="E3231">
        <v>7.4271510861752326E-3</v>
      </c>
      <c r="F3231">
        <v>8.089854674027884E-2</v>
      </c>
      <c r="G3231">
        <v>0.92685041785082822</v>
      </c>
      <c r="H3231" t="b">
        <v>0</v>
      </c>
      <c r="I3231" t="b">
        <v>0</v>
      </c>
      <c r="J3231" t="b">
        <v>0</v>
      </c>
    </row>
    <row r="3232" spans="1:10" hidden="1" x14ac:dyDescent="0.2">
      <c r="A3232" t="s">
        <v>732</v>
      </c>
      <c r="B3232" t="str">
        <f>VLOOKUP(Table16[[#This Row],[Metabolite ID]],Table18[],2,FALSE)</f>
        <v>X - 24542</v>
      </c>
      <c r="C3232" t="s">
        <v>1121</v>
      </c>
      <c r="D3232">
        <v>599</v>
      </c>
      <c r="E3232">
        <v>-1.431361168492451E-2</v>
      </c>
      <c r="F3232">
        <v>0.28054136022599385</v>
      </c>
      <c r="G3232">
        <v>0.95932550905505387</v>
      </c>
      <c r="H3232" t="b">
        <v>0</v>
      </c>
      <c r="I3232" t="b">
        <v>0</v>
      </c>
      <c r="J3232" t="b">
        <v>0</v>
      </c>
    </row>
    <row r="3233" spans="1:10" hidden="1" x14ac:dyDescent="0.2">
      <c r="A3233" t="s">
        <v>732</v>
      </c>
      <c r="B3233" t="str">
        <f>VLOOKUP(Table16[[#This Row],[Metabolite ID]],Table18[],2,FALSE)</f>
        <v>X - 24542</v>
      </c>
      <c r="C3233" t="s">
        <v>1122</v>
      </c>
      <c r="D3233">
        <v>599</v>
      </c>
      <c r="E3233">
        <v>5.0690887428046061E-2</v>
      </c>
      <c r="F3233">
        <v>0.17702036909831609</v>
      </c>
      <c r="G3233">
        <v>0.77470446352875788</v>
      </c>
      <c r="H3233" t="b">
        <v>0</v>
      </c>
      <c r="I3233" t="b">
        <v>0</v>
      </c>
      <c r="J3233" t="b">
        <v>0</v>
      </c>
    </row>
    <row r="3234" spans="1:10" hidden="1" x14ac:dyDescent="0.2">
      <c r="A3234" t="s">
        <v>732</v>
      </c>
      <c r="B3234" t="str">
        <f>VLOOKUP(Table16[[#This Row],[Metabolite ID]],Table18[],2,FALSE)</f>
        <v>X - 24542</v>
      </c>
      <c r="C3234" t="s">
        <v>1123</v>
      </c>
      <c r="D3234">
        <v>599</v>
      </c>
      <c r="E3234">
        <v>-6.0638707691803663E-2</v>
      </c>
      <c r="F3234">
        <v>0.13639280427786654</v>
      </c>
      <c r="G3234">
        <v>0.65677809913708141</v>
      </c>
      <c r="H3234" t="b">
        <v>0</v>
      </c>
      <c r="I3234" t="b">
        <v>0</v>
      </c>
      <c r="J3234" t="b">
        <v>0</v>
      </c>
    </row>
    <row r="3235" spans="1:10" x14ac:dyDescent="0.2">
      <c r="A3235" t="s">
        <v>596</v>
      </c>
      <c r="B3235" t="str">
        <f>VLOOKUP(Table16[[#This Row],[Metabolite ID]],Table18[],2,FALSE)</f>
        <v>X - 22850</v>
      </c>
      <c r="C3235" t="s">
        <v>1116</v>
      </c>
      <c r="D3235">
        <v>599</v>
      </c>
      <c r="E3235">
        <v>-8.0451531691976053E-2</v>
      </c>
      <c r="F3235">
        <v>4.8756013883614703E-2</v>
      </c>
      <c r="G3235" s="6">
        <v>9.892570105396313E-2</v>
      </c>
      <c r="H3235" t="b">
        <v>0</v>
      </c>
      <c r="I3235" t="b">
        <v>0</v>
      </c>
      <c r="J3235" t="b">
        <v>0</v>
      </c>
    </row>
    <row r="3236" spans="1:10" hidden="1" x14ac:dyDescent="0.2">
      <c r="A3236" t="s">
        <v>596</v>
      </c>
      <c r="B3236" t="str">
        <f>VLOOKUP(Table16[[#This Row],[Metabolite ID]],Table18[],2,FALSE)</f>
        <v>X - 22850</v>
      </c>
      <c r="C3236" t="s">
        <v>1117</v>
      </c>
      <c r="D3236">
        <v>599</v>
      </c>
      <c r="E3236">
        <v>-8.0451531691976053E-2</v>
      </c>
      <c r="F3236">
        <v>4.8112262805508857E-2</v>
      </c>
      <c r="G3236">
        <v>9.4492241784548334E-2</v>
      </c>
      <c r="H3236" t="b">
        <v>0</v>
      </c>
      <c r="I3236" t="b">
        <v>0</v>
      </c>
      <c r="J3236" t="b">
        <v>0</v>
      </c>
    </row>
    <row r="3237" spans="1:10" hidden="1" x14ac:dyDescent="0.2">
      <c r="A3237" t="s">
        <v>596</v>
      </c>
      <c r="B3237" t="str">
        <f>VLOOKUP(Table16[[#This Row],[Metabolite ID]],Table18[],2,FALSE)</f>
        <v>X - 22850</v>
      </c>
      <c r="C3237" t="s">
        <v>1118</v>
      </c>
      <c r="D3237">
        <v>599</v>
      </c>
      <c r="E3237">
        <v>-8.0260879348929434E-2</v>
      </c>
      <c r="F3237">
        <v>4.8573927569939099E-2</v>
      </c>
      <c r="G3237">
        <v>9.846427007121919E-2</v>
      </c>
      <c r="H3237" t="b">
        <v>0</v>
      </c>
      <c r="I3237" t="b">
        <v>0</v>
      </c>
      <c r="J3237" t="b">
        <v>0</v>
      </c>
    </row>
    <row r="3238" spans="1:10" hidden="1" x14ac:dyDescent="0.2">
      <c r="A3238" t="s">
        <v>596</v>
      </c>
      <c r="B3238" t="str">
        <f>VLOOKUP(Table16[[#This Row],[Metabolite ID]],Table18[],2,FALSE)</f>
        <v>X - 22850</v>
      </c>
      <c r="C3238" t="s">
        <v>1119</v>
      </c>
      <c r="D3238">
        <v>599</v>
      </c>
      <c r="E3238">
        <v>-6.4621355932203389E-2</v>
      </c>
      <c r="F3238">
        <v>7.2920009634182895E-2</v>
      </c>
      <c r="G3238">
        <v>0.37551239845068063</v>
      </c>
      <c r="H3238" t="b">
        <v>0</v>
      </c>
      <c r="I3238" t="b">
        <v>0</v>
      </c>
      <c r="J3238" t="b">
        <v>0</v>
      </c>
    </row>
    <row r="3239" spans="1:10" hidden="1" x14ac:dyDescent="0.2">
      <c r="A3239" t="s">
        <v>596</v>
      </c>
      <c r="B3239" t="str">
        <f>VLOOKUP(Table16[[#This Row],[Metabolite ID]],Table18[],2,FALSE)</f>
        <v>X - 22850</v>
      </c>
      <c r="C3239" t="s">
        <v>1120</v>
      </c>
      <c r="D3239">
        <v>599</v>
      </c>
      <c r="E3239">
        <v>-3.5262075837823106E-2</v>
      </c>
      <c r="F3239">
        <v>7.8006119256495005E-2</v>
      </c>
      <c r="G3239">
        <v>0.65123841475957667</v>
      </c>
      <c r="H3239" t="b">
        <v>0</v>
      </c>
      <c r="I3239" t="b">
        <v>0</v>
      </c>
      <c r="J3239" t="b">
        <v>0</v>
      </c>
    </row>
    <row r="3240" spans="1:10" hidden="1" x14ac:dyDescent="0.2">
      <c r="A3240" t="s">
        <v>596</v>
      </c>
      <c r="B3240" t="str">
        <f>VLOOKUP(Table16[[#This Row],[Metabolite ID]],Table18[],2,FALSE)</f>
        <v>X - 22850</v>
      </c>
      <c r="C3240" t="s">
        <v>1121</v>
      </c>
      <c r="D3240">
        <v>599</v>
      </c>
      <c r="E3240">
        <v>-1.8087732764321629E-2</v>
      </c>
      <c r="F3240">
        <v>0.25836454888498656</v>
      </c>
      <c r="G3240">
        <v>0.94421024243619334</v>
      </c>
      <c r="H3240" t="b">
        <v>0</v>
      </c>
      <c r="I3240" t="b">
        <v>0</v>
      </c>
      <c r="J3240" t="b">
        <v>0</v>
      </c>
    </row>
    <row r="3241" spans="1:10" hidden="1" x14ac:dyDescent="0.2">
      <c r="A3241" t="s">
        <v>596</v>
      </c>
      <c r="B3241" t="str">
        <f>VLOOKUP(Table16[[#This Row],[Metabolite ID]],Table18[],2,FALSE)</f>
        <v>X - 22850</v>
      </c>
      <c r="C3241" t="s">
        <v>1122</v>
      </c>
      <c r="D3241">
        <v>599</v>
      </c>
      <c r="E3241">
        <v>1.9003550064562447E-3</v>
      </c>
      <c r="F3241">
        <v>0.15853209439864444</v>
      </c>
      <c r="G3241">
        <v>0.99043982979481493</v>
      </c>
      <c r="H3241" t="b">
        <v>0</v>
      </c>
      <c r="I3241" t="b">
        <v>0</v>
      </c>
      <c r="J3241" t="b">
        <v>0</v>
      </c>
    </row>
    <row r="3242" spans="1:10" hidden="1" x14ac:dyDescent="0.2">
      <c r="A3242" t="s">
        <v>596</v>
      </c>
      <c r="B3242" t="str">
        <f>VLOOKUP(Table16[[#This Row],[Metabolite ID]],Table18[],2,FALSE)</f>
        <v>X - 22850</v>
      </c>
      <c r="C3242" t="s">
        <v>1123</v>
      </c>
      <c r="D3242">
        <v>599</v>
      </c>
      <c r="E3242">
        <v>-3.5428885550450817E-2</v>
      </c>
      <c r="F3242">
        <v>0.13508714166571784</v>
      </c>
      <c r="G3242">
        <v>0.79320615138558215</v>
      </c>
      <c r="H3242" t="b">
        <v>0</v>
      </c>
      <c r="I3242" t="b">
        <v>0</v>
      </c>
      <c r="J3242" t="b">
        <v>0</v>
      </c>
    </row>
    <row r="3243" spans="1:10" x14ac:dyDescent="0.2">
      <c r="A3243" t="s">
        <v>493</v>
      </c>
      <c r="B3243" t="str">
        <f>VLOOKUP(Table16[[#This Row],[Metabolite ID]],Table18[],2,FALSE)</f>
        <v>X - 17325</v>
      </c>
      <c r="C3243" t="s">
        <v>1116</v>
      </c>
      <c r="D3243">
        <v>599</v>
      </c>
      <c r="E3243">
        <v>-8.0915816377593999E-2</v>
      </c>
      <c r="F3243">
        <v>4.9122633095740005E-2</v>
      </c>
      <c r="G3243" s="6">
        <v>9.9512697643573081E-2</v>
      </c>
      <c r="H3243" t="b">
        <v>0</v>
      </c>
      <c r="I3243" t="b">
        <v>0</v>
      </c>
      <c r="J3243" t="b">
        <v>0</v>
      </c>
    </row>
    <row r="3244" spans="1:10" hidden="1" x14ac:dyDescent="0.2">
      <c r="A3244" t="s">
        <v>493</v>
      </c>
      <c r="B3244" t="str">
        <f>VLOOKUP(Table16[[#This Row],[Metabolite ID]],Table18[],2,FALSE)</f>
        <v>X - 17325</v>
      </c>
      <c r="C3244" t="s">
        <v>1117</v>
      </c>
      <c r="D3244">
        <v>599</v>
      </c>
      <c r="E3244">
        <v>-8.0915816377593999E-2</v>
      </c>
      <c r="F3244">
        <v>4.9122633095740005E-2</v>
      </c>
      <c r="G3244">
        <v>9.9512697643573081E-2</v>
      </c>
      <c r="H3244" t="b">
        <v>0</v>
      </c>
      <c r="I3244" t="b">
        <v>0</v>
      </c>
      <c r="J3244" t="b">
        <v>0</v>
      </c>
    </row>
    <row r="3245" spans="1:10" hidden="1" x14ac:dyDescent="0.2">
      <c r="A3245" t="s">
        <v>493</v>
      </c>
      <c r="B3245" t="str">
        <f>VLOOKUP(Table16[[#This Row],[Metabolite ID]],Table18[],2,FALSE)</f>
        <v>X - 17325</v>
      </c>
      <c r="C3245" t="s">
        <v>1118</v>
      </c>
      <c r="D3245">
        <v>599</v>
      </c>
      <c r="E3245">
        <v>-8.0749560931292028E-2</v>
      </c>
      <c r="F3245">
        <v>4.9584096821133676E-2</v>
      </c>
      <c r="G3245">
        <v>0.10341096509140796</v>
      </c>
      <c r="H3245" t="b">
        <v>0</v>
      </c>
      <c r="I3245" t="b">
        <v>0</v>
      </c>
      <c r="J3245" t="b">
        <v>0</v>
      </c>
    </row>
    <row r="3246" spans="1:10" hidden="1" x14ac:dyDescent="0.2">
      <c r="A3246" t="s">
        <v>493</v>
      </c>
      <c r="B3246" t="str">
        <f>VLOOKUP(Table16[[#This Row],[Metabolite ID]],Table18[],2,FALSE)</f>
        <v>X - 17325</v>
      </c>
      <c r="C3246" t="s">
        <v>1119</v>
      </c>
      <c r="D3246">
        <v>599</v>
      </c>
      <c r="E3246">
        <v>-0.15294390243902439</v>
      </c>
      <c r="F3246">
        <v>7.4393212967471964E-2</v>
      </c>
      <c r="G3246">
        <v>3.9793587000871156E-2</v>
      </c>
      <c r="H3246" t="b">
        <v>0</v>
      </c>
      <c r="I3246" t="b">
        <v>0</v>
      </c>
      <c r="J3246" t="b">
        <v>0</v>
      </c>
    </row>
    <row r="3247" spans="1:10" hidden="1" x14ac:dyDescent="0.2">
      <c r="A3247" t="s">
        <v>493</v>
      </c>
      <c r="B3247" t="str">
        <f>VLOOKUP(Table16[[#This Row],[Metabolite ID]],Table18[],2,FALSE)</f>
        <v>X - 17325</v>
      </c>
      <c r="C3247" t="s">
        <v>1120</v>
      </c>
      <c r="D3247">
        <v>599</v>
      </c>
      <c r="E3247">
        <v>-0.1433970222534009</v>
      </c>
      <c r="F3247">
        <v>7.7673395551139043E-2</v>
      </c>
      <c r="G3247">
        <v>6.4869899596505173E-2</v>
      </c>
      <c r="H3247" t="b">
        <v>0</v>
      </c>
      <c r="I3247" t="b">
        <v>0</v>
      </c>
      <c r="J3247" t="b">
        <v>0</v>
      </c>
    </row>
    <row r="3248" spans="1:10" hidden="1" x14ac:dyDescent="0.2">
      <c r="A3248" t="s">
        <v>493</v>
      </c>
      <c r="B3248" t="str">
        <f>VLOOKUP(Table16[[#This Row],[Metabolite ID]],Table18[],2,FALSE)</f>
        <v>X - 17325</v>
      </c>
      <c r="C3248" t="s">
        <v>1121</v>
      </c>
      <c r="D3248">
        <v>599</v>
      </c>
      <c r="E3248">
        <v>-0.45321777736769331</v>
      </c>
      <c r="F3248">
        <v>0.30507840898715088</v>
      </c>
      <c r="G3248">
        <v>0.13791774138802057</v>
      </c>
      <c r="H3248" t="b">
        <v>0</v>
      </c>
      <c r="I3248" t="b">
        <v>0</v>
      </c>
      <c r="J3248" t="b">
        <v>0</v>
      </c>
    </row>
    <row r="3249" spans="1:10" hidden="1" x14ac:dyDescent="0.2">
      <c r="A3249" t="s">
        <v>493</v>
      </c>
      <c r="B3249" t="str">
        <f>VLOOKUP(Table16[[#This Row],[Metabolite ID]],Table18[],2,FALSE)</f>
        <v>X - 17325</v>
      </c>
      <c r="C3249" t="s">
        <v>1122</v>
      </c>
      <c r="D3249">
        <v>599</v>
      </c>
      <c r="E3249">
        <v>-0.35948943897485375</v>
      </c>
      <c r="F3249">
        <v>0.24060083592358417</v>
      </c>
      <c r="G3249">
        <v>0.1356685413689947</v>
      </c>
      <c r="H3249" t="b">
        <v>0</v>
      </c>
      <c r="I3249" t="b">
        <v>0</v>
      </c>
      <c r="J3249" t="b">
        <v>0</v>
      </c>
    </row>
    <row r="3250" spans="1:10" hidden="1" x14ac:dyDescent="0.2">
      <c r="A3250" t="s">
        <v>493</v>
      </c>
      <c r="B3250" t="str">
        <f>VLOOKUP(Table16[[#This Row],[Metabolite ID]],Table18[],2,FALSE)</f>
        <v>X - 17325</v>
      </c>
      <c r="C3250" t="s">
        <v>1123</v>
      </c>
      <c r="D3250">
        <v>599</v>
      </c>
      <c r="E3250">
        <v>1.676510726183237E-2</v>
      </c>
      <c r="F3250">
        <v>0.13611676727325875</v>
      </c>
      <c r="G3250">
        <v>0.90201623158853117</v>
      </c>
      <c r="H3250" t="b">
        <v>0</v>
      </c>
      <c r="I3250" t="b">
        <v>0</v>
      </c>
      <c r="J3250" t="b">
        <v>0</v>
      </c>
    </row>
    <row r="3251" spans="1:10" x14ac:dyDescent="0.2">
      <c r="A3251" t="s">
        <v>635</v>
      </c>
      <c r="B3251" t="str">
        <f>VLOOKUP(Table16[[#This Row],[Metabolite ID]],Table18[],2,FALSE)</f>
        <v>X - 23314</v>
      </c>
      <c r="C3251" t="s">
        <v>1116</v>
      </c>
      <c r="D3251">
        <v>599</v>
      </c>
      <c r="E3251">
        <v>-7.9830455365037828E-2</v>
      </c>
      <c r="F3251">
        <v>4.8471504436721824E-2</v>
      </c>
      <c r="G3251" s="6">
        <v>9.9567003985951641E-2</v>
      </c>
      <c r="H3251" t="b">
        <v>0</v>
      </c>
      <c r="I3251" t="b">
        <v>0</v>
      </c>
      <c r="J3251" t="b">
        <v>0</v>
      </c>
    </row>
    <row r="3252" spans="1:10" hidden="1" x14ac:dyDescent="0.2">
      <c r="A3252" t="s">
        <v>635</v>
      </c>
      <c r="B3252" t="str">
        <f>VLOOKUP(Table16[[#This Row],[Metabolite ID]],Table18[],2,FALSE)</f>
        <v>X - 23314</v>
      </c>
      <c r="C3252" t="s">
        <v>1117</v>
      </c>
      <c r="D3252">
        <v>599</v>
      </c>
      <c r="E3252">
        <v>-7.9830455365037828E-2</v>
      </c>
      <c r="F3252">
        <v>4.8068529294371699E-2</v>
      </c>
      <c r="G3252">
        <v>9.6760969444555436E-2</v>
      </c>
      <c r="H3252" t="b">
        <v>0</v>
      </c>
      <c r="I3252" t="b">
        <v>0</v>
      </c>
      <c r="J3252" t="b">
        <v>0</v>
      </c>
    </row>
    <row r="3253" spans="1:10" hidden="1" x14ac:dyDescent="0.2">
      <c r="A3253" t="s">
        <v>635</v>
      </c>
      <c r="B3253" t="str">
        <f>VLOOKUP(Table16[[#This Row],[Metabolite ID]],Table18[],2,FALSE)</f>
        <v>X - 23314</v>
      </c>
      <c r="C3253" t="s">
        <v>1118</v>
      </c>
      <c r="D3253">
        <v>599</v>
      </c>
      <c r="E3253">
        <v>-7.9647348576081842E-2</v>
      </c>
      <c r="F3253">
        <v>4.8519698421904678E-2</v>
      </c>
      <c r="G3253">
        <v>0.10068399098605359</v>
      </c>
      <c r="H3253" t="b">
        <v>0</v>
      </c>
      <c r="I3253" t="b">
        <v>0</v>
      </c>
      <c r="J3253" t="b">
        <v>0</v>
      </c>
    </row>
    <row r="3254" spans="1:10" hidden="1" x14ac:dyDescent="0.2">
      <c r="A3254" t="s">
        <v>635</v>
      </c>
      <c r="B3254" t="str">
        <f>VLOOKUP(Table16[[#This Row],[Metabolite ID]],Table18[],2,FALSE)</f>
        <v>X - 23314</v>
      </c>
      <c r="C3254" t="s">
        <v>1119</v>
      </c>
      <c r="D3254">
        <v>599</v>
      </c>
      <c r="E3254">
        <v>-6.1745251396648042E-2</v>
      </c>
      <c r="F3254">
        <v>7.118758708759429E-2</v>
      </c>
      <c r="G3254">
        <v>0.38574490002032663</v>
      </c>
      <c r="H3254" t="b">
        <v>0</v>
      </c>
      <c r="I3254" t="b">
        <v>0</v>
      </c>
      <c r="J3254" t="b">
        <v>0</v>
      </c>
    </row>
    <row r="3255" spans="1:10" hidden="1" x14ac:dyDescent="0.2">
      <c r="A3255" t="s">
        <v>635</v>
      </c>
      <c r="B3255" t="str">
        <f>VLOOKUP(Table16[[#This Row],[Metabolite ID]],Table18[],2,FALSE)</f>
        <v>X - 23314</v>
      </c>
      <c r="C3255" t="s">
        <v>1120</v>
      </c>
      <c r="D3255">
        <v>599</v>
      </c>
      <c r="E3255">
        <v>-3.1521136973789912E-3</v>
      </c>
      <c r="F3255">
        <v>7.8154810863309526E-2</v>
      </c>
      <c r="G3255">
        <v>0.96782870880538474</v>
      </c>
      <c r="H3255" t="b">
        <v>0</v>
      </c>
      <c r="I3255" t="b">
        <v>0</v>
      </c>
      <c r="J3255" t="b">
        <v>0</v>
      </c>
    </row>
    <row r="3256" spans="1:10" hidden="1" x14ac:dyDescent="0.2">
      <c r="A3256" t="s">
        <v>635</v>
      </c>
      <c r="B3256" t="str">
        <f>VLOOKUP(Table16[[#This Row],[Metabolite ID]],Table18[],2,FALSE)</f>
        <v>X - 23314</v>
      </c>
      <c r="C3256" t="s">
        <v>1121</v>
      </c>
      <c r="D3256">
        <v>599</v>
      </c>
      <c r="E3256">
        <v>0.19380530805252949</v>
      </c>
      <c r="F3256">
        <v>0.23229903031960317</v>
      </c>
      <c r="G3256">
        <v>0.40444939562251059</v>
      </c>
      <c r="H3256" t="b">
        <v>0</v>
      </c>
      <c r="I3256" t="b">
        <v>0</v>
      </c>
      <c r="J3256" t="b">
        <v>0</v>
      </c>
    </row>
    <row r="3257" spans="1:10" hidden="1" x14ac:dyDescent="0.2">
      <c r="A3257" t="s">
        <v>635</v>
      </c>
      <c r="B3257" t="str">
        <f>VLOOKUP(Table16[[#This Row],[Metabolite ID]],Table18[],2,FALSE)</f>
        <v>X - 23314</v>
      </c>
      <c r="C3257" t="s">
        <v>1122</v>
      </c>
      <c r="D3257">
        <v>599</v>
      </c>
      <c r="E3257">
        <v>6.6888457675887913E-2</v>
      </c>
      <c r="F3257">
        <v>0.16586527466813195</v>
      </c>
      <c r="G3257">
        <v>0.68689389327588846</v>
      </c>
      <c r="H3257" t="b">
        <v>0</v>
      </c>
      <c r="I3257" t="b">
        <v>0</v>
      </c>
      <c r="J3257" t="b">
        <v>0</v>
      </c>
    </row>
    <row r="3258" spans="1:10" hidden="1" x14ac:dyDescent="0.2">
      <c r="A3258" t="s">
        <v>635</v>
      </c>
      <c r="B3258" t="str">
        <f>VLOOKUP(Table16[[#This Row],[Metabolite ID]],Table18[],2,FALSE)</f>
        <v>X - 23314</v>
      </c>
      <c r="C3258" t="s">
        <v>1123</v>
      </c>
      <c r="D3258">
        <v>599</v>
      </c>
      <c r="E3258">
        <v>2.8267125446957843E-2</v>
      </c>
      <c r="F3258">
        <v>0.13431032311742711</v>
      </c>
      <c r="G3258">
        <v>0.83337946250132522</v>
      </c>
      <c r="H3258" t="b">
        <v>0</v>
      </c>
      <c r="I3258" t="b">
        <v>0</v>
      </c>
      <c r="J3258" t="b">
        <v>0</v>
      </c>
    </row>
    <row r="3259" spans="1:10" x14ac:dyDescent="0.2">
      <c r="A3259" t="s">
        <v>99</v>
      </c>
      <c r="B3259" t="str">
        <f>VLOOKUP(Table16[[#This Row],[Metabolite ID]],Table18[],2,FALSE)</f>
        <v>N1-methyladenosine</v>
      </c>
      <c r="C3259" t="s">
        <v>1116</v>
      </c>
      <c r="D3259">
        <v>599</v>
      </c>
      <c r="E3259">
        <v>7.9817062593337845E-2</v>
      </c>
      <c r="F3259">
        <v>4.8656171019354273E-2</v>
      </c>
      <c r="G3259" s="6">
        <v>0.10091570665709361</v>
      </c>
      <c r="H3259" t="b">
        <v>0</v>
      </c>
      <c r="I3259" t="b">
        <v>0</v>
      </c>
      <c r="J3259" t="b">
        <v>0</v>
      </c>
    </row>
    <row r="3260" spans="1:10" hidden="1" x14ac:dyDescent="0.2">
      <c r="A3260" t="s">
        <v>99</v>
      </c>
      <c r="B3260" t="str">
        <f>VLOOKUP(Table16[[#This Row],[Metabolite ID]],Table18[],2,FALSE)</f>
        <v>N1-methyladenosine</v>
      </c>
      <c r="C3260" t="s">
        <v>1117</v>
      </c>
      <c r="D3260">
        <v>599</v>
      </c>
      <c r="E3260">
        <v>7.9817062593337845E-2</v>
      </c>
      <c r="F3260">
        <v>4.7805445002666903E-2</v>
      </c>
      <c r="G3260">
        <v>9.4994009645150534E-2</v>
      </c>
      <c r="H3260" t="b">
        <v>0</v>
      </c>
      <c r="I3260" t="b">
        <v>0</v>
      </c>
      <c r="J3260" t="b">
        <v>0</v>
      </c>
    </row>
    <row r="3261" spans="1:10" hidden="1" x14ac:dyDescent="0.2">
      <c r="A3261" t="s">
        <v>99</v>
      </c>
      <c r="B3261" t="str">
        <f>VLOOKUP(Table16[[#This Row],[Metabolite ID]],Table18[],2,FALSE)</f>
        <v>N1-methyladenosine</v>
      </c>
      <c r="C3261" t="s">
        <v>1118</v>
      </c>
      <c r="D3261">
        <v>599</v>
      </c>
      <c r="E3261">
        <v>8.134697561079024E-2</v>
      </c>
      <c r="F3261">
        <v>4.8270541123472475E-2</v>
      </c>
      <c r="G3261">
        <v>9.1944158814427787E-2</v>
      </c>
      <c r="H3261" t="b">
        <v>0</v>
      </c>
      <c r="I3261" t="b">
        <v>0</v>
      </c>
      <c r="J3261" t="b">
        <v>0</v>
      </c>
    </row>
    <row r="3262" spans="1:10" hidden="1" x14ac:dyDescent="0.2">
      <c r="A3262" t="s">
        <v>99</v>
      </c>
      <c r="B3262" t="str">
        <f>VLOOKUP(Table16[[#This Row],[Metabolite ID]],Table18[],2,FALSE)</f>
        <v>N1-methyladenosine</v>
      </c>
      <c r="C3262" t="s">
        <v>1119</v>
      </c>
      <c r="D3262">
        <v>599</v>
      </c>
      <c r="E3262">
        <v>6.7904098360655737E-2</v>
      </c>
      <c r="F3262">
        <v>7.458269481216645E-2</v>
      </c>
      <c r="G3262">
        <v>0.36258323271949572</v>
      </c>
      <c r="H3262" t="b">
        <v>0</v>
      </c>
      <c r="I3262" t="b">
        <v>0</v>
      </c>
      <c r="J3262" t="b">
        <v>0</v>
      </c>
    </row>
    <row r="3263" spans="1:10" hidden="1" x14ac:dyDescent="0.2">
      <c r="A3263" t="s">
        <v>99</v>
      </c>
      <c r="B3263" t="str">
        <f>VLOOKUP(Table16[[#This Row],[Metabolite ID]],Table18[],2,FALSE)</f>
        <v>N1-methyladenosine</v>
      </c>
      <c r="C3263" t="s">
        <v>1120</v>
      </c>
      <c r="D3263">
        <v>599</v>
      </c>
      <c r="E3263">
        <v>0.10835616295010878</v>
      </c>
      <c r="F3263">
        <v>7.4859997005147588E-2</v>
      </c>
      <c r="G3263">
        <v>0.14777070519687127</v>
      </c>
      <c r="H3263" t="b">
        <v>0</v>
      </c>
      <c r="I3263" t="b">
        <v>0</v>
      </c>
      <c r="J3263" t="b">
        <v>0</v>
      </c>
    </row>
    <row r="3264" spans="1:10" hidden="1" x14ac:dyDescent="0.2">
      <c r="A3264" t="s">
        <v>99</v>
      </c>
      <c r="B3264" t="str">
        <f>VLOOKUP(Table16[[#This Row],[Metabolite ID]],Table18[],2,FALSE)</f>
        <v>N1-methyladenosine</v>
      </c>
      <c r="C3264" t="s">
        <v>1121</v>
      </c>
      <c r="D3264">
        <v>599</v>
      </c>
      <c r="E3264">
        <v>8.4299739934126983E-2</v>
      </c>
      <c r="F3264">
        <v>0.28100420474012083</v>
      </c>
      <c r="G3264">
        <v>0.76428553598908944</v>
      </c>
      <c r="H3264" t="b">
        <v>0</v>
      </c>
      <c r="I3264" t="b">
        <v>0</v>
      </c>
      <c r="J3264" t="b">
        <v>0</v>
      </c>
    </row>
    <row r="3265" spans="1:10" hidden="1" x14ac:dyDescent="0.2">
      <c r="A3265" t="s">
        <v>99</v>
      </c>
      <c r="B3265" t="str">
        <f>VLOOKUP(Table16[[#This Row],[Metabolite ID]],Table18[],2,FALSE)</f>
        <v>N1-methyladenosine</v>
      </c>
      <c r="C3265" t="s">
        <v>1122</v>
      </c>
      <c r="D3265">
        <v>599</v>
      </c>
      <c r="E3265">
        <v>0.20721496831059305</v>
      </c>
      <c r="F3265">
        <v>0.20900059596567311</v>
      </c>
      <c r="G3265">
        <v>0.32186379062302412</v>
      </c>
      <c r="H3265" t="b">
        <v>0</v>
      </c>
      <c r="I3265" t="b">
        <v>0</v>
      </c>
      <c r="J3265" t="b">
        <v>0</v>
      </c>
    </row>
    <row r="3266" spans="1:10" hidden="1" x14ac:dyDescent="0.2">
      <c r="A3266" t="s">
        <v>99</v>
      </c>
      <c r="B3266" t="str">
        <f>VLOOKUP(Table16[[#This Row],[Metabolite ID]],Table18[],2,FALSE)</f>
        <v>N1-methyladenosine</v>
      </c>
      <c r="C3266" t="s">
        <v>1123</v>
      </c>
      <c r="D3266">
        <v>599</v>
      </c>
      <c r="E3266">
        <v>0.28697785500793233</v>
      </c>
      <c r="F3266">
        <v>0.1346296124185167</v>
      </c>
      <c r="G3266">
        <v>3.3446620007108137E-2</v>
      </c>
      <c r="H3266" t="b">
        <v>0</v>
      </c>
      <c r="I3266" t="b">
        <v>0</v>
      </c>
      <c r="J3266" t="b">
        <v>0</v>
      </c>
    </row>
    <row r="3267" spans="1:10" x14ac:dyDescent="0.2">
      <c r="A3267" t="s">
        <v>751</v>
      </c>
      <c r="B3267" t="str">
        <f>VLOOKUP(Table16[[#This Row],[Metabolite ID]],Table18[],2,FALSE)</f>
        <v>Omega-6 fatty acids</v>
      </c>
      <c r="C3267" t="s">
        <v>1116</v>
      </c>
      <c r="D3267">
        <v>599</v>
      </c>
      <c r="E3267">
        <v>4.8629745068535013E-2</v>
      </c>
      <c r="F3267">
        <v>2.9674257797501824E-2</v>
      </c>
      <c r="G3267" s="6">
        <v>0.10125792833554455</v>
      </c>
      <c r="H3267" t="b">
        <v>0</v>
      </c>
      <c r="I3267" t="b">
        <v>0</v>
      </c>
      <c r="J3267" t="b">
        <v>0</v>
      </c>
    </row>
    <row r="3268" spans="1:10" hidden="1" x14ac:dyDescent="0.2">
      <c r="A3268" t="s">
        <v>751</v>
      </c>
      <c r="B3268" t="str">
        <f>VLOOKUP(Table16[[#This Row],[Metabolite ID]],Table18[],2,FALSE)</f>
        <v>Omega-6 fatty acids</v>
      </c>
      <c r="C3268" t="s">
        <v>1117</v>
      </c>
      <c r="D3268">
        <v>599</v>
      </c>
      <c r="E3268">
        <v>4.8629745068535013E-2</v>
      </c>
      <c r="F3268">
        <v>2.1773080301120556E-2</v>
      </c>
      <c r="G3268">
        <v>2.5517290602671126E-2</v>
      </c>
      <c r="H3268" t="b">
        <v>0</v>
      </c>
      <c r="I3268" t="b">
        <v>0</v>
      </c>
      <c r="J3268" t="b">
        <v>0</v>
      </c>
    </row>
    <row r="3269" spans="1:10" hidden="1" x14ac:dyDescent="0.2">
      <c r="A3269" t="s">
        <v>751</v>
      </c>
      <c r="B3269" t="str">
        <f>VLOOKUP(Table16[[#This Row],[Metabolite ID]],Table18[],2,FALSE)</f>
        <v>Omega-6 fatty acids</v>
      </c>
      <c r="C3269" t="s">
        <v>1118</v>
      </c>
      <c r="D3269">
        <v>599</v>
      </c>
      <c r="E3269">
        <v>4.9323577607406181E-2</v>
      </c>
      <c r="F3269">
        <v>2.217481950412184E-2</v>
      </c>
      <c r="G3269">
        <v>2.6127882902820275E-2</v>
      </c>
      <c r="H3269" t="b">
        <v>0</v>
      </c>
      <c r="I3269" t="b">
        <v>0</v>
      </c>
      <c r="J3269" t="b">
        <v>0</v>
      </c>
    </row>
    <row r="3270" spans="1:10" hidden="1" x14ac:dyDescent="0.2">
      <c r="A3270" t="s">
        <v>751</v>
      </c>
      <c r="B3270" t="str">
        <f>VLOOKUP(Table16[[#This Row],[Metabolite ID]],Table18[],2,FALSE)</f>
        <v>Omega-6 fatty acids</v>
      </c>
      <c r="C3270" t="s">
        <v>1119</v>
      </c>
      <c r="D3270">
        <v>599</v>
      </c>
      <c r="E3270">
        <v>4.0234729729729732E-2</v>
      </c>
      <c r="F3270">
        <v>3.5518188061068032E-2</v>
      </c>
      <c r="G3270">
        <v>0.25730148832821254</v>
      </c>
      <c r="H3270" t="b">
        <v>0</v>
      </c>
      <c r="I3270" t="b">
        <v>0</v>
      </c>
      <c r="J3270" t="b">
        <v>0</v>
      </c>
    </row>
    <row r="3271" spans="1:10" hidden="1" x14ac:dyDescent="0.2">
      <c r="A3271" t="s">
        <v>751</v>
      </c>
      <c r="B3271" t="str">
        <f>VLOOKUP(Table16[[#This Row],[Metabolite ID]],Table18[],2,FALSE)</f>
        <v>Omega-6 fatty acids</v>
      </c>
      <c r="C3271" t="s">
        <v>1120</v>
      </c>
      <c r="D3271">
        <v>599</v>
      </c>
      <c r="E3271">
        <v>8.1934918034257481E-2</v>
      </c>
      <c r="F3271">
        <v>3.7209177663410919E-2</v>
      </c>
      <c r="G3271">
        <v>2.7664722214415946E-2</v>
      </c>
      <c r="H3271" t="b">
        <v>0</v>
      </c>
      <c r="I3271" t="b">
        <v>0</v>
      </c>
      <c r="J3271" t="b">
        <v>0</v>
      </c>
    </row>
    <row r="3272" spans="1:10" hidden="1" x14ac:dyDescent="0.2">
      <c r="A3272" t="s">
        <v>751</v>
      </c>
      <c r="B3272" t="str">
        <f>VLOOKUP(Table16[[#This Row],[Metabolite ID]],Table18[],2,FALSE)</f>
        <v>Omega-6 fatty acids</v>
      </c>
      <c r="C3272" t="s">
        <v>1121</v>
      </c>
      <c r="D3272">
        <v>599</v>
      </c>
      <c r="E3272">
        <v>-2.0959666513578057E-3</v>
      </c>
      <c r="F3272">
        <v>0.12192719456121526</v>
      </c>
      <c r="G3272">
        <v>0.98629052377713333</v>
      </c>
      <c r="H3272" t="b">
        <v>0</v>
      </c>
      <c r="I3272" t="b">
        <v>0</v>
      </c>
      <c r="J3272" t="b">
        <v>0</v>
      </c>
    </row>
    <row r="3273" spans="1:10" hidden="1" x14ac:dyDescent="0.2">
      <c r="A3273" t="s">
        <v>751</v>
      </c>
      <c r="B3273" t="str">
        <f>VLOOKUP(Table16[[#This Row],[Metabolite ID]],Table18[],2,FALSE)</f>
        <v>Omega-6 fatty acids</v>
      </c>
      <c r="C3273" t="s">
        <v>1122</v>
      </c>
      <c r="D3273">
        <v>599</v>
      </c>
      <c r="E3273">
        <v>8.2575017022309183E-2</v>
      </c>
      <c r="F3273">
        <v>7.8863445381859229E-2</v>
      </c>
      <c r="G3273">
        <v>0.29549341667591683</v>
      </c>
      <c r="H3273" t="b">
        <v>0</v>
      </c>
      <c r="I3273" t="b">
        <v>0</v>
      </c>
      <c r="J3273" t="b">
        <v>0</v>
      </c>
    </row>
    <row r="3274" spans="1:10" hidden="1" x14ac:dyDescent="0.2">
      <c r="A3274" t="s">
        <v>751</v>
      </c>
      <c r="B3274" t="str">
        <f>VLOOKUP(Table16[[#This Row],[Metabolite ID]],Table18[],2,FALSE)</f>
        <v>Omega-6 fatty acids</v>
      </c>
      <c r="C3274" t="s">
        <v>1123</v>
      </c>
      <c r="D3274">
        <v>599</v>
      </c>
      <c r="E3274">
        <v>1.9045467054336955E-2</v>
      </c>
      <c r="F3274">
        <v>8.2268512589308174E-2</v>
      </c>
      <c r="G3274">
        <v>0.81700281644171879</v>
      </c>
      <c r="H3274" t="b">
        <v>0</v>
      </c>
      <c r="I3274" t="b">
        <v>0</v>
      </c>
      <c r="J3274" t="b">
        <v>0</v>
      </c>
    </row>
    <row r="3275" spans="1:10" x14ac:dyDescent="0.2">
      <c r="A3275" t="s">
        <v>416</v>
      </c>
      <c r="B3275" t="str">
        <f>VLOOKUP(Table16[[#This Row],[Metabolite ID]],Table18[],2,FALSE)</f>
        <v>X - 12714</v>
      </c>
      <c r="C3275" t="s">
        <v>1116</v>
      </c>
      <c r="D3275">
        <v>599</v>
      </c>
      <c r="E3275">
        <v>8.8972128550068863E-2</v>
      </c>
      <c r="F3275">
        <v>5.4565512472324856E-2</v>
      </c>
      <c r="G3275" s="6">
        <v>0.10298402125022546</v>
      </c>
      <c r="H3275" t="b">
        <v>0</v>
      </c>
      <c r="I3275" t="b">
        <v>0</v>
      </c>
      <c r="J3275" t="b">
        <v>0</v>
      </c>
    </row>
    <row r="3276" spans="1:10" hidden="1" x14ac:dyDescent="0.2">
      <c r="A3276" t="s">
        <v>416</v>
      </c>
      <c r="B3276" t="str">
        <f>VLOOKUP(Table16[[#This Row],[Metabolite ID]],Table18[],2,FALSE)</f>
        <v>X - 12714</v>
      </c>
      <c r="C3276" t="s">
        <v>1117</v>
      </c>
      <c r="D3276">
        <v>599</v>
      </c>
      <c r="E3276">
        <v>8.8972128550068863E-2</v>
      </c>
      <c r="F3276">
        <v>4.9687004339908129E-2</v>
      </c>
      <c r="G3276">
        <v>7.33491735106548E-2</v>
      </c>
      <c r="H3276" t="b">
        <v>0</v>
      </c>
      <c r="I3276" t="b">
        <v>0</v>
      </c>
      <c r="J3276" t="b">
        <v>0</v>
      </c>
    </row>
    <row r="3277" spans="1:10" hidden="1" x14ac:dyDescent="0.2">
      <c r="A3277" t="s">
        <v>416</v>
      </c>
      <c r="B3277" t="str">
        <f>VLOOKUP(Table16[[#This Row],[Metabolite ID]],Table18[],2,FALSE)</f>
        <v>X - 12714</v>
      </c>
      <c r="C3277" t="s">
        <v>1118</v>
      </c>
      <c r="D3277">
        <v>599</v>
      </c>
      <c r="E3277">
        <v>9.0603307133802755E-2</v>
      </c>
      <c r="F3277">
        <v>5.0226432310029927E-2</v>
      </c>
      <c r="G3277">
        <v>7.1247466087970779E-2</v>
      </c>
      <c r="H3277" t="b">
        <v>0</v>
      </c>
      <c r="I3277" t="b">
        <v>0</v>
      </c>
      <c r="J3277" t="b">
        <v>0</v>
      </c>
    </row>
    <row r="3278" spans="1:10" hidden="1" x14ac:dyDescent="0.2">
      <c r="A3278" t="s">
        <v>416</v>
      </c>
      <c r="B3278" t="str">
        <f>VLOOKUP(Table16[[#This Row],[Metabolite ID]],Table18[],2,FALSE)</f>
        <v>X - 12714</v>
      </c>
      <c r="C3278" t="s">
        <v>1119</v>
      </c>
      <c r="D3278">
        <v>599</v>
      </c>
      <c r="E3278">
        <v>3.7559338235294115E-2</v>
      </c>
      <c r="F3278">
        <v>7.8049264746660227E-2</v>
      </c>
      <c r="G3278">
        <v>0.63035585883413492</v>
      </c>
      <c r="H3278" t="b">
        <v>0</v>
      </c>
      <c r="I3278" t="b">
        <v>0</v>
      </c>
      <c r="J3278" t="b">
        <v>0</v>
      </c>
    </row>
    <row r="3279" spans="1:10" hidden="1" x14ac:dyDescent="0.2">
      <c r="A3279" t="s">
        <v>416</v>
      </c>
      <c r="B3279" t="str">
        <f>VLOOKUP(Table16[[#This Row],[Metabolite ID]],Table18[],2,FALSE)</f>
        <v>X - 12714</v>
      </c>
      <c r="C3279" t="s">
        <v>1120</v>
      </c>
      <c r="D3279">
        <v>599</v>
      </c>
      <c r="E3279">
        <v>4.3721677673814803E-2</v>
      </c>
      <c r="F3279">
        <v>8.3127890078813507E-2</v>
      </c>
      <c r="G3279">
        <v>0.5989182342896362</v>
      </c>
      <c r="H3279" t="b">
        <v>0</v>
      </c>
      <c r="I3279" t="b">
        <v>0</v>
      </c>
      <c r="J3279" t="b">
        <v>0</v>
      </c>
    </row>
    <row r="3280" spans="1:10" hidden="1" x14ac:dyDescent="0.2">
      <c r="A3280" t="s">
        <v>416</v>
      </c>
      <c r="B3280" t="str">
        <f>VLOOKUP(Table16[[#This Row],[Metabolite ID]],Table18[],2,FALSE)</f>
        <v>X - 12714</v>
      </c>
      <c r="C3280" t="s">
        <v>1121</v>
      </c>
      <c r="D3280">
        <v>599</v>
      </c>
      <c r="E3280">
        <v>-2.5642587638497361E-2</v>
      </c>
      <c r="F3280">
        <v>0.27757237223650089</v>
      </c>
      <c r="G3280">
        <v>0.92642577502390133</v>
      </c>
      <c r="H3280" t="b">
        <v>0</v>
      </c>
      <c r="I3280" t="b">
        <v>0</v>
      </c>
      <c r="J3280" t="b">
        <v>0</v>
      </c>
    </row>
    <row r="3281" spans="1:10" hidden="1" x14ac:dyDescent="0.2">
      <c r="A3281" t="s">
        <v>416</v>
      </c>
      <c r="B3281" t="str">
        <f>VLOOKUP(Table16[[#This Row],[Metabolite ID]],Table18[],2,FALSE)</f>
        <v>X - 12714</v>
      </c>
      <c r="C3281" t="s">
        <v>1122</v>
      </c>
      <c r="D3281">
        <v>599</v>
      </c>
      <c r="E3281">
        <v>0.16310778255690916</v>
      </c>
      <c r="F3281">
        <v>0.18496774944755592</v>
      </c>
      <c r="G3281">
        <v>0.3782298539796658</v>
      </c>
      <c r="H3281" t="b">
        <v>0</v>
      </c>
      <c r="I3281" t="b">
        <v>0</v>
      </c>
      <c r="J3281" t="b">
        <v>0</v>
      </c>
    </row>
    <row r="3282" spans="1:10" hidden="1" x14ac:dyDescent="0.2">
      <c r="A3282" t="s">
        <v>416</v>
      </c>
      <c r="B3282" t="str">
        <f>VLOOKUP(Table16[[#This Row],[Metabolite ID]],Table18[],2,FALSE)</f>
        <v>X - 12714</v>
      </c>
      <c r="C3282" t="s">
        <v>1123</v>
      </c>
      <c r="D3282">
        <v>599</v>
      </c>
      <c r="E3282">
        <v>6.091135973974128E-2</v>
      </c>
      <c r="F3282">
        <v>0.15117595904649947</v>
      </c>
      <c r="G3282">
        <v>0.68715354940487716</v>
      </c>
      <c r="H3282" t="b">
        <v>0</v>
      </c>
      <c r="I3282" t="b">
        <v>0</v>
      </c>
      <c r="J3282" t="b">
        <v>0</v>
      </c>
    </row>
    <row r="3283" spans="1:10" x14ac:dyDescent="0.2">
      <c r="A3283" t="s">
        <v>102</v>
      </c>
      <c r="B3283" t="str">
        <f>VLOOKUP(Table16[[#This Row],[Metabolite ID]],Table18[],2,FALSE)</f>
        <v>5-hydroxylysine</v>
      </c>
      <c r="C3283" t="s">
        <v>1116</v>
      </c>
      <c r="D3283">
        <v>599</v>
      </c>
      <c r="E3283">
        <v>7.7713659410721614E-2</v>
      </c>
      <c r="F3283">
        <v>4.7913738180794085E-2</v>
      </c>
      <c r="G3283" s="6">
        <v>0.10481418058276135</v>
      </c>
      <c r="H3283" t="b">
        <v>0</v>
      </c>
      <c r="I3283" t="b">
        <v>0</v>
      </c>
      <c r="J3283" t="b">
        <v>0</v>
      </c>
    </row>
    <row r="3284" spans="1:10" hidden="1" x14ac:dyDescent="0.2">
      <c r="A3284" t="s">
        <v>102</v>
      </c>
      <c r="B3284" t="str">
        <f>VLOOKUP(Table16[[#This Row],[Metabolite ID]],Table18[],2,FALSE)</f>
        <v>5-hydroxylysine</v>
      </c>
      <c r="C3284" t="s">
        <v>1117</v>
      </c>
      <c r="D3284">
        <v>599</v>
      </c>
      <c r="E3284">
        <v>7.7713659410721614E-2</v>
      </c>
      <c r="F3284">
        <v>4.7913738180794085E-2</v>
      </c>
      <c r="G3284">
        <v>0.10481418058276135</v>
      </c>
      <c r="H3284" t="b">
        <v>0</v>
      </c>
      <c r="I3284" t="b">
        <v>0</v>
      </c>
      <c r="J3284" t="b">
        <v>0</v>
      </c>
    </row>
    <row r="3285" spans="1:10" hidden="1" x14ac:dyDescent="0.2">
      <c r="A3285" t="s">
        <v>102</v>
      </c>
      <c r="B3285" t="str">
        <f>VLOOKUP(Table16[[#This Row],[Metabolite ID]],Table18[],2,FALSE)</f>
        <v>5-hydroxylysine</v>
      </c>
      <c r="C3285" t="s">
        <v>1118</v>
      </c>
      <c r="D3285">
        <v>599</v>
      </c>
      <c r="E3285">
        <v>7.9301351782262192E-2</v>
      </c>
      <c r="F3285">
        <v>4.833475470774503E-2</v>
      </c>
      <c r="G3285">
        <v>0.10086606547119854</v>
      </c>
      <c r="H3285" t="b">
        <v>0</v>
      </c>
      <c r="I3285" t="b">
        <v>0</v>
      </c>
      <c r="J3285" t="b">
        <v>0</v>
      </c>
    </row>
    <row r="3286" spans="1:10" hidden="1" x14ac:dyDescent="0.2">
      <c r="A3286" t="s">
        <v>102</v>
      </c>
      <c r="B3286" t="str">
        <f>VLOOKUP(Table16[[#This Row],[Metabolite ID]],Table18[],2,FALSE)</f>
        <v>5-hydroxylysine</v>
      </c>
      <c r="C3286" t="s">
        <v>1119</v>
      </c>
      <c r="D3286">
        <v>599</v>
      </c>
      <c r="E3286">
        <v>9.3933566433566429E-2</v>
      </c>
      <c r="F3286">
        <v>7.1742543450771842E-2</v>
      </c>
      <c r="G3286">
        <v>0.19042777373631273</v>
      </c>
      <c r="H3286" t="b">
        <v>0</v>
      </c>
      <c r="I3286" t="b">
        <v>0</v>
      </c>
      <c r="J3286" t="b">
        <v>0</v>
      </c>
    </row>
    <row r="3287" spans="1:10" hidden="1" x14ac:dyDescent="0.2">
      <c r="A3287" t="s">
        <v>102</v>
      </c>
      <c r="B3287" t="str">
        <f>VLOOKUP(Table16[[#This Row],[Metabolite ID]],Table18[],2,FALSE)</f>
        <v>5-hydroxylysine</v>
      </c>
      <c r="C3287" t="s">
        <v>1120</v>
      </c>
      <c r="D3287">
        <v>599</v>
      </c>
      <c r="E3287">
        <v>6.2690641946680364E-2</v>
      </c>
      <c r="F3287">
        <v>7.7980503375203375E-2</v>
      </c>
      <c r="G3287">
        <v>0.4214390630929466</v>
      </c>
      <c r="H3287" t="b">
        <v>0</v>
      </c>
      <c r="I3287" t="b">
        <v>0</v>
      </c>
      <c r="J3287" t="b">
        <v>0</v>
      </c>
    </row>
    <row r="3288" spans="1:10" hidden="1" x14ac:dyDescent="0.2">
      <c r="A3288" t="s">
        <v>102</v>
      </c>
      <c r="B3288" t="str">
        <f>VLOOKUP(Table16[[#This Row],[Metabolite ID]],Table18[],2,FALSE)</f>
        <v>5-hydroxylysine</v>
      </c>
      <c r="C3288" t="s">
        <v>1121</v>
      </c>
      <c r="D3288">
        <v>599</v>
      </c>
      <c r="E3288">
        <v>8.7407561920390009E-2</v>
      </c>
      <c r="F3288">
        <v>0.27220054755597628</v>
      </c>
      <c r="G3288">
        <v>0.74823576296175909</v>
      </c>
      <c r="H3288" t="b">
        <v>0</v>
      </c>
      <c r="I3288" t="b">
        <v>0</v>
      </c>
      <c r="J3288" t="b">
        <v>0</v>
      </c>
    </row>
    <row r="3289" spans="1:10" hidden="1" x14ac:dyDescent="0.2">
      <c r="A3289" t="s">
        <v>102</v>
      </c>
      <c r="B3289" t="str">
        <f>VLOOKUP(Table16[[#This Row],[Metabolite ID]],Table18[],2,FALSE)</f>
        <v>5-hydroxylysine</v>
      </c>
      <c r="C3289" t="s">
        <v>1122</v>
      </c>
      <c r="D3289">
        <v>599</v>
      </c>
      <c r="E3289">
        <v>4.6033488115895693E-2</v>
      </c>
      <c r="F3289">
        <v>0.17230275688437363</v>
      </c>
      <c r="G3289">
        <v>0.78943324081762367</v>
      </c>
      <c r="H3289" t="b">
        <v>0</v>
      </c>
      <c r="I3289" t="b">
        <v>0</v>
      </c>
      <c r="J3289" t="b">
        <v>0</v>
      </c>
    </row>
    <row r="3290" spans="1:10" hidden="1" x14ac:dyDescent="0.2">
      <c r="A3290" t="s">
        <v>102</v>
      </c>
      <c r="B3290" t="str">
        <f>VLOOKUP(Table16[[#This Row],[Metabolite ID]],Table18[],2,FALSE)</f>
        <v>5-hydroxylysine</v>
      </c>
      <c r="C3290" t="s">
        <v>1123</v>
      </c>
      <c r="D3290">
        <v>599</v>
      </c>
      <c r="E3290">
        <v>-9.6990187132752551E-2</v>
      </c>
      <c r="F3290">
        <v>0.13277729733155708</v>
      </c>
      <c r="G3290">
        <v>0.46538786712680247</v>
      </c>
      <c r="H3290" t="b">
        <v>0</v>
      </c>
      <c r="I3290" t="b">
        <v>0</v>
      </c>
      <c r="J3290" t="b">
        <v>0</v>
      </c>
    </row>
    <row r="3291" spans="1:10" x14ac:dyDescent="0.2">
      <c r="A3291" t="s">
        <v>299</v>
      </c>
      <c r="B3291" t="str">
        <f>VLOOKUP(Table16[[#This Row],[Metabolite ID]],Table18[],2,FALSE)</f>
        <v>5alpha-androstan-3alpha,17beta-diol monosulfate (2)</v>
      </c>
      <c r="C3291" t="s">
        <v>1116</v>
      </c>
      <c r="D3291">
        <v>599</v>
      </c>
      <c r="E3291">
        <v>-0.10272159093567614</v>
      </c>
      <c r="F3291">
        <v>6.3357886829507423E-2</v>
      </c>
      <c r="G3291" s="6">
        <v>0.10495517920036042</v>
      </c>
      <c r="H3291" t="b">
        <v>0</v>
      </c>
      <c r="I3291" t="b">
        <v>0</v>
      </c>
      <c r="J3291" t="b">
        <v>0</v>
      </c>
    </row>
    <row r="3292" spans="1:10" hidden="1" x14ac:dyDescent="0.2">
      <c r="A3292" t="s">
        <v>299</v>
      </c>
      <c r="B3292" t="str">
        <f>VLOOKUP(Table16[[#This Row],[Metabolite ID]],Table18[],2,FALSE)</f>
        <v>5alpha-androstan-3alpha,17beta-diol monosulfate (2)</v>
      </c>
      <c r="C3292" t="s">
        <v>1117</v>
      </c>
      <c r="D3292">
        <v>599</v>
      </c>
      <c r="E3292">
        <v>-0.10272159093567614</v>
      </c>
      <c r="F3292">
        <v>6.3357886829507423E-2</v>
      </c>
      <c r="G3292">
        <v>0.10495517920036042</v>
      </c>
      <c r="H3292" t="b">
        <v>0</v>
      </c>
      <c r="I3292" t="b">
        <v>0</v>
      </c>
      <c r="J3292" t="b">
        <v>0</v>
      </c>
    </row>
    <row r="3293" spans="1:10" hidden="1" x14ac:dyDescent="0.2">
      <c r="A3293" t="s">
        <v>299</v>
      </c>
      <c r="B3293" t="str">
        <f>VLOOKUP(Table16[[#This Row],[Metabolite ID]],Table18[],2,FALSE)</f>
        <v>5alpha-androstan-3alpha,17beta-diol monosulfate (2)</v>
      </c>
      <c r="C3293" t="s">
        <v>1118</v>
      </c>
      <c r="D3293">
        <v>599</v>
      </c>
      <c r="E3293">
        <v>-0.10250000326655237</v>
      </c>
      <c r="F3293">
        <v>6.3926339921392294E-2</v>
      </c>
      <c r="G3293">
        <v>0.1088446113965952</v>
      </c>
      <c r="H3293" t="b">
        <v>0</v>
      </c>
      <c r="I3293" t="b">
        <v>0</v>
      </c>
      <c r="J3293" t="b">
        <v>0</v>
      </c>
    </row>
    <row r="3294" spans="1:10" hidden="1" x14ac:dyDescent="0.2">
      <c r="A3294" t="s">
        <v>299</v>
      </c>
      <c r="B3294" t="str">
        <f>VLOOKUP(Table16[[#This Row],[Metabolite ID]],Table18[],2,FALSE)</f>
        <v>5alpha-androstan-3alpha,17beta-diol monosulfate (2)</v>
      </c>
      <c r="C3294" t="s">
        <v>1119</v>
      </c>
      <c r="D3294">
        <v>599</v>
      </c>
      <c r="E3294">
        <v>-0.11971715976331362</v>
      </c>
      <c r="F3294">
        <v>9.5683005227247167E-2</v>
      </c>
      <c r="G3294">
        <v>0.21086691761709342</v>
      </c>
      <c r="H3294" t="b">
        <v>0</v>
      </c>
      <c r="I3294" t="b">
        <v>0</v>
      </c>
      <c r="J3294" t="b">
        <v>0</v>
      </c>
    </row>
    <row r="3295" spans="1:10" hidden="1" x14ac:dyDescent="0.2">
      <c r="A3295" t="s">
        <v>299</v>
      </c>
      <c r="B3295" t="str">
        <f>VLOOKUP(Table16[[#This Row],[Metabolite ID]],Table18[],2,FALSE)</f>
        <v>5alpha-androstan-3alpha,17beta-diol monosulfate (2)</v>
      </c>
      <c r="C3295" t="s">
        <v>1120</v>
      </c>
      <c r="D3295">
        <v>599</v>
      </c>
      <c r="E3295">
        <v>-2.3906059949008459E-2</v>
      </c>
      <c r="F3295">
        <v>0.11116985881509017</v>
      </c>
      <c r="G3295">
        <v>0.82973547670323111</v>
      </c>
      <c r="H3295" t="b">
        <v>0</v>
      </c>
      <c r="I3295" t="b">
        <v>0</v>
      </c>
      <c r="J3295" t="b">
        <v>0</v>
      </c>
    </row>
    <row r="3296" spans="1:10" hidden="1" x14ac:dyDescent="0.2">
      <c r="A3296" t="s">
        <v>299</v>
      </c>
      <c r="B3296" t="str">
        <f>VLOOKUP(Table16[[#This Row],[Metabolite ID]],Table18[],2,FALSE)</f>
        <v>5alpha-androstan-3alpha,17beta-diol monosulfate (2)</v>
      </c>
      <c r="C3296" t="s">
        <v>1121</v>
      </c>
      <c r="D3296">
        <v>599</v>
      </c>
      <c r="E3296">
        <v>0.13610213686549688</v>
      </c>
      <c r="F3296">
        <v>0.35113516207450945</v>
      </c>
      <c r="G3296">
        <v>0.69844546225804494</v>
      </c>
      <c r="H3296" t="b">
        <v>0</v>
      </c>
      <c r="I3296" t="b">
        <v>0</v>
      </c>
      <c r="J3296" t="b">
        <v>0</v>
      </c>
    </row>
    <row r="3297" spans="1:10" hidden="1" x14ac:dyDescent="0.2">
      <c r="A3297" t="s">
        <v>299</v>
      </c>
      <c r="B3297" t="str">
        <f>VLOOKUP(Table16[[#This Row],[Metabolite ID]],Table18[],2,FALSE)</f>
        <v>5alpha-androstan-3alpha,17beta-diol monosulfate (2)</v>
      </c>
      <c r="C3297" t="s">
        <v>1122</v>
      </c>
      <c r="D3297">
        <v>599</v>
      </c>
      <c r="E3297">
        <v>4.6726983212285411E-2</v>
      </c>
      <c r="F3297">
        <v>0.20371182129237675</v>
      </c>
      <c r="G3297">
        <v>0.81865366617566993</v>
      </c>
      <c r="H3297" t="b">
        <v>0</v>
      </c>
      <c r="I3297" t="b">
        <v>0</v>
      </c>
      <c r="J3297" t="b">
        <v>0</v>
      </c>
    </row>
    <row r="3298" spans="1:10" hidden="1" x14ac:dyDescent="0.2">
      <c r="A3298" t="s">
        <v>299</v>
      </c>
      <c r="B3298" t="str">
        <f>VLOOKUP(Table16[[#This Row],[Metabolite ID]],Table18[],2,FALSE)</f>
        <v>5alpha-androstan-3alpha,17beta-diol monosulfate (2)</v>
      </c>
      <c r="C3298" t="s">
        <v>1123</v>
      </c>
      <c r="D3298">
        <v>599</v>
      </c>
      <c r="E3298">
        <v>0.11480352203919185</v>
      </c>
      <c r="F3298">
        <v>0.17542002300721782</v>
      </c>
      <c r="G3298">
        <v>0.51307437946181955</v>
      </c>
      <c r="H3298" t="b">
        <v>0</v>
      </c>
      <c r="I3298" t="b">
        <v>0</v>
      </c>
      <c r="J3298" t="b">
        <v>0</v>
      </c>
    </row>
    <row r="3299" spans="1:10" x14ac:dyDescent="0.2">
      <c r="A3299" t="s">
        <v>211</v>
      </c>
      <c r="B3299" t="str">
        <f>VLOOKUP(Table16[[#This Row],[Metabolite ID]],Table18[],2,FALSE)</f>
        <v>1-dihomo-linolenoyl-GPC (20:3n3 or 6)*</v>
      </c>
      <c r="C3299" t="s">
        <v>1116</v>
      </c>
      <c r="D3299">
        <v>599</v>
      </c>
      <c r="E3299">
        <v>7.8608264700421954E-2</v>
      </c>
      <c r="F3299">
        <v>4.8573853534466034E-2</v>
      </c>
      <c r="G3299" s="6">
        <v>0.10559265029588605</v>
      </c>
      <c r="H3299" t="b">
        <v>0</v>
      </c>
      <c r="I3299" t="b">
        <v>0</v>
      </c>
      <c r="J3299" t="b">
        <v>0</v>
      </c>
    </row>
    <row r="3300" spans="1:10" hidden="1" x14ac:dyDescent="0.2">
      <c r="A3300" t="s">
        <v>211</v>
      </c>
      <c r="B3300" t="str">
        <f>VLOOKUP(Table16[[#This Row],[Metabolite ID]],Table18[],2,FALSE)</f>
        <v>1-dihomo-linolenoyl-GPC (20:3n3 or 6)*</v>
      </c>
      <c r="C3300" t="s">
        <v>1117</v>
      </c>
      <c r="D3300">
        <v>599</v>
      </c>
      <c r="E3300">
        <v>7.8608264700421954E-2</v>
      </c>
      <c r="F3300">
        <v>4.7750466544577139E-2</v>
      </c>
      <c r="G3300">
        <v>9.9716353954999962E-2</v>
      </c>
      <c r="H3300" t="b">
        <v>0</v>
      </c>
      <c r="I3300" t="b">
        <v>0</v>
      </c>
      <c r="J3300" t="b">
        <v>0</v>
      </c>
    </row>
    <row r="3301" spans="1:10" hidden="1" x14ac:dyDescent="0.2">
      <c r="A3301" t="s">
        <v>211</v>
      </c>
      <c r="B3301" t="str">
        <f>VLOOKUP(Table16[[#This Row],[Metabolite ID]],Table18[],2,FALSE)</f>
        <v>1-dihomo-linolenoyl-GPC (20:3n3 or 6)*</v>
      </c>
      <c r="C3301" t="s">
        <v>1118</v>
      </c>
      <c r="D3301">
        <v>599</v>
      </c>
      <c r="E3301">
        <v>8.0162039512477218E-2</v>
      </c>
      <c r="F3301">
        <v>4.8207174850216368E-2</v>
      </c>
      <c r="G3301">
        <v>9.6339396585063852E-2</v>
      </c>
      <c r="H3301" t="b">
        <v>0</v>
      </c>
      <c r="I3301" t="b">
        <v>0</v>
      </c>
      <c r="J3301" t="b">
        <v>0</v>
      </c>
    </row>
    <row r="3302" spans="1:10" hidden="1" x14ac:dyDescent="0.2">
      <c r="A3302" t="s">
        <v>211</v>
      </c>
      <c r="B3302" t="str">
        <f>VLOOKUP(Table16[[#This Row],[Metabolite ID]],Table18[],2,FALSE)</f>
        <v>1-dihomo-linolenoyl-GPC (20:3n3 or 6)*</v>
      </c>
      <c r="C3302" t="s">
        <v>1119</v>
      </c>
      <c r="D3302">
        <v>599</v>
      </c>
      <c r="E3302">
        <v>0.10399007633587787</v>
      </c>
      <c r="F3302">
        <v>7.3179552482889931E-2</v>
      </c>
      <c r="G3302">
        <v>0.15530908345126526</v>
      </c>
      <c r="H3302" t="b">
        <v>0</v>
      </c>
      <c r="I3302" t="b">
        <v>0</v>
      </c>
      <c r="J3302" t="b">
        <v>0</v>
      </c>
    </row>
    <row r="3303" spans="1:10" hidden="1" x14ac:dyDescent="0.2">
      <c r="A3303" t="s">
        <v>211</v>
      </c>
      <c r="B3303" t="str">
        <f>VLOOKUP(Table16[[#This Row],[Metabolite ID]],Table18[],2,FALSE)</f>
        <v>1-dihomo-linolenoyl-GPC (20:3n3 or 6)*</v>
      </c>
      <c r="C3303" t="s">
        <v>1120</v>
      </c>
      <c r="D3303">
        <v>599</v>
      </c>
      <c r="E3303">
        <v>0.11006846978536589</v>
      </c>
      <c r="F3303">
        <v>7.4048176550443934E-2</v>
      </c>
      <c r="G3303">
        <v>0.13716171155293475</v>
      </c>
      <c r="H3303" t="b">
        <v>0</v>
      </c>
      <c r="I3303" t="b">
        <v>0</v>
      </c>
      <c r="J3303" t="b">
        <v>0</v>
      </c>
    </row>
    <row r="3304" spans="1:10" hidden="1" x14ac:dyDescent="0.2">
      <c r="A3304" t="s">
        <v>211</v>
      </c>
      <c r="B3304" t="str">
        <f>VLOOKUP(Table16[[#This Row],[Metabolite ID]],Table18[],2,FALSE)</f>
        <v>1-dihomo-linolenoyl-GPC (20:3n3 or 6)*</v>
      </c>
      <c r="C3304" t="s">
        <v>1121</v>
      </c>
      <c r="D3304">
        <v>599</v>
      </c>
      <c r="E3304">
        <v>9.3079676904027409E-2</v>
      </c>
      <c r="F3304">
        <v>0.26412621331047015</v>
      </c>
      <c r="G3304">
        <v>0.72465792504826765</v>
      </c>
      <c r="H3304" t="b">
        <v>0</v>
      </c>
      <c r="I3304" t="b">
        <v>0</v>
      </c>
      <c r="J3304" t="b">
        <v>0</v>
      </c>
    </row>
    <row r="3305" spans="1:10" hidden="1" x14ac:dyDescent="0.2">
      <c r="A3305" t="s">
        <v>211</v>
      </c>
      <c r="B3305" t="str">
        <f>VLOOKUP(Table16[[#This Row],[Metabolite ID]],Table18[],2,FALSE)</f>
        <v>1-dihomo-linolenoyl-GPC (20:3n3 or 6)*</v>
      </c>
      <c r="C3305" t="s">
        <v>1122</v>
      </c>
      <c r="D3305">
        <v>599</v>
      </c>
      <c r="E3305">
        <v>0.13392913296396536</v>
      </c>
      <c r="F3305">
        <v>0.21848476866244607</v>
      </c>
      <c r="G3305">
        <v>0.54011553672030832</v>
      </c>
      <c r="H3305" t="b">
        <v>0</v>
      </c>
      <c r="I3305" t="b">
        <v>0</v>
      </c>
      <c r="J3305" t="b">
        <v>0</v>
      </c>
    </row>
    <row r="3306" spans="1:10" hidden="1" x14ac:dyDescent="0.2">
      <c r="A3306" t="s">
        <v>211</v>
      </c>
      <c r="B3306" t="str">
        <f>VLOOKUP(Table16[[#This Row],[Metabolite ID]],Table18[],2,FALSE)</f>
        <v>1-dihomo-linolenoyl-GPC (20:3n3 or 6)*</v>
      </c>
      <c r="C3306" t="s">
        <v>1123</v>
      </c>
      <c r="D3306">
        <v>599</v>
      </c>
      <c r="E3306">
        <v>4.3447894130076714E-2</v>
      </c>
      <c r="F3306">
        <v>0.13466053961344529</v>
      </c>
      <c r="G3306">
        <v>0.74707513670777037</v>
      </c>
      <c r="H3306" t="b">
        <v>0</v>
      </c>
      <c r="I3306" t="b">
        <v>0</v>
      </c>
      <c r="J3306" t="b">
        <v>0</v>
      </c>
    </row>
    <row r="3307" spans="1:10" x14ac:dyDescent="0.2">
      <c r="A3307" t="s">
        <v>541</v>
      </c>
      <c r="B3307" t="str">
        <f>VLOOKUP(Table16[[#This Row],[Metabolite ID]],Table18[],2,FALSE)</f>
        <v>5alpha-androstan-3alpha, 17beta-diol-17-glucosiduronate</v>
      </c>
      <c r="C3307" t="s">
        <v>1116</v>
      </c>
      <c r="D3307">
        <v>599</v>
      </c>
      <c r="E3307">
        <v>0.11647414078848752</v>
      </c>
      <c r="F3307">
        <v>7.2320659562508258E-2</v>
      </c>
      <c r="G3307" s="6">
        <v>0.10728356202091395</v>
      </c>
      <c r="H3307" t="b">
        <v>0</v>
      </c>
      <c r="I3307" t="b">
        <v>0</v>
      </c>
      <c r="J3307" t="b">
        <v>0</v>
      </c>
    </row>
    <row r="3308" spans="1:10" hidden="1" x14ac:dyDescent="0.2">
      <c r="A3308" t="s">
        <v>541</v>
      </c>
      <c r="B3308" t="str">
        <f>VLOOKUP(Table16[[#This Row],[Metabolite ID]],Table18[],2,FALSE)</f>
        <v>5alpha-androstan-3alpha, 17beta-diol-17-glucosiduronate</v>
      </c>
      <c r="C3308" t="s">
        <v>1117</v>
      </c>
      <c r="D3308">
        <v>599</v>
      </c>
      <c r="E3308">
        <v>0.11647414078848752</v>
      </c>
      <c r="F3308">
        <v>6.9695921897704183E-2</v>
      </c>
      <c r="G3308">
        <v>9.4686950966956965E-2</v>
      </c>
      <c r="H3308" t="b">
        <v>0</v>
      </c>
      <c r="I3308" t="b">
        <v>0</v>
      </c>
      <c r="J3308" t="b">
        <v>0</v>
      </c>
    </row>
    <row r="3309" spans="1:10" hidden="1" x14ac:dyDescent="0.2">
      <c r="A3309" t="s">
        <v>541</v>
      </c>
      <c r="B3309" t="str">
        <f>VLOOKUP(Table16[[#This Row],[Metabolite ID]],Table18[],2,FALSE)</f>
        <v>5alpha-androstan-3alpha, 17beta-diol-17-glucosiduronate</v>
      </c>
      <c r="C3309" t="s">
        <v>1118</v>
      </c>
      <c r="D3309">
        <v>599</v>
      </c>
      <c r="E3309">
        <v>0.11882423757893235</v>
      </c>
      <c r="F3309">
        <v>7.0406434907086368E-2</v>
      </c>
      <c r="G3309">
        <v>9.1470748447616129E-2</v>
      </c>
      <c r="H3309" t="b">
        <v>0</v>
      </c>
      <c r="I3309" t="b">
        <v>0</v>
      </c>
      <c r="J3309" t="b">
        <v>0</v>
      </c>
    </row>
    <row r="3310" spans="1:10" hidden="1" x14ac:dyDescent="0.2">
      <c r="A3310" t="s">
        <v>541</v>
      </c>
      <c r="B3310" t="str">
        <f>VLOOKUP(Table16[[#This Row],[Metabolite ID]],Table18[],2,FALSE)</f>
        <v>5alpha-androstan-3alpha, 17beta-diol-17-glucosiduronate</v>
      </c>
      <c r="C3310" t="s">
        <v>1119</v>
      </c>
      <c r="D3310">
        <v>599</v>
      </c>
      <c r="E3310">
        <v>0.19532074074074077</v>
      </c>
      <c r="F3310">
        <v>0.10635330132750878</v>
      </c>
      <c r="G3310">
        <v>6.6279709141265353E-2</v>
      </c>
      <c r="H3310" t="b">
        <v>0</v>
      </c>
      <c r="I3310" t="b">
        <v>0</v>
      </c>
      <c r="J3310" t="b">
        <v>0</v>
      </c>
    </row>
    <row r="3311" spans="1:10" hidden="1" x14ac:dyDescent="0.2">
      <c r="A3311" t="s">
        <v>541</v>
      </c>
      <c r="B3311" t="str">
        <f>VLOOKUP(Table16[[#This Row],[Metabolite ID]],Table18[],2,FALSE)</f>
        <v>5alpha-androstan-3alpha, 17beta-diol-17-glucosiduronate</v>
      </c>
      <c r="C3311" t="s">
        <v>1120</v>
      </c>
      <c r="D3311">
        <v>599</v>
      </c>
      <c r="E3311">
        <v>6.4314760979720664E-2</v>
      </c>
      <c r="F3311">
        <v>0.10920859812759207</v>
      </c>
      <c r="G3311">
        <v>0.55591719276880158</v>
      </c>
      <c r="H3311" t="b">
        <v>0</v>
      </c>
      <c r="I3311" t="b">
        <v>0</v>
      </c>
      <c r="J3311" t="b">
        <v>0</v>
      </c>
    </row>
    <row r="3312" spans="1:10" hidden="1" x14ac:dyDescent="0.2">
      <c r="A3312" t="s">
        <v>541</v>
      </c>
      <c r="B3312" t="str">
        <f>VLOOKUP(Table16[[#This Row],[Metabolite ID]],Table18[],2,FALSE)</f>
        <v>5alpha-androstan-3alpha, 17beta-diol-17-glucosiduronate</v>
      </c>
      <c r="C3312" t="s">
        <v>1121</v>
      </c>
      <c r="D3312">
        <v>599</v>
      </c>
      <c r="E3312">
        <v>0.21485917091350082</v>
      </c>
      <c r="F3312">
        <v>0.42181866310261606</v>
      </c>
      <c r="G3312">
        <v>0.61068512649493845</v>
      </c>
      <c r="H3312" t="b">
        <v>0</v>
      </c>
      <c r="I3312" t="b">
        <v>0</v>
      </c>
      <c r="J3312" t="b">
        <v>0</v>
      </c>
    </row>
    <row r="3313" spans="1:10" hidden="1" x14ac:dyDescent="0.2">
      <c r="A3313" t="s">
        <v>541</v>
      </c>
      <c r="B3313" t="str">
        <f>VLOOKUP(Table16[[#This Row],[Metabolite ID]],Table18[],2,FALSE)</f>
        <v>5alpha-androstan-3alpha, 17beta-diol-17-glucosiduronate</v>
      </c>
      <c r="C3313" t="s">
        <v>1122</v>
      </c>
      <c r="D3313">
        <v>599</v>
      </c>
      <c r="E3313">
        <v>-3.5313975810645104E-2</v>
      </c>
      <c r="F3313">
        <v>0.27584865753113796</v>
      </c>
      <c r="G3313">
        <v>0.89817667049232708</v>
      </c>
      <c r="H3313" t="b">
        <v>0</v>
      </c>
      <c r="I3313" t="b">
        <v>0</v>
      </c>
      <c r="J3313" t="b">
        <v>0</v>
      </c>
    </row>
    <row r="3314" spans="1:10" hidden="1" x14ac:dyDescent="0.2">
      <c r="A3314" t="s">
        <v>541</v>
      </c>
      <c r="B3314" t="str">
        <f>VLOOKUP(Table16[[#This Row],[Metabolite ID]],Table18[],2,FALSE)</f>
        <v>5alpha-androstan-3alpha, 17beta-diol-17-glucosiduronate</v>
      </c>
      <c r="C3314" t="s">
        <v>1123</v>
      </c>
      <c r="D3314">
        <v>599</v>
      </c>
      <c r="E3314">
        <v>-0.29787756863858561</v>
      </c>
      <c r="F3314">
        <v>0.19896431424608285</v>
      </c>
      <c r="G3314">
        <v>0.13488514897926038</v>
      </c>
      <c r="H3314" t="b">
        <v>0</v>
      </c>
      <c r="I3314" t="b">
        <v>0</v>
      </c>
      <c r="J3314" t="b">
        <v>0</v>
      </c>
    </row>
    <row r="3315" spans="1:10" x14ac:dyDescent="0.2">
      <c r="A3315" t="s">
        <v>420</v>
      </c>
      <c r="B3315" t="str">
        <f>VLOOKUP(Table16[[#This Row],[Metabolite ID]],Table18[],2,FALSE)</f>
        <v>X - 12212</v>
      </c>
      <c r="C3315" t="s">
        <v>1116</v>
      </c>
      <c r="D3315">
        <v>599</v>
      </c>
      <c r="E3315">
        <v>-7.7040128746367162E-2</v>
      </c>
      <c r="F3315">
        <v>4.7924110369075422E-2</v>
      </c>
      <c r="G3315" s="6">
        <v>0.10793502748007777</v>
      </c>
      <c r="H3315" t="b">
        <v>0</v>
      </c>
      <c r="I3315" t="b">
        <v>0</v>
      </c>
      <c r="J3315" t="b">
        <v>0</v>
      </c>
    </row>
    <row r="3316" spans="1:10" hidden="1" x14ac:dyDescent="0.2">
      <c r="A3316" t="s">
        <v>420</v>
      </c>
      <c r="B3316" t="str">
        <f>VLOOKUP(Table16[[#This Row],[Metabolite ID]],Table18[],2,FALSE)</f>
        <v>X - 12212</v>
      </c>
      <c r="C3316" t="s">
        <v>1117</v>
      </c>
      <c r="D3316">
        <v>599</v>
      </c>
      <c r="E3316">
        <v>-7.7040128746367162E-2</v>
      </c>
      <c r="F3316">
        <v>4.7924110369075422E-2</v>
      </c>
      <c r="G3316">
        <v>0.10793502748007777</v>
      </c>
      <c r="H3316" t="b">
        <v>0</v>
      </c>
      <c r="I3316" t="b">
        <v>0</v>
      </c>
      <c r="J3316" t="b">
        <v>0</v>
      </c>
    </row>
    <row r="3317" spans="1:10" hidden="1" x14ac:dyDescent="0.2">
      <c r="A3317" t="s">
        <v>420</v>
      </c>
      <c r="B3317" t="str">
        <f>VLOOKUP(Table16[[#This Row],[Metabolite ID]],Table18[],2,FALSE)</f>
        <v>X - 12212</v>
      </c>
      <c r="C3317" t="s">
        <v>1118</v>
      </c>
      <c r="D3317">
        <v>599</v>
      </c>
      <c r="E3317">
        <v>-7.684520021782057E-2</v>
      </c>
      <c r="F3317">
        <v>4.8379059629632612E-2</v>
      </c>
      <c r="G3317">
        <v>0.11219637570976528</v>
      </c>
      <c r="H3317" t="b">
        <v>0</v>
      </c>
      <c r="I3317" t="b">
        <v>0</v>
      </c>
      <c r="J3317" t="b">
        <v>0</v>
      </c>
    </row>
    <row r="3318" spans="1:10" hidden="1" x14ac:dyDescent="0.2">
      <c r="A3318" t="s">
        <v>420</v>
      </c>
      <c r="B3318" t="str">
        <f>VLOOKUP(Table16[[#This Row],[Metabolite ID]],Table18[],2,FALSE)</f>
        <v>X - 12212</v>
      </c>
      <c r="C3318" t="s">
        <v>1119</v>
      </c>
      <c r="D3318">
        <v>599</v>
      </c>
      <c r="E3318">
        <v>-5.7393628318584071E-2</v>
      </c>
      <c r="F3318">
        <v>7.431150967943094E-2</v>
      </c>
      <c r="G3318">
        <v>0.43991406086273532</v>
      </c>
      <c r="H3318" t="b">
        <v>0</v>
      </c>
      <c r="I3318" t="b">
        <v>0</v>
      </c>
      <c r="J3318" t="b">
        <v>0</v>
      </c>
    </row>
    <row r="3319" spans="1:10" hidden="1" x14ac:dyDescent="0.2">
      <c r="A3319" t="s">
        <v>420</v>
      </c>
      <c r="B3319" t="str">
        <f>VLOOKUP(Table16[[#This Row],[Metabolite ID]],Table18[],2,FALSE)</f>
        <v>X - 12212</v>
      </c>
      <c r="C3319" t="s">
        <v>1120</v>
      </c>
      <c r="D3319">
        <v>599</v>
      </c>
      <c r="E3319">
        <v>-9.1521936230003154E-2</v>
      </c>
      <c r="F3319">
        <v>7.5513037052629781E-2</v>
      </c>
      <c r="G3319">
        <v>0.22551169465723031</v>
      </c>
      <c r="H3319" t="b">
        <v>0</v>
      </c>
      <c r="I3319" t="b">
        <v>0</v>
      </c>
      <c r="J3319" t="b">
        <v>0</v>
      </c>
    </row>
    <row r="3320" spans="1:10" hidden="1" x14ac:dyDescent="0.2">
      <c r="A3320" t="s">
        <v>420</v>
      </c>
      <c r="B3320" t="str">
        <f>VLOOKUP(Table16[[#This Row],[Metabolite ID]],Table18[],2,FALSE)</f>
        <v>X - 12212</v>
      </c>
      <c r="C3320" t="s">
        <v>1121</v>
      </c>
      <c r="D3320">
        <v>599</v>
      </c>
      <c r="E3320">
        <v>0.31718317479747782</v>
      </c>
      <c r="F3320">
        <v>0.28291914442706867</v>
      </c>
      <c r="G3320">
        <v>0.26269150631886656</v>
      </c>
      <c r="H3320" t="b">
        <v>0</v>
      </c>
      <c r="I3320" t="b">
        <v>0</v>
      </c>
      <c r="J3320" t="b">
        <v>0</v>
      </c>
    </row>
    <row r="3321" spans="1:10" hidden="1" x14ac:dyDescent="0.2">
      <c r="A3321" t="s">
        <v>420</v>
      </c>
      <c r="B3321" t="str">
        <f>VLOOKUP(Table16[[#This Row],[Metabolite ID]],Table18[],2,FALSE)</f>
        <v>X - 12212</v>
      </c>
      <c r="C3321" t="s">
        <v>1122</v>
      </c>
      <c r="D3321">
        <v>599</v>
      </c>
      <c r="E3321">
        <v>-0.38509590910060343</v>
      </c>
      <c r="F3321">
        <v>0.22601021408679128</v>
      </c>
      <c r="G3321">
        <v>8.8921670237291417E-2</v>
      </c>
      <c r="H3321" t="b">
        <v>0</v>
      </c>
      <c r="I3321" t="b">
        <v>0</v>
      </c>
      <c r="J3321" t="b">
        <v>0</v>
      </c>
    </row>
    <row r="3322" spans="1:10" hidden="1" x14ac:dyDescent="0.2">
      <c r="A3322" t="s">
        <v>420</v>
      </c>
      <c r="B3322" t="str">
        <f>VLOOKUP(Table16[[#This Row],[Metabolite ID]],Table18[],2,FALSE)</f>
        <v>X - 12212</v>
      </c>
      <c r="C3322" t="s">
        <v>1123</v>
      </c>
      <c r="D3322">
        <v>599</v>
      </c>
      <c r="E3322">
        <v>-5.5736603590520621E-2</v>
      </c>
      <c r="F3322">
        <v>0.13278211970711179</v>
      </c>
      <c r="G3322">
        <v>0.67481190830034521</v>
      </c>
      <c r="H3322" t="b">
        <v>0</v>
      </c>
      <c r="I3322" t="b">
        <v>0</v>
      </c>
      <c r="J3322" t="b">
        <v>0</v>
      </c>
    </row>
    <row r="3323" spans="1:10" x14ac:dyDescent="0.2">
      <c r="A3323" t="s">
        <v>355</v>
      </c>
      <c r="B3323" t="str">
        <f>VLOOKUP(Table16[[#This Row],[Metabolite ID]],Table18[],2,FALSE)</f>
        <v>erythronate*</v>
      </c>
      <c r="C3323" t="s">
        <v>1116</v>
      </c>
      <c r="D3323">
        <v>599</v>
      </c>
      <c r="E3323">
        <v>-7.9547131835672052E-2</v>
      </c>
      <c r="F3323">
        <v>4.9550107445178168E-2</v>
      </c>
      <c r="G3323" s="6">
        <v>0.10840851486917588</v>
      </c>
      <c r="H3323" t="b">
        <v>0</v>
      </c>
      <c r="I3323" t="b">
        <v>0</v>
      </c>
      <c r="J3323" t="b">
        <v>0</v>
      </c>
    </row>
    <row r="3324" spans="1:10" hidden="1" x14ac:dyDescent="0.2">
      <c r="A3324" t="s">
        <v>355</v>
      </c>
      <c r="B3324" t="str">
        <f>VLOOKUP(Table16[[#This Row],[Metabolite ID]],Table18[],2,FALSE)</f>
        <v>erythronate*</v>
      </c>
      <c r="C3324" t="s">
        <v>1117</v>
      </c>
      <c r="D3324">
        <v>599</v>
      </c>
      <c r="E3324">
        <v>-7.9547131835672052E-2</v>
      </c>
      <c r="F3324">
        <v>4.7739905917729433E-2</v>
      </c>
      <c r="G3324">
        <v>9.5661489072009248E-2</v>
      </c>
      <c r="H3324" t="b">
        <v>0</v>
      </c>
      <c r="I3324" t="b">
        <v>0</v>
      </c>
      <c r="J3324" t="b">
        <v>0</v>
      </c>
    </row>
    <row r="3325" spans="1:10" hidden="1" x14ac:dyDescent="0.2">
      <c r="A3325" t="s">
        <v>355</v>
      </c>
      <c r="B3325" t="str">
        <f>VLOOKUP(Table16[[#This Row],[Metabolite ID]],Table18[],2,FALSE)</f>
        <v>erythronate*</v>
      </c>
      <c r="C3325" t="s">
        <v>1118</v>
      </c>
      <c r="D3325">
        <v>599</v>
      </c>
      <c r="E3325">
        <v>-7.8395876262150735E-2</v>
      </c>
      <c r="F3325">
        <v>4.8224270056382426E-2</v>
      </c>
      <c r="G3325">
        <v>0.10402372771040101</v>
      </c>
      <c r="H3325" t="b">
        <v>0</v>
      </c>
      <c r="I3325" t="b">
        <v>0</v>
      </c>
      <c r="J3325" t="b">
        <v>0</v>
      </c>
    </row>
    <row r="3326" spans="1:10" hidden="1" x14ac:dyDescent="0.2">
      <c r="A3326" t="s">
        <v>355</v>
      </c>
      <c r="B3326" t="str">
        <f>VLOOKUP(Table16[[#This Row],[Metabolite ID]],Table18[],2,FALSE)</f>
        <v>erythronate*</v>
      </c>
      <c r="C3326" t="s">
        <v>1119</v>
      </c>
      <c r="D3326">
        <v>599</v>
      </c>
      <c r="E3326">
        <v>-0.13501238938053098</v>
      </c>
      <c r="F3326">
        <v>7.2565973696539901E-2</v>
      </c>
      <c r="G3326">
        <v>6.280820509667849E-2</v>
      </c>
      <c r="H3326" t="b">
        <v>0</v>
      </c>
      <c r="I3326" t="b">
        <v>0</v>
      </c>
      <c r="J3326" t="b">
        <v>0</v>
      </c>
    </row>
    <row r="3327" spans="1:10" hidden="1" x14ac:dyDescent="0.2">
      <c r="A3327" t="s">
        <v>355</v>
      </c>
      <c r="B3327" t="str">
        <f>VLOOKUP(Table16[[#This Row],[Metabolite ID]],Table18[],2,FALSE)</f>
        <v>erythronate*</v>
      </c>
      <c r="C3327" t="s">
        <v>1120</v>
      </c>
      <c r="D3327">
        <v>599</v>
      </c>
      <c r="E3327">
        <v>-3.2100134788329425E-2</v>
      </c>
      <c r="F3327">
        <v>7.9698626193343544E-2</v>
      </c>
      <c r="G3327">
        <v>0.68711817933209995</v>
      </c>
      <c r="H3327" t="b">
        <v>0</v>
      </c>
      <c r="I3327" t="b">
        <v>0</v>
      </c>
      <c r="J3327" t="b">
        <v>0</v>
      </c>
    </row>
    <row r="3328" spans="1:10" hidden="1" x14ac:dyDescent="0.2">
      <c r="A3328" t="s">
        <v>355</v>
      </c>
      <c r="B3328" t="str">
        <f>VLOOKUP(Table16[[#This Row],[Metabolite ID]],Table18[],2,FALSE)</f>
        <v>erythronate*</v>
      </c>
      <c r="C3328" t="s">
        <v>1121</v>
      </c>
      <c r="D3328">
        <v>599</v>
      </c>
      <c r="E3328">
        <v>-0.12166717506865954</v>
      </c>
      <c r="F3328">
        <v>0.30202888108814191</v>
      </c>
      <c r="G3328">
        <v>0.68721511386639433</v>
      </c>
      <c r="H3328" t="b">
        <v>0</v>
      </c>
      <c r="I3328" t="b">
        <v>0</v>
      </c>
      <c r="J3328" t="b">
        <v>0</v>
      </c>
    </row>
    <row r="3329" spans="1:10" hidden="1" x14ac:dyDescent="0.2">
      <c r="A3329" t="s">
        <v>355</v>
      </c>
      <c r="B3329" t="str">
        <f>VLOOKUP(Table16[[#This Row],[Metabolite ID]],Table18[],2,FALSE)</f>
        <v>erythronate*</v>
      </c>
      <c r="C3329" t="s">
        <v>1122</v>
      </c>
      <c r="D3329">
        <v>599</v>
      </c>
      <c r="E3329">
        <v>0.15427005823406148</v>
      </c>
      <c r="F3329">
        <v>0.18120010758947588</v>
      </c>
      <c r="G3329">
        <v>0.3948993669747638</v>
      </c>
      <c r="H3329" t="b">
        <v>0</v>
      </c>
      <c r="I3329" t="b">
        <v>0</v>
      </c>
      <c r="J3329" t="b">
        <v>0</v>
      </c>
    </row>
    <row r="3330" spans="1:10" hidden="1" x14ac:dyDescent="0.2">
      <c r="A3330" t="s">
        <v>355</v>
      </c>
      <c r="B3330" t="str">
        <f>VLOOKUP(Table16[[#This Row],[Metabolite ID]],Table18[],2,FALSE)</f>
        <v>erythronate*</v>
      </c>
      <c r="C3330" t="s">
        <v>1123</v>
      </c>
      <c r="D3330">
        <v>599</v>
      </c>
      <c r="E3330">
        <v>0.22877094466075798</v>
      </c>
      <c r="F3330">
        <v>0.13671352132889886</v>
      </c>
      <c r="G3330">
        <v>9.4780284347644267E-2</v>
      </c>
      <c r="H3330" t="b">
        <v>0</v>
      </c>
      <c r="I3330" t="b">
        <v>0</v>
      </c>
      <c r="J3330" t="b">
        <v>0</v>
      </c>
    </row>
    <row r="3331" spans="1:10" x14ac:dyDescent="0.2">
      <c r="A3331" t="s">
        <v>620</v>
      </c>
      <c r="B3331" t="str">
        <f>VLOOKUP(Table16[[#This Row],[Metabolite ID]],Table18[],2,FALSE)</f>
        <v>X - 23297</v>
      </c>
      <c r="C3331" t="s">
        <v>1116</v>
      </c>
      <c r="D3331">
        <v>599</v>
      </c>
      <c r="E3331">
        <v>8.2775871816516453E-2</v>
      </c>
      <c r="F3331">
        <v>5.1611303583452575E-2</v>
      </c>
      <c r="G3331" s="6">
        <v>0.10875103951620169</v>
      </c>
      <c r="H3331" t="b">
        <v>0</v>
      </c>
      <c r="I3331" t="b">
        <v>0</v>
      </c>
      <c r="J3331" t="b">
        <v>0</v>
      </c>
    </row>
    <row r="3332" spans="1:10" hidden="1" x14ac:dyDescent="0.2">
      <c r="A3332" t="s">
        <v>620</v>
      </c>
      <c r="B3332" t="str">
        <f>VLOOKUP(Table16[[#This Row],[Metabolite ID]],Table18[],2,FALSE)</f>
        <v>X - 23297</v>
      </c>
      <c r="C3332" t="s">
        <v>1117</v>
      </c>
      <c r="D3332">
        <v>599</v>
      </c>
      <c r="E3332">
        <v>8.2775871816516453E-2</v>
      </c>
      <c r="F3332">
        <v>5.105306780892041E-2</v>
      </c>
      <c r="G3332">
        <v>0.10493848171494133</v>
      </c>
      <c r="H3332" t="b">
        <v>0</v>
      </c>
      <c r="I3332" t="b">
        <v>0</v>
      </c>
      <c r="J3332" t="b">
        <v>0</v>
      </c>
    </row>
    <row r="3333" spans="1:10" hidden="1" x14ac:dyDescent="0.2">
      <c r="A3333" t="s">
        <v>620</v>
      </c>
      <c r="B3333" t="str">
        <f>VLOOKUP(Table16[[#This Row],[Metabolite ID]],Table18[],2,FALSE)</f>
        <v>X - 23297</v>
      </c>
      <c r="C3333" t="s">
        <v>1118</v>
      </c>
      <c r="D3333">
        <v>599</v>
      </c>
      <c r="E3333">
        <v>8.4326243692761663E-2</v>
      </c>
      <c r="F3333">
        <v>5.1533983642070361E-2</v>
      </c>
      <c r="G3333">
        <v>0.10177200094973422</v>
      </c>
      <c r="H3333" t="b">
        <v>0</v>
      </c>
      <c r="I3333" t="b">
        <v>0</v>
      </c>
      <c r="J3333" t="b">
        <v>0</v>
      </c>
    </row>
    <row r="3334" spans="1:10" hidden="1" x14ac:dyDescent="0.2">
      <c r="A3334" t="s">
        <v>620</v>
      </c>
      <c r="B3334" t="str">
        <f>VLOOKUP(Table16[[#This Row],[Metabolite ID]],Table18[],2,FALSE)</f>
        <v>X - 23297</v>
      </c>
      <c r="C3334" t="s">
        <v>1119</v>
      </c>
      <c r="D3334">
        <v>599</v>
      </c>
      <c r="E3334">
        <v>0.10003177570093458</v>
      </c>
      <c r="F3334">
        <v>7.6513928961972372E-2</v>
      </c>
      <c r="G3334">
        <v>0.19108814398130103</v>
      </c>
      <c r="H3334" t="b">
        <v>0</v>
      </c>
      <c r="I3334" t="b">
        <v>0</v>
      </c>
      <c r="J3334" t="b">
        <v>0</v>
      </c>
    </row>
    <row r="3335" spans="1:10" hidden="1" x14ac:dyDescent="0.2">
      <c r="A3335" t="s">
        <v>620</v>
      </c>
      <c r="B3335" t="str">
        <f>VLOOKUP(Table16[[#This Row],[Metabolite ID]],Table18[],2,FALSE)</f>
        <v>X - 23297</v>
      </c>
      <c r="C3335" t="s">
        <v>1120</v>
      </c>
      <c r="D3335">
        <v>599</v>
      </c>
      <c r="E3335">
        <v>0.14568590283172145</v>
      </c>
      <c r="F3335">
        <v>8.5269540741594124E-2</v>
      </c>
      <c r="G3335">
        <v>8.7537317750424434E-2</v>
      </c>
      <c r="H3335" t="b">
        <v>0</v>
      </c>
      <c r="I3335" t="b">
        <v>0</v>
      </c>
      <c r="J3335" t="b">
        <v>0</v>
      </c>
    </row>
    <row r="3336" spans="1:10" hidden="1" x14ac:dyDescent="0.2">
      <c r="A3336" t="s">
        <v>620</v>
      </c>
      <c r="B3336" t="str">
        <f>VLOOKUP(Table16[[#This Row],[Metabolite ID]],Table18[],2,FALSE)</f>
        <v>X - 23297</v>
      </c>
      <c r="C3336" t="s">
        <v>1121</v>
      </c>
      <c r="D3336">
        <v>599</v>
      </c>
      <c r="E3336">
        <v>0.2335437717551061</v>
      </c>
      <c r="F3336">
        <v>0.29663961230321229</v>
      </c>
      <c r="G3336">
        <v>0.43141936313325546</v>
      </c>
      <c r="H3336" t="b">
        <v>0</v>
      </c>
      <c r="I3336" t="b">
        <v>0</v>
      </c>
      <c r="J3336" t="b">
        <v>0</v>
      </c>
    </row>
    <row r="3337" spans="1:10" hidden="1" x14ac:dyDescent="0.2">
      <c r="A3337" t="s">
        <v>620</v>
      </c>
      <c r="B3337" t="str">
        <f>VLOOKUP(Table16[[#This Row],[Metabolite ID]],Table18[],2,FALSE)</f>
        <v>X - 23297</v>
      </c>
      <c r="C3337" t="s">
        <v>1122</v>
      </c>
      <c r="D3337">
        <v>599</v>
      </c>
      <c r="E3337">
        <v>0.27679003142630787</v>
      </c>
      <c r="F3337">
        <v>0.2007422078913145</v>
      </c>
      <c r="G3337">
        <v>0.16846169673223704</v>
      </c>
      <c r="H3337" t="b">
        <v>0</v>
      </c>
      <c r="I3337" t="b">
        <v>0</v>
      </c>
      <c r="J3337" t="b">
        <v>0</v>
      </c>
    </row>
    <row r="3338" spans="1:10" hidden="1" x14ac:dyDescent="0.2">
      <c r="A3338" t="s">
        <v>620</v>
      </c>
      <c r="B3338" t="str">
        <f>VLOOKUP(Table16[[#This Row],[Metabolite ID]],Table18[],2,FALSE)</f>
        <v>X - 23297</v>
      </c>
      <c r="C3338" t="s">
        <v>1123</v>
      </c>
      <c r="D3338">
        <v>599</v>
      </c>
      <c r="E3338">
        <v>0.20311583552381518</v>
      </c>
      <c r="F3338">
        <v>0.1431330398392697</v>
      </c>
      <c r="G3338">
        <v>0.15640041596847046</v>
      </c>
      <c r="H3338" t="b">
        <v>0</v>
      </c>
      <c r="I3338" t="b">
        <v>0</v>
      </c>
      <c r="J3338" t="b">
        <v>0</v>
      </c>
    </row>
    <row r="3339" spans="1:10" x14ac:dyDescent="0.2">
      <c r="A3339" t="s">
        <v>692</v>
      </c>
      <c r="B3339" t="str">
        <f>VLOOKUP(Table16[[#This Row],[Metabolite ID]],Table18[],2,FALSE)</f>
        <v>1-(1-enyl-palmitoyl)-2-docosahexaenoyl-GPC (P-16:0/22:6)*</v>
      </c>
      <c r="C3339" t="s">
        <v>1116</v>
      </c>
      <c r="D3339">
        <v>599</v>
      </c>
      <c r="E3339">
        <v>-8.0690844536827205E-2</v>
      </c>
      <c r="F3339">
        <v>5.0373598340774289E-2</v>
      </c>
      <c r="G3339" s="6">
        <v>0.10918923985055737</v>
      </c>
      <c r="H3339" t="b">
        <v>0</v>
      </c>
      <c r="I3339" t="b">
        <v>0</v>
      </c>
      <c r="J3339" t="b">
        <v>0</v>
      </c>
    </row>
    <row r="3340" spans="1:10" hidden="1" x14ac:dyDescent="0.2">
      <c r="A3340" t="s">
        <v>692</v>
      </c>
      <c r="B3340" t="str">
        <f>VLOOKUP(Table16[[#This Row],[Metabolite ID]],Table18[],2,FALSE)</f>
        <v>1-(1-enyl-palmitoyl)-2-docosahexaenoyl-GPC (P-16:0/22:6)*</v>
      </c>
      <c r="C3340" t="s">
        <v>1117</v>
      </c>
      <c r="D3340">
        <v>599</v>
      </c>
      <c r="E3340">
        <v>-8.0690844536827205E-2</v>
      </c>
      <c r="F3340">
        <v>4.7735032613544996E-2</v>
      </c>
      <c r="G3340">
        <v>9.0953275780291595E-2</v>
      </c>
      <c r="H3340" t="b">
        <v>0</v>
      </c>
      <c r="I3340" t="b">
        <v>0</v>
      </c>
      <c r="J3340" t="b">
        <v>0</v>
      </c>
    </row>
    <row r="3341" spans="1:10" hidden="1" x14ac:dyDescent="0.2">
      <c r="A3341" t="s">
        <v>692</v>
      </c>
      <c r="B3341" t="str">
        <f>VLOOKUP(Table16[[#This Row],[Metabolite ID]],Table18[],2,FALSE)</f>
        <v>1-(1-enyl-palmitoyl)-2-docosahexaenoyl-GPC (P-16:0/22:6)*</v>
      </c>
      <c r="C3341" t="s">
        <v>1118</v>
      </c>
      <c r="D3341">
        <v>599</v>
      </c>
      <c r="E3341">
        <v>-7.9622284681769254E-2</v>
      </c>
      <c r="F3341">
        <v>4.822816822604211E-2</v>
      </c>
      <c r="G3341">
        <v>9.874882581020876E-2</v>
      </c>
      <c r="H3341" t="b">
        <v>0</v>
      </c>
      <c r="I3341" t="b">
        <v>0</v>
      </c>
      <c r="J3341" t="b">
        <v>0</v>
      </c>
    </row>
    <row r="3342" spans="1:10" hidden="1" x14ac:dyDescent="0.2">
      <c r="A3342" t="s">
        <v>692</v>
      </c>
      <c r="B3342" t="str">
        <f>VLOOKUP(Table16[[#This Row],[Metabolite ID]],Table18[],2,FALSE)</f>
        <v>1-(1-enyl-palmitoyl)-2-docosahexaenoyl-GPC (P-16:0/22:6)*</v>
      </c>
      <c r="C3342" t="s">
        <v>1119</v>
      </c>
      <c r="D3342">
        <v>599</v>
      </c>
      <c r="E3342">
        <v>-0.10724957983193276</v>
      </c>
      <c r="F3342">
        <v>7.319450525453329E-2</v>
      </c>
      <c r="G3342">
        <v>0.14284776315605946</v>
      </c>
      <c r="H3342" t="b">
        <v>0</v>
      </c>
      <c r="I3342" t="b">
        <v>0</v>
      </c>
      <c r="J3342" t="b">
        <v>0</v>
      </c>
    </row>
    <row r="3343" spans="1:10" hidden="1" x14ac:dyDescent="0.2">
      <c r="A3343" t="s">
        <v>692</v>
      </c>
      <c r="B3343" t="str">
        <f>VLOOKUP(Table16[[#This Row],[Metabolite ID]],Table18[],2,FALSE)</f>
        <v>1-(1-enyl-palmitoyl)-2-docosahexaenoyl-GPC (P-16:0/22:6)*</v>
      </c>
      <c r="C3343" t="s">
        <v>1120</v>
      </c>
      <c r="D3343">
        <v>599</v>
      </c>
      <c r="E3343">
        <v>-0.10498806383160313</v>
      </c>
      <c r="F3343">
        <v>7.4779749578854429E-2</v>
      </c>
      <c r="G3343">
        <v>0.16032961973105433</v>
      </c>
      <c r="H3343" t="b">
        <v>0</v>
      </c>
      <c r="I3343" t="b">
        <v>0</v>
      </c>
      <c r="J3343" t="b">
        <v>0</v>
      </c>
    </row>
    <row r="3344" spans="1:10" hidden="1" x14ac:dyDescent="0.2">
      <c r="A3344" t="s">
        <v>692</v>
      </c>
      <c r="B3344" t="str">
        <f>VLOOKUP(Table16[[#This Row],[Metabolite ID]],Table18[],2,FALSE)</f>
        <v>1-(1-enyl-palmitoyl)-2-docosahexaenoyl-GPC (P-16:0/22:6)*</v>
      </c>
      <c r="C3344" t="s">
        <v>1121</v>
      </c>
      <c r="D3344">
        <v>599</v>
      </c>
      <c r="E3344">
        <v>-0.11763404381874398</v>
      </c>
      <c r="F3344">
        <v>0.25083621239840176</v>
      </c>
      <c r="G3344">
        <v>0.63926375033198823</v>
      </c>
      <c r="H3344" t="b">
        <v>0</v>
      </c>
      <c r="I3344" t="b">
        <v>0</v>
      </c>
      <c r="J3344" t="b">
        <v>0</v>
      </c>
    </row>
    <row r="3345" spans="1:10" hidden="1" x14ac:dyDescent="0.2">
      <c r="A3345" t="s">
        <v>692</v>
      </c>
      <c r="B3345" t="str">
        <f>VLOOKUP(Table16[[#This Row],[Metabolite ID]],Table18[],2,FALSE)</f>
        <v>1-(1-enyl-palmitoyl)-2-docosahexaenoyl-GPC (P-16:0/22:6)*</v>
      </c>
      <c r="C3345" t="s">
        <v>1122</v>
      </c>
      <c r="D3345">
        <v>599</v>
      </c>
      <c r="E3345">
        <v>-0.1391689680503827</v>
      </c>
      <c r="F3345">
        <v>0.16772288670618987</v>
      </c>
      <c r="G3345">
        <v>0.4070082071216754</v>
      </c>
      <c r="H3345" t="b">
        <v>0</v>
      </c>
      <c r="I3345" t="b">
        <v>0</v>
      </c>
      <c r="J3345" t="b">
        <v>0</v>
      </c>
    </row>
    <row r="3346" spans="1:10" hidden="1" x14ac:dyDescent="0.2">
      <c r="A3346" t="s">
        <v>692</v>
      </c>
      <c r="B3346" t="str">
        <f>VLOOKUP(Table16[[#This Row],[Metabolite ID]],Table18[],2,FALSE)</f>
        <v>1-(1-enyl-palmitoyl)-2-docosahexaenoyl-GPC (P-16:0/22:6)*</v>
      </c>
      <c r="C3346" t="s">
        <v>1123</v>
      </c>
      <c r="D3346">
        <v>599</v>
      </c>
      <c r="E3346">
        <v>-4.3549925817965504E-3</v>
      </c>
      <c r="F3346">
        <v>0.13962918306784808</v>
      </c>
      <c r="G3346">
        <v>0.97512867675484993</v>
      </c>
      <c r="H3346" t="b">
        <v>0</v>
      </c>
      <c r="I3346" t="b">
        <v>0</v>
      </c>
      <c r="J3346" t="b">
        <v>0</v>
      </c>
    </row>
    <row r="3347" spans="1:10" x14ac:dyDescent="0.2">
      <c r="A3347" t="s">
        <v>166</v>
      </c>
      <c r="B3347" t="str">
        <f>VLOOKUP(Table16[[#This Row],[Metabolite ID]],Table18[],2,FALSE)</f>
        <v>acetylcarnitine</v>
      </c>
      <c r="C3347" t="s">
        <v>1116</v>
      </c>
      <c r="D3347">
        <v>599</v>
      </c>
      <c r="E3347">
        <v>7.7420495154388133E-2</v>
      </c>
      <c r="F3347">
        <v>4.850391466849497E-2</v>
      </c>
      <c r="G3347" s="6">
        <v>0.1104508358488136</v>
      </c>
      <c r="H3347" t="b">
        <v>0</v>
      </c>
      <c r="I3347" t="b">
        <v>0</v>
      </c>
      <c r="J3347" t="b">
        <v>0</v>
      </c>
    </row>
    <row r="3348" spans="1:10" hidden="1" x14ac:dyDescent="0.2">
      <c r="A3348" t="s">
        <v>166</v>
      </c>
      <c r="B3348" t="str">
        <f>VLOOKUP(Table16[[#This Row],[Metabolite ID]],Table18[],2,FALSE)</f>
        <v>acetylcarnitine</v>
      </c>
      <c r="C3348" t="s">
        <v>1117</v>
      </c>
      <c r="D3348">
        <v>599</v>
      </c>
      <c r="E3348">
        <v>7.7420495154388133E-2</v>
      </c>
      <c r="F3348">
        <v>4.7746736534659058E-2</v>
      </c>
      <c r="G3348">
        <v>0.10491421164852133</v>
      </c>
      <c r="H3348" t="b">
        <v>0</v>
      </c>
      <c r="I3348" t="b">
        <v>0</v>
      </c>
      <c r="J3348" t="b">
        <v>0</v>
      </c>
    </row>
    <row r="3349" spans="1:10" hidden="1" x14ac:dyDescent="0.2">
      <c r="A3349" t="s">
        <v>166</v>
      </c>
      <c r="B3349" t="str">
        <f>VLOOKUP(Table16[[#This Row],[Metabolite ID]],Table18[],2,FALSE)</f>
        <v>acetylcarnitine</v>
      </c>
      <c r="C3349" t="s">
        <v>1118</v>
      </c>
      <c r="D3349">
        <v>599</v>
      </c>
      <c r="E3349">
        <v>7.9030418381432974E-2</v>
      </c>
      <c r="F3349">
        <v>4.8209166566360144E-2</v>
      </c>
      <c r="G3349">
        <v>0.1011459099097808</v>
      </c>
      <c r="H3349" t="b">
        <v>0</v>
      </c>
      <c r="I3349" t="b">
        <v>0</v>
      </c>
      <c r="J3349" t="b">
        <v>0</v>
      </c>
    </row>
    <row r="3350" spans="1:10" hidden="1" x14ac:dyDescent="0.2">
      <c r="A3350" t="s">
        <v>166</v>
      </c>
      <c r="B3350" t="str">
        <f>VLOOKUP(Table16[[#This Row],[Metabolite ID]],Table18[],2,FALSE)</f>
        <v>acetylcarnitine</v>
      </c>
      <c r="C3350" t="s">
        <v>1119</v>
      </c>
      <c r="D3350">
        <v>599</v>
      </c>
      <c r="E3350">
        <v>2.5074895104895106E-2</v>
      </c>
      <c r="F3350">
        <v>7.4402103834865757E-2</v>
      </c>
      <c r="G3350">
        <v>0.73610285610436177</v>
      </c>
      <c r="H3350" t="b">
        <v>0</v>
      </c>
      <c r="I3350" t="b">
        <v>0</v>
      </c>
      <c r="J3350" t="b">
        <v>0</v>
      </c>
    </row>
    <row r="3351" spans="1:10" hidden="1" x14ac:dyDescent="0.2">
      <c r="A3351" t="s">
        <v>166</v>
      </c>
      <c r="B3351" t="str">
        <f>VLOOKUP(Table16[[#This Row],[Metabolite ID]],Table18[],2,FALSE)</f>
        <v>acetylcarnitine</v>
      </c>
      <c r="C3351" t="s">
        <v>1120</v>
      </c>
      <c r="D3351">
        <v>599</v>
      </c>
      <c r="E3351">
        <v>9.7726413069137624E-2</v>
      </c>
      <c r="F3351">
        <v>7.8499001295007864E-2</v>
      </c>
      <c r="G3351">
        <v>0.21315443175398241</v>
      </c>
      <c r="H3351" t="b">
        <v>0</v>
      </c>
      <c r="I3351" t="b">
        <v>0</v>
      </c>
      <c r="J3351" t="b">
        <v>0</v>
      </c>
    </row>
    <row r="3352" spans="1:10" hidden="1" x14ac:dyDescent="0.2">
      <c r="A3352" t="s">
        <v>166</v>
      </c>
      <c r="B3352" t="str">
        <f>VLOOKUP(Table16[[#This Row],[Metabolite ID]],Table18[],2,FALSE)</f>
        <v>acetylcarnitine</v>
      </c>
      <c r="C3352" t="s">
        <v>1121</v>
      </c>
      <c r="D3352">
        <v>599</v>
      </c>
      <c r="E3352">
        <v>-5.9514269399452147E-3</v>
      </c>
      <c r="F3352">
        <v>0.28105907471294639</v>
      </c>
      <c r="G3352">
        <v>0.98311311730592166</v>
      </c>
      <c r="H3352" t="b">
        <v>0</v>
      </c>
      <c r="I3352" t="b">
        <v>0</v>
      </c>
      <c r="J3352" t="b">
        <v>0</v>
      </c>
    </row>
    <row r="3353" spans="1:10" hidden="1" x14ac:dyDescent="0.2">
      <c r="A3353" t="s">
        <v>166</v>
      </c>
      <c r="B3353" t="str">
        <f>VLOOKUP(Table16[[#This Row],[Metabolite ID]],Table18[],2,FALSE)</f>
        <v>acetylcarnitine</v>
      </c>
      <c r="C3353" t="s">
        <v>1122</v>
      </c>
      <c r="D3353">
        <v>599</v>
      </c>
      <c r="E3353">
        <v>0.16420319146387019</v>
      </c>
      <c r="F3353">
        <v>0.17206323094534953</v>
      </c>
      <c r="G3353">
        <v>0.34030784606619824</v>
      </c>
      <c r="H3353" t="b">
        <v>0</v>
      </c>
      <c r="I3353" t="b">
        <v>0</v>
      </c>
      <c r="J3353" t="b">
        <v>0</v>
      </c>
    </row>
    <row r="3354" spans="1:10" hidden="1" x14ac:dyDescent="0.2">
      <c r="A3354" t="s">
        <v>166</v>
      </c>
      <c r="B3354" t="str">
        <f>VLOOKUP(Table16[[#This Row],[Metabolite ID]],Table18[],2,FALSE)</f>
        <v>acetylcarnitine</v>
      </c>
      <c r="C3354" t="s">
        <v>1123</v>
      </c>
      <c r="D3354">
        <v>599</v>
      </c>
      <c r="E3354">
        <v>6.8760447893627605E-2</v>
      </c>
      <c r="F3354">
        <v>0.13448130558212729</v>
      </c>
      <c r="G3354">
        <v>0.60932923503334124</v>
      </c>
      <c r="H3354" t="b">
        <v>0</v>
      </c>
      <c r="I3354" t="b">
        <v>0</v>
      </c>
      <c r="J3354" t="b">
        <v>0</v>
      </c>
    </row>
    <row r="3355" spans="1:10" x14ac:dyDescent="0.2">
      <c r="A3355" t="s">
        <v>82</v>
      </c>
      <c r="B3355" t="str">
        <f>VLOOKUP(Table16[[#This Row],[Metabolite ID]],Table18[],2,FALSE)</f>
        <v>flavin adenine dinucleotide (FAD)</v>
      </c>
      <c r="C3355" t="s">
        <v>1116</v>
      </c>
      <c r="D3355">
        <v>599</v>
      </c>
      <c r="E3355">
        <v>8.1347640089959247E-2</v>
      </c>
      <c r="F3355">
        <v>5.134348862430678E-2</v>
      </c>
      <c r="G3355" s="6">
        <v>0.11310707736431796</v>
      </c>
      <c r="H3355" t="b">
        <v>0</v>
      </c>
      <c r="I3355" t="b">
        <v>0</v>
      </c>
      <c r="J3355" t="b">
        <v>0</v>
      </c>
    </row>
    <row r="3356" spans="1:10" hidden="1" x14ac:dyDescent="0.2">
      <c r="A3356" t="s">
        <v>82</v>
      </c>
      <c r="B3356" t="str">
        <f>VLOOKUP(Table16[[#This Row],[Metabolite ID]],Table18[],2,FALSE)</f>
        <v>flavin adenine dinucleotide (FAD)</v>
      </c>
      <c r="C3356" t="s">
        <v>1117</v>
      </c>
      <c r="D3356">
        <v>599</v>
      </c>
      <c r="E3356">
        <v>8.1347640089959247E-2</v>
      </c>
      <c r="F3356">
        <v>4.8974407647142525E-2</v>
      </c>
      <c r="G3356">
        <v>9.6708734922046263E-2</v>
      </c>
      <c r="H3356" t="b">
        <v>0</v>
      </c>
      <c r="I3356" t="b">
        <v>0</v>
      </c>
      <c r="J3356" t="b">
        <v>0</v>
      </c>
    </row>
    <row r="3357" spans="1:10" hidden="1" x14ac:dyDescent="0.2">
      <c r="A3357" t="s">
        <v>82</v>
      </c>
      <c r="B3357" t="str">
        <f>VLOOKUP(Table16[[#This Row],[Metabolite ID]],Table18[],2,FALSE)</f>
        <v>flavin adenine dinucleotide (FAD)</v>
      </c>
      <c r="C3357" t="s">
        <v>1118</v>
      </c>
      <c r="D3357">
        <v>599</v>
      </c>
      <c r="E3357">
        <v>8.2860518244378067E-2</v>
      </c>
      <c r="F3357">
        <v>4.9478540376091854E-2</v>
      </c>
      <c r="G3357">
        <v>9.3997841950848454E-2</v>
      </c>
      <c r="H3357" t="b">
        <v>0</v>
      </c>
      <c r="I3357" t="b">
        <v>0</v>
      </c>
      <c r="J3357" t="b">
        <v>0</v>
      </c>
    </row>
    <row r="3358" spans="1:10" hidden="1" x14ac:dyDescent="0.2">
      <c r="A3358" t="s">
        <v>82</v>
      </c>
      <c r="B3358" t="str">
        <f>VLOOKUP(Table16[[#This Row],[Metabolite ID]],Table18[],2,FALSE)</f>
        <v>flavin adenine dinucleotide (FAD)</v>
      </c>
      <c r="C3358" t="s">
        <v>1119</v>
      </c>
      <c r="D3358">
        <v>599</v>
      </c>
      <c r="E3358">
        <v>7.4526984126984136E-2</v>
      </c>
      <c r="F3358">
        <v>7.4476124946905989E-2</v>
      </c>
      <c r="G3358">
        <v>0.31698014076402536</v>
      </c>
      <c r="H3358" t="b">
        <v>0</v>
      </c>
      <c r="I3358" t="b">
        <v>0</v>
      </c>
      <c r="J3358" t="b">
        <v>0</v>
      </c>
    </row>
    <row r="3359" spans="1:10" hidden="1" x14ac:dyDescent="0.2">
      <c r="A3359" t="s">
        <v>82</v>
      </c>
      <c r="B3359" t="str">
        <f>VLOOKUP(Table16[[#This Row],[Metabolite ID]],Table18[],2,FALSE)</f>
        <v>flavin adenine dinucleotide (FAD)</v>
      </c>
      <c r="C3359" t="s">
        <v>1120</v>
      </c>
      <c r="D3359">
        <v>599</v>
      </c>
      <c r="E3359">
        <v>9.5069219531885948E-2</v>
      </c>
      <c r="F3359">
        <v>7.7384179865041466E-2</v>
      </c>
      <c r="G3359">
        <v>0.2192459754129811</v>
      </c>
      <c r="H3359" t="b">
        <v>0</v>
      </c>
      <c r="I3359" t="b">
        <v>0</v>
      </c>
      <c r="J3359" t="b">
        <v>0</v>
      </c>
    </row>
    <row r="3360" spans="1:10" hidden="1" x14ac:dyDescent="0.2">
      <c r="A3360" t="s">
        <v>82</v>
      </c>
      <c r="B3360" t="str">
        <f>VLOOKUP(Table16[[#This Row],[Metabolite ID]],Table18[],2,FALSE)</f>
        <v>flavin adenine dinucleotide (FAD)</v>
      </c>
      <c r="C3360" t="s">
        <v>1121</v>
      </c>
      <c r="D3360">
        <v>599</v>
      </c>
      <c r="E3360">
        <v>-3.6846002432281644E-2</v>
      </c>
      <c r="F3360">
        <v>0.28512231535821969</v>
      </c>
      <c r="G3360">
        <v>0.89722009439637351</v>
      </c>
      <c r="H3360" t="b">
        <v>0</v>
      </c>
      <c r="I3360" t="b">
        <v>0</v>
      </c>
      <c r="J3360" t="b">
        <v>0</v>
      </c>
    </row>
    <row r="3361" spans="1:10" hidden="1" x14ac:dyDescent="0.2">
      <c r="A3361" t="s">
        <v>82</v>
      </c>
      <c r="B3361" t="str">
        <f>VLOOKUP(Table16[[#This Row],[Metabolite ID]],Table18[],2,FALSE)</f>
        <v>flavin adenine dinucleotide (FAD)</v>
      </c>
      <c r="C3361" t="s">
        <v>1122</v>
      </c>
      <c r="D3361">
        <v>599</v>
      </c>
      <c r="E3361">
        <v>0.1056886176480285</v>
      </c>
      <c r="F3361">
        <v>0.19005595593821881</v>
      </c>
      <c r="G3361">
        <v>0.57835589400560794</v>
      </c>
      <c r="H3361" t="b">
        <v>0</v>
      </c>
      <c r="I3361" t="b">
        <v>0</v>
      </c>
      <c r="J3361" t="b">
        <v>0</v>
      </c>
    </row>
    <row r="3362" spans="1:10" hidden="1" x14ac:dyDescent="0.2">
      <c r="A3362" t="s">
        <v>82</v>
      </c>
      <c r="B3362" t="str">
        <f>VLOOKUP(Table16[[#This Row],[Metabolite ID]],Table18[],2,FALSE)</f>
        <v>flavin adenine dinucleotide (FAD)</v>
      </c>
      <c r="C3362" t="s">
        <v>1123</v>
      </c>
      <c r="D3362">
        <v>599</v>
      </c>
      <c r="E3362">
        <v>6.8097166132691567E-2</v>
      </c>
      <c r="F3362">
        <v>0.14237250337925247</v>
      </c>
      <c r="G3362">
        <v>0.6326098106860214</v>
      </c>
      <c r="H3362" t="b">
        <v>0</v>
      </c>
      <c r="I3362" t="b">
        <v>0</v>
      </c>
      <c r="J3362" t="b">
        <v>0</v>
      </c>
    </row>
    <row r="3363" spans="1:10" x14ac:dyDescent="0.2">
      <c r="A3363" t="s">
        <v>216</v>
      </c>
      <c r="B3363" t="str">
        <f>VLOOKUP(Table16[[#This Row],[Metabolite ID]],Table18[],2,FALSE)</f>
        <v>piperine</v>
      </c>
      <c r="C3363" t="s">
        <v>1116</v>
      </c>
      <c r="D3363">
        <v>599</v>
      </c>
      <c r="E3363">
        <v>8.1017057260084333E-2</v>
      </c>
      <c r="F3363">
        <v>5.1282974315754605E-2</v>
      </c>
      <c r="G3363" s="6">
        <v>0.11415171774619673</v>
      </c>
      <c r="H3363" t="b">
        <v>0</v>
      </c>
      <c r="I3363" t="b">
        <v>0</v>
      </c>
      <c r="J3363" t="b">
        <v>0</v>
      </c>
    </row>
    <row r="3364" spans="1:10" hidden="1" x14ac:dyDescent="0.2">
      <c r="A3364" t="s">
        <v>216</v>
      </c>
      <c r="B3364" t="str">
        <f>VLOOKUP(Table16[[#This Row],[Metabolite ID]],Table18[],2,FALSE)</f>
        <v>piperine</v>
      </c>
      <c r="C3364" t="s">
        <v>1117</v>
      </c>
      <c r="D3364">
        <v>599</v>
      </c>
      <c r="E3364">
        <v>8.1017057260084333E-2</v>
      </c>
      <c r="F3364">
        <v>4.7914508985540435E-2</v>
      </c>
      <c r="G3364">
        <v>9.0862226394456472E-2</v>
      </c>
      <c r="H3364" t="b">
        <v>0</v>
      </c>
      <c r="I3364" t="b">
        <v>0</v>
      </c>
      <c r="J3364" t="b">
        <v>0</v>
      </c>
    </row>
    <row r="3365" spans="1:10" hidden="1" x14ac:dyDescent="0.2">
      <c r="A3365" t="s">
        <v>216</v>
      </c>
      <c r="B3365" t="str">
        <f>VLOOKUP(Table16[[#This Row],[Metabolite ID]],Table18[],2,FALSE)</f>
        <v>piperine</v>
      </c>
      <c r="C3365" t="s">
        <v>1118</v>
      </c>
      <c r="D3365">
        <v>599</v>
      </c>
      <c r="E3365">
        <v>8.2510182823778852E-2</v>
      </c>
      <c r="F3365">
        <v>4.843205450222144E-2</v>
      </c>
      <c r="G3365">
        <v>8.8450689335494798E-2</v>
      </c>
      <c r="H3365" t="b">
        <v>0</v>
      </c>
      <c r="I3365" t="b">
        <v>0</v>
      </c>
      <c r="J3365" t="b">
        <v>0</v>
      </c>
    </row>
    <row r="3366" spans="1:10" hidden="1" x14ac:dyDescent="0.2">
      <c r="A3366" t="s">
        <v>216</v>
      </c>
      <c r="B3366" t="str">
        <f>VLOOKUP(Table16[[#This Row],[Metabolite ID]],Table18[],2,FALSE)</f>
        <v>piperine</v>
      </c>
      <c r="C3366" t="s">
        <v>1119</v>
      </c>
      <c r="D3366">
        <v>599</v>
      </c>
      <c r="E3366">
        <v>4.8223021582733817E-2</v>
      </c>
      <c r="F3366">
        <v>7.307196263719791E-2</v>
      </c>
      <c r="G3366">
        <v>0.50929311926728893</v>
      </c>
      <c r="H3366" t="b">
        <v>0</v>
      </c>
      <c r="I3366" t="b">
        <v>0</v>
      </c>
      <c r="J3366" t="b">
        <v>0</v>
      </c>
    </row>
    <row r="3367" spans="1:10" hidden="1" x14ac:dyDescent="0.2">
      <c r="A3367" t="s">
        <v>216</v>
      </c>
      <c r="B3367" t="str">
        <f>VLOOKUP(Table16[[#This Row],[Metabolite ID]],Table18[],2,FALSE)</f>
        <v>piperine</v>
      </c>
      <c r="C3367" t="s">
        <v>1120</v>
      </c>
      <c r="D3367">
        <v>599</v>
      </c>
      <c r="E3367">
        <v>5.9541270967501767E-2</v>
      </c>
      <c r="F3367">
        <v>8.0165923453217255E-2</v>
      </c>
      <c r="G3367">
        <v>0.45764792283196054</v>
      </c>
      <c r="H3367" t="b">
        <v>0</v>
      </c>
      <c r="I3367" t="b">
        <v>0</v>
      </c>
      <c r="J3367" t="b">
        <v>0</v>
      </c>
    </row>
    <row r="3368" spans="1:10" hidden="1" x14ac:dyDescent="0.2">
      <c r="A3368" t="s">
        <v>216</v>
      </c>
      <c r="B3368" t="str">
        <f>VLOOKUP(Table16[[#This Row],[Metabolite ID]],Table18[],2,FALSE)</f>
        <v>piperine</v>
      </c>
      <c r="C3368" t="s">
        <v>1121</v>
      </c>
      <c r="D3368">
        <v>599</v>
      </c>
      <c r="E3368">
        <v>-4.5607939444980872E-2</v>
      </c>
      <c r="F3368">
        <v>0.28259685642200089</v>
      </c>
      <c r="G3368">
        <v>0.87184177492856829</v>
      </c>
      <c r="H3368" t="b">
        <v>0</v>
      </c>
      <c r="I3368" t="b">
        <v>0</v>
      </c>
      <c r="J3368" t="b">
        <v>0</v>
      </c>
    </row>
    <row r="3369" spans="1:10" hidden="1" x14ac:dyDescent="0.2">
      <c r="A3369" t="s">
        <v>216</v>
      </c>
      <c r="B3369" t="str">
        <f>VLOOKUP(Table16[[#This Row],[Metabolite ID]],Table18[],2,FALSE)</f>
        <v>piperine</v>
      </c>
      <c r="C3369" t="s">
        <v>1122</v>
      </c>
      <c r="D3369">
        <v>599</v>
      </c>
      <c r="E3369">
        <v>2.173503260797105E-2</v>
      </c>
      <c r="F3369">
        <v>0.19159633426430686</v>
      </c>
      <c r="G3369">
        <v>0.90971837689629742</v>
      </c>
      <c r="H3369" t="b">
        <v>0</v>
      </c>
      <c r="I3369" t="b">
        <v>0</v>
      </c>
      <c r="J3369" t="b">
        <v>0</v>
      </c>
    </row>
    <row r="3370" spans="1:10" hidden="1" x14ac:dyDescent="0.2">
      <c r="A3370" t="s">
        <v>216</v>
      </c>
      <c r="B3370" t="str">
        <f>VLOOKUP(Table16[[#This Row],[Metabolite ID]],Table18[],2,FALSE)</f>
        <v>piperine</v>
      </c>
      <c r="C3370" t="s">
        <v>1123</v>
      </c>
      <c r="D3370">
        <v>599</v>
      </c>
      <c r="E3370">
        <v>6.531501419072569E-2</v>
      </c>
      <c r="F3370">
        <v>0.1422393134965165</v>
      </c>
      <c r="G3370">
        <v>0.646264151029871</v>
      </c>
      <c r="H3370" t="b">
        <v>0</v>
      </c>
      <c r="I3370" t="b">
        <v>0</v>
      </c>
      <c r="J3370" t="b">
        <v>0</v>
      </c>
    </row>
    <row r="3371" spans="1:10" x14ac:dyDescent="0.2">
      <c r="A3371" t="s">
        <v>536</v>
      </c>
      <c r="B3371" t="str">
        <f>VLOOKUP(Table16[[#This Row],[Metabolite ID]],Table18[],2,FALSE)</f>
        <v>2-methoxyacetaminophen sulfate*</v>
      </c>
      <c r="C3371" t="s">
        <v>1116</v>
      </c>
      <c r="D3371">
        <v>597</v>
      </c>
      <c r="E3371">
        <v>0.17685656677738551</v>
      </c>
      <c r="F3371">
        <v>0.11280459612851142</v>
      </c>
      <c r="G3371" s="6">
        <v>0.11692466730354641</v>
      </c>
      <c r="H3371" t="b">
        <v>0</v>
      </c>
      <c r="I3371" t="b">
        <v>0</v>
      </c>
      <c r="J3371" t="b">
        <v>0</v>
      </c>
    </row>
    <row r="3372" spans="1:10" hidden="1" x14ac:dyDescent="0.2">
      <c r="A3372" t="s">
        <v>536</v>
      </c>
      <c r="B3372" t="str">
        <f>VLOOKUP(Table16[[#This Row],[Metabolite ID]],Table18[],2,FALSE)</f>
        <v>2-methoxyacetaminophen sulfate*</v>
      </c>
      <c r="C3372" t="s">
        <v>1117</v>
      </c>
      <c r="D3372">
        <v>597</v>
      </c>
      <c r="E3372">
        <v>0.17685656677738551</v>
      </c>
      <c r="F3372">
        <v>0.11280459612851142</v>
      </c>
      <c r="G3372">
        <v>0.11692466730354641</v>
      </c>
      <c r="H3372" t="b">
        <v>0</v>
      </c>
      <c r="I3372" t="b">
        <v>0</v>
      </c>
      <c r="J3372" t="b">
        <v>0</v>
      </c>
    </row>
    <row r="3373" spans="1:10" hidden="1" x14ac:dyDescent="0.2">
      <c r="A3373" t="s">
        <v>536</v>
      </c>
      <c r="B3373" t="str">
        <f>VLOOKUP(Table16[[#This Row],[Metabolite ID]],Table18[],2,FALSE)</f>
        <v>2-methoxyacetaminophen sulfate*</v>
      </c>
      <c r="C3373" t="s">
        <v>1118</v>
      </c>
      <c r="D3373">
        <v>597</v>
      </c>
      <c r="E3373">
        <v>0.18076594615452565</v>
      </c>
      <c r="F3373">
        <v>0.11384537278613142</v>
      </c>
      <c r="G3373">
        <v>0.11232707474826678</v>
      </c>
      <c r="H3373" t="b">
        <v>0</v>
      </c>
      <c r="I3373" t="b">
        <v>0</v>
      </c>
      <c r="J3373" t="b">
        <v>0</v>
      </c>
    </row>
    <row r="3374" spans="1:10" hidden="1" x14ac:dyDescent="0.2">
      <c r="A3374" t="s">
        <v>536</v>
      </c>
      <c r="B3374" t="str">
        <f>VLOOKUP(Table16[[#This Row],[Metabolite ID]],Table18[],2,FALSE)</f>
        <v>2-methoxyacetaminophen sulfate*</v>
      </c>
      <c r="C3374" t="s">
        <v>1119</v>
      </c>
      <c r="D3374">
        <v>597</v>
      </c>
      <c r="E3374">
        <v>0.3159356382978723</v>
      </c>
      <c r="F3374">
        <v>0.16796172508666901</v>
      </c>
      <c r="G3374">
        <v>5.997221574207752E-2</v>
      </c>
      <c r="H3374" t="b">
        <v>0</v>
      </c>
      <c r="I3374" t="b">
        <v>0</v>
      </c>
      <c r="J3374" t="b">
        <v>0</v>
      </c>
    </row>
    <row r="3375" spans="1:10" hidden="1" x14ac:dyDescent="0.2">
      <c r="A3375" t="s">
        <v>536</v>
      </c>
      <c r="B3375" t="str">
        <f>VLOOKUP(Table16[[#This Row],[Metabolite ID]],Table18[],2,FALSE)</f>
        <v>2-methoxyacetaminophen sulfate*</v>
      </c>
      <c r="C3375" t="s">
        <v>1120</v>
      </c>
      <c r="D3375">
        <v>597</v>
      </c>
      <c r="E3375">
        <v>0.18730375992069348</v>
      </c>
      <c r="F3375">
        <v>0.18750691705170447</v>
      </c>
      <c r="G3375">
        <v>0.31783512540206443</v>
      </c>
      <c r="H3375" t="b">
        <v>0</v>
      </c>
      <c r="I3375" t="b">
        <v>0</v>
      </c>
      <c r="J3375" t="b">
        <v>0</v>
      </c>
    </row>
    <row r="3376" spans="1:10" hidden="1" x14ac:dyDescent="0.2">
      <c r="A3376" t="s">
        <v>536</v>
      </c>
      <c r="B3376" t="str">
        <f>VLOOKUP(Table16[[#This Row],[Metabolite ID]],Table18[],2,FALSE)</f>
        <v>2-methoxyacetaminophen sulfate*</v>
      </c>
      <c r="C3376" t="s">
        <v>1121</v>
      </c>
      <c r="D3376">
        <v>597</v>
      </c>
      <c r="E3376">
        <v>0.58941387527474731</v>
      </c>
      <c r="F3376">
        <v>0.60410578567684481</v>
      </c>
      <c r="G3376">
        <v>0.32961895152695753</v>
      </c>
      <c r="H3376" t="b">
        <v>0</v>
      </c>
      <c r="I3376" t="b">
        <v>0</v>
      </c>
      <c r="J3376" t="b">
        <v>0</v>
      </c>
    </row>
    <row r="3377" spans="1:10" hidden="1" x14ac:dyDescent="0.2">
      <c r="A3377" t="s">
        <v>536</v>
      </c>
      <c r="B3377" t="str">
        <f>VLOOKUP(Table16[[#This Row],[Metabolite ID]],Table18[],2,FALSE)</f>
        <v>2-methoxyacetaminophen sulfate*</v>
      </c>
      <c r="C3377" t="s">
        <v>1122</v>
      </c>
      <c r="D3377">
        <v>597</v>
      </c>
      <c r="E3377">
        <v>0.34437804796066551</v>
      </c>
      <c r="F3377">
        <v>0.43041626129151578</v>
      </c>
      <c r="G3377">
        <v>0.42396896287018027</v>
      </c>
      <c r="H3377" t="b">
        <v>0</v>
      </c>
      <c r="I3377" t="b">
        <v>0</v>
      </c>
      <c r="J3377" t="b">
        <v>0</v>
      </c>
    </row>
    <row r="3378" spans="1:10" hidden="1" x14ac:dyDescent="0.2">
      <c r="A3378" t="s">
        <v>536</v>
      </c>
      <c r="B3378" t="str">
        <f>VLOOKUP(Table16[[#This Row],[Metabolite ID]],Table18[],2,FALSE)</f>
        <v>2-methoxyacetaminophen sulfate*</v>
      </c>
      <c r="C3378" t="s">
        <v>1123</v>
      </c>
      <c r="D3378">
        <v>597</v>
      </c>
      <c r="E3378">
        <v>0.12439440864087818</v>
      </c>
      <c r="F3378">
        <v>0.31823349256718469</v>
      </c>
      <c r="G3378">
        <v>0.69601819269020471</v>
      </c>
      <c r="H3378" t="b">
        <v>0</v>
      </c>
      <c r="I3378" t="b">
        <v>0</v>
      </c>
      <c r="J3378" t="b">
        <v>0</v>
      </c>
    </row>
    <row r="3379" spans="1:10" x14ac:dyDescent="0.2">
      <c r="A3379" t="s">
        <v>511</v>
      </c>
      <c r="B3379" t="str">
        <f>VLOOKUP(Table16[[#This Row],[Metabolite ID]],Table18[],2,FALSE)</f>
        <v>X - 21666</v>
      </c>
      <c r="C3379" t="s">
        <v>1116</v>
      </c>
      <c r="D3379">
        <v>599</v>
      </c>
      <c r="E3379">
        <v>7.6782639877231329E-2</v>
      </c>
      <c r="F3379">
        <v>4.912395479877317E-2</v>
      </c>
      <c r="G3379" s="6">
        <v>0.11804350477052017</v>
      </c>
      <c r="H3379" t="b">
        <v>0</v>
      </c>
      <c r="I3379" t="b">
        <v>0</v>
      </c>
      <c r="J3379" t="b">
        <v>0</v>
      </c>
    </row>
    <row r="3380" spans="1:10" hidden="1" x14ac:dyDescent="0.2">
      <c r="A3380" t="s">
        <v>511</v>
      </c>
      <c r="B3380" t="str">
        <f>VLOOKUP(Table16[[#This Row],[Metabolite ID]],Table18[],2,FALSE)</f>
        <v>X - 21666</v>
      </c>
      <c r="C3380" t="s">
        <v>1117</v>
      </c>
      <c r="D3380">
        <v>599</v>
      </c>
      <c r="E3380">
        <v>7.6782639877231329E-2</v>
      </c>
      <c r="F3380">
        <v>4.7845832008774888E-2</v>
      </c>
      <c r="G3380">
        <v>0.10853944249433084</v>
      </c>
      <c r="H3380" t="b">
        <v>0</v>
      </c>
      <c r="I3380" t="b">
        <v>0</v>
      </c>
      <c r="J3380" t="b">
        <v>0</v>
      </c>
    </row>
    <row r="3381" spans="1:10" hidden="1" x14ac:dyDescent="0.2">
      <c r="A3381" t="s">
        <v>511</v>
      </c>
      <c r="B3381" t="str">
        <f>VLOOKUP(Table16[[#This Row],[Metabolite ID]],Table18[],2,FALSE)</f>
        <v>X - 21666</v>
      </c>
      <c r="C3381" t="s">
        <v>1118</v>
      </c>
      <c r="D3381">
        <v>599</v>
      </c>
      <c r="E3381">
        <v>7.8421791248809006E-2</v>
      </c>
      <c r="F3381">
        <v>4.8312583267246904E-2</v>
      </c>
      <c r="G3381">
        <v>0.10454309234405526</v>
      </c>
      <c r="H3381" t="b">
        <v>0</v>
      </c>
      <c r="I3381" t="b">
        <v>0</v>
      </c>
      <c r="J3381" t="b">
        <v>0</v>
      </c>
    </row>
    <row r="3382" spans="1:10" hidden="1" x14ac:dyDescent="0.2">
      <c r="A3382" t="s">
        <v>511</v>
      </c>
      <c r="B3382" t="str">
        <f>VLOOKUP(Table16[[#This Row],[Metabolite ID]],Table18[],2,FALSE)</f>
        <v>X - 21666</v>
      </c>
      <c r="C3382" t="s">
        <v>1119</v>
      </c>
      <c r="D3382">
        <v>599</v>
      </c>
      <c r="E3382">
        <v>7.7959565217391308E-2</v>
      </c>
      <c r="F3382">
        <v>7.2295184092104836E-2</v>
      </c>
      <c r="G3382">
        <v>0.28087726162094029</v>
      </c>
      <c r="H3382" t="b">
        <v>0</v>
      </c>
      <c r="I3382" t="b">
        <v>0</v>
      </c>
      <c r="J3382" t="b">
        <v>0</v>
      </c>
    </row>
    <row r="3383" spans="1:10" hidden="1" x14ac:dyDescent="0.2">
      <c r="A3383" t="s">
        <v>511</v>
      </c>
      <c r="B3383" t="str">
        <f>VLOOKUP(Table16[[#This Row],[Metabolite ID]],Table18[],2,FALSE)</f>
        <v>X - 21666</v>
      </c>
      <c r="C3383" t="s">
        <v>1120</v>
      </c>
      <c r="D3383">
        <v>599</v>
      </c>
      <c r="E3383">
        <v>0.12265094084661329</v>
      </c>
      <c r="F3383">
        <v>8.1539097088639462E-2</v>
      </c>
      <c r="G3383">
        <v>0.13253041125646592</v>
      </c>
      <c r="H3383" t="b">
        <v>0</v>
      </c>
      <c r="I3383" t="b">
        <v>0</v>
      </c>
      <c r="J3383" t="b">
        <v>0</v>
      </c>
    </row>
    <row r="3384" spans="1:10" hidden="1" x14ac:dyDescent="0.2">
      <c r="A3384" t="s">
        <v>511</v>
      </c>
      <c r="B3384" t="str">
        <f>VLOOKUP(Table16[[#This Row],[Metabolite ID]],Table18[],2,FALSE)</f>
        <v>X - 21666</v>
      </c>
      <c r="C3384" t="s">
        <v>1121</v>
      </c>
      <c r="D3384">
        <v>599</v>
      </c>
      <c r="E3384">
        <v>0.26002145123794751</v>
      </c>
      <c r="F3384">
        <v>0.29165688096435305</v>
      </c>
      <c r="G3384">
        <v>0.37300238858358326</v>
      </c>
      <c r="H3384" t="b">
        <v>0</v>
      </c>
      <c r="I3384" t="b">
        <v>0</v>
      </c>
      <c r="J3384" t="b">
        <v>0</v>
      </c>
    </row>
    <row r="3385" spans="1:10" hidden="1" x14ac:dyDescent="0.2">
      <c r="A3385" t="s">
        <v>511</v>
      </c>
      <c r="B3385" t="str">
        <f>VLOOKUP(Table16[[#This Row],[Metabolite ID]],Table18[],2,FALSE)</f>
        <v>X - 21666</v>
      </c>
      <c r="C3385" t="s">
        <v>1122</v>
      </c>
      <c r="D3385">
        <v>599</v>
      </c>
      <c r="E3385">
        <v>0.19833319893036361</v>
      </c>
      <c r="F3385">
        <v>0.16795144459227176</v>
      </c>
      <c r="G3385">
        <v>0.23811347638081398</v>
      </c>
      <c r="H3385" t="b">
        <v>0</v>
      </c>
      <c r="I3385" t="b">
        <v>0</v>
      </c>
      <c r="J3385" t="b">
        <v>0</v>
      </c>
    </row>
    <row r="3386" spans="1:10" hidden="1" x14ac:dyDescent="0.2">
      <c r="A3386" t="s">
        <v>511</v>
      </c>
      <c r="B3386" t="str">
        <f>VLOOKUP(Table16[[#This Row],[Metabolite ID]],Table18[],2,FALSE)</f>
        <v>X - 21666</v>
      </c>
      <c r="C3386" t="s">
        <v>1123</v>
      </c>
      <c r="D3386">
        <v>599</v>
      </c>
      <c r="E3386">
        <v>8.9480017459527286E-2</v>
      </c>
      <c r="F3386">
        <v>0.13622171788050411</v>
      </c>
      <c r="G3386">
        <v>0.51151736778708279</v>
      </c>
      <c r="H3386" t="b">
        <v>0</v>
      </c>
      <c r="I3386" t="b">
        <v>0</v>
      </c>
      <c r="J3386" t="b">
        <v>0</v>
      </c>
    </row>
    <row r="3387" spans="1:10" x14ac:dyDescent="0.2">
      <c r="A3387" t="s">
        <v>57</v>
      </c>
      <c r="B3387" t="str">
        <f>VLOOKUP(Table16[[#This Row],[Metabolite ID]],Table18[],2,FALSE)</f>
        <v>erucate (22:1n9)</v>
      </c>
      <c r="C3387" t="s">
        <v>1116</v>
      </c>
      <c r="D3387">
        <v>599</v>
      </c>
      <c r="E3387">
        <v>7.4630027834827278E-2</v>
      </c>
      <c r="F3387">
        <v>4.776621291618572E-2</v>
      </c>
      <c r="G3387" s="6">
        <v>0.11819331012345714</v>
      </c>
      <c r="H3387" t="b">
        <v>0</v>
      </c>
      <c r="I3387" t="b">
        <v>0</v>
      </c>
      <c r="J3387" t="b">
        <v>0</v>
      </c>
    </row>
    <row r="3388" spans="1:10" hidden="1" x14ac:dyDescent="0.2">
      <c r="A3388" t="s">
        <v>57</v>
      </c>
      <c r="B3388" t="str">
        <f>VLOOKUP(Table16[[#This Row],[Metabolite ID]],Table18[],2,FALSE)</f>
        <v>erucate (22:1n9)</v>
      </c>
      <c r="C3388" t="s">
        <v>1117</v>
      </c>
      <c r="D3388">
        <v>599</v>
      </c>
      <c r="E3388">
        <v>7.4630027834827278E-2</v>
      </c>
      <c r="F3388">
        <v>4.776621291618572E-2</v>
      </c>
      <c r="G3388">
        <v>0.11819331012345714</v>
      </c>
      <c r="H3388" t="b">
        <v>0</v>
      </c>
      <c r="I3388" t="b">
        <v>0</v>
      </c>
      <c r="J3388" t="b">
        <v>0</v>
      </c>
    </row>
    <row r="3389" spans="1:10" hidden="1" x14ac:dyDescent="0.2">
      <c r="A3389" t="s">
        <v>57</v>
      </c>
      <c r="B3389" t="str">
        <f>VLOOKUP(Table16[[#This Row],[Metabolite ID]],Table18[],2,FALSE)</f>
        <v>erucate (22:1n9)</v>
      </c>
      <c r="C3389" t="s">
        <v>1118</v>
      </c>
      <c r="D3389">
        <v>599</v>
      </c>
      <c r="E3389">
        <v>7.6456759616941025E-2</v>
      </c>
      <c r="F3389">
        <v>4.8204750836257963E-2</v>
      </c>
      <c r="G3389">
        <v>0.11272037071528315</v>
      </c>
      <c r="H3389" t="b">
        <v>0</v>
      </c>
      <c r="I3389" t="b">
        <v>0</v>
      </c>
      <c r="J3389" t="b">
        <v>0</v>
      </c>
    </row>
    <row r="3390" spans="1:10" hidden="1" x14ac:dyDescent="0.2">
      <c r="A3390" t="s">
        <v>57</v>
      </c>
      <c r="B3390" t="str">
        <f>VLOOKUP(Table16[[#This Row],[Metabolite ID]],Table18[],2,FALSE)</f>
        <v>erucate (22:1n9)</v>
      </c>
      <c r="C3390" t="s">
        <v>1119</v>
      </c>
      <c r="D3390">
        <v>599</v>
      </c>
      <c r="E3390">
        <v>8.799765625E-2</v>
      </c>
      <c r="F3390">
        <v>7.3392563429467594E-2</v>
      </c>
      <c r="G3390">
        <v>0.23052809025241736</v>
      </c>
      <c r="H3390" t="b">
        <v>0</v>
      </c>
      <c r="I3390" t="b">
        <v>0</v>
      </c>
      <c r="J3390" t="b">
        <v>0</v>
      </c>
    </row>
    <row r="3391" spans="1:10" hidden="1" x14ac:dyDescent="0.2">
      <c r="A3391" t="s">
        <v>57</v>
      </c>
      <c r="B3391" t="str">
        <f>VLOOKUP(Table16[[#This Row],[Metabolite ID]],Table18[],2,FALSE)</f>
        <v>erucate (22:1n9)</v>
      </c>
      <c r="C3391" t="s">
        <v>1120</v>
      </c>
      <c r="D3391">
        <v>599</v>
      </c>
      <c r="E3391">
        <v>5.5624080558481004E-2</v>
      </c>
      <c r="F3391">
        <v>8.2221578995958028E-2</v>
      </c>
      <c r="G3391">
        <v>0.49871411906755486</v>
      </c>
      <c r="H3391" t="b">
        <v>0</v>
      </c>
      <c r="I3391" t="b">
        <v>0</v>
      </c>
      <c r="J3391" t="b">
        <v>0</v>
      </c>
    </row>
    <row r="3392" spans="1:10" hidden="1" x14ac:dyDescent="0.2">
      <c r="A3392" t="s">
        <v>57</v>
      </c>
      <c r="B3392" t="str">
        <f>VLOOKUP(Table16[[#This Row],[Metabolite ID]],Table18[],2,FALSE)</f>
        <v>erucate (22:1n9)</v>
      </c>
      <c r="C3392" t="s">
        <v>1121</v>
      </c>
      <c r="D3392">
        <v>599</v>
      </c>
      <c r="E3392">
        <v>0.14134300126868915</v>
      </c>
      <c r="F3392">
        <v>0.25561186163778082</v>
      </c>
      <c r="G3392">
        <v>0.58049780291409514</v>
      </c>
      <c r="H3392" t="b">
        <v>0</v>
      </c>
      <c r="I3392" t="b">
        <v>0</v>
      </c>
      <c r="J3392" t="b">
        <v>0</v>
      </c>
    </row>
    <row r="3393" spans="1:10" hidden="1" x14ac:dyDescent="0.2">
      <c r="A3393" t="s">
        <v>57</v>
      </c>
      <c r="B3393" t="str">
        <f>VLOOKUP(Table16[[#This Row],[Metabolite ID]],Table18[],2,FALSE)</f>
        <v>erucate (22:1n9)</v>
      </c>
      <c r="C3393" t="s">
        <v>1122</v>
      </c>
      <c r="D3393">
        <v>599</v>
      </c>
      <c r="E3393">
        <v>2.5112933149729955E-2</v>
      </c>
      <c r="F3393">
        <v>0.19539787645570456</v>
      </c>
      <c r="G3393">
        <v>0.89777907050389194</v>
      </c>
      <c r="H3393" t="b">
        <v>0</v>
      </c>
      <c r="I3393" t="b">
        <v>0</v>
      </c>
      <c r="J3393" t="b">
        <v>0</v>
      </c>
    </row>
    <row r="3394" spans="1:10" hidden="1" x14ac:dyDescent="0.2">
      <c r="A3394" t="s">
        <v>57</v>
      </c>
      <c r="B3394" t="str">
        <f>VLOOKUP(Table16[[#This Row],[Metabolite ID]],Table18[],2,FALSE)</f>
        <v>erucate (22:1n9)</v>
      </c>
      <c r="C3394" t="s">
        <v>1123</v>
      </c>
      <c r="D3394">
        <v>599</v>
      </c>
      <c r="E3394">
        <v>1.3500333422248876E-2</v>
      </c>
      <c r="F3394">
        <v>0.13232717362774266</v>
      </c>
      <c r="G3394">
        <v>0.9187731664747264</v>
      </c>
      <c r="H3394" t="b">
        <v>0</v>
      </c>
      <c r="I3394" t="b">
        <v>0</v>
      </c>
      <c r="J3394" t="b">
        <v>0</v>
      </c>
    </row>
    <row r="3395" spans="1:10" x14ac:dyDescent="0.2">
      <c r="A3395" t="s">
        <v>610</v>
      </c>
      <c r="B3395" t="str">
        <f>VLOOKUP(Table16[[#This Row],[Metabolite ID]],Table18[],2,FALSE)</f>
        <v>eugenol sulfate</v>
      </c>
      <c r="C3395" t="s">
        <v>1116</v>
      </c>
      <c r="D3395">
        <v>599</v>
      </c>
      <c r="E3395">
        <v>-7.839583287792741E-2</v>
      </c>
      <c r="F3395">
        <v>5.0315627745465309E-2</v>
      </c>
      <c r="G3395" s="6">
        <v>0.11921400433905714</v>
      </c>
      <c r="H3395" t="b">
        <v>0</v>
      </c>
      <c r="I3395" t="b">
        <v>0</v>
      </c>
      <c r="J3395" t="b">
        <v>0</v>
      </c>
    </row>
    <row r="3396" spans="1:10" hidden="1" x14ac:dyDescent="0.2">
      <c r="A3396" t="s">
        <v>610</v>
      </c>
      <c r="B3396" t="str">
        <f>VLOOKUP(Table16[[#This Row],[Metabolite ID]],Table18[],2,FALSE)</f>
        <v>eugenol sulfate</v>
      </c>
      <c r="C3396" t="s">
        <v>1117</v>
      </c>
      <c r="D3396">
        <v>599</v>
      </c>
      <c r="E3396">
        <v>-7.839583287792741E-2</v>
      </c>
      <c r="F3396">
        <v>4.9903669317593713E-2</v>
      </c>
      <c r="G3396">
        <v>0.11619582934345847</v>
      </c>
      <c r="H3396" t="b">
        <v>0</v>
      </c>
      <c r="I3396" t="b">
        <v>0</v>
      </c>
      <c r="J3396" t="b">
        <v>0</v>
      </c>
    </row>
    <row r="3397" spans="1:10" hidden="1" x14ac:dyDescent="0.2">
      <c r="A3397" t="s">
        <v>610</v>
      </c>
      <c r="B3397" t="str">
        <f>VLOOKUP(Table16[[#This Row],[Metabolite ID]],Table18[],2,FALSE)</f>
        <v>eugenol sulfate</v>
      </c>
      <c r="C3397" t="s">
        <v>1118</v>
      </c>
      <c r="D3397">
        <v>599</v>
      </c>
      <c r="E3397">
        <v>-7.8203989473001986E-2</v>
      </c>
      <c r="F3397">
        <v>5.0379498623779113E-2</v>
      </c>
      <c r="G3397">
        <v>0.12059096228199165</v>
      </c>
      <c r="H3397" t="b">
        <v>0</v>
      </c>
      <c r="I3397" t="b">
        <v>0</v>
      </c>
      <c r="J3397" t="b">
        <v>0</v>
      </c>
    </row>
    <row r="3398" spans="1:10" hidden="1" x14ac:dyDescent="0.2">
      <c r="A3398" t="s">
        <v>610</v>
      </c>
      <c r="B3398" t="str">
        <f>VLOOKUP(Table16[[#This Row],[Metabolite ID]],Table18[],2,FALSE)</f>
        <v>eugenol sulfate</v>
      </c>
      <c r="C3398" t="s">
        <v>1119</v>
      </c>
      <c r="D3398">
        <v>599</v>
      </c>
      <c r="E3398">
        <v>-8.4952439024390231E-2</v>
      </c>
      <c r="F3398">
        <v>7.4844539290860004E-2</v>
      </c>
      <c r="G3398">
        <v>0.25635355936021398</v>
      </c>
      <c r="H3398" t="b">
        <v>0</v>
      </c>
      <c r="I3398" t="b">
        <v>0</v>
      </c>
      <c r="J3398" t="b">
        <v>0</v>
      </c>
    </row>
    <row r="3399" spans="1:10" hidden="1" x14ac:dyDescent="0.2">
      <c r="A3399" t="s">
        <v>610</v>
      </c>
      <c r="B3399" t="str">
        <f>VLOOKUP(Table16[[#This Row],[Metabolite ID]],Table18[],2,FALSE)</f>
        <v>eugenol sulfate</v>
      </c>
      <c r="C3399" t="s">
        <v>1120</v>
      </c>
      <c r="D3399">
        <v>599</v>
      </c>
      <c r="E3399">
        <v>-0.15329844863757627</v>
      </c>
      <c r="F3399">
        <v>7.9212244025325895E-2</v>
      </c>
      <c r="G3399">
        <v>5.2955051829136762E-2</v>
      </c>
      <c r="H3399" t="b">
        <v>0</v>
      </c>
      <c r="I3399" t="b">
        <v>0</v>
      </c>
      <c r="J3399" t="b">
        <v>0</v>
      </c>
    </row>
    <row r="3400" spans="1:10" hidden="1" x14ac:dyDescent="0.2">
      <c r="A3400" t="s">
        <v>610</v>
      </c>
      <c r="B3400" t="str">
        <f>VLOOKUP(Table16[[#This Row],[Metabolite ID]],Table18[],2,FALSE)</f>
        <v>eugenol sulfate</v>
      </c>
      <c r="C3400" t="s">
        <v>1121</v>
      </c>
      <c r="D3400">
        <v>599</v>
      </c>
      <c r="E3400">
        <v>-0.24763436027536656</v>
      </c>
      <c r="F3400">
        <v>0.30267062515312571</v>
      </c>
      <c r="G3400">
        <v>0.41358914957710602</v>
      </c>
      <c r="H3400" t="b">
        <v>0</v>
      </c>
      <c r="I3400" t="b">
        <v>0</v>
      </c>
      <c r="J3400" t="b">
        <v>0</v>
      </c>
    </row>
    <row r="3401" spans="1:10" hidden="1" x14ac:dyDescent="0.2">
      <c r="A3401" t="s">
        <v>610</v>
      </c>
      <c r="B3401" t="str">
        <f>VLOOKUP(Table16[[#This Row],[Metabolite ID]],Table18[],2,FALSE)</f>
        <v>eugenol sulfate</v>
      </c>
      <c r="C3401" t="s">
        <v>1122</v>
      </c>
      <c r="D3401">
        <v>599</v>
      </c>
      <c r="E3401">
        <v>-0.3814420974792867</v>
      </c>
      <c r="F3401">
        <v>0.22966892238644615</v>
      </c>
      <c r="G3401">
        <v>9.7270838902696971E-2</v>
      </c>
      <c r="H3401" t="b">
        <v>0</v>
      </c>
      <c r="I3401" t="b">
        <v>0</v>
      </c>
      <c r="J3401" t="b">
        <v>0</v>
      </c>
    </row>
    <row r="3402" spans="1:10" hidden="1" x14ac:dyDescent="0.2">
      <c r="A3402" t="s">
        <v>610</v>
      </c>
      <c r="B3402" t="str">
        <f>VLOOKUP(Table16[[#This Row],[Metabolite ID]],Table18[],2,FALSE)</f>
        <v>eugenol sulfate</v>
      </c>
      <c r="C3402" t="s">
        <v>1123</v>
      </c>
      <c r="D3402">
        <v>599</v>
      </c>
      <c r="E3402">
        <v>-0.1267702244820785</v>
      </c>
      <c r="F3402">
        <v>0.13932074286391471</v>
      </c>
      <c r="G3402">
        <v>0.36323382649952329</v>
      </c>
      <c r="H3402" t="b">
        <v>0</v>
      </c>
      <c r="I3402" t="b">
        <v>0</v>
      </c>
      <c r="J3402" t="b">
        <v>0</v>
      </c>
    </row>
    <row r="3403" spans="1:10" x14ac:dyDescent="0.2">
      <c r="A3403" t="s">
        <v>33</v>
      </c>
      <c r="B3403" t="str">
        <f>VLOOKUP(Table16[[#This Row],[Metabolite ID]],Table18[],2,FALSE)</f>
        <v>gluconate</v>
      </c>
      <c r="C3403" t="s">
        <v>1116</v>
      </c>
      <c r="D3403">
        <v>599</v>
      </c>
      <c r="E3403">
        <v>-7.9116025890002356E-2</v>
      </c>
      <c r="F3403">
        <v>5.0830148638724197E-2</v>
      </c>
      <c r="G3403" s="6">
        <v>0.11959438690682374</v>
      </c>
      <c r="H3403" t="b">
        <v>0</v>
      </c>
      <c r="I3403" t="b">
        <v>0</v>
      </c>
      <c r="J3403" t="b">
        <v>0</v>
      </c>
    </row>
    <row r="3404" spans="1:10" hidden="1" x14ac:dyDescent="0.2">
      <c r="A3404" t="s">
        <v>33</v>
      </c>
      <c r="B3404" t="str">
        <f>VLOOKUP(Table16[[#This Row],[Metabolite ID]],Table18[],2,FALSE)</f>
        <v>gluconate</v>
      </c>
      <c r="C3404" t="s">
        <v>1117</v>
      </c>
      <c r="D3404">
        <v>599</v>
      </c>
      <c r="E3404">
        <v>-7.9116025890002356E-2</v>
      </c>
      <c r="F3404">
        <v>4.7884314310737482E-2</v>
      </c>
      <c r="G3404">
        <v>9.8487139921114256E-2</v>
      </c>
      <c r="H3404" t="b">
        <v>0</v>
      </c>
      <c r="I3404" t="b">
        <v>0</v>
      </c>
      <c r="J3404" t="b">
        <v>0</v>
      </c>
    </row>
    <row r="3405" spans="1:10" hidden="1" x14ac:dyDescent="0.2">
      <c r="A3405" t="s">
        <v>33</v>
      </c>
      <c r="B3405" t="str">
        <f>VLOOKUP(Table16[[#This Row],[Metabolite ID]],Table18[],2,FALSE)</f>
        <v>gluconate</v>
      </c>
      <c r="C3405" t="s">
        <v>1118</v>
      </c>
      <c r="D3405">
        <v>599</v>
      </c>
      <c r="E3405">
        <v>-7.894462838630957E-2</v>
      </c>
      <c r="F3405">
        <v>4.8390494059245732E-2</v>
      </c>
      <c r="G3405">
        <v>0.10280430479895125</v>
      </c>
      <c r="H3405" t="b">
        <v>0</v>
      </c>
      <c r="I3405" t="b">
        <v>0</v>
      </c>
      <c r="J3405" t="b">
        <v>0</v>
      </c>
    </row>
    <row r="3406" spans="1:10" hidden="1" x14ac:dyDescent="0.2">
      <c r="A3406" t="s">
        <v>33</v>
      </c>
      <c r="B3406" t="str">
        <f>VLOOKUP(Table16[[#This Row],[Metabolite ID]],Table18[],2,FALSE)</f>
        <v>gluconate</v>
      </c>
      <c r="C3406" t="s">
        <v>1119</v>
      </c>
      <c r="D3406">
        <v>599</v>
      </c>
      <c r="E3406">
        <v>-8.3644615384615387E-2</v>
      </c>
      <c r="F3406">
        <v>7.5042867732457622E-2</v>
      </c>
      <c r="G3406">
        <v>0.26501138715233552</v>
      </c>
      <c r="H3406" t="b">
        <v>0</v>
      </c>
      <c r="I3406" t="b">
        <v>0</v>
      </c>
      <c r="J3406" t="b">
        <v>0</v>
      </c>
    </row>
    <row r="3407" spans="1:10" hidden="1" x14ac:dyDescent="0.2">
      <c r="A3407" t="s">
        <v>33</v>
      </c>
      <c r="B3407" t="str">
        <f>VLOOKUP(Table16[[#This Row],[Metabolite ID]],Table18[],2,FALSE)</f>
        <v>gluconate</v>
      </c>
      <c r="C3407" t="s">
        <v>1120</v>
      </c>
      <c r="D3407">
        <v>599</v>
      </c>
      <c r="E3407">
        <v>-0.14047819278428686</v>
      </c>
      <c r="F3407">
        <v>8.4196334310394305E-2</v>
      </c>
      <c r="G3407">
        <v>9.5224500634054868E-2</v>
      </c>
      <c r="H3407" t="b">
        <v>0</v>
      </c>
      <c r="I3407" t="b">
        <v>0</v>
      </c>
      <c r="J3407" t="b">
        <v>0</v>
      </c>
    </row>
    <row r="3408" spans="1:10" hidden="1" x14ac:dyDescent="0.2">
      <c r="A3408" t="s">
        <v>33</v>
      </c>
      <c r="B3408" t="str">
        <f>VLOOKUP(Table16[[#This Row],[Metabolite ID]],Table18[],2,FALSE)</f>
        <v>gluconate</v>
      </c>
      <c r="C3408" t="s">
        <v>1121</v>
      </c>
      <c r="D3408">
        <v>599</v>
      </c>
      <c r="E3408">
        <v>-0.23981847637033304</v>
      </c>
      <c r="F3408">
        <v>0.27671617234824764</v>
      </c>
      <c r="G3408">
        <v>0.38647664075767363</v>
      </c>
      <c r="H3408" t="b">
        <v>0</v>
      </c>
      <c r="I3408" t="b">
        <v>0</v>
      </c>
      <c r="J3408" t="b">
        <v>0</v>
      </c>
    </row>
    <row r="3409" spans="1:10" hidden="1" x14ac:dyDescent="0.2">
      <c r="A3409" t="s">
        <v>33</v>
      </c>
      <c r="B3409" t="str">
        <f>VLOOKUP(Table16[[#This Row],[Metabolite ID]],Table18[],2,FALSE)</f>
        <v>gluconate</v>
      </c>
      <c r="C3409" t="s">
        <v>1122</v>
      </c>
      <c r="D3409">
        <v>599</v>
      </c>
      <c r="E3409">
        <v>-0.19414250492743079</v>
      </c>
      <c r="F3409">
        <v>0.16240685861798818</v>
      </c>
      <c r="G3409">
        <v>0.23240138012152473</v>
      </c>
      <c r="H3409" t="b">
        <v>0</v>
      </c>
      <c r="I3409" t="b">
        <v>0</v>
      </c>
      <c r="J3409" t="b">
        <v>0</v>
      </c>
    </row>
    <row r="3410" spans="1:10" hidden="1" x14ac:dyDescent="0.2">
      <c r="A3410" t="s">
        <v>33</v>
      </c>
      <c r="B3410" t="str">
        <f>VLOOKUP(Table16[[#This Row],[Metabolite ID]],Table18[],2,FALSE)</f>
        <v>gluconate</v>
      </c>
      <c r="C3410" t="s">
        <v>1123</v>
      </c>
      <c r="D3410">
        <v>599</v>
      </c>
      <c r="E3410">
        <v>-0.1868851116101797</v>
      </c>
      <c r="F3410">
        <v>0.14086721974778249</v>
      </c>
      <c r="G3410">
        <v>0.18512322991103752</v>
      </c>
      <c r="H3410" t="b">
        <v>0</v>
      </c>
      <c r="I3410" t="b">
        <v>0</v>
      </c>
      <c r="J3410" t="b">
        <v>0</v>
      </c>
    </row>
    <row r="3411" spans="1:10" x14ac:dyDescent="0.2">
      <c r="A3411" t="s">
        <v>279</v>
      </c>
      <c r="B3411" t="str">
        <f>VLOOKUP(Table16[[#This Row],[Metabolite ID]],Table18[],2,FALSE)</f>
        <v>1-linoleoyl-GPI (18:2)*</v>
      </c>
      <c r="C3411" t="s">
        <v>1116</v>
      </c>
      <c r="D3411">
        <v>599</v>
      </c>
      <c r="E3411">
        <v>7.8791336793311018E-2</v>
      </c>
      <c r="F3411">
        <v>5.0630781151632755E-2</v>
      </c>
      <c r="G3411" s="6">
        <v>0.11966187872843598</v>
      </c>
      <c r="H3411" t="b">
        <v>0</v>
      </c>
      <c r="I3411" t="b">
        <v>0</v>
      </c>
      <c r="J3411" t="b">
        <v>0</v>
      </c>
    </row>
    <row r="3412" spans="1:10" hidden="1" x14ac:dyDescent="0.2">
      <c r="A3412" t="s">
        <v>279</v>
      </c>
      <c r="B3412" t="str">
        <f>VLOOKUP(Table16[[#This Row],[Metabolite ID]],Table18[],2,FALSE)</f>
        <v>1-linoleoyl-GPI (18:2)*</v>
      </c>
      <c r="C3412" t="s">
        <v>1117</v>
      </c>
      <c r="D3412">
        <v>599</v>
      </c>
      <c r="E3412">
        <v>7.8791336793311018E-2</v>
      </c>
      <c r="F3412">
        <v>4.7854121454881292E-2</v>
      </c>
      <c r="G3412">
        <v>9.9662898495679025E-2</v>
      </c>
      <c r="H3412" t="b">
        <v>0</v>
      </c>
      <c r="I3412" t="b">
        <v>0</v>
      </c>
      <c r="J3412" t="b">
        <v>0</v>
      </c>
    </row>
    <row r="3413" spans="1:10" hidden="1" x14ac:dyDescent="0.2">
      <c r="A3413" t="s">
        <v>279</v>
      </c>
      <c r="B3413" t="str">
        <f>VLOOKUP(Table16[[#This Row],[Metabolite ID]],Table18[],2,FALSE)</f>
        <v>1-linoleoyl-GPI (18:2)*</v>
      </c>
      <c r="C3413" t="s">
        <v>1118</v>
      </c>
      <c r="D3413">
        <v>599</v>
      </c>
      <c r="E3413">
        <v>8.0266384284276376E-2</v>
      </c>
      <c r="F3413">
        <v>4.8362346083277392E-2</v>
      </c>
      <c r="G3413">
        <v>9.6977322756082493E-2</v>
      </c>
      <c r="H3413" t="b">
        <v>0</v>
      </c>
      <c r="I3413" t="b">
        <v>0</v>
      </c>
      <c r="J3413" t="b">
        <v>0</v>
      </c>
    </row>
    <row r="3414" spans="1:10" hidden="1" x14ac:dyDescent="0.2">
      <c r="A3414" t="s">
        <v>279</v>
      </c>
      <c r="B3414" t="str">
        <f>VLOOKUP(Table16[[#This Row],[Metabolite ID]],Table18[],2,FALSE)</f>
        <v>1-linoleoyl-GPI (18:2)*</v>
      </c>
      <c r="C3414" t="s">
        <v>1119</v>
      </c>
      <c r="D3414">
        <v>599</v>
      </c>
      <c r="E3414">
        <v>7.4333793103448273E-2</v>
      </c>
      <c r="F3414">
        <v>7.2204854852401038E-2</v>
      </c>
      <c r="G3414">
        <v>0.30325196729108833</v>
      </c>
      <c r="H3414" t="b">
        <v>0</v>
      </c>
      <c r="I3414" t="b">
        <v>0</v>
      </c>
      <c r="J3414" t="b">
        <v>0</v>
      </c>
    </row>
    <row r="3415" spans="1:10" hidden="1" x14ac:dyDescent="0.2">
      <c r="A3415" t="s">
        <v>279</v>
      </c>
      <c r="B3415" t="str">
        <f>VLOOKUP(Table16[[#This Row],[Metabolite ID]],Table18[],2,FALSE)</f>
        <v>1-linoleoyl-GPI (18:2)*</v>
      </c>
      <c r="C3415" t="s">
        <v>1120</v>
      </c>
      <c r="D3415">
        <v>599</v>
      </c>
      <c r="E3415">
        <v>-3.7971100967047131E-2</v>
      </c>
      <c r="F3415">
        <v>7.9680155856141174E-2</v>
      </c>
      <c r="G3415">
        <v>0.63368686147357689</v>
      </c>
      <c r="H3415" t="b">
        <v>0</v>
      </c>
      <c r="I3415" t="b">
        <v>0</v>
      </c>
      <c r="J3415" t="b">
        <v>0</v>
      </c>
    </row>
    <row r="3416" spans="1:10" hidden="1" x14ac:dyDescent="0.2">
      <c r="A3416" t="s">
        <v>279</v>
      </c>
      <c r="B3416" t="str">
        <f>VLOOKUP(Table16[[#This Row],[Metabolite ID]],Table18[],2,FALSE)</f>
        <v>1-linoleoyl-GPI (18:2)*</v>
      </c>
      <c r="C3416" t="s">
        <v>1121</v>
      </c>
      <c r="D3416">
        <v>599</v>
      </c>
      <c r="E3416">
        <v>-0.16212176454961735</v>
      </c>
      <c r="F3416">
        <v>0.26009427366721855</v>
      </c>
      <c r="G3416">
        <v>0.5333124141307084</v>
      </c>
      <c r="H3416" t="b">
        <v>0</v>
      </c>
      <c r="I3416" t="b">
        <v>0</v>
      </c>
      <c r="J3416" t="b">
        <v>0</v>
      </c>
    </row>
    <row r="3417" spans="1:10" hidden="1" x14ac:dyDescent="0.2">
      <c r="A3417" t="s">
        <v>279</v>
      </c>
      <c r="B3417" t="str">
        <f>VLOOKUP(Table16[[#This Row],[Metabolite ID]],Table18[],2,FALSE)</f>
        <v>1-linoleoyl-GPI (18:2)*</v>
      </c>
      <c r="C3417" t="s">
        <v>1122</v>
      </c>
      <c r="D3417">
        <v>599</v>
      </c>
      <c r="E3417">
        <v>-8.5877210983008823E-2</v>
      </c>
      <c r="F3417">
        <v>0.16752117559133628</v>
      </c>
      <c r="G3417">
        <v>0.60839599000544375</v>
      </c>
      <c r="H3417" t="b">
        <v>0</v>
      </c>
      <c r="I3417" t="b">
        <v>0</v>
      </c>
      <c r="J3417" t="b">
        <v>0</v>
      </c>
    </row>
    <row r="3418" spans="1:10" hidden="1" x14ac:dyDescent="0.2">
      <c r="A3418" t="s">
        <v>279</v>
      </c>
      <c r="B3418" t="str">
        <f>VLOOKUP(Table16[[#This Row],[Metabolite ID]],Table18[],2,FALSE)</f>
        <v>1-linoleoyl-GPI (18:2)*</v>
      </c>
      <c r="C3418" t="s">
        <v>1123</v>
      </c>
      <c r="D3418">
        <v>599</v>
      </c>
      <c r="E3418">
        <v>-0.11615613611998804</v>
      </c>
      <c r="F3418">
        <v>0.14009038166239304</v>
      </c>
      <c r="G3418">
        <v>0.40735012942388138</v>
      </c>
      <c r="H3418" t="b">
        <v>0</v>
      </c>
      <c r="I3418" t="b">
        <v>0</v>
      </c>
      <c r="J3418" t="b">
        <v>0</v>
      </c>
    </row>
    <row r="3419" spans="1:10" x14ac:dyDescent="0.2">
      <c r="A3419" t="s">
        <v>588</v>
      </c>
      <c r="B3419" t="str">
        <f>VLOOKUP(Table16[[#This Row],[Metabolite ID]],Table18[],2,FALSE)</f>
        <v>X - 18886</v>
      </c>
      <c r="C3419" t="s">
        <v>1116</v>
      </c>
      <c r="D3419">
        <v>599</v>
      </c>
      <c r="E3419">
        <v>8.1852088280313123E-2</v>
      </c>
      <c r="F3419">
        <v>5.2995863244979964E-2</v>
      </c>
      <c r="G3419" s="6">
        <v>0.12246735404002776</v>
      </c>
      <c r="H3419" t="b">
        <v>0</v>
      </c>
      <c r="I3419" t="b">
        <v>0</v>
      </c>
      <c r="J3419" t="b">
        <v>0</v>
      </c>
    </row>
    <row r="3420" spans="1:10" hidden="1" x14ac:dyDescent="0.2">
      <c r="A3420" t="s">
        <v>588</v>
      </c>
      <c r="B3420" t="str">
        <f>VLOOKUP(Table16[[#This Row],[Metabolite ID]],Table18[],2,FALSE)</f>
        <v>X - 18886</v>
      </c>
      <c r="C3420" t="s">
        <v>1117</v>
      </c>
      <c r="D3420">
        <v>599</v>
      </c>
      <c r="E3420">
        <v>8.1852088280313123E-2</v>
      </c>
      <c r="F3420">
        <v>5.2995863244979964E-2</v>
      </c>
      <c r="G3420">
        <v>0.12246735404002776</v>
      </c>
      <c r="H3420" t="b">
        <v>0</v>
      </c>
      <c r="I3420" t="b">
        <v>0</v>
      </c>
      <c r="J3420" t="b">
        <v>0</v>
      </c>
    </row>
    <row r="3421" spans="1:10" hidden="1" x14ac:dyDescent="0.2">
      <c r="A3421" t="s">
        <v>588</v>
      </c>
      <c r="B3421" t="str">
        <f>VLOOKUP(Table16[[#This Row],[Metabolite ID]],Table18[],2,FALSE)</f>
        <v>X - 18886</v>
      </c>
      <c r="C3421" t="s">
        <v>1118</v>
      </c>
      <c r="D3421">
        <v>599</v>
      </c>
      <c r="E3421">
        <v>8.3581711934934008E-2</v>
      </c>
      <c r="F3421">
        <v>5.3485564849929931E-2</v>
      </c>
      <c r="G3421">
        <v>0.11812396749119181</v>
      </c>
      <c r="H3421" t="b">
        <v>0</v>
      </c>
      <c r="I3421" t="b">
        <v>0</v>
      </c>
      <c r="J3421" t="b">
        <v>0</v>
      </c>
    </row>
    <row r="3422" spans="1:10" hidden="1" x14ac:dyDescent="0.2">
      <c r="A3422" t="s">
        <v>588</v>
      </c>
      <c r="B3422" t="str">
        <f>VLOOKUP(Table16[[#This Row],[Metabolite ID]],Table18[],2,FALSE)</f>
        <v>X - 18886</v>
      </c>
      <c r="C3422" t="s">
        <v>1119</v>
      </c>
      <c r="D3422">
        <v>599</v>
      </c>
      <c r="E3422">
        <v>0.15375438596491228</v>
      </c>
      <c r="F3422">
        <v>8.0411604128122469E-2</v>
      </c>
      <c r="G3422">
        <v>5.5864393185941566E-2</v>
      </c>
      <c r="H3422" t="b">
        <v>0</v>
      </c>
      <c r="I3422" t="b">
        <v>0</v>
      </c>
      <c r="J3422" t="b">
        <v>0</v>
      </c>
    </row>
    <row r="3423" spans="1:10" hidden="1" x14ac:dyDescent="0.2">
      <c r="A3423" t="s">
        <v>588</v>
      </c>
      <c r="B3423" t="str">
        <f>VLOOKUP(Table16[[#This Row],[Metabolite ID]],Table18[],2,FALSE)</f>
        <v>X - 18886</v>
      </c>
      <c r="C3423" t="s">
        <v>1120</v>
      </c>
      <c r="D3423">
        <v>599</v>
      </c>
      <c r="E3423">
        <v>0.1784812692660129</v>
      </c>
      <c r="F3423">
        <v>8.5969134605474187E-2</v>
      </c>
      <c r="G3423">
        <v>3.7883897658237783E-2</v>
      </c>
      <c r="H3423" t="b">
        <v>0</v>
      </c>
      <c r="I3423" t="b">
        <v>0</v>
      </c>
      <c r="J3423" t="b">
        <v>0</v>
      </c>
    </row>
    <row r="3424" spans="1:10" hidden="1" x14ac:dyDescent="0.2">
      <c r="A3424" t="s">
        <v>588</v>
      </c>
      <c r="B3424" t="str">
        <f>VLOOKUP(Table16[[#This Row],[Metabolite ID]],Table18[],2,FALSE)</f>
        <v>X - 18886</v>
      </c>
      <c r="C3424" t="s">
        <v>1121</v>
      </c>
      <c r="D3424">
        <v>599</v>
      </c>
      <c r="E3424">
        <v>0.46204018103547373</v>
      </c>
      <c r="F3424">
        <v>0.31702213084231307</v>
      </c>
      <c r="G3424">
        <v>0.14552035994629273</v>
      </c>
      <c r="H3424" t="b">
        <v>0</v>
      </c>
      <c r="I3424" t="b">
        <v>0</v>
      </c>
      <c r="J3424" t="b">
        <v>0</v>
      </c>
    </row>
    <row r="3425" spans="1:10" hidden="1" x14ac:dyDescent="0.2">
      <c r="A3425" t="s">
        <v>588</v>
      </c>
      <c r="B3425" t="str">
        <f>VLOOKUP(Table16[[#This Row],[Metabolite ID]],Table18[],2,FALSE)</f>
        <v>X - 18886</v>
      </c>
      <c r="C3425" t="s">
        <v>1122</v>
      </c>
      <c r="D3425">
        <v>599</v>
      </c>
      <c r="E3425">
        <v>0.38772913901878248</v>
      </c>
      <c r="F3425">
        <v>0.21968843547975678</v>
      </c>
      <c r="G3425">
        <v>7.809017965326133E-2</v>
      </c>
      <c r="H3425" t="b">
        <v>0</v>
      </c>
      <c r="I3425" t="b">
        <v>0</v>
      </c>
      <c r="J3425" t="b">
        <v>0</v>
      </c>
    </row>
    <row r="3426" spans="1:10" hidden="1" x14ac:dyDescent="0.2">
      <c r="A3426" t="s">
        <v>588</v>
      </c>
      <c r="B3426" t="str">
        <f>VLOOKUP(Table16[[#This Row],[Metabolite ID]],Table18[],2,FALSE)</f>
        <v>X - 18886</v>
      </c>
      <c r="C3426" t="s">
        <v>1123</v>
      </c>
      <c r="D3426">
        <v>599</v>
      </c>
      <c r="E3426">
        <v>-0.18950614987544928</v>
      </c>
      <c r="F3426">
        <v>0.1463234025759102</v>
      </c>
      <c r="G3426">
        <v>0.19577995197298606</v>
      </c>
      <c r="H3426" t="b">
        <v>0</v>
      </c>
      <c r="I3426" t="b">
        <v>0</v>
      </c>
      <c r="J3426" t="b">
        <v>0</v>
      </c>
    </row>
    <row r="3427" spans="1:10" x14ac:dyDescent="0.2">
      <c r="A3427" t="s">
        <v>116</v>
      </c>
      <c r="B3427" t="str">
        <f>VLOOKUP(Table16[[#This Row],[Metabolite ID]],Table18[],2,FALSE)</f>
        <v>paraxanthine</v>
      </c>
      <c r="C3427" t="s">
        <v>1116</v>
      </c>
      <c r="D3427">
        <v>599</v>
      </c>
      <c r="E3427">
        <v>7.8050514363914816E-2</v>
      </c>
      <c r="F3427">
        <v>5.0724092771079025E-2</v>
      </c>
      <c r="G3427" s="6">
        <v>0.12387103847769257</v>
      </c>
      <c r="H3427" t="b">
        <v>0</v>
      </c>
      <c r="I3427" t="b">
        <v>0</v>
      </c>
      <c r="J3427" t="b">
        <v>0</v>
      </c>
    </row>
    <row r="3428" spans="1:10" hidden="1" x14ac:dyDescent="0.2">
      <c r="A3428" t="s">
        <v>116</v>
      </c>
      <c r="B3428" t="str">
        <f>VLOOKUP(Table16[[#This Row],[Metabolite ID]],Table18[],2,FALSE)</f>
        <v>paraxanthine</v>
      </c>
      <c r="C3428" t="s">
        <v>1117</v>
      </c>
      <c r="D3428">
        <v>599</v>
      </c>
      <c r="E3428">
        <v>7.8050514363914816E-2</v>
      </c>
      <c r="F3428">
        <v>4.8326475175258669E-2</v>
      </c>
      <c r="G3428">
        <v>0.106296100872631</v>
      </c>
      <c r="H3428" t="b">
        <v>0</v>
      </c>
      <c r="I3428" t="b">
        <v>0</v>
      </c>
      <c r="J3428" t="b">
        <v>0</v>
      </c>
    </row>
    <row r="3429" spans="1:10" hidden="1" x14ac:dyDescent="0.2">
      <c r="A3429" t="s">
        <v>116</v>
      </c>
      <c r="B3429" t="str">
        <f>VLOOKUP(Table16[[#This Row],[Metabolite ID]],Table18[],2,FALSE)</f>
        <v>paraxanthine</v>
      </c>
      <c r="C3429" t="s">
        <v>1118</v>
      </c>
      <c r="D3429">
        <v>599</v>
      </c>
      <c r="E3429">
        <v>7.9746913258936056E-2</v>
      </c>
      <c r="F3429">
        <v>4.8827972647381736E-2</v>
      </c>
      <c r="G3429">
        <v>0.10242233992917464</v>
      </c>
      <c r="H3429" t="b">
        <v>0</v>
      </c>
      <c r="I3429" t="b">
        <v>0</v>
      </c>
      <c r="J3429" t="b">
        <v>0</v>
      </c>
    </row>
    <row r="3430" spans="1:10" hidden="1" x14ac:dyDescent="0.2">
      <c r="A3430" t="s">
        <v>116</v>
      </c>
      <c r="B3430" t="str">
        <f>VLOOKUP(Table16[[#This Row],[Metabolite ID]],Table18[],2,FALSE)</f>
        <v>paraxanthine</v>
      </c>
      <c r="C3430" t="s">
        <v>1119</v>
      </c>
      <c r="D3430">
        <v>599</v>
      </c>
      <c r="E3430">
        <v>0.11938378378378377</v>
      </c>
      <c r="F3430">
        <v>7.3379502934750984E-2</v>
      </c>
      <c r="G3430">
        <v>0.10375060776418235</v>
      </c>
      <c r="H3430" t="b">
        <v>0</v>
      </c>
      <c r="I3430" t="b">
        <v>0</v>
      </c>
      <c r="J3430" t="b">
        <v>0</v>
      </c>
    </row>
    <row r="3431" spans="1:10" hidden="1" x14ac:dyDescent="0.2">
      <c r="A3431" t="s">
        <v>116</v>
      </c>
      <c r="B3431" t="str">
        <f>VLOOKUP(Table16[[#This Row],[Metabolite ID]],Table18[],2,FALSE)</f>
        <v>paraxanthine</v>
      </c>
      <c r="C3431" t="s">
        <v>1120</v>
      </c>
      <c r="D3431">
        <v>599</v>
      </c>
      <c r="E3431">
        <v>0.11824685028581404</v>
      </c>
      <c r="F3431">
        <v>7.9432016846282386E-2</v>
      </c>
      <c r="G3431">
        <v>0.1365783027052819</v>
      </c>
      <c r="H3431" t="b">
        <v>0</v>
      </c>
      <c r="I3431" t="b">
        <v>0</v>
      </c>
      <c r="J3431" t="b">
        <v>0</v>
      </c>
    </row>
    <row r="3432" spans="1:10" hidden="1" x14ac:dyDescent="0.2">
      <c r="A3432" t="s">
        <v>116</v>
      </c>
      <c r="B3432" t="str">
        <f>VLOOKUP(Table16[[#This Row],[Metabolite ID]],Table18[],2,FALSE)</f>
        <v>paraxanthine</v>
      </c>
      <c r="C3432" t="s">
        <v>1121</v>
      </c>
      <c r="D3432">
        <v>599</v>
      </c>
      <c r="E3432">
        <v>0.27310565228503592</v>
      </c>
      <c r="F3432">
        <v>0.26759815788764957</v>
      </c>
      <c r="G3432">
        <v>0.30786559279335257</v>
      </c>
      <c r="H3432" t="b">
        <v>0</v>
      </c>
      <c r="I3432" t="b">
        <v>0</v>
      </c>
      <c r="J3432" t="b">
        <v>0</v>
      </c>
    </row>
    <row r="3433" spans="1:10" hidden="1" x14ac:dyDescent="0.2">
      <c r="A3433" t="s">
        <v>116</v>
      </c>
      <c r="B3433" t="str">
        <f>VLOOKUP(Table16[[#This Row],[Metabolite ID]],Table18[],2,FALSE)</f>
        <v>paraxanthine</v>
      </c>
      <c r="C3433" t="s">
        <v>1122</v>
      </c>
      <c r="D3433">
        <v>599</v>
      </c>
      <c r="E3433">
        <v>0.19243524080398711</v>
      </c>
      <c r="F3433">
        <v>0.18314563924271315</v>
      </c>
      <c r="G3433">
        <v>0.29381048571675417</v>
      </c>
      <c r="H3433" t="b">
        <v>0</v>
      </c>
      <c r="I3433" t="b">
        <v>0</v>
      </c>
      <c r="J3433" t="b">
        <v>0</v>
      </c>
    </row>
    <row r="3434" spans="1:10" hidden="1" x14ac:dyDescent="0.2">
      <c r="A3434" t="s">
        <v>116</v>
      </c>
      <c r="B3434" t="str">
        <f>VLOOKUP(Table16[[#This Row],[Metabolite ID]],Table18[],2,FALSE)</f>
        <v>paraxanthine</v>
      </c>
      <c r="C3434" t="s">
        <v>1123</v>
      </c>
      <c r="D3434">
        <v>599</v>
      </c>
      <c r="E3434">
        <v>0.29071861954713796</v>
      </c>
      <c r="F3434">
        <v>0.14032189944340431</v>
      </c>
      <c r="G3434">
        <v>3.871314259593446E-2</v>
      </c>
      <c r="H3434" t="b">
        <v>0</v>
      </c>
      <c r="I3434" t="b">
        <v>0</v>
      </c>
      <c r="J3434" t="b">
        <v>0</v>
      </c>
    </row>
    <row r="3435" spans="1:10" x14ac:dyDescent="0.2">
      <c r="A3435" t="s">
        <v>450</v>
      </c>
      <c r="B3435" t="str">
        <f>VLOOKUP(Table16[[#This Row],[Metabolite ID]],Table18[],2,FALSE)</f>
        <v>X - 21467</v>
      </c>
      <c r="C3435" t="s">
        <v>1116</v>
      </c>
      <c r="D3435">
        <v>599</v>
      </c>
      <c r="E3435">
        <v>7.5891000197886013E-2</v>
      </c>
      <c r="F3435">
        <v>4.9352323002029658E-2</v>
      </c>
      <c r="G3435" s="6">
        <v>0.124112402271864</v>
      </c>
      <c r="H3435" t="b">
        <v>0</v>
      </c>
      <c r="I3435" t="b">
        <v>0</v>
      </c>
      <c r="J3435" t="b">
        <v>0</v>
      </c>
    </row>
    <row r="3436" spans="1:10" hidden="1" x14ac:dyDescent="0.2">
      <c r="A3436" t="s">
        <v>450</v>
      </c>
      <c r="B3436" t="str">
        <f>VLOOKUP(Table16[[#This Row],[Metabolite ID]],Table18[],2,FALSE)</f>
        <v>X - 21467</v>
      </c>
      <c r="C3436" t="s">
        <v>1117</v>
      </c>
      <c r="D3436">
        <v>599</v>
      </c>
      <c r="E3436">
        <v>7.5891000197886013E-2</v>
      </c>
      <c r="F3436">
        <v>4.826678113986306E-2</v>
      </c>
      <c r="G3436">
        <v>0.11587551717599825</v>
      </c>
      <c r="H3436" t="b">
        <v>0</v>
      </c>
      <c r="I3436" t="b">
        <v>0</v>
      </c>
      <c r="J3436" t="b">
        <v>0</v>
      </c>
    </row>
    <row r="3437" spans="1:10" hidden="1" x14ac:dyDescent="0.2">
      <c r="A3437" t="s">
        <v>450</v>
      </c>
      <c r="B3437" t="str">
        <f>VLOOKUP(Table16[[#This Row],[Metabolite ID]],Table18[],2,FALSE)</f>
        <v>X - 21467</v>
      </c>
      <c r="C3437" t="s">
        <v>1118</v>
      </c>
      <c r="D3437">
        <v>599</v>
      </c>
      <c r="E3437">
        <v>7.7463940876376092E-2</v>
      </c>
      <c r="F3437">
        <v>4.8742499227254175E-2</v>
      </c>
      <c r="G3437">
        <v>0.112004314147649</v>
      </c>
      <c r="H3437" t="b">
        <v>0</v>
      </c>
      <c r="I3437" t="b">
        <v>0</v>
      </c>
      <c r="J3437" t="b">
        <v>0</v>
      </c>
    </row>
    <row r="3438" spans="1:10" hidden="1" x14ac:dyDescent="0.2">
      <c r="A3438" t="s">
        <v>450</v>
      </c>
      <c r="B3438" t="str">
        <f>VLOOKUP(Table16[[#This Row],[Metabolite ID]],Table18[],2,FALSE)</f>
        <v>X - 21467</v>
      </c>
      <c r="C3438" t="s">
        <v>1119</v>
      </c>
      <c r="D3438">
        <v>599</v>
      </c>
      <c r="E3438">
        <v>5.6435263157894731E-2</v>
      </c>
      <c r="F3438">
        <v>7.1948766095152966E-2</v>
      </c>
      <c r="G3438">
        <v>0.43281643641813861</v>
      </c>
      <c r="H3438" t="b">
        <v>0</v>
      </c>
      <c r="I3438" t="b">
        <v>0</v>
      </c>
      <c r="J3438" t="b">
        <v>0</v>
      </c>
    </row>
    <row r="3439" spans="1:10" hidden="1" x14ac:dyDescent="0.2">
      <c r="A3439" t="s">
        <v>450</v>
      </c>
      <c r="B3439" t="str">
        <f>VLOOKUP(Table16[[#This Row],[Metabolite ID]],Table18[],2,FALSE)</f>
        <v>X - 21467</v>
      </c>
      <c r="C3439" t="s">
        <v>1120</v>
      </c>
      <c r="D3439">
        <v>599</v>
      </c>
      <c r="E3439">
        <v>1.8162715428161828E-2</v>
      </c>
      <c r="F3439">
        <v>8.0954653352110675E-2</v>
      </c>
      <c r="G3439">
        <v>0.82247979339830046</v>
      </c>
      <c r="H3439" t="b">
        <v>0</v>
      </c>
      <c r="I3439" t="b">
        <v>0</v>
      </c>
      <c r="J3439" t="b">
        <v>0</v>
      </c>
    </row>
    <row r="3440" spans="1:10" hidden="1" x14ac:dyDescent="0.2">
      <c r="A3440" t="s">
        <v>450</v>
      </c>
      <c r="B3440" t="str">
        <f>VLOOKUP(Table16[[#This Row],[Metabolite ID]],Table18[],2,FALSE)</f>
        <v>X - 21467</v>
      </c>
      <c r="C3440" t="s">
        <v>1121</v>
      </c>
      <c r="D3440">
        <v>599</v>
      </c>
      <c r="E3440">
        <v>-1.8149899718125972E-2</v>
      </c>
      <c r="F3440">
        <v>0.28558781842370784</v>
      </c>
      <c r="G3440">
        <v>0.94934756912649743</v>
      </c>
      <c r="H3440" t="b">
        <v>0</v>
      </c>
      <c r="I3440" t="b">
        <v>0</v>
      </c>
      <c r="J3440" t="b">
        <v>0</v>
      </c>
    </row>
    <row r="3441" spans="1:10" hidden="1" x14ac:dyDescent="0.2">
      <c r="A3441" t="s">
        <v>450</v>
      </c>
      <c r="B3441" t="str">
        <f>VLOOKUP(Table16[[#This Row],[Metabolite ID]],Table18[],2,FALSE)</f>
        <v>X - 21467</v>
      </c>
      <c r="C3441" t="s">
        <v>1122</v>
      </c>
      <c r="D3441">
        <v>599</v>
      </c>
      <c r="E3441">
        <v>2.4221184144299635E-2</v>
      </c>
      <c r="F3441">
        <v>0.16718332542168227</v>
      </c>
      <c r="G3441">
        <v>0.88485601943556735</v>
      </c>
      <c r="H3441" t="b">
        <v>0</v>
      </c>
      <c r="I3441" t="b">
        <v>0</v>
      </c>
      <c r="J3441" t="b">
        <v>0</v>
      </c>
    </row>
    <row r="3442" spans="1:10" hidden="1" x14ac:dyDescent="0.2">
      <c r="A3442" t="s">
        <v>450</v>
      </c>
      <c r="B3442" t="str">
        <f>VLOOKUP(Table16[[#This Row],[Metabolite ID]],Table18[],2,FALSE)</f>
        <v>X - 21467</v>
      </c>
      <c r="C3442" t="s">
        <v>1123</v>
      </c>
      <c r="D3442">
        <v>599</v>
      </c>
      <c r="E3442">
        <v>8.8981243238584157E-4</v>
      </c>
      <c r="F3442">
        <v>0.1367649616153116</v>
      </c>
      <c r="G3442">
        <v>0.99481105880938525</v>
      </c>
      <c r="H3442" t="b">
        <v>0</v>
      </c>
      <c r="I3442" t="b">
        <v>0</v>
      </c>
      <c r="J3442" t="b">
        <v>0</v>
      </c>
    </row>
    <row r="3443" spans="1:10" x14ac:dyDescent="0.2">
      <c r="A3443" t="s">
        <v>395</v>
      </c>
      <c r="B3443" t="str">
        <f>VLOOKUP(Table16[[#This Row],[Metabolite ID]],Table18[],2,FALSE)</f>
        <v>N-acetylalliin</v>
      </c>
      <c r="C3443" t="s">
        <v>1116</v>
      </c>
      <c r="D3443">
        <v>598</v>
      </c>
      <c r="E3443">
        <v>9.4208250946643771E-2</v>
      </c>
      <c r="F3443">
        <v>6.1348848637689926E-2</v>
      </c>
      <c r="G3443" s="6">
        <v>0.12463267810154431</v>
      </c>
      <c r="H3443" t="b">
        <v>0</v>
      </c>
      <c r="I3443" t="b">
        <v>0</v>
      </c>
      <c r="J3443" t="b">
        <v>0</v>
      </c>
    </row>
    <row r="3444" spans="1:10" hidden="1" x14ac:dyDescent="0.2">
      <c r="A3444" t="s">
        <v>395</v>
      </c>
      <c r="B3444" t="str">
        <f>VLOOKUP(Table16[[#This Row],[Metabolite ID]],Table18[],2,FALSE)</f>
        <v>N-acetylalliin</v>
      </c>
      <c r="C3444" t="s">
        <v>1117</v>
      </c>
      <c r="D3444">
        <v>598</v>
      </c>
      <c r="E3444">
        <v>9.4208250946643771E-2</v>
      </c>
      <c r="F3444">
        <v>6.1232442764116594E-2</v>
      </c>
      <c r="G3444">
        <v>0.12391787908118784</v>
      </c>
      <c r="H3444" t="b">
        <v>0</v>
      </c>
      <c r="I3444" t="b">
        <v>0</v>
      </c>
      <c r="J3444" t="b">
        <v>0</v>
      </c>
    </row>
    <row r="3445" spans="1:10" hidden="1" x14ac:dyDescent="0.2">
      <c r="A3445" t="s">
        <v>395</v>
      </c>
      <c r="B3445" t="str">
        <f>VLOOKUP(Table16[[#This Row],[Metabolite ID]],Table18[],2,FALSE)</f>
        <v>N-acetylalliin</v>
      </c>
      <c r="C3445" t="s">
        <v>1118</v>
      </c>
      <c r="D3445">
        <v>598</v>
      </c>
      <c r="E3445">
        <v>9.6269917033760477E-2</v>
      </c>
      <c r="F3445">
        <v>6.1816572219911985E-2</v>
      </c>
      <c r="G3445">
        <v>0.11938787754375334</v>
      </c>
      <c r="H3445" t="b">
        <v>0</v>
      </c>
      <c r="I3445" t="b">
        <v>0</v>
      </c>
      <c r="J3445" t="b">
        <v>0</v>
      </c>
    </row>
    <row r="3446" spans="1:10" hidden="1" x14ac:dyDescent="0.2">
      <c r="A3446" t="s">
        <v>395</v>
      </c>
      <c r="B3446" t="str">
        <f>VLOOKUP(Table16[[#This Row],[Metabolite ID]],Table18[],2,FALSE)</f>
        <v>N-acetylalliin</v>
      </c>
      <c r="C3446" t="s">
        <v>1119</v>
      </c>
      <c r="D3446">
        <v>598</v>
      </c>
      <c r="E3446">
        <v>0.11594618808049544</v>
      </c>
      <c r="F3446">
        <v>8.9526829519082862E-2</v>
      </c>
      <c r="G3446">
        <v>0.19528576894259303</v>
      </c>
      <c r="H3446" t="b">
        <v>0</v>
      </c>
      <c r="I3446" t="b">
        <v>0</v>
      </c>
      <c r="J3446" t="b">
        <v>0</v>
      </c>
    </row>
    <row r="3447" spans="1:10" hidden="1" x14ac:dyDescent="0.2">
      <c r="A3447" t="s">
        <v>395</v>
      </c>
      <c r="B3447" t="str">
        <f>VLOOKUP(Table16[[#This Row],[Metabolite ID]],Table18[],2,FALSE)</f>
        <v>N-acetylalliin</v>
      </c>
      <c r="C3447" t="s">
        <v>1120</v>
      </c>
      <c r="D3447">
        <v>598</v>
      </c>
      <c r="E3447">
        <v>0.13286581694272082</v>
      </c>
      <c r="F3447">
        <v>0.10571230625266394</v>
      </c>
      <c r="G3447">
        <v>0.20880348636700663</v>
      </c>
      <c r="H3447" t="b">
        <v>0</v>
      </c>
      <c r="I3447" t="b">
        <v>0</v>
      </c>
      <c r="J3447" t="b">
        <v>0</v>
      </c>
    </row>
    <row r="3448" spans="1:10" hidden="1" x14ac:dyDescent="0.2">
      <c r="A3448" t="s">
        <v>395</v>
      </c>
      <c r="B3448" t="str">
        <f>VLOOKUP(Table16[[#This Row],[Metabolite ID]],Table18[],2,FALSE)</f>
        <v>N-acetylalliin</v>
      </c>
      <c r="C3448" t="s">
        <v>1121</v>
      </c>
      <c r="D3448">
        <v>598</v>
      </c>
      <c r="E3448">
        <v>0.1179994488415268</v>
      </c>
      <c r="F3448">
        <v>0.33422686211191277</v>
      </c>
      <c r="G3448">
        <v>0.72417410832686724</v>
      </c>
      <c r="H3448" t="b">
        <v>0</v>
      </c>
      <c r="I3448" t="b">
        <v>0</v>
      </c>
      <c r="J3448" t="b">
        <v>0</v>
      </c>
    </row>
    <row r="3449" spans="1:10" hidden="1" x14ac:dyDescent="0.2">
      <c r="A3449" t="s">
        <v>395</v>
      </c>
      <c r="B3449" t="str">
        <f>VLOOKUP(Table16[[#This Row],[Metabolite ID]],Table18[],2,FALSE)</f>
        <v>N-acetylalliin</v>
      </c>
      <c r="C3449" t="s">
        <v>1122</v>
      </c>
      <c r="D3449">
        <v>598</v>
      </c>
      <c r="E3449">
        <v>0.17224286309401915</v>
      </c>
      <c r="F3449">
        <v>0.24072652515864262</v>
      </c>
      <c r="G3449">
        <v>0.47457209335996564</v>
      </c>
      <c r="H3449" t="b">
        <v>0</v>
      </c>
      <c r="I3449" t="b">
        <v>0</v>
      </c>
      <c r="J3449" t="b">
        <v>0</v>
      </c>
    </row>
    <row r="3450" spans="1:10" hidden="1" x14ac:dyDescent="0.2">
      <c r="A3450" t="s">
        <v>395</v>
      </c>
      <c r="B3450" t="str">
        <f>VLOOKUP(Table16[[#This Row],[Metabolite ID]],Table18[],2,FALSE)</f>
        <v>N-acetylalliin</v>
      </c>
      <c r="C3450" t="s">
        <v>1123</v>
      </c>
      <c r="D3450">
        <v>598</v>
      </c>
      <c r="E3450">
        <v>0.11223327826311646</v>
      </c>
      <c r="F3450">
        <v>0.17326910776655671</v>
      </c>
      <c r="G3450">
        <v>0.5174027599847637</v>
      </c>
      <c r="H3450" t="b">
        <v>0</v>
      </c>
      <c r="I3450" t="b">
        <v>0</v>
      </c>
      <c r="J3450" t="b">
        <v>0</v>
      </c>
    </row>
    <row r="3451" spans="1:10" x14ac:dyDescent="0.2">
      <c r="A3451" t="s">
        <v>354</v>
      </c>
      <c r="B3451" t="str">
        <f>VLOOKUP(Table16[[#This Row],[Metabolite ID]],Table18[],2,FALSE)</f>
        <v>1-stearoyl-GPE (18:0)</v>
      </c>
      <c r="C3451" t="s">
        <v>1116</v>
      </c>
      <c r="D3451">
        <v>599</v>
      </c>
      <c r="E3451">
        <v>7.8391843442279507E-2</v>
      </c>
      <c r="F3451">
        <v>5.1280306530531811E-2</v>
      </c>
      <c r="G3451" s="6">
        <v>0.12634057903854565</v>
      </c>
      <c r="H3451" t="b">
        <v>0</v>
      </c>
      <c r="I3451" t="b">
        <v>0</v>
      </c>
      <c r="J3451" t="b">
        <v>0</v>
      </c>
    </row>
    <row r="3452" spans="1:10" hidden="1" x14ac:dyDescent="0.2">
      <c r="A3452" t="s">
        <v>354</v>
      </c>
      <c r="B3452" t="str">
        <f>VLOOKUP(Table16[[#This Row],[Metabolite ID]],Table18[],2,FALSE)</f>
        <v>1-stearoyl-GPE (18:0)</v>
      </c>
      <c r="C3452" t="s">
        <v>1117</v>
      </c>
      <c r="D3452">
        <v>599</v>
      </c>
      <c r="E3452">
        <v>7.8391843442279507E-2</v>
      </c>
      <c r="F3452">
        <v>4.7744221066284835E-2</v>
      </c>
      <c r="G3452">
        <v>0.10060809524540661</v>
      </c>
      <c r="H3452" t="b">
        <v>0</v>
      </c>
      <c r="I3452" t="b">
        <v>0</v>
      </c>
      <c r="J3452" t="b">
        <v>0</v>
      </c>
    </row>
    <row r="3453" spans="1:10" hidden="1" x14ac:dyDescent="0.2">
      <c r="A3453" t="s">
        <v>354</v>
      </c>
      <c r="B3453" t="str">
        <f>VLOOKUP(Table16[[#This Row],[Metabolite ID]],Table18[],2,FALSE)</f>
        <v>1-stearoyl-GPE (18:0)</v>
      </c>
      <c r="C3453" t="s">
        <v>1118</v>
      </c>
      <c r="D3453">
        <v>599</v>
      </c>
      <c r="E3453">
        <v>7.9955167885823658E-2</v>
      </c>
      <c r="F3453">
        <v>4.8263872723575491E-2</v>
      </c>
      <c r="G3453">
        <v>9.7595190076770727E-2</v>
      </c>
      <c r="H3453" t="b">
        <v>0</v>
      </c>
      <c r="I3453" t="b">
        <v>0</v>
      </c>
      <c r="J3453" t="b">
        <v>0</v>
      </c>
    </row>
    <row r="3454" spans="1:10" hidden="1" x14ac:dyDescent="0.2">
      <c r="A3454" t="s">
        <v>354</v>
      </c>
      <c r="B3454" t="str">
        <f>VLOOKUP(Table16[[#This Row],[Metabolite ID]],Table18[],2,FALSE)</f>
        <v>1-stearoyl-GPE (18:0)</v>
      </c>
      <c r="C3454" t="s">
        <v>1119</v>
      </c>
      <c r="D3454">
        <v>599</v>
      </c>
      <c r="E3454">
        <v>0.1168570796460177</v>
      </c>
      <c r="F3454">
        <v>7.4939370827696944E-2</v>
      </c>
      <c r="G3454">
        <v>0.11891239011442735</v>
      </c>
      <c r="H3454" t="b">
        <v>0</v>
      </c>
      <c r="I3454" t="b">
        <v>0</v>
      </c>
      <c r="J3454" t="b">
        <v>0</v>
      </c>
    </row>
    <row r="3455" spans="1:10" hidden="1" x14ac:dyDescent="0.2">
      <c r="A3455" t="s">
        <v>354</v>
      </c>
      <c r="B3455" t="str">
        <f>VLOOKUP(Table16[[#This Row],[Metabolite ID]],Table18[],2,FALSE)</f>
        <v>1-stearoyl-GPE (18:0)</v>
      </c>
      <c r="C3455" t="s">
        <v>1120</v>
      </c>
      <c r="D3455">
        <v>599</v>
      </c>
      <c r="E3455">
        <v>0.10335911056126863</v>
      </c>
      <c r="F3455">
        <v>7.6361313738813344E-2</v>
      </c>
      <c r="G3455">
        <v>0.17587892462499088</v>
      </c>
      <c r="H3455" t="b">
        <v>0</v>
      </c>
      <c r="I3455" t="b">
        <v>0</v>
      </c>
      <c r="J3455" t="b">
        <v>0</v>
      </c>
    </row>
    <row r="3456" spans="1:10" hidden="1" x14ac:dyDescent="0.2">
      <c r="A3456" t="s">
        <v>354</v>
      </c>
      <c r="B3456" t="str">
        <f>VLOOKUP(Table16[[#This Row],[Metabolite ID]],Table18[],2,FALSE)</f>
        <v>1-stearoyl-GPE (18:0)</v>
      </c>
      <c r="C3456" t="s">
        <v>1121</v>
      </c>
      <c r="D3456">
        <v>599</v>
      </c>
      <c r="E3456">
        <v>0.33147259531398543</v>
      </c>
      <c r="F3456">
        <v>0.28549970689709409</v>
      </c>
      <c r="G3456">
        <v>0.2460945526607661</v>
      </c>
      <c r="H3456" t="b">
        <v>0</v>
      </c>
      <c r="I3456" t="b">
        <v>0</v>
      </c>
      <c r="J3456" t="b">
        <v>0</v>
      </c>
    </row>
    <row r="3457" spans="1:10" hidden="1" x14ac:dyDescent="0.2">
      <c r="A3457" t="s">
        <v>354</v>
      </c>
      <c r="B3457" t="str">
        <f>VLOOKUP(Table16[[#This Row],[Metabolite ID]],Table18[],2,FALSE)</f>
        <v>1-stearoyl-GPE (18:0)</v>
      </c>
      <c r="C3457" t="s">
        <v>1122</v>
      </c>
      <c r="D3457">
        <v>599</v>
      </c>
      <c r="E3457">
        <v>0.50266830316954358</v>
      </c>
      <c r="F3457">
        <v>0.30808848968926328</v>
      </c>
      <c r="G3457">
        <v>0.10329632643714874</v>
      </c>
      <c r="H3457" t="b">
        <v>0</v>
      </c>
      <c r="I3457" t="b">
        <v>0</v>
      </c>
      <c r="J3457" t="b">
        <v>0</v>
      </c>
    </row>
    <row r="3458" spans="1:10" hidden="1" x14ac:dyDescent="0.2">
      <c r="A3458" t="s">
        <v>354</v>
      </c>
      <c r="B3458" t="str">
        <f>VLOOKUP(Table16[[#This Row],[Metabolite ID]],Table18[],2,FALSE)</f>
        <v>1-stearoyl-GPE (18:0)</v>
      </c>
      <c r="C3458" t="s">
        <v>1123</v>
      </c>
      <c r="D3458">
        <v>599</v>
      </c>
      <c r="E3458">
        <v>0.11400137550667547</v>
      </c>
      <c r="F3458">
        <v>0.14217134242034499</v>
      </c>
      <c r="G3458">
        <v>0.42295355634619114</v>
      </c>
      <c r="H3458" t="b">
        <v>0</v>
      </c>
      <c r="I3458" t="b">
        <v>0</v>
      </c>
      <c r="J3458" t="b">
        <v>0</v>
      </c>
    </row>
    <row r="3459" spans="1:10" x14ac:dyDescent="0.2">
      <c r="A3459" t="s">
        <v>242</v>
      </c>
      <c r="B3459" t="str">
        <f>VLOOKUP(Table16[[#This Row],[Metabolite ID]],Table18[],2,FALSE)</f>
        <v>1,7-dimethylurate</v>
      </c>
      <c r="C3459" t="s">
        <v>1116</v>
      </c>
      <c r="D3459">
        <v>599</v>
      </c>
      <c r="E3459">
        <v>7.8717383650666758E-2</v>
      </c>
      <c r="F3459">
        <v>5.1609343029410309E-2</v>
      </c>
      <c r="G3459" s="6">
        <v>0.12719562714330443</v>
      </c>
      <c r="H3459" t="b">
        <v>0</v>
      </c>
      <c r="I3459" t="b">
        <v>0</v>
      </c>
      <c r="J3459" t="b">
        <v>0</v>
      </c>
    </row>
    <row r="3460" spans="1:10" hidden="1" x14ac:dyDescent="0.2">
      <c r="A3460" t="s">
        <v>242</v>
      </c>
      <c r="B3460" t="str">
        <f>VLOOKUP(Table16[[#This Row],[Metabolite ID]],Table18[],2,FALSE)</f>
        <v>1,7-dimethylurate</v>
      </c>
      <c r="C3460" t="s">
        <v>1117</v>
      </c>
      <c r="D3460">
        <v>599</v>
      </c>
      <c r="E3460">
        <v>7.8717383650666758E-2</v>
      </c>
      <c r="F3460">
        <v>4.80702474825856E-2</v>
      </c>
      <c r="G3460">
        <v>0.10151581821598672</v>
      </c>
      <c r="H3460" t="b">
        <v>0</v>
      </c>
      <c r="I3460" t="b">
        <v>0</v>
      </c>
      <c r="J3460" t="b">
        <v>0</v>
      </c>
    </row>
    <row r="3461" spans="1:10" hidden="1" x14ac:dyDescent="0.2">
      <c r="A3461" t="s">
        <v>242</v>
      </c>
      <c r="B3461" t="str">
        <f>VLOOKUP(Table16[[#This Row],[Metabolite ID]],Table18[],2,FALSE)</f>
        <v>1,7-dimethylurate</v>
      </c>
      <c r="C3461" t="s">
        <v>1118</v>
      </c>
      <c r="D3461">
        <v>599</v>
      </c>
      <c r="E3461">
        <v>8.0355053403992877E-2</v>
      </c>
      <c r="F3461">
        <v>4.8586284923936476E-2</v>
      </c>
      <c r="G3461">
        <v>9.8155375069010467E-2</v>
      </c>
      <c r="H3461" t="b">
        <v>0</v>
      </c>
      <c r="I3461" t="b">
        <v>0</v>
      </c>
      <c r="J3461" t="b">
        <v>0</v>
      </c>
    </row>
    <row r="3462" spans="1:10" hidden="1" x14ac:dyDescent="0.2">
      <c r="A3462" t="s">
        <v>242</v>
      </c>
      <c r="B3462" t="str">
        <f>VLOOKUP(Table16[[#This Row],[Metabolite ID]],Table18[],2,FALSE)</f>
        <v>1,7-dimethylurate</v>
      </c>
      <c r="C3462" t="s">
        <v>1119</v>
      </c>
      <c r="D3462">
        <v>599</v>
      </c>
      <c r="E3462">
        <v>9.5169655172413783E-2</v>
      </c>
      <c r="F3462">
        <v>7.3274121560055708E-2</v>
      </c>
      <c r="G3462">
        <v>0.1940068307803606</v>
      </c>
      <c r="H3462" t="b">
        <v>0</v>
      </c>
      <c r="I3462" t="b">
        <v>0</v>
      </c>
      <c r="J3462" t="b">
        <v>0</v>
      </c>
    </row>
    <row r="3463" spans="1:10" hidden="1" x14ac:dyDescent="0.2">
      <c r="A3463" t="s">
        <v>242</v>
      </c>
      <c r="B3463" t="str">
        <f>VLOOKUP(Table16[[#This Row],[Metabolite ID]],Table18[],2,FALSE)</f>
        <v>1,7-dimethylurate</v>
      </c>
      <c r="C3463" t="s">
        <v>1120</v>
      </c>
      <c r="D3463">
        <v>599</v>
      </c>
      <c r="E3463">
        <v>9.6573318220107424E-2</v>
      </c>
      <c r="F3463">
        <v>8.2683909011660048E-2</v>
      </c>
      <c r="G3463">
        <v>0.24281402168269872</v>
      </c>
      <c r="H3463" t="b">
        <v>0</v>
      </c>
      <c r="I3463" t="b">
        <v>0</v>
      </c>
      <c r="J3463" t="b">
        <v>0</v>
      </c>
    </row>
    <row r="3464" spans="1:10" hidden="1" x14ac:dyDescent="0.2">
      <c r="A3464" t="s">
        <v>242</v>
      </c>
      <c r="B3464" t="str">
        <f>VLOOKUP(Table16[[#This Row],[Metabolite ID]],Table18[],2,FALSE)</f>
        <v>1,7-dimethylurate</v>
      </c>
      <c r="C3464" t="s">
        <v>1121</v>
      </c>
      <c r="D3464">
        <v>599</v>
      </c>
      <c r="E3464">
        <v>0.16721460756656281</v>
      </c>
      <c r="F3464">
        <v>0.28686018162391602</v>
      </c>
      <c r="G3464">
        <v>0.56017142645471907</v>
      </c>
      <c r="H3464" t="b">
        <v>0</v>
      </c>
      <c r="I3464" t="b">
        <v>0</v>
      </c>
      <c r="J3464" t="b">
        <v>0</v>
      </c>
    </row>
    <row r="3465" spans="1:10" hidden="1" x14ac:dyDescent="0.2">
      <c r="A3465" t="s">
        <v>242</v>
      </c>
      <c r="B3465" t="str">
        <f>VLOOKUP(Table16[[#This Row],[Metabolite ID]],Table18[],2,FALSE)</f>
        <v>1,7-dimethylurate</v>
      </c>
      <c r="C3465" t="s">
        <v>1122</v>
      </c>
      <c r="D3465">
        <v>599</v>
      </c>
      <c r="E3465">
        <v>3.0438920903810285E-3</v>
      </c>
      <c r="F3465">
        <v>0.2102923870026279</v>
      </c>
      <c r="G3465">
        <v>0.98845619421320274</v>
      </c>
      <c r="H3465" t="b">
        <v>0</v>
      </c>
      <c r="I3465" t="b">
        <v>0</v>
      </c>
      <c r="J3465" t="b">
        <v>0</v>
      </c>
    </row>
    <row r="3466" spans="1:10" hidden="1" x14ac:dyDescent="0.2">
      <c r="A3466" t="s">
        <v>242</v>
      </c>
      <c r="B3466" t="str">
        <f>VLOOKUP(Table16[[#This Row],[Metabolite ID]],Table18[],2,FALSE)</f>
        <v>1,7-dimethylurate</v>
      </c>
      <c r="C3466" t="s">
        <v>1123</v>
      </c>
      <c r="D3466">
        <v>599</v>
      </c>
      <c r="E3466">
        <v>0.2535454123753873</v>
      </c>
      <c r="F3466">
        <v>0.14288178948782612</v>
      </c>
      <c r="G3466">
        <v>7.6488087952244169E-2</v>
      </c>
      <c r="H3466" t="b">
        <v>0</v>
      </c>
      <c r="I3466" t="b">
        <v>0</v>
      </c>
      <c r="J3466" t="b">
        <v>0</v>
      </c>
    </row>
    <row r="3467" spans="1:10" x14ac:dyDescent="0.2">
      <c r="A3467" t="s">
        <v>744</v>
      </c>
      <c r="B3467" t="str">
        <f>VLOOKUP(Table16[[#This Row],[Metabolite ID]],Table18[],2,FALSE)</f>
        <v>Alanine</v>
      </c>
      <c r="C3467" t="s">
        <v>1116</v>
      </c>
      <c r="D3467">
        <v>599</v>
      </c>
      <c r="E3467">
        <v>3.6943889366553608E-2</v>
      </c>
      <c r="F3467">
        <v>2.4328422584392505E-2</v>
      </c>
      <c r="G3467" s="6">
        <v>0.12887618533068435</v>
      </c>
      <c r="H3467" t="b">
        <v>0</v>
      </c>
      <c r="I3467" t="b">
        <v>0</v>
      </c>
      <c r="J3467" t="b">
        <v>0</v>
      </c>
    </row>
    <row r="3468" spans="1:10" hidden="1" x14ac:dyDescent="0.2">
      <c r="A3468" t="s">
        <v>744</v>
      </c>
      <c r="B3468" t="str">
        <f>VLOOKUP(Table16[[#This Row],[Metabolite ID]],Table18[],2,FALSE)</f>
        <v>Alanine</v>
      </c>
      <c r="C3468" t="s">
        <v>1117</v>
      </c>
      <c r="D3468">
        <v>599</v>
      </c>
      <c r="E3468">
        <v>3.6943889366553608E-2</v>
      </c>
      <c r="F3468">
        <v>2.1736323987497575E-2</v>
      </c>
      <c r="G3468">
        <v>8.9198976203920685E-2</v>
      </c>
      <c r="H3468" t="b">
        <v>0</v>
      </c>
      <c r="I3468" t="b">
        <v>0</v>
      </c>
      <c r="J3468" t="b">
        <v>0</v>
      </c>
    </row>
    <row r="3469" spans="1:10" hidden="1" x14ac:dyDescent="0.2">
      <c r="A3469" t="s">
        <v>744</v>
      </c>
      <c r="B3469" t="str">
        <f>VLOOKUP(Table16[[#This Row],[Metabolite ID]],Table18[],2,FALSE)</f>
        <v>Alanine</v>
      </c>
      <c r="C3469" t="s">
        <v>1118</v>
      </c>
      <c r="D3469">
        <v>599</v>
      </c>
      <c r="E3469">
        <v>3.7669957464515416E-2</v>
      </c>
      <c r="F3469">
        <v>2.1992515802493808E-2</v>
      </c>
      <c r="G3469">
        <v>8.6739496447619704E-2</v>
      </c>
      <c r="H3469" t="b">
        <v>0</v>
      </c>
      <c r="I3469" t="b">
        <v>0</v>
      </c>
      <c r="J3469" t="b">
        <v>0</v>
      </c>
    </row>
    <row r="3470" spans="1:10" hidden="1" x14ac:dyDescent="0.2">
      <c r="A3470" t="s">
        <v>744</v>
      </c>
      <c r="B3470" t="str">
        <f>VLOOKUP(Table16[[#This Row],[Metabolite ID]],Table18[],2,FALSE)</f>
        <v>Alanine</v>
      </c>
      <c r="C3470" t="s">
        <v>1119</v>
      </c>
      <c r="D3470">
        <v>599</v>
      </c>
      <c r="E3470">
        <v>4.5826839826839827E-2</v>
      </c>
      <c r="F3470">
        <v>3.4063451766308865E-2</v>
      </c>
      <c r="G3470">
        <v>0.17851626125258455</v>
      </c>
      <c r="H3470" t="b">
        <v>0</v>
      </c>
      <c r="I3470" t="b">
        <v>0</v>
      </c>
      <c r="J3470" t="b">
        <v>0</v>
      </c>
    </row>
    <row r="3471" spans="1:10" hidden="1" x14ac:dyDescent="0.2">
      <c r="A3471" t="s">
        <v>744</v>
      </c>
      <c r="B3471" t="str">
        <f>VLOOKUP(Table16[[#This Row],[Metabolite ID]],Table18[],2,FALSE)</f>
        <v>Alanine</v>
      </c>
      <c r="C3471" t="s">
        <v>1120</v>
      </c>
      <c r="D3471">
        <v>599</v>
      </c>
      <c r="E3471">
        <v>4.459166289643092E-2</v>
      </c>
      <c r="F3471">
        <v>3.8427079587381466E-2</v>
      </c>
      <c r="G3471">
        <v>0.24587667016217446</v>
      </c>
      <c r="H3471" t="b">
        <v>0</v>
      </c>
      <c r="I3471" t="b">
        <v>0</v>
      </c>
      <c r="J3471" t="b">
        <v>0</v>
      </c>
    </row>
    <row r="3472" spans="1:10" hidden="1" x14ac:dyDescent="0.2">
      <c r="A3472" t="s">
        <v>744</v>
      </c>
      <c r="B3472" t="str">
        <f>VLOOKUP(Table16[[#This Row],[Metabolite ID]],Table18[],2,FALSE)</f>
        <v>Alanine</v>
      </c>
      <c r="C3472" t="s">
        <v>1121</v>
      </c>
      <c r="D3472">
        <v>599</v>
      </c>
      <c r="E3472">
        <v>4.5685389442323032E-2</v>
      </c>
      <c r="F3472">
        <v>0.12815801433616728</v>
      </c>
      <c r="G3472">
        <v>0.72160908326022832</v>
      </c>
      <c r="H3472" t="b">
        <v>0</v>
      </c>
      <c r="I3472" t="b">
        <v>0</v>
      </c>
      <c r="J3472" t="b">
        <v>0</v>
      </c>
    </row>
    <row r="3473" spans="1:10" hidden="1" x14ac:dyDescent="0.2">
      <c r="A3473" t="s">
        <v>744</v>
      </c>
      <c r="B3473" t="str">
        <f>VLOOKUP(Table16[[#This Row],[Metabolite ID]],Table18[],2,FALSE)</f>
        <v>Alanine</v>
      </c>
      <c r="C3473" t="s">
        <v>1122</v>
      </c>
      <c r="D3473">
        <v>599</v>
      </c>
      <c r="E3473">
        <v>2.3334282949806884E-2</v>
      </c>
      <c r="F3473">
        <v>8.1966285118384594E-2</v>
      </c>
      <c r="G3473">
        <v>0.77598674112844501</v>
      </c>
      <c r="H3473" t="b">
        <v>0</v>
      </c>
      <c r="I3473" t="b">
        <v>0</v>
      </c>
      <c r="J3473" t="b">
        <v>0</v>
      </c>
    </row>
    <row r="3474" spans="1:10" hidden="1" x14ac:dyDescent="0.2">
      <c r="A3474" t="s">
        <v>744</v>
      </c>
      <c r="B3474" t="str">
        <f>VLOOKUP(Table16[[#This Row],[Metabolite ID]],Table18[],2,FALSE)</f>
        <v>Alanine</v>
      </c>
      <c r="C3474" t="s">
        <v>1123</v>
      </c>
      <c r="D3474">
        <v>599</v>
      </c>
      <c r="E3474">
        <v>7.1732597531592696E-2</v>
      </c>
      <c r="F3474">
        <v>6.7453834467244178E-2</v>
      </c>
      <c r="G3474">
        <v>0.28801582646654877</v>
      </c>
      <c r="H3474" t="b">
        <v>0</v>
      </c>
      <c r="I3474" t="b">
        <v>0</v>
      </c>
      <c r="J3474" t="b">
        <v>0</v>
      </c>
    </row>
    <row r="3475" spans="1:10" x14ac:dyDescent="0.2">
      <c r="A3475" t="s">
        <v>494</v>
      </c>
      <c r="B3475" t="str">
        <f>VLOOKUP(Table16[[#This Row],[Metabolite ID]],Table18[],2,FALSE)</f>
        <v>X - 16576</v>
      </c>
      <c r="C3475" t="s">
        <v>1116</v>
      </c>
      <c r="D3475">
        <v>599</v>
      </c>
      <c r="E3475">
        <v>-8.152219418641711E-2</v>
      </c>
      <c r="F3475">
        <v>5.3724476366115749E-2</v>
      </c>
      <c r="G3475" s="6">
        <v>0.12916255962988296</v>
      </c>
      <c r="H3475" t="b">
        <v>0</v>
      </c>
      <c r="I3475" t="b">
        <v>0</v>
      </c>
      <c r="J3475" t="b">
        <v>0</v>
      </c>
    </row>
    <row r="3476" spans="1:10" hidden="1" x14ac:dyDescent="0.2">
      <c r="A3476" t="s">
        <v>494</v>
      </c>
      <c r="B3476" t="str">
        <f>VLOOKUP(Table16[[#This Row],[Metabolite ID]],Table18[],2,FALSE)</f>
        <v>X - 16576</v>
      </c>
      <c r="C3476" t="s">
        <v>1117</v>
      </c>
      <c r="D3476">
        <v>599</v>
      </c>
      <c r="E3476">
        <v>-8.152219418641711E-2</v>
      </c>
      <c r="F3476">
        <v>5.008558180406502E-2</v>
      </c>
      <c r="G3476">
        <v>0.10359743918678893</v>
      </c>
      <c r="H3476" t="b">
        <v>0</v>
      </c>
      <c r="I3476" t="b">
        <v>0</v>
      </c>
      <c r="J3476" t="b">
        <v>0</v>
      </c>
    </row>
    <row r="3477" spans="1:10" hidden="1" x14ac:dyDescent="0.2">
      <c r="A3477" t="s">
        <v>494</v>
      </c>
      <c r="B3477" t="str">
        <f>VLOOKUP(Table16[[#This Row],[Metabolite ID]],Table18[],2,FALSE)</f>
        <v>X - 16576</v>
      </c>
      <c r="C3477" t="s">
        <v>1118</v>
      </c>
      <c r="D3477">
        <v>599</v>
      </c>
      <c r="E3477">
        <v>-8.0465604886018463E-2</v>
      </c>
      <c r="F3477">
        <v>5.0653317576265469E-2</v>
      </c>
      <c r="G3477">
        <v>0.11216078756940447</v>
      </c>
      <c r="H3477" t="b">
        <v>0</v>
      </c>
      <c r="I3477" t="b">
        <v>0</v>
      </c>
      <c r="J3477" t="b">
        <v>0</v>
      </c>
    </row>
    <row r="3478" spans="1:10" hidden="1" x14ac:dyDescent="0.2">
      <c r="A3478" t="s">
        <v>494</v>
      </c>
      <c r="B3478" t="str">
        <f>VLOOKUP(Table16[[#This Row],[Metabolite ID]],Table18[],2,FALSE)</f>
        <v>X - 16576</v>
      </c>
      <c r="C3478" t="s">
        <v>1119</v>
      </c>
      <c r="D3478">
        <v>599</v>
      </c>
      <c r="E3478">
        <v>-0.14873955223880597</v>
      </c>
      <c r="F3478">
        <v>7.4627839981913774E-2</v>
      </c>
      <c r="G3478">
        <v>4.6252252039147033E-2</v>
      </c>
      <c r="H3478" t="b">
        <v>0</v>
      </c>
      <c r="I3478" t="b">
        <v>0</v>
      </c>
      <c r="J3478" t="b">
        <v>0</v>
      </c>
    </row>
    <row r="3479" spans="1:10" hidden="1" x14ac:dyDescent="0.2">
      <c r="A3479" t="s">
        <v>494</v>
      </c>
      <c r="B3479" t="str">
        <f>VLOOKUP(Table16[[#This Row],[Metabolite ID]],Table18[],2,FALSE)</f>
        <v>X - 16576</v>
      </c>
      <c r="C3479" t="s">
        <v>1120</v>
      </c>
      <c r="D3479">
        <v>599</v>
      </c>
      <c r="E3479">
        <v>-5.2649632634415112E-2</v>
      </c>
      <c r="F3479">
        <v>8.1568851982807111E-2</v>
      </c>
      <c r="G3479">
        <v>0.51862753198407485</v>
      </c>
      <c r="H3479" t="b">
        <v>0</v>
      </c>
      <c r="I3479" t="b">
        <v>0</v>
      </c>
      <c r="J3479" t="b">
        <v>0</v>
      </c>
    </row>
    <row r="3480" spans="1:10" hidden="1" x14ac:dyDescent="0.2">
      <c r="A3480" t="s">
        <v>494</v>
      </c>
      <c r="B3480" t="str">
        <f>VLOOKUP(Table16[[#This Row],[Metabolite ID]],Table18[],2,FALSE)</f>
        <v>X - 16576</v>
      </c>
      <c r="C3480" t="s">
        <v>1121</v>
      </c>
      <c r="D3480">
        <v>599</v>
      </c>
      <c r="E3480">
        <v>-0.33779232631547984</v>
      </c>
      <c r="F3480">
        <v>0.26858011204896265</v>
      </c>
      <c r="G3480">
        <v>0.20899236612797797</v>
      </c>
      <c r="H3480" t="b">
        <v>0</v>
      </c>
      <c r="I3480" t="b">
        <v>0</v>
      </c>
      <c r="J3480" t="b">
        <v>0</v>
      </c>
    </row>
    <row r="3481" spans="1:10" hidden="1" x14ac:dyDescent="0.2">
      <c r="A3481" t="s">
        <v>494</v>
      </c>
      <c r="B3481" t="str">
        <f>VLOOKUP(Table16[[#This Row],[Metabolite ID]],Table18[],2,FALSE)</f>
        <v>X - 16576</v>
      </c>
      <c r="C3481" t="s">
        <v>1122</v>
      </c>
      <c r="D3481">
        <v>599</v>
      </c>
      <c r="E3481">
        <v>-0.11000758332186322</v>
      </c>
      <c r="F3481">
        <v>0.1767869448878249</v>
      </c>
      <c r="G3481">
        <v>0.53400758546222116</v>
      </c>
      <c r="H3481" t="b">
        <v>0</v>
      </c>
      <c r="I3481" t="b">
        <v>0</v>
      </c>
      <c r="J3481" t="b">
        <v>0</v>
      </c>
    </row>
    <row r="3482" spans="1:10" hidden="1" x14ac:dyDescent="0.2">
      <c r="A3482" t="s">
        <v>494</v>
      </c>
      <c r="B3482" t="str">
        <f>VLOOKUP(Table16[[#This Row],[Metabolite ID]],Table18[],2,FALSE)</f>
        <v>X - 16576</v>
      </c>
      <c r="C3482" t="s">
        <v>1123</v>
      </c>
      <c r="D3482">
        <v>599</v>
      </c>
      <c r="E3482">
        <v>0.12357253332572037</v>
      </c>
      <c r="F3482">
        <v>0.14862628388227653</v>
      </c>
      <c r="G3482">
        <v>0.40606247984354571</v>
      </c>
      <c r="H3482" t="b">
        <v>0</v>
      </c>
      <c r="I3482" t="b">
        <v>0</v>
      </c>
      <c r="J3482" t="b">
        <v>0</v>
      </c>
    </row>
    <row r="3483" spans="1:10" x14ac:dyDescent="0.2">
      <c r="A3483" t="s">
        <v>91</v>
      </c>
      <c r="B3483" t="str">
        <f>VLOOKUP(Table16[[#This Row],[Metabolite ID]],Table18[],2,FALSE)</f>
        <v>dimethylglycine</v>
      </c>
      <c r="C3483" t="s">
        <v>1116</v>
      </c>
      <c r="D3483">
        <v>599</v>
      </c>
      <c r="E3483">
        <v>7.4082203148639211E-2</v>
      </c>
      <c r="F3483">
        <v>4.8948840375847041E-2</v>
      </c>
      <c r="G3483" s="6">
        <v>0.13016238133270178</v>
      </c>
      <c r="H3483" t="b">
        <v>0</v>
      </c>
      <c r="I3483" t="b">
        <v>0</v>
      </c>
      <c r="J3483" t="b">
        <v>0</v>
      </c>
    </row>
    <row r="3484" spans="1:10" hidden="1" x14ac:dyDescent="0.2">
      <c r="A3484" t="s">
        <v>91</v>
      </c>
      <c r="B3484" t="str">
        <f>VLOOKUP(Table16[[#This Row],[Metabolite ID]],Table18[],2,FALSE)</f>
        <v>dimethylglycine</v>
      </c>
      <c r="C3484" t="s">
        <v>1117</v>
      </c>
      <c r="D3484">
        <v>599</v>
      </c>
      <c r="E3484">
        <v>7.4082203148639211E-2</v>
      </c>
      <c r="F3484">
        <v>4.7804772908112442E-2</v>
      </c>
      <c r="G3484">
        <v>0.12121782508233012</v>
      </c>
      <c r="H3484" t="b">
        <v>0</v>
      </c>
      <c r="I3484" t="b">
        <v>0</v>
      </c>
      <c r="J3484" t="b">
        <v>0</v>
      </c>
    </row>
    <row r="3485" spans="1:10" hidden="1" x14ac:dyDescent="0.2">
      <c r="A3485" t="s">
        <v>91</v>
      </c>
      <c r="B3485" t="str">
        <f>VLOOKUP(Table16[[#This Row],[Metabolite ID]],Table18[],2,FALSE)</f>
        <v>dimethylglycine</v>
      </c>
      <c r="C3485" t="s">
        <v>1118</v>
      </c>
      <c r="D3485">
        <v>599</v>
      </c>
      <c r="E3485">
        <v>7.5656042886120378E-2</v>
      </c>
      <c r="F3485">
        <v>4.8270825262075968E-2</v>
      </c>
      <c r="G3485">
        <v>0.11703888174760914</v>
      </c>
      <c r="H3485" t="b">
        <v>0</v>
      </c>
      <c r="I3485" t="b">
        <v>0</v>
      </c>
      <c r="J3485" t="b">
        <v>0</v>
      </c>
    </row>
    <row r="3486" spans="1:10" hidden="1" x14ac:dyDescent="0.2">
      <c r="A3486" t="s">
        <v>91</v>
      </c>
      <c r="B3486" t="str">
        <f>VLOOKUP(Table16[[#This Row],[Metabolite ID]],Table18[],2,FALSE)</f>
        <v>dimethylglycine</v>
      </c>
      <c r="C3486" t="s">
        <v>1119</v>
      </c>
      <c r="D3486">
        <v>599</v>
      </c>
      <c r="E3486">
        <v>6.143666666666666E-2</v>
      </c>
      <c r="F3486">
        <v>7.4179717646726831E-2</v>
      </c>
      <c r="G3486">
        <v>0.4075494235189292</v>
      </c>
      <c r="H3486" t="b">
        <v>0</v>
      </c>
      <c r="I3486" t="b">
        <v>0</v>
      </c>
      <c r="J3486" t="b">
        <v>0</v>
      </c>
    </row>
    <row r="3487" spans="1:10" hidden="1" x14ac:dyDescent="0.2">
      <c r="A3487" t="s">
        <v>91</v>
      </c>
      <c r="B3487" t="str">
        <f>VLOOKUP(Table16[[#This Row],[Metabolite ID]],Table18[],2,FALSE)</f>
        <v>dimethylglycine</v>
      </c>
      <c r="C3487" t="s">
        <v>1120</v>
      </c>
      <c r="D3487">
        <v>599</v>
      </c>
      <c r="E3487">
        <v>0.16575638174522014</v>
      </c>
      <c r="F3487">
        <v>8.2259263474032895E-2</v>
      </c>
      <c r="G3487">
        <v>4.3899597774475892E-2</v>
      </c>
      <c r="H3487" t="b">
        <v>0</v>
      </c>
      <c r="I3487" t="b">
        <v>0</v>
      </c>
      <c r="J3487" t="b">
        <v>0</v>
      </c>
    </row>
    <row r="3488" spans="1:10" hidden="1" x14ac:dyDescent="0.2">
      <c r="A3488" t="s">
        <v>91</v>
      </c>
      <c r="B3488" t="str">
        <f>VLOOKUP(Table16[[#This Row],[Metabolite ID]],Table18[],2,FALSE)</f>
        <v>dimethylglycine</v>
      </c>
      <c r="C3488" t="s">
        <v>1121</v>
      </c>
      <c r="D3488">
        <v>599</v>
      </c>
      <c r="E3488">
        <v>7.5238686441494451E-2</v>
      </c>
      <c r="F3488">
        <v>0.28654478470989836</v>
      </c>
      <c r="G3488">
        <v>0.79297078197702964</v>
      </c>
      <c r="H3488" t="b">
        <v>0</v>
      </c>
      <c r="I3488" t="b">
        <v>0</v>
      </c>
      <c r="J3488" t="b">
        <v>0</v>
      </c>
    </row>
    <row r="3489" spans="1:10" hidden="1" x14ac:dyDescent="0.2">
      <c r="A3489" t="s">
        <v>91</v>
      </c>
      <c r="B3489" t="str">
        <f>VLOOKUP(Table16[[#This Row],[Metabolite ID]],Table18[],2,FALSE)</f>
        <v>dimethylglycine</v>
      </c>
      <c r="C3489" t="s">
        <v>1122</v>
      </c>
      <c r="D3489">
        <v>599</v>
      </c>
      <c r="E3489">
        <v>0.21712414413278225</v>
      </c>
      <c r="F3489">
        <v>0.1886057407694339</v>
      </c>
      <c r="G3489">
        <v>0.2501073934950177</v>
      </c>
      <c r="H3489" t="b">
        <v>0</v>
      </c>
      <c r="I3489" t="b">
        <v>0</v>
      </c>
      <c r="J3489" t="b">
        <v>0</v>
      </c>
    </row>
    <row r="3490" spans="1:10" hidden="1" x14ac:dyDescent="0.2">
      <c r="A3490" t="s">
        <v>91</v>
      </c>
      <c r="B3490" t="str">
        <f>VLOOKUP(Table16[[#This Row],[Metabolite ID]],Table18[],2,FALSE)</f>
        <v>dimethylglycine</v>
      </c>
      <c r="C3490" t="s">
        <v>1123</v>
      </c>
      <c r="D3490">
        <v>599</v>
      </c>
      <c r="E3490">
        <v>3.8597383225777111E-2</v>
      </c>
      <c r="F3490">
        <v>0.13571190737802519</v>
      </c>
      <c r="G3490">
        <v>0.77619730265480458</v>
      </c>
      <c r="H3490" t="b">
        <v>0</v>
      </c>
      <c r="I3490" t="b">
        <v>0</v>
      </c>
      <c r="J3490" t="b">
        <v>0</v>
      </c>
    </row>
    <row r="3491" spans="1:10" x14ac:dyDescent="0.2">
      <c r="A3491" t="s">
        <v>762</v>
      </c>
      <c r="B3491" t="str">
        <f>VLOOKUP(Table16[[#This Row],[Metabolite ID]],Table18[],2,FALSE)</f>
        <v>Cholesteryl esters in IDL</v>
      </c>
      <c r="C3491" t="s">
        <v>1116</v>
      </c>
      <c r="D3491">
        <v>599</v>
      </c>
      <c r="E3491">
        <v>4.9466570412433589E-2</v>
      </c>
      <c r="F3491">
        <v>3.2691444249172322E-2</v>
      </c>
      <c r="G3491" s="6">
        <v>0.13024535590597794</v>
      </c>
      <c r="H3491" t="b">
        <v>0</v>
      </c>
      <c r="I3491" t="b">
        <v>0</v>
      </c>
      <c r="J3491" t="b">
        <v>0</v>
      </c>
    </row>
    <row r="3492" spans="1:10" hidden="1" x14ac:dyDescent="0.2">
      <c r="A3492" t="s">
        <v>762</v>
      </c>
      <c r="B3492" t="str">
        <f>VLOOKUP(Table16[[#This Row],[Metabolite ID]],Table18[],2,FALSE)</f>
        <v>Cholesteryl esters in IDL</v>
      </c>
      <c r="C3492" t="s">
        <v>1117</v>
      </c>
      <c r="D3492">
        <v>599</v>
      </c>
      <c r="E3492">
        <v>4.9466570412433589E-2</v>
      </c>
      <c r="F3492">
        <v>2.1663589213520087E-2</v>
      </c>
      <c r="G3492">
        <v>2.2407005252345544E-2</v>
      </c>
      <c r="H3492" t="b">
        <v>0</v>
      </c>
      <c r="I3492" t="b">
        <v>0</v>
      </c>
      <c r="J3492" t="b">
        <v>0</v>
      </c>
    </row>
    <row r="3493" spans="1:10" hidden="1" x14ac:dyDescent="0.2">
      <c r="A3493" t="s">
        <v>762</v>
      </c>
      <c r="B3493" t="str">
        <f>VLOOKUP(Table16[[#This Row],[Metabolite ID]],Table18[],2,FALSE)</f>
        <v>Cholesteryl esters in IDL</v>
      </c>
      <c r="C3493" t="s">
        <v>1118</v>
      </c>
      <c r="D3493">
        <v>599</v>
      </c>
      <c r="E3493">
        <v>5.0110148473826971E-2</v>
      </c>
      <c r="F3493">
        <v>2.2166682741884446E-2</v>
      </c>
      <c r="G3493">
        <v>2.3783631021462342E-2</v>
      </c>
      <c r="H3493" t="b">
        <v>0</v>
      </c>
      <c r="I3493" t="b">
        <v>0</v>
      </c>
      <c r="J3493" t="b">
        <v>0</v>
      </c>
    </row>
    <row r="3494" spans="1:10" hidden="1" x14ac:dyDescent="0.2">
      <c r="A3494" t="s">
        <v>762</v>
      </c>
      <c r="B3494" t="str">
        <f>VLOOKUP(Table16[[#This Row],[Metabolite ID]],Table18[],2,FALSE)</f>
        <v>Cholesteryl esters in IDL</v>
      </c>
      <c r="C3494" t="s">
        <v>1119</v>
      </c>
      <c r="D3494">
        <v>599</v>
      </c>
      <c r="E3494">
        <v>5.9682012578616349E-2</v>
      </c>
      <c r="F3494">
        <v>3.4244394926559001E-2</v>
      </c>
      <c r="G3494">
        <v>8.1364060468371691E-2</v>
      </c>
      <c r="H3494" t="b">
        <v>0</v>
      </c>
      <c r="I3494" t="b">
        <v>0</v>
      </c>
      <c r="J3494" t="b">
        <v>0</v>
      </c>
    </row>
    <row r="3495" spans="1:10" hidden="1" x14ac:dyDescent="0.2">
      <c r="A3495" t="s">
        <v>762</v>
      </c>
      <c r="B3495" t="str">
        <f>VLOOKUP(Table16[[#This Row],[Metabolite ID]],Table18[],2,FALSE)</f>
        <v>Cholesteryl esters in IDL</v>
      </c>
      <c r="C3495" t="s">
        <v>1120</v>
      </c>
      <c r="D3495">
        <v>599</v>
      </c>
      <c r="E3495">
        <v>9.825084583063512E-2</v>
      </c>
      <c r="F3495">
        <v>3.8451107669483446E-2</v>
      </c>
      <c r="G3495">
        <v>1.0612223618685907E-2</v>
      </c>
      <c r="H3495" t="b">
        <v>0</v>
      </c>
      <c r="I3495" t="b">
        <v>0</v>
      </c>
      <c r="J3495" t="b">
        <v>0</v>
      </c>
    </row>
    <row r="3496" spans="1:10" hidden="1" x14ac:dyDescent="0.2">
      <c r="A3496" t="s">
        <v>762</v>
      </c>
      <c r="B3496" t="str">
        <f>VLOOKUP(Table16[[#This Row],[Metabolite ID]],Table18[],2,FALSE)</f>
        <v>Cholesteryl esters in IDL</v>
      </c>
      <c r="C3496" t="s">
        <v>1121</v>
      </c>
      <c r="D3496">
        <v>599</v>
      </c>
      <c r="E3496">
        <v>-7.9472148171513268E-2</v>
      </c>
      <c r="F3496">
        <v>0.12803787288519794</v>
      </c>
      <c r="G3496">
        <v>0.53503844515511467</v>
      </c>
      <c r="H3496" t="b">
        <v>0</v>
      </c>
      <c r="I3496" t="b">
        <v>0</v>
      </c>
      <c r="J3496" t="b">
        <v>0</v>
      </c>
    </row>
    <row r="3497" spans="1:10" hidden="1" x14ac:dyDescent="0.2">
      <c r="A3497" t="s">
        <v>762</v>
      </c>
      <c r="B3497" t="str">
        <f>VLOOKUP(Table16[[#This Row],[Metabolite ID]],Table18[],2,FALSE)</f>
        <v>Cholesteryl esters in IDL</v>
      </c>
      <c r="C3497" t="s">
        <v>1122</v>
      </c>
      <c r="D3497">
        <v>599</v>
      </c>
      <c r="E3497">
        <v>9.2415648624105451E-2</v>
      </c>
      <c r="F3497">
        <v>8.5155361764977303E-2</v>
      </c>
      <c r="G3497">
        <v>0.27824412965888173</v>
      </c>
      <c r="H3497" t="b">
        <v>0</v>
      </c>
      <c r="I3497" t="b">
        <v>0</v>
      </c>
      <c r="J3497" t="b">
        <v>0</v>
      </c>
    </row>
    <row r="3498" spans="1:10" hidden="1" x14ac:dyDescent="0.2">
      <c r="A3498" t="s">
        <v>762</v>
      </c>
      <c r="B3498" t="str">
        <f>VLOOKUP(Table16[[#This Row],[Metabolite ID]],Table18[],2,FALSE)</f>
        <v>Cholesteryl esters in IDL</v>
      </c>
      <c r="C3498" t="s">
        <v>1123</v>
      </c>
      <c r="D3498">
        <v>599</v>
      </c>
      <c r="E3498">
        <v>-7.1105933578941821E-2</v>
      </c>
      <c r="F3498">
        <v>9.0508881991457429E-2</v>
      </c>
      <c r="G3498">
        <v>0.43239958632649611</v>
      </c>
      <c r="H3498" t="b">
        <v>0</v>
      </c>
      <c r="I3498" t="b">
        <v>0</v>
      </c>
      <c r="J3498" t="b">
        <v>0</v>
      </c>
    </row>
    <row r="3499" spans="1:10" x14ac:dyDescent="0.2">
      <c r="A3499" t="s">
        <v>310</v>
      </c>
      <c r="B3499" t="str">
        <f>VLOOKUP(Table16[[#This Row],[Metabolite ID]],Table18[],2,FALSE)</f>
        <v>4-androsten-3alpha,17alpha-diol monosulfate (3)</v>
      </c>
      <c r="C3499" t="s">
        <v>1116</v>
      </c>
      <c r="D3499">
        <v>599</v>
      </c>
      <c r="E3499">
        <v>8.4610818822534697E-2</v>
      </c>
      <c r="F3499">
        <v>5.6179313246566318E-2</v>
      </c>
      <c r="G3499" s="6">
        <v>0.13204536464587102</v>
      </c>
      <c r="H3499" t="b">
        <v>0</v>
      </c>
      <c r="I3499" t="b">
        <v>0</v>
      </c>
      <c r="J3499" t="b">
        <v>0</v>
      </c>
    </row>
    <row r="3500" spans="1:10" hidden="1" x14ac:dyDescent="0.2">
      <c r="A3500" t="s">
        <v>310</v>
      </c>
      <c r="B3500" t="str">
        <f>VLOOKUP(Table16[[#This Row],[Metabolite ID]],Table18[],2,FALSE)</f>
        <v>4-androsten-3alpha,17alpha-diol monosulfate (3)</v>
      </c>
      <c r="C3500" t="s">
        <v>1117</v>
      </c>
      <c r="D3500">
        <v>599</v>
      </c>
      <c r="E3500">
        <v>8.4610818822534697E-2</v>
      </c>
      <c r="F3500">
        <v>4.7642684719381635E-2</v>
      </c>
      <c r="G3500">
        <v>7.5741875254630636E-2</v>
      </c>
      <c r="H3500" t="b">
        <v>0</v>
      </c>
      <c r="I3500" t="b">
        <v>0</v>
      </c>
      <c r="J3500" t="b">
        <v>0</v>
      </c>
    </row>
    <row r="3501" spans="1:10" hidden="1" x14ac:dyDescent="0.2">
      <c r="A3501" t="s">
        <v>310</v>
      </c>
      <c r="B3501" t="str">
        <f>VLOOKUP(Table16[[#This Row],[Metabolite ID]],Table18[],2,FALSE)</f>
        <v>4-androsten-3alpha,17alpha-diol monosulfate (3)</v>
      </c>
      <c r="C3501" t="s">
        <v>1118</v>
      </c>
      <c r="D3501">
        <v>599</v>
      </c>
      <c r="E3501">
        <v>8.6352463821616404E-2</v>
      </c>
      <c r="F3501">
        <v>4.8234796303977839E-2</v>
      </c>
      <c r="G3501">
        <v>7.3413331441599214E-2</v>
      </c>
      <c r="H3501" t="b">
        <v>0</v>
      </c>
      <c r="I3501" t="b">
        <v>0</v>
      </c>
      <c r="J3501" t="b">
        <v>0</v>
      </c>
    </row>
    <row r="3502" spans="1:10" hidden="1" x14ac:dyDescent="0.2">
      <c r="A3502" t="s">
        <v>310</v>
      </c>
      <c r="B3502" t="str">
        <f>VLOOKUP(Table16[[#This Row],[Metabolite ID]],Table18[],2,FALSE)</f>
        <v>4-androsten-3alpha,17alpha-diol monosulfate (3)</v>
      </c>
      <c r="C3502" t="s">
        <v>1119</v>
      </c>
      <c r="D3502">
        <v>599</v>
      </c>
      <c r="E3502">
        <v>2.1278222222222219E-2</v>
      </c>
      <c r="F3502">
        <v>6.9649520015691219E-2</v>
      </c>
      <c r="G3502">
        <v>0.75998215710763106</v>
      </c>
      <c r="H3502" t="b">
        <v>0</v>
      </c>
      <c r="I3502" t="b">
        <v>0</v>
      </c>
      <c r="J3502" t="b">
        <v>0</v>
      </c>
    </row>
    <row r="3503" spans="1:10" hidden="1" x14ac:dyDescent="0.2">
      <c r="A3503" t="s">
        <v>310</v>
      </c>
      <c r="B3503" t="str">
        <f>VLOOKUP(Table16[[#This Row],[Metabolite ID]],Table18[],2,FALSE)</f>
        <v>4-androsten-3alpha,17alpha-diol monosulfate (3)</v>
      </c>
      <c r="C3503" t="s">
        <v>1120</v>
      </c>
      <c r="D3503">
        <v>599</v>
      </c>
      <c r="E3503">
        <v>5.9964433591565502E-2</v>
      </c>
      <c r="F3503">
        <v>8.1208648938596917E-2</v>
      </c>
      <c r="G3503">
        <v>0.46027165984270074</v>
      </c>
      <c r="H3503" t="b">
        <v>0</v>
      </c>
      <c r="I3503" t="b">
        <v>0</v>
      </c>
      <c r="J3503" t="b">
        <v>0</v>
      </c>
    </row>
    <row r="3504" spans="1:10" hidden="1" x14ac:dyDescent="0.2">
      <c r="A3504" t="s">
        <v>310</v>
      </c>
      <c r="B3504" t="str">
        <f>VLOOKUP(Table16[[#This Row],[Metabolite ID]],Table18[],2,FALSE)</f>
        <v>4-androsten-3alpha,17alpha-diol monosulfate (3)</v>
      </c>
      <c r="C3504" t="s">
        <v>1121</v>
      </c>
      <c r="D3504">
        <v>599</v>
      </c>
      <c r="E3504">
        <v>-0.26707680228031894</v>
      </c>
      <c r="F3504">
        <v>0.2469019183818901</v>
      </c>
      <c r="G3504">
        <v>0.27981646726537657</v>
      </c>
      <c r="H3504" t="b">
        <v>0</v>
      </c>
      <c r="I3504" t="b">
        <v>0</v>
      </c>
      <c r="J3504" t="b">
        <v>0</v>
      </c>
    </row>
    <row r="3505" spans="1:10" hidden="1" x14ac:dyDescent="0.2">
      <c r="A3505" t="s">
        <v>310</v>
      </c>
      <c r="B3505" t="str">
        <f>VLOOKUP(Table16[[#This Row],[Metabolite ID]],Table18[],2,FALSE)</f>
        <v>4-androsten-3alpha,17alpha-diol monosulfate (3)</v>
      </c>
      <c r="C3505" t="s">
        <v>1122</v>
      </c>
      <c r="D3505">
        <v>599</v>
      </c>
      <c r="E3505">
        <v>6.8228462263495437E-2</v>
      </c>
      <c r="F3505">
        <v>0.16173652292527285</v>
      </c>
      <c r="G3505">
        <v>0.67328651978722498</v>
      </c>
      <c r="H3505" t="b">
        <v>0</v>
      </c>
      <c r="I3505" t="b">
        <v>0</v>
      </c>
      <c r="J3505" t="b">
        <v>0</v>
      </c>
    </row>
    <row r="3506" spans="1:10" hidden="1" x14ac:dyDescent="0.2">
      <c r="A3506" t="s">
        <v>310</v>
      </c>
      <c r="B3506" t="str">
        <f>VLOOKUP(Table16[[#This Row],[Metabolite ID]],Table18[],2,FALSE)</f>
        <v>4-androsten-3alpha,17alpha-diol monosulfate (3)</v>
      </c>
      <c r="C3506" t="s">
        <v>1123</v>
      </c>
      <c r="D3506">
        <v>599</v>
      </c>
      <c r="E3506">
        <v>0.16436360573755995</v>
      </c>
      <c r="F3506">
        <v>0.15570635193245078</v>
      </c>
      <c r="G3506">
        <v>0.29157804662129122</v>
      </c>
      <c r="H3506" t="b">
        <v>0</v>
      </c>
      <c r="I3506" t="b">
        <v>0</v>
      </c>
      <c r="J3506" t="b">
        <v>0</v>
      </c>
    </row>
    <row r="3507" spans="1:10" x14ac:dyDescent="0.2">
      <c r="A3507" t="s">
        <v>194</v>
      </c>
      <c r="B3507" t="str">
        <f>VLOOKUP(Table16[[#This Row],[Metabolite ID]],Table18[],2,FALSE)</f>
        <v>X - 11381</v>
      </c>
      <c r="C3507" t="s">
        <v>1116</v>
      </c>
      <c r="D3507">
        <v>599</v>
      </c>
      <c r="E3507">
        <v>7.4289845876464658E-2</v>
      </c>
      <c r="F3507">
        <v>4.9474088773850504E-2</v>
      </c>
      <c r="G3507" s="6">
        <v>0.13320277202173136</v>
      </c>
      <c r="H3507" t="b">
        <v>0</v>
      </c>
      <c r="I3507" t="b">
        <v>0</v>
      </c>
      <c r="J3507" t="b">
        <v>0</v>
      </c>
    </row>
    <row r="3508" spans="1:10" hidden="1" x14ac:dyDescent="0.2">
      <c r="A3508" t="s">
        <v>194</v>
      </c>
      <c r="B3508" t="str">
        <f>VLOOKUP(Table16[[#This Row],[Metabolite ID]],Table18[],2,FALSE)</f>
        <v>X - 11381</v>
      </c>
      <c r="C3508" t="s">
        <v>1117</v>
      </c>
      <c r="D3508">
        <v>599</v>
      </c>
      <c r="E3508">
        <v>7.4289845876464658E-2</v>
      </c>
      <c r="F3508">
        <v>4.8081185998465788E-2</v>
      </c>
      <c r="G3508">
        <v>0.12232406187302092</v>
      </c>
      <c r="H3508" t="b">
        <v>0</v>
      </c>
      <c r="I3508" t="b">
        <v>0</v>
      </c>
      <c r="J3508" t="b">
        <v>0</v>
      </c>
    </row>
    <row r="3509" spans="1:10" hidden="1" x14ac:dyDescent="0.2">
      <c r="A3509" t="s">
        <v>194</v>
      </c>
      <c r="B3509" t="str">
        <f>VLOOKUP(Table16[[#This Row],[Metabolite ID]],Table18[],2,FALSE)</f>
        <v>X - 11381</v>
      </c>
      <c r="C3509" t="s">
        <v>1118</v>
      </c>
      <c r="D3509">
        <v>599</v>
      </c>
      <c r="E3509">
        <v>7.5913226816005583E-2</v>
      </c>
      <c r="F3509">
        <v>4.8556869069198851E-2</v>
      </c>
      <c r="G3509">
        <v>0.11796135903291829</v>
      </c>
      <c r="H3509" t="b">
        <v>0</v>
      </c>
      <c r="I3509" t="b">
        <v>0</v>
      </c>
      <c r="J3509" t="b">
        <v>0</v>
      </c>
    </row>
    <row r="3510" spans="1:10" hidden="1" x14ac:dyDescent="0.2">
      <c r="A3510" t="s">
        <v>194</v>
      </c>
      <c r="B3510" t="str">
        <f>VLOOKUP(Table16[[#This Row],[Metabolite ID]],Table18[],2,FALSE)</f>
        <v>X - 11381</v>
      </c>
      <c r="C3510" t="s">
        <v>1119</v>
      </c>
      <c r="D3510">
        <v>599</v>
      </c>
      <c r="E3510">
        <v>3.448930817610063E-2</v>
      </c>
      <c r="F3510">
        <v>7.3590678034810952E-2</v>
      </c>
      <c r="G3510">
        <v>0.63930975853067817</v>
      </c>
      <c r="H3510" t="b">
        <v>0</v>
      </c>
      <c r="I3510" t="b">
        <v>0</v>
      </c>
      <c r="J3510" t="b">
        <v>0</v>
      </c>
    </row>
    <row r="3511" spans="1:10" hidden="1" x14ac:dyDescent="0.2">
      <c r="A3511" t="s">
        <v>194</v>
      </c>
      <c r="B3511" t="str">
        <f>VLOOKUP(Table16[[#This Row],[Metabolite ID]],Table18[],2,FALSE)</f>
        <v>X - 11381</v>
      </c>
      <c r="C3511" t="s">
        <v>1120</v>
      </c>
      <c r="D3511">
        <v>599</v>
      </c>
      <c r="E3511">
        <v>6.6481517994625414E-2</v>
      </c>
      <c r="F3511">
        <v>7.8894656033034402E-2</v>
      </c>
      <c r="G3511">
        <v>0.39941758081992396</v>
      </c>
      <c r="H3511" t="b">
        <v>0</v>
      </c>
      <c r="I3511" t="b">
        <v>0</v>
      </c>
      <c r="J3511" t="b">
        <v>0</v>
      </c>
    </row>
    <row r="3512" spans="1:10" hidden="1" x14ac:dyDescent="0.2">
      <c r="A3512" t="s">
        <v>194</v>
      </c>
      <c r="B3512" t="str">
        <f>VLOOKUP(Table16[[#This Row],[Metabolite ID]],Table18[],2,FALSE)</f>
        <v>X - 11381</v>
      </c>
      <c r="C3512" t="s">
        <v>1121</v>
      </c>
      <c r="D3512">
        <v>599</v>
      </c>
      <c r="E3512">
        <v>3.3790188434830171E-3</v>
      </c>
      <c r="F3512">
        <v>0.28600503270214128</v>
      </c>
      <c r="G3512">
        <v>0.99057751795532312</v>
      </c>
      <c r="H3512" t="b">
        <v>0</v>
      </c>
      <c r="I3512" t="b">
        <v>0</v>
      </c>
      <c r="J3512" t="b">
        <v>0</v>
      </c>
    </row>
    <row r="3513" spans="1:10" hidden="1" x14ac:dyDescent="0.2">
      <c r="A3513" t="s">
        <v>194</v>
      </c>
      <c r="B3513" t="str">
        <f>VLOOKUP(Table16[[#This Row],[Metabolite ID]],Table18[],2,FALSE)</f>
        <v>X - 11381</v>
      </c>
      <c r="C3513" t="s">
        <v>1122</v>
      </c>
      <c r="D3513">
        <v>599</v>
      </c>
      <c r="E3513">
        <v>0.30103529647882343</v>
      </c>
      <c r="F3513">
        <v>0.21543301568541026</v>
      </c>
      <c r="G3513">
        <v>0.16282660380593525</v>
      </c>
      <c r="H3513" t="b">
        <v>0</v>
      </c>
      <c r="I3513" t="b">
        <v>0</v>
      </c>
      <c r="J3513" t="b">
        <v>0</v>
      </c>
    </row>
    <row r="3514" spans="1:10" hidden="1" x14ac:dyDescent="0.2">
      <c r="A3514" t="s">
        <v>194</v>
      </c>
      <c r="B3514" t="str">
        <f>VLOOKUP(Table16[[#This Row],[Metabolite ID]],Table18[],2,FALSE)</f>
        <v>X - 11381</v>
      </c>
      <c r="C3514" t="s">
        <v>1123</v>
      </c>
      <c r="D3514">
        <v>599</v>
      </c>
      <c r="E3514">
        <v>3.0261333295598762E-2</v>
      </c>
      <c r="F3514">
        <v>0.13713374969956946</v>
      </c>
      <c r="G3514">
        <v>0.82542467388610907</v>
      </c>
      <c r="H3514" t="b">
        <v>0</v>
      </c>
      <c r="I3514" t="b">
        <v>0</v>
      </c>
      <c r="J3514" t="b">
        <v>0</v>
      </c>
    </row>
    <row r="3515" spans="1:10" x14ac:dyDescent="0.2">
      <c r="A3515" t="s">
        <v>393</v>
      </c>
      <c r="B3515" t="str">
        <f>VLOOKUP(Table16[[#This Row],[Metabolite ID]],Table18[],2,FALSE)</f>
        <v>methionine sulfone</v>
      </c>
      <c r="C3515" t="s">
        <v>1116</v>
      </c>
      <c r="D3515">
        <v>599</v>
      </c>
      <c r="E3515">
        <v>-7.5590420883401566E-2</v>
      </c>
      <c r="F3515">
        <v>5.0477659924057859E-2</v>
      </c>
      <c r="G3515" s="6">
        <v>0.13426256096164493</v>
      </c>
      <c r="H3515" t="b">
        <v>0</v>
      </c>
      <c r="I3515" t="b">
        <v>0</v>
      </c>
      <c r="J3515" t="b">
        <v>0</v>
      </c>
    </row>
    <row r="3516" spans="1:10" hidden="1" x14ac:dyDescent="0.2">
      <c r="A3516" t="s">
        <v>393</v>
      </c>
      <c r="B3516" t="str">
        <f>VLOOKUP(Table16[[#This Row],[Metabolite ID]],Table18[],2,FALSE)</f>
        <v>methionine sulfone</v>
      </c>
      <c r="C3516" t="s">
        <v>1117</v>
      </c>
      <c r="D3516">
        <v>599</v>
      </c>
      <c r="E3516">
        <v>-7.5590420883401566E-2</v>
      </c>
      <c r="F3516">
        <v>4.7845599289627998E-2</v>
      </c>
      <c r="G3516">
        <v>0.11413379740321389</v>
      </c>
      <c r="H3516" t="b">
        <v>0</v>
      </c>
      <c r="I3516" t="b">
        <v>0</v>
      </c>
      <c r="J3516" t="b">
        <v>0</v>
      </c>
    </row>
    <row r="3517" spans="1:10" hidden="1" x14ac:dyDescent="0.2">
      <c r="A3517" t="s">
        <v>393</v>
      </c>
      <c r="B3517" t="str">
        <f>VLOOKUP(Table16[[#This Row],[Metabolite ID]],Table18[],2,FALSE)</f>
        <v>methionine sulfone</v>
      </c>
      <c r="C3517" t="s">
        <v>1118</v>
      </c>
      <c r="D3517">
        <v>599</v>
      </c>
      <c r="E3517">
        <v>-7.5414706772972656E-2</v>
      </c>
      <c r="F3517">
        <v>4.8338917660879409E-2</v>
      </c>
      <c r="G3517">
        <v>0.11873057516770302</v>
      </c>
      <c r="H3517" t="b">
        <v>0</v>
      </c>
      <c r="I3517" t="b">
        <v>0</v>
      </c>
      <c r="J3517" t="b">
        <v>0</v>
      </c>
    </row>
    <row r="3518" spans="1:10" hidden="1" x14ac:dyDescent="0.2">
      <c r="A3518" t="s">
        <v>393</v>
      </c>
      <c r="B3518" t="str">
        <f>VLOOKUP(Table16[[#This Row],[Metabolite ID]],Table18[],2,FALSE)</f>
        <v>methionine sulfone</v>
      </c>
      <c r="C3518" t="s">
        <v>1119</v>
      </c>
      <c r="D3518">
        <v>599</v>
      </c>
      <c r="E3518">
        <v>-1.0775865921787709E-2</v>
      </c>
      <c r="F3518">
        <v>7.6496241003153748E-2</v>
      </c>
      <c r="G3518">
        <v>0.88797429002514561</v>
      </c>
      <c r="H3518" t="b">
        <v>0</v>
      </c>
      <c r="I3518" t="b">
        <v>0</v>
      </c>
      <c r="J3518" t="b">
        <v>0</v>
      </c>
    </row>
    <row r="3519" spans="1:10" hidden="1" x14ac:dyDescent="0.2">
      <c r="A3519" t="s">
        <v>393</v>
      </c>
      <c r="B3519" t="str">
        <f>VLOOKUP(Table16[[#This Row],[Metabolite ID]],Table18[],2,FALSE)</f>
        <v>methionine sulfone</v>
      </c>
      <c r="C3519" t="s">
        <v>1120</v>
      </c>
      <c r="D3519">
        <v>599</v>
      </c>
      <c r="E3519">
        <v>-8.6163036786136467E-3</v>
      </c>
      <c r="F3519">
        <v>8.1552049769142543E-2</v>
      </c>
      <c r="G3519">
        <v>0.91585684547280877</v>
      </c>
      <c r="H3519" t="b">
        <v>0</v>
      </c>
      <c r="I3519" t="b">
        <v>0</v>
      </c>
      <c r="J3519" t="b">
        <v>0</v>
      </c>
    </row>
    <row r="3520" spans="1:10" hidden="1" x14ac:dyDescent="0.2">
      <c r="A3520" t="s">
        <v>393</v>
      </c>
      <c r="B3520" t="str">
        <f>VLOOKUP(Table16[[#This Row],[Metabolite ID]],Table18[],2,FALSE)</f>
        <v>methionine sulfone</v>
      </c>
      <c r="C3520" t="s">
        <v>1121</v>
      </c>
      <c r="D3520">
        <v>599</v>
      </c>
      <c r="E3520">
        <v>0.16914243187705225</v>
      </c>
      <c r="F3520">
        <v>0.28963363225744482</v>
      </c>
      <c r="G3520">
        <v>0.55944891104610461</v>
      </c>
      <c r="H3520" t="b">
        <v>0</v>
      </c>
      <c r="I3520" t="b">
        <v>0</v>
      </c>
      <c r="J3520" t="b">
        <v>0</v>
      </c>
    </row>
    <row r="3521" spans="1:10" hidden="1" x14ac:dyDescent="0.2">
      <c r="A3521" t="s">
        <v>393</v>
      </c>
      <c r="B3521" t="str">
        <f>VLOOKUP(Table16[[#This Row],[Metabolite ID]],Table18[],2,FALSE)</f>
        <v>methionine sulfone</v>
      </c>
      <c r="C3521" t="s">
        <v>1122</v>
      </c>
      <c r="D3521">
        <v>599</v>
      </c>
      <c r="E3521">
        <v>2.0022050111127676E-2</v>
      </c>
      <c r="F3521">
        <v>0.19107869464427291</v>
      </c>
      <c r="G3521">
        <v>0.91658209156292003</v>
      </c>
      <c r="H3521" t="b">
        <v>0</v>
      </c>
      <c r="I3521" t="b">
        <v>0</v>
      </c>
      <c r="J3521" t="b">
        <v>0</v>
      </c>
    </row>
    <row r="3522" spans="1:10" hidden="1" x14ac:dyDescent="0.2">
      <c r="A3522" t="s">
        <v>393</v>
      </c>
      <c r="B3522" t="str">
        <f>VLOOKUP(Table16[[#This Row],[Metabolite ID]],Table18[],2,FALSE)</f>
        <v>methionine sulfone</v>
      </c>
      <c r="C3522" t="s">
        <v>1123</v>
      </c>
      <c r="D3522">
        <v>599</v>
      </c>
      <c r="E3522">
        <v>-2.7784787970911284E-2</v>
      </c>
      <c r="F3522">
        <v>0.13994216673397444</v>
      </c>
      <c r="G3522">
        <v>0.84268643857275294</v>
      </c>
      <c r="H3522" t="b">
        <v>0</v>
      </c>
      <c r="I3522" t="b">
        <v>0</v>
      </c>
      <c r="J3522" t="b">
        <v>0</v>
      </c>
    </row>
    <row r="3523" spans="1:10" x14ac:dyDescent="0.2">
      <c r="A3523" t="s">
        <v>449</v>
      </c>
      <c r="B3523" t="str">
        <f>VLOOKUP(Table16[[#This Row],[Metabolite ID]],Table18[],2,FALSE)</f>
        <v>X - 12544</v>
      </c>
      <c r="C3523" t="s">
        <v>1116</v>
      </c>
      <c r="D3523">
        <v>599</v>
      </c>
      <c r="E3523">
        <v>-7.3425918121876071E-2</v>
      </c>
      <c r="F3523">
        <v>4.9146615102554456E-2</v>
      </c>
      <c r="G3523" s="6">
        <v>0.13517096505555684</v>
      </c>
      <c r="H3523" t="b">
        <v>0</v>
      </c>
      <c r="I3523" t="b">
        <v>0</v>
      </c>
      <c r="J3523" t="b">
        <v>0</v>
      </c>
    </row>
    <row r="3524" spans="1:10" hidden="1" x14ac:dyDescent="0.2">
      <c r="A3524" t="s">
        <v>449</v>
      </c>
      <c r="B3524" t="str">
        <f>VLOOKUP(Table16[[#This Row],[Metabolite ID]],Table18[],2,FALSE)</f>
        <v>X - 12544</v>
      </c>
      <c r="C3524" t="s">
        <v>1117</v>
      </c>
      <c r="D3524">
        <v>599</v>
      </c>
      <c r="E3524">
        <v>-7.3425918121876071E-2</v>
      </c>
      <c r="F3524">
        <v>4.9146615102554456E-2</v>
      </c>
      <c r="G3524">
        <v>0.13517096505555684</v>
      </c>
      <c r="H3524" t="b">
        <v>0</v>
      </c>
      <c r="I3524" t="b">
        <v>0</v>
      </c>
      <c r="J3524" t="b">
        <v>0</v>
      </c>
    </row>
    <row r="3525" spans="1:10" hidden="1" x14ac:dyDescent="0.2">
      <c r="A3525" t="s">
        <v>449</v>
      </c>
      <c r="B3525" t="str">
        <f>VLOOKUP(Table16[[#This Row],[Metabolite ID]],Table18[],2,FALSE)</f>
        <v>X - 12544</v>
      </c>
      <c r="C3525" t="s">
        <v>1118</v>
      </c>
      <c r="D3525">
        <v>599</v>
      </c>
      <c r="E3525">
        <v>-7.3215159319409098E-2</v>
      </c>
      <c r="F3525">
        <v>4.9578713012536843E-2</v>
      </c>
      <c r="G3525">
        <v>0.13974377332990673</v>
      </c>
      <c r="H3525" t="b">
        <v>0</v>
      </c>
      <c r="I3525" t="b">
        <v>0</v>
      </c>
      <c r="J3525" t="b">
        <v>0</v>
      </c>
    </row>
    <row r="3526" spans="1:10" hidden="1" x14ac:dyDescent="0.2">
      <c r="A3526" t="s">
        <v>449</v>
      </c>
      <c r="B3526" t="str">
        <f>VLOOKUP(Table16[[#This Row],[Metabolite ID]],Table18[],2,FALSE)</f>
        <v>X - 12544</v>
      </c>
      <c r="C3526" t="s">
        <v>1119</v>
      </c>
      <c r="D3526">
        <v>599</v>
      </c>
      <c r="E3526">
        <v>-0.1119688888888889</v>
      </c>
      <c r="F3526">
        <v>7.2946262139156878E-2</v>
      </c>
      <c r="G3526">
        <v>0.12479603010650936</v>
      </c>
      <c r="H3526" t="b">
        <v>0</v>
      </c>
      <c r="I3526" t="b">
        <v>0</v>
      </c>
      <c r="J3526" t="b">
        <v>0</v>
      </c>
    </row>
    <row r="3527" spans="1:10" hidden="1" x14ac:dyDescent="0.2">
      <c r="A3527" t="s">
        <v>449</v>
      </c>
      <c r="B3527" t="str">
        <f>VLOOKUP(Table16[[#This Row],[Metabolite ID]],Table18[],2,FALSE)</f>
        <v>X - 12544</v>
      </c>
      <c r="C3527" t="s">
        <v>1120</v>
      </c>
      <c r="D3527">
        <v>599</v>
      </c>
      <c r="E3527">
        <v>-2.2368379994291449E-2</v>
      </c>
      <c r="F3527">
        <v>8.3262140299090792E-2</v>
      </c>
      <c r="G3527">
        <v>0.78819897629362201</v>
      </c>
      <c r="H3527" t="b">
        <v>0</v>
      </c>
      <c r="I3527" t="b">
        <v>0</v>
      </c>
      <c r="J3527" t="b">
        <v>0</v>
      </c>
    </row>
    <row r="3528" spans="1:10" hidden="1" x14ac:dyDescent="0.2">
      <c r="A3528" t="s">
        <v>449</v>
      </c>
      <c r="B3528" t="str">
        <f>VLOOKUP(Table16[[#This Row],[Metabolite ID]],Table18[],2,FALSE)</f>
        <v>X - 12544</v>
      </c>
      <c r="C3528" t="s">
        <v>1121</v>
      </c>
      <c r="D3528">
        <v>599</v>
      </c>
      <c r="E3528">
        <v>9.8907162746905364E-2</v>
      </c>
      <c r="F3528">
        <v>0.28898573530106098</v>
      </c>
      <c r="G3528">
        <v>0.73227834094731192</v>
      </c>
      <c r="H3528" t="b">
        <v>0</v>
      </c>
      <c r="I3528" t="b">
        <v>0</v>
      </c>
      <c r="J3528" t="b">
        <v>0</v>
      </c>
    </row>
    <row r="3529" spans="1:10" hidden="1" x14ac:dyDescent="0.2">
      <c r="A3529" t="s">
        <v>449</v>
      </c>
      <c r="B3529" t="str">
        <f>VLOOKUP(Table16[[#This Row],[Metabolite ID]],Table18[],2,FALSE)</f>
        <v>X - 12544</v>
      </c>
      <c r="C3529" t="s">
        <v>1122</v>
      </c>
      <c r="D3529">
        <v>599</v>
      </c>
      <c r="E3529">
        <v>0.14097336603474009</v>
      </c>
      <c r="F3529">
        <v>0.18392861766823748</v>
      </c>
      <c r="G3529">
        <v>0.44370691378123051</v>
      </c>
      <c r="H3529" t="b">
        <v>0</v>
      </c>
      <c r="I3529" t="b">
        <v>0</v>
      </c>
      <c r="J3529" t="b">
        <v>0</v>
      </c>
    </row>
    <row r="3530" spans="1:10" hidden="1" x14ac:dyDescent="0.2">
      <c r="A3530" t="s">
        <v>449</v>
      </c>
      <c r="B3530" t="str">
        <f>VLOOKUP(Table16[[#This Row],[Metabolite ID]],Table18[],2,FALSE)</f>
        <v>X - 12544</v>
      </c>
      <c r="C3530" t="s">
        <v>1123</v>
      </c>
      <c r="D3530">
        <v>599</v>
      </c>
      <c r="E3530">
        <v>0.1285561701484576</v>
      </c>
      <c r="F3530">
        <v>0.13610051720864233</v>
      </c>
      <c r="G3530">
        <v>0.34526167109565742</v>
      </c>
      <c r="H3530" t="b">
        <v>0</v>
      </c>
      <c r="I3530" t="b">
        <v>0</v>
      </c>
      <c r="J3530" t="b">
        <v>0</v>
      </c>
    </row>
    <row r="3531" spans="1:10" x14ac:dyDescent="0.2">
      <c r="A3531" t="s">
        <v>321</v>
      </c>
      <c r="B3531" t="str">
        <f>VLOOKUP(Table16[[#This Row],[Metabolite ID]],Table18[],2,FALSE)</f>
        <v>palmitoyl sphingomyelin (d18:1/16:0)</v>
      </c>
      <c r="C3531" t="s">
        <v>1116</v>
      </c>
      <c r="D3531">
        <v>599</v>
      </c>
      <c r="E3531">
        <v>-7.730376502212144E-2</v>
      </c>
      <c r="F3531">
        <v>5.1928873184383446E-2</v>
      </c>
      <c r="G3531" s="6">
        <v>0.13658032924175961</v>
      </c>
      <c r="H3531" t="b">
        <v>0</v>
      </c>
      <c r="I3531" t="b">
        <v>0</v>
      </c>
      <c r="J3531" t="b">
        <v>0</v>
      </c>
    </row>
    <row r="3532" spans="1:10" hidden="1" x14ac:dyDescent="0.2">
      <c r="A3532" t="s">
        <v>321</v>
      </c>
      <c r="B3532" t="str">
        <f>VLOOKUP(Table16[[#This Row],[Metabolite ID]],Table18[],2,FALSE)</f>
        <v>palmitoyl sphingomyelin (d18:1/16:0)</v>
      </c>
      <c r="C3532" t="s">
        <v>1117</v>
      </c>
      <c r="D3532">
        <v>599</v>
      </c>
      <c r="E3532">
        <v>-7.730376502212144E-2</v>
      </c>
      <c r="F3532">
        <v>4.7735951835654336E-2</v>
      </c>
      <c r="G3532">
        <v>0.10536048534338351</v>
      </c>
      <c r="H3532" t="b">
        <v>0</v>
      </c>
      <c r="I3532" t="b">
        <v>0</v>
      </c>
      <c r="J3532" t="b">
        <v>0</v>
      </c>
    </row>
    <row r="3533" spans="1:10" hidden="1" x14ac:dyDescent="0.2">
      <c r="A3533" t="s">
        <v>321</v>
      </c>
      <c r="B3533" t="str">
        <f>VLOOKUP(Table16[[#This Row],[Metabolite ID]],Table18[],2,FALSE)</f>
        <v>palmitoyl sphingomyelin (d18:1/16:0)</v>
      </c>
      <c r="C3533" t="s">
        <v>1118</v>
      </c>
      <c r="D3533">
        <v>599</v>
      </c>
      <c r="E3533">
        <v>-7.6629551236412019E-2</v>
      </c>
      <c r="F3533">
        <v>4.8272010562673301E-2</v>
      </c>
      <c r="G3533">
        <v>0.1124100684712606</v>
      </c>
      <c r="H3533" t="b">
        <v>0</v>
      </c>
      <c r="I3533" t="b">
        <v>0</v>
      </c>
      <c r="J3533" t="b">
        <v>0</v>
      </c>
    </row>
    <row r="3534" spans="1:10" hidden="1" x14ac:dyDescent="0.2">
      <c r="A3534" t="s">
        <v>321</v>
      </c>
      <c r="B3534" t="str">
        <f>VLOOKUP(Table16[[#This Row],[Metabolite ID]],Table18[],2,FALSE)</f>
        <v>palmitoyl sphingomyelin (d18:1/16:0)</v>
      </c>
      <c r="C3534" t="s">
        <v>1119</v>
      </c>
      <c r="D3534">
        <v>599</v>
      </c>
      <c r="E3534">
        <v>-0.14499299363057327</v>
      </c>
      <c r="F3534">
        <v>7.531477193599409E-2</v>
      </c>
      <c r="G3534">
        <v>5.42093324587637E-2</v>
      </c>
      <c r="H3534" t="b">
        <v>0</v>
      </c>
      <c r="I3534" t="b">
        <v>0</v>
      </c>
      <c r="J3534" t="b">
        <v>0</v>
      </c>
    </row>
    <row r="3535" spans="1:10" hidden="1" x14ac:dyDescent="0.2">
      <c r="A3535" t="s">
        <v>321</v>
      </c>
      <c r="B3535" t="str">
        <f>VLOOKUP(Table16[[#This Row],[Metabolite ID]],Table18[],2,FALSE)</f>
        <v>palmitoyl sphingomyelin (d18:1/16:0)</v>
      </c>
      <c r="C3535" t="s">
        <v>1120</v>
      </c>
      <c r="D3535">
        <v>599</v>
      </c>
      <c r="E3535">
        <v>-6.9445841632900782E-2</v>
      </c>
      <c r="F3535">
        <v>8.5824850254649726E-2</v>
      </c>
      <c r="G3535">
        <v>0.41842442107921329</v>
      </c>
      <c r="H3535" t="b">
        <v>0</v>
      </c>
      <c r="I3535" t="b">
        <v>0</v>
      </c>
      <c r="J3535" t="b">
        <v>0</v>
      </c>
    </row>
    <row r="3536" spans="1:10" hidden="1" x14ac:dyDescent="0.2">
      <c r="A3536" t="s">
        <v>321</v>
      </c>
      <c r="B3536" t="str">
        <f>VLOOKUP(Table16[[#This Row],[Metabolite ID]],Table18[],2,FALSE)</f>
        <v>palmitoyl sphingomyelin (d18:1/16:0)</v>
      </c>
      <c r="C3536" t="s">
        <v>1121</v>
      </c>
      <c r="D3536">
        <v>599</v>
      </c>
      <c r="E3536">
        <v>-0.46127413442653875</v>
      </c>
      <c r="F3536">
        <v>0.28358111700150951</v>
      </c>
      <c r="G3536">
        <v>0.10434805672389504</v>
      </c>
      <c r="H3536" t="b">
        <v>0</v>
      </c>
      <c r="I3536" t="b">
        <v>0</v>
      </c>
      <c r="J3536" t="b">
        <v>0</v>
      </c>
    </row>
    <row r="3537" spans="1:10" hidden="1" x14ac:dyDescent="0.2">
      <c r="A3537" t="s">
        <v>321</v>
      </c>
      <c r="B3537" t="str">
        <f>VLOOKUP(Table16[[#This Row],[Metabolite ID]],Table18[],2,FALSE)</f>
        <v>palmitoyl sphingomyelin (d18:1/16:0)</v>
      </c>
      <c r="C3537" t="s">
        <v>1122</v>
      </c>
      <c r="D3537">
        <v>599</v>
      </c>
      <c r="E3537">
        <v>-0.2305101849805995</v>
      </c>
      <c r="F3537">
        <v>0.19770987861377498</v>
      </c>
      <c r="G3537">
        <v>0.24411918642012725</v>
      </c>
      <c r="H3537" t="b">
        <v>0</v>
      </c>
      <c r="I3537" t="b">
        <v>0</v>
      </c>
      <c r="J3537" t="b">
        <v>0</v>
      </c>
    </row>
    <row r="3538" spans="1:10" hidden="1" x14ac:dyDescent="0.2">
      <c r="A3538" t="s">
        <v>321</v>
      </c>
      <c r="B3538" t="str">
        <f>VLOOKUP(Table16[[#This Row],[Metabolite ID]],Table18[],2,FALSE)</f>
        <v>palmitoyl sphingomyelin (d18:1/16:0)</v>
      </c>
      <c r="C3538" t="s">
        <v>1123</v>
      </c>
      <c r="D3538">
        <v>599</v>
      </c>
      <c r="E3538">
        <v>-0.10354141773336367</v>
      </c>
      <c r="F3538">
        <v>0.14398167607038698</v>
      </c>
      <c r="G3538">
        <v>0.47234274519245656</v>
      </c>
      <c r="H3538" t="b">
        <v>0</v>
      </c>
      <c r="I3538" t="b">
        <v>0</v>
      </c>
      <c r="J3538" t="b">
        <v>0</v>
      </c>
    </row>
    <row r="3539" spans="1:10" x14ac:dyDescent="0.2">
      <c r="A3539" t="s">
        <v>59</v>
      </c>
      <c r="B3539" t="str">
        <f>VLOOKUP(Table16[[#This Row],[Metabolite ID]],Table18[],2,FALSE)</f>
        <v>chenodeoxycholate</v>
      </c>
      <c r="C3539" t="s">
        <v>1116</v>
      </c>
      <c r="D3539">
        <v>598</v>
      </c>
      <c r="E3539">
        <v>-8.2572148778450483E-2</v>
      </c>
      <c r="F3539">
        <v>5.5810535915618339E-2</v>
      </c>
      <c r="G3539" s="6">
        <v>0.13900452587539072</v>
      </c>
      <c r="H3539" t="b">
        <v>0</v>
      </c>
      <c r="I3539" t="b">
        <v>0</v>
      </c>
      <c r="J3539" t="b">
        <v>0</v>
      </c>
    </row>
    <row r="3540" spans="1:10" hidden="1" x14ac:dyDescent="0.2">
      <c r="A3540" t="s">
        <v>59</v>
      </c>
      <c r="B3540" t="str">
        <f>VLOOKUP(Table16[[#This Row],[Metabolite ID]],Table18[],2,FALSE)</f>
        <v>chenodeoxycholate</v>
      </c>
      <c r="C3540" t="s">
        <v>1117</v>
      </c>
      <c r="D3540">
        <v>598</v>
      </c>
      <c r="E3540">
        <v>-8.2572148778450483E-2</v>
      </c>
      <c r="F3540">
        <v>5.577173022419623E-2</v>
      </c>
      <c r="G3540">
        <v>0.13872980940269003</v>
      </c>
      <c r="H3540" t="b">
        <v>0</v>
      </c>
      <c r="I3540" t="b">
        <v>0</v>
      </c>
      <c r="J3540" t="b">
        <v>0</v>
      </c>
    </row>
    <row r="3541" spans="1:10" hidden="1" x14ac:dyDescent="0.2">
      <c r="A3541" t="s">
        <v>59</v>
      </c>
      <c r="B3541" t="str">
        <f>VLOOKUP(Table16[[#This Row],[Metabolite ID]],Table18[],2,FALSE)</f>
        <v>chenodeoxycholate</v>
      </c>
      <c r="C3541" t="s">
        <v>1118</v>
      </c>
      <c r="D3541">
        <v>598</v>
      </c>
      <c r="E3541">
        <v>-8.2378422369461399E-2</v>
      </c>
      <c r="F3541">
        <v>5.6297863703449892E-2</v>
      </c>
      <c r="G3541">
        <v>0.14339619832075717</v>
      </c>
      <c r="H3541" t="b">
        <v>0</v>
      </c>
      <c r="I3541" t="b">
        <v>0</v>
      </c>
      <c r="J3541" t="b">
        <v>0</v>
      </c>
    </row>
    <row r="3542" spans="1:10" hidden="1" x14ac:dyDescent="0.2">
      <c r="A3542" t="s">
        <v>59</v>
      </c>
      <c r="B3542" t="str">
        <f>VLOOKUP(Table16[[#This Row],[Metabolite ID]],Table18[],2,FALSE)</f>
        <v>chenodeoxycholate</v>
      </c>
      <c r="C3542" t="s">
        <v>1119</v>
      </c>
      <c r="D3542">
        <v>598</v>
      </c>
      <c r="E3542">
        <v>-4.0366194568452321E-2</v>
      </c>
      <c r="F3542">
        <v>8.4804803147259758E-2</v>
      </c>
      <c r="G3542">
        <v>0.63408186914025799</v>
      </c>
      <c r="H3542" t="b">
        <v>0</v>
      </c>
      <c r="I3542" t="b">
        <v>0</v>
      </c>
      <c r="J3542" t="b">
        <v>0</v>
      </c>
    </row>
    <row r="3543" spans="1:10" hidden="1" x14ac:dyDescent="0.2">
      <c r="A3543" t="s">
        <v>59</v>
      </c>
      <c r="B3543" t="str">
        <f>VLOOKUP(Table16[[#This Row],[Metabolite ID]],Table18[],2,FALSE)</f>
        <v>chenodeoxycholate</v>
      </c>
      <c r="C3543" t="s">
        <v>1120</v>
      </c>
      <c r="D3543">
        <v>598</v>
      </c>
      <c r="E3543">
        <v>-4.4193055429467068E-2</v>
      </c>
      <c r="F3543">
        <v>9.302720501462991E-2</v>
      </c>
      <c r="G3543">
        <v>0.63474764492261937</v>
      </c>
      <c r="H3543" t="b">
        <v>0</v>
      </c>
      <c r="I3543" t="b">
        <v>0</v>
      </c>
      <c r="J3543" t="b">
        <v>0</v>
      </c>
    </row>
    <row r="3544" spans="1:10" hidden="1" x14ac:dyDescent="0.2">
      <c r="A3544" t="s">
        <v>59</v>
      </c>
      <c r="B3544" t="str">
        <f>VLOOKUP(Table16[[#This Row],[Metabolite ID]],Table18[],2,FALSE)</f>
        <v>chenodeoxycholate</v>
      </c>
      <c r="C3544" t="s">
        <v>1121</v>
      </c>
      <c r="D3544">
        <v>598</v>
      </c>
      <c r="E3544">
        <v>-7.8112750589238722E-2</v>
      </c>
      <c r="F3544">
        <v>0.31216982165644441</v>
      </c>
      <c r="G3544">
        <v>0.80249929530374742</v>
      </c>
      <c r="H3544" t="b">
        <v>0</v>
      </c>
      <c r="I3544" t="b">
        <v>0</v>
      </c>
      <c r="J3544" t="b">
        <v>0</v>
      </c>
    </row>
    <row r="3545" spans="1:10" hidden="1" x14ac:dyDescent="0.2">
      <c r="A3545" t="s">
        <v>59</v>
      </c>
      <c r="B3545" t="str">
        <f>VLOOKUP(Table16[[#This Row],[Metabolite ID]],Table18[],2,FALSE)</f>
        <v>chenodeoxycholate</v>
      </c>
      <c r="C3545" t="s">
        <v>1122</v>
      </c>
      <c r="D3545">
        <v>598</v>
      </c>
      <c r="E3545">
        <v>-2.8252443154660689E-2</v>
      </c>
      <c r="F3545">
        <v>0.20304344698463014</v>
      </c>
      <c r="G3545">
        <v>0.88938263928655537</v>
      </c>
      <c r="H3545" t="b">
        <v>0</v>
      </c>
      <c r="I3545" t="b">
        <v>0</v>
      </c>
      <c r="J3545" t="b">
        <v>0</v>
      </c>
    </row>
    <row r="3546" spans="1:10" hidden="1" x14ac:dyDescent="0.2">
      <c r="A3546" t="s">
        <v>59</v>
      </c>
      <c r="B3546" t="str">
        <f>VLOOKUP(Table16[[#This Row],[Metabolite ID]],Table18[],2,FALSE)</f>
        <v>chenodeoxycholate</v>
      </c>
      <c r="C3546" t="s">
        <v>1123</v>
      </c>
      <c r="D3546">
        <v>598</v>
      </c>
      <c r="E3546">
        <v>-0.21740080620001051</v>
      </c>
      <c r="F3546">
        <v>0.15681552673232971</v>
      </c>
      <c r="G3546">
        <v>0.16615921937729133</v>
      </c>
      <c r="H3546" t="b">
        <v>0</v>
      </c>
      <c r="I3546" t="b">
        <v>0</v>
      </c>
      <c r="J3546" t="b">
        <v>0</v>
      </c>
    </row>
    <row r="3547" spans="1:10" x14ac:dyDescent="0.2">
      <c r="A3547" t="s">
        <v>786</v>
      </c>
      <c r="B3547" t="str">
        <f>VLOOKUP(Table16[[#This Row],[Metabolite ID]],Table18[],2,FALSE)</f>
        <v>Phospholipids in large LDL</v>
      </c>
      <c r="C3547" t="s">
        <v>1116</v>
      </c>
      <c r="D3547">
        <v>599</v>
      </c>
      <c r="E3547">
        <v>5.0028492829829775E-2</v>
      </c>
      <c r="F3547">
        <v>3.3891097871567535E-2</v>
      </c>
      <c r="G3547" s="6">
        <v>0.13990245108748361</v>
      </c>
      <c r="H3547" t="b">
        <v>0</v>
      </c>
      <c r="I3547" t="b">
        <v>0</v>
      </c>
      <c r="J3547" t="b">
        <v>0</v>
      </c>
    </row>
    <row r="3548" spans="1:10" hidden="1" x14ac:dyDescent="0.2">
      <c r="A3548" t="s">
        <v>786</v>
      </c>
      <c r="B3548" t="str">
        <f>VLOOKUP(Table16[[#This Row],[Metabolite ID]],Table18[],2,FALSE)</f>
        <v>Phospholipids in large LDL</v>
      </c>
      <c r="C3548" t="s">
        <v>1117</v>
      </c>
      <c r="D3548">
        <v>599</v>
      </c>
      <c r="E3548">
        <v>5.0028492829829775E-2</v>
      </c>
      <c r="F3548">
        <v>2.1661969355712778E-2</v>
      </c>
      <c r="G3548">
        <v>2.0915404925043259E-2</v>
      </c>
      <c r="H3548" t="b">
        <v>0</v>
      </c>
      <c r="I3548" t="b">
        <v>0</v>
      </c>
      <c r="J3548" t="b">
        <v>0</v>
      </c>
    </row>
    <row r="3549" spans="1:10" hidden="1" x14ac:dyDescent="0.2">
      <c r="A3549" t="s">
        <v>786</v>
      </c>
      <c r="B3549" t="str">
        <f>VLOOKUP(Table16[[#This Row],[Metabolite ID]],Table18[],2,FALSE)</f>
        <v>Phospholipids in large LDL</v>
      </c>
      <c r="C3549" t="s">
        <v>1118</v>
      </c>
      <c r="D3549">
        <v>599</v>
      </c>
      <c r="E3549">
        <v>5.0678226471578935E-2</v>
      </c>
      <c r="F3549">
        <v>2.2209333009097883E-2</v>
      </c>
      <c r="G3549">
        <v>2.2498570094061345E-2</v>
      </c>
      <c r="H3549" t="b">
        <v>0</v>
      </c>
      <c r="I3549" t="b">
        <v>0</v>
      </c>
      <c r="J3549" t="b">
        <v>0</v>
      </c>
    </row>
    <row r="3550" spans="1:10" hidden="1" x14ac:dyDescent="0.2">
      <c r="A3550" t="s">
        <v>786</v>
      </c>
      <c r="B3550" t="str">
        <f>VLOOKUP(Table16[[#This Row],[Metabolite ID]],Table18[],2,FALSE)</f>
        <v>Phospholipids in large LDL</v>
      </c>
      <c r="C3550" t="s">
        <v>1119</v>
      </c>
      <c r="D3550">
        <v>599</v>
      </c>
      <c r="E3550">
        <v>9.0674683544303789E-2</v>
      </c>
      <c r="F3550">
        <v>3.5028765475551782E-2</v>
      </c>
      <c r="G3550">
        <v>9.637318306493137E-3</v>
      </c>
      <c r="H3550" t="b">
        <v>0</v>
      </c>
      <c r="I3550" t="b">
        <v>0</v>
      </c>
      <c r="J3550" t="b">
        <v>0</v>
      </c>
    </row>
    <row r="3551" spans="1:10" hidden="1" x14ac:dyDescent="0.2">
      <c r="A3551" t="s">
        <v>786</v>
      </c>
      <c r="B3551" t="str">
        <f>VLOOKUP(Table16[[#This Row],[Metabolite ID]],Table18[],2,FALSE)</f>
        <v>Phospholipids in large LDL</v>
      </c>
      <c r="C3551" t="s">
        <v>1120</v>
      </c>
      <c r="D3551">
        <v>599</v>
      </c>
      <c r="E3551">
        <v>7.04957480005826E-2</v>
      </c>
      <c r="F3551">
        <v>3.7976833678052456E-2</v>
      </c>
      <c r="G3551">
        <v>6.3413241222514835E-2</v>
      </c>
      <c r="H3551" t="b">
        <v>0</v>
      </c>
      <c r="I3551" t="b">
        <v>0</v>
      </c>
      <c r="J3551" t="b">
        <v>0</v>
      </c>
    </row>
    <row r="3552" spans="1:10" hidden="1" x14ac:dyDescent="0.2">
      <c r="A3552" t="s">
        <v>786</v>
      </c>
      <c r="B3552" t="str">
        <f>VLOOKUP(Table16[[#This Row],[Metabolite ID]],Table18[],2,FALSE)</f>
        <v>Phospholipids in large LDL</v>
      </c>
      <c r="C3552" t="s">
        <v>1121</v>
      </c>
      <c r="D3552">
        <v>599</v>
      </c>
      <c r="E3552">
        <v>0.10396882746476344</v>
      </c>
      <c r="F3552">
        <v>0.12646546096707931</v>
      </c>
      <c r="G3552">
        <v>0.41134057709716054</v>
      </c>
      <c r="H3552" t="b">
        <v>0</v>
      </c>
      <c r="I3552" t="b">
        <v>0</v>
      </c>
      <c r="J3552" t="b">
        <v>0</v>
      </c>
    </row>
    <row r="3553" spans="1:10" hidden="1" x14ac:dyDescent="0.2">
      <c r="A3553" t="s">
        <v>786</v>
      </c>
      <c r="B3553" t="str">
        <f>VLOOKUP(Table16[[#This Row],[Metabolite ID]],Table18[],2,FALSE)</f>
        <v>Phospholipids in large LDL</v>
      </c>
      <c r="C3553" t="s">
        <v>1122</v>
      </c>
      <c r="D3553">
        <v>599</v>
      </c>
      <c r="E3553">
        <v>0.10396882746476344</v>
      </c>
      <c r="F3553">
        <v>8.0911789994444094E-2</v>
      </c>
      <c r="G3553">
        <v>0.19930194906251925</v>
      </c>
      <c r="H3553" t="b">
        <v>0</v>
      </c>
      <c r="I3553" t="b">
        <v>0</v>
      </c>
      <c r="J3553" t="b">
        <v>0</v>
      </c>
    </row>
    <row r="3554" spans="1:10" hidden="1" x14ac:dyDescent="0.2">
      <c r="A3554" t="s">
        <v>786</v>
      </c>
      <c r="B3554" t="str">
        <f>VLOOKUP(Table16[[#This Row],[Metabolite ID]],Table18[],2,FALSE)</f>
        <v>Phospholipids in large LDL</v>
      </c>
      <c r="C3554" t="s">
        <v>1123</v>
      </c>
      <c r="D3554">
        <v>599</v>
      </c>
      <c r="E3554">
        <v>-0.10913819599065662</v>
      </c>
      <c r="F3554">
        <v>9.3729413449225474E-2</v>
      </c>
      <c r="G3554">
        <v>0.24472848103537218</v>
      </c>
      <c r="H3554" t="b">
        <v>0</v>
      </c>
      <c r="I3554" t="b">
        <v>0</v>
      </c>
      <c r="J3554" t="b">
        <v>0</v>
      </c>
    </row>
    <row r="3555" spans="1:10" x14ac:dyDescent="0.2">
      <c r="A3555" t="s">
        <v>274</v>
      </c>
      <c r="B3555" t="str">
        <f>VLOOKUP(Table16[[#This Row],[Metabolite ID]],Table18[],2,FALSE)</f>
        <v>thymol sulfate</v>
      </c>
      <c r="C3555" t="s">
        <v>1116</v>
      </c>
      <c r="D3555">
        <v>599</v>
      </c>
      <c r="E3555">
        <v>-7.192421971078454E-2</v>
      </c>
      <c r="F3555">
        <v>4.8772326938784159E-2</v>
      </c>
      <c r="G3555" s="6">
        <v>0.14029504053227032</v>
      </c>
      <c r="H3555" t="b">
        <v>0</v>
      </c>
      <c r="I3555" t="b">
        <v>0</v>
      </c>
      <c r="J3555" t="b">
        <v>0</v>
      </c>
    </row>
    <row r="3556" spans="1:10" hidden="1" x14ac:dyDescent="0.2">
      <c r="A3556" t="s">
        <v>274</v>
      </c>
      <c r="B3556" t="str">
        <f>VLOOKUP(Table16[[#This Row],[Metabolite ID]],Table18[],2,FALSE)</f>
        <v>thymol sulfate</v>
      </c>
      <c r="C3556" t="s">
        <v>1117</v>
      </c>
      <c r="D3556">
        <v>599</v>
      </c>
      <c r="E3556">
        <v>-7.192421971078454E-2</v>
      </c>
      <c r="F3556">
        <v>4.8772326938784159E-2</v>
      </c>
      <c r="G3556">
        <v>0.14029504053227032</v>
      </c>
      <c r="H3556" t="b">
        <v>0</v>
      </c>
      <c r="I3556" t="b">
        <v>0</v>
      </c>
      <c r="J3556" t="b">
        <v>0</v>
      </c>
    </row>
    <row r="3557" spans="1:10" hidden="1" x14ac:dyDescent="0.2">
      <c r="A3557" t="s">
        <v>274</v>
      </c>
      <c r="B3557" t="str">
        <f>VLOOKUP(Table16[[#This Row],[Metabolite ID]],Table18[],2,FALSE)</f>
        <v>thymol sulfate</v>
      </c>
      <c r="C3557" t="s">
        <v>1118</v>
      </c>
      <c r="D3557">
        <v>599</v>
      </c>
      <c r="E3557">
        <v>-7.1726708237196027E-2</v>
      </c>
      <c r="F3557">
        <v>4.9215582135146388E-2</v>
      </c>
      <c r="G3557">
        <v>0.1450064520715188</v>
      </c>
      <c r="H3557" t="b">
        <v>0</v>
      </c>
      <c r="I3557" t="b">
        <v>0</v>
      </c>
      <c r="J3557" t="b">
        <v>0</v>
      </c>
    </row>
    <row r="3558" spans="1:10" hidden="1" x14ac:dyDescent="0.2">
      <c r="A3558" t="s">
        <v>274</v>
      </c>
      <c r="B3558" t="str">
        <f>VLOOKUP(Table16[[#This Row],[Metabolite ID]],Table18[],2,FALSE)</f>
        <v>thymol sulfate</v>
      </c>
      <c r="C3558" t="s">
        <v>1119</v>
      </c>
      <c r="D3558">
        <v>599</v>
      </c>
      <c r="E3558">
        <v>-3.303704918032787E-2</v>
      </c>
      <c r="F3558">
        <v>7.3753735554228941E-2</v>
      </c>
      <c r="G3558">
        <v>0.65419844783027403</v>
      </c>
      <c r="H3558" t="b">
        <v>0</v>
      </c>
      <c r="I3558" t="b">
        <v>0</v>
      </c>
      <c r="J3558" t="b">
        <v>0</v>
      </c>
    </row>
    <row r="3559" spans="1:10" hidden="1" x14ac:dyDescent="0.2">
      <c r="A3559" t="s">
        <v>274</v>
      </c>
      <c r="B3559" t="str">
        <f>VLOOKUP(Table16[[#This Row],[Metabolite ID]],Table18[],2,FALSE)</f>
        <v>thymol sulfate</v>
      </c>
      <c r="C3559" t="s">
        <v>1120</v>
      </c>
      <c r="D3559">
        <v>599</v>
      </c>
      <c r="E3559">
        <v>-3.6824403120690928E-2</v>
      </c>
      <c r="F3559">
        <v>8.4159553488378502E-2</v>
      </c>
      <c r="G3559">
        <v>0.66170915909672967</v>
      </c>
      <c r="H3559" t="b">
        <v>0</v>
      </c>
      <c r="I3559" t="b">
        <v>0</v>
      </c>
      <c r="J3559" t="b">
        <v>0</v>
      </c>
    </row>
    <row r="3560" spans="1:10" hidden="1" x14ac:dyDescent="0.2">
      <c r="A3560" t="s">
        <v>274</v>
      </c>
      <c r="B3560" t="str">
        <f>VLOOKUP(Table16[[#This Row],[Metabolite ID]],Table18[],2,FALSE)</f>
        <v>thymol sulfate</v>
      </c>
      <c r="C3560" t="s">
        <v>1121</v>
      </c>
      <c r="D3560">
        <v>599</v>
      </c>
      <c r="E3560">
        <v>0.24246845106387038</v>
      </c>
      <c r="F3560">
        <v>0.28801602010895022</v>
      </c>
      <c r="G3560">
        <v>0.40020425018780503</v>
      </c>
      <c r="H3560" t="b">
        <v>0</v>
      </c>
      <c r="I3560" t="b">
        <v>0</v>
      </c>
      <c r="J3560" t="b">
        <v>0</v>
      </c>
    </row>
    <row r="3561" spans="1:10" hidden="1" x14ac:dyDescent="0.2">
      <c r="A3561" t="s">
        <v>274</v>
      </c>
      <c r="B3561" t="str">
        <f>VLOOKUP(Table16[[#This Row],[Metabolite ID]],Table18[],2,FALSE)</f>
        <v>thymol sulfate</v>
      </c>
      <c r="C3561" t="s">
        <v>1122</v>
      </c>
      <c r="D3561">
        <v>599</v>
      </c>
      <c r="E3561">
        <v>6.0701374614838599E-2</v>
      </c>
      <c r="F3561">
        <v>0.17824648047399025</v>
      </c>
      <c r="G3561">
        <v>0.73356393598925851</v>
      </c>
      <c r="H3561" t="b">
        <v>0</v>
      </c>
      <c r="I3561" t="b">
        <v>0</v>
      </c>
      <c r="J3561" t="b">
        <v>0</v>
      </c>
    </row>
    <row r="3562" spans="1:10" hidden="1" x14ac:dyDescent="0.2">
      <c r="A3562" t="s">
        <v>274</v>
      </c>
      <c r="B3562" t="str">
        <f>VLOOKUP(Table16[[#This Row],[Metabolite ID]],Table18[],2,FALSE)</f>
        <v>thymol sulfate</v>
      </c>
      <c r="C3562" t="s">
        <v>1123</v>
      </c>
      <c r="D3562">
        <v>599</v>
      </c>
      <c r="E3562">
        <v>-3.2490567149144799E-2</v>
      </c>
      <c r="F3562">
        <v>0.13522486360213917</v>
      </c>
      <c r="G3562">
        <v>0.81020291955046053</v>
      </c>
      <c r="H3562" t="b">
        <v>0</v>
      </c>
      <c r="I3562" t="b">
        <v>0</v>
      </c>
      <c r="J3562" t="b">
        <v>0</v>
      </c>
    </row>
    <row r="3563" spans="1:10" x14ac:dyDescent="0.2">
      <c r="A3563" t="s">
        <v>557</v>
      </c>
      <c r="B3563" t="str">
        <f>VLOOKUP(Table16[[#This Row],[Metabolite ID]],Table18[],2,FALSE)</f>
        <v>X - 18921</v>
      </c>
      <c r="C3563" t="s">
        <v>1116</v>
      </c>
      <c r="D3563">
        <v>599</v>
      </c>
      <c r="E3563">
        <v>7.0650342886538195E-2</v>
      </c>
      <c r="F3563">
        <v>4.7987952902670182E-2</v>
      </c>
      <c r="G3563" s="6">
        <v>0.14095293421528307</v>
      </c>
      <c r="H3563" t="b">
        <v>0</v>
      </c>
      <c r="I3563" t="b">
        <v>0</v>
      </c>
      <c r="J3563" t="b">
        <v>0</v>
      </c>
    </row>
    <row r="3564" spans="1:10" hidden="1" x14ac:dyDescent="0.2">
      <c r="A3564" t="s">
        <v>557</v>
      </c>
      <c r="B3564" t="str">
        <f>VLOOKUP(Table16[[#This Row],[Metabolite ID]],Table18[],2,FALSE)</f>
        <v>X - 18921</v>
      </c>
      <c r="C3564" t="s">
        <v>1117</v>
      </c>
      <c r="D3564">
        <v>599</v>
      </c>
      <c r="E3564">
        <v>7.0650342886538195E-2</v>
      </c>
      <c r="F3564">
        <v>4.7670804940409067E-2</v>
      </c>
      <c r="G3564">
        <v>0.13832796015796348</v>
      </c>
      <c r="H3564" t="b">
        <v>0</v>
      </c>
      <c r="I3564" t="b">
        <v>0</v>
      </c>
      <c r="J3564" t="b">
        <v>0</v>
      </c>
    </row>
    <row r="3565" spans="1:10" hidden="1" x14ac:dyDescent="0.2">
      <c r="A3565" t="s">
        <v>557</v>
      </c>
      <c r="B3565" t="str">
        <f>VLOOKUP(Table16[[#This Row],[Metabolite ID]],Table18[],2,FALSE)</f>
        <v>X - 18921</v>
      </c>
      <c r="C3565" t="s">
        <v>1118</v>
      </c>
      <c r="D3565">
        <v>599</v>
      </c>
      <c r="E3565">
        <v>7.2295784740445845E-2</v>
      </c>
      <c r="F3565">
        <v>4.8117606380159259E-2</v>
      </c>
      <c r="G3565">
        <v>0.13297295597642517</v>
      </c>
      <c r="H3565" t="b">
        <v>0</v>
      </c>
      <c r="I3565" t="b">
        <v>0</v>
      </c>
      <c r="J3565" t="b">
        <v>0</v>
      </c>
    </row>
    <row r="3566" spans="1:10" hidden="1" x14ac:dyDescent="0.2">
      <c r="A3566" t="s">
        <v>557</v>
      </c>
      <c r="B3566" t="str">
        <f>VLOOKUP(Table16[[#This Row],[Metabolite ID]],Table18[],2,FALSE)</f>
        <v>X - 18921</v>
      </c>
      <c r="C3566" t="s">
        <v>1119</v>
      </c>
      <c r="D3566">
        <v>599</v>
      </c>
      <c r="E3566">
        <v>4.5664732142857142E-2</v>
      </c>
      <c r="F3566">
        <v>6.9490491895828913E-2</v>
      </c>
      <c r="G3566">
        <v>0.51109321136250485</v>
      </c>
      <c r="H3566" t="b">
        <v>0</v>
      </c>
      <c r="I3566" t="b">
        <v>0</v>
      </c>
      <c r="J3566" t="b">
        <v>0</v>
      </c>
    </row>
    <row r="3567" spans="1:10" hidden="1" x14ac:dyDescent="0.2">
      <c r="A3567" t="s">
        <v>557</v>
      </c>
      <c r="B3567" t="str">
        <f>VLOOKUP(Table16[[#This Row],[Metabolite ID]],Table18[],2,FALSE)</f>
        <v>X - 18921</v>
      </c>
      <c r="C3567" t="s">
        <v>1120</v>
      </c>
      <c r="D3567">
        <v>599</v>
      </c>
      <c r="E3567">
        <v>3.5936528769901131E-2</v>
      </c>
      <c r="F3567">
        <v>7.5254392656493835E-2</v>
      </c>
      <c r="G3567">
        <v>0.63298193832507765</v>
      </c>
      <c r="H3567" t="b">
        <v>0</v>
      </c>
      <c r="I3567" t="b">
        <v>0</v>
      </c>
      <c r="J3567" t="b">
        <v>0</v>
      </c>
    </row>
    <row r="3568" spans="1:10" hidden="1" x14ac:dyDescent="0.2">
      <c r="A3568" t="s">
        <v>557</v>
      </c>
      <c r="B3568" t="str">
        <f>VLOOKUP(Table16[[#This Row],[Metabolite ID]],Table18[],2,FALSE)</f>
        <v>X - 18921</v>
      </c>
      <c r="C3568" t="s">
        <v>1121</v>
      </c>
      <c r="D3568">
        <v>599</v>
      </c>
      <c r="E3568">
        <v>1.3438980779262089E-2</v>
      </c>
      <c r="F3568">
        <v>0.25950607219596944</v>
      </c>
      <c r="G3568">
        <v>0.95871589261447565</v>
      </c>
      <c r="H3568" t="b">
        <v>0</v>
      </c>
      <c r="I3568" t="b">
        <v>0</v>
      </c>
      <c r="J3568" t="b">
        <v>0</v>
      </c>
    </row>
    <row r="3569" spans="1:10" hidden="1" x14ac:dyDescent="0.2">
      <c r="A3569" t="s">
        <v>557</v>
      </c>
      <c r="B3569" t="str">
        <f>VLOOKUP(Table16[[#This Row],[Metabolite ID]],Table18[],2,FALSE)</f>
        <v>X - 18921</v>
      </c>
      <c r="C3569" t="s">
        <v>1122</v>
      </c>
      <c r="D3569">
        <v>599</v>
      </c>
      <c r="E3569">
        <v>-8.9225252181028836E-3</v>
      </c>
      <c r="F3569">
        <v>0.15317089008065868</v>
      </c>
      <c r="G3569">
        <v>0.9535672850289334</v>
      </c>
      <c r="H3569" t="b">
        <v>0</v>
      </c>
      <c r="I3569" t="b">
        <v>0</v>
      </c>
      <c r="J3569" t="b">
        <v>0</v>
      </c>
    </row>
    <row r="3570" spans="1:10" hidden="1" x14ac:dyDescent="0.2">
      <c r="A3570" t="s">
        <v>557</v>
      </c>
      <c r="B3570" t="str">
        <f>VLOOKUP(Table16[[#This Row],[Metabolite ID]],Table18[],2,FALSE)</f>
        <v>X - 18921</v>
      </c>
      <c r="C3570" t="s">
        <v>1123</v>
      </c>
      <c r="D3570">
        <v>599</v>
      </c>
      <c r="E3570">
        <v>7.130135708008048E-2</v>
      </c>
      <c r="F3570">
        <v>0.13305819253371956</v>
      </c>
      <c r="G3570">
        <v>0.59225076834630697</v>
      </c>
      <c r="H3570" t="b">
        <v>0</v>
      </c>
      <c r="I3570" t="b">
        <v>0</v>
      </c>
      <c r="J3570" t="b">
        <v>0</v>
      </c>
    </row>
    <row r="3571" spans="1:10" x14ac:dyDescent="0.2">
      <c r="A3571" t="s">
        <v>594</v>
      </c>
      <c r="B3571" t="str">
        <f>VLOOKUP(Table16[[#This Row],[Metabolite ID]],Table18[],2,FALSE)</f>
        <v>N6-succinyladenosine</v>
      </c>
      <c r="C3571" t="s">
        <v>1116</v>
      </c>
      <c r="D3571">
        <v>599</v>
      </c>
      <c r="E3571">
        <v>-7.2478052661696504E-2</v>
      </c>
      <c r="F3571">
        <v>4.9883990986677285E-2</v>
      </c>
      <c r="G3571" s="6">
        <v>0.14624260242966206</v>
      </c>
      <c r="H3571" t="b">
        <v>0</v>
      </c>
      <c r="I3571" t="b">
        <v>0</v>
      </c>
      <c r="J3571" t="b">
        <v>0</v>
      </c>
    </row>
    <row r="3572" spans="1:10" hidden="1" x14ac:dyDescent="0.2">
      <c r="A3572" t="s">
        <v>594</v>
      </c>
      <c r="B3572" t="str">
        <f>VLOOKUP(Table16[[#This Row],[Metabolite ID]],Table18[],2,FALSE)</f>
        <v>N6-succinyladenosine</v>
      </c>
      <c r="C3572" t="s">
        <v>1117</v>
      </c>
      <c r="D3572">
        <v>599</v>
      </c>
      <c r="E3572">
        <v>-7.2478052661696504E-2</v>
      </c>
      <c r="F3572">
        <v>4.8725904659827957E-2</v>
      </c>
      <c r="G3572">
        <v>0.13689217659255318</v>
      </c>
      <c r="H3572" t="b">
        <v>0</v>
      </c>
      <c r="I3572" t="b">
        <v>0</v>
      </c>
      <c r="J3572" t="b">
        <v>0</v>
      </c>
    </row>
    <row r="3573" spans="1:10" hidden="1" x14ac:dyDescent="0.2">
      <c r="A3573" t="s">
        <v>594</v>
      </c>
      <c r="B3573" t="str">
        <f>VLOOKUP(Table16[[#This Row],[Metabolite ID]],Table18[],2,FALSE)</f>
        <v>N6-succinyladenosine</v>
      </c>
      <c r="C3573" t="s">
        <v>1118</v>
      </c>
      <c r="D3573">
        <v>599</v>
      </c>
      <c r="E3573">
        <v>-7.2263202473250548E-2</v>
      </c>
      <c r="F3573">
        <v>4.9202879745110513E-2</v>
      </c>
      <c r="G3573">
        <v>0.14192006212426395</v>
      </c>
      <c r="H3573" t="b">
        <v>0</v>
      </c>
      <c r="I3573" t="b">
        <v>0</v>
      </c>
      <c r="J3573" t="b">
        <v>0</v>
      </c>
    </row>
    <row r="3574" spans="1:10" hidden="1" x14ac:dyDescent="0.2">
      <c r="A3574" t="s">
        <v>594</v>
      </c>
      <c r="B3574" t="str">
        <f>VLOOKUP(Table16[[#This Row],[Metabolite ID]],Table18[],2,FALSE)</f>
        <v>N6-succinyladenosine</v>
      </c>
      <c r="C3574" t="s">
        <v>1119</v>
      </c>
      <c r="D3574">
        <v>599</v>
      </c>
      <c r="E3574">
        <v>-9.5447863247863238E-2</v>
      </c>
      <c r="F3574">
        <v>7.49724671548158E-2</v>
      </c>
      <c r="G3574">
        <v>0.20298059350751224</v>
      </c>
      <c r="H3574" t="b">
        <v>0</v>
      </c>
      <c r="I3574" t="b">
        <v>0</v>
      </c>
      <c r="J3574" t="b">
        <v>0</v>
      </c>
    </row>
    <row r="3575" spans="1:10" hidden="1" x14ac:dyDescent="0.2">
      <c r="A3575" t="s">
        <v>594</v>
      </c>
      <c r="B3575" t="str">
        <f>VLOOKUP(Table16[[#This Row],[Metabolite ID]],Table18[],2,FALSE)</f>
        <v>N6-succinyladenosine</v>
      </c>
      <c r="C3575" t="s">
        <v>1120</v>
      </c>
      <c r="D3575">
        <v>599</v>
      </c>
      <c r="E3575">
        <v>-0.1429299011832468</v>
      </c>
      <c r="F3575">
        <v>8.1804055061470135E-2</v>
      </c>
      <c r="G3575">
        <v>8.0598717239670353E-2</v>
      </c>
      <c r="H3575" t="b">
        <v>0</v>
      </c>
      <c r="I3575" t="b">
        <v>0</v>
      </c>
      <c r="J3575" t="b">
        <v>0</v>
      </c>
    </row>
    <row r="3576" spans="1:10" hidden="1" x14ac:dyDescent="0.2">
      <c r="A3576" t="s">
        <v>594</v>
      </c>
      <c r="B3576" t="str">
        <f>VLOOKUP(Table16[[#This Row],[Metabolite ID]],Table18[],2,FALSE)</f>
        <v>N6-succinyladenosine</v>
      </c>
      <c r="C3576" t="s">
        <v>1121</v>
      </c>
      <c r="D3576">
        <v>599</v>
      </c>
      <c r="E3576">
        <v>-0.43956590768460302</v>
      </c>
      <c r="F3576">
        <v>0.27154869269146659</v>
      </c>
      <c r="G3576">
        <v>0.10603112596360841</v>
      </c>
      <c r="H3576" t="b">
        <v>0</v>
      </c>
      <c r="I3576" t="b">
        <v>0</v>
      </c>
      <c r="J3576" t="b">
        <v>0</v>
      </c>
    </row>
    <row r="3577" spans="1:10" hidden="1" x14ac:dyDescent="0.2">
      <c r="A3577" t="s">
        <v>594</v>
      </c>
      <c r="B3577" t="str">
        <f>VLOOKUP(Table16[[#This Row],[Metabolite ID]],Table18[],2,FALSE)</f>
        <v>N6-succinyladenosine</v>
      </c>
      <c r="C3577" t="s">
        <v>1122</v>
      </c>
      <c r="D3577">
        <v>599</v>
      </c>
      <c r="E3577">
        <v>-0.15033362588346133</v>
      </c>
      <c r="F3577">
        <v>0.17883513743155383</v>
      </c>
      <c r="G3577">
        <v>0.40089297357508458</v>
      </c>
      <c r="H3577" t="b">
        <v>0</v>
      </c>
      <c r="I3577" t="b">
        <v>0</v>
      </c>
      <c r="J3577" t="b">
        <v>0</v>
      </c>
    </row>
    <row r="3578" spans="1:10" hidden="1" x14ac:dyDescent="0.2">
      <c r="A3578" t="s">
        <v>594</v>
      </c>
      <c r="B3578" t="str">
        <f>VLOOKUP(Table16[[#This Row],[Metabolite ID]],Table18[],2,FALSE)</f>
        <v>N6-succinyladenosine</v>
      </c>
      <c r="C3578" t="s">
        <v>1123</v>
      </c>
      <c r="D3578">
        <v>599</v>
      </c>
      <c r="E3578">
        <v>-3.344150695568994E-2</v>
      </c>
      <c r="F3578">
        <v>0.13827322687922691</v>
      </c>
      <c r="G3578">
        <v>0.80897873331230086</v>
      </c>
      <c r="H3578" t="b">
        <v>0</v>
      </c>
      <c r="I3578" t="b">
        <v>0</v>
      </c>
      <c r="J3578" t="b">
        <v>0</v>
      </c>
    </row>
    <row r="3579" spans="1:10" x14ac:dyDescent="0.2">
      <c r="A3579" t="s">
        <v>302</v>
      </c>
      <c r="B3579" t="str">
        <f>VLOOKUP(Table16[[#This Row],[Metabolite ID]],Table18[],2,FALSE)</f>
        <v>5alpha-androstan-3beta,17beta-diol disulfate</v>
      </c>
      <c r="C3579" t="s">
        <v>1116</v>
      </c>
      <c r="D3579">
        <v>599</v>
      </c>
      <c r="E3579">
        <v>7.9510412903944436E-2</v>
      </c>
      <c r="F3579">
        <v>5.4924095500150809E-2</v>
      </c>
      <c r="G3579" s="6">
        <v>0.14771727271140658</v>
      </c>
      <c r="H3579" t="b">
        <v>0</v>
      </c>
      <c r="I3579" t="b">
        <v>0</v>
      </c>
      <c r="J3579" t="b">
        <v>0</v>
      </c>
    </row>
    <row r="3580" spans="1:10" hidden="1" x14ac:dyDescent="0.2">
      <c r="A3580" t="s">
        <v>302</v>
      </c>
      <c r="B3580" t="str">
        <f>VLOOKUP(Table16[[#This Row],[Metabolite ID]],Table18[],2,FALSE)</f>
        <v>5alpha-androstan-3beta,17beta-diol disulfate</v>
      </c>
      <c r="C3580" t="s">
        <v>1117</v>
      </c>
      <c r="D3580">
        <v>599</v>
      </c>
      <c r="E3580">
        <v>7.9510412903944436E-2</v>
      </c>
      <c r="F3580">
        <v>4.7726757719941018E-2</v>
      </c>
      <c r="G3580">
        <v>9.5723286474264091E-2</v>
      </c>
      <c r="H3580" t="b">
        <v>0</v>
      </c>
      <c r="I3580" t="b">
        <v>0</v>
      </c>
      <c r="J3580" t="b">
        <v>0</v>
      </c>
    </row>
    <row r="3581" spans="1:10" hidden="1" x14ac:dyDescent="0.2">
      <c r="A3581" t="s">
        <v>302</v>
      </c>
      <c r="B3581" t="str">
        <f>VLOOKUP(Table16[[#This Row],[Metabolite ID]],Table18[],2,FALSE)</f>
        <v>5alpha-androstan-3beta,17beta-diol disulfate</v>
      </c>
      <c r="C3581" t="s">
        <v>1118</v>
      </c>
      <c r="D3581">
        <v>599</v>
      </c>
      <c r="E3581">
        <v>8.12939506256872E-2</v>
      </c>
      <c r="F3581">
        <v>4.8302850579394492E-2</v>
      </c>
      <c r="G3581">
        <v>9.2374077065417032E-2</v>
      </c>
      <c r="H3581" t="b">
        <v>0</v>
      </c>
      <c r="I3581" t="b">
        <v>0</v>
      </c>
      <c r="J3581" t="b">
        <v>0</v>
      </c>
    </row>
    <row r="3582" spans="1:10" hidden="1" x14ac:dyDescent="0.2">
      <c r="A3582" t="s">
        <v>302</v>
      </c>
      <c r="B3582" t="str">
        <f>VLOOKUP(Table16[[#This Row],[Metabolite ID]],Table18[],2,FALSE)</f>
        <v>5alpha-androstan-3beta,17beta-diol disulfate</v>
      </c>
      <c r="C3582" t="s">
        <v>1119</v>
      </c>
      <c r="D3582">
        <v>599</v>
      </c>
      <c r="E3582">
        <v>7.7406953124999997E-2</v>
      </c>
      <c r="F3582">
        <v>6.9147649825390345E-2</v>
      </c>
      <c r="G3582">
        <v>0.26295057503551766</v>
      </c>
      <c r="H3582" t="b">
        <v>0</v>
      </c>
      <c r="I3582" t="b">
        <v>0</v>
      </c>
      <c r="J3582" t="b">
        <v>0</v>
      </c>
    </row>
    <row r="3583" spans="1:10" hidden="1" x14ac:dyDescent="0.2">
      <c r="A3583" t="s">
        <v>302</v>
      </c>
      <c r="B3583" t="str">
        <f>VLOOKUP(Table16[[#This Row],[Metabolite ID]],Table18[],2,FALSE)</f>
        <v>5alpha-androstan-3beta,17beta-diol disulfate</v>
      </c>
      <c r="C3583" t="s">
        <v>1120</v>
      </c>
      <c r="D3583">
        <v>599</v>
      </c>
      <c r="E3583">
        <v>3.5284844364233368E-2</v>
      </c>
      <c r="F3583">
        <v>7.8453767454509729E-2</v>
      </c>
      <c r="G3583">
        <v>0.65288830178255952</v>
      </c>
      <c r="H3583" t="b">
        <v>0</v>
      </c>
      <c r="I3583" t="b">
        <v>0</v>
      </c>
      <c r="J3583" t="b">
        <v>0</v>
      </c>
    </row>
    <row r="3584" spans="1:10" hidden="1" x14ac:dyDescent="0.2">
      <c r="A3584" t="s">
        <v>302</v>
      </c>
      <c r="B3584" t="str">
        <f>VLOOKUP(Table16[[#This Row],[Metabolite ID]],Table18[],2,FALSE)</f>
        <v>5alpha-androstan-3beta,17beta-diol disulfate</v>
      </c>
      <c r="C3584" t="s">
        <v>1121</v>
      </c>
      <c r="D3584">
        <v>599</v>
      </c>
      <c r="E3584">
        <v>-3.0196033743781214E-3</v>
      </c>
      <c r="F3584">
        <v>0.23996413534892186</v>
      </c>
      <c r="G3584">
        <v>0.98996423266570166</v>
      </c>
      <c r="H3584" t="b">
        <v>0</v>
      </c>
      <c r="I3584" t="b">
        <v>0</v>
      </c>
      <c r="J3584" t="b">
        <v>0</v>
      </c>
    </row>
    <row r="3585" spans="1:10" hidden="1" x14ac:dyDescent="0.2">
      <c r="A3585" t="s">
        <v>302</v>
      </c>
      <c r="B3585" t="str">
        <f>VLOOKUP(Table16[[#This Row],[Metabolite ID]],Table18[],2,FALSE)</f>
        <v>5alpha-androstan-3beta,17beta-diol disulfate</v>
      </c>
      <c r="C3585" t="s">
        <v>1122</v>
      </c>
      <c r="D3585">
        <v>599</v>
      </c>
      <c r="E3585">
        <v>-3.0196033743781214E-3</v>
      </c>
      <c r="F3585">
        <v>0.1585058442999481</v>
      </c>
      <c r="G3585">
        <v>0.98480723534765791</v>
      </c>
      <c r="H3585" t="b">
        <v>0</v>
      </c>
      <c r="I3585" t="b">
        <v>0</v>
      </c>
      <c r="J3585" t="b">
        <v>0</v>
      </c>
    </row>
    <row r="3586" spans="1:10" hidden="1" x14ac:dyDescent="0.2">
      <c r="A3586" t="s">
        <v>302</v>
      </c>
      <c r="B3586" t="str">
        <f>VLOOKUP(Table16[[#This Row],[Metabolite ID]],Table18[],2,FALSE)</f>
        <v>5alpha-androstan-3beta,17beta-diol disulfate</v>
      </c>
      <c r="C3586" t="s">
        <v>1123</v>
      </c>
      <c r="D3586">
        <v>599</v>
      </c>
      <c r="E3586">
        <v>0.10338924460680786</v>
      </c>
      <c r="F3586">
        <v>0.15227336945992931</v>
      </c>
      <c r="G3586">
        <v>0.49741918780629735</v>
      </c>
      <c r="H3586" t="b">
        <v>0</v>
      </c>
      <c r="I3586" t="b">
        <v>0</v>
      </c>
      <c r="J3586" t="b">
        <v>0</v>
      </c>
    </row>
    <row r="3587" spans="1:10" x14ac:dyDescent="0.2">
      <c r="A3587" t="s">
        <v>311</v>
      </c>
      <c r="B3587" t="str">
        <f>VLOOKUP(Table16[[#This Row],[Metabolite ID]],Table18[],2,FALSE)</f>
        <v>4-androsten-3beta,17beta-diol monosulfate (2)</v>
      </c>
      <c r="C3587" t="s">
        <v>1116</v>
      </c>
      <c r="D3587">
        <v>599</v>
      </c>
      <c r="E3587">
        <v>7.4698052648974098E-2</v>
      </c>
      <c r="F3587">
        <v>5.1659049318451458E-2</v>
      </c>
      <c r="G3587" s="6">
        <v>0.14818226575604196</v>
      </c>
      <c r="H3587" t="b">
        <v>0</v>
      </c>
      <c r="I3587" t="b">
        <v>0</v>
      </c>
      <c r="J3587" t="b">
        <v>0</v>
      </c>
    </row>
    <row r="3588" spans="1:10" hidden="1" x14ac:dyDescent="0.2">
      <c r="A3588" t="s">
        <v>311</v>
      </c>
      <c r="B3588" t="str">
        <f>VLOOKUP(Table16[[#This Row],[Metabolite ID]],Table18[],2,FALSE)</f>
        <v>4-androsten-3beta,17beta-diol monosulfate (2)</v>
      </c>
      <c r="C3588" t="s">
        <v>1117</v>
      </c>
      <c r="D3588">
        <v>599</v>
      </c>
      <c r="E3588">
        <v>7.4698052648974098E-2</v>
      </c>
      <c r="F3588">
        <v>4.8124798535487602E-2</v>
      </c>
      <c r="G3588">
        <v>0.12062063716433093</v>
      </c>
      <c r="H3588" t="b">
        <v>0</v>
      </c>
      <c r="I3588" t="b">
        <v>0</v>
      </c>
      <c r="J3588" t="b">
        <v>0</v>
      </c>
    </row>
    <row r="3589" spans="1:10" hidden="1" x14ac:dyDescent="0.2">
      <c r="A3589" t="s">
        <v>311</v>
      </c>
      <c r="B3589" t="str">
        <f>VLOOKUP(Table16[[#This Row],[Metabolite ID]],Table18[],2,FALSE)</f>
        <v>4-androsten-3beta,17beta-diol monosulfate (2)</v>
      </c>
      <c r="C3589" t="s">
        <v>1118</v>
      </c>
      <c r="D3589">
        <v>599</v>
      </c>
      <c r="E3589">
        <v>7.6219568653243433E-2</v>
      </c>
      <c r="F3589">
        <v>4.8644587421688021E-2</v>
      </c>
      <c r="G3589">
        <v>0.11714592728119054</v>
      </c>
      <c r="H3589" t="b">
        <v>0</v>
      </c>
      <c r="I3589" t="b">
        <v>0</v>
      </c>
      <c r="J3589" t="b">
        <v>0</v>
      </c>
    </row>
    <row r="3590" spans="1:10" hidden="1" x14ac:dyDescent="0.2">
      <c r="A3590" t="s">
        <v>311</v>
      </c>
      <c r="B3590" t="str">
        <f>VLOOKUP(Table16[[#This Row],[Metabolite ID]],Table18[],2,FALSE)</f>
        <v>4-androsten-3beta,17beta-diol monosulfate (2)</v>
      </c>
      <c r="C3590" t="s">
        <v>1119</v>
      </c>
      <c r="D3590">
        <v>599</v>
      </c>
      <c r="E3590">
        <v>7.8891531531531528E-3</v>
      </c>
      <c r="F3590">
        <v>7.3965314257635251E-2</v>
      </c>
      <c r="G3590">
        <v>0.91505858030675458</v>
      </c>
      <c r="H3590" t="b">
        <v>0</v>
      </c>
      <c r="I3590" t="b">
        <v>0</v>
      </c>
      <c r="J3590" t="b">
        <v>0</v>
      </c>
    </row>
    <row r="3591" spans="1:10" hidden="1" x14ac:dyDescent="0.2">
      <c r="A3591" t="s">
        <v>311</v>
      </c>
      <c r="B3591" t="str">
        <f>VLOOKUP(Table16[[#This Row],[Metabolite ID]],Table18[],2,FALSE)</f>
        <v>4-androsten-3beta,17beta-diol monosulfate (2)</v>
      </c>
      <c r="C3591" t="s">
        <v>1120</v>
      </c>
      <c r="D3591">
        <v>599</v>
      </c>
      <c r="E3591">
        <v>7.8072746123503345E-2</v>
      </c>
      <c r="F3591">
        <v>7.6697043239019227E-2</v>
      </c>
      <c r="G3591">
        <v>0.30870797085360219</v>
      </c>
      <c r="H3591" t="b">
        <v>0</v>
      </c>
      <c r="I3591" t="b">
        <v>0</v>
      </c>
      <c r="J3591" t="b">
        <v>0</v>
      </c>
    </row>
    <row r="3592" spans="1:10" hidden="1" x14ac:dyDescent="0.2">
      <c r="A3592" t="s">
        <v>311</v>
      </c>
      <c r="B3592" t="str">
        <f>VLOOKUP(Table16[[#This Row],[Metabolite ID]],Table18[],2,FALSE)</f>
        <v>4-androsten-3beta,17beta-diol monosulfate (2)</v>
      </c>
      <c r="C3592" t="s">
        <v>1121</v>
      </c>
      <c r="D3592">
        <v>599</v>
      </c>
      <c r="E3592">
        <v>-0.26996628849800075</v>
      </c>
      <c r="F3592">
        <v>0.26537147036895081</v>
      </c>
      <c r="G3592">
        <v>0.30941516571162042</v>
      </c>
      <c r="H3592" t="b">
        <v>0</v>
      </c>
      <c r="I3592" t="b">
        <v>0</v>
      </c>
      <c r="J3592" t="b">
        <v>0</v>
      </c>
    </row>
    <row r="3593" spans="1:10" hidden="1" x14ac:dyDescent="0.2">
      <c r="A3593" t="s">
        <v>311</v>
      </c>
      <c r="B3593" t="str">
        <f>VLOOKUP(Table16[[#This Row],[Metabolite ID]],Table18[],2,FALSE)</f>
        <v>4-androsten-3beta,17beta-diol monosulfate (2)</v>
      </c>
      <c r="C3593" t="s">
        <v>1122</v>
      </c>
      <c r="D3593">
        <v>599</v>
      </c>
      <c r="E3593">
        <v>-0.21592770243235115</v>
      </c>
      <c r="F3593">
        <v>0.20432883256014955</v>
      </c>
      <c r="G3593">
        <v>0.2910452476176813</v>
      </c>
      <c r="H3593" t="b">
        <v>0</v>
      </c>
      <c r="I3593" t="b">
        <v>0</v>
      </c>
      <c r="J3593" t="b">
        <v>0</v>
      </c>
    </row>
    <row r="3594" spans="1:10" hidden="1" x14ac:dyDescent="0.2">
      <c r="A3594" t="s">
        <v>311</v>
      </c>
      <c r="B3594" t="str">
        <f>VLOOKUP(Table16[[#This Row],[Metabolite ID]],Table18[],2,FALSE)</f>
        <v>4-androsten-3beta,17beta-diol monosulfate (2)</v>
      </c>
      <c r="C3594" t="s">
        <v>1123</v>
      </c>
      <c r="D3594">
        <v>599</v>
      </c>
      <c r="E3594">
        <v>6.3249796239346956E-2</v>
      </c>
      <c r="F3594">
        <v>0.14316950807921286</v>
      </c>
      <c r="G3594">
        <v>0.65880651398880075</v>
      </c>
      <c r="H3594" t="b">
        <v>0</v>
      </c>
      <c r="I3594" t="b">
        <v>0</v>
      </c>
      <c r="J3594" t="b">
        <v>0</v>
      </c>
    </row>
    <row r="3595" spans="1:10" x14ac:dyDescent="0.2">
      <c r="A3595" t="s">
        <v>294</v>
      </c>
      <c r="B3595" t="str">
        <f>VLOOKUP(Table16[[#This Row],[Metabolite ID]],Table18[],2,FALSE)</f>
        <v>tryptophan betaine</v>
      </c>
      <c r="C3595" t="s">
        <v>1116</v>
      </c>
      <c r="D3595">
        <v>599</v>
      </c>
      <c r="E3595">
        <v>6.9322450714401851E-2</v>
      </c>
      <c r="F3595">
        <v>4.8086556385570439E-2</v>
      </c>
      <c r="G3595" s="6">
        <v>0.14941013557024121</v>
      </c>
      <c r="H3595" t="b">
        <v>0</v>
      </c>
      <c r="I3595" t="b">
        <v>0</v>
      </c>
      <c r="J3595" t="b">
        <v>0</v>
      </c>
    </row>
    <row r="3596" spans="1:10" hidden="1" x14ac:dyDescent="0.2">
      <c r="A3596" t="s">
        <v>294</v>
      </c>
      <c r="B3596" t="str">
        <f>VLOOKUP(Table16[[#This Row],[Metabolite ID]],Table18[],2,FALSE)</f>
        <v>tryptophan betaine</v>
      </c>
      <c r="C3596" t="s">
        <v>1117</v>
      </c>
      <c r="D3596">
        <v>599</v>
      </c>
      <c r="E3596">
        <v>6.9322450714401851E-2</v>
      </c>
      <c r="F3596">
        <v>4.8086556385570439E-2</v>
      </c>
      <c r="G3596">
        <v>0.14941013557024121</v>
      </c>
      <c r="H3596" t="b">
        <v>0</v>
      </c>
      <c r="I3596" t="b">
        <v>0</v>
      </c>
      <c r="J3596" t="b">
        <v>0</v>
      </c>
    </row>
    <row r="3597" spans="1:10" hidden="1" x14ac:dyDescent="0.2">
      <c r="A3597" t="s">
        <v>294</v>
      </c>
      <c r="B3597" t="str">
        <f>VLOOKUP(Table16[[#This Row],[Metabolite ID]],Table18[],2,FALSE)</f>
        <v>tryptophan betaine</v>
      </c>
      <c r="C3597" t="s">
        <v>1118</v>
      </c>
      <c r="D3597">
        <v>599</v>
      </c>
      <c r="E3597">
        <v>7.0381250096602788E-2</v>
      </c>
      <c r="F3597">
        <v>4.8500924505034862E-2</v>
      </c>
      <c r="G3597">
        <v>0.14674307000046993</v>
      </c>
      <c r="H3597" t="b">
        <v>0</v>
      </c>
      <c r="I3597" t="b">
        <v>0</v>
      </c>
      <c r="J3597" t="b">
        <v>0</v>
      </c>
    </row>
    <row r="3598" spans="1:10" hidden="1" x14ac:dyDescent="0.2">
      <c r="A3598" t="s">
        <v>294</v>
      </c>
      <c r="B3598" t="str">
        <f>VLOOKUP(Table16[[#This Row],[Metabolite ID]],Table18[],2,FALSE)</f>
        <v>tryptophan betaine</v>
      </c>
      <c r="C3598" t="s">
        <v>1119</v>
      </c>
      <c r="D3598">
        <v>599</v>
      </c>
      <c r="E3598">
        <v>6.708016877637131E-2</v>
      </c>
      <c r="F3598">
        <v>7.1790534538147821E-2</v>
      </c>
      <c r="G3598">
        <v>0.35010411021056692</v>
      </c>
      <c r="H3598" t="b">
        <v>0</v>
      </c>
      <c r="I3598" t="b">
        <v>0</v>
      </c>
      <c r="J3598" t="b">
        <v>0</v>
      </c>
    </row>
    <row r="3599" spans="1:10" hidden="1" x14ac:dyDescent="0.2">
      <c r="A3599" t="s">
        <v>294</v>
      </c>
      <c r="B3599" t="str">
        <f>VLOOKUP(Table16[[#This Row],[Metabolite ID]],Table18[],2,FALSE)</f>
        <v>tryptophan betaine</v>
      </c>
      <c r="C3599" t="s">
        <v>1120</v>
      </c>
      <c r="D3599">
        <v>599</v>
      </c>
      <c r="E3599">
        <v>6.8682443015883651E-2</v>
      </c>
      <c r="F3599">
        <v>8.3193069803288319E-2</v>
      </c>
      <c r="G3599">
        <v>0.40904300876005384</v>
      </c>
      <c r="H3599" t="b">
        <v>0</v>
      </c>
      <c r="I3599" t="b">
        <v>0</v>
      </c>
      <c r="J3599" t="b">
        <v>0</v>
      </c>
    </row>
    <row r="3600" spans="1:10" hidden="1" x14ac:dyDescent="0.2">
      <c r="A3600" t="s">
        <v>294</v>
      </c>
      <c r="B3600" t="str">
        <f>VLOOKUP(Table16[[#This Row],[Metabolite ID]],Table18[],2,FALSE)</f>
        <v>tryptophan betaine</v>
      </c>
      <c r="C3600" t="s">
        <v>1121</v>
      </c>
      <c r="D3600">
        <v>599</v>
      </c>
      <c r="E3600">
        <v>8.9644814027953323E-2</v>
      </c>
      <c r="F3600">
        <v>0.25579262136878056</v>
      </c>
      <c r="G3600">
        <v>0.72611770230944461</v>
      </c>
      <c r="H3600" t="b">
        <v>0</v>
      </c>
      <c r="I3600" t="b">
        <v>0</v>
      </c>
      <c r="J3600" t="b">
        <v>0</v>
      </c>
    </row>
    <row r="3601" spans="1:10" hidden="1" x14ac:dyDescent="0.2">
      <c r="A3601" t="s">
        <v>294</v>
      </c>
      <c r="B3601" t="str">
        <f>VLOOKUP(Table16[[#This Row],[Metabolite ID]],Table18[],2,FALSE)</f>
        <v>tryptophan betaine</v>
      </c>
      <c r="C3601" t="s">
        <v>1122</v>
      </c>
      <c r="D3601">
        <v>599</v>
      </c>
      <c r="E3601">
        <v>8.9644814027953323E-2</v>
      </c>
      <c r="F3601">
        <v>0.17126964352879115</v>
      </c>
      <c r="G3601">
        <v>0.60088055033164278</v>
      </c>
      <c r="H3601" t="b">
        <v>0</v>
      </c>
      <c r="I3601" t="b">
        <v>0</v>
      </c>
      <c r="J3601" t="b">
        <v>0</v>
      </c>
    </row>
    <row r="3602" spans="1:10" hidden="1" x14ac:dyDescent="0.2">
      <c r="A3602" t="s">
        <v>294</v>
      </c>
      <c r="B3602" t="str">
        <f>VLOOKUP(Table16[[#This Row],[Metabolite ID]],Table18[],2,FALSE)</f>
        <v>tryptophan betaine</v>
      </c>
      <c r="C3602" t="s">
        <v>1123</v>
      </c>
      <c r="D3602">
        <v>599</v>
      </c>
      <c r="E3602">
        <v>0.22298075029984049</v>
      </c>
      <c r="F3602">
        <v>0.13333478119424477</v>
      </c>
      <c r="G3602">
        <v>9.4981745070004883E-2</v>
      </c>
      <c r="H3602" t="b">
        <v>0</v>
      </c>
      <c r="I3602" t="b">
        <v>0</v>
      </c>
      <c r="J3602" t="b">
        <v>0</v>
      </c>
    </row>
    <row r="3603" spans="1:10" x14ac:dyDescent="0.2">
      <c r="A3603" t="s">
        <v>129</v>
      </c>
      <c r="B3603" t="str">
        <f>VLOOKUP(Table16[[#This Row],[Metabolite ID]],Table18[],2,FALSE)</f>
        <v>stearoyl sphingomyelin (d18:1/18:0)</v>
      </c>
      <c r="C3603" t="s">
        <v>1116</v>
      </c>
      <c r="D3603">
        <v>599</v>
      </c>
      <c r="E3603">
        <v>7.0315123858469511E-2</v>
      </c>
      <c r="F3603">
        <v>4.8878259910706934E-2</v>
      </c>
      <c r="G3603" s="6">
        <v>0.1502705033251307</v>
      </c>
      <c r="H3603" t="b">
        <v>0</v>
      </c>
      <c r="I3603" t="b">
        <v>0</v>
      </c>
      <c r="J3603" t="b">
        <v>0</v>
      </c>
    </row>
    <row r="3604" spans="1:10" hidden="1" x14ac:dyDescent="0.2">
      <c r="A3604" t="s">
        <v>129</v>
      </c>
      <c r="B3604" t="str">
        <f>VLOOKUP(Table16[[#This Row],[Metabolite ID]],Table18[],2,FALSE)</f>
        <v>stearoyl sphingomyelin (d18:1/18:0)</v>
      </c>
      <c r="C3604" t="s">
        <v>1117</v>
      </c>
      <c r="D3604">
        <v>599</v>
      </c>
      <c r="E3604">
        <v>7.0315123858469511E-2</v>
      </c>
      <c r="F3604">
        <v>4.7714397180215209E-2</v>
      </c>
      <c r="G3604">
        <v>0.14057132119798518</v>
      </c>
      <c r="H3604" t="b">
        <v>0</v>
      </c>
      <c r="I3604" t="b">
        <v>0</v>
      </c>
      <c r="J3604" t="b">
        <v>0</v>
      </c>
    </row>
    <row r="3605" spans="1:10" hidden="1" x14ac:dyDescent="0.2">
      <c r="A3605" t="s">
        <v>129</v>
      </c>
      <c r="B3605" t="str">
        <f>VLOOKUP(Table16[[#This Row],[Metabolite ID]],Table18[],2,FALSE)</f>
        <v>stearoyl sphingomyelin (d18:1/18:0)</v>
      </c>
      <c r="C3605" t="s">
        <v>1118</v>
      </c>
      <c r="D3605">
        <v>599</v>
      </c>
      <c r="E3605">
        <v>7.1882953633631549E-2</v>
      </c>
      <c r="F3605">
        <v>4.8184405955664152E-2</v>
      </c>
      <c r="G3605">
        <v>0.13574365568413704</v>
      </c>
      <c r="H3605" t="b">
        <v>0</v>
      </c>
      <c r="I3605" t="b">
        <v>0</v>
      </c>
      <c r="J3605" t="b">
        <v>0</v>
      </c>
    </row>
    <row r="3606" spans="1:10" hidden="1" x14ac:dyDescent="0.2">
      <c r="A3606" t="s">
        <v>129</v>
      </c>
      <c r="B3606" t="str">
        <f>VLOOKUP(Table16[[#This Row],[Metabolite ID]],Table18[],2,FALSE)</f>
        <v>stearoyl sphingomyelin (d18:1/18:0)</v>
      </c>
      <c r="C3606" t="s">
        <v>1119</v>
      </c>
      <c r="D3606">
        <v>599</v>
      </c>
      <c r="E3606">
        <v>3.532282608695652E-2</v>
      </c>
      <c r="F3606">
        <v>7.0724309232774618E-2</v>
      </c>
      <c r="G3606">
        <v>0.61746668639345503</v>
      </c>
      <c r="H3606" t="b">
        <v>0</v>
      </c>
      <c r="I3606" t="b">
        <v>0</v>
      </c>
      <c r="J3606" t="b">
        <v>0</v>
      </c>
    </row>
    <row r="3607" spans="1:10" hidden="1" x14ac:dyDescent="0.2">
      <c r="A3607" t="s">
        <v>129</v>
      </c>
      <c r="B3607" t="str">
        <f>VLOOKUP(Table16[[#This Row],[Metabolite ID]],Table18[],2,FALSE)</f>
        <v>stearoyl sphingomyelin (d18:1/18:0)</v>
      </c>
      <c r="C3607" t="s">
        <v>1120</v>
      </c>
      <c r="D3607">
        <v>599</v>
      </c>
      <c r="E3607">
        <v>4.3173797439068795E-2</v>
      </c>
      <c r="F3607">
        <v>7.6587066002751933E-2</v>
      </c>
      <c r="G3607">
        <v>0.57294349001458977</v>
      </c>
      <c r="H3607" t="b">
        <v>0</v>
      </c>
      <c r="I3607" t="b">
        <v>0</v>
      </c>
      <c r="J3607" t="b">
        <v>0</v>
      </c>
    </row>
    <row r="3608" spans="1:10" hidden="1" x14ac:dyDescent="0.2">
      <c r="A3608" t="s">
        <v>129</v>
      </c>
      <c r="B3608" t="str">
        <f>VLOOKUP(Table16[[#This Row],[Metabolite ID]],Table18[],2,FALSE)</f>
        <v>stearoyl sphingomyelin (d18:1/18:0)</v>
      </c>
      <c r="C3608" t="s">
        <v>1121</v>
      </c>
      <c r="D3608">
        <v>599</v>
      </c>
      <c r="E3608">
        <v>-0.15837106811038293</v>
      </c>
      <c r="F3608">
        <v>0.28496439211542479</v>
      </c>
      <c r="G3608">
        <v>0.57858457502944804</v>
      </c>
      <c r="H3608" t="b">
        <v>0</v>
      </c>
      <c r="I3608" t="b">
        <v>0</v>
      </c>
      <c r="J3608" t="b">
        <v>0</v>
      </c>
    </row>
    <row r="3609" spans="1:10" hidden="1" x14ac:dyDescent="0.2">
      <c r="A3609" t="s">
        <v>129</v>
      </c>
      <c r="B3609" t="str">
        <f>VLOOKUP(Table16[[#This Row],[Metabolite ID]],Table18[],2,FALSE)</f>
        <v>stearoyl sphingomyelin (d18:1/18:0)</v>
      </c>
      <c r="C3609" t="s">
        <v>1122</v>
      </c>
      <c r="D3609">
        <v>599</v>
      </c>
      <c r="E3609">
        <v>9.3595345577537792E-2</v>
      </c>
      <c r="F3609">
        <v>0.19532940210963509</v>
      </c>
      <c r="G3609">
        <v>0.63199521089493382</v>
      </c>
      <c r="H3609" t="b">
        <v>0</v>
      </c>
      <c r="I3609" t="b">
        <v>0</v>
      </c>
      <c r="J3609" t="b">
        <v>0</v>
      </c>
    </row>
    <row r="3610" spans="1:10" hidden="1" x14ac:dyDescent="0.2">
      <c r="A3610" t="s">
        <v>129</v>
      </c>
      <c r="B3610" t="str">
        <f>VLOOKUP(Table16[[#This Row],[Metabolite ID]],Table18[],2,FALSE)</f>
        <v>stearoyl sphingomyelin (d18:1/18:0)</v>
      </c>
      <c r="C3610" t="s">
        <v>1123</v>
      </c>
      <c r="D3610">
        <v>599</v>
      </c>
      <c r="E3610">
        <v>4.8139501679226098E-3</v>
      </c>
      <c r="F3610">
        <v>0.1354943359253426</v>
      </c>
      <c r="G3610">
        <v>0.971669963599888</v>
      </c>
      <c r="H3610" t="b">
        <v>0</v>
      </c>
      <c r="I3610" t="b">
        <v>0</v>
      </c>
      <c r="J3610" t="b">
        <v>0</v>
      </c>
    </row>
    <row r="3611" spans="1:10" x14ac:dyDescent="0.2">
      <c r="A3611" t="s">
        <v>67</v>
      </c>
      <c r="B3611" t="str">
        <f>VLOOKUP(Table16[[#This Row],[Metabolite ID]],Table18[],2,FALSE)</f>
        <v>phosphoethanolamine</v>
      </c>
      <c r="C3611" t="s">
        <v>1116</v>
      </c>
      <c r="D3611">
        <v>599</v>
      </c>
      <c r="E3611">
        <v>6.8618804851912005E-2</v>
      </c>
      <c r="F3611">
        <v>4.7716789946288342E-2</v>
      </c>
      <c r="G3611" s="6">
        <v>0.15042179986979207</v>
      </c>
      <c r="H3611" t="b">
        <v>0</v>
      </c>
      <c r="I3611" t="b">
        <v>0</v>
      </c>
      <c r="J3611" t="b">
        <v>0</v>
      </c>
    </row>
    <row r="3612" spans="1:10" hidden="1" x14ac:dyDescent="0.2">
      <c r="A3612" t="s">
        <v>67</v>
      </c>
      <c r="B3612" t="str">
        <f>VLOOKUP(Table16[[#This Row],[Metabolite ID]],Table18[],2,FALSE)</f>
        <v>phosphoethanolamine</v>
      </c>
      <c r="C3612" t="s">
        <v>1117</v>
      </c>
      <c r="D3612">
        <v>599</v>
      </c>
      <c r="E3612">
        <v>6.8618804851912005E-2</v>
      </c>
      <c r="F3612">
        <v>4.7711387602295839E-2</v>
      </c>
      <c r="G3612">
        <v>0.15037560776643147</v>
      </c>
      <c r="H3612" t="b">
        <v>0</v>
      </c>
      <c r="I3612" t="b">
        <v>0</v>
      </c>
      <c r="J3612" t="b">
        <v>0</v>
      </c>
    </row>
    <row r="3613" spans="1:10" hidden="1" x14ac:dyDescent="0.2">
      <c r="A3613" t="s">
        <v>67</v>
      </c>
      <c r="B3613" t="str">
        <f>VLOOKUP(Table16[[#This Row],[Metabolite ID]],Table18[],2,FALSE)</f>
        <v>phosphoethanolamine</v>
      </c>
      <c r="C3613" t="s">
        <v>1118</v>
      </c>
      <c r="D3613">
        <v>599</v>
      </c>
      <c r="E3613">
        <v>7.0236787577380819E-2</v>
      </c>
      <c r="F3613">
        <v>4.8154007966002881E-2</v>
      </c>
      <c r="G3613">
        <v>0.14467894212229393</v>
      </c>
      <c r="H3613" t="b">
        <v>0</v>
      </c>
      <c r="I3613" t="b">
        <v>0</v>
      </c>
      <c r="J3613" t="b">
        <v>0</v>
      </c>
    </row>
    <row r="3614" spans="1:10" hidden="1" x14ac:dyDescent="0.2">
      <c r="A3614" t="s">
        <v>67</v>
      </c>
      <c r="B3614" t="str">
        <f>VLOOKUP(Table16[[#This Row],[Metabolite ID]],Table18[],2,FALSE)</f>
        <v>phosphoethanolamine</v>
      </c>
      <c r="C3614" t="s">
        <v>1119</v>
      </c>
      <c r="D3614">
        <v>599</v>
      </c>
      <c r="E3614">
        <v>9.291641791044776E-2</v>
      </c>
      <c r="F3614">
        <v>6.8779413713572185E-2</v>
      </c>
      <c r="G3614">
        <v>0.17671671807811012</v>
      </c>
      <c r="H3614" t="b">
        <v>0</v>
      </c>
      <c r="I3614" t="b">
        <v>0</v>
      </c>
      <c r="J3614" t="b">
        <v>0</v>
      </c>
    </row>
    <row r="3615" spans="1:10" hidden="1" x14ac:dyDescent="0.2">
      <c r="A3615" t="s">
        <v>67</v>
      </c>
      <c r="B3615" t="str">
        <f>VLOOKUP(Table16[[#This Row],[Metabolite ID]],Table18[],2,FALSE)</f>
        <v>phosphoethanolamine</v>
      </c>
      <c r="C3615" t="s">
        <v>1120</v>
      </c>
      <c r="D3615">
        <v>599</v>
      </c>
      <c r="E3615">
        <v>7.3040012276208072E-2</v>
      </c>
      <c r="F3615">
        <v>7.9538568302812765E-2</v>
      </c>
      <c r="G3615">
        <v>0.35846350525620274</v>
      </c>
      <c r="H3615" t="b">
        <v>0</v>
      </c>
      <c r="I3615" t="b">
        <v>0</v>
      </c>
      <c r="J3615" t="b">
        <v>0</v>
      </c>
    </row>
    <row r="3616" spans="1:10" hidden="1" x14ac:dyDescent="0.2">
      <c r="A3616" t="s">
        <v>67</v>
      </c>
      <c r="B3616" t="str">
        <f>VLOOKUP(Table16[[#This Row],[Metabolite ID]],Table18[],2,FALSE)</f>
        <v>phosphoethanolamine</v>
      </c>
      <c r="C3616" t="s">
        <v>1121</v>
      </c>
      <c r="D3616">
        <v>599</v>
      </c>
      <c r="E3616">
        <v>4.67128620361974E-2</v>
      </c>
      <c r="F3616">
        <v>0.27116874802270446</v>
      </c>
      <c r="G3616">
        <v>0.86328754634113758</v>
      </c>
      <c r="H3616" t="b">
        <v>0</v>
      </c>
      <c r="I3616" t="b">
        <v>0</v>
      </c>
      <c r="J3616" t="b">
        <v>0</v>
      </c>
    </row>
    <row r="3617" spans="1:10" hidden="1" x14ac:dyDescent="0.2">
      <c r="A3617" t="s">
        <v>67</v>
      </c>
      <c r="B3617" t="str">
        <f>VLOOKUP(Table16[[#This Row],[Metabolite ID]],Table18[],2,FALSE)</f>
        <v>phosphoethanolamine</v>
      </c>
      <c r="C3617" t="s">
        <v>1122</v>
      </c>
      <c r="D3617">
        <v>599</v>
      </c>
      <c r="E3617">
        <v>8.6919926373845158E-2</v>
      </c>
      <c r="F3617">
        <v>0.16455178300327944</v>
      </c>
      <c r="G3617">
        <v>0.59754099259378968</v>
      </c>
      <c r="H3617" t="b">
        <v>0</v>
      </c>
      <c r="I3617" t="b">
        <v>0</v>
      </c>
      <c r="J3617" t="b">
        <v>0</v>
      </c>
    </row>
    <row r="3618" spans="1:10" hidden="1" x14ac:dyDescent="0.2">
      <c r="A3618" t="s">
        <v>67</v>
      </c>
      <c r="B3618" t="str">
        <f>VLOOKUP(Table16[[#This Row],[Metabolite ID]],Table18[],2,FALSE)</f>
        <v>phosphoethanolamine</v>
      </c>
      <c r="C3618" t="s">
        <v>1123</v>
      </c>
      <c r="D3618">
        <v>599</v>
      </c>
      <c r="E3618">
        <v>2.3639239311894183E-2</v>
      </c>
      <c r="F3618">
        <v>0.13230838949267407</v>
      </c>
      <c r="G3618">
        <v>0.85825922503500052</v>
      </c>
      <c r="H3618" t="b">
        <v>0</v>
      </c>
      <c r="I3618" t="b">
        <v>0</v>
      </c>
      <c r="J3618" t="b">
        <v>0</v>
      </c>
    </row>
    <row r="3619" spans="1:10" x14ac:dyDescent="0.2">
      <c r="A3619" t="s">
        <v>766</v>
      </c>
      <c r="B3619" t="str">
        <f>VLOOKUP(Table16[[#This Row],[Metabolite ID]],Table18[],2,FALSE)</f>
        <v>Phospholipids in IDL</v>
      </c>
      <c r="C3619" t="s">
        <v>1116</v>
      </c>
      <c r="D3619">
        <v>599</v>
      </c>
      <c r="E3619">
        <v>4.8199767149146894E-2</v>
      </c>
      <c r="F3619">
        <v>3.3566909990298995E-2</v>
      </c>
      <c r="G3619" s="6">
        <v>0.15102197191552091</v>
      </c>
      <c r="H3619" t="b">
        <v>0</v>
      </c>
      <c r="I3619" t="b">
        <v>0</v>
      </c>
      <c r="J3619" t="b">
        <v>0</v>
      </c>
    </row>
    <row r="3620" spans="1:10" hidden="1" x14ac:dyDescent="0.2">
      <c r="A3620" t="s">
        <v>766</v>
      </c>
      <c r="B3620" t="str">
        <f>VLOOKUP(Table16[[#This Row],[Metabolite ID]],Table18[],2,FALSE)</f>
        <v>Phospholipids in IDL</v>
      </c>
      <c r="C3620" t="s">
        <v>1117</v>
      </c>
      <c r="D3620">
        <v>599</v>
      </c>
      <c r="E3620">
        <v>4.8199767149146894E-2</v>
      </c>
      <c r="F3620">
        <v>2.1656915301384482E-2</v>
      </c>
      <c r="G3620">
        <v>2.6040563793110896E-2</v>
      </c>
      <c r="H3620" t="b">
        <v>0</v>
      </c>
      <c r="I3620" t="b">
        <v>0</v>
      </c>
      <c r="J3620" t="b">
        <v>0</v>
      </c>
    </row>
    <row r="3621" spans="1:10" hidden="1" x14ac:dyDescent="0.2">
      <c r="A3621" t="s">
        <v>766</v>
      </c>
      <c r="B3621" t="str">
        <f>VLOOKUP(Table16[[#This Row],[Metabolite ID]],Table18[],2,FALSE)</f>
        <v>Phospholipids in IDL</v>
      </c>
      <c r="C3621" t="s">
        <v>1118</v>
      </c>
      <c r="D3621">
        <v>599</v>
      </c>
      <c r="E3621">
        <v>4.8838175809915202E-2</v>
      </c>
      <c r="F3621">
        <v>2.2192802588927932E-2</v>
      </c>
      <c r="G3621">
        <v>2.7762136543208821E-2</v>
      </c>
      <c r="H3621" t="b">
        <v>0</v>
      </c>
      <c r="I3621" t="b">
        <v>0</v>
      </c>
      <c r="J3621" t="b">
        <v>0</v>
      </c>
    </row>
    <row r="3622" spans="1:10" hidden="1" x14ac:dyDescent="0.2">
      <c r="A3622" t="s">
        <v>766</v>
      </c>
      <c r="B3622" t="str">
        <f>VLOOKUP(Table16[[#This Row],[Metabolite ID]],Table18[],2,FALSE)</f>
        <v>Phospholipids in IDL</v>
      </c>
      <c r="C3622" t="s">
        <v>1119</v>
      </c>
      <c r="D3622">
        <v>599</v>
      </c>
      <c r="E3622">
        <v>7.0843670886075946E-2</v>
      </c>
      <c r="F3622">
        <v>3.4070529416676411E-2</v>
      </c>
      <c r="G3622">
        <v>3.7587576939107165E-2</v>
      </c>
      <c r="H3622" t="b">
        <v>0</v>
      </c>
      <c r="I3622" t="b">
        <v>0</v>
      </c>
      <c r="J3622" t="b">
        <v>0</v>
      </c>
    </row>
    <row r="3623" spans="1:10" hidden="1" x14ac:dyDescent="0.2">
      <c r="A3623" t="s">
        <v>766</v>
      </c>
      <c r="B3623" t="str">
        <f>VLOOKUP(Table16[[#This Row],[Metabolite ID]],Table18[],2,FALSE)</f>
        <v>Phospholipids in IDL</v>
      </c>
      <c r="C3623" t="s">
        <v>1120</v>
      </c>
      <c r="D3623">
        <v>599</v>
      </c>
      <c r="E3623">
        <v>6.3570640861449049E-2</v>
      </c>
      <c r="F3623">
        <v>3.8213039611258021E-2</v>
      </c>
      <c r="G3623">
        <v>9.6195384422557609E-2</v>
      </c>
      <c r="H3623" t="b">
        <v>0</v>
      </c>
      <c r="I3623" t="b">
        <v>0</v>
      </c>
      <c r="J3623" t="b">
        <v>0</v>
      </c>
    </row>
    <row r="3624" spans="1:10" hidden="1" x14ac:dyDescent="0.2">
      <c r="A3624" t="s">
        <v>766</v>
      </c>
      <c r="B3624" t="str">
        <f>VLOOKUP(Table16[[#This Row],[Metabolite ID]],Table18[],2,FALSE)</f>
        <v>Phospholipids in IDL</v>
      </c>
      <c r="C3624" t="s">
        <v>1121</v>
      </c>
      <c r="D3624">
        <v>599</v>
      </c>
      <c r="E3624">
        <v>-0.10041159574752623</v>
      </c>
      <c r="F3624">
        <v>0.13362201094245113</v>
      </c>
      <c r="G3624">
        <v>0.45267149656213623</v>
      </c>
      <c r="H3624" t="b">
        <v>0</v>
      </c>
      <c r="I3624" t="b">
        <v>0</v>
      </c>
      <c r="J3624" t="b">
        <v>0</v>
      </c>
    </row>
    <row r="3625" spans="1:10" hidden="1" x14ac:dyDescent="0.2">
      <c r="A3625" t="s">
        <v>766</v>
      </c>
      <c r="B3625" t="str">
        <f>VLOOKUP(Table16[[#This Row],[Metabolite ID]],Table18[],2,FALSE)</f>
        <v>Phospholipids in IDL</v>
      </c>
      <c r="C3625" t="s">
        <v>1122</v>
      </c>
      <c r="D3625">
        <v>599</v>
      </c>
      <c r="E3625">
        <v>9.8959899085689251E-2</v>
      </c>
      <c r="F3625">
        <v>7.88995183918203E-2</v>
      </c>
      <c r="G3625">
        <v>0.21024036867218268</v>
      </c>
      <c r="H3625" t="b">
        <v>0</v>
      </c>
      <c r="I3625" t="b">
        <v>0</v>
      </c>
      <c r="J3625" t="b">
        <v>0</v>
      </c>
    </row>
    <row r="3626" spans="1:10" hidden="1" x14ac:dyDescent="0.2">
      <c r="A3626" t="s">
        <v>766</v>
      </c>
      <c r="B3626" t="str">
        <f>VLOOKUP(Table16[[#This Row],[Metabolite ID]],Table18[],2,FALSE)</f>
        <v>Phospholipids in IDL</v>
      </c>
      <c r="C3626" t="s">
        <v>1123</v>
      </c>
      <c r="D3626">
        <v>599</v>
      </c>
      <c r="E3626">
        <v>-0.10295553504139682</v>
      </c>
      <c r="F3626">
        <v>9.2852580717399477E-2</v>
      </c>
      <c r="G3626">
        <v>0.26796018506613173</v>
      </c>
      <c r="H3626" t="b">
        <v>0</v>
      </c>
      <c r="I3626" t="b">
        <v>0</v>
      </c>
      <c r="J3626" t="b">
        <v>0</v>
      </c>
    </row>
    <row r="3627" spans="1:10" x14ac:dyDescent="0.2">
      <c r="A3627" t="s">
        <v>529</v>
      </c>
      <c r="B3627" t="str">
        <f>VLOOKUP(Table16[[#This Row],[Metabolite ID]],Table18[],2,FALSE)</f>
        <v>X - 17367</v>
      </c>
      <c r="C3627" t="s">
        <v>1116</v>
      </c>
      <c r="D3627">
        <v>597</v>
      </c>
      <c r="E3627">
        <v>-8.0822642729995134E-2</v>
      </c>
      <c r="F3627">
        <v>5.6344830796553044E-2</v>
      </c>
      <c r="G3627" s="6">
        <v>0.15144996069696778</v>
      </c>
      <c r="H3627" t="b">
        <v>0</v>
      </c>
      <c r="I3627" t="b">
        <v>0</v>
      </c>
      <c r="J3627" t="b">
        <v>0</v>
      </c>
    </row>
    <row r="3628" spans="1:10" hidden="1" x14ac:dyDescent="0.2">
      <c r="A3628" t="s">
        <v>529</v>
      </c>
      <c r="B3628" t="str">
        <f>VLOOKUP(Table16[[#This Row],[Metabolite ID]],Table18[],2,FALSE)</f>
        <v>X - 17367</v>
      </c>
      <c r="C3628" t="s">
        <v>1117</v>
      </c>
      <c r="D3628">
        <v>597</v>
      </c>
      <c r="E3628">
        <v>-8.0822642729995134E-2</v>
      </c>
      <c r="F3628">
        <v>5.4317654921960501E-2</v>
      </c>
      <c r="G3628">
        <v>0.13676073917502421</v>
      </c>
      <c r="H3628" t="b">
        <v>0</v>
      </c>
      <c r="I3628" t="b">
        <v>0</v>
      </c>
      <c r="J3628" t="b">
        <v>0</v>
      </c>
    </row>
    <row r="3629" spans="1:10" hidden="1" x14ac:dyDescent="0.2">
      <c r="A3629" t="s">
        <v>529</v>
      </c>
      <c r="B3629" t="str">
        <f>VLOOKUP(Table16[[#This Row],[Metabolite ID]],Table18[],2,FALSE)</f>
        <v>X - 17367</v>
      </c>
      <c r="C3629" t="s">
        <v>1118</v>
      </c>
      <c r="D3629">
        <v>597</v>
      </c>
      <c r="E3629">
        <v>-8.0632957318405307E-2</v>
      </c>
      <c r="F3629">
        <v>5.487175206630323E-2</v>
      </c>
      <c r="G3629">
        <v>0.14170256805369355</v>
      </c>
      <c r="H3629" t="b">
        <v>0</v>
      </c>
      <c r="I3629" t="b">
        <v>0</v>
      </c>
      <c r="J3629" t="b">
        <v>0</v>
      </c>
    </row>
    <row r="3630" spans="1:10" hidden="1" x14ac:dyDescent="0.2">
      <c r="A3630" t="s">
        <v>529</v>
      </c>
      <c r="B3630" t="str">
        <f>VLOOKUP(Table16[[#This Row],[Metabolite ID]],Table18[],2,FALSE)</f>
        <v>X - 17367</v>
      </c>
      <c r="C3630" t="s">
        <v>1119</v>
      </c>
      <c r="D3630">
        <v>597</v>
      </c>
      <c r="E3630">
        <v>-5.4163870967741938E-2</v>
      </c>
      <c r="F3630">
        <v>8.063439704748028E-2</v>
      </c>
      <c r="G3630">
        <v>0.50176091007672019</v>
      </c>
      <c r="H3630" t="b">
        <v>0</v>
      </c>
      <c r="I3630" t="b">
        <v>0</v>
      </c>
      <c r="J3630" t="b">
        <v>0</v>
      </c>
    </row>
    <row r="3631" spans="1:10" hidden="1" x14ac:dyDescent="0.2">
      <c r="A3631" t="s">
        <v>529</v>
      </c>
      <c r="B3631" t="str">
        <f>VLOOKUP(Table16[[#This Row],[Metabolite ID]],Table18[],2,FALSE)</f>
        <v>X - 17367</v>
      </c>
      <c r="C3631" t="s">
        <v>1120</v>
      </c>
      <c r="D3631">
        <v>597</v>
      </c>
      <c r="E3631">
        <v>-0.11385171915526082</v>
      </c>
      <c r="F3631">
        <v>9.0977544854024484E-2</v>
      </c>
      <c r="G3631">
        <v>0.2107788794350699</v>
      </c>
      <c r="H3631" t="b">
        <v>0</v>
      </c>
      <c r="I3631" t="b">
        <v>0</v>
      </c>
      <c r="J3631" t="b">
        <v>0</v>
      </c>
    </row>
    <row r="3632" spans="1:10" hidden="1" x14ac:dyDescent="0.2">
      <c r="A3632" t="s">
        <v>529</v>
      </c>
      <c r="B3632" t="str">
        <f>VLOOKUP(Table16[[#This Row],[Metabolite ID]],Table18[],2,FALSE)</f>
        <v>X - 17367</v>
      </c>
      <c r="C3632" t="s">
        <v>1121</v>
      </c>
      <c r="D3632">
        <v>597</v>
      </c>
      <c r="E3632">
        <v>-9.6339730825726555E-2</v>
      </c>
      <c r="F3632">
        <v>0.31829268357207019</v>
      </c>
      <c r="G3632">
        <v>0.76224197796342097</v>
      </c>
      <c r="H3632" t="b">
        <v>0</v>
      </c>
      <c r="I3632" t="b">
        <v>0</v>
      </c>
      <c r="J3632" t="b">
        <v>0</v>
      </c>
    </row>
    <row r="3633" spans="1:10" hidden="1" x14ac:dyDescent="0.2">
      <c r="A3633" t="s">
        <v>529</v>
      </c>
      <c r="B3633" t="str">
        <f>VLOOKUP(Table16[[#This Row],[Metabolite ID]],Table18[],2,FALSE)</f>
        <v>X - 17367</v>
      </c>
      <c r="C3633" t="s">
        <v>1122</v>
      </c>
      <c r="D3633">
        <v>597</v>
      </c>
      <c r="E3633">
        <v>-0.18962515184015505</v>
      </c>
      <c r="F3633">
        <v>0.20301145110736901</v>
      </c>
      <c r="G3633">
        <v>0.35065050792216979</v>
      </c>
      <c r="H3633" t="b">
        <v>0</v>
      </c>
      <c r="I3633" t="b">
        <v>0</v>
      </c>
      <c r="J3633" t="b">
        <v>0</v>
      </c>
    </row>
    <row r="3634" spans="1:10" hidden="1" x14ac:dyDescent="0.2">
      <c r="A3634" t="s">
        <v>529</v>
      </c>
      <c r="B3634" t="str">
        <f>VLOOKUP(Table16[[#This Row],[Metabolite ID]],Table18[],2,FALSE)</f>
        <v>X - 17367</v>
      </c>
      <c r="C3634" t="s">
        <v>1123</v>
      </c>
      <c r="D3634">
        <v>597</v>
      </c>
      <c r="E3634">
        <v>-0.25806618569461914</v>
      </c>
      <c r="F3634">
        <v>0.15827283025918115</v>
      </c>
      <c r="G3634">
        <v>0.10352194702851311</v>
      </c>
      <c r="H3634" t="b">
        <v>0</v>
      </c>
      <c r="I3634" t="b">
        <v>0</v>
      </c>
      <c r="J3634" t="b">
        <v>0</v>
      </c>
    </row>
    <row r="3635" spans="1:10" x14ac:dyDescent="0.2">
      <c r="A3635" t="s">
        <v>221</v>
      </c>
      <c r="B3635" t="str">
        <f>VLOOKUP(Table16[[#This Row],[Metabolite ID]],Table18[],2,FALSE)</f>
        <v>N-acetylhistidine</v>
      </c>
      <c r="C3635" t="s">
        <v>1116</v>
      </c>
      <c r="D3635">
        <v>599</v>
      </c>
      <c r="E3635">
        <v>-7.2396145493321629E-2</v>
      </c>
      <c r="F3635">
        <v>5.0796059968311387E-2</v>
      </c>
      <c r="G3635" s="6">
        <v>0.1540902893338581</v>
      </c>
      <c r="H3635" t="b">
        <v>0</v>
      </c>
      <c r="I3635" t="b">
        <v>0</v>
      </c>
      <c r="J3635" t="b">
        <v>0</v>
      </c>
    </row>
    <row r="3636" spans="1:10" hidden="1" x14ac:dyDescent="0.2">
      <c r="A3636" t="s">
        <v>221</v>
      </c>
      <c r="B3636" t="str">
        <f>VLOOKUP(Table16[[#This Row],[Metabolite ID]],Table18[],2,FALSE)</f>
        <v>N-acetylhistidine</v>
      </c>
      <c r="C3636" t="s">
        <v>1117</v>
      </c>
      <c r="D3636">
        <v>599</v>
      </c>
      <c r="E3636">
        <v>-7.2396145493321629E-2</v>
      </c>
      <c r="F3636">
        <v>4.9375467946226159E-2</v>
      </c>
      <c r="G3636">
        <v>0.14258369053436895</v>
      </c>
      <c r="H3636" t="b">
        <v>0</v>
      </c>
      <c r="I3636" t="b">
        <v>0</v>
      </c>
      <c r="J3636" t="b">
        <v>0</v>
      </c>
    </row>
    <row r="3637" spans="1:10" hidden="1" x14ac:dyDescent="0.2">
      <c r="A3637" t="s">
        <v>221</v>
      </c>
      <c r="B3637" t="str">
        <f>VLOOKUP(Table16[[#This Row],[Metabolite ID]],Table18[],2,FALSE)</f>
        <v>N-acetylhistidine</v>
      </c>
      <c r="C3637" t="s">
        <v>1118</v>
      </c>
      <c r="D3637">
        <v>599</v>
      </c>
      <c r="E3637">
        <v>-7.22015725682561E-2</v>
      </c>
      <c r="F3637">
        <v>4.9857830526047031E-2</v>
      </c>
      <c r="G3637">
        <v>0.14757535531013213</v>
      </c>
      <c r="H3637" t="b">
        <v>0</v>
      </c>
      <c r="I3637" t="b">
        <v>0</v>
      </c>
      <c r="J3637" t="b">
        <v>0</v>
      </c>
    </row>
    <row r="3638" spans="1:10" hidden="1" x14ac:dyDescent="0.2">
      <c r="A3638" t="s">
        <v>221</v>
      </c>
      <c r="B3638" t="str">
        <f>VLOOKUP(Table16[[#This Row],[Metabolite ID]],Table18[],2,FALSE)</f>
        <v>N-acetylhistidine</v>
      </c>
      <c r="C3638" t="s">
        <v>1119</v>
      </c>
      <c r="D3638">
        <v>599</v>
      </c>
      <c r="E3638">
        <v>-2.4138120805369128E-2</v>
      </c>
      <c r="F3638">
        <v>7.4607518409747609E-2</v>
      </c>
      <c r="G3638">
        <v>0.7462903354151621</v>
      </c>
      <c r="H3638" t="b">
        <v>0</v>
      </c>
      <c r="I3638" t="b">
        <v>0</v>
      </c>
      <c r="J3638" t="b">
        <v>0</v>
      </c>
    </row>
    <row r="3639" spans="1:10" hidden="1" x14ac:dyDescent="0.2">
      <c r="A3639" t="s">
        <v>221</v>
      </c>
      <c r="B3639" t="str">
        <f>VLOOKUP(Table16[[#This Row],[Metabolite ID]],Table18[],2,FALSE)</f>
        <v>N-acetylhistidine</v>
      </c>
      <c r="C3639" t="s">
        <v>1120</v>
      </c>
      <c r="D3639">
        <v>599</v>
      </c>
      <c r="E3639">
        <v>-0.15918315077232448</v>
      </c>
      <c r="F3639">
        <v>8.1480968858833797E-2</v>
      </c>
      <c r="G3639">
        <v>5.0745737277640979E-2</v>
      </c>
      <c r="H3639" t="b">
        <v>0</v>
      </c>
      <c r="I3639" t="b">
        <v>0</v>
      </c>
      <c r="J3639" t="b">
        <v>0</v>
      </c>
    </row>
    <row r="3640" spans="1:10" hidden="1" x14ac:dyDescent="0.2">
      <c r="A3640" t="s">
        <v>221</v>
      </c>
      <c r="B3640" t="str">
        <f>VLOOKUP(Table16[[#This Row],[Metabolite ID]],Table18[],2,FALSE)</f>
        <v>N-acetylhistidine</v>
      </c>
      <c r="C3640" t="s">
        <v>1121</v>
      </c>
      <c r="D3640">
        <v>599</v>
      </c>
      <c r="E3640">
        <v>0.22364693560151938</v>
      </c>
      <c r="F3640">
        <v>0.31280452739547088</v>
      </c>
      <c r="G3640">
        <v>0.47490446790718588</v>
      </c>
      <c r="H3640" t="b">
        <v>0</v>
      </c>
      <c r="I3640" t="b">
        <v>0</v>
      </c>
      <c r="J3640" t="b">
        <v>0</v>
      </c>
    </row>
    <row r="3641" spans="1:10" hidden="1" x14ac:dyDescent="0.2">
      <c r="A3641" t="s">
        <v>221</v>
      </c>
      <c r="B3641" t="str">
        <f>VLOOKUP(Table16[[#This Row],[Metabolite ID]],Table18[],2,FALSE)</f>
        <v>N-acetylhistidine</v>
      </c>
      <c r="C3641" t="s">
        <v>1122</v>
      </c>
      <c r="D3641">
        <v>599</v>
      </c>
      <c r="E3641">
        <v>-0.42794047571615756</v>
      </c>
      <c r="F3641">
        <v>0.19036340885866904</v>
      </c>
      <c r="G3641">
        <v>2.4938515124031585E-2</v>
      </c>
      <c r="H3641" t="b">
        <v>0</v>
      </c>
      <c r="I3641" t="b">
        <v>0</v>
      </c>
      <c r="J3641" t="b">
        <v>0</v>
      </c>
    </row>
    <row r="3642" spans="1:10" hidden="1" x14ac:dyDescent="0.2">
      <c r="A3642" t="s">
        <v>221</v>
      </c>
      <c r="B3642" t="str">
        <f>VLOOKUP(Table16[[#This Row],[Metabolite ID]],Table18[],2,FALSE)</f>
        <v>N-acetylhistidine</v>
      </c>
      <c r="C3642" t="s">
        <v>1123</v>
      </c>
      <c r="D3642">
        <v>599</v>
      </c>
      <c r="E3642">
        <v>-0.30185092309292932</v>
      </c>
      <c r="F3642">
        <v>0.1404568657586292</v>
      </c>
      <c r="G3642">
        <v>3.2030608708989293E-2</v>
      </c>
      <c r="H3642" t="b">
        <v>0</v>
      </c>
      <c r="I3642" t="b">
        <v>0</v>
      </c>
      <c r="J3642" t="b">
        <v>0</v>
      </c>
    </row>
    <row r="3643" spans="1:10" x14ac:dyDescent="0.2">
      <c r="A3643" t="s">
        <v>288</v>
      </c>
      <c r="B3643" t="str">
        <f>VLOOKUP(Table16[[#This Row],[Metabolite ID]],Table18[],2,FALSE)</f>
        <v>dimethylarginine (SDMA + ADMA)</v>
      </c>
      <c r="C3643" t="s">
        <v>1116</v>
      </c>
      <c r="D3643">
        <v>599</v>
      </c>
      <c r="E3643">
        <v>-6.8812977662287805E-2</v>
      </c>
      <c r="F3643">
        <v>4.8460871724984964E-2</v>
      </c>
      <c r="G3643" s="6">
        <v>0.15561645330244511</v>
      </c>
      <c r="H3643" t="b">
        <v>0</v>
      </c>
      <c r="I3643" t="b">
        <v>0</v>
      </c>
      <c r="J3643" t="b">
        <v>0</v>
      </c>
    </row>
    <row r="3644" spans="1:10" hidden="1" x14ac:dyDescent="0.2">
      <c r="A3644" t="s">
        <v>288</v>
      </c>
      <c r="B3644" t="str">
        <f>VLOOKUP(Table16[[#This Row],[Metabolite ID]],Table18[],2,FALSE)</f>
        <v>dimethylarginine (SDMA + ADMA)</v>
      </c>
      <c r="C3644" t="s">
        <v>1117</v>
      </c>
      <c r="D3644">
        <v>599</v>
      </c>
      <c r="E3644">
        <v>-6.8812977662287805E-2</v>
      </c>
      <c r="F3644">
        <v>4.7741344740760451E-2</v>
      </c>
      <c r="G3644">
        <v>0.14947997044927006</v>
      </c>
      <c r="H3644" t="b">
        <v>0</v>
      </c>
      <c r="I3644" t="b">
        <v>0</v>
      </c>
      <c r="J3644" t="b">
        <v>0</v>
      </c>
    </row>
    <row r="3645" spans="1:10" hidden="1" x14ac:dyDescent="0.2">
      <c r="A3645" t="s">
        <v>288</v>
      </c>
      <c r="B3645" t="str">
        <f>VLOOKUP(Table16[[#This Row],[Metabolite ID]],Table18[],2,FALSE)</f>
        <v>dimethylarginine (SDMA + ADMA)</v>
      </c>
      <c r="C3645" t="s">
        <v>1118</v>
      </c>
      <c r="D3645">
        <v>599</v>
      </c>
      <c r="E3645">
        <v>-6.8596584772274913E-2</v>
      </c>
      <c r="F3645">
        <v>4.8206648790198169E-2</v>
      </c>
      <c r="G3645">
        <v>0.15474503407254453</v>
      </c>
      <c r="H3645" t="b">
        <v>0</v>
      </c>
      <c r="I3645" t="b">
        <v>0</v>
      </c>
      <c r="J3645" t="b">
        <v>0</v>
      </c>
    </row>
    <row r="3646" spans="1:10" hidden="1" x14ac:dyDescent="0.2">
      <c r="A3646" t="s">
        <v>288</v>
      </c>
      <c r="B3646" t="str">
        <f>VLOOKUP(Table16[[#This Row],[Metabolite ID]],Table18[],2,FALSE)</f>
        <v>dimethylarginine (SDMA + ADMA)</v>
      </c>
      <c r="C3646" t="s">
        <v>1119</v>
      </c>
      <c r="D3646">
        <v>599</v>
      </c>
      <c r="E3646">
        <v>-0.11779056603773586</v>
      </c>
      <c r="F3646">
        <v>7.1723236940553103E-2</v>
      </c>
      <c r="G3646">
        <v>0.10052930844390257</v>
      </c>
      <c r="H3646" t="b">
        <v>0</v>
      </c>
      <c r="I3646" t="b">
        <v>0</v>
      </c>
      <c r="J3646" t="b">
        <v>0</v>
      </c>
    </row>
    <row r="3647" spans="1:10" hidden="1" x14ac:dyDescent="0.2">
      <c r="A3647" t="s">
        <v>288</v>
      </c>
      <c r="B3647" t="str">
        <f>VLOOKUP(Table16[[#This Row],[Metabolite ID]],Table18[],2,FALSE)</f>
        <v>dimethylarginine (SDMA + ADMA)</v>
      </c>
      <c r="C3647" t="s">
        <v>1120</v>
      </c>
      <c r="D3647">
        <v>599</v>
      </c>
      <c r="E3647">
        <v>-4.9678272566534988E-2</v>
      </c>
      <c r="F3647">
        <v>7.754306184047341E-2</v>
      </c>
      <c r="G3647">
        <v>0.52174750840079454</v>
      </c>
      <c r="H3647" t="b">
        <v>0</v>
      </c>
      <c r="I3647" t="b">
        <v>0</v>
      </c>
      <c r="J3647" t="b">
        <v>0</v>
      </c>
    </row>
    <row r="3648" spans="1:10" hidden="1" x14ac:dyDescent="0.2">
      <c r="A3648" t="s">
        <v>288</v>
      </c>
      <c r="B3648" t="str">
        <f>VLOOKUP(Table16[[#This Row],[Metabolite ID]],Table18[],2,FALSE)</f>
        <v>dimethylarginine (SDMA + ADMA)</v>
      </c>
      <c r="C3648" t="s">
        <v>1121</v>
      </c>
      <c r="D3648">
        <v>599</v>
      </c>
      <c r="E3648">
        <v>-0.10699711495210629</v>
      </c>
      <c r="F3648">
        <v>0.2868907271797736</v>
      </c>
      <c r="G3648">
        <v>0.70931465363941748</v>
      </c>
      <c r="H3648" t="b">
        <v>0</v>
      </c>
      <c r="I3648" t="b">
        <v>0</v>
      </c>
      <c r="J3648" t="b">
        <v>0</v>
      </c>
    </row>
    <row r="3649" spans="1:10" hidden="1" x14ac:dyDescent="0.2">
      <c r="A3649" t="s">
        <v>288</v>
      </c>
      <c r="B3649" t="str">
        <f>VLOOKUP(Table16[[#This Row],[Metabolite ID]],Table18[],2,FALSE)</f>
        <v>dimethylarginine (SDMA + ADMA)</v>
      </c>
      <c r="C3649" t="s">
        <v>1122</v>
      </c>
      <c r="D3649">
        <v>599</v>
      </c>
      <c r="E3649">
        <v>-3.0263813054247635E-3</v>
      </c>
      <c r="F3649">
        <v>0.17596555670375286</v>
      </c>
      <c r="G3649">
        <v>0.98628382453295749</v>
      </c>
      <c r="H3649" t="b">
        <v>0</v>
      </c>
      <c r="I3649" t="b">
        <v>0</v>
      </c>
      <c r="J3649" t="b">
        <v>0</v>
      </c>
    </row>
    <row r="3650" spans="1:10" hidden="1" x14ac:dyDescent="0.2">
      <c r="A3650" t="s">
        <v>288</v>
      </c>
      <c r="B3650" t="str">
        <f>VLOOKUP(Table16[[#This Row],[Metabolite ID]],Table18[],2,FALSE)</f>
        <v>dimethylarginine (SDMA + ADMA)</v>
      </c>
      <c r="C3650" t="s">
        <v>1123</v>
      </c>
      <c r="D3650">
        <v>599</v>
      </c>
      <c r="E3650">
        <v>0.16236145382202519</v>
      </c>
      <c r="F3650">
        <v>0.1339746900952089</v>
      </c>
      <c r="G3650">
        <v>0.22603714916402923</v>
      </c>
      <c r="H3650" t="b">
        <v>0</v>
      </c>
      <c r="I3650" t="b">
        <v>0</v>
      </c>
      <c r="J3650" t="b">
        <v>0</v>
      </c>
    </row>
    <row r="3651" spans="1:10" x14ac:dyDescent="0.2">
      <c r="A3651" t="s">
        <v>662</v>
      </c>
      <c r="B3651" t="str">
        <f>VLOOKUP(Table16[[#This Row],[Metabolite ID]],Table18[],2,FALSE)</f>
        <v>1-palmitoyl-2-eicosapentaenoyl-GPC (16:0/20:5)*</v>
      </c>
      <c r="C3651" t="s">
        <v>1116</v>
      </c>
      <c r="D3651">
        <v>599</v>
      </c>
      <c r="E3651">
        <v>6.9291448742237846E-2</v>
      </c>
      <c r="F3651">
        <v>4.888309030303728E-2</v>
      </c>
      <c r="G3651" s="6">
        <v>0.15633877722942843</v>
      </c>
      <c r="H3651" t="b">
        <v>0</v>
      </c>
      <c r="I3651" t="b">
        <v>0</v>
      </c>
      <c r="J3651" t="b">
        <v>0</v>
      </c>
    </row>
    <row r="3652" spans="1:10" hidden="1" x14ac:dyDescent="0.2">
      <c r="A3652" t="s">
        <v>662</v>
      </c>
      <c r="B3652" t="str">
        <f>VLOOKUP(Table16[[#This Row],[Metabolite ID]],Table18[],2,FALSE)</f>
        <v>1-palmitoyl-2-eicosapentaenoyl-GPC (16:0/20:5)*</v>
      </c>
      <c r="C3652" t="s">
        <v>1117</v>
      </c>
      <c r="D3652">
        <v>599</v>
      </c>
      <c r="E3652">
        <v>6.9291448742237846E-2</v>
      </c>
      <c r="F3652">
        <v>4.77295150603851E-2</v>
      </c>
      <c r="G3652">
        <v>0.14657040118159839</v>
      </c>
      <c r="H3652" t="b">
        <v>0</v>
      </c>
      <c r="I3652" t="b">
        <v>0</v>
      </c>
      <c r="J3652" t="b">
        <v>0</v>
      </c>
    </row>
    <row r="3653" spans="1:10" hidden="1" x14ac:dyDescent="0.2">
      <c r="A3653" t="s">
        <v>662</v>
      </c>
      <c r="B3653" t="str">
        <f>VLOOKUP(Table16[[#This Row],[Metabolite ID]],Table18[],2,FALSE)</f>
        <v>1-palmitoyl-2-eicosapentaenoyl-GPC (16:0/20:5)*</v>
      </c>
      <c r="C3653" t="s">
        <v>1118</v>
      </c>
      <c r="D3653">
        <v>599</v>
      </c>
      <c r="E3653">
        <v>7.1094071567686504E-2</v>
      </c>
      <c r="F3653">
        <v>4.8194507191556143E-2</v>
      </c>
      <c r="G3653">
        <v>0.14017253120992632</v>
      </c>
      <c r="H3653" t="b">
        <v>0</v>
      </c>
      <c r="I3653" t="b">
        <v>0</v>
      </c>
      <c r="J3653" t="b">
        <v>0</v>
      </c>
    </row>
    <row r="3654" spans="1:10" hidden="1" x14ac:dyDescent="0.2">
      <c r="A3654" t="s">
        <v>662</v>
      </c>
      <c r="B3654" t="str">
        <f>VLOOKUP(Table16[[#This Row],[Metabolite ID]],Table18[],2,FALSE)</f>
        <v>1-palmitoyl-2-eicosapentaenoyl-GPC (16:0/20:5)*</v>
      </c>
      <c r="C3654" t="s">
        <v>1119</v>
      </c>
      <c r="D3654">
        <v>599</v>
      </c>
      <c r="E3654">
        <v>6.5633759999999992E-3</v>
      </c>
      <c r="F3654">
        <v>7.2325097448643363E-2</v>
      </c>
      <c r="G3654">
        <v>0.92769263108244659</v>
      </c>
      <c r="H3654" t="b">
        <v>0</v>
      </c>
      <c r="I3654" t="b">
        <v>0</v>
      </c>
      <c r="J3654" t="b">
        <v>0</v>
      </c>
    </row>
    <row r="3655" spans="1:10" hidden="1" x14ac:dyDescent="0.2">
      <c r="A3655" t="s">
        <v>662</v>
      </c>
      <c r="B3655" t="str">
        <f>VLOOKUP(Table16[[#This Row],[Metabolite ID]],Table18[],2,FALSE)</f>
        <v>1-palmitoyl-2-eicosapentaenoyl-GPC (16:0/20:5)*</v>
      </c>
      <c r="C3655" t="s">
        <v>1120</v>
      </c>
      <c r="D3655">
        <v>599</v>
      </c>
      <c r="E3655">
        <v>3.1369448323376826E-2</v>
      </c>
      <c r="F3655">
        <v>7.8714472184621229E-2</v>
      </c>
      <c r="G3655">
        <v>0.69024545002162085</v>
      </c>
      <c r="H3655" t="b">
        <v>0</v>
      </c>
      <c r="I3655" t="b">
        <v>0</v>
      </c>
      <c r="J3655" t="b">
        <v>0</v>
      </c>
    </row>
    <row r="3656" spans="1:10" hidden="1" x14ac:dyDescent="0.2">
      <c r="A3656" t="s">
        <v>662</v>
      </c>
      <c r="B3656" t="str">
        <f>VLOOKUP(Table16[[#This Row],[Metabolite ID]],Table18[],2,FALSE)</f>
        <v>1-palmitoyl-2-eicosapentaenoyl-GPC (16:0/20:5)*</v>
      </c>
      <c r="C3656" t="s">
        <v>1121</v>
      </c>
      <c r="D3656">
        <v>599</v>
      </c>
      <c r="E3656">
        <v>-0.13633061655586953</v>
      </c>
      <c r="F3656">
        <v>0.26998116491306429</v>
      </c>
      <c r="G3656">
        <v>0.61377055312593432</v>
      </c>
      <c r="H3656" t="b">
        <v>0</v>
      </c>
      <c r="I3656" t="b">
        <v>0</v>
      </c>
      <c r="J3656" t="b">
        <v>0</v>
      </c>
    </row>
    <row r="3657" spans="1:10" hidden="1" x14ac:dyDescent="0.2">
      <c r="A3657" t="s">
        <v>662</v>
      </c>
      <c r="B3657" t="str">
        <f>VLOOKUP(Table16[[#This Row],[Metabolite ID]],Table18[],2,FALSE)</f>
        <v>1-palmitoyl-2-eicosapentaenoyl-GPC (16:0/20:5)*</v>
      </c>
      <c r="C3657" t="s">
        <v>1122</v>
      </c>
      <c r="D3657">
        <v>599</v>
      </c>
      <c r="E3657">
        <v>1.367711838994623E-2</v>
      </c>
      <c r="F3657">
        <v>0.16322160469863048</v>
      </c>
      <c r="G3657">
        <v>0.9332476413217019</v>
      </c>
      <c r="H3657" t="b">
        <v>0</v>
      </c>
      <c r="I3657" t="b">
        <v>0</v>
      </c>
      <c r="J3657" t="b">
        <v>0</v>
      </c>
    </row>
    <row r="3658" spans="1:10" hidden="1" x14ac:dyDescent="0.2">
      <c r="A3658" t="s">
        <v>662</v>
      </c>
      <c r="B3658" t="str">
        <f>VLOOKUP(Table16[[#This Row],[Metabolite ID]],Table18[],2,FALSE)</f>
        <v>1-palmitoyl-2-eicosapentaenoyl-GPC (16:0/20:5)*</v>
      </c>
      <c r="C3658" t="s">
        <v>1123</v>
      </c>
      <c r="D3658">
        <v>599</v>
      </c>
      <c r="E3658">
        <v>0.29493857686840041</v>
      </c>
      <c r="F3658">
        <v>0.1351677026525949</v>
      </c>
      <c r="G3658">
        <v>2.9497236969122795E-2</v>
      </c>
      <c r="H3658" t="b">
        <v>0</v>
      </c>
      <c r="I3658" t="b">
        <v>0</v>
      </c>
      <c r="J3658" t="b">
        <v>0</v>
      </c>
    </row>
    <row r="3659" spans="1:10" x14ac:dyDescent="0.2">
      <c r="A3659" t="s">
        <v>714</v>
      </c>
      <c r="B3659" t="str">
        <f>VLOOKUP(Table16[[#This Row],[Metabolite ID]],Table18[],2,FALSE)</f>
        <v>1-stearyl-GPC (O-18:0)*</v>
      </c>
      <c r="C3659" t="s">
        <v>1116</v>
      </c>
      <c r="D3659">
        <v>599</v>
      </c>
      <c r="E3659">
        <v>-6.9151840020865676E-2</v>
      </c>
      <c r="F3659">
        <v>4.8875573241911399E-2</v>
      </c>
      <c r="G3659" s="6">
        <v>0.15711106919596471</v>
      </c>
      <c r="H3659" t="b">
        <v>0</v>
      </c>
      <c r="I3659" t="b">
        <v>0</v>
      </c>
      <c r="J3659" t="b">
        <v>0</v>
      </c>
    </row>
    <row r="3660" spans="1:10" hidden="1" x14ac:dyDescent="0.2">
      <c r="A3660" t="s">
        <v>714</v>
      </c>
      <c r="B3660" t="str">
        <f>VLOOKUP(Table16[[#This Row],[Metabolite ID]],Table18[],2,FALSE)</f>
        <v>1-stearyl-GPC (O-18:0)*</v>
      </c>
      <c r="C3660" t="s">
        <v>1117</v>
      </c>
      <c r="D3660">
        <v>599</v>
      </c>
      <c r="E3660">
        <v>-6.9151840020865676E-2</v>
      </c>
      <c r="F3660">
        <v>4.793302066044814E-2</v>
      </c>
      <c r="G3660">
        <v>0.14911163662002985</v>
      </c>
      <c r="H3660" t="b">
        <v>0</v>
      </c>
      <c r="I3660" t="b">
        <v>0</v>
      </c>
      <c r="J3660" t="b">
        <v>0</v>
      </c>
    </row>
    <row r="3661" spans="1:10" hidden="1" x14ac:dyDescent="0.2">
      <c r="A3661" t="s">
        <v>714</v>
      </c>
      <c r="B3661" t="str">
        <f>VLOOKUP(Table16[[#This Row],[Metabolite ID]],Table18[],2,FALSE)</f>
        <v>1-stearyl-GPC (O-18:0)*</v>
      </c>
      <c r="C3661" t="s">
        <v>1118</v>
      </c>
      <c r="D3661">
        <v>599</v>
      </c>
      <c r="E3661">
        <v>-6.8944448032125724E-2</v>
      </c>
      <c r="F3661">
        <v>4.8398316537789768E-2</v>
      </c>
      <c r="G3661">
        <v>0.15429553261626267</v>
      </c>
      <c r="H3661" t="b">
        <v>0</v>
      </c>
      <c r="I3661" t="b">
        <v>0</v>
      </c>
      <c r="J3661" t="b">
        <v>0</v>
      </c>
    </row>
    <row r="3662" spans="1:10" hidden="1" x14ac:dyDescent="0.2">
      <c r="A3662" t="s">
        <v>714</v>
      </c>
      <c r="B3662" t="str">
        <f>VLOOKUP(Table16[[#This Row],[Metabolite ID]],Table18[],2,FALSE)</f>
        <v>1-stearyl-GPC (O-18:0)*</v>
      </c>
      <c r="C3662" t="s">
        <v>1119</v>
      </c>
      <c r="D3662">
        <v>599</v>
      </c>
      <c r="E3662">
        <v>-0.11157435897435898</v>
      </c>
      <c r="F3662">
        <v>7.1432282361070895E-2</v>
      </c>
      <c r="G3662">
        <v>0.11829744123732849</v>
      </c>
      <c r="H3662" t="b">
        <v>0</v>
      </c>
      <c r="I3662" t="b">
        <v>0</v>
      </c>
      <c r="J3662" t="b">
        <v>0</v>
      </c>
    </row>
    <row r="3663" spans="1:10" hidden="1" x14ac:dyDescent="0.2">
      <c r="A3663" t="s">
        <v>714</v>
      </c>
      <c r="B3663" t="str">
        <f>VLOOKUP(Table16[[#This Row],[Metabolite ID]],Table18[],2,FALSE)</f>
        <v>1-stearyl-GPC (O-18:0)*</v>
      </c>
      <c r="C3663" t="s">
        <v>1120</v>
      </c>
      <c r="D3663">
        <v>599</v>
      </c>
      <c r="E3663">
        <v>-2.6788948012721192E-2</v>
      </c>
      <c r="F3663">
        <v>8.0374001651929969E-2</v>
      </c>
      <c r="G3663">
        <v>0.7389050854256427</v>
      </c>
      <c r="H3663" t="b">
        <v>0</v>
      </c>
      <c r="I3663" t="b">
        <v>0</v>
      </c>
      <c r="J3663" t="b">
        <v>0</v>
      </c>
    </row>
    <row r="3664" spans="1:10" hidden="1" x14ac:dyDescent="0.2">
      <c r="A3664" t="s">
        <v>714</v>
      </c>
      <c r="B3664" t="str">
        <f>VLOOKUP(Table16[[#This Row],[Metabolite ID]],Table18[],2,FALSE)</f>
        <v>1-stearyl-GPC (O-18:0)*</v>
      </c>
      <c r="C3664" t="s">
        <v>1121</v>
      </c>
      <c r="D3664">
        <v>599</v>
      </c>
      <c r="E3664">
        <v>-0.19054767821671703</v>
      </c>
      <c r="F3664">
        <v>0.26884432076406378</v>
      </c>
      <c r="G3664">
        <v>0.47874598621462228</v>
      </c>
      <c r="H3664" t="b">
        <v>0</v>
      </c>
      <c r="I3664" t="b">
        <v>0</v>
      </c>
      <c r="J3664" t="b">
        <v>0</v>
      </c>
    </row>
    <row r="3665" spans="1:10" hidden="1" x14ac:dyDescent="0.2">
      <c r="A3665" t="s">
        <v>714</v>
      </c>
      <c r="B3665" t="str">
        <f>VLOOKUP(Table16[[#This Row],[Metabolite ID]],Table18[],2,FALSE)</f>
        <v>1-stearyl-GPC (O-18:0)*</v>
      </c>
      <c r="C3665" t="s">
        <v>1122</v>
      </c>
      <c r="D3665">
        <v>599</v>
      </c>
      <c r="E3665">
        <v>3.0566513057153522E-2</v>
      </c>
      <c r="F3665">
        <v>0.17978208186360498</v>
      </c>
      <c r="G3665">
        <v>0.86505206979513816</v>
      </c>
      <c r="H3665" t="b">
        <v>0</v>
      </c>
      <c r="I3665" t="b">
        <v>0</v>
      </c>
      <c r="J3665" t="b">
        <v>0</v>
      </c>
    </row>
    <row r="3666" spans="1:10" hidden="1" x14ac:dyDescent="0.2">
      <c r="A3666" t="s">
        <v>714</v>
      </c>
      <c r="B3666" t="str">
        <f>VLOOKUP(Table16[[#This Row],[Metabolite ID]],Table18[],2,FALSE)</f>
        <v>1-stearyl-GPC (O-18:0)*</v>
      </c>
      <c r="C3666" t="s">
        <v>1123</v>
      </c>
      <c r="D3666">
        <v>599</v>
      </c>
      <c r="E3666">
        <v>-6.867058008751481E-3</v>
      </c>
      <c r="F3666">
        <v>0.1354767896154831</v>
      </c>
      <c r="G3666">
        <v>0.95959103140852542</v>
      </c>
      <c r="H3666" t="b">
        <v>0</v>
      </c>
      <c r="I3666" t="b">
        <v>0</v>
      </c>
      <c r="J3666" t="b">
        <v>0</v>
      </c>
    </row>
    <row r="3667" spans="1:10" x14ac:dyDescent="0.2">
      <c r="A3667" t="s">
        <v>593</v>
      </c>
      <c r="B3667" t="str">
        <f>VLOOKUP(Table16[[#This Row],[Metabolite ID]],Table18[],2,FALSE)</f>
        <v>X - 22776</v>
      </c>
      <c r="C3667" t="s">
        <v>1116</v>
      </c>
      <c r="D3667">
        <v>599</v>
      </c>
      <c r="E3667">
        <v>7.5366837332422651E-2</v>
      </c>
      <c r="F3667">
        <v>5.3271671553935966E-2</v>
      </c>
      <c r="G3667" s="6">
        <v>0.15713773448649029</v>
      </c>
      <c r="H3667" t="b">
        <v>0</v>
      </c>
      <c r="I3667" t="b">
        <v>0</v>
      </c>
      <c r="J3667" t="b">
        <v>0</v>
      </c>
    </row>
    <row r="3668" spans="1:10" hidden="1" x14ac:dyDescent="0.2">
      <c r="A3668" t="s">
        <v>593</v>
      </c>
      <c r="B3668" t="str">
        <f>VLOOKUP(Table16[[#This Row],[Metabolite ID]],Table18[],2,FALSE)</f>
        <v>X - 22776</v>
      </c>
      <c r="C3668" t="s">
        <v>1117</v>
      </c>
      <c r="D3668">
        <v>599</v>
      </c>
      <c r="E3668">
        <v>7.5366837332422651E-2</v>
      </c>
      <c r="F3668">
        <v>5.1838087865119599E-2</v>
      </c>
      <c r="G3668">
        <v>0.14597702093210305</v>
      </c>
      <c r="H3668" t="b">
        <v>0</v>
      </c>
      <c r="I3668" t="b">
        <v>0</v>
      </c>
      <c r="J3668" t="b">
        <v>0</v>
      </c>
    </row>
    <row r="3669" spans="1:10" hidden="1" x14ac:dyDescent="0.2">
      <c r="A3669" t="s">
        <v>593</v>
      </c>
      <c r="B3669" t="str">
        <f>VLOOKUP(Table16[[#This Row],[Metabolite ID]],Table18[],2,FALSE)</f>
        <v>X - 22776</v>
      </c>
      <c r="C3669" t="s">
        <v>1118</v>
      </c>
      <c r="D3669">
        <v>599</v>
      </c>
      <c r="E3669">
        <v>7.7174543982419977E-2</v>
      </c>
      <c r="F3669">
        <v>5.2348579035748161E-2</v>
      </c>
      <c r="G3669">
        <v>0.14041608466372774</v>
      </c>
      <c r="H3669" t="b">
        <v>0</v>
      </c>
      <c r="I3669" t="b">
        <v>0</v>
      </c>
      <c r="J3669" t="b">
        <v>0</v>
      </c>
    </row>
    <row r="3670" spans="1:10" hidden="1" x14ac:dyDescent="0.2">
      <c r="A3670" t="s">
        <v>593</v>
      </c>
      <c r="B3670" t="str">
        <f>VLOOKUP(Table16[[#This Row],[Metabolite ID]],Table18[],2,FALSE)</f>
        <v>X - 22776</v>
      </c>
      <c r="C3670" t="s">
        <v>1119</v>
      </c>
      <c r="D3670">
        <v>599</v>
      </c>
      <c r="E3670">
        <v>0.11819590163934425</v>
      </c>
      <c r="F3670">
        <v>8.0486069010923658E-2</v>
      </c>
      <c r="G3670">
        <v>0.14196134292022228</v>
      </c>
      <c r="H3670" t="b">
        <v>0</v>
      </c>
      <c r="I3670" t="b">
        <v>0</v>
      </c>
      <c r="J3670" t="b">
        <v>0</v>
      </c>
    </row>
    <row r="3671" spans="1:10" hidden="1" x14ac:dyDescent="0.2">
      <c r="A3671" t="s">
        <v>593</v>
      </c>
      <c r="B3671" t="str">
        <f>VLOOKUP(Table16[[#This Row],[Metabolite ID]],Table18[],2,FALSE)</f>
        <v>X - 22776</v>
      </c>
      <c r="C3671" t="s">
        <v>1120</v>
      </c>
      <c r="D3671">
        <v>599</v>
      </c>
      <c r="E3671">
        <v>4.6761641355603095E-2</v>
      </c>
      <c r="F3671">
        <v>8.1644765702748909E-2</v>
      </c>
      <c r="G3671">
        <v>0.56681728058075254</v>
      </c>
      <c r="H3671" t="b">
        <v>0</v>
      </c>
      <c r="I3671" t="b">
        <v>0</v>
      </c>
      <c r="J3671" t="b">
        <v>0</v>
      </c>
    </row>
    <row r="3672" spans="1:10" hidden="1" x14ac:dyDescent="0.2">
      <c r="A3672" t="s">
        <v>593</v>
      </c>
      <c r="B3672" t="str">
        <f>VLOOKUP(Table16[[#This Row],[Metabolite ID]],Table18[],2,FALSE)</f>
        <v>X - 22776</v>
      </c>
      <c r="C3672" t="s">
        <v>1121</v>
      </c>
      <c r="D3672">
        <v>599</v>
      </c>
      <c r="E3672">
        <v>0.14093870775128625</v>
      </c>
      <c r="F3672">
        <v>0.31498614416561727</v>
      </c>
      <c r="G3672">
        <v>0.65471643261783075</v>
      </c>
      <c r="H3672" t="b">
        <v>0</v>
      </c>
      <c r="I3672" t="b">
        <v>0</v>
      </c>
      <c r="J3672" t="b">
        <v>0</v>
      </c>
    </row>
    <row r="3673" spans="1:10" hidden="1" x14ac:dyDescent="0.2">
      <c r="A3673" t="s">
        <v>593</v>
      </c>
      <c r="B3673" t="str">
        <f>VLOOKUP(Table16[[#This Row],[Metabolite ID]],Table18[],2,FALSE)</f>
        <v>X - 22776</v>
      </c>
      <c r="C3673" t="s">
        <v>1122</v>
      </c>
      <c r="D3673">
        <v>599</v>
      </c>
      <c r="E3673">
        <v>-6.2541949032779875E-2</v>
      </c>
      <c r="F3673">
        <v>0.21191990369248406</v>
      </c>
      <c r="G3673">
        <v>0.76800411414601744</v>
      </c>
      <c r="H3673" t="b">
        <v>0</v>
      </c>
      <c r="I3673" t="b">
        <v>0</v>
      </c>
      <c r="J3673" t="b">
        <v>0</v>
      </c>
    </row>
    <row r="3674" spans="1:10" hidden="1" x14ac:dyDescent="0.2">
      <c r="A3674" t="s">
        <v>593</v>
      </c>
      <c r="B3674" t="str">
        <f>VLOOKUP(Table16[[#This Row],[Metabolite ID]],Table18[],2,FALSE)</f>
        <v>X - 22776</v>
      </c>
      <c r="C3674" t="s">
        <v>1123</v>
      </c>
      <c r="D3674">
        <v>599</v>
      </c>
      <c r="E3674">
        <v>-0.17907020065886409</v>
      </c>
      <c r="F3674">
        <v>0.14716447924970272</v>
      </c>
      <c r="G3674">
        <v>0.22415994001603226</v>
      </c>
      <c r="H3674" t="b">
        <v>0</v>
      </c>
      <c r="I3674" t="b">
        <v>0</v>
      </c>
      <c r="J3674" t="b">
        <v>0</v>
      </c>
    </row>
    <row r="3675" spans="1:10" x14ac:dyDescent="0.2">
      <c r="A3675" t="s">
        <v>701</v>
      </c>
      <c r="B3675" t="str">
        <f>VLOOKUP(Table16[[#This Row],[Metabolite ID]],Table18[],2,FALSE)</f>
        <v>1-(1-enyl-palmitoyl)-2-linoleoyl-GPE (P-16:0/18:2)*</v>
      </c>
      <c r="C3675" t="s">
        <v>1116</v>
      </c>
      <c r="D3675">
        <v>599</v>
      </c>
      <c r="E3675">
        <v>-7.1121061785847581E-2</v>
      </c>
      <c r="F3675">
        <v>5.0483019871045483E-2</v>
      </c>
      <c r="G3675" s="6">
        <v>0.15889089713948545</v>
      </c>
      <c r="H3675" t="b">
        <v>0</v>
      </c>
      <c r="I3675" t="b">
        <v>0</v>
      </c>
      <c r="J3675" t="b">
        <v>0</v>
      </c>
    </row>
    <row r="3676" spans="1:10" hidden="1" x14ac:dyDescent="0.2">
      <c r="A3676" t="s">
        <v>701</v>
      </c>
      <c r="B3676" t="str">
        <f>VLOOKUP(Table16[[#This Row],[Metabolite ID]],Table18[],2,FALSE)</f>
        <v>1-(1-enyl-palmitoyl)-2-linoleoyl-GPE (P-16:0/18:2)*</v>
      </c>
      <c r="C3676" t="s">
        <v>1117</v>
      </c>
      <c r="D3676">
        <v>599</v>
      </c>
      <c r="E3676">
        <v>-7.1121061785847581E-2</v>
      </c>
      <c r="F3676">
        <v>4.7743872755783581E-2</v>
      </c>
      <c r="G3676">
        <v>0.13631958436871142</v>
      </c>
      <c r="H3676" t="b">
        <v>0</v>
      </c>
      <c r="I3676" t="b">
        <v>0</v>
      </c>
      <c r="J3676" t="b">
        <v>0</v>
      </c>
    </row>
    <row r="3677" spans="1:10" hidden="1" x14ac:dyDescent="0.2">
      <c r="A3677" t="s">
        <v>701</v>
      </c>
      <c r="B3677" t="str">
        <f>VLOOKUP(Table16[[#This Row],[Metabolite ID]],Table18[],2,FALSE)</f>
        <v>1-(1-enyl-palmitoyl)-2-linoleoyl-GPE (P-16:0/18:2)*</v>
      </c>
      <c r="C3677" t="s">
        <v>1118</v>
      </c>
      <c r="D3677">
        <v>599</v>
      </c>
      <c r="E3677">
        <v>-7.0939123505239482E-2</v>
      </c>
      <c r="F3677">
        <v>4.8245701225771771E-2</v>
      </c>
      <c r="G3677">
        <v>0.14146105684608101</v>
      </c>
      <c r="H3677" t="b">
        <v>0</v>
      </c>
      <c r="I3677" t="b">
        <v>0</v>
      </c>
      <c r="J3677" t="b">
        <v>0</v>
      </c>
    </row>
    <row r="3678" spans="1:10" hidden="1" x14ac:dyDescent="0.2">
      <c r="A3678" t="s">
        <v>701</v>
      </c>
      <c r="B3678" t="str">
        <f>VLOOKUP(Table16[[#This Row],[Metabolite ID]],Table18[],2,FALSE)</f>
        <v>1-(1-enyl-palmitoyl)-2-linoleoyl-GPE (P-16:0/18:2)*</v>
      </c>
      <c r="C3678" t="s">
        <v>1119</v>
      </c>
      <c r="D3678">
        <v>599</v>
      </c>
      <c r="E3678">
        <v>-1.3558592592592593E-2</v>
      </c>
      <c r="F3678">
        <v>7.2382124833675163E-2</v>
      </c>
      <c r="G3678">
        <v>0.85141003558166617</v>
      </c>
      <c r="H3678" t="b">
        <v>0</v>
      </c>
      <c r="I3678" t="b">
        <v>0</v>
      </c>
      <c r="J3678" t="b">
        <v>0</v>
      </c>
    </row>
    <row r="3679" spans="1:10" hidden="1" x14ac:dyDescent="0.2">
      <c r="A3679" t="s">
        <v>701</v>
      </c>
      <c r="B3679" t="str">
        <f>VLOOKUP(Table16[[#This Row],[Metabolite ID]],Table18[],2,FALSE)</f>
        <v>1-(1-enyl-palmitoyl)-2-linoleoyl-GPE (P-16:0/18:2)*</v>
      </c>
      <c r="C3679" t="s">
        <v>1120</v>
      </c>
      <c r="D3679">
        <v>599</v>
      </c>
      <c r="E3679">
        <v>-7.5927712099983058E-2</v>
      </c>
      <c r="F3679">
        <v>8.096503800426344E-2</v>
      </c>
      <c r="G3679">
        <v>0.34835545759699482</v>
      </c>
      <c r="H3679" t="b">
        <v>0</v>
      </c>
      <c r="I3679" t="b">
        <v>0</v>
      </c>
      <c r="J3679" t="b">
        <v>0</v>
      </c>
    </row>
    <row r="3680" spans="1:10" hidden="1" x14ac:dyDescent="0.2">
      <c r="A3680" t="s">
        <v>701</v>
      </c>
      <c r="B3680" t="str">
        <f>VLOOKUP(Table16[[#This Row],[Metabolite ID]],Table18[],2,FALSE)</f>
        <v>1-(1-enyl-palmitoyl)-2-linoleoyl-GPE (P-16:0/18:2)*</v>
      </c>
      <c r="C3680" t="s">
        <v>1121</v>
      </c>
      <c r="D3680">
        <v>599</v>
      </c>
      <c r="E3680">
        <v>0.34635164272587193</v>
      </c>
      <c r="F3680">
        <v>0.30587254362415628</v>
      </c>
      <c r="G3680">
        <v>0.25794544656706508</v>
      </c>
      <c r="H3680" t="b">
        <v>0</v>
      </c>
      <c r="I3680" t="b">
        <v>0</v>
      </c>
      <c r="J3680" t="b">
        <v>0</v>
      </c>
    </row>
    <row r="3681" spans="1:10" hidden="1" x14ac:dyDescent="0.2">
      <c r="A3681" t="s">
        <v>701</v>
      </c>
      <c r="B3681" t="str">
        <f>VLOOKUP(Table16[[#This Row],[Metabolite ID]],Table18[],2,FALSE)</f>
        <v>1-(1-enyl-palmitoyl)-2-linoleoyl-GPE (P-16:0/18:2)*</v>
      </c>
      <c r="C3681" t="s">
        <v>1122</v>
      </c>
      <c r="D3681">
        <v>599</v>
      </c>
      <c r="E3681">
        <v>-0.36369657132910316</v>
      </c>
      <c r="F3681">
        <v>0.21081548734826075</v>
      </c>
      <c r="G3681">
        <v>8.5010055915632834E-2</v>
      </c>
      <c r="H3681" t="b">
        <v>0</v>
      </c>
      <c r="I3681" t="b">
        <v>0</v>
      </c>
      <c r="J3681" t="b">
        <v>0</v>
      </c>
    </row>
    <row r="3682" spans="1:10" hidden="1" x14ac:dyDescent="0.2">
      <c r="A3682" t="s">
        <v>701</v>
      </c>
      <c r="B3682" t="str">
        <f>VLOOKUP(Table16[[#This Row],[Metabolite ID]],Table18[],2,FALSE)</f>
        <v>1-(1-enyl-palmitoyl)-2-linoleoyl-GPE (P-16:0/18:2)*</v>
      </c>
      <c r="C3682" t="s">
        <v>1123</v>
      </c>
      <c r="D3682">
        <v>599</v>
      </c>
      <c r="E3682">
        <v>-0.19843113909697171</v>
      </c>
      <c r="F3682">
        <v>0.13985613489922299</v>
      </c>
      <c r="G3682">
        <v>0.15647238974323951</v>
      </c>
      <c r="H3682" t="b">
        <v>0</v>
      </c>
      <c r="I3682" t="b">
        <v>0</v>
      </c>
      <c r="J3682" t="b">
        <v>0</v>
      </c>
    </row>
    <row r="3683" spans="1:10" x14ac:dyDescent="0.2">
      <c r="A3683" t="s">
        <v>49</v>
      </c>
      <c r="B3683" t="str">
        <f>VLOOKUP(Table16[[#This Row],[Metabolite ID]],Table18[],2,FALSE)</f>
        <v>kynurenate</v>
      </c>
      <c r="C3683" t="s">
        <v>1116</v>
      </c>
      <c r="D3683">
        <v>599</v>
      </c>
      <c r="E3683">
        <v>-7.0276095288953469E-2</v>
      </c>
      <c r="F3683">
        <v>5.0050373025825282E-2</v>
      </c>
      <c r="G3683" s="6">
        <v>0.16028689327366835</v>
      </c>
      <c r="H3683" t="b">
        <v>0</v>
      </c>
      <c r="I3683" t="b">
        <v>0</v>
      </c>
      <c r="J3683" t="b">
        <v>0</v>
      </c>
    </row>
    <row r="3684" spans="1:10" hidden="1" x14ac:dyDescent="0.2">
      <c r="A3684" t="s">
        <v>49</v>
      </c>
      <c r="B3684" t="str">
        <f>VLOOKUP(Table16[[#This Row],[Metabolite ID]],Table18[],2,FALSE)</f>
        <v>kynurenate</v>
      </c>
      <c r="C3684" t="s">
        <v>1117</v>
      </c>
      <c r="D3684">
        <v>599</v>
      </c>
      <c r="E3684">
        <v>-7.0276095288953469E-2</v>
      </c>
      <c r="F3684">
        <v>4.7737622073067185E-2</v>
      </c>
      <c r="G3684">
        <v>0.14098515520612442</v>
      </c>
      <c r="H3684" t="b">
        <v>0</v>
      </c>
      <c r="I3684" t="b">
        <v>0</v>
      </c>
      <c r="J3684" t="b">
        <v>0</v>
      </c>
    </row>
    <row r="3685" spans="1:10" hidden="1" x14ac:dyDescent="0.2">
      <c r="A3685" t="s">
        <v>49</v>
      </c>
      <c r="B3685" t="str">
        <f>VLOOKUP(Table16[[#This Row],[Metabolite ID]],Table18[],2,FALSE)</f>
        <v>kynurenate</v>
      </c>
      <c r="C3685" t="s">
        <v>1118</v>
      </c>
      <c r="D3685">
        <v>599</v>
      </c>
      <c r="E3685">
        <v>-7.008985731604464E-2</v>
      </c>
      <c r="F3685">
        <v>4.8230740072952305E-2</v>
      </c>
      <c r="G3685">
        <v>0.1461627889177973</v>
      </c>
      <c r="H3685" t="b">
        <v>0</v>
      </c>
      <c r="I3685" t="b">
        <v>0</v>
      </c>
      <c r="J3685" t="b">
        <v>0</v>
      </c>
    </row>
    <row r="3686" spans="1:10" hidden="1" x14ac:dyDescent="0.2">
      <c r="A3686" t="s">
        <v>49</v>
      </c>
      <c r="B3686" t="str">
        <f>VLOOKUP(Table16[[#This Row],[Metabolite ID]],Table18[],2,FALSE)</f>
        <v>kynurenate</v>
      </c>
      <c r="C3686" t="s">
        <v>1119</v>
      </c>
      <c r="D3686">
        <v>599</v>
      </c>
      <c r="E3686">
        <v>-9.2974000000000001E-2</v>
      </c>
      <c r="F3686">
        <v>7.1349752788824786E-2</v>
      </c>
      <c r="G3686">
        <v>0.19254953622044357</v>
      </c>
      <c r="H3686" t="b">
        <v>0</v>
      </c>
      <c r="I3686" t="b">
        <v>0</v>
      </c>
      <c r="J3686" t="b">
        <v>0</v>
      </c>
    </row>
    <row r="3687" spans="1:10" hidden="1" x14ac:dyDescent="0.2">
      <c r="A3687" t="s">
        <v>49</v>
      </c>
      <c r="B3687" t="str">
        <f>VLOOKUP(Table16[[#This Row],[Metabolite ID]],Table18[],2,FALSE)</f>
        <v>kynurenate</v>
      </c>
      <c r="C3687" t="s">
        <v>1120</v>
      </c>
      <c r="D3687">
        <v>599</v>
      </c>
      <c r="E3687">
        <v>-8.9724919534593592E-2</v>
      </c>
      <c r="F3687">
        <v>7.8690601107308217E-2</v>
      </c>
      <c r="G3687">
        <v>0.2541929510424657</v>
      </c>
      <c r="H3687" t="b">
        <v>0</v>
      </c>
      <c r="I3687" t="b">
        <v>0</v>
      </c>
      <c r="J3687" t="b">
        <v>0</v>
      </c>
    </row>
    <row r="3688" spans="1:10" hidden="1" x14ac:dyDescent="0.2">
      <c r="A3688" t="s">
        <v>49</v>
      </c>
      <c r="B3688" t="str">
        <f>VLOOKUP(Table16[[#This Row],[Metabolite ID]],Table18[],2,FALSE)</f>
        <v>kynurenate</v>
      </c>
      <c r="C3688" t="s">
        <v>1121</v>
      </c>
      <c r="D3688">
        <v>599</v>
      </c>
      <c r="E3688">
        <v>-7.2976347368475913E-2</v>
      </c>
      <c r="F3688">
        <v>0.27833461096274564</v>
      </c>
      <c r="G3688">
        <v>0.79326581935214424</v>
      </c>
      <c r="H3688" t="b">
        <v>0</v>
      </c>
      <c r="I3688" t="b">
        <v>0</v>
      </c>
      <c r="J3688" t="b">
        <v>0</v>
      </c>
    </row>
    <row r="3689" spans="1:10" hidden="1" x14ac:dyDescent="0.2">
      <c r="A3689" t="s">
        <v>49</v>
      </c>
      <c r="B3689" t="str">
        <f>VLOOKUP(Table16[[#This Row],[Metabolite ID]],Table18[],2,FALSE)</f>
        <v>kynurenate</v>
      </c>
      <c r="C3689" t="s">
        <v>1122</v>
      </c>
      <c r="D3689">
        <v>599</v>
      </c>
      <c r="E3689">
        <v>-5.1033222151204427E-2</v>
      </c>
      <c r="F3689">
        <v>0.18752752543878623</v>
      </c>
      <c r="G3689">
        <v>0.78561043335437142</v>
      </c>
      <c r="H3689" t="b">
        <v>0</v>
      </c>
      <c r="I3689" t="b">
        <v>0</v>
      </c>
      <c r="J3689" t="b">
        <v>0</v>
      </c>
    </row>
    <row r="3690" spans="1:10" hidden="1" x14ac:dyDescent="0.2">
      <c r="A3690" t="s">
        <v>49</v>
      </c>
      <c r="B3690" t="str">
        <f>VLOOKUP(Table16[[#This Row],[Metabolite ID]],Table18[],2,FALSE)</f>
        <v>kynurenate</v>
      </c>
      <c r="C3690" t="s">
        <v>1123</v>
      </c>
      <c r="D3690">
        <v>599</v>
      </c>
      <c r="E3690">
        <v>-5.7803119588671105E-2</v>
      </c>
      <c r="F3690">
        <v>0.13876730975699428</v>
      </c>
      <c r="G3690">
        <v>0.6771594323075778</v>
      </c>
      <c r="H3690" t="b">
        <v>0</v>
      </c>
      <c r="I3690" t="b">
        <v>0</v>
      </c>
      <c r="J3690" t="b">
        <v>0</v>
      </c>
    </row>
    <row r="3691" spans="1:10" x14ac:dyDescent="0.2">
      <c r="A3691" t="s">
        <v>613</v>
      </c>
      <c r="B3691" t="str">
        <f>VLOOKUP(Table16[[#This Row],[Metabolite ID]],Table18[],2,FALSE)</f>
        <v>p-cresol-glucuronide*</v>
      </c>
      <c r="C3691" t="s">
        <v>1116</v>
      </c>
      <c r="D3691">
        <v>599</v>
      </c>
      <c r="E3691">
        <v>7.029473185760908E-2</v>
      </c>
      <c r="F3691">
        <v>5.0211270673128215E-2</v>
      </c>
      <c r="G3691" s="6">
        <v>0.16151956326618783</v>
      </c>
      <c r="H3691" t="b">
        <v>0</v>
      </c>
      <c r="I3691" t="b">
        <v>0</v>
      </c>
      <c r="J3691" t="b">
        <v>0</v>
      </c>
    </row>
    <row r="3692" spans="1:10" hidden="1" x14ac:dyDescent="0.2">
      <c r="A3692" t="s">
        <v>613</v>
      </c>
      <c r="B3692" t="str">
        <f>VLOOKUP(Table16[[#This Row],[Metabolite ID]],Table18[],2,FALSE)</f>
        <v>p-cresol-glucuronide*</v>
      </c>
      <c r="C3692" t="s">
        <v>1117</v>
      </c>
      <c r="D3692">
        <v>599</v>
      </c>
      <c r="E3692">
        <v>7.029473185760908E-2</v>
      </c>
      <c r="F3692">
        <v>4.9444627108457755E-2</v>
      </c>
      <c r="G3692">
        <v>0.15511743951669696</v>
      </c>
      <c r="H3692" t="b">
        <v>0</v>
      </c>
      <c r="I3692" t="b">
        <v>0</v>
      </c>
      <c r="J3692" t="b">
        <v>0</v>
      </c>
    </row>
    <row r="3693" spans="1:10" hidden="1" x14ac:dyDescent="0.2">
      <c r="A3693" t="s">
        <v>613</v>
      </c>
      <c r="B3693" t="str">
        <f>VLOOKUP(Table16[[#This Row],[Metabolite ID]],Table18[],2,FALSE)</f>
        <v>p-cresol-glucuronide*</v>
      </c>
      <c r="C3693" t="s">
        <v>1118</v>
      </c>
      <c r="D3693">
        <v>599</v>
      </c>
      <c r="E3693">
        <v>7.2269971867693919E-2</v>
      </c>
      <c r="F3693">
        <v>4.9919772494010924E-2</v>
      </c>
      <c r="G3693">
        <v>0.147694708175484</v>
      </c>
      <c r="H3693" t="b">
        <v>0</v>
      </c>
      <c r="I3693" t="b">
        <v>0</v>
      </c>
      <c r="J3693" t="b">
        <v>0</v>
      </c>
    </row>
    <row r="3694" spans="1:10" hidden="1" x14ac:dyDescent="0.2">
      <c r="A3694" t="s">
        <v>613</v>
      </c>
      <c r="B3694" t="str">
        <f>VLOOKUP(Table16[[#This Row],[Metabolite ID]],Table18[],2,FALSE)</f>
        <v>p-cresol-glucuronide*</v>
      </c>
      <c r="C3694" t="s">
        <v>1119</v>
      </c>
      <c r="D3694">
        <v>599</v>
      </c>
      <c r="E3694">
        <v>8.187410071942447E-2</v>
      </c>
      <c r="F3694">
        <v>7.3871477888770215E-2</v>
      </c>
      <c r="G3694">
        <v>0.26771858960823897</v>
      </c>
      <c r="H3694" t="b">
        <v>0</v>
      </c>
      <c r="I3694" t="b">
        <v>0</v>
      </c>
      <c r="J3694" t="b">
        <v>0</v>
      </c>
    </row>
    <row r="3695" spans="1:10" hidden="1" x14ac:dyDescent="0.2">
      <c r="A3695" t="s">
        <v>613</v>
      </c>
      <c r="B3695" t="str">
        <f>VLOOKUP(Table16[[#This Row],[Metabolite ID]],Table18[],2,FALSE)</f>
        <v>p-cresol-glucuronide*</v>
      </c>
      <c r="C3695" t="s">
        <v>1120</v>
      </c>
      <c r="D3695">
        <v>599</v>
      </c>
      <c r="E3695">
        <v>5.352690446014146E-2</v>
      </c>
      <c r="F3695">
        <v>8.8502437431316153E-2</v>
      </c>
      <c r="G3695">
        <v>0.54530716100646526</v>
      </c>
      <c r="H3695" t="b">
        <v>0</v>
      </c>
      <c r="I3695" t="b">
        <v>0</v>
      </c>
      <c r="J3695" t="b">
        <v>0</v>
      </c>
    </row>
    <row r="3696" spans="1:10" hidden="1" x14ac:dyDescent="0.2">
      <c r="A3696" t="s">
        <v>613</v>
      </c>
      <c r="B3696" t="str">
        <f>VLOOKUP(Table16[[#This Row],[Metabolite ID]],Table18[],2,FALSE)</f>
        <v>p-cresol-glucuronide*</v>
      </c>
      <c r="C3696" t="s">
        <v>1121</v>
      </c>
      <c r="D3696">
        <v>599</v>
      </c>
      <c r="E3696">
        <v>-0.25950977149098975</v>
      </c>
      <c r="F3696">
        <v>0.28867162089919379</v>
      </c>
      <c r="G3696">
        <v>0.36902559344509533</v>
      </c>
      <c r="H3696" t="b">
        <v>0</v>
      </c>
      <c r="I3696" t="b">
        <v>0</v>
      </c>
      <c r="J3696" t="b">
        <v>0</v>
      </c>
    </row>
    <row r="3697" spans="1:10" hidden="1" x14ac:dyDescent="0.2">
      <c r="A3697" t="s">
        <v>613</v>
      </c>
      <c r="B3697" t="str">
        <f>VLOOKUP(Table16[[#This Row],[Metabolite ID]],Table18[],2,FALSE)</f>
        <v>p-cresol-glucuronide*</v>
      </c>
      <c r="C3697" t="s">
        <v>1122</v>
      </c>
      <c r="D3697">
        <v>599</v>
      </c>
      <c r="E3697">
        <v>-6.5953819011759229E-2</v>
      </c>
      <c r="F3697">
        <v>0.21360840725280947</v>
      </c>
      <c r="G3697">
        <v>0.75761132262891628</v>
      </c>
      <c r="H3697" t="b">
        <v>0</v>
      </c>
      <c r="I3697" t="b">
        <v>0</v>
      </c>
      <c r="J3697" t="b">
        <v>0</v>
      </c>
    </row>
    <row r="3698" spans="1:10" hidden="1" x14ac:dyDescent="0.2">
      <c r="A3698" t="s">
        <v>613</v>
      </c>
      <c r="B3698" t="str">
        <f>VLOOKUP(Table16[[#This Row],[Metabolite ID]],Table18[],2,FALSE)</f>
        <v>p-cresol-glucuronide*</v>
      </c>
      <c r="C3698" t="s">
        <v>1123</v>
      </c>
      <c r="D3698">
        <v>599</v>
      </c>
      <c r="E3698">
        <v>-0.10277350981439952</v>
      </c>
      <c r="F3698">
        <v>0.13894743682553592</v>
      </c>
      <c r="G3698">
        <v>0.45979860245595139</v>
      </c>
      <c r="H3698" t="b">
        <v>0</v>
      </c>
      <c r="I3698" t="b">
        <v>0</v>
      </c>
      <c r="J3698" t="b">
        <v>0</v>
      </c>
    </row>
    <row r="3699" spans="1:10" x14ac:dyDescent="0.2">
      <c r="A3699" t="s">
        <v>688</v>
      </c>
      <c r="B3699" t="str">
        <f>VLOOKUP(Table16[[#This Row],[Metabolite ID]],Table18[],2,FALSE)</f>
        <v>1-(1-enyl-stearoyl)-2-oleoyl-GPE (P-18:0/18:1)</v>
      </c>
      <c r="C3699" t="s">
        <v>1116</v>
      </c>
      <c r="D3699">
        <v>599</v>
      </c>
      <c r="E3699">
        <v>-6.7826584812555407E-2</v>
      </c>
      <c r="F3699">
        <v>4.8659720895756292E-2</v>
      </c>
      <c r="G3699" s="6">
        <v>0.16334904654392188</v>
      </c>
      <c r="H3699" t="b">
        <v>0</v>
      </c>
      <c r="I3699" t="b">
        <v>0</v>
      </c>
      <c r="J3699" t="b">
        <v>0</v>
      </c>
    </row>
    <row r="3700" spans="1:10" hidden="1" x14ac:dyDescent="0.2">
      <c r="A3700" t="s">
        <v>688</v>
      </c>
      <c r="B3700" t="str">
        <f>VLOOKUP(Table16[[#This Row],[Metabolite ID]],Table18[],2,FALSE)</f>
        <v>1-(1-enyl-stearoyl)-2-oleoyl-GPE (P-18:0/18:1)</v>
      </c>
      <c r="C3700" t="s">
        <v>1117</v>
      </c>
      <c r="D3700">
        <v>599</v>
      </c>
      <c r="E3700">
        <v>-6.7826584812555407E-2</v>
      </c>
      <c r="F3700">
        <v>4.8350430698219878E-2</v>
      </c>
      <c r="G3700">
        <v>0.16067278166294449</v>
      </c>
      <c r="H3700" t="b">
        <v>0</v>
      </c>
      <c r="I3700" t="b">
        <v>0</v>
      </c>
      <c r="J3700" t="b">
        <v>0</v>
      </c>
    </row>
    <row r="3701" spans="1:10" hidden="1" x14ac:dyDescent="0.2">
      <c r="A3701" t="s">
        <v>688</v>
      </c>
      <c r="B3701" t="str">
        <f>VLOOKUP(Table16[[#This Row],[Metabolite ID]],Table18[],2,FALSE)</f>
        <v>1-(1-enyl-stearoyl)-2-oleoyl-GPE (P-18:0/18:1)</v>
      </c>
      <c r="C3701" t="s">
        <v>1118</v>
      </c>
      <c r="D3701">
        <v>599</v>
      </c>
      <c r="E3701">
        <v>-6.7567213912911997E-2</v>
      </c>
      <c r="F3701">
        <v>4.8810598261377965E-2</v>
      </c>
      <c r="G3701">
        <v>0.16627474880227652</v>
      </c>
      <c r="H3701" t="b">
        <v>0</v>
      </c>
      <c r="I3701" t="b">
        <v>0</v>
      </c>
      <c r="J3701" t="b">
        <v>0</v>
      </c>
    </row>
    <row r="3702" spans="1:10" hidden="1" x14ac:dyDescent="0.2">
      <c r="A3702" t="s">
        <v>688</v>
      </c>
      <c r="B3702" t="str">
        <f>VLOOKUP(Table16[[#This Row],[Metabolite ID]],Table18[],2,FALSE)</f>
        <v>1-(1-enyl-stearoyl)-2-oleoyl-GPE (P-18:0/18:1)</v>
      </c>
      <c r="C3702" t="s">
        <v>1119</v>
      </c>
      <c r="D3702">
        <v>599</v>
      </c>
      <c r="E3702">
        <v>-3.3429495798319329E-3</v>
      </c>
      <c r="F3702">
        <v>7.5173371021233684E-2</v>
      </c>
      <c r="G3702">
        <v>0.96452987331047779</v>
      </c>
      <c r="H3702" t="b">
        <v>0</v>
      </c>
      <c r="I3702" t="b">
        <v>0</v>
      </c>
      <c r="J3702" t="b">
        <v>0</v>
      </c>
    </row>
    <row r="3703" spans="1:10" hidden="1" x14ac:dyDescent="0.2">
      <c r="A3703" t="s">
        <v>688</v>
      </c>
      <c r="B3703" t="str">
        <f>VLOOKUP(Table16[[#This Row],[Metabolite ID]],Table18[],2,FALSE)</f>
        <v>1-(1-enyl-stearoyl)-2-oleoyl-GPE (P-18:0/18:1)</v>
      </c>
      <c r="C3703" t="s">
        <v>1120</v>
      </c>
      <c r="D3703">
        <v>599</v>
      </c>
      <c r="E3703">
        <v>-6.0730337437644624E-2</v>
      </c>
      <c r="F3703">
        <v>8.4076327747542839E-2</v>
      </c>
      <c r="G3703">
        <v>0.47009538785233201</v>
      </c>
      <c r="H3703" t="b">
        <v>0</v>
      </c>
      <c r="I3703" t="b">
        <v>0</v>
      </c>
      <c r="J3703" t="b">
        <v>0</v>
      </c>
    </row>
    <row r="3704" spans="1:10" hidden="1" x14ac:dyDescent="0.2">
      <c r="A3704" t="s">
        <v>688</v>
      </c>
      <c r="B3704" t="str">
        <f>VLOOKUP(Table16[[#This Row],[Metabolite ID]],Table18[],2,FALSE)</f>
        <v>1-(1-enyl-stearoyl)-2-oleoyl-GPE (P-18:0/18:1)</v>
      </c>
      <c r="C3704" t="s">
        <v>1121</v>
      </c>
      <c r="D3704">
        <v>599</v>
      </c>
      <c r="E3704">
        <v>-9.4515023996404324E-2</v>
      </c>
      <c r="F3704">
        <v>0.29851914454421541</v>
      </c>
      <c r="G3704">
        <v>0.75164780778605067</v>
      </c>
      <c r="H3704" t="b">
        <v>0</v>
      </c>
      <c r="I3704" t="b">
        <v>0</v>
      </c>
      <c r="J3704" t="b">
        <v>0</v>
      </c>
    </row>
    <row r="3705" spans="1:10" hidden="1" x14ac:dyDescent="0.2">
      <c r="A3705" t="s">
        <v>688</v>
      </c>
      <c r="B3705" t="str">
        <f>VLOOKUP(Table16[[#This Row],[Metabolite ID]],Table18[],2,FALSE)</f>
        <v>1-(1-enyl-stearoyl)-2-oleoyl-GPE (P-18:0/18:1)</v>
      </c>
      <c r="C3705" t="s">
        <v>1122</v>
      </c>
      <c r="D3705">
        <v>599</v>
      </c>
      <c r="E3705">
        <v>-0.13719581869904918</v>
      </c>
      <c r="F3705">
        <v>0.18798748549284644</v>
      </c>
      <c r="G3705">
        <v>0.46578992260012764</v>
      </c>
      <c r="H3705" t="b">
        <v>0</v>
      </c>
      <c r="I3705" t="b">
        <v>0</v>
      </c>
      <c r="J3705" t="b">
        <v>0</v>
      </c>
    </row>
    <row r="3706" spans="1:10" hidden="1" x14ac:dyDescent="0.2">
      <c r="A3706" t="s">
        <v>688</v>
      </c>
      <c r="B3706" t="str">
        <f>VLOOKUP(Table16[[#This Row],[Metabolite ID]],Table18[],2,FALSE)</f>
        <v>1-(1-enyl-stearoyl)-2-oleoyl-GPE (P-18:0/18:1)</v>
      </c>
      <c r="C3706" t="s">
        <v>1123</v>
      </c>
      <c r="D3706">
        <v>599</v>
      </c>
      <c r="E3706">
        <v>-0.18827551698455372</v>
      </c>
      <c r="F3706">
        <v>0.13482029994376227</v>
      </c>
      <c r="G3706">
        <v>0.16308525087524539</v>
      </c>
      <c r="H3706" t="b">
        <v>0</v>
      </c>
      <c r="I3706" t="b">
        <v>0</v>
      </c>
      <c r="J3706" t="b">
        <v>0</v>
      </c>
    </row>
    <row r="3707" spans="1:10" x14ac:dyDescent="0.2">
      <c r="A3707" t="s">
        <v>419</v>
      </c>
      <c r="B3707" t="str">
        <f>VLOOKUP(Table16[[#This Row],[Metabolite ID]],Table18[],2,FALSE)</f>
        <v>X - 21312</v>
      </c>
      <c r="C3707" t="s">
        <v>1116</v>
      </c>
      <c r="D3707">
        <v>599</v>
      </c>
      <c r="E3707">
        <v>-7.7793899789520449E-2</v>
      </c>
      <c r="F3707">
        <v>5.5909601072338742E-2</v>
      </c>
      <c r="G3707" s="6">
        <v>0.16409722155828235</v>
      </c>
      <c r="H3707" t="b">
        <v>0</v>
      </c>
      <c r="I3707" t="b">
        <v>0</v>
      </c>
      <c r="J3707" t="b">
        <v>0</v>
      </c>
    </row>
    <row r="3708" spans="1:10" hidden="1" x14ac:dyDescent="0.2">
      <c r="A3708" t="s">
        <v>419</v>
      </c>
      <c r="B3708" t="str">
        <f>VLOOKUP(Table16[[#This Row],[Metabolite ID]],Table18[],2,FALSE)</f>
        <v>X - 21312</v>
      </c>
      <c r="C3708" t="s">
        <v>1117</v>
      </c>
      <c r="D3708">
        <v>599</v>
      </c>
      <c r="E3708">
        <v>-7.7793899789520449E-2</v>
      </c>
      <c r="F3708">
        <v>5.4201525998575494E-2</v>
      </c>
      <c r="G3708">
        <v>0.15120977595399387</v>
      </c>
      <c r="H3708" t="b">
        <v>0</v>
      </c>
      <c r="I3708" t="b">
        <v>0</v>
      </c>
      <c r="J3708" t="b">
        <v>0</v>
      </c>
    </row>
    <row r="3709" spans="1:10" hidden="1" x14ac:dyDescent="0.2">
      <c r="A3709" t="s">
        <v>419</v>
      </c>
      <c r="B3709" t="str">
        <f>VLOOKUP(Table16[[#This Row],[Metabolite ID]],Table18[],2,FALSE)</f>
        <v>X - 21312</v>
      </c>
      <c r="C3709" t="s">
        <v>1118</v>
      </c>
      <c r="D3709">
        <v>599</v>
      </c>
      <c r="E3709">
        <v>-7.7558534654123074E-2</v>
      </c>
      <c r="F3709">
        <v>5.4753368524412475E-2</v>
      </c>
      <c r="G3709">
        <v>0.15662709013474602</v>
      </c>
      <c r="H3709" t="b">
        <v>0</v>
      </c>
      <c r="I3709" t="b">
        <v>0</v>
      </c>
      <c r="J3709" t="b">
        <v>0</v>
      </c>
    </row>
    <row r="3710" spans="1:10" hidden="1" x14ac:dyDescent="0.2">
      <c r="A3710" t="s">
        <v>419</v>
      </c>
      <c r="B3710" t="str">
        <f>VLOOKUP(Table16[[#This Row],[Metabolite ID]],Table18[],2,FALSE)</f>
        <v>X - 21312</v>
      </c>
      <c r="C3710" t="s">
        <v>1119</v>
      </c>
      <c r="D3710">
        <v>599</v>
      </c>
      <c r="E3710">
        <v>-0.13315362318840579</v>
      </c>
      <c r="F3710">
        <v>8.3462965566029002E-2</v>
      </c>
      <c r="G3710">
        <v>0.11063136329770433</v>
      </c>
      <c r="H3710" t="b">
        <v>0</v>
      </c>
      <c r="I3710" t="b">
        <v>0</v>
      </c>
      <c r="J3710" t="b">
        <v>0</v>
      </c>
    </row>
    <row r="3711" spans="1:10" hidden="1" x14ac:dyDescent="0.2">
      <c r="A3711" t="s">
        <v>419</v>
      </c>
      <c r="B3711" t="str">
        <f>VLOOKUP(Table16[[#This Row],[Metabolite ID]],Table18[],2,FALSE)</f>
        <v>X - 21312</v>
      </c>
      <c r="C3711" t="s">
        <v>1120</v>
      </c>
      <c r="D3711">
        <v>599</v>
      </c>
      <c r="E3711">
        <v>-4.0103456572348678E-2</v>
      </c>
      <c r="F3711">
        <v>9.4217289084425421E-2</v>
      </c>
      <c r="G3711">
        <v>0.67036392589464122</v>
      </c>
      <c r="H3711" t="b">
        <v>0</v>
      </c>
      <c r="I3711" t="b">
        <v>0</v>
      </c>
      <c r="J3711" t="b">
        <v>0</v>
      </c>
    </row>
    <row r="3712" spans="1:10" hidden="1" x14ac:dyDescent="0.2">
      <c r="A3712" t="s">
        <v>419</v>
      </c>
      <c r="B3712" t="str">
        <f>VLOOKUP(Table16[[#This Row],[Metabolite ID]],Table18[],2,FALSE)</f>
        <v>X - 21312</v>
      </c>
      <c r="C3712" t="s">
        <v>1121</v>
      </c>
      <c r="D3712">
        <v>599</v>
      </c>
      <c r="E3712">
        <v>-0.27386444173695068</v>
      </c>
      <c r="F3712">
        <v>0.29313196931643121</v>
      </c>
      <c r="G3712">
        <v>0.35054166013128019</v>
      </c>
      <c r="H3712" t="b">
        <v>0</v>
      </c>
      <c r="I3712" t="b">
        <v>0</v>
      </c>
      <c r="J3712" t="b">
        <v>0</v>
      </c>
    </row>
    <row r="3713" spans="1:10" hidden="1" x14ac:dyDescent="0.2">
      <c r="A3713" t="s">
        <v>419</v>
      </c>
      <c r="B3713" t="str">
        <f>VLOOKUP(Table16[[#This Row],[Metabolite ID]],Table18[],2,FALSE)</f>
        <v>X - 21312</v>
      </c>
      <c r="C3713" t="s">
        <v>1122</v>
      </c>
      <c r="D3713">
        <v>599</v>
      </c>
      <c r="E3713">
        <v>-9.3267726216739177E-2</v>
      </c>
      <c r="F3713">
        <v>0.20782861708048544</v>
      </c>
      <c r="G3713">
        <v>0.65375849774817185</v>
      </c>
      <c r="H3713" t="b">
        <v>0</v>
      </c>
      <c r="I3713" t="b">
        <v>0</v>
      </c>
      <c r="J3713" t="b">
        <v>0</v>
      </c>
    </row>
    <row r="3714" spans="1:10" hidden="1" x14ac:dyDescent="0.2">
      <c r="A3714" t="s">
        <v>419</v>
      </c>
      <c r="B3714" t="str">
        <f>VLOOKUP(Table16[[#This Row],[Metabolite ID]],Table18[],2,FALSE)</f>
        <v>X - 21312</v>
      </c>
      <c r="C3714" t="s">
        <v>1123</v>
      </c>
      <c r="D3714">
        <v>599</v>
      </c>
      <c r="E3714">
        <v>5.8780028942362747E-3</v>
      </c>
      <c r="F3714">
        <v>0.15501790689117356</v>
      </c>
      <c r="G3714">
        <v>0.9697655628469759</v>
      </c>
      <c r="H3714" t="b">
        <v>0</v>
      </c>
      <c r="I3714" t="b">
        <v>0</v>
      </c>
      <c r="J3714" t="b">
        <v>0</v>
      </c>
    </row>
    <row r="3715" spans="1:10" x14ac:dyDescent="0.2">
      <c r="A3715" t="s">
        <v>782</v>
      </c>
      <c r="B3715" t="str">
        <f>VLOOKUP(Table16[[#This Row],[Metabolite ID]],Table18[],2,FALSE)</f>
        <v>Cholesteryl esters in large LDL</v>
      </c>
      <c r="C3715" t="s">
        <v>1116</v>
      </c>
      <c r="D3715">
        <v>599</v>
      </c>
      <c r="E3715">
        <v>4.8273298010885465E-2</v>
      </c>
      <c r="F3715">
        <v>3.4788856681514407E-2</v>
      </c>
      <c r="G3715" s="6">
        <v>0.16525642508365143</v>
      </c>
      <c r="H3715" t="b">
        <v>0</v>
      </c>
      <c r="I3715" t="b">
        <v>0</v>
      </c>
      <c r="J3715" t="b">
        <v>0</v>
      </c>
    </row>
    <row r="3716" spans="1:10" hidden="1" x14ac:dyDescent="0.2">
      <c r="A3716" t="s">
        <v>782</v>
      </c>
      <c r="B3716" t="str">
        <f>VLOOKUP(Table16[[#This Row],[Metabolite ID]],Table18[],2,FALSE)</f>
        <v>Cholesteryl esters in large LDL</v>
      </c>
      <c r="C3716" t="s">
        <v>1117</v>
      </c>
      <c r="D3716">
        <v>599</v>
      </c>
      <c r="E3716">
        <v>4.8273298010885465E-2</v>
      </c>
      <c r="F3716">
        <v>2.1660179043623596E-2</v>
      </c>
      <c r="G3716">
        <v>2.583615630899622E-2</v>
      </c>
      <c r="H3716" t="b">
        <v>0</v>
      </c>
      <c r="I3716" t="b">
        <v>0</v>
      </c>
      <c r="J3716" t="b">
        <v>0</v>
      </c>
    </row>
    <row r="3717" spans="1:10" hidden="1" x14ac:dyDescent="0.2">
      <c r="A3717" t="s">
        <v>782</v>
      </c>
      <c r="B3717" t="str">
        <f>VLOOKUP(Table16[[#This Row],[Metabolite ID]],Table18[],2,FALSE)</f>
        <v>Cholesteryl esters in large LDL</v>
      </c>
      <c r="C3717" t="s">
        <v>1118</v>
      </c>
      <c r="D3717">
        <v>599</v>
      </c>
      <c r="E3717">
        <v>4.8496369818616776E-2</v>
      </c>
      <c r="F3717">
        <v>2.2240947390341295E-2</v>
      </c>
      <c r="G3717">
        <v>2.9220471989702308E-2</v>
      </c>
      <c r="H3717" t="b">
        <v>0</v>
      </c>
      <c r="I3717" t="b">
        <v>0</v>
      </c>
      <c r="J3717" t="b">
        <v>0</v>
      </c>
    </row>
    <row r="3718" spans="1:10" hidden="1" x14ac:dyDescent="0.2">
      <c r="A3718" t="s">
        <v>782</v>
      </c>
      <c r="B3718" t="str">
        <f>VLOOKUP(Table16[[#This Row],[Metabolite ID]],Table18[],2,FALSE)</f>
        <v>Cholesteryl esters in large LDL</v>
      </c>
      <c r="C3718" t="s">
        <v>1119</v>
      </c>
      <c r="D3718">
        <v>599</v>
      </c>
      <c r="E3718">
        <v>8.5084027777777779E-2</v>
      </c>
      <c r="F3718">
        <v>3.4386791494838913E-2</v>
      </c>
      <c r="G3718">
        <v>1.3348896273812095E-2</v>
      </c>
      <c r="H3718" t="b">
        <v>0</v>
      </c>
      <c r="I3718" t="b">
        <v>0</v>
      </c>
      <c r="J3718" t="b">
        <v>0</v>
      </c>
    </row>
    <row r="3719" spans="1:10" hidden="1" x14ac:dyDescent="0.2">
      <c r="A3719" t="s">
        <v>782</v>
      </c>
      <c r="B3719" t="str">
        <f>VLOOKUP(Table16[[#This Row],[Metabolite ID]],Table18[],2,FALSE)</f>
        <v>Cholesteryl esters in large LDL</v>
      </c>
      <c r="C3719" t="s">
        <v>1120</v>
      </c>
      <c r="D3719">
        <v>599</v>
      </c>
      <c r="E3719">
        <v>7.4274221985464683E-2</v>
      </c>
      <c r="F3719">
        <v>3.9620557162079538E-2</v>
      </c>
      <c r="G3719">
        <v>6.0842472385892979E-2</v>
      </c>
      <c r="H3719" t="b">
        <v>0</v>
      </c>
      <c r="I3719" t="b">
        <v>0</v>
      </c>
      <c r="J3719" t="b">
        <v>0</v>
      </c>
    </row>
    <row r="3720" spans="1:10" hidden="1" x14ac:dyDescent="0.2">
      <c r="A3720" t="s">
        <v>782</v>
      </c>
      <c r="B3720" t="str">
        <f>VLOOKUP(Table16[[#This Row],[Metabolite ID]],Table18[],2,FALSE)</f>
        <v>Cholesteryl esters in large LDL</v>
      </c>
      <c r="C3720" t="s">
        <v>1121</v>
      </c>
      <c r="D3720">
        <v>599</v>
      </c>
      <c r="E3720">
        <v>5.3331530584745934E-2</v>
      </c>
      <c r="F3720">
        <v>0.12681189713339075</v>
      </c>
      <c r="G3720">
        <v>0.6742302613191532</v>
      </c>
      <c r="H3720" t="b">
        <v>0</v>
      </c>
      <c r="I3720" t="b">
        <v>0</v>
      </c>
      <c r="J3720" t="b">
        <v>0</v>
      </c>
    </row>
    <row r="3721" spans="1:10" hidden="1" x14ac:dyDescent="0.2">
      <c r="A3721" t="s">
        <v>782</v>
      </c>
      <c r="B3721" t="str">
        <f>VLOOKUP(Table16[[#This Row],[Metabolite ID]],Table18[],2,FALSE)</f>
        <v>Cholesteryl esters in large LDL</v>
      </c>
      <c r="C3721" t="s">
        <v>1122</v>
      </c>
      <c r="D3721">
        <v>599</v>
      </c>
      <c r="E3721">
        <v>9.5514863415513851E-2</v>
      </c>
      <c r="F3721">
        <v>8.7627326710135914E-2</v>
      </c>
      <c r="G3721">
        <v>0.2761467578346285</v>
      </c>
      <c r="H3721" t="b">
        <v>0</v>
      </c>
      <c r="I3721" t="b">
        <v>0</v>
      </c>
      <c r="J3721" t="b">
        <v>0</v>
      </c>
    </row>
    <row r="3722" spans="1:10" hidden="1" x14ac:dyDescent="0.2">
      <c r="A3722" t="s">
        <v>782</v>
      </c>
      <c r="B3722" t="str">
        <f>VLOOKUP(Table16[[#This Row],[Metabolite ID]],Table18[],2,FALSE)</f>
        <v>Cholesteryl esters in large LDL</v>
      </c>
      <c r="C3722" t="s">
        <v>1123</v>
      </c>
      <c r="D3722">
        <v>599</v>
      </c>
      <c r="E3722">
        <v>-0.12518695582774447</v>
      </c>
      <c r="F3722">
        <v>9.6179824204125394E-2</v>
      </c>
      <c r="G3722">
        <v>0.19355769362827829</v>
      </c>
      <c r="H3722" t="b">
        <v>0</v>
      </c>
      <c r="I3722" t="b">
        <v>0</v>
      </c>
      <c r="J3722" t="b">
        <v>0</v>
      </c>
    </row>
    <row r="3723" spans="1:10" x14ac:dyDescent="0.2">
      <c r="A3723" t="s">
        <v>545</v>
      </c>
      <c r="B3723" t="str">
        <f>VLOOKUP(Table16[[#This Row],[Metabolite ID]],Table18[],2,FALSE)</f>
        <v>X - 14314</v>
      </c>
      <c r="C3723" t="s">
        <v>1116</v>
      </c>
      <c r="D3723">
        <v>599</v>
      </c>
      <c r="E3723">
        <v>6.7499741853398215E-2</v>
      </c>
      <c r="F3723">
        <v>4.8756002937595098E-2</v>
      </c>
      <c r="G3723" s="6">
        <v>0.16622388643380406</v>
      </c>
      <c r="H3723" t="b">
        <v>0</v>
      </c>
      <c r="I3723" t="b">
        <v>0</v>
      </c>
      <c r="J3723" t="b">
        <v>0</v>
      </c>
    </row>
    <row r="3724" spans="1:10" hidden="1" x14ac:dyDescent="0.2">
      <c r="A3724" t="s">
        <v>545</v>
      </c>
      <c r="B3724" t="str">
        <f>VLOOKUP(Table16[[#This Row],[Metabolite ID]],Table18[],2,FALSE)</f>
        <v>X - 14314</v>
      </c>
      <c r="C3724" t="s">
        <v>1117</v>
      </c>
      <c r="D3724">
        <v>599</v>
      </c>
      <c r="E3724">
        <v>6.7499741853398215E-2</v>
      </c>
      <c r="F3724">
        <v>4.8756002937595098E-2</v>
      </c>
      <c r="G3724">
        <v>0.16622388643380406</v>
      </c>
      <c r="H3724" t="b">
        <v>0</v>
      </c>
      <c r="I3724" t="b">
        <v>0</v>
      </c>
      <c r="J3724" t="b">
        <v>0</v>
      </c>
    </row>
    <row r="3725" spans="1:10" hidden="1" x14ac:dyDescent="0.2">
      <c r="A3725" t="s">
        <v>545</v>
      </c>
      <c r="B3725" t="str">
        <f>VLOOKUP(Table16[[#This Row],[Metabolite ID]],Table18[],2,FALSE)</f>
        <v>X - 14314</v>
      </c>
      <c r="C3725" t="s">
        <v>1118</v>
      </c>
      <c r="D3725">
        <v>599</v>
      </c>
      <c r="E3725">
        <v>6.9167196749607654E-2</v>
      </c>
      <c r="F3725">
        <v>4.9169051195887943E-2</v>
      </c>
      <c r="G3725">
        <v>0.15950977486479137</v>
      </c>
      <c r="H3725" t="b">
        <v>0</v>
      </c>
      <c r="I3725" t="b">
        <v>0</v>
      </c>
      <c r="J3725" t="b">
        <v>0</v>
      </c>
    </row>
    <row r="3726" spans="1:10" hidden="1" x14ac:dyDescent="0.2">
      <c r="A3726" t="s">
        <v>545</v>
      </c>
      <c r="B3726" t="str">
        <f>VLOOKUP(Table16[[#This Row],[Metabolite ID]],Table18[],2,FALSE)</f>
        <v>X - 14314</v>
      </c>
      <c r="C3726" t="s">
        <v>1119</v>
      </c>
      <c r="D3726">
        <v>599</v>
      </c>
      <c r="E3726">
        <v>0.100570625</v>
      </c>
      <c r="F3726">
        <v>7.0803546329345157E-2</v>
      </c>
      <c r="G3726">
        <v>0.15548605296182869</v>
      </c>
      <c r="H3726" t="b">
        <v>0</v>
      </c>
      <c r="I3726" t="b">
        <v>0</v>
      </c>
      <c r="J3726" t="b">
        <v>0</v>
      </c>
    </row>
    <row r="3727" spans="1:10" hidden="1" x14ac:dyDescent="0.2">
      <c r="A3727" t="s">
        <v>545</v>
      </c>
      <c r="B3727" t="str">
        <f>VLOOKUP(Table16[[#This Row],[Metabolite ID]],Table18[],2,FALSE)</f>
        <v>X - 14314</v>
      </c>
      <c r="C3727" t="s">
        <v>1120</v>
      </c>
      <c r="D3727">
        <v>599</v>
      </c>
      <c r="E3727">
        <v>0.13883185911073528</v>
      </c>
      <c r="F3727">
        <v>7.919560596295093E-2</v>
      </c>
      <c r="G3727">
        <v>7.9597754999106637E-2</v>
      </c>
      <c r="H3727" t="b">
        <v>0</v>
      </c>
      <c r="I3727" t="b">
        <v>0</v>
      </c>
      <c r="J3727" t="b">
        <v>0</v>
      </c>
    </row>
    <row r="3728" spans="1:10" hidden="1" x14ac:dyDescent="0.2">
      <c r="A3728" t="s">
        <v>545</v>
      </c>
      <c r="B3728" t="str">
        <f>VLOOKUP(Table16[[#This Row],[Metabolite ID]],Table18[],2,FALSE)</f>
        <v>X - 14314</v>
      </c>
      <c r="C3728" t="s">
        <v>1121</v>
      </c>
      <c r="D3728">
        <v>599</v>
      </c>
      <c r="E3728">
        <v>0.15089024419642527</v>
      </c>
      <c r="F3728">
        <v>0.2469860647756297</v>
      </c>
      <c r="G3728">
        <v>0.54148061036699291</v>
      </c>
      <c r="H3728" t="b">
        <v>0</v>
      </c>
      <c r="I3728" t="b">
        <v>0</v>
      </c>
      <c r="J3728" t="b">
        <v>0</v>
      </c>
    </row>
    <row r="3729" spans="1:10" hidden="1" x14ac:dyDescent="0.2">
      <c r="A3729" t="s">
        <v>545</v>
      </c>
      <c r="B3729" t="str">
        <f>VLOOKUP(Table16[[#This Row],[Metabolite ID]],Table18[],2,FALSE)</f>
        <v>X - 14314</v>
      </c>
      <c r="C3729" t="s">
        <v>1122</v>
      </c>
      <c r="D3729">
        <v>599</v>
      </c>
      <c r="E3729">
        <v>0.21085336444746794</v>
      </c>
      <c r="F3729">
        <v>0.16723017816722782</v>
      </c>
      <c r="G3729">
        <v>0.20785201981621251</v>
      </c>
      <c r="H3729" t="b">
        <v>0</v>
      </c>
      <c r="I3729" t="b">
        <v>0</v>
      </c>
      <c r="J3729" t="b">
        <v>0</v>
      </c>
    </row>
    <row r="3730" spans="1:10" hidden="1" x14ac:dyDescent="0.2">
      <c r="A3730" t="s">
        <v>545</v>
      </c>
      <c r="B3730" t="str">
        <f>VLOOKUP(Table16[[#This Row],[Metabolite ID]],Table18[],2,FALSE)</f>
        <v>X - 14314</v>
      </c>
      <c r="C3730" t="s">
        <v>1123</v>
      </c>
      <c r="D3730">
        <v>599</v>
      </c>
      <c r="E3730">
        <v>0.13466725201287158</v>
      </c>
      <c r="F3730">
        <v>0.13490294990355053</v>
      </c>
      <c r="G3730">
        <v>0.31856120575315539</v>
      </c>
      <c r="H3730" t="b">
        <v>0</v>
      </c>
      <c r="I3730" t="b">
        <v>0</v>
      </c>
      <c r="J3730" t="b">
        <v>0</v>
      </c>
    </row>
    <row r="3731" spans="1:10" x14ac:dyDescent="0.2">
      <c r="A3731" t="s">
        <v>429</v>
      </c>
      <c r="B3731" t="str">
        <f>VLOOKUP(Table16[[#This Row],[Metabolite ID]],Table18[],2,FALSE)</f>
        <v>X - 21343</v>
      </c>
      <c r="C3731" t="s">
        <v>1116</v>
      </c>
      <c r="D3731">
        <v>599</v>
      </c>
      <c r="E3731">
        <v>6.6426261714357421E-2</v>
      </c>
      <c r="F3731">
        <v>4.8021249840040983E-2</v>
      </c>
      <c r="G3731" s="6">
        <v>0.16658268383987049</v>
      </c>
      <c r="H3731" t="b">
        <v>0</v>
      </c>
      <c r="I3731" t="b">
        <v>0</v>
      </c>
      <c r="J3731" t="b">
        <v>0</v>
      </c>
    </row>
    <row r="3732" spans="1:10" hidden="1" x14ac:dyDescent="0.2">
      <c r="A3732" t="s">
        <v>429</v>
      </c>
      <c r="B3732" t="str">
        <f>VLOOKUP(Table16[[#This Row],[Metabolite ID]],Table18[],2,FALSE)</f>
        <v>X - 21343</v>
      </c>
      <c r="C3732" t="s">
        <v>1117</v>
      </c>
      <c r="D3732">
        <v>599</v>
      </c>
      <c r="E3732">
        <v>6.6426261714357421E-2</v>
      </c>
      <c r="F3732">
        <v>4.7795455273912123E-2</v>
      </c>
      <c r="G3732">
        <v>0.16458874127333423</v>
      </c>
      <c r="H3732" t="b">
        <v>0</v>
      </c>
      <c r="I3732" t="b">
        <v>0</v>
      </c>
      <c r="J3732" t="b">
        <v>0</v>
      </c>
    </row>
    <row r="3733" spans="1:10" hidden="1" x14ac:dyDescent="0.2">
      <c r="A3733" t="s">
        <v>429</v>
      </c>
      <c r="B3733" t="str">
        <f>VLOOKUP(Table16[[#This Row],[Metabolite ID]],Table18[],2,FALSE)</f>
        <v>X - 21343</v>
      </c>
      <c r="C3733" t="s">
        <v>1118</v>
      </c>
      <c r="D3733">
        <v>599</v>
      </c>
      <c r="E3733">
        <v>6.7527575683486968E-2</v>
      </c>
      <c r="F3733">
        <v>4.8245698868272201E-2</v>
      </c>
      <c r="G3733">
        <v>0.16161515237580301</v>
      </c>
      <c r="H3733" t="b">
        <v>0</v>
      </c>
      <c r="I3733" t="b">
        <v>0</v>
      </c>
      <c r="J3733" t="b">
        <v>0</v>
      </c>
    </row>
    <row r="3734" spans="1:10" hidden="1" x14ac:dyDescent="0.2">
      <c r="A3734" t="s">
        <v>429</v>
      </c>
      <c r="B3734" t="str">
        <f>VLOOKUP(Table16[[#This Row],[Metabolite ID]],Table18[],2,FALSE)</f>
        <v>X - 21343</v>
      </c>
      <c r="C3734" t="s">
        <v>1119</v>
      </c>
      <c r="D3734">
        <v>599</v>
      </c>
      <c r="E3734">
        <v>-1.3904946808510638E-2</v>
      </c>
      <c r="F3734">
        <v>7.1518850514519283E-2</v>
      </c>
      <c r="G3734">
        <v>0.84584427339999602</v>
      </c>
      <c r="H3734" t="b">
        <v>0</v>
      </c>
      <c r="I3734" t="b">
        <v>0</v>
      </c>
      <c r="J3734" t="b">
        <v>0</v>
      </c>
    </row>
    <row r="3735" spans="1:10" hidden="1" x14ac:dyDescent="0.2">
      <c r="A3735" t="s">
        <v>429</v>
      </c>
      <c r="B3735" t="str">
        <f>VLOOKUP(Table16[[#This Row],[Metabolite ID]],Table18[],2,FALSE)</f>
        <v>X - 21343</v>
      </c>
      <c r="C3735" t="s">
        <v>1120</v>
      </c>
      <c r="D3735">
        <v>599</v>
      </c>
      <c r="E3735">
        <v>2.0489662525232096E-2</v>
      </c>
      <c r="F3735">
        <v>8.1963622934584146E-2</v>
      </c>
      <c r="G3735">
        <v>0.80259907847113143</v>
      </c>
      <c r="H3735" t="b">
        <v>0</v>
      </c>
      <c r="I3735" t="b">
        <v>0</v>
      </c>
      <c r="J3735" t="b">
        <v>0</v>
      </c>
    </row>
    <row r="3736" spans="1:10" hidden="1" x14ac:dyDescent="0.2">
      <c r="A3736" t="s">
        <v>429</v>
      </c>
      <c r="B3736" t="str">
        <f>VLOOKUP(Table16[[#This Row],[Metabolite ID]],Table18[],2,FALSE)</f>
        <v>X - 21343</v>
      </c>
      <c r="C3736" t="s">
        <v>1121</v>
      </c>
      <c r="D3736">
        <v>599</v>
      </c>
      <c r="E3736">
        <v>-0.19646091673301225</v>
      </c>
      <c r="F3736">
        <v>0.27139091825461231</v>
      </c>
      <c r="G3736">
        <v>0.46940788504557251</v>
      </c>
      <c r="H3736" t="b">
        <v>0</v>
      </c>
      <c r="I3736" t="b">
        <v>0</v>
      </c>
      <c r="J3736" t="b">
        <v>0</v>
      </c>
    </row>
    <row r="3737" spans="1:10" hidden="1" x14ac:dyDescent="0.2">
      <c r="A3737" t="s">
        <v>429</v>
      </c>
      <c r="B3737" t="str">
        <f>VLOOKUP(Table16[[#This Row],[Metabolite ID]],Table18[],2,FALSE)</f>
        <v>X - 21343</v>
      </c>
      <c r="C3737" t="s">
        <v>1122</v>
      </c>
      <c r="D3737">
        <v>599</v>
      </c>
      <c r="E3737">
        <v>-4.3670532115457128E-2</v>
      </c>
      <c r="F3737">
        <v>0.17849186135590747</v>
      </c>
      <c r="G3737">
        <v>0.80680053506396632</v>
      </c>
      <c r="H3737" t="b">
        <v>0</v>
      </c>
      <c r="I3737" t="b">
        <v>0</v>
      </c>
      <c r="J3737" t="b">
        <v>0</v>
      </c>
    </row>
    <row r="3738" spans="1:10" hidden="1" x14ac:dyDescent="0.2">
      <c r="A3738" t="s">
        <v>429</v>
      </c>
      <c r="B3738" t="str">
        <f>VLOOKUP(Table16[[#This Row],[Metabolite ID]],Table18[],2,FALSE)</f>
        <v>X - 21343</v>
      </c>
      <c r="C3738" t="s">
        <v>1123</v>
      </c>
      <c r="D3738">
        <v>599</v>
      </c>
      <c r="E3738">
        <v>9.143480782133287E-2</v>
      </c>
      <c r="F3738">
        <v>0.13315167873070888</v>
      </c>
      <c r="G3738">
        <v>0.49254055999835666</v>
      </c>
      <c r="H3738" t="b">
        <v>0</v>
      </c>
      <c r="I3738" t="b">
        <v>0</v>
      </c>
      <c r="J3738" t="b">
        <v>0</v>
      </c>
    </row>
    <row r="3739" spans="1:10" x14ac:dyDescent="0.2">
      <c r="A3739" t="s">
        <v>413</v>
      </c>
      <c r="B3739" t="str">
        <f>VLOOKUP(Table16[[#This Row],[Metabolite ID]],Table18[],2,FALSE)</f>
        <v>X - 21283</v>
      </c>
      <c r="C3739" t="s">
        <v>1116</v>
      </c>
      <c r="D3739">
        <v>599</v>
      </c>
      <c r="E3739">
        <v>8.3333968322769875E-2</v>
      </c>
      <c r="F3739">
        <v>6.0385289082160766E-2</v>
      </c>
      <c r="G3739" s="6">
        <v>0.16757507381483494</v>
      </c>
      <c r="H3739" t="b">
        <v>0</v>
      </c>
      <c r="I3739" t="b">
        <v>0</v>
      </c>
      <c r="J3739" t="b">
        <v>0</v>
      </c>
    </row>
    <row r="3740" spans="1:10" hidden="1" x14ac:dyDescent="0.2">
      <c r="A3740" t="s">
        <v>413</v>
      </c>
      <c r="B3740" t="str">
        <f>VLOOKUP(Table16[[#This Row],[Metabolite ID]],Table18[],2,FALSE)</f>
        <v>X - 21283</v>
      </c>
      <c r="C3740" t="s">
        <v>1117</v>
      </c>
      <c r="D3740">
        <v>599</v>
      </c>
      <c r="E3740">
        <v>8.3333968322769875E-2</v>
      </c>
      <c r="F3740">
        <v>6.0385289082160766E-2</v>
      </c>
      <c r="G3740">
        <v>0.16757507381483494</v>
      </c>
      <c r="H3740" t="b">
        <v>0</v>
      </c>
      <c r="I3740" t="b">
        <v>0</v>
      </c>
      <c r="J3740" t="b">
        <v>0</v>
      </c>
    </row>
    <row r="3741" spans="1:10" hidden="1" x14ac:dyDescent="0.2">
      <c r="A3741" t="s">
        <v>413</v>
      </c>
      <c r="B3741" t="str">
        <f>VLOOKUP(Table16[[#This Row],[Metabolite ID]],Table18[],2,FALSE)</f>
        <v>X - 21283</v>
      </c>
      <c r="C3741" t="s">
        <v>1118</v>
      </c>
      <c r="D3741">
        <v>599</v>
      </c>
      <c r="E3741">
        <v>8.5289414368627983E-2</v>
      </c>
      <c r="F3741">
        <v>6.0935642017162943E-2</v>
      </c>
      <c r="G3741">
        <v>0.16161400854906277</v>
      </c>
      <c r="H3741" t="b">
        <v>0</v>
      </c>
      <c r="I3741" t="b">
        <v>0</v>
      </c>
      <c r="J3741" t="b">
        <v>0</v>
      </c>
    </row>
    <row r="3742" spans="1:10" hidden="1" x14ac:dyDescent="0.2">
      <c r="A3742" t="s">
        <v>413</v>
      </c>
      <c r="B3742" t="str">
        <f>VLOOKUP(Table16[[#This Row],[Metabolite ID]],Table18[],2,FALSE)</f>
        <v>X - 21283</v>
      </c>
      <c r="C3742" t="s">
        <v>1119</v>
      </c>
      <c r="D3742">
        <v>599</v>
      </c>
      <c r="E3742">
        <v>6.9910515463917522E-2</v>
      </c>
      <c r="F3742">
        <v>8.8556238097746154E-2</v>
      </c>
      <c r="G3742">
        <v>0.42985040600710039</v>
      </c>
      <c r="H3742" t="b">
        <v>0</v>
      </c>
      <c r="I3742" t="b">
        <v>0</v>
      </c>
      <c r="J3742" t="b">
        <v>0</v>
      </c>
    </row>
    <row r="3743" spans="1:10" hidden="1" x14ac:dyDescent="0.2">
      <c r="A3743" t="s">
        <v>413</v>
      </c>
      <c r="B3743" t="str">
        <f>VLOOKUP(Table16[[#This Row],[Metabolite ID]],Table18[],2,FALSE)</f>
        <v>X - 21283</v>
      </c>
      <c r="C3743" t="s">
        <v>1120</v>
      </c>
      <c r="D3743">
        <v>599</v>
      </c>
      <c r="E3743">
        <v>-4.5176037328158627E-2</v>
      </c>
      <c r="F3743">
        <v>9.8595707635615787E-2</v>
      </c>
      <c r="G3743">
        <v>0.64681251884593882</v>
      </c>
      <c r="H3743" t="b">
        <v>0</v>
      </c>
      <c r="I3743" t="b">
        <v>0</v>
      </c>
      <c r="J3743" t="b">
        <v>0</v>
      </c>
    </row>
    <row r="3744" spans="1:10" hidden="1" x14ac:dyDescent="0.2">
      <c r="A3744" t="s">
        <v>413</v>
      </c>
      <c r="B3744" t="str">
        <f>VLOOKUP(Table16[[#This Row],[Metabolite ID]],Table18[],2,FALSE)</f>
        <v>X - 21283</v>
      </c>
      <c r="C3744" t="s">
        <v>1121</v>
      </c>
      <c r="D3744">
        <v>599</v>
      </c>
      <c r="E3744">
        <v>-0.25611732206261095</v>
      </c>
      <c r="F3744">
        <v>0.33235518379042017</v>
      </c>
      <c r="G3744">
        <v>0.44124052218121879</v>
      </c>
      <c r="H3744" t="b">
        <v>0</v>
      </c>
      <c r="I3744" t="b">
        <v>0</v>
      </c>
      <c r="J3744" t="b">
        <v>0</v>
      </c>
    </row>
    <row r="3745" spans="1:10" hidden="1" x14ac:dyDescent="0.2">
      <c r="A3745" t="s">
        <v>413</v>
      </c>
      <c r="B3745" t="str">
        <f>VLOOKUP(Table16[[#This Row],[Metabolite ID]],Table18[],2,FALSE)</f>
        <v>X - 21283</v>
      </c>
      <c r="C3745" t="s">
        <v>1122</v>
      </c>
      <c r="D3745">
        <v>599</v>
      </c>
      <c r="E3745">
        <v>-0.25611732206261095</v>
      </c>
      <c r="F3745">
        <v>0.224879976039215</v>
      </c>
      <c r="G3745">
        <v>0.25519807861883098</v>
      </c>
      <c r="H3745" t="b">
        <v>0</v>
      </c>
      <c r="I3745" t="b">
        <v>0</v>
      </c>
      <c r="J3745" t="b">
        <v>0</v>
      </c>
    </row>
    <row r="3746" spans="1:10" hidden="1" x14ac:dyDescent="0.2">
      <c r="A3746" t="s">
        <v>413</v>
      </c>
      <c r="B3746" t="str">
        <f>VLOOKUP(Table16[[#This Row],[Metabolite ID]],Table18[],2,FALSE)</f>
        <v>X - 21283</v>
      </c>
      <c r="C3746" t="s">
        <v>1123</v>
      </c>
      <c r="D3746">
        <v>599</v>
      </c>
      <c r="E3746">
        <v>-0.43650806984026919</v>
      </c>
      <c r="F3746">
        <v>0.167712811514241</v>
      </c>
      <c r="G3746">
        <v>9.4787105306081594E-3</v>
      </c>
      <c r="H3746" t="b">
        <v>0</v>
      </c>
      <c r="I3746" t="b">
        <v>0</v>
      </c>
      <c r="J3746" t="b">
        <v>0</v>
      </c>
    </row>
    <row r="3747" spans="1:10" x14ac:dyDescent="0.2">
      <c r="A3747" t="s">
        <v>422</v>
      </c>
      <c r="B3747" t="str">
        <f>VLOOKUP(Table16[[#This Row],[Metabolite ID]],Table18[],2,FALSE)</f>
        <v>X - 21319</v>
      </c>
      <c r="C3747" t="s">
        <v>1116</v>
      </c>
      <c r="D3747">
        <v>599</v>
      </c>
      <c r="E3747">
        <v>6.6919750888364493E-2</v>
      </c>
      <c r="F3747">
        <v>4.8605818575421449E-2</v>
      </c>
      <c r="G3747" s="6">
        <v>0.16857880000878939</v>
      </c>
      <c r="H3747" t="b">
        <v>0</v>
      </c>
      <c r="I3747" t="b">
        <v>0</v>
      </c>
      <c r="J3747" t="b">
        <v>0</v>
      </c>
    </row>
    <row r="3748" spans="1:10" hidden="1" x14ac:dyDescent="0.2">
      <c r="A3748" t="s">
        <v>422</v>
      </c>
      <c r="B3748" t="str">
        <f>VLOOKUP(Table16[[#This Row],[Metabolite ID]],Table18[],2,FALSE)</f>
        <v>X - 21319</v>
      </c>
      <c r="C3748" t="s">
        <v>1117</v>
      </c>
      <c r="D3748">
        <v>599</v>
      </c>
      <c r="E3748">
        <v>6.6919750888364493E-2</v>
      </c>
      <c r="F3748">
        <v>4.7862228256794301E-2</v>
      </c>
      <c r="G3748">
        <v>0.16206064827657787</v>
      </c>
      <c r="H3748" t="b">
        <v>0</v>
      </c>
      <c r="I3748" t="b">
        <v>0</v>
      </c>
      <c r="J3748" t="b">
        <v>0</v>
      </c>
    </row>
    <row r="3749" spans="1:10" hidden="1" x14ac:dyDescent="0.2">
      <c r="A3749" t="s">
        <v>422</v>
      </c>
      <c r="B3749" t="str">
        <f>VLOOKUP(Table16[[#This Row],[Metabolite ID]],Table18[],2,FALSE)</f>
        <v>X - 21319</v>
      </c>
      <c r="C3749" t="s">
        <v>1118</v>
      </c>
      <c r="D3749">
        <v>599</v>
      </c>
      <c r="E3749">
        <v>6.7943449839378084E-2</v>
      </c>
      <c r="F3749">
        <v>4.8323304815672395E-2</v>
      </c>
      <c r="G3749">
        <v>0.15971869719282175</v>
      </c>
      <c r="H3749" t="b">
        <v>0</v>
      </c>
      <c r="I3749" t="b">
        <v>0</v>
      </c>
      <c r="J3749" t="b">
        <v>0</v>
      </c>
    </row>
    <row r="3750" spans="1:10" hidden="1" x14ac:dyDescent="0.2">
      <c r="A3750" t="s">
        <v>422</v>
      </c>
      <c r="B3750" t="str">
        <f>VLOOKUP(Table16[[#This Row],[Metabolite ID]],Table18[],2,FALSE)</f>
        <v>X - 21319</v>
      </c>
      <c r="C3750" t="s">
        <v>1119</v>
      </c>
      <c r="D3750">
        <v>599</v>
      </c>
      <c r="E3750">
        <v>5.4466390532544387E-2</v>
      </c>
      <c r="F3750">
        <v>7.1088230981587563E-2</v>
      </c>
      <c r="G3750">
        <v>0.44356912560447981</v>
      </c>
      <c r="H3750" t="b">
        <v>0</v>
      </c>
      <c r="I3750" t="b">
        <v>0</v>
      </c>
      <c r="J3750" t="b">
        <v>0</v>
      </c>
    </row>
    <row r="3751" spans="1:10" hidden="1" x14ac:dyDescent="0.2">
      <c r="A3751" t="s">
        <v>422</v>
      </c>
      <c r="B3751" t="str">
        <f>VLOOKUP(Table16[[#This Row],[Metabolite ID]],Table18[],2,FALSE)</f>
        <v>X - 21319</v>
      </c>
      <c r="C3751" t="s">
        <v>1120</v>
      </c>
      <c r="D3751">
        <v>599</v>
      </c>
      <c r="E3751">
        <v>0.12338500033352268</v>
      </c>
      <c r="F3751">
        <v>8.4718660602042292E-2</v>
      </c>
      <c r="G3751">
        <v>0.14527965245133562</v>
      </c>
      <c r="H3751" t="b">
        <v>0</v>
      </c>
      <c r="I3751" t="b">
        <v>0</v>
      </c>
      <c r="J3751" t="b">
        <v>0</v>
      </c>
    </row>
    <row r="3752" spans="1:10" hidden="1" x14ac:dyDescent="0.2">
      <c r="A3752" t="s">
        <v>422</v>
      </c>
      <c r="B3752" t="str">
        <f>VLOOKUP(Table16[[#This Row],[Metabolite ID]],Table18[],2,FALSE)</f>
        <v>X - 21319</v>
      </c>
      <c r="C3752" t="s">
        <v>1121</v>
      </c>
      <c r="D3752">
        <v>599</v>
      </c>
      <c r="E3752">
        <v>0.15295644273297171</v>
      </c>
      <c r="F3752">
        <v>0.24410691036147344</v>
      </c>
      <c r="G3752">
        <v>0.53116313260139203</v>
      </c>
      <c r="H3752" t="b">
        <v>0</v>
      </c>
      <c r="I3752" t="b">
        <v>0</v>
      </c>
      <c r="J3752" t="b">
        <v>0</v>
      </c>
    </row>
    <row r="3753" spans="1:10" hidden="1" x14ac:dyDescent="0.2">
      <c r="A3753" t="s">
        <v>422</v>
      </c>
      <c r="B3753" t="str">
        <f>VLOOKUP(Table16[[#This Row],[Metabolite ID]],Table18[],2,FALSE)</f>
        <v>X - 21319</v>
      </c>
      <c r="C3753" t="s">
        <v>1122</v>
      </c>
      <c r="D3753">
        <v>599</v>
      </c>
      <c r="E3753">
        <v>0.1928918285016703</v>
      </c>
      <c r="F3753">
        <v>0.16139923764509734</v>
      </c>
      <c r="G3753">
        <v>0.23251299602997103</v>
      </c>
      <c r="H3753" t="b">
        <v>0</v>
      </c>
      <c r="I3753" t="b">
        <v>0</v>
      </c>
      <c r="J3753" t="b">
        <v>0</v>
      </c>
    </row>
    <row r="3754" spans="1:10" hidden="1" x14ac:dyDescent="0.2">
      <c r="A3754" t="s">
        <v>422</v>
      </c>
      <c r="B3754" t="str">
        <f>VLOOKUP(Table16[[#This Row],[Metabolite ID]],Table18[],2,FALSE)</f>
        <v>X - 21319</v>
      </c>
      <c r="C3754" t="s">
        <v>1123</v>
      </c>
      <c r="D3754">
        <v>599</v>
      </c>
      <c r="E3754">
        <v>0.26116362942114352</v>
      </c>
      <c r="F3754">
        <v>0.13456184350345499</v>
      </c>
      <c r="G3754">
        <v>5.2747466318693398E-2</v>
      </c>
      <c r="H3754" t="b">
        <v>0</v>
      </c>
      <c r="I3754" t="b">
        <v>0</v>
      </c>
      <c r="J3754" t="b">
        <v>0</v>
      </c>
    </row>
    <row r="3755" spans="1:10" x14ac:dyDescent="0.2">
      <c r="A3755" t="s">
        <v>590</v>
      </c>
      <c r="B3755" t="str">
        <f>VLOOKUP(Table16[[#This Row],[Metabolite ID]],Table18[],2,FALSE)</f>
        <v>X - 17612</v>
      </c>
      <c r="C3755" t="s">
        <v>1116</v>
      </c>
      <c r="D3755">
        <v>599</v>
      </c>
      <c r="E3755">
        <v>-7.2216954909508052E-2</v>
      </c>
      <c r="F3755">
        <v>5.2977829205426943E-2</v>
      </c>
      <c r="G3755" s="6">
        <v>0.17283389120547837</v>
      </c>
      <c r="H3755" t="b">
        <v>0</v>
      </c>
      <c r="I3755" t="b">
        <v>0</v>
      </c>
      <c r="J3755" t="b">
        <v>0</v>
      </c>
    </row>
    <row r="3756" spans="1:10" hidden="1" x14ac:dyDescent="0.2">
      <c r="A3756" t="s">
        <v>590</v>
      </c>
      <c r="B3756" t="str">
        <f>VLOOKUP(Table16[[#This Row],[Metabolite ID]],Table18[],2,FALSE)</f>
        <v>X - 17612</v>
      </c>
      <c r="C3756" t="s">
        <v>1117</v>
      </c>
      <c r="D3756">
        <v>599</v>
      </c>
      <c r="E3756">
        <v>-7.2216954909508052E-2</v>
      </c>
      <c r="F3756">
        <v>5.2421901411856965E-2</v>
      </c>
      <c r="G3756">
        <v>0.1683236180376215</v>
      </c>
      <c r="H3756" t="b">
        <v>0</v>
      </c>
      <c r="I3756" t="b">
        <v>0</v>
      </c>
      <c r="J3756" t="b">
        <v>0</v>
      </c>
    </row>
    <row r="3757" spans="1:10" hidden="1" x14ac:dyDescent="0.2">
      <c r="A3757" t="s">
        <v>590</v>
      </c>
      <c r="B3757" t="str">
        <f>VLOOKUP(Table16[[#This Row],[Metabolite ID]],Table18[],2,FALSE)</f>
        <v>X - 17612</v>
      </c>
      <c r="C3757" t="s">
        <v>1118</v>
      </c>
      <c r="D3757">
        <v>599</v>
      </c>
      <c r="E3757">
        <v>-7.1991882968734544E-2</v>
      </c>
      <c r="F3757">
        <v>5.2914851286335059E-2</v>
      </c>
      <c r="G3757">
        <v>0.17366441536095328</v>
      </c>
      <c r="H3757" t="b">
        <v>0</v>
      </c>
      <c r="I3757" t="b">
        <v>0</v>
      </c>
      <c r="J3757" t="b">
        <v>0</v>
      </c>
    </row>
    <row r="3758" spans="1:10" hidden="1" x14ac:dyDescent="0.2">
      <c r="A3758" t="s">
        <v>590</v>
      </c>
      <c r="B3758" t="str">
        <f>VLOOKUP(Table16[[#This Row],[Metabolite ID]],Table18[],2,FALSE)</f>
        <v>X - 17612</v>
      </c>
      <c r="C3758" t="s">
        <v>1119</v>
      </c>
      <c r="D3758">
        <v>599</v>
      </c>
      <c r="E3758">
        <v>-0.16600643274853799</v>
      </c>
      <c r="F3758">
        <v>7.9231402135105655E-2</v>
      </c>
      <c r="G3758">
        <v>3.6152321227234031E-2</v>
      </c>
      <c r="H3758" t="b">
        <v>0</v>
      </c>
      <c r="I3758" t="b">
        <v>0</v>
      </c>
      <c r="J3758" t="b">
        <v>0</v>
      </c>
    </row>
    <row r="3759" spans="1:10" hidden="1" x14ac:dyDescent="0.2">
      <c r="A3759" t="s">
        <v>590</v>
      </c>
      <c r="B3759" t="str">
        <f>VLOOKUP(Table16[[#This Row],[Metabolite ID]],Table18[],2,FALSE)</f>
        <v>X - 17612</v>
      </c>
      <c r="C3759" t="s">
        <v>1120</v>
      </c>
      <c r="D3759">
        <v>599</v>
      </c>
      <c r="E3759">
        <v>-2.8456626912594731E-2</v>
      </c>
      <c r="F3759">
        <v>8.5013087687474148E-2</v>
      </c>
      <c r="G3759">
        <v>0.73782702895088348</v>
      </c>
      <c r="H3759" t="b">
        <v>0</v>
      </c>
      <c r="I3759" t="b">
        <v>0</v>
      </c>
      <c r="J3759" t="b">
        <v>0</v>
      </c>
    </row>
    <row r="3760" spans="1:10" hidden="1" x14ac:dyDescent="0.2">
      <c r="A3760" t="s">
        <v>590</v>
      </c>
      <c r="B3760" t="str">
        <f>VLOOKUP(Table16[[#This Row],[Metabolite ID]],Table18[],2,FALSE)</f>
        <v>X - 17612</v>
      </c>
      <c r="C3760" t="s">
        <v>1121</v>
      </c>
      <c r="D3760">
        <v>599</v>
      </c>
      <c r="E3760">
        <v>-0.30957004315257297</v>
      </c>
      <c r="F3760">
        <v>0.32350196621961108</v>
      </c>
      <c r="G3760">
        <v>0.33898724603397423</v>
      </c>
      <c r="H3760" t="b">
        <v>0</v>
      </c>
      <c r="I3760" t="b">
        <v>0</v>
      </c>
      <c r="J3760" t="b">
        <v>0</v>
      </c>
    </row>
    <row r="3761" spans="1:10" hidden="1" x14ac:dyDescent="0.2">
      <c r="A3761" t="s">
        <v>590</v>
      </c>
      <c r="B3761" t="str">
        <f>VLOOKUP(Table16[[#This Row],[Metabolite ID]],Table18[],2,FALSE)</f>
        <v>X - 17612</v>
      </c>
      <c r="C3761" t="s">
        <v>1122</v>
      </c>
      <c r="D3761">
        <v>599</v>
      </c>
      <c r="E3761">
        <v>9.4702446144874664E-2</v>
      </c>
      <c r="F3761">
        <v>0.2111144352997695</v>
      </c>
      <c r="G3761">
        <v>0.65389465610783548</v>
      </c>
      <c r="H3761" t="b">
        <v>0</v>
      </c>
      <c r="I3761" t="b">
        <v>0</v>
      </c>
      <c r="J3761" t="b">
        <v>0</v>
      </c>
    </row>
    <row r="3762" spans="1:10" hidden="1" x14ac:dyDescent="0.2">
      <c r="A3762" t="s">
        <v>590</v>
      </c>
      <c r="B3762" t="str">
        <f>VLOOKUP(Table16[[#This Row],[Metabolite ID]],Table18[],2,FALSE)</f>
        <v>X - 17612</v>
      </c>
      <c r="C3762" t="s">
        <v>1123</v>
      </c>
      <c r="D3762">
        <v>599</v>
      </c>
      <c r="E3762">
        <v>5.8970215348993407E-3</v>
      </c>
      <c r="F3762">
        <v>0.14720885177315318</v>
      </c>
      <c r="G3762">
        <v>0.96805957800756404</v>
      </c>
      <c r="H3762" t="b">
        <v>0</v>
      </c>
      <c r="I3762" t="b">
        <v>0</v>
      </c>
      <c r="J3762" t="b">
        <v>0</v>
      </c>
    </row>
    <row r="3763" spans="1:10" x14ac:dyDescent="0.2">
      <c r="A3763" t="s">
        <v>95</v>
      </c>
      <c r="B3763" t="str">
        <f>VLOOKUP(Table16[[#This Row],[Metabolite ID]],Table18[],2,FALSE)</f>
        <v>kynurenine</v>
      </c>
      <c r="C3763" t="s">
        <v>1116</v>
      </c>
      <c r="D3763">
        <v>599</v>
      </c>
      <c r="E3763">
        <v>-6.6925301048452734E-2</v>
      </c>
      <c r="F3763">
        <v>4.9225420362127841E-2</v>
      </c>
      <c r="G3763" s="6">
        <v>0.17396670412541146</v>
      </c>
      <c r="H3763" t="b">
        <v>0</v>
      </c>
      <c r="I3763" t="b">
        <v>0</v>
      </c>
      <c r="J3763" t="b">
        <v>0</v>
      </c>
    </row>
    <row r="3764" spans="1:10" hidden="1" x14ac:dyDescent="0.2">
      <c r="A3764" t="s">
        <v>95</v>
      </c>
      <c r="B3764" t="str">
        <f>VLOOKUP(Table16[[#This Row],[Metabolite ID]],Table18[],2,FALSE)</f>
        <v>kynurenine</v>
      </c>
      <c r="C3764" t="s">
        <v>1117</v>
      </c>
      <c r="D3764">
        <v>599</v>
      </c>
      <c r="E3764">
        <v>-6.6925301048452734E-2</v>
      </c>
      <c r="F3764">
        <v>4.7787087534769776E-2</v>
      </c>
      <c r="G3764">
        <v>0.16136686865844466</v>
      </c>
      <c r="H3764" t="b">
        <v>0</v>
      </c>
      <c r="I3764" t="b">
        <v>0</v>
      </c>
      <c r="J3764" t="b">
        <v>0</v>
      </c>
    </row>
    <row r="3765" spans="1:10" hidden="1" x14ac:dyDescent="0.2">
      <c r="A3765" t="s">
        <v>95</v>
      </c>
      <c r="B3765" t="str">
        <f>VLOOKUP(Table16[[#This Row],[Metabolite ID]],Table18[],2,FALSE)</f>
        <v>kynurenine</v>
      </c>
      <c r="C3765" t="s">
        <v>1118</v>
      </c>
      <c r="D3765">
        <v>599</v>
      </c>
      <c r="E3765">
        <v>-6.6713419280100522E-2</v>
      </c>
      <c r="F3765">
        <v>4.8263007191121171E-2</v>
      </c>
      <c r="G3765">
        <v>0.16688301182527002</v>
      </c>
      <c r="H3765" t="b">
        <v>0</v>
      </c>
      <c r="I3765" t="b">
        <v>0</v>
      </c>
      <c r="J3765" t="b">
        <v>0</v>
      </c>
    </row>
    <row r="3766" spans="1:10" hidden="1" x14ac:dyDescent="0.2">
      <c r="A3766" t="s">
        <v>95</v>
      </c>
      <c r="B3766" t="str">
        <f>VLOOKUP(Table16[[#This Row],[Metabolite ID]],Table18[],2,FALSE)</f>
        <v>kynurenine</v>
      </c>
      <c r="C3766" t="s">
        <v>1119</v>
      </c>
      <c r="D3766">
        <v>599</v>
      </c>
      <c r="E3766">
        <v>-3.9944036697247706E-2</v>
      </c>
      <c r="F3766">
        <v>7.0387666081041259E-2</v>
      </c>
      <c r="G3766">
        <v>0.57038382696365142</v>
      </c>
      <c r="H3766" t="b">
        <v>0</v>
      </c>
      <c r="I3766" t="b">
        <v>0</v>
      </c>
      <c r="J3766" t="b">
        <v>0</v>
      </c>
    </row>
    <row r="3767" spans="1:10" hidden="1" x14ac:dyDescent="0.2">
      <c r="A3767" t="s">
        <v>95</v>
      </c>
      <c r="B3767" t="str">
        <f>VLOOKUP(Table16[[#This Row],[Metabolite ID]],Table18[],2,FALSE)</f>
        <v>kynurenine</v>
      </c>
      <c r="C3767" t="s">
        <v>1120</v>
      </c>
      <c r="D3767">
        <v>599</v>
      </c>
      <c r="E3767">
        <v>-2.8782709554253045E-3</v>
      </c>
      <c r="F3767">
        <v>7.6532951841302432E-2</v>
      </c>
      <c r="G3767">
        <v>0.97000002409670949</v>
      </c>
      <c r="H3767" t="b">
        <v>0</v>
      </c>
      <c r="I3767" t="b">
        <v>0</v>
      </c>
      <c r="J3767" t="b">
        <v>0</v>
      </c>
    </row>
    <row r="3768" spans="1:10" hidden="1" x14ac:dyDescent="0.2">
      <c r="A3768" t="s">
        <v>95</v>
      </c>
      <c r="B3768" t="str">
        <f>VLOOKUP(Table16[[#This Row],[Metabolite ID]],Table18[],2,FALSE)</f>
        <v>kynurenine</v>
      </c>
      <c r="C3768" t="s">
        <v>1121</v>
      </c>
      <c r="D3768">
        <v>599</v>
      </c>
      <c r="E3768">
        <v>-1.1855984922890528E-3</v>
      </c>
      <c r="F3768">
        <v>0.2814117450175791</v>
      </c>
      <c r="G3768">
        <v>0.99663989667373365</v>
      </c>
      <c r="H3768" t="b">
        <v>0</v>
      </c>
      <c r="I3768" t="b">
        <v>0</v>
      </c>
      <c r="J3768" t="b">
        <v>0</v>
      </c>
    </row>
    <row r="3769" spans="1:10" hidden="1" x14ac:dyDescent="0.2">
      <c r="A3769" t="s">
        <v>95</v>
      </c>
      <c r="B3769" t="str">
        <f>VLOOKUP(Table16[[#This Row],[Metabolite ID]],Table18[],2,FALSE)</f>
        <v>kynurenine</v>
      </c>
      <c r="C3769" t="s">
        <v>1122</v>
      </c>
      <c r="D3769">
        <v>599</v>
      </c>
      <c r="E3769">
        <v>0.11340636678420335</v>
      </c>
      <c r="F3769">
        <v>0.19828363584398945</v>
      </c>
      <c r="G3769">
        <v>0.56757746571796464</v>
      </c>
      <c r="H3769" t="b">
        <v>0</v>
      </c>
      <c r="I3769" t="b">
        <v>0</v>
      </c>
      <c r="J3769" t="b">
        <v>0</v>
      </c>
    </row>
    <row r="3770" spans="1:10" hidden="1" x14ac:dyDescent="0.2">
      <c r="A3770" t="s">
        <v>95</v>
      </c>
      <c r="B3770" t="str">
        <f>VLOOKUP(Table16[[#This Row],[Metabolite ID]],Table18[],2,FALSE)</f>
        <v>kynurenine</v>
      </c>
      <c r="C3770" t="s">
        <v>1123</v>
      </c>
      <c r="D3770">
        <v>599</v>
      </c>
      <c r="E3770">
        <v>0.10784158201019951</v>
      </c>
      <c r="F3770">
        <v>0.13626439194670537</v>
      </c>
      <c r="G3770">
        <v>0.42901660715244261</v>
      </c>
      <c r="H3770" t="b">
        <v>0</v>
      </c>
      <c r="I3770" t="b">
        <v>0</v>
      </c>
      <c r="J3770" t="b">
        <v>0</v>
      </c>
    </row>
    <row r="3771" spans="1:10" x14ac:dyDescent="0.2">
      <c r="A3771" t="s">
        <v>196</v>
      </c>
      <c r="B3771" t="str">
        <f>VLOOKUP(Table16[[#This Row],[Metabolite ID]],Table18[],2,FALSE)</f>
        <v>2-arachidonoyl-GPE (20:4)*</v>
      </c>
      <c r="C3771" t="s">
        <v>1116</v>
      </c>
      <c r="D3771">
        <v>599</v>
      </c>
      <c r="E3771">
        <v>-6.6474280303637362E-2</v>
      </c>
      <c r="F3771">
        <v>4.8981301015556533E-2</v>
      </c>
      <c r="G3771" s="6">
        <v>0.17473804461469955</v>
      </c>
      <c r="H3771" t="b">
        <v>0</v>
      </c>
      <c r="I3771" t="b">
        <v>0</v>
      </c>
      <c r="J3771" t="b">
        <v>0</v>
      </c>
    </row>
    <row r="3772" spans="1:10" hidden="1" x14ac:dyDescent="0.2">
      <c r="A3772" t="s">
        <v>196</v>
      </c>
      <c r="B3772" t="str">
        <f>VLOOKUP(Table16[[#This Row],[Metabolite ID]],Table18[],2,FALSE)</f>
        <v>2-arachidonoyl-GPE (20:4)*</v>
      </c>
      <c r="C3772" t="s">
        <v>1117</v>
      </c>
      <c r="D3772">
        <v>599</v>
      </c>
      <c r="E3772">
        <v>-6.6474280303637362E-2</v>
      </c>
      <c r="F3772">
        <v>4.8981301015556533E-2</v>
      </c>
      <c r="G3772">
        <v>0.17473804461469955</v>
      </c>
      <c r="H3772" t="b">
        <v>0</v>
      </c>
      <c r="I3772" t="b">
        <v>0</v>
      </c>
      <c r="J3772" t="b">
        <v>0</v>
      </c>
    </row>
    <row r="3773" spans="1:10" hidden="1" x14ac:dyDescent="0.2">
      <c r="A3773" t="s">
        <v>196</v>
      </c>
      <c r="B3773" t="str">
        <f>VLOOKUP(Table16[[#This Row],[Metabolite ID]],Table18[],2,FALSE)</f>
        <v>2-arachidonoyl-GPE (20:4)*</v>
      </c>
      <c r="C3773" t="s">
        <v>1118</v>
      </c>
      <c r="D3773">
        <v>599</v>
      </c>
      <c r="E3773">
        <v>-6.6200221565793083E-2</v>
      </c>
      <c r="F3773">
        <v>4.9432336747307265E-2</v>
      </c>
      <c r="G3773">
        <v>0.18050270059701692</v>
      </c>
      <c r="H3773" t="b">
        <v>0</v>
      </c>
      <c r="I3773" t="b">
        <v>0</v>
      </c>
      <c r="J3773" t="b">
        <v>0</v>
      </c>
    </row>
    <row r="3774" spans="1:10" hidden="1" x14ac:dyDescent="0.2">
      <c r="A3774" t="s">
        <v>196</v>
      </c>
      <c r="B3774" t="str">
        <f>VLOOKUP(Table16[[#This Row],[Metabolite ID]],Table18[],2,FALSE)</f>
        <v>2-arachidonoyl-GPE (20:4)*</v>
      </c>
      <c r="C3774" t="s">
        <v>1119</v>
      </c>
      <c r="D3774">
        <v>599</v>
      </c>
      <c r="E3774">
        <v>4.4609389312977093E-3</v>
      </c>
      <c r="F3774">
        <v>7.3785089339392665E-2</v>
      </c>
      <c r="G3774">
        <v>0.95179043401649688</v>
      </c>
      <c r="H3774" t="b">
        <v>0</v>
      </c>
      <c r="I3774" t="b">
        <v>0</v>
      </c>
      <c r="J3774" t="b">
        <v>0</v>
      </c>
    </row>
    <row r="3775" spans="1:10" hidden="1" x14ac:dyDescent="0.2">
      <c r="A3775" t="s">
        <v>196</v>
      </c>
      <c r="B3775" t="str">
        <f>VLOOKUP(Table16[[#This Row],[Metabolite ID]],Table18[],2,FALSE)</f>
        <v>2-arachidonoyl-GPE (20:4)*</v>
      </c>
      <c r="C3775" t="s">
        <v>1120</v>
      </c>
      <c r="D3775">
        <v>599</v>
      </c>
      <c r="E3775">
        <v>-1.5664252153621962E-2</v>
      </c>
      <c r="F3775">
        <v>8.0039717945483105E-2</v>
      </c>
      <c r="G3775">
        <v>0.84484029657753423</v>
      </c>
      <c r="H3775" t="b">
        <v>0</v>
      </c>
      <c r="I3775" t="b">
        <v>0</v>
      </c>
      <c r="J3775" t="b">
        <v>0</v>
      </c>
    </row>
    <row r="3776" spans="1:10" hidden="1" x14ac:dyDescent="0.2">
      <c r="A3776" t="s">
        <v>196</v>
      </c>
      <c r="B3776" t="str">
        <f>VLOOKUP(Table16[[#This Row],[Metabolite ID]],Table18[],2,FALSE)</f>
        <v>2-arachidonoyl-GPE (20:4)*</v>
      </c>
      <c r="C3776" t="s">
        <v>1121</v>
      </c>
      <c r="D3776">
        <v>599</v>
      </c>
      <c r="E3776">
        <v>0.16865762889159175</v>
      </c>
      <c r="F3776">
        <v>0.29016208867906185</v>
      </c>
      <c r="G3776">
        <v>0.56128886072117723</v>
      </c>
      <c r="H3776" t="b">
        <v>0</v>
      </c>
      <c r="I3776" t="b">
        <v>0</v>
      </c>
      <c r="J3776" t="b">
        <v>0</v>
      </c>
    </row>
    <row r="3777" spans="1:10" hidden="1" x14ac:dyDescent="0.2">
      <c r="A3777" t="s">
        <v>196</v>
      </c>
      <c r="B3777" t="str">
        <f>VLOOKUP(Table16[[#This Row],[Metabolite ID]],Table18[],2,FALSE)</f>
        <v>2-arachidonoyl-GPE (20:4)*</v>
      </c>
      <c r="C3777" t="s">
        <v>1122</v>
      </c>
      <c r="D3777">
        <v>599</v>
      </c>
      <c r="E3777">
        <v>0.14605755436515899</v>
      </c>
      <c r="F3777">
        <v>0.21280037983298314</v>
      </c>
      <c r="G3777">
        <v>0.49275249501839624</v>
      </c>
      <c r="H3777" t="b">
        <v>0</v>
      </c>
      <c r="I3777" t="b">
        <v>0</v>
      </c>
      <c r="J3777" t="b">
        <v>0</v>
      </c>
    </row>
    <row r="3778" spans="1:10" hidden="1" x14ac:dyDescent="0.2">
      <c r="A3778" t="s">
        <v>196</v>
      </c>
      <c r="B3778" t="str">
        <f>VLOOKUP(Table16[[#This Row],[Metabolite ID]],Table18[],2,FALSE)</f>
        <v>2-arachidonoyl-GPE (20:4)*</v>
      </c>
      <c r="C3778" t="s">
        <v>1123</v>
      </c>
      <c r="D3778">
        <v>599</v>
      </c>
      <c r="E3778">
        <v>-0.14410624338641434</v>
      </c>
      <c r="F3778">
        <v>0.13559328450219232</v>
      </c>
      <c r="G3778">
        <v>0.28831005747084565</v>
      </c>
      <c r="H3778" t="b">
        <v>0</v>
      </c>
      <c r="I3778" t="b">
        <v>0</v>
      </c>
      <c r="J3778" t="b">
        <v>0</v>
      </c>
    </row>
    <row r="3779" spans="1:10" x14ac:dyDescent="0.2">
      <c r="A3779" t="s">
        <v>66</v>
      </c>
      <c r="B3779" t="str">
        <f>VLOOKUP(Table16[[#This Row],[Metabolite ID]],Table18[],2,FALSE)</f>
        <v>N-acetylvaline</v>
      </c>
      <c r="C3779" t="s">
        <v>1116</v>
      </c>
      <c r="D3779">
        <v>599</v>
      </c>
      <c r="E3779">
        <v>6.6507254678814617E-2</v>
      </c>
      <c r="F3779">
        <v>4.9424040474816931E-2</v>
      </c>
      <c r="G3779" s="6">
        <v>0.17841675930391032</v>
      </c>
      <c r="H3779" t="b">
        <v>0</v>
      </c>
      <c r="I3779" t="b">
        <v>0</v>
      </c>
      <c r="J3779" t="b">
        <v>0</v>
      </c>
    </row>
    <row r="3780" spans="1:10" hidden="1" x14ac:dyDescent="0.2">
      <c r="A3780" t="s">
        <v>66</v>
      </c>
      <c r="B3780" t="str">
        <f>VLOOKUP(Table16[[#This Row],[Metabolite ID]],Table18[],2,FALSE)</f>
        <v>N-acetylvaline</v>
      </c>
      <c r="C3780" t="s">
        <v>1117</v>
      </c>
      <c r="D3780">
        <v>599</v>
      </c>
      <c r="E3780">
        <v>6.6507254678814617E-2</v>
      </c>
      <c r="F3780">
        <v>4.7741595697150523E-2</v>
      </c>
      <c r="G3780">
        <v>0.16359944754234509</v>
      </c>
      <c r="H3780" t="b">
        <v>0</v>
      </c>
      <c r="I3780" t="b">
        <v>0</v>
      </c>
      <c r="J3780" t="b">
        <v>0</v>
      </c>
    </row>
    <row r="3781" spans="1:10" hidden="1" x14ac:dyDescent="0.2">
      <c r="A3781" t="s">
        <v>66</v>
      </c>
      <c r="B3781" t="str">
        <f>VLOOKUP(Table16[[#This Row],[Metabolite ID]],Table18[],2,FALSE)</f>
        <v>N-acetylvaline</v>
      </c>
      <c r="C3781" t="s">
        <v>1118</v>
      </c>
      <c r="D3781">
        <v>599</v>
      </c>
      <c r="E3781">
        <v>6.8326499854966263E-2</v>
      </c>
      <c r="F3781">
        <v>4.8217526102549216E-2</v>
      </c>
      <c r="G3781">
        <v>0.15646919174074289</v>
      </c>
      <c r="H3781" t="b">
        <v>0</v>
      </c>
      <c r="I3781" t="b">
        <v>0</v>
      </c>
      <c r="J3781" t="b">
        <v>0</v>
      </c>
    </row>
    <row r="3782" spans="1:10" hidden="1" x14ac:dyDescent="0.2">
      <c r="A3782" t="s">
        <v>66</v>
      </c>
      <c r="B3782" t="str">
        <f>VLOOKUP(Table16[[#This Row],[Metabolite ID]],Table18[],2,FALSE)</f>
        <v>N-acetylvaline</v>
      </c>
      <c r="C3782" t="s">
        <v>1119</v>
      </c>
      <c r="D3782">
        <v>599</v>
      </c>
      <c r="E3782">
        <v>6.3897830188679242E-2</v>
      </c>
      <c r="F3782">
        <v>7.2989723668349216E-2</v>
      </c>
      <c r="G3782">
        <v>0.38133673048072414</v>
      </c>
      <c r="H3782" t="b">
        <v>0</v>
      </c>
      <c r="I3782" t="b">
        <v>0</v>
      </c>
      <c r="J3782" t="b">
        <v>0</v>
      </c>
    </row>
    <row r="3783" spans="1:10" hidden="1" x14ac:dyDescent="0.2">
      <c r="A3783" t="s">
        <v>66</v>
      </c>
      <c r="B3783" t="str">
        <f>VLOOKUP(Table16[[#This Row],[Metabolite ID]],Table18[],2,FALSE)</f>
        <v>N-acetylvaline</v>
      </c>
      <c r="C3783" t="s">
        <v>1120</v>
      </c>
      <c r="D3783">
        <v>599</v>
      </c>
      <c r="E3783">
        <v>0.12880447029944891</v>
      </c>
      <c r="F3783">
        <v>8.1517136133509666E-2</v>
      </c>
      <c r="G3783">
        <v>0.11408609228675499</v>
      </c>
      <c r="H3783" t="b">
        <v>0</v>
      </c>
      <c r="I3783" t="b">
        <v>0</v>
      </c>
      <c r="J3783" t="b">
        <v>0</v>
      </c>
    </row>
    <row r="3784" spans="1:10" hidden="1" x14ac:dyDescent="0.2">
      <c r="A3784" t="s">
        <v>66</v>
      </c>
      <c r="B3784" t="str">
        <f>VLOOKUP(Table16[[#This Row],[Metabolite ID]],Table18[],2,FALSE)</f>
        <v>N-acetylvaline</v>
      </c>
      <c r="C3784" t="s">
        <v>1121</v>
      </c>
      <c r="D3784">
        <v>599</v>
      </c>
      <c r="E3784">
        <v>1.3637801466849453E-2</v>
      </c>
      <c r="F3784">
        <v>0.24674102872349629</v>
      </c>
      <c r="G3784">
        <v>0.95594045141248063</v>
      </c>
      <c r="H3784" t="b">
        <v>0</v>
      </c>
      <c r="I3784" t="b">
        <v>0</v>
      </c>
      <c r="J3784" t="b">
        <v>0</v>
      </c>
    </row>
    <row r="3785" spans="1:10" hidden="1" x14ac:dyDescent="0.2">
      <c r="A3785" t="s">
        <v>66</v>
      </c>
      <c r="B3785" t="str">
        <f>VLOOKUP(Table16[[#This Row],[Metabolite ID]],Table18[],2,FALSE)</f>
        <v>N-acetylvaline</v>
      </c>
      <c r="C3785" t="s">
        <v>1122</v>
      </c>
      <c r="D3785">
        <v>599</v>
      </c>
      <c r="E3785">
        <v>0.19210178093007535</v>
      </c>
      <c r="F3785">
        <v>0.17270493611516849</v>
      </c>
      <c r="G3785">
        <v>0.26645095978676464</v>
      </c>
      <c r="H3785" t="b">
        <v>0</v>
      </c>
      <c r="I3785" t="b">
        <v>0</v>
      </c>
      <c r="J3785" t="b">
        <v>0</v>
      </c>
    </row>
    <row r="3786" spans="1:10" hidden="1" x14ac:dyDescent="0.2">
      <c r="A3786" t="s">
        <v>66</v>
      </c>
      <c r="B3786" t="str">
        <f>VLOOKUP(Table16[[#This Row],[Metabolite ID]],Table18[],2,FALSE)</f>
        <v>N-acetylvaline</v>
      </c>
      <c r="C3786" t="s">
        <v>1123</v>
      </c>
      <c r="D3786">
        <v>599</v>
      </c>
      <c r="E3786">
        <v>0.12013778118447081</v>
      </c>
      <c r="F3786">
        <v>0.13701096064338453</v>
      </c>
      <c r="G3786">
        <v>0.38092192369929179</v>
      </c>
      <c r="H3786" t="b">
        <v>0</v>
      </c>
      <c r="I3786" t="b">
        <v>0</v>
      </c>
      <c r="J3786" t="b">
        <v>0</v>
      </c>
    </row>
    <row r="3787" spans="1:10" x14ac:dyDescent="0.2">
      <c r="A3787" t="s">
        <v>540</v>
      </c>
      <c r="B3787" t="str">
        <f>VLOOKUP(Table16[[#This Row],[Metabolite ID]],Table18[],2,FALSE)</f>
        <v>2-palmitoleoyl-GPC (16:1)*</v>
      </c>
      <c r="C3787" t="s">
        <v>1116</v>
      </c>
      <c r="D3787">
        <v>599</v>
      </c>
      <c r="E3787">
        <v>7.003593149170749E-2</v>
      </c>
      <c r="F3787">
        <v>5.2073836843891469E-2</v>
      </c>
      <c r="G3787" s="6">
        <v>0.17864619069359042</v>
      </c>
      <c r="H3787" t="b">
        <v>0</v>
      </c>
      <c r="I3787" t="b">
        <v>0</v>
      </c>
      <c r="J3787" t="b">
        <v>0</v>
      </c>
    </row>
    <row r="3788" spans="1:10" hidden="1" x14ac:dyDescent="0.2">
      <c r="A3788" t="s">
        <v>540</v>
      </c>
      <c r="B3788" t="str">
        <f>VLOOKUP(Table16[[#This Row],[Metabolite ID]],Table18[],2,FALSE)</f>
        <v>2-palmitoleoyl-GPC (16:1)*</v>
      </c>
      <c r="C3788" t="s">
        <v>1117</v>
      </c>
      <c r="D3788">
        <v>599</v>
      </c>
      <c r="E3788">
        <v>7.003593149170749E-2</v>
      </c>
      <c r="F3788">
        <v>4.9663613517896756E-2</v>
      </c>
      <c r="G3788">
        <v>0.15847883063585894</v>
      </c>
      <c r="H3788" t="b">
        <v>0</v>
      </c>
      <c r="I3788" t="b">
        <v>0</v>
      </c>
      <c r="J3788" t="b">
        <v>0</v>
      </c>
    </row>
    <row r="3789" spans="1:10" hidden="1" x14ac:dyDescent="0.2">
      <c r="A3789" t="s">
        <v>540</v>
      </c>
      <c r="B3789" t="str">
        <f>VLOOKUP(Table16[[#This Row],[Metabolite ID]],Table18[],2,FALSE)</f>
        <v>2-palmitoleoyl-GPC (16:1)*</v>
      </c>
      <c r="C3789" t="s">
        <v>1118</v>
      </c>
      <c r="D3789">
        <v>599</v>
      </c>
      <c r="E3789">
        <v>7.1801320256619477E-2</v>
      </c>
      <c r="F3789">
        <v>5.0180502480606348E-2</v>
      </c>
      <c r="G3789">
        <v>0.15247007748812291</v>
      </c>
      <c r="H3789" t="b">
        <v>0</v>
      </c>
      <c r="I3789" t="b">
        <v>0</v>
      </c>
      <c r="J3789" t="b">
        <v>0</v>
      </c>
    </row>
    <row r="3790" spans="1:10" hidden="1" x14ac:dyDescent="0.2">
      <c r="A3790" t="s">
        <v>540</v>
      </c>
      <c r="B3790" t="str">
        <f>VLOOKUP(Table16[[#This Row],[Metabolite ID]],Table18[],2,FALSE)</f>
        <v>2-palmitoleoyl-GPC (16:1)*</v>
      </c>
      <c r="C3790" t="s">
        <v>1119</v>
      </c>
      <c r="D3790">
        <v>599</v>
      </c>
      <c r="E3790">
        <v>0.14524000000000001</v>
      </c>
      <c r="F3790">
        <v>7.6066906174669227E-2</v>
      </c>
      <c r="G3790">
        <v>5.6214155383810895E-2</v>
      </c>
      <c r="H3790" t="b">
        <v>0</v>
      </c>
      <c r="I3790" t="b">
        <v>0</v>
      </c>
      <c r="J3790" t="b">
        <v>0</v>
      </c>
    </row>
    <row r="3791" spans="1:10" hidden="1" x14ac:dyDescent="0.2">
      <c r="A3791" t="s">
        <v>540</v>
      </c>
      <c r="B3791" t="str">
        <f>VLOOKUP(Table16[[#This Row],[Metabolite ID]],Table18[],2,FALSE)</f>
        <v>2-palmitoleoyl-GPC (16:1)*</v>
      </c>
      <c r="C3791" t="s">
        <v>1120</v>
      </c>
      <c r="D3791">
        <v>599</v>
      </c>
      <c r="E3791">
        <v>9.6415701517249347E-2</v>
      </c>
      <c r="F3791">
        <v>8.6140244983026928E-2</v>
      </c>
      <c r="G3791">
        <v>0.26301749656891243</v>
      </c>
      <c r="H3791" t="b">
        <v>0</v>
      </c>
      <c r="I3791" t="b">
        <v>0</v>
      </c>
      <c r="J3791" t="b">
        <v>0</v>
      </c>
    </row>
    <row r="3792" spans="1:10" hidden="1" x14ac:dyDescent="0.2">
      <c r="A3792" t="s">
        <v>540</v>
      </c>
      <c r="B3792" t="str">
        <f>VLOOKUP(Table16[[#This Row],[Metabolite ID]],Table18[],2,FALSE)</f>
        <v>2-palmitoleoyl-GPC (16:1)*</v>
      </c>
      <c r="C3792" t="s">
        <v>1121</v>
      </c>
      <c r="D3792">
        <v>599</v>
      </c>
      <c r="E3792">
        <v>0.19104465003168869</v>
      </c>
      <c r="F3792">
        <v>0.29854950398543384</v>
      </c>
      <c r="G3792">
        <v>0.5224765485676679</v>
      </c>
      <c r="H3792" t="b">
        <v>0</v>
      </c>
      <c r="I3792" t="b">
        <v>0</v>
      </c>
      <c r="J3792" t="b">
        <v>0</v>
      </c>
    </row>
    <row r="3793" spans="1:10" hidden="1" x14ac:dyDescent="0.2">
      <c r="A3793" t="s">
        <v>540</v>
      </c>
      <c r="B3793" t="str">
        <f>VLOOKUP(Table16[[#This Row],[Metabolite ID]],Table18[],2,FALSE)</f>
        <v>2-palmitoleoyl-GPC (16:1)*</v>
      </c>
      <c r="C3793" t="s">
        <v>1122</v>
      </c>
      <c r="D3793">
        <v>599</v>
      </c>
      <c r="E3793">
        <v>0.21080157475673733</v>
      </c>
      <c r="F3793">
        <v>0.21684659850755988</v>
      </c>
      <c r="G3793">
        <v>0.33138238155426103</v>
      </c>
      <c r="H3793" t="b">
        <v>0</v>
      </c>
      <c r="I3793" t="b">
        <v>0</v>
      </c>
      <c r="J3793" t="b">
        <v>0</v>
      </c>
    </row>
    <row r="3794" spans="1:10" hidden="1" x14ac:dyDescent="0.2">
      <c r="A3794" t="s">
        <v>540</v>
      </c>
      <c r="B3794" t="str">
        <f>VLOOKUP(Table16[[#This Row],[Metabolite ID]],Table18[],2,FALSE)</f>
        <v>2-palmitoleoyl-GPC (16:1)*</v>
      </c>
      <c r="C3794" t="s">
        <v>1123</v>
      </c>
      <c r="D3794">
        <v>599</v>
      </c>
      <c r="E3794">
        <v>-0.24006412286617576</v>
      </c>
      <c r="F3794">
        <v>0.143474571860915</v>
      </c>
      <c r="G3794">
        <v>9.4808404532145285E-2</v>
      </c>
      <c r="H3794" t="b">
        <v>0</v>
      </c>
      <c r="I3794" t="b">
        <v>0</v>
      </c>
      <c r="J3794" t="b">
        <v>0</v>
      </c>
    </row>
    <row r="3795" spans="1:10" x14ac:dyDescent="0.2">
      <c r="A3795" t="s">
        <v>202</v>
      </c>
      <c r="B3795" t="str">
        <f>VLOOKUP(Table16[[#This Row],[Metabolite ID]],Table18[],2,FALSE)</f>
        <v>2-hydroxyacetaminophen sulfate*</v>
      </c>
      <c r="C3795" t="s">
        <v>1116</v>
      </c>
      <c r="D3795">
        <v>598</v>
      </c>
      <c r="E3795">
        <v>9.3215648622676783E-2</v>
      </c>
      <c r="F3795">
        <v>6.9584746728543992E-2</v>
      </c>
      <c r="G3795" s="6">
        <v>0.18037578889421685</v>
      </c>
      <c r="H3795" t="b">
        <v>0</v>
      </c>
      <c r="I3795" t="b">
        <v>0</v>
      </c>
      <c r="J3795" t="b">
        <v>0</v>
      </c>
    </row>
    <row r="3796" spans="1:10" hidden="1" x14ac:dyDescent="0.2">
      <c r="A3796" t="s">
        <v>202</v>
      </c>
      <c r="B3796" t="str">
        <f>VLOOKUP(Table16[[#This Row],[Metabolite ID]],Table18[],2,FALSE)</f>
        <v>2-hydroxyacetaminophen sulfate*</v>
      </c>
      <c r="C3796" t="s">
        <v>1117</v>
      </c>
      <c r="D3796">
        <v>598</v>
      </c>
      <c r="E3796">
        <v>9.3215648622676783E-2</v>
      </c>
      <c r="F3796">
        <v>6.9143236515695108E-2</v>
      </c>
      <c r="G3796">
        <v>0.177609238790048</v>
      </c>
      <c r="H3796" t="b">
        <v>0</v>
      </c>
      <c r="I3796" t="b">
        <v>0</v>
      </c>
      <c r="J3796" t="b">
        <v>0</v>
      </c>
    </row>
    <row r="3797" spans="1:10" hidden="1" x14ac:dyDescent="0.2">
      <c r="A3797" t="s">
        <v>202</v>
      </c>
      <c r="B3797" t="str">
        <f>VLOOKUP(Table16[[#This Row],[Metabolite ID]],Table18[],2,FALSE)</f>
        <v>2-hydroxyacetaminophen sulfate*</v>
      </c>
      <c r="C3797" t="s">
        <v>1118</v>
      </c>
      <c r="D3797">
        <v>598</v>
      </c>
      <c r="E3797">
        <v>9.5315562398303383E-2</v>
      </c>
      <c r="F3797">
        <v>6.9801024402142073E-2</v>
      </c>
      <c r="G3797">
        <v>0.17208576780568491</v>
      </c>
      <c r="H3797" t="b">
        <v>0</v>
      </c>
      <c r="I3797" t="b">
        <v>0</v>
      </c>
      <c r="J3797" t="b">
        <v>0</v>
      </c>
    </row>
    <row r="3798" spans="1:10" hidden="1" x14ac:dyDescent="0.2">
      <c r="A3798" t="s">
        <v>202</v>
      </c>
      <c r="B3798" t="str">
        <f>VLOOKUP(Table16[[#This Row],[Metabolite ID]],Table18[],2,FALSE)</f>
        <v>2-hydroxyacetaminophen sulfate*</v>
      </c>
      <c r="C3798" t="s">
        <v>1119</v>
      </c>
      <c r="D3798">
        <v>598</v>
      </c>
      <c r="E3798">
        <v>0.1754092107438017</v>
      </c>
      <c r="F3798">
        <v>0.10389501665697087</v>
      </c>
      <c r="G3798">
        <v>9.1347645984501999E-2</v>
      </c>
      <c r="H3798" t="b">
        <v>0</v>
      </c>
      <c r="I3798" t="b">
        <v>0</v>
      </c>
      <c r="J3798" t="b">
        <v>0</v>
      </c>
    </row>
    <row r="3799" spans="1:10" hidden="1" x14ac:dyDescent="0.2">
      <c r="A3799" t="s">
        <v>202</v>
      </c>
      <c r="B3799" t="str">
        <f>VLOOKUP(Table16[[#This Row],[Metabolite ID]],Table18[],2,FALSE)</f>
        <v>2-hydroxyacetaminophen sulfate*</v>
      </c>
      <c r="C3799" t="s">
        <v>1120</v>
      </c>
      <c r="D3799">
        <v>598</v>
      </c>
      <c r="E3799">
        <v>2.9060615469835384E-2</v>
      </c>
      <c r="F3799">
        <v>0.11582755310408584</v>
      </c>
      <c r="G3799">
        <v>0.80189487947896909</v>
      </c>
      <c r="H3799" t="b">
        <v>0</v>
      </c>
      <c r="I3799" t="b">
        <v>0</v>
      </c>
      <c r="J3799" t="b">
        <v>0</v>
      </c>
    </row>
    <row r="3800" spans="1:10" hidden="1" x14ac:dyDescent="0.2">
      <c r="A3800" t="s">
        <v>202</v>
      </c>
      <c r="B3800" t="str">
        <f>VLOOKUP(Table16[[#This Row],[Metabolite ID]],Table18[],2,FALSE)</f>
        <v>2-hydroxyacetaminophen sulfate*</v>
      </c>
      <c r="C3800" t="s">
        <v>1121</v>
      </c>
      <c r="D3800">
        <v>598</v>
      </c>
      <c r="E3800">
        <v>0.29391163907848483</v>
      </c>
      <c r="F3800">
        <v>0.37590453903197263</v>
      </c>
      <c r="G3800">
        <v>0.43459601880582244</v>
      </c>
      <c r="H3800" t="b">
        <v>0</v>
      </c>
      <c r="I3800" t="b">
        <v>0</v>
      </c>
      <c r="J3800" t="b">
        <v>0</v>
      </c>
    </row>
    <row r="3801" spans="1:10" hidden="1" x14ac:dyDescent="0.2">
      <c r="A3801" t="s">
        <v>202</v>
      </c>
      <c r="B3801" t="str">
        <f>VLOOKUP(Table16[[#This Row],[Metabolite ID]],Table18[],2,FALSE)</f>
        <v>2-hydroxyacetaminophen sulfate*</v>
      </c>
      <c r="C3801" t="s">
        <v>1122</v>
      </c>
      <c r="D3801">
        <v>598</v>
      </c>
      <c r="E3801">
        <v>5.7579791482619491E-2</v>
      </c>
      <c r="F3801">
        <v>0.26302374214481666</v>
      </c>
      <c r="G3801">
        <v>0.8267912313037683</v>
      </c>
      <c r="H3801" t="b">
        <v>0</v>
      </c>
      <c r="I3801" t="b">
        <v>0</v>
      </c>
      <c r="J3801" t="b">
        <v>0</v>
      </c>
    </row>
    <row r="3802" spans="1:10" hidden="1" x14ac:dyDescent="0.2">
      <c r="A3802" t="s">
        <v>202</v>
      </c>
      <c r="B3802" t="str">
        <f>VLOOKUP(Table16[[#This Row],[Metabolite ID]],Table18[],2,FALSE)</f>
        <v>2-hydroxyacetaminophen sulfate*</v>
      </c>
      <c r="C3802" t="s">
        <v>1123</v>
      </c>
      <c r="D3802">
        <v>598</v>
      </c>
      <c r="E3802">
        <v>-0.18137590807462092</v>
      </c>
      <c r="F3802">
        <v>0.19625410902877077</v>
      </c>
      <c r="G3802">
        <v>0.35576188690965871</v>
      </c>
      <c r="H3802" t="b">
        <v>0</v>
      </c>
      <c r="I3802" t="b">
        <v>0</v>
      </c>
      <c r="J3802" t="b">
        <v>0</v>
      </c>
    </row>
    <row r="3803" spans="1:10" x14ac:dyDescent="0.2">
      <c r="A3803" t="s">
        <v>507</v>
      </c>
      <c r="B3803" t="str">
        <f>VLOOKUP(Table16[[#This Row],[Metabolite ID]],Table18[],2,FALSE)</f>
        <v>X - 17653</v>
      </c>
      <c r="C3803" t="s">
        <v>1116</v>
      </c>
      <c r="D3803">
        <v>599</v>
      </c>
      <c r="E3803">
        <v>6.5154940165883704E-2</v>
      </c>
      <c r="F3803">
        <v>4.8733827718793463E-2</v>
      </c>
      <c r="G3803" s="6">
        <v>0.18123728906859327</v>
      </c>
      <c r="H3803" t="b">
        <v>0</v>
      </c>
      <c r="I3803" t="b">
        <v>0</v>
      </c>
      <c r="J3803" t="b">
        <v>0</v>
      </c>
    </row>
    <row r="3804" spans="1:10" hidden="1" x14ac:dyDescent="0.2">
      <c r="A3804" t="s">
        <v>507</v>
      </c>
      <c r="B3804" t="str">
        <f>VLOOKUP(Table16[[#This Row],[Metabolite ID]],Table18[],2,FALSE)</f>
        <v>X - 17653</v>
      </c>
      <c r="C3804" t="s">
        <v>1117</v>
      </c>
      <c r="D3804">
        <v>599</v>
      </c>
      <c r="E3804">
        <v>6.5154940165883704E-2</v>
      </c>
      <c r="F3804">
        <v>4.7983677156683613E-2</v>
      </c>
      <c r="G3804">
        <v>0.17450927399640864</v>
      </c>
      <c r="H3804" t="b">
        <v>0</v>
      </c>
      <c r="I3804" t="b">
        <v>0</v>
      </c>
      <c r="J3804" t="b">
        <v>0</v>
      </c>
    </row>
    <row r="3805" spans="1:10" hidden="1" x14ac:dyDescent="0.2">
      <c r="A3805" t="s">
        <v>507</v>
      </c>
      <c r="B3805" t="str">
        <f>VLOOKUP(Table16[[#This Row],[Metabolite ID]],Table18[],2,FALSE)</f>
        <v>X - 17653</v>
      </c>
      <c r="C3805" t="s">
        <v>1118</v>
      </c>
      <c r="D3805">
        <v>599</v>
      </c>
      <c r="E3805">
        <v>6.6206657596749804E-2</v>
      </c>
      <c r="F3805">
        <v>4.844371692497744E-2</v>
      </c>
      <c r="G3805">
        <v>0.17172822804033044</v>
      </c>
      <c r="H3805" t="b">
        <v>0</v>
      </c>
      <c r="I3805" t="b">
        <v>0</v>
      </c>
      <c r="J3805" t="b">
        <v>0</v>
      </c>
    </row>
    <row r="3806" spans="1:10" hidden="1" x14ac:dyDescent="0.2">
      <c r="A3806" t="s">
        <v>507</v>
      </c>
      <c r="B3806" t="str">
        <f>VLOOKUP(Table16[[#This Row],[Metabolite ID]],Table18[],2,FALSE)</f>
        <v>X - 17653</v>
      </c>
      <c r="C3806" t="s">
        <v>1119</v>
      </c>
      <c r="D3806">
        <v>599</v>
      </c>
      <c r="E3806">
        <v>8.0521374045801536E-2</v>
      </c>
      <c r="F3806">
        <v>7.3314477858349145E-2</v>
      </c>
      <c r="G3806">
        <v>0.27207301765096642</v>
      </c>
      <c r="H3806" t="b">
        <v>0</v>
      </c>
      <c r="I3806" t="b">
        <v>0</v>
      </c>
      <c r="J3806" t="b">
        <v>0</v>
      </c>
    </row>
    <row r="3807" spans="1:10" hidden="1" x14ac:dyDescent="0.2">
      <c r="A3807" t="s">
        <v>507</v>
      </c>
      <c r="B3807" t="str">
        <f>VLOOKUP(Table16[[#This Row],[Metabolite ID]],Table18[],2,FALSE)</f>
        <v>X - 17653</v>
      </c>
      <c r="C3807" t="s">
        <v>1120</v>
      </c>
      <c r="D3807">
        <v>599</v>
      </c>
      <c r="E3807">
        <v>1.3409467638991885E-2</v>
      </c>
      <c r="F3807">
        <v>8.5573975254642859E-2</v>
      </c>
      <c r="G3807">
        <v>0.87548105022707534</v>
      </c>
      <c r="H3807" t="b">
        <v>0</v>
      </c>
      <c r="I3807" t="b">
        <v>0</v>
      </c>
      <c r="J3807" t="b">
        <v>0</v>
      </c>
    </row>
    <row r="3808" spans="1:10" hidden="1" x14ac:dyDescent="0.2">
      <c r="A3808" t="s">
        <v>507</v>
      </c>
      <c r="B3808" t="str">
        <f>VLOOKUP(Table16[[#This Row],[Metabolite ID]],Table18[],2,FALSE)</f>
        <v>X - 17653</v>
      </c>
      <c r="C3808" t="s">
        <v>1121</v>
      </c>
      <c r="D3808">
        <v>599</v>
      </c>
      <c r="E3808">
        <v>-0.26558336710044728</v>
      </c>
      <c r="F3808">
        <v>0.2936720226672595</v>
      </c>
      <c r="G3808">
        <v>0.36617208156555625</v>
      </c>
      <c r="H3808" t="b">
        <v>0</v>
      </c>
      <c r="I3808" t="b">
        <v>0</v>
      </c>
      <c r="J3808" t="b">
        <v>0</v>
      </c>
    </row>
    <row r="3809" spans="1:10" hidden="1" x14ac:dyDescent="0.2">
      <c r="A3809" t="s">
        <v>507</v>
      </c>
      <c r="B3809" t="str">
        <f>VLOOKUP(Table16[[#This Row],[Metabolite ID]],Table18[],2,FALSE)</f>
        <v>X - 17653</v>
      </c>
      <c r="C3809" t="s">
        <v>1122</v>
      </c>
      <c r="D3809">
        <v>599</v>
      </c>
      <c r="E3809">
        <v>-0.21431561603985827</v>
      </c>
      <c r="F3809">
        <v>0.19822901696281756</v>
      </c>
      <c r="G3809">
        <v>0.28006549434688949</v>
      </c>
      <c r="H3809" t="b">
        <v>0</v>
      </c>
      <c r="I3809" t="b">
        <v>0</v>
      </c>
      <c r="J3809" t="b">
        <v>0</v>
      </c>
    </row>
    <row r="3810" spans="1:10" hidden="1" x14ac:dyDescent="0.2">
      <c r="A3810" t="s">
        <v>507</v>
      </c>
      <c r="B3810" t="str">
        <f>VLOOKUP(Table16[[#This Row],[Metabolite ID]],Table18[],2,FALSE)</f>
        <v>X - 17653</v>
      </c>
      <c r="C3810" t="s">
        <v>1123</v>
      </c>
      <c r="D3810">
        <v>599</v>
      </c>
      <c r="E3810">
        <v>4.8490508254298036E-2</v>
      </c>
      <c r="F3810">
        <v>0.13507033568273716</v>
      </c>
      <c r="G3810">
        <v>0.7197205915973246</v>
      </c>
      <c r="H3810" t="b">
        <v>0</v>
      </c>
      <c r="I3810" t="b">
        <v>0</v>
      </c>
      <c r="J3810" t="b">
        <v>0</v>
      </c>
    </row>
    <row r="3811" spans="1:10" x14ac:dyDescent="0.2">
      <c r="A3811" t="s">
        <v>597</v>
      </c>
      <c r="B3811" t="str">
        <f>VLOOKUP(Table16[[#This Row],[Metabolite ID]],Table18[],2,FALSE)</f>
        <v>arabonate/xylonate</v>
      </c>
      <c r="C3811" t="s">
        <v>1116</v>
      </c>
      <c r="D3811">
        <v>599</v>
      </c>
      <c r="E3811">
        <v>-6.6918673010856008E-2</v>
      </c>
      <c r="F3811">
        <v>5.0408118922090871E-2</v>
      </c>
      <c r="G3811" s="6">
        <v>0.18433091193196394</v>
      </c>
      <c r="H3811" t="b">
        <v>0</v>
      </c>
      <c r="I3811" t="b">
        <v>0</v>
      </c>
      <c r="J3811" t="b">
        <v>0</v>
      </c>
    </row>
    <row r="3812" spans="1:10" hidden="1" x14ac:dyDescent="0.2">
      <c r="A3812" t="s">
        <v>597</v>
      </c>
      <c r="B3812" t="str">
        <f>VLOOKUP(Table16[[#This Row],[Metabolite ID]],Table18[],2,FALSE)</f>
        <v>arabonate/xylonate</v>
      </c>
      <c r="C3812" t="s">
        <v>1117</v>
      </c>
      <c r="D3812">
        <v>599</v>
      </c>
      <c r="E3812">
        <v>-6.6918673010856008E-2</v>
      </c>
      <c r="F3812">
        <v>4.774477157868634E-2</v>
      </c>
      <c r="G3812">
        <v>0.16103722290221975</v>
      </c>
      <c r="H3812" t="b">
        <v>0</v>
      </c>
      <c r="I3812" t="b">
        <v>0</v>
      </c>
      <c r="J3812" t="b">
        <v>0</v>
      </c>
    </row>
    <row r="3813" spans="1:10" hidden="1" x14ac:dyDescent="0.2">
      <c r="A3813" t="s">
        <v>597</v>
      </c>
      <c r="B3813" t="str">
        <f>VLOOKUP(Table16[[#This Row],[Metabolite ID]],Table18[],2,FALSE)</f>
        <v>arabonate/xylonate</v>
      </c>
      <c r="C3813" t="s">
        <v>1118</v>
      </c>
      <c r="D3813">
        <v>599</v>
      </c>
      <c r="E3813">
        <v>-6.6730682485412779E-2</v>
      </c>
      <c r="F3813">
        <v>4.8237967954934464E-2</v>
      </c>
      <c r="G3813">
        <v>0.16655319305061034</v>
      </c>
      <c r="H3813" t="b">
        <v>0</v>
      </c>
      <c r="I3813" t="b">
        <v>0</v>
      </c>
      <c r="J3813" t="b">
        <v>0</v>
      </c>
    </row>
    <row r="3814" spans="1:10" hidden="1" x14ac:dyDescent="0.2">
      <c r="A3814" t="s">
        <v>597</v>
      </c>
      <c r="B3814" t="str">
        <f>VLOOKUP(Table16[[#This Row],[Metabolite ID]],Table18[],2,FALSE)</f>
        <v>arabonate/xylonate</v>
      </c>
      <c r="C3814" t="s">
        <v>1119</v>
      </c>
      <c r="D3814">
        <v>599</v>
      </c>
      <c r="E3814">
        <v>-0.10943051948051948</v>
      </c>
      <c r="F3814">
        <v>7.2653034749413842E-2</v>
      </c>
      <c r="G3814">
        <v>0.13201400782369996</v>
      </c>
      <c r="H3814" t="b">
        <v>0</v>
      </c>
      <c r="I3814" t="b">
        <v>0</v>
      </c>
      <c r="J3814" t="b">
        <v>0</v>
      </c>
    </row>
    <row r="3815" spans="1:10" hidden="1" x14ac:dyDescent="0.2">
      <c r="A3815" t="s">
        <v>597</v>
      </c>
      <c r="B3815" t="str">
        <f>VLOOKUP(Table16[[#This Row],[Metabolite ID]],Table18[],2,FALSE)</f>
        <v>arabonate/xylonate</v>
      </c>
      <c r="C3815" t="s">
        <v>1120</v>
      </c>
      <c r="D3815">
        <v>599</v>
      </c>
      <c r="E3815">
        <v>3.4829233922053393E-2</v>
      </c>
      <c r="F3815">
        <v>7.4783214127390238E-2</v>
      </c>
      <c r="G3815">
        <v>0.64140449102666164</v>
      </c>
      <c r="H3815" t="b">
        <v>0</v>
      </c>
      <c r="I3815" t="b">
        <v>0</v>
      </c>
      <c r="J3815" t="b">
        <v>0</v>
      </c>
    </row>
    <row r="3816" spans="1:10" hidden="1" x14ac:dyDescent="0.2">
      <c r="A3816" t="s">
        <v>597</v>
      </c>
      <c r="B3816" t="str">
        <f>VLOOKUP(Table16[[#This Row],[Metabolite ID]],Table18[],2,FALSE)</f>
        <v>arabonate/xylonate</v>
      </c>
      <c r="C3816" t="s">
        <v>1121</v>
      </c>
      <c r="D3816">
        <v>599</v>
      </c>
      <c r="E3816">
        <v>-7.8754806578036352E-3</v>
      </c>
      <c r="F3816">
        <v>0.27173688708713117</v>
      </c>
      <c r="G3816">
        <v>0.97688860941601496</v>
      </c>
      <c r="H3816" t="b">
        <v>0</v>
      </c>
      <c r="I3816" t="b">
        <v>0</v>
      </c>
      <c r="J3816" t="b">
        <v>0</v>
      </c>
    </row>
    <row r="3817" spans="1:10" hidden="1" x14ac:dyDescent="0.2">
      <c r="A3817" t="s">
        <v>597</v>
      </c>
      <c r="B3817" t="str">
        <f>VLOOKUP(Table16[[#This Row],[Metabolite ID]],Table18[],2,FALSE)</f>
        <v>arabonate/xylonate</v>
      </c>
      <c r="C3817" t="s">
        <v>1122</v>
      </c>
      <c r="D3817">
        <v>599</v>
      </c>
      <c r="E3817">
        <v>0.10343296819848291</v>
      </c>
      <c r="F3817">
        <v>0.16308441816694766</v>
      </c>
      <c r="G3817">
        <v>0.52617351633494136</v>
      </c>
      <c r="H3817" t="b">
        <v>0</v>
      </c>
      <c r="I3817" t="b">
        <v>0</v>
      </c>
      <c r="J3817" t="b">
        <v>0</v>
      </c>
    </row>
    <row r="3818" spans="1:10" hidden="1" x14ac:dyDescent="0.2">
      <c r="A3818" t="s">
        <v>597</v>
      </c>
      <c r="B3818" t="str">
        <f>VLOOKUP(Table16[[#This Row],[Metabolite ID]],Table18[],2,FALSE)</f>
        <v>arabonate/xylonate</v>
      </c>
      <c r="C3818" t="s">
        <v>1123</v>
      </c>
      <c r="D3818">
        <v>599</v>
      </c>
      <c r="E3818">
        <v>0.28441981518897358</v>
      </c>
      <c r="F3818">
        <v>0.13890248203073871</v>
      </c>
      <c r="G3818">
        <v>4.1034082541825521E-2</v>
      </c>
      <c r="H3818" t="b">
        <v>0</v>
      </c>
      <c r="I3818" t="b">
        <v>0</v>
      </c>
      <c r="J3818" t="b">
        <v>0</v>
      </c>
    </row>
    <row r="3819" spans="1:10" x14ac:dyDescent="0.2">
      <c r="A3819" t="s">
        <v>462</v>
      </c>
      <c r="B3819" t="str">
        <f>VLOOKUP(Table16[[#This Row],[Metabolite ID]],Table18[],2,FALSE)</f>
        <v>X - 11440</v>
      </c>
      <c r="C3819" t="s">
        <v>1116</v>
      </c>
      <c r="D3819">
        <v>599</v>
      </c>
      <c r="E3819">
        <v>6.5667835713120695E-2</v>
      </c>
      <c r="F3819">
        <v>4.9700861987487223E-2</v>
      </c>
      <c r="G3819" s="6">
        <v>0.18641418472804133</v>
      </c>
      <c r="H3819" t="b">
        <v>0</v>
      </c>
      <c r="I3819" t="b">
        <v>0</v>
      </c>
      <c r="J3819" t="b">
        <v>0</v>
      </c>
    </row>
    <row r="3820" spans="1:10" hidden="1" x14ac:dyDescent="0.2">
      <c r="A3820" t="s">
        <v>462</v>
      </c>
      <c r="B3820" t="str">
        <f>VLOOKUP(Table16[[#This Row],[Metabolite ID]],Table18[],2,FALSE)</f>
        <v>X - 11440</v>
      </c>
      <c r="C3820" t="s">
        <v>1117</v>
      </c>
      <c r="D3820">
        <v>599</v>
      </c>
      <c r="E3820">
        <v>6.5667835713120695E-2</v>
      </c>
      <c r="F3820">
        <v>4.7671820874176811E-2</v>
      </c>
      <c r="G3820">
        <v>0.16835834695386886</v>
      </c>
      <c r="H3820" t="b">
        <v>0</v>
      </c>
      <c r="I3820" t="b">
        <v>0</v>
      </c>
      <c r="J3820" t="b">
        <v>0</v>
      </c>
    </row>
    <row r="3821" spans="1:10" hidden="1" x14ac:dyDescent="0.2">
      <c r="A3821" t="s">
        <v>462</v>
      </c>
      <c r="B3821" t="str">
        <f>VLOOKUP(Table16[[#This Row],[Metabolite ID]],Table18[],2,FALSE)</f>
        <v>X - 11440</v>
      </c>
      <c r="C3821" t="s">
        <v>1118</v>
      </c>
      <c r="D3821">
        <v>599</v>
      </c>
      <c r="E3821">
        <v>6.6791217017775212E-2</v>
      </c>
      <c r="F3821">
        <v>4.8155479785178604E-2</v>
      </c>
      <c r="G3821">
        <v>0.16544450749744644</v>
      </c>
      <c r="H3821" t="b">
        <v>0</v>
      </c>
      <c r="I3821" t="b">
        <v>0</v>
      </c>
      <c r="J3821" t="b">
        <v>0</v>
      </c>
    </row>
    <row r="3822" spans="1:10" hidden="1" x14ac:dyDescent="0.2">
      <c r="A3822" t="s">
        <v>462</v>
      </c>
      <c r="B3822" t="str">
        <f>VLOOKUP(Table16[[#This Row],[Metabolite ID]],Table18[],2,FALSE)</f>
        <v>X - 11440</v>
      </c>
      <c r="C3822" t="s">
        <v>1119</v>
      </c>
      <c r="D3822">
        <v>599</v>
      </c>
      <c r="E3822">
        <v>0.10097407407407406</v>
      </c>
      <c r="F3822">
        <v>7.1741632922433615E-2</v>
      </c>
      <c r="G3822">
        <v>0.15928857099016236</v>
      </c>
      <c r="H3822" t="b">
        <v>0</v>
      </c>
      <c r="I3822" t="b">
        <v>0</v>
      </c>
      <c r="J3822" t="b">
        <v>0</v>
      </c>
    </row>
    <row r="3823" spans="1:10" hidden="1" x14ac:dyDescent="0.2">
      <c r="A3823" t="s">
        <v>462</v>
      </c>
      <c r="B3823" t="str">
        <f>VLOOKUP(Table16[[#This Row],[Metabolite ID]],Table18[],2,FALSE)</f>
        <v>X - 11440</v>
      </c>
      <c r="C3823" t="s">
        <v>1120</v>
      </c>
      <c r="D3823">
        <v>599</v>
      </c>
      <c r="E3823">
        <v>7.9257229502561491E-2</v>
      </c>
      <c r="F3823">
        <v>8.4524313683398411E-2</v>
      </c>
      <c r="G3823">
        <v>0.34840602014539118</v>
      </c>
      <c r="H3823" t="b">
        <v>0</v>
      </c>
      <c r="I3823" t="b">
        <v>0</v>
      </c>
      <c r="J3823" t="b">
        <v>0</v>
      </c>
    </row>
    <row r="3824" spans="1:10" hidden="1" x14ac:dyDescent="0.2">
      <c r="A3824" t="s">
        <v>462</v>
      </c>
      <c r="B3824" t="str">
        <f>VLOOKUP(Table16[[#This Row],[Metabolite ID]],Table18[],2,FALSE)</f>
        <v>X - 11440</v>
      </c>
      <c r="C3824" t="s">
        <v>1121</v>
      </c>
      <c r="D3824">
        <v>599</v>
      </c>
      <c r="E3824">
        <v>0.2717902033101165</v>
      </c>
      <c r="F3824">
        <v>0.25144832162847375</v>
      </c>
      <c r="G3824">
        <v>0.28017781928493463</v>
      </c>
      <c r="H3824" t="b">
        <v>0</v>
      </c>
      <c r="I3824" t="b">
        <v>0</v>
      </c>
      <c r="J3824" t="b">
        <v>0</v>
      </c>
    </row>
    <row r="3825" spans="1:10" hidden="1" x14ac:dyDescent="0.2">
      <c r="A3825" t="s">
        <v>462</v>
      </c>
      <c r="B3825" t="str">
        <f>VLOOKUP(Table16[[#This Row],[Metabolite ID]],Table18[],2,FALSE)</f>
        <v>X - 11440</v>
      </c>
      <c r="C3825" t="s">
        <v>1122</v>
      </c>
      <c r="D3825">
        <v>599</v>
      </c>
      <c r="E3825">
        <v>0.15908453087215069</v>
      </c>
      <c r="F3825">
        <v>0.16937157582122886</v>
      </c>
      <c r="G3825">
        <v>0.34797471865581431</v>
      </c>
      <c r="H3825" t="b">
        <v>0</v>
      </c>
      <c r="I3825" t="b">
        <v>0</v>
      </c>
      <c r="J3825" t="b">
        <v>0</v>
      </c>
    </row>
    <row r="3826" spans="1:10" hidden="1" x14ac:dyDescent="0.2">
      <c r="A3826" t="s">
        <v>462</v>
      </c>
      <c r="B3826" t="str">
        <f>VLOOKUP(Table16[[#This Row],[Metabolite ID]],Table18[],2,FALSE)</f>
        <v>X - 11440</v>
      </c>
      <c r="C3826" t="s">
        <v>1123</v>
      </c>
      <c r="D3826">
        <v>599</v>
      </c>
      <c r="E3826">
        <v>0.11741591903397722</v>
      </c>
      <c r="F3826">
        <v>0.13776770014021567</v>
      </c>
      <c r="G3826">
        <v>0.39440343594646088</v>
      </c>
      <c r="H3826" t="b">
        <v>0</v>
      </c>
      <c r="I3826" t="b">
        <v>0</v>
      </c>
      <c r="J3826" t="b">
        <v>0</v>
      </c>
    </row>
    <row r="3827" spans="1:10" x14ac:dyDescent="0.2">
      <c r="A3827" t="s">
        <v>125</v>
      </c>
      <c r="B3827" t="str">
        <f>VLOOKUP(Table16[[#This Row],[Metabolite ID]],Table18[],2,FALSE)</f>
        <v>1,2-dipalmitoyl-GPC (16:0/16:0)</v>
      </c>
      <c r="C3827" t="s">
        <v>1116</v>
      </c>
      <c r="D3827">
        <v>599</v>
      </c>
      <c r="E3827">
        <v>-6.6564689720651785E-2</v>
      </c>
      <c r="F3827">
        <v>5.0615535976357671E-2</v>
      </c>
      <c r="G3827" s="6">
        <v>0.18847497971562266</v>
      </c>
      <c r="H3827" t="b">
        <v>0</v>
      </c>
      <c r="I3827" t="b">
        <v>0</v>
      </c>
      <c r="J3827" t="b">
        <v>0</v>
      </c>
    </row>
    <row r="3828" spans="1:10" hidden="1" x14ac:dyDescent="0.2">
      <c r="A3828" t="s">
        <v>125</v>
      </c>
      <c r="B3828" t="str">
        <f>VLOOKUP(Table16[[#This Row],[Metabolite ID]],Table18[],2,FALSE)</f>
        <v>1,2-dipalmitoyl-GPC (16:0/16:0)</v>
      </c>
      <c r="C3828" t="s">
        <v>1117</v>
      </c>
      <c r="D3828">
        <v>599</v>
      </c>
      <c r="E3828">
        <v>-6.6564689720651785E-2</v>
      </c>
      <c r="F3828">
        <v>4.7752827834847522E-2</v>
      </c>
      <c r="G3828">
        <v>0.16333500999930153</v>
      </c>
      <c r="H3828" t="b">
        <v>0</v>
      </c>
      <c r="I3828" t="b">
        <v>0</v>
      </c>
      <c r="J3828" t="b">
        <v>0</v>
      </c>
    </row>
    <row r="3829" spans="1:10" hidden="1" x14ac:dyDescent="0.2">
      <c r="A3829" t="s">
        <v>125</v>
      </c>
      <c r="B3829" t="str">
        <f>VLOOKUP(Table16[[#This Row],[Metabolite ID]],Table18[],2,FALSE)</f>
        <v>1,2-dipalmitoyl-GPC (16:0/16:0)</v>
      </c>
      <c r="C3829" t="s">
        <v>1118</v>
      </c>
      <c r="D3829">
        <v>599</v>
      </c>
      <c r="E3829">
        <v>-6.6379264768870433E-2</v>
      </c>
      <c r="F3829">
        <v>4.8255090384362799E-2</v>
      </c>
      <c r="G3829">
        <v>0.16894831562095974</v>
      </c>
      <c r="H3829" t="b">
        <v>0</v>
      </c>
      <c r="I3829" t="b">
        <v>0</v>
      </c>
      <c r="J3829" t="b">
        <v>0</v>
      </c>
    </row>
    <row r="3830" spans="1:10" hidden="1" x14ac:dyDescent="0.2">
      <c r="A3830" t="s">
        <v>125</v>
      </c>
      <c r="B3830" t="str">
        <f>VLOOKUP(Table16[[#This Row],[Metabolite ID]],Table18[],2,FALSE)</f>
        <v>1,2-dipalmitoyl-GPC (16:0/16:0)</v>
      </c>
      <c r="C3830" t="s">
        <v>1119</v>
      </c>
      <c r="D3830">
        <v>599</v>
      </c>
      <c r="E3830">
        <v>-9.5486486486486485E-2</v>
      </c>
      <c r="F3830">
        <v>7.4979094956511463E-2</v>
      </c>
      <c r="G3830">
        <v>0.20283779193336662</v>
      </c>
      <c r="H3830" t="b">
        <v>0</v>
      </c>
      <c r="I3830" t="b">
        <v>0</v>
      </c>
      <c r="J3830" t="b">
        <v>0</v>
      </c>
    </row>
    <row r="3831" spans="1:10" hidden="1" x14ac:dyDescent="0.2">
      <c r="A3831" t="s">
        <v>125</v>
      </c>
      <c r="B3831" t="str">
        <f>VLOOKUP(Table16[[#This Row],[Metabolite ID]],Table18[],2,FALSE)</f>
        <v>1,2-dipalmitoyl-GPC (16:0/16:0)</v>
      </c>
      <c r="C3831" t="s">
        <v>1120</v>
      </c>
      <c r="D3831">
        <v>599</v>
      </c>
      <c r="E3831">
        <v>1.4478333561144474E-2</v>
      </c>
      <c r="F3831">
        <v>8.1917188756517767E-2</v>
      </c>
      <c r="G3831">
        <v>0.85970984275621565</v>
      </c>
      <c r="H3831" t="b">
        <v>0</v>
      </c>
      <c r="I3831" t="b">
        <v>0</v>
      </c>
      <c r="J3831" t="b">
        <v>0</v>
      </c>
    </row>
    <row r="3832" spans="1:10" hidden="1" x14ac:dyDescent="0.2">
      <c r="A3832" t="s">
        <v>125</v>
      </c>
      <c r="B3832" t="str">
        <f>VLOOKUP(Table16[[#This Row],[Metabolite ID]],Table18[],2,FALSE)</f>
        <v>1,2-dipalmitoyl-GPC (16:0/16:0)</v>
      </c>
      <c r="C3832" t="s">
        <v>1121</v>
      </c>
      <c r="D3832">
        <v>599</v>
      </c>
      <c r="E3832">
        <v>-0.3306360150741261</v>
      </c>
      <c r="F3832">
        <v>0.3038231547362974</v>
      </c>
      <c r="G3832">
        <v>0.27692247063682213</v>
      </c>
      <c r="H3832" t="b">
        <v>0</v>
      </c>
      <c r="I3832" t="b">
        <v>0</v>
      </c>
      <c r="J3832" t="b">
        <v>0</v>
      </c>
    </row>
    <row r="3833" spans="1:10" hidden="1" x14ac:dyDescent="0.2">
      <c r="A3833" t="s">
        <v>125</v>
      </c>
      <c r="B3833" t="str">
        <f>VLOOKUP(Table16[[#This Row],[Metabolite ID]],Table18[],2,FALSE)</f>
        <v>1,2-dipalmitoyl-GPC (16:0/16:0)</v>
      </c>
      <c r="C3833" t="s">
        <v>1122</v>
      </c>
      <c r="D3833">
        <v>599</v>
      </c>
      <c r="E3833">
        <v>0.15638028721216379</v>
      </c>
      <c r="F3833">
        <v>0.18269927893782062</v>
      </c>
      <c r="G3833">
        <v>0.39237178156751296</v>
      </c>
      <c r="H3833" t="b">
        <v>0</v>
      </c>
      <c r="I3833" t="b">
        <v>0</v>
      </c>
      <c r="J3833" t="b">
        <v>0</v>
      </c>
    </row>
    <row r="3834" spans="1:10" hidden="1" x14ac:dyDescent="0.2">
      <c r="A3834" t="s">
        <v>125</v>
      </c>
      <c r="B3834" t="str">
        <f>VLOOKUP(Table16[[#This Row],[Metabolite ID]],Table18[],2,FALSE)</f>
        <v>1,2-dipalmitoyl-GPC (16:0/16:0)</v>
      </c>
      <c r="C3834" t="s">
        <v>1123</v>
      </c>
      <c r="D3834">
        <v>599</v>
      </c>
      <c r="E3834">
        <v>1.8364584219950533E-2</v>
      </c>
      <c r="F3834">
        <v>0.14028774887221229</v>
      </c>
      <c r="G3834">
        <v>0.89589333814993499</v>
      </c>
      <c r="H3834" t="b">
        <v>0</v>
      </c>
      <c r="I3834" t="b">
        <v>0</v>
      </c>
      <c r="J3834" t="b">
        <v>0</v>
      </c>
    </row>
    <row r="3835" spans="1:10" x14ac:dyDescent="0.2">
      <c r="A3835" t="s">
        <v>349</v>
      </c>
      <c r="B3835" t="str">
        <f>VLOOKUP(Table16[[#This Row],[Metabolite ID]],Table18[],2,FALSE)</f>
        <v>indoleacetylglutamine</v>
      </c>
      <c r="C3835" t="s">
        <v>1116</v>
      </c>
      <c r="D3835">
        <v>599</v>
      </c>
      <c r="E3835">
        <v>7.7978468847245588E-2</v>
      </c>
      <c r="F3835">
        <v>5.9343331533305267E-2</v>
      </c>
      <c r="G3835" s="6">
        <v>0.18883865533123995</v>
      </c>
      <c r="H3835" t="b">
        <v>0</v>
      </c>
      <c r="I3835" t="b">
        <v>0</v>
      </c>
      <c r="J3835" t="b">
        <v>0</v>
      </c>
    </row>
    <row r="3836" spans="1:10" hidden="1" x14ac:dyDescent="0.2">
      <c r="A3836" t="s">
        <v>349</v>
      </c>
      <c r="B3836" t="str">
        <f>VLOOKUP(Table16[[#This Row],[Metabolite ID]],Table18[],2,FALSE)</f>
        <v>indoleacetylglutamine</v>
      </c>
      <c r="C3836" t="s">
        <v>1117</v>
      </c>
      <c r="D3836">
        <v>599</v>
      </c>
      <c r="E3836">
        <v>7.7978468847245588E-2</v>
      </c>
      <c r="F3836">
        <v>5.7319719555430373E-2</v>
      </c>
      <c r="G3836">
        <v>0.17369939267891601</v>
      </c>
      <c r="H3836" t="b">
        <v>0</v>
      </c>
      <c r="I3836" t="b">
        <v>0</v>
      </c>
      <c r="J3836" t="b">
        <v>0</v>
      </c>
    </row>
    <row r="3837" spans="1:10" hidden="1" x14ac:dyDescent="0.2">
      <c r="A3837" t="s">
        <v>349</v>
      </c>
      <c r="B3837" t="str">
        <f>VLOOKUP(Table16[[#This Row],[Metabolite ID]],Table18[],2,FALSE)</f>
        <v>indoleacetylglutamine</v>
      </c>
      <c r="C3837" t="s">
        <v>1118</v>
      </c>
      <c r="D3837">
        <v>599</v>
      </c>
      <c r="E3837">
        <v>7.9953714336294765E-2</v>
      </c>
      <c r="F3837">
        <v>5.7894050732537734E-2</v>
      </c>
      <c r="G3837">
        <v>0.16726817825340526</v>
      </c>
      <c r="H3837" t="b">
        <v>0</v>
      </c>
      <c r="I3837" t="b">
        <v>0</v>
      </c>
      <c r="J3837" t="b">
        <v>0</v>
      </c>
    </row>
    <row r="3838" spans="1:10" hidden="1" x14ac:dyDescent="0.2">
      <c r="A3838" t="s">
        <v>349</v>
      </c>
      <c r="B3838" t="str">
        <f>VLOOKUP(Table16[[#This Row],[Metabolite ID]],Table18[],2,FALSE)</f>
        <v>indoleacetylglutamine</v>
      </c>
      <c r="C3838" t="s">
        <v>1119</v>
      </c>
      <c r="D3838">
        <v>599</v>
      </c>
      <c r="E3838">
        <v>5.5088551724137924E-3</v>
      </c>
      <c r="F3838">
        <v>8.5214750594531111E-2</v>
      </c>
      <c r="G3838">
        <v>0.94845527548282016</v>
      </c>
      <c r="H3838" t="b">
        <v>0</v>
      </c>
      <c r="I3838" t="b">
        <v>0</v>
      </c>
      <c r="J3838" t="b">
        <v>0</v>
      </c>
    </row>
    <row r="3839" spans="1:10" hidden="1" x14ac:dyDescent="0.2">
      <c r="A3839" t="s">
        <v>349</v>
      </c>
      <c r="B3839" t="str">
        <f>VLOOKUP(Table16[[#This Row],[Metabolite ID]],Table18[],2,FALSE)</f>
        <v>indoleacetylglutamine</v>
      </c>
      <c r="C3839" t="s">
        <v>1120</v>
      </c>
      <c r="D3839">
        <v>599</v>
      </c>
      <c r="E3839">
        <v>2.650103461419883E-2</v>
      </c>
      <c r="F3839">
        <v>9.850642456134874E-2</v>
      </c>
      <c r="G3839">
        <v>0.78790775908343025</v>
      </c>
      <c r="H3839" t="b">
        <v>0</v>
      </c>
      <c r="I3839" t="b">
        <v>0</v>
      </c>
      <c r="J3839" t="b">
        <v>0</v>
      </c>
    </row>
    <row r="3840" spans="1:10" hidden="1" x14ac:dyDescent="0.2">
      <c r="A3840" t="s">
        <v>349</v>
      </c>
      <c r="B3840" t="str">
        <f>VLOOKUP(Table16[[#This Row],[Metabolite ID]],Table18[],2,FALSE)</f>
        <v>indoleacetylglutamine</v>
      </c>
      <c r="C3840" t="s">
        <v>1121</v>
      </c>
      <c r="D3840">
        <v>599</v>
      </c>
      <c r="E3840">
        <v>-0.28647954779792961</v>
      </c>
      <c r="F3840">
        <v>0.35151435255539687</v>
      </c>
      <c r="G3840">
        <v>0.41540433362602536</v>
      </c>
      <c r="H3840" t="b">
        <v>0</v>
      </c>
      <c r="I3840" t="b">
        <v>0</v>
      </c>
      <c r="J3840" t="b">
        <v>0</v>
      </c>
    </row>
    <row r="3841" spans="1:10" hidden="1" x14ac:dyDescent="0.2">
      <c r="A3841" t="s">
        <v>349</v>
      </c>
      <c r="B3841" t="str">
        <f>VLOOKUP(Table16[[#This Row],[Metabolite ID]],Table18[],2,FALSE)</f>
        <v>indoleacetylglutamine</v>
      </c>
      <c r="C3841" t="s">
        <v>1122</v>
      </c>
      <c r="D3841">
        <v>599</v>
      </c>
      <c r="E3841">
        <v>-9.598148714402388E-2</v>
      </c>
      <c r="F3841">
        <v>0.23641668644447883</v>
      </c>
      <c r="G3841">
        <v>0.68489928999384264</v>
      </c>
      <c r="H3841" t="b">
        <v>0</v>
      </c>
      <c r="I3841" t="b">
        <v>0</v>
      </c>
      <c r="J3841" t="b">
        <v>0</v>
      </c>
    </row>
    <row r="3842" spans="1:10" hidden="1" x14ac:dyDescent="0.2">
      <c r="A3842" t="s">
        <v>349</v>
      </c>
      <c r="B3842" t="str">
        <f>VLOOKUP(Table16[[#This Row],[Metabolite ID]],Table18[],2,FALSE)</f>
        <v>indoleacetylglutamine</v>
      </c>
      <c r="C3842" t="s">
        <v>1123</v>
      </c>
      <c r="D3842">
        <v>599</v>
      </c>
      <c r="E3842">
        <v>0.12825121746815643</v>
      </c>
      <c r="F3842">
        <v>0.16386465572639886</v>
      </c>
      <c r="G3842">
        <v>0.43413388550907506</v>
      </c>
      <c r="H3842" t="b">
        <v>0</v>
      </c>
      <c r="I3842" t="b">
        <v>0</v>
      </c>
      <c r="J3842" t="b">
        <v>0</v>
      </c>
    </row>
    <row r="3843" spans="1:10" x14ac:dyDescent="0.2">
      <c r="A3843" t="s">
        <v>648</v>
      </c>
      <c r="B3843" t="str">
        <f>VLOOKUP(Table16[[#This Row],[Metabolite ID]],Table18[],2,FALSE)</f>
        <v>palmitoyl dihydrosphingomyelin (d18:0/16:0)*</v>
      </c>
      <c r="C3843" t="s">
        <v>1116</v>
      </c>
      <c r="D3843">
        <v>599</v>
      </c>
      <c r="E3843">
        <v>-6.7086096716756499E-2</v>
      </c>
      <c r="F3843">
        <v>5.1144874254206336E-2</v>
      </c>
      <c r="G3843" s="6">
        <v>0.18962556657749008</v>
      </c>
      <c r="H3843" t="b">
        <v>0</v>
      </c>
      <c r="I3843" t="b">
        <v>0</v>
      </c>
      <c r="J3843" t="b">
        <v>0</v>
      </c>
    </row>
    <row r="3844" spans="1:10" hidden="1" x14ac:dyDescent="0.2">
      <c r="A3844" t="s">
        <v>648</v>
      </c>
      <c r="B3844" t="str">
        <f>VLOOKUP(Table16[[#This Row],[Metabolite ID]],Table18[],2,FALSE)</f>
        <v>palmitoyl dihydrosphingomyelin (d18:0/16:0)*</v>
      </c>
      <c r="C3844" t="s">
        <v>1117</v>
      </c>
      <c r="D3844">
        <v>599</v>
      </c>
      <c r="E3844">
        <v>-6.7086096716756499E-2</v>
      </c>
      <c r="F3844">
        <v>4.7757560563644053E-2</v>
      </c>
      <c r="G3844">
        <v>0.16010395662420024</v>
      </c>
      <c r="H3844" t="b">
        <v>0</v>
      </c>
      <c r="I3844" t="b">
        <v>0</v>
      </c>
      <c r="J3844" t="b">
        <v>0</v>
      </c>
    </row>
    <row r="3845" spans="1:10" hidden="1" x14ac:dyDescent="0.2">
      <c r="A3845" t="s">
        <v>648</v>
      </c>
      <c r="B3845" t="str">
        <f>VLOOKUP(Table16[[#This Row],[Metabolite ID]],Table18[],2,FALSE)</f>
        <v>palmitoyl dihydrosphingomyelin (d18:0/16:0)*</v>
      </c>
      <c r="C3845" t="s">
        <v>1118</v>
      </c>
      <c r="D3845">
        <v>599</v>
      </c>
      <c r="E3845">
        <v>-6.6899861370265504E-2</v>
      </c>
      <c r="F3845">
        <v>4.827345364031542E-2</v>
      </c>
      <c r="G3845">
        <v>0.16579210597359176</v>
      </c>
      <c r="H3845" t="b">
        <v>0</v>
      </c>
      <c r="I3845" t="b">
        <v>0</v>
      </c>
      <c r="J3845" t="b">
        <v>0</v>
      </c>
    </row>
    <row r="3846" spans="1:10" hidden="1" x14ac:dyDescent="0.2">
      <c r="A3846" t="s">
        <v>648</v>
      </c>
      <c r="B3846" t="str">
        <f>VLOOKUP(Table16[[#This Row],[Metabolite ID]],Table18[],2,FALSE)</f>
        <v>palmitoyl dihydrosphingomyelin (d18:0/16:0)*</v>
      </c>
      <c r="C3846" t="s">
        <v>1119</v>
      </c>
      <c r="D3846">
        <v>599</v>
      </c>
      <c r="E3846">
        <v>-1.8710223463687158E-3</v>
      </c>
      <c r="F3846">
        <v>7.6506897646689609E-2</v>
      </c>
      <c r="G3846">
        <v>0.98048919646540655</v>
      </c>
      <c r="H3846" t="b">
        <v>0</v>
      </c>
      <c r="I3846" t="b">
        <v>0</v>
      </c>
      <c r="J3846" t="b">
        <v>0</v>
      </c>
    </row>
    <row r="3847" spans="1:10" hidden="1" x14ac:dyDescent="0.2">
      <c r="A3847" t="s">
        <v>648</v>
      </c>
      <c r="B3847" t="str">
        <f>VLOOKUP(Table16[[#This Row],[Metabolite ID]],Table18[],2,FALSE)</f>
        <v>palmitoyl dihydrosphingomyelin (d18:0/16:0)*</v>
      </c>
      <c r="C3847" t="s">
        <v>1120</v>
      </c>
      <c r="D3847">
        <v>599</v>
      </c>
      <c r="E3847">
        <v>-5.6423751008774789E-3</v>
      </c>
      <c r="F3847">
        <v>8.5538789902830481E-2</v>
      </c>
      <c r="G3847">
        <v>0.94740747004943793</v>
      </c>
      <c r="H3847" t="b">
        <v>0</v>
      </c>
      <c r="I3847" t="b">
        <v>0</v>
      </c>
      <c r="J3847" t="b">
        <v>0</v>
      </c>
    </row>
    <row r="3848" spans="1:10" hidden="1" x14ac:dyDescent="0.2">
      <c r="A3848" t="s">
        <v>648</v>
      </c>
      <c r="B3848" t="str">
        <f>VLOOKUP(Table16[[#This Row],[Metabolite ID]],Table18[],2,FALSE)</f>
        <v>palmitoyl dihydrosphingomyelin (d18:0/16:0)*</v>
      </c>
      <c r="C3848" t="s">
        <v>1121</v>
      </c>
      <c r="D3848">
        <v>599</v>
      </c>
      <c r="E3848">
        <v>0.30920663877474741</v>
      </c>
      <c r="F3848">
        <v>0.27852253740489419</v>
      </c>
      <c r="G3848">
        <v>0.26737310529032493</v>
      </c>
      <c r="H3848" t="b">
        <v>0</v>
      </c>
      <c r="I3848" t="b">
        <v>0</v>
      </c>
      <c r="J3848" t="b">
        <v>0</v>
      </c>
    </row>
    <row r="3849" spans="1:10" hidden="1" x14ac:dyDescent="0.2">
      <c r="A3849" t="s">
        <v>648</v>
      </c>
      <c r="B3849" t="str">
        <f>VLOOKUP(Table16[[#This Row],[Metabolite ID]],Table18[],2,FALSE)</f>
        <v>palmitoyl dihydrosphingomyelin (d18:0/16:0)*</v>
      </c>
      <c r="C3849" t="s">
        <v>1122</v>
      </c>
      <c r="D3849">
        <v>599</v>
      </c>
      <c r="E3849">
        <v>0.15280454167739954</v>
      </c>
      <c r="F3849">
        <v>0.17773095833619737</v>
      </c>
      <c r="G3849">
        <v>0.39027030702237475</v>
      </c>
      <c r="H3849" t="b">
        <v>0</v>
      </c>
      <c r="I3849" t="b">
        <v>0</v>
      </c>
      <c r="J3849" t="b">
        <v>0</v>
      </c>
    </row>
    <row r="3850" spans="1:10" hidden="1" x14ac:dyDescent="0.2">
      <c r="A3850" t="s">
        <v>648</v>
      </c>
      <c r="B3850" t="str">
        <f>VLOOKUP(Table16[[#This Row],[Metabolite ID]],Table18[],2,FALSE)</f>
        <v>palmitoyl dihydrosphingomyelin (d18:0/16:0)*</v>
      </c>
      <c r="C3850" t="s">
        <v>1123</v>
      </c>
      <c r="D3850">
        <v>599</v>
      </c>
      <c r="E3850">
        <v>2.2849466229699324E-2</v>
      </c>
      <c r="F3850">
        <v>0.14174024491847473</v>
      </c>
      <c r="G3850">
        <v>0.87198520237272326</v>
      </c>
      <c r="H3850" t="b">
        <v>0</v>
      </c>
      <c r="I3850" t="b">
        <v>0</v>
      </c>
      <c r="J3850" t="b">
        <v>0</v>
      </c>
    </row>
    <row r="3851" spans="1:10" x14ac:dyDescent="0.2">
      <c r="A3851" t="s">
        <v>563</v>
      </c>
      <c r="B3851" t="str">
        <f>VLOOKUP(Table16[[#This Row],[Metabolite ID]],Table18[],2,FALSE)</f>
        <v>X - 12686</v>
      </c>
      <c r="C3851" t="s">
        <v>1116</v>
      </c>
      <c r="D3851">
        <v>598</v>
      </c>
      <c r="E3851">
        <v>-7.7613075189209527E-2</v>
      </c>
      <c r="F3851">
        <v>5.9327517145972931E-2</v>
      </c>
      <c r="G3851" s="6">
        <v>0.19080081101916727</v>
      </c>
      <c r="H3851" t="b">
        <v>0</v>
      </c>
      <c r="I3851" t="b">
        <v>0</v>
      </c>
      <c r="J3851" t="b">
        <v>0</v>
      </c>
    </row>
    <row r="3852" spans="1:10" hidden="1" x14ac:dyDescent="0.2">
      <c r="A3852" t="s">
        <v>563</v>
      </c>
      <c r="B3852" t="str">
        <f>VLOOKUP(Table16[[#This Row],[Metabolite ID]],Table18[],2,FALSE)</f>
        <v>X - 12686</v>
      </c>
      <c r="C3852" t="s">
        <v>1117</v>
      </c>
      <c r="D3852">
        <v>598</v>
      </c>
      <c r="E3852">
        <v>-7.7613075189209527E-2</v>
      </c>
      <c r="F3852">
        <v>5.8139573036619298E-2</v>
      </c>
      <c r="G3852">
        <v>0.18189466982578714</v>
      </c>
      <c r="H3852" t="b">
        <v>0</v>
      </c>
      <c r="I3852" t="b">
        <v>0</v>
      </c>
      <c r="J3852" t="b">
        <v>0</v>
      </c>
    </row>
    <row r="3853" spans="1:10" hidden="1" x14ac:dyDescent="0.2">
      <c r="A3853" t="s">
        <v>563</v>
      </c>
      <c r="B3853" t="str">
        <f>VLOOKUP(Table16[[#This Row],[Metabolite ID]],Table18[],2,FALSE)</f>
        <v>X - 12686</v>
      </c>
      <c r="C3853" t="s">
        <v>1118</v>
      </c>
      <c r="D3853">
        <v>598</v>
      </c>
      <c r="E3853">
        <v>-7.722904872373601E-2</v>
      </c>
      <c r="F3853">
        <v>5.870886788452153E-2</v>
      </c>
      <c r="G3853">
        <v>0.18835603074496507</v>
      </c>
      <c r="H3853" t="b">
        <v>0</v>
      </c>
      <c r="I3853" t="b">
        <v>0</v>
      </c>
      <c r="J3853" t="b">
        <v>0</v>
      </c>
    </row>
    <row r="3854" spans="1:10" hidden="1" x14ac:dyDescent="0.2">
      <c r="A3854" t="s">
        <v>563</v>
      </c>
      <c r="B3854" t="str">
        <f>VLOOKUP(Table16[[#This Row],[Metabolite ID]],Table18[],2,FALSE)</f>
        <v>X - 12686</v>
      </c>
      <c r="C3854" t="s">
        <v>1119</v>
      </c>
      <c r="D3854">
        <v>598</v>
      </c>
      <c r="E3854">
        <v>-2.6495270270270224E-2</v>
      </c>
      <c r="F3854">
        <v>8.9166683404820216E-2</v>
      </c>
      <c r="G3854">
        <v>0.76635721298565984</v>
      </c>
      <c r="H3854" t="b">
        <v>0</v>
      </c>
      <c r="I3854" t="b">
        <v>0</v>
      </c>
      <c r="J3854" t="b">
        <v>0</v>
      </c>
    </row>
    <row r="3855" spans="1:10" hidden="1" x14ac:dyDescent="0.2">
      <c r="A3855" t="s">
        <v>563</v>
      </c>
      <c r="B3855" t="str">
        <f>VLOOKUP(Table16[[#This Row],[Metabolite ID]],Table18[],2,FALSE)</f>
        <v>X - 12686</v>
      </c>
      <c r="C3855" t="s">
        <v>1120</v>
      </c>
      <c r="D3855">
        <v>598</v>
      </c>
      <c r="E3855">
        <v>-7.1998753482231505E-3</v>
      </c>
      <c r="F3855">
        <v>9.5907676635022726E-2</v>
      </c>
      <c r="G3855">
        <v>0.94015830301299463</v>
      </c>
      <c r="H3855" t="b">
        <v>0</v>
      </c>
      <c r="I3855" t="b">
        <v>0</v>
      </c>
      <c r="J3855" t="b">
        <v>0</v>
      </c>
    </row>
    <row r="3856" spans="1:10" hidden="1" x14ac:dyDescent="0.2">
      <c r="A3856" t="s">
        <v>563</v>
      </c>
      <c r="B3856" t="str">
        <f>VLOOKUP(Table16[[#This Row],[Metabolite ID]],Table18[],2,FALSE)</f>
        <v>X - 12686</v>
      </c>
      <c r="C3856" t="s">
        <v>1121</v>
      </c>
      <c r="D3856">
        <v>598</v>
      </c>
      <c r="E3856">
        <v>-0.21686834843443048</v>
      </c>
      <c r="F3856">
        <v>0.33882395009072297</v>
      </c>
      <c r="G3856">
        <v>0.52237782711012359</v>
      </c>
      <c r="H3856" t="b">
        <v>0</v>
      </c>
      <c r="I3856" t="b">
        <v>0</v>
      </c>
      <c r="J3856" t="b">
        <v>0</v>
      </c>
    </row>
    <row r="3857" spans="1:10" hidden="1" x14ac:dyDescent="0.2">
      <c r="A3857" t="s">
        <v>563</v>
      </c>
      <c r="B3857" t="str">
        <f>VLOOKUP(Table16[[#This Row],[Metabolite ID]],Table18[],2,FALSE)</f>
        <v>X - 12686</v>
      </c>
      <c r="C3857" t="s">
        <v>1122</v>
      </c>
      <c r="D3857">
        <v>598</v>
      </c>
      <c r="E3857">
        <v>-0.14433797010899507</v>
      </c>
      <c r="F3857">
        <v>0.2020857866455634</v>
      </c>
      <c r="G3857">
        <v>0.47535727935349703</v>
      </c>
      <c r="H3857" t="b">
        <v>0</v>
      </c>
      <c r="I3857" t="b">
        <v>0</v>
      </c>
      <c r="J3857" t="b">
        <v>0</v>
      </c>
    </row>
    <row r="3858" spans="1:10" hidden="1" x14ac:dyDescent="0.2">
      <c r="A3858" t="s">
        <v>563</v>
      </c>
      <c r="B3858" t="str">
        <f>VLOOKUP(Table16[[#This Row],[Metabolite ID]],Table18[],2,FALSE)</f>
        <v>X - 12686</v>
      </c>
      <c r="C3858" t="s">
        <v>1123</v>
      </c>
      <c r="D3858">
        <v>598</v>
      </c>
      <c r="E3858">
        <v>-7.8844484593181673E-3</v>
      </c>
      <c r="F3858">
        <v>0.16492073743398794</v>
      </c>
      <c r="G3858">
        <v>0.96188567303175154</v>
      </c>
      <c r="H3858" t="b">
        <v>0</v>
      </c>
      <c r="I3858" t="b">
        <v>0</v>
      </c>
      <c r="J3858" t="b">
        <v>0</v>
      </c>
    </row>
    <row r="3859" spans="1:10" x14ac:dyDescent="0.2">
      <c r="A3859" t="s">
        <v>145</v>
      </c>
      <c r="B3859" t="str">
        <f>VLOOKUP(Table16[[#This Row],[Metabolite ID]],Table18[],2,FALSE)</f>
        <v>cysteine s-sulfate</v>
      </c>
      <c r="C3859" t="s">
        <v>1116</v>
      </c>
      <c r="D3859">
        <v>599</v>
      </c>
      <c r="E3859">
        <v>6.6522088725914127E-2</v>
      </c>
      <c r="F3859">
        <v>5.0869889761379412E-2</v>
      </c>
      <c r="G3859" s="6">
        <v>0.19097819246061426</v>
      </c>
      <c r="H3859" t="b">
        <v>0</v>
      </c>
      <c r="I3859" t="b">
        <v>0</v>
      </c>
      <c r="J3859" t="b">
        <v>0</v>
      </c>
    </row>
    <row r="3860" spans="1:10" hidden="1" x14ac:dyDescent="0.2">
      <c r="A3860" t="s">
        <v>145</v>
      </c>
      <c r="B3860" t="str">
        <f>VLOOKUP(Table16[[#This Row],[Metabolite ID]],Table18[],2,FALSE)</f>
        <v>cysteine s-sulfate</v>
      </c>
      <c r="C3860" t="s">
        <v>1117</v>
      </c>
      <c r="D3860">
        <v>599</v>
      </c>
      <c r="E3860">
        <v>6.6522088725914127E-2</v>
      </c>
      <c r="F3860">
        <v>4.7760984591491619E-2</v>
      </c>
      <c r="G3860">
        <v>0.16367654574233725</v>
      </c>
      <c r="H3860" t="b">
        <v>0</v>
      </c>
      <c r="I3860" t="b">
        <v>0</v>
      </c>
      <c r="J3860" t="b">
        <v>0</v>
      </c>
    </row>
    <row r="3861" spans="1:10" hidden="1" x14ac:dyDescent="0.2">
      <c r="A3861" t="s">
        <v>145</v>
      </c>
      <c r="B3861" t="str">
        <f>VLOOKUP(Table16[[#This Row],[Metabolite ID]],Table18[],2,FALSE)</f>
        <v>cysteine s-sulfate</v>
      </c>
      <c r="C3861" t="s">
        <v>1118</v>
      </c>
      <c r="D3861">
        <v>599</v>
      </c>
      <c r="E3861">
        <v>6.8427332603017574E-2</v>
      </c>
      <c r="F3861">
        <v>4.8264928183725603E-2</v>
      </c>
      <c r="G3861">
        <v>0.15626539638782741</v>
      </c>
      <c r="H3861" t="b">
        <v>0</v>
      </c>
      <c r="I3861" t="b">
        <v>0</v>
      </c>
      <c r="J3861" t="b">
        <v>0</v>
      </c>
    </row>
    <row r="3862" spans="1:10" hidden="1" x14ac:dyDescent="0.2">
      <c r="A3862" t="s">
        <v>145</v>
      </c>
      <c r="B3862" t="str">
        <f>VLOOKUP(Table16[[#This Row],[Metabolite ID]],Table18[],2,FALSE)</f>
        <v>cysteine s-sulfate</v>
      </c>
      <c r="C3862" t="s">
        <v>1119</v>
      </c>
      <c r="D3862">
        <v>599</v>
      </c>
      <c r="E3862">
        <v>7.6638035714285707E-2</v>
      </c>
      <c r="F3862">
        <v>7.3726406192033689E-2</v>
      </c>
      <c r="G3862">
        <v>0.29857581101538494</v>
      </c>
      <c r="H3862" t="b">
        <v>0</v>
      </c>
      <c r="I3862" t="b">
        <v>0</v>
      </c>
      <c r="J3862" t="b">
        <v>0</v>
      </c>
    </row>
    <row r="3863" spans="1:10" hidden="1" x14ac:dyDescent="0.2">
      <c r="A3863" t="s">
        <v>145</v>
      </c>
      <c r="B3863" t="str">
        <f>VLOOKUP(Table16[[#This Row],[Metabolite ID]],Table18[],2,FALSE)</f>
        <v>cysteine s-sulfate</v>
      </c>
      <c r="C3863" t="s">
        <v>1120</v>
      </c>
      <c r="D3863">
        <v>599</v>
      </c>
      <c r="E3863">
        <v>-4.1492853519063448E-2</v>
      </c>
      <c r="F3863">
        <v>8.7087085598541947E-2</v>
      </c>
      <c r="G3863">
        <v>0.63375209005677036</v>
      </c>
      <c r="H3863" t="b">
        <v>0</v>
      </c>
      <c r="I3863" t="b">
        <v>0</v>
      </c>
      <c r="J3863" t="b">
        <v>0</v>
      </c>
    </row>
    <row r="3864" spans="1:10" hidden="1" x14ac:dyDescent="0.2">
      <c r="A3864" t="s">
        <v>145</v>
      </c>
      <c r="B3864" t="str">
        <f>VLOOKUP(Table16[[#This Row],[Metabolite ID]],Table18[],2,FALSE)</f>
        <v>cysteine s-sulfate</v>
      </c>
      <c r="C3864" t="s">
        <v>1121</v>
      </c>
      <c r="D3864">
        <v>599</v>
      </c>
      <c r="E3864">
        <v>-0.23225961773082471</v>
      </c>
      <c r="F3864">
        <v>0.30849360810969939</v>
      </c>
      <c r="G3864">
        <v>0.45181645321939556</v>
      </c>
      <c r="H3864" t="b">
        <v>0</v>
      </c>
      <c r="I3864" t="b">
        <v>0</v>
      </c>
      <c r="J3864" t="b">
        <v>0</v>
      </c>
    </row>
    <row r="3865" spans="1:10" hidden="1" x14ac:dyDescent="0.2">
      <c r="A3865" t="s">
        <v>145</v>
      </c>
      <c r="B3865" t="str">
        <f>VLOOKUP(Table16[[#This Row],[Metabolite ID]],Table18[],2,FALSE)</f>
        <v>cysteine s-sulfate</v>
      </c>
      <c r="C3865" t="s">
        <v>1122</v>
      </c>
      <c r="D3865">
        <v>599</v>
      </c>
      <c r="E3865">
        <v>-6.0097181173650149E-2</v>
      </c>
      <c r="F3865">
        <v>0.20157556614975933</v>
      </c>
      <c r="G3865">
        <v>0.76570198334780937</v>
      </c>
      <c r="H3865" t="b">
        <v>0</v>
      </c>
      <c r="I3865" t="b">
        <v>0</v>
      </c>
      <c r="J3865" t="b">
        <v>0</v>
      </c>
    </row>
    <row r="3866" spans="1:10" hidden="1" x14ac:dyDescent="0.2">
      <c r="A3866" t="s">
        <v>145</v>
      </c>
      <c r="B3866" t="str">
        <f>VLOOKUP(Table16[[#This Row],[Metabolite ID]],Table18[],2,FALSE)</f>
        <v>cysteine s-sulfate</v>
      </c>
      <c r="C3866" t="s">
        <v>1123</v>
      </c>
      <c r="D3866">
        <v>599</v>
      </c>
      <c r="E3866">
        <v>-0.12132778914243486</v>
      </c>
      <c r="F3866">
        <v>0.14079733889111176</v>
      </c>
      <c r="G3866">
        <v>0.3891879641529099</v>
      </c>
      <c r="H3866" t="b">
        <v>0</v>
      </c>
      <c r="I3866" t="b">
        <v>0</v>
      </c>
      <c r="J3866" t="b">
        <v>0</v>
      </c>
    </row>
    <row r="3867" spans="1:10" x14ac:dyDescent="0.2">
      <c r="A3867" t="s">
        <v>439</v>
      </c>
      <c r="B3867" t="str">
        <f>VLOOKUP(Table16[[#This Row],[Metabolite ID]],Table18[],2,FALSE)</f>
        <v>X - 12511</v>
      </c>
      <c r="C3867" t="s">
        <v>1116</v>
      </c>
      <c r="D3867">
        <v>599</v>
      </c>
      <c r="E3867">
        <v>-6.5844641842435186E-2</v>
      </c>
      <c r="F3867">
        <v>5.0413733000898867E-2</v>
      </c>
      <c r="G3867" s="6">
        <v>0.1915235092101977</v>
      </c>
      <c r="H3867" t="b">
        <v>0</v>
      </c>
      <c r="I3867" t="b">
        <v>0</v>
      </c>
      <c r="J3867" t="b">
        <v>0</v>
      </c>
    </row>
    <row r="3868" spans="1:10" hidden="1" x14ac:dyDescent="0.2">
      <c r="A3868" t="s">
        <v>439</v>
      </c>
      <c r="B3868" t="str">
        <f>VLOOKUP(Table16[[#This Row],[Metabolite ID]],Table18[],2,FALSE)</f>
        <v>X - 12511</v>
      </c>
      <c r="C3868" t="s">
        <v>1117</v>
      </c>
      <c r="D3868">
        <v>599</v>
      </c>
      <c r="E3868">
        <v>-6.5844641842435186E-2</v>
      </c>
      <c r="F3868">
        <v>4.7651336867448886E-2</v>
      </c>
      <c r="G3868">
        <v>0.16703296076776306</v>
      </c>
      <c r="H3868" t="b">
        <v>0</v>
      </c>
      <c r="I3868" t="b">
        <v>0</v>
      </c>
      <c r="J3868" t="b">
        <v>0</v>
      </c>
    </row>
    <row r="3869" spans="1:10" hidden="1" x14ac:dyDescent="0.2">
      <c r="A3869" t="s">
        <v>439</v>
      </c>
      <c r="B3869" t="str">
        <f>VLOOKUP(Table16[[#This Row],[Metabolite ID]],Table18[],2,FALSE)</f>
        <v>X - 12511</v>
      </c>
      <c r="C3869" t="s">
        <v>1118</v>
      </c>
      <c r="D3869">
        <v>599</v>
      </c>
      <c r="E3869">
        <v>-6.5636460249645368E-2</v>
      </c>
      <c r="F3869">
        <v>4.8148281236576849E-2</v>
      </c>
      <c r="G3869">
        <v>0.17281475437898752</v>
      </c>
      <c r="H3869" t="b">
        <v>0</v>
      </c>
      <c r="I3869" t="b">
        <v>0</v>
      </c>
      <c r="J3869" t="b">
        <v>0</v>
      </c>
    </row>
    <row r="3870" spans="1:10" hidden="1" x14ac:dyDescent="0.2">
      <c r="A3870" t="s">
        <v>439</v>
      </c>
      <c r="B3870" t="str">
        <f>VLOOKUP(Table16[[#This Row],[Metabolite ID]],Table18[],2,FALSE)</f>
        <v>X - 12511</v>
      </c>
      <c r="C3870" t="s">
        <v>1119</v>
      </c>
      <c r="D3870">
        <v>599</v>
      </c>
      <c r="E3870">
        <v>-0.17548975903614458</v>
      </c>
      <c r="F3870">
        <v>6.9001806264725851E-2</v>
      </c>
      <c r="G3870">
        <v>1.0982244860636932E-2</v>
      </c>
      <c r="H3870" t="b">
        <v>0</v>
      </c>
      <c r="I3870" t="b">
        <v>0</v>
      </c>
      <c r="J3870" t="b">
        <v>0</v>
      </c>
    </row>
    <row r="3871" spans="1:10" hidden="1" x14ac:dyDescent="0.2">
      <c r="A3871" t="s">
        <v>439</v>
      </c>
      <c r="B3871" t="str">
        <f>VLOOKUP(Table16[[#This Row],[Metabolite ID]],Table18[],2,FALSE)</f>
        <v>X - 12511</v>
      </c>
      <c r="C3871" t="s">
        <v>1120</v>
      </c>
      <c r="D3871">
        <v>599</v>
      </c>
      <c r="E3871">
        <v>-0.2485094275409685</v>
      </c>
      <c r="F3871">
        <v>7.6363105154308025E-2</v>
      </c>
      <c r="G3871">
        <v>1.1366706257852604E-3</v>
      </c>
      <c r="H3871" t="b">
        <v>0</v>
      </c>
      <c r="I3871" t="b">
        <v>0</v>
      </c>
      <c r="J3871" t="b">
        <v>0</v>
      </c>
    </row>
    <row r="3872" spans="1:10" hidden="1" x14ac:dyDescent="0.2">
      <c r="A3872" t="s">
        <v>439</v>
      </c>
      <c r="B3872" t="str">
        <f>VLOOKUP(Table16[[#This Row],[Metabolite ID]],Table18[],2,FALSE)</f>
        <v>X - 12511</v>
      </c>
      <c r="C3872" t="s">
        <v>1121</v>
      </c>
      <c r="D3872">
        <v>599</v>
      </c>
      <c r="E3872">
        <v>-0.39147449820383162</v>
      </c>
      <c r="F3872">
        <v>0.25903357954586809</v>
      </c>
      <c r="G3872">
        <v>0.13124316772904576</v>
      </c>
      <c r="H3872" t="b">
        <v>0</v>
      </c>
      <c r="I3872" t="b">
        <v>0</v>
      </c>
      <c r="J3872" t="b">
        <v>0</v>
      </c>
    </row>
    <row r="3873" spans="1:10" hidden="1" x14ac:dyDescent="0.2">
      <c r="A3873" t="s">
        <v>439</v>
      </c>
      <c r="B3873" t="str">
        <f>VLOOKUP(Table16[[#This Row],[Metabolite ID]],Table18[],2,FALSE)</f>
        <v>X - 12511</v>
      </c>
      <c r="C3873" t="s">
        <v>1122</v>
      </c>
      <c r="D3873">
        <v>599</v>
      </c>
      <c r="E3873">
        <v>-0.36903317928816914</v>
      </c>
      <c r="F3873">
        <v>0.16380325565456427</v>
      </c>
      <c r="G3873">
        <v>2.4626772281138753E-2</v>
      </c>
      <c r="H3873" t="b">
        <v>0</v>
      </c>
      <c r="I3873" t="b">
        <v>0</v>
      </c>
      <c r="J3873" t="b">
        <v>0</v>
      </c>
    </row>
    <row r="3874" spans="1:10" hidden="1" x14ac:dyDescent="0.2">
      <c r="A3874" t="s">
        <v>439</v>
      </c>
      <c r="B3874" t="str">
        <f>VLOOKUP(Table16[[#This Row],[Metabolite ID]],Table18[],2,FALSE)</f>
        <v>X - 12511</v>
      </c>
      <c r="C3874" t="s">
        <v>1123</v>
      </c>
      <c r="D3874">
        <v>599</v>
      </c>
      <c r="E3874">
        <v>-0.35232902802945532</v>
      </c>
      <c r="F3874">
        <v>0.13920131227069027</v>
      </c>
      <c r="G3874">
        <v>1.1626956612482548E-2</v>
      </c>
      <c r="H3874" t="b">
        <v>0</v>
      </c>
      <c r="I3874" t="b">
        <v>0</v>
      </c>
      <c r="J3874" t="b">
        <v>0</v>
      </c>
    </row>
    <row r="3875" spans="1:10" x14ac:dyDescent="0.2">
      <c r="A3875" t="s">
        <v>430</v>
      </c>
      <c r="B3875" t="str">
        <f>VLOOKUP(Table16[[#This Row],[Metabolite ID]],Table18[],2,FALSE)</f>
        <v>X - 11308</v>
      </c>
      <c r="C3875" t="s">
        <v>1116</v>
      </c>
      <c r="D3875">
        <v>599</v>
      </c>
      <c r="E3875">
        <v>6.6274558609758644E-2</v>
      </c>
      <c r="F3875">
        <v>5.0879843493330405E-2</v>
      </c>
      <c r="G3875" s="6">
        <v>0.19272159952681708</v>
      </c>
      <c r="H3875" t="b">
        <v>0</v>
      </c>
      <c r="I3875" t="b">
        <v>0</v>
      </c>
      <c r="J3875" t="b">
        <v>0</v>
      </c>
    </row>
    <row r="3876" spans="1:10" hidden="1" x14ac:dyDescent="0.2">
      <c r="A3876" t="s">
        <v>430</v>
      </c>
      <c r="B3876" t="str">
        <f>VLOOKUP(Table16[[#This Row],[Metabolite ID]],Table18[],2,FALSE)</f>
        <v>X - 11308</v>
      </c>
      <c r="C3876" t="s">
        <v>1117</v>
      </c>
      <c r="D3876">
        <v>599</v>
      </c>
      <c r="E3876">
        <v>6.6274558609758644E-2</v>
      </c>
      <c r="F3876">
        <v>4.7810657586530997E-2</v>
      </c>
      <c r="G3876">
        <v>0.16568951246997718</v>
      </c>
      <c r="H3876" t="b">
        <v>0</v>
      </c>
      <c r="I3876" t="b">
        <v>0</v>
      </c>
      <c r="J3876" t="b">
        <v>0</v>
      </c>
    </row>
    <row r="3877" spans="1:10" hidden="1" x14ac:dyDescent="0.2">
      <c r="A3877" t="s">
        <v>430</v>
      </c>
      <c r="B3877" t="str">
        <f>VLOOKUP(Table16[[#This Row],[Metabolite ID]],Table18[],2,FALSE)</f>
        <v>X - 11308</v>
      </c>
      <c r="C3877" t="s">
        <v>1118</v>
      </c>
      <c r="D3877">
        <v>599</v>
      </c>
      <c r="E3877">
        <v>6.7908722260838897E-2</v>
      </c>
      <c r="F3877">
        <v>4.8318007429255627E-2</v>
      </c>
      <c r="G3877">
        <v>0.15988640832186116</v>
      </c>
      <c r="H3877" t="b">
        <v>0</v>
      </c>
      <c r="I3877" t="b">
        <v>0</v>
      </c>
      <c r="J3877" t="b">
        <v>0</v>
      </c>
    </row>
    <row r="3878" spans="1:10" hidden="1" x14ac:dyDescent="0.2">
      <c r="A3878" t="s">
        <v>430</v>
      </c>
      <c r="B3878" t="str">
        <f>VLOOKUP(Table16[[#This Row],[Metabolite ID]],Table18[],2,FALSE)</f>
        <v>X - 11308</v>
      </c>
      <c r="C3878" t="s">
        <v>1119</v>
      </c>
      <c r="D3878">
        <v>599</v>
      </c>
      <c r="E3878">
        <v>5.7381616766467067E-2</v>
      </c>
      <c r="F3878">
        <v>7.5231045725418652E-2</v>
      </c>
      <c r="G3878">
        <v>0.44561935075908427</v>
      </c>
      <c r="H3878" t="b">
        <v>0</v>
      </c>
      <c r="I3878" t="b">
        <v>0</v>
      </c>
      <c r="J3878" t="b">
        <v>0</v>
      </c>
    </row>
    <row r="3879" spans="1:10" hidden="1" x14ac:dyDescent="0.2">
      <c r="A3879" t="s">
        <v>430</v>
      </c>
      <c r="B3879" t="str">
        <f>VLOOKUP(Table16[[#This Row],[Metabolite ID]],Table18[],2,FALSE)</f>
        <v>X - 11308</v>
      </c>
      <c r="C3879" t="s">
        <v>1120</v>
      </c>
      <c r="D3879">
        <v>599</v>
      </c>
      <c r="E3879">
        <v>0.10688850719803739</v>
      </c>
      <c r="F3879">
        <v>7.6833246886921655E-2</v>
      </c>
      <c r="G3879">
        <v>0.1641723072423962</v>
      </c>
      <c r="H3879" t="b">
        <v>0</v>
      </c>
      <c r="I3879" t="b">
        <v>0</v>
      </c>
      <c r="J3879" t="b">
        <v>0</v>
      </c>
    </row>
    <row r="3880" spans="1:10" hidden="1" x14ac:dyDescent="0.2">
      <c r="A3880" t="s">
        <v>430</v>
      </c>
      <c r="B3880" t="str">
        <f>VLOOKUP(Table16[[#This Row],[Metabolite ID]],Table18[],2,FALSE)</f>
        <v>X - 11308</v>
      </c>
      <c r="C3880" t="s">
        <v>1121</v>
      </c>
      <c r="D3880">
        <v>599</v>
      </c>
      <c r="E3880">
        <v>0.27567879659123751</v>
      </c>
      <c r="F3880">
        <v>0.33492271653574635</v>
      </c>
      <c r="G3880">
        <v>0.41077260858997799</v>
      </c>
      <c r="H3880" t="b">
        <v>0</v>
      </c>
      <c r="I3880" t="b">
        <v>0</v>
      </c>
      <c r="J3880" t="b">
        <v>0</v>
      </c>
    </row>
    <row r="3881" spans="1:10" hidden="1" x14ac:dyDescent="0.2">
      <c r="A3881" t="s">
        <v>430</v>
      </c>
      <c r="B3881" t="str">
        <f>VLOOKUP(Table16[[#This Row],[Metabolite ID]],Table18[],2,FALSE)</f>
        <v>X - 11308</v>
      </c>
      <c r="C3881" t="s">
        <v>1122</v>
      </c>
      <c r="D3881">
        <v>599</v>
      </c>
      <c r="E3881">
        <v>0.48187066517975641</v>
      </c>
      <c r="F3881">
        <v>0.21772135647789187</v>
      </c>
      <c r="G3881">
        <v>2.7257529572026699E-2</v>
      </c>
      <c r="H3881" t="b">
        <v>0</v>
      </c>
      <c r="I3881" t="b">
        <v>0</v>
      </c>
      <c r="J3881" t="b">
        <v>0</v>
      </c>
    </row>
    <row r="3882" spans="1:10" hidden="1" x14ac:dyDescent="0.2">
      <c r="A3882" t="s">
        <v>430</v>
      </c>
      <c r="B3882" t="str">
        <f>VLOOKUP(Table16[[#This Row],[Metabolite ID]],Table18[],2,FALSE)</f>
        <v>X - 11308</v>
      </c>
      <c r="C3882" t="s">
        <v>1123</v>
      </c>
      <c r="D3882">
        <v>599</v>
      </c>
      <c r="E3882">
        <v>0.1514987871767271</v>
      </c>
      <c r="F3882">
        <v>0.14100501891671063</v>
      </c>
      <c r="G3882">
        <v>0.28306797997773009</v>
      </c>
      <c r="H3882" t="b">
        <v>0</v>
      </c>
      <c r="I3882" t="b">
        <v>0</v>
      </c>
      <c r="J3882" t="b">
        <v>0</v>
      </c>
    </row>
    <row r="3883" spans="1:10" x14ac:dyDescent="0.2">
      <c r="A3883" t="s">
        <v>426</v>
      </c>
      <c r="B3883" t="str">
        <f>VLOOKUP(Table16[[#This Row],[Metabolite ID]],Table18[],2,FALSE)</f>
        <v>X - 18914</v>
      </c>
      <c r="C3883" t="s">
        <v>1116</v>
      </c>
      <c r="D3883">
        <v>599</v>
      </c>
      <c r="E3883">
        <v>6.2035062007018922E-2</v>
      </c>
      <c r="F3883">
        <v>4.7758989158047833E-2</v>
      </c>
      <c r="G3883" s="6">
        <v>0.19397170280066553</v>
      </c>
      <c r="H3883" t="b">
        <v>0</v>
      </c>
      <c r="I3883" t="b">
        <v>0</v>
      </c>
      <c r="J3883" t="b">
        <v>0</v>
      </c>
    </row>
    <row r="3884" spans="1:10" hidden="1" x14ac:dyDescent="0.2">
      <c r="A3884" t="s">
        <v>426</v>
      </c>
      <c r="B3884" t="str">
        <f>VLOOKUP(Table16[[#This Row],[Metabolite ID]],Table18[],2,FALSE)</f>
        <v>X - 18914</v>
      </c>
      <c r="C3884" t="s">
        <v>1117</v>
      </c>
      <c r="D3884">
        <v>599</v>
      </c>
      <c r="E3884">
        <v>6.2035062007018922E-2</v>
      </c>
      <c r="F3884">
        <v>4.7758989158047833E-2</v>
      </c>
      <c r="G3884">
        <v>0.19397170280066553</v>
      </c>
      <c r="H3884" t="b">
        <v>0</v>
      </c>
      <c r="I3884" t="b">
        <v>0</v>
      </c>
      <c r="J3884" t="b">
        <v>0</v>
      </c>
    </row>
    <row r="3885" spans="1:10" hidden="1" x14ac:dyDescent="0.2">
      <c r="A3885" t="s">
        <v>426</v>
      </c>
      <c r="B3885" t="str">
        <f>VLOOKUP(Table16[[#This Row],[Metabolite ID]],Table18[],2,FALSE)</f>
        <v>X - 18914</v>
      </c>
      <c r="C3885" t="s">
        <v>1118</v>
      </c>
      <c r="D3885">
        <v>599</v>
      </c>
      <c r="E3885">
        <v>6.3647139869512995E-2</v>
      </c>
      <c r="F3885">
        <v>4.8200021552088079E-2</v>
      </c>
      <c r="G3885">
        <v>0.18667497941295141</v>
      </c>
      <c r="H3885" t="b">
        <v>0</v>
      </c>
      <c r="I3885" t="b">
        <v>0</v>
      </c>
      <c r="J3885" t="b">
        <v>0</v>
      </c>
    </row>
    <row r="3886" spans="1:10" hidden="1" x14ac:dyDescent="0.2">
      <c r="A3886" t="s">
        <v>426</v>
      </c>
      <c r="B3886" t="str">
        <f>VLOOKUP(Table16[[#This Row],[Metabolite ID]],Table18[],2,FALSE)</f>
        <v>X - 18914</v>
      </c>
      <c r="C3886" t="s">
        <v>1119</v>
      </c>
      <c r="D3886">
        <v>599</v>
      </c>
      <c r="E3886">
        <v>4.0511495327102805E-2</v>
      </c>
      <c r="F3886">
        <v>7.4968698328289146E-2</v>
      </c>
      <c r="G3886">
        <v>0.58893582423668356</v>
      </c>
      <c r="H3886" t="b">
        <v>0</v>
      </c>
      <c r="I3886" t="b">
        <v>0</v>
      </c>
      <c r="J3886" t="b">
        <v>0</v>
      </c>
    </row>
    <row r="3887" spans="1:10" hidden="1" x14ac:dyDescent="0.2">
      <c r="A3887" t="s">
        <v>426</v>
      </c>
      <c r="B3887" t="str">
        <f>VLOOKUP(Table16[[#This Row],[Metabolite ID]],Table18[],2,FALSE)</f>
        <v>X - 18914</v>
      </c>
      <c r="C3887" t="s">
        <v>1120</v>
      </c>
      <c r="D3887">
        <v>599</v>
      </c>
      <c r="E3887">
        <v>5.6799426234833889E-2</v>
      </c>
      <c r="F3887">
        <v>7.5497955985367682E-2</v>
      </c>
      <c r="G3887">
        <v>0.45185224073389368</v>
      </c>
      <c r="H3887" t="b">
        <v>0</v>
      </c>
      <c r="I3887" t="b">
        <v>0</v>
      </c>
      <c r="J3887" t="b">
        <v>0</v>
      </c>
    </row>
    <row r="3888" spans="1:10" hidden="1" x14ac:dyDescent="0.2">
      <c r="A3888" t="s">
        <v>426</v>
      </c>
      <c r="B3888" t="str">
        <f>VLOOKUP(Table16[[#This Row],[Metabolite ID]],Table18[],2,FALSE)</f>
        <v>X - 18914</v>
      </c>
      <c r="C3888" t="s">
        <v>1121</v>
      </c>
      <c r="D3888">
        <v>599</v>
      </c>
      <c r="E3888">
        <v>-1.3027169613562428E-2</v>
      </c>
      <c r="F3888">
        <v>0.26389752242986037</v>
      </c>
      <c r="G3888">
        <v>0.96064530021681349</v>
      </c>
      <c r="H3888" t="b">
        <v>0</v>
      </c>
      <c r="I3888" t="b">
        <v>0</v>
      </c>
      <c r="J3888" t="b">
        <v>0</v>
      </c>
    </row>
    <row r="3889" spans="1:10" hidden="1" x14ac:dyDescent="0.2">
      <c r="A3889" t="s">
        <v>426</v>
      </c>
      <c r="B3889" t="str">
        <f>VLOOKUP(Table16[[#This Row],[Metabolite ID]],Table18[],2,FALSE)</f>
        <v>X - 18914</v>
      </c>
      <c r="C3889" t="s">
        <v>1122</v>
      </c>
      <c r="D3889">
        <v>599</v>
      </c>
      <c r="E3889">
        <v>0.14232098847607322</v>
      </c>
      <c r="F3889">
        <v>0.17717702392798529</v>
      </c>
      <c r="G3889">
        <v>0.42213784917608266</v>
      </c>
      <c r="H3889" t="b">
        <v>0</v>
      </c>
      <c r="I3889" t="b">
        <v>0</v>
      </c>
      <c r="J3889" t="b">
        <v>0</v>
      </c>
    </row>
    <row r="3890" spans="1:10" hidden="1" x14ac:dyDescent="0.2">
      <c r="A3890" t="s">
        <v>426</v>
      </c>
      <c r="B3890" t="str">
        <f>VLOOKUP(Table16[[#This Row],[Metabolite ID]],Table18[],2,FALSE)</f>
        <v>X - 18914</v>
      </c>
      <c r="C3890" t="s">
        <v>1123</v>
      </c>
      <c r="D3890">
        <v>599</v>
      </c>
      <c r="E3890">
        <v>0.12459724246460976</v>
      </c>
      <c r="F3890">
        <v>0.13230532224596769</v>
      </c>
      <c r="G3890">
        <v>0.34670657171334296</v>
      </c>
      <c r="H3890" t="b">
        <v>0</v>
      </c>
      <c r="I3890" t="b">
        <v>0</v>
      </c>
      <c r="J3890" t="b">
        <v>0</v>
      </c>
    </row>
    <row r="3891" spans="1:10" x14ac:dyDescent="0.2">
      <c r="A3891" t="s">
        <v>100</v>
      </c>
      <c r="B3891" t="str">
        <f>VLOOKUP(Table16[[#This Row],[Metabolite ID]],Table18[],2,FALSE)</f>
        <v>xanthurenate</v>
      </c>
      <c r="C3891" t="s">
        <v>1116</v>
      </c>
      <c r="D3891">
        <v>599</v>
      </c>
      <c r="E3891">
        <v>-6.2633850441712283E-2</v>
      </c>
      <c r="F3891">
        <v>4.8266999960602283E-2</v>
      </c>
      <c r="G3891" s="6">
        <v>0.19440636495600128</v>
      </c>
      <c r="H3891" t="b">
        <v>0</v>
      </c>
      <c r="I3891" t="b">
        <v>0</v>
      </c>
      <c r="J3891" t="b">
        <v>0</v>
      </c>
    </row>
    <row r="3892" spans="1:10" hidden="1" x14ac:dyDescent="0.2">
      <c r="A3892" t="s">
        <v>100</v>
      </c>
      <c r="B3892" t="str">
        <f>VLOOKUP(Table16[[#This Row],[Metabolite ID]],Table18[],2,FALSE)</f>
        <v>xanthurenate</v>
      </c>
      <c r="C3892" t="s">
        <v>1117</v>
      </c>
      <c r="D3892">
        <v>599</v>
      </c>
      <c r="E3892">
        <v>-6.2633850441712283E-2</v>
      </c>
      <c r="F3892">
        <v>4.8220362422005912E-2</v>
      </c>
      <c r="G3892">
        <v>0.19397524814857056</v>
      </c>
      <c r="H3892" t="b">
        <v>0</v>
      </c>
      <c r="I3892" t="b">
        <v>0</v>
      </c>
      <c r="J3892" t="b">
        <v>0</v>
      </c>
    </row>
    <row r="3893" spans="1:10" hidden="1" x14ac:dyDescent="0.2">
      <c r="A3893" t="s">
        <v>100</v>
      </c>
      <c r="B3893" t="str">
        <f>VLOOKUP(Table16[[#This Row],[Metabolite ID]],Table18[],2,FALSE)</f>
        <v>xanthurenate</v>
      </c>
      <c r="C3893" t="s">
        <v>1118</v>
      </c>
      <c r="D3893">
        <v>599</v>
      </c>
      <c r="E3893">
        <v>-6.2341523737314622E-2</v>
      </c>
      <c r="F3893">
        <v>4.866791075170529E-2</v>
      </c>
      <c r="G3893">
        <v>0.20020860558905554</v>
      </c>
      <c r="H3893" t="b">
        <v>0</v>
      </c>
      <c r="I3893" t="b">
        <v>0</v>
      </c>
      <c r="J3893" t="b">
        <v>0</v>
      </c>
    </row>
    <row r="3894" spans="1:10" hidden="1" x14ac:dyDescent="0.2">
      <c r="A3894" t="s">
        <v>100</v>
      </c>
      <c r="B3894" t="str">
        <f>VLOOKUP(Table16[[#This Row],[Metabolite ID]],Table18[],2,FALSE)</f>
        <v>xanthurenate</v>
      </c>
      <c r="C3894" t="s">
        <v>1119</v>
      </c>
      <c r="D3894">
        <v>599</v>
      </c>
      <c r="E3894">
        <v>-0.10788193548387097</v>
      </c>
      <c r="F3894">
        <v>7.3115013233725698E-2</v>
      </c>
      <c r="G3894">
        <v>0.14007547330762957</v>
      </c>
      <c r="H3894" t="b">
        <v>0</v>
      </c>
      <c r="I3894" t="b">
        <v>0</v>
      </c>
      <c r="J3894" t="b">
        <v>0</v>
      </c>
    </row>
    <row r="3895" spans="1:10" hidden="1" x14ac:dyDescent="0.2">
      <c r="A3895" t="s">
        <v>100</v>
      </c>
      <c r="B3895" t="str">
        <f>VLOOKUP(Table16[[#This Row],[Metabolite ID]],Table18[],2,FALSE)</f>
        <v>xanthurenate</v>
      </c>
      <c r="C3895" t="s">
        <v>1120</v>
      </c>
      <c r="D3895">
        <v>599</v>
      </c>
      <c r="E3895">
        <v>-9.5796744904196943E-2</v>
      </c>
      <c r="F3895">
        <v>7.8009773005221994E-2</v>
      </c>
      <c r="G3895">
        <v>0.21944338944737657</v>
      </c>
      <c r="H3895" t="b">
        <v>0</v>
      </c>
      <c r="I3895" t="b">
        <v>0</v>
      </c>
      <c r="J3895" t="b">
        <v>0</v>
      </c>
    </row>
    <row r="3896" spans="1:10" hidden="1" x14ac:dyDescent="0.2">
      <c r="A3896" t="s">
        <v>100</v>
      </c>
      <c r="B3896" t="str">
        <f>VLOOKUP(Table16[[#This Row],[Metabolite ID]],Table18[],2,FALSE)</f>
        <v>xanthurenate</v>
      </c>
      <c r="C3896" t="s">
        <v>1121</v>
      </c>
      <c r="D3896">
        <v>599</v>
      </c>
      <c r="E3896">
        <v>-0.34034165732955923</v>
      </c>
      <c r="F3896">
        <v>0.27584933469878298</v>
      </c>
      <c r="G3896">
        <v>0.21776381937082634</v>
      </c>
      <c r="H3896" t="b">
        <v>0</v>
      </c>
      <c r="I3896" t="b">
        <v>0</v>
      </c>
      <c r="J3896" t="b">
        <v>0</v>
      </c>
    </row>
    <row r="3897" spans="1:10" hidden="1" x14ac:dyDescent="0.2">
      <c r="A3897" t="s">
        <v>100</v>
      </c>
      <c r="B3897" t="str">
        <f>VLOOKUP(Table16[[#This Row],[Metabolite ID]],Table18[],2,FALSE)</f>
        <v>xanthurenate</v>
      </c>
      <c r="C3897" t="s">
        <v>1122</v>
      </c>
      <c r="D3897">
        <v>599</v>
      </c>
      <c r="E3897">
        <v>-0.29135067117446045</v>
      </c>
      <c r="F3897">
        <v>0.19521418637514612</v>
      </c>
      <c r="G3897">
        <v>0.13610420630018716</v>
      </c>
      <c r="H3897" t="b">
        <v>0</v>
      </c>
      <c r="I3897" t="b">
        <v>0</v>
      </c>
      <c r="J3897" t="b">
        <v>0</v>
      </c>
    </row>
    <row r="3898" spans="1:10" hidden="1" x14ac:dyDescent="0.2">
      <c r="A3898" t="s">
        <v>100</v>
      </c>
      <c r="B3898" t="str">
        <f>VLOOKUP(Table16[[#This Row],[Metabolite ID]],Table18[],2,FALSE)</f>
        <v>xanthurenate</v>
      </c>
      <c r="C3898" t="s">
        <v>1123</v>
      </c>
      <c r="D3898">
        <v>599</v>
      </c>
      <c r="E3898">
        <v>-0.10044645596255694</v>
      </c>
      <c r="F3898">
        <v>0.13379605143198517</v>
      </c>
      <c r="G3898">
        <v>0.45310310514012309</v>
      </c>
      <c r="H3898" t="b">
        <v>0</v>
      </c>
      <c r="I3898" t="b">
        <v>0</v>
      </c>
      <c r="J3898" t="b">
        <v>0</v>
      </c>
    </row>
    <row r="3899" spans="1:10" x14ac:dyDescent="0.2">
      <c r="A3899" t="s">
        <v>512</v>
      </c>
      <c r="B3899" t="str">
        <f>VLOOKUP(Table16[[#This Row],[Metabolite ID]],Table18[],2,FALSE)</f>
        <v>X - 21668</v>
      </c>
      <c r="C3899" t="s">
        <v>1116</v>
      </c>
      <c r="D3899">
        <v>599</v>
      </c>
      <c r="E3899">
        <v>-7.3992843346415996E-2</v>
      </c>
      <c r="F3899">
        <v>5.7334751246009806E-2</v>
      </c>
      <c r="G3899" s="6">
        <v>0.19686290937423148</v>
      </c>
      <c r="H3899" t="b">
        <v>0</v>
      </c>
      <c r="I3899" t="b">
        <v>0</v>
      </c>
      <c r="J3899" t="b">
        <v>0</v>
      </c>
    </row>
    <row r="3900" spans="1:10" hidden="1" x14ac:dyDescent="0.2">
      <c r="A3900" t="s">
        <v>512</v>
      </c>
      <c r="B3900" t="str">
        <f>VLOOKUP(Table16[[#This Row],[Metabolite ID]],Table18[],2,FALSE)</f>
        <v>X - 21668</v>
      </c>
      <c r="C3900" t="s">
        <v>1117</v>
      </c>
      <c r="D3900">
        <v>599</v>
      </c>
      <c r="E3900">
        <v>-7.3992843346415996E-2</v>
      </c>
      <c r="F3900">
        <v>5.0177343218341733E-2</v>
      </c>
      <c r="G3900">
        <v>0.14031296845187108</v>
      </c>
      <c r="H3900" t="b">
        <v>0</v>
      </c>
      <c r="I3900" t="b">
        <v>0</v>
      </c>
      <c r="J3900" t="b">
        <v>0</v>
      </c>
    </row>
    <row r="3901" spans="1:10" hidden="1" x14ac:dyDescent="0.2">
      <c r="A3901" t="s">
        <v>512</v>
      </c>
      <c r="B3901" t="str">
        <f>VLOOKUP(Table16[[#This Row],[Metabolite ID]],Table18[],2,FALSE)</f>
        <v>X - 21668</v>
      </c>
      <c r="C3901" t="s">
        <v>1118</v>
      </c>
      <c r="D3901">
        <v>599</v>
      </c>
      <c r="E3901">
        <v>-7.2666500595968353E-2</v>
      </c>
      <c r="F3901">
        <v>5.0774147806040094E-2</v>
      </c>
      <c r="G3901">
        <v>0.15238114102635122</v>
      </c>
      <c r="H3901" t="b">
        <v>0</v>
      </c>
      <c r="I3901" t="b">
        <v>0</v>
      </c>
      <c r="J3901" t="b">
        <v>0</v>
      </c>
    </row>
    <row r="3902" spans="1:10" hidden="1" x14ac:dyDescent="0.2">
      <c r="A3902" t="s">
        <v>512</v>
      </c>
      <c r="B3902" t="str">
        <f>VLOOKUP(Table16[[#This Row],[Metabolite ID]],Table18[],2,FALSE)</f>
        <v>X - 21668</v>
      </c>
      <c r="C3902" t="s">
        <v>1119</v>
      </c>
      <c r="D3902">
        <v>599</v>
      </c>
      <c r="E3902">
        <v>-3.8476721311475406E-2</v>
      </c>
      <c r="F3902">
        <v>7.7636780301061387E-2</v>
      </c>
      <c r="G3902">
        <v>0.62017726185166488</v>
      </c>
      <c r="H3902" t="b">
        <v>0</v>
      </c>
      <c r="I3902" t="b">
        <v>0</v>
      </c>
      <c r="J3902" t="b">
        <v>0</v>
      </c>
    </row>
    <row r="3903" spans="1:10" hidden="1" x14ac:dyDescent="0.2">
      <c r="A3903" t="s">
        <v>512</v>
      </c>
      <c r="B3903" t="str">
        <f>VLOOKUP(Table16[[#This Row],[Metabolite ID]],Table18[],2,FALSE)</f>
        <v>X - 21668</v>
      </c>
      <c r="C3903" t="s">
        <v>1120</v>
      </c>
      <c r="D3903">
        <v>599</v>
      </c>
      <c r="E3903">
        <v>-6.7945841372401242E-2</v>
      </c>
      <c r="F3903">
        <v>8.57197520441077E-2</v>
      </c>
      <c r="G3903">
        <v>0.42798122562901258</v>
      </c>
      <c r="H3903" t="b">
        <v>0</v>
      </c>
      <c r="I3903" t="b">
        <v>0</v>
      </c>
      <c r="J3903" t="b">
        <v>0</v>
      </c>
    </row>
    <row r="3904" spans="1:10" hidden="1" x14ac:dyDescent="0.2">
      <c r="A3904" t="s">
        <v>512</v>
      </c>
      <c r="B3904" t="str">
        <f>VLOOKUP(Table16[[#This Row],[Metabolite ID]],Table18[],2,FALSE)</f>
        <v>X - 21668</v>
      </c>
      <c r="C3904" t="s">
        <v>1121</v>
      </c>
      <c r="D3904">
        <v>599</v>
      </c>
      <c r="E3904">
        <v>-0.10254298499904024</v>
      </c>
      <c r="F3904">
        <v>0.26827130386415926</v>
      </c>
      <c r="G3904">
        <v>0.70242202689451294</v>
      </c>
      <c r="H3904" t="b">
        <v>0</v>
      </c>
      <c r="I3904" t="b">
        <v>0</v>
      </c>
      <c r="J3904" t="b">
        <v>0</v>
      </c>
    </row>
    <row r="3905" spans="1:10" hidden="1" x14ac:dyDescent="0.2">
      <c r="A3905" t="s">
        <v>512</v>
      </c>
      <c r="B3905" t="str">
        <f>VLOOKUP(Table16[[#This Row],[Metabolite ID]],Table18[],2,FALSE)</f>
        <v>X - 21668</v>
      </c>
      <c r="C3905" t="s">
        <v>1122</v>
      </c>
      <c r="D3905">
        <v>599</v>
      </c>
      <c r="E3905">
        <v>-0.10254298499904024</v>
      </c>
      <c r="F3905">
        <v>0.17368804573989957</v>
      </c>
      <c r="G3905">
        <v>0.55515495092135558</v>
      </c>
      <c r="H3905" t="b">
        <v>0</v>
      </c>
      <c r="I3905" t="b">
        <v>0</v>
      </c>
      <c r="J3905" t="b">
        <v>0</v>
      </c>
    </row>
    <row r="3906" spans="1:10" hidden="1" x14ac:dyDescent="0.2">
      <c r="A3906" t="s">
        <v>512</v>
      </c>
      <c r="B3906" t="str">
        <f>VLOOKUP(Table16[[#This Row],[Metabolite ID]],Table18[],2,FALSE)</f>
        <v>X - 21668</v>
      </c>
      <c r="C3906" t="s">
        <v>1123</v>
      </c>
      <c r="D3906">
        <v>599</v>
      </c>
      <c r="E3906">
        <v>-0.23375249388128574</v>
      </c>
      <c r="F3906">
        <v>0.15869200619045221</v>
      </c>
      <c r="G3906">
        <v>0.14127946553330406</v>
      </c>
      <c r="H3906" t="b">
        <v>0</v>
      </c>
      <c r="I3906" t="b">
        <v>0</v>
      </c>
      <c r="J3906" t="b">
        <v>0</v>
      </c>
    </row>
    <row r="3907" spans="1:10" x14ac:dyDescent="0.2">
      <c r="A3907" t="s">
        <v>370</v>
      </c>
      <c r="B3907" t="str">
        <f>VLOOKUP(Table16[[#This Row],[Metabolite ID]],Table18[],2,FALSE)</f>
        <v>3-hydroxybutyrylcarnitine (1)</v>
      </c>
      <c r="C3907" t="s">
        <v>1116</v>
      </c>
      <c r="D3907">
        <v>599</v>
      </c>
      <c r="E3907">
        <v>6.4536746130600883E-2</v>
      </c>
      <c r="F3907">
        <v>5.0480508030023082E-2</v>
      </c>
      <c r="G3907" s="6">
        <v>0.20109121822960183</v>
      </c>
      <c r="H3907" t="b">
        <v>0</v>
      </c>
      <c r="I3907" t="b">
        <v>0</v>
      </c>
      <c r="J3907" t="b">
        <v>0</v>
      </c>
    </row>
    <row r="3908" spans="1:10" hidden="1" x14ac:dyDescent="0.2">
      <c r="A3908" t="s">
        <v>370</v>
      </c>
      <c r="B3908" t="str">
        <f>VLOOKUP(Table16[[#This Row],[Metabolite ID]],Table18[],2,FALSE)</f>
        <v>3-hydroxybutyrylcarnitine (1)</v>
      </c>
      <c r="C3908" t="s">
        <v>1117</v>
      </c>
      <c r="D3908">
        <v>599</v>
      </c>
      <c r="E3908">
        <v>6.4536746130600883E-2</v>
      </c>
      <c r="F3908">
        <v>4.8615904537630927E-2</v>
      </c>
      <c r="G3908">
        <v>0.18434923635671333</v>
      </c>
      <c r="H3908" t="b">
        <v>0</v>
      </c>
      <c r="I3908" t="b">
        <v>0</v>
      </c>
      <c r="J3908" t="b">
        <v>0</v>
      </c>
    </row>
    <row r="3909" spans="1:10" hidden="1" x14ac:dyDescent="0.2">
      <c r="A3909" t="s">
        <v>370</v>
      </c>
      <c r="B3909" t="str">
        <f>VLOOKUP(Table16[[#This Row],[Metabolite ID]],Table18[],2,FALSE)</f>
        <v>3-hydroxybutyrylcarnitine (1)</v>
      </c>
      <c r="C3909" t="s">
        <v>1118</v>
      </c>
      <c r="D3909">
        <v>599</v>
      </c>
      <c r="E3909">
        <v>6.6168371176895113E-2</v>
      </c>
      <c r="F3909">
        <v>4.9110193233362694E-2</v>
      </c>
      <c r="G3909">
        <v>0.17786915933217939</v>
      </c>
      <c r="H3909" t="b">
        <v>0</v>
      </c>
      <c r="I3909" t="b">
        <v>0</v>
      </c>
      <c r="J3909" t="b">
        <v>0</v>
      </c>
    </row>
    <row r="3910" spans="1:10" hidden="1" x14ac:dyDescent="0.2">
      <c r="A3910" t="s">
        <v>370</v>
      </c>
      <c r="B3910" t="str">
        <f>VLOOKUP(Table16[[#This Row],[Metabolite ID]],Table18[],2,FALSE)</f>
        <v>3-hydroxybutyrylcarnitine (1)</v>
      </c>
      <c r="C3910" t="s">
        <v>1119</v>
      </c>
      <c r="D3910">
        <v>599</v>
      </c>
      <c r="E3910">
        <v>2.9988095238095241E-2</v>
      </c>
      <c r="F3910">
        <v>7.3087811091618035E-2</v>
      </c>
      <c r="G3910">
        <v>0.6815842227068063</v>
      </c>
      <c r="H3910" t="b">
        <v>0</v>
      </c>
      <c r="I3910" t="b">
        <v>0</v>
      </c>
      <c r="J3910" t="b">
        <v>0</v>
      </c>
    </row>
    <row r="3911" spans="1:10" hidden="1" x14ac:dyDescent="0.2">
      <c r="A3911" t="s">
        <v>370</v>
      </c>
      <c r="B3911" t="str">
        <f>VLOOKUP(Table16[[#This Row],[Metabolite ID]],Table18[],2,FALSE)</f>
        <v>3-hydroxybutyrylcarnitine (1)</v>
      </c>
      <c r="C3911" t="s">
        <v>1120</v>
      </c>
      <c r="D3911">
        <v>599</v>
      </c>
      <c r="E3911">
        <v>4.3356054046453235E-2</v>
      </c>
      <c r="F3911">
        <v>8.5665001406615371E-2</v>
      </c>
      <c r="G3911">
        <v>0.61277828212609342</v>
      </c>
      <c r="H3911" t="b">
        <v>0</v>
      </c>
      <c r="I3911" t="b">
        <v>0</v>
      </c>
      <c r="J3911" t="b">
        <v>0</v>
      </c>
    </row>
    <row r="3912" spans="1:10" hidden="1" x14ac:dyDescent="0.2">
      <c r="A3912" t="s">
        <v>370</v>
      </c>
      <c r="B3912" t="str">
        <f>VLOOKUP(Table16[[#This Row],[Metabolite ID]],Table18[],2,FALSE)</f>
        <v>3-hydroxybutyrylcarnitine (1)</v>
      </c>
      <c r="C3912" t="s">
        <v>1121</v>
      </c>
      <c r="D3912">
        <v>599</v>
      </c>
      <c r="E3912">
        <v>-0.12809072815967859</v>
      </c>
      <c r="F3912">
        <v>0.27474599595003818</v>
      </c>
      <c r="G3912">
        <v>0.64123132757767176</v>
      </c>
      <c r="H3912" t="b">
        <v>0</v>
      </c>
      <c r="I3912" t="b">
        <v>0</v>
      </c>
      <c r="J3912" t="b">
        <v>0</v>
      </c>
    </row>
    <row r="3913" spans="1:10" hidden="1" x14ac:dyDescent="0.2">
      <c r="A3913" t="s">
        <v>370</v>
      </c>
      <c r="B3913" t="str">
        <f>VLOOKUP(Table16[[#This Row],[Metabolite ID]],Table18[],2,FALSE)</f>
        <v>3-hydroxybutyrylcarnitine (1)</v>
      </c>
      <c r="C3913" t="s">
        <v>1122</v>
      </c>
      <c r="D3913">
        <v>599</v>
      </c>
      <c r="E3913">
        <v>7.1374378458899379E-2</v>
      </c>
      <c r="F3913">
        <v>0.18261151785647586</v>
      </c>
      <c r="G3913">
        <v>0.69604462150466451</v>
      </c>
      <c r="H3913" t="b">
        <v>0</v>
      </c>
      <c r="I3913" t="b">
        <v>0</v>
      </c>
      <c r="J3913" t="b">
        <v>0</v>
      </c>
    </row>
    <row r="3914" spans="1:10" hidden="1" x14ac:dyDescent="0.2">
      <c r="A3914" t="s">
        <v>370</v>
      </c>
      <c r="B3914" t="str">
        <f>VLOOKUP(Table16[[#This Row],[Metabolite ID]],Table18[],2,FALSE)</f>
        <v>3-hydroxybutyrylcarnitine (1)</v>
      </c>
      <c r="C3914" t="s">
        <v>1123</v>
      </c>
      <c r="D3914">
        <v>599</v>
      </c>
      <c r="E3914">
        <v>-8.820866471517811E-3</v>
      </c>
      <c r="F3914">
        <v>0.1399262302521154</v>
      </c>
      <c r="G3914">
        <v>0.94975622524261638</v>
      </c>
      <c r="H3914" t="b">
        <v>0</v>
      </c>
      <c r="I3914" t="b">
        <v>0</v>
      </c>
      <c r="J3914" t="b">
        <v>0</v>
      </c>
    </row>
    <row r="3915" spans="1:10" x14ac:dyDescent="0.2">
      <c r="A3915" t="s">
        <v>350</v>
      </c>
      <c r="B3915" t="str">
        <f>VLOOKUP(Table16[[#This Row],[Metabolite ID]],Table18[],2,FALSE)</f>
        <v>palmitic amide</v>
      </c>
      <c r="C3915" t="s">
        <v>1116</v>
      </c>
      <c r="D3915">
        <v>599</v>
      </c>
      <c r="E3915">
        <v>6.1769121614115789E-2</v>
      </c>
      <c r="F3915">
        <v>4.8318972478472007E-2</v>
      </c>
      <c r="G3915" s="6">
        <v>0.20112193783912802</v>
      </c>
      <c r="H3915" t="b">
        <v>0</v>
      </c>
      <c r="I3915" t="b">
        <v>0</v>
      </c>
      <c r="J3915" t="b">
        <v>0</v>
      </c>
    </row>
    <row r="3916" spans="1:10" hidden="1" x14ac:dyDescent="0.2">
      <c r="A3916" t="s">
        <v>350</v>
      </c>
      <c r="B3916" t="str">
        <f>VLOOKUP(Table16[[#This Row],[Metabolite ID]],Table18[],2,FALSE)</f>
        <v>palmitic amide</v>
      </c>
      <c r="C3916" t="s">
        <v>1117</v>
      </c>
      <c r="D3916">
        <v>599</v>
      </c>
      <c r="E3916">
        <v>6.1769121614115789E-2</v>
      </c>
      <c r="F3916">
        <v>4.8318972478472007E-2</v>
      </c>
      <c r="G3916">
        <v>0.20112193783912802</v>
      </c>
      <c r="H3916" t="b">
        <v>0</v>
      </c>
      <c r="I3916" t="b">
        <v>0</v>
      </c>
      <c r="J3916" t="b">
        <v>0</v>
      </c>
    </row>
    <row r="3917" spans="1:10" hidden="1" x14ac:dyDescent="0.2">
      <c r="A3917" t="s">
        <v>350</v>
      </c>
      <c r="B3917" t="str">
        <f>VLOOKUP(Table16[[#This Row],[Metabolite ID]],Table18[],2,FALSE)</f>
        <v>palmitic amide</v>
      </c>
      <c r="C3917" t="s">
        <v>1118</v>
      </c>
      <c r="D3917">
        <v>599</v>
      </c>
      <c r="E3917">
        <v>6.3372596148329102E-2</v>
      </c>
      <c r="F3917">
        <v>4.8771290810327057E-2</v>
      </c>
      <c r="G3917">
        <v>0.19381245263318236</v>
      </c>
      <c r="H3917" t="b">
        <v>0</v>
      </c>
      <c r="I3917" t="b">
        <v>0</v>
      </c>
      <c r="J3917" t="b">
        <v>0</v>
      </c>
    </row>
    <row r="3918" spans="1:10" hidden="1" x14ac:dyDescent="0.2">
      <c r="A3918" t="s">
        <v>350</v>
      </c>
      <c r="B3918" t="str">
        <f>VLOOKUP(Table16[[#This Row],[Metabolite ID]],Table18[],2,FALSE)</f>
        <v>palmitic amide</v>
      </c>
      <c r="C3918" t="s">
        <v>1119</v>
      </c>
      <c r="D3918">
        <v>599</v>
      </c>
      <c r="E3918">
        <v>5.2096123595505618E-2</v>
      </c>
      <c r="F3918">
        <v>7.0883380109671795E-2</v>
      </c>
      <c r="G3918">
        <v>0.46236665159461249</v>
      </c>
      <c r="H3918" t="b">
        <v>0</v>
      </c>
      <c r="I3918" t="b">
        <v>0</v>
      </c>
      <c r="J3918" t="b">
        <v>0</v>
      </c>
    </row>
    <row r="3919" spans="1:10" hidden="1" x14ac:dyDescent="0.2">
      <c r="A3919" t="s">
        <v>350</v>
      </c>
      <c r="B3919" t="str">
        <f>VLOOKUP(Table16[[#This Row],[Metabolite ID]],Table18[],2,FALSE)</f>
        <v>palmitic amide</v>
      </c>
      <c r="C3919" t="s">
        <v>1120</v>
      </c>
      <c r="D3919">
        <v>599</v>
      </c>
      <c r="E3919">
        <v>3.3777284900082631E-2</v>
      </c>
      <c r="F3919">
        <v>8.0219814960086788E-2</v>
      </c>
      <c r="G3919">
        <v>0.6737119100186999</v>
      </c>
      <c r="H3919" t="b">
        <v>0</v>
      </c>
      <c r="I3919" t="b">
        <v>0</v>
      </c>
      <c r="J3919" t="b">
        <v>0</v>
      </c>
    </row>
    <row r="3920" spans="1:10" hidden="1" x14ac:dyDescent="0.2">
      <c r="A3920" t="s">
        <v>350</v>
      </c>
      <c r="B3920" t="str">
        <f>VLOOKUP(Table16[[#This Row],[Metabolite ID]],Table18[],2,FALSE)</f>
        <v>palmitic amide</v>
      </c>
      <c r="C3920" t="s">
        <v>1121</v>
      </c>
      <c r="D3920">
        <v>599</v>
      </c>
      <c r="E3920">
        <v>-9.1533567521473458E-3</v>
      </c>
      <c r="F3920">
        <v>0.28067121523425442</v>
      </c>
      <c r="G3920">
        <v>0.9739945778683593</v>
      </c>
      <c r="H3920" t="b">
        <v>0</v>
      </c>
      <c r="I3920" t="b">
        <v>0</v>
      </c>
      <c r="J3920" t="b">
        <v>0</v>
      </c>
    </row>
    <row r="3921" spans="1:10" hidden="1" x14ac:dyDescent="0.2">
      <c r="A3921" t="s">
        <v>350</v>
      </c>
      <c r="B3921" t="str">
        <f>VLOOKUP(Table16[[#This Row],[Metabolite ID]],Table18[],2,FALSE)</f>
        <v>palmitic amide</v>
      </c>
      <c r="C3921" t="s">
        <v>1122</v>
      </c>
      <c r="D3921">
        <v>599</v>
      </c>
      <c r="E3921">
        <v>-9.1533567521473458E-3</v>
      </c>
      <c r="F3921">
        <v>0.17827644479526922</v>
      </c>
      <c r="G3921">
        <v>0.95906886122788571</v>
      </c>
      <c r="H3921" t="b">
        <v>0</v>
      </c>
      <c r="I3921" t="b">
        <v>0</v>
      </c>
      <c r="J3921" t="b">
        <v>0</v>
      </c>
    </row>
    <row r="3922" spans="1:10" hidden="1" x14ac:dyDescent="0.2">
      <c r="A3922" t="s">
        <v>350</v>
      </c>
      <c r="B3922" t="str">
        <f>VLOOKUP(Table16[[#This Row],[Metabolite ID]],Table18[],2,FALSE)</f>
        <v>palmitic amide</v>
      </c>
      <c r="C3922" t="s">
        <v>1123</v>
      </c>
      <c r="D3922">
        <v>599</v>
      </c>
      <c r="E3922">
        <v>0.20583052282238215</v>
      </c>
      <c r="F3922">
        <v>0.13375891888465072</v>
      </c>
      <c r="G3922">
        <v>0.124378762054433</v>
      </c>
      <c r="H3922" t="b">
        <v>0</v>
      </c>
      <c r="I3922" t="b">
        <v>0</v>
      </c>
      <c r="J3922" t="b">
        <v>0</v>
      </c>
    </row>
    <row r="3923" spans="1:10" x14ac:dyDescent="0.2">
      <c r="A3923" t="s">
        <v>139</v>
      </c>
      <c r="B3923" t="str">
        <f>VLOOKUP(Table16[[#This Row],[Metabolite ID]],Table18[],2,FALSE)</f>
        <v>3-hydroxydecanoate</v>
      </c>
      <c r="C3923" t="s">
        <v>1116</v>
      </c>
      <c r="D3923">
        <v>599</v>
      </c>
      <c r="E3923">
        <v>6.225072288558485E-2</v>
      </c>
      <c r="F3923">
        <v>4.8875229229352557E-2</v>
      </c>
      <c r="G3923" s="6">
        <v>0.20278177338959028</v>
      </c>
      <c r="H3923" t="b">
        <v>0</v>
      </c>
      <c r="I3923" t="b">
        <v>0</v>
      </c>
      <c r="J3923" t="b">
        <v>0</v>
      </c>
    </row>
    <row r="3924" spans="1:10" hidden="1" x14ac:dyDescent="0.2">
      <c r="A3924" t="s">
        <v>139</v>
      </c>
      <c r="B3924" t="str">
        <f>VLOOKUP(Table16[[#This Row],[Metabolite ID]],Table18[],2,FALSE)</f>
        <v>3-hydroxydecanoate</v>
      </c>
      <c r="C3924" t="s">
        <v>1117</v>
      </c>
      <c r="D3924">
        <v>599</v>
      </c>
      <c r="E3924">
        <v>6.225072288558485E-2</v>
      </c>
      <c r="F3924">
        <v>4.7825787777307761E-2</v>
      </c>
      <c r="G3924">
        <v>0.19304831465009242</v>
      </c>
      <c r="H3924" t="b">
        <v>0</v>
      </c>
      <c r="I3924" t="b">
        <v>0</v>
      </c>
      <c r="J3924" t="b">
        <v>0</v>
      </c>
    </row>
    <row r="3925" spans="1:10" hidden="1" x14ac:dyDescent="0.2">
      <c r="A3925" t="s">
        <v>139</v>
      </c>
      <c r="B3925" t="str">
        <f>VLOOKUP(Table16[[#This Row],[Metabolite ID]],Table18[],2,FALSE)</f>
        <v>3-hydroxydecanoate</v>
      </c>
      <c r="C3925" t="s">
        <v>1118</v>
      </c>
      <c r="D3925">
        <v>599</v>
      </c>
      <c r="E3925">
        <v>6.385596403630027E-2</v>
      </c>
      <c r="F3925">
        <v>4.8292438587364227E-2</v>
      </c>
      <c r="G3925">
        <v>0.18607604437451</v>
      </c>
      <c r="H3925" t="b">
        <v>0</v>
      </c>
      <c r="I3925" t="b">
        <v>0</v>
      </c>
      <c r="J3925" t="b">
        <v>0</v>
      </c>
    </row>
    <row r="3926" spans="1:10" hidden="1" x14ac:dyDescent="0.2">
      <c r="A3926" t="s">
        <v>139</v>
      </c>
      <c r="B3926" t="str">
        <f>VLOOKUP(Table16[[#This Row],[Metabolite ID]],Table18[],2,FALSE)</f>
        <v>3-hydroxydecanoate</v>
      </c>
      <c r="C3926" t="s">
        <v>1119</v>
      </c>
      <c r="D3926">
        <v>599</v>
      </c>
      <c r="E3926">
        <v>9.6597732997481103E-2</v>
      </c>
      <c r="F3926">
        <v>7.1213926037261607E-2</v>
      </c>
      <c r="G3926">
        <v>0.17495780633835298</v>
      </c>
      <c r="H3926" t="b">
        <v>0</v>
      </c>
      <c r="I3926" t="b">
        <v>0</v>
      </c>
      <c r="J3926" t="b">
        <v>0</v>
      </c>
    </row>
    <row r="3927" spans="1:10" hidden="1" x14ac:dyDescent="0.2">
      <c r="A3927" t="s">
        <v>139</v>
      </c>
      <c r="B3927" t="str">
        <f>VLOOKUP(Table16[[#This Row],[Metabolite ID]],Table18[],2,FALSE)</f>
        <v>3-hydroxydecanoate</v>
      </c>
      <c r="C3927" t="s">
        <v>1120</v>
      </c>
      <c r="D3927">
        <v>599</v>
      </c>
      <c r="E3927">
        <v>7.4242481605854546E-2</v>
      </c>
      <c r="F3927">
        <v>8.0440495131791398E-2</v>
      </c>
      <c r="G3927">
        <v>0.35603373771335556</v>
      </c>
      <c r="H3927" t="b">
        <v>0</v>
      </c>
      <c r="I3927" t="b">
        <v>0</v>
      </c>
      <c r="J3927" t="b">
        <v>0</v>
      </c>
    </row>
    <row r="3928" spans="1:10" hidden="1" x14ac:dyDescent="0.2">
      <c r="A3928" t="s">
        <v>139</v>
      </c>
      <c r="B3928" t="str">
        <f>VLOOKUP(Table16[[#This Row],[Metabolite ID]],Table18[],2,FALSE)</f>
        <v>3-hydroxydecanoate</v>
      </c>
      <c r="C3928" t="s">
        <v>1121</v>
      </c>
      <c r="D3928">
        <v>599</v>
      </c>
      <c r="E3928">
        <v>0.13486230600312066</v>
      </c>
      <c r="F3928">
        <v>0.2807059384566819</v>
      </c>
      <c r="G3928">
        <v>0.63109040035539599</v>
      </c>
      <c r="H3928" t="b">
        <v>0</v>
      </c>
      <c r="I3928" t="b">
        <v>0</v>
      </c>
      <c r="J3928" t="b">
        <v>0</v>
      </c>
    </row>
    <row r="3929" spans="1:10" hidden="1" x14ac:dyDescent="0.2">
      <c r="A3929" t="s">
        <v>139</v>
      </c>
      <c r="B3929" t="str">
        <f>VLOOKUP(Table16[[#This Row],[Metabolite ID]],Table18[],2,FALSE)</f>
        <v>3-hydroxydecanoate</v>
      </c>
      <c r="C3929" t="s">
        <v>1122</v>
      </c>
      <c r="D3929">
        <v>599</v>
      </c>
      <c r="E3929">
        <v>7.2585007467195872E-2</v>
      </c>
      <c r="F3929">
        <v>0.18425001156884432</v>
      </c>
      <c r="G3929">
        <v>0.69375952818095088</v>
      </c>
      <c r="H3929" t="b">
        <v>0</v>
      </c>
      <c r="I3929" t="b">
        <v>0</v>
      </c>
      <c r="J3929" t="b">
        <v>0</v>
      </c>
    </row>
    <row r="3930" spans="1:10" hidden="1" x14ac:dyDescent="0.2">
      <c r="A3930" t="s">
        <v>139</v>
      </c>
      <c r="B3930" t="str">
        <f>VLOOKUP(Table16[[#This Row],[Metabolite ID]],Table18[],2,FALSE)</f>
        <v>3-hydroxydecanoate</v>
      </c>
      <c r="C3930" t="s">
        <v>1123</v>
      </c>
      <c r="D3930">
        <v>599</v>
      </c>
      <c r="E3930">
        <v>2.7858005853897357E-2</v>
      </c>
      <c r="F3930">
        <v>0.13548604888329788</v>
      </c>
      <c r="G3930">
        <v>0.83716151019569585</v>
      </c>
      <c r="H3930" t="b">
        <v>0</v>
      </c>
      <c r="I3930" t="b">
        <v>0</v>
      </c>
      <c r="J3930" t="b">
        <v>0</v>
      </c>
    </row>
    <row r="3931" spans="1:10" x14ac:dyDescent="0.2">
      <c r="A3931" t="s">
        <v>362</v>
      </c>
      <c r="B3931" t="str">
        <f>VLOOKUP(Table16[[#This Row],[Metabolite ID]],Table18[],2,FALSE)</f>
        <v>2-hydroxydecanoate</v>
      </c>
      <c r="C3931" t="s">
        <v>1116</v>
      </c>
      <c r="D3931">
        <v>599</v>
      </c>
      <c r="E3931">
        <v>-6.1657786132903042E-2</v>
      </c>
      <c r="F3931">
        <v>4.8473639008791397E-2</v>
      </c>
      <c r="G3931" s="6">
        <v>0.20337812328592411</v>
      </c>
      <c r="H3931" t="b">
        <v>0</v>
      </c>
      <c r="I3931" t="b">
        <v>0</v>
      </c>
      <c r="J3931" t="b">
        <v>0</v>
      </c>
    </row>
    <row r="3932" spans="1:10" hidden="1" x14ac:dyDescent="0.2">
      <c r="A3932" t="s">
        <v>362</v>
      </c>
      <c r="B3932" t="str">
        <f>VLOOKUP(Table16[[#This Row],[Metabolite ID]],Table18[],2,FALSE)</f>
        <v>2-hydroxydecanoate</v>
      </c>
      <c r="C3932" t="s">
        <v>1117</v>
      </c>
      <c r="D3932">
        <v>599</v>
      </c>
      <c r="E3932">
        <v>-6.1657786132903042E-2</v>
      </c>
      <c r="F3932">
        <v>4.7834956789274963E-2</v>
      </c>
      <c r="G3932">
        <v>0.19740879341137799</v>
      </c>
      <c r="H3932" t="b">
        <v>0</v>
      </c>
      <c r="I3932" t="b">
        <v>0</v>
      </c>
      <c r="J3932" t="b">
        <v>0</v>
      </c>
    </row>
    <row r="3933" spans="1:10" hidden="1" x14ac:dyDescent="0.2">
      <c r="A3933" t="s">
        <v>362</v>
      </c>
      <c r="B3933" t="str">
        <f>VLOOKUP(Table16[[#This Row],[Metabolite ID]],Table18[],2,FALSE)</f>
        <v>2-hydroxydecanoate</v>
      </c>
      <c r="C3933" t="s">
        <v>1118</v>
      </c>
      <c r="D3933">
        <v>599</v>
      </c>
      <c r="E3933">
        <v>-6.0577269156039511E-2</v>
      </c>
      <c r="F3933">
        <v>4.8296606981277954E-2</v>
      </c>
      <c r="G3933">
        <v>0.20974174825523223</v>
      </c>
      <c r="H3933" t="b">
        <v>0</v>
      </c>
      <c r="I3933" t="b">
        <v>0</v>
      </c>
      <c r="J3933" t="b">
        <v>0</v>
      </c>
    </row>
    <row r="3934" spans="1:10" hidden="1" x14ac:dyDescent="0.2">
      <c r="A3934" t="s">
        <v>362</v>
      </c>
      <c r="B3934" t="str">
        <f>VLOOKUP(Table16[[#This Row],[Metabolite ID]],Table18[],2,FALSE)</f>
        <v>2-hydroxydecanoate</v>
      </c>
      <c r="C3934" t="s">
        <v>1119</v>
      </c>
      <c r="D3934">
        <v>599</v>
      </c>
      <c r="E3934">
        <v>1.4241805555555556E-2</v>
      </c>
      <c r="F3934">
        <v>7.1853253998172009E-2</v>
      </c>
      <c r="G3934">
        <v>0.8428832455060592</v>
      </c>
      <c r="H3934" t="b">
        <v>0</v>
      </c>
      <c r="I3934" t="b">
        <v>0</v>
      </c>
      <c r="J3934" t="b">
        <v>0</v>
      </c>
    </row>
    <row r="3935" spans="1:10" hidden="1" x14ac:dyDescent="0.2">
      <c r="A3935" t="s">
        <v>362</v>
      </c>
      <c r="B3935" t="str">
        <f>VLOOKUP(Table16[[#This Row],[Metabolite ID]],Table18[],2,FALSE)</f>
        <v>2-hydroxydecanoate</v>
      </c>
      <c r="C3935" t="s">
        <v>1120</v>
      </c>
      <c r="D3935">
        <v>599</v>
      </c>
      <c r="E3935">
        <v>1.6052512931435056E-2</v>
      </c>
      <c r="F3935">
        <v>7.8459261027799335E-2</v>
      </c>
      <c r="G3935">
        <v>0.8378871637664238</v>
      </c>
      <c r="H3935" t="b">
        <v>0</v>
      </c>
      <c r="I3935" t="b">
        <v>0</v>
      </c>
      <c r="J3935" t="b">
        <v>0</v>
      </c>
    </row>
    <row r="3936" spans="1:10" hidden="1" x14ac:dyDescent="0.2">
      <c r="A3936" t="s">
        <v>362</v>
      </c>
      <c r="B3936" t="str">
        <f>VLOOKUP(Table16[[#This Row],[Metabolite ID]],Table18[],2,FALSE)</f>
        <v>2-hydroxydecanoate</v>
      </c>
      <c r="C3936" t="s">
        <v>1121</v>
      </c>
      <c r="D3936">
        <v>599</v>
      </c>
      <c r="E3936">
        <v>0.25237478635383503</v>
      </c>
      <c r="F3936">
        <v>0.28099985327919702</v>
      </c>
      <c r="G3936">
        <v>0.36947697276639502</v>
      </c>
      <c r="H3936" t="b">
        <v>0</v>
      </c>
      <c r="I3936" t="b">
        <v>0</v>
      </c>
      <c r="J3936" t="b">
        <v>0</v>
      </c>
    </row>
    <row r="3937" spans="1:10" hidden="1" x14ac:dyDescent="0.2">
      <c r="A3937" t="s">
        <v>362</v>
      </c>
      <c r="B3937" t="str">
        <f>VLOOKUP(Table16[[#This Row],[Metabolite ID]],Table18[],2,FALSE)</f>
        <v>2-hydroxydecanoate</v>
      </c>
      <c r="C3937" t="s">
        <v>1122</v>
      </c>
      <c r="D3937">
        <v>599</v>
      </c>
      <c r="E3937">
        <v>0.27401208444393443</v>
      </c>
      <c r="F3937">
        <v>0.18629106325178946</v>
      </c>
      <c r="G3937">
        <v>0.14184914111194297</v>
      </c>
      <c r="H3937" t="b">
        <v>0</v>
      </c>
      <c r="I3937" t="b">
        <v>0</v>
      </c>
      <c r="J3937" t="b">
        <v>0</v>
      </c>
    </row>
    <row r="3938" spans="1:10" hidden="1" x14ac:dyDescent="0.2">
      <c r="A3938" t="s">
        <v>362</v>
      </c>
      <c r="B3938" t="str">
        <f>VLOOKUP(Table16[[#This Row],[Metabolite ID]],Table18[],2,FALSE)</f>
        <v>2-hydroxydecanoate</v>
      </c>
      <c r="C3938" t="s">
        <v>1123</v>
      </c>
      <c r="D3938">
        <v>599</v>
      </c>
      <c r="E3938">
        <v>-0.10701171740969448</v>
      </c>
      <c r="F3938">
        <v>0.13436718692721933</v>
      </c>
      <c r="G3938">
        <v>0.42610885250991071</v>
      </c>
      <c r="H3938" t="b">
        <v>0</v>
      </c>
      <c r="I3938" t="b">
        <v>0</v>
      </c>
      <c r="J3938" t="b">
        <v>0</v>
      </c>
    </row>
    <row r="3939" spans="1:10" x14ac:dyDescent="0.2">
      <c r="A3939" t="s">
        <v>309</v>
      </c>
      <c r="B3939" t="str">
        <f>VLOOKUP(Table16[[#This Row],[Metabolite ID]],Table18[],2,FALSE)</f>
        <v>4-androsten-3alpha,17alpha-diol monosulfate (2)</v>
      </c>
      <c r="C3939" t="s">
        <v>1116</v>
      </c>
      <c r="D3939">
        <v>599</v>
      </c>
      <c r="E3939">
        <v>6.3807919810856456E-2</v>
      </c>
      <c r="F3939">
        <v>5.0347365492230532E-2</v>
      </c>
      <c r="G3939" s="6">
        <v>0.2050288481310191</v>
      </c>
      <c r="H3939" t="b">
        <v>0</v>
      </c>
      <c r="I3939" t="b">
        <v>0</v>
      </c>
      <c r="J3939" t="b">
        <v>0</v>
      </c>
    </row>
    <row r="3940" spans="1:10" hidden="1" x14ac:dyDescent="0.2">
      <c r="A3940" t="s">
        <v>309</v>
      </c>
      <c r="B3940" t="str">
        <f>VLOOKUP(Table16[[#This Row],[Metabolite ID]],Table18[],2,FALSE)</f>
        <v>4-androsten-3alpha,17alpha-diol monosulfate (2)</v>
      </c>
      <c r="C3940" t="s">
        <v>1117</v>
      </c>
      <c r="D3940">
        <v>599</v>
      </c>
      <c r="E3940">
        <v>6.3807919810856456E-2</v>
      </c>
      <c r="F3940">
        <v>4.8874545054000948E-2</v>
      </c>
      <c r="G3940">
        <v>0.19170732139249178</v>
      </c>
      <c r="H3940" t="b">
        <v>0</v>
      </c>
      <c r="I3940" t="b">
        <v>0</v>
      </c>
      <c r="J3940" t="b">
        <v>0</v>
      </c>
    </row>
    <row r="3941" spans="1:10" hidden="1" x14ac:dyDescent="0.2">
      <c r="A3941" t="s">
        <v>309</v>
      </c>
      <c r="B3941" t="str">
        <f>VLOOKUP(Table16[[#This Row],[Metabolite ID]],Table18[],2,FALSE)</f>
        <v>4-androsten-3alpha,17alpha-diol monosulfate (2)</v>
      </c>
      <c r="C3941" t="s">
        <v>1118</v>
      </c>
      <c r="D3941">
        <v>599</v>
      </c>
      <c r="E3941">
        <v>6.5493207371570356E-2</v>
      </c>
      <c r="F3941">
        <v>4.936329933925352E-2</v>
      </c>
      <c r="G3941">
        <v>0.18458837882195989</v>
      </c>
      <c r="H3941" t="b">
        <v>0</v>
      </c>
      <c r="I3941" t="b">
        <v>0</v>
      </c>
      <c r="J3941" t="b">
        <v>0</v>
      </c>
    </row>
    <row r="3942" spans="1:10" hidden="1" x14ac:dyDescent="0.2">
      <c r="A3942" t="s">
        <v>309</v>
      </c>
      <c r="B3942" t="str">
        <f>VLOOKUP(Table16[[#This Row],[Metabolite ID]],Table18[],2,FALSE)</f>
        <v>4-androsten-3alpha,17alpha-diol monosulfate (2)</v>
      </c>
      <c r="C3942" t="s">
        <v>1119</v>
      </c>
      <c r="D3942">
        <v>599</v>
      </c>
      <c r="E3942">
        <v>5.5382543859649122E-2</v>
      </c>
      <c r="F3942">
        <v>7.558022050797987E-2</v>
      </c>
      <c r="G3942">
        <v>0.46370174285086541</v>
      </c>
      <c r="H3942" t="b">
        <v>0</v>
      </c>
      <c r="I3942" t="b">
        <v>0</v>
      </c>
      <c r="J3942" t="b">
        <v>0</v>
      </c>
    </row>
    <row r="3943" spans="1:10" hidden="1" x14ac:dyDescent="0.2">
      <c r="A3943" t="s">
        <v>309</v>
      </c>
      <c r="B3943" t="str">
        <f>VLOOKUP(Table16[[#This Row],[Metabolite ID]],Table18[],2,FALSE)</f>
        <v>4-androsten-3alpha,17alpha-diol monosulfate (2)</v>
      </c>
      <c r="C3943" t="s">
        <v>1120</v>
      </c>
      <c r="D3943">
        <v>599</v>
      </c>
      <c r="E3943">
        <v>5.1950749362725882E-3</v>
      </c>
      <c r="F3943">
        <v>8.0343675449190965E-2</v>
      </c>
      <c r="G3943">
        <v>0.94844418745119974</v>
      </c>
      <c r="H3943" t="b">
        <v>0</v>
      </c>
      <c r="I3943" t="b">
        <v>0</v>
      </c>
      <c r="J3943" t="b">
        <v>0</v>
      </c>
    </row>
    <row r="3944" spans="1:10" hidden="1" x14ac:dyDescent="0.2">
      <c r="A3944" t="s">
        <v>309</v>
      </c>
      <c r="B3944" t="str">
        <f>VLOOKUP(Table16[[#This Row],[Metabolite ID]],Table18[],2,FALSE)</f>
        <v>4-androsten-3alpha,17alpha-diol monosulfate (2)</v>
      </c>
      <c r="C3944" t="s">
        <v>1121</v>
      </c>
      <c r="D3944">
        <v>599</v>
      </c>
      <c r="E3944">
        <v>3.2074449983001685E-2</v>
      </c>
      <c r="F3944">
        <v>0.27707821283426004</v>
      </c>
      <c r="G3944">
        <v>0.90788196830501555</v>
      </c>
      <c r="H3944" t="b">
        <v>0</v>
      </c>
      <c r="I3944" t="b">
        <v>0</v>
      </c>
      <c r="J3944" t="b">
        <v>0</v>
      </c>
    </row>
    <row r="3945" spans="1:10" hidden="1" x14ac:dyDescent="0.2">
      <c r="A3945" t="s">
        <v>309</v>
      </c>
      <c r="B3945" t="str">
        <f>VLOOKUP(Table16[[#This Row],[Metabolite ID]],Table18[],2,FALSE)</f>
        <v>4-androsten-3alpha,17alpha-diol monosulfate (2)</v>
      </c>
      <c r="C3945" t="s">
        <v>1122</v>
      </c>
      <c r="D3945">
        <v>599</v>
      </c>
      <c r="E3945">
        <v>-5.7833679087720746E-2</v>
      </c>
      <c r="F3945">
        <v>0.18802044483328917</v>
      </c>
      <c r="G3945">
        <v>0.75849952197765713</v>
      </c>
      <c r="H3945" t="b">
        <v>0</v>
      </c>
      <c r="I3945" t="b">
        <v>0</v>
      </c>
      <c r="J3945" t="b">
        <v>0</v>
      </c>
    </row>
    <row r="3946" spans="1:10" hidden="1" x14ac:dyDescent="0.2">
      <c r="A3946" t="s">
        <v>309</v>
      </c>
      <c r="B3946" t="str">
        <f>VLOOKUP(Table16[[#This Row],[Metabolite ID]],Table18[],2,FALSE)</f>
        <v>4-androsten-3alpha,17alpha-diol monosulfate (2)</v>
      </c>
      <c r="C3946" t="s">
        <v>1123</v>
      </c>
      <c r="D3946">
        <v>599</v>
      </c>
      <c r="E3946">
        <v>1.9203229893204565E-2</v>
      </c>
      <c r="F3946">
        <v>0.1394180597027255</v>
      </c>
      <c r="G3946">
        <v>0.89049355844875588</v>
      </c>
      <c r="H3946" t="b">
        <v>0</v>
      </c>
      <c r="I3946" t="b">
        <v>0</v>
      </c>
      <c r="J3946" t="b">
        <v>0</v>
      </c>
    </row>
    <row r="3947" spans="1:10" x14ac:dyDescent="0.2">
      <c r="A3947" t="s">
        <v>297</v>
      </c>
      <c r="B3947" t="str">
        <f>VLOOKUP(Table16[[#This Row],[Metabolite ID]],Table18[],2,FALSE)</f>
        <v>5alpha-androstan-3alpha,17alpha-diol monosulfate</v>
      </c>
      <c r="C3947" t="s">
        <v>1116</v>
      </c>
      <c r="D3947">
        <v>599</v>
      </c>
      <c r="E3947">
        <v>-8.3682135881548741E-2</v>
      </c>
      <c r="F3947">
        <v>6.6098724913578585E-2</v>
      </c>
      <c r="G3947" s="6">
        <v>0.20550685266773919</v>
      </c>
      <c r="H3947" t="b">
        <v>0</v>
      </c>
      <c r="I3947" t="b">
        <v>0</v>
      </c>
      <c r="J3947" t="b">
        <v>0</v>
      </c>
    </row>
    <row r="3948" spans="1:10" hidden="1" x14ac:dyDescent="0.2">
      <c r="A3948" t="s">
        <v>297</v>
      </c>
      <c r="B3948" t="str">
        <f>VLOOKUP(Table16[[#This Row],[Metabolite ID]],Table18[],2,FALSE)</f>
        <v>5alpha-androstan-3alpha,17alpha-diol monosulfate</v>
      </c>
      <c r="C3948" t="s">
        <v>1117</v>
      </c>
      <c r="D3948">
        <v>599</v>
      </c>
      <c r="E3948">
        <v>-8.3682135881548741E-2</v>
      </c>
      <c r="F3948">
        <v>6.0237324813597108E-2</v>
      </c>
      <c r="G3948">
        <v>0.1647696997438805</v>
      </c>
      <c r="H3948" t="b">
        <v>0</v>
      </c>
      <c r="I3948" t="b">
        <v>0</v>
      </c>
      <c r="J3948" t="b">
        <v>0</v>
      </c>
    </row>
    <row r="3949" spans="1:10" hidden="1" x14ac:dyDescent="0.2">
      <c r="A3949" t="s">
        <v>297</v>
      </c>
      <c r="B3949" t="str">
        <f>VLOOKUP(Table16[[#This Row],[Metabolite ID]],Table18[],2,FALSE)</f>
        <v>5alpha-androstan-3alpha,17alpha-diol monosulfate</v>
      </c>
      <c r="C3949" t="s">
        <v>1118</v>
      </c>
      <c r="D3949">
        <v>599</v>
      </c>
      <c r="E3949">
        <v>-8.3442396348041625E-2</v>
      </c>
      <c r="F3949">
        <v>6.0919946427381945E-2</v>
      </c>
      <c r="G3949">
        <v>0.17077879645178354</v>
      </c>
      <c r="H3949" t="b">
        <v>0</v>
      </c>
      <c r="I3949" t="b">
        <v>0</v>
      </c>
      <c r="J3949" t="b">
        <v>0</v>
      </c>
    </row>
    <row r="3950" spans="1:10" hidden="1" x14ac:dyDescent="0.2">
      <c r="A3950" t="s">
        <v>297</v>
      </c>
      <c r="B3950" t="str">
        <f>VLOOKUP(Table16[[#This Row],[Metabolite ID]],Table18[],2,FALSE)</f>
        <v>5alpha-androstan-3alpha,17alpha-diol monosulfate</v>
      </c>
      <c r="C3950" t="s">
        <v>1119</v>
      </c>
      <c r="D3950">
        <v>599</v>
      </c>
      <c r="E3950">
        <v>-3.2155374149659868E-2</v>
      </c>
      <c r="F3950">
        <v>9.0815251065569175E-2</v>
      </c>
      <c r="G3950">
        <v>0.72328297313457912</v>
      </c>
      <c r="H3950" t="b">
        <v>0</v>
      </c>
      <c r="I3950" t="b">
        <v>0</v>
      </c>
      <c r="J3950" t="b">
        <v>0</v>
      </c>
    </row>
    <row r="3951" spans="1:10" hidden="1" x14ac:dyDescent="0.2">
      <c r="A3951" t="s">
        <v>297</v>
      </c>
      <c r="B3951" t="str">
        <f>VLOOKUP(Table16[[#This Row],[Metabolite ID]],Table18[],2,FALSE)</f>
        <v>5alpha-androstan-3alpha,17alpha-diol monosulfate</v>
      </c>
      <c r="C3951" t="s">
        <v>1120</v>
      </c>
      <c r="D3951">
        <v>599</v>
      </c>
      <c r="E3951">
        <v>8.1032898730661789E-4</v>
      </c>
      <c r="F3951">
        <v>0.10507728864670532</v>
      </c>
      <c r="G3951">
        <v>0.99384698075060529</v>
      </c>
      <c r="H3951" t="b">
        <v>0</v>
      </c>
      <c r="I3951" t="b">
        <v>0</v>
      </c>
      <c r="J3951" t="b">
        <v>0</v>
      </c>
    </row>
    <row r="3952" spans="1:10" hidden="1" x14ac:dyDescent="0.2">
      <c r="A3952" t="s">
        <v>297</v>
      </c>
      <c r="B3952" t="str">
        <f>VLOOKUP(Table16[[#This Row],[Metabolite ID]],Table18[],2,FALSE)</f>
        <v>5alpha-androstan-3alpha,17alpha-diol monosulfate</v>
      </c>
      <c r="C3952" t="s">
        <v>1121</v>
      </c>
      <c r="D3952">
        <v>599</v>
      </c>
      <c r="E3952">
        <v>0.32509868875017212</v>
      </c>
      <c r="F3952">
        <v>0.34616034150677727</v>
      </c>
      <c r="G3952">
        <v>0.3480296419477179</v>
      </c>
      <c r="H3952" t="b">
        <v>0</v>
      </c>
      <c r="I3952" t="b">
        <v>0</v>
      </c>
      <c r="J3952" t="b">
        <v>0</v>
      </c>
    </row>
    <row r="3953" spans="1:10" hidden="1" x14ac:dyDescent="0.2">
      <c r="A3953" t="s">
        <v>297</v>
      </c>
      <c r="B3953" t="str">
        <f>VLOOKUP(Table16[[#This Row],[Metabolite ID]],Table18[],2,FALSE)</f>
        <v>5alpha-androstan-3alpha,17alpha-diol monosulfate</v>
      </c>
      <c r="C3953" t="s">
        <v>1122</v>
      </c>
      <c r="D3953">
        <v>599</v>
      </c>
      <c r="E3953">
        <v>0.12009518853129642</v>
      </c>
      <c r="F3953">
        <v>0.23746456161341345</v>
      </c>
      <c r="G3953">
        <v>0.61322595903919286</v>
      </c>
      <c r="H3953" t="b">
        <v>0</v>
      </c>
      <c r="I3953" t="b">
        <v>0</v>
      </c>
      <c r="J3953" t="b">
        <v>0</v>
      </c>
    </row>
    <row r="3954" spans="1:10" hidden="1" x14ac:dyDescent="0.2">
      <c r="A3954" t="s">
        <v>297</v>
      </c>
      <c r="B3954" t="str">
        <f>VLOOKUP(Table16[[#This Row],[Metabolite ID]],Table18[],2,FALSE)</f>
        <v>5alpha-androstan-3alpha,17alpha-diol monosulfate</v>
      </c>
      <c r="C3954" t="s">
        <v>1123</v>
      </c>
      <c r="D3954">
        <v>599</v>
      </c>
      <c r="E3954">
        <v>-0.11528760971317406</v>
      </c>
      <c r="F3954">
        <v>0.18310574903296836</v>
      </c>
      <c r="G3954">
        <v>0.52918208087125596</v>
      </c>
      <c r="H3954" t="b">
        <v>0</v>
      </c>
      <c r="I3954" t="b">
        <v>0</v>
      </c>
      <c r="J3954" t="b">
        <v>0</v>
      </c>
    </row>
    <row r="3955" spans="1:10" x14ac:dyDescent="0.2">
      <c r="A3955" t="s">
        <v>483</v>
      </c>
      <c r="B3955" t="str">
        <f>VLOOKUP(Table16[[#This Row],[Metabolite ID]],Table18[],2,FALSE)</f>
        <v>X - 13835</v>
      </c>
      <c r="C3955" t="s">
        <v>1116</v>
      </c>
      <c r="D3955">
        <v>599</v>
      </c>
      <c r="E3955">
        <v>6.2781264829771741E-2</v>
      </c>
      <c r="F3955">
        <v>4.967613211483296E-2</v>
      </c>
      <c r="G3955" s="6">
        <v>0.20629770853145313</v>
      </c>
      <c r="H3955" t="b">
        <v>0</v>
      </c>
      <c r="I3955" t="b">
        <v>0</v>
      </c>
      <c r="J3955" t="b">
        <v>0</v>
      </c>
    </row>
    <row r="3956" spans="1:10" hidden="1" x14ac:dyDescent="0.2">
      <c r="A3956" t="s">
        <v>483</v>
      </c>
      <c r="B3956" t="str">
        <f>VLOOKUP(Table16[[#This Row],[Metabolite ID]],Table18[],2,FALSE)</f>
        <v>X - 13835</v>
      </c>
      <c r="C3956" t="s">
        <v>1117</v>
      </c>
      <c r="D3956">
        <v>599</v>
      </c>
      <c r="E3956">
        <v>6.2781264829771741E-2</v>
      </c>
      <c r="F3956">
        <v>4.9096976370891568E-2</v>
      </c>
      <c r="G3956">
        <v>0.20099582339354294</v>
      </c>
      <c r="H3956" t="b">
        <v>0</v>
      </c>
      <c r="I3956" t="b">
        <v>0</v>
      </c>
      <c r="J3956" t="b">
        <v>0</v>
      </c>
    </row>
    <row r="3957" spans="1:10" hidden="1" x14ac:dyDescent="0.2">
      <c r="A3957" t="s">
        <v>483</v>
      </c>
      <c r="B3957" t="str">
        <f>VLOOKUP(Table16[[#This Row],[Metabolite ID]],Table18[],2,FALSE)</f>
        <v>X - 13835</v>
      </c>
      <c r="C3957" t="s">
        <v>1118</v>
      </c>
      <c r="D3957">
        <v>599</v>
      </c>
      <c r="E3957">
        <v>6.4434506371417163E-2</v>
      </c>
      <c r="F3957">
        <v>4.9569428622271192E-2</v>
      </c>
      <c r="G3957">
        <v>0.19364073510269325</v>
      </c>
      <c r="H3957" t="b">
        <v>0</v>
      </c>
      <c r="I3957" t="b">
        <v>0</v>
      </c>
      <c r="J3957" t="b">
        <v>0</v>
      </c>
    </row>
    <row r="3958" spans="1:10" hidden="1" x14ac:dyDescent="0.2">
      <c r="A3958" t="s">
        <v>483</v>
      </c>
      <c r="B3958" t="str">
        <f>VLOOKUP(Table16[[#This Row],[Metabolite ID]],Table18[],2,FALSE)</f>
        <v>X - 13835</v>
      </c>
      <c r="C3958" t="s">
        <v>1119</v>
      </c>
      <c r="D3958">
        <v>599</v>
      </c>
      <c r="E3958">
        <v>6.2730000000000008E-3</v>
      </c>
      <c r="F3958">
        <v>7.5094823014430226E-2</v>
      </c>
      <c r="G3958">
        <v>0.93342663613638566</v>
      </c>
      <c r="H3958" t="b">
        <v>0</v>
      </c>
      <c r="I3958" t="b">
        <v>0</v>
      </c>
      <c r="J3958" t="b">
        <v>0</v>
      </c>
    </row>
    <row r="3959" spans="1:10" hidden="1" x14ac:dyDescent="0.2">
      <c r="A3959" t="s">
        <v>483</v>
      </c>
      <c r="B3959" t="str">
        <f>VLOOKUP(Table16[[#This Row],[Metabolite ID]],Table18[],2,FALSE)</f>
        <v>X - 13835</v>
      </c>
      <c r="C3959" t="s">
        <v>1120</v>
      </c>
      <c r="D3959">
        <v>599</v>
      </c>
      <c r="E3959">
        <v>-4.2514434109175804E-2</v>
      </c>
      <c r="F3959">
        <v>7.8386535125425677E-2</v>
      </c>
      <c r="G3959">
        <v>0.58756426544573892</v>
      </c>
      <c r="H3959" t="b">
        <v>0</v>
      </c>
      <c r="I3959" t="b">
        <v>0</v>
      </c>
      <c r="J3959" t="b">
        <v>0</v>
      </c>
    </row>
    <row r="3960" spans="1:10" hidden="1" x14ac:dyDescent="0.2">
      <c r="A3960" t="s">
        <v>483</v>
      </c>
      <c r="B3960" t="str">
        <f>VLOOKUP(Table16[[#This Row],[Metabolite ID]],Table18[],2,FALSE)</f>
        <v>X - 13835</v>
      </c>
      <c r="C3960" t="s">
        <v>1121</v>
      </c>
      <c r="D3960">
        <v>599</v>
      </c>
      <c r="E3960">
        <v>-0.31389330185343134</v>
      </c>
      <c r="F3960">
        <v>0.30185904375919964</v>
      </c>
      <c r="G3960">
        <v>0.29882187499202167</v>
      </c>
      <c r="H3960" t="b">
        <v>0</v>
      </c>
      <c r="I3960" t="b">
        <v>0</v>
      </c>
      <c r="J3960" t="b">
        <v>0</v>
      </c>
    </row>
    <row r="3961" spans="1:10" hidden="1" x14ac:dyDescent="0.2">
      <c r="A3961" t="s">
        <v>483</v>
      </c>
      <c r="B3961" t="str">
        <f>VLOOKUP(Table16[[#This Row],[Metabolite ID]],Table18[],2,FALSE)</f>
        <v>X - 13835</v>
      </c>
      <c r="C3961" t="s">
        <v>1122</v>
      </c>
      <c r="D3961">
        <v>599</v>
      </c>
      <c r="E3961">
        <v>-0.38597104356231604</v>
      </c>
      <c r="F3961">
        <v>0.19804776537178381</v>
      </c>
      <c r="G3961">
        <v>5.1777171088704166E-2</v>
      </c>
      <c r="H3961" t="b">
        <v>0</v>
      </c>
      <c r="I3961" t="b">
        <v>0</v>
      </c>
      <c r="J3961" t="b">
        <v>0</v>
      </c>
    </row>
    <row r="3962" spans="1:10" hidden="1" x14ac:dyDescent="0.2">
      <c r="A3962" t="s">
        <v>483</v>
      </c>
      <c r="B3962" t="str">
        <f>VLOOKUP(Table16[[#This Row],[Metabolite ID]],Table18[],2,FALSE)</f>
        <v>X - 13835</v>
      </c>
      <c r="C3962" t="s">
        <v>1123</v>
      </c>
      <c r="D3962">
        <v>599</v>
      </c>
      <c r="E3962">
        <v>-7.5854822882987574E-2</v>
      </c>
      <c r="F3962">
        <v>0.137602744208522</v>
      </c>
      <c r="G3962">
        <v>0.58166203350597012</v>
      </c>
      <c r="H3962" t="b">
        <v>0</v>
      </c>
      <c r="I3962" t="b">
        <v>0</v>
      </c>
      <c r="J3962" t="b">
        <v>0</v>
      </c>
    </row>
    <row r="3963" spans="1:10" x14ac:dyDescent="0.2">
      <c r="A3963" t="s">
        <v>592</v>
      </c>
      <c r="B3963" t="str">
        <f>VLOOKUP(Table16[[#This Row],[Metabolite ID]],Table18[],2,FALSE)</f>
        <v>X - 22771</v>
      </c>
      <c r="C3963" t="s">
        <v>1116</v>
      </c>
      <c r="D3963">
        <v>599</v>
      </c>
      <c r="E3963">
        <v>6.0807950501150246E-2</v>
      </c>
      <c r="F3963">
        <v>4.816534037904719E-2</v>
      </c>
      <c r="G3963" s="6">
        <v>0.20677483746378406</v>
      </c>
      <c r="H3963" t="b">
        <v>0</v>
      </c>
      <c r="I3963" t="b">
        <v>0</v>
      </c>
      <c r="J3963" t="b">
        <v>0</v>
      </c>
    </row>
    <row r="3964" spans="1:10" hidden="1" x14ac:dyDescent="0.2">
      <c r="A3964" t="s">
        <v>592</v>
      </c>
      <c r="B3964" t="str">
        <f>VLOOKUP(Table16[[#This Row],[Metabolite ID]],Table18[],2,FALSE)</f>
        <v>X - 22771</v>
      </c>
      <c r="C3964" t="s">
        <v>1117</v>
      </c>
      <c r="D3964">
        <v>599</v>
      </c>
      <c r="E3964">
        <v>6.0807950501150246E-2</v>
      </c>
      <c r="F3964">
        <v>4.816534037904719E-2</v>
      </c>
      <c r="G3964">
        <v>0.20677483746378406</v>
      </c>
      <c r="H3964" t="b">
        <v>0</v>
      </c>
      <c r="I3964" t="b">
        <v>0</v>
      </c>
      <c r="J3964" t="b">
        <v>0</v>
      </c>
    </row>
    <row r="3965" spans="1:10" hidden="1" x14ac:dyDescent="0.2">
      <c r="A3965" t="s">
        <v>592</v>
      </c>
      <c r="B3965" t="str">
        <f>VLOOKUP(Table16[[#This Row],[Metabolite ID]],Table18[],2,FALSE)</f>
        <v>X - 22771</v>
      </c>
      <c r="C3965" t="s">
        <v>1118</v>
      </c>
      <c r="D3965">
        <v>599</v>
      </c>
      <c r="E3965">
        <v>6.2418073476313007E-2</v>
      </c>
      <c r="F3965">
        <v>4.8609381681421579E-2</v>
      </c>
      <c r="G3965">
        <v>0.19911584624299447</v>
      </c>
      <c r="H3965" t="b">
        <v>0</v>
      </c>
      <c r="I3965" t="b">
        <v>0</v>
      </c>
      <c r="J3965" t="b">
        <v>0</v>
      </c>
    </row>
    <row r="3966" spans="1:10" hidden="1" x14ac:dyDescent="0.2">
      <c r="A3966" t="s">
        <v>592</v>
      </c>
      <c r="B3966" t="str">
        <f>VLOOKUP(Table16[[#This Row],[Metabolite ID]],Table18[],2,FALSE)</f>
        <v>X - 22771</v>
      </c>
      <c r="C3966" t="s">
        <v>1119</v>
      </c>
      <c r="D3966">
        <v>599</v>
      </c>
      <c r="E3966">
        <v>4.2116413502109706E-2</v>
      </c>
      <c r="F3966">
        <v>7.4936514053934089E-2</v>
      </c>
      <c r="G3966">
        <v>0.57409699319592877</v>
      </c>
      <c r="H3966" t="b">
        <v>0</v>
      </c>
      <c r="I3966" t="b">
        <v>0</v>
      </c>
      <c r="J3966" t="b">
        <v>0</v>
      </c>
    </row>
    <row r="3967" spans="1:10" hidden="1" x14ac:dyDescent="0.2">
      <c r="A3967" t="s">
        <v>592</v>
      </c>
      <c r="B3967" t="str">
        <f>VLOOKUP(Table16[[#This Row],[Metabolite ID]],Table18[],2,FALSE)</f>
        <v>X - 22771</v>
      </c>
      <c r="C3967" t="s">
        <v>1120</v>
      </c>
      <c r="D3967">
        <v>599</v>
      </c>
      <c r="E3967">
        <v>7.6018362899023889E-2</v>
      </c>
      <c r="F3967">
        <v>8.249080624966483E-2</v>
      </c>
      <c r="G3967">
        <v>0.35676992569557892</v>
      </c>
      <c r="H3967" t="b">
        <v>0</v>
      </c>
      <c r="I3967" t="b">
        <v>0</v>
      </c>
      <c r="J3967" t="b">
        <v>0</v>
      </c>
    </row>
    <row r="3968" spans="1:10" hidden="1" x14ac:dyDescent="0.2">
      <c r="A3968" t="s">
        <v>592</v>
      </c>
      <c r="B3968" t="str">
        <f>VLOOKUP(Table16[[#This Row],[Metabolite ID]],Table18[],2,FALSE)</f>
        <v>X - 22771</v>
      </c>
      <c r="C3968" t="s">
        <v>1121</v>
      </c>
      <c r="D3968">
        <v>599</v>
      </c>
      <c r="E3968">
        <v>-6.8450103184702016E-2</v>
      </c>
      <c r="F3968">
        <v>0.26341763234575888</v>
      </c>
      <c r="G3968">
        <v>0.79506589954991957</v>
      </c>
      <c r="H3968" t="b">
        <v>0</v>
      </c>
      <c r="I3968" t="b">
        <v>0</v>
      </c>
      <c r="J3968" t="b">
        <v>0</v>
      </c>
    </row>
    <row r="3969" spans="1:10" hidden="1" x14ac:dyDescent="0.2">
      <c r="A3969" t="s">
        <v>592</v>
      </c>
      <c r="B3969" t="str">
        <f>VLOOKUP(Table16[[#This Row],[Metabolite ID]],Table18[],2,FALSE)</f>
        <v>X - 22771</v>
      </c>
      <c r="C3969" t="s">
        <v>1122</v>
      </c>
      <c r="D3969">
        <v>599</v>
      </c>
      <c r="E3969">
        <v>0.10297970488685593</v>
      </c>
      <c r="F3969">
        <v>0.17484342044445067</v>
      </c>
      <c r="G3969">
        <v>0.55609546718347957</v>
      </c>
      <c r="H3969" t="b">
        <v>0</v>
      </c>
      <c r="I3969" t="b">
        <v>0</v>
      </c>
      <c r="J3969" t="b">
        <v>0</v>
      </c>
    </row>
    <row r="3970" spans="1:10" hidden="1" x14ac:dyDescent="0.2">
      <c r="A3970" t="s">
        <v>592</v>
      </c>
      <c r="B3970" t="str">
        <f>VLOOKUP(Table16[[#This Row],[Metabolite ID]],Table18[],2,FALSE)</f>
        <v>X - 22771</v>
      </c>
      <c r="C3970" t="s">
        <v>1123</v>
      </c>
      <c r="D3970">
        <v>599</v>
      </c>
      <c r="E3970">
        <v>-5.079228953329195E-2</v>
      </c>
      <c r="F3970">
        <v>0.13327281756526335</v>
      </c>
      <c r="G3970">
        <v>0.70325339527345831</v>
      </c>
      <c r="H3970" t="b">
        <v>0</v>
      </c>
      <c r="I3970" t="b">
        <v>0</v>
      </c>
      <c r="J3970" t="b">
        <v>0</v>
      </c>
    </row>
    <row r="3971" spans="1:10" x14ac:dyDescent="0.2">
      <c r="A3971" t="s">
        <v>547</v>
      </c>
      <c r="B3971" t="str">
        <f>VLOOKUP(Table16[[#This Row],[Metabolite ID]],Table18[],2,FALSE)</f>
        <v>X - 22102</v>
      </c>
      <c r="C3971" t="s">
        <v>1116</v>
      </c>
      <c r="D3971">
        <v>599</v>
      </c>
      <c r="E3971">
        <v>6.0691232525075606E-2</v>
      </c>
      <c r="F3971">
        <v>4.8140176319998979E-2</v>
      </c>
      <c r="G3971" s="6">
        <v>0.2074101241399669</v>
      </c>
      <c r="H3971" t="b">
        <v>0</v>
      </c>
      <c r="I3971" t="b">
        <v>0</v>
      </c>
      <c r="J3971" t="b">
        <v>0</v>
      </c>
    </row>
    <row r="3972" spans="1:10" hidden="1" x14ac:dyDescent="0.2">
      <c r="A3972" t="s">
        <v>547</v>
      </c>
      <c r="B3972" t="str">
        <f>VLOOKUP(Table16[[#This Row],[Metabolite ID]],Table18[],2,FALSE)</f>
        <v>X - 22102</v>
      </c>
      <c r="C3972" t="s">
        <v>1117</v>
      </c>
      <c r="D3972">
        <v>599</v>
      </c>
      <c r="E3972">
        <v>6.0691232525075606E-2</v>
      </c>
      <c r="F3972">
        <v>4.8140176319998979E-2</v>
      </c>
      <c r="G3972">
        <v>0.2074101241399669</v>
      </c>
      <c r="H3972" t="b">
        <v>0</v>
      </c>
      <c r="I3972" t="b">
        <v>0</v>
      </c>
      <c r="J3972" t="b">
        <v>0</v>
      </c>
    </row>
    <row r="3973" spans="1:10" hidden="1" x14ac:dyDescent="0.2">
      <c r="A3973" t="s">
        <v>547</v>
      </c>
      <c r="B3973" t="str">
        <f>VLOOKUP(Table16[[#This Row],[Metabolite ID]],Table18[],2,FALSE)</f>
        <v>X - 22102</v>
      </c>
      <c r="C3973" t="s">
        <v>1118</v>
      </c>
      <c r="D3973">
        <v>599</v>
      </c>
      <c r="E3973">
        <v>6.2287547133441784E-2</v>
      </c>
      <c r="F3973">
        <v>4.8570905624502135E-2</v>
      </c>
      <c r="G3973">
        <v>0.19970079228602602</v>
      </c>
      <c r="H3973" t="b">
        <v>0</v>
      </c>
      <c r="I3973" t="b">
        <v>0</v>
      </c>
      <c r="J3973" t="b">
        <v>0</v>
      </c>
    </row>
    <row r="3974" spans="1:10" hidden="1" x14ac:dyDescent="0.2">
      <c r="A3974" t="s">
        <v>547</v>
      </c>
      <c r="B3974" t="str">
        <f>VLOOKUP(Table16[[#This Row],[Metabolite ID]],Table18[],2,FALSE)</f>
        <v>X - 22102</v>
      </c>
      <c r="C3974" t="s">
        <v>1119</v>
      </c>
      <c r="D3974">
        <v>599</v>
      </c>
      <c r="E3974">
        <v>4.1872594936708862E-2</v>
      </c>
      <c r="F3974">
        <v>7.1548994529723436E-2</v>
      </c>
      <c r="G3974">
        <v>0.55839329283301486</v>
      </c>
      <c r="H3974" t="b">
        <v>0</v>
      </c>
      <c r="I3974" t="b">
        <v>0</v>
      </c>
      <c r="J3974" t="b">
        <v>0</v>
      </c>
    </row>
    <row r="3975" spans="1:10" hidden="1" x14ac:dyDescent="0.2">
      <c r="A3975" t="s">
        <v>547</v>
      </c>
      <c r="B3975" t="str">
        <f>VLOOKUP(Table16[[#This Row],[Metabolite ID]],Table18[],2,FALSE)</f>
        <v>X - 22102</v>
      </c>
      <c r="C3975" t="s">
        <v>1120</v>
      </c>
      <c r="D3975">
        <v>599</v>
      </c>
      <c r="E3975">
        <v>0.10699741338191941</v>
      </c>
      <c r="F3975">
        <v>7.6343511272354531E-2</v>
      </c>
      <c r="G3975">
        <v>0.16105684837268155</v>
      </c>
      <c r="H3975" t="b">
        <v>0</v>
      </c>
      <c r="I3975" t="b">
        <v>0</v>
      </c>
      <c r="J3975" t="b">
        <v>0</v>
      </c>
    </row>
    <row r="3976" spans="1:10" hidden="1" x14ac:dyDescent="0.2">
      <c r="A3976" t="s">
        <v>547</v>
      </c>
      <c r="B3976" t="str">
        <f>VLOOKUP(Table16[[#This Row],[Metabolite ID]],Table18[],2,FALSE)</f>
        <v>X - 22102</v>
      </c>
      <c r="C3976" t="s">
        <v>1121</v>
      </c>
      <c r="D3976">
        <v>599</v>
      </c>
      <c r="E3976">
        <v>-6.199571403171511E-2</v>
      </c>
      <c r="F3976">
        <v>0.24672399005047246</v>
      </c>
      <c r="G3976">
        <v>0.80168737331145712</v>
      </c>
      <c r="H3976" t="b">
        <v>0</v>
      </c>
      <c r="I3976" t="b">
        <v>0</v>
      </c>
      <c r="J3976" t="b">
        <v>0</v>
      </c>
    </row>
    <row r="3977" spans="1:10" hidden="1" x14ac:dyDescent="0.2">
      <c r="A3977" t="s">
        <v>547</v>
      </c>
      <c r="B3977" t="str">
        <f>VLOOKUP(Table16[[#This Row],[Metabolite ID]],Table18[],2,FALSE)</f>
        <v>X - 22102</v>
      </c>
      <c r="C3977" t="s">
        <v>1122</v>
      </c>
      <c r="D3977">
        <v>599</v>
      </c>
      <c r="E3977">
        <v>7.9662941181907421E-2</v>
      </c>
      <c r="F3977">
        <v>0.16769869224309022</v>
      </c>
      <c r="G3977">
        <v>0.63493465268502947</v>
      </c>
      <c r="H3977" t="b">
        <v>0</v>
      </c>
      <c r="I3977" t="b">
        <v>0</v>
      </c>
      <c r="J3977" t="b">
        <v>0</v>
      </c>
    </row>
    <row r="3978" spans="1:10" hidden="1" x14ac:dyDescent="0.2">
      <c r="A3978" t="s">
        <v>547</v>
      </c>
      <c r="B3978" t="str">
        <f>VLOOKUP(Table16[[#This Row],[Metabolite ID]],Table18[],2,FALSE)</f>
        <v>X - 22102</v>
      </c>
      <c r="C3978" t="s">
        <v>1123</v>
      </c>
      <c r="D3978">
        <v>599</v>
      </c>
      <c r="E3978">
        <v>0.25331853104126734</v>
      </c>
      <c r="F3978">
        <v>0.13332405118283677</v>
      </c>
      <c r="G3978">
        <v>5.7911880963956823E-2</v>
      </c>
      <c r="H3978" t="b">
        <v>0</v>
      </c>
      <c r="I3978" t="b">
        <v>0</v>
      </c>
      <c r="J3978" t="b">
        <v>0</v>
      </c>
    </row>
    <row r="3979" spans="1:10" x14ac:dyDescent="0.2">
      <c r="A3979" t="s">
        <v>604</v>
      </c>
      <c r="B3979" t="str">
        <f>VLOOKUP(Table16[[#This Row],[Metabolite ID]],Table18[],2,FALSE)</f>
        <v>2-methoxyresorcinol sulfate</v>
      </c>
      <c r="C3979" t="s">
        <v>1116</v>
      </c>
      <c r="D3979">
        <v>599</v>
      </c>
      <c r="E3979">
        <v>8.2715404514216995E-2</v>
      </c>
      <c r="F3979">
        <v>6.5667260623833601E-2</v>
      </c>
      <c r="G3979" s="6">
        <v>0.20780862235945757</v>
      </c>
      <c r="H3979" t="b">
        <v>0</v>
      </c>
      <c r="I3979" t="b">
        <v>0</v>
      </c>
      <c r="J3979" t="b">
        <v>0</v>
      </c>
    </row>
    <row r="3980" spans="1:10" hidden="1" x14ac:dyDescent="0.2">
      <c r="A3980" t="s">
        <v>604</v>
      </c>
      <c r="B3980" t="str">
        <f>VLOOKUP(Table16[[#This Row],[Metabolite ID]],Table18[],2,FALSE)</f>
        <v>2-methoxyresorcinol sulfate</v>
      </c>
      <c r="C3980" t="s">
        <v>1117</v>
      </c>
      <c r="D3980">
        <v>599</v>
      </c>
      <c r="E3980">
        <v>8.2715404514216995E-2</v>
      </c>
      <c r="F3980">
        <v>6.5667260623833601E-2</v>
      </c>
      <c r="G3980">
        <v>0.20780862235945757</v>
      </c>
      <c r="H3980" t="b">
        <v>0</v>
      </c>
      <c r="I3980" t="b">
        <v>0</v>
      </c>
      <c r="J3980" t="b">
        <v>0</v>
      </c>
    </row>
    <row r="3981" spans="1:10" hidden="1" x14ac:dyDescent="0.2">
      <c r="A3981" t="s">
        <v>604</v>
      </c>
      <c r="B3981" t="str">
        <f>VLOOKUP(Table16[[#This Row],[Metabolite ID]],Table18[],2,FALSE)</f>
        <v>2-methoxyresorcinol sulfate</v>
      </c>
      <c r="C3981" t="s">
        <v>1118</v>
      </c>
      <c r="D3981">
        <v>599</v>
      </c>
      <c r="E3981">
        <v>8.4661002481619521E-2</v>
      </c>
      <c r="F3981">
        <v>6.6276540311520665E-2</v>
      </c>
      <c r="G3981">
        <v>0.2014645260909817</v>
      </c>
      <c r="H3981" t="b">
        <v>0</v>
      </c>
      <c r="I3981" t="b">
        <v>0</v>
      </c>
      <c r="J3981" t="b">
        <v>0</v>
      </c>
    </row>
    <row r="3982" spans="1:10" hidden="1" x14ac:dyDescent="0.2">
      <c r="A3982" t="s">
        <v>604</v>
      </c>
      <c r="B3982" t="str">
        <f>VLOOKUP(Table16[[#This Row],[Metabolite ID]],Table18[],2,FALSE)</f>
        <v>2-methoxyresorcinol sulfate</v>
      </c>
      <c r="C3982" t="s">
        <v>1119</v>
      </c>
      <c r="D3982">
        <v>599</v>
      </c>
      <c r="E3982">
        <v>9.6007453416149066E-2</v>
      </c>
      <c r="F3982">
        <v>9.890939224186833E-2</v>
      </c>
      <c r="G3982">
        <v>0.33171730094384816</v>
      </c>
      <c r="H3982" t="b">
        <v>0</v>
      </c>
      <c r="I3982" t="b">
        <v>0</v>
      </c>
      <c r="J3982" t="b">
        <v>0</v>
      </c>
    </row>
    <row r="3983" spans="1:10" hidden="1" x14ac:dyDescent="0.2">
      <c r="A3983" t="s">
        <v>604</v>
      </c>
      <c r="B3983" t="str">
        <f>VLOOKUP(Table16[[#This Row],[Metabolite ID]],Table18[],2,FALSE)</f>
        <v>2-methoxyresorcinol sulfate</v>
      </c>
      <c r="C3983" t="s">
        <v>1120</v>
      </c>
      <c r="D3983">
        <v>599</v>
      </c>
      <c r="E3983">
        <v>9.6160778508463912E-2</v>
      </c>
      <c r="F3983">
        <v>0.10486879593972508</v>
      </c>
      <c r="G3983">
        <v>0.35916216502208564</v>
      </c>
      <c r="H3983" t="b">
        <v>0</v>
      </c>
      <c r="I3983" t="b">
        <v>0</v>
      </c>
      <c r="J3983" t="b">
        <v>0</v>
      </c>
    </row>
    <row r="3984" spans="1:10" hidden="1" x14ac:dyDescent="0.2">
      <c r="A3984" t="s">
        <v>604</v>
      </c>
      <c r="B3984" t="str">
        <f>VLOOKUP(Table16[[#This Row],[Metabolite ID]],Table18[],2,FALSE)</f>
        <v>2-methoxyresorcinol sulfate</v>
      </c>
      <c r="C3984" t="s">
        <v>1121</v>
      </c>
      <c r="D3984">
        <v>599</v>
      </c>
      <c r="E3984">
        <v>0.2845705021133238</v>
      </c>
      <c r="F3984">
        <v>0.40164049901309024</v>
      </c>
      <c r="G3984">
        <v>0.47889821734030824</v>
      </c>
      <c r="H3984" t="b">
        <v>0</v>
      </c>
      <c r="I3984" t="b">
        <v>0</v>
      </c>
      <c r="J3984" t="b">
        <v>0</v>
      </c>
    </row>
    <row r="3985" spans="1:10" hidden="1" x14ac:dyDescent="0.2">
      <c r="A3985" t="s">
        <v>604</v>
      </c>
      <c r="B3985" t="str">
        <f>VLOOKUP(Table16[[#This Row],[Metabolite ID]],Table18[],2,FALSE)</f>
        <v>2-methoxyresorcinol sulfate</v>
      </c>
      <c r="C3985" t="s">
        <v>1122</v>
      </c>
      <c r="D3985">
        <v>599</v>
      </c>
      <c r="E3985">
        <v>0.31179860067930765</v>
      </c>
      <c r="F3985">
        <v>0.28720255767024344</v>
      </c>
      <c r="G3985">
        <v>0.27807571431100958</v>
      </c>
      <c r="H3985" t="b">
        <v>0</v>
      </c>
      <c r="I3985" t="b">
        <v>0</v>
      </c>
      <c r="J3985" t="b">
        <v>0</v>
      </c>
    </row>
    <row r="3986" spans="1:10" hidden="1" x14ac:dyDescent="0.2">
      <c r="A3986" t="s">
        <v>604</v>
      </c>
      <c r="B3986" t="str">
        <f>VLOOKUP(Table16[[#This Row],[Metabolite ID]],Table18[],2,FALSE)</f>
        <v>2-methoxyresorcinol sulfate</v>
      </c>
      <c r="C3986" t="s">
        <v>1123</v>
      </c>
      <c r="D3986">
        <v>599</v>
      </c>
      <c r="E3986">
        <v>-2.8808789749109706E-2</v>
      </c>
      <c r="F3986">
        <v>0.18177176763824479</v>
      </c>
      <c r="G3986">
        <v>0.87412523946344489</v>
      </c>
      <c r="H3986" t="b">
        <v>0</v>
      </c>
      <c r="I3986" t="b">
        <v>0</v>
      </c>
      <c r="J3986" t="b">
        <v>0</v>
      </c>
    </row>
    <row r="3987" spans="1:10" x14ac:dyDescent="0.2">
      <c r="A3987" t="s">
        <v>617</v>
      </c>
      <c r="B3987" t="str">
        <f>VLOOKUP(Table16[[#This Row],[Metabolite ID]],Table18[],2,FALSE)</f>
        <v>X - 23291</v>
      </c>
      <c r="C3987" t="s">
        <v>1116</v>
      </c>
      <c r="D3987">
        <v>598</v>
      </c>
      <c r="E3987">
        <v>8.4336056964692971E-2</v>
      </c>
      <c r="F3987">
        <v>6.7001310442193526E-2</v>
      </c>
      <c r="G3987" s="6">
        <v>0.20813058163960635</v>
      </c>
      <c r="H3987" t="b">
        <v>0</v>
      </c>
      <c r="I3987" t="b">
        <v>0</v>
      </c>
      <c r="J3987" t="b">
        <v>0</v>
      </c>
    </row>
    <row r="3988" spans="1:10" hidden="1" x14ac:dyDescent="0.2">
      <c r="A3988" t="s">
        <v>617</v>
      </c>
      <c r="B3988" t="str">
        <f>VLOOKUP(Table16[[#This Row],[Metabolite ID]],Table18[],2,FALSE)</f>
        <v>X - 23291</v>
      </c>
      <c r="C3988" t="s">
        <v>1117</v>
      </c>
      <c r="D3988">
        <v>598</v>
      </c>
      <c r="E3988">
        <v>8.4336056964692971E-2</v>
      </c>
      <c r="F3988">
        <v>6.7001310442193526E-2</v>
      </c>
      <c r="G3988">
        <v>0.20813058163960635</v>
      </c>
      <c r="H3988" t="b">
        <v>0</v>
      </c>
      <c r="I3988" t="b">
        <v>0</v>
      </c>
      <c r="J3988" t="b">
        <v>0</v>
      </c>
    </row>
    <row r="3989" spans="1:10" hidden="1" x14ac:dyDescent="0.2">
      <c r="A3989" t="s">
        <v>617</v>
      </c>
      <c r="B3989" t="str">
        <f>VLOOKUP(Table16[[#This Row],[Metabolite ID]],Table18[],2,FALSE)</f>
        <v>X - 23291</v>
      </c>
      <c r="C3989" t="s">
        <v>1118</v>
      </c>
      <c r="D3989">
        <v>598</v>
      </c>
      <c r="E3989">
        <v>8.6352888409979262E-2</v>
      </c>
      <c r="F3989">
        <v>6.7620782416748321E-2</v>
      </c>
      <c r="G3989">
        <v>0.20159624704957962</v>
      </c>
      <c r="H3989" t="b">
        <v>0</v>
      </c>
      <c r="I3989" t="b">
        <v>0</v>
      </c>
      <c r="J3989" t="b">
        <v>0</v>
      </c>
    </row>
    <row r="3990" spans="1:10" hidden="1" x14ac:dyDescent="0.2">
      <c r="A3990" t="s">
        <v>617</v>
      </c>
      <c r="B3990" t="str">
        <f>VLOOKUP(Table16[[#This Row],[Metabolite ID]],Table18[],2,FALSE)</f>
        <v>X - 23291</v>
      </c>
      <c r="C3990" t="s">
        <v>1119</v>
      </c>
      <c r="D3990">
        <v>598</v>
      </c>
      <c r="E3990">
        <v>5.0673857689040092E-2</v>
      </c>
      <c r="F3990">
        <v>0.10231227188056979</v>
      </c>
      <c r="G3990">
        <v>0.62039810150204455</v>
      </c>
      <c r="H3990" t="b">
        <v>0</v>
      </c>
      <c r="I3990" t="b">
        <v>0</v>
      </c>
      <c r="J3990" t="b">
        <v>0</v>
      </c>
    </row>
    <row r="3991" spans="1:10" hidden="1" x14ac:dyDescent="0.2">
      <c r="A3991" t="s">
        <v>617</v>
      </c>
      <c r="B3991" t="str">
        <f>VLOOKUP(Table16[[#This Row],[Metabolite ID]],Table18[],2,FALSE)</f>
        <v>X - 23291</v>
      </c>
      <c r="C3991" t="s">
        <v>1120</v>
      </c>
      <c r="D3991">
        <v>598</v>
      </c>
      <c r="E3991">
        <v>4.1700232016440492E-2</v>
      </c>
      <c r="F3991">
        <v>0.11025766822595552</v>
      </c>
      <c r="G3991">
        <v>0.70527675779499277</v>
      </c>
      <c r="H3991" t="b">
        <v>0</v>
      </c>
      <c r="I3991" t="b">
        <v>0</v>
      </c>
      <c r="J3991" t="b">
        <v>0</v>
      </c>
    </row>
    <row r="3992" spans="1:10" hidden="1" x14ac:dyDescent="0.2">
      <c r="A3992" t="s">
        <v>617</v>
      </c>
      <c r="B3992" t="str">
        <f>VLOOKUP(Table16[[#This Row],[Metabolite ID]],Table18[],2,FALSE)</f>
        <v>X - 23291</v>
      </c>
      <c r="C3992" t="s">
        <v>1121</v>
      </c>
      <c r="D3992">
        <v>598</v>
      </c>
      <c r="E3992">
        <v>-0.1599138151288253</v>
      </c>
      <c r="F3992">
        <v>0.39003197465099326</v>
      </c>
      <c r="G3992">
        <v>0.6819517043727733</v>
      </c>
      <c r="H3992" t="b">
        <v>0</v>
      </c>
      <c r="I3992" t="b">
        <v>0</v>
      </c>
      <c r="J3992" t="b">
        <v>0</v>
      </c>
    </row>
    <row r="3993" spans="1:10" hidden="1" x14ac:dyDescent="0.2">
      <c r="A3993" t="s">
        <v>617</v>
      </c>
      <c r="B3993" t="str">
        <f>VLOOKUP(Table16[[#This Row],[Metabolite ID]],Table18[],2,FALSE)</f>
        <v>X - 23291</v>
      </c>
      <c r="C3993" t="s">
        <v>1122</v>
      </c>
      <c r="D3993">
        <v>598</v>
      </c>
      <c r="E3993">
        <v>-3.1629123186619701E-2</v>
      </c>
      <c r="F3993">
        <v>0.25747830469058336</v>
      </c>
      <c r="G3993">
        <v>0.90227363875756228</v>
      </c>
      <c r="H3993" t="b">
        <v>0</v>
      </c>
      <c r="I3993" t="b">
        <v>0</v>
      </c>
      <c r="J3993" t="b">
        <v>0</v>
      </c>
    </row>
    <row r="3994" spans="1:10" hidden="1" x14ac:dyDescent="0.2">
      <c r="A3994" t="s">
        <v>617</v>
      </c>
      <c r="B3994" t="str">
        <f>VLOOKUP(Table16[[#This Row],[Metabolite ID]],Table18[],2,FALSE)</f>
        <v>X - 23291</v>
      </c>
      <c r="C3994" t="s">
        <v>1123</v>
      </c>
      <c r="D3994">
        <v>598</v>
      </c>
      <c r="E3994">
        <v>-0.11454226126462309</v>
      </c>
      <c r="F3994">
        <v>0.18803652875955806</v>
      </c>
      <c r="G3994">
        <v>0.54265780960023535</v>
      </c>
      <c r="H3994" t="b">
        <v>0</v>
      </c>
      <c r="I3994" t="b">
        <v>0</v>
      </c>
      <c r="J3994" t="b">
        <v>0</v>
      </c>
    </row>
    <row r="3995" spans="1:10" x14ac:dyDescent="0.2">
      <c r="A3995" t="s">
        <v>408</v>
      </c>
      <c r="B3995" t="str">
        <f>VLOOKUP(Table16[[#This Row],[Metabolite ID]],Table18[],2,FALSE)</f>
        <v>linoleoylcarnitine*</v>
      </c>
      <c r="C3995" t="s">
        <v>1116</v>
      </c>
      <c r="D3995">
        <v>599</v>
      </c>
      <c r="E3995">
        <v>-6.2671309806979644E-2</v>
      </c>
      <c r="F3995">
        <v>4.9817682151969855E-2</v>
      </c>
      <c r="G3995" s="6">
        <v>0.20838692392689256</v>
      </c>
      <c r="H3995" t="b">
        <v>0</v>
      </c>
      <c r="I3995" t="b">
        <v>0</v>
      </c>
      <c r="J3995" t="b">
        <v>0</v>
      </c>
    </row>
    <row r="3996" spans="1:10" hidden="1" x14ac:dyDescent="0.2">
      <c r="A3996" t="s">
        <v>408</v>
      </c>
      <c r="B3996" t="str">
        <f>VLOOKUP(Table16[[#This Row],[Metabolite ID]],Table18[],2,FALSE)</f>
        <v>linoleoylcarnitine*</v>
      </c>
      <c r="C3996" t="s">
        <v>1117</v>
      </c>
      <c r="D3996">
        <v>599</v>
      </c>
      <c r="E3996">
        <v>-6.2671309806979644E-2</v>
      </c>
      <c r="F3996">
        <v>4.7738106437202353E-2</v>
      </c>
      <c r="G3996">
        <v>0.18924524060095524</v>
      </c>
      <c r="H3996" t="b">
        <v>0</v>
      </c>
      <c r="I3996" t="b">
        <v>0</v>
      </c>
      <c r="J3996" t="b">
        <v>0</v>
      </c>
    </row>
    <row r="3997" spans="1:10" hidden="1" x14ac:dyDescent="0.2">
      <c r="A3997" t="s">
        <v>408</v>
      </c>
      <c r="B3997" t="str">
        <f>VLOOKUP(Table16[[#This Row],[Metabolite ID]],Table18[],2,FALSE)</f>
        <v>linoleoylcarnitine*</v>
      </c>
      <c r="C3997" t="s">
        <v>1118</v>
      </c>
      <c r="D3997">
        <v>599</v>
      </c>
      <c r="E3997">
        <v>-6.2438785885595524E-2</v>
      </c>
      <c r="F3997">
        <v>4.8224742090097014E-2</v>
      </c>
      <c r="G3997">
        <v>0.19540790894149523</v>
      </c>
      <c r="H3997" t="b">
        <v>0</v>
      </c>
      <c r="I3997" t="b">
        <v>0</v>
      </c>
      <c r="J3997" t="b">
        <v>0</v>
      </c>
    </row>
    <row r="3998" spans="1:10" hidden="1" x14ac:dyDescent="0.2">
      <c r="A3998" t="s">
        <v>408</v>
      </c>
      <c r="B3998" t="str">
        <f>VLOOKUP(Table16[[#This Row],[Metabolite ID]],Table18[],2,FALSE)</f>
        <v>linoleoylcarnitine*</v>
      </c>
      <c r="C3998" t="s">
        <v>1119</v>
      </c>
      <c r="D3998">
        <v>599</v>
      </c>
      <c r="E3998">
        <v>-1.0120751879699248E-2</v>
      </c>
      <c r="F3998">
        <v>7.1950416320575944E-2</v>
      </c>
      <c r="G3998">
        <v>0.88813628078331863</v>
      </c>
      <c r="H3998" t="b">
        <v>0</v>
      </c>
      <c r="I3998" t="b">
        <v>0</v>
      </c>
      <c r="J3998" t="b">
        <v>0</v>
      </c>
    </row>
    <row r="3999" spans="1:10" hidden="1" x14ac:dyDescent="0.2">
      <c r="A3999" t="s">
        <v>408</v>
      </c>
      <c r="B3999" t="str">
        <f>VLOOKUP(Table16[[#This Row],[Metabolite ID]],Table18[],2,FALSE)</f>
        <v>linoleoylcarnitine*</v>
      </c>
      <c r="C3999" t="s">
        <v>1120</v>
      </c>
      <c r="D3999">
        <v>599</v>
      </c>
      <c r="E3999">
        <v>7.9811237194337331E-2</v>
      </c>
      <c r="F3999">
        <v>7.759961739125934E-2</v>
      </c>
      <c r="G3999">
        <v>0.30371450478634948</v>
      </c>
      <c r="H3999" t="b">
        <v>0</v>
      </c>
      <c r="I3999" t="b">
        <v>0</v>
      </c>
      <c r="J3999" t="b">
        <v>0</v>
      </c>
    </row>
    <row r="4000" spans="1:10" hidden="1" x14ac:dyDescent="0.2">
      <c r="A4000" t="s">
        <v>408</v>
      </c>
      <c r="B4000" t="str">
        <f>VLOOKUP(Table16[[#This Row],[Metabolite ID]],Table18[],2,FALSE)</f>
        <v>linoleoylcarnitine*</v>
      </c>
      <c r="C4000" t="s">
        <v>1121</v>
      </c>
      <c r="D4000">
        <v>599</v>
      </c>
      <c r="E4000">
        <v>0.48280990604593743</v>
      </c>
      <c r="F4000">
        <v>0.26395113505247303</v>
      </c>
      <c r="G4000">
        <v>6.787285804437776E-2</v>
      </c>
      <c r="H4000" t="b">
        <v>0</v>
      </c>
      <c r="I4000" t="b">
        <v>0</v>
      </c>
      <c r="J4000" t="b">
        <v>0</v>
      </c>
    </row>
    <row r="4001" spans="1:10" hidden="1" x14ac:dyDescent="0.2">
      <c r="A4001" t="s">
        <v>408</v>
      </c>
      <c r="B4001" t="str">
        <f>VLOOKUP(Table16[[#This Row],[Metabolite ID]],Table18[],2,FALSE)</f>
        <v>linoleoylcarnitine*</v>
      </c>
      <c r="C4001" t="s">
        <v>1122</v>
      </c>
      <c r="D4001">
        <v>599</v>
      </c>
      <c r="E4001">
        <v>0.29094925616423239</v>
      </c>
      <c r="F4001">
        <v>0.18880765676919858</v>
      </c>
      <c r="G4001">
        <v>0.12385006544736508</v>
      </c>
      <c r="H4001" t="b">
        <v>0</v>
      </c>
      <c r="I4001" t="b">
        <v>0</v>
      </c>
      <c r="J4001" t="b">
        <v>0</v>
      </c>
    </row>
    <row r="4002" spans="1:10" hidden="1" x14ac:dyDescent="0.2">
      <c r="A4002" t="s">
        <v>408</v>
      </c>
      <c r="B4002" t="str">
        <f>VLOOKUP(Table16[[#This Row],[Metabolite ID]],Table18[],2,FALSE)</f>
        <v>linoleoylcarnitine*</v>
      </c>
      <c r="C4002" t="s">
        <v>1123</v>
      </c>
      <c r="D4002">
        <v>599</v>
      </c>
      <c r="E4002">
        <v>8.5409752063750496E-2</v>
      </c>
      <c r="F4002">
        <v>0.13796195610858267</v>
      </c>
      <c r="G4002">
        <v>0.53609855679532836</v>
      </c>
      <c r="H4002" t="b">
        <v>0</v>
      </c>
      <c r="I4002" t="b">
        <v>0</v>
      </c>
      <c r="J4002" t="b">
        <v>0</v>
      </c>
    </row>
    <row r="4003" spans="1:10" x14ac:dyDescent="0.2">
      <c r="A4003" t="s">
        <v>544</v>
      </c>
      <c r="B4003" t="str">
        <f>VLOOKUP(Table16[[#This Row],[Metabolite ID]],Table18[],2,FALSE)</f>
        <v>X - 14095</v>
      </c>
      <c r="C4003" t="s">
        <v>1116</v>
      </c>
      <c r="D4003">
        <v>599</v>
      </c>
      <c r="E4003">
        <v>6.6235911287442786E-2</v>
      </c>
      <c r="F4003">
        <v>5.2834678616154103E-2</v>
      </c>
      <c r="G4003" s="6">
        <v>0.20997120061476796</v>
      </c>
      <c r="H4003" t="b">
        <v>0</v>
      </c>
      <c r="I4003" t="b">
        <v>0</v>
      </c>
      <c r="J4003" t="b">
        <v>0</v>
      </c>
    </row>
    <row r="4004" spans="1:10" hidden="1" x14ac:dyDescent="0.2">
      <c r="A4004" t="s">
        <v>544</v>
      </c>
      <c r="B4004" t="str">
        <f>VLOOKUP(Table16[[#This Row],[Metabolite ID]],Table18[],2,FALSE)</f>
        <v>X - 14095</v>
      </c>
      <c r="C4004" t="s">
        <v>1117</v>
      </c>
      <c r="D4004">
        <v>599</v>
      </c>
      <c r="E4004">
        <v>6.6235911287442786E-2</v>
      </c>
      <c r="F4004">
        <v>5.2834678616154103E-2</v>
      </c>
      <c r="G4004">
        <v>0.20997120061476796</v>
      </c>
      <c r="H4004" t="b">
        <v>0</v>
      </c>
      <c r="I4004" t="b">
        <v>0</v>
      </c>
      <c r="J4004" t="b">
        <v>0</v>
      </c>
    </row>
    <row r="4005" spans="1:10" hidden="1" x14ac:dyDescent="0.2">
      <c r="A4005" t="s">
        <v>544</v>
      </c>
      <c r="B4005" t="str">
        <f>VLOOKUP(Table16[[#This Row],[Metabolite ID]],Table18[],2,FALSE)</f>
        <v>X - 14095</v>
      </c>
      <c r="C4005" t="s">
        <v>1118</v>
      </c>
      <c r="D4005">
        <v>599</v>
      </c>
      <c r="E4005">
        <v>6.800136333220437E-2</v>
      </c>
      <c r="F4005">
        <v>5.3326837642050942E-2</v>
      </c>
      <c r="G4005">
        <v>0.20224522995421651</v>
      </c>
      <c r="H4005" t="b">
        <v>0</v>
      </c>
      <c r="I4005" t="b">
        <v>0</v>
      </c>
      <c r="J4005" t="b">
        <v>0</v>
      </c>
    </row>
    <row r="4006" spans="1:10" hidden="1" x14ac:dyDescent="0.2">
      <c r="A4006" t="s">
        <v>544</v>
      </c>
      <c r="B4006" t="str">
        <f>VLOOKUP(Table16[[#This Row],[Metabolite ID]],Table18[],2,FALSE)</f>
        <v>X - 14095</v>
      </c>
      <c r="C4006" t="s">
        <v>1119</v>
      </c>
      <c r="D4006">
        <v>599</v>
      </c>
      <c r="E4006">
        <v>7.8475425531914889E-2</v>
      </c>
      <c r="F4006">
        <v>7.9046911197189512E-2</v>
      </c>
      <c r="G4006">
        <v>0.320821908012072</v>
      </c>
      <c r="H4006" t="b">
        <v>0</v>
      </c>
      <c r="I4006" t="b">
        <v>0</v>
      </c>
      <c r="J4006" t="b">
        <v>0</v>
      </c>
    </row>
    <row r="4007" spans="1:10" hidden="1" x14ac:dyDescent="0.2">
      <c r="A4007" t="s">
        <v>544</v>
      </c>
      <c r="B4007" t="str">
        <f>VLOOKUP(Table16[[#This Row],[Metabolite ID]],Table18[],2,FALSE)</f>
        <v>X - 14095</v>
      </c>
      <c r="C4007" t="s">
        <v>1120</v>
      </c>
      <c r="D4007">
        <v>599</v>
      </c>
      <c r="E4007">
        <v>1.5608677036957206E-2</v>
      </c>
      <c r="F4007">
        <v>8.7227201920481001E-2</v>
      </c>
      <c r="G4007">
        <v>0.85798263998926494</v>
      </c>
      <c r="H4007" t="b">
        <v>0</v>
      </c>
      <c r="I4007" t="b">
        <v>0</v>
      </c>
      <c r="J4007" t="b">
        <v>0</v>
      </c>
    </row>
    <row r="4008" spans="1:10" hidden="1" x14ac:dyDescent="0.2">
      <c r="A4008" t="s">
        <v>544</v>
      </c>
      <c r="B4008" t="str">
        <f>VLOOKUP(Table16[[#This Row],[Metabolite ID]],Table18[],2,FALSE)</f>
        <v>X - 14095</v>
      </c>
      <c r="C4008" t="s">
        <v>1121</v>
      </c>
      <c r="D4008">
        <v>599</v>
      </c>
      <c r="E4008">
        <v>3.1354078329713708E-2</v>
      </c>
      <c r="F4008">
        <v>0.289434401543952</v>
      </c>
      <c r="G4008">
        <v>0.91377122339953842</v>
      </c>
      <c r="H4008" t="b">
        <v>0</v>
      </c>
      <c r="I4008" t="b">
        <v>0</v>
      </c>
      <c r="J4008" t="b">
        <v>0</v>
      </c>
    </row>
    <row r="4009" spans="1:10" hidden="1" x14ac:dyDescent="0.2">
      <c r="A4009" t="s">
        <v>544</v>
      </c>
      <c r="B4009" t="str">
        <f>VLOOKUP(Table16[[#This Row],[Metabolite ID]],Table18[],2,FALSE)</f>
        <v>X - 14095</v>
      </c>
      <c r="C4009" t="s">
        <v>1122</v>
      </c>
      <c r="D4009">
        <v>599</v>
      </c>
      <c r="E4009">
        <v>-8.88674066050541E-2</v>
      </c>
      <c r="F4009">
        <v>0.20004070311017538</v>
      </c>
      <c r="G4009">
        <v>0.65702500606202341</v>
      </c>
      <c r="H4009" t="b">
        <v>0</v>
      </c>
      <c r="I4009" t="b">
        <v>0</v>
      </c>
      <c r="J4009" t="b">
        <v>0</v>
      </c>
    </row>
    <row r="4010" spans="1:10" hidden="1" x14ac:dyDescent="0.2">
      <c r="A4010" t="s">
        <v>544</v>
      </c>
      <c r="B4010" t="str">
        <f>VLOOKUP(Table16[[#This Row],[Metabolite ID]],Table18[],2,FALSE)</f>
        <v>X - 14095</v>
      </c>
      <c r="C4010" t="s">
        <v>1123</v>
      </c>
      <c r="D4010">
        <v>599</v>
      </c>
      <c r="E4010">
        <v>4.6422108989418218E-2</v>
      </c>
      <c r="F4010">
        <v>0.14672699245408305</v>
      </c>
      <c r="G4010">
        <v>0.751821463040105</v>
      </c>
      <c r="H4010" t="b">
        <v>0</v>
      </c>
      <c r="I4010" t="b">
        <v>0</v>
      </c>
      <c r="J4010" t="b">
        <v>0</v>
      </c>
    </row>
    <row r="4011" spans="1:10" x14ac:dyDescent="0.2">
      <c r="A4011" t="s">
        <v>718</v>
      </c>
      <c r="B4011" t="str">
        <f>VLOOKUP(Table16[[#This Row],[Metabolite ID]],Table18[],2,FALSE)</f>
        <v>1-linoleoyl-2-arachidonoyl-GPC (18:2/20:4n6)*</v>
      </c>
      <c r="C4011" t="s">
        <v>1116</v>
      </c>
      <c r="D4011">
        <v>599</v>
      </c>
      <c r="E4011">
        <v>-6.0262214785561284E-2</v>
      </c>
      <c r="F4011">
        <v>4.8284992256770014E-2</v>
      </c>
      <c r="G4011" s="6">
        <v>0.2120117597547401</v>
      </c>
      <c r="H4011" t="b">
        <v>0</v>
      </c>
      <c r="I4011" t="b">
        <v>0</v>
      </c>
      <c r="J4011" t="b">
        <v>0</v>
      </c>
    </row>
    <row r="4012" spans="1:10" hidden="1" x14ac:dyDescent="0.2">
      <c r="A4012" t="s">
        <v>718</v>
      </c>
      <c r="B4012" t="str">
        <f>VLOOKUP(Table16[[#This Row],[Metabolite ID]],Table18[],2,FALSE)</f>
        <v>1-linoleoyl-2-arachidonoyl-GPC (18:2/20:4n6)*</v>
      </c>
      <c r="C4012" t="s">
        <v>1117</v>
      </c>
      <c r="D4012">
        <v>599</v>
      </c>
      <c r="E4012">
        <v>-6.0262214785561284E-2</v>
      </c>
      <c r="F4012">
        <v>4.8284992256770014E-2</v>
      </c>
      <c r="G4012">
        <v>0.2120117597547401</v>
      </c>
      <c r="H4012" t="b">
        <v>0</v>
      </c>
      <c r="I4012" t="b">
        <v>0</v>
      </c>
      <c r="J4012" t="b">
        <v>0</v>
      </c>
    </row>
    <row r="4013" spans="1:10" hidden="1" x14ac:dyDescent="0.2">
      <c r="A4013" t="s">
        <v>718</v>
      </c>
      <c r="B4013" t="str">
        <f>VLOOKUP(Table16[[#This Row],[Metabolite ID]],Table18[],2,FALSE)</f>
        <v>1-linoleoyl-2-arachidonoyl-GPC (18:2/20:4n6)*</v>
      </c>
      <c r="C4013" t="s">
        <v>1118</v>
      </c>
      <c r="D4013">
        <v>599</v>
      </c>
      <c r="E4013">
        <v>-5.9184148208988013E-2</v>
      </c>
      <c r="F4013">
        <v>4.8739789683517838E-2</v>
      </c>
      <c r="G4013">
        <v>0.22463771569181556</v>
      </c>
      <c r="H4013" t="b">
        <v>0</v>
      </c>
      <c r="I4013" t="b">
        <v>0</v>
      </c>
      <c r="J4013" t="b">
        <v>0</v>
      </c>
    </row>
    <row r="4014" spans="1:10" hidden="1" x14ac:dyDescent="0.2">
      <c r="A4014" t="s">
        <v>718</v>
      </c>
      <c r="B4014" t="str">
        <f>VLOOKUP(Table16[[#This Row],[Metabolite ID]],Table18[],2,FALSE)</f>
        <v>1-linoleoyl-2-arachidonoyl-GPC (18:2/20:4n6)*</v>
      </c>
      <c r="C4014" t="s">
        <v>1119</v>
      </c>
      <c r="D4014">
        <v>599</v>
      </c>
      <c r="E4014">
        <v>2.171423076923077E-2</v>
      </c>
      <c r="F4014">
        <v>7.2435279108075123E-2</v>
      </c>
      <c r="G4014">
        <v>0.76434936541102561</v>
      </c>
      <c r="H4014" t="b">
        <v>0</v>
      </c>
      <c r="I4014" t="b">
        <v>0</v>
      </c>
      <c r="J4014" t="b">
        <v>0</v>
      </c>
    </row>
    <row r="4015" spans="1:10" hidden="1" x14ac:dyDescent="0.2">
      <c r="A4015" t="s">
        <v>718</v>
      </c>
      <c r="B4015" t="str">
        <f>VLOOKUP(Table16[[#This Row],[Metabolite ID]],Table18[],2,FALSE)</f>
        <v>1-linoleoyl-2-arachidonoyl-GPC (18:2/20:4n6)*</v>
      </c>
      <c r="C4015" t="s">
        <v>1120</v>
      </c>
      <c r="D4015">
        <v>599</v>
      </c>
      <c r="E4015">
        <v>-1.697073660404947E-2</v>
      </c>
      <c r="F4015">
        <v>7.8210136450380385E-2</v>
      </c>
      <c r="G4015">
        <v>0.82821694429567261</v>
      </c>
      <c r="H4015" t="b">
        <v>0</v>
      </c>
      <c r="I4015" t="b">
        <v>0</v>
      </c>
      <c r="J4015" t="b">
        <v>0</v>
      </c>
    </row>
    <row r="4016" spans="1:10" hidden="1" x14ac:dyDescent="0.2">
      <c r="A4016" t="s">
        <v>718</v>
      </c>
      <c r="B4016" t="str">
        <f>VLOOKUP(Table16[[#This Row],[Metabolite ID]],Table18[],2,FALSE)</f>
        <v>1-linoleoyl-2-arachidonoyl-GPC (18:2/20:4n6)*</v>
      </c>
      <c r="C4016" t="s">
        <v>1121</v>
      </c>
      <c r="D4016">
        <v>599</v>
      </c>
      <c r="E4016">
        <v>9.2922528463756926E-2</v>
      </c>
      <c r="F4016">
        <v>0.31585749484725528</v>
      </c>
      <c r="G4016">
        <v>0.76871381092413882</v>
      </c>
      <c r="H4016" t="b">
        <v>0</v>
      </c>
      <c r="I4016" t="b">
        <v>0</v>
      </c>
      <c r="J4016" t="b">
        <v>0</v>
      </c>
    </row>
    <row r="4017" spans="1:10" hidden="1" x14ac:dyDescent="0.2">
      <c r="A4017" t="s">
        <v>718</v>
      </c>
      <c r="B4017" t="str">
        <f>VLOOKUP(Table16[[#This Row],[Metabolite ID]],Table18[],2,FALSE)</f>
        <v>1-linoleoyl-2-arachidonoyl-GPC (18:2/20:4n6)*</v>
      </c>
      <c r="C4017" t="s">
        <v>1122</v>
      </c>
      <c r="D4017">
        <v>599</v>
      </c>
      <c r="E4017">
        <v>6.986210482817512E-2</v>
      </c>
      <c r="F4017">
        <v>0.30615187357171914</v>
      </c>
      <c r="G4017">
        <v>0.81957321782749271</v>
      </c>
      <c r="H4017" t="b">
        <v>0</v>
      </c>
      <c r="I4017" t="b">
        <v>0</v>
      </c>
      <c r="J4017" t="b">
        <v>0</v>
      </c>
    </row>
    <row r="4018" spans="1:10" hidden="1" x14ac:dyDescent="0.2">
      <c r="A4018" t="s">
        <v>718</v>
      </c>
      <c r="B4018" t="str">
        <f>VLOOKUP(Table16[[#This Row],[Metabolite ID]],Table18[],2,FALSE)</f>
        <v>1-linoleoyl-2-arachidonoyl-GPC (18:2/20:4n6)*</v>
      </c>
      <c r="C4018" t="s">
        <v>1123</v>
      </c>
      <c r="D4018">
        <v>599</v>
      </c>
      <c r="E4018">
        <v>-9.5184833092248053E-2</v>
      </c>
      <c r="F4018">
        <v>0.13371236739448841</v>
      </c>
      <c r="G4018">
        <v>0.47682794181748522</v>
      </c>
      <c r="H4018" t="b">
        <v>0</v>
      </c>
      <c r="I4018" t="b">
        <v>0</v>
      </c>
      <c r="J4018" t="b">
        <v>0</v>
      </c>
    </row>
    <row r="4019" spans="1:10" x14ac:dyDescent="0.2">
      <c r="A4019" t="s">
        <v>248</v>
      </c>
      <c r="B4019" t="str">
        <f>VLOOKUP(Table16[[#This Row],[Metabolite ID]],Table18[],2,FALSE)</f>
        <v>bradykinin, des-arg(9)</v>
      </c>
      <c r="C4019" t="s">
        <v>1116</v>
      </c>
      <c r="D4019">
        <v>597</v>
      </c>
      <c r="E4019">
        <v>0.13246254256501633</v>
      </c>
      <c r="F4019">
        <v>0.10706460618891858</v>
      </c>
      <c r="G4019" s="6">
        <v>0.21600517405426339</v>
      </c>
      <c r="H4019" t="b">
        <v>0</v>
      </c>
      <c r="I4019" t="b">
        <v>0</v>
      </c>
      <c r="J4019" t="b">
        <v>0</v>
      </c>
    </row>
    <row r="4020" spans="1:10" hidden="1" x14ac:dyDescent="0.2">
      <c r="A4020" t="s">
        <v>248</v>
      </c>
      <c r="B4020" t="str">
        <f>VLOOKUP(Table16[[#This Row],[Metabolite ID]],Table18[],2,FALSE)</f>
        <v>bradykinin, des-arg(9)</v>
      </c>
      <c r="C4020" t="s">
        <v>1117</v>
      </c>
      <c r="D4020">
        <v>597</v>
      </c>
      <c r="E4020">
        <v>0.13246254256501633</v>
      </c>
      <c r="F4020">
        <v>0.10706460618891858</v>
      </c>
      <c r="G4020">
        <v>0.21600517405426339</v>
      </c>
      <c r="H4020" t="b">
        <v>0</v>
      </c>
      <c r="I4020" t="b">
        <v>0</v>
      </c>
      <c r="J4020" t="b">
        <v>0</v>
      </c>
    </row>
    <row r="4021" spans="1:10" hidden="1" x14ac:dyDescent="0.2">
      <c r="A4021" t="s">
        <v>248</v>
      </c>
      <c r="B4021" t="str">
        <f>VLOOKUP(Table16[[#This Row],[Metabolite ID]],Table18[],2,FALSE)</f>
        <v>bradykinin, des-arg(9)</v>
      </c>
      <c r="C4021" t="s">
        <v>1118</v>
      </c>
      <c r="D4021">
        <v>597</v>
      </c>
      <c r="E4021">
        <v>0.13505727858824507</v>
      </c>
      <c r="F4021">
        <v>0.10799389904042249</v>
      </c>
      <c r="G4021">
        <v>0.2110800840560563</v>
      </c>
      <c r="H4021" t="b">
        <v>0</v>
      </c>
      <c r="I4021" t="b">
        <v>0</v>
      </c>
      <c r="J4021" t="b">
        <v>0</v>
      </c>
    </row>
    <row r="4022" spans="1:10" hidden="1" x14ac:dyDescent="0.2">
      <c r="A4022" t="s">
        <v>248</v>
      </c>
      <c r="B4022" t="str">
        <f>VLOOKUP(Table16[[#This Row],[Metabolite ID]],Table18[],2,FALSE)</f>
        <v>bradykinin, des-arg(9)</v>
      </c>
      <c r="C4022" t="s">
        <v>1119</v>
      </c>
      <c r="D4022">
        <v>597</v>
      </c>
      <c r="E4022">
        <v>-6.8677539682539691E-4</v>
      </c>
      <c r="F4022">
        <v>0.15976746268748945</v>
      </c>
      <c r="G4022">
        <v>0.99657022907477699</v>
      </c>
      <c r="H4022" t="b">
        <v>0</v>
      </c>
      <c r="I4022" t="b">
        <v>0</v>
      </c>
      <c r="J4022" t="b">
        <v>0</v>
      </c>
    </row>
    <row r="4023" spans="1:10" hidden="1" x14ac:dyDescent="0.2">
      <c r="A4023" t="s">
        <v>248</v>
      </c>
      <c r="B4023" t="str">
        <f>VLOOKUP(Table16[[#This Row],[Metabolite ID]],Table18[],2,FALSE)</f>
        <v>bradykinin, des-arg(9)</v>
      </c>
      <c r="C4023" t="s">
        <v>1120</v>
      </c>
      <c r="D4023">
        <v>597</v>
      </c>
      <c r="E4023">
        <v>-3.5867941523152126E-2</v>
      </c>
      <c r="F4023">
        <v>0.17247987742778173</v>
      </c>
      <c r="G4023">
        <v>0.83526460822203186</v>
      </c>
      <c r="H4023" t="b">
        <v>0</v>
      </c>
      <c r="I4023" t="b">
        <v>0</v>
      </c>
      <c r="J4023" t="b">
        <v>0</v>
      </c>
    </row>
    <row r="4024" spans="1:10" hidden="1" x14ac:dyDescent="0.2">
      <c r="A4024" t="s">
        <v>248</v>
      </c>
      <c r="B4024" t="str">
        <f>VLOOKUP(Table16[[#This Row],[Metabolite ID]],Table18[],2,FALSE)</f>
        <v>bradykinin, des-arg(9)</v>
      </c>
      <c r="C4024" t="s">
        <v>1121</v>
      </c>
      <c r="D4024">
        <v>597</v>
      </c>
      <c r="E4024">
        <v>-0.41067678415127595</v>
      </c>
      <c r="F4024">
        <v>0.58194924089440481</v>
      </c>
      <c r="G4024">
        <v>0.48065557516128032</v>
      </c>
      <c r="H4024" t="b">
        <v>0</v>
      </c>
      <c r="I4024" t="b">
        <v>0</v>
      </c>
      <c r="J4024" t="b">
        <v>0</v>
      </c>
    </row>
    <row r="4025" spans="1:10" hidden="1" x14ac:dyDescent="0.2">
      <c r="A4025" t="s">
        <v>248</v>
      </c>
      <c r="B4025" t="str">
        <f>VLOOKUP(Table16[[#This Row],[Metabolite ID]],Table18[],2,FALSE)</f>
        <v>bradykinin, des-arg(9)</v>
      </c>
      <c r="C4025" t="s">
        <v>1122</v>
      </c>
      <c r="D4025">
        <v>597</v>
      </c>
      <c r="E4025">
        <v>-0.20777161388710752</v>
      </c>
      <c r="F4025">
        <v>0.39226376489685305</v>
      </c>
      <c r="G4025">
        <v>0.59653575747734711</v>
      </c>
      <c r="H4025" t="b">
        <v>0</v>
      </c>
      <c r="I4025" t="b">
        <v>0</v>
      </c>
      <c r="J4025" t="b">
        <v>0</v>
      </c>
    </row>
    <row r="4026" spans="1:10" hidden="1" x14ac:dyDescent="0.2">
      <c r="A4026" t="s">
        <v>248</v>
      </c>
      <c r="B4026" t="str">
        <f>VLOOKUP(Table16[[#This Row],[Metabolite ID]],Table18[],2,FALSE)</f>
        <v>bradykinin, des-arg(9)</v>
      </c>
      <c r="C4026" t="s">
        <v>1123</v>
      </c>
      <c r="D4026">
        <v>597</v>
      </c>
      <c r="E4026">
        <v>0.12261402458894237</v>
      </c>
      <c r="F4026">
        <v>0.29516107613625275</v>
      </c>
      <c r="G4026">
        <v>0.67798866894197585</v>
      </c>
      <c r="H4026" t="b">
        <v>0</v>
      </c>
      <c r="I4026" t="b">
        <v>0</v>
      </c>
      <c r="J4026" t="b">
        <v>0</v>
      </c>
    </row>
    <row r="4027" spans="1:10" x14ac:dyDescent="0.2">
      <c r="A4027" t="s">
        <v>206</v>
      </c>
      <c r="B4027" t="str">
        <f>VLOOKUP(Table16[[#This Row],[Metabolite ID]],Table18[],2,FALSE)</f>
        <v>salicyluric glucuronide*</v>
      </c>
      <c r="C4027" t="s">
        <v>1116</v>
      </c>
      <c r="D4027">
        <v>599</v>
      </c>
      <c r="E4027">
        <v>-0.10358657888322897</v>
      </c>
      <c r="F4027">
        <v>8.3856548531852024E-2</v>
      </c>
      <c r="G4027" s="6">
        <v>0.21672515380441987</v>
      </c>
      <c r="H4027" t="b">
        <v>0</v>
      </c>
      <c r="I4027" t="b">
        <v>0</v>
      </c>
      <c r="J4027" t="b">
        <v>0</v>
      </c>
    </row>
    <row r="4028" spans="1:10" hidden="1" x14ac:dyDescent="0.2">
      <c r="A4028" t="s">
        <v>206</v>
      </c>
      <c r="B4028" t="str">
        <f>VLOOKUP(Table16[[#This Row],[Metabolite ID]],Table18[],2,FALSE)</f>
        <v>salicyluric glucuronide*</v>
      </c>
      <c r="C4028" t="s">
        <v>1117</v>
      </c>
      <c r="D4028">
        <v>599</v>
      </c>
      <c r="E4028">
        <v>-0.10358657888322897</v>
      </c>
      <c r="F4028">
        <v>8.1839779460635753E-2</v>
      </c>
      <c r="G4028">
        <v>0.20561188708247505</v>
      </c>
      <c r="H4028" t="b">
        <v>0</v>
      </c>
      <c r="I4028" t="b">
        <v>0</v>
      </c>
      <c r="J4028" t="b">
        <v>0</v>
      </c>
    </row>
    <row r="4029" spans="1:10" hidden="1" x14ac:dyDescent="0.2">
      <c r="A4029" t="s">
        <v>206</v>
      </c>
      <c r="B4029" t="str">
        <f>VLOOKUP(Table16[[#This Row],[Metabolite ID]],Table18[],2,FALSE)</f>
        <v>salicyluric glucuronide*</v>
      </c>
      <c r="C4029" t="s">
        <v>1118</v>
      </c>
      <c r="D4029">
        <v>599</v>
      </c>
      <c r="E4029">
        <v>-0.10161994074311367</v>
      </c>
      <c r="F4029">
        <v>8.2636314434076499E-2</v>
      </c>
      <c r="G4029">
        <v>0.21880010639182848</v>
      </c>
      <c r="H4029" t="b">
        <v>0</v>
      </c>
      <c r="I4029" t="b">
        <v>0</v>
      </c>
      <c r="J4029" t="b">
        <v>0</v>
      </c>
    </row>
    <row r="4030" spans="1:10" hidden="1" x14ac:dyDescent="0.2">
      <c r="A4030" t="s">
        <v>206</v>
      </c>
      <c r="B4030" t="str">
        <f>VLOOKUP(Table16[[#This Row],[Metabolite ID]],Table18[],2,FALSE)</f>
        <v>salicyluric glucuronide*</v>
      </c>
      <c r="C4030" t="s">
        <v>1119</v>
      </c>
      <c r="D4030">
        <v>599</v>
      </c>
      <c r="E4030">
        <v>-9.6771111111111113E-2</v>
      </c>
      <c r="F4030">
        <v>0.12820152576049415</v>
      </c>
      <c r="G4030">
        <v>0.45034746435395795</v>
      </c>
      <c r="H4030" t="b">
        <v>0</v>
      </c>
      <c r="I4030" t="b">
        <v>0</v>
      </c>
      <c r="J4030" t="b">
        <v>0</v>
      </c>
    </row>
    <row r="4031" spans="1:10" hidden="1" x14ac:dyDescent="0.2">
      <c r="A4031" t="s">
        <v>206</v>
      </c>
      <c r="B4031" t="str">
        <f>VLOOKUP(Table16[[#This Row],[Metabolite ID]],Table18[],2,FALSE)</f>
        <v>salicyluric glucuronide*</v>
      </c>
      <c r="C4031" t="s">
        <v>1120</v>
      </c>
      <c r="D4031">
        <v>599</v>
      </c>
      <c r="E4031">
        <v>-0.18400276392085951</v>
      </c>
      <c r="F4031">
        <v>0.13278302981368181</v>
      </c>
      <c r="G4031">
        <v>0.16582629053908043</v>
      </c>
      <c r="H4031" t="b">
        <v>0</v>
      </c>
      <c r="I4031" t="b">
        <v>0</v>
      </c>
      <c r="J4031" t="b">
        <v>0</v>
      </c>
    </row>
    <row r="4032" spans="1:10" hidden="1" x14ac:dyDescent="0.2">
      <c r="A4032" t="s">
        <v>206</v>
      </c>
      <c r="B4032" t="str">
        <f>VLOOKUP(Table16[[#This Row],[Metabolite ID]],Table18[],2,FALSE)</f>
        <v>salicyluric glucuronide*</v>
      </c>
      <c r="C4032" t="s">
        <v>1121</v>
      </c>
      <c r="D4032">
        <v>599</v>
      </c>
      <c r="E4032">
        <v>0.12994675788027621</v>
      </c>
      <c r="F4032">
        <v>0.46788336025875782</v>
      </c>
      <c r="G4032">
        <v>0.78131313937745095</v>
      </c>
      <c r="H4032" t="b">
        <v>0</v>
      </c>
      <c r="I4032" t="b">
        <v>0</v>
      </c>
      <c r="J4032" t="b">
        <v>0</v>
      </c>
    </row>
    <row r="4033" spans="1:10" hidden="1" x14ac:dyDescent="0.2">
      <c r="A4033" t="s">
        <v>206</v>
      </c>
      <c r="B4033" t="str">
        <f>VLOOKUP(Table16[[#This Row],[Metabolite ID]],Table18[],2,FALSE)</f>
        <v>salicyluric glucuronide*</v>
      </c>
      <c r="C4033" t="s">
        <v>1122</v>
      </c>
      <c r="D4033">
        <v>599</v>
      </c>
      <c r="E4033">
        <v>-0.26552433410599008</v>
      </c>
      <c r="F4033">
        <v>0.34048421859758887</v>
      </c>
      <c r="G4033">
        <v>0.43579165588631674</v>
      </c>
      <c r="H4033" t="b">
        <v>0</v>
      </c>
      <c r="I4033" t="b">
        <v>0</v>
      </c>
      <c r="J4033" t="b">
        <v>0</v>
      </c>
    </row>
    <row r="4034" spans="1:10" hidden="1" x14ac:dyDescent="0.2">
      <c r="A4034" t="s">
        <v>206</v>
      </c>
      <c r="B4034" t="str">
        <f>VLOOKUP(Table16[[#This Row],[Metabolite ID]],Table18[],2,FALSE)</f>
        <v>salicyluric glucuronide*</v>
      </c>
      <c r="C4034" t="s">
        <v>1123</v>
      </c>
      <c r="D4034">
        <v>599</v>
      </c>
      <c r="E4034">
        <v>-0.63690536608717041</v>
      </c>
      <c r="F4034">
        <v>0.23153020728585347</v>
      </c>
      <c r="G4034">
        <v>6.1243634477096852E-3</v>
      </c>
      <c r="H4034" t="b">
        <v>0</v>
      </c>
      <c r="I4034" t="b">
        <v>0</v>
      </c>
      <c r="J4034" t="b">
        <v>0</v>
      </c>
    </row>
    <row r="4035" spans="1:10" x14ac:dyDescent="0.2">
      <c r="A4035" t="s">
        <v>651</v>
      </c>
      <c r="B4035" t="str">
        <f>VLOOKUP(Table16[[#This Row],[Metabolite ID]],Table18[],2,FALSE)</f>
        <v>1-stearoyl-2-oleoyl-GPC (18:0/18:1)</v>
      </c>
      <c r="C4035" t="s">
        <v>1116</v>
      </c>
      <c r="D4035">
        <v>599</v>
      </c>
      <c r="E4035">
        <v>6.0723827797682893E-2</v>
      </c>
      <c r="F4035">
        <v>4.9184523770536948E-2</v>
      </c>
      <c r="G4035" s="6">
        <v>0.21697475504749833</v>
      </c>
      <c r="H4035" t="b">
        <v>0</v>
      </c>
      <c r="I4035" t="b">
        <v>0</v>
      </c>
      <c r="J4035" t="b">
        <v>0</v>
      </c>
    </row>
    <row r="4036" spans="1:10" hidden="1" x14ac:dyDescent="0.2">
      <c r="A4036" t="s">
        <v>651</v>
      </c>
      <c r="B4036" t="str">
        <f>VLOOKUP(Table16[[#This Row],[Metabolite ID]],Table18[],2,FALSE)</f>
        <v>1-stearoyl-2-oleoyl-GPC (18:0/18:1)</v>
      </c>
      <c r="C4036" t="s">
        <v>1117</v>
      </c>
      <c r="D4036">
        <v>599</v>
      </c>
      <c r="E4036">
        <v>6.0723827797682893E-2</v>
      </c>
      <c r="F4036">
        <v>4.7805213223199486E-2</v>
      </c>
      <c r="G4036">
        <v>0.20400113660490954</v>
      </c>
      <c r="H4036" t="b">
        <v>0</v>
      </c>
      <c r="I4036" t="b">
        <v>0</v>
      </c>
      <c r="J4036" t="b">
        <v>0</v>
      </c>
    </row>
    <row r="4037" spans="1:10" hidden="1" x14ac:dyDescent="0.2">
      <c r="A4037" t="s">
        <v>651</v>
      </c>
      <c r="B4037" t="str">
        <f>VLOOKUP(Table16[[#This Row],[Metabolite ID]],Table18[],2,FALSE)</f>
        <v>1-stearoyl-2-oleoyl-GPC (18:0/18:1)</v>
      </c>
      <c r="C4037" t="s">
        <v>1118</v>
      </c>
      <c r="D4037">
        <v>599</v>
      </c>
      <c r="E4037">
        <v>6.2292655176751879E-2</v>
      </c>
      <c r="F4037">
        <v>4.8281599254962886E-2</v>
      </c>
      <c r="G4037">
        <v>0.19698312547061098</v>
      </c>
      <c r="H4037" t="b">
        <v>0</v>
      </c>
      <c r="I4037" t="b">
        <v>0</v>
      </c>
      <c r="J4037" t="b">
        <v>0</v>
      </c>
    </row>
    <row r="4038" spans="1:10" hidden="1" x14ac:dyDescent="0.2">
      <c r="A4038" t="s">
        <v>651</v>
      </c>
      <c r="B4038" t="str">
        <f>VLOOKUP(Table16[[#This Row],[Metabolite ID]],Table18[],2,FALSE)</f>
        <v>1-stearoyl-2-oleoyl-GPC (18:0/18:1)</v>
      </c>
      <c r="C4038" t="s">
        <v>1119</v>
      </c>
      <c r="D4038">
        <v>599</v>
      </c>
      <c r="E4038">
        <v>0.12131279999999998</v>
      </c>
      <c r="F4038">
        <v>7.4380236895477833E-2</v>
      </c>
      <c r="G4038">
        <v>0.10289419576902335</v>
      </c>
      <c r="H4038" t="b">
        <v>0</v>
      </c>
      <c r="I4038" t="b">
        <v>0</v>
      </c>
      <c r="J4038" t="b">
        <v>0</v>
      </c>
    </row>
    <row r="4039" spans="1:10" hidden="1" x14ac:dyDescent="0.2">
      <c r="A4039" t="s">
        <v>651</v>
      </c>
      <c r="B4039" t="str">
        <f>VLOOKUP(Table16[[#This Row],[Metabolite ID]],Table18[],2,FALSE)</f>
        <v>1-stearoyl-2-oleoyl-GPC (18:0/18:1)</v>
      </c>
      <c r="C4039" t="s">
        <v>1120</v>
      </c>
      <c r="D4039">
        <v>599</v>
      </c>
      <c r="E4039">
        <v>0.14441867879204937</v>
      </c>
      <c r="F4039">
        <v>7.5917779299897764E-2</v>
      </c>
      <c r="G4039">
        <v>5.71314513561774E-2</v>
      </c>
      <c r="H4039" t="b">
        <v>0</v>
      </c>
      <c r="I4039" t="b">
        <v>0</v>
      </c>
      <c r="J4039" t="b">
        <v>0</v>
      </c>
    </row>
    <row r="4040" spans="1:10" hidden="1" x14ac:dyDescent="0.2">
      <c r="A4040" t="s">
        <v>651</v>
      </c>
      <c r="B4040" t="str">
        <f>VLOOKUP(Table16[[#This Row],[Metabolite ID]],Table18[],2,FALSE)</f>
        <v>1-stearoyl-2-oleoyl-GPC (18:0/18:1)</v>
      </c>
      <c r="C4040" t="s">
        <v>1121</v>
      </c>
      <c r="D4040">
        <v>599</v>
      </c>
      <c r="E4040">
        <v>0.48009236226915419</v>
      </c>
      <c r="F4040">
        <v>0.28847640854959178</v>
      </c>
      <c r="G4040">
        <v>9.6589455726670728E-2</v>
      </c>
      <c r="H4040" t="b">
        <v>0</v>
      </c>
      <c r="I4040" t="b">
        <v>0</v>
      </c>
      <c r="J4040" t="b">
        <v>0</v>
      </c>
    </row>
    <row r="4041" spans="1:10" hidden="1" x14ac:dyDescent="0.2">
      <c r="A4041" t="s">
        <v>651</v>
      </c>
      <c r="B4041" t="str">
        <f>VLOOKUP(Table16[[#This Row],[Metabolite ID]],Table18[],2,FALSE)</f>
        <v>1-stearoyl-2-oleoyl-GPC (18:0/18:1)</v>
      </c>
      <c r="C4041" t="s">
        <v>1122</v>
      </c>
      <c r="D4041">
        <v>599</v>
      </c>
      <c r="E4041">
        <v>0.41695122338408552</v>
      </c>
      <c r="F4041">
        <v>0.2304949480367352</v>
      </c>
      <c r="G4041">
        <v>7.0962613738406247E-2</v>
      </c>
      <c r="H4041" t="b">
        <v>0</v>
      </c>
      <c r="I4041" t="b">
        <v>0</v>
      </c>
      <c r="J4041" t="b">
        <v>0</v>
      </c>
    </row>
    <row r="4042" spans="1:10" hidden="1" x14ac:dyDescent="0.2">
      <c r="A4042" t="s">
        <v>651</v>
      </c>
      <c r="B4042" t="str">
        <f>VLOOKUP(Table16[[#This Row],[Metabolite ID]],Table18[],2,FALSE)</f>
        <v>1-stearoyl-2-oleoyl-GPC (18:0/18:1)</v>
      </c>
      <c r="C4042" t="s">
        <v>1123</v>
      </c>
      <c r="D4042">
        <v>599</v>
      </c>
      <c r="E4042">
        <v>0.11964245703102644</v>
      </c>
      <c r="F4042">
        <v>0.13633323825100188</v>
      </c>
      <c r="G4042">
        <v>0.38052815494400538</v>
      </c>
      <c r="H4042" t="b">
        <v>0</v>
      </c>
      <c r="I4042" t="b">
        <v>0</v>
      </c>
      <c r="J4042" t="b">
        <v>0</v>
      </c>
    </row>
    <row r="4043" spans="1:10" x14ac:dyDescent="0.2">
      <c r="A4043" t="s">
        <v>378</v>
      </c>
      <c r="B4043" t="str">
        <f>VLOOKUP(Table16[[#This Row],[Metabolite ID]],Table18[],2,FALSE)</f>
        <v>2-aminoheptanoate</v>
      </c>
      <c r="C4043" t="s">
        <v>1116</v>
      </c>
      <c r="D4043">
        <v>599</v>
      </c>
      <c r="E4043">
        <v>5.9069362166529901E-2</v>
      </c>
      <c r="F4043">
        <v>4.8031028913807561E-2</v>
      </c>
      <c r="G4043" s="6">
        <v>0.21876574771179599</v>
      </c>
      <c r="H4043" t="b">
        <v>0</v>
      </c>
      <c r="I4043" t="b">
        <v>0</v>
      </c>
      <c r="J4043" t="b">
        <v>0</v>
      </c>
    </row>
    <row r="4044" spans="1:10" hidden="1" x14ac:dyDescent="0.2">
      <c r="A4044" t="s">
        <v>378</v>
      </c>
      <c r="B4044" t="str">
        <f>VLOOKUP(Table16[[#This Row],[Metabolite ID]],Table18[],2,FALSE)</f>
        <v>2-aminoheptanoate</v>
      </c>
      <c r="C4044" t="s">
        <v>1117</v>
      </c>
      <c r="D4044">
        <v>599</v>
      </c>
      <c r="E4044">
        <v>5.9069362166529901E-2</v>
      </c>
      <c r="F4044">
        <v>4.8031028913807561E-2</v>
      </c>
      <c r="G4044">
        <v>0.21876574771179599</v>
      </c>
      <c r="H4044" t="b">
        <v>0</v>
      </c>
      <c r="I4044" t="b">
        <v>0</v>
      </c>
      <c r="J4044" t="b">
        <v>0</v>
      </c>
    </row>
    <row r="4045" spans="1:10" hidden="1" x14ac:dyDescent="0.2">
      <c r="A4045" t="s">
        <v>378</v>
      </c>
      <c r="B4045" t="str">
        <f>VLOOKUP(Table16[[#This Row],[Metabolite ID]],Table18[],2,FALSE)</f>
        <v>2-aminoheptanoate</v>
      </c>
      <c r="C4045" t="s">
        <v>1118</v>
      </c>
      <c r="D4045">
        <v>599</v>
      </c>
      <c r="E4045">
        <v>6.0680260862404814E-2</v>
      </c>
      <c r="F4045">
        <v>4.847732850973277E-2</v>
      </c>
      <c r="G4045">
        <v>0.21067026137525716</v>
      </c>
      <c r="H4045" t="b">
        <v>0</v>
      </c>
      <c r="I4045" t="b">
        <v>0</v>
      </c>
      <c r="J4045" t="b">
        <v>0</v>
      </c>
    </row>
    <row r="4046" spans="1:10" hidden="1" x14ac:dyDescent="0.2">
      <c r="A4046" t="s">
        <v>378</v>
      </c>
      <c r="B4046" t="str">
        <f>VLOOKUP(Table16[[#This Row],[Metabolite ID]],Table18[],2,FALSE)</f>
        <v>2-aminoheptanoate</v>
      </c>
      <c r="C4046" t="s">
        <v>1119</v>
      </c>
      <c r="D4046">
        <v>599</v>
      </c>
      <c r="E4046">
        <v>2.0604728682170545E-2</v>
      </c>
      <c r="F4046">
        <v>6.9321517531270763E-2</v>
      </c>
      <c r="G4046">
        <v>0.76628768158596439</v>
      </c>
      <c r="H4046" t="b">
        <v>0</v>
      </c>
      <c r="I4046" t="b">
        <v>0</v>
      </c>
      <c r="J4046" t="b">
        <v>0</v>
      </c>
    </row>
    <row r="4047" spans="1:10" hidden="1" x14ac:dyDescent="0.2">
      <c r="A4047" t="s">
        <v>378</v>
      </c>
      <c r="B4047" t="str">
        <f>VLOOKUP(Table16[[#This Row],[Metabolite ID]],Table18[],2,FALSE)</f>
        <v>2-aminoheptanoate</v>
      </c>
      <c r="C4047" t="s">
        <v>1120</v>
      </c>
      <c r="D4047">
        <v>599</v>
      </c>
      <c r="E4047">
        <v>-2.6029036410143203E-2</v>
      </c>
      <c r="F4047">
        <v>7.9490210058709571E-2</v>
      </c>
      <c r="G4047">
        <v>0.74332786714597421</v>
      </c>
      <c r="H4047" t="b">
        <v>0</v>
      </c>
      <c r="I4047" t="b">
        <v>0</v>
      </c>
      <c r="J4047" t="b">
        <v>0</v>
      </c>
    </row>
    <row r="4048" spans="1:10" hidden="1" x14ac:dyDescent="0.2">
      <c r="A4048" t="s">
        <v>378</v>
      </c>
      <c r="B4048" t="str">
        <f>VLOOKUP(Table16[[#This Row],[Metabolite ID]],Table18[],2,FALSE)</f>
        <v>2-aminoheptanoate</v>
      </c>
      <c r="C4048" t="s">
        <v>1121</v>
      </c>
      <c r="D4048">
        <v>599</v>
      </c>
      <c r="E4048">
        <v>-8.5526436843081477E-2</v>
      </c>
      <c r="F4048">
        <v>0.24941610039723811</v>
      </c>
      <c r="G4048">
        <v>0.73178920084668864</v>
      </c>
      <c r="H4048" t="b">
        <v>0</v>
      </c>
      <c r="I4048" t="b">
        <v>0</v>
      </c>
      <c r="J4048" t="b">
        <v>0</v>
      </c>
    </row>
    <row r="4049" spans="1:10" hidden="1" x14ac:dyDescent="0.2">
      <c r="A4049" t="s">
        <v>378</v>
      </c>
      <c r="B4049" t="str">
        <f>VLOOKUP(Table16[[#This Row],[Metabolite ID]],Table18[],2,FALSE)</f>
        <v>2-aminoheptanoate</v>
      </c>
      <c r="C4049" t="s">
        <v>1122</v>
      </c>
      <c r="D4049">
        <v>599</v>
      </c>
      <c r="E4049">
        <v>-0.10755740545084169</v>
      </c>
      <c r="F4049">
        <v>0.16386512016152968</v>
      </c>
      <c r="G4049">
        <v>0.51183364066453307</v>
      </c>
      <c r="H4049" t="b">
        <v>0</v>
      </c>
      <c r="I4049" t="b">
        <v>0</v>
      </c>
      <c r="J4049" t="b">
        <v>0</v>
      </c>
    </row>
    <row r="4050" spans="1:10" hidden="1" x14ac:dyDescent="0.2">
      <c r="A4050" t="s">
        <v>378</v>
      </c>
      <c r="B4050" t="str">
        <f>VLOOKUP(Table16[[#This Row],[Metabolite ID]],Table18[],2,FALSE)</f>
        <v>2-aminoheptanoate</v>
      </c>
      <c r="C4050" t="s">
        <v>1123</v>
      </c>
      <c r="D4050">
        <v>599</v>
      </c>
      <c r="E4050">
        <v>-0.19861560925174757</v>
      </c>
      <c r="F4050">
        <v>0.13311937988238171</v>
      </c>
      <c r="G4050">
        <v>0.136224424198743</v>
      </c>
      <c r="H4050" t="b">
        <v>0</v>
      </c>
      <c r="I4050" t="b">
        <v>0</v>
      </c>
      <c r="J4050" t="b">
        <v>0</v>
      </c>
    </row>
    <row r="4051" spans="1:10" x14ac:dyDescent="0.2">
      <c r="A4051" t="s">
        <v>717</v>
      </c>
      <c r="B4051" t="str">
        <f>VLOOKUP(Table16[[#This Row],[Metabolite ID]],Table18[],2,FALSE)</f>
        <v>1-myristoyl-2-linoleoyl-GPC (14:0/18:2)*</v>
      </c>
      <c r="C4051" t="s">
        <v>1116</v>
      </c>
      <c r="D4051">
        <v>599</v>
      </c>
      <c r="E4051">
        <v>6.2433319169123189E-2</v>
      </c>
      <c r="F4051">
        <v>5.0776868165898055E-2</v>
      </c>
      <c r="G4051" s="6">
        <v>0.21886108171710819</v>
      </c>
      <c r="H4051" t="b">
        <v>0</v>
      </c>
      <c r="I4051" t="b">
        <v>0</v>
      </c>
      <c r="J4051" t="b">
        <v>0</v>
      </c>
    </row>
    <row r="4052" spans="1:10" hidden="1" x14ac:dyDescent="0.2">
      <c r="A4052" t="s">
        <v>717</v>
      </c>
      <c r="B4052" t="str">
        <f>VLOOKUP(Table16[[#This Row],[Metabolite ID]],Table18[],2,FALSE)</f>
        <v>1-myristoyl-2-linoleoyl-GPC (14:0/18:2)*</v>
      </c>
      <c r="C4052" t="s">
        <v>1117</v>
      </c>
      <c r="D4052">
        <v>599</v>
      </c>
      <c r="E4052">
        <v>6.2433319169123189E-2</v>
      </c>
      <c r="F4052">
        <v>4.814831594176542E-2</v>
      </c>
      <c r="G4052">
        <v>0.19473873385130666</v>
      </c>
      <c r="H4052" t="b">
        <v>0</v>
      </c>
      <c r="I4052" t="b">
        <v>0</v>
      </c>
      <c r="J4052" t="b">
        <v>0</v>
      </c>
    </row>
    <row r="4053" spans="1:10" hidden="1" x14ac:dyDescent="0.2">
      <c r="A4053" t="s">
        <v>717</v>
      </c>
      <c r="B4053" t="str">
        <f>VLOOKUP(Table16[[#This Row],[Metabolite ID]],Table18[],2,FALSE)</f>
        <v>1-myristoyl-2-linoleoyl-GPC (14:0/18:2)*</v>
      </c>
      <c r="C4053" t="s">
        <v>1118</v>
      </c>
      <c r="D4053">
        <v>599</v>
      </c>
      <c r="E4053">
        <v>6.4030452363079346E-2</v>
      </c>
      <c r="F4053">
        <v>4.8644627916624043E-2</v>
      </c>
      <c r="G4053">
        <v>0.18807662192803659</v>
      </c>
      <c r="H4053" t="b">
        <v>0</v>
      </c>
      <c r="I4053" t="b">
        <v>0</v>
      </c>
      <c r="J4053" t="b">
        <v>0</v>
      </c>
    </row>
    <row r="4054" spans="1:10" hidden="1" x14ac:dyDescent="0.2">
      <c r="A4054" t="s">
        <v>717</v>
      </c>
      <c r="B4054" t="str">
        <f>VLOOKUP(Table16[[#This Row],[Metabolite ID]],Table18[],2,FALSE)</f>
        <v>1-myristoyl-2-linoleoyl-GPC (14:0/18:2)*</v>
      </c>
      <c r="C4054" t="s">
        <v>1119</v>
      </c>
      <c r="D4054">
        <v>599</v>
      </c>
      <c r="E4054">
        <v>9.4355508474576286E-2</v>
      </c>
      <c r="F4054">
        <v>7.0942411222511312E-2</v>
      </c>
      <c r="G4054">
        <v>0.18350851122339157</v>
      </c>
      <c r="H4054" t="b">
        <v>0</v>
      </c>
      <c r="I4054" t="b">
        <v>0</v>
      </c>
      <c r="J4054" t="b">
        <v>0</v>
      </c>
    </row>
    <row r="4055" spans="1:10" hidden="1" x14ac:dyDescent="0.2">
      <c r="A4055" t="s">
        <v>717</v>
      </c>
      <c r="B4055" t="str">
        <f>VLOOKUP(Table16[[#This Row],[Metabolite ID]],Table18[],2,FALSE)</f>
        <v>1-myristoyl-2-linoleoyl-GPC (14:0/18:2)*</v>
      </c>
      <c r="C4055" t="s">
        <v>1120</v>
      </c>
      <c r="D4055">
        <v>599</v>
      </c>
      <c r="E4055">
        <v>0.10650081137181798</v>
      </c>
      <c r="F4055">
        <v>7.7082451090585966E-2</v>
      </c>
      <c r="G4055">
        <v>0.16707982006516012</v>
      </c>
      <c r="H4055" t="b">
        <v>0</v>
      </c>
      <c r="I4055" t="b">
        <v>0</v>
      </c>
      <c r="J4055" t="b">
        <v>0</v>
      </c>
    </row>
    <row r="4056" spans="1:10" hidden="1" x14ac:dyDescent="0.2">
      <c r="A4056" t="s">
        <v>717</v>
      </c>
      <c r="B4056" t="str">
        <f>VLOOKUP(Table16[[#This Row],[Metabolite ID]],Table18[],2,FALSE)</f>
        <v>1-myristoyl-2-linoleoyl-GPC (14:0/18:2)*</v>
      </c>
      <c r="C4056" t="s">
        <v>1121</v>
      </c>
      <c r="D4056">
        <v>599</v>
      </c>
      <c r="E4056">
        <v>0.4723957014426805</v>
      </c>
      <c r="F4056">
        <v>0.28160396022464868</v>
      </c>
      <c r="G4056">
        <v>9.3963783174324425E-2</v>
      </c>
      <c r="H4056" t="b">
        <v>0</v>
      </c>
      <c r="I4056" t="b">
        <v>0</v>
      </c>
      <c r="J4056" t="b">
        <v>0</v>
      </c>
    </row>
    <row r="4057" spans="1:10" hidden="1" x14ac:dyDescent="0.2">
      <c r="A4057" t="s">
        <v>717</v>
      </c>
      <c r="B4057" t="str">
        <f>VLOOKUP(Table16[[#This Row],[Metabolite ID]],Table18[],2,FALSE)</f>
        <v>1-myristoyl-2-linoleoyl-GPC (14:0/18:2)*</v>
      </c>
      <c r="C4057" t="s">
        <v>1122</v>
      </c>
      <c r="D4057">
        <v>599</v>
      </c>
      <c r="E4057">
        <v>0.29186967895203697</v>
      </c>
      <c r="F4057">
        <v>0.17106706071520811</v>
      </c>
      <c r="G4057">
        <v>8.8495440434739794E-2</v>
      </c>
      <c r="H4057" t="b">
        <v>0</v>
      </c>
      <c r="I4057" t="b">
        <v>0</v>
      </c>
      <c r="J4057" t="b">
        <v>0</v>
      </c>
    </row>
    <row r="4058" spans="1:10" hidden="1" x14ac:dyDescent="0.2">
      <c r="A4058" t="s">
        <v>717</v>
      </c>
      <c r="B4058" t="str">
        <f>VLOOKUP(Table16[[#This Row],[Metabolite ID]],Table18[],2,FALSE)</f>
        <v>1-myristoyl-2-linoleoyl-GPC (14:0/18:2)*</v>
      </c>
      <c r="C4058" t="s">
        <v>1123</v>
      </c>
      <c r="D4058">
        <v>599</v>
      </c>
      <c r="E4058">
        <v>0.20144799360063623</v>
      </c>
      <c r="F4058">
        <v>0.14063070738340988</v>
      </c>
      <c r="G4058">
        <v>0.15253534058757262</v>
      </c>
      <c r="H4058" t="b">
        <v>0</v>
      </c>
      <c r="I4058" t="b">
        <v>0</v>
      </c>
      <c r="J4058" t="b">
        <v>0</v>
      </c>
    </row>
    <row r="4059" spans="1:10" x14ac:dyDescent="0.2">
      <c r="A4059" t="s">
        <v>817</v>
      </c>
      <c r="B4059" t="str">
        <f>VLOOKUP(Table16[[#This Row],[Metabolite ID]],Table18[],2,FALSE)</f>
        <v>Phosphatidylcholines</v>
      </c>
      <c r="C4059" t="s">
        <v>1116</v>
      </c>
      <c r="D4059">
        <v>599</v>
      </c>
      <c r="E4059">
        <v>-3.0758703419319314E-2</v>
      </c>
      <c r="F4059">
        <v>2.5049972337305531E-2</v>
      </c>
      <c r="G4059" s="6">
        <v>0.21948687178144474</v>
      </c>
      <c r="H4059" t="b">
        <v>0</v>
      </c>
      <c r="I4059" t="b">
        <v>0</v>
      </c>
      <c r="J4059" t="b">
        <v>0</v>
      </c>
    </row>
    <row r="4060" spans="1:10" hidden="1" x14ac:dyDescent="0.2">
      <c r="A4060" t="s">
        <v>817</v>
      </c>
      <c r="B4060" t="str">
        <f>VLOOKUP(Table16[[#This Row],[Metabolite ID]],Table18[],2,FALSE)</f>
        <v>Phosphatidylcholines</v>
      </c>
      <c r="C4060" t="s">
        <v>1117</v>
      </c>
      <c r="D4060">
        <v>599</v>
      </c>
      <c r="E4060">
        <v>-3.0758703419319314E-2</v>
      </c>
      <c r="F4060">
        <v>2.187861114802744E-2</v>
      </c>
      <c r="G4060">
        <v>0.15975973971366902</v>
      </c>
      <c r="H4060" t="b">
        <v>0</v>
      </c>
      <c r="I4060" t="b">
        <v>0</v>
      </c>
      <c r="J4060" t="b">
        <v>0</v>
      </c>
    </row>
    <row r="4061" spans="1:10" hidden="1" x14ac:dyDescent="0.2">
      <c r="A4061" t="s">
        <v>817</v>
      </c>
      <c r="B4061" t="str">
        <f>VLOOKUP(Table16[[#This Row],[Metabolite ID]],Table18[],2,FALSE)</f>
        <v>Phosphatidylcholines</v>
      </c>
      <c r="C4061" t="s">
        <v>1118</v>
      </c>
      <c r="D4061">
        <v>599</v>
      </c>
      <c r="E4061">
        <v>-3.0606114454054929E-2</v>
      </c>
      <c r="F4061">
        <v>2.2149750283162867E-2</v>
      </c>
      <c r="G4061">
        <v>0.1670388110189745</v>
      </c>
      <c r="H4061" t="b">
        <v>0</v>
      </c>
      <c r="I4061" t="b">
        <v>0</v>
      </c>
      <c r="J4061" t="b">
        <v>0</v>
      </c>
    </row>
    <row r="4062" spans="1:10" hidden="1" x14ac:dyDescent="0.2">
      <c r="A4062" t="s">
        <v>817</v>
      </c>
      <c r="B4062" t="str">
        <f>VLOOKUP(Table16[[#This Row],[Metabolite ID]],Table18[],2,FALSE)</f>
        <v>Phosphatidylcholines</v>
      </c>
      <c r="C4062" t="s">
        <v>1119</v>
      </c>
      <c r="D4062">
        <v>599</v>
      </c>
      <c r="E4062">
        <v>-3.1695826771653543E-2</v>
      </c>
      <c r="F4062">
        <v>3.2837519156013323E-2</v>
      </c>
      <c r="G4062">
        <v>0.33442858454378249</v>
      </c>
      <c r="H4062" t="b">
        <v>0</v>
      </c>
      <c r="I4062" t="b">
        <v>0</v>
      </c>
      <c r="J4062" t="b">
        <v>0</v>
      </c>
    </row>
    <row r="4063" spans="1:10" hidden="1" x14ac:dyDescent="0.2">
      <c r="A4063" t="s">
        <v>817</v>
      </c>
      <c r="B4063" t="str">
        <f>VLOOKUP(Table16[[#This Row],[Metabolite ID]],Table18[],2,FALSE)</f>
        <v>Phosphatidylcholines</v>
      </c>
      <c r="C4063" t="s">
        <v>1120</v>
      </c>
      <c r="D4063">
        <v>599</v>
      </c>
      <c r="E4063">
        <v>-3.5073352998804534E-2</v>
      </c>
      <c r="F4063">
        <v>3.6885845599576257E-2</v>
      </c>
      <c r="G4063">
        <v>0.34167437798525363</v>
      </c>
      <c r="H4063" t="b">
        <v>0</v>
      </c>
      <c r="I4063" t="b">
        <v>0</v>
      </c>
      <c r="J4063" t="b">
        <v>0</v>
      </c>
    </row>
    <row r="4064" spans="1:10" hidden="1" x14ac:dyDescent="0.2">
      <c r="A4064" t="s">
        <v>817</v>
      </c>
      <c r="B4064" t="str">
        <f>VLOOKUP(Table16[[#This Row],[Metabolite ID]],Table18[],2,FALSE)</f>
        <v>Phosphatidylcholines</v>
      </c>
      <c r="C4064" t="s">
        <v>1121</v>
      </c>
      <c r="D4064">
        <v>599</v>
      </c>
      <c r="E4064">
        <v>-5.9432417625209233E-2</v>
      </c>
      <c r="F4064">
        <v>0.12119154943933987</v>
      </c>
      <c r="G4064">
        <v>0.62403028234760716</v>
      </c>
      <c r="H4064" t="b">
        <v>0</v>
      </c>
      <c r="I4064" t="b">
        <v>0</v>
      </c>
      <c r="J4064" t="b">
        <v>0</v>
      </c>
    </row>
    <row r="4065" spans="1:10" hidden="1" x14ac:dyDescent="0.2">
      <c r="A4065" t="s">
        <v>817</v>
      </c>
      <c r="B4065" t="str">
        <f>VLOOKUP(Table16[[#This Row],[Metabolite ID]],Table18[],2,FALSE)</f>
        <v>Phosphatidylcholines</v>
      </c>
      <c r="C4065" t="s">
        <v>1122</v>
      </c>
      <c r="D4065">
        <v>599</v>
      </c>
      <c r="E4065">
        <v>-3.6704593978309497E-2</v>
      </c>
      <c r="F4065">
        <v>8.1820353605754889E-2</v>
      </c>
      <c r="G4065">
        <v>0.65388288371619541</v>
      </c>
      <c r="H4065" t="b">
        <v>0</v>
      </c>
      <c r="I4065" t="b">
        <v>0</v>
      </c>
      <c r="J4065" t="b">
        <v>0</v>
      </c>
    </row>
    <row r="4066" spans="1:10" hidden="1" x14ac:dyDescent="0.2">
      <c r="A4066" t="s">
        <v>817</v>
      </c>
      <c r="B4066" t="str">
        <f>VLOOKUP(Table16[[#This Row],[Metabolite ID]],Table18[],2,FALSE)</f>
        <v>Phosphatidylcholines</v>
      </c>
      <c r="C4066" t="s">
        <v>1123</v>
      </c>
      <c r="D4066">
        <v>599</v>
      </c>
      <c r="E4066">
        <v>-5.3527412812138651E-2</v>
      </c>
      <c r="F4066">
        <v>6.9454944190435422E-2</v>
      </c>
      <c r="G4066">
        <v>0.44120256503522182</v>
      </c>
      <c r="H4066" t="b">
        <v>0</v>
      </c>
      <c r="I4066" t="b">
        <v>0</v>
      </c>
      <c r="J4066" t="b">
        <v>0</v>
      </c>
    </row>
    <row r="4067" spans="1:10" x14ac:dyDescent="0.2">
      <c r="A4067" t="s">
        <v>47</v>
      </c>
      <c r="B4067" t="str">
        <f>VLOOKUP(Table16[[#This Row],[Metabolite ID]],Table18[],2,FALSE)</f>
        <v>malate</v>
      </c>
      <c r="C4067" t="s">
        <v>1116</v>
      </c>
      <c r="D4067">
        <v>599</v>
      </c>
      <c r="E4067">
        <v>-5.8363284621480695E-2</v>
      </c>
      <c r="F4067">
        <v>4.7770777276983027E-2</v>
      </c>
      <c r="G4067" s="6">
        <v>0.22180742810039067</v>
      </c>
      <c r="H4067" t="b">
        <v>0</v>
      </c>
      <c r="I4067" t="b">
        <v>0</v>
      </c>
      <c r="J4067" t="b">
        <v>0</v>
      </c>
    </row>
    <row r="4068" spans="1:10" hidden="1" x14ac:dyDescent="0.2">
      <c r="A4068" t="s">
        <v>47</v>
      </c>
      <c r="B4068" t="str">
        <f>VLOOKUP(Table16[[#This Row],[Metabolite ID]],Table18[],2,FALSE)</f>
        <v>malate</v>
      </c>
      <c r="C4068" t="s">
        <v>1117</v>
      </c>
      <c r="D4068">
        <v>599</v>
      </c>
      <c r="E4068">
        <v>-5.8363284621480695E-2</v>
      </c>
      <c r="F4068">
        <v>4.7770777276983027E-2</v>
      </c>
      <c r="G4068">
        <v>0.22180742810039067</v>
      </c>
      <c r="H4068" t="b">
        <v>0</v>
      </c>
      <c r="I4068" t="b">
        <v>0</v>
      </c>
      <c r="J4068" t="b">
        <v>0</v>
      </c>
    </row>
    <row r="4069" spans="1:10" hidden="1" x14ac:dyDescent="0.2">
      <c r="A4069" t="s">
        <v>47</v>
      </c>
      <c r="B4069" t="str">
        <f>VLOOKUP(Table16[[#This Row],[Metabolite ID]],Table18[],2,FALSE)</f>
        <v>malate</v>
      </c>
      <c r="C4069" t="s">
        <v>1118</v>
      </c>
      <c r="D4069">
        <v>599</v>
      </c>
      <c r="E4069">
        <v>-5.7278933743246066E-2</v>
      </c>
      <c r="F4069">
        <v>4.8200372601739608E-2</v>
      </c>
      <c r="G4069">
        <v>0.23469537523071568</v>
      </c>
      <c r="H4069" t="b">
        <v>0</v>
      </c>
      <c r="I4069" t="b">
        <v>0</v>
      </c>
      <c r="J4069" t="b">
        <v>0</v>
      </c>
    </row>
    <row r="4070" spans="1:10" hidden="1" x14ac:dyDescent="0.2">
      <c r="A4070" t="s">
        <v>47</v>
      </c>
      <c r="B4070" t="str">
        <f>VLOOKUP(Table16[[#This Row],[Metabolite ID]],Table18[],2,FALSE)</f>
        <v>malate</v>
      </c>
      <c r="C4070" t="s">
        <v>1119</v>
      </c>
      <c r="D4070">
        <v>599</v>
      </c>
      <c r="E4070">
        <v>-3.631223076923077E-2</v>
      </c>
      <c r="F4070">
        <v>7.1953310192157199E-2</v>
      </c>
      <c r="G4070">
        <v>0.61379499241912439</v>
      </c>
      <c r="H4070" t="b">
        <v>0</v>
      </c>
      <c r="I4070" t="b">
        <v>0</v>
      </c>
      <c r="J4070" t="b">
        <v>0</v>
      </c>
    </row>
    <row r="4071" spans="1:10" hidden="1" x14ac:dyDescent="0.2">
      <c r="A4071" t="s">
        <v>47</v>
      </c>
      <c r="B4071" t="str">
        <f>VLOOKUP(Table16[[#This Row],[Metabolite ID]],Table18[],2,FALSE)</f>
        <v>malate</v>
      </c>
      <c r="C4071" t="s">
        <v>1120</v>
      </c>
      <c r="D4071">
        <v>599</v>
      </c>
      <c r="E4071">
        <v>-3.4490927310427142E-3</v>
      </c>
      <c r="F4071">
        <v>8.2021657001301179E-2</v>
      </c>
      <c r="G4071">
        <v>0.96645804160836346</v>
      </c>
      <c r="H4071" t="b">
        <v>0</v>
      </c>
      <c r="I4071" t="b">
        <v>0</v>
      </c>
      <c r="J4071" t="b">
        <v>0</v>
      </c>
    </row>
    <row r="4072" spans="1:10" hidden="1" x14ac:dyDescent="0.2">
      <c r="A4072" t="s">
        <v>47</v>
      </c>
      <c r="B4072" t="str">
        <f>VLOOKUP(Table16[[#This Row],[Metabolite ID]],Table18[],2,FALSE)</f>
        <v>malate</v>
      </c>
      <c r="C4072" t="s">
        <v>1121</v>
      </c>
      <c r="D4072">
        <v>599</v>
      </c>
      <c r="E4072">
        <v>2.5006477562931728E-2</v>
      </c>
      <c r="F4072">
        <v>0.26009161930555968</v>
      </c>
      <c r="G4072">
        <v>0.92343771804851804</v>
      </c>
      <c r="H4072" t="b">
        <v>0</v>
      </c>
      <c r="I4072" t="b">
        <v>0</v>
      </c>
      <c r="J4072" t="b">
        <v>0</v>
      </c>
    </row>
    <row r="4073" spans="1:10" hidden="1" x14ac:dyDescent="0.2">
      <c r="A4073" t="s">
        <v>47</v>
      </c>
      <c r="B4073" t="str">
        <f>VLOOKUP(Table16[[#This Row],[Metabolite ID]],Table18[],2,FALSE)</f>
        <v>malate</v>
      </c>
      <c r="C4073" t="s">
        <v>1122</v>
      </c>
      <c r="D4073">
        <v>599</v>
      </c>
      <c r="E4073">
        <v>6.1705510335288594E-2</v>
      </c>
      <c r="F4073">
        <v>0.18398858341765537</v>
      </c>
      <c r="G4073">
        <v>0.73745845333790738</v>
      </c>
      <c r="H4073" t="b">
        <v>0</v>
      </c>
      <c r="I4073" t="b">
        <v>0</v>
      </c>
      <c r="J4073" t="b">
        <v>0</v>
      </c>
    </row>
    <row r="4074" spans="1:10" hidden="1" x14ac:dyDescent="0.2">
      <c r="A4074" t="s">
        <v>47</v>
      </c>
      <c r="B4074" t="str">
        <f>VLOOKUP(Table16[[#This Row],[Metabolite ID]],Table18[],2,FALSE)</f>
        <v>malate</v>
      </c>
      <c r="C4074" t="s">
        <v>1123</v>
      </c>
      <c r="D4074">
        <v>599</v>
      </c>
      <c r="E4074">
        <v>4.9273430244452923E-2</v>
      </c>
      <c r="F4074">
        <v>0.13231997241230053</v>
      </c>
      <c r="G4074">
        <v>0.70974142657552375</v>
      </c>
      <c r="H4074" t="b">
        <v>0</v>
      </c>
      <c r="I4074" t="b">
        <v>0</v>
      </c>
      <c r="J4074" t="b">
        <v>0</v>
      </c>
    </row>
    <row r="4075" spans="1:10" x14ac:dyDescent="0.2">
      <c r="A4075" t="s">
        <v>515</v>
      </c>
      <c r="B4075" t="str">
        <f>VLOOKUP(Table16[[#This Row],[Metabolite ID]],Table18[],2,FALSE)</f>
        <v>X - 12748</v>
      </c>
      <c r="C4075" t="s">
        <v>1116</v>
      </c>
      <c r="D4075">
        <v>599</v>
      </c>
      <c r="E4075">
        <v>8.3248586151104809E-2</v>
      </c>
      <c r="F4075">
        <v>6.8513033672157761E-2</v>
      </c>
      <c r="G4075" s="6">
        <v>0.22433686550373186</v>
      </c>
      <c r="H4075" t="b">
        <v>0</v>
      </c>
      <c r="I4075" t="b">
        <v>0</v>
      </c>
      <c r="J4075" t="b">
        <v>0</v>
      </c>
    </row>
    <row r="4076" spans="1:10" hidden="1" x14ac:dyDescent="0.2">
      <c r="A4076" t="s">
        <v>515</v>
      </c>
      <c r="B4076" t="str">
        <f>VLOOKUP(Table16[[#This Row],[Metabolite ID]],Table18[],2,FALSE)</f>
        <v>X - 12748</v>
      </c>
      <c r="C4076" t="s">
        <v>1117</v>
      </c>
      <c r="D4076">
        <v>599</v>
      </c>
      <c r="E4076">
        <v>8.3248586151104809E-2</v>
      </c>
      <c r="F4076">
        <v>4.7861586212709799E-2</v>
      </c>
      <c r="G4076">
        <v>8.1971248122029633E-2</v>
      </c>
      <c r="H4076" t="b">
        <v>0</v>
      </c>
      <c r="I4076" t="b">
        <v>0</v>
      </c>
      <c r="J4076" t="b">
        <v>0</v>
      </c>
    </row>
    <row r="4077" spans="1:10" hidden="1" x14ac:dyDescent="0.2">
      <c r="A4077" t="s">
        <v>515</v>
      </c>
      <c r="B4077" t="str">
        <f>VLOOKUP(Table16[[#This Row],[Metabolite ID]],Table18[],2,FALSE)</f>
        <v>X - 12748</v>
      </c>
      <c r="C4077" t="s">
        <v>1118</v>
      </c>
      <c r="D4077">
        <v>599</v>
      </c>
      <c r="E4077">
        <v>8.4754140548344598E-2</v>
      </c>
      <c r="F4077">
        <v>4.8776374932467281E-2</v>
      </c>
      <c r="G4077">
        <v>8.2280193902965926E-2</v>
      </c>
      <c r="H4077" t="b">
        <v>0</v>
      </c>
      <c r="I4077" t="b">
        <v>0</v>
      </c>
      <c r="J4077" t="b">
        <v>0</v>
      </c>
    </row>
    <row r="4078" spans="1:10" hidden="1" x14ac:dyDescent="0.2">
      <c r="A4078" t="s">
        <v>515</v>
      </c>
      <c r="B4078" t="str">
        <f>VLOOKUP(Table16[[#This Row],[Metabolite ID]],Table18[],2,FALSE)</f>
        <v>X - 12748</v>
      </c>
      <c r="C4078" t="s">
        <v>1119</v>
      </c>
      <c r="D4078">
        <v>599</v>
      </c>
      <c r="E4078">
        <v>0.12242788461538463</v>
      </c>
      <c r="F4078">
        <v>7.211833273237761E-2</v>
      </c>
      <c r="G4078">
        <v>8.9583798830885575E-2</v>
      </c>
      <c r="H4078" t="b">
        <v>0</v>
      </c>
      <c r="I4078" t="b">
        <v>0</v>
      </c>
      <c r="J4078" t="b">
        <v>0</v>
      </c>
    </row>
    <row r="4079" spans="1:10" hidden="1" x14ac:dyDescent="0.2">
      <c r="A4079" t="s">
        <v>515</v>
      </c>
      <c r="B4079" t="str">
        <f>VLOOKUP(Table16[[#This Row],[Metabolite ID]],Table18[],2,FALSE)</f>
        <v>X - 12748</v>
      </c>
      <c r="C4079" t="s">
        <v>1120</v>
      </c>
      <c r="D4079">
        <v>599</v>
      </c>
      <c r="E4079">
        <v>0.12023221531142968</v>
      </c>
      <c r="F4079">
        <v>7.8363241964606173E-2</v>
      </c>
      <c r="G4079">
        <v>0.12495745618050577</v>
      </c>
      <c r="H4079" t="b">
        <v>0</v>
      </c>
      <c r="I4079" t="b">
        <v>0</v>
      </c>
      <c r="J4079" t="b">
        <v>0</v>
      </c>
    </row>
    <row r="4080" spans="1:10" hidden="1" x14ac:dyDescent="0.2">
      <c r="A4080" t="s">
        <v>515</v>
      </c>
      <c r="B4080" t="str">
        <f>VLOOKUP(Table16[[#This Row],[Metabolite ID]],Table18[],2,FALSE)</f>
        <v>X - 12748</v>
      </c>
      <c r="C4080" t="s">
        <v>1121</v>
      </c>
      <c r="D4080">
        <v>599</v>
      </c>
      <c r="E4080">
        <v>0.21220496004584533</v>
      </c>
      <c r="F4080">
        <v>0.26599874637899013</v>
      </c>
      <c r="G4080">
        <v>0.42532251532052778</v>
      </c>
      <c r="H4080" t="b">
        <v>0</v>
      </c>
      <c r="I4080" t="b">
        <v>0</v>
      </c>
      <c r="J4080" t="b">
        <v>0</v>
      </c>
    </row>
    <row r="4081" spans="1:10" hidden="1" x14ac:dyDescent="0.2">
      <c r="A4081" t="s">
        <v>515</v>
      </c>
      <c r="B4081" t="str">
        <f>VLOOKUP(Table16[[#This Row],[Metabolite ID]],Table18[],2,FALSE)</f>
        <v>X - 12748</v>
      </c>
      <c r="C4081" t="s">
        <v>1122</v>
      </c>
      <c r="D4081">
        <v>599</v>
      </c>
      <c r="E4081">
        <v>4.4958847744197783E-2</v>
      </c>
      <c r="F4081">
        <v>0.21066159626893538</v>
      </c>
      <c r="G4081">
        <v>0.83107415789218708</v>
      </c>
      <c r="H4081" t="b">
        <v>0</v>
      </c>
      <c r="I4081" t="b">
        <v>0</v>
      </c>
      <c r="J4081" t="b">
        <v>0</v>
      </c>
    </row>
    <row r="4082" spans="1:10" hidden="1" x14ac:dyDescent="0.2">
      <c r="A4082" t="s">
        <v>515</v>
      </c>
      <c r="B4082" t="str">
        <f>VLOOKUP(Table16[[#This Row],[Metabolite ID]],Table18[],2,FALSE)</f>
        <v>X - 12748</v>
      </c>
      <c r="C4082" t="s">
        <v>1123</v>
      </c>
      <c r="D4082">
        <v>599</v>
      </c>
      <c r="E4082">
        <v>0.36384709787158587</v>
      </c>
      <c r="F4082">
        <v>0.18957790725390952</v>
      </c>
      <c r="G4082">
        <v>5.5429289318001444E-2</v>
      </c>
      <c r="H4082" t="b">
        <v>0</v>
      </c>
      <c r="I4082" t="b">
        <v>0</v>
      </c>
      <c r="J4082" t="b">
        <v>0</v>
      </c>
    </row>
    <row r="4083" spans="1:10" x14ac:dyDescent="0.2">
      <c r="A4083" t="s">
        <v>519</v>
      </c>
      <c r="B4083" t="str">
        <f>VLOOKUP(Table16[[#This Row],[Metabolite ID]],Table18[],2,FALSE)</f>
        <v>sulfate*</v>
      </c>
      <c r="C4083" t="s">
        <v>1116</v>
      </c>
      <c r="D4083">
        <v>599</v>
      </c>
      <c r="E4083">
        <v>-5.7500395974327843E-2</v>
      </c>
      <c r="F4083">
        <v>4.7759027109627435E-2</v>
      </c>
      <c r="G4083" s="6">
        <v>0.22860149691075685</v>
      </c>
      <c r="H4083" t="b">
        <v>0</v>
      </c>
      <c r="I4083" t="b">
        <v>0</v>
      </c>
      <c r="J4083" t="b">
        <v>0</v>
      </c>
    </row>
    <row r="4084" spans="1:10" hidden="1" x14ac:dyDescent="0.2">
      <c r="A4084" t="s">
        <v>519</v>
      </c>
      <c r="B4084" t="str">
        <f>VLOOKUP(Table16[[#This Row],[Metabolite ID]],Table18[],2,FALSE)</f>
        <v>sulfate*</v>
      </c>
      <c r="C4084" t="s">
        <v>1117</v>
      </c>
      <c r="D4084">
        <v>599</v>
      </c>
      <c r="E4084">
        <v>-5.7500395974327843E-2</v>
      </c>
      <c r="F4084">
        <v>4.7759027109627435E-2</v>
      </c>
      <c r="G4084">
        <v>0.22860149691075685</v>
      </c>
      <c r="H4084" t="b">
        <v>0</v>
      </c>
      <c r="I4084" t="b">
        <v>0</v>
      </c>
      <c r="J4084" t="b">
        <v>0</v>
      </c>
    </row>
    <row r="4085" spans="1:10" hidden="1" x14ac:dyDescent="0.2">
      <c r="A4085" t="s">
        <v>519</v>
      </c>
      <c r="B4085" t="str">
        <f>VLOOKUP(Table16[[#This Row],[Metabolite ID]],Table18[],2,FALSE)</f>
        <v>sulfate*</v>
      </c>
      <c r="C4085" t="s">
        <v>1118</v>
      </c>
      <c r="D4085">
        <v>599</v>
      </c>
      <c r="E4085">
        <v>-5.6429803897414949E-2</v>
      </c>
      <c r="F4085">
        <v>4.8191841937431638E-2</v>
      </c>
      <c r="G4085">
        <v>0.24162249083000228</v>
      </c>
      <c r="H4085" t="b">
        <v>0</v>
      </c>
      <c r="I4085" t="b">
        <v>0</v>
      </c>
      <c r="J4085" t="b">
        <v>0</v>
      </c>
    </row>
    <row r="4086" spans="1:10" hidden="1" x14ac:dyDescent="0.2">
      <c r="A4086" t="s">
        <v>519</v>
      </c>
      <c r="B4086" t="str">
        <f>VLOOKUP(Table16[[#This Row],[Metabolite ID]],Table18[],2,FALSE)</f>
        <v>sulfate*</v>
      </c>
      <c r="C4086" t="s">
        <v>1119</v>
      </c>
      <c r="D4086">
        <v>599</v>
      </c>
      <c r="E4086">
        <v>-0.11717378048780487</v>
      </c>
      <c r="F4086">
        <v>7.1551649070555473E-2</v>
      </c>
      <c r="G4086">
        <v>0.10150282929816674</v>
      </c>
      <c r="H4086" t="b">
        <v>0</v>
      </c>
      <c r="I4086" t="b">
        <v>0</v>
      </c>
      <c r="J4086" t="b">
        <v>0</v>
      </c>
    </row>
    <row r="4087" spans="1:10" hidden="1" x14ac:dyDescent="0.2">
      <c r="A4087" t="s">
        <v>519</v>
      </c>
      <c r="B4087" t="str">
        <f>VLOOKUP(Table16[[#This Row],[Metabolite ID]],Table18[],2,FALSE)</f>
        <v>sulfate*</v>
      </c>
      <c r="C4087" t="s">
        <v>1120</v>
      </c>
      <c r="D4087">
        <v>599</v>
      </c>
      <c r="E4087">
        <v>-0.11707348978969213</v>
      </c>
      <c r="F4087">
        <v>7.2503614340564196E-2</v>
      </c>
      <c r="G4087">
        <v>0.10636998883960758</v>
      </c>
      <c r="H4087" t="b">
        <v>0</v>
      </c>
      <c r="I4087" t="b">
        <v>0</v>
      </c>
      <c r="J4087" t="b">
        <v>0</v>
      </c>
    </row>
    <row r="4088" spans="1:10" hidden="1" x14ac:dyDescent="0.2">
      <c r="A4088" t="s">
        <v>519</v>
      </c>
      <c r="B4088" t="str">
        <f>VLOOKUP(Table16[[#This Row],[Metabolite ID]],Table18[],2,FALSE)</f>
        <v>sulfate*</v>
      </c>
      <c r="C4088" t="s">
        <v>1121</v>
      </c>
      <c r="D4088">
        <v>599</v>
      </c>
      <c r="E4088">
        <v>-0.390001155839383</v>
      </c>
      <c r="F4088">
        <v>0.27853723062145685</v>
      </c>
      <c r="G4088">
        <v>0.16197921264055085</v>
      </c>
      <c r="H4088" t="b">
        <v>0</v>
      </c>
      <c r="I4088" t="b">
        <v>0</v>
      </c>
      <c r="J4088" t="b">
        <v>0</v>
      </c>
    </row>
    <row r="4089" spans="1:10" hidden="1" x14ac:dyDescent="0.2">
      <c r="A4089" t="s">
        <v>519</v>
      </c>
      <c r="B4089" t="str">
        <f>VLOOKUP(Table16[[#This Row],[Metabolite ID]],Table18[],2,FALSE)</f>
        <v>sulfate*</v>
      </c>
      <c r="C4089" t="s">
        <v>1122</v>
      </c>
      <c r="D4089">
        <v>599</v>
      </c>
      <c r="E4089">
        <v>-0.31344741133686238</v>
      </c>
      <c r="F4089">
        <v>0.21357599441375597</v>
      </c>
      <c r="G4089">
        <v>0.14273446999039546</v>
      </c>
      <c r="H4089" t="b">
        <v>0</v>
      </c>
      <c r="I4089" t="b">
        <v>0</v>
      </c>
      <c r="J4089" t="b">
        <v>0</v>
      </c>
    </row>
    <row r="4090" spans="1:10" hidden="1" x14ac:dyDescent="0.2">
      <c r="A4090" t="s">
        <v>519</v>
      </c>
      <c r="B4090" t="str">
        <f>VLOOKUP(Table16[[#This Row],[Metabolite ID]],Table18[],2,FALSE)</f>
        <v>sulfate*</v>
      </c>
      <c r="C4090" t="s">
        <v>1123</v>
      </c>
      <c r="D4090">
        <v>599</v>
      </c>
      <c r="E4090">
        <v>-0.14852652534633545</v>
      </c>
      <c r="F4090">
        <v>0.13229417962930196</v>
      </c>
      <c r="G4090">
        <v>0.26201671208940441</v>
      </c>
      <c r="H4090" t="b">
        <v>0</v>
      </c>
      <c r="I4090" t="b">
        <v>0</v>
      </c>
      <c r="J4090" t="b">
        <v>0</v>
      </c>
    </row>
    <row r="4091" spans="1:10" x14ac:dyDescent="0.2">
      <c r="A4091" t="s">
        <v>103</v>
      </c>
      <c r="B4091" t="str">
        <f>VLOOKUP(Table16[[#This Row],[Metabolite ID]],Table18[],2,FALSE)</f>
        <v>pimelate (heptanedioate)</v>
      </c>
      <c r="C4091" t="s">
        <v>1116</v>
      </c>
      <c r="D4091">
        <v>597</v>
      </c>
      <c r="E4091">
        <v>-0.10544930300944763</v>
      </c>
      <c r="F4091">
        <v>8.7695946637677352E-2</v>
      </c>
      <c r="G4091" s="6">
        <v>0.22919226513848279</v>
      </c>
      <c r="H4091" t="b">
        <v>0</v>
      </c>
      <c r="I4091" t="b">
        <v>0</v>
      </c>
      <c r="J4091" t="b">
        <v>0</v>
      </c>
    </row>
    <row r="4092" spans="1:10" hidden="1" x14ac:dyDescent="0.2">
      <c r="A4092" t="s">
        <v>103</v>
      </c>
      <c r="B4092" t="str">
        <f>VLOOKUP(Table16[[#This Row],[Metabolite ID]],Table18[],2,FALSE)</f>
        <v>pimelate (heptanedioate)</v>
      </c>
      <c r="C4092" t="s">
        <v>1117</v>
      </c>
      <c r="D4092">
        <v>597</v>
      </c>
      <c r="E4092">
        <v>-0.10544930300944763</v>
      </c>
      <c r="F4092">
        <v>8.7695946637677352E-2</v>
      </c>
      <c r="G4092">
        <v>0.22919226513848279</v>
      </c>
      <c r="H4092" t="b">
        <v>0</v>
      </c>
      <c r="I4092" t="b">
        <v>0</v>
      </c>
      <c r="J4092" t="b">
        <v>0</v>
      </c>
    </row>
    <row r="4093" spans="1:10" hidden="1" x14ac:dyDescent="0.2">
      <c r="A4093" t="s">
        <v>103</v>
      </c>
      <c r="B4093" t="str">
        <f>VLOOKUP(Table16[[#This Row],[Metabolite ID]],Table18[],2,FALSE)</f>
        <v>pimelate (heptanedioate)</v>
      </c>
      <c r="C4093" t="s">
        <v>1118</v>
      </c>
      <c r="D4093">
        <v>597</v>
      </c>
      <c r="E4093">
        <v>-0.10319027719400165</v>
      </c>
      <c r="F4093">
        <v>8.8488139751101882E-2</v>
      </c>
      <c r="G4093">
        <v>0.243554566838415</v>
      </c>
      <c r="H4093" t="b">
        <v>0</v>
      </c>
      <c r="I4093" t="b">
        <v>0</v>
      </c>
      <c r="J4093" t="b">
        <v>0</v>
      </c>
    </row>
    <row r="4094" spans="1:10" hidden="1" x14ac:dyDescent="0.2">
      <c r="A4094" t="s">
        <v>103</v>
      </c>
      <c r="B4094" t="str">
        <f>VLOOKUP(Table16[[#This Row],[Metabolite ID]],Table18[],2,FALSE)</f>
        <v>pimelate (heptanedioate)</v>
      </c>
      <c r="C4094" t="s">
        <v>1119</v>
      </c>
      <c r="D4094">
        <v>597</v>
      </c>
      <c r="E4094">
        <v>-0.21133906249999998</v>
      </c>
      <c r="F4094">
        <v>0.13224675188247706</v>
      </c>
      <c r="G4094">
        <v>0.11002824784570941</v>
      </c>
      <c r="H4094" t="b">
        <v>0</v>
      </c>
      <c r="I4094" t="b">
        <v>0</v>
      </c>
      <c r="J4094" t="b">
        <v>0</v>
      </c>
    </row>
    <row r="4095" spans="1:10" hidden="1" x14ac:dyDescent="0.2">
      <c r="A4095" t="s">
        <v>103</v>
      </c>
      <c r="B4095" t="str">
        <f>VLOOKUP(Table16[[#This Row],[Metabolite ID]],Table18[],2,FALSE)</f>
        <v>pimelate (heptanedioate)</v>
      </c>
      <c r="C4095" t="s">
        <v>1120</v>
      </c>
      <c r="D4095">
        <v>597</v>
      </c>
      <c r="E4095">
        <v>-0.2175798150318464</v>
      </c>
      <c r="F4095">
        <v>0.15838014312453094</v>
      </c>
      <c r="G4095">
        <v>0.16950932135667851</v>
      </c>
      <c r="H4095" t="b">
        <v>0</v>
      </c>
      <c r="I4095" t="b">
        <v>0</v>
      </c>
      <c r="J4095" t="b">
        <v>0</v>
      </c>
    </row>
    <row r="4096" spans="1:10" hidden="1" x14ac:dyDescent="0.2">
      <c r="A4096" t="s">
        <v>103</v>
      </c>
      <c r="B4096" t="str">
        <f>VLOOKUP(Table16[[#This Row],[Metabolite ID]],Table18[],2,FALSE)</f>
        <v>pimelate (heptanedioate)</v>
      </c>
      <c r="C4096" t="s">
        <v>1121</v>
      </c>
      <c r="D4096">
        <v>597</v>
      </c>
      <c r="E4096">
        <v>-0.46078631470418152</v>
      </c>
      <c r="F4096">
        <v>0.45522864778844585</v>
      </c>
      <c r="G4096">
        <v>0.31184910770889712</v>
      </c>
      <c r="H4096" t="b">
        <v>0</v>
      </c>
      <c r="I4096" t="b">
        <v>0</v>
      </c>
      <c r="J4096" t="b">
        <v>0</v>
      </c>
    </row>
    <row r="4097" spans="1:10" hidden="1" x14ac:dyDescent="0.2">
      <c r="A4097" t="s">
        <v>103</v>
      </c>
      <c r="B4097" t="str">
        <f>VLOOKUP(Table16[[#This Row],[Metabolite ID]],Table18[],2,FALSE)</f>
        <v>pimelate (heptanedioate)</v>
      </c>
      <c r="C4097" t="s">
        <v>1122</v>
      </c>
      <c r="D4097">
        <v>597</v>
      </c>
      <c r="E4097">
        <v>-0.37412725199380148</v>
      </c>
      <c r="F4097">
        <v>0.34761697560166727</v>
      </c>
      <c r="G4097">
        <v>0.28224516194926513</v>
      </c>
      <c r="H4097" t="b">
        <v>0</v>
      </c>
      <c r="I4097" t="b">
        <v>0</v>
      </c>
      <c r="J4097" t="b">
        <v>0</v>
      </c>
    </row>
    <row r="4098" spans="1:10" hidden="1" x14ac:dyDescent="0.2">
      <c r="A4098" t="s">
        <v>103</v>
      </c>
      <c r="B4098" t="str">
        <f>VLOOKUP(Table16[[#This Row],[Metabolite ID]],Table18[],2,FALSE)</f>
        <v>pimelate (heptanedioate)</v>
      </c>
      <c r="C4098" t="s">
        <v>1123</v>
      </c>
      <c r="D4098">
        <v>597</v>
      </c>
      <c r="E4098">
        <v>-0.36795984314483676</v>
      </c>
      <c r="F4098">
        <v>0.24745162811216073</v>
      </c>
      <c r="G4098">
        <v>0.13754529702489501</v>
      </c>
      <c r="H4098" t="b">
        <v>0</v>
      </c>
      <c r="I4098" t="b">
        <v>0</v>
      </c>
      <c r="J4098" t="b">
        <v>0</v>
      </c>
    </row>
    <row r="4099" spans="1:10" x14ac:dyDescent="0.2">
      <c r="A4099" t="s">
        <v>695</v>
      </c>
      <c r="B4099" t="str">
        <f>VLOOKUP(Table16[[#This Row],[Metabolite ID]],Table18[],2,FALSE)</f>
        <v>X - 24422</v>
      </c>
      <c r="C4099" t="s">
        <v>1116</v>
      </c>
      <c r="D4099">
        <v>599</v>
      </c>
      <c r="E4099">
        <v>-6.2562573235073887E-2</v>
      </c>
      <c r="F4099">
        <v>5.2266934912021924E-2</v>
      </c>
      <c r="G4099" s="6">
        <v>0.23131362327671551</v>
      </c>
      <c r="H4099" t="b">
        <v>0</v>
      </c>
      <c r="I4099" t="b">
        <v>0</v>
      </c>
      <c r="J4099" t="b">
        <v>0</v>
      </c>
    </row>
    <row r="4100" spans="1:10" hidden="1" x14ac:dyDescent="0.2">
      <c r="A4100" t="s">
        <v>695</v>
      </c>
      <c r="B4100" t="str">
        <f>VLOOKUP(Table16[[#This Row],[Metabolite ID]],Table18[],2,FALSE)</f>
        <v>X - 24422</v>
      </c>
      <c r="C4100" t="s">
        <v>1117</v>
      </c>
      <c r="D4100">
        <v>599</v>
      </c>
      <c r="E4100">
        <v>-6.2562573235073887E-2</v>
      </c>
      <c r="F4100">
        <v>4.911129282834617E-2</v>
      </c>
      <c r="G4100">
        <v>0.20270104306032127</v>
      </c>
      <c r="H4100" t="b">
        <v>0</v>
      </c>
      <c r="I4100" t="b">
        <v>0</v>
      </c>
      <c r="J4100" t="b">
        <v>0</v>
      </c>
    </row>
    <row r="4101" spans="1:10" hidden="1" x14ac:dyDescent="0.2">
      <c r="A4101" t="s">
        <v>695</v>
      </c>
      <c r="B4101" t="str">
        <f>VLOOKUP(Table16[[#This Row],[Metabolite ID]],Table18[],2,FALSE)</f>
        <v>X - 24422</v>
      </c>
      <c r="C4101" t="s">
        <v>1118</v>
      </c>
      <c r="D4101">
        <v>599</v>
      </c>
      <c r="E4101">
        <v>-6.1460843069769087E-2</v>
      </c>
      <c r="F4101">
        <v>4.9631773357767479E-2</v>
      </c>
      <c r="G4101">
        <v>0.21559126622634653</v>
      </c>
      <c r="H4101" t="b">
        <v>0</v>
      </c>
      <c r="I4101" t="b">
        <v>0</v>
      </c>
      <c r="J4101" t="b">
        <v>0</v>
      </c>
    </row>
    <row r="4102" spans="1:10" hidden="1" x14ac:dyDescent="0.2">
      <c r="A4102" t="s">
        <v>695</v>
      </c>
      <c r="B4102" t="str">
        <f>VLOOKUP(Table16[[#This Row],[Metabolite ID]],Table18[],2,FALSE)</f>
        <v>X - 24422</v>
      </c>
      <c r="C4102" t="s">
        <v>1119</v>
      </c>
      <c r="D4102">
        <v>599</v>
      </c>
      <c r="E4102">
        <v>4.464074257425743E-2</v>
      </c>
      <c r="F4102">
        <v>7.5791335137191745E-2</v>
      </c>
      <c r="G4102">
        <v>0.55586440525320624</v>
      </c>
      <c r="H4102" t="b">
        <v>0</v>
      </c>
      <c r="I4102" t="b">
        <v>0</v>
      </c>
      <c r="J4102" t="b">
        <v>0</v>
      </c>
    </row>
    <row r="4103" spans="1:10" hidden="1" x14ac:dyDescent="0.2">
      <c r="A4103" t="s">
        <v>695</v>
      </c>
      <c r="B4103" t="str">
        <f>VLOOKUP(Table16[[#This Row],[Metabolite ID]],Table18[],2,FALSE)</f>
        <v>X - 24422</v>
      </c>
      <c r="C4103" t="s">
        <v>1120</v>
      </c>
      <c r="D4103">
        <v>599</v>
      </c>
      <c r="E4103">
        <v>4.4696830081930483E-2</v>
      </c>
      <c r="F4103">
        <v>7.8551552207518485E-2</v>
      </c>
      <c r="G4103">
        <v>0.56934752760705321</v>
      </c>
      <c r="H4103" t="b">
        <v>0</v>
      </c>
      <c r="I4103" t="b">
        <v>0</v>
      </c>
      <c r="J4103" t="b">
        <v>0</v>
      </c>
    </row>
    <row r="4104" spans="1:10" hidden="1" x14ac:dyDescent="0.2">
      <c r="A4104" t="s">
        <v>695</v>
      </c>
      <c r="B4104" t="str">
        <f>VLOOKUP(Table16[[#This Row],[Metabolite ID]],Table18[],2,FALSE)</f>
        <v>X - 24422</v>
      </c>
      <c r="C4104" t="s">
        <v>1121</v>
      </c>
      <c r="D4104">
        <v>599</v>
      </c>
      <c r="E4104">
        <v>0.38534770358340342</v>
      </c>
      <c r="F4104">
        <v>0.2723156724854176</v>
      </c>
      <c r="G4104">
        <v>0.15756637767520285</v>
      </c>
      <c r="H4104" t="b">
        <v>0</v>
      </c>
      <c r="I4104" t="b">
        <v>0</v>
      </c>
      <c r="J4104" t="b">
        <v>0</v>
      </c>
    </row>
    <row r="4105" spans="1:10" hidden="1" x14ac:dyDescent="0.2">
      <c r="A4105" t="s">
        <v>695</v>
      </c>
      <c r="B4105" t="str">
        <f>VLOOKUP(Table16[[#This Row],[Metabolite ID]],Table18[],2,FALSE)</f>
        <v>X - 24422</v>
      </c>
      <c r="C4105" t="s">
        <v>1122</v>
      </c>
      <c r="D4105">
        <v>599</v>
      </c>
      <c r="E4105">
        <v>0.22774560641606811</v>
      </c>
      <c r="F4105">
        <v>0.21188706012394601</v>
      </c>
      <c r="G4105">
        <v>0.2828779104860818</v>
      </c>
      <c r="H4105" t="b">
        <v>0</v>
      </c>
      <c r="I4105" t="b">
        <v>0</v>
      </c>
      <c r="J4105" t="b">
        <v>0</v>
      </c>
    </row>
    <row r="4106" spans="1:10" hidden="1" x14ac:dyDescent="0.2">
      <c r="A4106" t="s">
        <v>695</v>
      </c>
      <c r="B4106" t="str">
        <f>VLOOKUP(Table16[[#This Row],[Metabolite ID]],Table18[],2,FALSE)</f>
        <v>X - 24422</v>
      </c>
      <c r="C4106" t="s">
        <v>1123</v>
      </c>
      <c r="D4106">
        <v>599</v>
      </c>
      <c r="E4106">
        <v>-3.3891513618267012E-2</v>
      </c>
      <c r="F4106">
        <v>0.14486787306679891</v>
      </c>
      <c r="G4106">
        <v>0.8151057412263456</v>
      </c>
      <c r="H4106" t="b">
        <v>0</v>
      </c>
      <c r="I4106" t="b">
        <v>0</v>
      </c>
      <c r="J4106" t="b">
        <v>0</v>
      </c>
    </row>
    <row r="4107" spans="1:10" x14ac:dyDescent="0.2">
      <c r="A4107" t="s">
        <v>743</v>
      </c>
      <c r="B4107" t="str">
        <f>VLOOKUP(Table16[[#This Row],[Metabolite ID]],Table18[],2,FALSE)</f>
        <v>Acetate</v>
      </c>
      <c r="C4107" t="s">
        <v>1116</v>
      </c>
      <c r="D4107">
        <v>599</v>
      </c>
      <c r="E4107">
        <v>-6.3441917848115412E-2</v>
      </c>
      <c r="F4107">
        <v>5.3140392349243809E-2</v>
      </c>
      <c r="G4107" s="6">
        <v>0.2325347315479189</v>
      </c>
      <c r="H4107" t="b">
        <v>0</v>
      </c>
      <c r="I4107" t="b">
        <v>0</v>
      </c>
      <c r="J4107" t="b">
        <v>0</v>
      </c>
    </row>
    <row r="4108" spans="1:10" hidden="1" x14ac:dyDescent="0.2">
      <c r="A4108" t="s">
        <v>743</v>
      </c>
      <c r="B4108" t="str">
        <f>VLOOKUP(Table16[[#This Row],[Metabolite ID]],Table18[],2,FALSE)</f>
        <v>Acetate</v>
      </c>
      <c r="C4108" t="s">
        <v>1117</v>
      </c>
      <c r="D4108">
        <v>599</v>
      </c>
      <c r="E4108">
        <v>-6.3441917848115412E-2</v>
      </c>
      <c r="F4108">
        <v>5.1839142182258928E-2</v>
      </c>
      <c r="G4108">
        <v>0.22101912709069449</v>
      </c>
      <c r="H4108" t="b">
        <v>0</v>
      </c>
      <c r="I4108" t="b">
        <v>0</v>
      </c>
      <c r="J4108" t="b">
        <v>0</v>
      </c>
    </row>
    <row r="4109" spans="1:10" hidden="1" x14ac:dyDescent="0.2">
      <c r="A4109" t="s">
        <v>743</v>
      </c>
      <c r="B4109" t="str">
        <f>VLOOKUP(Table16[[#This Row],[Metabolite ID]],Table18[],2,FALSE)</f>
        <v>Acetate</v>
      </c>
      <c r="C4109" t="s">
        <v>1118</v>
      </c>
      <c r="D4109">
        <v>599</v>
      </c>
      <c r="E4109">
        <v>-6.2335711412598901E-2</v>
      </c>
      <c r="F4109">
        <v>5.2345264389160172E-2</v>
      </c>
      <c r="G4109">
        <v>0.23370982593013143</v>
      </c>
      <c r="H4109" t="b">
        <v>0</v>
      </c>
      <c r="I4109" t="b">
        <v>0</v>
      </c>
      <c r="J4109" t="b">
        <v>0</v>
      </c>
    </row>
    <row r="4110" spans="1:10" hidden="1" x14ac:dyDescent="0.2">
      <c r="A4110" t="s">
        <v>743</v>
      </c>
      <c r="B4110" t="str">
        <f>VLOOKUP(Table16[[#This Row],[Metabolite ID]],Table18[],2,FALSE)</f>
        <v>Acetate</v>
      </c>
      <c r="C4110" t="s">
        <v>1119</v>
      </c>
      <c r="D4110">
        <v>599</v>
      </c>
      <c r="E4110">
        <v>-0.12888506493506494</v>
      </c>
      <c r="F4110">
        <v>8.069883641974919E-2</v>
      </c>
      <c r="G4110">
        <v>0.11024078544694996</v>
      </c>
      <c r="H4110" t="b">
        <v>0</v>
      </c>
      <c r="I4110" t="b">
        <v>0</v>
      </c>
      <c r="J4110" t="b">
        <v>0</v>
      </c>
    </row>
    <row r="4111" spans="1:10" hidden="1" x14ac:dyDescent="0.2">
      <c r="A4111" t="s">
        <v>743</v>
      </c>
      <c r="B4111" t="str">
        <f>VLOOKUP(Table16[[#This Row],[Metabolite ID]],Table18[],2,FALSE)</f>
        <v>Acetate</v>
      </c>
      <c r="C4111" t="s">
        <v>1120</v>
      </c>
      <c r="D4111">
        <v>599</v>
      </c>
      <c r="E4111">
        <v>-0.12595221739150322</v>
      </c>
      <c r="F4111">
        <v>8.2315535799283149E-2</v>
      </c>
      <c r="G4111">
        <v>0.1259883221160166</v>
      </c>
      <c r="H4111" t="b">
        <v>0</v>
      </c>
      <c r="I4111" t="b">
        <v>0</v>
      </c>
      <c r="J4111" t="b">
        <v>0</v>
      </c>
    </row>
    <row r="4112" spans="1:10" hidden="1" x14ac:dyDescent="0.2">
      <c r="A4112" t="s">
        <v>743</v>
      </c>
      <c r="B4112" t="str">
        <f>VLOOKUP(Table16[[#This Row],[Metabolite ID]],Table18[],2,FALSE)</f>
        <v>Acetate</v>
      </c>
      <c r="C4112" t="s">
        <v>1121</v>
      </c>
      <c r="D4112">
        <v>599</v>
      </c>
      <c r="E4112">
        <v>-0.30963372275628487</v>
      </c>
      <c r="F4112">
        <v>0.28827947905747492</v>
      </c>
      <c r="G4112">
        <v>0.28322235856178973</v>
      </c>
      <c r="H4112" t="b">
        <v>0</v>
      </c>
      <c r="I4112" t="b">
        <v>0</v>
      </c>
      <c r="J4112" t="b">
        <v>0</v>
      </c>
    </row>
    <row r="4113" spans="1:10" hidden="1" x14ac:dyDescent="0.2">
      <c r="A4113" t="s">
        <v>743</v>
      </c>
      <c r="B4113" t="str">
        <f>VLOOKUP(Table16[[#This Row],[Metabolite ID]],Table18[],2,FALSE)</f>
        <v>Acetate</v>
      </c>
      <c r="C4113" t="s">
        <v>1122</v>
      </c>
      <c r="D4113">
        <v>599</v>
      </c>
      <c r="E4113">
        <v>-0.33164114465337491</v>
      </c>
      <c r="F4113">
        <v>0.2232166714120849</v>
      </c>
      <c r="G4113">
        <v>0.13787582300459056</v>
      </c>
      <c r="H4113" t="b">
        <v>0</v>
      </c>
      <c r="I4113" t="b">
        <v>0</v>
      </c>
      <c r="J4113" t="b">
        <v>0</v>
      </c>
    </row>
    <row r="4114" spans="1:10" hidden="1" x14ac:dyDescent="0.2">
      <c r="A4114" t="s">
        <v>743</v>
      </c>
      <c r="B4114" t="str">
        <f>VLOOKUP(Table16[[#This Row],[Metabolite ID]],Table18[],2,FALSE)</f>
        <v>Acetate</v>
      </c>
      <c r="C4114" t="s">
        <v>1123</v>
      </c>
      <c r="D4114">
        <v>599</v>
      </c>
      <c r="E4114">
        <v>-5.5748139392226344E-2</v>
      </c>
      <c r="F4114">
        <v>0.14699777881047935</v>
      </c>
      <c r="G4114">
        <v>0.70464095594262244</v>
      </c>
      <c r="H4114" t="b">
        <v>0</v>
      </c>
      <c r="I4114" t="b">
        <v>0</v>
      </c>
      <c r="J4114" t="b">
        <v>0</v>
      </c>
    </row>
    <row r="4115" spans="1:10" x14ac:dyDescent="0.2">
      <c r="A4115" t="s">
        <v>473</v>
      </c>
      <c r="B4115" t="str">
        <f>VLOOKUP(Table16[[#This Row],[Metabolite ID]],Table18[],2,FALSE)</f>
        <v>X - 12442</v>
      </c>
      <c r="C4115" t="s">
        <v>1116</v>
      </c>
      <c r="D4115">
        <v>599</v>
      </c>
      <c r="E4115">
        <v>5.8828167942397314E-2</v>
      </c>
      <c r="F4115">
        <v>4.9312987853816381E-2</v>
      </c>
      <c r="G4115" s="6">
        <v>0.23288705668876625</v>
      </c>
      <c r="H4115" t="b">
        <v>0</v>
      </c>
      <c r="I4115" t="b">
        <v>0</v>
      </c>
      <c r="J4115" t="b">
        <v>0</v>
      </c>
    </row>
    <row r="4116" spans="1:10" hidden="1" x14ac:dyDescent="0.2">
      <c r="A4116" t="s">
        <v>473</v>
      </c>
      <c r="B4116" t="str">
        <f>VLOOKUP(Table16[[#This Row],[Metabolite ID]],Table18[],2,FALSE)</f>
        <v>X - 12442</v>
      </c>
      <c r="C4116" t="s">
        <v>1117</v>
      </c>
      <c r="D4116">
        <v>599</v>
      </c>
      <c r="E4116">
        <v>5.8828167942397314E-2</v>
      </c>
      <c r="F4116">
        <v>4.7837575958541094E-2</v>
      </c>
      <c r="G4116">
        <v>0.21879145024457308</v>
      </c>
      <c r="H4116" t="b">
        <v>0</v>
      </c>
      <c r="I4116" t="b">
        <v>0</v>
      </c>
      <c r="J4116" t="b">
        <v>0</v>
      </c>
    </row>
    <row r="4117" spans="1:10" hidden="1" x14ac:dyDescent="0.2">
      <c r="A4117" t="s">
        <v>473</v>
      </c>
      <c r="B4117" t="str">
        <f>VLOOKUP(Table16[[#This Row],[Metabolite ID]],Table18[],2,FALSE)</f>
        <v>X - 12442</v>
      </c>
      <c r="C4117" t="s">
        <v>1118</v>
      </c>
      <c r="D4117">
        <v>599</v>
      </c>
      <c r="E4117">
        <v>6.0396911742097319E-2</v>
      </c>
      <c r="F4117">
        <v>4.8312316255402402E-2</v>
      </c>
      <c r="G4117">
        <v>0.21125027963427173</v>
      </c>
      <c r="H4117" t="b">
        <v>0</v>
      </c>
      <c r="I4117" t="b">
        <v>0</v>
      </c>
      <c r="J4117" t="b">
        <v>0</v>
      </c>
    </row>
    <row r="4118" spans="1:10" hidden="1" x14ac:dyDescent="0.2">
      <c r="A4118" t="s">
        <v>473</v>
      </c>
      <c r="B4118" t="str">
        <f>VLOOKUP(Table16[[#This Row],[Metabolite ID]],Table18[],2,FALSE)</f>
        <v>X - 12442</v>
      </c>
      <c r="C4118" t="s">
        <v>1119</v>
      </c>
      <c r="D4118">
        <v>599</v>
      </c>
      <c r="E4118">
        <v>2.912504854368932E-2</v>
      </c>
      <c r="F4118">
        <v>7.5051667522930104E-2</v>
      </c>
      <c r="G4118">
        <v>0.69796671757987783</v>
      </c>
      <c r="H4118" t="b">
        <v>0</v>
      </c>
      <c r="I4118" t="b">
        <v>0</v>
      </c>
      <c r="J4118" t="b">
        <v>0</v>
      </c>
    </row>
    <row r="4119" spans="1:10" hidden="1" x14ac:dyDescent="0.2">
      <c r="A4119" t="s">
        <v>473</v>
      </c>
      <c r="B4119" t="str">
        <f>VLOOKUP(Table16[[#This Row],[Metabolite ID]],Table18[],2,FALSE)</f>
        <v>X - 12442</v>
      </c>
      <c r="C4119" t="s">
        <v>1120</v>
      </c>
      <c r="D4119">
        <v>599</v>
      </c>
      <c r="E4119">
        <v>7.3301995110529677E-2</v>
      </c>
      <c r="F4119">
        <v>8.2926765655733009E-2</v>
      </c>
      <c r="G4119">
        <v>0.37673049158984995</v>
      </c>
      <c r="H4119" t="b">
        <v>0</v>
      </c>
      <c r="I4119" t="b">
        <v>0</v>
      </c>
      <c r="J4119" t="b">
        <v>0</v>
      </c>
    </row>
    <row r="4120" spans="1:10" hidden="1" x14ac:dyDescent="0.2">
      <c r="A4120" t="s">
        <v>473</v>
      </c>
      <c r="B4120" t="str">
        <f>VLOOKUP(Table16[[#This Row],[Metabolite ID]],Table18[],2,FALSE)</f>
        <v>X - 12442</v>
      </c>
      <c r="C4120" t="s">
        <v>1121</v>
      </c>
      <c r="D4120">
        <v>599</v>
      </c>
      <c r="E4120">
        <v>-0.10472329492892207</v>
      </c>
      <c r="F4120">
        <v>0.2697439587025815</v>
      </c>
      <c r="G4120">
        <v>0.69798236275606407</v>
      </c>
      <c r="H4120" t="b">
        <v>0</v>
      </c>
      <c r="I4120" t="b">
        <v>0</v>
      </c>
      <c r="J4120" t="b">
        <v>0</v>
      </c>
    </row>
    <row r="4121" spans="1:10" hidden="1" x14ac:dyDescent="0.2">
      <c r="A4121" t="s">
        <v>473</v>
      </c>
      <c r="B4121" t="str">
        <f>VLOOKUP(Table16[[#This Row],[Metabolite ID]],Table18[],2,FALSE)</f>
        <v>X - 12442</v>
      </c>
      <c r="C4121" t="s">
        <v>1122</v>
      </c>
      <c r="D4121">
        <v>599</v>
      </c>
      <c r="E4121">
        <v>9.7620249880199239E-3</v>
      </c>
      <c r="F4121">
        <v>0.18348194916381697</v>
      </c>
      <c r="G4121">
        <v>0.95758691390098294</v>
      </c>
      <c r="H4121" t="b">
        <v>0</v>
      </c>
      <c r="I4121" t="b">
        <v>0</v>
      </c>
      <c r="J4121" t="b">
        <v>0</v>
      </c>
    </row>
    <row r="4122" spans="1:10" hidden="1" x14ac:dyDescent="0.2">
      <c r="A4122" t="s">
        <v>473</v>
      </c>
      <c r="B4122" t="str">
        <f>VLOOKUP(Table16[[#This Row],[Metabolite ID]],Table18[],2,FALSE)</f>
        <v>X - 12442</v>
      </c>
      <c r="C4122" t="s">
        <v>1123</v>
      </c>
      <c r="D4122">
        <v>599</v>
      </c>
      <c r="E4122">
        <v>4.8742097742711536E-2</v>
      </c>
      <c r="F4122">
        <v>0.1367079447097615</v>
      </c>
      <c r="G4122">
        <v>0.72156082271152877</v>
      </c>
      <c r="H4122" t="b">
        <v>0</v>
      </c>
      <c r="I4122" t="b">
        <v>0</v>
      </c>
      <c r="J4122" t="b">
        <v>0</v>
      </c>
    </row>
    <row r="4123" spans="1:10" x14ac:dyDescent="0.2">
      <c r="A4123" t="s">
        <v>340</v>
      </c>
      <c r="B4123" t="str">
        <f>VLOOKUP(Table16[[#This Row],[Metabolite ID]],Table18[],2,FALSE)</f>
        <v>hydantoin-5-propionic acid</v>
      </c>
      <c r="C4123" t="s">
        <v>1116</v>
      </c>
      <c r="D4123">
        <v>599</v>
      </c>
      <c r="E4123">
        <v>-6.0204690880641974E-2</v>
      </c>
      <c r="F4123">
        <v>5.0525189529008606E-2</v>
      </c>
      <c r="G4123" s="6">
        <v>0.23342685968021265</v>
      </c>
      <c r="H4123" t="b">
        <v>0</v>
      </c>
      <c r="I4123" t="b">
        <v>0</v>
      </c>
      <c r="J4123" t="b">
        <v>0</v>
      </c>
    </row>
    <row r="4124" spans="1:10" hidden="1" x14ac:dyDescent="0.2">
      <c r="A4124" t="s">
        <v>340</v>
      </c>
      <c r="B4124" t="str">
        <f>VLOOKUP(Table16[[#This Row],[Metabolite ID]],Table18[],2,FALSE)</f>
        <v>hydantoin-5-propionic acid</v>
      </c>
      <c r="C4124" t="s">
        <v>1117</v>
      </c>
      <c r="D4124">
        <v>599</v>
      </c>
      <c r="E4124">
        <v>-6.0204690880641974E-2</v>
      </c>
      <c r="F4124">
        <v>5.0070044279338602E-2</v>
      </c>
      <c r="G4124">
        <v>0.22920495691394474</v>
      </c>
      <c r="H4124" t="b">
        <v>0</v>
      </c>
      <c r="I4124" t="b">
        <v>0</v>
      </c>
      <c r="J4124" t="b">
        <v>0</v>
      </c>
    </row>
    <row r="4125" spans="1:10" hidden="1" x14ac:dyDescent="0.2">
      <c r="A4125" t="s">
        <v>340</v>
      </c>
      <c r="B4125" t="str">
        <f>VLOOKUP(Table16[[#This Row],[Metabolite ID]],Table18[],2,FALSE)</f>
        <v>hydantoin-5-propionic acid</v>
      </c>
      <c r="C4125" t="s">
        <v>1118</v>
      </c>
      <c r="D4125">
        <v>599</v>
      </c>
      <c r="E4125">
        <v>-5.9074246218698126E-2</v>
      </c>
      <c r="F4125">
        <v>5.0543820166991563E-2</v>
      </c>
      <c r="G4125">
        <v>0.24249515006499583</v>
      </c>
      <c r="H4125" t="b">
        <v>0</v>
      </c>
      <c r="I4125" t="b">
        <v>0</v>
      </c>
      <c r="J4125" t="b">
        <v>0</v>
      </c>
    </row>
    <row r="4126" spans="1:10" hidden="1" x14ac:dyDescent="0.2">
      <c r="A4126" t="s">
        <v>340</v>
      </c>
      <c r="B4126" t="str">
        <f>VLOOKUP(Table16[[#This Row],[Metabolite ID]],Table18[],2,FALSE)</f>
        <v>hydantoin-5-propionic acid</v>
      </c>
      <c r="C4126" t="s">
        <v>1119</v>
      </c>
      <c r="D4126">
        <v>599</v>
      </c>
      <c r="E4126">
        <v>-6.4823949579831924E-2</v>
      </c>
      <c r="F4126">
        <v>7.551586438693228E-2</v>
      </c>
      <c r="G4126">
        <v>0.39066335611896602</v>
      </c>
      <c r="H4126" t="b">
        <v>0</v>
      </c>
      <c r="I4126" t="b">
        <v>0</v>
      </c>
      <c r="J4126" t="b">
        <v>0</v>
      </c>
    </row>
    <row r="4127" spans="1:10" hidden="1" x14ac:dyDescent="0.2">
      <c r="A4127" t="s">
        <v>340</v>
      </c>
      <c r="B4127" t="str">
        <f>VLOOKUP(Table16[[#This Row],[Metabolite ID]],Table18[],2,FALSE)</f>
        <v>hydantoin-5-propionic acid</v>
      </c>
      <c r="C4127" t="s">
        <v>1120</v>
      </c>
      <c r="D4127">
        <v>599</v>
      </c>
      <c r="E4127">
        <v>-7.0445408077655841E-2</v>
      </c>
      <c r="F4127">
        <v>8.4075137051664847E-2</v>
      </c>
      <c r="G4127">
        <v>0.40209454660687916</v>
      </c>
      <c r="H4127" t="b">
        <v>0</v>
      </c>
      <c r="I4127" t="b">
        <v>0</v>
      </c>
      <c r="J4127" t="b">
        <v>0</v>
      </c>
    </row>
    <row r="4128" spans="1:10" hidden="1" x14ac:dyDescent="0.2">
      <c r="A4128" t="s">
        <v>340</v>
      </c>
      <c r="B4128" t="str">
        <f>VLOOKUP(Table16[[#This Row],[Metabolite ID]],Table18[],2,FALSE)</f>
        <v>hydantoin-5-propionic acid</v>
      </c>
      <c r="C4128" t="s">
        <v>1121</v>
      </c>
      <c r="D4128">
        <v>599</v>
      </c>
      <c r="E4128">
        <v>0.12988077640368711</v>
      </c>
      <c r="F4128">
        <v>0.29807082869748419</v>
      </c>
      <c r="G4128">
        <v>0.66318409855598603</v>
      </c>
      <c r="H4128" t="b">
        <v>0</v>
      </c>
      <c r="I4128" t="b">
        <v>0</v>
      </c>
      <c r="J4128" t="b">
        <v>0</v>
      </c>
    </row>
    <row r="4129" spans="1:10" hidden="1" x14ac:dyDescent="0.2">
      <c r="A4129" t="s">
        <v>340</v>
      </c>
      <c r="B4129" t="str">
        <f>VLOOKUP(Table16[[#This Row],[Metabolite ID]],Table18[],2,FALSE)</f>
        <v>hydantoin-5-propionic acid</v>
      </c>
      <c r="C4129" t="s">
        <v>1122</v>
      </c>
      <c r="D4129">
        <v>599</v>
      </c>
      <c r="E4129">
        <v>2.2557720734402764E-2</v>
      </c>
      <c r="F4129">
        <v>0.19371401910360048</v>
      </c>
      <c r="G4129">
        <v>0.90733613844372207</v>
      </c>
      <c r="H4129" t="b">
        <v>0</v>
      </c>
      <c r="I4129" t="b">
        <v>0</v>
      </c>
      <c r="J4129" t="b">
        <v>0</v>
      </c>
    </row>
    <row r="4130" spans="1:10" hidden="1" x14ac:dyDescent="0.2">
      <c r="A4130" t="s">
        <v>340</v>
      </c>
      <c r="B4130" t="str">
        <f>VLOOKUP(Table16[[#This Row],[Metabolite ID]],Table18[],2,FALSE)</f>
        <v>hydantoin-5-propionic acid</v>
      </c>
      <c r="C4130" t="s">
        <v>1123</v>
      </c>
      <c r="D4130">
        <v>599</v>
      </c>
      <c r="E4130">
        <v>-0.10617302253869426</v>
      </c>
      <c r="F4130">
        <v>0.1400345489819966</v>
      </c>
      <c r="G4130">
        <v>0.44863546522334008</v>
      </c>
      <c r="H4130" t="b">
        <v>0</v>
      </c>
      <c r="I4130" t="b">
        <v>0</v>
      </c>
      <c r="J4130" t="b">
        <v>0</v>
      </c>
    </row>
    <row r="4131" spans="1:10" x14ac:dyDescent="0.2">
      <c r="A4131" t="s">
        <v>96</v>
      </c>
      <c r="B4131" t="str">
        <f>VLOOKUP(Table16[[#This Row],[Metabolite ID]],Table18[],2,FALSE)</f>
        <v>carnitine</v>
      </c>
      <c r="C4131" t="s">
        <v>1116</v>
      </c>
      <c r="D4131">
        <v>599</v>
      </c>
      <c r="E4131">
        <v>5.8573351202474172E-2</v>
      </c>
      <c r="F4131">
        <v>4.9164986812575098E-2</v>
      </c>
      <c r="G4131" s="6">
        <v>0.23351107149957853</v>
      </c>
      <c r="H4131" t="b">
        <v>0</v>
      </c>
      <c r="I4131" t="b">
        <v>0</v>
      </c>
      <c r="J4131" t="b">
        <v>0</v>
      </c>
    </row>
    <row r="4132" spans="1:10" hidden="1" x14ac:dyDescent="0.2">
      <c r="A4132" t="s">
        <v>96</v>
      </c>
      <c r="B4132" t="str">
        <f>VLOOKUP(Table16[[#This Row],[Metabolite ID]],Table18[],2,FALSE)</f>
        <v>carnitine</v>
      </c>
      <c r="C4132" t="s">
        <v>1117</v>
      </c>
      <c r="D4132">
        <v>599</v>
      </c>
      <c r="E4132">
        <v>5.8573351202474172E-2</v>
      </c>
      <c r="F4132">
        <v>4.7760185136307386E-2</v>
      </c>
      <c r="G4132">
        <v>0.22004613724630909</v>
      </c>
      <c r="H4132" t="b">
        <v>0</v>
      </c>
      <c r="I4132" t="b">
        <v>0</v>
      </c>
      <c r="J4132" t="b">
        <v>0</v>
      </c>
    </row>
    <row r="4133" spans="1:10" hidden="1" x14ac:dyDescent="0.2">
      <c r="A4133" t="s">
        <v>96</v>
      </c>
      <c r="B4133" t="str">
        <f>VLOOKUP(Table16[[#This Row],[Metabolite ID]],Table18[],2,FALSE)</f>
        <v>carnitine</v>
      </c>
      <c r="C4133" t="s">
        <v>1118</v>
      </c>
      <c r="D4133">
        <v>599</v>
      </c>
      <c r="E4133">
        <v>6.0220394570848851E-2</v>
      </c>
      <c r="F4133">
        <v>4.8231712801971541E-2</v>
      </c>
      <c r="G4133">
        <v>0.21182447784768471</v>
      </c>
      <c r="H4133" t="b">
        <v>0</v>
      </c>
      <c r="I4133" t="b">
        <v>0</v>
      </c>
      <c r="J4133" t="b">
        <v>0</v>
      </c>
    </row>
    <row r="4134" spans="1:10" hidden="1" x14ac:dyDescent="0.2">
      <c r="A4134" t="s">
        <v>96</v>
      </c>
      <c r="B4134" t="str">
        <f>VLOOKUP(Table16[[#This Row],[Metabolite ID]],Table18[],2,FALSE)</f>
        <v>carnitine</v>
      </c>
      <c r="C4134" t="s">
        <v>1119</v>
      </c>
      <c r="D4134">
        <v>599</v>
      </c>
      <c r="E4134">
        <v>2.2429245283018869E-2</v>
      </c>
      <c r="F4134">
        <v>7.020872688401221E-2</v>
      </c>
      <c r="G4134">
        <v>0.74937377295873175</v>
      </c>
      <c r="H4134" t="b">
        <v>0</v>
      </c>
      <c r="I4134" t="b">
        <v>0</v>
      </c>
      <c r="J4134" t="b">
        <v>0</v>
      </c>
    </row>
    <row r="4135" spans="1:10" hidden="1" x14ac:dyDescent="0.2">
      <c r="A4135" t="s">
        <v>96</v>
      </c>
      <c r="B4135" t="str">
        <f>VLOOKUP(Table16[[#This Row],[Metabolite ID]],Table18[],2,FALSE)</f>
        <v>carnitine</v>
      </c>
      <c r="C4135" t="s">
        <v>1120</v>
      </c>
      <c r="D4135">
        <v>599</v>
      </c>
      <c r="E4135">
        <v>6.066658342363225E-2</v>
      </c>
      <c r="F4135">
        <v>7.8328486649286252E-2</v>
      </c>
      <c r="G4135">
        <v>0.43862633457702832</v>
      </c>
      <c r="H4135" t="b">
        <v>0</v>
      </c>
      <c r="I4135" t="b">
        <v>0</v>
      </c>
      <c r="J4135" t="b">
        <v>0</v>
      </c>
    </row>
    <row r="4136" spans="1:10" hidden="1" x14ac:dyDescent="0.2">
      <c r="A4136" t="s">
        <v>96</v>
      </c>
      <c r="B4136" t="str">
        <f>VLOOKUP(Table16[[#This Row],[Metabolite ID]],Table18[],2,FALSE)</f>
        <v>carnitine</v>
      </c>
      <c r="C4136" t="s">
        <v>1121</v>
      </c>
      <c r="D4136">
        <v>599</v>
      </c>
      <c r="E4136">
        <v>-1.7065424839277199E-2</v>
      </c>
      <c r="F4136">
        <v>0.25117302952415255</v>
      </c>
      <c r="G4136">
        <v>0.94585379644653034</v>
      </c>
      <c r="H4136" t="b">
        <v>0</v>
      </c>
      <c r="I4136" t="b">
        <v>0</v>
      </c>
      <c r="J4136" t="b">
        <v>0</v>
      </c>
    </row>
    <row r="4137" spans="1:10" hidden="1" x14ac:dyDescent="0.2">
      <c r="A4137" t="s">
        <v>96</v>
      </c>
      <c r="B4137" t="str">
        <f>VLOOKUP(Table16[[#This Row],[Metabolite ID]],Table18[],2,FALSE)</f>
        <v>carnitine</v>
      </c>
      <c r="C4137" t="s">
        <v>1122</v>
      </c>
      <c r="D4137">
        <v>599</v>
      </c>
      <c r="E4137">
        <v>4.7051002567259914E-2</v>
      </c>
      <c r="F4137">
        <v>0.1563573710913857</v>
      </c>
      <c r="G4137">
        <v>0.76358037565151182</v>
      </c>
      <c r="H4137" t="b">
        <v>0</v>
      </c>
      <c r="I4137" t="b">
        <v>0</v>
      </c>
      <c r="J4137" t="b">
        <v>0</v>
      </c>
    </row>
    <row r="4138" spans="1:10" hidden="1" x14ac:dyDescent="0.2">
      <c r="A4138" t="s">
        <v>96</v>
      </c>
      <c r="B4138" t="str">
        <f>VLOOKUP(Table16[[#This Row],[Metabolite ID]],Table18[],2,FALSE)</f>
        <v>carnitine</v>
      </c>
      <c r="C4138" t="s">
        <v>1123</v>
      </c>
      <c r="D4138">
        <v>599</v>
      </c>
      <c r="E4138">
        <v>-2.6619644787012802E-3</v>
      </c>
      <c r="F4138">
        <v>0.13629628231215724</v>
      </c>
      <c r="G4138">
        <v>0.9844242565067165</v>
      </c>
      <c r="H4138" t="b">
        <v>0</v>
      </c>
      <c r="I4138" t="b">
        <v>0</v>
      </c>
      <c r="J4138" t="b">
        <v>0</v>
      </c>
    </row>
    <row r="4139" spans="1:10" x14ac:dyDescent="0.2">
      <c r="A4139" t="s">
        <v>404</v>
      </c>
      <c r="B4139" t="str">
        <f>VLOOKUP(Table16[[#This Row],[Metabolite ID]],Table18[],2,FALSE)</f>
        <v>mannitol/sorbitol</v>
      </c>
      <c r="C4139" t="s">
        <v>1116</v>
      </c>
      <c r="D4139">
        <v>599</v>
      </c>
      <c r="E4139">
        <v>-5.7951749167951837E-2</v>
      </c>
      <c r="F4139">
        <v>4.8662219649938554E-2</v>
      </c>
      <c r="G4139" s="6">
        <v>0.23369355628318891</v>
      </c>
      <c r="H4139" t="b">
        <v>0</v>
      </c>
      <c r="I4139" t="b">
        <v>0</v>
      </c>
      <c r="J4139" t="b">
        <v>0</v>
      </c>
    </row>
    <row r="4140" spans="1:10" hidden="1" x14ac:dyDescent="0.2">
      <c r="A4140" t="s">
        <v>404</v>
      </c>
      <c r="B4140" t="str">
        <f>VLOOKUP(Table16[[#This Row],[Metabolite ID]],Table18[],2,FALSE)</f>
        <v>mannitol/sorbitol</v>
      </c>
      <c r="C4140" t="s">
        <v>1117</v>
      </c>
      <c r="D4140">
        <v>599</v>
      </c>
      <c r="E4140">
        <v>-5.7951749167951837E-2</v>
      </c>
      <c r="F4140">
        <v>4.7746086989610595E-2</v>
      </c>
      <c r="G4140">
        <v>0.22484371611862053</v>
      </c>
      <c r="H4140" t="b">
        <v>0</v>
      </c>
      <c r="I4140" t="b">
        <v>0</v>
      </c>
      <c r="J4140" t="b">
        <v>0</v>
      </c>
    </row>
    <row r="4141" spans="1:10" hidden="1" x14ac:dyDescent="0.2">
      <c r="A4141" t="s">
        <v>404</v>
      </c>
      <c r="B4141" t="str">
        <f>VLOOKUP(Table16[[#This Row],[Metabolite ID]],Table18[],2,FALSE)</f>
        <v>mannitol/sorbitol</v>
      </c>
      <c r="C4141" t="s">
        <v>1118</v>
      </c>
      <c r="D4141">
        <v>599</v>
      </c>
      <c r="E4141">
        <v>-5.6855738603245047E-2</v>
      </c>
      <c r="F4141">
        <v>4.8204116778884816E-2</v>
      </c>
      <c r="G4141">
        <v>0.23820753403000455</v>
      </c>
      <c r="H4141" t="b">
        <v>0</v>
      </c>
      <c r="I4141" t="b">
        <v>0</v>
      </c>
      <c r="J4141" t="b">
        <v>0</v>
      </c>
    </row>
    <row r="4142" spans="1:10" hidden="1" x14ac:dyDescent="0.2">
      <c r="A4142" t="s">
        <v>404</v>
      </c>
      <c r="B4142" t="str">
        <f>VLOOKUP(Table16[[#This Row],[Metabolite ID]],Table18[],2,FALSE)</f>
        <v>mannitol/sorbitol</v>
      </c>
      <c r="C4142" t="s">
        <v>1119</v>
      </c>
      <c r="D4142">
        <v>599</v>
      </c>
      <c r="E4142">
        <v>-0.10145662650602409</v>
      </c>
      <c r="F4142">
        <v>6.9621741399723075E-2</v>
      </c>
      <c r="G4142">
        <v>0.14504602041553907</v>
      </c>
      <c r="H4142" t="b">
        <v>0</v>
      </c>
      <c r="I4142" t="b">
        <v>0</v>
      </c>
      <c r="J4142" t="b">
        <v>0</v>
      </c>
    </row>
    <row r="4143" spans="1:10" hidden="1" x14ac:dyDescent="0.2">
      <c r="A4143" t="s">
        <v>404</v>
      </c>
      <c r="B4143" t="str">
        <f>VLOOKUP(Table16[[#This Row],[Metabolite ID]],Table18[],2,FALSE)</f>
        <v>mannitol/sorbitol</v>
      </c>
      <c r="C4143" t="s">
        <v>1120</v>
      </c>
      <c r="D4143">
        <v>599</v>
      </c>
      <c r="E4143">
        <v>-4.6293268734303832E-2</v>
      </c>
      <c r="F4143">
        <v>8.2895900787654173E-2</v>
      </c>
      <c r="G4143">
        <v>0.5765367022162291</v>
      </c>
      <c r="H4143" t="b">
        <v>0</v>
      </c>
      <c r="I4143" t="b">
        <v>0</v>
      </c>
      <c r="J4143" t="b">
        <v>0</v>
      </c>
    </row>
    <row r="4144" spans="1:10" hidden="1" x14ac:dyDescent="0.2">
      <c r="A4144" t="s">
        <v>404</v>
      </c>
      <c r="B4144" t="str">
        <f>VLOOKUP(Table16[[#This Row],[Metabolite ID]],Table18[],2,FALSE)</f>
        <v>mannitol/sorbitol</v>
      </c>
      <c r="C4144" t="s">
        <v>1121</v>
      </c>
      <c r="D4144">
        <v>599</v>
      </c>
      <c r="E4144">
        <v>-0.28293130415587253</v>
      </c>
      <c r="F4144">
        <v>0.2777283803387266</v>
      </c>
      <c r="G4144">
        <v>0.30874130078787237</v>
      </c>
      <c r="H4144" t="b">
        <v>0</v>
      </c>
      <c r="I4144" t="b">
        <v>0</v>
      </c>
      <c r="J4144" t="b">
        <v>0</v>
      </c>
    </row>
    <row r="4145" spans="1:10" hidden="1" x14ac:dyDescent="0.2">
      <c r="A4145" t="s">
        <v>404</v>
      </c>
      <c r="B4145" t="str">
        <f>VLOOKUP(Table16[[#This Row],[Metabolite ID]],Table18[],2,FALSE)</f>
        <v>mannitol/sorbitol</v>
      </c>
      <c r="C4145" t="s">
        <v>1122</v>
      </c>
      <c r="D4145">
        <v>599</v>
      </c>
      <c r="E4145">
        <v>-0.14031805999713143</v>
      </c>
      <c r="F4145">
        <v>0.18007593015628776</v>
      </c>
      <c r="G4145">
        <v>0.43616069139054303</v>
      </c>
      <c r="H4145" t="b">
        <v>0</v>
      </c>
      <c r="I4145" t="b">
        <v>0</v>
      </c>
      <c r="J4145" t="b">
        <v>0</v>
      </c>
    </row>
    <row r="4146" spans="1:10" hidden="1" x14ac:dyDescent="0.2">
      <c r="A4146" t="s">
        <v>404</v>
      </c>
      <c r="B4146" t="str">
        <f>VLOOKUP(Table16[[#This Row],[Metabolite ID]],Table18[],2,FALSE)</f>
        <v>mannitol/sorbitol</v>
      </c>
      <c r="C4146" t="s">
        <v>1123</v>
      </c>
      <c r="D4146">
        <v>599</v>
      </c>
      <c r="E4146">
        <v>-3.551131474459588E-2</v>
      </c>
      <c r="F4146">
        <v>0.13491368046587915</v>
      </c>
      <c r="G4146">
        <v>0.79247562819765172</v>
      </c>
      <c r="H4146" t="b">
        <v>0</v>
      </c>
      <c r="I4146" t="b">
        <v>0</v>
      </c>
      <c r="J4146" t="b">
        <v>0</v>
      </c>
    </row>
    <row r="4147" spans="1:10" x14ac:dyDescent="0.2">
      <c r="A4147" t="s">
        <v>220</v>
      </c>
      <c r="B4147" t="str">
        <f>VLOOKUP(Table16[[#This Row],[Metabolite ID]],Table18[],2,FALSE)</f>
        <v>decanoylcarnitine</v>
      </c>
      <c r="C4147" t="s">
        <v>1116</v>
      </c>
      <c r="D4147">
        <v>599</v>
      </c>
      <c r="E4147">
        <v>5.7676260817207961E-2</v>
      </c>
      <c r="F4147">
        <v>4.8658090052293011E-2</v>
      </c>
      <c r="G4147" s="6">
        <v>0.23588401604998344</v>
      </c>
      <c r="H4147" t="b">
        <v>0</v>
      </c>
      <c r="I4147" t="b">
        <v>0</v>
      </c>
      <c r="J4147" t="b">
        <v>0</v>
      </c>
    </row>
    <row r="4148" spans="1:10" hidden="1" x14ac:dyDescent="0.2">
      <c r="A4148" t="s">
        <v>220</v>
      </c>
      <c r="B4148" t="str">
        <f>VLOOKUP(Table16[[#This Row],[Metabolite ID]],Table18[],2,FALSE)</f>
        <v>decanoylcarnitine</v>
      </c>
      <c r="C4148" t="s">
        <v>1117</v>
      </c>
      <c r="D4148">
        <v>599</v>
      </c>
      <c r="E4148">
        <v>5.7676260817207961E-2</v>
      </c>
      <c r="F4148">
        <v>4.7748488802555222E-2</v>
      </c>
      <c r="G4148">
        <v>0.22707879129342468</v>
      </c>
      <c r="H4148" t="b">
        <v>0</v>
      </c>
      <c r="I4148" t="b">
        <v>0</v>
      </c>
      <c r="J4148" t="b">
        <v>0</v>
      </c>
    </row>
    <row r="4149" spans="1:10" hidden="1" x14ac:dyDescent="0.2">
      <c r="A4149" t="s">
        <v>220</v>
      </c>
      <c r="B4149" t="str">
        <f>VLOOKUP(Table16[[#This Row],[Metabolite ID]],Table18[],2,FALSE)</f>
        <v>decanoylcarnitine</v>
      </c>
      <c r="C4149" t="s">
        <v>1118</v>
      </c>
      <c r="D4149">
        <v>599</v>
      </c>
      <c r="E4149">
        <v>5.9267058429250404E-2</v>
      </c>
      <c r="F4149">
        <v>4.8214823314161909E-2</v>
      </c>
      <c r="G4149">
        <v>0.21898596358780975</v>
      </c>
      <c r="H4149" t="b">
        <v>0</v>
      </c>
      <c r="I4149" t="b">
        <v>0</v>
      </c>
      <c r="J4149" t="b">
        <v>0</v>
      </c>
    </row>
    <row r="4150" spans="1:10" hidden="1" x14ac:dyDescent="0.2">
      <c r="A4150" t="s">
        <v>220</v>
      </c>
      <c r="B4150" t="str">
        <f>VLOOKUP(Table16[[#This Row],[Metabolite ID]],Table18[],2,FALSE)</f>
        <v>decanoylcarnitine</v>
      </c>
      <c r="C4150" t="s">
        <v>1119</v>
      </c>
      <c r="D4150">
        <v>599</v>
      </c>
      <c r="E4150">
        <v>6.664133333333333E-2</v>
      </c>
      <c r="F4150">
        <v>7.1998711248297764E-2</v>
      </c>
      <c r="G4150">
        <v>0.35465875868115376</v>
      </c>
      <c r="H4150" t="b">
        <v>0</v>
      </c>
      <c r="I4150" t="b">
        <v>0</v>
      </c>
      <c r="J4150" t="b">
        <v>0</v>
      </c>
    </row>
    <row r="4151" spans="1:10" hidden="1" x14ac:dyDescent="0.2">
      <c r="A4151" t="s">
        <v>220</v>
      </c>
      <c r="B4151" t="str">
        <f>VLOOKUP(Table16[[#This Row],[Metabolite ID]],Table18[],2,FALSE)</f>
        <v>decanoylcarnitine</v>
      </c>
      <c r="C4151" t="s">
        <v>1120</v>
      </c>
      <c r="D4151">
        <v>599</v>
      </c>
      <c r="E4151">
        <v>0.10815810045153014</v>
      </c>
      <c r="F4151">
        <v>7.9626862605034626E-2</v>
      </c>
      <c r="G4151">
        <v>0.17436479395201987</v>
      </c>
      <c r="H4151" t="b">
        <v>0</v>
      </c>
      <c r="I4151" t="b">
        <v>0</v>
      </c>
      <c r="J4151" t="b">
        <v>0</v>
      </c>
    </row>
    <row r="4152" spans="1:10" hidden="1" x14ac:dyDescent="0.2">
      <c r="A4152" t="s">
        <v>220</v>
      </c>
      <c r="B4152" t="str">
        <f>VLOOKUP(Table16[[#This Row],[Metabolite ID]],Table18[],2,FALSE)</f>
        <v>decanoylcarnitine</v>
      </c>
      <c r="C4152" t="s">
        <v>1121</v>
      </c>
      <c r="D4152">
        <v>599</v>
      </c>
      <c r="E4152">
        <v>0.19098804931112667</v>
      </c>
      <c r="F4152">
        <v>0.26847889751748777</v>
      </c>
      <c r="G4152">
        <v>0.4771318737470247</v>
      </c>
      <c r="H4152" t="b">
        <v>0</v>
      </c>
      <c r="I4152" t="b">
        <v>0</v>
      </c>
      <c r="J4152" t="b">
        <v>0</v>
      </c>
    </row>
    <row r="4153" spans="1:10" hidden="1" x14ac:dyDescent="0.2">
      <c r="A4153" t="s">
        <v>220</v>
      </c>
      <c r="B4153" t="str">
        <f>VLOOKUP(Table16[[#This Row],[Metabolite ID]],Table18[],2,FALSE)</f>
        <v>decanoylcarnitine</v>
      </c>
      <c r="C4153" t="s">
        <v>1122</v>
      </c>
      <c r="D4153">
        <v>599</v>
      </c>
      <c r="E4153">
        <v>0.19098804931112667</v>
      </c>
      <c r="F4153">
        <v>0.17954097561460508</v>
      </c>
      <c r="G4153">
        <v>0.28786794783895325</v>
      </c>
      <c r="H4153" t="b">
        <v>0</v>
      </c>
      <c r="I4153" t="b">
        <v>0</v>
      </c>
      <c r="J4153" t="b">
        <v>0</v>
      </c>
    </row>
    <row r="4154" spans="1:10" hidden="1" x14ac:dyDescent="0.2">
      <c r="A4154" t="s">
        <v>220</v>
      </c>
      <c r="B4154" t="str">
        <f>VLOOKUP(Table16[[#This Row],[Metabolite ID]],Table18[],2,FALSE)</f>
        <v>decanoylcarnitine</v>
      </c>
      <c r="C4154" t="s">
        <v>1123</v>
      </c>
      <c r="D4154">
        <v>599</v>
      </c>
      <c r="E4154">
        <v>0.15409196827416091</v>
      </c>
      <c r="F4154">
        <v>0.13485151949554219</v>
      </c>
      <c r="G4154">
        <v>0.25363003350152946</v>
      </c>
      <c r="H4154" t="b">
        <v>0</v>
      </c>
      <c r="I4154" t="b">
        <v>0</v>
      </c>
      <c r="J4154" t="b">
        <v>0</v>
      </c>
    </row>
    <row r="4155" spans="1:10" x14ac:dyDescent="0.2">
      <c r="A4155" t="s">
        <v>733</v>
      </c>
      <c r="B4155" t="str">
        <f>VLOOKUP(Table16[[#This Row],[Metabolite ID]],Table18[],2,FALSE)</f>
        <v>X - 24544</v>
      </c>
      <c r="C4155" t="s">
        <v>1116</v>
      </c>
      <c r="D4155">
        <v>599</v>
      </c>
      <c r="E4155">
        <v>6.1669542550394148E-2</v>
      </c>
      <c r="F4155">
        <v>5.2361988720843529E-2</v>
      </c>
      <c r="G4155" s="6">
        <v>0.23889468532387245</v>
      </c>
      <c r="H4155" t="b">
        <v>0</v>
      </c>
      <c r="I4155" t="b">
        <v>0</v>
      </c>
      <c r="J4155" t="b">
        <v>0</v>
      </c>
    </row>
    <row r="4156" spans="1:10" hidden="1" x14ac:dyDescent="0.2">
      <c r="A4156" t="s">
        <v>733</v>
      </c>
      <c r="B4156" t="str">
        <f>VLOOKUP(Table16[[#This Row],[Metabolite ID]],Table18[],2,FALSE)</f>
        <v>X - 24544</v>
      </c>
      <c r="C4156" t="s">
        <v>1117</v>
      </c>
      <c r="D4156">
        <v>599</v>
      </c>
      <c r="E4156">
        <v>6.1669542550394148E-2</v>
      </c>
      <c r="F4156">
        <v>4.8101212751311732E-2</v>
      </c>
      <c r="G4156">
        <v>0.19981502373712354</v>
      </c>
      <c r="H4156" t="b">
        <v>0</v>
      </c>
      <c r="I4156" t="b">
        <v>0</v>
      </c>
      <c r="J4156" t="b">
        <v>0</v>
      </c>
    </row>
    <row r="4157" spans="1:10" hidden="1" x14ac:dyDescent="0.2">
      <c r="A4157" t="s">
        <v>733</v>
      </c>
      <c r="B4157" t="str">
        <f>VLOOKUP(Table16[[#This Row],[Metabolite ID]],Table18[],2,FALSE)</f>
        <v>X - 24544</v>
      </c>
      <c r="C4157" t="s">
        <v>1118</v>
      </c>
      <c r="D4157">
        <v>599</v>
      </c>
      <c r="E4157">
        <v>6.3320250602248107E-2</v>
      </c>
      <c r="F4157">
        <v>4.8643702351623706E-2</v>
      </c>
      <c r="G4157">
        <v>0.19301373436576916</v>
      </c>
      <c r="H4157" t="b">
        <v>0</v>
      </c>
      <c r="I4157" t="b">
        <v>0</v>
      </c>
      <c r="J4157" t="b">
        <v>0</v>
      </c>
    </row>
    <row r="4158" spans="1:10" hidden="1" x14ac:dyDescent="0.2">
      <c r="A4158" t="s">
        <v>733</v>
      </c>
      <c r="B4158" t="str">
        <f>VLOOKUP(Table16[[#This Row],[Metabolite ID]],Table18[],2,FALSE)</f>
        <v>X - 24544</v>
      </c>
      <c r="C4158" t="s">
        <v>1119</v>
      </c>
      <c r="D4158">
        <v>599</v>
      </c>
      <c r="E4158">
        <v>0.11535096153846154</v>
      </c>
      <c r="F4158">
        <v>7.1602814432942447E-2</v>
      </c>
      <c r="G4158">
        <v>0.1071832916102456</v>
      </c>
      <c r="H4158" t="b">
        <v>0</v>
      </c>
      <c r="I4158" t="b">
        <v>0</v>
      </c>
      <c r="J4158" t="b">
        <v>0</v>
      </c>
    </row>
    <row r="4159" spans="1:10" hidden="1" x14ac:dyDescent="0.2">
      <c r="A4159" t="s">
        <v>733</v>
      </c>
      <c r="B4159" t="str">
        <f>VLOOKUP(Table16[[#This Row],[Metabolite ID]],Table18[],2,FALSE)</f>
        <v>X - 24544</v>
      </c>
      <c r="C4159" t="s">
        <v>1120</v>
      </c>
      <c r="D4159">
        <v>599</v>
      </c>
      <c r="E4159">
        <v>0.15133222374024763</v>
      </c>
      <c r="F4159">
        <v>8.3120645345608521E-2</v>
      </c>
      <c r="G4159">
        <v>6.8662601087835479E-2</v>
      </c>
      <c r="H4159" t="b">
        <v>0</v>
      </c>
      <c r="I4159" t="b">
        <v>0</v>
      </c>
      <c r="J4159" t="b">
        <v>0</v>
      </c>
    </row>
    <row r="4160" spans="1:10" hidden="1" x14ac:dyDescent="0.2">
      <c r="A4160" t="s">
        <v>733</v>
      </c>
      <c r="B4160" t="str">
        <f>VLOOKUP(Table16[[#This Row],[Metabolite ID]],Table18[],2,FALSE)</f>
        <v>X - 24544</v>
      </c>
      <c r="C4160" t="s">
        <v>1121</v>
      </c>
      <c r="D4160">
        <v>599</v>
      </c>
      <c r="E4160">
        <v>0.1784947171630602</v>
      </c>
      <c r="F4160">
        <v>0.29429742295102634</v>
      </c>
      <c r="G4160">
        <v>0.54440544364339938</v>
      </c>
      <c r="H4160" t="b">
        <v>0</v>
      </c>
      <c r="I4160" t="b">
        <v>0</v>
      </c>
      <c r="J4160" t="b">
        <v>0</v>
      </c>
    </row>
    <row r="4161" spans="1:10" hidden="1" x14ac:dyDescent="0.2">
      <c r="A4161" t="s">
        <v>733</v>
      </c>
      <c r="B4161" t="str">
        <f>VLOOKUP(Table16[[#This Row],[Metabolite ID]],Table18[],2,FALSE)</f>
        <v>X - 24544</v>
      </c>
      <c r="C4161" t="s">
        <v>1122</v>
      </c>
      <c r="D4161">
        <v>599</v>
      </c>
      <c r="E4161">
        <v>0.1784947171630602</v>
      </c>
      <c r="F4161">
        <v>0.18317262291165481</v>
      </c>
      <c r="G4161">
        <v>0.33022132575381791</v>
      </c>
      <c r="H4161" t="b">
        <v>0</v>
      </c>
      <c r="I4161" t="b">
        <v>0</v>
      </c>
      <c r="J4161" t="b">
        <v>0</v>
      </c>
    </row>
    <row r="4162" spans="1:10" hidden="1" x14ac:dyDescent="0.2">
      <c r="A4162" t="s">
        <v>733</v>
      </c>
      <c r="B4162" t="str">
        <f>VLOOKUP(Table16[[#This Row],[Metabolite ID]],Table18[],2,FALSE)</f>
        <v>X - 24544</v>
      </c>
      <c r="C4162" t="s">
        <v>1123</v>
      </c>
      <c r="D4162">
        <v>599</v>
      </c>
      <c r="E4162">
        <v>3.873200931062775E-2</v>
      </c>
      <c r="F4162">
        <v>0.14516028439403716</v>
      </c>
      <c r="G4162">
        <v>0.78969807761099542</v>
      </c>
      <c r="H4162" t="b">
        <v>0</v>
      </c>
      <c r="I4162" t="b">
        <v>0</v>
      </c>
      <c r="J4162" t="b">
        <v>0</v>
      </c>
    </row>
    <row r="4163" spans="1:10" x14ac:dyDescent="0.2">
      <c r="A4163" t="s">
        <v>147</v>
      </c>
      <c r="B4163" t="str">
        <f>VLOOKUP(Table16[[#This Row],[Metabolite ID]],Table18[],2,FALSE)</f>
        <v>pyroglutamylglutamine</v>
      </c>
      <c r="C4163" t="s">
        <v>1116</v>
      </c>
      <c r="D4163">
        <v>599</v>
      </c>
      <c r="E4163">
        <v>5.9055600461036063E-2</v>
      </c>
      <c r="F4163">
        <v>5.0168130657616224E-2</v>
      </c>
      <c r="G4163" s="6">
        <v>0.23913416607912408</v>
      </c>
      <c r="H4163" t="b">
        <v>0</v>
      </c>
      <c r="I4163" t="b">
        <v>0</v>
      </c>
      <c r="J4163" t="b">
        <v>0</v>
      </c>
    </row>
    <row r="4164" spans="1:10" hidden="1" x14ac:dyDescent="0.2">
      <c r="A4164" t="s">
        <v>147</v>
      </c>
      <c r="B4164" t="str">
        <f>VLOOKUP(Table16[[#This Row],[Metabolite ID]],Table18[],2,FALSE)</f>
        <v>pyroglutamylglutamine</v>
      </c>
      <c r="C4164" t="s">
        <v>1117</v>
      </c>
      <c r="D4164">
        <v>599</v>
      </c>
      <c r="E4164">
        <v>5.9055600461036063E-2</v>
      </c>
      <c r="F4164">
        <v>4.8852171419257191E-2</v>
      </c>
      <c r="G4164">
        <v>0.22671534175500832</v>
      </c>
      <c r="H4164" t="b">
        <v>0</v>
      </c>
      <c r="I4164" t="b">
        <v>0</v>
      </c>
      <c r="J4164" t="b">
        <v>0</v>
      </c>
    </row>
    <row r="4165" spans="1:10" hidden="1" x14ac:dyDescent="0.2">
      <c r="A4165" t="s">
        <v>147</v>
      </c>
      <c r="B4165" t="str">
        <f>VLOOKUP(Table16[[#This Row],[Metabolite ID]],Table18[],2,FALSE)</f>
        <v>pyroglutamylglutamine</v>
      </c>
      <c r="C4165" t="s">
        <v>1118</v>
      </c>
      <c r="D4165">
        <v>599</v>
      </c>
      <c r="E4165">
        <v>6.0643602438494301E-2</v>
      </c>
      <c r="F4165">
        <v>4.9329953405211235E-2</v>
      </c>
      <c r="G4165">
        <v>0.21894194364828659</v>
      </c>
      <c r="H4165" t="b">
        <v>0</v>
      </c>
      <c r="I4165" t="b">
        <v>0</v>
      </c>
      <c r="J4165" t="b">
        <v>0</v>
      </c>
    </row>
    <row r="4166" spans="1:10" hidden="1" x14ac:dyDescent="0.2">
      <c r="A4166" t="s">
        <v>147</v>
      </c>
      <c r="B4166" t="str">
        <f>VLOOKUP(Table16[[#This Row],[Metabolite ID]],Table18[],2,FALSE)</f>
        <v>pyroglutamylglutamine</v>
      </c>
      <c r="C4166" t="s">
        <v>1119</v>
      </c>
      <c r="D4166">
        <v>599</v>
      </c>
      <c r="E4166">
        <v>5.0584017094017095E-2</v>
      </c>
      <c r="F4166">
        <v>7.5339759047901966E-2</v>
      </c>
      <c r="G4166">
        <v>0.50195811265835433</v>
      </c>
      <c r="H4166" t="b">
        <v>0</v>
      </c>
      <c r="I4166" t="b">
        <v>0</v>
      </c>
      <c r="J4166" t="b">
        <v>0</v>
      </c>
    </row>
    <row r="4167" spans="1:10" hidden="1" x14ac:dyDescent="0.2">
      <c r="A4167" t="s">
        <v>147</v>
      </c>
      <c r="B4167" t="str">
        <f>VLOOKUP(Table16[[#This Row],[Metabolite ID]],Table18[],2,FALSE)</f>
        <v>pyroglutamylglutamine</v>
      </c>
      <c r="C4167" t="s">
        <v>1120</v>
      </c>
      <c r="D4167">
        <v>599</v>
      </c>
      <c r="E4167">
        <v>7.0054023590578968E-2</v>
      </c>
      <c r="F4167">
        <v>8.2870556852415234E-2</v>
      </c>
      <c r="G4167">
        <v>0.39791950452282809</v>
      </c>
      <c r="H4167" t="b">
        <v>0</v>
      </c>
      <c r="I4167" t="b">
        <v>0</v>
      </c>
      <c r="J4167" t="b">
        <v>0</v>
      </c>
    </row>
    <row r="4168" spans="1:10" hidden="1" x14ac:dyDescent="0.2">
      <c r="A4168" t="s">
        <v>147</v>
      </c>
      <c r="B4168" t="str">
        <f>VLOOKUP(Table16[[#This Row],[Metabolite ID]],Table18[],2,FALSE)</f>
        <v>pyroglutamylglutamine</v>
      </c>
      <c r="C4168" t="s">
        <v>1121</v>
      </c>
      <c r="D4168">
        <v>599</v>
      </c>
      <c r="E4168">
        <v>7.5130390591991336E-2</v>
      </c>
      <c r="F4168">
        <v>0.26983192324259553</v>
      </c>
      <c r="G4168">
        <v>0.78077544686141509</v>
      </c>
      <c r="H4168" t="b">
        <v>0</v>
      </c>
      <c r="I4168" t="b">
        <v>0</v>
      </c>
      <c r="J4168" t="b">
        <v>0</v>
      </c>
    </row>
    <row r="4169" spans="1:10" hidden="1" x14ac:dyDescent="0.2">
      <c r="A4169" t="s">
        <v>147</v>
      </c>
      <c r="B4169" t="str">
        <f>VLOOKUP(Table16[[#This Row],[Metabolite ID]],Table18[],2,FALSE)</f>
        <v>pyroglutamylglutamine</v>
      </c>
      <c r="C4169" t="s">
        <v>1122</v>
      </c>
      <c r="D4169">
        <v>599</v>
      </c>
      <c r="E4169">
        <v>5.1619505582761072E-2</v>
      </c>
      <c r="F4169">
        <v>0.15723058554407307</v>
      </c>
      <c r="G4169">
        <v>0.74279638035743456</v>
      </c>
      <c r="H4169" t="b">
        <v>0</v>
      </c>
      <c r="I4169" t="b">
        <v>0</v>
      </c>
      <c r="J4169" t="b">
        <v>0</v>
      </c>
    </row>
    <row r="4170" spans="1:10" hidden="1" x14ac:dyDescent="0.2">
      <c r="A4170" t="s">
        <v>147</v>
      </c>
      <c r="B4170" t="str">
        <f>VLOOKUP(Table16[[#This Row],[Metabolite ID]],Table18[],2,FALSE)</f>
        <v>pyroglutamylglutamine</v>
      </c>
      <c r="C4170" t="s">
        <v>1123</v>
      </c>
      <c r="D4170">
        <v>599</v>
      </c>
      <c r="E4170">
        <v>0.13441598297298238</v>
      </c>
      <c r="F4170">
        <v>0.13910068709533466</v>
      </c>
      <c r="G4170">
        <v>0.33427461800462865</v>
      </c>
      <c r="H4170" t="b">
        <v>0</v>
      </c>
      <c r="I4170" t="b">
        <v>0</v>
      </c>
      <c r="J4170" t="b">
        <v>0</v>
      </c>
    </row>
    <row r="4171" spans="1:10" x14ac:dyDescent="0.2">
      <c r="A4171" t="s">
        <v>81</v>
      </c>
      <c r="B4171" t="str">
        <f>VLOOKUP(Table16[[#This Row],[Metabolite ID]],Table18[],2,FALSE)</f>
        <v>citrulline</v>
      </c>
      <c r="C4171" t="s">
        <v>1116</v>
      </c>
      <c r="D4171">
        <v>599</v>
      </c>
      <c r="E4171">
        <v>-6.2414892708530539E-2</v>
      </c>
      <c r="F4171">
        <v>5.3092430486542379E-2</v>
      </c>
      <c r="G4171" s="6">
        <v>0.23975903699519527</v>
      </c>
      <c r="H4171" t="b">
        <v>0</v>
      </c>
      <c r="I4171" t="b">
        <v>0</v>
      </c>
      <c r="J4171" t="b">
        <v>0</v>
      </c>
    </row>
    <row r="4172" spans="1:10" hidden="1" x14ac:dyDescent="0.2">
      <c r="A4172" t="s">
        <v>81</v>
      </c>
      <c r="B4172" t="str">
        <f>VLOOKUP(Table16[[#This Row],[Metabolite ID]],Table18[],2,FALSE)</f>
        <v>citrulline</v>
      </c>
      <c r="C4172" t="s">
        <v>1117</v>
      </c>
      <c r="D4172">
        <v>599</v>
      </c>
      <c r="E4172">
        <v>-6.2414892708530539E-2</v>
      </c>
      <c r="F4172">
        <v>4.7745742550551064E-2</v>
      </c>
      <c r="G4172">
        <v>0.19113300490737661</v>
      </c>
      <c r="H4172" t="b">
        <v>0</v>
      </c>
      <c r="I4172" t="b">
        <v>0</v>
      </c>
      <c r="J4172" t="b">
        <v>0</v>
      </c>
    </row>
    <row r="4173" spans="1:10" hidden="1" x14ac:dyDescent="0.2">
      <c r="A4173" t="s">
        <v>81</v>
      </c>
      <c r="B4173" t="str">
        <f>VLOOKUP(Table16[[#This Row],[Metabolite ID]],Table18[],2,FALSE)</f>
        <v>citrulline</v>
      </c>
      <c r="C4173" t="s">
        <v>1118</v>
      </c>
      <c r="D4173">
        <v>599</v>
      </c>
      <c r="E4173">
        <v>-6.215863076431441E-2</v>
      </c>
      <c r="F4173">
        <v>4.8288394372336618E-2</v>
      </c>
      <c r="G4173">
        <v>0.19801152963627663</v>
      </c>
      <c r="H4173" t="b">
        <v>0</v>
      </c>
      <c r="I4173" t="b">
        <v>0</v>
      </c>
      <c r="J4173" t="b">
        <v>0</v>
      </c>
    </row>
    <row r="4174" spans="1:10" hidden="1" x14ac:dyDescent="0.2">
      <c r="A4174" t="s">
        <v>81</v>
      </c>
      <c r="B4174" t="str">
        <f>VLOOKUP(Table16[[#This Row],[Metabolite ID]],Table18[],2,FALSE)</f>
        <v>citrulline</v>
      </c>
      <c r="C4174" t="s">
        <v>1119</v>
      </c>
      <c r="D4174">
        <v>599</v>
      </c>
      <c r="E4174">
        <v>-6.2791623376623376E-2</v>
      </c>
      <c r="F4174">
        <v>7.6375240199987357E-2</v>
      </c>
      <c r="G4174">
        <v>0.41099362045672228</v>
      </c>
      <c r="H4174" t="b">
        <v>0</v>
      </c>
      <c r="I4174" t="b">
        <v>0</v>
      </c>
      <c r="J4174" t="b">
        <v>0</v>
      </c>
    </row>
    <row r="4175" spans="1:10" hidden="1" x14ac:dyDescent="0.2">
      <c r="A4175" t="s">
        <v>81</v>
      </c>
      <c r="B4175" t="str">
        <f>VLOOKUP(Table16[[#This Row],[Metabolite ID]],Table18[],2,FALSE)</f>
        <v>citrulline</v>
      </c>
      <c r="C4175" t="s">
        <v>1120</v>
      </c>
      <c r="D4175">
        <v>599</v>
      </c>
      <c r="E4175">
        <v>-2.0856341538109877E-2</v>
      </c>
      <c r="F4175">
        <v>8.1947289946720459E-2</v>
      </c>
      <c r="G4175">
        <v>0.79910217549966278</v>
      </c>
      <c r="H4175" t="b">
        <v>0</v>
      </c>
      <c r="I4175" t="b">
        <v>0</v>
      </c>
      <c r="J4175" t="b">
        <v>0</v>
      </c>
    </row>
    <row r="4176" spans="1:10" hidden="1" x14ac:dyDescent="0.2">
      <c r="A4176" t="s">
        <v>81</v>
      </c>
      <c r="B4176" t="str">
        <f>VLOOKUP(Table16[[#This Row],[Metabolite ID]],Table18[],2,FALSE)</f>
        <v>citrulline</v>
      </c>
      <c r="C4176" t="s">
        <v>1121</v>
      </c>
      <c r="D4176">
        <v>599</v>
      </c>
      <c r="E4176">
        <v>-3.2739650047490798E-3</v>
      </c>
      <c r="F4176">
        <v>0.25987442937317534</v>
      </c>
      <c r="G4176">
        <v>0.98995251243870364</v>
      </c>
      <c r="H4176" t="b">
        <v>0</v>
      </c>
      <c r="I4176" t="b">
        <v>0</v>
      </c>
      <c r="J4176" t="b">
        <v>0</v>
      </c>
    </row>
    <row r="4177" spans="1:10" hidden="1" x14ac:dyDescent="0.2">
      <c r="A4177" t="s">
        <v>81</v>
      </c>
      <c r="B4177" t="str">
        <f>VLOOKUP(Table16[[#This Row],[Metabolite ID]],Table18[],2,FALSE)</f>
        <v>citrulline</v>
      </c>
      <c r="C4177" t="s">
        <v>1122</v>
      </c>
      <c r="D4177">
        <v>599</v>
      </c>
      <c r="E4177">
        <v>-2.8169564579971329E-2</v>
      </c>
      <c r="F4177">
        <v>0.17287651454318451</v>
      </c>
      <c r="G4177">
        <v>0.87061587282277442</v>
      </c>
      <c r="H4177" t="b">
        <v>0</v>
      </c>
      <c r="I4177" t="b">
        <v>0</v>
      </c>
      <c r="J4177" t="b">
        <v>0</v>
      </c>
    </row>
    <row r="4178" spans="1:10" hidden="1" x14ac:dyDescent="0.2">
      <c r="A4178" t="s">
        <v>81</v>
      </c>
      <c r="B4178" t="str">
        <f>VLOOKUP(Table16[[#This Row],[Metabolite ID]],Table18[],2,FALSE)</f>
        <v>citrulline</v>
      </c>
      <c r="C4178" t="s">
        <v>1123</v>
      </c>
      <c r="D4178">
        <v>599</v>
      </c>
      <c r="E4178">
        <v>7.0313237386284977E-2</v>
      </c>
      <c r="F4178">
        <v>0.1470759707995366</v>
      </c>
      <c r="G4178">
        <v>0.63277235137517862</v>
      </c>
      <c r="H4178" t="b">
        <v>0</v>
      </c>
      <c r="I4178" t="b">
        <v>0</v>
      </c>
      <c r="J4178" t="b">
        <v>0</v>
      </c>
    </row>
    <row r="4179" spans="1:10" x14ac:dyDescent="0.2">
      <c r="A4179" t="s">
        <v>505</v>
      </c>
      <c r="B4179" t="str">
        <f>VLOOKUP(Table16[[#This Row],[Metabolite ID]],Table18[],2,FALSE)</f>
        <v>X - 17438</v>
      </c>
      <c r="C4179" t="s">
        <v>1116</v>
      </c>
      <c r="D4179">
        <v>599</v>
      </c>
      <c r="E4179">
        <v>-5.8123200617769044E-2</v>
      </c>
      <c r="F4179">
        <v>4.9650479224411348E-2</v>
      </c>
      <c r="G4179" s="6">
        <v>0.24174056694722201</v>
      </c>
      <c r="H4179" t="b">
        <v>0</v>
      </c>
      <c r="I4179" t="b">
        <v>0</v>
      </c>
      <c r="J4179" t="b">
        <v>0</v>
      </c>
    </row>
    <row r="4180" spans="1:10" hidden="1" x14ac:dyDescent="0.2">
      <c r="A4180" t="s">
        <v>505</v>
      </c>
      <c r="B4180" t="str">
        <f>VLOOKUP(Table16[[#This Row],[Metabolite ID]],Table18[],2,FALSE)</f>
        <v>X - 17438</v>
      </c>
      <c r="C4180" t="s">
        <v>1117</v>
      </c>
      <c r="D4180">
        <v>599</v>
      </c>
      <c r="E4180">
        <v>-5.8123200617769044E-2</v>
      </c>
      <c r="F4180">
        <v>4.9650479224411348E-2</v>
      </c>
      <c r="G4180">
        <v>0.24174056694722201</v>
      </c>
      <c r="H4180" t="b">
        <v>0</v>
      </c>
      <c r="I4180" t="b">
        <v>0</v>
      </c>
      <c r="J4180" t="b">
        <v>0</v>
      </c>
    </row>
    <row r="4181" spans="1:10" hidden="1" x14ac:dyDescent="0.2">
      <c r="A4181" t="s">
        <v>505</v>
      </c>
      <c r="B4181" t="str">
        <f>VLOOKUP(Table16[[#This Row],[Metabolite ID]],Table18[],2,FALSE)</f>
        <v>X - 17438</v>
      </c>
      <c r="C4181" t="s">
        <v>1118</v>
      </c>
      <c r="D4181">
        <v>599</v>
      </c>
      <c r="E4181">
        <v>-5.6875269923893558E-2</v>
      </c>
      <c r="F4181">
        <v>5.007748717917683E-2</v>
      </c>
      <c r="G4181">
        <v>0.25606318231984415</v>
      </c>
      <c r="H4181" t="b">
        <v>0</v>
      </c>
      <c r="I4181" t="b">
        <v>0</v>
      </c>
      <c r="J4181" t="b">
        <v>0</v>
      </c>
    </row>
    <row r="4182" spans="1:10" hidden="1" x14ac:dyDescent="0.2">
      <c r="A4182" t="s">
        <v>505</v>
      </c>
      <c r="B4182" t="str">
        <f>VLOOKUP(Table16[[#This Row],[Metabolite ID]],Table18[],2,FALSE)</f>
        <v>X - 17438</v>
      </c>
      <c r="C4182" t="s">
        <v>1119</v>
      </c>
      <c r="D4182">
        <v>599</v>
      </c>
      <c r="E4182">
        <v>2.3669661016949152E-2</v>
      </c>
      <c r="F4182">
        <v>7.7735450042507995E-2</v>
      </c>
      <c r="G4182">
        <v>0.76075467057120472</v>
      </c>
      <c r="H4182" t="b">
        <v>0</v>
      </c>
      <c r="I4182" t="b">
        <v>0</v>
      </c>
      <c r="J4182" t="b">
        <v>0</v>
      </c>
    </row>
    <row r="4183" spans="1:10" hidden="1" x14ac:dyDescent="0.2">
      <c r="A4183" t="s">
        <v>505</v>
      </c>
      <c r="B4183" t="str">
        <f>VLOOKUP(Table16[[#This Row],[Metabolite ID]],Table18[],2,FALSE)</f>
        <v>X - 17438</v>
      </c>
      <c r="C4183" t="s">
        <v>1120</v>
      </c>
      <c r="D4183">
        <v>599</v>
      </c>
      <c r="E4183">
        <v>-1.133890303074531E-2</v>
      </c>
      <c r="F4183">
        <v>7.9861352308964351E-2</v>
      </c>
      <c r="G4183">
        <v>0.88709394160167032</v>
      </c>
      <c r="H4183" t="b">
        <v>0</v>
      </c>
      <c r="I4183" t="b">
        <v>0</v>
      </c>
      <c r="J4183" t="b">
        <v>0</v>
      </c>
    </row>
    <row r="4184" spans="1:10" hidden="1" x14ac:dyDescent="0.2">
      <c r="A4184" t="s">
        <v>505</v>
      </c>
      <c r="B4184" t="str">
        <f>VLOOKUP(Table16[[#This Row],[Metabolite ID]],Table18[],2,FALSE)</f>
        <v>X - 17438</v>
      </c>
      <c r="C4184" t="s">
        <v>1121</v>
      </c>
      <c r="D4184">
        <v>599</v>
      </c>
      <c r="E4184">
        <v>0.17303090485199846</v>
      </c>
      <c r="F4184">
        <v>0.30997987971649582</v>
      </c>
      <c r="G4184">
        <v>0.57691644472635506</v>
      </c>
      <c r="H4184" t="b">
        <v>0</v>
      </c>
      <c r="I4184" t="b">
        <v>0</v>
      </c>
      <c r="J4184" t="b">
        <v>0</v>
      </c>
    </row>
    <row r="4185" spans="1:10" hidden="1" x14ac:dyDescent="0.2">
      <c r="A4185" t="s">
        <v>505</v>
      </c>
      <c r="B4185" t="str">
        <f>VLOOKUP(Table16[[#This Row],[Metabolite ID]],Table18[],2,FALSE)</f>
        <v>X - 17438</v>
      </c>
      <c r="C4185" t="s">
        <v>1122</v>
      </c>
      <c r="D4185">
        <v>599</v>
      </c>
      <c r="E4185">
        <v>0.17303090485199846</v>
      </c>
      <c r="F4185">
        <v>0.266489169304781</v>
      </c>
      <c r="G4185">
        <v>0.51639502765863798</v>
      </c>
      <c r="H4185" t="b">
        <v>0</v>
      </c>
      <c r="I4185" t="b">
        <v>0</v>
      </c>
      <c r="J4185" t="b">
        <v>0</v>
      </c>
    </row>
    <row r="4186" spans="1:10" hidden="1" x14ac:dyDescent="0.2">
      <c r="A4186" t="s">
        <v>505</v>
      </c>
      <c r="B4186" t="str">
        <f>VLOOKUP(Table16[[#This Row],[Metabolite ID]],Table18[],2,FALSE)</f>
        <v>X - 17438</v>
      </c>
      <c r="C4186" t="s">
        <v>1123</v>
      </c>
      <c r="D4186">
        <v>599</v>
      </c>
      <c r="E4186">
        <v>-0.12824674827209259</v>
      </c>
      <c r="F4186">
        <v>0.13748303425524588</v>
      </c>
      <c r="G4186">
        <v>0.35129067243388457</v>
      </c>
      <c r="H4186" t="b">
        <v>0</v>
      </c>
      <c r="I4186" t="b">
        <v>0</v>
      </c>
      <c r="J4186" t="b">
        <v>0</v>
      </c>
    </row>
    <row r="4187" spans="1:10" x14ac:dyDescent="0.2">
      <c r="A4187" t="s">
        <v>424</v>
      </c>
      <c r="B4187" t="str">
        <f>VLOOKUP(Table16[[#This Row],[Metabolite ID]],Table18[],2,FALSE)</f>
        <v>X - 18249</v>
      </c>
      <c r="C4187" t="s">
        <v>1116</v>
      </c>
      <c r="D4187">
        <v>599</v>
      </c>
      <c r="E4187">
        <v>5.7882894118676344E-2</v>
      </c>
      <c r="F4187">
        <v>4.9616749263366865E-2</v>
      </c>
      <c r="G4187" s="6">
        <v>0.24337198872673357</v>
      </c>
      <c r="H4187" t="b">
        <v>0</v>
      </c>
      <c r="I4187" t="b">
        <v>0</v>
      </c>
      <c r="J4187" t="b">
        <v>0</v>
      </c>
    </row>
    <row r="4188" spans="1:10" hidden="1" x14ac:dyDescent="0.2">
      <c r="A4188" t="s">
        <v>424</v>
      </c>
      <c r="B4188" t="str">
        <f>VLOOKUP(Table16[[#This Row],[Metabolite ID]],Table18[],2,FALSE)</f>
        <v>X - 18249</v>
      </c>
      <c r="C4188" t="s">
        <v>1117</v>
      </c>
      <c r="D4188">
        <v>599</v>
      </c>
      <c r="E4188">
        <v>5.7882894118676344E-2</v>
      </c>
      <c r="F4188">
        <v>4.7742024018961361E-2</v>
      </c>
      <c r="G4188">
        <v>0.22535558084235935</v>
      </c>
      <c r="H4188" t="b">
        <v>0</v>
      </c>
      <c r="I4188" t="b">
        <v>0</v>
      </c>
      <c r="J4188" t="b">
        <v>0</v>
      </c>
    </row>
    <row r="4189" spans="1:10" hidden="1" x14ac:dyDescent="0.2">
      <c r="A4189" t="s">
        <v>424</v>
      </c>
      <c r="B4189" t="str">
        <f>VLOOKUP(Table16[[#This Row],[Metabolite ID]],Table18[],2,FALSE)</f>
        <v>X - 18249</v>
      </c>
      <c r="C4189" t="s">
        <v>1118</v>
      </c>
      <c r="D4189">
        <v>599</v>
      </c>
      <c r="E4189">
        <v>5.9495000979518979E-2</v>
      </c>
      <c r="F4189">
        <v>4.8218842344155716E-2</v>
      </c>
      <c r="G4189">
        <v>0.21725739445056161</v>
      </c>
      <c r="H4189" t="b">
        <v>0</v>
      </c>
      <c r="I4189" t="b">
        <v>0</v>
      </c>
      <c r="J4189" t="b">
        <v>0</v>
      </c>
    </row>
    <row r="4190" spans="1:10" hidden="1" x14ac:dyDescent="0.2">
      <c r="A4190" t="s">
        <v>424</v>
      </c>
      <c r="B4190" t="str">
        <f>VLOOKUP(Table16[[#This Row],[Metabolite ID]],Table18[],2,FALSE)</f>
        <v>X - 18249</v>
      </c>
      <c r="C4190" t="s">
        <v>1119</v>
      </c>
      <c r="D4190">
        <v>599</v>
      </c>
      <c r="E4190">
        <v>7.9001041666666674E-2</v>
      </c>
      <c r="F4190">
        <v>7.5359718371005302E-2</v>
      </c>
      <c r="G4190">
        <v>0.29449155432923546</v>
      </c>
      <c r="H4190" t="b">
        <v>0</v>
      </c>
      <c r="I4190" t="b">
        <v>0</v>
      </c>
      <c r="J4190" t="b">
        <v>0</v>
      </c>
    </row>
    <row r="4191" spans="1:10" hidden="1" x14ac:dyDescent="0.2">
      <c r="A4191" t="s">
        <v>424</v>
      </c>
      <c r="B4191" t="str">
        <f>VLOOKUP(Table16[[#This Row],[Metabolite ID]],Table18[],2,FALSE)</f>
        <v>X - 18249</v>
      </c>
      <c r="C4191" t="s">
        <v>1120</v>
      </c>
      <c r="D4191">
        <v>599</v>
      </c>
      <c r="E4191">
        <v>7.9309155576513884E-2</v>
      </c>
      <c r="F4191">
        <v>8.0583204385759069E-2</v>
      </c>
      <c r="G4191">
        <v>0.32502227463762917</v>
      </c>
      <c r="H4191" t="b">
        <v>0</v>
      </c>
      <c r="I4191" t="b">
        <v>0</v>
      </c>
      <c r="J4191" t="b">
        <v>0</v>
      </c>
    </row>
    <row r="4192" spans="1:10" hidden="1" x14ac:dyDescent="0.2">
      <c r="A4192" t="s">
        <v>424</v>
      </c>
      <c r="B4192" t="str">
        <f>VLOOKUP(Table16[[#This Row],[Metabolite ID]],Table18[],2,FALSE)</f>
        <v>X - 18249</v>
      </c>
      <c r="C4192" t="s">
        <v>1121</v>
      </c>
      <c r="D4192">
        <v>599</v>
      </c>
      <c r="E4192">
        <v>0.16618831383313548</v>
      </c>
      <c r="F4192">
        <v>0.26452211289767352</v>
      </c>
      <c r="G4192">
        <v>0.53007435733617814</v>
      </c>
      <c r="H4192" t="b">
        <v>0</v>
      </c>
      <c r="I4192" t="b">
        <v>0</v>
      </c>
      <c r="J4192" t="b">
        <v>0</v>
      </c>
    </row>
    <row r="4193" spans="1:10" hidden="1" x14ac:dyDescent="0.2">
      <c r="A4193" t="s">
        <v>424</v>
      </c>
      <c r="B4193" t="str">
        <f>VLOOKUP(Table16[[#This Row],[Metabolite ID]],Table18[],2,FALSE)</f>
        <v>X - 18249</v>
      </c>
      <c r="C4193" t="s">
        <v>1122</v>
      </c>
      <c r="D4193">
        <v>599</v>
      </c>
      <c r="E4193">
        <v>0.12126759907469964</v>
      </c>
      <c r="F4193">
        <v>0.17026226219507964</v>
      </c>
      <c r="G4193">
        <v>0.47659393439764652</v>
      </c>
      <c r="H4193" t="b">
        <v>0</v>
      </c>
      <c r="I4193" t="b">
        <v>0</v>
      </c>
      <c r="J4193" t="b">
        <v>0</v>
      </c>
    </row>
    <row r="4194" spans="1:10" hidden="1" x14ac:dyDescent="0.2">
      <c r="A4194" t="s">
        <v>424</v>
      </c>
      <c r="B4194" t="str">
        <f>VLOOKUP(Table16[[#This Row],[Metabolite ID]],Table18[],2,FALSE)</f>
        <v>X - 18249</v>
      </c>
      <c r="C4194" t="s">
        <v>1123</v>
      </c>
      <c r="D4194">
        <v>599</v>
      </c>
      <c r="E4194">
        <v>2.5503690604419205E-2</v>
      </c>
      <c r="F4194">
        <v>0.13755786091366862</v>
      </c>
      <c r="G4194">
        <v>0.85297563894104089</v>
      </c>
      <c r="H4194" t="b">
        <v>0</v>
      </c>
      <c r="I4194" t="b">
        <v>0</v>
      </c>
      <c r="J4194" t="b">
        <v>0</v>
      </c>
    </row>
    <row r="4195" spans="1:10" x14ac:dyDescent="0.2">
      <c r="A4195" t="s">
        <v>78</v>
      </c>
      <c r="B4195" t="str">
        <f>VLOOKUP(Table16[[#This Row],[Metabolite ID]],Table18[],2,FALSE)</f>
        <v>proline</v>
      </c>
      <c r="C4195" t="s">
        <v>1116</v>
      </c>
      <c r="D4195">
        <v>599</v>
      </c>
      <c r="E4195">
        <v>-5.5400880430189266E-2</v>
      </c>
      <c r="F4195">
        <v>4.7744424726418648E-2</v>
      </c>
      <c r="G4195" s="6">
        <v>0.24590090356259239</v>
      </c>
      <c r="H4195" t="b">
        <v>0</v>
      </c>
      <c r="I4195" t="b">
        <v>0</v>
      </c>
      <c r="J4195" t="b">
        <v>0</v>
      </c>
    </row>
    <row r="4196" spans="1:10" hidden="1" x14ac:dyDescent="0.2">
      <c r="A4196" t="s">
        <v>78</v>
      </c>
      <c r="B4196" t="str">
        <f>VLOOKUP(Table16[[#This Row],[Metabolite ID]],Table18[],2,FALSE)</f>
        <v>proline</v>
      </c>
      <c r="C4196" t="s">
        <v>1117</v>
      </c>
      <c r="D4196">
        <v>599</v>
      </c>
      <c r="E4196">
        <v>-5.5400880430189266E-2</v>
      </c>
      <c r="F4196">
        <v>4.7744424726418648E-2</v>
      </c>
      <c r="G4196">
        <v>0.24590090356259239</v>
      </c>
      <c r="H4196" t="b">
        <v>0</v>
      </c>
      <c r="I4196" t="b">
        <v>0</v>
      </c>
      <c r="J4196" t="b">
        <v>0</v>
      </c>
    </row>
    <row r="4197" spans="1:10" hidden="1" x14ac:dyDescent="0.2">
      <c r="A4197" t="s">
        <v>78</v>
      </c>
      <c r="B4197" t="str">
        <f>VLOOKUP(Table16[[#This Row],[Metabolite ID]],Table18[],2,FALSE)</f>
        <v>proline</v>
      </c>
      <c r="C4197" t="s">
        <v>1118</v>
      </c>
      <c r="D4197">
        <v>599</v>
      </c>
      <c r="E4197">
        <v>-5.4314007788736372E-2</v>
      </c>
      <c r="F4197">
        <v>4.8184377533559697E-2</v>
      </c>
      <c r="G4197">
        <v>0.25965286491623729</v>
      </c>
      <c r="H4197" t="b">
        <v>0</v>
      </c>
      <c r="I4197" t="b">
        <v>0</v>
      </c>
      <c r="J4197" t="b">
        <v>0</v>
      </c>
    </row>
    <row r="4198" spans="1:10" hidden="1" x14ac:dyDescent="0.2">
      <c r="A4198" t="s">
        <v>78</v>
      </c>
      <c r="B4198" t="str">
        <f>VLOOKUP(Table16[[#This Row],[Metabolite ID]],Table18[],2,FALSE)</f>
        <v>proline</v>
      </c>
      <c r="C4198" t="s">
        <v>1119</v>
      </c>
      <c r="D4198">
        <v>599</v>
      </c>
      <c r="E4198">
        <v>-8.1112254901960779E-2</v>
      </c>
      <c r="F4198">
        <v>7.116484279504251E-2</v>
      </c>
      <c r="G4198">
        <v>0.25437802437286605</v>
      </c>
      <c r="H4198" t="b">
        <v>0</v>
      </c>
      <c r="I4198" t="b">
        <v>0</v>
      </c>
      <c r="J4198" t="b">
        <v>0</v>
      </c>
    </row>
    <row r="4199" spans="1:10" hidden="1" x14ac:dyDescent="0.2">
      <c r="A4199" t="s">
        <v>78</v>
      </c>
      <c r="B4199" t="str">
        <f>VLOOKUP(Table16[[#This Row],[Metabolite ID]],Table18[],2,FALSE)</f>
        <v>proline</v>
      </c>
      <c r="C4199" t="s">
        <v>1120</v>
      </c>
      <c r="D4199">
        <v>599</v>
      </c>
      <c r="E4199">
        <v>-5.7754141607165521E-2</v>
      </c>
      <c r="F4199">
        <v>8.1954372977595294E-2</v>
      </c>
      <c r="G4199">
        <v>0.48099015400560668</v>
      </c>
      <c r="H4199" t="b">
        <v>0</v>
      </c>
      <c r="I4199" t="b">
        <v>0</v>
      </c>
      <c r="J4199" t="b">
        <v>0</v>
      </c>
    </row>
    <row r="4200" spans="1:10" hidden="1" x14ac:dyDescent="0.2">
      <c r="A4200" t="s">
        <v>78</v>
      </c>
      <c r="B4200" t="str">
        <f>VLOOKUP(Table16[[#This Row],[Metabolite ID]],Table18[],2,FALSE)</f>
        <v>proline</v>
      </c>
      <c r="C4200" t="s">
        <v>1121</v>
      </c>
      <c r="D4200">
        <v>599</v>
      </c>
      <c r="E4200">
        <v>-2.7588609544099363E-2</v>
      </c>
      <c r="F4200">
        <v>0.26591984109452055</v>
      </c>
      <c r="G4200">
        <v>0.91740424332256798</v>
      </c>
      <c r="H4200" t="b">
        <v>0</v>
      </c>
      <c r="I4200" t="b">
        <v>0</v>
      </c>
      <c r="J4200" t="b">
        <v>0</v>
      </c>
    </row>
    <row r="4201" spans="1:10" hidden="1" x14ac:dyDescent="0.2">
      <c r="A4201" t="s">
        <v>78</v>
      </c>
      <c r="B4201" t="str">
        <f>VLOOKUP(Table16[[#This Row],[Metabolite ID]],Table18[],2,FALSE)</f>
        <v>proline</v>
      </c>
      <c r="C4201" t="s">
        <v>1122</v>
      </c>
      <c r="D4201">
        <v>599</v>
      </c>
      <c r="E4201">
        <v>1.3856214930149768E-2</v>
      </c>
      <c r="F4201">
        <v>0.16087315650358203</v>
      </c>
      <c r="G4201">
        <v>0.93139086838150476</v>
      </c>
      <c r="H4201" t="b">
        <v>0</v>
      </c>
      <c r="I4201" t="b">
        <v>0</v>
      </c>
      <c r="J4201" t="b">
        <v>0</v>
      </c>
    </row>
    <row r="4202" spans="1:10" hidden="1" x14ac:dyDescent="0.2">
      <c r="A4202" t="s">
        <v>78</v>
      </c>
      <c r="B4202" t="str">
        <f>VLOOKUP(Table16[[#This Row],[Metabolite ID]],Table18[],2,FALSE)</f>
        <v>proline</v>
      </c>
      <c r="C4202" t="s">
        <v>1123</v>
      </c>
      <c r="D4202">
        <v>599</v>
      </c>
      <c r="E4202">
        <v>5.3299188777776042E-2</v>
      </c>
      <c r="F4202">
        <v>0.13226121195683052</v>
      </c>
      <c r="G4202">
        <v>0.6871040631039339</v>
      </c>
      <c r="H4202" t="b">
        <v>0</v>
      </c>
      <c r="I4202" t="b">
        <v>0</v>
      </c>
      <c r="J4202" t="b">
        <v>0</v>
      </c>
    </row>
    <row r="4203" spans="1:10" x14ac:dyDescent="0.2">
      <c r="A4203" t="s">
        <v>407</v>
      </c>
      <c r="B4203" t="str">
        <f>VLOOKUP(Table16[[#This Row],[Metabolite ID]],Table18[],2,FALSE)</f>
        <v>2-docosahexaenoyl-GPC (22:6)*</v>
      </c>
      <c r="C4203" t="s">
        <v>1116</v>
      </c>
      <c r="D4203">
        <v>598</v>
      </c>
      <c r="E4203">
        <v>6.1566755165892856E-2</v>
      </c>
      <c r="F4203">
        <v>5.3073266743348745E-2</v>
      </c>
      <c r="G4203" s="6">
        <v>0.24603526075439575</v>
      </c>
      <c r="H4203" t="b">
        <v>0</v>
      </c>
      <c r="I4203" t="b">
        <v>0</v>
      </c>
      <c r="J4203" t="b">
        <v>0</v>
      </c>
    </row>
    <row r="4204" spans="1:10" hidden="1" x14ac:dyDescent="0.2">
      <c r="A4204" t="s">
        <v>407</v>
      </c>
      <c r="B4204" t="str">
        <f>VLOOKUP(Table16[[#This Row],[Metabolite ID]],Table18[],2,FALSE)</f>
        <v>2-docosahexaenoyl-GPC (22:6)*</v>
      </c>
      <c r="C4204" t="s">
        <v>1117</v>
      </c>
      <c r="D4204">
        <v>598</v>
      </c>
      <c r="E4204">
        <v>6.1566755165892856E-2</v>
      </c>
      <c r="F4204">
        <v>5.2575483741110249E-2</v>
      </c>
      <c r="G4204">
        <v>0.24159217391490506</v>
      </c>
      <c r="H4204" t="b">
        <v>0</v>
      </c>
      <c r="I4204" t="b">
        <v>0</v>
      </c>
      <c r="J4204" t="b">
        <v>0</v>
      </c>
    </row>
    <row r="4205" spans="1:10" hidden="1" x14ac:dyDescent="0.2">
      <c r="A4205" t="s">
        <v>407</v>
      </c>
      <c r="B4205" t="str">
        <f>VLOOKUP(Table16[[#This Row],[Metabolite ID]],Table18[],2,FALSE)</f>
        <v>2-docosahexaenoyl-GPC (22:6)*</v>
      </c>
      <c r="C4205" t="s">
        <v>1118</v>
      </c>
      <c r="D4205">
        <v>598</v>
      </c>
      <c r="E4205">
        <v>6.3204787203404861E-2</v>
      </c>
      <c r="F4205">
        <v>5.3084115845611977E-2</v>
      </c>
      <c r="G4205">
        <v>0.23378964792435028</v>
      </c>
      <c r="H4205" t="b">
        <v>0</v>
      </c>
      <c r="I4205" t="b">
        <v>0</v>
      </c>
      <c r="J4205" t="b">
        <v>0</v>
      </c>
    </row>
    <row r="4206" spans="1:10" hidden="1" x14ac:dyDescent="0.2">
      <c r="A4206" t="s">
        <v>407</v>
      </c>
      <c r="B4206" t="str">
        <f>VLOOKUP(Table16[[#This Row],[Metabolite ID]],Table18[],2,FALSE)</f>
        <v>2-docosahexaenoyl-GPC (22:6)*</v>
      </c>
      <c r="C4206" t="s">
        <v>1119</v>
      </c>
      <c r="D4206">
        <v>598</v>
      </c>
      <c r="E4206">
        <v>8.4800362318840666E-2</v>
      </c>
      <c r="F4206">
        <v>8.078032785283927E-2</v>
      </c>
      <c r="G4206">
        <v>0.29382616243094783</v>
      </c>
      <c r="H4206" t="b">
        <v>0</v>
      </c>
      <c r="I4206" t="b">
        <v>0</v>
      </c>
      <c r="J4206" t="b">
        <v>0</v>
      </c>
    </row>
    <row r="4207" spans="1:10" hidden="1" x14ac:dyDescent="0.2">
      <c r="A4207" t="s">
        <v>407</v>
      </c>
      <c r="B4207" t="str">
        <f>VLOOKUP(Table16[[#This Row],[Metabolite ID]],Table18[],2,FALSE)</f>
        <v>2-docosahexaenoyl-GPC (22:6)*</v>
      </c>
      <c r="C4207" t="s">
        <v>1120</v>
      </c>
      <c r="D4207">
        <v>598</v>
      </c>
      <c r="E4207">
        <v>3.8383198499224024E-2</v>
      </c>
      <c r="F4207">
        <v>8.6543789168925744E-2</v>
      </c>
      <c r="G4207">
        <v>0.65739552935833134</v>
      </c>
      <c r="H4207" t="b">
        <v>0</v>
      </c>
      <c r="I4207" t="b">
        <v>0</v>
      </c>
      <c r="J4207" t="b">
        <v>0</v>
      </c>
    </row>
    <row r="4208" spans="1:10" hidden="1" x14ac:dyDescent="0.2">
      <c r="A4208" t="s">
        <v>407</v>
      </c>
      <c r="B4208" t="str">
        <f>VLOOKUP(Table16[[#This Row],[Metabolite ID]],Table18[],2,FALSE)</f>
        <v>2-docosahexaenoyl-GPC (22:6)*</v>
      </c>
      <c r="C4208" t="s">
        <v>1121</v>
      </c>
      <c r="D4208">
        <v>598</v>
      </c>
      <c r="E4208">
        <v>0.29479738533848465</v>
      </c>
      <c r="F4208">
        <v>0.31395162768902923</v>
      </c>
      <c r="G4208">
        <v>0.3481157044272325</v>
      </c>
      <c r="H4208" t="b">
        <v>0</v>
      </c>
      <c r="I4208" t="b">
        <v>0</v>
      </c>
      <c r="J4208" t="b">
        <v>0</v>
      </c>
    </row>
    <row r="4209" spans="1:10" hidden="1" x14ac:dyDescent="0.2">
      <c r="A4209" t="s">
        <v>407</v>
      </c>
      <c r="B4209" t="str">
        <f>VLOOKUP(Table16[[#This Row],[Metabolite ID]],Table18[],2,FALSE)</f>
        <v>2-docosahexaenoyl-GPC (22:6)*</v>
      </c>
      <c r="C4209" t="s">
        <v>1122</v>
      </c>
      <c r="D4209">
        <v>598</v>
      </c>
      <c r="E4209">
        <v>-1.8185479212604605E-3</v>
      </c>
      <c r="F4209">
        <v>0.2168906721235348</v>
      </c>
      <c r="G4209">
        <v>0.9933129129874223</v>
      </c>
      <c r="H4209" t="b">
        <v>0</v>
      </c>
      <c r="I4209" t="b">
        <v>0</v>
      </c>
      <c r="J4209" t="b">
        <v>0</v>
      </c>
    </row>
    <row r="4210" spans="1:10" hidden="1" x14ac:dyDescent="0.2">
      <c r="A4210" t="s">
        <v>407</v>
      </c>
      <c r="B4210" t="str">
        <f>VLOOKUP(Table16[[#This Row],[Metabolite ID]],Table18[],2,FALSE)</f>
        <v>2-docosahexaenoyl-GPC (22:6)*</v>
      </c>
      <c r="C4210" t="s">
        <v>1123</v>
      </c>
      <c r="D4210">
        <v>598</v>
      </c>
      <c r="E4210">
        <v>5.023628466077857E-2</v>
      </c>
      <c r="F4210">
        <v>0.14948927555815783</v>
      </c>
      <c r="G4210">
        <v>0.73694934916148569</v>
      </c>
      <c r="H4210" t="b">
        <v>0</v>
      </c>
      <c r="I4210" t="b">
        <v>0</v>
      </c>
      <c r="J4210" t="b">
        <v>0</v>
      </c>
    </row>
    <row r="4211" spans="1:10" x14ac:dyDescent="0.2">
      <c r="A4211" t="s">
        <v>639</v>
      </c>
      <c r="B4211" t="str">
        <f>VLOOKUP(Table16[[#This Row],[Metabolite ID]],Table18[],2,FALSE)</f>
        <v>X - 24054</v>
      </c>
      <c r="C4211" t="s">
        <v>1116</v>
      </c>
      <c r="D4211">
        <v>599</v>
      </c>
      <c r="E4211">
        <v>-5.8728175996727604E-2</v>
      </c>
      <c r="F4211">
        <v>5.1040176387308081E-2</v>
      </c>
      <c r="G4211" s="6">
        <v>0.24988595445701861</v>
      </c>
      <c r="H4211" t="b">
        <v>0</v>
      </c>
      <c r="I4211" t="b">
        <v>0</v>
      </c>
      <c r="J4211" t="b">
        <v>0</v>
      </c>
    </row>
    <row r="4212" spans="1:10" hidden="1" x14ac:dyDescent="0.2">
      <c r="A4212" t="s">
        <v>639</v>
      </c>
      <c r="B4212" t="str">
        <f>VLOOKUP(Table16[[#This Row],[Metabolite ID]],Table18[],2,FALSE)</f>
        <v>X - 24054</v>
      </c>
      <c r="C4212" t="s">
        <v>1117</v>
      </c>
      <c r="D4212">
        <v>599</v>
      </c>
      <c r="E4212">
        <v>-5.8728175996727604E-2</v>
      </c>
      <c r="F4212">
        <v>4.8052511029721828E-2</v>
      </c>
      <c r="G4212">
        <v>0.22164461615671605</v>
      </c>
      <c r="H4212" t="b">
        <v>0</v>
      </c>
      <c r="I4212" t="b">
        <v>0</v>
      </c>
      <c r="J4212" t="b">
        <v>0</v>
      </c>
    </row>
    <row r="4213" spans="1:10" hidden="1" x14ac:dyDescent="0.2">
      <c r="A4213" t="s">
        <v>639</v>
      </c>
      <c r="B4213" t="str">
        <f>VLOOKUP(Table16[[#This Row],[Metabolite ID]],Table18[],2,FALSE)</f>
        <v>X - 24054</v>
      </c>
      <c r="C4213" t="s">
        <v>1118</v>
      </c>
      <c r="D4213">
        <v>599</v>
      </c>
      <c r="E4213">
        <v>-5.763438291172799E-2</v>
      </c>
      <c r="F4213">
        <v>4.856093241161797E-2</v>
      </c>
      <c r="G4213">
        <v>0.23528809010381488</v>
      </c>
      <c r="H4213" t="b">
        <v>0</v>
      </c>
      <c r="I4213" t="b">
        <v>0</v>
      </c>
      <c r="J4213" t="b">
        <v>0</v>
      </c>
    </row>
    <row r="4214" spans="1:10" hidden="1" x14ac:dyDescent="0.2">
      <c r="A4214" t="s">
        <v>639</v>
      </c>
      <c r="B4214" t="str">
        <f>VLOOKUP(Table16[[#This Row],[Metabolite ID]],Table18[],2,FALSE)</f>
        <v>X - 24054</v>
      </c>
      <c r="C4214" t="s">
        <v>1119</v>
      </c>
      <c r="D4214">
        <v>599</v>
      </c>
      <c r="E4214">
        <v>-4.2526250000000002E-2</v>
      </c>
      <c r="F4214">
        <v>7.4984807597834616E-2</v>
      </c>
      <c r="G4214">
        <v>0.57062481048577707</v>
      </c>
      <c r="H4214" t="b">
        <v>0</v>
      </c>
      <c r="I4214" t="b">
        <v>0</v>
      </c>
      <c r="J4214" t="b">
        <v>0</v>
      </c>
    </row>
    <row r="4215" spans="1:10" hidden="1" x14ac:dyDescent="0.2">
      <c r="A4215" t="s">
        <v>639</v>
      </c>
      <c r="B4215" t="str">
        <f>VLOOKUP(Table16[[#This Row],[Metabolite ID]],Table18[],2,FALSE)</f>
        <v>X - 24054</v>
      </c>
      <c r="C4215" t="s">
        <v>1120</v>
      </c>
      <c r="D4215">
        <v>599</v>
      </c>
      <c r="E4215">
        <v>-5.7219055168072928E-2</v>
      </c>
      <c r="F4215">
        <v>7.8094946801496687E-2</v>
      </c>
      <c r="G4215">
        <v>0.46375011332005295</v>
      </c>
      <c r="H4215" t="b">
        <v>0</v>
      </c>
      <c r="I4215" t="b">
        <v>0</v>
      </c>
      <c r="J4215" t="b">
        <v>0</v>
      </c>
    </row>
    <row r="4216" spans="1:10" hidden="1" x14ac:dyDescent="0.2">
      <c r="A4216" t="s">
        <v>639</v>
      </c>
      <c r="B4216" t="str">
        <f>VLOOKUP(Table16[[#This Row],[Metabolite ID]],Table18[],2,FALSE)</f>
        <v>X - 24054</v>
      </c>
      <c r="C4216" t="s">
        <v>1121</v>
      </c>
      <c r="D4216">
        <v>599</v>
      </c>
      <c r="E4216">
        <v>-0.47857974841624973</v>
      </c>
      <c r="F4216">
        <v>0.28114666109138536</v>
      </c>
      <c r="G4216">
        <v>8.9229661737922891E-2</v>
      </c>
      <c r="H4216" t="b">
        <v>0</v>
      </c>
      <c r="I4216" t="b">
        <v>0</v>
      </c>
      <c r="J4216" t="b">
        <v>0</v>
      </c>
    </row>
    <row r="4217" spans="1:10" hidden="1" x14ac:dyDescent="0.2">
      <c r="A4217" t="s">
        <v>639</v>
      </c>
      <c r="B4217" t="str">
        <f>VLOOKUP(Table16[[#This Row],[Metabolite ID]],Table18[],2,FALSE)</f>
        <v>X - 24054</v>
      </c>
      <c r="C4217" t="s">
        <v>1122</v>
      </c>
      <c r="D4217">
        <v>599</v>
      </c>
      <c r="E4217">
        <v>-0.38752577186318238</v>
      </c>
      <c r="F4217">
        <v>0.20666715888685536</v>
      </c>
      <c r="G4217">
        <v>6.1263283659753601E-2</v>
      </c>
      <c r="H4217" t="b">
        <v>0</v>
      </c>
      <c r="I4217" t="b">
        <v>0</v>
      </c>
      <c r="J4217" t="b">
        <v>0</v>
      </c>
    </row>
    <row r="4218" spans="1:10" hidden="1" x14ac:dyDescent="0.2">
      <c r="A4218" t="s">
        <v>639</v>
      </c>
      <c r="B4218" t="str">
        <f>VLOOKUP(Table16[[#This Row],[Metabolite ID]],Table18[],2,FALSE)</f>
        <v>X - 24054</v>
      </c>
      <c r="C4218" t="s">
        <v>1123</v>
      </c>
      <c r="D4218">
        <v>599</v>
      </c>
      <c r="E4218">
        <v>-0.17865775893835339</v>
      </c>
      <c r="F4218">
        <v>0.14142537690087364</v>
      </c>
      <c r="G4218">
        <v>0.20698700255529434</v>
      </c>
      <c r="H4218" t="b">
        <v>0</v>
      </c>
      <c r="I4218" t="b">
        <v>0</v>
      </c>
      <c r="J4218" t="b">
        <v>0</v>
      </c>
    </row>
    <row r="4219" spans="1:10" x14ac:dyDescent="0.2">
      <c r="A4219" t="s">
        <v>56</v>
      </c>
      <c r="B4219" t="str">
        <f>VLOOKUP(Table16[[#This Row],[Metabolite ID]],Table18[],2,FALSE)</f>
        <v>sarcosine (N-Methylglycine)</v>
      </c>
      <c r="C4219" t="s">
        <v>1116</v>
      </c>
      <c r="D4219">
        <v>599</v>
      </c>
      <c r="E4219">
        <v>5.5000464685790076E-2</v>
      </c>
      <c r="F4219">
        <v>4.7997083037176286E-2</v>
      </c>
      <c r="G4219" s="6">
        <v>0.25183129591463316</v>
      </c>
      <c r="H4219" t="b">
        <v>0</v>
      </c>
      <c r="I4219" t="b">
        <v>0</v>
      </c>
      <c r="J4219" t="b">
        <v>0</v>
      </c>
    </row>
    <row r="4220" spans="1:10" hidden="1" x14ac:dyDescent="0.2">
      <c r="A4220" t="s">
        <v>56</v>
      </c>
      <c r="B4220" t="str">
        <f>VLOOKUP(Table16[[#This Row],[Metabolite ID]],Table18[],2,FALSE)</f>
        <v>sarcosine (N-Methylglycine)</v>
      </c>
      <c r="C4220" t="s">
        <v>1117</v>
      </c>
      <c r="D4220">
        <v>599</v>
      </c>
      <c r="E4220">
        <v>5.5000464685790076E-2</v>
      </c>
      <c r="F4220">
        <v>4.7997083037176286E-2</v>
      </c>
      <c r="G4220">
        <v>0.25183129591463316</v>
      </c>
      <c r="H4220" t="b">
        <v>0</v>
      </c>
      <c r="I4220" t="b">
        <v>0</v>
      </c>
      <c r="J4220" t="b">
        <v>0</v>
      </c>
    </row>
    <row r="4221" spans="1:10" hidden="1" x14ac:dyDescent="0.2">
      <c r="A4221" t="s">
        <v>56</v>
      </c>
      <c r="B4221" t="str">
        <f>VLOOKUP(Table16[[#This Row],[Metabolite ID]],Table18[],2,FALSE)</f>
        <v>sarcosine (N-Methylglycine)</v>
      </c>
      <c r="C4221" t="s">
        <v>1118</v>
      </c>
      <c r="D4221">
        <v>599</v>
      </c>
      <c r="E4221">
        <v>5.6858690551606896E-2</v>
      </c>
      <c r="F4221">
        <v>4.8417770985148531E-2</v>
      </c>
      <c r="G4221">
        <v>0.24026080775777831</v>
      </c>
      <c r="H4221" t="b">
        <v>0</v>
      </c>
      <c r="I4221" t="b">
        <v>0</v>
      </c>
      <c r="J4221" t="b">
        <v>0</v>
      </c>
    </row>
    <row r="4222" spans="1:10" hidden="1" x14ac:dyDescent="0.2">
      <c r="A4222" t="s">
        <v>56</v>
      </c>
      <c r="B4222" t="str">
        <f>VLOOKUP(Table16[[#This Row],[Metabolite ID]],Table18[],2,FALSE)</f>
        <v>sarcosine (N-Methylglycine)</v>
      </c>
      <c r="C4222" t="s">
        <v>1119</v>
      </c>
      <c r="D4222">
        <v>599</v>
      </c>
      <c r="E4222">
        <v>2.9026620689655169E-2</v>
      </c>
      <c r="F4222">
        <v>7.1434088317569561E-2</v>
      </c>
      <c r="G4222">
        <v>0.68449183980836348</v>
      </c>
      <c r="H4222" t="b">
        <v>0</v>
      </c>
      <c r="I4222" t="b">
        <v>0</v>
      </c>
      <c r="J4222" t="b">
        <v>0</v>
      </c>
    </row>
    <row r="4223" spans="1:10" hidden="1" x14ac:dyDescent="0.2">
      <c r="A4223" t="s">
        <v>56</v>
      </c>
      <c r="B4223" t="str">
        <f>VLOOKUP(Table16[[#This Row],[Metabolite ID]],Table18[],2,FALSE)</f>
        <v>sarcosine (N-Methylglycine)</v>
      </c>
      <c r="C4223" t="s">
        <v>1120</v>
      </c>
      <c r="D4223">
        <v>599</v>
      </c>
      <c r="E4223">
        <v>0.12458836461669068</v>
      </c>
      <c r="F4223">
        <v>7.6537340047022867E-2</v>
      </c>
      <c r="G4223">
        <v>0.10356485492516897</v>
      </c>
      <c r="H4223" t="b">
        <v>0</v>
      </c>
      <c r="I4223" t="b">
        <v>0</v>
      </c>
      <c r="J4223" t="b">
        <v>0</v>
      </c>
    </row>
    <row r="4224" spans="1:10" hidden="1" x14ac:dyDescent="0.2">
      <c r="A4224" t="s">
        <v>56</v>
      </c>
      <c r="B4224" t="str">
        <f>VLOOKUP(Table16[[#This Row],[Metabolite ID]],Table18[],2,FALSE)</f>
        <v>sarcosine (N-Methylglycine)</v>
      </c>
      <c r="C4224" t="s">
        <v>1121</v>
      </c>
      <c r="D4224">
        <v>599</v>
      </c>
      <c r="E4224">
        <v>5.5147246177975617E-2</v>
      </c>
      <c r="F4224">
        <v>0.25886283410827637</v>
      </c>
      <c r="G4224">
        <v>0.83137105486469531</v>
      </c>
      <c r="H4224" t="b">
        <v>0</v>
      </c>
      <c r="I4224" t="b">
        <v>0</v>
      </c>
      <c r="J4224" t="b">
        <v>0</v>
      </c>
    </row>
    <row r="4225" spans="1:10" hidden="1" x14ac:dyDescent="0.2">
      <c r="A4225" t="s">
        <v>56</v>
      </c>
      <c r="B4225" t="str">
        <f>VLOOKUP(Table16[[#This Row],[Metabolite ID]],Table18[],2,FALSE)</f>
        <v>sarcosine (N-Methylglycine)</v>
      </c>
      <c r="C4225" t="s">
        <v>1122</v>
      </c>
      <c r="D4225">
        <v>599</v>
      </c>
      <c r="E4225">
        <v>0.17123371120627517</v>
      </c>
      <c r="F4225">
        <v>0.17644606042620523</v>
      </c>
      <c r="G4225">
        <v>0.33220997804441099</v>
      </c>
      <c r="H4225" t="b">
        <v>0</v>
      </c>
      <c r="I4225" t="b">
        <v>0</v>
      </c>
      <c r="J4225" t="b">
        <v>0</v>
      </c>
    </row>
    <row r="4226" spans="1:10" hidden="1" x14ac:dyDescent="0.2">
      <c r="A4226" t="s">
        <v>56</v>
      </c>
      <c r="B4226" t="str">
        <f>VLOOKUP(Table16[[#This Row],[Metabolite ID]],Table18[],2,FALSE)</f>
        <v>sarcosine (N-Methylglycine)</v>
      </c>
      <c r="C4226" t="s">
        <v>1123</v>
      </c>
      <c r="D4226">
        <v>599</v>
      </c>
      <c r="E4226">
        <v>0.1117203518534703</v>
      </c>
      <c r="F4226">
        <v>0.13297357946445248</v>
      </c>
      <c r="G4226">
        <v>0.40114967385170941</v>
      </c>
      <c r="H4226" t="b">
        <v>0</v>
      </c>
      <c r="I4226" t="b">
        <v>0</v>
      </c>
      <c r="J4226" t="b">
        <v>0</v>
      </c>
    </row>
    <row r="4227" spans="1:10" x14ac:dyDescent="0.2">
      <c r="A4227" t="s">
        <v>118</v>
      </c>
      <c r="B4227" t="str">
        <f>VLOOKUP(Table16[[#This Row],[Metabolite ID]],Table18[],2,FALSE)</f>
        <v>indolelactate</v>
      </c>
      <c r="C4227" t="s">
        <v>1116</v>
      </c>
      <c r="D4227">
        <v>599</v>
      </c>
      <c r="E4227">
        <v>-5.7843769670950985E-2</v>
      </c>
      <c r="F4227">
        <v>5.0628751670895596E-2</v>
      </c>
      <c r="G4227" s="6">
        <v>0.2532427925171013</v>
      </c>
      <c r="H4227" t="b">
        <v>0</v>
      </c>
      <c r="I4227" t="b">
        <v>0</v>
      </c>
      <c r="J4227" t="b">
        <v>0</v>
      </c>
    </row>
    <row r="4228" spans="1:10" hidden="1" x14ac:dyDescent="0.2">
      <c r="A4228" t="s">
        <v>118</v>
      </c>
      <c r="B4228" t="str">
        <f>VLOOKUP(Table16[[#This Row],[Metabolite ID]],Table18[],2,FALSE)</f>
        <v>indolelactate</v>
      </c>
      <c r="C4228" t="s">
        <v>1117</v>
      </c>
      <c r="D4228">
        <v>599</v>
      </c>
      <c r="E4228">
        <v>-5.7843769670950985E-2</v>
      </c>
      <c r="F4228">
        <v>4.7742654368678847E-2</v>
      </c>
      <c r="G4228">
        <v>0.22567540433761579</v>
      </c>
      <c r="H4228" t="b">
        <v>0</v>
      </c>
      <c r="I4228" t="b">
        <v>0</v>
      </c>
      <c r="J4228" t="b">
        <v>0</v>
      </c>
    </row>
    <row r="4229" spans="1:10" hidden="1" x14ac:dyDescent="0.2">
      <c r="A4229" t="s">
        <v>118</v>
      </c>
      <c r="B4229" t="str">
        <f>VLOOKUP(Table16[[#This Row],[Metabolite ID]],Table18[],2,FALSE)</f>
        <v>indolelactate</v>
      </c>
      <c r="C4229" t="s">
        <v>1118</v>
      </c>
      <c r="D4229">
        <v>599</v>
      </c>
      <c r="E4229">
        <v>-5.6754611923548894E-2</v>
      </c>
      <c r="F4229">
        <v>4.8246386589247098E-2</v>
      </c>
      <c r="G4229">
        <v>0.2394552496673899</v>
      </c>
      <c r="H4229" t="b">
        <v>0</v>
      </c>
      <c r="I4229" t="b">
        <v>0</v>
      </c>
      <c r="J4229" t="b">
        <v>0</v>
      </c>
    </row>
    <row r="4230" spans="1:10" hidden="1" x14ac:dyDescent="0.2">
      <c r="A4230" t="s">
        <v>118</v>
      </c>
      <c r="B4230" t="str">
        <f>VLOOKUP(Table16[[#This Row],[Metabolite ID]],Table18[],2,FALSE)</f>
        <v>indolelactate</v>
      </c>
      <c r="C4230" t="s">
        <v>1119</v>
      </c>
      <c r="D4230">
        <v>599</v>
      </c>
      <c r="E4230">
        <v>-8.1485289256198357E-2</v>
      </c>
      <c r="F4230">
        <v>7.4593355538424361E-2</v>
      </c>
      <c r="G4230">
        <v>0.27466022283595409</v>
      </c>
      <c r="H4230" t="b">
        <v>0</v>
      </c>
      <c r="I4230" t="b">
        <v>0</v>
      </c>
      <c r="J4230" t="b">
        <v>0</v>
      </c>
    </row>
    <row r="4231" spans="1:10" hidden="1" x14ac:dyDescent="0.2">
      <c r="A4231" t="s">
        <v>118</v>
      </c>
      <c r="B4231" t="str">
        <f>VLOOKUP(Table16[[#This Row],[Metabolite ID]],Table18[],2,FALSE)</f>
        <v>indolelactate</v>
      </c>
      <c r="C4231" t="s">
        <v>1120</v>
      </c>
      <c r="D4231">
        <v>599</v>
      </c>
      <c r="E4231">
        <v>-4.5294355127566167E-2</v>
      </c>
      <c r="F4231">
        <v>7.8463219093146255E-2</v>
      </c>
      <c r="G4231">
        <v>0.56375800045303615</v>
      </c>
      <c r="H4231" t="b">
        <v>0</v>
      </c>
      <c r="I4231" t="b">
        <v>0</v>
      </c>
      <c r="J4231" t="b">
        <v>0</v>
      </c>
    </row>
    <row r="4232" spans="1:10" hidden="1" x14ac:dyDescent="0.2">
      <c r="A4232" t="s">
        <v>118</v>
      </c>
      <c r="B4232" t="str">
        <f>VLOOKUP(Table16[[#This Row],[Metabolite ID]],Table18[],2,FALSE)</f>
        <v>indolelactate</v>
      </c>
      <c r="C4232" t="s">
        <v>1121</v>
      </c>
      <c r="D4232">
        <v>599</v>
      </c>
      <c r="E4232">
        <v>-0.27837939433500125</v>
      </c>
      <c r="F4232">
        <v>0.27935627764776266</v>
      </c>
      <c r="G4232">
        <v>0.31940881334967247</v>
      </c>
      <c r="H4232" t="b">
        <v>0</v>
      </c>
      <c r="I4232" t="b">
        <v>0</v>
      </c>
      <c r="J4232" t="b">
        <v>0</v>
      </c>
    </row>
    <row r="4233" spans="1:10" hidden="1" x14ac:dyDescent="0.2">
      <c r="A4233" t="s">
        <v>118</v>
      </c>
      <c r="B4233" t="str">
        <f>VLOOKUP(Table16[[#This Row],[Metabolite ID]],Table18[],2,FALSE)</f>
        <v>indolelactate</v>
      </c>
      <c r="C4233" t="s">
        <v>1122</v>
      </c>
      <c r="D4233">
        <v>599</v>
      </c>
      <c r="E4233">
        <v>4.8576268440073456E-2</v>
      </c>
      <c r="F4233">
        <v>0.20895489448570928</v>
      </c>
      <c r="G4233">
        <v>0.81625057635682463</v>
      </c>
      <c r="H4233" t="b">
        <v>0</v>
      </c>
      <c r="I4233" t="b">
        <v>0</v>
      </c>
      <c r="J4233" t="b">
        <v>0</v>
      </c>
    </row>
    <row r="4234" spans="1:10" hidden="1" x14ac:dyDescent="0.2">
      <c r="A4234" t="s">
        <v>118</v>
      </c>
      <c r="B4234" t="str">
        <f>VLOOKUP(Table16[[#This Row],[Metabolite ID]],Table18[],2,FALSE)</f>
        <v>indolelactate</v>
      </c>
      <c r="C4234" t="s">
        <v>1123</v>
      </c>
      <c r="D4234">
        <v>599</v>
      </c>
      <c r="E4234">
        <v>0.1839940089944665</v>
      </c>
      <c r="F4234">
        <v>0.13997005858866085</v>
      </c>
      <c r="G4234">
        <v>0.18917468607004362</v>
      </c>
      <c r="H4234" t="b">
        <v>0</v>
      </c>
      <c r="I4234" t="b">
        <v>0</v>
      </c>
      <c r="J4234" t="b">
        <v>0</v>
      </c>
    </row>
    <row r="4235" spans="1:10" x14ac:dyDescent="0.2">
      <c r="A4235" t="s">
        <v>501</v>
      </c>
      <c r="B4235" t="str">
        <f>VLOOKUP(Table16[[#This Row],[Metabolite ID]],Table18[],2,FALSE)</f>
        <v>X - 18913</v>
      </c>
      <c r="C4235" t="s">
        <v>1116</v>
      </c>
      <c r="D4235">
        <v>599</v>
      </c>
      <c r="E4235">
        <v>-5.4387035000730291E-2</v>
      </c>
      <c r="F4235">
        <v>4.7747603837889972E-2</v>
      </c>
      <c r="G4235" s="6">
        <v>0.25468119225858959</v>
      </c>
      <c r="H4235" t="b">
        <v>0</v>
      </c>
      <c r="I4235" t="b">
        <v>0</v>
      </c>
      <c r="J4235" t="b">
        <v>0</v>
      </c>
    </row>
    <row r="4236" spans="1:10" hidden="1" x14ac:dyDescent="0.2">
      <c r="A4236" t="s">
        <v>501</v>
      </c>
      <c r="B4236" t="str">
        <f>VLOOKUP(Table16[[#This Row],[Metabolite ID]],Table18[],2,FALSE)</f>
        <v>X - 18913</v>
      </c>
      <c r="C4236" t="s">
        <v>1117</v>
      </c>
      <c r="D4236">
        <v>599</v>
      </c>
      <c r="E4236">
        <v>-5.4387035000730291E-2</v>
      </c>
      <c r="F4236">
        <v>4.7747603837889972E-2</v>
      </c>
      <c r="G4236">
        <v>0.25468119225858959</v>
      </c>
      <c r="H4236" t="b">
        <v>0</v>
      </c>
      <c r="I4236" t="b">
        <v>0</v>
      </c>
      <c r="J4236" t="b">
        <v>0</v>
      </c>
    </row>
    <row r="4237" spans="1:10" hidden="1" x14ac:dyDescent="0.2">
      <c r="A4237" t="s">
        <v>501</v>
      </c>
      <c r="B4237" t="str">
        <f>VLOOKUP(Table16[[#This Row],[Metabolite ID]],Table18[],2,FALSE)</f>
        <v>X - 18913</v>
      </c>
      <c r="C4237" t="s">
        <v>1118</v>
      </c>
      <c r="D4237">
        <v>599</v>
      </c>
      <c r="E4237">
        <v>-5.3141038478570525E-2</v>
      </c>
      <c r="F4237">
        <v>4.8166003769646568E-2</v>
      </c>
      <c r="G4237">
        <v>0.26990153468271227</v>
      </c>
      <c r="H4237" t="b">
        <v>0</v>
      </c>
      <c r="I4237" t="b">
        <v>0</v>
      </c>
      <c r="J4237" t="b">
        <v>0</v>
      </c>
    </row>
    <row r="4238" spans="1:10" hidden="1" x14ac:dyDescent="0.2">
      <c r="A4238" t="s">
        <v>501</v>
      </c>
      <c r="B4238" t="str">
        <f>VLOOKUP(Table16[[#This Row],[Metabolite ID]],Table18[],2,FALSE)</f>
        <v>X - 18913</v>
      </c>
      <c r="C4238" t="s">
        <v>1119</v>
      </c>
      <c r="D4238">
        <v>599</v>
      </c>
      <c r="E4238">
        <v>-6.9239174311926596E-2</v>
      </c>
      <c r="F4238">
        <v>7.0516090296263767E-2</v>
      </c>
      <c r="G4238">
        <v>0.32615313160163184</v>
      </c>
      <c r="H4238" t="b">
        <v>0</v>
      </c>
      <c r="I4238" t="b">
        <v>0</v>
      </c>
      <c r="J4238" t="b">
        <v>0</v>
      </c>
    </row>
    <row r="4239" spans="1:10" hidden="1" x14ac:dyDescent="0.2">
      <c r="A4239" t="s">
        <v>501</v>
      </c>
      <c r="B4239" t="str">
        <f>VLOOKUP(Table16[[#This Row],[Metabolite ID]],Table18[],2,FALSE)</f>
        <v>X - 18913</v>
      </c>
      <c r="C4239" t="s">
        <v>1120</v>
      </c>
      <c r="D4239">
        <v>599</v>
      </c>
      <c r="E4239">
        <v>-2.985682051038847E-2</v>
      </c>
      <c r="F4239">
        <v>7.988752655823686E-2</v>
      </c>
      <c r="G4239">
        <v>0.70860096351600788</v>
      </c>
      <c r="H4239" t="b">
        <v>0</v>
      </c>
      <c r="I4239" t="b">
        <v>0</v>
      </c>
      <c r="J4239" t="b">
        <v>0</v>
      </c>
    </row>
    <row r="4240" spans="1:10" hidden="1" x14ac:dyDescent="0.2">
      <c r="A4240" t="s">
        <v>501</v>
      </c>
      <c r="B4240" t="str">
        <f>VLOOKUP(Table16[[#This Row],[Metabolite ID]],Table18[],2,FALSE)</f>
        <v>X - 18913</v>
      </c>
      <c r="C4240" t="s">
        <v>1121</v>
      </c>
      <c r="D4240">
        <v>599</v>
      </c>
      <c r="E4240">
        <v>-0.12490582865409028</v>
      </c>
      <c r="F4240">
        <v>0.25018309046640536</v>
      </c>
      <c r="G4240">
        <v>0.61778148559168389</v>
      </c>
      <c r="H4240" t="b">
        <v>0</v>
      </c>
      <c r="I4240" t="b">
        <v>0</v>
      </c>
      <c r="J4240" t="b">
        <v>0</v>
      </c>
    </row>
    <row r="4241" spans="1:10" hidden="1" x14ac:dyDescent="0.2">
      <c r="A4241" t="s">
        <v>501</v>
      </c>
      <c r="B4241" t="str">
        <f>VLOOKUP(Table16[[#This Row],[Metabolite ID]],Table18[],2,FALSE)</f>
        <v>X - 18913</v>
      </c>
      <c r="C4241" t="s">
        <v>1122</v>
      </c>
      <c r="D4241">
        <v>599</v>
      </c>
      <c r="E4241">
        <v>3.4915758238272865E-2</v>
      </c>
      <c r="F4241">
        <v>0.17513565816152477</v>
      </c>
      <c r="G4241">
        <v>0.84204573011767514</v>
      </c>
      <c r="H4241" t="b">
        <v>0</v>
      </c>
      <c r="I4241" t="b">
        <v>0</v>
      </c>
      <c r="J4241" t="b">
        <v>0</v>
      </c>
    </row>
    <row r="4242" spans="1:10" hidden="1" x14ac:dyDescent="0.2">
      <c r="A4242" t="s">
        <v>501</v>
      </c>
      <c r="B4242" t="str">
        <f>VLOOKUP(Table16[[#This Row],[Metabolite ID]],Table18[],2,FALSE)</f>
        <v>X - 18913</v>
      </c>
      <c r="C4242" t="s">
        <v>1123</v>
      </c>
      <c r="D4242">
        <v>599</v>
      </c>
      <c r="E4242">
        <v>-0.16591973473798671</v>
      </c>
      <c r="F4242">
        <v>0.13227138365028629</v>
      </c>
      <c r="G4242">
        <v>0.21019163487694262</v>
      </c>
      <c r="H4242" t="b">
        <v>0</v>
      </c>
      <c r="I4242" t="b">
        <v>0</v>
      </c>
      <c r="J4242" t="b">
        <v>0</v>
      </c>
    </row>
    <row r="4243" spans="1:10" x14ac:dyDescent="0.2">
      <c r="A4243" t="s">
        <v>554</v>
      </c>
      <c r="B4243" t="str">
        <f>VLOOKUP(Table16[[#This Row],[Metabolite ID]],Table18[],2,FALSE)</f>
        <v>X - 11549</v>
      </c>
      <c r="C4243" t="s">
        <v>1116</v>
      </c>
      <c r="D4243">
        <v>599</v>
      </c>
      <c r="E4243">
        <v>5.4327108854764883E-2</v>
      </c>
      <c r="F4243">
        <v>4.8381884399658792E-2</v>
      </c>
      <c r="G4243" s="6">
        <v>0.26148794912489753</v>
      </c>
      <c r="H4243" t="b">
        <v>0</v>
      </c>
      <c r="I4243" t="b">
        <v>0</v>
      </c>
      <c r="J4243" t="b">
        <v>0</v>
      </c>
    </row>
    <row r="4244" spans="1:10" hidden="1" x14ac:dyDescent="0.2">
      <c r="A4244" t="s">
        <v>554</v>
      </c>
      <c r="B4244" t="str">
        <f>VLOOKUP(Table16[[#This Row],[Metabolite ID]],Table18[],2,FALSE)</f>
        <v>X - 11549</v>
      </c>
      <c r="C4244" t="s">
        <v>1117</v>
      </c>
      <c r="D4244">
        <v>599</v>
      </c>
      <c r="E4244">
        <v>5.4327108854764883E-2</v>
      </c>
      <c r="F4244">
        <v>4.8140153274440919E-2</v>
      </c>
      <c r="G4244">
        <v>0.25910052359036539</v>
      </c>
      <c r="H4244" t="b">
        <v>0</v>
      </c>
      <c r="I4244" t="b">
        <v>0</v>
      </c>
      <c r="J4244" t="b">
        <v>0</v>
      </c>
    </row>
    <row r="4245" spans="1:10" hidden="1" x14ac:dyDescent="0.2">
      <c r="A4245" t="s">
        <v>554</v>
      </c>
      <c r="B4245" t="str">
        <f>VLOOKUP(Table16[[#This Row],[Metabolite ID]],Table18[],2,FALSE)</f>
        <v>X - 11549</v>
      </c>
      <c r="C4245" t="s">
        <v>1118</v>
      </c>
      <c r="D4245">
        <v>599</v>
      </c>
      <c r="E4245">
        <v>5.5909709365772935E-2</v>
      </c>
      <c r="F4245">
        <v>4.8591417173330154E-2</v>
      </c>
      <c r="G4245">
        <v>0.24989323508689432</v>
      </c>
      <c r="H4245" t="b">
        <v>0</v>
      </c>
      <c r="I4245" t="b">
        <v>0</v>
      </c>
      <c r="J4245" t="b">
        <v>0</v>
      </c>
    </row>
    <row r="4246" spans="1:10" hidden="1" x14ac:dyDescent="0.2">
      <c r="A4246" t="s">
        <v>554</v>
      </c>
      <c r="B4246" t="str">
        <f>VLOOKUP(Table16[[#This Row],[Metabolite ID]],Table18[],2,FALSE)</f>
        <v>X - 11549</v>
      </c>
      <c r="C4246" t="s">
        <v>1119</v>
      </c>
      <c r="D4246">
        <v>599</v>
      </c>
      <c r="E4246">
        <v>6.1800156250000002E-2</v>
      </c>
      <c r="F4246">
        <v>7.1247863756192423E-2</v>
      </c>
      <c r="G4246">
        <v>0.38572473282262643</v>
      </c>
      <c r="H4246" t="b">
        <v>0</v>
      </c>
      <c r="I4246" t="b">
        <v>0</v>
      </c>
      <c r="J4246" t="b">
        <v>0</v>
      </c>
    </row>
    <row r="4247" spans="1:10" hidden="1" x14ac:dyDescent="0.2">
      <c r="A4247" t="s">
        <v>554</v>
      </c>
      <c r="B4247" t="str">
        <f>VLOOKUP(Table16[[#This Row],[Metabolite ID]],Table18[],2,FALSE)</f>
        <v>X - 11549</v>
      </c>
      <c r="C4247" t="s">
        <v>1120</v>
      </c>
      <c r="D4247">
        <v>599</v>
      </c>
      <c r="E4247">
        <v>5.6716076056864143E-2</v>
      </c>
      <c r="F4247">
        <v>8.4073709867545796E-2</v>
      </c>
      <c r="G4247">
        <v>0.4999303005084812</v>
      </c>
      <c r="H4247" t="b">
        <v>0</v>
      </c>
      <c r="I4247" t="b">
        <v>0</v>
      </c>
      <c r="J4247" t="b">
        <v>0</v>
      </c>
    </row>
    <row r="4248" spans="1:10" hidden="1" x14ac:dyDescent="0.2">
      <c r="A4248" t="s">
        <v>554</v>
      </c>
      <c r="B4248" t="str">
        <f>VLOOKUP(Table16[[#This Row],[Metabolite ID]],Table18[],2,FALSE)</f>
        <v>X - 11549</v>
      </c>
      <c r="C4248" t="s">
        <v>1121</v>
      </c>
      <c r="D4248">
        <v>599</v>
      </c>
      <c r="E4248">
        <v>0.16430686881155765</v>
      </c>
      <c r="F4248">
        <v>0.27742869916221069</v>
      </c>
      <c r="G4248">
        <v>0.55390772125369514</v>
      </c>
      <c r="H4248" t="b">
        <v>0</v>
      </c>
      <c r="I4248" t="b">
        <v>0</v>
      </c>
      <c r="J4248" t="b">
        <v>0</v>
      </c>
    </row>
    <row r="4249" spans="1:10" hidden="1" x14ac:dyDescent="0.2">
      <c r="A4249" t="s">
        <v>554</v>
      </c>
      <c r="B4249" t="str">
        <f>VLOOKUP(Table16[[#This Row],[Metabolite ID]],Table18[],2,FALSE)</f>
        <v>X - 11549</v>
      </c>
      <c r="C4249" t="s">
        <v>1122</v>
      </c>
      <c r="D4249">
        <v>599</v>
      </c>
      <c r="E4249">
        <v>8.4287672332073349E-2</v>
      </c>
      <c r="F4249">
        <v>0.18798052370843338</v>
      </c>
      <c r="G4249">
        <v>0.65403768359926628</v>
      </c>
      <c r="H4249" t="b">
        <v>0</v>
      </c>
      <c r="I4249" t="b">
        <v>0</v>
      </c>
      <c r="J4249" t="b">
        <v>0</v>
      </c>
    </row>
    <row r="4250" spans="1:10" hidden="1" x14ac:dyDescent="0.2">
      <c r="A4250" t="s">
        <v>554</v>
      </c>
      <c r="B4250" t="str">
        <f>VLOOKUP(Table16[[#This Row],[Metabolite ID]],Table18[],2,FALSE)</f>
        <v>X - 11549</v>
      </c>
      <c r="C4250" t="s">
        <v>1123</v>
      </c>
      <c r="D4250">
        <v>599</v>
      </c>
      <c r="E4250">
        <v>8.9646755598570115E-3</v>
      </c>
      <c r="F4250">
        <v>0.13410712645494169</v>
      </c>
      <c r="G4250">
        <v>0.94672578880672276</v>
      </c>
      <c r="H4250" t="b">
        <v>0</v>
      </c>
      <c r="I4250" t="b">
        <v>0</v>
      </c>
      <c r="J4250" t="b">
        <v>0</v>
      </c>
    </row>
    <row r="4251" spans="1:10" x14ac:dyDescent="0.2">
      <c r="A4251" t="s">
        <v>679</v>
      </c>
      <c r="B4251" t="str">
        <f>VLOOKUP(Table16[[#This Row],[Metabolite ID]],Table18[],2,FALSE)</f>
        <v>X - 24307</v>
      </c>
      <c r="C4251" t="s">
        <v>1116</v>
      </c>
      <c r="D4251">
        <v>599</v>
      </c>
      <c r="E4251">
        <v>-5.3624405146436238E-2</v>
      </c>
      <c r="F4251">
        <v>4.7766779132921822E-2</v>
      </c>
      <c r="G4251" s="6">
        <v>0.26159479419611315</v>
      </c>
      <c r="H4251" t="b">
        <v>0</v>
      </c>
      <c r="I4251" t="b">
        <v>0</v>
      </c>
      <c r="J4251" t="b">
        <v>0</v>
      </c>
    </row>
    <row r="4252" spans="1:10" hidden="1" x14ac:dyDescent="0.2">
      <c r="A4252" t="s">
        <v>679</v>
      </c>
      <c r="B4252" t="str">
        <f>VLOOKUP(Table16[[#This Row],[Metabolite ID]],Table18[],2,FALSE)</f>
        <v>X - 24307</v>
      </c>
      <c r="C4252" t="s">
        <v>1117</v>
      </c>
      <c r="D4252">
        <v>599</v>
      </c>
      <c r="E4252">
        <v>-5.3624405146436238E-2</v>
      </c>
      <c r="F4252">
        <v>4.7766779132921822E-2</v>
      </c>
      <c r="G4252">
        <v>0.26159479419611315</v>
      </c>
      <c r="H4252" t="b">
        <v>0</v>
      </c>
      <c r="I4252" t="b">
        <v>0</v>
      </c>
      <c r="J4252" t="b">
        <v>0</v>
      </c>
    </row>
    <row r="4253" spans="1:10" hidden="1" x14ac:dyDescent="0.2">
      <c r="A4253" t="s">
        <v>679</v>
      </c>
      <c r="B4253" t="str">
        <f>VLOOKUP(Table16[[#This Row],[Metabolite ID]],Table18[],2,FALSE)</f>
        <v>X - 24307</v>
      </c>
      <c r="C4253" t="s">
        <v>1118</v>
      </c>
      <c r="D4253">
        <v>599</v>
      </c>
      <c r="E4253">
        <v>-5.217155278777981E-2</v>
      </c>
      <c r="F4253">
        <v>4.8198297870436946E-2</v>
      </c>
      <c r="G4253">
        <v>0.27905902307984626</v>
      </c>
      <c r="H4253" t="b">
        <v>0</v>
      </c>
      <c r="I4253" t="b">
        <v>0</v>
      </c>
      <c r="J4253" t="b">
        <v>0</v>
      </c>
    </row>
    <row r="4254" spans="1:10" hidden="1" x14ac:dyDescent="0.2">
      <c r="A4254" t="s">
        <v>679</v>
      </c>
      <c r="B4254" t="str">
        <f>VLOOKUP(Table16[[#This Row],[Metabolite ID]],Table18[],2,FALSE)</f>
        <v>X - 24307</v>
      </c>
      <c r="C4254" t="s">
        <v>1119</v>
      </c>
      <c r="D4254">
        <v>599</v>
      </c>
      <c r="E4254">
        <v>-5.0433032258064517E-2</v>
      </c>
      <c r="F4254">
        <v>7.3931732311223589E-2</v>
      </c>
      <c r="G4254">
        <v>0.49513982207428209</v>
      </c>
      <c r="H4254" t="b">
        <v>0</v>
      </c>
      <c r="I4254" t="b">
        <v>0</v>
      </c>
      <c r="J4254" t="b">
        <v>0</v>
      </c>
    </row>
    <row r="4255" spans="1:10" hidden="1" x14ac:dyDescent="0.2">
      <c r="A4255" t="s">
        <v>679</v>
      </c>
      <c r="B4255" t="str">
        <f>VLOOKUP(Table16[[#This Row],[Metabolite ID]],Table18[],2,FALSE)</f>
        <v>X - 24307</v>
      </c>
      <c r="C4255" t="s">
        <v>1120</v>
      </c>
      <c r="D4255">
        <v>599</v>
      </c>
      <c r="E4255">
        <v>-6.2226119358179552E-2</v>
      </c>
      <c r="F4255">
        <v>7.9150665380852248E-2</v>
      </c>
      <c r="G4255">
        <v>0.43176611731197939</v>
      </c>
      <c r="H4255" t="b">
        <v>0</v>
      </c>
      <c r="I4255" t="b">
        <v>0</v>
      </c>
      <c r="J4255" t="b">
        <v>0</v>
      </c>
    </row>
    <row r="4256" spans="1:10" hidden="1" x14ac:dyDescent="0.2">
      <c r="A4256" t="s">
        <v>679</v>
      </c>
      <c r="B4256" t="str">
        <f>VLOOKUP(Table16[[#This Row],[Metabolite ID]],Table18[],2,FALSE)</f>
        <v>X - 24307</v>
      </c>
      <c r="C4256" t="s">
        <v>1121</v>
      </c>
      <c r="D4256">
        <v>599</v>
      </c>
      <c r="E4256">
        <v>-0.18997087021541947</v>
      </c>
      <c r="F4256">
        <v>0.26470037665763307</v>
      </c>
      <c r="G4256">
        <v>0.47323323546129492</v>
      </c>
      <c r="H4256" t="b">
        <v>0</v>
      </c>
      <c r="I4256" t="b">
        <v>0</v>
      </c>
      <c r="J4256" t="b">
        <v>0</v>
      </c>
    </row>
    <row r="4257" spans="1:10" hidden="1" x14ac:dyDescent="0.2">
      <c r="A4257" t="s">
        <v>679</v>
      </c>
      <c r="B4257" t="str">
        <f>VLOOKUP(Table16[[#This Row],[Metabolite ID]],Table18[],2,FALSE)</f>
        <v>X - 24307</v>
      </c>
      <c r="C4257" t="s">
        <v>1122</v>
      </c>
      <c r="D4257">
        <v>599</v>
      </c>
      <c r="E4257">
        <v>-4.0443127210672891E-2</v>
      </c>
      <c r="F4257">
        <v>0.16931979012484619</v>
      </c>
      <c r="G4257">
        <v>0.81129871431392342</v>
      </c>
      <c r="H4257" t="b">
        <v>0</v>
      </c>
      <c r="I4257" t="b">
        <v>0</v>
      </c>
      <c r="J4257" t="b">
        <v>0</v>
      </c>
    </row>
    <row r="4258" spans="1:10" hidden="1" x14ac:dyDescent="0.2">
      <c r="A4258" t="s">
        <v>679</v>
      </c>
      <c r="B4258" t="str">
        <f>VLOOKUP(Table16[[#This Row],[Metabolite ID]],Table18[],2,FALSE)</f>
        <v>X - 24307</v>
      </c>
      <c r="C4258" t="s">
        <v>1123</v>
      </c>
      <c r="D4258">
        <v>599</v>
      </c>
      <c r="E4258">
        <v>-0.24534511138427773</v>
      </c>
      <c r="F4258">
        <v>0.13231598949961304</v>
      </c>
      <c r="G4258">
        <v>6.4198319943979967E-2</v>
      </c>
      <c r="H4258" t="b">
        <v>0</v>
      </c>
      <c r="I4258" t="b">
        <v>0</v>
      </c>
      <c r="J4258" t="b">
        <v>0</v>
      </c>
    </row>
    <row r="4259" spans="1:10" x14ac:dyDescent="0.2">
      <c r="A4259" t="s">
        <v>524</v>
      </c>
      <c r="B4259" t="str">
        <f>VLOOKUP(Table16[[#This Row],[Metabolite ID]],Table18[],2,FALSE)</f>
        <v>X - 21795</v>
      </c>
      <c r="C4259" t="s">
        <v>1116</v>
      </c>
      <c r="D4259">
        <v>599</v>
      </c>
      <c r="E4259">
        <v>7.1848561535688707E-2</v>
      </c>
      <c r="F4259">
        <v>6.4626523775863351E-2</v>
      </c>
      <c r="G4259" s="6">
        <v>0.26624549734746583</v>
      </c>
      <c r="H4259" t="b">
        <v>0</v>
      </c>
      <c r="I4259" t="b">
        <v>0</v>
      </c>
      <c r="J4259" t="b">
        <v>0</v>
      </c>
    </row>
    <row r="4260" spans="1:10" hidden="1" x14ac:dyDescent="0.2">
      <c r="A4260" t="s">
        <v>524</v>
      </c>
      <c r="B4260" t="str">
        <f>VLOOKUP(Table16[[#This Row],[Metabolite ID]],Table18[],2,FALSE)</f>
        <v>X - 21795</v>
      </c>
      <c r="C4260" t="s">
        <v>1117</v>
      </c>
      <c r="D4260">
        <v>599</v>
      </c>
      <c r="E4260">
        <v>7.1848561535688707E-2</v>
      </c>
      <c r="F4260">
        <v>6.3899633522401231E-2</v>
      </c>
      <c r="G4260">
        <v>0.26084460899850687</v>
      </c>
      <c r="H4260" t="b">
        <v>0</v>
      </c>
      <c r="I4260" t="b">
        <v>0</v>
      </c>
      <c r="J4260" t="b">
        <v>0</v>
      </c>
    </row>
    <row r="4261" spans="1:10" hidden="1" x14ac:dyDescent="0.2">
      <c r="A4261" t="s">
        <v>524</v>
      </c>
      <c r="B4261" t="str">
        <f>VLOOKUP(Table16[[#This Row],[Metabolite ID]],Table18[],2,FALSE)</f>
        <v>X - 21795</v>
      </c>
      <c r="C4261" t="s">
        <v>1118</v>
      </c>
      <c r="D4261">
        <v>599</v>
      </c>
      <c r="E4261">
        <v>7.3819111816142216E-2</v>
      </c>
      <c r="F4261">
        <v>6.4504585526922162E-2</v>
      </c>
      <c r="G4261">
        <v>0.25245737604645024</v>
      </c>
      <c r="H4261" t="b">
        <v>0</v>
      </c>
      <c r="I4261" t="b">
        <v>0</v>
      </c>
      <c r="J4261" t="b">
        <v>0</v>
      </c>
    </row>
    <row r="4262" spans="1:10" hidden="1" x14ac:dyDescent="0.2">
      <c r="A4262" t="s">
        <v>524</v>
      </c>
      <c r="B4262" t="str">
        <f>VLOOKUP(Table16[[#This Row],[Metabolite ID]],Table18[],2,FALSE)</f>
        <v>X - 21795</v>
      </c>
      <c r="C4262" t="s">
        <v>1119</v>
      </c>
      <c r="D4262">
        <v>599</v>
      </c>
      <c r="E4262">
        <v>5.5472076923076923E-3</v>
      </c>
      <c r="F4262">
        <v>9.9695187118727921E-2</v>
      </c>
      <c r="G4262">
        <v>0.95562726013474364</v>
      </c>
      <c r="H4262" t="b">
        <v>0</v>
      </c>
      <c r="I4262" t="b">
        <v>0</v>
      </c>
      <c r="J4262" t="b">
        <v>0</v>
      </c>
    </row>
    <row r="4263" spans="1:10" hidden="1" x14ac:dyDescent="0.2">
      <c r="A4263" t="s">
        <v>524</v>
      </c>
      <c r="B4263" t="str">
        <f>VLOOKUP(Table16[[#This Row],[Metabolite ID]],Table18[],2,FALSE)</f>
        <v>X - 21795</v>
      </c>
      <c r="C4263" t="s">
        <v>1120</v>
      </c>
      <c r="D4263">
        <v>599</v>
      </c>
      <c r="E4263">
        <v>-6.283961209801435E-2</v>
      </c>
      <c r="F4263">
        <v>0.10746261524440107</v>
      </c>
      <c r="G4263">
        <v>0.55871052302302393</v>
      </c>
      <c r="H4263" t="b">
        <v>0</v>
      </c>
      <c r="I4263" t="b">
        <v>0</v>
      </c>
      <c r="J4263" t="b">
        <v>0</v>
      </c>
    </row>
    <row r="4264" spans="1:10" hidden="1" x14ac:dyDescent="0.2">
      <c r="A4264" t="s">
        <v>524</v>
      </c>
      <c r="B4264" t="str">
        <f>VLOOKUP(Table16[[#This Row],[Metabolite ID]],Table18[],2,FALSE)</f>
        <v>X - 21795</v>
      </c>
      <c r="C4264" t="s">
        <v>1121</v>
      </c>
      <c r="D4264">
        <v>599</v>
      </c>
      <c r="E4264">
        <v>-0.11201976791139323</v>
      </c>
      <c r="F4264">
        <v>0.39065727157109326</v>
      </c>
      <c r="G4264">
        <v>0.77440543289049535</v>
      </c>
      <c r="H4264" t="b">
        <v>0</v>
      </c>
      <c r="I4264" t="b">
        <v>0</v>
      </c>
      <c r="J4264" t="b">
        <v>0</v>
      </c>
    </row>
    <row r="4265" spans="1:10" hidden="1" x14ac:dyDescent="0.2">
      <c r="A4265" t="s">
        <v>524</v>
      </c>
      <c r="B4265" t="str">
        <f>VLOOKUP(Table16[[#This Row],[Metabolite ID]],Table18[],2,FALSE)</f>
        <v>X - 21795</v>
      </c>
      <c r="C4265" t="s">
        <v>1122</v>
      </c>
      <c r="D4265">
        <v>599</v>
      </c>
      <c r="E4265">
        <v>-0.14202067322472178</v>
      </c>
      <c r="F4265">
        <v>0.23531591803755381</v>
      </c>
      <c r="G4265">
        <v>0.54638372315720618</v>
      </c>
      <c r="H4265" t="b">
        <v>0</v>
      </c>
      <c r="I4265" t="b">
        <v>0</v>
      </c>
      <c r="J4265" t="b">
        <v>0</v>
      </c>
    </row>
    <row r="4266" spans="1:10" hidden="1" x14ac:dyDescent="0.2">
      <c r="A4266" t="s">
        <v>524</v>
      </c>
      <c r="B4266" t="str">
        <f>VLOOKUP(Table16[[#This Row],[Metabolite ID]],Table18[],2,FALSE)</f>
        <v>X - 21795</v>
      </c>
      <c r="C4266" t="s">
        <v>1123</v>
      </c>
      <c r="D4266">
        <v>599</v>
      </c>
      <c r="E4266">
        <v>-1.1770524283200717E-2</v>
      </c>
      <c r="F4266">
        <v>0.17963008770339953</v>
      </c>
      <c r="G4266">
        <v>0.9477767733375454</v>
      </c>
      <c r="H4266" t="b">
        <v>0</v>
      </c>
      <c r="I4266" t="b">
        <v>0</v>
      </c>
      <c r="J4266" t="b">
        <v>0</v>
      </c>
    </row>
    <row r="4267" spans="1:10" x14ac:dyDescent="0.2">
      <c r="A4267" t="s">
        <v>738</v>
      </c>
      <c r="B4267" t="str">
        <f>VLOOKUP(Table16[[#This Row],[Metabolite ID]],Table18[],2,FALSE)</f>
        <v>adipoylcarnitine</v>
      </c>
      <c r="C4267" t="s">
        <v>1116</v>
      </c>
      <c r="D4267">
        <v>599</v>
      </c>
      <c r="E4267">
        <v>5.5998966468105114E-2</v>
      </c>
      <c r="F4267">
        <v>5.045802262768604E-2</v>
      </c>
      <c r="G4267" s="6">
        <v>0.26707964181313654</v>
      </c>
      <c r="H4267" t="b">
        <v>0</v>
      </c>
      <c r="I4267" t="b">
        <v>0</v>
      </c>
      <c r="J4267" t="b">
        <v>0</v>
      </c>
    </row>
    <row r="4268" spans="1:10" hidden="1" x14ac:dyDescent="0.2">
      <c r="A4268" t="s">
        <v>738</v>
      </c>
      <c r="B4268" t="str">
        <f>VLOOKUP(Table16[[#This Row],[Metabolite ID]],Table18[],2,FALSE)</f>
        <v>adipoylcarnitine</v>
      </c>
      <c r="C4268" t="s">
        <v>1117</v>
      </c>
      <c r="D4268">
        <v>599</v>
      </c>
      <c r="E4268">
        <v>5.5998966468105114E-2</v>
      </c>
      <c r="F4268">
        <v>4.9494782027831044E-2</v>
      </c>
      <c r="G4268">
        <v>0.25788192585612818</v>
      </c>
      <c r="H4268" t="b">
        <v>0</v>
      </c>
      <c r="I4268" t="b">
        <v>0</v>
      </c>
      <c r="J4268" t="b">
        <v>0</v>
      </c>
    </row>
    <row r="4269" spans="1:10" hidden="1" x14ac:dyDescent="0.2">
      <c r="A4269" t="s">
        <v>738</v>
      </c>
      <c r="B4269" t="str">
        <f>VLOOKUP(Table16[[#This Row],[Metabolite ID]],Table18[],2,FALSE)</f>
        <v>adipoylcarnitine</v>
      </c>
      <c r="C4269" t="s">
        <v>1118</v>
      </c>
      <c r="D4269">
        <v>599</v>
      </c>
      <c r="E4269">
        <v>5.7684680720536716E-2</v>
      </c>
      <c r="F4269">
        <v>4.9972214582734396E-2</v>
      </c>
      <c r="G4269">
        <v>0.24836281642445832</v>
      </c>
      <c r="H4269" t="b">
        <v>0</v>
      </c>
      <c r="I4269" t="b">
        <v>0</v>
      </c>
      <c r="J4269" t="b">
        <v>0</v>
      </c>
    </row>
    <row r="4270" spans="1:10" hidden="1" x14ac:dyDescent="0.2">
      <c r="A4270" t="s">
        <v>738</v>
      </c>
      <c r="B4270" t="str">
        <f>VLOOKUP(Table16[[#This Row],[Metabolite ID]],Table18[],2,FALSE)</f>
        <v>adipoylcarnitine</v>
      </c>
      <c r="C4270" t="s">
        <v>1119</v>
      </c>
      <c r="D4270">
        <v>599</v>
      </c>
      <c r="E4270">
        <v>5.2820873786407763E-4</v>
      </c>
      <c r="F4270">
        <v>7.4039510442778872E-2</v>
      </c>
      <c r="G4270">
        <v>0.9943078226839992</v>
      </c>
      <c r="H4270" t="b">
        <v>0</v>
      </c>
      <c r="I4270" t="b">
        <v>0</v>
      </c>
      <c r="J4270" t="b">
        <v>0</v>
      </c>
    </row>
    <row r="4271" spans="1:10" hidden="1" x14ac:dyDescent="0.2">
      <c r="A4271" t="s">
        <v>738</v>
      </c>
      <c r="B4271" t="str">
        <f>VLOOKUP(Table16[[#This Row],[Metabolite ID]],Table18[],2,FALSE)</f>
        <v>adipoylcarnitine</v>
      </c>
      <c r="C4271" t="s">
        <v>1120</v>
      </c>
      <c r="D4271">
        <v>599</v>
      </c>
      <c r="E4271">
        <v>6.1437863759194168E-2</v>
      </c>
      <c r="F4271">
        <v>8.5947939563114625E-2</v>
      </c>
      <c r="G4271">
        <v>0.474716265865609</v>
      </c>
      <c r="H4271" t="b">
        <v>0</v>
      </c>
      <c r="I4271" t="b">
        <v>0</v>
      </c>
      <c r="J4271" t="b">
        <v>0</v>
      </c>
    </row>
    <row r="4272" spans="1:10" hidden="1" x14ac:dyDescent="0.2">
      <c r="A4272" t="s">
        <v>738</v>
      </c>
      <c r="B4272" t="str">
        <f>VLOOKUP(Table16[[#This Row],[Metabolite ID]],Table18[],2,FALSE)</f>
        <v>adipoylcarnitine</v>
      </c>
      <c r="C4272" t="s">
        <v>1121</v>
      </c>
      <c r="D4272">
        <v>599</v>
      </c>
      <c r="E4272">
        <v>-0.28957214996298042</v>
      </c>
      <c r="F4272">
        <v>0.29097163219388938</v>
      </c>
      <c r="G4272">
        <v>0.32004622651646847</v>
      </c>
      <c r="H4272" t="b">
        <v>0</v>
      </c>
      <c r="I4272" t="b">
        <v>0</v>
      </c>
      <c r="J4272" t="b">
        <v>0</v>
      </c>
    </row>
    <row r="4273" spans="1:10" hidden="1" x14ac:dyDescent="0.2">
      <c r="A4273" t="s">
        <v>738</v>
      </c>
      <c r="B4273" t="str">
        <f>VLOOKUP(Table16[[#This Row],[Metabolite ID]],Table18[],2,FALSE)</f>
        <v>adipoylcarnitine</v>
      </c>
      <c r="C4273" t="s">
        <v>1122</v>
      </c>
      <c r="D4273">
        <v>599</v>
      </c>
      <c r="E4273">
        <v>-3.7799567291883385E-2</v>
      </c>
      <c r="F4273">
        <v>0.20413558577455826</v>
      </c>
      <c r="G4273">
        <v>0.85315932470434797</v>
      </c>
      <c r="H4273" t="b">
        <v>0</v>
      </c>
      <c r="I4273" t="b">
        <v>0</v>
      </c>
      <c r="J4273" t="b">
        <v>0</v>
      </c>
    </row>
    <row r="4274" spans="1:10" hidden="1" x14ac:dyDescent="0.2">
      <c r="A4274" t="s">
        <v>738</v>
      </c>
      <c r="B4274" t="str">
        <f>VLOOKUP(Table16[[#This Row],[Metabolite ID]],Table18[],2,FALSE)</f>
        <v>adipoylcarnitine</v>
      </c>
      <c r="C4274" t="s">
        <v>1123</v>
      </c>
      <c r="D4274">
        <v>599</v>
      </c>
      <c r="E4274">
        <v>0.10020476603143275</v>
      </c>
      <c r="F4274">
        <v>0.13995632919918419</v>
      </c>
      <c r="G4274">
        <v>0.47428879282123348</v>
      </c>
      <c r="H4274" t="b">
        <v>0</v>
      </c>
      <c r="I4274" t="b">
        <v>0</v>
      </c>
      <c r="J4274" t="b">
        <v>0</v>
      </c>
    </row>
    <row r="4275" spans="1:10" x14ac:dyDescent="0.2">
      <c r="A4275" t="s">
        <v>54</v>
      </c>
      <c r="B4275" t="str">
        <f>VLOOKUP(Table16[[#This Row],[Metabolite ID]],Table18[],2,FALSE)</f>
        <v>orotate</v>
      </c>
      <c r="C4275" t="s">
        <v>1116</v>
      </c>
      <c r="D4275">
        <v>599</v>
      </c>
      <c r="E4275">
        <v>5.422888631751939E-2</v>
      </c>
      <c r="F4275">
        <v>4.9065775211104709E-2</v>
      </c>
      <c r="G4275" s="6">
        <v>0.26906065070643703</v>
      </c>
      <c r="H4275" t="b">
        <v>0</v>
      </c>
      <c r="I4275" t="b">
        <v>0</v>
      </c>
      <c r="J4275" t="b">
        <v>0</v>
      </c>
    </row>
    <row r="4276" spans="1:10" hidden="1" x14ac:dyDescent="0.2">
      <c r="A4276" t="s">
        <v>54</v>
      </c>
      <c r="B4276" t="str">
        <f>VLOOKUP(Table16[[#This Row],[Metabolite ID]],Table18[],2,FALSE)</f>
        <v>orotate</v>
      </c>
      <c r="C4276" t="s">
        <v>1117</v>
      </c>
      <c r="D4276">
        <v>599</v>
      </c>
      <c r="E4276">
        <v>5.422888631751939E-2</v>
      </c>
      <c r="F4276">
        <v>4.772047953498814E-2</v>
      </c>
      <c r="G4276">
        <v>0.25579503960976896</v>
      </c>
      <c r="H4276" t="b">
        <v>0</v>
      </c>
      <c r="I4276" t="b">
        <v>0</v>
      </c>
      <c r="J4276" t="b">
        <v>0</v>
      </c>
    </row>
    <row r="4277" spans="1:10" hidden="1" x14ac:dyDescent="0.2">
      <c r="A4277" t="s">
        <v>54</v>
      </c>
      <c r="B4277" t="str">
        <f>VLOOKUP(Table16[[#This Row],[Metabolite ID]],Table18[],2,FALSE)</f>
        <v>orotate</v>
      </c>
      <c r="C4277" t="s">
        <v>1118</v>
      </c>
      <c r="D4277">
        <v>599</v>
      </c>
      <c r="E4277">
        <v>5.5814757614822998E-2</v>
      </c>
      <c r="F4277">
        <v>4.8189164326436953E-2</v>
      </c>
      <c r="G4277">
        <v>0.24676492437298692</v>
      </c>
      <c r="H4277" t="b">
        <v>0</v>
      </c>
      <c r="I4277" t="b">
        <v>0</v>
      </c>
      <c r="J4277" t="b">
        <v>0</v>
      </c>
    </row>
    <row r="4278" spans="1:10" hidden="1" x14ac:dyDescent="0.2">
      <c r="A4278" t="s">
        <v>54</v>
      </c>
      <c r="B4278" t="str">
        <f>VLOOKUP(Table16[[#This Row],[Metabolite ID]],Table18[],2,FALSE)</f>
        <v>orotate</v>
      </c>
      <c r="C4278" t="s">
        <v>1119</v>
      </c>
      <c r="D4278">
        <v>599</v>
      </c>
      <c r="E4278">
        <v>6.7526923076923082E-2</v>
      </c>
      <c r="F4278">
        <v>7.4529764424898601E-2</v>
      </c>
      <c r="G4278">
        <v>0.36491485630852716</v>
      </c>
      <c r="H4278" t="b">
        <v>0</v>
      </c>
      <c r="I4278" t="b">
        <v>0</v>
      </c>
      <c r="J4278" t="b">
        <v>0</v>
      </c>
    </row>
    <row r="4279" spans="1:10" hidden="1" x14ac:dyDescent="0.2">
      <c r="A4279" t="s">
        <v>54</v>
      </c>
      <c r="B4279" t="str">
        <f>VLOOKUP(Table16[[#This Row],[Metabolite ID]],Table18[],2,FALSE)</f>
        <v>orotate</v>
      </c>
      <c r="C4279" t="s">
        <v>1120</v>
      </c>
      <c r="D4279">
        <v>599</v>
      </c>
      <c r="E4279">
        <v>0.18486413862790105</v>
      </c>
      <c r="F4279">
        <v>8.226609703849766E-2</v>
      </c>
      <c r="G4279">
        <v>2.4630536609369452E-2</v>
      </c>
      <c r="H4279" t="b">
        <v>0</v>
      </c>
      <c r="I4279" t="b">
        <v>0</v>
      </c>
      <c r="J4279" t="b">
        <v>0</v>
      </c>
    </row>
    <row r="4280" spans="1:10" hidden="1" x14ac:dyDescent="0.2">
      <c r="A4280" t="s">
        <v>54</v>
      </c>
      <c r="B4280" t="str">
        <f>VLOOKUP(Table16[[#This Row],[Metabolite ID]],Table18[],2,FALSE)</f>
        <v>orotate</v>
      </c>
      <c r="C4280" t="s">
        <v>1121</v>
      </c>
      <c r="D4280">
        <v>599</v>
      </c>
      <c r="E4280">
        <v>0.28905851507907787</v>
      </c>
      <c r="F4280">
        <v>0.27874800385802218</v>
      </c>
      <c r="G4280">
        <v>0.30016027904906817</v>
      </c>
      <c r="H4280" t="b">
        <v>0</v>
      </c>
      <c r="I4280" t="b">
        <v>0</v>
      </c>
      <c r="J4280" t="b">
        <v>0</v>
      </c>
    </row>
    <row r="4281" spans="1:10" hidden="1" x14ac:dyDescent="0.2">
      <c r="A4281" t="s">
        <v>54</v>
      </c>
      <c r="B4281" t="str">
        <f>VLOOKUP(Table16[[#This Row],[Metabolite ID]],Table18[],2,FALSE)</f>
        <v>orotate</v>
      </c>
      <c r="C4281" t="s">
        <v>1122</v>
      </c>
      <c r="D4281">
        <v>599</v>
      </c>
      <c r="E4281">
        <v>0.26711497331120437</v>
      </c>
      <c r="F4281">
        <v>0.18426696472332296</v>
      </c>
      <c r="G4281">
        <v>0.14769192330556066</v>
      </c>
      <c r="H4281" t="b">
        <v>0</v>
      </c>
      <c r="I4281" t="b">
        <v>0</v>
      </c>
      <c r="J4281" t="b">
        <v>0</v>
      </c>
    </row>
    <row r="4282" spans="1:10" hidden="1" x14ac:dyDescent="0.2">
      <c r="A4282" t="s">
        <v>54</v>
      </c>
      <c r="B4282" t="str">
        <f>VLOOKUP(Table16[[#This Row],[Metabolite ID]],Table18[],2,FALSE)</f>
        <v>orotate</v>
      </c>
      <c r="C4282" t="s">
        <v>1123</v>
      </c>
      <c r="D4282">
        <v>599</v>
      </c>
      <c r="E4282">
        <v>0.32998343764086741</v>
      </c>
      <c r="F4282">
        <v>0.13549897649591255</v>
      </c>
      <c r="G4282">
        <v>1.5170279038897045E-2</v>
      </c>
      <c r="H4282" t="b">
        <v>0</v>
      </c>
      <c r="I4282" t="b">
        <v>0</v>
      </c>
      <c r="J4282" t="b">
        <v>0</v>
      </c>
    </row>
    <row r="4283" spans="1:10" x14ac:dyDescent="0.2">
      <c r="A4283" t="s">
        <v>31</v>
      </c>
      <c r="B4283" t="str">
        <f>VLOOKUP(Table16[[#This Row],[Metabolite ID]],Table18[],2,FALSE)</f>
        <v>phenylpyruvate</v>
      </c>
      <c r="C4283" t="s">
        <v>1116</v>
      </c>
      <c r="D4283">
        <v>599</v>
      </c>
      <c r="E4283">
        <v>-5.4288473557626171E-2</v>
      </c>
      <c r="F4283">
        <v>4.9204064259670013E-2</v>
      </c>
      <c r="G4283" s="6">
        <v>0.26988253030034087</v>
      </c>
      <c r="H4283" t="b">
        <v>0</v>
      </c>
      <c r="I4283" t="b">
        <v>0</v>
      </c>
      <c r="J4283" t="b">
        <v>0</v>
      </c>
    </row>
    <row r="4284" spans="1:10" hidden="1" x14ac:dyDescent="0.2">
      <c r="A4284" t="s">
        <v>31</v>
      </c>
      <c r="B4284" t="str">
        <f>VLOOKUP(Table16[[#This Row],[Metabolite ID]],Table18[],2,FALSE)</f>
        <v>phenylpyruvate</v>
      </c>
      <c r="C4284" t="s">
        <v>1117</v>
      </c>
      <c r="D4284">
        <v>599</v>
      </c>
      <c r="E4284">
        <v>-5.4288473557626171E-2</v>
      </c>
      <c r="F4284">
        <v>4.7949256744137227E-2</v>
      </c>
      <c r="G4284">
        <v>0.25754751055192054</v>
      </c>
      <c r="H4284" t="b">
        <v>0</v>
      </c>
      <c r="I4284" t="b">
        <v>0</v>
      </c>
      <c r="J4284" t="b">
        <v>0</v>
      </c>
    </row>
    <row r="4285" spans="1:10" hidden="1" x14ac:dyDescent="0.2">
      <c r="A4285" t="s">
        <v>31</v>
      </c>
      <c r="B4285" t="str">
        <f>VLOOKUP(Table16[[#This Row],[Metabolite ID]],Table18[],2,FALSE)</f>
        <v>phenylpyruvate</v>
      </c>
      <c r="C4285" t="s">
        <v>1118</v>
      </c>
      <c r="D4285">
        <v>599</v>
      </c>
      <c r="E4285">
        <v>-5.3229513417425135E-2</v>
      </c>
      <c r="F4285">
        <v>4.8422218102171233E-2</v>
      </c>
      <c r="G4285">
        <v>0.27164651606518303</v>
      </c>
      <c r="H4285" t="b">
        <v>0</v>
      </c>
      <c r="I4285" t="b">
        <v>0</v>
      </c>
      <c r="J4285" t="b">
        <v>0</v>
      </c>
    </row>
    <row r="4286" spans="1:10" hidden="1" x14ac:dyDescent="0.2">
      <c r="A4286" t="s">
        <v>31</v>
      </c>
      <c r="B4286" t="str">
        <f>VLOOKUP(Table16[[#This Row],[Metabolite ID]],Table18[],2,FALSE)</f>
        <v>phenylpyruvate</v>
      </c>
      <c r="C4286" t="s">
        <v>1119</v>
      </c>
      <c r="D4286">
        <v>599</v>
      </c>
      <c r="E4286">
        <v>-7.8049999999999994E-2</v>
      </c>
      <c r="F4286">
        <v>7.3874147989547764E-2</v>
      </c>
      <c r="G4286">
        <v>0.29072770958015953</v>
      </c>
      <c r="H4286" t="b">
        <v>0</v>
      </c>
      <c r="I4286" t="b">
        <v>0</v>
      </c>
      <c r="J4286" t="b">
        <v>0</v>
      </c>
    </row>
    <row r="4287" spans="1:10" hidden="1" x14ac:dyDescent="0.2">
      <c r="A4287" t="s">
        <v>31</v>
      </c>
      <c r="B4287" t="str">
        <f>VLOOKUP(Table16[[#This Row],[Metabolite ID]],Table18[],2,FALSE)</f>
        <v>phenylpyruvate</v>
      </c>
      <c r="C4287" t="s">
        <v>1120</v>
      </c>
      <c r="D4287">
        <v>599</v>
      </c>
      <c r="E4287">
        <v>-9.3825995581513597E-2</v>
      </c>
      <c r="F4287">
        <v>8.065029935355135E-2</v>
      </c>
      <c r="G4287">
        <v>0.24468013586604098</v>
      </c>
      <c r="H4287" t="b">
        <v>0</v>
      </c>
      <c r="I4287" t="b">
        <v>0</v>
      </c>
      <c r="J4287" t="b">
        <v>0</v>
      </c>
    </row>
    <row r="4288" spans="1:10" hidden="1" x14ac:dyDescent="0.2">
      <c r="A4288" t="s">
        <v>31</v>
      </c>
      <c r="B4288" t="str">
        <f>VLOOKUP(Table16[[#This Row],[Metabolite ID]],Table18[],2,FALSE)</f>
        <v>phenylpyruvate</v>
      </c>
      <c r="C4288" t="s">
        <v>1121</v>
      </c>
      <c r="D4288">
        <v>599</v>
      </c>
      <c r="E4288">
        <v>-7.1891193572266587E-2</v>
      </c>
      <c r="F4288">
        <v>0.28638261639857765</v>
      </c>
      <c r="G4288">
        <v>0.80187562074813001</v>
      </c>
      <c r="H4288" t="b">
        <v>0</v>
      </c>
      <c r="I4288" t="b">
        <v>0</v>
      </c>
      <c r="J4288" t="b">
        <v>0</v>
      </c>
    </row>
    <row r="4289" spans="1:10" hidden="1" x14ac:dyDescent="0.2">
      <c r="A4289" t="s">
        <v>31</v>
      </c>
      <c r="B4289" t="str">
        <f>VLOOKUP(Table16[[#This Row],[Metabolite ID]],Table18[],2,FALSE)</f>
        <v>phenylpyruvate</v>
      </c>
      <c r="C4289" t="s">
        <v>1122</v>
      </c>
      <c r="D4289">
        <v>599</v>
      </c>
      <c r="E4289">
        <v>-3.3032960884323614E-2</v>
      </c>
      <c r="F4289">
        <v>0.20686860651672448</v>
      </c>
      <c r="G4289">
        <v>0.87318638254344116</v>
      </c>
      <c r="H4289" t="b">
        <v>0</v>
      </c>
      <c r="I4289" t="b">
        <v>0</v>
      </c>
      <c r="J4289" t="b">
        <v>0</v>
      </c>
    </row>
    <row r="4290" spans="1:10" hidden="1" x14ac:dyDescent="0.2">
      <c r="A4290" t="s">
        <v>31</v>
      </c>
      <c r="B4290" t="str">
        <f>VLOOKUP(Table16[[#This Row],[Metabolite ID]],Table18[],2,FALSE)</f>
        <v>phenylpyruvate</v>
      </c>
      <c r="C4290" t="s">
        <v>1123</v>
      </c>
      <c r="D4290">
        <v>599</v>
      </c>
      <c r="E4290">
        <v>2.5243127579411089E-2</v>
      </c>
      <c r="F4290">
        <v>0.13632261521877745</v>
      </c>
      <c r="G4290">
        <v>0.8531570417897979</v>
      </c>
      <c r="H4290" t="b">
        <v>0</v>
      </c>
      <c r="I4290" t="b">
        <v>0</v>
      </c>
      <c r="J4290" t="b">
        <v>0</v>
      </c>
    </row>
    <row r="4291" spans="1:10" x14ac:dyDescent="0.2">
      <c r="A4291" t="s">
        <v>509</v>
      </c>
      <c r="B4291" t="str">
        <f>VLOOKUP(Table16[[#This Row],[Metabolite ID]],Table18[],2,FALSE)</f>
        <v>X - 21658</v>
      </c>
      <c r="C4291" t="s">
        <v>1116</v>
      </c>
      <c r="D4291">
        <v>598</v>
      </c>
      <c r="E4291">
        <v>5.6667846969955166E-2</v>
      </c>
      <c r="F4291">
        <v>5.1361509445345344E-2</v>
      </c>
      <c r="G4291" s="6">
        <v>0.26989104415604076</v>
      </c>
      <c r="H4291" t="b">
        <v>0</v>
      </c>
      <c r="I4291" t="b">
        <v>0</v>
      </c>
      <c r="J4291" t="b">
        <v>0</v>
      </c>
    </row>
    <row r="4292" spans="1:10" hidden="1" x14ac:dyDescent="0.2">
      <c r="A4292" t="s">
        <v>509</v>
      </c>
      <c r="B4292" t="str">
        <f>VLOOKUP(Table16[[#This Row],[Metabolite ID]],Table18[],2,FALSE)</f>
        <v>X - 21658</v>
      </c>
      <c r="C4292" t="s">
        <v>1117</v>
      </c>
      <c r="D4292">
        <v>598</v>
      </c>
      <c r="E4292">
        <v>5.6667846969955166E-2</v>
      </c>
      <c r="F4292">
        <v>5.124141739547429E-2</v>
      </c>
      <c r="G4292">
        <v>0.26877011338583517</v>
      </c>
      <c r="H4292" t="b">
        <v>0</v>
      </c>
      <c r="I4292" t="b">
        <v>0</v>
      </c>
      <c r="J4292" t="b">
        <v>0</v>
      </c>
    </row>
    <row r="4293" spans="1:10" hidden="1" x14ac:dyDescent="0.2">
      <c r="A4293" t="s">
        <v>509</v>
      </c>
      <c r="B4293" t="str">
        <f>VLOOKUP(Table16[[#This Row],[Metabolite ID]],Table18[],2,FALSE)</f>
        <v>X - 21658</v>
      </c>
      <c r="C4293" t="s">
        <v>1118</v>
      </c>
      <c r="D4293">
        <v>598</v>
      </c>
      <c r="E4293">
        <v>5.8467507049169004E-2</v>
      </c>
      <c r="F4293">
        <v>5.17253360832386E-2</v>
      </c>
      <c r="G4293">
        <v>0.25833061892669795</v>
      </c>
      <c r="H4293" t="b">
        <v>0</v>
      </c>
      <c r="I4293" t="b">
        <v>0</v>
      </c>
      <c r="J4293" t="b">
        <v>0</v>
      </c>
    </row>
    <row r="4294" spans="1:10" hidden="1" x14ac:dyDescent="0.2">
      <c r="A4294" t="s">
        <v>509</v>
      </c>
      <c r="B4294" t="str">
        <f>VLOOKUP(Table16[[#This Row],[Metabolite ID]],Table18[],2,FALSE)</f>
        <v>X - 21658</v>
      </c>
      <c r="C4294" t="s">
        <v>1119</v>
      </c>
      <c r="D4294">
        <v>598</v>
      </c>
      <c r="E4294">
        <v>6.6400539805269221E-2</v>
      </c>
      <c r="F4294">
        <v>7.7327297696114308E-2</v>
      </c>
      <c r="G4294">
        <v>0.39050898166658055</v>
      </c>
      <c r="H4294" t="b">
        <v>0</v>
      </c>
      <c r="I4294" t="b">
        <v>0</v>
      </c>
      <c r="J4294" t="b">
        <v>0</v>
      </c>
    </row>
    <row r="4295" spans="1:10" hidden="1" x14ac:dyDescent="0.2">
      <c r="A4295" t="s">
        <v>509</v>
      </c>
      <c r="B4295" t="str">
        <f>VLOOKUP(Table16[[#This Row],[Metabolite ID]],Table18[],2,FALSE)</f>
        <v>X - 21658</v>
      </c>
      <c r="C4295" t="s">
        <v>1120</v>
      </c>
      <c r="D4295">
        <v>598</v>
      </c>
      <c r="E4295">
        <v>6.8517677044986222E-2</v>
      </c>
      <c r="F4295">
        <v>8.2128879252011511E-2</v>
      </c>
      <c r="G4295">
        <v>0.40412873686666462</v>
      </c>
      <c r="H4295" t="b">
        <v>0</v>
      </c>
      <c r="I4295" t="b">
        <v>0</v>
      </c>
      <c r="J4295" t="b">
        <v>0</v>
      </c>
    </row>
    <row r="4296" spans="1:10" hidden="1" x14ac:dyDescent="0.2">
      <c r="A4296" t="s">
        <v>509</v>
      </c>
      <c r="B4296" t="str">
        <f>VLOOKUP(Table16[[#This Row],[Metabolite ID]],Table18[],2,FALSE)</f>
        <v>X - 21658</v>
      </c>
      <c r="C4296" t="s">
        <v>1121</v>
      </c>
      <c r="D4296">
        <v>598</v>
      </c>
      <c r="E4296">
        <v>3.2070314473043204E-2</v>
      </c>
      <c r="F4296">
        <v>0.30018956646937389</v>
      </c>
      <c r="G4296">
        <v>0.91495692742931622</v>
      </c>
      <c r="H4296" t="b">
        <v>0</v>
      </c>
      <c r="I4296" t="b">
        <v>0</v>
      </c>
      <c r="J4296" t="b">
        <v>0</v>
      </c>
    </row>
    <row r="4297" spans="1:10" hidden="1" x14ac:dyDescent="0.2">
      <c r="A4297" t="s">
        <v>509</v>
      </c>
      <c r="B4297" t="str">
        <f>VLOOKUP(Table16[[#This Row],[Metabolite ID]],Table18[],2,FALSE)</f>
        <v>X - 21658</v>
      </c>
      <c r="C4297" t="s">
        <v>1122</v>
      </c>
      <c r="D4297">
        <v>598</v>
      </c>
      <c r="E4297">
        <v>0.21178702459137089</v>
      </c>
      <c r="F4297">
        <v>0.18858962601945101</v>
      </c>
      <c r="G4297">
        <v>0.26188693190293894</v>
      </c>
      <c r="H4297" t="b">
        <v>0</v>
      </c>
      <c r="I4297" t="b">
        <v>0</v>
      </c>
      <c r="J4297" t="b">
        <v>0</v>
      </c>
    </row>
    <row r="4298" spans="1:10" hidden="1" x14ac:dyDescent="0.2">
      <c r="A4298" t="s">
        <v>509</v>
      </c>
      <c r="B4298" t="str">
        <f>VLOOKUP(Table16[[#This Row],[Metabolite ID]],Table18[],2,FALSE)</f>
        <v>X - 21658</v>
      </c>
      <c r="C4298" t="s">
        <v>1123</v>
      </c>
      <c r="D4298">
        <v>598</v>
      </c>
      <c r="E4298">
        <v>8.5722238921384905E-2</v>
      </c>
      <c r="F4298">
        <v>0.14208408365581771</v>
      </c>
      <c r="G4298">
        <v>0.54652502948073534</v>
      </c>
      <c r="H4298" t="b">
        <v>0</v>
      </c>
      <c r="I4298" t="b">
        <v>0</v>
      </c>
      <c r="J4298" t="b">
        <v>0</v>
      </c>
    </row>
    <row r="4299" spans="1:10" x14ac:dyDescent="0.2">
      <c r="A4299" t="s">
        <v>298</v>
      </c>
      <c r="B4299" t="str">
        <f>VLOOKUP(Table16[[#This Row],[Metabolite ID]],Table18[],2,FALSE)</f>
        <v>5alpha-androstan-3alpha,17beta-diol disulfate</v>
      </c>
      <c r="C4299" t="s">
        <v>1116</v>
      </c>
      <c r="D4299">
        <v>599</v>
      </c>
      <c r="E4299">
        <v>-6.2994594565302223E-2</v>
      </c>
      <c r="F4299">
        <v>5.7263278363765484E-2</v>
      </c>
      <c r="G4299" s="6">
        <v>0.27129416828011715</v>
      </c>
      <c r="H4299" t="b">
        <v>0</v>
      </c>
      <c r="I4299" t="b">
        <v>0</v>
      </c>
      <c r="J4299" t="b">
        <v>0</v>
      </c>
    </row>
    <row r="4300" spans="1:10" hidden="1" x14ac:dyDescent="0.2">
      <c r="A4300" t="s">
        <v>298</v>
      </c>
      <c r="B4300" t="str">
        <f>VLOOKUP(Table16[[#This Row],[Metabolite ID]],Table18[],2,FALSE)</f>
        <v>5alpha-androstan-3alpha,17beta-diol disulfate</v>
      </c>
      <c r="C4300" t="s">
        <v>1117</v>
      </c>
      <c r="D4300">
        <v>599</v>
      </c>
      <c r="E4300">
        <v>-6.2994594565302223E-2</v>
      </c>
      <c r="F4300">
        <v>5.6140709862507285E-2</v>
      </c>
      <c r="G4300">
        <v>0.26182670886770038</v>
      </c>
      <c r="H4300" t="b">
        <v>0</v>
      </c>
      <c r="I4300" t="b">
        <v>0</v>
      </c>
      <c r="J4300" t="b">
        <v>0</v>
      </c>
    </row>
    <row r="4301" spans="1:10" hidden="1" x14ac:dyDescent="0.2">
      <c r="A4301" t="s">
        <v>298</v>
      </c>
      <c r="B4301" t="str">
        <f>VLOOKUP(Table16[[#This Row],[Metabolite ID]],Table18[],2,FALSE)</f>
        <v>5alpha-androstan-3alpha,17beta-diol disulfate</v>
      </c>
      <c r="C4301" t="s">
        <v>1118</v>
      </c>
      <c r="D4301">
        <v>599</v>
      </c>
      <c r="E4301">
        <v>-6.207314328711705E-2</v>
      </c>
      <c r="F4301">
        <v>5.6692672121258107E-2</v>
      </c>
      <c r="G4301">
        <v>0.2735578478007043</v>
      </c>
      <c r="H4301" t="b">
        <v>0</v>
      </c>
      <c r="I4301" t="b">
        <v>0</v>
      </c>
      <c r="J4301" t="b">
        <v>0</v>
      </c>
    </row>
    <row r="4302" spans="1:10" hidden="1" x14ac:dyDescent="0.2">
      <c r="A4302" t="s">
        <v>298</v>
      </c>
      <c r="B4302" t="str">
        <f>VLOOKUP(Table16[[#This Row],[Metabolite ID]],Table18[],2,FALSE)</f>
        <v>5alpha-androstan-3alpha,17beta-diol disulfate</v>
      </c>
      <c r="C4302" t="s">
        <v>1119</v>
      </c>
      <c r="D4302">
        <v>599</v>
      </c>
      <c r="E4302">
        <v>-0.19769430894308943</v>
      </c>
      <c r="F4302">
        <v>8.7451681911758963E-2</v>
      </c>
      <c r="G4302">
        <v>2.3783302944512776E-2</v>
      </c>
      <c r="H4302" t="b">
        <v>0</v>
      </c>
      <c r="I4302" t="b">
        <v>0</v>
      </c>
      <c r="J4302" t="b">
        <v>0</v>
      </c>
    </row>
    <row r="4303" spans="1:10" hidden="1" x14ac:dyDescent="0.2">
      <c r="A4303" t="s">
        <v>298</v>
      </c>
      <c r="B4303" t="str">
        <f>VLOOKUP(Table16[[#This Row],[Metabolite ID]],Table18[],2,FALSE)</f>
        <v>5alpha-androstan-3alpha,17beta-diol disulfate</v>
      </c>
      <c r="C4303" t="s">
        <v>1120</v>
      </c>
      <c r="D4303">
        <v>599</v>
      </c>
      <c r="E4303">
        <v>-0.11986656889716572</v>
      </c>
      <c r="F4303">
        <v>9.5704817022841088E-2</v>
      </c>
      <c r="G4303">
        <v>0.2104018620598494</v>
      </c>
      <c r="H4303" t="b">
        <v>0</v>
      </c>
      <c r="I4303" t="b">
        <v>0</v>
      </c>
      <c r="J4303" t="b">
        <v>0</v>
      </c>
    </row>
    <row r="4304" spans="1:10" hidden="1" x14ac:dyDescent="0.2">
      <c r="A4304" t="s">
        <v>298</v>
      </c>
      <c r="B4304" t="str">
        <f>VLOOKUP(Table16[[#This Row],[Metabolite ID]],Table18[],2,FALSE)</f>
        <v>5alpha-androstan-3alpha,17beta-diol disulfate</v>
      </c>
      <c r="C4304" t="s">
        <v>1121</v>
      </c>
      <c r="D4304">
        <v>599</v>
      </c>
      <c r="E4304">
        <v>-0.36981275759971322</v>
      </c>
      <c r="F4304">
        <v>0.3353182171684288</v>
      </c>
      <c r="G4304">
        <v>0.27052679637901222</v>
      </c>
      <c r="H4304" t="b">
        <v>0</v>
      </c>
      <c r="I4304" t="b">
        <v>0</v>
      </c>
      <c r="J4304" t="b">
        <v>0</v>
      </c>
    </row>
    <row r="4305" spans="1:10" hidden="1" x14ac:dyDescent="0.2">
      <c r="A4305" t="s">
        <v>298</v>
      </c>
      <c r="B4305" t="str">
        <f>VLOOKUP(Table16[[#This Row],[Metabolite ID]],Table18[],2,FALSE)</f>
        <v>5alpha-androstan-3alpha,17beta-diol disulfate</v>
      </c>
      <c r="C4305" t="s">
        <v>1122</v>
      </c>
      <c r="D4305">
        <v>599</v>
      </c>
      <c r="E4305">
        <v>-0.1255779077561634</v>
      </c>
      <c r="F4305">
        <v>0.21915207197353234</v>
      </c>
      <c r="G4305">
        <v>0.56684844090653119</v>
      </c>
      <c r="H4305" t="b">
        <v>0</v>
      </c>
      <c r="I4305" t="b">
        <v>0</v>
      </c>
      <c r="J4305" t="b">
        <v>0</v>
      </c>
    </row>
    <row r="4306" spans="1:10" hidden="1" x14ac:dyDescent="0.2">
      <c r="A4306" t="s">
        <v>298</v>
      </c>
      <c r="B4306" t="str">
        <f>VLOOKUP(Table16[[#This Row],[Metabolite ID]],Table18[],2,FALSE)</f>
        <v>5alpha-androstan-3alpha,17beta-diol disulfate</v>
      </c>
      <c r="C4306" t="s">
        <v>1123</v>
      </c>
      <c r="D4306">
        <v>599</v>
      </c>
      <c r="E4306">
        <v>0.14933478123671973</v>
      </c>
      <c r="F4306">
        <v>0.15845929620148144</v>
      </c>
      <c r="G4306">
        <v>0.34636023513611114</v>
      </c>
      <c r="H4306" t="b">
        <v>0</v>
      </c>
      <c r="I4306" t="b">
        <v>0</v>
      </c>
      <c r="J4306" t="b">
        <v>0</v>
      </c>
    </row>
    <row r="4307" spans="1:10" x14ac:dyDescent="0.2">
      <c r="A4307" t="s">
        <v>676</v>
      </c>
      <c r="B4307" t="str">
        <f>VLOOKUP(Table16[[#This Row],[Metabolite ID]],Table18[],2,FALSE)</f>
        <v>sphingomyelin (d18:1/21:0, d17:1/22:0, d16:1/23:0)*</v>
      </c>
      <c r="C4307" t="s">
        <v>1116</v>
      </c>
      <c r="D4307">
        <v>599</v>
      </c>
      <c r="E4307">
        <v>5.2769917502664035E-2</v>
      </c>
      <c r="F4307">
        <v>4.8563302561231404E-2</v>
      </c>
      <c r="G4307" s="6">
        <v>0.27720422098748099</v>
      </c>
      <c r="H4307" t="b">
        <v>0</v>
      </c>
      <c r="I4307" t="b">
        <v>0</v>
      </c>
      <c r="J4307" t="b">
        <v>0</v>
      </c>
    </row>
    <row r="4308" spans="1:10" hidden="1" x14ac:dyDescent="0.2">
      <c r="A4308" t="s">
        <v>676</v>
      </c>
      <c r="B4308" t="str">
        <f>VLOOKUP(Table16[[#This Row],[Metabolite ID]],Table18[],2,FALSE)</f>
        <v>sphingomyelin (d18:1/21:0, d17:1/22:0, d16:1/23:0)*</v>
      </c>
      <c r="C4308" t="s">
        <v>1117</v>
      </c>
      <c r="D4308">
        <v>599</v>
      </c>
      <c r="E4308">
        <v>5.2769917502664035E-2</v>
      </c>
      <c r="F4308">
        <v>4.849943379046185E-2</v>
      </c>
      <c r="G4308">
        <v>0.27657204686833708</v>
      </c>
      <c r="H4308" t="b">
        <v>0</v>
      </c>
      <c r="I4308" t="b">
        <v>0</v>
      </c>
      <c r="J4308" t="b">
        <v>0</v>
      </c>
    </row>
    <row r="4309" spans="1:10" hidden="1" x14ac:dyDescent="0.2">
      <c r="A4309" t="s">
        <v>676</v>
      </c>
      <c r="B4309" t="str">
        <f>VLOOKUP(Table16[[#This Row],[Metabolite ID]],Table18[],2,FALSE)</f>
        <v>sphingomyelin (d18:1/21:0, d17:1/22:0, d16:1/23:0)*</v>
      </c>
      <c r="C4309" t="s">
        <v>1118</v>
      </c>
      <c r="D4309">
        <v>599</v>
      </c>
      <c r="E4309">
        <v>5.4603817067012325E-2</v>
      </c>
      <c r="F4309">
        <v>4.8949478228128715E-2</v>
      </c>
      <c r="G4309">
        <v>0.26463032037298923</v>
      </c>
      <c r="H4309" t="b">
        <v>0</v>
      </c>
      <c r="I4309" t="b">
        <v>0</v>
      </c>
      <c r="J4309" t="b">
        <v>0</v>
      </c>
    </row>
    <row r="4310" spans="1:10" hidden="1" x14ac:dyDescent="0.2">
      <c r="A4310" t="s">
        <v>676</v>
      </c>
      <c r="B4310" t="str">
        <f>VLOOKUP(Table16[[#This Row],[Metabolite ID]],Table18[],2,FALSE)</f>
        <v>sphingomyelin (d18:1/21:0, d17:1/22:0, d16:1/23:0)*</v>
      </c>
      <c r="C4310" t="s">
        <v>1119</v>
      </c>
      <c r="D4310">
        <v>599</v>
      </c>
      <c r="E4310">
        <v>1.7468166666666667E-2</v>
      </c>
      <c r="F4310">
        <v>7.1934266167172786E-2</v>
      </c>
      <c r="G4310">
        <v>0.80813312240127444</v>
      </c>
      <c r="H4310" t="b">
        <v>0</v>
      </c>
      <c r="I4310" t="b">
        <v>0</v>
      </c>
      <c r="J4310" t="b">
        <v>0</v>
      </c>
    </row>
    <row r="4311" spans="1:10" hidden="1" x14ac:dyDescent="0.2">
      <c r="A4311" t="s">
        <v>676</v>
      </c>
      <c r="B4311" t="str">
        <f>VLOOKUP(Table16[[#This Row],[Metabolite ID]],Table18[],2,FALSE)</f>
        <v>sphingomyelin (d18:1/21:0, d17:1/22:0, d16:1/23:0)*</v>
      </c>
      <c r="C4311" t="s">
        <v>1120</v>
      </c>
      <c r="D4311">
        <v>599</v>
      </c>
      <c r="E4311">
        <v>3.0135593360362457E-2</v>
      </c>
      <c r="F4311">
        <v>8.3357588883452363E-2</v>
      </c>
      <c r="G4311">
        <v>0.71770934157271871</v>
      </c>
      <c r="H4311" t="b">
        <v>0</v>
      </c>
      <c r="I4311" t="b">
        <v>0</v>
      </c>
      <c r="J4311" t="b">
        <v>0</v>
      </c>
    </row>
    <row r="4312" spans="1:10" hidden="1" x14ac:dyDescent="0.2">
      <c r="A4312" t="s">
        <v>676</v>
      </c>
      <c r="B4312" t="str">
        <f>VLOOKUP(Table16[[#This Row],[Metabolite ID]],Table18[],2,FALSE)</f>
        <v>sphingomyelin (d18:1/21:0, d17:1/22:0, d16:1/23:0)*</v>
      </c>
      <c r="C4312" t="s">
        <v>1121</v>
      </c>
      <c r="D4312">
        <v>599</v>
      </c>
      <c r="E4312">
        <v>-0.35949470016891816</v>
      </c>
      <c r="F4312">
        <v>0.26282596665743496</v>
      </c>
      <c r="G4312">
        <v>0.17188687056067928</v>
      </c>
      <c r="H4312" t="b">
        <v>0</v>
      </c>
      <c r="I4312" t="b">
        <v>0</v>
      </c>
      <c r="J4312" t="b">
        <v>0</v>
      </c>
    </row>
    <row r="4313" spans="1:10" hidden="1" x14ac:dyDescent="0.2">
      <c r="A4313" t="s">
        <v>676</v>
      </c>
      <c r="B4313" t="str">
        <f>VLOOKUP(Table16[[#This Row],[Metabolite ID]],Table18[],2,FALSE)</f>
        <v>sphingomyelin (d18:1/21:0, d17:1/22:0, d16:1/23:0)*</v>
      </c>
      <c r="C4313" t="s">
        <v>1122</v>
      </c>
      <c r="D4313">
        <v>599</v>
      </c>
      <c r="E4313">
        <v>-2.6329963889096142E-2</v>
      </c>
      <c r="F4313">
        <v>0.16560800302363232</v>
      </c>
      <c r="G4313">
        <v>0.87373068169378509</v>
      </c>
      <c r="H4313" t="b">
        <v>0</v>
      </c>
      <c r="I4313" t="b">
        <v>0</v>
      </c>
      <c r="J4313" t="b">
        <v>0</v>
      </c>
    </row>
    <row r="4314" spans="1:10" hidden="1" x14ac:dyDescent="0.2">
      <c r="A4314" t="s">
        <v>676</v>
      </c>
      <c r="B4314" t="str">
        <f>VLOOKUP(Table16[[#This Row],[Metabolite ID]],Table18[],2,FALSE)</f>
        <v>sphingomyelin (d18:1/21:0, d17:1/22:0, d16:1/23:0)*</v>
      </c>
      <c r="C4314" t="s">
        <v>1123</v>
      </c>
      <c r="D4314">
        <v>599</v>
      </c>
      <c r="E4314">
        <v>9.6096881991558303E-2</v>
      </c>
      <c r="F4314">
        <v>0.13452324893150727</v>
      </c>
      <c r="G4314">
        <v>0.47528907614540938</v>
      </c>
      <c r="H4314" t="b">
        <v>0</v>
      </c>
      <c r="I4314" t="b">
        <v>0</v>
      </c>
      <c r="J4314" t="b">
        <v>0</v>
      </c>
    </row>
    <row r="4315" spans="1:10" x14ac:dyDescent="0.2">
      <c r="A4315" t="s">
        <v>824</v>
      </c>
      <c r="B4315" t="str">
        <f>VLOOKUP(Table16[[#This Row],[Metabolite ID]],Table18[],2,FALSE)</f>
        <v>Cholesterol in small HDL</v>
      </c>
      <c r="C4315" t="s">
        <v>1116</v>
      </c>
      <c r="D4315">
        <v>599</v>
      </c>
      <c r="E4315">
        <v>2.8448952813647184E-2</v>
      </c>
      <c r="F4315">
        <v>2.622363553802155E-2</v>
      </c>
      <c r="G4315" s="6">
        <v>0.27798401164502828</v>
      </c>
      <c r="H4315" t="b">
        <v>0</v>
      </c>
      <c r="I4315" t="b">
        <v>0</v>
      </c>
      <c r="J4315" t="b">
        <v>0</v>
      </c>
    </row>
    <row r="4316" spans="1:10" hidden="1" x14ac:dyDescent="0.2">
      <c r="A4316" t="s">
        <v>824</v>
      </c>
      <c r="B4316" t="str">
        <f>VLOOKUP(Table16[[#This Row],[Metabolite ID]],Table18[],2,FALSE)</f>
        <v>Cholesterol in small HDL</v>
      </c>
      <c r="C4316" t="s">
        <v>1117</v>
      </c>
      <c r="D4316">
        <v>599</v>
      </c>
      <c r="E4316">
        <v>2.8448952813647184E-2</v>
      </c>
      <c r="F4316">
        <v>2.172093596183677E-2</v>
      </c>
      <c r="G4316">
        <v>0.19028109371743721</v>
      </c>
      <c r="H4316" t="b">
        <v>0</v>
      </c>
      <c r="I4316" t="b">
        <v>0</v>
      </c>
      <c r="J4316" t="b">
        <v>0</v>
      </c>
    </row>
    <row r="4317" spans="1:10" hidden="1" x14ac:dyDescent="0.2">
      <c r="A4317" t="s">
        <v>824</v>
      </c>
      <c r="B4317" t="str">
        <f>VLOOKUP(Table16[[#This Row],[Metabolite ID]],Table18[],2,FALSE)</f>
        <v>Cholesterol in small HDL</v>
      </c>
      <c r="C4317" t="s">
        <v>1118</v>
      </c>
      <c r="D4317">
        <v>599</v>
      </c>
      <c r="E4317">
        <v>2.9299895506892267E-2</v>
      </c>
      <c r="F4317">
        <v>2.2025082241741524E-2</v>
      </c>
      <c r="G4317">
        <v>0.18342051484797317</v>
      </c>
      <c r="H4317" t="b">
        <v>0</v>
      </c>
      <c r="I4317" t="b">
        <v>0</v>
      </c>
      <c r="J4317" t="b">
        <v>0</v>
      </c>
    </row>
    <row r="4318" spans="1:10" hidden="1" x14ac:dyDescent="0.2">
      <c r="A4318" t="s">
        <v>824</v>
      </c>
      <c r="B4318" t="str">
        <f>VLOOKUP(Table16[[#This Row],[Metabolite ID]],Table18[],2,FALSE)</f>
        <v>Cholesterol in small HDL</v>
      </c>
      <c r="C4318" t="s">
        <v>1119</v>
      </c>
      <c r="D4318">
        <v>599</v>
      </c>
      <c r="E4318">
        <v>6.4567441860465119E-2</v>
      </c>
      <c r="F4318">
        <v>3.3821085116337753E-2</v>
      </c>
      <c r="G4318">
        <v>5.6250686654940998E-2</v>
      </c>
      <c r="H4318" t="b">
        <v>0</v>
      </c>
      <c r="I4318" t="b">
        <v>0</v>
      </c>
      <c r="J4318" t="b">
        <v>0</v>
      </c>
    </row>
    <row r="4319" spans="1:10" hidden="1" x14ac:dyDescent="0.2">
      <c r="A4319" t="s">
        <v>824</v>
      </c>
      <c r="B4319" t="str">
        <f>VLOOKUP(Table16[[#This Row],[Metabolite ID]],Table18[],2,FALSE)</f>
        <v>Cholesterol in small HDL</v>
      </c>
      <c r="C4319" t="s">
        <v>1120</v>
      </c>
      <c r="D4319">
        <v>599</v>
      </c>
      <c r="E4319">
        <v>1.9409877561992032E-2</v>
      </c>
      <c r="F4319">
        <v>3.5726725684055514E-2</v>
      </c>
      <c r="G4319">
        <v>0.5869319833982356</v>
      </c>
      <c r="H4319" t="b">
        <v>0</v>
      </c>
      <c r="I4319" t="b">
        <v>0</v>
      </c>
      <c r="J4319" t="b">
        <v>0</v>
      </c>
    </row>
    <row r="4320" spans="1:10" hidden="1" x14ac:dyDescent="0.2">
      <c r="A4320" t="s">
        <v>824</v>
      </c>
      <c r="B4320" t="str">
        <f>VLOOKUP(Table16[[#This Row],[Metabolite ID]],Table18[],2,FALSE)</f>
        <v>Cholesterol in small HDL</v>
      </c>
      <c r="C4320" t="s">
        <v>1121</v>
      </c>
      <c r="D4320">
        <v>599</v>
      </c>
      <c r="E4320">
        <v>3.1046893719688828E-2</v>
      </c>
      <c r="F4320">
        <v>0.12216807382959063</v>
      </c>
      <c r="G4320">
        <v>0.799480454093773</v>
      </c>
      <c r="H4320" t="b">
        <v>0</v>
      </c>
      <c r="I4320" t="b">
        <v>0</v>
      </c>
      <c r="J4320" t="b">
        <v>0</v>
      </c>
    </row>
    <row r="4321" spans="1:10" hidden="1" x14ac:dyDescent="0.2">
      <c r="A4321" t="s">
        <v>824</v>
      </c>
      <c r="B4321" t="str">
        <f>VLOOKUP(Table16[[#This Row],[Metabolite ID]],Table18[],2,FALSE)</f>
        <v>Cholesterol in small HDL</v>
      </c>
      <c r="C4321" t="s">
        <v>1122</v>
      </c>
      <c r="D4321">
        <v>599</v>
      </c>
      <c r="E4321">
        <v>-5.8645183528183153E-3</v>
      </c>
      <c r="F4321">
        <v>8.2506016741211621E-2</v>
      </c>
      <c r="G4321">
        <v>0.94335793981457328</v>
      </c>
      <c r="H4321" t="b">
        <v>0</v>
      </c>
      <c r="I4321" t="b">
        <v>0</v>
      </c>
      <c r="J4321" t="b">
        <v>0</v>
      </c>
    </row>
    <row r="4322" spans="1:10" hidden="1" x14ac:dyDescent="0.2">
      <c r="A4322" t="s">
        <v>824</v>
      </c>
      <c r="B4322" t="str">
        <f>VLOOKUP(Table16[[#This Row],[Metabolite ID]],Table18[],2,FALSE)</f>
        <v>Cholesterol in small HDL</v>
      </c>
      <c r="C4322" t="s">
        <v>1123</v>
      </c>
      <c r="D4322">
        <v>599</v>
      </c>
      <c r="E4322">
        <v>-0.15971055016845773</v>
      </c>
      <c r="F4322">
        <v>7.225882450924738E-2</v>
      </c>
      <c r="G4322">
        <v>2.7465875709201854E-2</v>
      </c>
      <c r="H4322" t="b">
        <v>0</v>
      </c>
      <c r="I4322" t="b">
        <v>0</v>
      </c>
      <c r="J4322" t="b">
        <v>0</v>
      </c>
    </row>
    <row r="4323" spans="1:10" x14ac:dyDescent="0.2">
      <c r="A4323" t="s">
        <v>569</v>
      </c>
      <c r="B4323" t="str">
        <f>VLOOKUP(Table16[[#This Row],[Metabolite ID]],Table18[],2,FALSE)</f>
        <v>X - 16580</v>
      </c>
      <c r="C4323" t="s">
        <v>1116</v>
      </c>
      <c r="D4323">
        <v>599</v>
      </c>
      <c r="E4323">
        <v>-5.2289434041318431E-2</v>
      </c>
      <c r="F4323">
        <v>4.8760071459705394E-2</v>
      </c>
      <c r="G4323" s="6">
        <v>0.28354838728590259</v>
      </c>
      <c r="H4323" t="b">
        <v>0</v>
      </c>
      <c r="I4323" t="b">
        <v>0</v>
      </c>
      <c r="J4323" t="b">
        <v>0</v>
      </c>
    </row>
    <row r="4324" spans="1:10" hidden="1" x14ac:dyDescent="0.2">
      <c r="A4324" t="s">
        <v>569</v>
      </c>
      <c r="B4324" t="str">
        <f>VLOOKUP(Table16[[#This Row],[Metabolite ID]],Table18[],2,FALSE)</f>
        <v>X - 16580</v>
      </c>
      <c r="C4324" t="s">
        <v>1117</v>
      </c>
      <c r="D4324">
        <v>599</v>
      </c>
      <c r="E4324">
        <v>-5.2289434041318431E-2</v>
      </c>
      <c r="F4324">
        <v>4.7986489755621267E-2</v>
      </c>
      <c r="G4324">
        <v>0.27585857474865105</v>
      </c>
      <c r="H4324" t="b">
        <v>0</v>
      </c>
      <c r="I4324" t="b">
        <v>0</v>
      </c>
      <c r="J4324" t="b">
        <v>0</v>
      </c>
    </row>
    <row r="4325" spans="1:10" hidden="1" x14ac:dyDescent="0.2">
      <c r="A4325" t="s">
        <v>569</v>
      </c>
      <c r="B4325" t="str">
        <f>VLOOKUP(Table16[[#This Row],[Metabolite ID]],Table18[],2,FALSE)</f>
        <v>X - 16580</v>
      </c>
      <c r="C4325" t="s">
        <v>1118</v>
      </c>
      <c r="D4325">
        <v>599</v>
      </c>
      <c r="E4325">
        <v>-5.104379605639793E-2</v>
      </c>
      <c r="F4325">
        <v>4.845131870896785E-2</v>
      </c>
      <c r="G4325">
        <v>0.2921087573799902</v>
      </c>
      <c r="H4325" t="b">
        <v>0</v>
      </c>
      <c r="I4325" t="b">
        <v>0</v>
      </c>
      <c r="J4325" t="b">
        <v>0</v>
      </c>
    </row>
    <row r="4326" spans="1:10" hidden="1" x14ac:dyDescent="0.2">
      <c r="A4326" t="s">
        <v>569</v>
      </c>
      <c r="B4326" t="str">
        <f>VLOOKUP(Table16[[#This Row],[Metabolite ID]],Table18[],2,FALSE)</f>
        <v>X - 16580</v>
      </c>
      <c r="C4326" t="s">
        <v>1119</v>
      </c>
      <c r="D4326">
        <v>599</v>
      </c>
      <c r="E4326">
        <v>-6.572833827893175E-2</v>
      </c>
      <c r="F4326">
        <v>7.1236052202287389E-2</v>
      </c>
      <c r="G4326">
        <v>0.35617210616244083</v>
      </c>
      <c r="H4326" t="b">
        <v>0</v>
      </c>
      <c r="I4326" t="b">
        <v>0</v>
      </c>
      <c r="J4326" t="b">
        <v>0</v>
      </c>
    </row>
    <row r="4327" spans="1:10" hidden="1" x14ac:dyDescent="0.2">
      <c r="A4327" t="s">
        <v>569</v>
      </c>
      <c r="B4327" t="str">
        <f>VLOOKUP(Table16[[#This Row],[Metabolite ID]],Table18[],2,FALSE)</f>
        <v>X - 16580</v>
      </c>
      <c r="C4327" t="s">
        <v>1120</v>
      </c>
      <c r="D4327">
        <v>599</v>
      </c>
      <c r="E4327">
        <v>-3.3348934279699441E-2</v>
      </c>
      <c r="F4327">
        <v>8.0904084336307178E-2</v>
      </c>
      <c r="G4327">
        <v>0.6801903847697901</v>
      </c>
      <c r="H4327" t="b">
        <v>0</v>
      </c>
      <c r="I4327" t="b">
        <v>0</v>
      </c>
      <c r="J4327" t="b">
        <v>0</v>
      </c>
    </row>
    <row r="4328" spans="1:10" hidden="1" x14ac:dyDescent="0.2">
      <c r="A4328" t="s">
        <v>569</v>
      </c>
      <c r="B4328" t="str">
        <f>VLOOKUP(Table16[[#This Row],[Metabolite ID]],Table18[],2,FALSE)</f>
        <v>X - 16580</v>
      </c>
      <c r="C4328" t="s">
        <v>1121</v>
      </c>
      <c r="D4328">
        <v>599</v>
      </c>
      <c r="E4328">
        <v>-0.19840492244723773</v>
      </c>
      <c r="F4328">
        <v>0.27263003560980886</v>
      </c>
      <c r="G4328">
        <v>0.46705503347862198</v>
      </c>
      <c r="H4328" t="b">
        <v>0</v>
      </c>
      <c r="I4328" t="b">
        <v>0</v>
      </c>
      <c r="J4328" t="b">
        <v>0</v>
      </c>
    </row>
    <row r="4329" spans="1:10" hidden="1" x14ac:dyDescent="0.2">
      <c r="A4329" t="s">
        <v>569</v>
      </c>
      <c r="B4329" t="str">
        <f>VLOOKUP(Table16[[#This Row],[Metabolite ID]],Table18[],2,FALSE)</f>
        <v>X - 16580</v>
      </c>
      <c r="C4329" t="s">
        <v>1122</v>
      </c>
      <c r="D4329">
        <v>599</v>
      </c>
      <c r="E4329">
        <v>2.7999985734767918E-3</v>
      </c>
      <c r="F4329">
        <v>0.15997448579337861</v>
      </c>
      <c r="G4329">
        <v>0.98604135132185311</v>
      </c>
      <c r="H4329" t="b">
        <v>0</v>
      </c>
      <c r="I4329" t="b">
        <v>0</v>
      </c>
      <c r="J4329" t="b">
        <v>0</v>
      </c>
    </row>
    <row r="4330" spans="1:10" hidden="1" x14ac:dyDescent="0.2">
      <c r="A4330" t="s">
        <v>569</v>
      </c>
      <c r="B4330" t="str">
        <f>VLOOKUP(Table16[[#This Row],[Metabolite ID]],Table18[],2,FALSE)</f>
        <v>X - 16580</v>
      </c>
      <c r="C4330" t="s">
        <v>1123</v>
      </c>
      <c r="D4330">
        <v>599</v>
      </c>
      <c r="E4330">
        <v>-0.12489670178102721</v>
      </c>
      <c r="F4330">
        <v>0.13519413399013241</v>
      </c>
      <c r="G4330">
        <v>0.35594689466782026</v>
      </c>
      <c r="H4330" t="b">
        <v>0</v>
      </c>
      <c r="I4330" t="b">
        <v>0</v>
      </c>
      <c r="J4330" t="b">
        <v>0</v>
      </c>
    </row>
    <row r="4331" spans="1:10" x14ac:dyDescent="0.2">
      <c r="A4331" t="s">
        <v>781</v>
      </c>
      <c r="B4331" t="str">
        <f>VLOOKUP(Table16[[#This Row],[Metabolite ID]],Table18[],2,FALSE)</f>
        <v>Cholesterol in large LDL</v>
      </c>
      <c r="C4331" t="s">
        <v>1116</v>
      </c>
      <c r="D4331">
        <v>599</v>
      </c>
      <c r="E4331">
        <v>3.7039979852613987E-2</v>
      </c>
      <c r="F4331">
        <v>3.4682930653864789E-2</v>
      </c>
      <c r="G4331" s="6">
        <v>0.28553859151982275</v>
      </c>
      <c r="H4331" t="b">
        <v>0</v>
      </c>
      <c r="I4331" t="b">
        <v>0</v>
      </c>
      <c r="J4331" t="b">
        <v>0</v>
      </c>
    </row>
    <row r="4332" spans="1:10" hidden="1" x14ac:dyDescent="0.2">
      <c r="A4332" t="s">
        <v>781</v>
      </c>
      <c r="B4332" t="str">
        <f>VLOOKUP(Table16[[#This Row],[Metabolite ID]],Table18[],2,FALSE)</f>
        <v>Cholesterol in large LDL</v>
      </c>
      <c r="C4332" t="s">
        <v>1117</v>
      </c>
      <c r="D4332">
        <v>599</v>
      </c>
      <c r="E4332">
        <v>3.7039979852613987E-2</v>
      </c>
      <c r="F4332">
        <v>2.1655522768383489E-2</v>
      </c>
      <c r="G4332">
        <v>8.7188742127317878E-2</v>
      </c>
      <c r="H4332" t="b">
        <v>0</v>
      </c>
      <c r="I4332" t="b">
        <v>0</v>
      </c>
      <c r="J4332" t="b">
        <v>0</v>
      </c>
    </row>
    <row r="4333" spans="1:10" hidden="1" x14ac:dyDescent="0.2">
      <c r="A4333" t="s">
        <v>781</v>
      </c>
      <c r="B4333" t="str">
        <f>VLOOKUP(Table16[[#This Row],[Metabolite ID]],Table18[],2,FALSE)</f>
        <v>Cholesterol in large LDL</v>
      </c>
      <c r="C4333" t="s">
        <v>1118</v>
      </c>
      <c r="D4333">
        <v>599</v>
      </c>
      <c r="E4333">
        <v>3.7736951893129915E-2</v>
      </c>
      <c r="F4333">
        <v>2.2231149562915012E-2</v>
      </c>
      <c r="G4333">
        <v>8.9605778061997071E-2</v>
      </c>
      <c r="H4333" t="b">
        <v>0</v>
      </c>
      <c r="I4333" t="b">
        <v>0</v>
      </c>
      <c r="J4333" t="b">
        <v>0</v>
      </c>
    </row>
    <row r="4334" spans="1:10" hidden="1" x14ac:dyDescent="0.2">
      <c r="A4334" t="s">
        <v>781</v>
      </c>
      <c r="B4334" t="str">
        <f>VLOOKUP(Table16[[#This Row],[Metabolite ID]],Table18[],2,FALSE)</f>
        <v>Cholesterol in large LDL</v>
      </c>
      <c r="C4334" t="s">
        <v>1119</v>
      </c>
      <c r="D4334">
        <v>599</v>
      </c>
      <c r="E4334">
        <v>7.3389807692307699E-2</v>
      </c>
      <c r="F4334">
        <v>3.2790075880146402E-2</v>
      </c>
      <c r="G4334">
        <v>2.5209884615553617E-2</v>
      </c>
      <c r="H4334" t="b">
        <v>0</v>
      </c>
      <c r="I4334" t="b">
        <v>0</v>
      </c>
      <c r="J4334" t="b">
        <v>0</v>
      </c>
    </row>
    <row r="4335" spans="1:10" hidden="1" x14ac:dyDescent="0.2">
      <c r="A4335" t="s">
        <v>781</v>
      </c>
      <c r="B4335" t="str">
        <f>VLOOKUP(Table16[[#This Row],[Metabolite ID]],Table18[],2,FALSE)</f>
        <v>Cholesterol in large LDL</v>
      </c>
      <c r="C4335" t="s">
        <v>1120</v>
      </c>
      <c r="D4335">
        <v>599</v>
      </c>
      <c r="E4335">
        <v>4.6361866046639728E-2</v>
      </c>
      <c r="F4335">
        <v>3.8972385335906995E-2</v>
      </c>
      <c r="G4335">
        <v>0.23420045291548297</v>
      </c>
      <c r="H4335" t="b">
        <v>0</v>
      </c>
      <c r="I4335" t="b">
        <v>0</v>
      </c>
      <c r="J4335" t="b">
        <v>0</v>
      </c>
    </row>
    <row r="4336" spans="1:10" hidden="1" x14ac:dyDescent="0.2">
      <c r="A4336" t="s">
        <v>781</v>
      </c>
      <c r="B4336" t="str">
        <f>VLOOKUP(Table16[[#This Row],[Metabolite ID]],Table18[],2,FALSE)</f>
        <v>Cholesterol in large LDL</v>
      </c>
      <c r="C4336" t="s">
        <v>1121</v>
      </c>
      <c r="D4336">
        <v>599</v>
      </c>
      <c r="E4336">
        <v>8.6111806339870256E-3</v>
      </c>
      <c r="F4336">
        <v>0.13571865465766064</v>
      </c>
      <c r="G4336">
        <v>0.94943036111620116</v>
      </c>
      <c r="H4336" t="b">
        <v>0</v>
      </c>
      <c r="I4336" t="b">
        <v>0</v>
      </c>
      <c r="J4336" t="b">
        <v>0</v>
      </c>
    </row>
    <row r="4337" spans="1:10" hidden="1" x14ac:dyDescent="0.2">
      <c r="A4337" t="s">
        <v>781</v>
      </c>
      <c r="B4337" t="str">
        <f>VLOOKUP(Table16[[#This Row],[Metabolite ID]],Table18[],2,FALSE)</f>
        <v>Cholesterol in large LDL</v>
      </c>
      <c r="C4337" t="s">
        <v>1122</v>
      </c>
      <c r="D4337">
        <v>599</v>
      </c>
      <c r="E4337">
        <v>5.0649929249350301E-2</v>
      </c>
      <c r="F4337">
        <v>8.2838179255836281E-2</v>
      </c>
      <c r="G4337">
        <v>0.54114585785545355</v>
      </c>
      <c r="H4337" t="b">
        <v>0</v>
      </c>
      <c r="I4337" t="b">
        <v>0</v>
      </c>
      <c r="J4337" t="b">
        <v>0</v>
      </c>
    </row>
    <row r="4338" spans="1:10" hidden="1" x14ac:dyDescent="0.2">
      <c r="A4338" t="s">
        <v>781</v>
      </c>
      <c r="B4338" t="str">
        <f>VLOOKUP(Table16[[#This Row],[Metabolite ID]],Table18[],2,FALSE)</f>
        <v>Cholesterol in large LDL</v>
      </c>
      <c r="C4338" t="s">
        <v>1123</v>
      </c>
      <c r="D4338">
        <v>599</v>
      </c>
      <c r="E4338">
        <v>-0.13698832505180941</v>
      </c>
      <c r="F4338">
        <v>9.588106021745274E-2</v>
      </c>
      <c r="G4338">
        <v>0.1536043003016356</v>
      </c>
      <c r="H4338" t="b">
        <v>0</v>
      </c>
      <c r="I4338" t="b">
        <v>0</v>
      </c>
      <c r="J4338" t="b">
        <v>0</v>
      </c>
    </row>
    <row r="4339" spans="1:10" x14ac:dyDescent="0.2">
      <c r="A4339" t="s">
        <v>34</v>
      </c>
      <c r="B4339" t="str">
        <f>VLOOKUP(Table16[[#This Row],[Metabolite ID]],Table18[],2,FALSE)</f>
        <v>hypotaurine</v>
      </c>
      <c r="C4339" t="s">
        <v>1116</v>
      </c>
      <c r="D4339">
        <v>599</v>
      </c>
      <c r="E4339">
        <v>-5.5346321126642943E-2</v>
      </c>
      <c r="F4339">
        <v>5.1914862106620503E-2</v>
      </c>
      <c r="G4339" s="6">
        <v>0.28637942664599636</v>
      </c>
      <c r="H4339" t="b">
        <v>0</v>
      </c>
      <c r="I4339" t="b">
        <v>0</v>
      </c>
      <c r="J4339" t="b">
        <v>0</v>
      </c>
    </row>
    <row r="4340" spans="1:10" hidden="1" x14ac:dyDescent="0.2">
      <c r="A4340" t="s">
        <v>34</v>
      </c>
      <c r="B4340" t="str">
        <f>VLOOKUP(Table16[[#This Row],[Metabolite ID]],Table18[],2,FALSE)</f>
        <v>hypotaurine</v>
      </c>
      <c r="C4340" t="s">
        <v>1117</v>
      </c>
      <c r="D4340">
        <v>599</v>
      </c>
      <c r="E4340">
        <v>-5.5346321126642943E-2</v>
      </c>
      <c r="F4340">
        <v>4.8589551400449051E-2</v>
      </c>
      <c r="G4340">
        <v>0.25467893037416317</v>
      </c>
      <c r="H4340" t="b">
        <v>0</v>
      </c>
      <c r="I4340" t="b">
        <v>0</v>
      </c>
      <c r="J4340" t="b">
        <v>0</v>
      </c>
    </row>
    <row r="4341" spans="1:10" hidden="1" x14ac:dyDescent="0.2">
      <c r="A4341" t="s">
        <v>34</v>
      </c>
      <c r="B4341" t="str">
        <f>VLOOKUP(Table16[[#This Row],[Metabolite ID]],Table18[],2,FALSE)</f>
        <v>hypotaurine</v>
      </c>
      <c r="C4341" t="s">
        <v>1118</v>
      </c>
      <c r="D4341">
        <v>599</v>
      </c>
      <c r="E4341">
        <v>-5.4253744107338638E-2</v>
      </c>
      <c r="F4341">
        <v>4.9108576075162565E-2</v>
      </c>
      <c r="G4341">
        <v>0.26925871113986272</v>
      </c>
      <c r="H4341" t="b">
        <v>0</v>
      </c>
      <c r="I4341" t="b">
        <v>0</v>
      </c>
      <c r="J4341" t="b">
        <v>0</v>
      </c>
    </row>
    <row r="4342" spans="1:10" hidden="1" x14ac:dyDescent="0.2">
      <c r="A4342" t="s">
        <v>34</v>
      </c>
      <c r="B4342" t="str">
        <f>VLOOKUP(Table16[[#This Row],[Metabolite ID]],Table18[],2,FALSE)</f>
        <v>hypotaurine</v>
      </c>
      <c r="C4342" t="s">
        <v>1119</v>
      </c>
      <c r="D4342">
        <v>599</v>
      </c>
      <c r="E4342">
        <v>-9.0038842975206604E-2</v>
      </c>
      <c r="F4342">
        <v>7.5474479580022485E-2</v>
      </c>
      <c r="G4342">
        <v>0.23288084702252745</v>
      </c>
      <c r="H4342" t="b">
        <v>0</v>
      </c>
      <c r="I4342" t="b">
        <v>0</v>
      </c>
      <c r="J4342" t="b">
        <v>0</v>
      </c>
    </row>
    <row r="4343" spans="1:10" hidden="1" x14ac:dyDescent="0.2">
      <c r="A4343" t="s">
        <v>34</v>
      </c>
      <c r="B4343" t="str">
        <f>VLOOKUP(Table16[[#This Row],[Metabolite ID]],Table18[],2,FALSE)</f>
        <v>hypotaurine</v>
      </c>
      <c r="C4343" t="s">
        <v>1120</v>
      </c>
      <c r="D4343">
        <v>599</v>
      </c>
      <c r="E4343">
        <v>-1.6435848742235682E-2</v>
      </c>
      <c r="F4343">
        <v>8.2973750365450794E-2</v>
      </c>
      <c r="G4343">
        <v>0.84297862279197455</v>
      </c>
      <c r="H4343" t="b">
        <v>0</v>
      </c>
      <c r="I4343" t="b">
        <v>0</v>
      </c>
      <c r="J4343" t="b">
        <v>0</v>
      </c>
    </row>
    <row r="4344" spans="1:10" hidden="1" x14ac:dyDescent="0.2">
      <c r="A4344" t="s">
        <v>34</v>
      </c>
      <c r="B4344" t="str">
        <f>VLOOKUP(Table16[[#This Row],[Metabolite ID]],Table18[],2,FALSE)</f>
        <v>hypotaurine</v>
      </c>
      <c r="C4344" t="s">
        <v>1121</v>
      </c>
      <c r="D4344">
        <v>599</v>
      </c>
      <c r="E4344">
        <v>-0.35918315811771251</v>
      </c>
      <c r="F4344">
        <v>0.31825100132577278</v>
      </c>
      <c r="G4344">
        <v>0.2595124432806224</v>
      </c>
      <c r="H4344" t="b">
        <v>0</v>
      </c>
      <c r="I4344" t="b">
        <v>0</v>
      </c>
      <c r="J4344" t="b">
        <v>0</v>
      </c>
    </row>
    <row r="4345" spans="1:10" hidden="1" x14ac:dyDescent="0.2">
      <c r="A4345" t="s">
        <v>34</v>
      </c>
      <c r="B4345" t="str">
        <f>VLOOKUP(Table16[[#This Row],[Metabolite ID]],Table18[],2,FALSE)</f>
        <v>hypotaurine</v>
      </c>
      <c r="C4345" t="s">
        <v>1122</v>
      </c>
      <c r="D4345">
        <v>599</v>
      </c>
      <c r="E4345">
        <v>7.2147223828086915E-2</v>
      </c>
      <c r="F4345">
        <v>0.21315225316519437</v>
      </c>
      <c r="G4345">
        <v>0.73512224907935098</v>
      </c>
      <c r="H4345" t="b">
        <v>0</v>
      </c>
      <c r="I4345" t="b">
        <v>0</v>
      </c>
      <c r="J4345" t="b">
        <v>0</v>
      </c>
    </row>
    <row r="4346" spans="1:10" hidden="1" x14ac:dyDescent="0.2">
      <c r="A4346" t="s">
        <v>34</v>
      </c>
      <c r="B4346" t="str">
        <f>VLOOKUP(Table16[[#This Row],[Metabolite ID]],Table18[],2,FALSE)</f>
        <v>hypotaurine</v>
      </c>
      <c r="C4346" t="s">
        <v>1123</v>
      </c>
      <c r="D4346">
        <v>599</v>
      </c>
      <c r="E4346">
        <v>1.7716138522547494E-2</v>
      </c>
      <c r="F4346">
        <v>0.14392629938615997</v>
      </c>
      <c r="G4346">
        <v>0.90207587960377444</v>
      </c>
      <c r="H4346" t="b">
        <v>0</v>
      </c>
      <c r="I4346" t="b">
        <v>0</v>
      </c>
      <c r="J4346" t="b">
        <v>0</v>
      </c>
    </row>
    <row r="4347" spans="1:10" x14ac:dyDescent="0.2">
      <c r="A4347" t="s">
        <v>446</v>
      </c>
      <c r="B4347" t="str">
        <f>VLOOKUP(Table16[[#This Row],[Metabolite ID]],Table18[],2,FALSE)</f>
        <v>X - 02269</v>
      </c>
      <c r="C4347" t="s">
        <v>1116</v>
      </c>
      <c r="D4347">
        <v>599</v>
      </c>
      <c r="E4347">
        <v>-5.4157715900088325E-2</v>
      </c>
      <c r="F4347">
        <v>5.0911890747386522E-2</v>
      </c>
      <c r="G4347" s="6">
        <v>0.28744025740079221</v>
      </c>
      <c r="H4347" t="b">
        <v>0</v>
      </c>
      <c r="I4347" t="b">
        <v>0</v>
      </c>
      <c r="J4347" t="b">
        <v>0</v>
      </c>
    </row>
    <row r="4348" spans="1:10" hidden="1" x14ac:dyDescent="0.2">
      <c r="A4348" t="s">
        <v>446</v>
      </c>
      <c r="B4348" t="str">
        <f>VLOOKUP(Table16[[#This Row],[Metabolite ID]],Table18[],2,FALSE)</f>
        <v>X - 02269</v>
      </c>
      <c r="C4348" t="s">
        <v>1117</v>
      </c>
      <c r="D4348">
        <v>599</v>
      </c>
      <c r="E4348">
        <v>-5.4157715900088325E-2</v>
      </c>
      <c r="F4348">
        <v>4.7701455614325636E-2</v>
      </c>
      <c r="G4348">
        <v>0.25622985698687345</v>
      </c>
      <c r="H4348" t="b">
        <v>0</v>
      </c>
      <c r="I4348" t="b">
        <v>0</v>
      </c>
      <c r="J4348" t="b">
        <v>0</v>
      </c>
    </row>
    <row r="4349" spans="1:10" hidden="1" x14ac:dyDescent="0.2">
      <c r="A4349" t="s">
        <v>446</v>
      </c>
      <c r="B4349" t="str">
        <f>VLOOKUP(Table16[[#This Row],[Metabolite ID]],Table18[],2,FALSE)</f>
        <v>X - 02269</v>
      </c>
      <c r="C4349" t="s">
        <v>1118</v>
      </c>
      <c r="D4349">
        <v>599</v>
      </c>
      <c r="E4349">
        <v>-5.3097221684710205E-2</v>
      </c>
      <c r="F4349">
        <v>4.8207480066573709E-2</v>
      </c>
      <c r="G4349">
        <v>0.27070904106189414</v>
      </c>
      <c r="H4349" t="b">
        <v>0</v>
      </c>
      <c r="I4349" t="b">
        <v>0</v>
      </c>
      <c r="J4349" t="b">
        <v>0</v>
      </c>
    </row>
    <row r="4350" spans="1:10" hidden="1" x14ac:dyDescent="0.2">
      <c r="A4350" t="s">
        <v>446</v>
      </c>
      <c r="B4350" t="str">
        <f>VLOOKUP(Table16[[#This Row],[Metabolite ID]],Table18[],2,FALSE)</f>
        <v>X - 02269</v>
      </c>
      <c r="C4350" t="s">
        <v>1119</v>
      </c>
      <c r="D4350">
        <v>599</v>
      </c>
      <c r="E4350">
        <v>-0.18454142011834321</v>
      </c>
      <c r="F4350">
        <v>7.2420296731330852E-2</v>
      </c>
      <c r="G4350">
        <v>1.0828028798633926E-2</v>
      </c>
      <c r="H4350" t="b">
        <v>0</v>
      </c>
      <c r="I4350" t="b">
        <v>0</v>
      </c>
      <c r="J4350" t="b">
        <v>0</v>
      </c>
    </row>
    <row r="4351" spans="1:10" hidden="1" x14ac:dyDescent="0.2">
      <c r="A4351" t="s">
        <v>446</v>
      </c>
      <c r="B4351" t="str">
        <f>VLOOKUP(Table16[[#This Row],[Metabolite ID]],Table18[],2,FALSE)</f>
        <v>X - 02269</v>
      </c>
      <c r="C4351" t="s">
        <v>1120</v>
      </c>
      <c r="D4351">
        <v>599</v>
      </c>
      <c r="E4351">
        <v>-0.14327335642699723</v>
      </c>
      <c r="F4351">
        <v>7.5787542998495078E-2</v>
      </c>
      <c r="G4351">
        <v>5.8696398608804976E-2</v>
      </c>
      <c r="H4351" t="b">
        <v>0</v>
      </c>
      <c r="I4351" t="b">
        <v>0</v>
      </c>
      <c r="J4351" t="b">
        <v>0</v>
      </c>
    </row>
    <row r="4352" spans="1:10" hidden="1" x14ac:dyDescent="0.2">
      <c r="A4352" t="s">
        <v>446</v>
      </c>
      <c r="B4352" t="str">
        <f>VLOOKUP(Table16[[#This Row],[Metabolite ID]],Table18[],2,FALSE)</f>
        <v>X - 02269</v>
      </c>
      <c r="C4352" t="s">
        <v>1121</v>
      </c>
      <c r="D4352">
        <v>599</v>
      </c>
      <c r="E4352">
        <v>-0.46171183962904117</v>
      </c>
      <c r="F4352">
        <v>0.29559022297151705</v>
      </c>
      <c r="G4352">
        <v>0.11881708423048545</v>
      </c>
      <c r="H4352" t="b">
        <v>0</v>
      </c>
      <c r="I4352" t="b">
        <v>0</v>
      </c>
      <c r="J4352" t="b">
        <v>0</v>
      </c>
    </row>
    <row r="4353" spans="1:10" hidden="1" x14ac:dyDescent="0.2">
      <c r="A4353" t="s">
        <v>446</v>
      </c>
      <c r="B4353" t="str">
        <f>VLOOKUP(Table16[[#This Row],[Metabolite ID]],Table18[],2,FALSE)</f>
        <v>X - 02269</v>
      </c>
      <c r="C4353" t="s">
        <v>1122</v>
      </c>
      <c r="D4353">
        <v>599</v>
      </c>
      <c r="E4353">
        <v>-0.43778799809800706</v>
      </c>
      <c r="F4353">
        <v>0.25201138581857324</v>
      </c>
      <c r="G4353">
        <v>8.2871087813761221E-2</v>
      </c>
      <c r="H4353" t="b">
        <v>0</v>
      </c>
      <c r="I4353" t="b">
        <v>0</v>
      </c>
      <c r="J4353" t="b">
        <v>0</v>
      </c>
    </row>
    <row r="4354" spans="1:10" hidden="1" x14ac:dyDescent="0.2">
      <c r="A4354" t="s">
        <v>446</v>
      </c>
      <c r="B4354" t="str">
        <f>VLOOKUP(Table16[[#This Row],[Metabolite ID]],Table18[],2,FALSE)</f>
        <v>X - 02269</v>
      </c>
      <c r="C4354" t="s">
        <v>1123</v>
      </c>
      <c r="D4354">
        <v>599</v>
      </c>
      <c r="E4354">
        <v>0.18635728361182063</v>
      </c>
      <c r="F4354">
        <v>0.1407619180032838</v>
      </c>
      <c r="G4354">
        <v>0.1860368563722411</v>
      </c>
      <c r="H4354" t="b">
        <v>0</v>
      </c>
      <c r="I4354" t="b">
        <v>0</v>
      </c>
      <c r="J4354" t="b">
        <v>0</v>
      </c>
    </row>
    <row r="4355" spans="1:10" x14ac:dyDescent="0.2">
      <c r="A4355" t="s">
        <v>284</v>
      </c>
      <c r="B4355" t="str">
        <f>VLOOKUP(Table16[[#This Row],[Metabolite ID]],Table18[],2,FALSE)</f>
        <v>deoxycarnitine</v>
      </c>
      <c r="C4355" t="s">
        <v>1116</v>
      </c>
      <c r="D4355">
        <v>599</v>
      </c>
      <c r="E4355">
        <v>-5.0792179122116456E-2</v>
      </c>
      <c r="F4355">
        <v>4.7797803679666809E-2</v>
      </c>
      <c r="G4355" s="6">
        <v>0.28794219308243629</v>
      </c>
      <c r="H4355" t="b">
        <v>0</v>
      </c>
      <c r="I4355" t="b">
        <v>0</v>
      </c>
      <c r="J4355" t="b">
        <v>0</v>
      </c>
    </row>
    <row r="4356" spans="1:10" hidden="1" x14ac:dyDescent="0.2">
      <c r="A4356" t="s">
        <v>284</v>
      </c>
      <c r="B4356" t="str">
        <f>VLOOKUP(Table16[[#This Row],[Metabolite ID]],Table18[],2,FALSE)</f>
        <v>deoxycarnitine</v>
      </c>
      <c r="C4356" t="s">
        <v>1117</v>
      </c>
      <c r="D4356">
        <v>599</v>
      </c>
      <c r="E4356">
        <v>-5.0792179122116456E-2</v>
      </c>
      <c r="F4356">
        <v>4.7797803679666809E-2</v>
      </c>
      <c r="G4356">
        <v>0.28794219308243629</v>
      </c>
      <c r="H4356" t="b">
        <v>0</v>
      </c>
      <c r="I4356" t="b">
        <v>0</v>
      </c>
      <c r="J4356" t="b">
        <v>0</v>
      </c>
    </row>
    <row r="4357" spans="1:10" hidden="1" x14ac:dyDescent="0.2">
      <c r="A4357" t="s">
        <v>284</v>
      </c>
      <c r="B4357" t="str">
        <f>VLOOKUP(Table16[[#This Row],[Metabolite ID]],Table18[],2,FALSE)</f>
        <v>deoxycarnitine</v>
      </c>
      <c r="C4357" t="s">
        <v>1118</v>
      </c>
      <c r="D4357">
        <v>599</v>
      </c>
      <c r="E4357">
        <v>-5.0049038973944956E-2</v>
      </c>
      <c r="F4357">
        <v>4.8217802861345541E-2</v>
      </c>
      <c r="G4357">
        <v>0.29928010060229143</v>
      </c>
      <c r="H4357" t="b">
        <v>0</v>
      </c>
      <c r="I4357" t="b">
        <v>0</v>
      </c>
      <c r="J4357" t="b">
        <v>0</v>
      </c>
    </row>
    <row r="4358" spans="1:10" hidden="1" x14ac:dyDescent="0.2">
      <c r="A4358" t="s">
        <v>284</v>
      </c>
      <c r="B4358" t="str">
        <f>VLOOKUP(Table16[[#This Row],[Metabolite ID]],Table18[],2,FALSE)</f>
        <v>deoxycarnitine</v>
      </c>
      <c r="C4358" t="s">
        <v>1119</v>
      </c>
      <c r="D4358">
        <v>599</v>
      </c>
      <c r="E4358">
        <v>-0.10308852459016392</v>
      </c>
      <c r="F4358">
        <v>7.3606849354793516E-2</v>
      </c>
      <c r="G4358">
        <v>0.16135497574623997</v>
      </c>
      <c r="H4358" t="b">
        <v>0</v>
      </c>
      <c r="I4358" t="b">
        <v>0</v>
      </c>
      <c r="J4358" t="b">
        <v>0</v>
      </c>
    </row>
    <row r="4359" spans="1:10" hidden="1" x14ac:dyDescent="0.2">
      <c r="A4359" t="s">
        <v>284</v>
      </c>
      <c r="B4359" t="str">
        <f>VLOOKUP(Table16[[#This Row],[Metabolite ID]],Table18[],2,FALSE)</f>
        <v>deoxycarnitine</v>
      </c>
      <c r="C4359" t="s">
        <v>1120</v>
      </c>
      <c r="D4359">
        <v>599</v>
      </c>
      <c r="E4359">
        <v>-1.5508710794150057E-2</v>
      </c>
      <c r="F4359">
        <v>7.3407627765296163E-2</v>
      </c>
      <c r="G4359">
        <v>0.8326778530558725</v>
      </c>
      <c r="H4359" t="b">
        <v>0</v>
      </c>
      <c r="I4359" t="b">
        <v>0</v>
      </c>
      <c r="J4359" t="b">
        <v>0</v>
      </c>
    </row>
    <row r="4360" spans="1:10" hidden="1" x14ac:dyDescent="0.2">
      <c r="A4360" t="s">
        <v>284</v>
      </c>
      <c r="B4360" t="str">
        <f>VLOOKUP(Table16[[#This Row],[Metabolite ID]],Table18[],2,FALSE)</f>
        <v>deoxycarnitine</v>
      </c>
      <c r="C4360" t="s">
        <v>1121</v>
      </c>
      <c r="D4360">
        <v>599</v>
      </c>
      <c r="E4360">
        <v>-0.10529640626263692</v>
      </c>
      <c r="F4360">
        <v>0.27987916882182184</v>
      </c>
      <c r="G4360">
        <v>0.7068860801738065</v>
      </c>
      <c r="H4360" t="b">
        <v>0</v>
      </c>
      <c r="I4360" t="b">
        <v>0</v>
      </c>
      <c r="J4360" t="b">
        <v>0</v>
      </c>
    </row>
    <row r="4361" spans="1:10" hidden="1" x14ac:dyDescent="0.2">
      <c r="A4361" t="s">
        <v>284</v>
      </c>
      <c r="B4361" t="str">
        <f>VLOOKUP(Table16[[#This Row],[Metabolite ID]],Table18[],2,FALSE)</f>
        <v>deoxycarnitine</v>
      </c>
      <c r="C4361" t="s">
        <v>1122</v>
      </c>
      <c r="D4361">
        <v>599</v>
      </c>
      <c r="E4361">
        <v>-4.1781261138025272E-3</v>
      </c>
      <c r="F4361">
        <v>0.21308781953183184</v>
      </c>
      <c r="G4361">
        <v>0.98436299604419775</v>
      </c>
      <c r="H4361" t="b">
        <v>0</v>
      </c>
      <c r="I4361" t="b">
        <v>0</v>
      </c>
      <c r="J4361" t="b">
        <v>0</v>
      </c>
    </row>
    <row r="4362" spans="1:10" hidden="1" x14ac:dyDescent="0.2">
      <c r="A4362" t="s">
        <v>284</v>
      </c>
      <c r="B4362" t="str">
        <f>VLOOKUP(Table16[[#This Row],[Metabolite ID]],Table18[],2,FALSE)</f>
        <v>deoxycarnitine</v>
      </c>
      <c r="C4362" t="s">
        <v>1123</v>
      </c>
      <c r="D4362">
        <v>599</v>
      </c>
      <c r="E4362">
        <v>0.20873561161483462</v>
      </c>
      <c r="F4362">
        <v>0.13241610639612417</v>
      </c>
      <c r="G4362">
        <v>0.11547231204402539</v>
      </c>
      <c r="H4362" t="b">
        <v>0</v>
      </c>
      <c r="I4362" t="b">
        <v>0</v>
      </c>
      <c r="J4362" t="b">
        <v>0</v>
      </c>
    </row>
    <row r="4363" spans="1:10" x14ac:dyDescent="0.2">
      <c r="A4363" t="s">
        <v>318</v>
      </c>
      <c r="B4363" t="str">
        <f>VLOOKUP(Table16[[#This Row],[Metabolite ID]],Table18[],2,FALSE)</f>
        <v>ergothioneine</v>
      </c>
      <c r="C4363" t="s">
        <v>1116</v>
      </c>
      <c r="D4363">
        <v>599</v>
      </c>
      <c r="E4363">
        <v>-5.3597339907863882E-2</v>
      </c>
      <c r="F4363">
        <v>5.052835271106166E-2</v>
      </c>
      <c r="G4363" s="6">
        <v>0.28880902046813878</v>
      </c>
      <c r="H4363" t="b">
        <v>0</v>
      </c>
      <c r="I4363" t="b">
        <v>0</v>
      </c>
      <c r="J4363" t="b">
        <v>0</v>
      </c>
    </row>
    <row r="4364" spans="1:10" hidden="1" x14ac:dyDescent="0.2">
      <c r="A4364" t="s">
        <v>318</v>
      </c>
      <c r="B4364" t="str">
        <f>VLOOKUP(Table16[[#This Row],[Metabolite ID]],Table18[],2,FALSE)</f>
        <v>ergothioneine</v>
      </c>
      <c r="C4364" t="s">
        <v>1117</v>
      </c>
      <c r="D4364">
        <v>599</v>
      </c>
      <c r="E4364">
        <v>-5.3597339907863882E-2</v>
      </c>
      <c r="F4364">
        <v>4.7790830651961554E-2</v>
      </c>
      <c r="G4364">
        <v>0.26207577400174448</v>
      </c>
      <c r="H4364" t="b">
        <v>0</v>
      </c>
      <c r="I4364" t="b">
        <v>0</v>
      </c>
      <c r="J4364" t="b">
        <v>0</v>
      </c>
    </row>
    <row r="4365" spans="1:10" hidden="1" x14ac:dyDescent="0.2">
      <c r="A4365" t="s">
        <v>318</v>
      </c>
      <c r="B4365" t="str">
        <f>VLOOKUP(Table16[[#This Row],[Metabolite ID]],Table18[],2,FALSE)</f>
        <v>ergothioneine</v>
      </c>
      <c r="C4365" t="s">
        <v>1118</v>
      </c>
      <c r="D4365">
        <v>599</v>
      </c>
      <c r="E4365">
        <v>-5.2392750157068152E-2</v>
      </c>
      <c r="F4365">
        <v>4.8282071847183743E-2</v>
      </c>
      <c r="G4365">
        <v>0.27786017894728321</v>
      </c>
      <c r="H4365" t="b">
        <v>0</v>
      </c>
      <c r="I4365" t="b">
        <v>0</v>
      </c>
      <c r="J4365" t="b">
        <v>0</v>
      </c>
    </row>
    <row r="4366" spans="1:10" hidden="1" x14ac:dyDescent="0.2">
      <c r="A4366" t="s">
        <v>318</v>
      </c>
      <c r="B4366" t="str">
        <f>VLOOKUP(Table16[[#This Row],[Metabolite ID]],Table18[],2,FALSE)</f>
        <v>ergothioneine</v>
      </c>
      <c r="C4366" t="s">
        <v>1119</v>
      </c>
      <c r="D4366">
        <v>599</v>
      </c>
      <c r="E4366">
        <v>-6.4191079136690657E-2</v>
      </c>
      <c r="F4366">
        <v>7.523987416401183E-2</v>
      </c>
      <c r="G4366">
        <v>0.39357479667426731</v>
      </c>
      <c r="H4366" t="b">
        <v>0</v>
      </c>
      <c r="I4366" t="b">
        <v>0</v>
      </c>
      <c r="J4366" t="b">
        <v>0</v>
      </c>
    </row>
    <row r="4367" spans="1:10" hidden="1" x14ac:dyDescent="0.2">
      <c r="A4367" t="s">
        <v>318</v>
      </c>
      <c r="B4367" t="str">
        <f>VLOOKUP(Table16[[#This Row],[Metabolite ID]],Table18[],2,FALSE)</f>
        <v>ergothioneine</v>
      </c>
      <c r="C4367" t="s">
        <v>1120</v>
      </c>
      <c r="D4367">
        <v>599</v>
      </c>
      <c r="E4367">
        <v>-4.440257606815539E-2</v>
      </c>
      <c r="F4367">
        <v>8.0868574281434541E-2</v>
      </c>
      <c r="G4367">
        <v>0.58295683528860132</v>
      </c>
      <c r="H4367" t="b">
        <v>0</v>
      </c>
      <c r="I4367" t="b">
        <v>0</v>
      </c>
      <c r="J4367" t="b">
        <v>0</v>
      </c>
    </row>
    <row r="4368" spans="1:10" hidden="1" x14ac:dyDescent="0.2">
      <c r="A4368" t="s">
        <v>318</v>
      </c>
      <c r="B4368" t="str">
        <f>VLOOKUP(Table16[[#This Row],[Metabolite ID]],Table18[],2,FALSE)</f>
        <v>ergothioneine</v>
      </c>
      <c r="C4368" t="s">
        <v>1121</v>
      </c>
      <c r="D4368">
        <v>599</v>
      </c>
      <c r="E4368">
        <v>8.1641924423318635E-2</v>
      </c>
      <c r="F4368">
        <v>0.27622207395924986</v>
      </c>
      <c r="G4368">
        <v>0.76766394426155748</v>
      </c>
      <c r="H4368" t="b">
        <v>0</v>
      </c>
      <c r="I4368" t="b">
        <v>0</v>
      </c>
      <c r="J4368" t="b">
        <v>0</v>
      </c>
    </row>
    <row r="4369" spans="1:10" hidden="1" x14ac:dyDescent="0.2">
      <c r="A4369" t="s">
        <v>318</v>
      </c>
      <c r="B4369" t="str">
        <f>VLOOKUP(Table16[[#This Row],[Metabolite ID]],Table18[],2,FALSE)</f>
        <v>ergothioneine</v>
      </c>
      <c r="C4369" t="s">
        <v>1122</v>
      </c>
      <c r="D4369">
        <v>599</v>
      </c>
      <c r="E4369">
        <v>8.1641924423318635E-2</v>
      </c>
      <c r="F4369">
        <v>0.20590759366616018</v>
      </c>
      <c r="G4369">
        <v>0.69187921736885927</v>
      </c>
      <c r="H4369" t="b">
        <v>0</v>
      </c>
      <c r="I4369" t="b">
        <v>0</v>
      </c>
      <c r="J4369" t="b">
        <v>0</v>
      </c>
    </row>
    <row r="4370" spans="1:10" hidden="1" x14ac:dyDescent="0.2">
      <c r="A4370" t="s">
        <v>318</v>
      </c>
      <c r="B4370" t="str">
        <f>VLOOKUP(Table16[[#This Row],[Metabolite ID]],Table18[],2,FALSE)</f>
        <v>ergothioneine</v>
      </c>
      <c r="C4370" t="s">
        <v>1123</v>
      </c>
      <c r="D4370">
        <v>599</v>
      </c>
      <c r="E4370">
        <v>4.9439541939743058E-2</v>
      </c>
      <c r="F4370">
        <v>0.14002973588061016</v>
      </c>
      <c r="G4370">
        <v>0.72416464153329285</v>
      </c>
      <c r="H4370" t="b">
        <v>0</v>
      </c>
      <c r="I4370" t="b">
        <v>0</v>
      </c>
      <c r="J4370" t="b">
        <v>0</v>
      </c>
    </row>
    <row r="4371" spans="1:10" x14ac:dyDescent="0.2">
      <c r="A4371" t="s">
        <v>474</v>
      </c>
      <c r="B4371" t="str">
        <f>VLOOKUP(Table16[[#This Row],[Metabolite ID]],Table18[],2,FALSE)</f>
        <v>X - 12524</v>
      </c>
      <c r="C4371" t="s">
        <v>1116</v>
      </c>
      <c r="D4371">
        <v>599</v>
      </c>
      <c r="E4371">
        <v>-5.1592821169300855E-2</v>
      </c>
      <c r="F4371">
        <v>4.8689537873624927E-2</v>
      </c>
      <c r="G4371" s="6">
        <v>0.28931365014576649</v>
      </c>
      <c r="H4371" t="b">
        <v>0</v>
      </c>
      <c r="I4371" t="b">
        <v>0</v>
      </c>
      <c r="J4371" t="b">
        <v>0</v>
      </c>
    </row>
    <row r="4372" spans="1:10" hidden="1" x14ac:dyDescent="0.2">
      <c r="A4372" t="s">
        <v>474</v>
      </c>
      <c r="B4372" t="str">
        <f>VLOOKUP(Table16[[#This Row],[Metabolite ID]],Table18[],2,FALSE)</f>
        <v>X - 12524</v>
      </c>
      <c r="C4372" t="s">
        <v>1117</v>
      </c>
      <c r="D4372">
        <v>599</v>
      </c>
      <c r="E4372">
        <v>-5.1592821169300855E-2</v>
      </c>
      <c r="F4372">
        <v>4.7747063946716017E-2</v>
      </c>
      <c r="G4372">
        <v>0.27989983931372464</v>
      </c>
      <c r="H4372" t="b">
        <v>0</v>
      </c>
      <c r="I4372" t="b">
        <v>0</v>
      </c>
      <c r="J4372" t="b">
        <v>0</v>
      </c>
    </row>
    <row r="4373" spans="1:10" hidden="1" x14ac:dyDescent="0.2">
      <c r="A4373" t="s">
        <v>474</v>
      </c>
      <c r="B4373" t="str">
        <f>VLOOKUP(Table16[[#This Row],[Metabolite ID]],Table18[],2,FALSE)</f>
        <v>X - 12524</v>
      </c>
      <c r="C4373" t="s">
        <v>1118</v>
      </c>
      <c r="D4373">
        <v>599</v>
      </c>
      <c r="E4373">
        <v>-5.0507361465749835E-2</v>
      </c>
      <c r="F4373">
        <v>4.8214430718474942E-2</v>
      </c>
      <c r="G4373">
        <v>0.29484278565162403</v>
      </c>
      <c r="H4373" t="b">
        <v>0</v>
      </c>
      <c r="I4373" t="b">
        <v>0</v>
      </c>
      <c r="J4373" t="b">
        <v>0</v>
      </c>
    </row>
    <row r="4374" spans="1:10" hidden="1" x14ac:dyDescent="0.2">
      <c r="A4374" t="s">
        <v>474</v>
      </c>
      <c r="B4374" t="str">
        <f>VLOOKUP(Table16[[#This Row],[Metabolite ID]],Table18[],2,FALSE)</f>
        <v>X - 12524</v>
      </c>
      <c r="C4374" t="s">
        <v>1119</v>
      </c>
      <c r="D4374">
        <v>599</v>
      </c>
      <c r="E4374">
        <v>-3.3897904761904761E-2</v>
      </c>
      <c r="F4374">
        <v>7.0908059641254781E-2</v>
      </c>
      <c r="G4374">
        <v>0.63261153817061111</v>
      </c>
      <c r="H4374" t="b">
        <v>0</v>
      </c>
      <c r="I4374" t="b">
        <v>0</v>
      </c>
      <c r="J4374" t="b">
        <v>0</v>
      </c>
    </row>
    <row r="4375" spans="1:10" hidden="1" x14ac:dyDescent="0.2">
      <c r="A4375" t="s">
        <v>474</v>
      </c>
      <c r="B4375" t="str">
        <f>VLOOKUP(Table16[[#This Row],[Metabolite ID]],Table18[],2,FALSE)</f>
        <v>X - 12524</v>
      </c>
      <c r="C4375" t="s">
        <v>1120</v>
      </c>
      <c r="D4375">
        <v>599</v>
      </c>
      <c r="E4375">
        <v>-3.7551843464762528E-2</v>
      </c>
      <c r="F4375">
        <v>8.3195540233448648E-2</v>
      </c>
      <c r="G4375">
        <v>0.65172400606927483</v>
      </c>
      <c r="H4375" t="b">
        <v>0</v>
      </c>
      <c r="I4375" t="b">
        <v>0</v>
      </c>
      <c r="J4375" t="b">
        <v>0</v>
      </c>
    </row>
    <row r="4376" spans="1:10" hidden="1" x14ac:dyDescent="0.2">
      <c r="A4376" t="s">
        <v>474</v>
      </c>
      <c r="B4376" t="str">
        <f>VLOOKUP(Table16[[#This Row],[Metabolite ID]],Table18[],2,FALSE)</f>
        <v>X - 12524</v>
      </c>
      <c r="C4376" t="s">
        <v>1121</v>
      </c>
      <c r="D4376">
        <v>599</v>
      </c>
      <c r="E4376">
        <v>-5.9699967857795855E-3</v>
      </c>
      <c r="F4376">
        <v>0.27884950055384522</v>
      </c>
      <c r="G4376">
        <v>0.98292622732202151</v>
      </c>
      <c r="H4376" t="b">
        <v>0</v>
      </c>
      <c r="I4376" t="b">
        <v>0</v>
      </c>
      <c r="J4376" t="b">
        <v>0</v>
      </c>
    </row>
    <row r="4377" spans="1:10" hidden="1" x14ac:dyDescent="0.2">
      <c r="A4377" t="s">
        <v>474</v>
      </c>
      <c r="B4377" t="str">
        <f>VLOOKUP(Table16[[#This Row],[Metabolite ID]],Table18[],2,FALSE)</f>
        <v>X - 12524</v>
      </c>
      <c r="C4377" t="s">
        <v>1122</v>
      </c>
      <c r="D4377">
        <v>599</v>
      </c>
      <c r="E4377">
        <v>-7.381105410746347E-2</v>
      </c>
      <c r="F4377">
        <v>0.17580320837267271</v>
      </c>
      <c r="G4377">
        <v>0.67474551500721769</v>
      </c>
      <c r="H4377" t="b">
        <v>0</v>
      </c>
      <c r="I4377" t="b">
        <v>0</v>
      </c>
      <c r="J4377" t="b">
        <v>0</v>
      </c>
    </row>
    <row r="4378" spans="1:10" hidden="1" x14ac:dyDescent="0.2">
      <c r="A4378" t="s">
        <v>474</v>
      </c>
      <c r="B4378" t="str">
        <f>VLOOKUP(Table16[[#This Row],[Metabolite ID]],Table18[],2,FALSE)</f>
        <v>X - 12524</v>
      </c>
      <c r="C4378" t="s">
        <v>1123</v>
      </c>
      <c r="D4378">
        <v>599</v>
      </c>
      <c r="E4378">
        <v>-0.24401537614084018</v>
      </c>
      <c r="F4378">
        <v>0.13472503612566969</v>
      </c>
      <c r="G4378">
        <v>7.0610756486259585E-2</v>
      </c>
      <c r="H4378" t="b">
        <v>0</v>
      </c>
      <c r="I4378" t="b">
        <v>0</v>
      </c>
      <c r="J4378" t="b">
        <v>0</v>
      </c>
    </row>
    <row r="4379" spans="1:10" x14ac:dyDescent="0.2">
      <c r="A4379" t="s">
        <v>434</v>
      </c>
      <c r="B4379" t="str">
        <f>VLOOKUP(Table16[[#This Row],[Metabolite ID]],Table18[],2,FALSE)</f>
        <v>X - 21365</v>
      </c>
      <c r="C4379" t="s">
        <v>1116</v>
      </c>
      <c r="D4379">
        <v>599</v>
      </c>
      <c r="E4379">
        <v>5.6763592363271012E-2</v>
      </c>
      <c r="F4379">
        <v>5.3672641286775631E-2</v>
      </c>
      <c r="G4379" s="6">
        <v>0.29024288225049466</v>
      </c>
      <c r="H4379" t="b">
        <v>0</v>
      </c>
      <c r="I4379" t="b">
        <v>0</v>
      </c>
      <c r="J4379" t="b">
        <v>0</v>
      </c>
    </row>
    <row r="4380" spans="1:10" hidden="1" x14ac:dyDescent="0.2">
      <c r="A4380" t="s">
        <v>434</v>
      </c>
      <c r="B4380" t="str">
        <f>VLOOKUP(Table16[[#This Row],[Metabolite ID]],Table18[],2,FALSE)</f>
        <v>X - 21365</v>
      </c>
      <c r="C4380" t="s">
        <v>1117</v>
      </c>
      <c r="D4380">
        <v>599</v>
      </c>
      <c r="E4380">
        <v>5.6763592363271012E-2</v>
      </c>
      <c r="F4380">
        <v>4.9403293900204141E-2</v>
      </c>
      <c r="G4380">
        <v>0.25056259391436658</v>
      </c>
      <c r="H4380" t="b">
        <v>0</v>
      </c>
      <c r="I4380" t="b">
        <v>0</v>
      </c>
      <c r="J4380" t="b">
        <v>0</v>
      </c>
    </row>
    <row r="4381" spans="1:10" hidden="1" x14ac:dyDescent="0.2">
      <c r="A4381" t="s">
        <v>434</v>
      </c>
      <c r="B4381" t="str">
        <f>VLOOKUP(Table16[[#This Row],[Metabolite ID]],Table18[],2,FALSE)</f>
        <v>X - 21365</v>
      </c>
      <c r="C4381" t="s">
        <v>1118</v>
      </c>
      <c r="D4381">
        <v>599</v>
      </c>
      <c r="E4381">
        <v>5.8550266594210518E-2</v>
      </c>
      <c r="F4381">
        <v>4.994186678785513E-2</v>
      </c>
      <c r="G4381">
        <v>0.24104917966223449</v>
      </c>
      <c r="H4381" t="b">
        <v>0</v>
      </c>
      <c r="I4381" t="b">
        <v>0</v>
      </c>
      <c r="J4381" t="b">
        <v>0</v>
      </c>
    </row>
    <row r="4382" spans="1:10" hidden="1" x14ac:dyDescent="0.2">
      <c r="A4382" t="s">
        <v>434</v>
      </c>
      <c r="B4382" t="str">
        <f>VLOOKUP(Table16[[#This Row],[Metabolite ID]],Table18[],2,FALSE)</f>
        <v>X - 21365</v>
      </c>
      <c r="C4382" t="s">
        <v>1119</v>
      </c>
      <c r="D4382">
        <v>599</v>
      </c>
      <c r="E4382">
        <v>3.1337953216374267E-3</v>
      </c>
      <c r="F4382">
        <v>7.7166653905657426E-2</v>
      </c>
      <c r="G4382">
        <v>0.96760621777392219</v>
      </c>
      <c r="H4382" t="b">
        <v>0</v>
      </c>
      <c r="I4382" t="b">
        <v>0</v>
      </c>
      <c r="J4382" t="b">
        <v>0</v>
      </c>
    </row>
    <row r="4383" spans="1:10" hidden="1" x14ac:dyDescent="0.2">
      <c r="A4383" t="s">
        <v>434</v>
      </c>
      <c r="B4383" t="str">
        <f>VLOOKUP(Table16[[#This Row],[Metabolite ID]],Table18[],2,FALSE)</f>
        <v>X - 21365</v>
      </c>
      <c r="C4383" t="s">
        <v>1120</v>
      </c>
      <c r="D4383">
        <v>599</v>
      </c>
      <c r="E4383">
        <v>7.6543734438914435E-2</v>
      </c>
      <c r="F4383">
        <v>7.8799539137971011E-2</v>
      </c>
      <c r="G4383">
        <v>0.33136263375485386</v>
      </c>
      <c r="H4383" t="b">
        <v>0</v>
      </c>
      <c r="I4383" t="b">
        <v>0</v>
      </c>
      <c r="J4383" t="b">
        <v>0</v>
      </c>
    </row>
    <row r="4384" spans="1:10" hidden="1" x14ac:dyDescent="0.2">
      <c r="A4384" t="s">
        <v>434</v>
      </c>
      <c r="B4384" t="str">
        <f>VLOOKUP(Table16[[#This Row],[Metabolite ID]],Table18[],2,FALSE)</f>
        <v>X - 21365</v>
      </c>
      <c r="C4384" t="s">
        <v>1121</v>
      </c>
      <c r="D4384">
        <v>599</v>
      </c>
      <c r="E4384">
        <v>-0.24121916609638561</v>
      </c>
      <c r="F4384">
        <v>0.27037426175317336</v>
      </c>
      <c r="G4384">
        <v>0.37266193749920806</v>
      </c>
      <c r="H4384" t="b">
        <v>0</v>
      </c>
      <c r="I4384" t="b">
        <v>0</v>
      </c>
      <c r="J4384" t="b">
        <v>0</v>
      </c>
    </row>
    <row r="4385" spans="1:10" hidden="1" x14ac:dyDescent="0.2">
      <c r="A4385" t="s">
        <v>434</v>
      </c>
      <c r="B4385" t="str">
        <f>VLOOKUP(Table16[[#This Row],[Metabolite ID]],Table18[],2,FALSE)</f>
        <v>X - 21365</v>
      </c>
      <c r="C4385" t="s">
        <v>1122</v>
      </c>
      <c r="D4385">
        <v>599</v>
      </c>
      <c r="E4385">
        <v>0.15430181655444297</v>
      </c>
      <c r="F4385">
        <v>0.18436901936344224</v>
      </c>
      <c r="G4385">
        <v>0.40297278441201423</v>
      </c>
      <c r="H4385" t="b">
        <v>0</v>
      </c>
      <c r="I4385" t="b">
        <v>0</v>
      </c>
      <c r="J4385" t="b">
        <v>0</v>
      </c>
    </row>
    <row r="4386" spans="1:10" hidden="1" x14ac:dyDescent="0.2">
      <c r="A4386" t="s">
        <v>434</v>
      </c>
      <c r="B4386" t="str">
        <f>VLOOKUP(Table16[[#This Row],[Metabolite ID]],Table18[],2,FALSE)</f>
        <v>X - 21365</v>
      </c>
      <c r="C4386" t="s">
        <v>1123</v>
      </c>
      <c r="D4386">
        <v>599</v>
      </c>
      <c r="E4386">
        <v>0.20503437001604499</v>
      </c>
      <c r="F4386">
        <v>0.14864846209860585</v>
      </c>
      <c r="G4386">
        <v>0.16831138769652818</v>
      </c>
      <c r="H4386" t="b">
        <v>0</v>
      </c>
      <c r="I4386" t="b">
        <v>0</v>
      </c>
      <c r="J4386" t="b">
        <v>0</v>
      </c>
    </row>
    <row r="4387" spans="1:10" x14ac:dyDescent="0.2">
      <c r="A4387" t="s">
        <v>289</v>
      </c>
      <c r="B4387" t="str">
        <f>VLOOKUP(Table16[[#This Row],[Metabolite ID]],Table18[],2,FALSE)</f>
        <v>taurolithocholate 3-sulfate</v>
      </c>
      <c r="C4387" t="s">
        <v>1116</v>
      </c>
      <c r="D4387">
        <v>599</v>
      </c>
      <c r="E4387">
        <v>-5.2992116989726404E-2</v>
      </c>
      <c r="F4387">
        <v>5.0212673941941136E-2</v>
      </c>
      <c r="G4387" s="6">
        <v>0.29126371950300434</v>
      </c>
      <c r="H4387" t="b">
        <v>0</v>
      </c>
      <c r="I4387" t="b">
        <v>0</v>
      </c>
      <c r="J4387" t="b">
        <v>0</v>
      </c>
    </row>
    <row r="4388" spans="1:10" hidden="1" x14ac:dyDescent="0.2">
      <c r="A4388" t="s">
        <v>289</v>
      </c>
      <c r="B4388" t="str">
        <f>VLOOKUP(Table16[[#This Row],[Metabolite ID]],Table18[],2,FALSE)</f>
        <v>taurolithocholate 3-sulfate</v>
      </c>
      <c r="C4388" t="s">
        <v>1117</v>
      </c>
      <c r="D4388">
        <v>599</v>
      </c>
      <c r="E4388">
        <v>-5.2992116989726404E-2</v>
      </c>
      <c r="F4388">
        <v>4.7918455154211011E-2</v>
      </c>
      <c r="G4388">
        <v>0.26877795834476464</v>
      </c>
      <c r="H4388" t="b">
        <v>0</v>
      </c>
      <c r="I4388" t="b">
        <v>0</v>
      </c>
      <c r="J4388" t="b">
        <v>0</v>
      </c>
    </row>
    <row r="4389" spans="1:10" hidden="1" x14ac:dyDescent="0.2">
      <c r="A4389" t="s">
        <v>289</v>
      </c>
      <c r="B4389" t="str">
        <f>VLOOKUP(Table16[[#This Row],[Metabolite ID]],Table18[],2,FALSE)</f>
        <v>taurolithocholate 3-sulfate</v>
      </c>
      <c r="C4389" t="s">
        <v>1118</v>
      </c>
      <c r="D4389">
        <v>599</v>
      </c>
      <c r="E4389">
        <v>-5.1883861957771053E-2</v>
      </c>
      <c r="F4389">
        <v>4.8407004773276273E-2</v>
      </c>
      <c r="G4389">
        <v>0.28379841859273841</v>
      </c>
      <c r="H4389" t="b">
        <v>0</v>
      </c>
      <c r="I4389" t="b">
        <v>0</v>
      </c>
      <c r="J4389" t="b">
        <v>0</v>
      </c>
    </row>
    <row r="4390" spans="1:10" hidden="1" x14ac:dyDescent="0.2">
      <c r="A4390" t="s">
        <v>289</v>
      </c>
      <c r="B4390" t="str">
        <f>VLOOKUP(Table16[[#This Row],[Metabolite ID]],Table18[],2,FALSE)</f>
        <v>taurolithocholate 3-sulfate</v>
      </c>
      <c r="C4390" t="s">
        <v>1119</v>
      </c>
      <c r="D4390">
        <v>599</v>
      </c>
      <c r="E4390">
        <v>-6.1864761904761902E-2</v>
      </c>
      <c r="F4390">
        <v>7.0769738535848309E-2</v>
      </c>
      <c r="G4390">
        <v>0.38202583817936214</v>
      </c>
      <c r="H4390" t="b">
        <v>0</v>
      </c>
      <c r="I4390" t="b">
        <v>0</v>
      </c>
      <c r="J4390" t="b">
        <v>0</v>
      </c>
    </row>
    <row r="4391" spans="1:10" hidden="1" x14ac:dyDescent="0.2">
      <c r="A4391" t="s">
        <v>289</v>
      </c>
      <c r="B4391" t="str">
        <f>VLOOKUP(Table16[[#This Row],[Metabolite ID]],Table18[],2,FALSE)</f>
        <v>taurolithocholate 3-sulfate</v>
      </c>
      <c r="C4391" t="s">
        <v>1120</v>
      </c>
      <c r="D4391">
        <v>599</v>
      </c>
      <c r="E4391">
        <v>-1.2710082123918012E-2</v>
      </c>
      <c r="F4391">
        <v>8.1287055515468928E-2</v>
      </c>
      <c r="G4391">
        <v>0.87574889503231346</v>
      </c>
      <c r="H4391" t="b">
        <v>0</v>
      </c>
      <c r="I4391" t="b">
        <v>0</v>
      </c>
      <c r="J4391" t="b">
        <v>0</v>
      </c>
    </row>
    <row r="4392" spans="1:10" hidden="1" x14ac:dyDescent="0.2">
      <c r="A4392" t="s">
        <v>289</v>
      </c>
      <c r="B4392" t="str">
        <f>VLOOKUP(Table16[[#This Row],[Metabolite ID]],Table18[],2,FALSE)</f>
        <v>taurolithocholate 3-sulfate</v>
      </c>
      <c r="C4392" t="s">
        <v>1121</v>
      </c>
      <c r="D4392">
        <v>599</v>
      </c>
      <c r="E4392">
        <v>-0.21078351649347216</v>
      </c>
      <c r="F4392">
        <v>0.2763373121303252</v>
      </c>
      <c r="G4392">
        <v>0.44589767309091799</v>
      </c>
      <c r="H4392" t="b">
        <v>0</v>
      </c>
      <c r="I4392" t="b">
        <v>0</v>
      </c>
      <c r="J4392" t="b">
        <v>0</v>
      </c>
    </row>
    <row r="4393" spans="1:10" hidden="1" x14ac:dyDescent="0.2">
      <c r="A4393" t="s">
        <v>289</v>
      </c>
      <c r="B4393" t="str">
        <f>VLOOKUP(Table16[[#This Row],[Metabolite ID]],Table18[],2,FALSE)</f>
        <v>taurolithocholate 3-sulfate</v>
      </c>
      <c r="C4393" t="s">
        <v>1122</v>
      </c>
      <c r="D4393">
        <v>599</v>
      </c>
      <c r="E4393">
        <v>-2.9098372643688641E-2</v>
      </c>
      <c r="F4393">
        <v>0.17788218153630891</v>
      </c>
      <c r="G4393">
        <v>0.87011526494362323</v>
      </c>
      <c r="H4393" t="b">
        <v>0</v>
      </c>
      <c r="I4393" t="b">
        <v>0</v>
      </c>
      <c r="J4393" t="b">
        <v>0</v>
      </c>
    </row>
    <row r="4394" spans="1:10" hidden="1" x14ac:dyDescent="0.2">
      <c r="A4394" t="s">
        <v>289</v>
      </c>
      <c r="B4394" t="str">
        <f>VLOOKUP(Table16[[#This Row],[Metabolite ID]],Table18[],2,FALSE)</f>
        <v>taurolithocholate 3-sulfate</v>
      </c>
      <c r="C4394" t="s">
        <v>1123</v>
      </c>
      <c r="D4394">
        <v>599</v>
      </c>
      <c r="E4394">
        <v>-7.2154178578676509E-2</v>
      </c>
      <c r="F4394">
        <v>0.13917644533139154</v>
      </c>
      <c r="G4394">
        <v>0.60434569800020455</v>
      </c>
      <c r="H4394" t="b">
        <v>0</v>
      </c>
      <c r="I4394" t="b">
        <v>0</v>
      </c>
      <c r="J4394" t="b">
        <v>0</v>
      </c>
    </row>
    <row r="4395" spans="1:10" x14ac:dyDescent="0.2">
      <c r="A4395" t="s">
        <v>269</v>
      </c>
      <c r="B4395" t="str">
        <f>VLOOKUP(Table16[[#This Row],[Metabolite ID]],Table18[],2,FALSE)</f>
        <v>cysteinylglycine</v>
      </c>
      <c r="C4395" t="s">
        <v>1116</v>
      </c>
      <c r="D4395">
        <v>599</v>
      </c>
      <c r="E4395">
        <v>5.3409330059060983E-2</v>
      </c>
      <c r="F4395">
        <v>5.0695343273252418E-2</v>
      </c>
      <c r="G4395" s="6">
        <v>0.29209575729179682</v>
      </c>
      <c r="H4395" t="b">
        <v>0</v>
      </c>
      <c r="I4395" t="b">
        <v>0</v>
      </c>
      <c r="J4395" t="b">
        <v>0</v>
      </c>
    </row>
    <row r="4396" spans="1:10" hidden="1" x14ac:dyDescent="0.2">
      <c r="A4396" t="s">
        <v>269</v>
      </c>
      <c r="B4396" t="str">
        <f>VLOOKUP(Table16[[#This Row],[Metabolite ID]],Table18[],2,FALSE)</f>
        <v>cysteinylglycine</v>
      </c>
      <c r="C4396" t="s">
        <v>1117</v>
      </c>
      <c r="D4396">
        <v>599</v>
      </c>
      <c r="E4396">
        <v>5.3409330059060983E-2</v>
      </c>
      <c r="F4396">
        <v>4.7972686132044876E-2</v>
      </c>
      <c r="G4396">
        <v>0.26556762675003431</v>
      </c>
      <c r="H4396" t="b">
        <v>0</v>
      </c>
      <c r="I4396" t="b">
        <v>0</v>
      </c>
      <c r="J4396" t="b">
        <v>0</v>
      </c>
    </row>
    <row r="4397" spans="1:10" hidden="1" x14ac:dyDescent="0.2">
      <c r="A4397" t="s">
        <v>269</v>
      </c>
      <c r="B4397" t="str">
        <f>VLOOKUP(Table16[[#This Row],[Metabolite ID]],Table18[],2,FALSE)</f>
        <v>cysteinylglycine</v>
      </c>
      <c r="C4397" t="s">
        <v>1118</v>
      </c>
      <c r="D4397">
        <v>599</v>
      </c>
      <c r="E4397">
        <v>5.5150880693778499E-2</v>
      </c>
      <c r="F4397">
        <v>4.8471921687216014E-2</v>
      </c>
      <c r="G4397">
        <v>0.25520807030922321</v>
      </c>
      <c r="H4397" t="b">
        <v>0</v>
      </c>
      <c r="I4397" t="b">
        <v>0</v>
      </c>
      <c r="J4397" t="b">
        <v>0</v>
      </c>
    </row>
    <row r="4398" spans="1:10" hidden="1" x14ac:dyDescent="0.2">
      <c r="A4398" t="s">
        <v>269</v>
      </c>
      <c r="B4398" t="str">
        <f>VLOOKUP(Table16[[#This Row],[Metabolite ID]],Table18[],2,FALSE)</f>
        <v>cysteinylglycine</v>
      </c>
      <c r="C4398" t="s">
        <v>1119</v>
      </c>
      <c r="D4398">
        <v>599</v>
      </c>
      <c r="E4398">
        <v>2.2516329479768789E-2</v>
      </c>
      <c r="F4398">
        <v>7.3716287798767252E-2</v>
      </c>
      <c r="G4398">
        <v>0.76002665450291274</v>
      </c>
      <c r="H4398" t="b">
        <v>0</v>
      </c>
      <c r="I4398" t="b">
        <v>0</v>
      </c>
      <c r="J4398" t="b">
        <v>0</v>
      </c>
    </row>
    <row r="4399" spans="1:10" hidden="1" x14ac:dyDescent="0.2">
      <c r="A4399" t="s">
        <v>269</v>
      </c>
      <c r="B4399" t="str">
        <f>VLOOKUP(Table16[[#This Row],[Metabolite ID]],Table18[],2,FALSE)</f>
        <v>cysteinylglycine</v>
      </c>
      <c r="C4399" t="s">
        <v>1120</v>
      </c>
      <c r="D4399">
        <v>599</v>
      </c>
      <c r="E4399">
        <v>4.9135835937401381E-2</v>
      </c>
      <c r="F4399">
        <v>7.5276509306758124E-2</v>
      </c>
      <c r="G4399">
        <v>0.51392521882664344</v>
      </c>
      <c r="H4399" t="b">
        <v>0</v>
      </c>
      <c r="I4399" t="b">
        <v>0</v>
      </c>
      <c r="J4399" t="b">
        <v>0</v>
      </c>
    </row>
    <row r="4400" spans="1:10" hidden="1" x14ac:dyDescent="0.2">
      <c r="A4400" t="s">
        <v>269</v>
      </c>
      <c r="B4400" t="str">
        <f>VLOOKUP(Table16[[#This Row],[Metabolite ID]],Table18[],2,FALSE)</f>
        <v>cysteinylglycine</v>
      </c>
      <c r="C4400" t="s">
        <v>1121</v>
      </c>
      <c r="D4400">
        <v>599</v>
      </c>
      <c r="E4400">
        <v>4.0960242100021027E-2</v>
      </c>
      <c r="F4400">
        <v>0.27693644827755204</v>
      </c>
      <c r="G4400">
        <v>0.88246772144943031</v>
      </c>
      <c r="H4400" t="b">
        <v>0</v>
      </c>
      <c r="I4400" t="b">
        <v>0</v>
      </c>
      <c r="J4400" t="b">
        <v>0</v>
      </c>
    </row>
    <row r="4401" spans="1:10" hidden="1" x14ac:dyDescent="0.2">
      <c r="A4401" t="s">
        <v>269</v>
      </c>
      <c r="B4401" t="str">
        <f>VLOOKUP(Table16[[#This Row],[Metabolite ID]],Table18[],2,FALSE)</f>
        <v>cysteinylglycine</v>
      </c>
      <c r="C4401" t="s">
        <v>1122</v>
      </c>
      <c r="D4401">
        <v>599</v>
      </c>
      <c r="E4401">
        <v>9.0742992154718038E-2</v>
      </c>
      <c r="F4401">
        <v>0.21495640752317072</v>
      </c>
      <c r="G4401">
        <v>0.67307016460388569</v>
      </c>
      <c r="H4401" t="b">
        <v>0</v>
      </c>
      <c r="I4401" t="b">
        <v>0</v>
      </c>
      <c r="J4401" t="b">
        <v>0</v>
      </c>
    </row>
    <row r="4402" spans="1:10" hidden="1" x14ac:dyDescent="0.2">
      <c r="A4402" t="s">
        <v>269</v>
      </c>
      <c r="B4402" t="str">
        <f>VLOOKUP(Table16[[#This Row],[Metabolite ID]],Table18[],2,FALSE)</f>
        <v>cysteinylglycine</v>
      </c>
      <c r="C4402" t="s">
        <v>1123</v>
      </c>
      <c r="D4402">
        <v>599</v>
      </c>
      <c r="E4402">
        <v>0.15561579013803756</v>
      </c>
      <c r="F4402">
        <v>0.14046803884024744</v>
      </c>
      <c r="G4402">
        <v>0.26837804382362024</v>
      </c>
      <c r="H4402" t="b">
        <v>0</v>
      </c>
      <c r="I4402" t="b">
        <v>0</v>
      </c>
      <c r="J4402" t="b">
        <v>0</v>
      </c>
    </row>
    <row r="4403" spans="1:10" x14ac:dyDescent="0.2">
      <c r="A4403" t="s">
        <v>417</v>
      </c>
      <c r="B4403" t="str">
        <f>VLOOKUP(Table16[[#This Row],[Metabolite ID]],Table18[],2,FALSE)</f>
        <v>1-arachidonoyl-GPA (20:4)</v>
      </c>
      <c r="C4403" t="s">
        <v>1116</v>
      </c>
      <c r="D4403">
        <v>599</v>
      </c>
      <c r="E4403">
        <v>-5.1059618263728214E-2</v>
      </c>
      <c r="F4403">
        <v>4.8680237099100708E-2</v>
      </c>
      <c r="G4403" s="6">
        <v>0.2942343805542908</v>
      </c>
      <c r="H4403" t="b">
        <v>0</v>
      </c>
      <c r="I4403" t="b">
        <v>0</v>
      </c>
      <c r="J4403" t="b">
        <v>0</v>
      </c>
    </row>
    <row r="4404" spans="1:10" hidden="1" x14ac:dyDescent="0.2">
      <c r="A4404" t="s">
        <v>417</v>
      </c>
      <c r="B4404" t="str">
        <f>VLOOKUP(Table16[[#This Row],[Metabolite ID]],Table18[],2,FALSE)</f>
        <v>1-arachidonoyl-GPA (20:4)</v>
      </c>
      <c r="C4404" t="s">
        <v>1117</v>
      </c>
      <c r="D4404">
        <v>599</v>
      </c>
      <c r="E4404">
        <v>-5.1059618263728214E-2</v>
      </c>
      <c r="F4404">
        <v>4.8680237099100708E-2</v>
      </c>
      <c r="G4404">
        <v>0.2942343805542908</v>
      </c>
      <c r="H4404" t="b">
        <v>0</v>
      </c>
      <c r="I4404" t="b">
        <v>0</v>
      </c>
      <c r="J4404" t="b">
        <v>0</v>
      </c>
    </row>
    <row r="4405" spans="1:10" hidden="1" x14ac:dyDescent="0.2">
      <c r="A4405" t="s">
        <v>417</v>
      </c>
      <c r="B4405" t="str">
        <f>VLOOKUP(Table16[[#This Row],[Metabolite ID]],Table18[],2,FALSE)</f>
        <v>1-arachidonoyl-GPA (20:4)</v>
      </c>
      <c r="C4405" t="s">
        <v>1118</v>
      </c>
      <c r="D4405">
        <v>599</v>
      </c>
      <c r="E4405">
        <v>-4.9525110678951337E-2</v>
      </c>
      <c r="F4405">
        <v>4.9119718235668637E-2</v>
      </c>
      <c r="G4405">
        <v>0.31333294761932096</v>
      </c>
      <c r="H4405" t="b">
        <v>0</v>
      </c>
      <c r="I4405" t="b">
        <v>0</v>
      </c>
      <c r="J4405" t="b">
        <v>0</v>
      </c>
    </row>
    <row r="4406" spans="1:10" hidden="1" x14ac:dyDescent="0.2">
      <c r="A4406" t="s">
        <v>417</v>
      </c>
      <c r="B4406" t="str">
        <f>VLOOKUP(Table16[[#This Row],[Metabolite ID]],Table18[],2,FALSE)</f>
        <v>1-arachidonoyl-GPA (20:4)</v>
      </c>
      <c r="C4406" t="s">
        <v>1119</v>
      </c>
      <c r="D4406">
        <v>599</v>
      </c>
      <c r="E4406">
        <v>6.3733739130434792E-3</v>
      </c>
      <c r="F4406">
        <v>7.3643599498933773E-2</v>
      </c>
      <c r="G4406">
        <v>0.93103438791233128</v>
      </c>
      <c r="H4406" t="b">
        <v>0</v>
      </c>
      <c r="I4406" t="b">
        <v>0</v>
      </c>
      <c r="J4406" t="b">
        <v>0</v>
      </c>
    </row>
    <row r="4407" spans="1:10" hidden="1" x14ac:dyDescent="0.2">
      <c r="A4407" t="s">
        <v>417</v>
      </c>
      <c r="B4407" t="str">
        <f>VLOOKUP(Table16[[#This Row],[Metabolite ID]],Table18[],2,FALSE)</f>
        <v>1-arachidonoyl-GPA (20:4)</v>
      </c>
      <c r="C4407" t="s">
        <v>1120</v>
      </c>
      <c r="D4407">
        <v>599</v>
      </c>
      <c r="E4407">
        <v>-5.7440228001929619E-3</v>
      </c>
      <c r="F4407">
        <v>7.9250439224210961E-2</v>
      </c>
      <c r="G4407">
        <v>0.94222041367126252</v>
      </c>
      <c r="H4407" t="b">
        <v>0</v>
      </c>
      <c r="I4407" t="b">
        <v>0</v>
      </c>
      <c r="J4407" t="b">
        <v>0</v>
      </c>
    </row>
    <row r="4408" spans="1:10" hidden="1" x14ac:dyDescent="0.2">
      <c r="A4408" t="s">
        <v>417</v>
      </c>
      <c r="B4408" t="str">
        <f>VLOOKUP(Table16[[#This Row],[Metabolite ID]],Table18[],2,FALSE)</f>
        <v>1-arachidonoyl-GPA (20:4)</v>
      </c>
      <c r="C4408" t="s">
        <v>1121</v>
      </c>
      <c r="D4408">
        <v>599</v>
      </c>
      <c r="E4408">
        <v>0.12076947694377882</v>
      </c>
      <c r="F4408">
        <v>0.25705644716044906</v>
      </c>
      <c r="G4408">
        <v>0.63865707274122263</v>
      </c>
      <c r="H4408" t="b">
        <v>0</v>
      </c>
      <c r="I4408" t="b">
        <v>0</v>
      </c>
      <c r="J4408" t="b">
        <v>0</v>
      </c>
    </row>
    <row r="4409" spans="1:10" hidden="1" x14ac:dyDescent="0.2">
      <c r="A4409" t="s">
        <v>417</v>
      </c>
      <c r="B4409" t="str">
        <f>VLOOKUP(Table16[[#This Row],[Metabolite ID]],Table18[],2,FALSE)</f>
        <v>1-arachidonoyl-GPA (20:4)</v>
      </c>
      <c r="C4409" t="s">
        <v>1122</v>
      </c>
      <c r="D4409">
        <v>599</v>
      </c>
      <c r="E4409">
        <v>0.14305858725339515</v>
      </c>
      <c r="F4409">
        <v>0.20098373589721272</v>
      </c>
      <c r="G4409">
        <v>0.47687125311711731</v>
      </c>
      <c r="H4409" t="b">
        <v>0</v>
      </c>
      <c r="I4409" t="b">
        <v>0</v>
      </c>
      <c r="J4409" t="b">
        <v>0</v>
      </c>
    </row>
    <row r="4410" spans="1:10" hidden="1" x14ac:dyDescent="0.2">
      <c r="A4410" t="s">
        <v>417</v>
      </c>
      <c r="B4410" t="str">
        <f>VLOOKUP(Table16[[#This Row],[Metabolite ID]],Table18[],2,FALSE)</f>
        <v>1-arachidonoyl-GPA (20:4)</v>
      </c>
      <c r="C4410" t="s">
        <v>1123</v>
      </c>
      <c r="D4410">
        <v>599</v>
      </c>
      <c r="E4410">
        <v>-0.16023056038649675</v>
      </c>
      <c r="F4410">
        <v>0.13478619497370681</v>
      </c>
      <c r="G4410">
        <v>0.23500056277682846</v>
      </c>
      <c r="H4410" t="b">
        <v>0</v>
      </c>
      <c r="I4410" t="b">
        <v>0</v>
      </c>
      <c r="J4410" t="b">
        <v>0</v>
      </c>
    </row>
    <row r="4411" spans="1:10" x14ac:dyDescent="0.2">
      <c r="A4411" t="s">
        <v>704</v>
      </c>
      <c r="B4411" t="str">
        <f>VLOOKUP(Table16[[#This Row],[Metabolite ID]],Table18[],2,FALSE)</f>
        <v>1-palmitoyl-2-linolenoyl-GPC (16:0/18:3)*</v>
      </c>
      <c r="C4411" t="s">
        <v>1116</v>
      </c>
      <c r="D4411">
        <v>599</v>
      </c>
      <c r="E4411">
        <v>5.2246006968355414E-2</v>
      </c>
      <c r="F4411">
        <v>5.0299272925546354E-2</v>
      </c>
      <c r="G4411" s="6">
        <v>0.29894287364451533</v>
      </c>
      <c r="H4411" t="b">
        <v>0</v>
      </c>
      <c r="I4411" t="b">
        <v>0</v>
      </c>
      <c r="J4411" t="b">
        <v>0</v>
      </c>
    </row>
    <row r="4412" spans="1:10" hidden="1" x14ac:dyDescent="0.2">
      <c r="A4412" t="s">
        <v>704</v>
      </c>
      <c r="B4412" t="str">
        <f>VLOOKUP(Table16[[#This Row],[Metabolite ID]],Table18[],2,FALSE)</f>
        <v>1-palmitoyl-2-linolenoyl-GPC (16:0/18:3)*</v>
      </c>
      <c r="C4412" t="s">
        <v>1117</v>
      </c>
      <c r="D4412">
        <v>599</v>
      </c>
      <c r="E4412">
        <v>5.2246006968355414E-2</v>
      </c>
      <c r="F4412">
        <v>4.8153358746706676E-2</v>
      </c>
      <c r="G4412">
        <v>0.27792521731861985</v>
      </c>
      <c r="H4412" t="b">
        <v>0</v>
      </c>
      <c r="I4412" t="b">
        <v>0</v>
      </c>
      <c r="J4412" t="b">
        <v>0</v>
      </c>
    </row>
    <row r="4413" spans="1:10" hidden="1" x14ac:dyDescent="0.2">
      <c r="A4413" t="s">
        <v>704</v>
      </c>
      <c r="B4413" t="str">
        <f>VLOOKUP(Table16[[#This Row],[Metabolite ID]],Table18[],2,FALSE)</f>
        <v>1-palmitoyl-2-linolenoyl-GPC (16:0/18:3)*</v>
      </c>
      <c r="C4413" t="s">
        <v>1118</v>
      </c>
      <c r="D4413">
        <v>599</v>
      </c>
      <c r="E4413">
        <v>5.3924748064356924E-2</v>
      </c>
      <c r="F4413">
        <v>4.864512407884708E-2</v>
      </c>
      <c r="G4413">
        <v>0.26763149376230994</v>
      </c>
      <c r="H4413" t="b">
        <v>0</v>
      </c>
      <c r="I4413" t="b">
        <v>0</v>
      </c>
      <c r="J4413" t="b">
        <v>0</v>
      </c>
    </row>
    <row r="4414" spans="1:10" hidden="1" x14ac:dyDescent="0.2">
      <c r="A4414" t="s">
        <v>704</v>
      </c>
      <c r="B4414" t="str">
        <f>VLOOKUP(Table16[[#This Row],[Metabolite ID]],Table18[],2,FALSE)</f>
        <v>1-palmitoyl-2-linolenoyl-GPC (16:0/18:3)*</v>
      </c>
      <c r="C4414" t="s">
        <v>1119</v>
      </c>
      <c r="D4414">
        <v>599</v>
      </c>
      <c r="E4414">
        <v>7.1454929577464785E-2</v>
      </c>
      <c r="F4414">
        <v>7.1629009432082155E-2</v>
      </c>
      <c r="G4414">
        <v>0.3184880590706885</v>
      </c>
      <c r="H4414" t="b">
        <v>0</v>
      </c>
      <c r="I4414" t="b">
        <v>0</v>
      </c>
      <c r="J4414" t="b">
        <v>0</v>
      </c>
    </row>
    <row r="4415" spans="1:10" hidden="1" x14ac:dyDescent="0.2">
      <c r="A4415" t="s">
        <v>704</v>
      </c>
      <c r="B4415" t="str">
        <f>VLOOKUP(Table16[[#This Row],[Metabolite ID]],Table18[],2,FALSE)</f>
        <v>1-palmitoyl-2-linolenoyl-GPC (16:0/18:3)*</v>
      </c>
      <c r="C4415" t="s">
        <v>1120</v>
      </c>
      <c r="D4415">
        <v>599</v>
      </c>
      <c r="E4415">
        <v>0.13136059408236997</v>
      </c>
      <c r="F4415">
        <v>8.0821179288276812E-2</v>
      </c>
      <c r="G4415">
        <v>0.10409356213625652</v>
      </c>
      <c r="H4415" t="b">
        <v>0</v>
      </c>
      <c r="I4415" t="b">
        <v>0</v>
      </c>
      <c r="J4415" t="b">
        <v>0</v>
      </c>
    </row>
    <row r="4416" spans="1:10" hidden="1" x14ac:dyDescent="0.2">
      <c r="A4416" t="s">
        <v>704</v>
      </c>
      <c r="B4416" t="str">
        <f>VLOOKUP(Table16[[#This Row],[Metabolite ID]],Table18[],2,FALSE)</f>
        <v>1-palmitoyl-2-linolenoyl-GPC (16:0/18:3)*</v>
      </c>
      <c r="C4416" t="s">
        <v>1121</v>
      </c>
      <c r="D4416">
        <v>599</v>
      </c>
      <c r="E4416">
        <v>0.26086510108774608</v>
      </c>
      <c r="F4416">
        <v>0.27732880273875965</v>
      </c>
      <c r="G4416">
        <v>0.34727188598009162</v>
      </c>
      <c r="H4416" t="b">
        <v>0</v>
      </c>
      <c r="I4416" t="b">
        <v>0</v>
      </c>
      <c r="J4416" t="b">
        <v>0</v>
      </c>
    </row>
    <row r="4417" spans="1:10" hidden="1" x14ac:dyDescent="0.2">
      <c r="A4417" t="s">
        <v>704</v>
      </c>
      <c r="B4417" t="str">
        <f>VLOOKUP(Table16[[#This Row],[Metabolite ID]],Table18[],2,FALSE)</f>
        <v>1-palmitoyl-2-linolenoyl-GPC (16:0/18:3)*</v>
      </c>
      <c r="C4417" t="s">
        <v>1122</v>
      </c>
      <c r="D4417">
        <v>599</v>
      </c>
      <c r="E4417">
        <v>0.11677076672736408</v>
      </c>
      <c r="F4417">
        <v>0.17447628288528783</v>
      </c>
      <c r="G4417">
        <v>0.50358512372633091</v>
      </c>
      <c r="H4417" t="b">
        <v>0</v>
      </c>
      <c r="I4417" t="b">
        <v>0</v>
      </c>
      <c r="J4417" t="b">
        <v>0</v>
      </c>
    </row>
    <row r="4418" spans="1:10" hidden="1" x14ac:dyDescent="0.2">
      <c r="A4418" t="s">
        <v>704</v>
      </c>
      <c r="B4418" t="str">
        <f>VLOOKUP(Table16[[#This Row],[Metabolite ID]],Table18[],2,FALSE)</f>
        <v>1-palmitoyl-2-linolenoyl-GPC (16:0/18:3)*</v>
      </c>
      <c r="C4418" t="s">
        <v>1123</v>
      </c>
      <c r="D4418">
        <v>599</v>
      </c>
      <c r="E4418">
        <v>0.23257701718363455</v>
      </c>
      <c r="F4418">
        <v>0.13925852309632267</v>
      </c>
      <c r="G4418">
        <v>9.5421822921623906E-2</v>
      </c>
      <c r="H4418" t="b">
        <v>0</v>
      </c>
      <c r="I4418" t="b">
        <v>0</v>
      </c>
      <c r="J4418" t="b">
        <v>0</v>
      </c>
    </row>
    <row r="4419" spans="1:10" x14ac:dyDescent="0.2">
      <c r="A4419" t="s">
        <v>427</v>
      </c>
      <c r="B4419" t="str">
        <f>VLOOKUP(Table16[[#This Row],[Metabolite ID]],Table18[],2,FALSE)</f>
        <v>X - 21327</v>
      </c>
      <c r="C4419" t="s">
        <v>1116</v>
      </c>
      <c r="D4419">
        <v>599</v>
      </c>
      <c r="E4419">
        <v>4.9903670764044769E-2</v>
      </c>
      <c r="F4419">
        <v>4.8050057518681299E-2</v>
      </c>
      <c r="G4419" s="6">
        <v>0.29900164101286814</v>
      </c>
      <c r="H4419" t="b">
        <v>0</v>
      </c>
      <c r="I4419" t="b">
        <v>0</v>
      </c>
      <c r="J4419" t="b">
        <v>0</v>
      </c>
    </row>
    <row r="4420" spans="1:10" hidden="1" x14ac:dyDescent="0.2">
      <c r="A4420" t="s">
        <v>427</v>
      </c>
      <c r="B4420" t="str">
        <f>VLOOKUP(Table16[[#This Row],[Metabolite ID]],Table18[],2,FALSE)</f>
        <v>X - 21327</v>
      </c>
      <c r="C4420" t="s">
        <v>1117</v>
      </c>
      <c r="D4420">
        <v>599</v>
      </c>
      <c r="E4420">
        <v>4.9903670764044769E-2</v>
      </c>
      <c r="F4420">
        <v>4.8050057518681299E-2</v>
      </c>
      <c r="G4420">
        <v>0.29900164101286814</v>
      </c>
      <c r="H4420" t="b">
        <v>0</v>
      </c>
      <c r="I4420" t="b">
        <v>0</v>
      </c>
      <c r="J4420" t="b">
        <v>0</v>
      </c>
    </row>
    <row r="4421" spans="1:10" hidden="1" x14ac:dyDescent="0.2">
      <c r="A4421" t="s">
        <v>427</v>
      </c>
      <c r="B4421" t="str">
        <f>VLOOKUP(Table16[[#This Row],[Metabolite ID]],Table18[],2,FALSE)</f>
        <v>X - 21327</v>
      </c>
      <c r="C4421" t="s">
        <v>1118</v>
      </c>
      <c r="D4421">
        <v>599</v>
      </c>
      <c r="E4421">
        <v>5.1738286398238208E-2</v>
      </c>
      <c r="F4421">
        <v>4.849489286442784E-2</v>
      </c>
      <c r="G4421">
        <v>0.28602551409017163</v>
      </c>
      <c r="H4421" t="b">
        <v>0</v>
      </c>
      <c r="I4421" t="b">
        <v>0</v>
      </c>
      <c r="J4421" t="b">
        <v>0</v>
      </c>
    </row>
    <row r="4422" spans="1:10" hidden="1" x14ac:dyDescent="0.2">
      <c r="A4422" t="s">
        <v>427</v>
      </c>
      <c r="B4422" t="str">
        <f>VLOOKUP(Table16[[#This Row],[Metabolite ID]],Table18[],2,FALSE)</f>
        <v>X - 21327</v>
      </c>
      <c r="C4422" t="s">
        <v>1119</v>
      </c>
      <c r="D4422">
        <v>599</v>
      </c>
      <c r="E4422">
        <v>0.10103492063492063</v>
      </c>
      <c r="F4422">
        <v>7.4103135527826991E-2</v>
      </c>
      <c r="G4422">
        <v>0.172744980540504</v>
      </c>
      <c r="H4422" t="b">
        <v>0</v>
      </c>
      <c r="I4422" t="b">
        <v>0</v>
      </c>
      <c r="J4422" t="b">
        <v>0</v>
      </c>
    </row>
    <row r="4423" spans="1:10" hidden="1" x14ac:dyDescent="0.2">
      <c r="A4423" t="s">
        <v>427</v>
      </c>
      <c r="B4423" t="str">
        <f>VLOOKUP(Table16[[#This Row],[Metabolite ID]],Table18[],2,FALSE)</f>
        <v>X - 21327</v>
      </c>
      <c r="C4423" t="s">
        <v>1120</v>
      </c>
      <c r="D4423">
        <v>599</v>
      </c>
      <c r="E4423">
        <v>5.4326644031125283E-2</v>
      </c>
      <c r="F4423">
        <v>8.650089314886332E-2</v>
      </c>
      <c r="G4423">
        <v>0.52997301801234908</v>
      </c>
      <c r="H4423" t="b">
        <v>0</v>
      </c>
      <c r="I4423" t="b">
        <v>0</v>
      </c>
      <c r="J4423" t="b">
        <v>0</v>
      </c>
    </row>
    <row r="4424" spans="1:10" hidden="1" x14ac:dyDescent="0.2">
      <c r="A4424" t="s">
        <v>427</v>
      </c>
      <c r="B4424" t="str">
        <f>VLOOKUP(Table16[[#This Row],[Metabolite ID]],Table18[],2,FALSE)</f>
        <v>X - 21327</v>
      </c>
      <c r="C4424" t="s">
        <v>1121</v>
      </c>
      <c r="D4424">
        <v>599</v>
      </c>
      <c r="E4424">
        <v>0.46174872326234251</v>
      </c>
      <c r="F4424">
        <v>0.28465931629926888</v>
      </c>
      <c r="G4424">
        <v>0.10530686242751368</v>
      </c>
      <c r="H4424" t="b">
        <v>0</v>
      </c>
      <c r="I4424" t="b">
        <v>0</v>
      </c>
      <c r="J4424" t="b">
        <v>0</v>
      </c>
    </row>
    <row r="4425" spans="1:10" hidden="1" x14ac:dyDescent="0.2">
      <c r="A4425" t="s">
        <v>427</v>
      </c>
      <c r="B4425" t="str">
        <f>VLOOKUP(Table16[[#This Row],[Metabolite ID]],Table18[],2,FALSE)</f>
        <v>X - 21327</v>
      </c>
      <c r="C4425" t="s">
        <v>1122</v>
      </c>
      <c r="D4425">
        <v>599</v>
      </c>
      <c r="E4425">
        <v>-9.4833378616823616E-2</v>
      </c>
      <c r="F4425">
        <v>0.17676464481763376</v>
      </c>
      <c r="G4425">
        <v>0.591815890734392</v>
      </c>
      <c r="H4425" t="b">
        <v>0</v>
      </c>
      <c r="I4425" t="b">
        <v>0</v>
      </c>
      <c r="J4425" t="b">
        <v>0</v>
      </c>
    </row>
    <row r="4426" spans="1:10" hidden="1" x14ac:dyDescent="0.2">
      <c r="A4426" t="s">
        <v>427</v>
      </c>
      <c r="B4426" t="str">
        <f>VLOOKUP(Table16[[#This Row],[Metabolite ID]],Table18[],2,FALSE)</f>
        <v>X - 21327</v>
      </c>
      <c r="C4426" t="s">
        <v>1123</v>
      </c>
      <c r="D4426">
        <v>599</v>
      </c>
      <c r="E4426">
        <v>-5.0357941442126471E-2</v>
      </c>
      <c r="F4426">
        <v>0.13304415354571886</v>
      </c>
      <c r="G4426">
        <v>0.70518968138232319</v>
      </c>
      <c r="H4426" t="b">
        <v>0</v>
      </c>
      <c r="I4426" t="b">
        <v>0</v>
      </c>
      <c r="J4426" t="b">
        <v>0</v>
      </c>
    </row>
    <row r="4427" spans="1:10" x14ac:dyDescent="0.2">
      <c r="A4427" t="s">
        <v>60</v>
      </c>
      <c r="B4427" t="str">
        <f>VLOOKUP(Table16[[#This Row],[Metabolite ID]],Table18[],2,FALSE)</f>
        <v>3-aminoisobutyrate</v>
      </c>
      <c r="C4427" t="s">
        <v>1116</v>
      </c>
      <c r="D4427">
        <v>599</v>
      </c>
      <c r="E4427">
        <v>4.9943984700836365E-2</v>
      </c>
      <c r="F4427">
        <v>4.8168437429369736E-2</v>
      </c>
      <c r="G4427" s="6">
        <v>0.29980054030302367</v>
      </c>
      <c r="H4427" t="b">
        <v>0</v>
      </c>
      <c r="I4427" t="b">
        <v>0</v>
      </c>
      <c r="J4427" t="b">
        <v>0</v>
      </c>
    </row>
    <row r="4428" spans="1:10" hidden="1" x14ac:dyDescent="0.2">
      <c r="A4428" t="s">
        <v>60</v>
      </c>
      <c r="B4428" t="str">
        <f>VLOOKUP(Table16[[#This Row],[Metabolite ID]],Table18[],2,FALSE)</f>
        <v>3-aminoisobutyrate</v>
      </c>
      <c r="C4428" t="s">
        <v>1117</v>
      </c>
      <c r="D4428">
        <v>599</v>
      </c>
      <c r="E4428">
        <v>4.9943984700836365E-2</v>
      </c>
      <c r="F4428">
        <v>4.7818294895945551E-2</v>
      </c>
      <c r="G4428">
        <v>0.29627562967987697</v>
      </c>
      <c r="H4428" t="b">
        <v>0</v>
      </c>
      <c r="I4428" t="b">
        <v>0</v>
      </c>
      <c r="J4428" t="b">
        <v>0</v>
      </c>
    </row>
    <row r="4429" spans="1:10" hidden="1" x14ac:dyDescent="0.2">
      <c r="A4429" t="s">
        <v>60</v>
      </c>
      <c r="B4429" t="str">
        <f>VLOOKUP(Table16[[#This Row],[Metabolite ID]],Table18[],2,FALSE)</f>
        <v>3-aminoisobutyrate</v>
      </c>
      <c r="C4429" t="s">
        <v>1118</v>
      </c>
      <c r="D4429">
        <v>599</v>
      </c>
      <c r="E4429">
        <v>5.1581344793806792E-2</v>
      </c>
      <c r="F4429">
        <v>4.8277944621883132E-2</v>
      </c>
      <c r="G4429">
        <v>0.2853290147893921</v>
      </c>
      <c r="H4429" t="b">
        <v>0</v>
      </c>
      <c r="I4429" t="b">
        <v>0</v>
      </c>
      <c r="J4429" t="b">
        <v>0</v>
      </c>
    </row>
    <row r="4430" spans="1:10" hidden="1" x14ac:dyDescent="0.2">
      <c r="A4430" t="s">
        <v>60</v>
      </c>
      <c r="B4430" t="str">
        <f>VLOOKUP(Table16[[#This Row],[Metabolite ID]],Table18[],2,FALSE)</f>
        <v>3-aminoisobutyrate</v>
      </c>
      <c r="C4430" t="s">
        <v>1119</v>
      </c>
      <c r="D4430">
        <v>599</v>
      </c>
      <c r="E4430">
        <v>-1.3588648648648649E-2</v>
      </c>
      <c r="F4430">
        <v>7.3356054878514668E-2</v>
      </c>
      <c r="G4430">
        <v>0.85303894634324928</v>
      </c>
      <c r="H4430" t="b">
        <v>0</v>
      </c>
      <c r="I4430" t="b">
        <v>0</v>
      </c>
      <c r="J4430" t="b">
        <v>0</v>
      </c>
    </row>
    <row r="4431" spans="1:10" hidden="1" x14ac:dyDescent="0.2">
      <c r="A4431" t="s">
        <v>60</v>
      </c>
      <c r="B4431" t="str">
        <f>VLOOKUP(Table16[[#This Row],[Metabolite ID]],Table18[],2,FALSE)</f>
        <v>3-aminoisobutyrate</v>
      </c>
      <c r="C4431" t="s">
        <v>1120</v>
      </c>
      <c r="D4431">
        <v>599</v>
      </c>
      <c r="E4431">
        <v>6.8027802244692043E-2</v>
      </c>
      <c r="F4431">
        <v>8.547789247018231E-2</v>
      </c>
      <c r="G4431">
        <v>0.42611771943370719</v>
      </c>
      <c r="H4431" t="b">
        <v>0</v>
      </c>
      <c r="I4431" t="b">
        <v>0</v>
      </c>
      <c r="J4431" t="b">
        <v>0</v>
      </c>
    </row>
    <row r="4432" spans="1:10" hidden="1" x14ac:dyDescent="0.2">
      <c r="A4432" t="s">
        <v>60</v>
      </c>
      <c r="B4432" t="str">
        <f>VLOOKUP(Table16[[#This Row],[Metabolite ID]],Table18[],2,FALSE)</f>
        <v>3-aminoisobutyrate</v>
      </c>
      <c r="C4432" t="s">
        <v>1121</v>
      </c>
      <c r="D4432">
        <v>599</v>
      </c>
      <c r="E4432">
        <v>2.6060425830929823E-2</v>
      </c>
      <c r="F4432">
        <v>0.27210667865919291</v>
      </c>
      <c r="G4432">
        <v>0.92373308422097056</v>
      </c>
      <c r="H4432" t="b">
        <v>0</v>
      </c>
      <c r="I4432" t="b">
        <v>0</v>
      </c>
      <c r="J4432" t="b">
        <v>0</v>
      </c>
    </row>
    <row r="4433" spans="1:10" hidden="1" x14ac:dyDescent="0.2">
      <c r="A4433" t="s">
        <v>60</v>
      </c>
      <c r="B4433" t="str">
        <f>VLOOKUP(Table16[[#This Row],[Metabolite ID]],Table18[],2,FALSE)</f>
        <v>3-aminoisobutyrate</v>
      </c>
      <c r="C4433" t="s">
        <v>1122</v>
      </c>
      <c r="D4433">
        <v>599</v>
      </c>
      <c r="E4433">
        <v>0.10911151424721055</v>
      </c>
      <c r="F4433">
        <v>0.18435938000072344</v>
      </c>
      <c r="G4433">
        <v>0.55418047243485358</v>
      </c>
      <c r="H4433" t="b">
        <v>0</v>
      </c>
      <c r="I4433" t="b">
        <v>0</v>
      </c>
      <c r="J4433" t="b">
        <v>0</v>
      </c>
    </row>
    <row r="4434" spans="1:10" hidden="1" x14ac:dyDescent="0.2">
      <c r="A4434" t="s">
        <v>60</v>
      </c>
      <c r="B4434" t="str">
        <f>VLOOKUP(Table16[[#This Row],[Metabolite ID]],Table18[],2,FALSE)</f>
        <v>3-aminoisobutyrate</v>
      </c>
      <c r="C4434" t="s">
        <v>1123</v>
      </c>
      <c r="D4434">
        <v>599</v>
      </c>
      <c r="E4434">
        <v>6.4932446014389161E-2</v>
      </c>
      <c r="F4434">
        <v>0.13359694317709683</v>
      </c>
      <c r="G4434">
        <v>0.62712252329934193</v>
      </c>
      <c r="H4434" t="b">
        <v>0</v>
      </c>
      <c r="I4434" t="b">
        <v>0</v>
      </c>
      <c r="J4434" t="b">
        <v>0</v>
      </c>
    </row>
    <row r="4435" spans="1:10" x14ac:dyDescent="0.2">
      <c r="A4435" t="s">
        <v>735</v>
      </c>
      <c r="B4435" t="str">
        <f>VLOOKUP(Table16[[#This Row],[Metabolite ID]],Table18[],2,FALSE)</f>
        <v>glycochenodeoxycholate sulfate</v>
      </c>
      <c r="C4435" t="s">
        <v>1116</v>
      </c>
      <c r="D4435">
        <v>599</v>
      </c>
      <c r="E4435">
        <v>-5.1519299810334061E-2</v>
      </c>
      <c r="F4435">
        <v>4.9710352244284092E-2</v>
      </c>
      <c r="G4435" s="6">
        <v>0.30002034773785358</v>
      </c>
      <c r="H4435" t="b">
        <v>0</v>
      </c>
      <c r="I4435" t="b">
        <v>0</v>
      </c>
      <c r="J4435" t="b">
        <v>0</v>
      </c>
    </row>
    <row r="4436" spans="1:10" hidden="1" x14ac:dyDescent="0.2">
      <c r="A4436" t="s">
        <v>735</v>
      </c>
      <c r="B4436" t="str">
        <f>VLOOKUP(Table16[[#This Row],[Metabolite ID]],Table18[],2,FALSE)</f>
        <v>glycochenodeoxycholate sulfate</v>
      </c>
      <c r="C4436" t="s">
        <v>1117</v>
      </c>
      <c r="D4436">
        <v>599</v>
      </c>
      <c r="E4436">
        <v>-5.1519299810334061E-2</v>
      </c>
      <c r="F4436">
        <v>4.839268035163833E-2</v>
      </c>
      <c r="G4436">
        <v>0.28705274843751988</v>
      </c>
      <c r="H4436" t="b">
        <v>0</v>
      </c>
      <c r="I4436" t="b">
        <v>0</v>
      </c>
      <c r="J4436" t="b">
        <v>0</v>
      </c>
    </row>
    <row r="4437" spans="1:10" hidden="1" x14ac:dyDescent="0.2">
      <c r="A4437" t="s">
        <v>735</v>
      </c>
      <c r="B4437" t="str">
        <f>VLOOKUP(Table16[[#This Row],[Metabolite ID]],Table18[],2,FALSE)</f>
        <v>glycochenodeoxycholate sulfate</v>
      </c>
      <c r="C4437" t="s">
        <v>1118</v>
      </c>
      <c r="D4437">
        <v>599</v>
      </c>
      <c r="E4437">
        <v>-5.0068575429000554E-2</v>
      </c>
      <c r="F4437">
        <v>4.887864350316979E-2</v>
      </c>
      <c r="G4437">
        <v>0.30567253032225128</v>
      </c>
      <c r="H4437" t="b">
        <v>0</v>
      </c>
      <c r="I4437" t="b">
        <v>0</v>
      </c>
      <c r="J4437" t="b">
        <v>0</v>
      </c>
    </row>
    <row r="4438" spans="1:10" hidden="1" x14ac:dyDescent="0.2">
      <c r="A4438" t="s">
        <v>735</v>
      </c>
      <c r="B4438" t="str">
        <f>VLOOKUP(Table16[[#This Row],[Metabolite ID]],Table18[],2,FALSE)</f>
        <v>glycochenodeoxycholate sulfate</v>
      </c>
      <c r="C4438" t="s">
        <v>1119</v>
      </c>
      <c r="D4438">
        <v>599</v>
      </c>
      <c r="E4438">
        <v>9.7556626506024088E-3</v>
      </c>
      <c r="F4438">
        <v>7.1847719748820871E-2</v>
      </c>
      <c r="G4438">
        <v>0.89199322981894213</v>
      </c>
      <c r="H4438" t="b">
        <v>0</v>
      </c>
      <c r="I4438" t="b">
        <v>0</v>
      </c>
      <c r="J4438" t="b">
        <v>0</v>
      </c>
    </row>
    <row r="4439" spans="1:10" hidden="1" x14ac:dyDescent="0.2">
      <c r="A4439" t="s">
        <v>735</v>
      </c>
      <c r="B4439" t="str">
        <f>VLOOKUP(Table16[[#This Row],[Metabolite ID]],Table18[],2,FALSE)</f>
        <v>glycochenodeoxycholate sulfate</v>
      </c>
      <c r="C4439" t="s">
        <v>1120</v>
      </c>
      <c r="D4439">
        <v>599</v>
      </c>
      <c r="E4439">
        <v>-7.4638417722182951E-2</v>
      </c>
      <c r="F4439">
        <v>8.3298939711623068E-2</v>
      </c>
      <c r="G4439">
        <v>0.37023629994719826</v>
      </c>
      <c r="H4439" t="b">
        <v>0</v>
      </c>
      <c r="I4439" t="b">
        <v>0</v>
      </c>
      <c r="J4439" t="b">
        <v>0</v>
      </c>
    </row>
    <row r="4440" spans="1:10" hidden="1" x14ac:dyDescent="0.2">
      <c r="A4440" t="s">
        <v>735</v>
      </c>
      <c r="B4440" t="str">
        <f>VLOOKUP(Table16[[#This Row],[Metabolite ID]],Table18[],2,FALSE)</f>
        <v>glycochenodeoxycholate sulfate</v>
      </c>
      <c r="C4440" t="s">
        <v>1121</v>
      </c>
      <c r="D4440">
        <v>599</v>
      </c>
      <c r="E4440">
        <v>-9.5297876037481188E-2</v>
      </c>
      <c r="F4440">
        <v>0.26004285726934401</v>
      </c>
      <c r="G4440">
        <v>0.71414410281596108</v>
      </c>
      <c r="H4440" t="b">
        <v>0</v>
      </c>
      <c r="I4440" t="b">
        <v>0</v>
      </c>
      <c r="J4440" t="b">
        <v>0</v>
      </c>
    </row>
    <row r="4441" spans="1:10" hidden="1" x14ac:dyDescent="0.2">
      <c r="A4441" t="s">
        <v>735</v>
      </c>
      <c r="B4441" t="str">
        <f>VLOOKUP(Table16[[#This Row],[Metabolite ID]],Table18[],2,FALSE)</f>
        <v>glycochenodeoxycholate sulfate</v>
      </c>
      <c r="C4441" t="s">
        <v>1122</v>
      </c>
      <c r="D4441">
        <v>599</v>
      </c>
      <c r="E4441">
        <v>-0.16817777406492862</v>
      </c>
      <c r="F4441">
        <v>0.1725445695471054</v>
      </c>
      <c r="G4441">
        <v>0.33010727589363953</v>
      </c>
      <c r="H4441" t="b">
        <v>0</v>
      </c>
      <c r="I4441" t="b">
        <v>0</v>
      </c>
      <c r="J4441" t="b">
        <v>0</v>
      </c>
    </row>
    <row r="4442" spans="1:10" hidden="1" x14ac:dyDescent="0.2">
      <c r="A4442" t="s">
        <v>735</v>
      </c>
      <c r="B4442" t="str">
        <f>VLOOKUP(Table16[[#This Row],[Metabolite ID]],Table18[],2,FALSE)</f>
        <v>glycochenodeoxycholate sulfate</v>
      </c>
      <c r="C4442" t="s">
        <v>1123</v>
      </c>
      <c r="D4442">
        <v>599</v>
      </c>
      <c r="E4442">
        <v>-0.25026986953929914</v>
      </c>
      <c r="F4442">
        <v>0.13750169925973879</v>
      </c>
      <c r="G4442">
        <v>6.9241017191981225E-2</v>
      </c>
      <c r="H4442" t="b">
        <v>0</v>
      </c>
      <c r="I4442" t="b">
        <v>0</v>
      </c>
      <c r="J4442" t="b">
        <v>0</v>
      </c>
    </row>
    <row r="4443" spans="1:10" x14ac:dyDescent="0.2">
      <c r="A4443" t="s">
        <v>667</v>
      </c>
      <c r="B4443" t="str">
        <f>VLOOKUP(Table16[[#This Row],[Metabolite ID]],Table18[],2,FALSE)</f>
        <v>1-stearoyl-2-linoleoyl-GPI (18:0/18:2)</v>
      </c>
      <c r="C4443" t="s">
        <v>1116</v>
      </c>
      <c r="D4443">
        <v>599</v>
      </c>
      <c r="E4443">
        <v>-5.1572966065119005E-2</v>
      </c>
      <c r="F4443">
        <v>4.9956057626479061E-2</v>
      </c>
      <c r="G4443" s="6">
        <v>0.30190040574837101</v>
      </c>
      <c r="H4443" t="b">
        <v>0</v>
      </c>
      <c r="I4443" t="b">
        <v>0</v>
      </c>
      <c r="J4443" t="b">
        <v>0</v>
      </c>
    </row>
    <row r="4444" spans="1:10" hidden="1" x14ac:dyDescent="0.2">
      <c r="A4444" t="s">
        <v>667</v>
      </c>
      <c r="B4444" t="str">
        <f>VLOOKUP(Table16[[#This Row],[Metabolite ID]],Table18[],2,FALSE)</f>
        <v>1-stearoyl-2-linoleoyl-GPI (18:0/18:2)</v>
      </c>
      <c r="C4444" t="s">
        <v>1117</v>
      </c>
      <c r="D4444">
        <v>599</v>
      </c>
      <c r="E4444">
        <v>-5.1572966065119005E-2</v>
      </c>
      <c r="F4444">
        <v>4.7749871804418455E-2</v>
      </c>
      <c r="G4444">
        <v>0.28011322901464319</v>
      </c>
      <c r="H4444" t="b">
        <v>0</v>
      </c>
      <c r="I4444" t="b">
        <v>0</v>
      </c>
      <c r="J4444" t="b">
        <v>0</v>
      </c>
    </row>
    <row r="4445" spans="1:10" hidden="1" x14ac:dyDescent="0.2">
      <c r="A4445" t="s">
        <v>667</v>
      </c>
      <c r="B4445" t="str">
        <f>VLOOKUP(Table16[[#This Row],[Metabolite ID]],Table18[],2,FALSE)</f>
        <v>1-stearoyl-2-linoleoyl-GPI (18:0/18:2)</v>
      </c>
      <c r="C4445" t="s">
        <v>1118</v>
      </c>
      <c r="D4445">
        <v>599</v>
      </c>
      <c r="E4445">
        <v>-5.0500845243580311E-2</v>
      </c>
      <c r="F4445">
        <v>4.8243278665685015E-2</v>
      </c>
      <c r="G4445">
        <v>0.29519392320977439</v>
      </c>
      <c r="H4445" t="b">
        <v>0</v>
      </c>
      <c r="I4445" t="b">
        <v>0</v>
      </c>
      <c r="J4445" t="b">
        <v>0</v>
      </c>
    </row>
    <row r="4446" spans="1:10" hidden="1" x14ac:dyDescent="0.2">
      <c r="A4446" t="s">
        <v>667</v>
      </c>
      <c r="B4446" t="str">
        <f>VLOOKUP(Table16[[#This Row],[Metabolite ID]],Table18[],2,FALSE)</f>
        <v>1-stearoyl-2-linoleoyl-GPI (18:0/18:2)</v>
      </c>
      <c r="C4446" t="s">
        <v>1119</v>
      </c>
      <c r="D4446">
        <v>599</v>
      </c>
      <c r="E4446">
        <v>-0.14213848920863309</v>
      </c>
      <c r="F4446">
        <v>7.3954163573358031E-2</v>
      </c>
      <c r="G4446">
        <v>5.4608162239616086E-2</v>
      </c>
      <c r="H4446" t="b">
        <v>0</v>
      </c>
      <c r="I4446" t="b">
        <v>0</v>
      </c>
      <c r="J4446" t="b">
        <v>0</v>
      </c>
    </row>
    <row r="4447" spans="1:10" hidden="1" x14ac:dyDescent="0.2">
      <c r="A4447" t="s">
        <v>667</v>
      </c>
      <c r="B4447" t="str">
        <f>VLOOKUP(Table16[[#This Row],[Metabolite ID]],Table18[],2,FALSE)</f>
        <v>1-stearoyl-2-linoleoyl-GPI (18:0/18:2)</v>
      </c>
      <c r="C4447" t="s">
        <v>1120</v>
      </c>
      <c r="D4447">
        <v>599</v>
      </c>
      <c r="E4447">
        <v>-0.18400998680450223</v>
      </c>
      <c r="F4447">
        <v>7.8816239184437864E-2</v>
      </c>
      <c r="G4447">
        <v>1.9560615112642392E-2</v>
      </c>
      <c r="H4447" t="b">
        <v>0</v>
      </c>
      <c r="I4447" t="b">
        <v>0</v>
      </c>
      <c r="J4447" t="b">
        <v>0</v>
      </c>
    </row>
    <row r="4448" spans="1:10" hidden="1" x14ac:dyDescent="0.2">
      <c r="A4448" t="s">
        <v>667</v>
      </c>
      <c r="B4448" t="str">
        <f>VLOOKUP(Table16[[#This Row],[Metabolite ID]],Table18[],2,FALSE)</f>
        <v>1-stearoyl-2-linoleoyl-GPI (18:0/18:2)</v>
      </c>
      <c r="C4448" t="s">
        <v>1121</v>
      </c>
      <c r="D4448">
        <v>599</v>
      </c>
      <c r="E4448">
        <v>-0.30967242421048358</v>
      </c>
      <c r="F4448">
        <v>0.26044988582108741</v>
      </c>
      <c r="G4448">
        <v>0.23491534446080009</v>
      </c>
      <c r="H4448" t="b">
        <v>0</v>
      </c>
      <c r="I4448" t="b">
        <v>0</v>
      </c>
      <c r="J4448" t="b">
        <v>0</v>
      </c>
    </row>
    <row r="4449" spans="1:10" hidden="1" x14ac:dyDescent="0.2">
      <c r="A4449" t="s">
        <v>667</v>
      </c>
      <c r="B4449" t="str">
        <f>VLOOKUP(Table16[[#This Row],[Metabolite ID]],Table18[],2,FALSE)</f>
        <v>1-stearoyl-2-linoleoyl-GPI (18:0/18:2)</v>
      </c>
      <c r="C4449" t="s">
        <v>1122</v>
      </c>
      <c r="D4449">
        <v>599</v>
      </c>
      <c r="E4449">
        <v>-0.28444329539787816</v>
      </c>
      <c r="F4449">
        <v>0.17269175411664667</v>
      </c>
      <c r="G4449">
        <v>0.100059612495161</v>
      </c>
      <c r="H4449" t="b">
        <v>0</v>
      </c>
      <c r="I4449" t="b">
        <v>0</v>
      </c>
      <c r="J4449" t="b">
        <v>0</v>
      </c>
    </row>
    <row r="4450" spans="1:10" hidden="1" x14ac:dyDescent="0.2">
      <c r="A4450" t="s">
        <v>667</v>
      </c>
      <c r="B4450" t="str">
        <f>VLOOKUP(Table16[[#This Row],[Metabolite ID]],Table18[],2,FALSE)</f>
        <v>1-stearoyl-2-linoleoyl-GPI (18:0/18:2)</v>
      </c>
      <c r="C4450" t="s">
        <v>1123</v>
      </c>
      <c r="D4450">
        <v>599</v>
      </c>
      <c r="E4450">
        <v>-1.3159211147218961E-2</v>
      </c>
      <c r="F4450">
        <v>0.13849101298634048</v>
      </c>
      <c r="G4450">
        <v>0.92433199974345204</v>
      </c>
      <c r="H4450" t="b">
        <v>0</v>
      </c>
      <c r="I4450" t="b">
        <v>0</v>
      </c>
      <c r="J4450" t="b">
        <v>0</v>
      </c>
    </row>
    <row r="4451" spans="1:10" x14ac:dyDescent="0.2">
      <c r="A4451" t="s">
        <v>654</v>
      </c>
      <c r="B4451" t="str">
        <f>VLOOKUP(Table16[[#This Row],[Metabolite ID]],Table18[],2,FALSE)</f>
        <v>1-stearoyl-2-arachidonoyl-GPI (18:0/20:4)</v>
      </c>
      <c r="C4451" t="s">
        <v>1116</v>
      </c>
      <c r="D4451">
        <v>599</v>
      </c>
      <c r="E4451">
        <v>4.9614549022892494E-2</v>
      </c>
      <c r="F4451">
        <v>4.8372077826915619E-2</v>
      </c>
      <c r="G4451" s="6">
        <v>0.3050397519275983</v>
      </c>
      <c r="H4451" t="b">
        <v>0</v>
      </c>
      <c r="I4451" t="b">
        <v>0</v>
      </c>
      <c r="J4451" t="b">
        <v>0</v>
      </c>
    </row>
    <row r="4452" spans="1:10" hidden="1" x14ac:dyDescent="0.2">
      <c r="A4452" t="s">
        <v>654</v>
      </c>
      <c r="B4452" t="str">
        <f>VLOOKUP(Table16[[#This Row],[Metabolite ID]],Table18[],2,FALSE)</f>
        <v>1-stearoyl-2-arachidonoyl-GPI (18:0/20:4)</v>
      </c>
      <c r="C4452" t="s">
        <v>1117</v>
      </c>
      <c r="D4452">
        <v>599</v>
      </c>
      <c r="E4452">
        <v>4.9614549022892494E-2</v>
      </c>
      <c r="F4452">
        <v>4.7787296414232711E-2</v>
      </c>
      <c r="G4452">
        <v>0.29915963581429839</v>
      </c>
      <c r="H4452" t="b">
        <v>0</v>
      </c>
      <c r="I4452" t="b">
        <v>0</v>
      </c>
      <c r="J4452" t="b">
        <v>0</v>
      </c>
    </row>
    <row r="4453" spans="1:10" hidden="1" x14ac:dyDescent="0.2">
      <c r="A4453" t="s">
        <v>654</v>
      </c>
      <c r="B4453" t="str">
        <f>VLOOKUP(Table16[[#This Row],[Metabolite ID]],Table18[],2,FALSE)</f>
        <v>1-stearoyl-2-arachidonoyl-GPI (18:0/20:4)</v>
      </c>
      <c r="C4453" t="s">
        <v>1118</v>
      </c>
      <c r="D4453">
        <v>599</v>
      </c>
      <c r="E4453">
        <v>5.1543445962267724E-2</v>
      </c>
      <c r="F4453">
        <v>4.8242509756665733E-2</v>
      </c>
      <c r="G4453">
        <v>0.28532938254891338</v>
      </c>
      <c r="H4453" t="b">
        <v>0</v>
      </c>
      <c r="I4453" t="b">
        <v>0</v>
      </c>
      <c r="J4453" t="b">
        <v>0</v>
      </c>
    </row>
    <row r="4454" spans="1:10" hidden="1" x14ac:dyDescent="0.2">
      <c r="A4454" t="s">
        <v>654</v>
      </c>
      <c r="B4454" t="str">
        <f>VLOOKUP(Table16[[#This Row],[Metabolite ID]],Table18[],2,FALSE)</f>
        <v>1-stearoyl-2-arachidonoyl-GPI (18:0/20:4)</v>
      </c>
      <c r="C4454" t="s">
        <v>1119</v>
      </c>
      <c r="D4454">
        <v>599</v>
      </c>
      <c r="E4454">
        <v>3.5114199999999998E-2</v>
      </c>
      <c r="F4454">
        <v>7.1712379643671234E-2</v>
      </c>
      <c r="G4454">
        <v>0.62437928616424698</v>
      </c>
      <c r="H4454" t="b">
        <v>0</v>
      </c>
      <c r="I4454" t="b">
        <v>0</v>
      </c>
      <c r="J4454" t="b">
        <v>0</v>
      </c>
    </row>
    <row r="4455" spans="1:10" hidden="1" x14ac:dyDescent="0.2">
      <c r="A4455" t="s">
        <v>654</v>
      </c>
      <c r="B4455" t="str">
        <f>VLOOKUP(Table16[[#This Row],[Metabolite ID]],Table18[],2,FALSE)</f>
        <v>1-stearoyl-2-arachidonoyl-GPI (18:0/20:4)</v>
      </c>
      <c r="C4455" t="s">
        <v>1120</v>
      </c>
      <c r="D4455">
        <v>599</v>
      </c>
      <c r="E4455">
        <v>6.6871703410610661E-2</v>
      </c>
      <c r="F4455">
        <v>8.1005527358507259E-2</v>
      </c>
      <c r="G4455">
        <v>0.40907628943483992</v>
      </c>
      <c r="H4455" t="b">
        <v>0</v>
      </c>
      <c r="I4455" t="b">
        <v>0</v>
      </c>
      <c r="J4455" t="b">
        <v>0</v>
      </c>
    </row>
    <row r="4456" spans="1:10" hidden="1" x14ac:dyDescent="0.2">
      <c r="A4456" t="s">
        <v>654</v>
      </c>
      <c r="B4456" t="str">
        <f>VLOOKUP(Table16[[#This Row],[Metabolite ID]],Table18[],2,FALSE)</f>
        <v>1-stearoyl-2-arachidonoyl-GPI (18:0/20:4)</v>
      </c>
      <c r="C4456" t="s">
        <v>1121</v>
      </c>
      <c r="D4456">
        <v>599</v>
      </c>
      <c r="E4456">
        <v>-5.6191045104117876E-2</v>
      </c>
      <c r="F4456">
        <v>0.28357188480212642</v>
      </c>
      <c r="G4456">
        <v>0.84299152764112839</v>
      </c>
      <c r="H4456" t="b">
        <v>0</v>
      </c>
      <c r="I4456" t="b">
        <v>0</v>
      </c>
      <c r="J4456" t="b">
        <v>0</v>
      </c>
    </row>
    <row r="4457" spans="1:10" hidden="1" x14ac:dyDescent="0.2">
      <c r="A4457" t="s">
        <v>654</v>
      </c>
      <c r="B4457" t="str">
        <f>VLOOKUP(Table16[[#This Row],[Metabolite ID]],Table18[],2,FALSE)</f>
        <v>1-stearoyl-2-arachidonoyl-GPI (18:0/20:4)</v>
      </c>
      <c r="C4457" t="s">
        <v>1122</v>
      </c>
      <c r="D4457">
        <v>599</v>
      </c>
      <c r="E4457">
        <v>7.588778857152878E-2</v>
      </c>
      <c r="F4457">
        <v>0.20812791842562542</v>
      </c>
      <c r="G4457">
        <v>0.71552331486061749</v>
      </c>
      <c r="H4457" t="b">
        <v>0</v>
      </c>
      <c r="I4457" t="b">
        <v>0</v>
      </c>
      <c r="J4457" t="b">
        <v>0</v>
      </c>
    </row>
    <row r="4458" spans="1:10" hidden="1" x14ac:dyDescent="0.2">
      <c r="A4458" t="s">
        <v>654</v>
      </c>
      <c r="B4458" t="str">
        <f>VLOOKUP(Table16[[#This Row],[Metabolite ID]],Table18[],2,FALSE)</f>
        <v>1-stearoyl-2-arachidonoyl-GPI (18:0/20:4)</v>
      </c>
      <c r="C4458" t="s">
        <v>1123</v>
      </c>
      <c r="D4458">
        <v>599</v>
      </c>
      <c r="E4458">
        <v>0.10395566688422447</v>
      </c>
      <c r="F4458">
        <v>0.13407783909594542</v>
      </c>
      <c r="G4458">
        <v>0.43844686024610158</v>
      </c>
      <c r="H4458" t="b">
        <v>0</v>
      </c>
      <c r="I4458" t="b">
        <v>0</v>
      </c>
      <c r="J4458" t="b">
        <v>0</v>
      </c>
    </row>
    <row r="4459" spans="1:10" x14ac:dyDescent="0.2">
      <c r="A4459" t="s">
        <v>663</v>
      </c>
      <c r="B4459" t="str">
        <f>VLOOKUP(Table16[[#This Row],[Metabolite ID]],Table18[],2,FALSE)</f>
        <v>1-palmitoyl-2-arachidonoyl-GPE (16:0/20:4)*</v>
      </c>
      <c r="C4459" t="s">
        <v>1116</v>
      </c>
      <c r="D4459">
        <v>599</v>
      </c>
      <c r="E4459">
        <v>5.0730548491991788E-2</v>
      </c>
      <c r="F4459">
        <v>4.9487488666487466E-2</v>
      </c>
      <c r="G4459" s="6">
        <v>0.30530719785704641</v>
      </c>
      <c r="H4459" t="b">
        <v>0</v>
      </c>
      <c r="I4459" t="b">
        <v>0</v>
      </c>
      <c r="J4459" t="b">
        <v>0</v>
      </c>
    </row>
    <row r="4460" spans="1:10" hidden="1" x14ac:dyDescent="0.2">
      <c r="A4460" t="s">
        <v>663</v>
      </c>
      <c r="B4460" t="str">
        <f>VLOOKUP(Table16[[#This Row],[Metabolite ID]],Table18[],2,FALSE)</f>
        <v>1-palmitoyl-2-arachidonoyl-GPE (16:0/20:4)*</v>
      </c>
      <c r="C4460" t="s">
        <v>1117</v>
      </c>
      <c r="D4460">
        <v>599</v>
      </c>
      <c r="E4460">
        <v>5.0730548491991788E-2</v>
      </c>
      <c r="F4460">
        <v>4.7736514002414278E-2</v>
      </c>
      <c r="G4460">
        <v>0.28790894507390696</v>
      </c>
      <c r="H4460" t="b">
        <v>0</v>
      </c>
      <c r="I4460" t="b">
        <v>0</v>
      </c>
      <c r="J4460" t="b">
        <v>0</v>
      </c>
    </row>
    <row r="4461" spans="1:10" hidden="1" x14ac:dyDescent="0.2">
      <c r="A4461" t="s">
        <v>663</v>
      </c>
      <c r="B4461" t="str">
        <f>VLOOKUP(Table16[[#This Row],[Metabolite ID]],Table18[],2,FALSE)</f>
        <v>1-palmitoyl-2-arachidonoyl-GPE (16:0/20:4)*</v>
      </c>
      <c r="C4461" t="s">
        <v>1118</v>
      </c>
      <c r="D4461">
        <v>599</v>
      </c>
      <c r="E4461">
        <v>5.2607977384772409E-2</v>
      </c>
      <c r="F4461">
        <v>4.8217671795100753E-2</v>
      </c>
      <c r="G4461">
        <v>0.27525009212343649</v>
      </c>
      <c r="H4461" t="b">
        <v>0</v>
      </c>
      <c r="I4461" t="b">
        <v>0</v>
      </c>
      <c r="J4461" t="b">
        <v>0</v>
      </c>
    </row>
    <row r="4462" spans="1:10" hidden="1" x14ac:dyDescent="0.2">
      <c r="A4462" t="s">
        <v>663</v>
      </c>
      <c r="B4462" t="str">
        <f>VLOOKUP(Table16[[#This Row],[Metabolite ID]],Table18[],2,FALSE)</f>
        <v>1-palmitoyl-2-arachidonoyl-GPE (16:0/20:4)*</v>
      </c>
      <c r="C4462" t="s">
        <v>1119</v>
      </c>
      <c r="D4462">
        <v>599</v>
      </c>
      <c r="E4462">
        <v>-6.2591111111111059E-4</v>
      </c>
      <c r="F4462">
        <v>7.2029942294419697E-2</v>
      </c>
      <c r="G4462">
        <v>0.99306679262510988</v>
      </c>
      <c r="H4462" t="b">
        <v>0</v>
      </c>
      <c r="I4462" t="b">
        <v>0</v>
      </c>
      <c r="J4462" t="b">
        <v>0</v>
      </c>
    </row>
    <row r="4463" spans="1:10" hidden="1" x14ac:dyDescent="0.2">
      <c r="A4463" t="s">
        <v>663</v>
      </c>
      <c r="B4463" t="str">
        <f>VLOOKUP(Table16[[#This Row],[Metabolite ID]],Table18[],2,FALSE)</f>
        <v>1-palmitoyl-2-arachidonoyl-GPE (16:0/20:4)*</v>
      </c>
      <c r="C4463" t="s">
        <v>1120</v>
      </c>
      <c r="D4463">
        <v>599</v>
      </c>
      <c r="E4463">
        <v>-7.5651952318992865E-3</v>
      </c>
      <c r="F4463">
        <v>7.4480393374223991E-2</v>
      </c>
      <c r="G4463">
        <v>0.91909563026362506</v>
      </c>
      <c r="H4463" t="b">
        <v>0</v>
      </c>
      <c r="I4463" t="b">
        <v>0</v>
      </c>
      <c r="J4463" t="b">
        <v>0</v>
      </c>
    </row>
    <row r="4464" spans="1:10" hidden="1" x14ac:dyDescent="0.2">
      <c r="A4464" t="s">
        <v>663</v>
      </c>
      <c r="B4464" t="str">
        <f>VLOOKUP(Table16[[#This Row],[Metabolite ID]],Table18[],2,FALSE)</f>
        <v>1-palmitoyl-2-arachidonoyl-GPE (16:0/20:4)*</v>
      </c>
      <c r="C4464" t="s">
        <v>1121</v>
      </c>
      <c r="D4464">
        <v>599</v>
      </c>
      <c r="E4464">
        <v>-0.26385049930028082</v>
      </c>
      <c r="F4464">
        <v>0.29537321012527301</v>
      </c>
      <c r="G4464">
        <v>0.37206745727901136</v>
      </c>
      <c r="H4464" t="b">
        <v>0</v>
      </c>
      <c r="I4464" t="b">
        <v>0</v>
      </c>
      <c r="J4464" t="b">
        <v>0</v>
      </c>
    </row>
    <row r="4465" spans="1:10" hidden="1" x14ac:dyDescent="0.2">
      <c r="A4465" t="s">
        <v>663</v>
      </c>
      <c r="B4465" t="str">
        <f>VLOOKUP(Table16[[#This Row],[Metabolite ID]],Table18[],2,FALSE)</f>
        <v>1-palmitoyl-2-arachidonoyl-GPE (16:0/20:4)*</v>
      </c>
      <c r="C4465" t="s">
        <v>1122</v>
      </c>
      <c r="D4465">
        <v>599</v>
      </c>
      <c r="E4465">
        <v>-0.30858419839931628</v>
      </c>
      <c r="F4465">
        <v>0.26550700179292991</v>
      </c>
      <c r="G4465">
        <v>0.2455995735789194</v>
      </c>
      <c r="H4465" t="b">
        <v>0</v>
      </c>
      <c r="I4465" t="b">
        <v>0</v>
      </c>
      <c r="J4465" t="b">
        <v>0</v>
      </c>
    </row>
    <row r="4466" spans="1:10" hidden="1" x14ac:dyDescent="0.2">
      <c r="A4466" t="s">
        <v>663</v>
      </c>
      <c r="B4466" t="str">
        <f>VLOOKUP(Table16[[#This Row],[Metabolite ID]],Table18[],2,FALSE)</f>
        <v>1-palmitoyl-2-arachidonoyl-GPE (16:0/20:4)*</v>
      </c>
      <c r="C4466" t="s">
        <v>1123</v>
      </c>
      <c r="D4466">
        <v>599</v>
      </c>
      <c r="E4466">
        <v>3.5273335406583845E-3</v>
      </c>
      <c r="F4466">
        <v>0.13719525082677039</v>
      </c>
      <c r="G4466">
        <v>0.97949698535432084</v>
      </c>
      <c r="H4466" t="b">
        <v>0</v>
      </c>
      <c r="I4466" t="b">
        <v>0</v>
      </c>
      <c r="J4466" t="b">
        <v>0</v>
      </c>
    </row>
    <row r="4467" spans="1:10" x14ac:dyDescent="0.2">
      <c r="A4467" t="s">
        <v>306</v>
      </c>
      <c r="B4467" t="str">
        <f>VLOOKUP(Table16[[#This Row],[Metabolite ID]],Table18[],2,FALSE)</f>
        <v>5alpha-pregnan-3beta,20alpha-diol monosulfate (2)</v>
      </c>
      <c r="C4467" t="s">
        <v>1116</v>
      </c>
      <c r="D4467">
        <v>599</v>
      </c>
      <c r="E4467">
        <v>-4.9960614999188808E-2</v>
      </c>
      <c r="F4467">
        <v>4.8813623701785595E-2</v>
      </c>
      <c r="G4467" s="6">
        <v>0.30607274741000623</v>
      </c>
      <c r="H4467" t="b">
        <v>0</v>
      </c>
      <c r="I4467" t="b">
        <v>0</v>
      </c>
      <c r="J4467" t="b">
        <v>0</v>
      </c>
    </row>
    <row r="4468" spans="1:10" hidden="1" x14ac:dyDescent="0.2">
      <c r="A4468" t="s">
        <v>306</v>
      </c>
      <c r="B4468" t="str">
        <f>VLOOKUP(Table16[[#This Row],[Metabolite ID]],Table18[],2,FALSE)</f>
        <v>5alpha-pregnan-3beta,20alpha-diol monosulfate (2)</v>
      </c>
      <c r="C4468" t="s">
        <v>1117</v>
      </c>
      <c r="D4468">
        <v>599</v>
      </c>
      <c r="E4468">
        <v>-4.9960614999188808E-2</v>
      </c>
      <c r="F4468">
        <v>4.8392324420096944E-2</v>
      </c>
      <c r="G4468">
        <v>0.3018811019907704</v>
      </c>
      <c r="H4468" t="b">
        <v>0</v>
      </c>
      <c r="I4468" t="b">
        <v>0</v>
      </c>
      <c r="J4468" t="b">
        <v>0</v>
      </c>
    </row>
    <row r="4469" spans="1:10" hidden="1" x14ac:dyDescent="0.2">
      <c r="A4469" t="s">
        <v>306</v>
      </c>
      <c r="B4469" t="str">
        <f>VLOOKUP(Table16[[#This Row],[Metabolite ID]],Table18[],2,FALSE)</f>
        <v>5alpha-pregnan-3beta,20alpha-diol monosulfate (2)</v>
      </c>
      <c r="C4469" t="s">
        <v>1118</v>
      </c>
      <c r="D4469">
        <v>599</v>
      </c>
      <c r="E4469">
        <v>-4.8527033070451066E-2</v>
      </c>
      <c r="F4469">
        <v>4.8849565615429379E-2</v>
      </c>
      <c r="G4469">
        <v>0.32051631222330751</v>
      </c>
      <c r="H4469" t="b">
        <v>0</v>
      </c>
      <c r="I4469" t="b">
        <v>0</v>
      </c>
      <c r="J4469" t="b">
        <v>0</v>
      </c>
    </row>
    <row r="4470" spans="1:10" hidden="1" x14ac:dyDescent="0.2">
      <c r="A4470" t="s">
        <v>306</v>
      </c>
      <c r="B4470" t="str">
        <f>VLOOKUP(Table16[[#This Row],[Metabolite ID]],Table18[],2,FALSE)</f>
        <v>5alpha-pregnan-3beta,20alpha-diol monosulfate (2)</v>
      </c>
      <c r="C4470" t="s">
        <v>1119</v>
      </c>
      <c r="D4470">
        <v>599</v>
      </c>
      <c r="E4470">
        <v>1.1772183544303799E-3</v>
      </c>
      <c r="F4470">
        <v>7.5984879491256055E-2</v>
      </c>
      <c r="G4470">
        <v>0.98763903053121238</v>
      </c>
      <c r="H4470" t="b">
        <v>0</v>
      </c>
      <c r="I4470" t="b">
        <v>0</v>
      </c>
      <c r="J4470" t="b">
        <v>0</v>
      </c>
    </row>
    <row r="4471" spans="1:10" hidden="1" x14ac:dyDescent="0.2">
      <c r="A4471" t="s">
        <v>306</v>
      </c>
      <c r="B4471" t="str">
        <f>VLOOKUP(Table16[[#This Row],[Metabolite ID]],Table18[],2,FALSE)</f>
        <v>5alpha-pregnan-3beta,20alpha-diol monosulfate (2)</v>
      </c>
      <c r="C4471" t="s">
        <v>1120</v>
      </c>
      <c r="D4471">
        <v>599</v>
      </c>
      <c r="E4471">
        <v>-5.2611012171409795E-2</v>
      </c>
      <c r="F4471">
        <v>8.1081550861586929E-2</v>
      </c>
      <c r="G4471">
        <v>0.51642538671568305</v>
      </c>
      <c r="H4471" t="b">
        <v>0</v>
      </c>
      <c r="I4471" t="b">
        <v>0</v>
      </c>
      <c r="J4471" t="b">
        <v>0</v>
      </c>
    </row>
    <row r="4472" spans="1:10" hidden="1" x14ac:dyDescent="0.2">
      <c r="A4472" t="s">
        <v>306</v>
      </c>
      <c r="B4472" t="str">
        <f>VLOOKUP(Table16[[#This Row],[Metabolite ID]],Table18[],2,FALSE)</f>
        <v>5alpha-pregnan-3beta,20alpha-diol monosulfate (2)</v>
      </c>
      <c r="C4472" t="s">
        <v>1121</v>
      </c>
      <c r="D4472">
        <v>599</v>
      </c>
      <c r="E4472">
        <v>8.721179132324508E-2</v>
      </c>
      <c r="F4472">
        <v>0.2812021160159705</v>
      </c>
      <c r="G4472">
        <v>0.75656317781135363</v>
      </c>
      <c r="H4472" t="b">
        <v>0</v>
      </c>
      <c r="I4472" t="b">
        <v>0</v>
      </c>
      <c r="J4472" t="b">
        <v>0</v>
      </c>
    </row>
    <row r="4473" spans="1:10" hidden="1" x14ac:dyDescent="0.2">
      <c r="A4473" t="s">
        <v>306</v>
      </c>
      <c r="B4473" t="str">
        <f>VLOOKUP(Table16[[#This Row],[Metabolite ID]],Table18[],2,FALSE)</f>
        <v>5alpha-pregnan-3beta,20alpha-diol monosulfate (2)</v>
      </c>
      <c r="C4473" t="s">
        <v>1122</v>
      </c>
      <c r="D4473">
        <v>599</v>
      </c>
      <c r="E4473">
        <v>3.0614737343192644E-2</v>
      </c>
      <c r="F4473">
        <v>0.17911714930428899</v>
      </c>
      <c r="G4473">
        <v>0.86434433537435584</v>
      </c>
      <c r="H4473" t="b">
        <v>0</v>
      </c>
      <c r="I4473" t="b">
        <v>0</v>
      </c>
      <c r="J4473" t="b">
        <v>0</v>
      </c>
    </row>
    <row r="4474" spans="1:10" hidden="1" x14ac:dyDescent="0.2">
      <c r="A4474" t="s">
        <v>306</v>
      </c>
      <c r="B4474" t="str">
        <f>VLOOKUP(Table16[[#This Row],[Metabolite ID]],Table18[],2,FALSE)</f>
        <v>5alpha-pregnan-3beta,20alpha-diol monosulfate (2)</v>
      </c>
      <c r="C4474" t="s">
        <v>1123</v>
      </c>
      <c r="D4474">
        <v>599</v>
      </c>
      <c r="E4474">
        <v>-2.2994185045187653E-2</v>
      </c>
      <c r="F4474">
        <v>0.13529802009345085</v>
      </c>
      <c r="G4474">
        <v>0.86510536816191141</v>
      </c>
      <c r="H4474" t="b">
        <v>0</v>
      </c>
      <c r="I4474" t="b">
        <v>0</v>
      </c>
      <c r="J4474" t="b">
        <v>0</v>
      </c>
    </row>
    <row r="4475" spans="1:10" x14ac:dyDescent="0.2">
      <c r="A4475" t="s">
        <v>752</v>
      </c>
      <c r="B4475" t="str">
        <f>VLOOKUP(Table16[[#This Row],[Metabolite ID]],Table18[],2,FALSE)</f>
        <v>Total free cholesterol</v>
      </c>
      <c r="C4475" t="s">
        <v>1116</v>
      </c>
      <c r="D4475">
        <v>599</v>
      </c>
      <c r="E4475">
        <v>-3.132404791395757E-2</v>
      </c>
      <c r="F4475">
        <v>3.064913537313145E-2</v>
      </c>
      <c r="G4475" s="6">
        <v>0.30677114766482544</v>
      </c>
      <c r="H4475" t="b">
        <v>0</v>
      </c>
      <c r="I4475" t="b">
        <v>0</v>
      </c>
      <c r="J4475" t="b">
        <v>0</v>
      </c>
    </row>
    <row r="4476" spans="1:10" hidden="1" x14ac:dyDescent="0.2">
      <c r="A4476" t="s">
        <v>752</v>
      </c>
      <c r="B4476" t="str">
        <f>VLOOKUP(Table16[[#This Row],[Metabolite ID]],Table18[],2,FALSE)</f>
        <v>Total free cholesterol</v>
      </c>
      <c r="C4476" t="s">
        <v>1117</v>
      </c>
      <c r="D4476">
        <v>599</v>
      </c>
      <c r="E4476">
        <v>-3.132404791395757E-2</v>
      </c>
      <c r="F4476">
        <v>2.1765225126499994E-2</v>
      </c>
      <c r="G4476">
        <v>0.15009990500103484</v>
      </c>
      <c r="H4476" t="b">
        <v>0</v>
      </c>
      <c r="I4476" t="b">
        <v>0</v>
      </c>
      <c r="J4476" t="b">
        <v>0</v>
      </c>
    </row>
    <row r="4477" spans="1:10" hidden="1" x14ac:dyDescent="0.2">
      <c r="A4477" t="s">
        <v>752</v>
      </c>
      <c r="B4477" t="str">
        <f>VLOOKUP(Table16[[#This Row],[Metabolite ID]],Table18[],2,FALSE)</f>
        <v>Total free cholesterol</v>
      </c>
      <c r="C4477" t="s">
        <v>1118</v>
      </c>
      <c r="D4477">
        <v>599</v>
      </c>
      <c r="E4477">
        <v>-3.1204844719457725E-2</v>
      </c>
      <c r="F4477">
        <v>2.2191216219000498E-2</v>
      </c>
      <c r="G4477">
        <v>0.15967067752067837</v>
      </c>
      <c r="H4477" t="b">
        <v>0</v>
      </c>
      <c r="I4477" t="b">
        <v>0</v>
      </c>
      <c r="J4477" t="b">
        <v>0</v>
      </c>
    </row>
    <row r="4478" spans="1:10" hidden="1" x14ac:dyDescent="0.2">
      <c r="A4478" t="s">
        <v>752</v>
      </c>
      <c r="B4478" t="str">
        <f>VLOOKUP(Table16[[#This Row],[Metabolite ID]],Table18[],2,FALSE)</f>
        <v>Total free cholesterol</v>
      </c>
      <c r="C4478" t="s">
        <v>1119</v>
      </c>
      <c r="D4478">
        <v>599</v>
      </c>
      <c r="E4478">
        <v>-2.0816771653543308E-2</v>
      </c>
      <c r="F4478">
        <v>3.4807439663869309E-2</v>
      </c>
      <c r="G4478">
        <v>0.54980307545038043</v>
      </c>
      <c r="H4478" t="b">
        <v>0</v>
      </c>
      <c r="I4478" t="b">
        <v>0</v>
      </c>
      <c r="J4478" t="b">
        <v>0</v>
      </c>
    </row>
    <row r="4479" spans="1:10" hidden="1" x14ac:dyDescent="0.2">
      <c r="A4479" t="s">
        <v>752</v>
      </c>
      <c r="B4479" t="str">
        <f>VLOOKUP(Table16[[#This Row],[Metabolite ID]],Table18[],2,FALSE)</f>
        <v>Total free cholesterol</v>
      </c>
      <c r="C4479" t="s">
        <v>1120</v>
      </c>
      <c r="D4479">
        <v>599</v>
      </c>
      <c r="E4479">
        <v>-5.1505325729877406E-2</v>
      </c>
      <c r="F4479">
        <v>3.766426327902702E-2</v>
      </c>
      <c r="G4479">
        <v>0.1714732471031202</v>
      </c>
      <c r="H4479" t="b">
        <v>0</v>
      </c>
      <c r="I4479" t="b">
        <v>0</v>
      </c>
      <c r="J4479" t="b">
        <v>0</v>
      </c>
    </row>
    <row r="4480" spans="1:10" hidden="1" x14ac:dyDescent="0.2">
      <c r="A4480" t="s">
        <v>752</v>
      </c>
      <c r="B4480" t="str">
        <f>VLOOKUP(Table16[[#This Row],[Metabolite ID]],Table18[],2,FALSE)</f>
        <v>Total free cholesterol</v>
      </c>
      <c r="C4480" t="s">
        <v>1121</v>
      </c>
      <c r="D4480">
        <v>599</v>
      </c>
      <c r="E4480">
        <v>-0.10318271729287076</v>
      </c>
      <c r="F4480">
        <v>0.1294727335698227</v>
      </c>
      <c r="G4480">
        <v>0.42579895562988357</v>
      </c>
      <c r="H4480" t="b">
        <v>0</v>
      </c>
      <c r="I4480" t="b">
        <v>0</v>
      </c>
      <c r="J4480" t="b">
        <v>0</v>
      </c>
    </row>
    <row r="4481" spans="1:10" hidden="1" x14ac:dyDescent="0.2">
      <c r="A4481" t="s">
        <v>752</v>
      </c>
      <c r="B4481" t="str">
        <f>VLOOKUP(Table16[[#This Row],[Metabolite ID]],Table18[],2,FALSE)</f>
        <v>Total free cholesterol</v>
      </c>
      <c r="C4481" t="s">
        <v>1122</v>
      </c>
      <c r="D4481">
        <v>599</v>
      </c>
      <c r="E4481">
        <v>-8.4814298153403911E-2</v>
      </c>
      <c r="F4481">
        <v>8.3677155496233849E-2</v>
      </c>
      <c r="G4481">
        <v>0.31118852289873877</v>
      </c>
      <c r="H4481" t="b">
        <v>0</v>
      </c>
      <c r="I4481" t="b">
        <v>0</v>
      </c>
      <c r="J4481" t="b">
        <v>0</v>
      </c>
    </row>
    <row r="4482" spans="1:10" hidden="1" x14ac:dyDescent="0.2">
      <c r="A4482" t="s">
        <v>752</v>
      </c>
      <c r="B4482" t="str">
        <f>VLOOKUP(Table16[[#This Row],[Metabolite ID]],Table18[],2,FALSE)</f>
        <v>Total free cholesterol</v>
      </c>
      <c r="C4482" t="s">
        <v>1123</v>
      </c>
      <c r="D4482">
        <v>599</v>
      </c>
      <c r="E4482">
        <v>-0.12153843511630642</v>
      </c>
      <c r="F4482">
        <v>8.4895044923226304E-2</v>
      </c>
      <c r="G4482">
        <v>0.15277255938035098</v>
      </c>
      <c r="H4482" t="b">
        <v>0</v>
      </c>
      <c r="I4482" t="b">
        <v>0</v>
      </c>
      <c r="J4482" t="b">
        <v>0</v>
      </c>
    </row>
    <row r="4483" spans="1:10" x14ac:dyDescent="0.2">
      <c r="A4483" t="s">
        <v>94</v>
      </c>
      <c r="B4483" t="str">
        <f>VLOOKUP(Table16[[#This Row],[Metabolite ID]],Table18[],2,FALSE)</f>
        <v>beta-hydroxyisovalerate</v>
      </c>
      <c r="C4483" t="s">
        <v>1116</v>
      </c>
      <c r="D4483">
        <v>599</v>
      </c>
      <c r="E4483">
        <v>4.8622064248684579E-2</v>
      </c>
      <c r="F4483">
        <v>4.7741598096304169E-2</v>
      </c>
      <c r="G4483" s="6">
        <v>0.30846779581832767</v>
      </c>
      <c r="H4483" t="b">
        <v>0</v>
      </c>
      <c r="I4483" t="b">
        <v>0</v>
      </c>
      <c r="J4483" t="b">
        <v>0</v>
      </c>
    </row>
    <row r="4484" spans="1:10" hidden="1" x14ac:dyDescent="0.2">
      <c r="A4484" t="s">
        <v>94</v>
      </c>
      <c r="B4484" t="str">
        <f>VLOOKUP(Table16[[#This Row],[Metabolite ID]],Table18[],2,FALSE)</f>
        <v>beta-hydroxyisovalerate</v>
      </c>
      <c r="C4484" t="s">
        <v>1117</v>
      </c>
      <c r="D4484">
        <v>599</v>
      </c>
      <c r="E4484">
        <v>4.8622064248684579E-2</v>
      </c>
      <c r="F4484">
        <v>4.7741598096304169E-2</v>
      </c>
      <c r="G4484">
        <v>0.30846779581832767</v>
      </c>
      <c r="H4484" t="b">
        <v>0</v>
      </c>
      <c r="I4484" t="b">
        <v>0</v>
      </c>
      <c r="J4484" t="b">
        <v>0</v>
      </c>
    </row>
    <row r="4485" spans="1:10" hidden="1" x14ac:dyDescent="0.2">
      <c r="A4485" t="s">
        <v>94</v>
      </c>
      <c r="B4485" t="str">
        <f>VLOOKUP(Table16[[#This Row],[Metabolite ID]],Table18[],2,FALSE)</f>
        <v>beta-hydroxyisovalerate</v>
      </c>
      <c r="C4485" t="s">
        <v>1118</v>
      </c>
      <c r="D4485">
        <v>599</v>
      </c>
      <c r="E4485">
        <v>5.0411587846285098E-2</v>
      </c>
      <c r="F4485">
        <v>4.8171292818648827E-2</v>
      </c>
      <c r="G4485">
        <v>0.29532708456859419</v>
      </c>
      <c r="H4485" t="b">
        <v>0</v>
      </c>
      <c r="I4485" t="b">
        <v>0</v>
      </c>
      <c r="J4485" t="b">
        <v>0</v>
      </c>
    </row>
    <row r="4486" spans="1:10" hidden="1" x14ac:dyDescent="0.2">
      <c r="A4486" t="s">
        <v>94</v>
      </c>
      <c r="B4486" t="str">
        <f>VLOOKUP(Table16[[#This Row],[Metabolite ID]],Table18[],2,FALSE)</f>
        <v>beta-hydroxyisovalerate</v>
      </c>
      <c r="C4486" t="s">
        <v>1119</v>
      </c>
      <c r="D4486">
        <v>599</v>
      </c>
      <c r="E4486">
        <v>7.8954135338345874E-2</v>
      </c>
      <c r="F4486">
        <v>7.1270540503172497E-2</v>
      </c>
      <c r="G4486">
        <v>0.26794437825848783</v>
      </c>
      <c r="H4486" t="b">
        <v>0</v>
      </c>
      <c r="I4486" t="b">
        <v>0</v>
      </c>
      <c r="J4486" t="b">
        <v>0</v>
      </c>
    </row>
    <row r="4487" spans="1:10" hidden="1" x14ac:dyDescent="0.2">
      <c r="A4487" t="s">
        <v>94</v>
      </c>
      <c r="B4487" t="str">
        <f>VLOOKUP(Table16[[#This Row],[Metabolite ID]],Table18[],2,FALSE)</f>
        <v>beta-hydroxyisovalerate</v>
      </c>
      <c r="C4487" t="s">
        <v>1120</v>
      </c>
      <c r="D4487">
        <v>599</v>
      </c>
      <c r="E4487">
        <v>8.8297537115225339E-2</v>
      </c>
      <c r="F4487">
        <v>7.2003524327352603E-2</v>
      </c>
      <c r="G4487">
        <v>0.22008781155455123</v>
      </c>
      <c r="H4487" t="b">
        <v>0</v>
      </c>
      <c r="I4487" t="b">
        <v>0</v>
      </c>
      <c r="J4487" t="b">
        <v>0</v>
      </c>
    </row>
    <row r="4488" spans="1:10" hidden="1" x14ac:dyDescent="0.2">
      <c r="A4488" t="s">
        <v>94</v>
      </c>
      <c r="B4488" t="str">
        <f>VLOOKUP(Table16[[#This Row],[Metabolite ID]],Table18[],2,FALSE)</f>
        <v>beta-hydroxyisovalerate</v>
      </c>
      <c r="C4488" t="s">
        <v>1121</v>
      </c>
      <c r="D4488">
        <v>599</v>
      </c>
      <c r="E4488">
        <v>4.2156571299797996E-2</v>
      </c>
      <c r="F4488">
        <v>0.26035886842289185</v>
      </c>
      <c r="G4488">
        <v>0.87142577331241189</v>
      </c>
      <c r="H4488" t="b">
        <v>0</v>
      </c>
      <c r="I4488" t="b">
        <v>0</v>
      </c>
      <c r="J4488" t="b">
        <v>0</v>
      </c>
    </row>
    <row r="4489" spans="1:10" hidden="1" x14ac:dyDescent="0.2">
      <c r="A4489" t="s">
        <v>94</v>
      </c>
      <c r="B4489" t="str">
        <f>VLOOKUP(Table16[[#This Row],[Metabolite ID]],Table18[],2,FALSE)</f>
        <v>beta-hydroxyisovalerate</v>
      </c>
      <c r="C4489" t="s">
        <v>1122</v>
      </c>
      <c r="D4489">
        <v>599</v>
      </c>
      <c r="E4489">
        <v>8.4094039953476418E-2</v>
      </c>
      <c r="F4489">
        <v>0.20810220683208594</v>
      </c>
      <c r="G4489">
        <v>0.68628387903676158</v>
      </c>
      <c r="H4489" t="b">
        <v>0</v>
      </c>
      <c r="I4489" t="b">
        <v>0</v>
      </c>
      <c r="J4489" t="b">
        <v>0</v>
      </c>
    </row>
    <row r="4490" spans="1:10" hidden="1" x14ac:dyDescent="0.2">
      <c r="A4490" t="s">
        <v>94</v>
      </c>
      <c r="B4490" t="str">
        <f>VLOOKUP(Table16[[#This Row],[Metabolite ID]],Table18[],2,FALSE)</f>
        <v>beta-hydroxyisovalerate</v>
      </c>
      <c r="C4490" t="s">
        <v>1123</v>
      </c>
      <c r="D4490">
        <v>599</v>
      </c>
      <c r="E4490">
        <v>2.5714184809052052E-2</v>
      </c>
      <c r="F4490">
        <v>0.13225275032453418</v>
      </c>
      <c r="G4490">
        <v>0.84590367209697859</v>
      </c>
      <c r="H4490" t="b">
        <v>0</v>
      </c>
      <c r="I4490" t="b">
        <v>0</v>
      </c>
      <c r="J4490" t="b">
        <v>0</v>
      </c>
    </row>
    <row r="4491" spans="1:10" x14ac:dyDescent="0.2">
      <c r="A4491" t="s">
        <v>705</v>
      </c>
      <c r="B4491" t="str">
        <f>VLOOKUP(Table16[[#This Row],[Metabolite ID]],Table18[],2,FALSE)</f>
        <v>1-palmitoyl-2-dihomo-linolenoyl-GPE (16:0/20:3)*</v>
      </c>
      <c r="C4491" t="s">
        <v>1116</v>
      </c>
      <c r="D4491">
        <v>599</v>
      </c>
      <c r="E4491">
        <v>5.4353649439108746E-2</v>
      </c>
      <c r="F4491">
        <v>5.3630054235366785E-2</v>
      </c>
      <c r="G4491" s="6">
        <v>0.31082505062112442</v>
      </c>
      <c r="H4491" t="b">
        <v>0</v>
      </c>
      <c r="I4491" t="b">
        <v>0</v>
      </c>
      <c r="J4491" t="b">
        <v>0</v>
      </c>
    </row>
    <row r="4492" spans="1:10" hidden="1" x14ac:dyDescent="0.2">
      <c r="A4492" t="s">
        <v>705</v>
      </c>
      <c r="B4492" t="str">
        <f>VLOOKUP(Table16[[#This Row],[Metabolite ID]],Table18[],2,FALSE)</f>
        <v>1-palmitoyl-2-dihomo-linolenoyl-GPE (16:0/20:3)*</v>
      </c>
      <c r="C4492" t="s">
        <v>1117</v>
      </c>
      <c r="D4492">
        <v>599</v>
      </c>
      <c r="E4492">
        <v>5.4353649439108746E-2</v>
      </c>
      <c r="F4492">
        <v>5.3630054235366785E-2</v>
      </c>
      <c r="G4492">
        <v>0.31082505062112442</v>
      </c>
      <c r="H4492" t="b">
        <v>0</v>
      </c>
      <c r="I4492" t="b">
        <v>0</v>
      </c>
      <c r="J4492" t="b">
        <v>0</v>
      </c>
    </row>
    <row r="4493" spans="1:10" hidden="1" x14ac:dyDescent="0.2">
      <c r="A4493" t="s">
        <v>705</v>
      </c>
      <c r="B4493" t="str">
        <f>VLOOKUP(Table16[[#This Row],[Metabolite ID]],Table18[],2,FALSE)</f>
        <v>1-palmitoyl-2-dihomo-linolenoyl-GPE (16:0/20:3)*</v>
      </c>
      <c r="C4493" t="s">
        <v>1118</v>
      </c>
      <c r="D4493">
        <v>599</v>
      </c>
      <c r="E4493">
        <v>5.6399330469668454E-2</v>
      </c>
      <c r="F4493">
        <v>5.411199071628639E-2</v>
      </c>
      <c r="G4493">
        <v>0.29728629517224864</v>
      </c>
      <c r="H4493" t="b">
        <v>0</v>
      </c>
      <c r="I4493" t="b">
        <v>0</v>
      </c>
      <c r="J4493" t="b">
        <v>0</v>
      </c>
    </row>
    <row r="4494" spans="1:10" hidden="1" x14ac:dyDescent="0.2">
      <c r="A4494" t="s">
        <v>705</v>
      </c>
      <c r="B4494" t="str">
        <f>VLOOKUP(Table16[[#This Row],[Metabolite ID]],Table18[],2,FALSE)</f>
        <v>1-palmitoyl-2-dihomo-linolenoyl-GPE (16:0/20:3)*</v>
      </c>
      <c r="C4494" t="s">
        <v>1119</v>
      </c>
      <c r="D4494">
        <v>599</v>
      </c>
      <c r="E4494">
        <v>0.13559218749999999</v>
      </c>
      <c r="F4494">
        <v>8.3650967968583748E-2</v>
      </c>
      <c r="G4494">
        <v>0.10503310335735631</v>
      </c>
      <c r="H4494" t="b">
        <v>0</v>
      </c>
      <c r="I4494" t="b">
        <v>0</v>
      </c>
      <c r="J4494" t="b">
        <v>0</v>
      </c>
    </row>
    <row r="4495" spans="1:10" hidden="1" x14ac:dyDescent="0.2">
      <c r="A4495" t="s">
        <v>705</v>
      </c>
      <c r="B4495" t="str">
        <f>VLOOKUP(Table16[[#This Row],[Metabolite ID]],Table18[],2,FALSE)</f>
        <v>1-palmitoyl-2-dihomo-linolenoyl-GPE (16:0/20:3)*</v>
      </c>
      <c r="C4495" t="s">
        <v>1120</v>
      </c>
      <c r="D4495">
        <v>599</v>
      </c>
      <c r="E4495">
        <v>0.13275890089983847</v>
      </c>
      <c r="F4495">
        <v>8.6781914520954268E-2</v>
      </c>
      <c r="G4495">
        <v>0.12606644685761154</v>
      </c>
      <c r="H4495" t="b">
        <v>0</v>
      </c>
      <c r="I4495" t="b">
        <v>0</v>
      </c>
      <c r="J4495" t="b">
        <v>0</v>
      </c>
    </row>
    <row r="4496" spans="1:10" hidden="1" x14ac:dyDescent="0.2">
      <c r="A4496" t="s">
        <v>705</v>
      </c>
      <c r="B4496" t="str">
        <f>VLOOKUP(Table16[[#This Row],[Metabolite ID]],Table18[],2,FALSE)</f>
        <v>1-palmitoyl-2-dihomo-linolenoyl-GPE (16:0/20:3)*</v>
      </c>
      <c r="C4496" t="s">
        <v>1121</v>
      </c>
      <c r="D4496">
        <v>599</v>
      </c>
      <c r="E4496">
        <v>0.41247568026022208</v>
      </c>
      <c r="F4496">
        <v>0.29666975741125962</v>
      </c>
      <c r="G4496">
        <v>0.16493895296822397</v>
      </c>
      <c r="H4496" t="b">
        <v>0</v>
      </c>
      <c r="I4496" t="b">
        <v>0</v>
      </c>
      <c r="J4496" t="b">
        <v>0</v>
      </c>
    </row>
    <row r="4497" spans="1:10" hidden="1" x14ac:dyDescent="0.2">
      <c r="A4497" t="s">
        <v>705</v>
      </c>
      <c r="B4497" t="str">
        <f>VLOOKUP(Table16[[#This Row],[Metabolite ID]],Table18[],2,FALSE)</f>
        <v>1-palmitoyl-2-dihomo-linolenoyl-GPE (16:0/20:3)*</v>
      </c>
      <c r="C4497" t="s">
        <v>1122</v>
      </c>
      <c r="D4497">
        <v>599</v>
      </c>
      <c r="E4497">
        <v>0.43549230415490836</v>
      </c>
      <c r="F4497">
        <v>0.22889163997002793</v>
      </c>
      <c r="G4497">
        <v>5.7571070057539232E-2</v>
      </c>
      <c r="H4497" t="b">
        <v>0</v>
      </c>
      <c r="I4497" t="b">
        <v>0</v>
      </c>
      <c r="J4497" t="b">
        <v>0</v>
      </c>
    </row>
    <row r="4498" spans="1:10" hidden="1" x14ac:dyDescent="0.2">
      <c r="A4498" t="s">
        <v>705</v>
      </c>
      <c r="B4498" t="str">
        <f>VLOOKUP(Table16[[#This Row],[Metabolite ID]],Table18[],2,FALSE)</f>
        <v>1-palmitoyl-2-dihomo-linolenoyl-GPE (16:0/20:3)*</v>
      </c>
      <c r="C4498" t="s">
        <v>1123</v>
      </c>
      <c r="D4498">
        <v>599</v>
      </c>
      <c r="E4498">
        <v>0.14370096976387237</v>
      </c>
      <c r="F4498">
        <v>0.14834958028533993</v>
      </c>
      <c r="G4498">
        <v>0.33310487693618329</v>
      </c>
      <c r="H4498" t="b">
        <v>0</v>
      </c>
      <c r="I4498" t="b">
        <v>0</v>
      </c>
      <c r="J4498" t="b">
        <v>0</v>
      </c>
    </row>
    <row r="4499" spans="1:10" x14ac:dyDescent="0.2">
      <c r="A4499" t="s">
        <v>660</v>
      </c>
      <c r="B4499" t="str">
        <f>VLOOKUP(Table16[[#This Row],[Metabolite ID]],Table18[],2,FALSE)</f>
        <v>1-palmitoyl-2-oleoyl-GPC (16:0/18:1)</v>
      </c>
      <c r="C4499" t="s">
        <v>1116</v>
      </c>
      <c r="D4499">
        <v>599</v>
      </c>
      <c r="E4499">
        <v>5.0810707477132712E-2</v>
      </c>
      <c r="F4499">
        <v>5.0393497999055278E-2</v>
      </c>
      <c r="G4499" s="6">
        <v>0.31332052526817927</v>
      </c>
      <c r="H4499" t="b">
        <v>0</v>
      </c>
      <c r="I4499" t="b">
        <v>0</v>
      </c>
      <c r="J4499" t="b">
        <v>0</v>
      </c>
    </row>
    <row r="4500" spans="1:10" hidden="1" x14ac:dyDescent="0.2">
      <c r="A4500" t="s">
        <v>660</v>
      </c>
      <c r="B4500" t="str">
        <f>VLOOKUP(Table16[[#This Row],[Metabolite ID]],Table18[],2,FALSE)</f>
        <v>1-palmitoyl-2-oleoyl-GPC (16:0/18:1)</v>
      </c>
      <c r="C4500" t="s">
        <v>1117</v>
      </c>
      <c r="D4500">
        <v>599</v>
      </c>
      <c r="E4500">
        <v>5.0810707477132712E-2</v>
      </c>
      <c r="F4500">
        <v>4.776751897275873E-2</v>
      </c>
      <c r="G4500">
        <v>0.2874608530936873</v>
      </c>
      <c r="H4500" t="b">
        <v>0</v>
      </c>
      <c r="I4500" t="b">
        <v>0</v>
      </c>
      <c r="J4500" t="b">
        <v>0</v>
      </c>
    </row>
    <row r="4501" spans="1:10" hidden="1" x14ac:dyDescent="0.2">
      <c r="A4501" t="s">
        <v>660</v>
      </c>
      <c r="B4501" t="str">
        <f>VLOOKUP(Table16[[#This Row],[Metabolite ID]],Table18[],2,FALSE)</f>
        <v>1-palmitoyl-2-oleoyl-GPC (16:0/18:1)</v>
      </c>
      <c r="C4501" t="s">
        <v>1118</v>
      </c>
      <c r="D4501">
        <v>599</v>
      </c>
      <c r="E4501">
        <v>5.261503234726389E-2</v>
      </c>
      <c r="F4501">
        <v>4.8267704437339201E-2</v>
      </c>
      <c r="G4501">
        <v>0.27568362629760684</v>
      </c>
      <c r="H4501" t="b">
        <v>0</v>
      </c>
      <c r="I4501" t="b">
        <v>0</v>
      </c>
      <c r="J4501" t="b">
        <v>0</v>
      </c>
    </row>
    <row r="4502" spans="1:10" hidden="1" x14ac:dyDescent="0.2">
      <c r="A4502" t="s">
        <v>660</v>
      </c>
      <c r="B4502" t="str">
        <f>VLOOKUP(Table16[[#This Row],[Metabolite ID]],Table18[],2,FALSE)</f>
        <v>1-palmitoyl-2-oleoyl-GPC (16:0/18:1)</v>
      </c>
      <c r="C4502" t="s">
        <v>1119</v>
      </c>
      <c r="D4502">
        <v>599</v>
      </c>
      <c r="E4502">
        <v>0.14735350877192982</v>
      </c>
      <c r="F4502">
        <v>7.3986240176651355E-2</v>
      </c>
      <c r="G4502">
        <v>4.6411234057454565E-2</v>
      </c>
      <c r="H4502" t="b">
        <v>0</v>
      </c>
      <c r="I4502" t="b">
        <v>0</v>
      </c>
      <c r="J4502" t="b">
        <v>0</v>
      </c>
    </row>
    <row r="4503" spans="1:10" hidden="1" x14ac:dyDescent="0.2">
      <c r="A4503" t="s">
        <v>660</v>
      </c>
      <c r="B4503" t="str">
        <f>VLOOKUP(Table16[[#This Row],[Metabolite ID]],Table18[],2,FALSE)</f>
        <v>1-palmitoyl-2-oleoyl-GPC (16:0/18:1)</v>
      </c>
      <c r="C4503" t="s">
        <v>1120</v>
      </c>
      <c r="D4503">
        <v>599</v>
      </c>
      <c r="E4503">
        <v>0.17082239006358541</v>
      </c>
      <c r="F4503">
        <v>7.9011295840959464E-2</v>
      </c>
      <c r="G4503">
        <v>3.0618206965797267E-2</v>
      </c>
      <c r="H4503" t="b">
        <v>0</v>
      </c>
      <c r="I4503" t="b">
        <v>0</v>
      </c>
      <c r="J4503" t="b">
        <v>0</v>
      </c>
    </row>
    <row r="4504" spans="1:10" hidden="1" x14ac:dyDescent="0.2">
      <c r="A4504" t="s">
        <v>660</v>
      </c>
      <c r="B4504" t="str">
        <f>VLOOKUP(Table16[[#This Row],[Metabolite ID]],Table18[],2,FALSE)</f>
        <v>1-palmitoyl-2-oleoyl-GPC (16:0/18:1)</v>
      </c>
      <c r="C4504" t="s">
        <v>1121</v>
      </c>
      <c r="D4504">
        <v>599</v>
      </c>
      <c r="E4504">
        <v>0.31247817419872259</v>
      </c>
      <c r="F4504">
        <v>0.3262172613439987</v>
      </c>
      <c r="G4504">
        <v>0.33850853825448424</v>
      </c>
      <c r="H4504" t="b">
        <v>0</v>
      </c>
      <c r="I4504" t="b">
        <v>0</v>
      </c>
      <c r="J4504" t="b">
        <v>0</v>
      </c>
    </row>
    <row r="4505" spans="1:10" hidden="1" x14ac:dyDescent="0.2">
      <c r="A4505" t="s">
        <v>660</v>
      </c>
      <c r="B4505" t="str">
        <f>VLOOKUP(Table16[[#This Row],[Metabolite ID]],Table18[],2,FALSE)</f>
        <v>1-palmitoyl-2-oleoyl-GPC (16:0/18:1)</v>
      </c>
      <c r="C4505" t="s">
        <v>1122</v>
      </c>
      <c r="D4505">
        <v>599</v>
      </c>
      <c r="E4505">
        <v>0.40818163510035266</v>
      </c>
      <c r="F4505">
        <v>0.23711808416246477</v>
      </c>
      <c r="G4505">
        <v>8.5690422597717128E-2</v>
      </c>
      <c r="H4505" t="b">
        <v>0</v>
      </c>
      <c r="I4505" t="b">
        <v>0</v>
      </c>
      <c r="J4505" t="b">
        <v>0</v>
      </c>
    </row>
    <row r="4506" spans="1:10" hidden="1" x14ac:dyDescent="0.2">
      <c r="A4506" t="s">
        <v>660</v>
      </c>
      <c r="B4506" t="str">
        <f>VLOOKUP(Table16[[#This Row],[Metabolite ID]],Table18[],2,FALSE)</f>
        <v>1-palmitoyl-2-oleoyl-GPC (16:0/18:1)</v>
      </c>
      <c r="C4506" t="s">
        <v>1123</v>
      </c>
      <c r="D4506">
        <v>599</v>
      </c>
      <c r="E4506">
        <v>0.1188576094896273</v>
      </c>
      <c r="F4506">
        <v>0.13968942591822606</v>
      </c>
      <c r="G4506">
        <v>0.3951824403876012</v>
      </c>
      <c r="H4506" t="b">
        <v>0</v>
      </c>
      <c r="I4506" t="b">
        <v>0</v>
      </c>
      <c r="J4506" t="b">
        <v>0</v>
      </c>
    </row>
    <row r="4507" spans="1:10" x14ac:dyDescent="0.2">
      <c r="A4507" t="s">
        <v>689</v>
      </c>
      <c r="B4507" t="str">
        <f>VLOOKUP(Table16[[#This Row],[Metabolite ID]],Table18[],2,FALSE)</f>
        <v>sphingomyelin (d18:1/17:0, d17:1/18:0, d19:1/16:0)</v>
      </c>
      <c r="C4507" t="s">
        <v>1116</v>
      </c>
      <c r="D4507">
        <v>599</v>
      </c>
      <c r="E4507">
        <v>-4.9146251709178176E-2</v>
      </c>
      <c r="F4507">
        <v>4.8908231538745191E-2</v>
      </c>
      <c r="G4507" s="6">
        <v>0.31496105597796731</v>
      </c>
      <c r="H4507" t="b">
        <v>0</v>
      </c>
      <c r="I4507" t="b">
        <v>0</v>
      </c>
      <c r="J4507" t="b">
        <v>0</v>
      </c>
    </row>
    <row r="4508" spans="1:10" hidden="1" x14ac:dyDescent="0.2">
      <c r="A4508" t="s">
        <v>689</v>
      </c>
      <c r="B4508" t="str">
        <f>VLOOKUP(Table16[[#This Row],[Metabolite ID]],Table18[],2,FALSE)</f>
        <v>sphingomyelin (d18:1/17:0, d17:1/18:0, d19:1/16:0)</v>
      </c>
      <c r="C4508" t="s">
        <v>1117</v>
      </c>
      <c r="D4508">
        <v>599</v>
      </c>
      <c r="E4508">
        <v>-4.9146251709178176E-2</v>
      </c>
      <c r="F4508">
        <v>4.7750269980826987E-2</v>
      </c>
      <c r="G4508">
        <v>0.30336923368133251</v>
      </c>
      <c r="H4508" t="b">
        <v>0</v>
      </c>
      <c r="I4508" t="b">
        <v>0</v>
      </c>
      <c r="J4508" t="b">
        <v>0</v>
      </c>
    </row>
    <row r="4509" spans="1:10" hidden="1" x14ac:dyDescent="0.2">
      <c r="A4509" t="s">
        <v>689</v>
      </c>
      <c r="B4509" t="str">
        <f>VLOOKUP(Table16[[#This Row],[Metabolite ID]],Table18[],2,FALSE)</f>
        <v>sphingomyelin (d18:1/17:0, d17:1/18:0, d19:1/16:0)</v>
      </c>
      <c r="C4509" t="s">
        <v>1118</v>
      </c>
      <c r="D4509">
        <v>599</v>
      </c>
      <c r="E4509">
        <v>-4.783420253826582E-2</v>
      </c>
      <c r="F4509">
        <v>4.822083741347525E-2</v>
      </c>
      <c r="G4509">
        <v>0.32120630815835582</v>
      </c>
      <c r="H4509" t="b">
        <v>0</v>
      </c>
      <c r="I4509" t="b">
        <v>0</v>
      </c>
      <c r="J4509" t="b">
        <v>0</v>
      </c>
    </row>
    <row r="4510" spans="1:10" hidden="1" x14ac:dyDescent="0.2">
      <c r="A4510" t="s">
        <v>689</v>
      </c>
      <c r="B4510" t="str">
        <f>VLOOKUP(Table16[[#This Row],[Metabolite ID]],Table18[],2,FALSE)</f>
        <v>sphingomyelin (d18:1/17:0, d17:1/18:0, d19:1/16:0)</v>
      </c>
      <c r="C4510" t="s">
        <v>1119</v>
      </c>
      <c r="D4510">
        <v>599</v>
      </c>
      <c r="E4510">
        <v>-0.11928766233766233</v>
      </c>
      <c r="F4510">
        <v>7.221922517540065E-2</v>
      </c>
      <c r="G4510">
        <v>9.8586775832274029E-2</v>
      </c>
      <c r="H4510" t="b">
        <v>0</v>
      </c>
      <c r="I4510" t="b">
        <v>0</v>
      </c>
      <c r="J4510" t="b">
        <v>0</v>
      </c>
    </row>
    <row r="4511" spans="1:10" hidden="1" x14ac:dyDescent="0.2">
      <c r="A4511" t="s">
        <v>689</v>
      </c>
      <c r="B4511" t="str">
        <f>VLOOKUP(Table16[[#This Row],[Metabolite ID]],Table18[],2,FALSE)</f>
        <v>sphingomyelin (d18:1/17:0, d17:1/18:0, d19:1/16:0)</v>
      </c>
      <c r="C4511" t="s">
        <v>1120</v>
      </c>
      <c r="D4511">
        <v>599</v>
      </c>
      <c r="E4511">
        <v>-3.4741902451425458E-2</v>
      </c>
      <c r="F4511">
        <v>7.5049554421427092E-2</v>
      </c>
      <c r="G4511">
        <v>0.64342206724783435</v>
      </c>
      <c r="H4511" t="b">
        <v>0</v>
      </c>
      <c r="I4511" t="b">
        <v>0</v>
      </c>
      <c r="J4511" t="b">
        <v>0</v>
      </c>
    </row>
    <row r="4512" spans="1:10" hidden="1" x14ac:dyDescent="0.2">
      <c r="A4512" t="s">
        <v>689</v>
      </c>
      <c r="B4512" t="str">
        <f>VLOOKUP(Table16[[#This Row],[Metabolite ID]],Table18[],2,FALSE)</f>
        <v>sphingomyelin (d18:1/17:0, d17:1/18:0, d19:1/16:0)</v>
      </c>
      <c r="C4512" t="s">
        <v>1121</v>
      </c>
      <c r="D4512">
        <v>599</v>
      </c>
      <c r="E4512">
        <v>-0.17765572349291858</v>
      </c>
      <c r="F4512">
        <v>0.27306488946699609</v>
      </c>
      <c r="G4512">
        <v>0.51555530814264228</v>
      </c>
      <c r="H4512" t="b">
        <v>0</v>
      </c>
      <c r="I4512" t="b">
        <v>0</v>
      </c>
      <c r="J4512" t="b">
        <v>0</v>
      </c>
    </row>
    <row r="4513" spans="1:10" hidden="1" x14ac:dyDescent="0.2">
      <c r="A4513" t="s">
        <v>689</v>
      </c>
      <c r="B4513" t="str">
        <f>VLOOKUP(Table16[[#This Row],[Metabolite ID]],Table18[],2,FALSE)</f>
        <v>sphingomyelin (d18:1/17:0, d17:1/18:0, d19:1/16:0)</v>
      </c>
      <c r="C4513" t="s">
        <v>1122</v>
      </c>
      <c r="D4513">
        <v>599</v>
      </c>
      <c r="E4513">
        <v>0.13792447552657894</v>
      </c>
      <c r="F4513">
        <v>0.1804703845484906</v>
      </c>
      <c r="G4513">
        <v>0.44501977584730146</v>
      </c>
      <c r="H4513" t="b">
        <v>0</v>
      </c>
      <c r="I4513" t="b">
        <v>0</v>
      </c>
      <c r="J4513" t="b">
        <v>0</v>
      </c>
    </row>
    <row r="4514" spans="1:10" hidden="1" x14ac:dyDescent="0.2">
      <c r="A4514" t="s">
        <v>689</v>
      </c>
      <c r="B4514" t="str">
        <f>VLOOKUP(Table16[[#This Row],[Metabolite ID]],Table18[],2,FALSE)</f>
        <v>sphingomyelin (d18:1/17:0, d17:1/18:0, d19:1/16:0)</v>
      </c>
      <c r="C4514" t="s">
        <v>1123</v>
      </c>
      <c r="D4514">
        <v>599</v>
      </c>
      <c r="E4514">
        <v>-9.6567267972889215E-3</v>
      </c>
      <c r="F4514">
        <v>0.13559770668640175</v>
      </c>
      <c r="G4514">
        <v>0.94324969450972795</v>
      </c>
      <c r="H4514" t="b">
        <v>0</v>
      </c>
      <c r="I4514" t="b">
        <v>0</v>
      </c>
      <c r="J4514" t="b">
        <v>0</v>
      </c>
    </row>
    <row r="4515" spans="1:10" x14ac:dyDescent="0.2">
      <c r="A4515" t="s">
        <v>287</v>
      </c>
      <c r="B4515" t="str">
        <f>VLOOKUP(Table16[[#This Row],[Metabolite ID]],Table18[],2,FALSE)</f>
        <v>7-alpha-hydroxy-3-oxo-4-cholestenoate (7-Hoca)</v>
      </c>
      <c r="C4515" t="s">
        <v>1116</v>
      </c>
      <c r="D4515">
        <v>599</v>
      </c>
      <c r="E4515">
        <v>5.0592899280475806E-2</v>
      </c>
      <c r="F4515">
        <v>5.0581521882021911E-2</v>
      </c>
      <c r="G4515" s="6">
        <v>0.31720166622960083</v>
      </c>
      <c r="H4515" t="b">
        <v>0</v>
      </c>
      <c r="I4515" t="b">
        <v>0</v>
      </c>
      <c r="J4515" t="b">
        <v>0</v>
      </c>
    </row>
    <row r="4516" spans="1:10" hidden="1" x14ac:dyDescent="0.2">
      <c r="A4516" t="s">
        <v>287</v>
      </c>
      <c r="B4516" t="str">
        <f>VLOOKUP(Table16[[#This Row],[Metabolite ID]],Table18[],2,FALSE)</f>
        <v>7-alpha-hydroxy-3-oxo-4-cholestenoate (7-Hoca)</v>
      </c>
      <c r="C4516" t="s">
        <v>1117</v>
      </c>
      <c r="D4516">
        <v>599</v>
      </c>
      <c r="E4516">
        <v>5.0592899280475806E-2</v>
      </c>
      <c r="F4516">
        <v>4.7827028833418744E-2</v>
      </c>
      <c r="G4516">
        <v>0.29013263487936358</v>
      </c>
      <c r="H4516" t="b">
        <v>0</v>
      </c>
      <c r="I4516" t="b">
        <v>0</v>
      </c>
      <c r="J4516" t="b">
        <v>0</v>
      </c>
    </row>
    <row r="4517" spans="1:10" hidden="1" x14ac:dyDescent="0.2">
      <c r="A4517" t="s">
        <v>287</v>
      </c>
      <c r="B4517" t="str">
        <f>VLOOKUP(Table16[[#This Row],[Metabolite ID]],Table18[],2,FALSE)</f>
        <v>7-alpha-hydroxy-3-oxo-4-cholestenoate (7-Hoca)</v>
      </c>
      <c r="C4517" t="s">
        <v>1118</v>
      </c>
      <c r="D4517">
        <v>599</v>
      </c>
      <c r="E4517">
        <v>5.2285370578111064E-2</v>
      </c>
      <c r="F4517">
        <v>4.8329295274345693E-2</v>
      </c>
      <c r="G4517">
        <v>0.27931621970658083</v>
      </c>
      <c r="H4517" t="b">
        <v>0</v>
      </c>
      <c r="I4517" t="b">
        <v>0</v>
      </c>
      <c r="J4517" t="b">
        <v>0</v>
      </c>
    </row>
    <row r="4518" spans="1:10" hidden="1" x14ac:dyDescent="0.2">
      <c r="A4518" t="s">
        <v>287</v>
      </c>
      <c r="B4518" t="str">
        <f>VLOOKUP(Table16[[#This Row],[Metabolite ID]],Table18[],2,FALSE)</f>
        <v>7-alpha-hydroxy-3-oxo-4-cholestenoate (7-Hoca)</v>
      </c>
      <c r="C4518" t="s">
        <v>1119</v>
      </c>
      <c r="D4518">
        <v>599</v>
      </c>
      <c r="E4518">
        <v>-9.3763405797101448E-3</v>
      </c>
      <c r="F4518">
        <v>7.7137635736484439E-2</v>
      </c>
      <c r="G4518">
        <v>0.90325273460716204</v>
      </c>
      <c r="H4518" t="b">
        <v>0</v>
      </c>
      <c r="I4518" t="b">
        <v>0</v>
      </c>
      <c r="J4518" t="b">
        <v>0</v>
      </c>
    </row>
    <row r="4519" spans="1:10" hidden="1" x14ac:dyDescent="0.2">
      <c r="A4519" t="s">
        <v>287</v>
      </c>
      <c r="B4519" t="str">
        <f>VLOOKUP(Table16[[#This Row],[Metabolite ID]],Table18[],2,FALSE)</f>
        <v>7-alpha-hydroxy-3-oxo-4-cholestenoate (7-Hoca)</v>
      </c>
      <c r="C4519" t="s">
        <v>1120</v>
      </c>
      <c r="D4519">
        <v>599</v>
      </c>
      <c r="E4519">
        <v>0.12211911944494398</v>
      </c>
      <c r="F4519">
        <v>8.0883820749176327E-2</v>
      </c>
      <c r="G4519">
        <v>0.13109217129059694</v>
      </c>
      <c r="H4519" t="b">
        <v>0</v>
      </c>
      <c r="I4519" t="b">
        <v>0</v>
      </c>
      <c r="J4519" t="b">
        <v>0</v>
      </c>
    </row>
    <row r="4520" spans="1:10" hidden="1" x14ac:dyDescent="0.2">
      <c r="A4520" t="s">
        <v>287</v>
      </c>
      <c r="B4520" t="str">
        <f>VLOOKUP(Table16[[#This Row],[Metabolite ID]],Table18[],2,FALSE)</f>
        <v>7-alpha-hydroxy-3-oxo-4-cholestenoate (7-Hoca)</v>
      </c>
      <c r="C4520" t="s">
        <v>1121</v>
      </c>
      <c r="D4520">
        <v>599</v>
      </c>
      <c r="E4520">
        <v>-3.3984722442524706E-2</v>
      </c>
      <c r="F4520">
        <v>0.28262050628798602</v>
      </c>
      <c r="G4520">
        <v>0.90432660246220353</v>
      </c>
      <c r="H4520" t="b">
        <v>0</v>
      </c>
      <c r="I4520" t="b">
        <v>0</v>
      </c>
      <c r="J4520" t="b">
        <v>0</v>
      </c>
    </row>
    <row r="4521" spans="1:10" hidden="1" x14ac:dyDescent="0.2">
      <c r="A4521" t="s">
        <v>287</v>
      </c>
      <c r="B4521" t="str">
        <f>VLOOKUP(Table16[[#This Row],[Metabolite ID]],Table18[],2,FALSE)</f>
        <v>7-alpha-hydroxy-3-oxo-4-cholestenoate (7-Hoca)</v>
      </c>
      <c r="C4521" t="s">
        <v>1122</v>
      </c>
      <c r="D4521">
        <v>599</v>
      </c>
      <c r="E4521">
        <v>0.15710524231497836</v>
      </c>
      <c r="F4521">
        <v>0.17081540324130898</v>
      </c>
      <c r="G4521">
        <v>0.35808107270280798</v>
      </c>
      <c r="H4521" t="b">
        <v>0</v>
      </c>
      <c r="I4521" t="b">
        <v>0</v>
      </c>
      <c r="J4521" t="b">
        <v>0</v>
      </c>
    </row>
    <row r="4522" spans="1:10" hidden="1" x14ac:dyDescent="0.2">
      <c r="A4522" t="s">
        <v>287</v>
      </c>
      <c r="B4522" t="str">
        <f>VLOOKUP(Table16[[#This Row],[Metabolite ID]],Table18[],2,FALSE)</f>
        <v>7-alpha-hydroxy-3-oxo-4-cholestenoate (7-Hoca)</v>
      </c>
      <c r="C4522" t="s">
        <v>1123</v>
      </c>
      <c r="D4522">
        <v>599</v>
      </c>
      <c r="E4522">
        <v>-7.5033772218534397E-2</v>
      </c>
      <c r="F4522">
        <v>0.14011685666452348</v>
      </c>
      <c r="G4522">
        <v>0.59249768694545568</v>
      </c>
      <c r="H4522" t="b">
        <v>0</v>
      </c>
      <c r="I4522" t="b">
        <v>0</v>
      </c>
      <c r="J4522" t="b">
        <v>0</v>
      </c>
    </row>
    <row r="4523" spans="1:10" x14ac:dyDescent="0.2">
      <c r="A4523" t="s">
        <v>232</v>
      </c>
      <c r="B4523" t="str">
        <f>VLOOKUP(Table16[[#This Row],[Metabolite ID]],Table18[],2,FALSE)</f>
        <v>epiandrosterone sulfate</v>
      </c>
      <c r="C4523" t="s">
        <v>1116</v>
      </c>
      <c r="D4523">
        <v>599</v>
      </c>
      <c r="E4523">
        <v>6.5564027324350044E-2</v>
      </c>
      <c r="F4523">
        <v>6.5682322404932686E-2</v>
      </c>
      <c r="G4523" s="6">
        <v>0.31818288025846198</v>
      </c>
      <c r="H4523" t="b">
        <v>0</v>
      </c>
      <c r="I4523" t="b">
        <v>0</v>
      </c>
      <c r="J4523" t="b">
        <v>0</v>
      </c>
    </row>
    <row r="4524" spans="1:10" hidden="1" x14ac:dyDescent="0.2">
      <c r="A4524" t="s">
        <v>232</v>
      </c>
      <c r="B4524" t="str">
        <f>VLOOKUP(Table16[[#This Row],[Metabolite ID]],Table18[],2,FALSE)</f>
        <v>epiandrosterone sulfate</v>
      </c>
      <c r="C4524" t="s">
        <v>1117</v>
      </c>
      <c r="D4524">
        <v>599</v>
      </c>
      <c r="E4524">
        <v>6.5564027324350044E-2</v>
      </c>
      <c r="F4524">
        <v>4.7683270916624686E-2</v>
      </c>
      <c r="G4524">
        <v>0.1691345017535458</v>
      </c>
      <c r="H4524" t="b">
        <v>0</v>
      </c>
      <c r="I4524" t="b">
        <v>0</v>
      </c>
      <c r="J4524" t="b">
        <v>0</v>
      </c>
    </row>
    <row r="4525" spans="1:10" hidden="1" x14ac:dyDescent="0.2">
      <c r="A4525" t="s">
        <v>232</v>
      </c>
      <c r="B4525" t="str">
        <f>VLOOKUP(Table16[[#This Row],[Metabolite ID]],Table18[],2,FALSE)</f>
        <v>epiandrosterone sulfate</v>
      </c>
      <c r="C4525" t="s">
        <v>1118</v>
      </c>
      <c r="D4525">
        <v>599</v>
      </c>
      <c r="E4525">
        <v>6.7306488829827218E-2</v>
      </c>
      <c r="F4525">
        <v>4.8478706853827817E-2</v>
      </c>
      <c r="G4525">
        <v>0.16502373748891319</v>
      </c>
      <c r="H4525" t="b">
        <v>0</v>
      </c>
      <c r="I4525" t="b">
        <v>0</v>
      </c>
      <c r="J4525" t="b">
        <v>0</v>
      </c>
    </row>
    <row r="4526" spans="1:10" hidden="1" x14ac:dyDescent="0.2">
      <c r="A4526" t="s">
        <v>232</v>
      </c>
      <c r="B4526" t="str">
        <f>VLOOKUP(Table16[[#This Row],[Metabolite ID]],Table18[],2,FALSE)</f>
        <v>epiandrosterone sulfate</v>
      </c>
      <c r="C4526" t="s">
        <v>1119</v>
      </c>
      <c r="D4526">
        <v>599</v>
      </c>
      <c r="E4526">
        <v>-5.3323330106485956E-3</v>
      </c>
      <c r="F4526">
        <v>7.237878345538952E-2</v>
      </c>
      <c r="G4526">
        <v>0.94127090322009921</v>
      </c>
      <c r="H4526" t="b">
        <v>0</v>
      </c>
      <c r="I4526" t="b">
        <v>0</v>
      </c>
      <c r="J4526" t="b">
        <v>0</v>
      </c>
    </row>
    <row r="4527" spans="1:10" hidden="1" x14ac:dyDescent="0.2">
      <c r="A4527" t="s">
        <v>232</v>
      </c>
      <c r="B4527" t="str">
        <f>VLOOKUP(Table16[[#This Row],[Metabolite ID]],Table18[],2,FALSE)</f>
        <v>epiandrosterone sulfate</v>
      </c>
      <c r="C4527" t="s">
        <v>1120</v>
      </c>
      <c r="D4527">
        <v>599</v>
      </c>
      <c r="E4527">
        <v>6.681734974433199E-3</v>
      </c>
      <c r="F4527">
        <v>7.9818384843383966E-2</v>
      </c>
      <c r="G4527">
        <v>0.93328563175389345</v>
      </c>
      <c r="H4527" t="b">
        <v>0</v>
      </c>
      <c r="I4527" t="b">
        <v>0</v>
      </c>
      <c r="J4527" t="b">
        <v>0</v>
      </c>
    </row>
    <row r="4528" spans="1:10" hidden="1" x14ac:dyDescent="0.2">
      <c r="A4528" t="s">
        <v>232</v>
      </c>
      <c r="B4528" t="str">
        <f>VLOOKUP(Table16[[#This Row],[Metabolite ID]],Table18[],2,FALSE)</f>
        <v>epiandrosterone sulfate</v>
      </c>
      <c r="C4528" t="s">
        <v>1121</v>
      </c>
      <c r="D4528">
        <v>599</v>
      </c>
      <c r="E4528">
        <v>-0.13321651955751346</v>
      </c>
      <c r="F4528">
        <v>0.26282998125609752</v>
      </c>
      <c r="G4528">
        <v>0.61244385523428724</v>
      </c>
      <c r="H4528" t="b">
        <v>0</v>
      </c>
      <c r="I4528" t="b">
        <v>0</v>
      </c>
      <c r="J4528" t="b">
        <v>0</v>
      </c>
    </row>
    <row r="4529" spans="1:10" hidden="1" x14ac:dyDescent="0.2">
      <c r="A4529" t="s">
        <v>232</v>
      </c>
      <c r="B4529" t="str">
        <f>VLOOKUP(Table16[[#This Row],[Metabolite ID]],Table18[],2,FALSE)</f>
        <v>epiandrosterone sulfate</v>
      </c>
      <c r="C4529" t="s">
        <v>1122</v>
      </c>
      <c r="D4529">
        <v>599</v>
      </c>
      <c r="E4529">
        <v>2.4963254948039193E-2</v>
      </c>
      <c r="F4529">
        <v>0.16053633533877629</v>
      </c>
      <c r="G4529">
        <v>0.87648034039867107</v>
      </c>
      <c r="H4529" t="b">
        <v>0</v>
      </c>
      <c r="I4529" t="b">
        <v>0</v>
      </c>
      <c r="J4529" t="b">
        <v>0</v>
      </c>
    </row>
    <row r="4530" spans="1:10" hidden="1" x14ac:dyDescent="0.2">
      <c r="A4530" t="s">
        <v>232</v>
      </c>
      <c r="B4530" t="str">
        <f>VLOOKUP(Table16[[#This Row],[Metabolite ID]],Table18[],2,FALSE)</f>
        <v>epiandrosterone sulfate</v>
      </c>
      <c r="C4530" t="s">
        <v>1123</v>
      </c>
      <c r="D4530">
        <v>599</v>
      </c>
      <c r="E4530">
        <v>0.128352895392256</v>
      </c>
      <c r="F4530">
        <v>0.18208477969779427</v>
      </c>
      <c r="G4530">
        <v>0.48114282022190968</v>
      </c>
      <c r="H4530" t="b">
        <v>0</v>
      </c>
      <c r="I4530" t="b">
        <v>0</v>
      </c>
      <c r="J4530" t="b">
        <v>0</v>
      </c>
    </row>
    <row r="4531" spans="1:10" x14ac:dyDescent="0.2">
      <c r="A4531" t="s">
        <v>726</v>
      </c>
      <c r="B4531" t="str">
        <f>VLOOKUP(Table16[[#This Row],[Metabolite ID]],Table18[],2,FALSE)</f>
        <v>1-palmitoyl-2-meadoyl-GPC (16:0/20:3n9)*</v>
      </c>
      <c r="C4531" t="s">
        <v>1116</v>
      </c>
      <c r="D4531">
        <v>598</v>
      </c>
      <c r="E4531">
        <v>5.3534062591305186E-2</v>
      </c>
      <c r="F4531">
        <v>5.3732264192414884E-2</v>
      </c>
      <c r="G4531" s="6">
        <v>0.31909890961475623</v>
      </c>
      <c r="H4531" t="b">
        <v>0</v>
      </c>
      <c r="I4531" t="b">
        <v>0</v>
      </c>
      <c r="J4531" t="b">
        <v>0</v>
      </c>
    </row>
    <row r="4532" spans="1:10" hidden="1" x14ac:dyDescent="0.2">
      <c r="A4532" t="s">
        <v>726</v>
      </c>
      <c r="B4532" t="str">
        <f>VLOOKUP(Table16[[#This Row],[Metabolite ID]],Table18[],2,FALSE)</f>
        <v>1-palmitoyl-2-meadoyl-GPC (16:0/20:3n9)*</v>
      </c>
      <c r="C4532" t="s">
        <v>1117</v>
      </c>
      <c r="D4532">
        <v>598</v>
      </c>
      <c r="E4532">
        <v>5.3534062591305186E-2</v>
      </c>
      <c r="F4532">
        <v>5.1486510261506621E-2</v>
      </c>
      <c r="G4532">
        <v>0.29844736741959838</v>
      </c>
      <c r="H4532" t="b">
        <v>0</v>
      </c>
      <c r="I4532" t="b">
        <v>0</v>
      </c>
      <c r="J4532" t="b">
        <v>0</v>
      </c>
    </row>
    <row r="4533" spans="1:10" hidden="1" x14ac:dyDescent="0.2">
      <c r="A4533" t="s">
        <v>726</v>
      </c>
      <c r="B4533" t="str">
        <f>VLOOKUP(Table16[[#This Row],[Metabolite ID]],Table18[],2,FALSE)</f>
        <v>1-palmitoyl-2-meadoyl-GPC (16:0/20:3n9)*</v>
      </c>
      <c r="C4533" t="s">
        <v>1118</v>
      </c>
      <c r="D4533">
        <v>598</v>
      </c>
      <c r="E4533">
        <v>5.5427696287304172E-2</v>
      </c>
      <c r="F4533">
        <v>5.2014536344669259E-2</v>
      </c>
      <c r="G4533">
        <v>0.28659574953702371</v>
      </c>
      <c r="H4533" t="b">
        <v>0</v>
      </c>
      <c r="I4533" t="b">
        <v>0</v>
      </c>
      <c r="J4533" t="b">
        <v>0</v>
      </c>
    </row>
    <row r="4534" spans="1:10" hidden="1" x14ac:dyDescent="0.2">
      <c r="A4534" t="s">
        <v>726</v>
      </c>
      <c r="B4534" t="str">
        <f>VLOOKUP(Table16[[#This Row],[Metabolite ID]],Table18[],2,FALSE)</f>
        <v>1-palmitoyl-2-meadoyl-GPC (16:0/20:3n9)*</v>
      </c>
      <c r="C4534" t="s">
        <v>1119</v>
      </c>
      <c r="D4534">
        <v>598</v>
      </c>
      <c r="E4534">
        <v>3.4357595431789803E-2</v>
      </c>
      <c r="F4534">
        <v>7.8526812467915069E-2</v>
      </c>
      <c r="G4534">
        <v>0.66172924789772469</v>
      </c>
      <c r="H4534" t="b">
        <v>0</v>
      </c>
      <c r="I4534" t="b">
        <v>0</v>
      </c>
      <c r="J4534" t="b">
        <v>0</v>
      </c>
    </row>
    <row r="4535" spans="1:10" hidden="1" x14ac:dyDescent="0.2">
      <c r="A4535" t="s">
        <v>726</v>
      </c>
      <c r="B4535" t="str">
        <f>VLOOKUP(Table16[[#This Row],[Metabolite ID]],Table18[],2,FALSE)</f>
        <v>1-palmitoyl-2-meadoyl-GPC (16:0/20:3n9)*</v>
      </c>
      <c r="C4535" t="s">
        <v>1120</v>
      </c>
      <c r="D4535">
        <v>598</v>
      </c>
      <c r="E4535">
        <v>9.5355286052534238E-2</v>
      </c>
      <c r="F4535">
        <v>7.9884425538737314E-2</v>
      </c>
      <c r="G4535">
        <v>0.23260882486645348</v>
      </c>
      <c r="H4535" t="b">
        <v>0</v>
      </c>
      <c r="I4535" t="b">
        <v>0</v>
      </c>
      <c r="J4535" t="b">
        <v>0</v>
      </c>
    </row>
    <row r="4536" spans="1:10" hidden="1" x14ac:dyDescent="0.2">
      <c r="A4536" t="s">
        <v>726</v>
      </c>
      <c r="B4536" t="str">
        <f>VLOOKUP(Table16[[#This Row],[Metabolite ID]],Table18[],2,FALSE)</f>
        <v>1-palmitoyl-2-meadoyl-GPC (16:0/20:3n9)*</v>
      </c>
      <c r="C4536" t="s">
        <v>1121</v>
      </c>
      <c r="D4536">
        <v>598</v>
      </c>
      <c r="E4536">
        <v>-0.21901301373743465</v>
      </c>
      <c r="F4536">
        <v>0.35421214027649284</v>
      </c>
      <c r="G4536">
        <v>0.53660663141724396</v>
      </c>
      <c r="H4536" t="b">
        <v>0</v>
      </c>
      <c r="I4536" t="b">
        <v>0</v>
      </c>
      <c r="J4536" t="b">
        <v>0</v>
      </c>
    </row>
    <row r="4537" spans="1:10" hidden="1" x14ac:dyDescent="0.2">
      <c r="A4537" t="s">
        <v>726</v>
      </c>
      <c r="B4537" t="str">
        <f>VLOOKUP(Table16[[#This Row],[Metabolite ID]],Table18[],2,FALSE)</f>
        <v>1-palmitoyl-2-meadoyl-GPC (16:0/20:3n9)*</v>
      </c>
      <c r="C4537" t="s">
        <v>1122</v>
      </c>
      <c r="D4537">
        <v>598</v>
      </c>
      <c r="E4537">
        <v>0.54530561906170671</v>
      </c>
      <c r="F4537">
        <v>0.27332493786227469</v>
      </c>
      <c r="G4537">
        <v>4.6488041886160465E-2</v>
      </c>
      <c r="H4537" t="b">
        <v>0</v>
      </c>
      <c r="I4537" t="b">
        <v>0</v>
      </c>
      <c r="J4537" t="b">
        <v>0</v>
      </c>
    </row>
    <row r="4538" spans="1:10" hidden="1" x14ac:dyDescent="0.2">
      <c r="A4538" t="s">
        <v>726</v>
      </c>
      <c r="B4538" t="str">
        <f>VLOOKUP(Table16[[#This Row],[Metabolite ID]],Table18[],2,FALSE)</f>
        <v>1-palmitoyl-2-meadoyl-GPC (16:0/20:3n9)*</v>
      </c>
      <c r="C4538" t="s">
        <v>1123</v>
      </c>
      <c r="D4538">
        <v>598</v>
      </c>
      <c r="E4538">
        <v>0.17484279501338815</v>
      </c>
      <c r="F4538">
        <v>0.14887860811054782</v>
      </c>
      <c r="G4538">
        <v>0.24070452036558909</v>
      </c>
      <c r="H4538" t="b">
        <v>0</v>
      </c>
      <c r="I4538" t="b">
        <v>0</v>
      </c>
      <c r="J4538" t="b">
        <v>0</v>
      </c>
    </row>
    <row r="4539" spans="1:10" x14ac:dyDescent="0.2">
      <c r="A4539" t="s">
        <v>673</v>
      </c>
      <c r="B4539" t="str">
        <f>VLOOKUP(Table16[[#This Row],[Metabolite ID]],Table18[],2,FALSE)</f>
        <v>1-(1-enyl-palmitoyl)-2-oleoyl-GPE (P-16:0/18:1)*</v>
      </c>
      <c r="C4539" t="s">
        <v>1116</v>
      </c>
      <c r="D4539">
        <v>599</v>
      </c>
      <c r="E4539">
        <v>-4.9353545821830408E-2</v>
      </c>
      <c r="F4539">
        <v>4.9809122877717715E-2</v>
      </c>
      <c r="G4539" s="6">
        <v>0.32175710048468703</v>
      </c>
      <c r="H4539" t="b">
        <v>0</v>
      </c>
      <c r="I4539" t="b">
        <v>0</v>
      </c>
      <c r="J4539" t="b">
        <v>0</v>
      </c>
    </row>
    <row r="4540" spans="1:10" hidden="1" x14ac:dyDescent="0.2">
      <c r="A4540" t="s">
        <v>673</v>
      </c>
      <c r="B4540" t="str">
        <f>VLOOKUP(Table16[[#This Row],[Metabolite ID]],Table18[],2,FALSE)</f>
        <v>1-(1-enyl-palmitoyl)-2-oleoyl-GPE (P-16:0/18:1)*</v>
      </c>
      <c r="C4540" t="s">
        <v>1117</v>
      </c>
      <c r="D4540">
        <v>599</v>
      </c>
      <c r="E4540">
        <v>-4.9353545821830408E-2</v>
      </c>
      <c r="F4540">
        <v>4.7886253348530271E-2</v>
      </c>
      <c r="G4540">
        <v>0.30270910600940154</v>
      </c>
      <c r="H4540" t="b">
        <v>0</v>
      </c>
      <c r="I4540" t="b">
        <v>0</v>
      </c>
      <c r="J4540" t="b">
        <v>0</v>
      </c>
    </row>
    <row r="4541" spans="1:10" hidden="1" x14ac:dyDescent="0.2">
      <c r="A4541" t="s">
        <v>673</v>
      </c>
      <c r="B4541" t="str">
        <f>VLOOKUP(Table16[[#This Row],[Metabolite ID]],Table18[],2,FALSE)</f>
        <v>1-(1-enyl-palmitoyl)-2-oleoyl-GPE (P-16:0/18:1)*</v>
      </c>
      <c r="C4541" t="s">
        <v>1118</v>
      </c>
      <c r="D4541">
        <v>599</v>
      </c>
      <c r="E4541">
        <v>-4.8057829488334369E-2</v>
      </c>
      <c r="F4541">
        <v>4.8372775796464484E-2</v>
      </c>
      <c r="G4541">
        <v>0.32047161949390746</v>
      </c>
      <c r="H4541" t="b">
        <v>0</v>
      </c>
      <c r="I4541" t="b">
        <v>0</v>
      </c>
      <c r="J4541" t="b">
        <v>0</v>
      </c>
    </row>
    <row r="4542" spans="1:10" hidden="1" x14ac:dyDescent="0.2">
      <c r="A4542" t="s">
        <v>673</v>
      </c>
      <c r="B4542" t="str">
        <f>VLOOKUP(Table16[[#This Row],[Metabolite ID]],Table18[],2,FALSE)</f>
        <v>1-(1-enyl-palmitoyl)-2-oleoyl-GPE (P-16:0/18:1)*</v>
      </c>
      <c r="C4542" t="s">
        <v>1119</v>
      </c>
      <c r="D4542">
        <v>599</v>
      </c>
      <c r="E4542">
        <v>-3.5264803149606304E-2</v>
      </c>
      <c r="F4542">
        <v>7.3759336890569377E-2</v>
      </c>
      <c r="G4542">
        <v>0.63257455313902389</v>
      </c>
      <c r="H4542" t="b">
        <v>0</v>
      </c>
      <c r="I4542" t="b">
        <v>0</v>
      </c>
      <c r="J4542" t="b">
        <v>0</v>
      </c>
    </row>
    <row r="4543" spans="1:10" hidden="1" x14ac:dyDescent="0.2">
      <c r="A4543" t="s">
        <v>673</v>
      </c>
      <c r="B4543" t="str">
        <f>VLOOKUP(Table16[[#This Row],[Metabolite ID]],Table18[],2,FALSE)</f>
        <v>1-(1-enyl-palmitoyl)-2-oleoyl-GPE (P-16:0/18:1)*</v>
      </c>
      <c r="C4543" t="s">
        <v>1120</v>
      </c>
      <c r="D4543">
        <v>599</v>
      </c>
      <c r="E4543">
        <v>-7.5314626259669962E-2</v>
      </c>
      <c r="F4543">
        <v>8.166429287440545E-2</v>
      </c>
      <c r="G4543">
        <v>0.35639989836073155</v>
      </c>
      <c r="H4543" t="b">
        <v>0</v>
      </c>
      <c r="I4543" t="b">
        <v>0</v>
      </c>
      <c r="J4543" t="b">
        <v>0</v>
      </c>
    </row>
    <row r="4544" spans="1:10" hidden="1" x14ac:dyDescent="0.2">
      <c r="A4544" t="s">
        <v>673</v>
      </c>
      <c r="B4544" t="str">
        <f>VLOOKUP(Table16[[#This Row],[Metabolite ID]],Table18[],2,FALSE)</f>
        <v>1-(1-enyl-palmitoyl)-2-oleoyl-GPE (P-16:0/18:1)*</v>
      </c>
      <c r="C4544" t="s">
        <v>1121</v>
      </c>
      <c r="D4544">
        <v>599</v>
      </c>
      <c r="E4544">
        <v>-0.24116805626466586</v>
      </c>
      <c r="F4544">
        <v>0.29974583706019164</v>
      </c>
      <c r="G4544">
        <v>0.42138462580202685</v>
      </c>
      <c r="H4544" t="b">
        <v>0</v>
      </c>
      <c r="I4544" t="b">
        <v>0</v>
      </c>
      <c r="J4544" t="b">
        <v>0</v>
      </c>
    </row>
    <row r="4545" spans="1:10" hidden="1" x14ac:dyDescent="0.2">
      <c r="A4545" t="s">
        <v>673</v>
      </c>
      <c r="B4545" t="str">
        <f>VLOOKUP(Table16[[#This Row],[Metabolite ID]],Table18[],2,FALSE)</f>
        <v>1-(1-enyl-palmitoyl)-2-oleoyl-GPE (P-16:0/18:1)*</v>
      </c>
      <c r="C4545" t="s">
        <v>1122</v>
      </c>
      <c r="D4545">
        <v>599</v>
      </c>
      <c r="E4545">
        <v>-0.24116805626466586</v>
      </c>
      <c r="F4545">
        <v>0.18004005593059438</v>
      </c>
      <c r="G4545">
        <v>0.18090884883560673</v>
      </c>
      <c r="H4545" t="b">
        <v>0</v>
      </c>
      <c r="I4545" t="b">
        <v>0</v>
      </c>
      <c r="J4545" t="b">
        <v>0</v>
      </c>
    </row>
    <row r="4546" spans="1:10" hidden="1" x14ac:dyDescent="0.2">
      <c r="A4546" t="s">
        <v>673</v>
      </c>
      <c r="B4546" t="str">
        <f>VLOOKUP(Table16[[#This Row],[Metabolite ID]],Table18[],2,FALSE)</f>
        <v>1-(1-enyl-palmitoyl)-2-oleoyl-GPE (P-16:0/18:1)*</v>
      </c>
      <c r="C4546" t="s">
        <v>1123</v>
      </c>
      <c r="D4546">
        <v>599</v>
      </c>
      <c r="E4546">
        <v>-0.19045891706776449</v>
      </c>
      <c r="F4546">
        <v>0.13791880917213756</v>
      </c>
      <c r="G4546">
        <v>0.16781118537753714</v>
      </c>
      <c r="H4546" t="b">
        <v>0</v>
      </c>
      <c r="I4546" t="b">
        <v>0</v>
      </c>
      <c r="J4546" t="b">
        <v>0</v>
      </c>
    </row>
    <row r="4547" spans="1:10" x14ac:dyDescent="0.2">
      <c r="A4547" t="s">
        <v>193</v>
      </c>
      <c r="B4547" t="str">
        <f>VLOOKUP(Table16[[#This Row],[Metabolite ID]],Table18[],2,FALSE)</f>
        <v>glycolithocholate sulfate*</v>
      </c>
      <c r="C4547" t="s">
        <v>1116</v>
      </c>
      <c r="D4547">
        <v>599</v>
      </c>
      <c r="E4547">
        <v>-4.8990937127752793E-2</v>
      </c>
      <c r="F4547">
        <v>4.9487743484681448E-2</v>
      </c>
      <c r="G4547" s="6">
        <v>0.32219317097297895</v>
      </c>
      <c r="H4547" t="b">
        <v>0</v>
      </c>
      <c r="I4547" t="b">
        <v>0</v>
      </c>
      <c r="J4547" t="b">
        <v>0</v>
      </c>
    </row>
    <row r="4548" spans="1:10" hidden="1" x14ac:dyDescent="0.2">
      <c r="A4548" t="s">
        <v>193</v>
      </c>
      <c r="B4548" t="str">
        <f>VLOOKUP(Table16[[#This Row],[Metabolite ID]],Table18[],2,FALSE)</f>
        <v>glycolithocholate sulfate*</v>
      </c>
      <c r="C4548" t="s">
        <v>1117</v>
      </c>
      <c r="D4548">
        <v>599</v>
      </c>
      <c r="E4548">
        <v>-4.8990937127752793E-2</v>
      </c>
      <c r="F4548">
        <v>4.775608784587234E-2</v>
      </c>
      <c r="G4548">
        <v>0.30495879514398255</v>
      </c>
      <c r="H4548" t="b">
        <v>0</v>
      </c>
      <c r="I4548" t="b">
        <v>0</v>
      </c>
      <c r="J4548" t="b">
        <v>0</v>
      </c>
    </row>
    <row r="4549" spans="1:10" hidden="1" x14ac:dyDescent="0.2">
      <c r="A4549" t="s">
        <v>193</v>
      </c>
      <c r="B4549" t="str">
        <f>VLOOKUP(Table16[[#This Row],[Metabolite ID]],Table18[],2,FALSE)</f>
        <v>glycolithocholate sulfate*</v>
      </c>
      <c r="C4549" t="s">
        <v>1118</v>
      </c>
      <c r="D4549">
        <v>599</v>
      </c>
      <c r="E4549">
        <v>-4.7805324794668785E-2</v>
      </c>
      <c r="F4549">
        <v>4.8231243736091126E-2</v>
      </c>
      <c r="G4549">
        <v>0.32160295193099453</v>
      </c>
      <c r="H4549" t="b">
        <v>0</v>
      </c>
      <c r="I4549" t="b">
        <v>0</v>
      </c>
      <c r="J4549" t="b">
        <v>0</v>
      </c>
    </row>
    <row r="4550" spans="1:10" hidden="1" x14ac:dyDescent="0.2">
      <c r="A4550" t="s">
        <v>193</v>
      </c>
      <c r="B4550" t="str">
        <f>VLOOKUP(Table16[[#This Row],[Metabolite ID]],Table18[],2,FALSE)</f>
        <v>glycolithocholate sulfate*</v>
      </c>
      <c r="C4550" t="s">
        <v>1119</v>
      </c>
      <c r="D4550">
        <v>599</v>
      </c>
      <c r="E4550">
        <v>-4.2055021097046411E-2</v>
      </c>
      <c r="F4550">
        <v>7.2702377875206184E-2</v>
      </c>
      <c r="G4550">
        <v>0.56295727577641985</v>
      </c>
      <c r="H4550" t="b">
        <v>0</v>
      </c>
      <c r="I4550" t="b">
        <v>0</v>
      </c>
      <c r="J4550" t="b">
        <v>0</v>
      </c>
    </row>
    <row r="4551" spans="1:10" hidden="1" x14ac:dyDescent="0.2">
      <c r="A4551" t="s">
        <v>193</v>
      </c>
      <c r="B4551" t="str">
        <f>VLOOKUP(Table16[[#This Row],[Metabolite ID]],Table18[],2,FALSE)</f>
        <v>glycolithocholate sulfate*</v>
      </c>
      <c r="C4551" t="s">
        <v>1120</v>
      </c>
      <c r="D4551">
        <v>599</v>
      </c>
      <c r="E4551">
        <v>-4.3089706404478685E-2</v>
      </c>
      <c r="F4551">
        <v>7.8072789481098248E-2</v>
      </c>
      <c r="G4551">
        <v>0.58100516217047637</v>
      </c>
      <c r="H4551" t="b">
        <v>0</v>
      </c>
      <c r="I4551" t="b">
        <v>0</v>
      </c>
      <c r="J4551" t="b">
        <v>0</v>
      </c>
    </row>
    <row r="4552" spans="1:10" hidden="1" x14ac:dyDescent="0.2">
      <c r="A4552" t="s">
        <v>193</v>
      </c>
      <c r="B4552" t="str">
        <f>VLOOKUP(Table16[[#This Row],[Metabolite ID]],Table18[],2,FALSE)</f>
        <v>glycolithocholate sulfate*</v>
      </c>
      <c r="C4552" t="s">
        <v>1121</v>
      </c>
      <c r="D4552">
        <v>599</v>
      </c>
      <c r="E4552">
        <v>-0.14823262526459935</v>
      </c>
      <c r="F4552">
        <v>0.28236664248210203</v>
      </c>
      <c r="G4552">
        <v>0.59980203432854595</v>
      </c>
      <c r="H4552" t="b">
        <v>0</v>
      </c>
      <c r="I4552" t="b">
        <v>0</v>
      </c>
      <c r="J4552" t="b">
        <v>0</v>
      </c>
    </row>
    <row r="4553" spans="1:10" hidden="1" x14ac:dyDescent="0.2">
      <c r="A4553" t="s">
        <v>193</v>
      </c>
      <c r="B4553" t="str">
        <f>VLOOKUP(Table16[[#This Row],[Metabolite ID]],Table18[],2,FALSE)</f>
        <v>glycolithocholate sulfate*</v>
      </c>
      <c r="C4553" t="s">
        <v>1122</v>
      </c>
      <c r="D4553">
        <v>599</v>
      </c>
      <c r="E4553">
        <v>-0.1265374540786155</v>
      </c>
      <c r="F4553">
        <v>0.17993049895998606</v>
      </c>
      <c r="G4553">
        <v>0.48216905760591355</v>
      </c>
      <c r="H4553" t="b">
        <v>0</v>
      </c>
      <c r="I4553" t="b">
        <v>0</v>
      </c>
      <c r="J4553" t="b">
        <v>0</v>
      </c>
    </row>
    <row r="4554" spans="1:10" hidden="1" x14ac:dyDescent="0.2">
      <c r="A4554" t="s">
        <v>193</v>
      </c>
      <c r="B4554" t="str">
        <f>VLOOKUP(Table16[[#This Row],[Metabolite ID]],Table18[],2,FALSE)</f>
        <v>glycolithocholate sulfate*</v>
      </c>
      <c r="C4554" t="s">
        <v>1123</v>
      </c>
      <c r="D4554">
        <v>599</v>
      </c>
      <c r="E4554">
        <v>-8.4715801607198937E-2</v>
      </c>
      <c r="F4554">
        <v>0.13718662776240154</v>
      </c>
      <c r="G4554">
        <v>0.53712574269664981</v>
      </c>
      <c r="H4554" t="b">
        <v>0</v>
      </c>
      <c r="I4554" t="b">
        <v>0</v>
      </c>
      <c r="J4554" t="b">
        <v>0</v>
      </c>
    </row>
    <row r="4555" spans="1:10" x14ac:dyDescent="0.2">
      <c r="A4555" t="s">
        <v>476</v>
      </c>
      <c r="B4555" t="str">
        <f>VLOOKUP(Table16[[#This Row],[Metabolite ID]],Table18[],2,FALSE)</f>
        <v>X - 12739</v>
      </c>
      <c r="C4555" t="s">
        <v>1116</v>
      </c>
      <c r="D4555">
        <v>599</v>
      </c>
      <c r="E4555">
        <v>5.0745677305747791E-2</v>
      </c>
      <c r="F4555">
        <v>5.1401600188523494E-2</v>
      </c>
      <c r="G4555" s="6">
        <v>0.32352536353284067</v>
      </c>
      <c r="H4555" t="b">
        <v>0</v>
      </c>
      <c r="I4555" t="b">
        <v>0</v>
      </c>
      <c r="J4555" t="b">
        <v>0</v>
      </c>
    </row>
    <row r="4556" spans="1:10" hidden="1" x14ac:dyDescent="0.2">
      <c r="A4556" t="s">
        <v>476</v>
      </c>
      <c r="B4556" t="str">
        <f>VLOOKUP(Table16[[#This Row],[Metabolite ID]],Table18[],2,FALSE)</f>
        <v>X - 12739</v>
      </c>
      <c r="C4556" t="s">
        <v>1117</v>
      </c>
      <c r="D4556">
        <v>599</v>
      </c>
      <c r="E4556">
        <v>5.0745677305747791E-2</v>
      </c>
      <c r="F4556">
        <v>4.9943252746065751E-2</v>
      </c>
      <c r="G4556">
        <v>0.30959761274742936</v>
      </c>
      <c r="H4556" t="b">
        <v>0</v>
      </c>
      <c r="I4556" t="b">
        <v>0</v>
      </c>
      <c r="J4556" t="b">
        <v>0</v>
      </c>
    </row>
    <row r="4557" spans="1:10" hidden="1" x14ac:dyDescent="0.2">
      <c r="A4557" t="s">
        <v>476</v>
      </c>
      <c r="B4557" t="str">
        <f>VLOOKUP(Table16[[#This Row],[Metabolite ID]],Table18[],2,FALSE)</f>
        <v>X - 12739</v>
      </c>
      <c r="C4557" t="s">
        <v>1118</v>
      </c>
      <c r="D4557">
        <v>599</v>
      </c>
      <c r="E4557">
        <v>5.2692996886664491E-2</v>
      </c>
      <c r="F4557">
        <v>5.0438123669878925E-2</v>
      </c>
      <c r="G4557">
        <v>0.29615899501759396</v>
      </c>
      <c r="H4557" t="b">
        <v>0</v>
      </c>
      <c r="I4557" t="b">
        <v>0</v>
      </c>
      <c r="J4557" t="b">
        <v>0</v>
      </c>
    </row>
    <row r="4558" spans="1:10" hidden="1" x14ac:dyDescent="0.2">
      <c r="A4558" t="s">
        <v>476</v>
      </c>
      <c r="B4558" t="str">
        <f>VLOOKUP(Table16[[#This Row],[Metabolite ID]],Table18[],2,FALSE)</f>
        <v>X - 12739</v>
      </c>
      <c r="C4558" t="s">
        <v>1119</v>
      </c>
      <c r="D4558">
        <v>599</v>
      </c>
      <c r="E4558">
        <v>7.4826000000000004E-2</v>
      </c>
      <c r="F4558">
        <v>7.4184091242964781E-2</v>
      </c>
      <c r="G4558">
        <v>0.31314111968924113</v>
      </c>
      <c r="H4558" t="b">
        <v>0</v>
      </c>
      <c r="I4558" t="b">
        <v>0</v>
      </c>
      <c r="J4558" t="b">
        <v>0</v>
      </c>
    </row>
    <row r="4559" spans="1:10" hidden="1" x14ac:dyDescent="0.2">
      <c r="A4559" t="s">
        <v>476</v>
      </c>
      <c r="B4559" t="str">
        <f>VLOOKUP(Table16[[#This Row],[Metabolite ID]],Table18[],2,FALSE)</f>
        <v>X - 12739</v>
      </c>
      <c r="C4559" t="s">
        <v>1120</v>
      </c>
      <c r="D4559">
        <v>599</v>
      </c>
      <c r="E4559">
        <v>7.4914976892841934E-2</v>
      </c>
      <c r="F4559">
        <v>8.6296910136925725E-2</v>
      </c>
      <c r="G4559">
        <v>0.38533559997142386</v>
      </c>
      <c r="H4559" t="b">
        <v>0</v>
      </c>
      <c r="I4559" t="b">
        <v>0</v>
      </c>
      <c r="J4559" t="b">
        <v>0</v>
      </c>
    </row>
    <row r="4560" spans="1:10" hidden="1" x14ac:dyDescent="0.2">
      <c r="A4560" t="s">
        <v>476</v>
      </c>
      <c r="B4560" t="str">
        <f>VLOOKUP(Table16[[#This Row],[Metabolite ID]],Table18[],2,FALSE)</f>
        <v>X - 12739</v>
      </c>
      <c r="C4560" t="s">
        <v>1121</v>
      </c>
      <c r="D4560">
        <v>599</v>
      </c>
      <c r="E4560">
        <v>0.11912819034143496</v>
      </c>
      <c r="F4560">
        <v>0.27132081327805158</v>
      </c>
      <c r="G4560">
        <v>0.66077112245582703</v>
      </c>
      <c r="H4560" t="b">
        <v>0</v>
      </c>
      <c r="I4560" t="b">
        <v>0</v>
      </c>
      <c r="J4560" t="b">
        <v>0</v>
      </c>
    </row>
    <row r="4561" spans="1:10" hidden="1" x14ac:dyDescent="0.2">
      <c r="A4561" t="s">
        <v>476</v>
      </c>
      <c r="B4561" t="str">
        <f>VLOOKUP(Table16[[#This Row],[Metabolite ID]],Table18[],2,FALSE)</f>
        <v>X - 12739</v>
      </c>
      <c r="C4561" t="s">
        <v>1122</v>
      </c>
      <c r="D4561">
        <v>599</v>
      </c>
      <c r="E4561">
        <v>7.2722559153809208E-2</v>
      </c>
      <c r="F4561">
        <v>0.18181760852872708</v>
      </c>
      <c r="G4561">
        <v>0.68931751263540075</v>
      </c>
      <c r="H4561" t="b">
        <v>0</v>
      </c>
      <c r="I4561" t="b">
        <v>0</v>
      </c>
      <c r="J4561" t="b">
        <v>0</v>
      </c>
    </row>
    <row r="4562" spans="1:10" hidden="1" x14ac:dyDescent="0.2">
      <c r="A4562" t="s">
        <v>476</v>
      </c>
      <c r="B4562" t="str">
        <f>VLOOKUP(Table16[[#This Row],[Metabolite ID]],Table18[],2,FALSE)</f>
        <v>X - 12739</v>
      </c>
      <c r="C4562" t="s">
        <v>1123</v>
      </c>
      <c r="D4562">
        <v>599</v>
      </c>
      <c r="E4562">
        <v>0.13542611290042503</v>
      </c>
      <c r="F4562">
        <v>0.14247975101522697</v>
      </c>
      <c r="G4562">
        <v>0.34224605435391986</v>
      </c>
      <c r="H4562" t="b">
        <v>0</v>
      </c>
      <c r="I4562" t="b">
        <v>0</v>
      </c>
      <c r="J4562" t="b">
        <v>0</v>
      </c>
    </row>
    <row r="4563" spans="1:10" x14ac:dyDescent="0.2">
      <c r="A4563" t="s">
        <v>463</v>
      </c>
      <c r="B4563" t="str">
        <f>VLOOKUP(Table16[[#This Row],[Metabolite ID]],Table18[],2,FALSE)</f>
        <v>X - 11470</v>
      </c>
      <c r="C4563" t="s">
        <v>1116</v>
      </c>
      <c r="D4563">
        <v>599</v>
      </c>
      <c r="E4563">
        <v>4.9181404021701507E-2</v>
      </c>
      <c r="F4563">
        <v>4.9977794009756091E-2</v>
      </c>
      <c r="G4563" s="6">
        <v>0.32508349388005969</v>
      </c>
      <c r="H4563" t="b">
        <v>0</v>
      </c>
      <c r="I4563" t="b">
        <v>0</v>
      </c>
      <c r="J4563" t="b">
        <v>0</v>
      </c>
    </row>
    <row r="4564" spans="1:10" hidden="1" x14ac:dyDescent="0.2">
      <c r="A4564" t="s">
        <v>463</v>
      </c>
      <c r="B4564" t="str">
        <f>VLOOKUP(Table16[[#This Row],[Metabolite ID]],Table18[],2,FALSE)</f>
        <v>X - 11470</v>
      </c>
      <c r="C4564" t="s">
        <v>1117</v>
      </c>
      <c r="D4564">
        <v>599</v>
      </c>
      <c r="E4564">
        <v>4.9181404021701507E-2</v>
      </c>
      <c r="F4564">
        <v>4.8097500778834998E-2</v>
      </c>
      <c r="G4564">
        <v>0.30652749970858512</v>
      </c>
      <c r="H4564" t="b">
        <v>0</v>
      </c>
      <c r="I4564" t="b">
        <v>0</v>
      </c>
      <c r="J4564" t="b">
        <v>0</v>
      </c>
    </row>
    <row r="4565" spans="1:10" hidden="1" x14ac:dyDescent="0.2">
      <c r="A4565" t="s">
        <v>463</v>
      </c>
      <c r="B4565" t="str">
        <f>VLOOKUP(Table16[[#This Row],[Metabolite ID]],Table18[],2,FALSE)</f>
        <v>X - 11470</v>
      </c>
      <c r="C4565" t="s">
        <v>1118</v>
      </c>
      <c r="D4565">
        <v>599</v>
      </c>
      <c r="E4565">
        <v>5.1003105306382433E-2</v>
      </c>
      <c r="F4565">
        <v>4.85806462685947E-2</v>
      </c>
      <c r="G4565">
        <v>0.29378032625174555</v>
      </c>
      <c r="H4565" t="b">
        <v>0</v>
      </c>
      <c r="I4565" t="b">
        <v>0</v>
      </c>
      <c r="J4565" t="b">
        <v>0</v>
      </c>
    </row>
    <row r="4566" spans="1:10" hidden="1" x14ac:dyDescent="0.2">
      <c r="A4566" t="s">
        <v>463</v>
      </c>
      <c r="B4566" t="str">
        <f>VLOOKUP(Table16[[#This Row],[Metabolite ID]],Table18[],2,FALSE)</f>
        <v>X - 11470</v>
      </c>
      <c r="C4566" t="s">
        <v>1119</v>
      </c>
      <c r="D4566">
        <v>599</v>
      </c>
      <c r="E4566">
        <v>7.9229723502304145E-2</v>
      </c>
      <c r="F4566">
        <v>7.2097716573756368E-2</v>
      </c>
      <c r="G4566">
        <v>0.27180235221404064</v>
      </c>
      <c r="H4566" t="b">
        <v>0</v>
      </c>
      <c r="I4566" t="b">
        <v>0</v>
      </c>
      <c r="J4566" t="b">
        <v>0</v>
      </c>
    </row>
    <row r="4567" spans="1:10" hidden="1" x14ac:dyDescent="0.2">
      <c r="A4567" t="s">
        <v>463</v>
      </c>
      <c r="B4567" t="str">
        <f>VLOOKUP(Table16[[#This Row],[Metabolite ID]],Table18[],2,FALSE)</f>
        <v>X - 11470</v>
      </c>
      <c r="C4567" t="s">
        <v>1120</v>
      </c>
      <c r="D4567">
        <v>599</v>
      </c>
      <c r="E4567">
        <v>3.7679418769574771E-2</v>
      </c>
      <c r="F4567">
        <v>7.9724835408248665E-2</v>
      </c>
      <c r="G4567">
        <v>0.6364855009081053</v>
      </c>
      <c r="H4567" t="b">
        <v>0</v>
      </c>
      <c r="I4567" t="b">
        <v>0</v>
      </c>
      <c r="J4567" t="b">
        <v>0</v>
      </c>
    </row>
    <row r="4568" spans="1:10" hidden="1" x14ac:dyDescent="0.2">
      <c r="A4568" t="s">
        <v>463</v>
      </c>
      <c r="B4568" t="str">
        <f>VLOOKUP(Table16[[#This Row],[Metabolite ID]],Table18[],2,FALSE)</f>
        <v>X - 11470</v>
      </c>
      <c r="C4568" t="s">
        <v>1121</v>
      </c>
      <c r="D4568">
        <v>599</v>
      </c>
      <c r="E4568">
        <v>0.10781350837673376</v>
      </c>
      <c r="F4568">
        <v>0.25789046229021995</v>
      </c>
      <c r="G4568">
        <v>0.67605383201106739</v>
      </c>
      <c r="H4568" t="b">
        <v>0</v>
      </c>
      <c r="I4568" t="b">
        <v>0</v>
      </c>
      <c r="J4568" t="b">
        <v>0</v>
      </c>
    </row>
    <row r="4569" spans="1:10" hidden="1" x14ac:dyDescent="0.2">
      <c r="A4569" t="s">
        <v>463</v>
      </c>
      <c r="B4569" t="str">
        <f>VLOOKUP(Table16[[#This Row],[Metabolite ID]],Table18[],2,FALSE)</f>
        <v>X - 11470</v>
      </c>
      <c r="C4569" t="s">
        <v>1122</v>
      </c>
      <c r="D4569">
        <v>599</v>
      </c>
      <c r="E4569">
        <v>6.0763650505054834E-2</v>
      </c>
      <c r="F4569">
        <v>0.16830749143414711</v>
      </c>
      <c r="G4569">
        <v>0.71820631538683255</v>
      </c>
      <c r="H4569" t="b">
        <v>0</v>
      </c>
      <c r="I4569" t="b">
        <v>0</v>
      </c>
      <c r="J4569" t="b">
        <v>0</v>
      </c>
    </row>
    <row r="4570" spans="1:10" hidden="1" x14ac:dyDescent="0.2">
      <c r="A4570" t="s">
        <v>463</v>
      </c>
      <c r="B4570" t="str">
        <f>VLOOKUP(Table16[[#This Row],[Metabolite ID]],Table18[],2,FALSE)</f>
        <v>X - 11470</v>
      </c>
      <c r="C4570" t="s">
        <v>1123</v>
      </c>
      <c r="D4570">
        <v>599</v>
      </c>
      <c r="E4570">
        <v>-9.1010251052166688E-2</v>
      </c>
      <c r="F4570">
        <v>0.13851623009764777</v>
      </c>
      <c r="G4570">
        <v>0.51141050399279098</v>
      </c>
      <c r="H4570" t="b">
        <v>0</v>
      </c>
      <c r="I4570" t="b">
        <v>0</v>
      </c>
      <c r="J4570" t="b">
        <v>0</v>
      </c>
    </row>
    <row r="4571" spans="1:10" x14ac:dyDescent="0.2">
      <c r="A4571" t="s">
        <v>761</v>
      </c>
      <c r="B4571" t="str">
        <f>VLOOKUP(Table16[[#This Row],[Metabolite ID]],Table18[],2,FALSE)</f>
        <v>Cholesterol in IDL</v>
      </c>
      <c r="C4571" t="s">
        <v>1116</v>
      </c>
      <c r="D4571">
        <v>599</v>
      </c>
      <c r="E4571">
        <v>3.2321158752466973E-2</v>
      </c>
      <c r="F4571">
        <v>3.2876107430656033E-2</v>
      </c>
      <c r="G4571" s="6">
        <v>0.32554838179263046</v>
      </c>
      <c r="H4571" t="b">
        <v>0</v>
      </c>
      <c r="I4571" t="b">
        <v>0</v>
      </c>
      <c r="J4571" t="b">
        <v>0</v>
      </c>
    </row>
    <row r="4572" spans="1:10" hidden="1" x14ac:dyDescent="0.2">
      <c r="A4572" t="s">
        <v>761</v>
      </c>
      <c r="B4572" t="str">
        <f>VLOOKUP(Table16[[#This Row],[Metabolite ID]],Table18[],2,FALSE)</f>
        <v>Cholesterol in IDL</v>
      </c>
      <c r="C4572" t="s">
        <v>1117</v>
      </c>
      <c r="D4572">
        <v>599</v>
      </c>
      <c r="E4572">
        <v>3.2321158752466973E-2</v>
      </c>
      <c r="F4572">
        <v>2.1662540104333036E-2</v>
      </c>
      <c r="G4572">
        <v>0.13569129250524747</v>
      </c>
      <c r="H4572" t="b">
        <v>0</v>
      </c>
      <c r="I4572" t="b">
        <v>0</v>
      </c>
      <c r="J4572" t="b">
        <v>0</v>
      </c>
    </row>
    <row r="4573" spans="1:10" hidden="1" x14ac:dyDescent="0.2">
      <c r="A4573" t="s">
        <v>761</v>
      </c>
      <c r="B4573" t="str">
        <f>VLOOKUP(Table16[[#This Row],[Metabolite ID]],Table18[],2,FALSE)</f>
        <v>Cholesterol in IDL</v>
      </c>
      <c r="C4573" t="s">
        <v>1118</v>
      </c>
      <c r="D4573">
        <v>599</v>
      </c>
      <c r="E4573">
        <v>3.271888686067656E-2</v>
      </c>
      <c r="F4573">
        <v>2.2171735385058001E-2</v>
      </c>
      <c r="G4573">
        <v>0.14002375608520745</v>
      </c>
      <c r="H4573" t="b">
        <v>0</v>
      </c>
      <c r="I4573" t="b">
        <v>0</v>
      </c>
      <c r="J4573" t="b">
        <v>0</v>
      </c>
    </row>
    <row r="4574" spans="1:10" hidden="1" x14ac:dyDescent="0.2">
      <c r="A4574" t="s">
        <v>761</v>
      </c>
      <c r="B4574" t="str">
        <f>VLOOKUP(Table16[[#This Row],[Metabolite ID]],Table18[],2,FALSE)</f>
        <v>Cholesterol in IDL</v>
      </c>
      <c r="C4574" t="s">
        <v>1119</v>
      </c>
      <c r="D4574">
        <v>599</v>
      </c>
      <c r="E4574">
        <v>5.2328110599078347E-2</v>
      </c>
      <c r="F4574">
        <v>3.521005074852291E-2</v>
      </c>
      <c r="G4574">
        <v>0.13723423959116743</v>
      </c>
      <c r="H4574" t="b">
        <v>0</v>
      </c>
      <c r="I4574" t="b">
        <v>0</v>
      </c>
      <c r="J4574" t="b">
        <v>0</v>
      </c>
    </row>
    <row r="4575" spans="1:10" hidden="1" x14ac:dyDescent="0.2">
      <c r="A4575" t="s">
        <v>761</v>
      </c>
      <c r="B4575" t="str">
        <f>VLOOKUP(Table16[[#This Row],[Metabolite ID]],Table18[],2,FALSE)</f>
        <v>Cholesterol in IDL</v>
      </c>
      <c r="C4575" t="s">
        <v>1120</v>
      </c>
      <c r="D4575">
        <v>599</v>
      </c>
      <c r="E4575">
        <v>6.6093494559532881E-2</v>
      </c>
      <c r="F4575">
        <v>3.8630542749293874E-2</v>
      </c>
      <c r="G4575">
        <v>8.7097189841293568E-2</v>
      </c>
      <c r="H4575" t="b">
        <v>0</v>
      </c>
      <c r="I4575" t="b">
        <v>0</v>
      </c>
      <c r="J4575" t="b">
        <v>0</v>
      </c>
    </row>
    <row r="4576" spans="1:10" hidden="1" x14ac:dyDescent="0.2">
      <c r="A4576" t="s">
        <v>761</v>
      </c>
      <c r="B4576" t="str">
        <f>VLOOKUP(Table16[[#This Row],[Metabolite ID]],Table18[],2,FALSE)</f>
        <v>Cholesterol in IDL</v>
      </c>
      <c r="C4576" t="s">
        <v>1121</v>
      </c>
      <c r="D4576">
        <v>599</v>
      </c>
      <c r="E4576">
        <v>-8.4915966519373498E-2</v>
      </c>
      <c r="F4576">
        <v>0.14023119247537744</v>
      </c>
      <c r="G4576">
        <v>0.54504824465863888</v>
      </c>
      <c r="H4576" t="b">
        <v>0</v>
      </c>
      <c r="I4576" t="b">
        <v>0</v>
      </c>
      <c r="J4576" t="b">
        <v>0</v>
      </c>
    </row>
    <row r="4577" spans="1:10" hidden="1" x14ac:dyDescent="0.2">
      <c r="A4577" t="s">
        <v>761</v>
      </c>
      <c r="B4577" t="str">
        <f>VLOOKUP(Table16[[#This Row],[Metabolite ID]],Table18[],2,FALSE)</f>
        <v>Cholesterol in IDL</v>
      </c>
      <c r="C4577" t="s">
        <v>1122</v>
      </c>
      <c r="D4577">
        <v>599</v>
      </c>
      <c r="E4577">
        <v>4.9895698466249527E-2</v>
      </c>
      <c r="F4577">
        <v>8.3271352644807298E-2</v>
      </c>
      <c r="G4577">
        <v>0.54927042339202126</v>
      </c>
      <c r="H4577" t="b">
        <v>0</v>
      </c>
      <c r="I4577" t="b">
        <v>0</v>
      </c>
      <c r="J4577" t="b">
        <v>0</v>
      </c>
    </row>
    <row r="4578" spans="1:10" hidden="1" x14ac:dyDescent="0.2">
      <c r="A4578" t="s">
        <v>761</v>
      </c>
      <c r="B4578" t="str">
        <f>VLOOKUP(Table16[[#This Row],[Metabolite ID]],Table18[],2,FALSE)</f>
        <v>Cholesterol in IDL</v>
      </c>
      <c r="C4578" t="s">
        <v>1123</v>
      </c>
      <c r="D4578">
        <v>599</v>
      </c>
      <c r="E4578">
        <v>-9.757410875048679E-2</v>
      </c>
      <c r="F4578">
        <v>9.0996592409199786E-2</v>
      </c>
      <c r="G4578">
        <v>0.28402615172063767</v>
      </c>
      <c r="H4578" t="b">
        <v>0</v>
      </c>
      <c r="I4578" t="b">
        <v>0</v>
      </c>
      <c r="J4578" t="b">
        <v>0</v>
      </c>
    </row>
    <row r="4579" spans="1:10" x14ac:dyDescent="0.2">
      <c r="A4579" t="s">
        <v>181</v>
      </c>
      <c r="B4579" t="str">
        <f>VLOOKUP(Table16[[#This Row],[Metabolite ID]],Table18[],2,FALSE)</f>
        <v>3-methylxanthine</v>
      </c>
      <c r="C4579" t="s">
        <v>1116</v>
      </c>
      <c r="D4579">
        <v>599</v>
      </c>
      <c r="E4579">
        <v>-4.851442221500607E-2</v>
      </c>
      <c r="F4579">
        <v>4.9382900427705642E-2</v>
      </c>
      <c r="G4579" s="6">
        <v>0.32589623637703269</v>
      </c>
      <c r="H4579" t="b">
        <v>0</v>
      </c>
      <c r="I4579" t="b">
        <v>0</v>
      </c>
      <c r="J4579" t="b">
        <v>0</v>
      </c>
    </row>
    <row r="4580" spans="1:10" hidden="1" x14ac:dyDescent="0.2">
      <c r="A4580" t="s">
        <v>181</v>
      </c>
      <c r="B4580" t="str">
        <f>VLOOKUP(Table16[[#This Row],[Metabolite ID]],Table18[],2,FALSE)</f>
        <v>3-methylxanthine</v>
      </c>
      <c r="C4580" t="s">
        <v>1117</v>
      </c>
      <c r="D4580">
        <v>599</v>
      </c>
      <c r="E4580">
        <v>-4.851442221500607E-2</v>
      </c>
      <c r="F4580">
        <v>4.7905043746865078E-2</v>
      </c>
      <c r="G4580">
        <v>0.31119365963190421</v>
      </c>
      <c r="H4580" t="b">
        <v>0</v>
      </c>
      <c r="I4580" t="b">
        <v>0</v>
      </c>
      <c r="J4580" t="b">
        <v>0</v>
      </c>
    </row>
    <row r="4581" spans="1:10" hidden="1" x14ac:dyDescent="0.2">
      <c r="A4581" t="s">
        <v>181</v>
      </c>
      <c r="B4581" t="str">
        <f>VLOOKUP(Table16[[#This Row],[Metabolite ID]],Table18[],2,FALSE)</f>
        <v>3-methylxanthine</v>
      </c>
      <c r="C4581" t="s">
        <v>1118</v>
      </c>
      <c r="D4581">
        <v>599</v>
      </c>
      <c r="E4581">
        <v>-4.7419757544172152E-2</v>
      </c>
      <c r="F4581">
        <v>4.8391642294452766E-2</v>
      </c>
      <c r="G4581">
        <v>0.32712745180473285</v>
      </c>
      <c r="H4581" t="b">
        <v>0</v>
      </c>
      <c r="I4581" t="b">
        <v>0</v>
      </c>
      <c r="J4581" t="b">
        <v>0</v>
      </c>
    </row>
    <row r="4582" spans="1:10" hidden="1" x14ac:dyDescent="0.2">
      <c r="A4582" t="s">
        <v>181</v>
      </c>
      <c r="B4582" t="str">
        <f>VLOOKUP(Table16[[#This Row],[Metabolite ID]],Table18[],2,FALSE)</f>
        <v>3-methylxanthine</v>
      </c>
      <c r="C4582" t="s">
        <v>1119</v>
      </c>
      <c r="D4582">
        <v>599</v>
      </c>
      <c r="E4582">
        <v>5.4105578231292521E-3</v>
      </c>
      <c r="F4582">
        <v>7.1685484213185116E-2</v>
      </c>
      <c r="G4582">
        <v>0.93983572351179656</v>
      </c>
      <c r="H4582" t="b">
        <v>0</v>
      </c>
      <c r="I4582" t="b">
        <v>0</v>
      </c>
      <c r="J4582" t="b">
        <v>0</v>
      </c>
    </row>
    <row r="4583" spans="1:10" hidden="1" x14ac:dyDescent="0.2">
      <c r="A4583" t="s">
        <v>181</v>
      </c>
      <c r="B4583" t="str">
        <f>VLOOKUP(Table16[[#This Row],[Metabolite ID]],Table18[],2,FALSE)</f>
        <v>3-methylxanthine</v>
      </c>
      <c r="C4583" t="s">
        <v>1120</v>
      </c>
      <c r="D4583">
        <v>599</v>
      </c>
      <c r="E4583">
        <v>-3.3281481171193021E-3</v>
      </c>
      <c r="F4583">
        <v>8.0848872798274324E-2</v>
      </c>
      <c r="G4583">
        <v>0.96716431387438695</v>
      </c>
      <c r="H4583" t="b">
        <v>0</v>
      </c>
      <c r="I4583" t="b">
        <v>0</v>
      </c>
      <c r="J4583" t="b">
        <v>0</v>
      </c>
    </row>
    <row r="4584" spans="1:10" hidden="1" x14ac:dyDescent="0.2">
      <c r="A4584" t="s">
        <v>181</v>
      </c>
      <c r="B4584" t="str">
        <f>VLOOKUP(Table16[[#This Row],[Metabolite ID]],Table18[],2,FALSE)</f>
        <v>3-methylxanthine</v>
      </c>
      <c r="C4584" t="s">
        <v>1121</v>
      </c>
      <c r="D4584">
        <v>599</v>
      </c>
      <c r="E4584">
        <v>0.13870705735999067</v>
      </c>
      <c r="F4584">
        <v>0.26570349834309726</v>
      </c>
      <c r="G4584">
        <v>0.60183787828887092</v>
      </c>
      <c r="H4584" t="b">
        <v>0</v>
      </c>
      <c r="I4584" t="b">
        <v>0</v>
      </c>
      <c r="J4584" t="b">
        <v>0</v>
      </c>
    </row>
    <row r="4585" spans="1:10" hidden="1" x14ac:dyDescent="0.2">
      <c r="A4585" t="s">
        <v>181</v>
      </c>
      <c r="B4585" t="str">
        <f>VLOOKUP(Table16[[#This Row],[Metabolite ID]],Table18[],2,FALSE)</f>
        <v>3-methylxanthine</v>
      </c>
      <c r="C4585" t="s">
        <v>1122</v>
      </c>
      <c r="D4585">
        <v>599</v>
      </c>
      <c r="E4585">
        <v>4.9739749833618063E-2</v>
      </c>
      <c r="F4585">
        <v>0.18514675589833904</v>
      </c>
      <c r="G4585">
        <v>0.78829137851558473</v>
      </c>
      <c r="H4585" t="b">
        <v>0</v>
      </c>
      <c r="I4585" t="b">
        <v>0</v>
      </c>
      <c r="J4585" t="b">
        <v>0</v>
      </c>
    </row>
    <row r="4586" spans="1:10" hidden="1" x14ac:dyDescent="0.2">
      <c r="A4586" t="s">
        <v>181</v>
      </c>
      <c r="B4586" t="str">
        <f>VLOOKUP(Table16[[#This Row],[Metabolite ID]],Table18[],2,FALSE)</f>
        <v>3-methylxanthine</v>
      </c>
      <c r="C4586" t="s">
        <v>1123</v>
      </c>
      <c r="D4586">
        <v>599</v>
      </c>
      <c r="E4586">
        <v>-2.2351203779553911E-2</v>
      </c>
      <c r="F4586">
        <v>0.13692589595506935</v>
      </c>
      <c r="G4586">
        <v>0.87038804628526256</v>
      </c>
      <c r="H4586" t="b">
        <v>0</v>
      </c>
      <c r="I4586" t="b">
        <v>0</v>
      </c>
      <c r="J4586" t="b">
        <v>0</v>
      </c>
    </row>
    <row r="4587" spans="1:10" x14ac:dyDescent="0.2">
      <c r="A4587" t="s">
        <v>258</v>
      </c>
      <c r="B4587" t="str">
        <f>VLOOKUP(Table16[[#This Row],[Metabolite ID]],Table18[],2,FALSE)</f>
        <v>oleoylcarnitine</v>
      </c>
      <c r="C4587" t="s">
        <v>1116</v>
      </c>
      <c r="D4587">
        <v>599</v>
      </c>
      <c r="E4587">
        <v>-4.9135647969274839E-2</v>
      </c>
      <c r="F4587">
        <v>5.0557421994781075E-2</v>
      </c>
      <c r="G4587" s="6">
        <v>0.33111122805025983</v>
      </c>
      <c r="H4587" t="b">
        <v>0</v>
      </c>
      <c r="I4587" t="b">
        <v>0</v>
      </c>
      <c r="J4587" t="b">
        <v>0</v>
      </c>
    </row>
    <row r="4588" spans="1:10" hidden="1" x14ac:dyDescent="0.2">
      <c r="A4588" t="s">
        <v>258</v>
      </c>
      <c r="B4588" t="str">
        <f>VLOOKUP(Table16[[#This Row],[Metabolite ID]],Table18[],2,FALSE)</f>
        <v>oleoylcarnitine</v>
      </c>
      <c r="C4588" t="s">
        <v>1117</v>
      </c>
      <c r="D4588">
        <v>599</v>
      </c>
      <c r="E4588">
        <v>-4.9135647969274839E-2</v>
      </c>
      <c r="F4588">
        <v>4.7742873245757385E-2</v>
      </c>
      <c r="G4588">
        <v>0.30339866418839279</v>
      </c>
      <c r="H4588" t="b">
        <v>0</v>
      </c>
      <c r="I4588" t="b">
        <v>0</v>
      </c>
      <c r="J4588" t="b">
        <v>0</v>
      </c>
    </row>
    <row r="4589" spans="1:10" hidden="1" x14ac:dyDescent="0.2">
      <c r="A4589" t="s">
        <v>258</v>
      </c>
      <c r="B4589" t="str">
        <f>VLOOKUP(Table16[[#This Row],[Metabolite ID]],Table18[],2,FALSE)</f>
        <v>oleoylcarnitine</v>
      </c>
      <c r="C4589" t="s">
        <v>1118</v>
      </c>
      <c r="D4589">
        <v>599</v>
      </c>
      <c r="E4589">
        <v>-4.7909929516443024E-2</v>
      </c>
      <c r="F4589">
        <v>4.8248997538196788E-2</v>
      </c>
      <c r="G4589">
        <v>0.3207233379384235</v>
      </c>
      <c r="H4589" t="b">
        <v>0</v>
      </c>
      <c r="I4589" t="b">
        <v>0</v>
      </c>
      <c r="J4589" t="b">
        <v>0</v>
      </c>
    </row>
    <row r="4590" spans="1:10" hidden="1" x14ac:dyDescent="0.2">
      <c r="A4590" t="s">
        <v>258</v>
      </c>
      <c r="B4590" t="str">
        <f>VLOOKUP(Table16[[#This Row],[Metabolite ID]],Table18[],2,FALSE)</f>
        <v>oleoylcarnitine</v>
      </c>
      <c r="C4590" t="s">
        <v>1119</v>
      </c>
      <c r="D4590">
        <v>599</v>
      </c>
      <c r="E4590">
        <v>-4.0406500000000005E-2</v>
      </c>
      <c r="F4590">
        <v>7.3337984762100475E-2</v>
      </c>
      <c r="G4590">
        <v>0.58165918918261128</v>
      </c>
      <c r="H4590" t="b">
        <v>0</v>
      </c>
      <c r="I4590" t="b">
        <v>0</v>
      </c>
      <c r="J4590" t="b">
        <v>0</v>
      </c>
    </row>
    <row r="4591" spans="1:10" hidden="1" x14ac:dyDescent="0.2">
      <c r="A4591" t="s">
        <v>258</v>
      </c>
      <c r="B4591" t="str">
        <f>VLOOKUP(Table16[[#This Row],[Metabolite ID]],Table18[],2,FALSE)</f>
        <v>oleoylcarnitine</v>
      </c>
      <c r="C4591" t="s">
        <v>1120</v>
      </c>
      <c r="D4591">
        <v>599</v>
      </c>
      <c r="E4591">
        <v>5.3748893466096022E-2</v>
      </c>
      <c r="F4591">
        <v>8.1784792188044117E-2</v>
      </c>
      <c r="G4591">
        <v>0.51105289127199494</v>
      </c>
      <c r="H4591" t="b">
        <v>0</v>
      </c>
      <c r="I4591" t="b">
        <v>0</v>
      </c>
      <c r="J4591" t="b">
        <v>0</v>
      </c>
    </row>
    <row r="4592" spans="1:10" hidden="1" x14ac:dyDescent="0.2">
      <c r="A4592" t="s">
        <v>258</v>
      </c>
      <c r="B4592" t="str">
        <f>VLOOKUP(Table16[[#This Row],[Metabolite ID]],Table18[],2,FALSE)</f>
        <v>oleoylcarnitine</v>
      </c>
      <c r="C4592" t="s">
        <v>1121</v>
      </c>
      <c r="D4592">
        <v>599</v>
      </c>
      <c r="E4592">
        <v>0.21169525941105682</v>
      </c>
      <c r="F4592">
        <v>0.27798062246154526</v>
      </c>
      <c r="G4592">
        <v>0.44663074264329838</v>
      </c>
      <c r="H4592" t="b">
        <v>0</v>
      </c>
      <c r="I4592" t="b">
        <v>0</v>
      </c>
      <c r="J4592" t="b">
        <v>0</v>
      </c>
    </row>
    <row r="4593" spans="1:10" hidden="1" x14ac:dyDescent="0.2">
      <c r="A4593" t="s">
        <v>258</v>
      </c>
      <c r="B4593" t="str">
        <f>VLOOKUP(Table16[[#This Row],[Metabolite ID]],Table18[],2,FALSE)</f>
        <v>oleoylcarnitine</v>
      </c>
      <c r="C4593" t="s">
        <v>1122</v>
      </c>
      <c r="D4593">
        <v>599</v>
      </c>
      <c r="E4593">
        <v>0.18825805350174463</v>
      </c>
      <c r="F4593">
        <v>0.17290974099409309</v>
      </c>
      <c r="G4593">
        <v>0.27669616022126553</v>
      </c>
      <c r="H4593" t="b">
        <v>0</v>
      </c>
      <c r="I4593" t="b">
        <v>0</v>
      </c>
      <c r="J4593" t="b">
        <v>0</v>
      </c>
    </row>
    <row r="4594" spans="1:10" hidden="1" x14ac:dyDescent="0.2">
      <c r="A4594" t="s">
        <v>258</v>
      </c>
      <c r="B4594" t="str">
        <f>VLOOKUP(Table16[[#This Row],[Metabolite ID]],Table18[],2,FALSE)</f>
        <v>oleoylcarnitine</v>
      </c>
      <c r="C4594" t="s">
        <v>1123</v>
      </c>
      <c r="D4594">
        <v>599</v>
      </c>
      <c r="E4594">
        <v>8.6650666141415172E-2</v>
      </c>
      <c r="F4594">
        <v>0.14004089709009379</v>
      </c>
      <c r="G4594">
        <v>0.53631538030173598</v>
      </c>
      <c r="H4594" t="b">
        <v>0</v>
      </c>
      <c r="I4594" t="b">
        <v>0</v>
      </c>
      <c r="J4594" t="b">
        <v>0</v>
      </c>
    </row>
    <row r="4595" spans="1:10" x14ac:dyDescent="0.2">
      <c r="A4595" t="s">
        <v>157</v>
      </c>
      <c r="B4595" t="str">
        <f>VLOOKUP(Table16[[#This Row],[Metabolite ID]],Table18[],2,FALSE)</f>
        <v>DSGEGDFXAEGGGVR*</v>
      </c>
      <c r="C4595" t="s">
        <v>1116</v>
      </c>
      <c r="D4595">
        <v>599</v>
      </c>
      <c r="E4595">
        <v>8.1617948548898561E-2</v>
      </c>
      <c r="F4595">
        <v>8.4309609093149329E-2</v>
      </c>
      <c r="G4595" s="6">
        <v>0.33300736618048687</v>
      </c>
      <c r="H4595" t="b">
        <v>0</v>
      </c>
      <c r="I4595" t="b">
        <v>0</v>
      </c>
      <c r="J4595" t="b">
        <v>0</v>
      </c>
    </row>
    <row r="4596" spans="1:10" hidden="1" x14ac:dyDescent="0.2">
      <c r="A4596" t="s">
        <v>157</v>
      </c>
      <c r="B4596" t="str">
        <f>VLOOKUP(Table16[[#This Row],[Metabolite ID]],Table18[],2,FALSE)</f>
        <v>DSGEGDFXAEGGGVR*</v>
      </c>
      <c r="C4596" t="s">
        <v>1117</v>
      </c>
      <c r="D4596">
        <v>599</v>
      </c>
      <c r="E4596">
        <v>8.1617948548898561E-2</v>
      </c>
      <c r="F4596">
        <v>8.3414491759373446E-2</v>
      </c>
      <c r="G4596">
        <v>0.32784565089397566</v>
      </c>
      <c r="H4596" t="b">
        <v>0</v>
      </c>
      <c r="I4596" t="b">
        <v>0</v>
      </c>
      <c r="J4596" t="b">
        <v>0</v>
      </c>
    </row>
    <row r="4597" spans="1:10" hidden="1" x14ac:dyDescent="0.2">
      <c r="A4597" t="s">
        <v>157</v>
      </c>
      <c r="B4597" t="str">
        <f>VLOOKUP(Table16[[#This Row],[Metabolite ID]],Table18[],2,FALSE)</f>
        <v>DSGEGDFXAEGGGVR*</v>
      </c>
      <c r="C4597" t="s">
        <v>1118</v>
      </c>
      <c r="D4597">
        <v>599</v>
      </c>
      <c r="E4597">
        <v>8.3902924477456925E-2</v>
      </c>
      <c r="F4597">
        <v>8.4215864243849928E-2</v>
      </c>
      <c r="G4597">
        <v>0.31911213874218669</v>
      </c>
      <c r="H4597" t="b">
        <v>0</v>
      </c>
      <c r="I4597" t="b">
        <v>0</v>
      </c>
      <c r="J4597" t="b">
        <v>0</v>
      </c>
    </row>
    <row r="4598" spans="1:10" hidden="1" x14ac:dyDescent="0.2">
      <c r="A4598" t="s">
        <v>157</v>
      </c>
      <c r="B4598" t="str">
        <f>VLOOKUP(Table16[[#This Row],[Metabolite ID]],Table18[],2,FALSE)</f>
        <v>DSGEGDFXAEGGGVR*</v>
      </c>
      <c r="C4598" t="s">
        <v>1119</v>
      </c>
      <c r="D4598">
        <v>599</v>
      </c>
      <c r="E4598">
        <v>2.8157575757575756E-2</v>
      </c>
      <c r="F4598">
        <v>0.12346061628771948</v>
      </c>
      <c r="G4598">
        <v>0.81959236984823658</v>
      </c>
      <c r="H4598" t="b">
        <v>0</v>
      </c>
      <c r="I4598" t="b">
        <v>0</v>
      </c>
      <c r="J4598" t="b">
        <v>0</v>
      </c>
    </row>
    <row r="4599" spans="1:10" hidden="1" x14ac:dyDescent="0.2">
      <c r="A4599" t="s">
        <v>157</v>
      </c>
      <c r="B4599" t="str">
        <f>VLOOKUP(Table16[[#This Row],[Metabolite ID]],Table18[],2,FALSE)</f>
        <v>DSGEGDFXAEGGGVR*</v>
      </c>
      <c r="C4599" t="s">
        <v>1120</v>
      </c>
      <c r="D4599">
        <v>599</v>
      </c>
      <c r="E4599">
        <v>0.1011838066967875</v>
      </c>
      <c r="F4599">
        <v>0.1355149083698097</v>
      </c>
      <c r="G4599">
        <v>0.45526772814588362</v>
      </c>
      <c r="H4599" t="b">
        <v>0</v>
      </c>
      <c r="I4599" t="b">
        <v>0</v>
      </c>
      <c r="J4599" t="b">
        <v>0</v>
      </c>
    </row>
    <row r="4600" spans="1:10" hidden="1" x14ac:dyDescent="0.2">
      <c r="A4600" t="s">
        <v>157</v>
      </c>
      <c r="B4600" t="str">
        <f>VLOOKUP(Table16[[#This Row],[Metabolite ID]],Table18[],2,FALSE)</f>
        <v>DSGEGDFXAEGGGVR*</v>
      </c>
      <c r="C4600" t="s">
        <v>1121</v>
      </c>
      <c r="D4600">
        <v>599</v>
      </c>
      <c r="E4600">
        <v>0.18754549614156701</v>
      </c>
      <c r="F4600">
        <v>0.51567864676598252</v>
      </c>
      <c r="G4600">
        <v>0.71622046982516341</v>
      </c>
      <c r="H4600" t="b">
        <v>0</v>
      </c>
      <c r="I4600" t="b">
        <v>0</v>
      </c>
      <c r="J4600" t="b">
        <v>0</v>
      </c>
    </row>
    <row r="4601" spans="1:10" hidden="1" x14ac:dyDescent="0.2">
      <c r="A4601" t="s">
        <v>157</v>
      </c>
      <c r="B4601" t="str">
        <f>VLOOKUP(Table16[[#This Row],[Metabolite ID]],Table18[],2,FALSE)</f>
        <v>DSGEGDFXAEGGGVR*</v>
      </c>
      <c r="C4601" t="s">
        <v>1122</v>
      </c>
      <c r="D4601">
        <v>599</v>
      </c>
      <c r="E4601">
        <v>0.1494442037673096</v>
      </c>
      <c r="F4601">
        <v>0.34493260567073819</v>
      </c>
      <c r="G4601">
        <v>0.66498485639932525</v>
      </c>
      <c r="H4601" t="b">
        <v>0</v>
      </c>
      <c r="I4601" t="b">
        <v>0</v>
      </c>
      <c r="J4601" t="b">
        <v>0</v>
      </c>
    </row>
    <row r="4602" spans="1:10" hidden="1" x14ac:dyDescent="0.2">
      <c r="A4602" t="s">
        <v>157</v>
      </c>
      <c r="B4602" t="str">
        <f>VLOOKUP(Table16[[#This Row],[Metabolite ID]],Table18[],2,FALSE)</f>
        <v>DSGEGDFXAEGGGVR*</v>
      </c>
      <c r="C4602" t="s">
        <v>1123</v>
      </c>
      <c r="D4602">
        <v>599</v>
      </c>
      <c r="E4602">
        <v>0.35896251371215676</v>
      </c>
      <c r="F4602">
        <v>0.23427614993782972</v>
      </c>
      <c r="G4602">
        <v>0.12599796702187804</v>
      </c>
      <c r="H4602" t="b">
        <v>0</v>
      </c>
      <c r="I4602" t="b">
        <v>0</v>
      </c>
      <c r="J4602" t="b">
        <v>0</v>
      </c>
    </row>
    <row r="4603" spans="1:10" x14ac:dyDescent="0.2">
      <c r="A4603" t="s">
        <v>461</v>
      </c>
      <c r="B4603" t="str">
        <f>VLOOKUP(Table16[[#This Row],[Metabolite ID]],Table18[],2,FALSE)</f>
        <v>X - 11438</v>
      </c>
      <c r="C4603" t="s">
        <v>1116</v>
      </c>
      <c r="D4603">
        <v>599</v>
      </c>
      <c r="E4603">
        <v>-4.6601712129589974E-2</v>
      </c>
      <c r="F4603">
        <v>4.8157585497480893E-2</v>
      </c>
      <c r="G4603" s="6">
        <v>0.33319819492790703</v>
      </c>
      <c r="H4603" t="b">
        <v>0</v>
      </c>
      <c r="I4603" t="b">
        <v>0</v>
      </c>
      <c r="J4603" t="b">
        <v>0</v>
      </c>
    </row>
    <row r="4604" spans="1:10" hidden="1" x14ac:dyDescent="0.2">
      <c r="A4604" t="s">
        <v>461</v>
      </c>
      <c r="B4604" t="str">
        <f>VLOOKUP(Table16[[#This Row],[Metabolite ID]],Table18[],2,FALSE)</f>
        <v>X - 11438</v>
      </c>
      <c r="C4604" t="s">
        <v>1117</v>
      </c>
      <c r="D4604">
        <v>599</v>
      </c>
      <c r="E4604">
        <v>-4.6601712129589974E-2</v>
      </c>
      <c r="F4604">
        <v>4.8009519474851131E-2</v>
      </c>
      <c r="G4604">
        <v>0.33170939983744846</v>
      </c>
      <c r="H4604" t="b">
        <v>0</v>
      </c>
      <c r="I4604" t="b">
        <v>0</v>
      </c>
      <c r="J4604" t="b">
        <v>0</v>
      </c>
    </row>
    <row r="4605" spans="1:10" hidden="1" x14ac:dyDescent="0.2">
      <c r="A4605" t="s">
        <v>461</v>
      </c>
      <c r="B4605" t="str">
        <f>VLOOKUP(Table16[[#This Row],[Metabolite ID]],Table18[],2,FALSE)</f>
        <v>X - 11438</v>
      </c>
      <c r="C4605" t="s">
        <v>1118</v>
      </c>
      <c r="D4605">
        <v>599</v>
      </c>
      <c r="E4605">
        <v>-4.5153522973754641E-2</v>
      </c>
      <c r="F4605">
        <v>4.84615707995645E-2</v>
      </c>
      <c r="G4605">
        <v>0.35147155986962575</v>
      </c>
      <c r="H4605" t="b">
        <v>0</v>
      </c>
      <c r="I4605" t="b">
        <v>0</v>
      </c>
      <c r="J4605" t="b">
        <v>0</v>
      </c>
    </row>
    <row r="4606" spans="1:10" hidden="1" x14ac:dyDescent="0.2">
      <c r="A4606" t="s">
        <v>461</v>
      </c>
      <c r="B4606" t="str">
        <f>VLOOKUP(Table16[[#This Row],[Metabolite ID]],Table18[],2,FALSE)</f>
        <v>X - 11438</v>
      </c>
      <c r="C4606" t="s">
        <v>1119</v>
      </c>
      <c r="D4606">
        <v>599</v>
      </c>
      <c r="E4606">
        <v>-7.5258378378378371E-2</v>
      </c>
      <c r="F4606">
        <v>7.0674089550598951E-2</v>
      </c>
      <c r="G4606">
        <v>0.28693693582084012</v>
      </c>
      <c r="H4606" t="b">
        <v>0</v>
      </c>
      <c r="I4606" t="b">
        <v>0</v>
      </c>
      <c r="J4606" t="b">
        <v>0</v>
      </c>
    </row>
    <row r="4607" spans="1:10" hidden="1" x14ac:dyDescent="0.2">
      <c r="A4607" t="s">
        <v>461</v>
      </c>
      <c r="B4607" t="str">
        <f>VLOOKUP(Table16[[#This Row],[Metabolite ID]],Table18[],2,FALSE)</f>
        <v>X - 11438</v>
      </c>
      <c r="C4607" t="s">
        <v>1120</v>
      </c>
      <c r="D4607">
        <v>599</v>
      </c>
      <c r="E4607">
        <v>-8.163950504643655E-2</v>
      </c>
      <c r="F4607">
        <v>8.3415823615933415E-2</v>
      </c>
      <c r="G4607">
        <v>0.3277256340927957</v>
      </c>
      <c r="H4607" t="b">
        <v>0</v>
      </c>
      <c r="I4607" t="b">
        <v>0</v>
      </c>
      <c r="J4607" t="b">
        <v>0</v>
      </c>
    </row>
    <row r="4608" spans="1:10" hidden="1" x14ac:dyDescent="0.2">
      <c r="A4608" t="s">
        <v>461</v>
      </c>
      <c r="B4608" t="str">
        <f>VLOOKUP(Table16[[#This Row],[Metabolite ID]],Table18[],2,FALSE)</f>
        <v>X - 11438</v>
      </c>
      <c r="C4608" t="s">
        <v>1121</v>
      </c>
      <c r="D4608">
        <v>599</v>
      </c>
      <c r="E4608">
        <v>-0.24329837374364516</v>
      </c>
      <c r="F4608">
        <v>0.25171451057242339</v>
      </c>
      <c r="G4608">
        <v>0.33415239048185041</v>
      </c>
      <c r="H4608" t="b">
        <v>0</v>
      </c>
      <c r="I4608" t="b">
        <v>0</v>
      </c>
      <c r="J4608" t="b">
        <v>0</v>
      </c>
    </row>
    <row r="4609" spans="1:10" hidden="1" x14ac:dyDescent="0.2">
      <c r="A4609" t="s">
        <v>461</v>
      </c>
      <c r="B4609" t="str">
        <f>VLOOKUP(Table16[[#This Row],[Metabolite ID]],Table18[],2,FALSE)</f>
        <v>X - 11438</v>
      </c>
      <c r="C4609" t="s">
        <v>1122</v>
      </c>
      <c r="D4609">
        <v>599</v>
      </c>
      <c r="E4609">
        <v>-0.10462544403481022</v>
      </c>
      <c r="F4609">
        <v>0.20085182714651229</v>
      </c>
      <c r="G4609">
        <v>0.6026232711510644</v>
      </c>
      <c r="H4609" t="b">
        <v>0</v>
      </c>
      <c r="I4609" t="b">
        <v>0</v>
      </c>
      <c r="J4609" t="b">
        <v>0</v>
      </c>
    </row>
    <row r="4610" spans="1:10" hidden="1" x14ac:dyDescent="0.2">
      <c r="A4610" t="s">
        <v>461</v>
      </c>
      <c r="B4610" t="str">
        <f>VLOOKUP(Table16[[#This Row],[Metabolite ID]],Table18[],2,FALSE)</f>
        <v>X - 11438</v>
      </c>
      <c r="C4610" t="s">
        <v>1123</v>
      </c>
      <c r="D4610">
        <v>599</v>
      </c>
      <c r="E4610">
        <v>5.9940310320880645E-2</v>
      </c>
      <c r="F4610">
        <v>0.13340773169068415</v>
      </c>
      <c r="G4610">
        <v>0.653377151423573</v>
      </c>
      <c r="H4610" t="b">
        <v>0</v>
      </c>
      <c r="I4610" t="b">
        <v>0</v>
      </c>
      <c r="J4610" t="b">
        <v>0</v>
      </c>
    </row>
    <row r="4611" spans="1:10" x14ac:dyDescent="0.2">
      <c r="A4611" t="s">
        <v>347</v>
      </c>
      <c r="B4611" t="str">
        <f>VLOOKUP(Table16[[#This Row],[Metabolite ID]],Table18[],2,FALSE)</f>
        <v>succinimide</v>
      </c>
      <c r="C4611" t="s">
        <v>1116</v>
      </c>
      <c r="D4611">
        <v>599</v>
      </c>
      <c r="E4611">
        <v>-4.9097320526155105E-2</v>
      </c>
      <c r="F4611">
        <v>5.0890030647969972E-2</v>
      </c>
      <c r="G4611" s="6">
        <v>0.33465859130682035</v>
      </c>
      <c r="H4611" t="b">
        <v>0</v>
      </c>
      <c r="I4611" t="b">
        <v>0</v>
      </c>
      <c r="J4611" t="b">
        <v>0</v>
      </c>
    </row>
    <row r="4612" spans="1:10" hidden="1" x14ac:dyDescent="0.2">
      <c r="A4612" t="s">
        <v>347</v>
      </c>
      <c r="B4612" t="str">
        <f>VLOOKUP(Table16[[#This Row],[Metabolite ID]],Table18[],2,FALSE)</f>
        <v>succinimide</v>
      </c>
      <c r="C4612" t="s">
        <v>1117</v>
      </c>
      <c r="D4612">
        <v>599</v>
      </c>
      <c r="E4612">
        <v>-4.9097320526155105E-2</v>
      </c>
      <c r="F4612">
        <v>4.8793637276303405E-2</v>
      </c>
      <c r="G4612">
        <v>0.31430791201485531</v>
      </c>
      <c r="H4612" t="b">
        <v>0</v>
      </c>
      <c r="I4612" t="b">
        <v>0</v>
      </c>
      <c r="J4612" t="b">
        <v>0</v>
      </c>
    </row>
    <row r="4613" spans="1:10" hidden="1" x14ac:dyDescent="0.2">
      <c r="A4613" t="s">
        <v>347</v>
      </c>
      <c r="B4613" t="str">
        <f>VLOOKUP(Table16[[#This Row],[Metabolite ID]],Table18[],2,FALSE)</f>
        <v>succinimide</v>
      </c>
      <c r="C4613" t="s">
        <v>1118</v>
      </c>
      <c r="D4613">
        <v>599</v>
      </c>
      <c r="E4613">
        <v>-4.8262583241847651E-2</v>
      </c>
      <c r="F4613">
        <v>4.9286143584017554E-2</v>
      </c>
      <c r="G4613">
        <v>0.3274652174889664</v>
      </c>
      <c r="H4613" t="b">
        <v>0</v>
      </c>
      <c r="I4613" t="b">
        <v>0</v>
      </c>
      <c r="J4613" t="b">
        <v>0</v>
      </c>
    </row>
    <row r="4614" spans="1:10" hidden="1" x14ac:dyDescent="0.2">
      <c r="A4614" t="s">
        <v>347</v>
      </c>
      <c r="B4614" t="str">
        <f>VLOOKUP(Table16[[#This Row],[Metabolite ID]],Table18[],2,FALSE)</f>
        <v>succinimide</v>
      </c>
      <c r="C4614" t="s">
        <v>1119</v>
      </c>
      <c r="D4614">
        <v>599</v>
      </c>
      <c r="E4614">
        <v>-4.9762450331125828E-2</v>
      </c>
      <c r="F4614">
        <v>7.589851023993345E-2</v>
      </c>
      <c r="G4614">
        <v>0.51205280544986964</v>
      </c>
      <c r="H4614" t="b">
        <v>0</v>
      </c>
      <c r="I4614" t="b">
        <v>0</v>
      </c>
      <c r="J4614" t="b">
        <v>0</v>
      </c>
    </row>
    <row r="4615" spans="1:10" hidden="1" x14ac:dyDescent="0.2">
      <c r="A4615" t="s">
        <v>347</v>
      </c>
      <c r="B4615" t="str">
        <f>VLOOKUP(Table16[[#This Row],[Metabolite ID]],Table18[],2,FALSE)</f>
        <v>succinimide</v>
      </c>
      <c r="C4615" t="s">
        <v>1120</v>
      </c>
      <c r="D4615">
        <v>599</v>
      </c>
      <c r="E4615">
        <v>2.5662830364311891E-2</v>
      </c>
      <c r="F4615">
        <v>8.6672811996823224E-2</v>
      </c>
      <c r="G4615">
        <v>0.76716243031143638</v>
      </c>
      <c r="H4615" t="b">
        <v>0</v>
      </c>
      <c r="I4615" t="b">
        <v>0</v>
      </c>
      <c r="J4615" t="b">
        <v>0</v>
      </c>
    </row>
    <row r="4616" spans="1:10" hidden="1" x14ac:dyDescent="0.2">
      <c r="A4616" t="s">
        <v>347</v>
      </c>
      <c r="B4616" t="str">
        <f>VLOOKUP(Table16[[#This Row],[Metabolite ID]],Table18[],2,FALSE)</f>
        <v>succinimide</v>
      </c>
      <c r="C4616" t="s">
        <v>1121</v>
      </c>
      <c r="D4616">
        <v>599</v>
      </c>
      <c r="E4616">
        <v>-9.4942834394155184E-2</v>
      </c>
      <c r="F4616">
        <v>0.2917530116586029</v>
      </c>
      <c r="G4616">
        <v>0.74497557140081228</v>
      </c>
      <c r="H4616" t="b">
        <v>0</v>
      </c>
      <c r="I4616" t="b">
        <v>0</v>
      </c>
      <c r="J4616" t="b">
        <v>0</v>
      </c>
    </row>
    <row r="4617" spans="1:10" hidden="1" x14ac:dyDescent="0.2">
      <c r="A4617" t="s">
        <v>347</v>
      </c>
      <c r="B4617" t="str">
        <f>VLOOKUP(Table16[[#This Row],[Metabolite ID]],Table18[],2,FALSE)</f>
        <v>succinimide</v>
      </c>
      <c r="C4617" t="s">
        <v>1122</v>
      </c>
      <c r="D4617">
        <v>599</v>
      </c>
      <c r="E4617">
        <v>7.1943503331889147E-2</v>
      </c>
      <c r="F4617">
        <v>0.18811313053668011</v>
      </c>
      <c r="G4617">
        <v>0.70226492763850801</v>
      </c>
      <c r="H4617" t="b">
        <v>0</v>
      </c>
      <c r="I4617" t="b">
        <v>0</v>
      </c>
      <c r="J4617" t="b">
        <v>0</v>
      </c>
    </row>
    <row r="4618" spans="1:10" hidden="1" x14ac:dyDescent="0.2">
      <c r="A4618" t="s">
        <v>347</v>
      </c>
      <c r="B4618" t="str">
        <f>VLOOKUP(Table16[[#This Row],[Metabolite ID]],Table18[],2,FALSE)</f>
        <v>succinimide</v>
      </c>
      <c r="C4618" t="s">
        <v>1123</v>
      </c>
      <c r="D4618">
        <v>599</v>
      </c>
      <c r="E4618">
        <v>0.19722315297179585</v>
      </c>
      <c r="F4618">
        <v>0.14071379050541963</v>
      </c>
      <c r="G4618">
        <v>0.16155714028219956</v>
      </c>
      <c r="H4618" t="b">
        <v>0</v>
      </c>
      <c r="I4618" t="b">
        <v>0</v>
      </c>
      <c r="J4618" t="b">
        <v>0</v>
      </c>
    </row>
    <row r="4619" spans="1:10" x14ac:dyDescent="0.2">
      <c r="A4619" t="s">
        <v>457</v>
      </c>
      <c r="B4619" t="str">
        <f>VLOOKUP(Table16[[#This Row],[Metabolite ID]],Table18[],2,FALSE)</f>
        <v>X - 07765</v>
      </c>
      <c r="C4619" t="s">
        <v>1116</v>
      </c>
      <c r="D4619">
        <v>599</v>
      </c>
      <c r="E4619">
        <v>5.6639009785634228E-2</v>
      </c>
      <c r="F4619">
        <v>5.9097456285016961E-2</v>
      </c>
      <c r="G4619" s="6">
        <v>0.33786102971617465</v>
      </c>
      <c r="H4619" t="b">
        <v>0</v>
      </c>
      <c r="I4619" t="b">
        <v>0</v>
      </c>
      <c r="J4619" t="b">
        <v>0</v>
      </c>
    </row>
    <row r="4620" spans="1:10" hidden="1" x14ac:dyDescent="0.2">
      <c r="A4620" t="s">
        <v>457</v>
      </c>
      <c r="B4620" t="str">
        <f>VLOOKUP(Table16[[#This Row],[Metabolite ID]],Table18[],2,FALSE)</f>
        <v>X - 07765</v>
      </c>
      <c r="C4620" t="s">
        <v>1117</v>
      </c>
      <c r="D4620">
        <v>599</v>
      </c>
      <c r="E4620">
        <v>5.6639009785634228E-2</v>
      </c>
      <c r="F4620">
        <v>5.9097456285016961E-2</v>
      </c>
      <c r="G4620">
        <v>0.33786102971617465</v>
      </c>
      <c r="H4620" t="b">
        <v>0</v>
      </c>
      <c r="I4620" t="b">
        <v>0</v>
      </c>
      <c r="J4620" t="b">
        <v>0</v>
      </c>
    </row>
    <row r="4621" spans="1:10" hidden="1" x14ac:dyDescent="0.2">
      <c r="A4621" t="s">
        <v>457</v>
      </c>
      <c r="B4621" t="str">
        <f>VLOOKUP(Table16[[#This Row],[Metabolite ID]],Table18[],2,FALSE)</f>
        <v>X - 07765</v>
      </c>
      <c r="C4621" t="s">
        <v>1118</v>
      </c>
      <c r="D4621">
        <v>599</v>
      </c>
      <c r="E4621">
        <v>5.8886823843295938E-2</v>
      </c>
      <c r="F4621">
        <v>5.9646202528208896E-2</v>
      </c>
      <c r="G4621">
        <v>0.32351097161220277</v>
      </c>
      <c r="H4621" t="b">
        <v>0</v>
      </c>
      <c r="I4621" t="b">
        <v>0</v>
      </c>
      <c r="J4621" t="b">
        <v>0</v>
      </c>
    </row>
    <row r="4622" spans="1:10" hidden="1" x14ac:dyDescent="0.2">
      <c r="A4622" t="s">
        <v>457</v>
      </c>
      <c r="B4622" t="str">
        <f>VLOOKUP(Table16[[#This Row],[Metabolite ID]],Table18[],2,FALSE)</f>
        <v>X - 07765</v>
      </c>
      <c r="C4622" t="s">
        <v>1119</v>
      </c>
      <c r="D4622">
        <v>599</v>
      </c>
      <c r="E4622">
        <v>5.2757848101265818E-2</v>
      </c>
      <c r="F4622">
        <v>8.3201973134479509E-2</v>
      </c>
      <c r="G4622">
        <v>0.52601966529306488</v>
      </c>
      <c r="H4622" t="b">
        <v>0</v>
      </c>
      <c r="I4622" t="b">
        <v>0</v>
      </c>
      <c r="J4622" t="b">
        <v>0</v>
      </c>
    </row>
    <row r="4623" spans="1:10" hidden="1" x14ac:dyDescent="0.2">
      <c r="A4623" t="s">
        <v>457</v>
      </c>
      <c r="B4623" t="str">
        <f>VLOOKUP(Table16[[#This Row],[Metabolite ID]],Table18[],2,FALSE)</f>
        <v>X - 07765</v>
      </c>
      <c r="C4623" t="s">
        <v>1120</v>
      </c>
      <c r="D4623">
        <v>599</v>
      </c>
      <c r="E4623">
        <v>7.3039603873469458E-2</v>
      </c>
      <c r="F4623">
        <v>9.6045554412669598E-2</v>
      </c>
      <c r="G4623">
        <v>0.44697468350663749</v>
      </c>
      <c r="H4623" t="b">
        <v>0</v>
      </c>
      <c r="I4623" t="b">
        <v>0</v>
      </c>
      <c r="J4623" t="b">
        <v>0</v>
      </c>
    </row>
    <row r="4624" spans="1:10" hidden="1" x14ac:dyDescent="0.2">
      <c r="A4624" t="s">
        <v>457</v>
      </c>
      <c r="B4624" t="str">
        <f>VLOOKUP(Table16[[#This Row],[Metabolite ID]],Table18[],2,FALSE)</f>
        <v>X - 07765</v>
      </c>
      <c r="C4624" t="s">
        <v>1121</v>
      </c>
      <c r="D4624">
        <v>599</v>
      </c>
      <c r="E4624">
        <v>-0.10571706299804795</v>
      </c>
      <c r="F4624">
        <v>0.29400815380483347</v>
      </c>
      <c r="G4624">
        <v>0.7192942583742834</v>
      </c>
      <c r="H4624" t="b">
        <v>0</v>
      </c>
      <c r="I4624" t="b">
        <v>0</v>
      </c>
      <c r="J4624" t="b">
        <v>0</v>
      </c>
    </row>
    <row r="4625" spans="1:10" hidden="1" x14ac:dyDescent="0.2">
      <c r="A4625" t="s">
        <v>457</v>
      </c>
      <c r="B4625" t="str">
        <f>VLOOKUP(Table16[[#This Row],[Metabolite ID]],Table18[],2,FALSE)</f>
        <v>X - 07765</v>
      </c>
      <c r="C4625" t="s">
        <v>1122</v>
      </c>
      <c r="D4625">
        <v>599</v>
      </c>
      <c r="E4625">
        <v>4.1675116337143159E-2</v>
      </c>
      <c r="F4625">
        <v>0.21010600581141245</v>
      </c>
      <c r="G4625">
        <v>0.84283644951354464</v>
      </c>
      <c r="H4625" t="b">
        <v>0</v>
      </c>
      <c r="I4625" t="b">
        <v>0</v>
      </c>
      <c r="J4625" t="b">
        <v>0</v>
      </c>
    </row>
    <row r="4626" spans="1:10" hidden="1" x14ac:dyDescent="0.2">
      <c r="A4626" t="s">
        <v>457</v>
      </c>
      <c r="B4626" t="str">
        <f>VLOOKUP(Table16[[#This Row],[Metabolite ID]],Table18[],2,FALSE)</f>
        <v>X - 07765</v>
      </c>
      <c r="C4626" t="s">
        <v>1123</v>
      </c>
      <c r="D4626">
        <v>599</v>
      </c>
      <c r="E4626">
        <v>-2.4068271787688042E-2</v>
      </c>
      <c r="F4626">
        <v>0.16405217247997142</v>
      </c>
      <c r="G4626">
        <v>0.88340959881872938</v>
      </c>
      <c r="H4626" t="b">
        <v>0</v>
      </c>
      <c r="I4626" t="b">
        <v>0</v>
      </c>
      <c r="J4626" t="b">
        <v>0</v>
      </c>
    </row>
    <row r="4627" spans="1:10" x14ac:dyDescent="0.2">
      <c r="A4627" t="s">
        <v>209</v>
      </c>
      <c r="B4627" t="str">
        <f>VLOOKUP(Table16[[#This Row],[Metabolite ID]],Table18[],2,FALSE)</f>
        <v>pseudouridine</v>
      </c>
      <c r="C4627" t="s">
        <v>1116</v>
      </c>
      <c r="D4627">
        <v>599</v>
      </c>
      <c r="E4627">
        <v>-4.8355010782719435E-2</v>
      </c>
      <c r="F4627">
        <v>5.0891962775779773E-2</v>
      </c>
      <c r="G4627" s="6">
        <v>0.34203591702955249</v>
      </c>
      <c r="H4627" t="b">
        <v>0</v>
      </c>
      <c r="I4627" t="b">
        <v>0</v>
      </c>
      <c r="J4627" t="b">
        <v>0</v>
      </c>
    </row>
    <row r="4628" spans="1:10" hidden="1" x14ac:dyDescent="0.2">
      <c r="A4628" t="s">
        <v>209</v>
      </c>
      <c r="B4628" t="str">
        <f>VLOOKUP(Table16[[#This Row],[Metabolite ID]],Table18[],2,FALSE)</f>
        <v>pseudouridine</v>
      </c>
      <c r="C4628" t="s">
        <v>1117</v>
      </c>
      <c r="D4628">
        <v>599</v>
      </c>
      <c r="E4628">
        <v>-4.8355010782719435E-2</v>
      </c>
      <c r="F4628">
        <v>4.7740687185734626E-2</v>
      </c>
      <c r="G4628">
        <v>0.31112325069900648</v>
      </c>
      <c r="H4628" t="b">
        <v>0</v>
      </c>
      <c r="I4628" t="b">
        <v>0</v>
      </c>
      <c r="J4628" t="b">
        <v>0</v>
      </c>
    </row>
    <row r="4629" spans="1:10" hidden="1" x14ac:dyDescent="0.2">
      <c r="A4629" t="s">
        <v>209</v>
      </c>
      <c r="B4629" t="str">
        <f>VLOOKUP(Table16[[#This Row],[Metabolite ID]],Table18[],2,FALSE)</f>
        <v>pseudouridine</v>
      </c>
      <c r="C4629" t="s">
        <v>1118</v>
      </c>
      <c r="D4629">
        <v>599</v>
      </c>
      <c r="E4629">
        <v>-4.712641127035444E-2</v>
      </c>
      <c r="F4629">
        <v>4.8253660160608704E-2</v>
      </c>
      <c r="G4629">
        <v>0.32874785427171938</v>
      </c>
      <c r="H4629" t="b">
        <v>0</v>
      </c>
      <c r="I4629" t="b">
        <v>0</v>
      </c>
      <c r="J4629" t="b">
        <v>0</v>
      </c>
    </row>
    <row r="4630" spans="1:10" hidden="1" x14ac:dyDescent="0.2">
      <c r="A4630" t="s">
        <v>209</v>
      </c>
      <c r="B4630" t="str">
        <f>VLOOKUP(Table16[[#This Row],[Metabolite ID]],Table18[],2,FALSE)</f>
        <v>pseudouridine</v>
      </c>
      <c r="C4630" t="s">
        <v>1119</v>
      </c>
      <c r="D4630">
        <v>599</v>
      </c>
      <c r="E4630">
        <v>-9.1399999999999995E-2</v>
      </c>
      <c r="F4630">
        <v>7.1370625094210466E-2</v>
      </c>
      <c r="G4630">
        <v>0.20032052408612294</v>
      </c>
      <c r="H4630" t="b">
        <v>0</v>
      </c>
      <c r="I4630" t="b">
        <v>0</v>
      </c>
      <c r="J4630" t="b">
        <v>0</v>
      </c>
    </row>
    <row r="4631" spans="1:10" hidden="1" x14ac:dyDescent="0.2">
      <c r="A4631" t="s">
        <v>209</v>
      </c>
      <c r="B4631" t="str">
        <f>VLOOKUP(Table16[[#This Row],[Metabolite ID]],Table18[],2,FALSE)</f>
        <v>pseudouridine</v>
      </c>
      <c r="C4631" t="s">
        <v>1120</v>
      </c>
      <c r="D4631">
        <v>599</v>
      </c>
      <c r="E4631">
        <v>-8.3934139798916521E-2</v>
      </c>
      <c r="F4631">
        <v>8.2068729876793589E-2</v>
      </c>
      <c r="G4631">
        <v>0.30643559381548019</v>
      </c>
      <c r="H4631" t="b">
        <v>0</v>
      </c>
      <c r="I4631" t="b">
        <v>0</v>
      </c>
      <c r="J4631" t="b">
        <v>0</v>
      </c>
    </row>
    <row r="4632" spans="1:10" hidden="1" x14ac:dyDescent="0.2">
      <c r="A4632" t="s">
        <v>209</v>
      </c>
      <c r="B4632" t="str">
        <f>VLOOKUP(Table16[[#This Row],[Metabolite ID]],Table18[],2,FALSE)</f>
        <v>pseudouridine</v>
      </c>
      <c r="C4632" t="s">
        <v>1121</v>
      </c>
      <c r="D4632">
        <v>599</v>
      </c>
      <c r="E4632">
        <v>-0.2355643407377368</v>
      </c>
      <c r="F4632">
        <v>0.28442314261436663</v>
      </c>
      <c r="G4632">
        <v>0.40787751677090178</v>
      </c>
      <c r="H4632" t="b">
        <v>0</v>
      </c>
      <c r="I4632" t="b">
        <v>0</v>
      </c>
      <c r="J4632" t="b">
        <v>0</v>
      </c>
    </row>
    <row r="4633" spans="1:10" hidden="1" x14ac:dyDescent="0.2">
      <c r="A4633" t="s">
        <v>209</v>
      </c>
      <c r="B4633" t="str">
        <f>VLOOKUP(Table16[[#This Row],[Metabolite ID]],Table18[],2,FALSE)</f>
        <v>pseudouridine</v>
      </c>
      <c r="C4633" t="s">
        <v>1122</v>
      </c>
      <c r="D4633">
        <v>599</v>
      </c>
      <c r="E4633">
        <v>-0.11044323200435713</v>
      </c>
      <c r="F4633">
        <v>0.1728348660117722</v>
      </c>
      <c r="G4633">
        <v>0.52306101291829421</v>
      </c>
      <c r="H4633" t="b">
        <v>0</v>
      </c>
      <c r="I4633" t="b">
        <v>0</v>
      </c>
      <c r="J4633" t="b">
        <v>0</v>
      </c>
    </row>
    <row r="4634" spans="1:10" hidden="1" x14ac:dyDescent="0.2">
      <c r="A4634" t="s">
        <v>209</v>
      </c>
      <c r="B4634" t="str">
        <f>VLOOKUP(Table16[[#This Row],[Metabolite ID]],Table18[],2,FALSE)</f>
        <v>pseudouridine</v>
      </c>
      <c r="C4634" t="s">
        <v>1123</v>
      </c>
      <c r="D4634">
        <v>599</v>
      </c>
      <c r="E4634">
        <v>-3.0330439829894883E-2</v>
      </c>
      <c r="F4634">
        <v>0.14109913244332267</v>
      </c>
      <c r="G4634">
        <v>0.82987318310086677</v>
      </c>
      <c r="H4634" t="b">
        <v>0</v>
      </c>
      <c r="I4634" t="b">
        <v>0</v>
      </c>
      <c r="J4634" t="b">
        <v>0</v>
      </c>
    </row>
    <row r="4635" spans="1:10" x14ac:dyDescent="0.2">
      <c r="A4635" t="s">
        <v>414</v>
      </c>
      <c r="B4635" t="str">
        <f>VLOOKUP(Table16[[#This Row],[Metabolite ID]],Table18[],2,FALSE)</f>
        <v>X - 21285</v>
      </c>
      <c r="C4635" t="s">
        <v>1116</v>
      </c>
      <c r="D4635">
        <v>599</v>
      </c>
      <c r="E4635">
        <v>-5.3806187347391413E-2</v>
      </c>
      <c r="F4635">
        <v>5.6810459487669052E-2</v>
      </c>
      <c r="G4635" s="6">
        <v>0.34357884562513846</v>
      </c>
      <c r="H4635" t="b">
        <v>0</v>
      </c>
      <c r="I4635" t="b">
        <v>0</v>
      </c>
      <c r="J4635" t="b">
        <v>0</v>
      </c>
    </row>
    <row r="4636" spans="1:10" hidden="1" x14ac:dyDescent="0.2">
      <c r="A4636" t="s">
        <v>414</v>
      </c>
      <c r="B4636" t="str">
        <f>VLOOKUP(Table16[[#This Row],[Metabolite ID]],Table18[],2,FALSE)</f>
        <v>X - 21285</v>
      </c>
      <c r="C4636" t="s">
        <v>1117</v>
      </c>
      <c r="D4636">
        <v>599</v>
      </c>
      <c r="E4636">
        <v>-5.3806187347391413E-2</v>
      </c>
      <c r="F4636">
        <v>5.3731272516684941E-2</v>
      </c>
      <c r="G4636">
        <v>0.31663624283635433</v>
      </c>
      <c r="H4636" t="b">
        <v>0</v>
      </c>
      <c r="I4636" t="b">
        <v>0</v>
      </c>
      <c r="J4636" t="b">
        <v>0</v>
      </c>
    </row>
    <row r="4637" spans="1:10" hidden="1" x14ac:dyDescent="0.2">
      <c r="A4637" t="s">
        <v>414</v>
      </c>
      <c r="B4637" t="str">
        <f>VLOOKUP(Table16[[#This Row],[Metabolite ID]],Table18[],2,FALSE)</f>
        <v>X - 21285</v>
      </c>
      <c r="C4637" t="s">
        <v>1118</v>
      </c>
      <c r="D4637">
        <v>599</v>
      </c>
      <c r="E4637">
        <v>-5.2958836189045504E-2</v>
      </c>
      <c r="F4637">
        <v>5.4295295415283142E-2</v>
      </c>
      <c r="G4637">
        <v>0.32936914357312225</v>
      </c>
      <c r="H4637" t="b">
        <v>0</v>
      </c>
      <c r="I4637" t="b">
        <v>0</v>
      </c>
      <c r="J4637" t="b">
        <v>0</v>
      </c>
    </row>
    <row r="4638" spans="1:10" hidden="1" x14ac:dyDescent="0.2">
      <c r="A4638" t="s">
        <v>414</v>
      </c>
      <c r="B4638" t="str">
        <f>VLOOKUP(Table16[[#This Row],[Metabolite ID]],Table18[],2,FALSE)</f>
        <v>X - 21285</v>
      </c>
      <c r="C4638" t="s">
        <v>1119</v>
      </c>
      <c r="D4638">
        <v>599</v>
      </c>
      <c r="E4638">
        <v>-4.2744529914529913E-2</v>
      </c>
      <c r="F4638">
        <v>7.9192534434620335E-2</v>
      </c>
      <c r="G4638">
        <v>0.58936632240475806</v>
      </c>
      <c r="H4638" t="b">
        <v>0</v>
      </c>
      <c r="I4638" t="b">
        <v>0</v>
      </c>
      <c r="J4638" t="b">
        <v>0</v>
      </c>
    </row>
    <row r="4639" spans="1:10" hidden="1" x14ac:dyDescent="0.2">
      <c r="A4639" t="s">
        <v>414</v>
      </c>
      <c r="B4639" t="str">
        <f>VLOOKUP(Table16[[#This Row],[Metabolite ID]],Table18[],2,FALSE)</f>
        <v>X - 21285</v>
      </c>
      <c r="C4639" t="s">
        <v>1120</v>
      </c>
      <c r="D4639">
        <v>599</v>
      </c>
      <c r="E4639">
        <v>-4.5211614068628059E-2</v>
      </c>
      <c r="F4639">
        <v>9.2067382146086799E-2</v>
      </c>
      <c r="G4639">
        <v>0.62337628816362023</v>
      </c>
      <c r="H4639" t="b">
        <v>0</v>
      </c>
      <c r="I4639" t="b">
        <v>0</v>
      </c>
      <c r="J4639" t="b">
        <v>0</v>
      </c>
    </row>
    <row r="4640" spans="1:10" hidden="1" x14ac:dyDescent="0.2">
      <c r="A4640" t="s">
        <v>414</v>
      </c>
      <c r="B4640" t="str">
        <f>VLOOKUP(Table16[[#This Row],[Metabolite ID]],Table18[],2,FALSE)</f>
        <v>X - 21285</v>
      </c>
      <c r="C4640" t="s">
        <v>1121</v>
      </c>
      <c r="D4640">
        <v>599</v>
      </c>
      <c r="E4640">
        <v>0.29485605758673294</v>
      </c>
      <c r="F4640">
        <v>0.30807155351597798</v>
      </c>
      <c r="G4640">
        <v>0.33890228384905052</v>
      </c>
      <c r="H4640" t="b">
        <v>0</v>
      </c>
      <c r="I4640" t="b">
        <v>0</v>
      </c>
      <c r="J4640" t="b">
        <v>0</v>
      </c>
    </row>
    <row r="4641" spans="1:10" hidden="1" x14ac:dyDescent="0.2">
      <c r="A4641" t="s">
        <v>414</v>
      </c>
      <c r="B4641" t="str">
        <f>VLOOKUP(Table16[[#This Row],[Metabolite ID]],Table18[],2,FALSE)</f>
        <v>X - 21285</v>
      </c>
      <c r="C4641" t="s">
        <v>1122</v>
      </c>
      <c r="D4641">
        <v>599</v>
      </c>
      <c r="E4641">
        <v>0.16580569300831627</v>
      </c>
      <c r="F4641">
        <v>0.23311088729422824</v>
      </c>
      <c r="G4641">
        <v>0.47719185755697557</v>
      </c>
      <c r="H4641" t="b">
        <v>0</v>
      </c>
      <c r="I4641" t="b">
        <v>0</v>
      </c>
      <c r="J4641" t="b">
        <v>0</v>
      </c>
    </row>
    <row r="4642" spans="1:10" hidden="1" x14ac:dyDescent="0.2">
      <c r="A4642" t="s">
        <v>414</v>
      </c>
      <c r="B4642" t="str">
        <f>VLOOKUP(Table16[[#This Row],[Metabolite ID]],Table18[],2,FALSE)</f>
        <v>X - 21285</v>
      </c>
      <c r="C4642" t="s">
        <v>1123</v>
      </c>
      <c r="D4642">
        <v>599</v>
      </c>
      <c r="E4642">
        <v>-5.2147169677939725E-2</v>
      </c>
      <c r="F4642">
        <v>0.15765930350095483</v>
      </c>
      <c r="G4642">
        <v>0.74094288999708535</v>
      </c>
      <c r="H4642" t="b">
        <v>0</v>
      </c>
      <c r="I4642" t="b">
        <v>0</v>
      </c>
      <c r="J4642" t="b">
        <v>0</v>
      </c>
    </row>
    <row r="4643" spans="1:10" x14ac:dyDescent="0.2">
      <c r="A4643" t="s">
        <v>176</v>
      </c>
      <c r="B4643" t="str">
        <f>VLOOKUP(Table16[[#This Row],[Metabolite ID]],Table18[],2,FALSE)</f>
        <v>trigonelline (N'-methylnicotinate)</v>
      </c>
      <c r="C4643" t="s">
        <v>1116</v>
      </c>
      <c r="D4643">
        <v>599</v>
      </c>
      <c r="E4643">
        <v>-4.532221850908507E-2</v>
      </c>
      <c r="F4643">
        <v>4.7941386221818559E-2</v>
      </c>
      <c r="G4643" s="6">
        <v>0.34447139415861855</v>
      </c>
      <c r="H4643" t="b">
        <v>0</v>
      </c>
      <c r="I4643" t="b">
        <v>0</v>
      </c>
      <c r="J4643" t="b">
        <v>0</v>
      </c>
    </row>
    <row r="4644" spans="1:10" hidden="1" x14ac:dyDescent="0.2">
      <c r="A4644" t="s">
        <v>176</v>
      </c>
      <c r="B4644" t="str">
        <f>VLOOKUP(Table16[[#This Row],[Metabolite ID]],Table18[],2,FALSE)</f>
        <v>trigonelline (N'-methylnicotinate)</v>
      </c>
      <c r="C4644" t="s">
        <v>1117</v>
      </c>
      <c r="D4644">
        <v>599</v>
      </c>
      <c r="E4644">
        <v>-4.532221850908507E-2</v>
      </c>
      <c r="F4644">
        <v>4.7755526240011822E-2</v>
      </c>
      <c r="G4644">
        <v>0.34259692565121663</v>
      </c>
      <c r="H4644" t="b">
        <v>0</v>
      </c>
      <c r="I4644" t="b">
        <v>0</v>
      </c>
      <c r="J4644" t="b">
        <v>0</v>
      </c>
    </row>
    <row r="4645" spans="1:10" hidden="1" x14ac:dyDescent="0.2">
      <c r="A4645" t="s">
        <v>176</v>
      </c>
      <c r="B4645" t="str">
        <f>VLOOKUP(Table16[[#This Row],[Metabolite ID]],Table18[],2,FALSE)</f>
        <v>trigonelline (N'-methylnicotinate)</v>
      </c>
      <c r="C4645" t="s">
        <v>1118</v>
      </c>
      <c r="D4645">
        <v>599</v>
      </c>
      <c r="E4645">
        <v>-4.409475104665557E-2</v>
      </c>
      <c r="F4645">
        <v>4.8206758672240092E-2</v>
      </c>
      <c r="G4645">
        <v>0.36034882967441484</v>
      </c>
      <c r="H4645" t="b">
        <v>0</v>
      </c>
      <c r="I4645" t="b">
        <v>0</v>
      </c>
      <c r="J4645" t="b">
        <v>0</v>
      </c>
    </row>
    <row r="4646" spans="1:10" hidden="1" x14ac:dyDescent="0.2">
      <c r="A4646" t="s">
        <v>176</v>
      </c>
      <c r="B4646" t="str">
        <f>VLOOKUP(Table16[[#This Row],[Metabolite ID]],Table18[],2,FALSE)</f>
        <v>trigonelline (N'-methylnicotinate)</v>
      </c>
      <c r="C4646" t="s">
        <v>1119</v>
      </c>
      <c r="D4646">
        <v>599</v>
      </c>
      <c r="E4646">
        <v>-8.6977215189873419E-2</v>
      </c>
      <c r="F4646">
        <v>7.3985943789173975E-2</v>
      </c>
      <c r="G4646">
        <v>0.23975832374433242</v>
      </c>
      <c r="H4646" t="b">
        <v>0</v>
      </c>
      <c r="I4646" t="b">
        <v>0</v>
      </c>
      <c r="J4646" t="b">
        <v>0</v>
      </c>
    </row>
    <row r="4647" spans="1:10" hidden="1" x14ac:dyDescent="0.2">
      <c r="A4647" t="s">
        <v>176</v>
      </c>
      <c r="B4647" t="str">
        <f>VLOOKUP(Table16[[#This Row],[Metabolite ID]],Table18[],2,FALSE)</f>
        <v>trigonelline (N'-methylnicotinate)</v>
      </c>
      <c r="C4647" t="s">
        <v>1120</v>
      </c>
      <c r="D4647">
        <v>599</v>
      </c>
      <c r="E4647">
        <v>8.4033816543603382E-3</v>
      </c>
      <c r="F4647">
        <v>7.5642469902689857E-2</v>
      </c>
      <c r="G4647">
        <v>0.911542256295794</v>
      </c>
      <c r="H4647" t="b">
        <v>0</v>
      </c>
      <c r="I4647" t="b">
        <v>0</v>
      </c>
      <c r="J4647" t="b">
        <v>0</v>
      </c>
    </row>
    <row r="4648" spans="1:10" hidden="1" x14ac:dyDescent="0.2">
      <c r="A4648" t="s">
        <v>176</v>
      </c>
      <c r="B4648" t="str">
        <f>VLOOKUP(Table16[[#This Row],[Metabolite ID]],Table18[],2,FALSE)</f>
        <v>trigonelline (N'-methylnicotinate)</v>
      </c>
      <c r="C4648" t="s">
        <v>1121</v>
      </c>
      <c r="D4648">
        <v>599</v>
      </c>
      <c r="E4648">
        <v>-7.5651732020364015E-2</v>
      </c>
      <c r="F4648">
        <v>0.26600878303100156</v>
      </c>
      <c r="G4648">
        <v>0.7762056683274855</v>
      </c>
      <c r="H4648" t="b">
        <v>0</v>
      </c>
      <c r="I4648" t="b">
        <v>0</v>
      </c>
      <c r="J4648" t="b">
        <v>0</v>
      </c>
    </row>
    <row r="4649" spans="1:10" hidden="1" x14ac:dyDescent="0.2">
      <c r="A4649" t="s">
        <v>176</v>
      </c>
      <c r="B4649" t="str">
        <f>VLOOKUP(Table16[[#This Row],[Metabolite ID]],Table18[],2,FALSE)</f>
        <v>trigonelline (N'-methylnicotinate)</v>
      </c>
      <c r="C4649" t="s">
        <v>1122</v>
      </c>
      <c r="D4649">
        <v>599</v>
      </c>
      <c r="E4649">
        <v>0.17368552499481549</v>
      </c>
      <c r="F4649">
        <v>0.19795170545419399</v>
      </c>
      <c r="G4649">
        <v>0.38061436920379488</v>
      </c>
      <c r="H4649" t="b">
        <v>0</v>
      </c>
      <c r="I4649" t="b">
        <v>0</v>
      </c>
      <c r="J4649" t="b">
        <v>0</v>
      </c>
    </row>
    <row r="4650" spans="1:10" hidden="1" x14ac:dyDescent="0.2">
      <c r="A4650" t="s">
        <v>176</v>
      </c>
      <c r="B4650" t="str">
        <f>VLOOKUP(Table16[[#This Row],[Metabolite ID]],Table18[],2,FALSE)</f>
        <v>trigonelline (N'-methylnicotinate)</v>
      </c>
      <c r="C4650" t="s">
        <v>1123</v>
      </c>
      <c r="D4650">
        <v>599</v>
      </c>
      <c r="E4650">
        <v>0.18959834270181108</v>
      </c>
      <c r="F4650">
        <v>0.13252292354811596</v>
      </c>
      <c r="G4650">
        <v>0.15304417793080616</v>
      </c>
      <c r="H4650" t="b">
        <v>0</v>
      </c>
      <c r="I4650" t="b">
        <v>0</v>
      </c>
      <c r="J4650" t="b">
        <v>0</v>
      </c>
    </row>
    <row r="4651" spans="1:10" x14ac:dyDescent="0.2">
      <c r="A4651" t="s">
        <v>657</v>
      </c>
      <c r="B4651" t="str">
        <f>VLOOKUP(Table16[[#This Row],[Metabolite ID]],Table18[],2,FALSE)</f>
        <v>1-stearoyl-2-linoleoyl-GPC (18:0/18:2)*</v>
      </c>
      <c r="C4651" t="s">
        <v>1116</v>
      </c>
      <c r="D4651">
        <v>599</v>
      </c>
      <c r="E4651">
        <v>-4.6636736774043001E-2</v>
      </c>
      <c r="F4651">
        <v>4.9930380454261333E-2</v>
      </c>
      <c r="G4651" s="6">
        <v>0.35028569583229857</v>
      </c>
      <c r="H4651" t="b">
        <v>0</v>
      </c>
      <c r="I4651" t="b">
        <v>0</v>
      </c>
      <c r="J4651" t="b">
        <v>0</v>
      </c>
    </row>
    <row r="4652" spans="1:10" hidden="1" x14ac:dyDescent="0.2">
      <c r="A4652" t="s">
        <v>657</v>
      </c>
      <c r="B4652" t="str">
        <f>VLOOKUP(Table16[[#This Row],[Metabolite ID]],Table18[],2,FALSE)</f>
        <v>1-stearoyl-2-linoleoyl-GPC (18:0/18:2)*</v>
      </c>
      <c r="C4652" t="s">
        <v>1117</v>
      </c>
      <c r="D4652">
        <v>599</v>
      </c>
      <c r="E4652">
        <v>-4.6636736774043001E-2</v>
      </c>
      <c r="F4652">
        <v>4.774688097694068E-2</v>
      </c>
      <c r="G4652">
        <v>0.32869323806198536</v>
      </c>
      <c r="H4652" t="b">
        <v>0</v>
      </c>
      <c r="I4652" t="b">
        <v>0</v>
      </c>
      <c r="J4652" t="b">
        <v>0</v>
      </c>
    </row>
    <row r="4653" spans="1:10" hidden="1" x14ac:dyDescent="0.2">
      <c r="A4653" t="s">
        <v>657</v>
      </c>
      <c r="B4653" t="str">
        <f>VLOOKUP(Table16[[#This Row],[Metabolite ID]],Table18[],2,FALSE)</f>
        <v>1-stearoyl-2-linoleoyl-GPC (18:0/18:2)*</v>
      </c>
      <c r="C4653" t="s">
        <v>1118</v>
      </c>
      <c r="D4653">
        <v>599</v>
      </c>
      <c r="E4653">
        <v>-4.5377445619610123E-2</v>
      </c>
      <c r="F4653">
        <v>4.8239983814302806E-2</v>
      </c>
      <c r="G4653">
        <v>0.34687888507609249</v>
      </c>
      <c r="H4653" t="b">
        <v>0</v>
      </c>
      <c r="I4653" t="b">
        <v>0</v>
      </c>
      <c r="J4653" t="b">
        <v>0</v>
      </c>
    </row>
    <row r="4654" spans="1:10" hidden="1" x14ac:dyDescent="0.2">
      <c r="A4654" t="s">
        <v>657</v>
      </c>
      <c r="B4654" t="str">
        <f>VLOOKUP(Table16[[#This Row],[Metabolite ID]],Table18[],2,FALSE)</f>
        <v>1-stearoyl-2-linoleoyl-GPC (18:0/18:2)*</v>
      </c>
      <c r="C4654" t="s">
        <v>1119</v>
      </c>
      <c r="D4654">
        <v>599</v>
      </c>
      <c r="E4654">
        <v>-4.8629889298892996E-2</v>
      </c>
      <c r="F4654">
        <v>7.4885151172426584E-2</v>
      </c>
      <c r="G4654">
        <v>0.51608441911631753</v>
      </c>
      <c r="H4654" t="b">
        <v>0</v>
      </c>
      <c r="I4654" t="b">
        <v>0</v>
      </c>
      <c r="J4654" t="b">
        <v>0</v>
      </c>
    </row>
    <row r="4655" spans="1:10" hidden="1" x14ac:dyDescent="0.2">
      <c r="A4655" t="s">
        <v>657</v>
      </c>
      <c r="B4655" t="str">
        <f>VLOOKUP(Table16[[#This Row],[Metabolite ID]],Table18[],2,FALSE)</f>
        <v>1-stearoyl-2-linoleoyl-GPC (18:0/18:2)*</v>
      </c>
      <c r="C4655" t="s">
        <v>1120</v>
      </c>
      <c r="D4655">
        <v>599</v>
      </c>
      <c r="E4655">
        <v>-6.3033524859748266E-2</v>
      </c>
      <c r="F4655">
        <v>7.702447207516111E-2</v>
      </c>
      <c r="G4655">
        <v>0.41315330100247694</v>
      </c>
      <c r="H4655" t="b">
        <v>0</v>
      </c>
      <c r="I4655" t="b">
        <v>0</v>
      </c>
      <c r="J4655" t="b">
        <v>0</v>
      </c>
    </row>
    <row r="4656" spans="1:10" hidden="1" x14ac:dyDescent="0.2">
      <c r="A4656" t="s">
        <v>657</v>
      </c>
      <c r="B4656" t="str">
        <f>VLOOKUP(Table16[[#This Row],[Metabolite ID]],Table18[],2,FALSE)</f>
        <v>1-stearoyl-2-linoleoyl-GPC (18:0/18:2)*</v>
      </c>
      <c r="C4656" t="s">
        <v>1121</v>
      </c>
      <c r="D4656">
        <v>599</v>
      </c>
      <c r="E4656">
        <v>1.8433970064075211E-2</v>
      </c>
      <c r="F4656">
        <v>0.27132798083949505</v>
      </c>
      <c r="G4656">
        <v>0.94585626187077931</v>
      </c>
      <c r="H4656" t="b">
        <v>0</v>
      </c>
      <c r="I4656" t="b">
        <v>0</v>
      </c>
      <c r="J4656" t="b">
        <v>0</v>
      </c>
    </row>
    <row r="4657" spans="1:10" hidden="1" x14ac:dyDescent="0.2">
      <c r="A4657" t="s">
        <v>657</v>
      </c>
      <c r="B4657" t="str">
        <f>VLOOKUP(Table16[[#This Row],[Metabolite ID]],Table18[],2,FALSE)</f>
        <v>1-stearoyl-2-linoleoyl-GPC (18:0/18:2)*</v>
      </c>
      <c r="C4657" t="s">
        <v>1122</v>
      </c>
      <c r="D4657">
        <v>599</v>
      </c>
      <c r="E4657">
        <v>-6.0035827034550238E-3</v>
      </c>
      <c r="F4657">
        <v>0.18224860412542584</v>
      </c>
      <c r="G4657">
        <v>0.97373205395923845</v>
      </c>
      <c r="H4657" t="b">
        <v>0</v>
      </c>
      <c r="I4657" t="b">
        <v>0</v>
      </c>
      <c r="J4657" t="b">
        <v>0</v>
      </c>
    </row>
    <row r="4658" spans="1:10" hidden="1" x14ac:dyDescent="0.2">
      <c r="A4658" t="s">
        <v>657</v>
      </c>
      <c r="B4658" t="str">
        <f>VLOOKUP(Table16[[#This Row],[Metabolite ID]],Table18[],2,FALSE)</f>
        <v>1-stearoyl-2-linoleoyl-GPC (18:0/18:2)*</v>
      </c>
      <c r="C4658" t="s">
        <v>1123</v>
      </c>
      <c r="D4658">
        <v>599</v>
      </c>
      <c r="E4658">
        <v>-1.2036804312698773E-2</v>
      </c>
      <c r="F4658">
        <v>0.13842871948048202</v>
      </c>
      <c r="G4658">
        <v>0.93073795900521017</v>
      </c>
      <c r="H4658" t="b">
        <v>0</v>
      </c>
      <c r="I4658" t="b">
        <v>0</v>
      </c>
      <c r="J4658" t="b">
        <v>0</v>
      </c>
    </row>
    <row r="4659" spans="1:10" x14ac:dyDescent="0.2">
      <c r="A4659" t="s">
        <v>611</v>
      </c>
      <c r="B4659" t="str">
        <f>VLOOKUP(Table16[[#This Row],[Metabolite ID]],Table18[],2,FALSE)</f>
        <v>N-acetylkynurenine (2)</v>
      </c>
      <c r="C4659" t="s">
        <v>1116</v>
      </c>
      <c r="D4659">
        <v>599</v>
      </c>
      <c r="E4659">
        <v>5.0725876988871474E-2</v>
      </c>
      <c r="F4659">
        <v>5.4322423427019657E-2</v>
      </c>
      <c r="G4659" s="6">
        <v>0.35041088762885331</v>
      </c>
      <c r="H4659" t="b">
        <v>0</v>
      </c>
      <c r="I4659" t="b">
        <v>0</v>
      </c>
      <c r="J4659" t="b">
        <v>0</v>
      </c>
    </row>
    <row r="4660" spans="1:10" hidden="1" x14ac:dyDescent="0.2">
      <c r="A4660" t="s">
        <v>611</v>
      </c>
      <c r="B4660" t="str">
        <f>VLOOKUP(Table16[[#This Row],[Metabolite ID]],Table18[],2,FALSE)</f>
        <v>N-acetylkynurenine (2)</v>
      </c>
      <c r="C4660" t="s">
        <v>1117</v>
      </c>
      <c r="D4660">
        <v>599</v>
      </c>
      <c r="E4660">
        <v>5.0725876988871474E-2</v>
      </c>
      <c r="F4660">
        <v>5.4322423427019657E-2</v>
      </c>
      <c r="G4660">
        <v>0.35041088762885331</v>
      </c>
      <c r="H4660" t="b">
        <v>0</v>
      </c>
      <c r="I4660" t="b">
        <v>0</v>
      </c>
      <c r="J4660" t="b">
        <v>0</v>
      </c>
    </row>
    <row r="4661" spans="1:10" hidden="1" x14ac:dyDescent="0.2">
      <c r="A4661" t="s">
        <v>611</v>
      </c>
      <c r="B4661" t="str">
        <f>VLOOKUP(Table16[[#This Row],[Metabolite ID]],Table18[],2,FALSE)</f>
        <v>N-acetylkynurenine (2)</v>
      </c>
      <c r="C4661" t="s">
        <v>1118</v>
      </c>
      <c r="D4661">
        <v>599</v>
      </c>
      <c r="E4661">
        <v>5.2849762360407185E-2</v>
      </c>
      <c r="F4661">
        <v>5.4807708643939093E-2</v>
      </c>
      <c r="G4661">
        <v>0.33490753076928281</v>
      </c>
      <c r="H4661" t="b">
        <v>0</v>
      </c>
      <c r="I4661" t="b">
        <v>0</v>
      </c>
      <c r="J4661" t="b">
        <v>0</v>
      </c>
    </row>
    <row r="4662" spans="1:10" hidden="1" x14ac:dyDescent="0.2">
      <c r="A4662" t="s">
        <v>611</v>
      </c>
      <c r="B4662" t="str">
        <f>VLOOKUP(Table16[[#This Row],[Metabolite ID]],Table18[],2,FALSE)</f>
        <v>N-acetylkynurenine (2)</v>
      </c>
      <c r="C4662" t="s">
        <v>1119</v>
      </c>
      <c r="D4662">
        <v>599</v>
      </c>
      <c r="E4662">
        <v>8.1664144144144135E-2</v>
      </c>
      <c r="F4662">
        <v>8.3214368917044576E-2</v>
      </c>
      <c r="G4662">
        <v>0.32640996559338969</v>
      </c>
      <c r="H4662" t="b">
        <v>0</v>
      </c>
      <c r="I4662" t="b">
        <v>0</v>
      </c>
      <c r="J4662" t="b">
        <v>0</v>
      </c>
    </row>
    <row r="4663" spans="1:10" hidden="1" x14ac:dyDescent="0.2">
      <c r="A4663" t="s">
        <v>611</v>
      </c>
      <c r="B4663" t="str">
        <f>VLOOKUP(Table16[[#This Row],[Metabolite ID]],Table18[],2,FALSE)</f>
        <v>N-acetylkynurenine (2)</v>
      </c>
      <c r="C4663" t="s">
        <v>1120</v>
      </c>
      <c r="D4663">
        <v>599</v>
      </c>
      <c r="E4663">
        <v>-2.6613953365242485E-2</v>
      </c>
      <c r="F4663">
        <v>9.1513168033119333E-2</v>
      </c>
      <c r="G4663">
        <v>0.77118820408349398</v>
      </c>
      <c r="H4663" t="b">
        <v>0</v>
      </c>
      <c r="I4663" t="b">
        <v>0</v>
      </c>
      <c r="J4663" t="b">
        <v>0</v>
      </c>
    </row>
    <row r="4664" spans="1:10" hidden="1" x14ac:dyDescent="0.2">
      <c r="A4664" t="s">
        <v>611</v>
      </c>
      <c r="B4664" t="str">
        <f>VLOOKUP(Table16[[#This Row],[Metabolite ID]],Table18[],2,FALSE)</f>
        <v>N-acetylkynurenine (2)</v>
      </c>
      <c r="C4664" t="s">
        <v>1121</v>
      </c>
      <c r="D4664">
        <v>599</v>
      </c>
      <c r="E4664">
        <v>3.716572262727702E-2</v>
      </c>
      <c r="F4664">
        <v>0.29928257823431831</v>
      </c>
      <c r="G4664">
        <v>0.90121233876273665</v>
      </c>
      <c r="H4664" t="b">
        <v>0</v>
      </c>
      <c r="I4664" t="b">
        <v>0</v>
      </c>
      <c r="J4664" t="b">
        <v>0</v>
      </c>
    </row>
    <row r="4665" spans="1:10" hidden="1" x14ac:dyDescent="0.2">
      <c r="A4665" t="s">
        <v>611</v>
      </c>
      <c r="B4665" t="str">
        <f>VLOOKUP(Table16[[#This Row],[Metabolite ID]],Table18[],2,FALSE)</f>
        <v>N-acetylkynurenine (2)</v>
      </c>
      <c r="C4665" t="s">
        <v>1122</v>
      </c>
      <c r="D4665">
        <v>599</v>
      </c>
      <c r="E4665">
        <v>-4.2612098317156288E-2</v>
      </c>
      <c r="F4665">
        <v>0.19522883361611043</v>
      </c>
      <c r="G4665">
        <v>0.82729520269631318</v>
      </c>
      <c r="H4665" t="b">
        <v>0</v>
      </c>
      <c r="I4665" t="b">
        <v>0</v>
      </c>
      <c r="J4665" t="b">
        <v>0</v>
      </c>
    </row>
    <row r="4666" spans="1:10" hidden="1" x14ac:dyDescent="0.2">
      <c r="A4666" t="s">
        <v>611</v>
      </c>
      <c r="B4666" t="str">
        <f>VLOOKUP(Table16[[#This Row],[Metabolite ID]],Table18[],2,FALSE)</f>
        <v>N-acetylkynurenine (2)</v>
      </c>
      <c r="C4666" t="s">
        <v>1123</v>
      </c>
      <c r="D4666">
        <v>599</v>
      </c>
      <c r="E4666">
        <v>-9.4379671078440253E-2</v>
      </c>
      <c r="F4666">
        <v>0.15035444050450308</v>
      </c>
      <c r="G4666">
        <v>0.53043096819663127</v>
      </c>
      <c r="H4666" t="b">
        <v>0</v>
      </c>
      <c r="I4666" t="b">
        <v>0</v>
      </c>
      <c r="J4666" t="b">
        <v>0</v>
      </c>
    </row>
    <row r="4667" spans="1:10" x14ac:dyDescent="0.2">
      <c r="A4667" t="s">
        <v>48</v>
      </c>
      <c r="B4667" t="str">
        <f>VLOOKUP(Table16[[#This Row],[Metabolite ID]],Table18[],2,FALSE)</f>
        <v>3-phosphoglycerate</v>
      </c>
      <c r="C4667" t="s">
        <v>1116</v>
      </c>
      <c r="D4667">
        <v>599</v>
      </c>
      <c r="E4667">
        <v>4.4805050292693237E-2</v>
      </c>
      <c r="F4667">
        <v>4.8034877674842845E-2</v>
      </c>
      <c r="G4667" s="6">
        <v>0.35094349180402412</v>
      </c>
      <c r="H4667" t="b">
        <v>0</v>
      </c>
      <c r="I4667" t="b">
        <v>0</v>
      </c>
      <c r="J4667" t="b">
        <v>0</v>
      </c>
    </row>
    <row r="4668" spans="1:10" hidden="1" x14ac:dyDescent="0.2">
      <c r="A4668" t="s">
        <v>48</v>
      </c>
      <c r="B4668" t="str">
        <f>VLOOKUP(Table16[[#This Row],[Metabolite ID]],Table18[],2,FALSE)</f>
        <v>3-phosphoglycerate</v>
      </c>
      <c r="C4668" t="s">
        <v>1117</v>
      </c>
      <c r="D4668">
        <v>599</v>
      </c>
      <c r="E4668">
        <v>4.4805050292693237E-2</v>
      </c>
      <c r="F4668">
        <v>4.8034877674842845E-2</v>
      </c>
      <c r="G4668">
        <v>0.35094349180402412</v>
      </c>
      <c r="H4668" t="b">
        <v>0</v>
      </c>
      <c r="I4668" t="b">
        <v>0</v>
      </c>
      <c r="J4668" t="b">
        <v>0</v>
      </c>
    </row>
    <row r="4669" spans="1:10" hidden="1" x14ac:dyDescent="0.2">
      <c r="A4669" t="s">
        <v>48</v>
      </c>
      <c r="B4669" t="str">
        <f>VLOOKUP(Table16[[#This Row],[Metabolite ID]],Table18[],2,FALSE)</f>
        <v>3-phosphoglycerate</v>
      </c>
      <c r="C4669" t="s">
        <v>1118</v>
      </c>
      <c r="D4669">
        <v>599</v>
      </c>
      <c r="E4669">
        <v>4.6743865916547417E-2</v>
      </c>
      <c r="F4669">
        <v>4.844072259399896E-2</v>
      </c>
      <c r="G4669">
        <v>0.33455961239455984</v>
      </c>
      <c r="H4669" t="b">
        <v>0</v>
      </c>
      <c r="I4669" t="b">
        <v>0</v>
      </c>
      <c r="J4669" t="b">
        <v>0</v>
      </c>
    </row>
    <row r="4670" spans="1:10" hidden="1" x14ac:dyDescent="0.2">
      <c r="A4670" t="s">
        <v>48</v>
      </c>
      <c r="B4670" t="str">
        <f>VLOOKUP(Table16[[#This Row],[Metabolite ID]],Table18[],2,FALSE)</f>
        <v>3-phosphoglycerate</v>
      </c>
      <c r="C4670" t="s">
        <v>1119</v>
      </c>
      <c r="D4670">
        <v>599</v>
      </c>
      <c r="E4670">
        <v>-2.9128018018018016E-2</v>
      </c>
      <c r="F4670">
        <v>7.1263809298592981E-2</v>
      </c>
      <c r="G4670">
        <v>0.6827340948714663</v>
      </c>
      <c r="H4670" t="b">
        <v>0</v>
      </c>
      <c r="I4670" t="b">
        <v>0</v>
      </c>
      <c r="J4670" t="b">
        <v>0</v>
      </c>
    </row>
    <row r="4671" spans="1:10" hidden="1" x14ac:dyDescent="0.2">
      <c r="A4671" t="s">
        <v>48</v>
      </c>
      <c r="B4671" t="str">
        <f>VLOOKUP(Table16[[#This Row],[Metabolite ID]],Table18[],2,FALSE)</f>
        <v>3-phosphoglycerate</v>
      </c>
      <c r="C4671" t="s">
        <v>1120</v>
      </c>
      <c r="D4671">
        <v>599</v>
      </c>
      <c r="E4671">
        <v>1.4769831894050969E-2</v>
      </c>
      <c r="F4671">
        <v>8.0375724210119348E-2</v>
      </c>
      <c r="G4671">
        <v>0.85420184626456097</v>
      </c>
      <c r="H4671" t="b">
        <v>0</v>
      </c>
      <c r="I4671" t="b">
        <v>0</v>
      </c>
      <c r="J4671" t="b">
        <v>0</v>
      </c>
    </row>
    <row r="4672" spans="1:10" hidden="1" x14ac:dyDescent="0.2">
      <c r="A4672" t="s">
        <v>48</v>
      </c>
      <c r="B4672" t="str">
        <f>VLOOKUP(Table16[[#This Row],[Metabolite ID]],Table18[],2,FALSE)</f>
        <v>3-phosphoglycerate</v>
      </c>
      <c r="C4672" t="s">
        <v>1121</v>
      </c>
      <c r="D4672">
        <v>599</v>
      </c>
      <c r="E4672">
        <v>-0.15289466683386355</v>
      </c>
      <c r="F4672">
        <v>0.28561500973064791</v>
      </c>
      <c r="G4672">
        <v>0.59262945072995588</v>
      </c>
      <c r="H4672" t="b">
        <v>0</v>
      </c>
      <c r="I4672" t="b">
        <v>0</v>
      </c>
      <c r="J4672" t="b">
        <v>0</v>
      </c>
    </row>
    <row r="4673" spans="1:10" hidden="1" x14ac:dyDescent="0.2">
      <c r="A4673" t="s">
        <v>48</v>
      </c>
      <c r="B4673" t="str">
        <f>VLOOKUP(Table16[[#This Row],[Metabolite ID]],Table18[],2,FALSE)</f>
        <v>3-phosphoglycerate</v>
      </c>
      <c r="C4673" t="s">
        <v>1122</v>
      </c>
      <c r="D4673">
        <v>599</v>
      </c>
      <c r="E4673">
        <v>-8.13044586023004E-2</v>
      </c>
      <c r="F4673">
        <v>0.20753310003006797</v>
      </c>
      <c r="G4673">
        <v>0.69537052256290988</v>
      </c>
      <c r="H4673" t="b">
        <v>0</v>
      </c>
      <c r="I4673" t="b">
        <v>0</v>
      </c>
      <c r="J4673" t="b">
        <v>0</v>
      </c>
    </row>
    <row r="4674" spans="1:10" hidden="1" x14ac:dyDescent="0.2">
      <c r="A4674" t="s">
        <v>48</v>
      </c>
      <c r="B4674" t="str">
        <f>VLOOKUP(Table16[[#This Row],[Metabolite ID]],Table18[],2,FALSE)</f>
        <v>3-phosphoglycerate</v>
      </c>
      <c r="C4674" t="s">
        <v>1123</v>
      </c>
      <c r="D4674">
        <v>599</v>
      </c>
      <c r="E4674">
        <v>7.0512845075398484E-2</v>
      </c>
      <c r="F4674">
        <v>0.13305605784950428</v>
      </c>
      <c r="G4674">
        <v>0.59634473817926714</v>
      </c>
      <c r="H4674" t="b">
        <v>0</v>
      </c>
      <c r="I4674" t="b">
        <v>0</v>
      </c>
      <c r="J4674" t="b">
        <v>0</v>
      </c>
    </row>
    <row r="4675" spans="1:10" x14ac:dyDescent="0.2">
      <c r="A4675" t="s">
        <v>770</v>
      </c>
      <c r="B4675" t="str">
        <f>VLOOKUP(Table16[[#This Row],[Metabolite ID]],Table18[],2,FALSE)</f>
        <v>LDL cholesterol</v>
      </c>
      <c r="C4675" t="s">
        <v>1116</v>
      </c>
      <c r="D4675">
        <v>599</v>
      </c>
      <c r="E4675">
        <v>3.2776391411806459E-2</v>
      </c>
      <c r="F4675">
        <v>3.5147315090392255E-2</v>
      </c>
      <c r="G4675" s="6">
        <v>0.35105584649810739</v>
      </c>
      <c r="H4675" t="b">
        <v>0</v>
      </c>
      <c r="I4675" t="b">
        <v>0</v>
      </c>
      <c r="J4675" t="b">
        <v>0</v>
      </c>
    </row>
    <row r="4676" spans="1:10" hidden="1" x14ac:dyDescent="0.2">
      <c r="A4676" t="s">
        <v>770</v>
      </c>
      <c r="B4676" t="str">
        <f>VLOOKUP(Table16[[#This Row],[Metabolite ID]],Table18[],2,FALSE)</f>
        <v>LDL cholesterol</v>
      </c>
      <c r="C4676" t="s">
        <v>1117</v>
      </c>
      <c r="D4676">
        <v>599</v>
      </c>
      <c r="E4676">
        <v>3.2776391411806459E-2</v>
      </c>
      <c r="F4676">
        <v>2.165443913650681E-2</v>
      </c>
      <c r="G4676">
        <v>0.13012459829503972</v>
      </c>
      <c r="H4676" t="b">
        <v>0</v>
      </c>
      <c r="I4676" t="b">
        <v>0</v>
      </c>
      <c r="J4676" t="b">
        <v>0</v>
      </c>
    </row>
    <row r="4677" spans="1:10" hidden="1" x14ac:dyDescent="0.2">
      <c r="A4677" t="s">
        <v>770</v>
      </c>
      <c r="B4677" t="str">
        <f>VLOOKUP(Table16[[#This Row],[Metabolite ID]],Table18[],2,FALSE)</f>
        <v>LDL cholesterol</v>
      </c>
      <c r="C4677" t="s">
        <v>1118</v>
      </c>
      <c r="D4677">
        <v>599</v>
      </c>
      <c r="E4677">
        <v>3.3223603090954068E-2</v>
      </c>
      <c r="F4677">
        <v>2.2248325215961335E-2</v>
      </c>
      <c r="G4677">
        <v>0.13535656998156054</v>
      </c>
      <c r="H4677" t="b">
        <v>0</v>
      </c>
      <c r="I4677" t="b">
        <v>0</v>
      </c>
      <c r="J4677" t="b">
        <v>0</v>
      </c>
    </row>
    <row r="4678" spans="1:10" hidden="1" x14ac:dyDescent="0.2">
      <c r="A4678" t="s">
        <v>770</v>
      </c>
      <c r="B4678" t="str">
        <f>VLOOKUP(Table16[[#This Row],[Metabolite ID]],Table18[],2,FALSE)</f>
        <v>LDL cholesterol</v>
      </c>
      <c r="C4678" t="s">
        <v>1119</v>
      </c>
      <c r="D4678">
        <v>599</v>
      </c>
      <c r="E4678">
        <v>8.7524590163934421E-2</v>
      </c>
      <c r="F4678">
        <v>3.431498597262899E-2</v>
      </c>
      <c r="G4678">
        <v>1.0753059375426267E-2</v>
      </c>
      <c r="H4678" t="b">
        <v>0</v>
      </c>
      <c r="I4678" t="b">
        <v>0</v>
      </c>
      <c r="J4678" t="b">
        <v>0</v>
      </c>
    </row>
    <row r="4679" spans="1:10" hidden="1" x14ac:dyDescent="0.2">
      <c r="A4679" t="s">
        <v>770</v>
      </c>
      <c r="B4679" t="str">
        <f>VLOOKUP(Table16[[#This Row],[Metabolite ID]],Table18[],2,FALSE)</f>
        <v>LDL cholesterol</v>
      </c>
      <c r="C4679" t="s">
        <v>1120</v>
      </c>
      <c r="D4679">
        <v>599</v>
      </c>
      <c r="E4679">
        <v>5.5927479585385735E-2</v>
      </c>
      <c r="F4679">
        <v>3.8803251690313061E-2</v>
      </c>
      <c r="G4679">
        <v>0.14949737891713627</v>
      </c>
      <c r="H4679" t="b">
        <v>0</v>
      </c>
      <c r="I4679" t="b">
        <v>0</v>
      </c>
      <c r="J4679" t="b">
        <v>0</v>
      </c>
    </row>
    <row r="4680" spans="1:10" hidden="1" x14ac:dyDescent="0.2">
      <c r="A4680" t="s">
        <v>770</v>
      </c>
      <c r="B4680" t="str">
        <f>VLOOKUP(Table16[[#This Row],[Metabolite ID]],Table18[],2,FALSE)</f>
        <v>LDL cholesterol</v>
      </c>
      <c r="C4680" t="s">
        <v>1121</v>
      </c>
      <c r="D4680">
        <v>599</v>
      </c>
      <c r="E4680">
        <v>6.4618731837787102E-2</v>
      </c>
      <c r="F4680">
        <v>0.13224300795999247</v>
      </c>
      <c r="G4680">
        <v>0.62527836206852139</v>
      </c>
      <c r="H4680" t="b">
        <v>0</v>
      </c>
      <c r="I4680" t="b">
        <v>0</v>
      </c>
      <c r="J4680" t="b">
        <v>0</v>
      </c>
    </row>
    <row r="4681" spans="1:10" hidden="1" x14ac:dyDescent="0.2">
      <c r="A4681" t="s">
        <v>770</v>
      </c>
      <c r="B4681" t="str">
        <f>VLOOKUP(Table16[[#This Row],[Metabolite ID]],Table18[],2,FALSE)</f>
        <v>LDL cholesterol</v>
      </c>
      <c r="C4681" t="s">
        <v>1122</v>
      </c>
      <c r="D4681">
        <v>599</v>
      </c>
      <c r="E4681">
        <v>6.4618731837787102E-2</v>
      </c>
      <c r="F4681">
        <v>7.5378104146831298E-2</v>
      </c>
      <c r="G4681">
        <v>0.39164390730481746</v>
      </c>
      <c r="H4681" t="b">
        <v>0</v>
      </c>
      <c r="I4681" t="b">
        <v>0</v>
      </c>
      <c r="J4681" t="b">
        <v>0</v>
      </c>
    </row>
    <row r="4682" spans="1:10" hidden="1" x14ac:dyDescent="0.2">
      <c r="A4682" t="s">
        <v>770</v>
      </c>
      <c r="B4682" t="str">
        <f>VLOOKUP(Table16[[#This Row],[Metabolite ID]],Table18[],2,FALSE)</f>
        <v>LDL cholesterol</v>
      </c>
      <c r="C4682" t="s">
        <v>1123</v>
      </c>
      <c r="D4682">
        <v>599</v>
      </c>
      <c r="E4682">
        <v>-0.15412506584423649</v>
      </c>
      <c r="F4682">
        <v>9.7126514831203742E-2</v>
      </c>
      <c r="G4682">
        <v>0.11307643542768486</v>
      </c>
      <c r="H4682" t="b">
        <v>0</v>
      </c>
      <c r="I4682" t="b">
        <v>0</v>
      </c>
      <c r="J4682" t="b">
        <v>0</v>
      </c>
    </row>
    <row r="4683" spans="1:10" x14ac:dyDescent="0.2">
      <c r="A4683" t="s">
        <v>380</v>
      </c>
      <c r="B4683" t="str">
        <f>VLOOKUP(Table16[[#This Row],[Metabolite ID]],Table18[],2,FALSE)</f>
        <v>bilirubin (Z,Z)</v>
      </c>
      <c r="C4683" t="s">
        <v>1116</v>
      </c>
      <c r="D4683">
        <v>599</v>
      </c>
      <c r="E4683">
        <v>-4.7007550666474544E-2</v>
      </c>
      <c r="F4683">
        <v>5.0453278803116522E-2</v>
      </c>
      <c r="G4683" s="6">
        <v>0.35148922166115326</v>
      </c>
      <c r="H4683" t="b">
        <v>0</v>
      </c>
      <c r="I4683" t="b">
        <v>0</v>
      </c>
      <c r="J4683" t="b">
        <v>0</v>
      </c>
    </row>
    <row r="4684" spans="1:10" hidden="1" x14ac:dyDescent="0.2">
      <c r="A4684" t="s">
        <v>380</v>
      </c>
      <c r="B4684" t="str">
        <f>VLOOKUP(Table16[[#This Row],[Metabolite ID]],Table18[],2,FALSE)</f>
        <v>bilirubin (Z,Z)</v>
      </c>
      <c r="C4684" t="s">
        <v>1117</v>
      </c>
      <c r="D4684">
        <v>599</v>
      </c>
      <c r="E4684">
        <v>-4.7007550666474544E-2</v>
      </c>
      <c r="F4684">
        <v>4.7632537924898612E-2</v>
      </c>
      <c r="G4684">
        <v>0.32370196774900956</v>
      </c>
      <c r="H4684" t="b">
        <v>0</v>
      </c>
      <c r="I4684" t="b">
        <v>0</v>
      </c>
      <c r="J4684" t="b">
        <v>0</v>
      </c>
    </row>
    <row r="4685" spans="1:10" hidden="1" x14ac:dyDescent="0.2">
      <c r="A4685" t="s">
        <v>380</v>
      </c>
      <c r="B4685" t="str">
        <f>VLOOKUP(Table16[[#This Row],[Metabolite ID]],Table18[],2,FALSE)</f>
        <v>bilirubin (Z,Z)</v>
      </c>
      <c r="C4685" t="s">
        <v>1118</v>
      </c>
      <c r="D4685">
        <v>599</v>
      </c>
      <c r="E4685">
        <v>-4.627270102166571E-2</v>
      </c>
      <c r="F4685">
        <v>4.8133256008095718E-2</v>
      </c>
      <c r="G4685">
        <v>0.33637835250184611</v>
      </c>
      <c r="H4685" t="b">
        <v>0</v>
      </c>
      <c r="I4685" t="b">
        <v>0</v>
      </c>
      <c r="J4685" t="b">
        <v>0</v>
      </c>
    </row>
    <row r="4686" spans="1:10" hidden="1" x14ac:dyDescent="0.2">
      <c r="A4686" t="s">
        <v>380</v>
      </c>
      <c r="B4686" t="str">
        <f>VLOOKUP(Table16[[#This Row],[Metabolite ID]],Table18[],2,FALSE)</f>
        <v>bilirubin (Z,Z)</v>
      </c>
      <c r="C4686" t="s">
        <v>1119</v>
      </c>
      <c r="D4686">
        <v>599</v>
      </c>
      <c r="E4686">
        <v>-7.0853874538745393E-2</v>
      </c>
      <c r="F4686">
        <v>7.305196813466118E-2</v>
      </c>
      <c r="G4686">
        <v>0.33209108125229925</v>
      </c>
      <c r="H4686" t="b">
        <v>0</v>
      </c>
      <c r="I4686" t="b">
        <v>0</v>
      </c>
      <c r="J4686" t="b">
        <v>0</v>
      </c>
    </row>
    <row r="4687" spans="1:10" hidden="1" x14ac:dyDescent="0.2">
      <c r="A4687" t="s">
        <v>380</v>
      </c>
      <c r="B4687" t="str">
        <f>VLOOKUP(Table16[[#This Row],[Metabolite ID]],Table18[],2,FALSE)</f>
        <v>bilirubin (Z,Z)</v>
      </c>
      <c r="C4687" t="s">
        <v>1120</v>
      </c>
      <c r="D4687">
        <v>599</v>
      </c>
      <c r="E4687">
        <v>2.6398791369961708E-2</v>
      </c>
      <c r="F4687">
        <v>7.7589443667193017E-2</v>
      </c>
      <c r="G4687">
        <v>0.73367813584516339</v>
      </c>
      <c r="H4687" t="b">
        <v>0</v>
      </c>
      <c r="I4687" t="b">
        <v>0</v>
      </c>
      <c r="J4687" t="b">
        <v>0</v>
      </c>
    </row>
    <row r="4688" spans="1:10" hidden="1" x14ac:dyDescent="0.2">
      <c r="A4688" t="s">
        <v>380</v>
      </c>
      <c r="B4688" t="str">
        <f>VLOOKUP(Table16[[#This Row],[Metabolite ID]],Table18[],2,FALSE)</f>
        <v>bilirubin (Z,Z)</v>
      </c>
      <c r="C4688" t="s">
        <v>1121</v>
      </c>
      <c r="D4688">
        <v>599</v>
      </c>
      <c r="E4688">
        <v>0.14439805362320257</v>
      </c>
      <c r="F4688">
        <v>0.29566892234241388</v>
      </c>
      <c r="G4688">
        <v>0.62546149745882684</v>
      </c>
      <c r="H4688" t="b">
        <v>0</v>
      </c>
      <c r="I4688" t="b">
        <v>0</v>
      </c>
      <c r="J4688" t="b">
        <v>0</v>
      </c>
    </row>
    <row r="4689" spans="1:10" hidden="1" x14ac:dyDescent="0.2">
      <c r="A4689" t="s">
        <v>380</v>
      </c>
      <c r="B4689" t="str">
        <f>VLOOKUP(Table16[[#This Row],[Metabolite ID]],Table18[],2,FALSE)</f>
        <v>bilirubin (Z,Z)</v>
      </c>
      <c r="C4689" t="s">
        <v>1122</v>
      </c>
      <c r="D4689">
        <v>599</v>
      </c>
      <c r="E4689">
        <v>0.32106076106674841</v>
      </c>
      <c r="F4689">
        <v>0.19896655176828296</v>
      </c>
      <c r="G4689">
        <v>0.10713265554113532</v>
      </c>
      <c r="H4689" t="b">
        <v>0</v>
      </c>
      <c r="I4689" t="b">
        <v>0</v>
      </c>
      <c r="J4689" t="b">
        <v>0</v>
      </c>
    </row>
    <row r="4690" spans="1:10" hidden="1" x14ac:dyDescent="0.2">
      <c r="A4690" t="s">
        <v>380</v>
      </c>
      <c r="B4690" t="str">
        <f>VLOOKUP(Table16[[#This Row],[Metabolite ID]],Table18[],2,FALSE)</f>
        <v>bilirubin (Z,Z)</v>
      </c>
      <c r="C4690" t="s">
        <v>1123</v>
      </c>
      <c r="D4690">
        <v>599</v>
      </c>
      <c r="E4690">
        <v>0.15533626283464577</v>
      </c>
      <c r="F4690">
        <v>0.13962519768489759</v>
      </c>
      <c r="G4690">
        <v>0.26636106390432818</v>
      </c>
      <c r="H4690" t="b">
        <v>0</v>
      </c>
      <c r="I4690" t="b">
        <v>0</v>
      </c>
      <c r="J4690" t="b">
        <v>0</v>
      </c>
    </row>
    <row r="4691" spans="1:10" x14ac:dyDescent="0.2">
      <c r="A4691" t="s">
        <v>802</v>
      </c>
      <c r="B4691" t="str">
        <f>VLOOKUP(Table16[[#This Row],[Metabolite ID]],Table18[],2,FALSE)</f>
        <v>Cholesterol in medium LDL</v>
      </c>
      <c r="C4691" t="s">
        <v>1116</v>
      </c>
      <c r="D4691">
        <v>599</v>
      </c>
      <c r="E4691">
        <v>3.290369007195746E-2</v>
      </c>
      <c r="F4691">
        <v>3.5390445927063301E-2</v>
      </c>
      <c r="G4691" s="6">
        <v>0.35250898374972406</v>
      </c>
      <c r="H4691" t="b">
        <v>0</v>
      </c>
      <c r="I4691" t="b">
        <v>0</v>
      </c>
      <c r="J4691" t="b">
        <v>0</v>
      </c>
    </row>
    <row r="4692" spans="1:10" hidden="1" x14ac:dyDescent="0.2">
      <c r="A4692" t="s">
        <v>802</v>
      </c>
      <c r="B4692" t="str">
        <f>VLOOKUP(Table16[[#This Row],[Metabolite ID]],Table18[],2,FALSE)</f>
        <v>Cholesterol in medium LDL</v>
      </c>
      <c r="C4692" t="s">
        <v>1117</v>
      </c>
      <c r="D4692">
        <v>599</v>
      </c>
      <c r="E4692">
        <v>3.290369007195746E-2</v>
      </c>
      <c r="F4692">
        <v>2.1656568764734617E-2</v>
      </c>
      <c r="G4692">
        <v>0.12867694913171543</v>
      </c>
      <c r="H4692" t="b">
        <v>0</v>
      </c>
      <c r="I4692" t="b">
        <v>0</v>
      </c>
      <c r="J4692" t="b">
        <v>0</v>
      </c>
    </row>
    <row r="4693" spans="1:10" hidden="1" x14ac:dyDescent="0.2">
      <c r="A4693" t="s">
        <v>802</v>
      </c>
      <c r="B4693" t="str">
        <f>VLOOKUP(Table16[[#This Row],[Metabolite ID]],Table18[],2,FALSE)</f>
        <v>Cholesterol in medium LDL</v>
      </c>
      <c r="C4693" t="s">
        <v>1118</v>
      </c>
      <c r="D4693">
        <v>599</v>
      </c>
      <c r="E4693">
        <v>3.3326310712383754E-2</v>
      </c>
      <c r="F4693">
        <v>2.2260722175386421E-2</v>
      </c>
      <c r="G4693">
        <v>0.13436976953887925</v>
      </c>
      <c r="H4693" t="b">
        <v>0</v>
      </c>
      <c r="I4693" t="b">
        <v>0</v>
      </c>
      <c r="J4693" t="b">
        <v>0</v>
      </c>
    </row>
    <row r="4694" spans="1:10" hidden="1" x14ac:dyDescent="0.2">
      <c r="A4694" t="s">
        <v>802</v>
      </c>
      <c r="B4694" t="str">
        <f>VLOOKUP(Table16[[#This Row],[Metabolite ID]],Table18[],2,FALSE)</f>
        <v>Cholesterol in medium LDL</v>
      </c>
      <c r="C4694" t="s">
        <v>1119</v>
      </c>
      <c r="D4694">
        <v>599</v>
      </c>
      <c r="E4694">
        <v>8.6721487603305794E-2</v>
      </c>
      <c r="F4694">
        <v>3.533184069516724E-2</v>
      </c>
      <c r="G4694">
        <v>1.4108638843497565E-2</v>
      </c>
      <c r="H4694" t="b">
        <v>0</v>
      </c>
      <c r="I4694" t="b">
        <v>0</v>
      </c>
      <c r="J4694" t="b">
        <v>0</v>
      </c>
    </row>
    <row r="4695" spans="1:10" hidden="1" x14ac:dyDescent="0.2">
      <c r="A4695" t="s">
        <v>802</v>
      </c>
      <c r="B4695" t="str">
        <f>VLOOKUP(Table16[[#This Row],[Metabolite ID]],Table18[],2,FALSE)</f>
        <v>Cholesterol in medium LDL</v>
      </c>
      <c r="C4695" t="s">
        <v>1120</v>
      </c>
      <c r="D4695">
        <v>599</v>
      </c>
      <c r="E4695">
        <v>5.6106606531855799E-2</v>
      </c>
      <c r="F4695">
        <v>4.0249149936906634E-2</v>
      </c>
      <c r="G4695">
        <v>0.16332292019308056</v>
      </c>
      <c r="H4695" t="b">
        <v>0</v>
      </c>
      <c r="I4695" t="b">
        <v>0</v>
      </c>
      <c r="J4695" t="b">
        <v>0</v>
      </c>
    </row>
    <row r="4696" spans="1:10" hidden="1" x14ac:dyDescent="0.2">
      <c r="A4696" t="s">
        <v>802</v>
      </c>
      <c r="B4696" t="str">
        <f>VLOOKUP(Table16[[#This Row],[Metabolite ID]],Table18[],2,FALSE)</f>
        <v>Cholesterol in medium LDL</v>
      </c>
      <c r="C4696" t="s">
        <v>1121</v>
      </c>
      <c r="D4696">
        <v>599</v>
      </c>
      <c r="E4696">
        <v>0.11851911416532879</v>
      </c>
      <c r="F4696">
        <v>0.12976510695997243</v>
      </c>
      <c r="G4696">
        <v>0.36143405328549938</v>
      </c>
      <c r="H4696" t="b">
        <v>0</v>
      </c>
      <c r="I4696" t="b">
        <v>0</v>
      </c>
      <c r="J4696" t="b">
        <v>0</v>
      </c>
    </row>
    <row r="4697" spans="1:10" hidden="1" x14ac:dyDescent="0.2">
      <c r="A4697" t="s">
        <v>802</v>
      </c>
      <c r="B4697" t="str">
        <f>VLOOKUP(Table16[[#This Row],[Metabolite ID]],Table18[],2,FALSE)</f>
        <v>Cholesterol in medium LDL</v>
      </c>
      <c r="C4697" t="s">
        <v>1122</v>
      </c>
      <c r="D4697">
        <v>599</v>
      </c>
      <c r="E4697">
        <v>7.5389602110387699E-2</v>
      </c>
      <c r="F4697">
        <v>8.7260185458856318E-2</v>
      </c>
      <c r="G4697">
        <v>0.38795442412922299</v>
      </c>
      <c r="H4697" t="b">
        <v>0</v>
      </c>
      <c r="I4697" t="b">
        <v>0</v>
      </c>
      <c r="J4697" t="b">
        <v>0</v>
      </c>
    </row>
    <row r="4698" spans="1:10" hidden="1" x14ac:dyDescent="0.2">
      <c r="A4698" t="s">
        <v>802</v>
      </c>
      <c r="B4698" t="str">
        <f>VLOOKUP(Table16[[#This Row],[Metabolite ID]],Table18[],2,FALSE)</f>
        <v>Cholesterol in medium LDL</v>
      </c>
      <c r="C4698" t="s">
        <v>1123</v>
      </c>
      <c r="D4698">
        <v>599</v>
      </c>
      <c r="E4698">
        <v>-0.16261784878101526</v>
      </c>
      <c r="F4698">
        <v>9.7771119263942913E-2</v>
      </c>
      <c r="G4698">
        <v>9.6787160445945486E-2</v>
      </c>
      <c r="H4698" t="b">
        <v>0</v>
      </c>
      <c r="I4698" t="b">
        <v>0</v>
      </c>
      <c r="J4698" t="b">
        <v>0</v>
      </c>
    </row>
    <row r="4699" spans="1:10" x14ac:dyDescent="0.2">
      <c r="A4699" t="s">
        <v>387</v>
      </c>
      <c r="B4699" t="str">
        <f>VLOOKUP(Table16[[#This Row],[Metabolite ID]],Table18[],2,FALSE)</f>
        <v>glutarylcarnitine (C5)</v>
      </c>
      <c r="C4699" t="s">
        <v>1116</v>
      </c>
      <c r="D4699">
        <v>599</v>
      </c>
      <c r="E4699">
        <v>-4.8955168380071593E-2</v>
      </c>
      <c r="F4699">
        <v>5.2979492813656229E-2</v>
      </c>
      <c r="G4699" s="6">
        <v>0.35546551144795663</v>
      </c>
      <c r="H4699" t="b">
        <v>0</v>
      </c>
      <c r="I4699" t="b">
        <v>0</v>
      </c>
      <c r="J4699" t="b">
        <v>0</v>
      </c>
    </row>
    <row r="4700" spans="1:10" hidden="1" x14ac:dyDescent="0.2">
      <c r="A4700" t="s">
        <v>387</v>
      </c>
      <c r="B4700" t="str">
        <f>VLOOKUP(Table16[[#This Row],[Metabolite ID]],Table18[],2,FALSE)</f>
        <v>glutarylcarnitine (C5)</v>
      </c>
      <c r="C4700" t="s">
        <v>1117</v>
      </c>
      <c r="D4700">
        <v>599</v>
      </c>
      <c r="E4700">
        <v>-4.8955168380071593E-2</v>
      </c>
      <c r="F4700">
        <v>4.7966905987069021E-2</v>
      </c>
      <c r="G4700">
        <v>0.30744256529608888</v>
      </c>
      <c r="H4700" t="b">
        <v>0</v>
      </c>
      <c r="I4700" t="b">
        <v>0</v>
      </c>
      <c r="J4700" t="b">
        <v>0</v>
      </c>
    </row>
    <row r="4701" spans="1:10" hidden="1" x14ac:dyDescent="0.2">
      <c r="A4701" t="s">
        <v>387</v>
      </c>
      <c r="B4701" t="str">
        <f>VLOOKUP(Table16[[#This Row],[Metabolite ID]],Table18[],2,FALSE)</f>
        <v>glutarylcarnitine (C5)</v>
      </c>
      <c r="C4701" t="s">
        <v>1118</v>
      </c>
      <c r="D4701">
        <v>599</v>
      </c>
      <c r="E4701">
        <v>-4.7896676568742524E-2</v>
      </c>
      <c r="F4701">
        <v>4.8520668999812284E-2</v>
      </c>
      <c r="G4701">
        <v>0.32357417878975309</v>
      </c>
      <c r="H4701" t="b">
        <v>0</v>
      </c>
      <c r="I4701" t="b">
        <v>0</v>
      </c>
      <c r="J4701" t="b">
        <v>0</v>
      </c>
    </row>
    <row r="4702" spans="1:10" hidden="1" x14ac:dyDescent="0.2">
      <c r="A4702" t="s">
        <v>387</v>
      </c>
      <c r="B4702" t="str">
        <f>VLOOKUP(Table16[[#This Row],[Metabolite ID]],Table18[],2,FALSE)</f>
        <v>glutarylcarnitine (C5)</v>
      </c>
      <c r="C4702" t="s">
        <v>1119</v>
      </c>
      <c r="D4702">
        <v>599</v>
      </c>
      <c r="E4702">
        <v>-6.0782867132867131E-2</v>
      </c>
      <c r="F4702">
        <v>7.3154603342909089E-2</v>
      </c>
      <c r="G4702">
        <v>0.40604010780119421</v>
      </c>
      <c r="H4702" t="b">
        <v>0</v>
      </c>
      <c r="I4702" t="b">
        <v>0</v>
      </c>
      <c r="J4702" t="b">
        <v>0</v>
      </c>
    </row>
    <row r="4703" spans="1:10" hidden="1" x14ac:dyDescent="0.2">
      <c r="A4703" t="s">
        <v>387</v>
      </c>
      <c r="B4703" t="str">
        <f>VLOOKUP(Table16[[#This Row],[Metabolite ID]],Table18[],2,FALSE)</f>
        <v>glutarylcarnitine (C5)</v>
      </c>
      <c r="C4703" t="s">
        <v>1120</v>
      </c>
      <c r="D4703">
        <v>599</v>
      </c>
      <c r="E4703">
        <v>6.122084261136021E-2</v>
      </c>
      <c r="F4703">
        <v>7.9779686369546243E-2</v>
      </c>
      <c r="G4703">
        <v>0.44285929003299618</v>
      </c>
      <c r="H4703" t="b">
        <v>0</v>
      </c>
      <c r="I4703" t="b">
        <v>0</v>
      </c>
      <c r="J4703" t="b">
        <v>0</v>
      </c>
    </row>
    <row r="4704" spans="1:10" hidden="1" x14ac:dyDescent="0.2">
      <c r="A4704" t="s">
        <v>387</v>
      </c>
      <c r="B4704" t="str">
        <f>VLOOKUP(Table16[[#This Row],[Metabolite ID]],Table18[],2,FALSE)</f>
        <v>glutarylcarnitine (C5)</v>
      </c>
      <c r="C4704" t="s">
        <v>1121</v>
      </c>
      <c r="D4704">
        <v>599</v>
      </c>
      <c r="E4704">
        <v>5.3474694359434416E-2</v>
      </c>
      <c r="F4704">
        <v>0.27296427740073276</v>
      </c>
      <c r="G4704">
        <v>0.84475214178648672</v>
      </c>
      <c r="H4704" t="b">
        <v>0</v>
      </c>
      <c r="I4704" t="b">
        <v>0</v>
      </c>
      <c r="J4704" t="b">
        <v>0</v>
      </c>
    </row>
    <row r="4705" spans="1:10" hidden="1" x14ac:dyDescent="0.2">
      <c r="A4705" t="s">
        <v>387</v>
      </c>
      <c r="B4705" t="str">
        <f>VLOOKUP(Table16[[#This Row],[Metabolite ID]],Table18[],2,FALSE)</f>
        <v>glutarylcarnitine (C5)</v>
      </c>
      <c r="C4705" t="s">
        <v>1122</v>
      </c>
      <c r="D4705">
        <v>599</v>
      </c>
      <c r="E4705">
        <v>0.10786249378125579</v>
      </c>
      <c r="F4705">
        <v>0.16343624556618316</v>
      </c>
      <c r="G4705">
        <v>0.50952924630558361</v>
      </c>
      <c r="H4705" t="b">
        <v>0</v>
      </c>
      <c r="I4705" t="b">
        <v>0</v>
      </c>
      <c r="J4705" t="b">
        <v>0</v>
      </c>
    </row>
    <row r="4706" spans="1:10" hidden="1" x14ac:dyDescent="0.2">
      <c r="A4706" t="s">
        <v>387</v>
      </c>
      <c r="B4706" t="str">
        <f>VLOOKUP(Table16[[#This Row],[Metabolite ID]],Table18[],2,FALSE)</f>
        <v>glutarylcarnitine (C5)</v>
      </c>
      <c r="C4706" t="s">
        <v>1123</v>
      </c>
      <c r="D4706">
        <v>599</v>
      </c>
      <c r="E4706">
        <v>6.6299505934021133E-2</v>
      </c>
      <c r="F4706">
        <v>0.14679994093722543</v>
      </c>
      <c r="G4706">
        <v>0.65169835754049299</v>
      </c>
      <c r="H4706" t="b">
        <v>0</v>
      </c>
      <c r="I4706" t="b">
        <v>0</v>
      </c>
      <c r="J4706" t="b">
        <v>0</v>
      </c>
    </row>
    <row r="4707" spans="1:10" x14ac:dyDescent="0.2">
      <c r="A4707" t="s">
        <v>561</v>
      </c>
      <c r="B4707" t="str">
        <f>VLOOKUP(Table16[[#This Row],[Metabolite ID]],Table18[],2,FALSE)</f>
        <v>X - 12339</v>
      </c>
      <c r="C4707" t="s">
        <v>1116</v>
      </c>
      <c r="D4707">
        <v>599</v>
      </c>
      <c r="E4707">
        <v>4.532256638795331E-2</v>
      </c>
      <c r="F4707">
        <v>4.9148852108487476E-2</v>
      </c>
      <c r="G4707" s="6">
        <v>0.35645084437017566</v>
      </c>
      <c r="H4707" t="b">
        <v>0</v>
      </c>
      <c r="I4707" t="b">
        <v>0</v>
      </c>
      <c r="J4707" t="b">
        <v>0</v>
      </c>
    </row>
    <row r="4708" spans="1:10" hidden="1" x14ac:dyDescent="0.2">
      <c r="A4708" t="s">
        <v>561</v>
      </c>
      <c r="B4708" t="str">
        <f>VLOOKUP(Table16[[#This Row],[Metabolite ID]],Table18[],2,FALSE)</f>
        <v>X - 12339</v>
      </c>
      <c r="C4708" t="s">
        <v>1117</v>
      </c>
      <c r="D4708">
        <v>599</v>
      </c>
      <c r="E4708">
        <v>4.532256638795331E-2</v>
      </c>
      <c r="F4708">
        <v>4.8108120704233183E-2</v>
      </c>
      <c r="G4708">
        <v>0.34614244614209772</v>
      </c>
      <c r="H4708" t="b">
        <v>0</v>
      </c>
      <c r="I4708" t="b">
        <v>0</v>
      </c>
      <c r="J4708" t="b">
        <v>0</v>
      </c>
    </row>
    <row r="4709" spans="1:10" hidden="1" x14ac:dyDescent="0.2">
      <c r="A4709" t="s">
        <v>561</v>
      </c>
      <c r="B4709" t="str">
        <f>VLOOKUP(Table16[[#This Row],[Metabolite ID]],Table18[],2,FALSE)</f>
        <v>X - 12339</v>
      </c>
      <c r="C4709" t="s">
        <v>1118</v>
      </c>
      <c r="D4709">
        <v>599</v>
      </c>
      <c r="E4709">
        <v>4.7218474676849746E-2</v>
      </c>
      <c r="F4709">
        <v>4.857187850403482E-2</v>
      </c>
      <c r="G4709">
        <v>0.33098286395351401</v>
      </c>
      <c r="H4709" t="b">
        <v>0</v>
      </c>
      <c r="I4709" t="b">
        <v>0</v>
      </c>
      <c r="J4709" t="b">
        <v>0</v>
      </c>
    </row>
    <row r="4710" spans="1:10" hidden="1" x14ac:dyDescent="0.2">
      <c r="A4710" t="s">
        <v>561</v>
      </c>
      <c r="B4710" t="str">
        <f>VLOOKUP(Table16[[#This Row],[Metabolite ID]],Table18[],2,FALSE)</f>
        <v>X - 12339</v>
      </c>
      <c r="C4710" t="s">
        <v>1119</v>
      </c>
      <c r="D4710">
        <v>599</v>
      </c>
      <c r="E4710">
        <v>8.3104195804195813E-2</v>
      </c>
      <c r="F4710">
        <v>7.1012701432385861E-2</v>
      </c>
      <c r="G4710">
        <v>0.24189141463780556</v>
      </c>
      <c r="H4710" t="b">
        <v>0</v>
      </c>
      <c r="I4710" t="b">
        <v>0</v>
      </c>
      <c r="J4710" t="b">
        <v>0</v>
      </c>
    </row>
    <row r="4711" spans="1:10" hidden="1" x14ac:dyDescent="0.2">
      <c r="A4711" t="s">
        <v>561</v>
      </c>
      <c r="B4711" t="str">
        <f>VLOOKUP(Table16[[#This Row],[Metabolite ID]],Table18[],2,FALSE)</f>
        <v>X - 12339</v>
      </c>
      <c r="C4711" t="s">
        <v>1120</v>
      </c>
      <c r="D4711">
        <v>599</v>
      </c>
      <c r="E4711">
        <v>0.14697726274750975</v>
      </c>
      <c r="F4711">
        <v>7.9340994539471479E-2</v>
      </c>
      <c r="G4711">
        <v>6.3957546804984569E-2</v>
      </c>
      <c r="H4711" t="b">
        <v>0</v>
      </c>
      <c r="I4711" t="b">
        <v>0</v>
      </c>
      <c r="J4711" t="b">
        <v>0</v>
      </c>
    </row>
    <row r="4712" spans="1:10" hidden="1" x14ac:dyDescent="0.2">
      <c r="A4712" t="s">
        <v>561</v>
      </c>
      <c r="B4712" t="str">
        <f>VLOOKUP(Table16[[#This Row],[Metabolite ID]],Table18[],2,FALSE)</f>
        <v>X - 12339</v>
      </c>
      <c r="C4712" t="s">
        <v>1121</v>
      </c>
      <c r="D4712">
        <v>599</v>
      </c>
      <c r="E4712">
        <v>0.22737117745613755</v>
      </c>
      <c r="F4712">
        <v>0.25854842916588189</v>
      </c>
      <c r="G4712">
        <v>0.37952994031705356</v>
      </c>
      <c r="H4712" t="b">
        <v>0</v>
      </c>
      <c r="I4712" t="b">
        <v>0</v>
      </c>
      <c r="J4712" t="b">
        <v>0</v>
      </c>
    </row>
    <row r="4713" spans="1:10" hidden="1" x14ac:dyDescent="0.2">
      <c r="A4713" t="s">
        <v>561</v>
      </c>
      <c r="B4713" t="str">
        <f>VLOOKUP(Table16[[#This Row],[Metabolite ID]],Table18[],2,FALSE)</f>
        <v>X - 12339</v>
      </c>
      <c r="C4713" t="s">
        <v>1122</v>
      </c>
      <c r="D4713">
        <v>599</v>
      </c>
      <c r="E4713">
        <v>0.20706509672095752</v>
      </c>
      <c r="F4713">
        <v>0.16712278386600377</v>
      </c>
      <c r="G4713">
        <v>0.21583164886164066</v>
      </c>
      <c r="H4713" t="b">
        <v>0</v>
      </c>
      <c r="I4713" t="b">
        <v>0</v>
      </c>
      <c r="J4713" t="b">
        <v>0</v>
      </c>
    </row>
    <row r="4714" spans="1:10" hidden="1" x14ac:dyDescent="0.2">
      <c r="A4714" t="s">
        <v>561</v>
      </c>
      <c r="B4714" t="str">
        <f>VLOOKUP(Table16[[#This Row],[Metabolite ID]],Table18[],2,FALSE)</f>
        <v>X - 12339</v>
      </c>
      <c r="C4714" t="s">
        <v>1123</v>
      </c>
      <c r="D4714">
        <v>599</v>
      </c>
      <c r="E4714">
        <v>0.1383811944359839</v>
      </c>
      <c r="F4714">
        <v>0.13629037926230622</v>
      </c>
      <c r="G4714">
        <v>0.31035466727401084</v>
      </c>
      <c r="H4714" t="b">
        <v>0</v>
      </c>
      <c r="I4714" t="b">
        <v>0</v>
      </c>
      <c r="J4714" t="b">
        <v>0</v>
      </c>
    </row>
    <row r="4715" spans="1:10" x14ac:dyDescent="0.2">
      <c r="A4715" t="s">
        <v>26</v>
      </c>
      <c r="B4715" t="str">
        <f>VLOOKUP(Table16[[#This Row],[Metabolite ID]],Table18[],2,FALSE)</f>
        <v>spermidine</v>
      </c>
      <c r="C4715" t="s">
        <v>1116</v>
      </c>
      <c r="D4715">
        <v>598</v>
      </c>
      <c r="E4715">
        <v>5.6839710179029911E-2</v>
      </c>
      <c r="F4715">
        <v>6.1961770155088747E-2</v>
      </c>
      <c r="G4715" s="6">
        <v>0.35896703975274774</v>
      </c>
      <c r="H4715" t="b">
        <v>0</v>
      </c>
      <c r="I4715" t="b">
        <v>0</v>
      </c>
      <c r="J4715" t="b">
        <v>0</v>
      </c>
    </row>
    <row r="4716" spans="1:10" hidden="1" x14ac:dyDescent="0.2">
      <c r="A4716" t="s">
        <v>26</v>
      </c>
      <c r="B4716" t="str">
        <f>VLOOKUP(Table16[[#This Row],[Metabolite ID]],Table18[],2,FALSE)</f>
        <v>spermidine</v>
      </c>
      <c r="C4716" t="s">
        <v>1117</v>
      </c>
      <c r="D4716">
        <v>598</v>
      </c>
      <c r="E4716">
        <v>5.6839710179029911E-2</v>
      </c>
      <c r="F4716">
        <v>6.1355845151056014E-2</v>
      </c>
      <c r="G4716">
        <v>0.35424106324441107</v>
      </c>
      <c r="H4716" t="b">
        <v>0</v>
      </c>
      <c r="I4716" t="b">
        <v>0</v>
      </c>
      <c r="J4716" t="b">
        <v>0</v>
      </c>
    </row>
    <row r="4717" spans="1:10" hidden="1" x14ac:dyDescent="0.2">
      <c r="A4717" t="s">
        <v>26</v>
      </c>
      <c r="B4717" t="str">
        <f>VLOOKUP(Table16[[#This Row],[Metabolite ID]],Table18[],2,FALSE)</f>
        <v>spermidine</v>
      </c>
      <c r="C4717" t="s">
        <v>1118</v>
      </c>
      <c r="D4717">
        <v>598</v>
      </c>
      <c r="E4717">
        <v>5.893396437051563E-2</v>
      </c>
      <c r="F4717">
        <v>6.19529499599192E-2</v>
      </c>
      <c r="G4717">
        <v>0.34146748213333133</v>
      </c>
      <c r="H4717" t="b">
        <v>0</v>
      </c>
      <c r="I4717" t="b">
        <v>0</v>
      </c>
      <c r="J4717" t="b">
        <v>0</v>
      </c>
    </row>
    <row r="4718" spans="1:10" hidden="1" x14ac:dyDescent="0.2">
      <c r="A4718" t="s">
        <v>26</v>
      </c>
      <c r="B4718" t="str">
        <f>VLOOKUP(Table16[[#This Row],[Metabolite ID]],Table18[],2,FALSE)</f>
        <v>spermidine</v>
      </c>
      <c r="C4718" t="s">
        <v>1119</v>
      </c>
      <c r="D4718">
        <v>598</v>
      </c>
      <c r="E4718">
        <v>0.10617962393162408</v>
      </c>
      <c r="F4718">
        <v>9.3049609705701836E-2</v>
      </c>
      <c r="G4718">
        <v>0.25382511716890499</v>
      </c>
      <c r="H4718" t="b">
        <v>0</v>
      </c>
      <c r="I4718" t="b">
        <v>0</v>
      </c>
      <c r="J4718" t="b">
        <v>0</v>
      </c>
    </row>
    <row r="4719" spans="1:10" hidden="1" x14ac:dyDescent="0.2">
      <c r="A4719" t="s">
        <v>26</v>
      </c>
      <c r="B4719" t="str">
        <f>VLOOKUP(Table16[[#This Row],[Metabolite ID]],Table18[],2,FALSE)</f>
        <v>spermidine</v>
      </c>
      <c r="C4719" t="s">
        <v>1120</v>
      </c>
      <c r="D4719">
        <v>598</v>
      </c>
      <c r="E4719">
        <v>5.8294017729396158E-2</v>
      </c>
      <c r="F4719">
        <v>0.10606632949311039</v>
      </c>
      <c r="G4719">
        <v>0.58259399789261757</v>
      </c>
      <c r="H4719" t="b">
        <v>0</v>
      </c>
      <c r="I4719" t="b">
        <v>0</v>
      </c>
      <c r="J4719" t="b">
        <v>0</v>
      </c>
    </row>
    <row r="4720" spans="1:10" hidden="1" x14ac:dyDescent="0.2">
      <c r="A4720" t="s">
        <v>26</v>
      </c>
      <c r="B4720" t="str">
        <f>VLOOKUP(Table16[[#This Row],[Metabolite ID]],Table18[],2,FALSE)</f>
        <v>spermidine</v>
      </c>
      <c r="C4720" t="s">
        <v>1121</v>
      </c>
      <c r="D4720">
        <v>598</v>
      </c>
      <c r="E4720">
        <v>0.19951571129460977</v>
      </c>
      <c r="F4720">
        <v>0.38121486284155692</v>
      </c>
      <c r="G4720">
        <v>0.6009122994318371</v>
      </c>
      <c r="H4720" t="b">
        <v>0</v>
      </c>
      <c r="I4720" t="b">
        <v>0</v>
      </c>
      <c r="J4720" t="b">
        <v>0</v>
      </c>
    </row>
    <row r="4721" spans="1:10" hidden="1" x14ac:dyDescent="0.2">
      <c r="A4721" t="s">
        <v>26</v>
      </c>
      <c r="B4721" t="str">
        <f>VLOOKUP(Table16[[#This Row],[Metabolite ID]],Table18[],2,FALSE)</f>
        <v>spermidine</v>
      </c>
      <c r="C4721" t="s">
        <v>1122</v>
      </c>
      <c r="D4721">
        <v>598</v>
      </c>
      <c r="E4721">
        <v>9.7588911879245899E-2</v>
      </c>
      <c r="F4721">
        <v>0.26082352682628202</v>
      </c>
      <c r="G4721">
        <v>0.70842046704552797</v>
      </c>
      <c r="H4721" t="b">
        <v>0</v>
      </c>
      <c r="I4721" t="b">
        <v>0</v>
      </c>
      <c r="J4721" t="b">
        <v>0</v>
      </c>
    </row>
    <row r="4722" spans="1:10" hidden="1" x14ac:dyDescent="0.2">
      <c r="A4722" t="s">
        <v>26</v>
      </c>
      <c r="B4722" t="str">
        <f>VLOOKUP(Table16[[#This Row],[Metabolite ID]],Table18[],2,FALSE)</f>
        <v>spermidine</v>
      </c>
      <c r="C4722" t="s">
        <v>1123</v>
      </c>
      <c r="D4722">
        <v>598</v>
      </c>
      <c r="E4722">
        <v>2.575543127543008E-2</v>
      </c>
      <c r="F4722">
        <v>0.17443735421345577</v>
      </c>
      <c r="G4722">
        <v>0.88267003224242524</v>
      </c>
      <c r="H4722" t="b">
        <v>0</v>
      </c>
      <c r="I4722" t="b">
        <v>0</v>
      </c>
      <c r="J4722" t="b">
        <v>0</v>
      </c>
    </row>
    <row r="4723" spans="1:10" x14ac:dyDescent="0.2">
      <c r="A4723" t="s">
        <v>88</v>
      </c>
      <c r="B4723" t="str">
        <f>VLOOKUP(Table16[[#This Row],[Metabolite ID]],Table18[],2,FALSE)</f>
        <v>adenosine 3',5'-cyclic monophosphate (cAMP)</v>
      </c>
      <c r="C4723" t="s">
        <v>1116</v>
      </c>
      <c r="D4723">
        <v>599</v>
      </c>
      <c r="E4723">
        <v>4.6506823438894562E-2</v>
      </c>
      <c r="F4723">
        <v>5.0724904735416701E-2</v>
      </c>
      <c r="G4723" s="6">
        <v>0.35922440379154646</v>
      </c>
      <c r="H4723" t="b">
        <v>0</v>
      </c>
      <c r="I4723" t="b">
        <v>0</v>
      </c>
      <c r="J4723" t="b">
        <v>0</v>
      </c>
    </row>
    <row r="4724" spans="1:10" hidden="1" x14ac:dyDescent="0.2">
      <c r="A4724" t="s">
        <v>88</v>
      </c>
      <c r="B4724" t="str">
        <f>VLOOKUP(Table16[[#This Row],[Metabolite ID]],Table18[],2,FALSE)</f>
        <v>adenosine 3',5'-cyclic monophosphate (cAMP)</v>
      </c>
      <c r="C4724" t="s">
        <v>1117</v>
      </c>
      <c r="D4724">
        <v>599</v>
      </c>
      <c r="E4724">
        <v>4.6506823438894562E-2</v>
      </c>
      <c r="F4724">
        <v>4.9571901901060637E-2</v>
      </c>
      <c r="G4724">
        <v>0.34815754803958948</v>
      </c>
      <c r="H4724" t="b">
        <v>0</v>
      </c>
      <c r="I4724" t="b">
        <v>0</v>
      </c>
      <c r="J4724" t="b">
        <v>0</v>
      </c>
    </row>
    <row r="4725" spans="1:10" hidden="1" x14ac:dyDescent="0.2">
      <c r="A4725" t="s">
        <v>88</v>
      </c>
      <c r="B4725" t="str">
        <f>VLOOKUP(Table16[[#This Row],[Metabolite ID]],Table18[],2,FALSE)</f>
        <v>adenosine 3',5'-cyclic monophosphate (cAMP)</v>
      </c>
      <c r="C4725" t="s">
        <v>1118</v>
      </c>
      <c r="D4725">
        <v>599</v>
      </c>
      <c r="E4725">
        <v>4.8444254356265669E-2</v>
      </c>
      <c r="F4725">
        <v>5.0055341697717165E-2</v>
      </c>
      <c r="G4725">
        <v>0.33313733160951231</v>
      </c>
      <c r="H4725" t="b">
        <v>0</v>
      </c>
      <c r="I4725" t="b">
        <v>0</v>
      </c>
      <c r="J4725" t="b">
        <v>0</v>
      </c>
    </row>
    <row r="4726" spans="1:10" hidden="1" x14ac:dyDescent="0.2">
      <c r="A4726" t="s">
        <v>88</v>
      </c>
      <c r="B4726" t="str">
        <f>VLOOKUP(Table16[[#This Row],[Metabolite ID]],Table18[],2,FALSE)</f>
        <v>adenosine 3',5'-cyclic monophosphate (cAMP)</v>
      </c>
      <c r="C4726" t="s">
        <v>1119</v>
      </c>
      <c r="D4726">
        <v>599</v>
      </c>
      <c r="E4726">
        <v>-2.8622542372881355E-2</v>
      </c>
      <c r="F4726">
        <v>7.681484709142461E-2</v>
      </c>
      <c r="G4726">
        <v>0.70943328109715686</v>
      </c>
      <c r="H4726" t="b">
        <v>0</v>
      </c>
      <c r="I4726" t="b">
        <v>0</v>
      </c>
      <c r="J4726" t="b">
        <v>0</v>
      </c>
    </row>
    <row r="4727" spans="1:10" hidden="1" x14ac:dyDescent="0.2">
      <c r="A4727" t="s">
        <v>88</v>
      </c>
      <c r="B4727" t="str">
        <f>VLOOKUP(Table16[[#This Row],[Metabolite ID]],Table18[],2,FALSE)</f>
        <v>adenosine 3',5'-cyclic monophosphate (cAMP)</v>
      </c>
      <c r="C4727" t="s">
        <v>1120</v>
      </c>
      <c r="D4727">
        <v>599</v>
      </c>
      <c r="E4727">
        <v>0.12650610075283131</v>
      </c>
      <c r="F4727">
        <v>8.0936451497495288E-2</v>
      </c>
      <c r="G4727">
        <v>0.11804554167989777</v>
      </c>
      <c r="H4727" t="b">
        <v>0</v>
      </c>
      <c r="I4727" t="b">
        <v>0</v>
      </c>
      <c r="J4727" t="b">
        <v>0</v>
      </c>
    </row>
    <row r="4728" spans="1:10" hidden="1" x14ac:dyDescent="0.2">
      <c r="A4728" t="s">
        <v>88</v>
      </c>
      <c r="B4728" t="str">
        <f>VLOOKUP(Table16[[#This Row],[Metabolite ID]],Table18[],2,FALSE)</f>
        <v>adenosine 3',5'-cyclic monophosphate (cAMP)</v>
      </c>
      <c r="C4728" t="s">
        <v>1121</v>
      </c>
      <c r="D4728">
        <v>599</v>
      </c>
      <c r="E4728">
        <v>-7.8311616466888445E-2</v>
      </c>
      <c r="F4728">
        <v>0.28877816066330497</v>
      </c>
      <c r="G4728">
        <v>0.78634416649829431</v>
      </c>
      <c r="H4728" t="b">
        <v>0</v>
      </c>
      <c r="I4728" t="b">
        <v>0</v>
      </c>
      <c r="J4728" t="b">
        <v>0</v>
      </c>
    </row>
    <row r="4729" spans="1:10" hidden="1" x14ac:dyDescent="0.2">
      <c r="A4729" t="s">
        <v>88</v>
      </c>
      <c r="B4729" t="str">
        <f>VLOOKUP(Table16[[#This Row],[Metabolite ID]],Table18[],2,FALSE)</f>
        <v>adenosine 3',5'-cyclic monophosphate (cAMP)</v>
      </c>
      <c r="C4729" t="s">
        <v>1122</v>
      </c>
      <c r="D4729">
        <v>599</v>
      </c>
      <c r="E4729">
        <v>0.27130710126131419</v>
      </c>
      <c r="F4729">
        <v>0.18221153135460696</v>
      </c>
      <c r="G4729">
        <v>0.13702301844196996</v>
      </c>
      <c r="H4729" t="b">
        <v>0</v>
      </c>
      <c r="I4729" t="b">
        <v>0</v>
      </c>
      <c r="J4729" t="b">
        <v>0</v>
      </c>
    </row>
    <row r="4730" spans="1:10" hidden="1" x14ac:dyDescent="0.2">
      <c r="A4730" t="s">
        <v>88</v>
      </c>
      <c r="B4730" t="str">
        <f>VLOOKUP(Table16[[#This Row],[Metabolite ID]],Table18[],2,FALSE)</f>
        <v>adenosine 3',5'-cyclic monophosphate (cAMP)</v>
      </c>
      <c r="C4730" t="s">
        <v>1123</v>
      </c>
      <c r="D4730">
        <v>599</v>
      </c>
      <c r="E4730">
        <v>0.25503144322337074</v>
      </c>
      <c r="F4730">
        <v>0.1403606206106458</v>
      </c>
      <c r="G4730">
        <v>6.9722519852389711E-2</v>
      </c>
      <c r="H4730" t="b">
        <v>0</v>
      </c>
      <c r="I4730" t="b">
        <v>0</v>
      </c>
      <c r="J4730" t="b">
        <v>0</v>
      </c>
    </row>
    <row r="4731" spans="1:10" x14ac:dyDescent="0.2">
      <c r="A4731" t="s">
        <v>345</v>
      </c>
      <c r="B4731" t="str">
        <f>VLOOKUP(Table16[[#This Row],[Metabolite ID]],Table18[],2,FALSE)</f>
        <v>phenylalanylalanine</v>
      </c>
      <c r="C4731" t="s">
        <v>1116</v>
      </c>
      <c r="D4731">
        <v>599</v>
      </c>
      <c r="E4731">
        <v>-6.8439781448137463E-2</v>
      </c>
      <c r="F4731">
        <v>7.688172531957882E-2</v>
      </c>
      <c r="G4731" s="6">
        <v>0.37336081205290778</v>
      </c>
      <c r="H4731" t="b">
        <v>0</v>
      </c>
      <c r="I4731" t="b">
        <v>0</v>
      </c>
      <c r="J4731" t="b">
        <v>0</v>
      </c>
    </row>
    <row r="4732" spans="1:10" hidden="1" x14ac:dyDescent="0.2">
      <c r="A4732" t="s">
        <v>345</v>
      </c>
      <c r="B4732" t="str">
        <f>VLOOKUP(Table16[[#This Row],[Metabolite ID]],Table18[],2,FALSE)</f>
        <v>phenylalanylalanine</v>
      </c>
      <c r="C4732" t="s">
        <v>1117</v>
      </c>
      <c r="D4732">
        <v>599</v>
      </c>
      <c r="E4732">
        <v>-6.8439781448137463E-2</v>
      </c>
      <c r="F4732">
        <v>7.3396567174831451E-2</v>
      </c>
      <c r="G4732">
        <v>0.3510959044505132</v>
      </c>
      <c r="H4732" t="b">
        <v>0</v>
      </c>
      <c r="I4732" t="b">
        <v>0</v>
      </c>
      <c r="J4732" t="b">
        <v>0</v>
      </c>
    </row>
    <row r="4733" spans="1:10" hidden="1" x14ac:dyDescent="0.2">
      <c r="A4733" t="s">
        <v>345</v>
      </c>
      <c r="B4733" t="str">
        <f>VLOOKUP(Table16[[#This Row],[Metabolite ID]],Table18[],2,FALSE)</f>
        <v>phenylalanylalanine</v>
      </c>
      <c r="C4733" t="s">
        <v>1118</v>
      </c>
      <c r="D4733">
        <v>599</v>
      </c>
      <c r="E4733">
        <v>-6.6256718659050071E-2</v>
      </c>
      <c r="F4733">
        <v>7.4148369642612288E-2</v>
      </c>
      <c r="G4733">
        <v>0.37155229235605008</v>
      </c>
      <c r="H4733" t="b">
        <v>0</v>
      </c>
      <c r="I4733" t="b">
        <v>0</v>
      </c>
      <c r="J4733" t="b">
        <v>0</v>
      </c>
    </row>
    <row r="4734" spans="1:10" hidden="1" x14ac:dyDescent="0.2">
      <c r="A4734" t="s">
        <v>345</v>
      </c>
      <c r="B4734" t="str">
        <f>VLOOKUP(Table16[[#This Row],[Metabolite ID]],Table18[],2,FALSE)</f>
        <v>phenylalanylalanine</v>
      </c>
      <c r="C4734" t="s">
        <v>1119</v>
      </c>
      <c r="D4734">
        <v>599</v>
      </c>
      <c r="E4734">
        <v>-2.6809400000000001E-2</v>
      </c>
      <c r="F4734">
        <v>0.10591018169486344</v>
      </c>
      <c r="G4734">
        <v>0.8001651616987443</v>
      </c>
      <c r="H4734" t="b">
        <v>0</v>
      </c>
      <c r="I4734" t="b">
        <v>0</v>
      </c>
      <c r="J4734" t="b">
        <v>0</v>
      </c>
    </row>
    <row r="4735" spans="1:10" hidden="1" x14ac:dyDescent="0.2">
      <c r="A4735" t="s">
        <v>345</v>
      </c>
      <c r="B4735" t="str">
        <f>VLOOKUP(Table16[[#This Row],[Metabolite ID]],Table18[],2,FALSE)</f>
        <v>phenylalanylalanine</v>
      </c>
      <c r="C4735" t="s">
        <v>1120</v>
      </c>
      <c r="D4735">
        <v>599</v>
      </c>
      <c r="E4735">
        <v>-0.11023546080609258</v>
      </c>
      <c r="F4735">
        <v>0.12204303123264378</v>
      </c>
      <c r="G4735">
        <v>0.36639282294750281</v>
      </c>
      <c r="H4735" t="b">
        <v>0</v>
      </c>
      <c r="I4735" t="b">
        <v>0</v>
      </c>
      <c r="J4735" t="b">
        <v>0</v>
      </c>
    </row>
    <row r="4736" spans="1:10" hidden="1" x14ac:dyDescent="0.2">
      <c r="A4736" t="s">
        <v>345</v>
      </c>
      <c r="B4736" t="str">
        <f>VLOOKUP(Table16[[#This Row],[Metabolite ID]],Table18[],2,FALSE)</f>
        <v>phenylalanylalanine</v>
      </c>
      <c r="C4736" t="s">
        <v>1121</v>
      </c>
      <c r="D4736">
        <v>599</v>
      </c>
      <c r="E4736">
        <v>5.2200155082051225E-2</v>
      </c>
      <c r="F4736">
        <v>0.39133066002726125</v>
      </c>
      <c r="G4736">
        <v>0.89392870088679377</v>
      </c>
      <c r="H4736" t="b">
        <v>0</v>
      </c>
      <c r="I4736" t="b">
        <v>0</v>
      </c>
      <c r="J4736" t="b">
        <v>0</v>
      </c>
    </row>
    <row r="4737" spans="1:10" hidden="1" x14ac:dyDescent="0.2">
      <c r="A4737" t="s">
        <v>345</v>
      </c>
      <c r="B4737" t="str">
        <f>VLOOKUP(Table16[[#This Row],[Metabolite ID]],Table18[],2,FALSE)</f>
        <v>phenylalanylalanine</v>
      </c>
      <c r="C4737" t="s">
        <v>1122</v>
      </c>
      <c r="D4737">
        <v>599</v>
      </c>
      <c r="E4737">
        <v>-4.7702820111243049E-2</v>
      </c>
      <c r="F4737">
        <v>0.27357815519380868</v>
      </c>
      <c r="G4737">
        <v>0.86163658404271637</v>
      </c>
      <c r="H4737" t="b">
        <v>0</v>
      </c>
      <c r="I4737" t="b">
        <v>0</v>
      </c>
      <c r="J4737" t="b">
        <v>0</v>
      </c>
    </row>
    <row r="4738" spans="1:10" hidden="1" x14ac:dyDescent="0.2">
      <c r="A4738" t="s">
        <v>345</v>
      </c>
      <c r="B4738" t="str">
        <f>VLOOKUP(Table16[[#This Row],[Metabolite ID]],Table18[],2,FALSE)</f>
        <v>phenylalanylalanine</v>
      </c>
      <c r="C4738" t="s">
        <v>1123</v>
      </c>
      <c r="D4738">
        <v>599</v>
      </c>
      <c r="E4738">
        <v>-0.35869848214952715</v>
      </c>
      <c r="F4738">
        <v>0.21300199242368878</v>
      </c>
      <c r="G4738">
        <v>9.2701552645958918E-2</v>
      </c>
      <c r="H4738" t="b">
        <v>0</v>
      </c>
      <c r="I4738" t="b">
        <v>0</v>
      </c>
      <c r="J4738" t="b">
        <v>0</v>
      </c>
    </row>
    <row r="4739" spans="1:10" x14ac:dyDescent="0.2">
      <c r="A4739" t="s">
        <v>356</v>
      </c>
      <c r="B4739" t="str">
        <f>VLOOKUP(Table16[[#This Row],[Metabolite ID]],Table18[],2,FALSE)</f>
        <v>1-palmitoyl-2-linoleoyl-GPC (16:0/18:2)</v>
      </c>
      <c r="C4739" t="s">
        <v>1116</v>
      </c>
      <c r="D4739">
        <v>599</v>
      </c>
      <c r="E4739">
        <v>-4.527710867642027E-2</v>
      </c>
      <c r="F4739">
        <v>5.1121200388653053E-2</v>
      </c>
      <c r="G4739" s="6">
        <v>0.37578910378995234</v>
      </c>
      <c r="H4739" t="b">
        <v>0</v>
      </c>
      <c r="I4739" t="b">
        <v>0</v>
      </c>
      <c r="J4739" t="b">
        <v>0</v>
      </c>
    </row>
    <row r="4740" spans="1:10" hidden="1" x14ac:dyDescent="0.2">
      <c r="A4740" t="s">
        <v>356</v>
      </c>
      <c r="B4740" t="str">
        <f>VLOOKUP(Table16[[#This Row],[Metabolite ID]],Table18[],2,FALSE)</f>
        <v>1-palmitoyl-2-linoleoyl-GPC (16:0/18:2)</v>
      </c>
      <c r="C4740" t="s">
        <v>1117</v>
      </c>
      <c r="D4740">
        <v>599</v>
      </c>
      <c r="E4740">
        <v>-4.527710867642027E-2</v>
      </c>
      <c r="F4740">
        <v>4.7721463676074952E-2</v>
      </c>
      <c r="G4740">
        <v>0.34273317290712868</v>
      </c>
      <c r="H4740" t="b">
        <v>0</v>
      </c>
      <c r="I4740" t="b">
        <v>0</v>
      </c>
      <c r="J4740" t="b">
        <v>0</v>
      </c>
    </row>
    <row r="4741" spans="1:10" hidden="1" x14ac:dyDescent="0.2">
      <c r="A4741" t="s">
        <v>356</v>
      </c>
      <c r="B4741" t="str">
        <f>VLOOKUP(Table16[[#This Row],[Metabolite ID]],Table18[],2,FALSE)</f>
        <v>1-palmitoyl-2-linoleoyl-GPC (16:0/18:2)</v>
      </c>
      <c r="C4741" t="s">
        <v>1118</v>
      </c>
      <c r="D4741">
        <v>599</v>
      </c>
      <c r="E4741">
        <v>-4.4158249918565748E-2</v>
      </c>
      <c r="F4741">
        <v>4.8237172748751243E-2</v>
      </c>
      <c r="G4741">
        <v>0.35996055148759099</v>
      </c>
      <c r="H4741" t="b">
        <v>0</v>
      </c>
      <c r="I4741" t="b">
        <v>0</v>
      </c>
      <c r="J4741" t="b">
        <v>0</v>
      </c>
    </row>
    <row r="4742" spans="1:10" hidden="1" x14ac:dyDescent="0.2">
      <c r="A4742" t="s">
        <v>356</v>
      </c>
      <c r="B4742" t="str">
        <f>VLOOKUP(Table16[[#This Row],[Metabolite ID]],Table18[],2,FALSE)</f>
        <v>1-palmitoyl-2-linoleoyl-GPC (16:0/18:2)</v>
      </c>
      <c r="C4742" t="s">
        <v>1119</v>
      </c>
      <c r="D4742">
        <v>599</v>
      </c>
      <c r="E4742">
        <v>1.1938285714285712E-2</v>
      </c>
      <c r="F4742">
        <v>7.6484031246702472E-2</v>
      </c>
      <c r="G4742">
        <v>0.87596318045218569</v>
      </c>
      <c r="H4742" t="b">
        <v>0</v>
      </c>
      <c r="I4742" t="b">
        <v>0</v>
      </c>
      <c r="J4742" t="b">
        <v>0</v>
      </c>
    </row>
    <row r="4743" spans="1:10" hidden="1" x14ac:dyDescent="0.2">
      <c r="A4743" t="s">
        <v>356</v>
      </c>
      <c r="B4743" t="str">
        <f>VLOOKUP(Table16[[#This Row],[Metabolite ID]],Table18[],2,FALSE)</f>
        <v>1-palmitoyl-2-linoleoyl-GPC (16:0/18:2)</v>
      </c>
      <c r="C4743" t="s">
        <v>1120</v>
      </c>
      <c r="D4743">
        <v>599</v>
      </c>
      <c r="E4743">
        <v>-3.218831990693985E-2</v>
      </c>
      <c r="F4743">
        <v>7.9185155023069734E-2</v>
      </c>
      <c r="G4743">
        <v>0.68437939096971623</v>
      </c>
      <c r="H4743" t="b">
        <v>0</v>
      </c>
      <c r="I4743" t="b">
        <v>0</v>
      </c>
      <c r="J4743" t="b">
        <v>0</v>
      </c>
    </row>
    <row r="4744" spans="1:10" hidden="1" x14ac:dyDescent="0.2">
      <c r="A4744" t="s">
        <v>356</v>
      </c>
      <c r="B4744" t="str">
        <f>VLOOKUP(Table16[[#This Row],[Metabolite ID]],Table18[],2,FALSE)</f>
        <v>1-palmitoyl-2-linoleoyl-GPC (16:0/18:2)</v>
      </c>
      <c r="C4744" t="s">
        <v>1121</v>
      </c>
      <c r="D4744">
        <v>599</v>
      </c>
      <c r="E4744">
        <v>-2.3569492083020727E-2</v>
      </c>
      <c r="F4744">
        <v>0.26619522161853471</v>
      </c>
      <c r="G4744">
        <v>0.92947544371159252</v>
      </c>
      <c r="H4744" t="b">
        <v>0</v>
      </c>
      <c r="I4744" t="b">
        <v>0</v>
      </c>
      <c r="J4744" t="b">
        <v>0</v>
      </c>
    </row>
    <row r="4745" spans="1:10" hidden="1" x14ac:dyDescent="0.2">
      <c r="A4745" t="s">
        <v>356</v>
      </c>
      <c r="B4745" t="str">
        <f>VLOOKUP(Table16[[#This Row],[Metabolite ID]],Table18[],2,FALSE)</f>
        <v>1-palmitoyl-2-linoleoyl-GPC (16:0/18:2)</v>
      </c>
      <c r="C4745" t="s">
        <v>1122</v>
      </c>
      <c r="D4745">
        <v>599</v>
      </c>
      <c r="E4745">
        <v>-2.3569492083020727E-2</v>
      </c>
      <c r="F4745">
        <v>0.18187997078915744</v>
      </c>
      <c r="G4745">
        <v>0.89693584051036157</v>
      </c>
      <c r="H4745" t="b">
        <v>0</v>
      </c>
      <c r="I4745" t="b">
        <v>0</v>
      </c>
      <c r="J4745" t="b">
        <v>0</v>
      </c>
    </row>
    <row r="4746" spans="1:10" hidden="1" x14ac:dyDescent="0.2">
      <c r="A4746" t="s">
        <v>356</v>
      </c>
      <c r="B4746" t="str">
        <f>VLOOKUP(Table16[[#This Row],[Metabolite ID]],Table18[],2,FALSE)</f>
        <v>1-palmitoyl-2-linoleoyl-GPC (16:0/18:2)</v>
      </c>
      <c r="C4746" t="s">
        <v>1123</v>
      </c>
      <c r="D4746">
        <v>599</v>
      </c>
      <c r="E4746">
        <v>-1.0885973270387893E-2</v>
      </c>
      <c r="F4746">
        <v>0.14173120193835179</v>
      </c>
      <c r="G4746">
        <v>0.93880267550050767</v>
      </c>
      <c r="H4746" t="b">
        <v>0</v>
      </c>
      <c r="I4746" t="b">
        <v>0</v>
      </c>
      <c r="J4746" t="b">
        <v>0</v>
      </c>
    </row>
    <row r="4747" spans="1:10" x14ac:dyDescent="0.2">
      <c r="A4747" t="s">
        <v>389</v>
      </c>
      <c r="B4747" t="str">
        <f>VLOOKUP(Table16[[#This Row],[Metabolite ID]],Table18[],2,FALSE)</f>
        <v>palmitoylcarnitine</v>
      </c>
      <c r="C4747" t="s">
        <v>1116</v>
      </c>
      <c r="D4747">
        <v>599</v>
      </c>
      <c r="E4747">
        <v>4.5710489669113258E-2</v>
      </c>
      <c r="F4747">
        <v>5.1610892985455077E-2</v>
      </c>
      <c r="G4747" s="6">
        <v>0.37579255811262652</v>
      </c>
      <c r="H4747" t="b">
        <v>0</v>
      </c>
      <c r="I4747" t="b">
        <v>0</v>
      </c>
      <c r="J4747" t="b">
        <v>0</v>
      </c>
    </row>
    <row r="4748" spans="1:10" hidden="1" x14ac:dyDescent="0.2">
      <c r="A4748" t="s">
        <v>389</v>
      </c>
      <c r="B4748" t="str">
        <f>VLOOKUP(Table16[[#This Row],[Metabolite ID]],Table18[],2,FALSE)</f>
        <v>palmitoylcarnitine</v>
      </c>
      <c r="C4748" t="s">
        <v>1117</v>
      </c>
      <c r="D4748">
        <v>599</v>
      </c>
      <c r="E4748">
        <v>4.5710489669113258E-2</v>
      </c>
      <c r="F4748">
        <v>4.7748135527858615E-2</v>
      </c>
      <c r="G4748">
        <v>0.33840317912116175</v>
      </c>
      <c r="H4748" t="b">
        <v>0</v>
      </c>
      <c r="I4748" t="b">
        <v>0</v>
      </c>
      <c r="J4748" t="b">
        <v>0</v>
      </c>
    </row>
    <row r="4749" spans="1:10" hidden="1" x14ac:dyDescent="0.2">
      <c r="A4749" t="s">
        <v>389</v>
      </c>
      <c r="B4749" t="str">
        <f>VLOOKUP(Table16[[#This Row],[Metabolite ID]],Table18[],2,FALSE)</f>
        <v>palmitoylcarnitine</v>
      </c>
      <c r="C4749" t="s">
        <v>1118</v>
      </c>
      <c r="D4749">
        <v>599</v>
      </c>
      <c r="E4749">
        <v>4.7598026063964266E-2</v>
      </c>
      <c r="F4749">
        <v>4.827811301448693E-2</v>
      </c>
      <c r="G4749">
        <v>0.32417573759386098</v>
      </c>
      <c r="H4749" t="b">
        <v>0</v>
      </c>
      <c r="I4749" t="b">
        <v>0</v>
      </c>
      <c r="J4749" t="b">
        <v>0</v>
      </c>
    </row>
    <row r="4750" spans="1:10" hidden="1" x14ac:dyDescent="0.2">
      <c r="A4750" t="s">
        <v>389</v>
      </c>
      <c r="B4750" t="str">
        <f>VLOOKUP(Table16[[#This Row],[Metabolite ID]],Table18[],2,FALSE)</f>
        <v>palmitoylcarnitine</v>
      </c>
      <c r="C4750" t="s">
        <v>1119</v>
      </c>
      <c r="D4750">
        <v>599</v>
      </c>
      <c r="E4750">
        <v>2.089049504950495E-3</v>
      </c>
      <c r="F4750">
        <v>7.573635339337699E-2</v>
      </c>
      <c r="G4750">
        <v>0.97799459659023902</v>
      </c>
      <c r="H4750" t="b">
        <v>0</v>
      </c>
      <c r="I4750" t="b">
        <v>0</v>
      </c>
      <c r="J4750" t="b">
        <v>0</v>
      </c>
    </row>
    <row r="4751" spans="1:10" hidden="1" x14ac:dyDescent="0.2">
      <c r="A4751" t="s">
        <v>389</v>
      </c>
      <c r="B4751" t="str">
        <f>VLOOKUP(Table16[[#This Row],[Metabolite ID]],Table18[],2,FALSE)</f>
        <v>palmitoylcarnitine</v>
      </c>
      <c r="C4751" t="s">
        <v>1120</v>
      </c>
      <c r="D4751">
        <v>599</v>
      </c>
      <c r="E4751">
        <v>7.1763645618340782E-2</v>
      </c>
      <c r="F4751">
        <v>8.1051176313732695E-2</v>
      </c>
      <c r="G4751">
        <v>0.37593471875099493</v>
      </c>
      <c r="H4751" t="b">
        <v>0</v>
      </c>
      <c r="I4751" t="b">
        <v>0</v>
      </c>
      <c r="J4751" t="b">
        <v>0</v>
      </c>
    </row>
    <row r="4752" spans="1:10" hidden="1" x14ac:dyDescent="0.2">
      <c r="A4752" t="s">
        <v>389</v>
      </c>
      <c r="B4752" t="str">
        <f>VLOOKUP(Table16[[#This Row],[Metabolite ID]],Table18[],2,FALSE)</f>
        <v>palmitoylcarnitine</v>
      </c>
      <c r="C4752" t="s">
        <v>1121</v>
      </c>
      <c r="D4752">
        <v>599</v>
      </c>
      <c r="E4752">
        <v>-0.16881579844483152</v>
      </c>
      <c r="F4752">
        <v>0.30291675518910566</v>
      </c>
      <c r="G4752">
        <v>0.57753035177192702</v>
      </c>
      <c r="H4752" t="b">
        <v>0</v>
      </c>
      <c r="I4752" t="b">
        <v>0</v>
      </c>
      <c r="J4752" t="b">
        <v>0</v>
      </c>
    </row>
    <row r="4753" spans="1:10" hidden="1" x14ac:dyDescent="0.2">
      <c r="A4753" t="s">
        <v>389</v>
      </c>
      <c r="B4753" t="str">
        <f>VLOOKUP(Table16[[#This Row],[Metabolite ID]],Table18[],2,FALSE)</f>
        <v>palmitoylcarnitine</v>
      </c>
      <c r="C4753" t="s">
        <v>1122</v>
      </c>
      <c r="D4753">
        <v>599</v>
      </c>
      <c r="E4753">
        <v>0.30334972378648306</v>
      </c>
      <c r="F4753">
        <v>0.17441334198675623</v>
      </c>
      <c r="G4753">
        <v>8.2504035884098589E-2</v>
      </c>
      <c r="H4753" t="b">
        <v>0</v>
      </c>
      <c r="I4753" t="b">
        <v>0</v>
      </c>
      <c r="J4753" t="b">
        <v>0</v>
      </c>
    </row>
    <row r="4754" spans="1:10" hidden="1" x14ac:dyDescent="0.2">
      <c r="A4754" t="s">
        <v>389</v>
      </c>
      <c r="B4754" t="str">
        <f>VLOOKUP(Table16[[#This Row],[Metabolite ID]],Table18[],2,FALSE)</f>
        <v>palmitoylcarnitine</v>
      </c>
      <c r="C4754" t="s">
        <v>1123</v>
      </c>
      <c r="D4754">
        <v>599</v>
      </c>
      <c r="E4754">
        <v>0.17644880293649087</v>
      </c>
      <c r="F4754">
        <v>0.14297621926296697</v>
      </c>
      <c r="G4754">
        <v>0.21764640622678913</v>
      </c>
      <c r="H4754" t="b">
        <v>0</v>
      </c>
      <c r="I4754" t="b">
        <v>0</v>
      </c>
      <c r="J4754" t="b">
        <v>0</v>
      </c>
    </row>
    <row r="4755" spans="1:10" x14ac:dyDescent="0.2">
      <c r="A4755" t="s">
        <v>98</v>
      </c>
      <c r="B4755" t="str">
        <f>VLOOKUP(Table16[[#This Row],[Metabolite ID]],Table18[],2,FALSE)</f>
        <v>maltose</v>
      </c>
      <c r="C4755" t="s">
        <v>1116</v>
      </c>
      <c r="D4755">
        <v>599</v>
      </c>
      <c r="E4755">
        <v>-4.9601186310071044E-2</v>
      </c>
      <c r="F4755">
        <v>5.6012889084889703E-2</v>
      </c>
      <c r="G4755" s="6">
        <v>0.3758699551104937</v>
      </c>
      <c r="H4755" t="b">
        <v>0</v>
      </c>
      <c r="I4755" t="b">
        <v>0</v>
      </c>
      <c r="J4755" t="b">
        <v>0</v>
      </c>
    </row>
    <row r="4756" spans="1:10" hidden="1" x14ac:dyDescent="0.2">
      <c r="A4756" t="s">
        <v>98</v>
      </c>
      <c r="B4756" t="str">
        <f>VLOOKUP(Table16[[#This Row],[Metabolite ID]],Table18[],2,FALSE)</f>
        <v>maltose</v>
      </c>
      <c r="C4756" t="s">
        <v>1117</v>
      </c>
      <c r="D4756">
        <v>599</v>
      </c>
      <c r="E4756">
        <v>-4.9601186310071044E-2</v>
      </c>
      <c r="F4756">
        <v>5.6012889084889703E-2</v>
      </c>
      <c r="G4756">
        <v>0.3758699551104937</v>
      </c>
      <c r="H4756" t="b">
        <v>0</v>
      </c>
      <c r="I4756" t="b">
        <v>0</v>
      </c>
      <c r="J4756" t="b">
        <v>0</v>
      </c>
    </row>
    <row r="4757" spans="1:10" hidden="1" x14ac:dyDescent="0.2">
      <c r="A4757" t="s">
        <v>98</v>
      </c>
      <c r="B4757" t="str">
        <f>VLOOKUP(Table16[[#This Row],[Metabolite ID]],Table18[],2,FALSE)</f>
        <v>maltose</v>
      </c>
      <c r="C4757" t="s">
        <v>1118</v>
      </c>
      <c r="D4757">
        <v>599</v>
      </c>
      <c r="E4757">
        <v>-4.7670673494510707E-2</v>
      </c>
      <c r="F4757">
        <v>5.6538445457830759E-2</v>
      </c>
      <c r="G4757">
        <v>0.39914175690657638</v>
      </c>
      <c r="H4757" t="b">
        <v>0</v>
      </c>
      <c r="I4757" t="b">
        <v>0</v>
      </c>
      <c r="J4757" t="b">
        <v>0</v>
      </c>
    </row>
    <row r="4758" spans="1:10" hidden="1" x14ac:dyDescent="0.2">
      <c r="A4758" t="s">
        <v>98</v>
      </c>
      <c r="B4758" t="str">
        <f>VLOOKUP(Table16[[#This Row],[Metabolite ID]],Table18[],2,FALSE)</f>
        <v>maltose</v>
      </c>
      <c r="C4758" t="s">
        <v>1119</v>
      </c>
      <c r="D4758">
        <v>599</v>
      </c>
      <c r="E4758">
        <v>-5.302932432432432E-2</v>
      </c>
      <c r="F4758">
        <v>8.5173771393978068E-2</v>
      </c>
      <c r="G4758">
        <v>0.53354637513164183</v>
      </c>
      <c r="H4758" t="b">
        <v>0</v>
      </c>
      <c r="I4758" t="b">
        <v>0</v>
      </c>
      <c r="J4758" t="b">
        <v>0</v>
      </c>
    </row>
    <row r="4759" spans="1:10" hidden="1" x14ac:dyDescent="0.2">
      <c r="A4759" t="s">
        <v>98</v>
      </c>
      <c r="B4759" t="str">
        <f>VLOOKUP(Table16[[#This Row],[Metabolite ID]],Table18[],2,FALSE)</f>
        <v>maltose</v>
      </c>
      <c r="C4759" t="s">
        <v>1120</v>
      </c>
      <c r="D4759">
        <v>599</v>
      </c>
      <c r="E4759">
        <v>-0.10223322906043673</v>
      </c>
      <c r="F4759">
        <v>9.6475391704028829E-2</v>
      </c>
      <c r="G4759">
        <v>0.28928932728196632</v>
      </c>
      <c r="H4759" t="b">
        <v>0</v>
      </c>
      <c r="I4759" t="b">
        <v>0</v>
      </c>
      <c r="J4759" t="b">
        <v>0</v>
      </c>
    </row>
    <row r="4760" spans="1:10" hidden="1" x14ac:dyDescent="0.2">
      <c r="A4760" t="s">
        <v>98</v>
      </c>
      <c r="B4760" t="str">
        <f>VLOOKUP(Table16[[#This Row],[Metabolite ID]],Table18[],2,FALSE)</f>
        <v>maltose</v>
      </c>
      <c r="C4760" t="s">
        <v>1121</v>
      </c>
      <c r="D4760">
        <v>599</v>
      </c>
      <c r="E4760">
        <v>-0.3751533079033873</v>
      </c>
      <c r="F4760">
        <v>0.31260847003622294</v>
      </c>
      <c r="G4760">
        <v>0.23058579511664751</v>
      </c>
      <c r="H4760" t="b">
        <v>0</v>
      </c>
      <c r="I4760" t="b">
        <v>0</v>
      </c>
      <c r="J4760" t="b">
        <v>0</v>
      </c>
    </row>
    <row r="4761" spans="1:10" hidden="1" x14ac:dyDescent="0.2">
      <c r="A4761" t="s">
        <v>98</v>
      </c>
      <c r="B4761" t="str">
        <f>VLOOKUP(Table16[[#This Row],[Metabolite ID]],Table18[],2,FALSE)</f>
        <v>maltose</v>
      </c>
      <c r="C4761" t="s">
        <v>1122</v>
      </c>
      <c r="D4761">
        <v>599</v>
      </c>
      <c r="E4761">
        <v>-0.11454814428199889</v>
      </c>
      <c r="F4761">
        <v>0.21634581389097091</v>
      </c>
      <c r="G4761">
        <v>0.59667746450512937</v>
      </c>
      <c r="H4761" t="b">
        <v>0</v>
      </c>
      <c r="I4761" t="b">
        <v>0</v>
      </c>
      <c r="J4761" t="b">
        <v>0</v>
      </c>
    </row>
    <row r="4762" spans="1:10" hidden="1" x14ac:dyDescent="0.2">
      <c r="A4762" t="s">
        <v>98</v>
      </c>
      <c r="B4762" t="str">
        <f>VLOOKUP(Table16[[#This Row],[Metabolite ID]],Table18[],2,FALSE)</f>
        <v>maltose</v>
      </c>
      <c r="C4762" t="s">
        <v>1123</v>
      </c>
      <c r="D4762">
        <v>599</v>
      </c>
      <c r="E4762">
        <v>-8.3419624490234767E-2</v>
      </c>
      <c r="F4762">
        <v>0.15502245491625605</v>
      </c>
      <c r="G4762">
        <v>0.59069947363947339</v>
      </c>
      <c r="H4762" t="b">
        <v>0</v>
      </c>
      <c r="I4762" t="b">
        <v>0</v>
      </c>
      <c r="J4762" t="b">
        <v>0</v>
      </c>
    </row>
    <row r="4763" spans="1:10" x14ac:dyDescent="0.2">
      <c r="A4763" t="s">
        <v>583</v>
      </c>
      <c r="B4763" t="str">
        <f>VLOOKUP(Table16[[#This Row],[Metabolite ID]],Table18[],2,FALSE)</f>
        <v>X - 17346</v>
      </c>
      <c r="C4763" t="s">
        <v>1116</v>
      </c>
      <c r="D4763">
        <v>599</v>
      </c>
      <c r="E4763">
        <v>-5.1973479615690314E-2</v>
      </c>
      <c r="F4763">
        <v>5.8722942957372119E-2</v>
      </c>
      <c r="G4763" s="6">
        <v>0.37612287823168439</v>
      </c>
      <c r="H4763" t="b">
        <v>0</v>
      </c>
      <c r="I4763" t="b">
        <v>0</v>
      </c>
      <c r="J4763" t="b">
        <v>0</v>
      </c>
    </row>
    <row r="4764" spans="1:10" hidden="1" x14ac:dyDescent="0.2">
      <c r="A4764" t="s">
        <v>583</v>
      </c>
      <c r="B4764" t="str">
        <f>VLOOKUP(Table16[[#This Row],[Metabolite ID]],Table18[],2,FALSE)</f>
        <v>X - 17346</v>
      </c>
      <c r="C4764" t="s">
        <v>1117</v>
      </c>
      <c r="D4764">
        <v>599</v>
      </c>
      <c r="E4764">
        <v>-5.1973479615690314E-2</v>
      </c>
      <c r="F4764">
        <v>5.8409141404369355E-2</v>
      </c>
      <c r="G4764">
        <v>0.37356385670939096</v>
      </c>
      <c r="H4764" t="b">
        <v>0</v>
      </c>
      <c r="I4764" t="b">
        <v>0</v>
      </c>
      <c r="J4764" t="b">
        <v>0</v>
      </c>
    </row>
    <row r="4765" spans="1:10" hidden="1" x14ac:dyDescent="0.2">
      <c r="A4765" t="s">
        <v>583</v>
      </c>
      <c r="B4765" t="str">
        <f>VLOOKUP(Table16[[#This Row],[Metabolite ID]],Table18[],2,FALSE)</f>
        <v>X - 17346</v>
      </c>
      <c r="C4765" t="s">
        <v>1118</v>
      </c>
      <c r="D4765">
        <v>599</v>
      </c>
      <c r="E4765">
        <v>-5.0811370316585489E-2</v>
      </c>
      <c r="F4765">
        <v>5.8959929191508775E-2</v>
      </c>
      <c r="G4765">
        <v>0.38880035422863374</v>
      </c>
      <c r="H4765" t="b">
        <v>0</v>
      </c>
      <c r="I4765" t="b">
        <v>0</v>
      </c>
      <c r="J4765" t="b">
        <v>0</v>
      </c>
    </row>
    <row r="4766" spans="1:10" hidden="1" x14ac:dyDescent="0.2">
      <c r="A4766" t="s">
        <v>583</v>
      </c>
      <c r="B4766" t="str">
        <f>VLOOKUP(Table16[[#This Row],[Metabolite ID]],Table18[],2,FALSE)</f>
        <v>X - 17346</v>
      </c>
      <c r="C4766" t="s">
        <v>1119</v>
      </c>
      <c r="D4766">
        <v>599</v>
      </c>
      <c r="E4766">
        <v>-5.54529054054054E-2</v>
      </c>
      <c r="F4766">
        <v>8.8103737383743094E-2</v>
      </c>
      <c r="G4766">
        <v>0.52908414914149193</v>
      </c>
      <c r="H4766" t="b">
        <v>0</v>
      </c>
      <c r="I4766" t="b">
        <v>0</v>
      </c>
      <c r="J4766" t="b">
        <v>0</v>
      </c>
    </row>
    <row r="4767" spans="1:10" hidden="1" x14ac:dyDescent="0.2">
      <c r="A4767" t="s">
        <v>583</v>
      </c>
      <c r="B4767" t="str">
        <f>VLOOKUP(Table16[[#This Row],[Metabolite ID]],Table18[],2,FALSE)</f>
        <v>X - 17346</v>
      </c>
      <c r="C4767" t="s">
        <v>1120</v>
      </c>
      <c r="D4767">
        <v>599</v>
      </c>
      <c r="E4767">
        <v>-0.12262869372135306</v>
      </c>
      <c r="F4767">
        <v>9.1630955484971313E-2</v>
      </c>
      <c r="G4767">
        <v>0.18080226779080438</v>
      </c>
      <c r="H4767" t="b">
        <v>0</v>
      </c>
      <c r="I4767" t="b">
        <v>0</v>
      </c>
      <c r="J4767" t="b">
        <v>0</v>
      </c>
    </row>
    <row r="4768" spans="1:10" hidden="1" x14ac:dyDescent="0.2">
      <c r="A4768" t="s">
        <v>583</v>
      </c>
      <c r="B4768" t="str">
        <f>VLOOKUP(Table16[[#This Row],[Metabolite ID]],Table18[],2,FALSE)</f>
        <v>X - 17346</v>
      </c>
      <c r="C4768" t="s">
        <v>1121</v>
      </c>
      <c r="D4768">
        <v>599</v>
      </c>
      <c r="E4768">
        <v>-0.16942446003857992</v>
      </c>
      <c r="F4768">
        <v>0.33384787596939502</v>
      </c>
      <c r="G4768">
        <v>0.61199815575810956</v>
      </c>
      <c r="H4768" t="b">
        <v>0</v>
      </c>
      <c r="I4768" t="b">
        <v>0</v>
      </c>
      <c r="J4768" t="b">
        <v>0</v>
      </c>
    </row>
    <row r="4769" spans="1:10" hidden="1" x14ac:dyDescent="0.2">
      <c r="A4769" t="s">
        <v>583</v>
      </c>
      <c r="B4769" t="str">
        <f>VLOOKUP(Table16[[#This Row],[Metabolite ID]],Table18[],2,FALSE)</f>
        <v>X - 17346</v>
      </c>
      <c r="C4769" t="s">
        <v>1122</v>
      </c>
      <c r="D4769">
        <v>599</v>
      </c>
      <c r="E4769">
        <v>-0.36753404183402694</v>
      </c>
      <c r="F4769">
        <v>0.22121208490361607</v>
      </c>
      <c r="G4769">
        <v>9.7146109442371467E-2</v>
      </c>
      <c r="H4769" t="b">
        <v>0</v>
      </c>
      <c r="I4769" t="b">
        <v>0</v>
      </c>
      <c r="J4769" t="b">
        <v>0</v>
      </c>
    </row>
    <row r="4770" spans="1:10" hidden="1" x14ac:dyDescent="0.2">
      <c r="A4770" t="s">
        <v>583</v>
      </c>
      <c r="B4770" t="str">
        <f>VLOOKUP(Table16[[#This Row],[Metabolite ID]],Table18[],2,FALSE)</f>
        <v>X - 17346</v>
      </c>
      <c r="C4770" t="s">
        <v>1123</v>
      </c>
      <c r="D4770">
        <v>599</v>
      </c>
      <c r="E4770">
        <v>-0.3694364681614391</v>
      </c>
      <c r="F4770">
        <v>0.16221176544368515</v>
      </c>
      <c r="G4770">
        <v>2.310945294968866E-2</v>
      </c>
      <c r="H4770" t="b">
        <v>0</v>
      </c>
      <c r="I4770" t="b">
        <v>0</v>
      </c>
      <c r="J4770" t="b">
        <v>0</v>
      </c>
    </row>
    <row r="4771" spans="1:10" x14ac:dyDescent="0.2">
      <c r="A4771" t="s">
        <v>564</v>
      </c>
      <c r="B4771" t="str">
        <f>VLOOKUP(Table16[[#This Row],[Metabolite ID]],Table18[],2,FALSE)</f>
        <v>X - 12688</v>
      </c>
      <c r="C4771" t="s">
        <v>1116</v>
      </c>
      <c r="D4771">
        <v>599</v>
      </c>
      <c r="E4771">
        <v>-4.3244157006968237E-2</v>
      </c>
      <c r="F4771">
        <v>4.8939819798275788E-2</v>
      </c>
      <c r="G4771" s="6">
        <v>0.37690189270279778</v>
      </c>
      <c r="H4771" t="b">
        <v>0</v>
      </c>
      <c r="I4771" t="b">
        <v>0</v>
      </c>
      <c r="J4771" t="b">
        <v>0</v>
      </c>
    </row>
    <row r="4772" spans="1:10" hidden="1" x14ac:dyDescent="0.2">
      <c r="A4772" t="s">
        <v>564</v>
      </c>
      <c r="B4772" t="str">
        <f>VLOOKUP(Table16[[#This Row],[Metabolite ID]],Table18[],2,FALSE)</f>
        <v>X - 12688</v>
      </c>
      <c r="C4772" t="s">
        <v>1117</v>
      </c>
      <c r="D4772">
        <v>599</v>
      </c>
      <c r="E4772">
        <v>-4.3244157006968237E-2</v>
      </c>
      <c r="F4772">
        <v>4.7797249047558658E-2</v>
      </c>
      <c r="G4772">
        <v>0.36560232543962501</v>
      </c>
      <c r="H4772" t="b">
        <v>0</v>
      </c>
      <c r="I4772" t="b">
        <v>0</v>
      </c>
      <c r="J4772" t="b">
        <v>0</v>
      </c>
    </row>
    <row r="4773" spans="1:10" hidden="1" x14ac:dyDescent="0.2">
      <c r="A4773" t="s">
        <v>564</v>
      </c>
      <c r="B4773" t="str">
        <f>VLOOKUP(Table16[[#This Row],[Metabolite ID]],Table18[],2,FALSE)</f>
        <v>X - 12688</v>
      </c>
      <c r="C4773" t="s">
        <v>1118</v>
      </c>
      <c r="D4773">
        <v>599</v>
      </c>
      <c r="E4773">
        <v>-4.2422623392351005E-2</v>
      </c>
      <c r="F4773">
        <v>4.8268908513303864E-2</v>
      </c>
      <c r="G4773">
        <v>0.37946583740438206</v>
      </c>
      <c r="H4773" t="b">
        <v>0</v>
      </c>
      <c r="I4773" t="b">
        <v>0</v>
      </c>
      <c r="J4773" t="b">
        <v>0</v>
      </c>
    </row>
    <row r="4774" spans="1:10" hidden="1" x14ac:dyDescent="0.2">
      <c r="A4774" t="s">
        <v>564</v>
      </c>
      <c r="B4774" t="str">
        <f>VLOOKUP(Table16[[#This Row],[Metabolite ID]],Table18[],2,FALSE)</f>
        <v>X - 12688</v>
      </c>
      <c r="C4774" t="s">
        <v>1119</v>
      </c>
      <c r="D4774">
        <v>599</v>
      </c>
      <c r="E4774">
        <v>1.574328358208955E-2</v>
      </c>
      <c r="F4774">
        <v>7.1610058471237859E-2</v>
      </c>
      <c r="G4774">
        <v>0.82599001998185118</v>
      </c>
      <c r="H4774" t="b">
        <v>0</v>
      </c>
      <c r="I4774" t="b">
        <v>0</v>
      </c>
      <c r="J4774" t="b">
        <v>0</v>
      </c>
    </row>
    <row r="4775" spans="1:10" hidden="1" x14ac:dyDescent="0.2">
      <c r="A4775" t="s">
        <v>564</v>
      </c>
      <c r="B4775" t="str">
        <f>VLOOKUP(Table16[[#This Row],[Metabolite ID]],Table18[],2,FALSE)</f>
        <v>X - 12688</v>
      </c>
      <c r="C4775" t="s">
        <v>1120</v>
      </c>
      <c r="D4775">
        <v>599</v>
      </c>
      <c r="E4775">
        <v>5.9135441412687791E-2</v>
      </c>
      <c r="F4775">
        <v>7.9764210200274341E-2</v>
      </c>
      <c r="G4775">
        <v>0.45846419795493326</v>
      </c>
      <c r="H4775" t="b">
        <v>0</v>
      </c>
      <c r="I4775" t="b">
        <v>0</v>
      </c>
      <c r="J4775" t="b">
        <v>0</v>
      </c>
    </row>
    <row r="4776" spans="1:10" hidden="1" x14ac:dyDescent="0.2">
      <c r="A4776" t="s">
        <v>564</v>
      </c>
      <c r="B4776" t="str">
        <f>VLOOKUP(Table16[[#This Row],[Metabolite ID]],Table18[],2,FALSE)</f>
        <v>X - 12688</v>
      </c>
      <c r="C4776" t="s">
        <v>1121</v>
      </c>
      <c r="D4776">
        <v>599</v>
      </c>
      <c r="E4776">
        <v>0.3106253516659967</v>
      </c>
      <c r="F4776">
        <v>0.30610888858521113</v>
      </c>
      <c r="G4776">
        <v>0.31063328489869674</v>
      </c>
      <c r="H4776" t="b">
        <v>0</v>
      </c>
      <c r="I4776" t="b">
        <v>0</v>
      </c>
      <c r="J4776" t="b">
        <v>0</v>
      </c>
    </row>
    <row r="4777" spans="1:10" hidden="1" x14ac:dyDescent="0.2">
      <c r="A4777" t="s">
        <v>564</v>
      </c>
      <c r="B4777" t="str">
        <f>VLOOKUP(Table16[[#This Row],[Metabolite ID]],Table18[],2,FALSE)</f>
        <v>X - 12688</v>
      </c>
      <c r="C4777" t="s">
        <v>1122</v>
      </c>
      <c r="D4777">
        <v>599</v>
      </c>
      <c r="E4777">
        <v>0.1500142341366324</v>
      </c>
      <c r="F4777">
        <v>0.20746080362846617</v>
      </c>
      <c r="G4777">
        <v>0.46990316242349539</v>
      </c>
      <c r="H4777" t="b">
        <v>0</v>
      </c>
      <c r="I4777" t="b">
        <v>0</v>
      </c>
      <c r="J4777" t="b">
        <v>0</v>
      </c>
    </row>
    <row r="4778" spans="1:10" hidden="1" x14ac:dyDescent="0.2">
      <c r="A4778" t="s">
        <v>564</v>
      </c>
      <c r="B4778" t="str">
        <f>VLOOKUP(Table16[[#This Row],[Metabolite ID]],Table18[],2,FALSE)</f>
        <v>X - 12688</v>
      </c>
      <c r="C4778" t="s">
        <v>1123</v>
      </c>
      <c r="D4778">
        <v>599</v>
      </c>
      <c r="E4778">
        <v>7.7189251683941603E-4</v>
      </c>
      <c r="F4778">
        <v>0.13564670550928154</v>
      </c>
      <c r="G4778">
        <v>0.99546159312223936</v>
      </c>
      <c r="H4778" t="b">
        <v>0</v>
      </c>
      <c r="I4778" t="b">
        <v>0</v>
      </c>
      <c r="J4778" t="b">
        <v>0</v>
      </c>
    </row>
    <row r="4779" spans="1:10" x14ac:dyDescent="0.2">
      <c r="A4779" t="s">
        <v>552</v>
      </c>
      <c r="B4779" t="str">
        <f>VLOOKUP(Table16[[#This Row],[Metabolite ID]],Table18[],2,FALSE)</f>
        <v>X - 12101</v>
      </c>
      <c r="C4779" t="s">
        <v>1116</v>
      </c>
      <c r="D4779">
        <v>599</v>
      </c>
      <c r="E4779">
        <v>-4.4131323465698126E-2</v>
      </c>
      <c r="F4779">
        <v>5.0051476540594962E-2</v>
      </c>
      <c r="G4779" s="6">
        <v>0.37792893905261793</v>
      </c>
      <c r="H4779" t="b">
        <v>0</v>
      </c>
      <c r="I4779" t="b">
        <v>0</v>
      </c>
      <c r="J4779" t="b">
        <v>0</v>
      </c>
    </row>
    <row r="4780" spans="1:10" hidden="1" x14ac:dyDescent="0.2">
      <c r="A4780" t="s">
        <v>552</v>
      </c>
      <c r="B4780" t="str">
        <f>VLOOKUP(Table16[[#This Row],[Metabolite ID]],Table18[],2,FALSE)</f>
        <v>X - 12101</v>
      </c>
      <c r="C4780" t="s">
        <v>1117</v>
      </c>
      <c r="D4780">
        <v>599</v>
      </c>
      <c r="E4780">
        <v>-4.4131323465698126E-2</v>
      </c>
      <c r="F4780">
        <v>4.8035615698902773E-2</v>
      </c>
      <c r="G4780">
        <v>0.35824158187346133</v>
      </c>
      <c r="H4780" t="b">
        <v>0</v>
      </c>
      <c r="I4780" t="b">
        <v>0</v>
      </c>
      <c r="J4780" t="b">
        <v>0</v>
      </c>
    </row>
    <row r="4781" spans="1:10" hidden="1" x14ac:dyDescent="0.2">
      <c r="A4781" t="s">
        <v>552</v>
      </c>
      <c r="B4781" t="str">
        <f>VLOOKUP(Table16[[#This Row],[Metabolite ID]],Table18[],2,FALSE)</f>
        <v>X - 12101</v>
      </c>
      <c r="C4781" t="s">
        <v>1118</v>
      </c>
      <c r="D4781">
        <v>599</v>
      </c>
      <c r="E4781">
        <v>-4.3410777439674968E-2</v>
      </c>
      <c r="F4781">
        <v>4.8522793006008196E-2</v>
      </c>
      <c r="G4781">
        <v>0.3709757500461161</v>
      </c>
      <c r="H4781" t="b">
        <v>0</v>
      </c>
      <c r="I4781" t="b">
        <v>0</v>
      </c>
      <c r="J4781" t="b">
        <v>0</v>
      </c>
    </row>
    <row r="4782" spans="1:10" hidden="1" x14ac:dyDescent="0.2">
      <c r="A4782" t="s">
        <v>552</v>
      </c>
      <c r="B4782" t="str">
        <f>VLOOKUP(Table16[[#This Row],[Metabolite ID]],Table18[],2,FALSE)</f>
        <v>X - 12101</v>
      </c>
      <c r="C4782" t="s">
        <v>1119</v>
      </c>
      <c r="D4782">
        <v>599</v>
      </c>
      <c r="E4782">
        <v>-2.2520877192982319E-4</v>
      </c>
      <c r="F4782">
        <v>7.4269689584715387E-2</v>
      </c>
      <c r="G4782">
        <v>0.99758056984333421</v>
      </c>
      <c r="H4782" t="b">
        <v>0</v>
      </c>
      <c r="I4782" t="b">
        <v>0</v>
      </c>
      <c r="J4782" t="b">
        <v>0</v>
      </c>
    </row>
    <row r="4783" spans="1:10" hidden="1" x14ac:dyDescent="0.2">
      <c r="A4783" t="s">
        <v>552</v>
      </c>
      <c r="B4783" t="str">
        <f>VLOOKUP(Table16[[#This Row],[Metabolite ID]],Table18[],2,FALSE)</f>
        <v>X - 12101</v>
      </c>
      <c r="C4783" t="s">
        <v>1120</v>
      </c>
      <c r="D4783">
        <v>599</v>
      </c>
      <c r="E4783">
        <v>-5.0707823169216133E-2</v>
      </c>
      <c r="F4783">
        <v>7.9756292228617909E-2</v>
      </c>
      <c r="G4783">
        <v>0.52491681962106163</v>
      </c>
      <c r="H4783" t="b">
        <v>0</v>
      </c>
      <c r="I4783" t="b">
        <v>0</v>
      </c>
      <c r="J4783" t="b">
        <v>0</v>
      </c>
    </row>
    <row r="4784" spans="1:10" hidden="1" x14ac:dyDescent="0.2">
      <c r="A4784" t="s">
        <v>552</v>
      </c>
      <c r="B4784" t="str">
        <f>VLOOKUP(Table16[[#This Row],[Metabolite ID]],Table18[],2,FALSE)</f>
        <v>X - 12101</v>
      </c>
      <c r="C4784" t="s">
        <v>1121</v>
      </c>
      <c r="D4784">
        <v>599</v>
      </c>
      <c r="E4784">
        <v>0.28425299802839543</v>
      </c>
      <c r="F4784">
        <v>0.26979605477532548</v>
      </c>
      <c r="G4784">
        <v>0.29249860224758456</v>
      </c>
      <c r="H4784" t="b">
        <v>0</v>
      </c>
      <c r="I4784" t="b">
        <v>0</v>
      </c>
      <c r="J4784" t="b">
        <v>0</v>
      </c>
    </row>
    <row r="4785" spans="1:10" hidden="1" x14ac:dyDescent="0.2">
      <c r="A4785" t="s">
        <v>552</v>
      </c>
      <c r="B4785" t="str">
        <f>VLOOKUP(Table16[[#This Row],[Metabolite ID]],Table18[],2,FALSE)</f>
        <v>X - 12101</v>
      </c>
      <c r="C4785" t="s">
        <v>1122</v>
      </c>
      <c r="D4785">
        <v>599</v>
      </c>
      <c r="E4785">
        <v>5.6183105702525715E-2</v>
      </c>
      <c r="F4785">
        <v>0.16081752262977769</v>
      </c>
      <c r="G4785">
        <v>0.72694253195830938</v>
      </c>
      <c r="H4785" t="b">
        <v>0</v>
      </c>
      <c r="I4785" t="b">
        <v>0</v>
      </c>
      <c r="J4785" t="b">
        <v>0</v>
      </c>
    </row>
    <row r="4786" spans="1:10" hidden="1" x14ac:dyDescent="0.2">
      <c r="A4786" t="s">
        <v>552</v>
      </c>
      <c r="B4786" t="str">
        <f>VLOOKUP(Table16[[#This Row],[Metabolite ID]],Table18[],2,FALSE)</f>
        <v>X - 12101</v>
      </c>
      <c r="C4786" t="s">
        <v>1123</v>
      </c>
      <c r="D4786">
        <v>599</v>
      </c>
      <c r="E4786">
        <v>8.7666685211443621E-2</v>
      </c>
      <c r="F4786">
        <v>0.13866115742220989</v>
      </c>
      <c r="G4786">
        <v>0.52747420727382599</v>
      </c>
      <c r="H4786" t="b">
        <v>0</v>
      </c>
      <c r="I4786" t="b">
        <v>0</v>
      </c>
      <c r="J4786" t="b">
        <v>0</v>
      </c>
    </row>
    <row r="4787" spans="1:10" x14ac:dyDescent="0.2">
      <c r="A4787" t="s">
        <v>848</v>
      </c>
      <c r="B4787" t="str">
        <f>VLOOKUP(Table16[[#This Row],[Metabolite ID]],Table18[],2,FALSE)</f>
        <v>Phosphoglycerides</v>
      </c>
      <c r="C4787" t="s">
        <v>1116</v>
      </c>
      <c r="D4787">
        <v>599</v>
      </c>
      <c r="E4787">
        <v>-2.2062261181444026E-2</v>
      </c>
      <c r="F4787">
        <v>2.5166517467786986E-2</v>
      </c>
      <c r="G4787" s="6">
        <v>0.38067604606079947</v>
      </c>
      <c r="H4787" t="b">
        <v>0</v>
      </c>
      <c r="I4787" t="b">
        <v>0</v>
      </c>
      <c r="J4787" t="b">
        <v>0</v>
      </c>
    </row>
    <row r="4788" spans="1:10" hidden="1" x14ac:dyDescent="0.2">
      <c r="A4788" t="s">
        <v>848</v>
      </c>
      <c r="B4788" t="str">
        <f>VLOOKUP(Table16[[#This Row],[Metabolite ID]],Table18[],2,FALSE)</f>
        <v>Phosphoglycerides</v>
      </c>
      <c r="C4788" t="s">
        <v>1117</v>
      </c>
      <c r="D4788">
        <v>599</v>
      </c>
      <c r="E4788">
        <v>-2.2062261181444026E-2</v>
      </c>
      <c r="F4788">
        <v>2.1791151098731299E-2</v>
      </c>
      <c r="G4788">
        <v>0.31132710344529185</v>
      </c>
      <c r="H4788" t="b">
        <v>0</v>
      </c>
      <c r="I4788" t="b">
        <v>0</v>
      </c>
      <c r="J4788" t="b">
        <v>0</v>
      </c>
    </row>
    <row r="4789" spans="1:10" hidden="1" x14ac:dyDescent="0.2">
      <c r="A4789" t="s">
        <v>848</v>
      </c>
      <c r="B4789" t="str">
        <f>VLOOKUP(Table16[[#This Row],[Metabolite ID]],Table18[],2,FALSE)</f>
        <v>Phosphoglycerides</v>
      </c>
      <c r="C4789" t="s">
        <v>1118</v>
      </c>
      <c r="D4789">
        <v>599</v>
      </c>
      <c r="E4789">
        <v>-2.1938998937854028E-2</v>
      </c>
      <c r="F4789">
        <v>2.2066589085799872E-2</v>
      </c>
      <c r="G4789">
        <v>0.32011677164821323</v>
      </c>
      <c r="H4789" t="b">
        <v>0</v>
      </c>
      <c r="I4789" t="b">
        <v>0</v>
      </c>
      <c r="J4789" t="b">
        <v>0</v>
      </c>
    </row>
    <row r="4790" spans="1:10" hidden="1" x14ac:dyDescent="0.2">
      <c r="A4790" t="s">
        <v>848</v>
      </c>
      <c r="B4790" t="str">
        <f>VLOOKUP(Table16[[#This Row],[Metabolite ID]],Table18[],2,FALSE)</f>
        <v>Phosphoglycerides</v>
      </c>
      <c r="C4790" t="s">
        <v>1119</v>
      </c>
      <c r="D4790">
        <v>599</v>
      </c>
      <c r="E4790">
        <v>-1.5896966824644549E-2</v>
      </c>
      <c r="F4790">
        <v>3.3746098115145E-2</v>
      </c>
      <c r="G4790">
        <v>0.6375866766995828</v>
      </c>
      <c r="H4790" t="b">
        <v>0</v>
      </c>
      <c r="I4790" t="b">
        <v>0</v>
      </c>
      <c r="J4790" t="b">
        <v>0</v>
      </c>
    </row>
    <row r="4791" spans="1:10" hidden="1" x14ac:dyDescent="0.2">
      <c r="A4791" t="s">
        <v>848</v>
      </c>
      <c r="B4791" t="str">
        <f>VLOOKUP(Table16[[#This Row],[Metabolite ID]],Table18[],2,FALSE)</f>
        <v>Phosphoglycerides</v>
      </c>
      <c r="C4791" t="s">
        <v>1120</v>
      </c>
      <c r="D4791">
        <v>599</v>
      </c>
      <c r="E4791">
        <v>-4.5739632680462543E-2</v>
      </c>
      <c r="F4791">
        <v>3.8639406869135563E-2</v>
      </c>
      <c r="G4791">
        <v>0.23650963386535781</v>
      </c>
      <c r="H4791" t="b">
        <v>0</v>
      </c>
      <c r="I4791" t="b">
        <v>0</v>
      </c>
      <c r="J4791" t="b">
        <v>0</v>
      </c>
    </row>
    <row r="4792" spans="1:10" hidden="1" x14ac:dyDescent="0.2">
      <c r="A4792" t="s">
        <v>848</v>
      </c>
      <c r="B4792" t="str">
        <f>VLOOKUP(Table16[[#This Row],[Metabolite ID]],Table18[],2,FALSE)</f>
        <v>Phosphoglycerides</v>
      </c>
      <c r="C4792" t="s">
        <v>1121</v>
      </c>
      <c r="D4792">
        <v>599</v>
      </c>
      <c r="E4792">
        <v>1.7333179001608467E-2</v>
      </c>
      <c r="F4792">
        <v>0.12328120251809661</v>
      </c>
      <c r="G4792">
        <v>0.88823430652654412</v>
      </c>
      <c r="H4792" t="b">
        <v>0</v>
      </c>
      <c r="I4792" t="b">
        <v>0</v>
      </c>
      <c r="J4792" t="b">
        <v>0</v>
      </c>
    </row>
    <row r="4793" spans="1:10" hidden="1" x14ac:dyDescent="0.2">
      <c r="A4793" t="s">
        <v>848</v>
      </c>
      <c r="B4793" t="str">
        <f>VLOOKUP(Table16[[#This Row],[Metabolite ID]],Table18[],2,FALSE)</f>
        <v>Phosphoglycerides</v>
      </c>
      <c r="C4793" t="s">
        <v>1122</v>
      </c>
      <c r="D4793">
        <v>599</v>
      </c>
      <c r="E4793">
        <v>-3.2039104613061475E-2</v>
      </c>
      <c r="F4793">
        <v>7.067492723946292E-2</v>
      </c>
      <c r="G4793">
        <v>0.65047517637581143</v>
      </c>
      <c r="H4793" t="b">
        <v>0</v>
      </c>
      <c r="I4793" t="b">
        <v>0</v>
      </c>
      <c r="J4793" t="b">
        <v>0</v>
      </c>
    </row>
    <row r="4794" spans="1:10" hidden="1" x14ac:dyDescent="0.2">
      <c r="A4794" t="s">
        <v>848</v>
      </c>
      <c r="B4794" t="str">
        <f>VLOOKUP(Table16[[#This Row],[Metabolite ID]],Table18[],2,FALSE)</f>
        <v>Phosphoglycerides</v>
      </c>
      <c r="C4794" t="s">
        <v>1123</v>
      </c>
      <c r="D4794">
        <v>599</v>
      </c>
      <c r="E4794">
        <v>-4.1947079581194438E-2</v>
      </c>
      <c r="F4794">
        <v>6.9778891429824491E-2</v>
      </c>
      <c r="G4794">
        <v>0.54797303852484314</v>
      </c>
      <c r="H4794" t="b">
        <v>0</v>
      </c>
      <c r="I4794" t="b">
        <v>0</v>
      </c>
      <c r="J4794" t="b">
        <v>0</v>
      </c>
    </row>
    <row r="4795" spans="1:10" x14ac:dyDescent="0.2">
      <c r="A4795" t="s">
        <v>110</v>
      </c>
      <c r="B4795" t="str">
        <f>VLOOKUP(Table16[[#This Row],[Metabolite ID]],Table18[],2,FALSE)</f>
        <v>phenylacetate</v>
      </c>
      <c r="C4795" t="s">
        <v>1116</v>
      </c>
      <c r="D4795">
        <v>599</v>
      </c>
      <c r="E4795">
        <v>-4.6862377284236055E-2</v>
      </c>
      <c r="F4795">
        <v>5.3620856508150273E-2</v>
      </c>
      <c r="G4795" s="6">
        <v>0.38214111891985092</v>
      </c>
      <c r="H4795" t="b">
        <v>0</v>
      </c>
      <c r="I4795" t="b">
        <v>0</v>
      </c>
      <c r="J4795" t="b">
        <v>0</v>
      </c>
    </row>
    <row r="4796" spans="1:10" hidden="1" x14ac:dyDescent="0.2">
      <c r="A4796" t="s">
        <v>110</v>
      </c>
      <c r="B4796" t="str">
        <f>VLOOKUP(Table16[[#This Row],[Metabolite ID]],Table18[],2,FALSE)</f>
        <v>phenylacetate</v>
      </c>
      <c r="C4796" t="s">
        <v>1117</v>
      </c>
      <c r="D4796">
        <v>599</v>
      </c>
      <c r="E4796">
        <v>-4.6862377284236055E-2</v>
      </c>
      <c r="F4796">
        <v>5.3620856508150273E-2</v>
      </c>
      <c r="G4796">
        <v>0.38214111891985092</v>
      </c>
      <c r="H4796" t="b">
        <v>0</v>
      </c>
      <c r="I4796" t="b">
        <v>0</v>
      </c>
      <c r="J4796" t="b">
        <v>0</v>
      </c>
    </row>
    <row r="4797" spans="1:10" hidden="1" x14ac:dyDescent="0.2">
      <c r="A4797" t="s">
        <v>110</v>
      </c>
      <c r="B4797" t="str">
        <f>VLOOKUP(Table16[[#This Row],[Metabolite ID]],Table18[],2,FALSE)</f>
        <v>phenylacetate</v>
      </c>
      <c r="C4797" t="s">
        <v>1118</v>
      </c>
      <c r="D4797">
        <v>599</v>
      </c>
      <c r="E4797">
        <v>-4.5724560931846125E-2</v>
      </c>
      <c r="F4797">
        <v>5.4088072416142441E-2</v>
      </c>
      <c r="G4797">
        <v>0.39790297683744091</v>
      </c>
      <c r="H4797" t="b">
        <v>0</v>
      </c>
      <c r="I4797" t="b">
        <v>0</v>
      </c>
      <c r="J4797" t="b">
        <v>0</v>
      </c>
    </row>
    <row r="4798" spans="1:10" hidden="1" x14ac:dyDescent="0.2">
      <c r="A4798" t="s">
        <v>110</v>
      </c>
      <c r="B4798" t="str">
        <f>VLOOKUP(Table16[[#This Row],[Metabolite ID]],Table18[],2,FALSE)</f>
        <v>phenylacetate</v>
      </c>
      <c r="C4798" t="s">
        <v>1119</v>
      </c>
      <c r="D4798">
        <v>599</v>
      </c>
      <c r="E4798">
        <v>-2.4858930232558142E-3</v>
      </c>
      <c r="F4798">
        <v>8.1107190962333833E-2</v>
      </c>
      <c r="G4798">
        <v>0.97554908333780299</v>
      </c>
      <c r="H4798" t="b">
        <v>0</v>
      </c>
      <c r="I4798" t="b">
        <v>0</v>
      </c>
      <c r="J4798" t="b">
        <v>0</v>
      </c>
    </row>
    <row r="4799" spans="1:10" hidden="1" x14ac:dyDescent="0.2">
      <c r="A4799" t="s">
        <v>110</v>
      </c>
      <c r="B4799" t="str">
        <f>VLOOKUP(Table16[[#This Row],[Metabolite ID]],Table18[],2,FALSE)</f>
        <v>phenylacetate</v>
      </c>
      <c r="C4799" t="s">
        <v>1120</v>
      </c>
      <c r="D4799">
        <v>599</v>
      </c>
      <c r="E4799">
        <v>-7.5836478335403225E-3</v>
      </c>
      <c r="F4799">
        <v>8.5013141615181753E-2</v>
      </c>
      <c r="G4799">
        <v>0.9289185193806353</v>
      </c>
      <c r="H4799" t="b">
        <v>0</v>
      </c>
      <c r="I4799" t="b">
        <v>0</v>
      </c>
      <c r="J4799" t="b">
        <v>0</v>
      </c>
    </row>
    <row r="4800" spans="1:10" hidden="1" x14ac:dyDescent="0.2">
      <c r="A4800" t="s">
        <v>110</v>
      </c>
      <c r="B4800" t="str">
        <f>VLOOKUP(Table16[[#This Row],[Metabolite ID]],Table18[],2,FALSE)</f>
        <v>phenylacetate</v>
      </c>
      <c r="C4800" t="s">
        <v>1121</v>
      </c>
      <c r="D4800">
        <v>599</v>
      </c>
      <c r="E4800">
        <v>7.0241796892396735E-2</v>
      </c>
      <c r="F4800">
        <v>0.29681367921111312</v>
      </c>
      <c r="G4800">
        <v>0.81300717258163357</v>
      </c>
      <c r="H4800" t="b">
        <v>0</v>
      </c>
      <c r="I4800" t="b">
        <v>0</v>
      </c>
      <c r="J4800" t="b">
        <v>0</v>
      </c>
    </row>
    <row r="4801" spans="1:10" hidden="1" x14ac:dyDescent="0.2">
      <c r="A4801" t="s">
        <v>110</v>
      </c>
      <c r="B4801" t="str">
        <f>VLOOKUP(Table16[[#This Row],[Metabolite ID]],Table18[],2,FALSE)</f>
        <v>phenylacetate</v>
      </c>
      <c r="C4801" t="s">
        <v>1122</v>
      </c>
      <c r="D4801">
        <v>599</v>
      </c>
      <c r="E4801">
        <v>4.2104469155209046E-2</v>
      </c>
      <c r="F4801">
        <v>0.21778015539499038</v>
      </c>
      <c r="G4801">
        <v>0.84676247013988504</v>
      </c>
      <c r="H4801" t="b">
        <v>0</v>
      </c>
      <c r="I4801" t="b">
        <v>0</v>
      </c>
      <c r="J4801" t="b">
        <v>0</v>
      </c>
    </row>
    <row r="4802" spans="1:10" hidden="1" x14ac:dyDescent="0.2">
      <c r="A4802" t="s">
        <v>110</v>
      </c>
      <c r="B4802" t="str">
        <f>VLOOKUP(Table16[[#This Row],[Metabolite ID]],Table18[],2,FALSE)</f>
        <v>phenylacetate</v>
      </c>
      <c r="C4802" t="s">
        <v>1123</v>
      </c>
      <c r="D4802">
        <v>599</v>
      </c>
      <c r="E4802">
        <v>-0.21893625911695141</v>
      </c>
      <c r="F4802">
        <v>0.14861816510500564</v>
      </c>
      <c r="G4802">
        <v>0.14123869364602459</v>
      </c>
      <c r="H4802" t="b">
        <v>0</v>
      </c>
      <c r="I4802" t="b">
        <v>0</v>
      </c>
      <c r="J4802" t="b">
        <v>0</v>
      </c>
    </row>
    <row r="4803" spans="1:10" x14ac:dyDescent="0.2">
      <c r="A4803" t="s">
        <v>252</v>
      </c>
      <c r="B4803" t="str">
        <f>VLOOKUP(Table16[[#This Row],[Metabolite ID]],Table18[],2,FALSE)</f>
        <v>laurylcarnitine</v>
      </c>
      <c r="C4803" t="s">
        <v>1116</v>
      </c>
      <c r="D4803">
        <v>599</v>
      </c>
      <c r="E4803">
        <v>4.3325976226038003E-2</v>
      </c>
      <c r="F4803">
        <v>4.960655926875656E-2</v>
      </c>
      <c r="G4803" s="6">
        <v>0.3824494037262936</v>
      </c>
      <c r="H4803" t="b">
        <v>0</v>
      </c>
      <c r="I4803" t="b">
        <v>0</v>
      </c>
      <c r="J4803" t="b">
        <v>0</v>
      </c>
    </row>
    <row r="4804" spans="1:10" hidden="1" x14ac:dyDescent="0.2">
      <c r="A4804" t="s">
        <v>252</v>
      </c>
      <c r="B4804" t="str">
        <f>VLOOKUP(Table16[[#This Row],[Metabolite ID]],Table18[],2,FALSE)</f>
        <v>laurylcarnitine</v>
      </c>
      <c r="C4804" t="s">
        <v>1117</v>
      </c>
      <c r="D4804">
        <v>599</v>
      </c>
      <c r="E4804">
        <v>4.3325976226038003E-2</v>
      </c>
      <c r="F4804">
        <v>4.7768131776067833E-2</v>
      </c>
      <c r="G4804">
        <v>0.3644036897018087</v>
      </c>
      <c r="H4804" t="b">
        <v>0</v>
      </c>
      <c r="I4804" t="b">
        <v>0</v>
      </c>
      <c r="J4804" t="b">
        <v>0</v>
      </c>
    </row>
    <row r="4805" spans="1:10" hidden="1" x14ac:dyDescent="0.2">
      <c r="A4805" t="s">
        <v>252</v>
      </c>
      <c r="B4805" t="str">
        <f>VLOOKUP(Table16[[#This Row],[Metabolite ID]],Table18[],2,FALSE)</f>
        <v>laurylcarnitine</v>
      </c>
      <c r="C4805" t="s">
        <v>1118</v>
      </c>
      <c r="D4805">
        <v>599</v>
      </c>
      <c r="E4805">
        <v>4.5232159066858756E-2</v>
      </c>
      <c r="F4805">
        <v>4.8253371944495173E-2</v>
      </c>
      <c r="G4805">
        <v>0.34855872099248947</v>
      </c>
      <c r="H4805" t="b">
        <v>0</v>
      </c>
      <c r="I4805" t="b">
        <v>0</v>
      </c>
      <c r="J4805" t="b">
        <v>0</v>
      </c>
    </row>
    <row r="4806" spans="1:10" hidden="1" x14ac:dyDescent="0.2">
      <c r="A4806" t="s">
        <v>252</v>
      </c>
      <c r="B4806" t="str">
        <f>VLOOKUP(Table16[[#This Row],[Metabolite ID]],Table18[],2,FALSE)</f>
        <v>laurylcarnitine</v>
      </c>
      <c r="C4806" t="s">
        <v>1119</v>
      </c>
      <c r="D4806">
        <v>599</v>
      </c>
      <c r="E4806">
        <v>3.3753398058252428E-2</v>
      </c>
      <c r="F4806">
        <v>6.966292957901897E-2</v>
      </c>
      <c r="G4806">
        <v>0.6280136614088373</v>
      </c>
      <c r="H4806" t="b">
        <v>0</v>
      </c>
      <c r="I4806" t="b">
        <v>0</v>
      </c>
      <c r="J4806" t="b">
        <v>0</v>
      </c>
    </row>
    <row r="4807" spans="1:10" hidden="1" x14ac:dyDescent="0.2">
      <c r="A4807" t="s">
        <v>252</v>
      </c>
      <c r="B4807" t="str">
        <f>VLOOKUP(Table16[[#This Row],[Metabolite ID]],Table18[],2,FALSE)</f>
        <v>laurylcarnitine</v>
      </c>
      <c r="C4807" t="s">
        <v>1120</v>
      </c>
      <c r="D4807">
        <v>599</v>
      </c>
      <c r="E4807">
        <v>6.1540389090726892E-2</v>
      </c>
      <c r="F4807">
        <v>8.0746547527568435E-2</v>
      </c>
      <c r="G4807">
        <v>0.44597485997275566</v>
      </c>
      <c r="H4807" t="b">
        <v>0</v>
      </c>
      <c r="I4807" t="b">
        <v>0</v>
      </c>
      <c r="J4807" t="b">
        <v>0</v>
      </c>
    </row>
    <row r="4808" spans="1:10" hidden="1" x14ac:dyDescent="0.2">
      <c r="A4808" t="s">
        <v>252</v>
      </c>
      <c r="B4808" t="str">
        <f>VLOOKUP(Table16[[#This Row],[Metabolite ID]],Table18[],2,FALSE)</f>
        <v>laurylcarnitine</v>
      </c>
      <c r="C4808" t="s">
        <v>1121</v>
      </c>
      <c r="D4808">
        <v>599</v>
      </c>
      <c r="E4808">
        <v>0.10784149441210378</v>
      </c>
      <c r="F4808">
        <v>0.26407688821605574</v>
      </c>
      <c r="G4808">
        <v>0.68314708419634906</v>
      </c>
      <c r="H4808" t="b">
        <v>0</v>
      </c>
      <c r="I4808" t="b">
        <v>0</v>
      </c>
      <c r="J4808" t="b">
        <v>0</v>
      </c>
    </row>
    <row r="4809" spans="1:10" hidden="1" x14ac:dyDescent="0.2">
      <c r="A4809" t="s">
        <v>252</v>
      </c>
      <c r="B4809" t="str">
        <f>VLOOKUP(Table16[[#This Row],[Metabolite ID]],Table18[],2,FALSE)</f>
        <v>laurylcarnitine</v>
      </c>
      <c r="C4809" t="s">
        <v>1122</v>
      </c>
      <c r="D4809">
        <v>599</v>
      </c>
      <c r="E4809">
        <v>0.17316433570436107</v>
      </c>
      <c r="F4809">
        <v>0.18047904848426582</v>
      </c>
      <c r="G4809">
        <v>0.33770950013181866</v>
      </c>
      <c r="H4809" t="b">
        <v>0</v>
      </c>
      <c r="I4809" t="b">
        <v>0</v>
      </c>
      <c r="J4809" t="b">
        <v>0</v>
      </c>
    </row>
    <row r="4810" spans="1:10" hidden="1" x14ac:dyDescent="0.2">
      <c r="A4810" t="s">
        <v>252</v>
      </c>
      <c r="B4810" t="str">
        <f>VLOOKUP(Table16[[#This Row],[Metabolite ID]],Table18[],2,FALSE)</f>
        <v>laurylcarnitine</v>
      </c>
      <c r="C4810" t="s">
        <v>1123</v>
      </c>
      <c r="D4810">
        <v>599</v>
      </c>
      <c r="E4810">
        <v>0.10137503277393962</v>
      </c>
      <c r="F4810">
        <v>0.13752504599324394</v>
      </c>
      <c r="G4810">
        <v>0.46132760511725301</v>
      </c>
      <c r="H4810" t="b">
        <v>0</v>
      </c>
      <c r="I4810" t="b">
        <v>0</v>
      </c>
      <c r="J4810" t="b">
        <v>0</v>
      </c>
    </row>
    <row r="4811" spans="1:10" x14ac:dyDescent="0.2">
      <c r="A4811" t="s">
        <v>634</v>
      </c>
      <c r="B4811" t="str">
        <f>VLOOKUP(Table16[[#This Row],[Metabolite ID]],Table18[],2,FALSE)</f>
        <v>X - 23782</v>
      </c>
      <c r="C4811" t="s">
        <v>1116</v>
      </c>
      <c r="D4811">
        <v>599</v>
      </c>
      <c r="E4811">
        <v>-4.2522961695651021E-2</v>
      </c>
      <c r="F4811">
        <v>4.8733756435226303E-2</v>
      </c>
      <c r="G4811" s="6">
        <v>0.38290479516163417</v>
      </c>
      <c r="H4811" t="b">
        <v>0</v>
      </c>
      <c r="I4811" t="b">
        <v>0</v>
      </c>
      <c r="J4811" t="b">
        <v>0</v>
      </c>
    </row>
    <row r="4812" spans="1:10" hidden="1" x14ac:dyDescent="0.2">
      <c r="A4812" t="s">
        <v>634</v>
      </c>
      <c r="B4812" t="str">
        <f>VLOOKUP(Table16[[#This Row],[Metabolite ID]],Table18[],2,FALSE)</f>
        <v>X - 23782</v>
      </c>
      <c r="C4812" t="s">
        <v>1117</v>
      </c>
      <c r="D4812">
        <v>599</v>
      </c>
      <c r="E4812">
        <v>-4.2522961695651021E-2</v>
      </c>
      <c r="F4812">
        <v>4.8386187521814214E-2</v>
      </c>
      <c r="G4812">
        <v>0.37949650015774899</v>
      </c>
      <c r="H4812" t="b">
        <v>0</v>
      </c>
      <c r="I4812" t="b">
        <v>0</v>
      </c>
      <c r="J4812" t="b">
        <v>0</v>
      </c>
    </row>
    <row r="4813" spans="1:10" hidden="1" x14ac:dyDescent="0.2">
      <c r="A4813" t="s">
        <v>634</v>
      </c>
      <c r="B4813" t="str">
        <f>VLOOKUP(Table16[[#This Row],[Metabolite ID]],Table18[],2,FALSE)</f>
        <v>X - 23782</v>
      </c>
      <c r="C4813" t="s">
        <v>1118</v>
      </c>
      <c r="D4813">
        <v>599</v>
      </c>
      <c r="E4813">
        <v>-4.1598856178733101E-2</v>
      </c>
      <c r="F4813">
        <v>4.8844308977797367E-2</v>
      </c>
      <c r="G4813">
        <v>0.39440155467565113</v>
      </c>
      <c r="H4813" t="b">
        <v>0</v>
      </c>
      <c r="I4813" t="b">
        <v>0</v>
      </c>
      <c r="J4813" t="b">
        <v>0</v>
      </c>
    </row>
    <row r="4814" spans="1:10" hidden="1" x14ac:dyDescent="0.2">
      <c r="A4814" t="s">
        <v>634</v>
      </c>
      <c r="B4814" t="str">
        <f>VLOOKUP(Table16[[#This Row],[Metabolite ID]],Table18[],2,FALSE)</f>
        <v>X - 23782</v>
      </c>
      <c r="C4814" t="s">
        <v>1119</v>
      </c>
      <c r="D4814">
        <v>599</v>
      </c>
      <c r="E4814">
        <v>-2.3351242937853105E-2</v>
      </c>
      <c r="F4814">
        <v>7.4709247006407575E-2</v>
      </c>
      <c r="G4814">
        <v>0.75461374427438377</v>
      </c>
      <c r="H4814" t="b">
        <v>0</v>
      </c>
      <c r="I4814" t="b">
        <v>0</v>
      </c>
      <c r="J4814" t="b">
        <v>0</v>
      </c>
    </row>
    <row r="4815" spans="1:10" hidden="1" x14ac:dyDescent="0.2">
      <c r="A4815" t="s">
        <v>634</v>
      </c>
      <c r="B4815" t="str">
        <f>VLOOKUP(Table16[[#This Row],[Metabolite ID]],Table18[],2,FALSE)</f>
        <v>X - 23782</v>
      </c>
      <c r="C4815" t="s">
        <v>1120</v>
      </c>
      <c r="D4815">
        <v>599</v>
      </c>
      <c r="E4815">
        <v>-7.3675506972770408E-2</v>
      </c>
      <c r="F4815">
        <v>7.5956264164722176E-2</v>
      </c>
      <c r="G4815">
        <v>0.3320600716620466</v>
      </c>
      <c r="H4815" t="b">
        <v>0</v>
      </c>
      <c r="I4815" t="b">
        <v>0</v>
      </c>
      <c r="J4815" t="b">
        <v>0</v>
      </c>
    </row>
    <row r="4816" spans="1:10" hidden="1" x14ac:dyDescent="0.2">
      <c r="A4816" t="s">
        <v>634</v>
      </c>
      <c r="B4816" t="str">
        <f>VLOOKUP(Table16[[#This Row],[Metabolite ID]],Table18[],2,FALSE)</f>
        <v>X - 23782</v>
      </c>
      <c r="C4816" t="s">
        <v>1121</v>
      </c>
      <c r="D4816">
        <v>599</v>
      </c>
      <c r="E4816">
        <v>0.28966214442435412</v>
      </c>
      <c r="F4816">
        <v>0.30088889922466439</v>
      </c>
      <c r="G4816">
        <v>0.33609321040237994</v>
      </c>
      <c r="H4816" t="b">
        <v>0</v>
      </c>
      <c r="I4816" t="b">
        <v>0</v>
      </c>
      <c r="J4816" t="b">
        <v>0</v>
      </c>
    </row>
    <row r="4817" spans="1:10" hidden="1" x14ac:dyDescent="0.2">
      <c r="A4817" t="s">
        <v>634</v>
      </c>
      <c r="B4817" t="str">
        <f>VLOOKUP(Table16[[#This Row],[Metabolite ID]],Table18[],2,FALSE)</f>
        <v>X - 23782</v>
      </c>
      <c r="C4817" t="s">
        <v>1122</v>
      </c>
      <c r="D4817">
        <v>599</v>
      </c>
      <c r="E4817">
        <v>-0.32294955081833265</v>
      </c>
      <c r="F4817">
        <v>0.22997349093716829</v>
      </c>
      <c r="G4817">
        <v>0.16075156227722082</v>
      </c>
      <c r="H4817" t="b">
        <v>0</v>
      </c>
      <c r="I4817" t="b">
        <v>0</v>
      </c>
      <c r="J4817" t="b">
        <v>0</v>
      </c>
    </row>
    <row r="4818" spans="1:10" hidden="1" x14ac:dyDescent="0.2">
      <c r="A4818" t="s">
        <v>634</v>
      </c>
      <c r="B4818" t="str">
        <f>VLOOKUP(Table16[[#This Row],[Metabolite ID]],Table18[],2,FALSE)</f>
        <v>X - 23782</v>
      </c>
      <c r="C4818" t="s">
        <v>1123</v>
      </c>
      <c r="D4818">
        <v>599</v>
      </c>
      <c r="E4818">
        <v>-3.7013331726860072E-3</v>
      </c>
      <c r="F4818">
        <v>0.13513967004670024</v>
      </c>
      <c r="G4818">
        <v>0.97815866724991551</v>
      </c>
      <c r="H4818" t="b">
        <v>0</v>
      </c>
      <c r="I4818" t="b">
        <v>0</v>
      </c>
      <c r="J4818" t="b">
        <v>0</v>
      </c>
    </row>
    <row r="4819" spans="1:10" x14ac:dyDescent="0.2">
      <c r="A4819" t="s">
        <v>562</v>
      </c>
      <c r="B4819" t="str">
        <f>VLOOKUP(Table16[[#This Row],[Metabolite ID]],Table18[],2,FALSE)</f>
        <v>X - 12681</v>
      </c>
      <c r="C4819" t="s">
        <v>1116</v>
      </c>
      <c r="D4819">
        <v>599</v>
      </c>
      <c r="E4819">
        <v>4.3290081899398349E-2</v>
      </c>
      <c r="F4819">
        <v>4.9754545359912167E-2</v>
      </c>
      <c r="G4819" s="6">
        <v>0.38426056280924559</v>
      </c>
      <c r="H4819" t="b">
        <v>0</v>
      </c>
      <c r="I4819" t="b">
        <v>0</v>
      </c>
      <c r="J4819" t="b">
        <v>0</v>
      </c>
    </row>
    <row r="4820" spans="1:10" hidden="1" x14ac:dyDescent="0.2">
      <c r="A4820" t="s">
        <v>562</v>
      </c>
      <c r="B4820" t="str">
        <f>VLOOKUP(Table16[[#This Row],[Metabolite ID]],Table18[],2,FALSE)</f>
        <v>X - 12681</v>
      </c>
      <c r="C4820" t="s">
        <v>1117</v>
      </c>
      <c r="D4820">
        <v>599</v>
      </c>
      <c r="E4820">
        <v>4.3290081899398349E-2</v>
      </c>
      <c r="F4820">
        <v>4.7787124005273469E-2</v>
      </c>
      <c r="G4820">
        <v>0.36499181655854518</v>
      </c>
      <c r="H4820" t="b">
        <v>0</v>
      </c>
      <c r="I4820" t="b">
        <v>0</v>
      </c>
      <c r="J4820" t="b">
        <v>0</v>
      </c>
    </row>
    <row r="4821" spans="1:10" hidden="1" x14ac:dyDescent="0.2">
      <c r="A4821" t="s">
        <v>562</v>
      </c>
      <c r="B4821" t="str">
        <f>VLOOKUP(Table16[[#This Row],[Metabolite ID]],Table18[],2,FALSE)</f>
        <v>X - 12681</v>
      </c>
      <c r="C4821" t="s">
        <v>1118</v>
      </c>
      <c r="D4821">
        <v>599</v>
      </c>
      <c r="E4821">
        <v>4.5145064295545746E-2</v>
      </c>
      <c r="F4821">
        <v>4.8270330369186286E-2</v>
      </c>
      <c r="G4821">
        <v>0.34965693788696728</v>
      </c>
      <c r="H4821" t="b">
        <v>0</v>
      </c>
      <c r="I4821" t="b">
        <v>0</v>
      </c>
      <c r="J4821" t="b">
        <v>0</v>
      </c>
    </row>
    <row r="4822" spans="1:10" hidden="1" x14ac:dyDescent="0.2">
      <c r="A4822" t="s">
        <v>562</v>
      </c>
      <c r="B4822" t="str">
        <f>VLOOKUP(Table16[[#This Row],[Metabolite ID]],Table18[],2,FALSE)</f>
        <v>X - 12681</v>
      </c>
      <c r="C4822" t="s">
        <v>1119</v>
      </c>
      <c r="D4822">
        <v>599</v>
      </c>
      <c r="E4822">
        <v>3.877202531645569E-2</v>
      </c>
      <c r="F4822">
        <v>7.2258180671061364E-2</v>
      </c>
      <c r="G4822">
        <v>0.5915603368348914</v>
      </c>
      <c r="H4822" t="b">
        <v>0</v>
      </c>
      <c r="I4822" t="b">
        <v>0</v>
      </c>
      <c r="J4822" t="b">
        <v>0</v>
      </c>
    </row>
    <row r="4823" spans="1:10" hidden="1" x14ac:dyDescent="0.2">
      <c r="A4823" t="s">
        <v>562</v>
      </c>
      <c r="B4823" t="str">
        <f>VLOOKUP(Table16[[#This Row],[Metabolite ID]],Table18[],2,FALSE)</f>
        <v>X - 12681</v>
      </c>
      <c r="C4823" t="s">
        <v>1120</v>
      </c>
      <c r="D4823">
        <v>599</v>
      </c>
      <c r="E4823">
        <v>6.1201983369353306E-2</v>
      </c>
      <c r="F4823">
        <v>8.2587541109031409E-2</v>
      </c>
      <c r="G4823">
        <v>0.45865955627738203</v>
      </c>
      <c r="H4823" t="b">
        <v>0</v>
      </c>
      <c r="I4823" t="b">
        <v>0</v>
      </c>
      <c r="J4823" t="b">
        <v>0</v>
      </c>
    </row>
    <row r="4824" spans="1:10" hidden="1" x14ac:dyDescent="0.2">
      <c r="A4824" t="s">
        <v>562</v>
      </c>
      <c r="B4824" t="str">
        <f>VLOOKUP(Table16[[#This Row],[Metabolite ID]],Table18[],2,FALSE)</f>
        <v>X - 12681</v>
      </c>
      <c r="C4824" t="s">
        <v>1121</v>
      </c>
      <c r="D4824">
        <v>599</v>
      </c>
      <c r="E4824">
        <v>7.8859638499323204E-2</v>
      </c>
      <c r="F4824">
        <v>0.26736774087563658</v>
      </c>
      <c r="G4824">
        <v>0.76813580547437343</v>
      </c>
      <c r="H4824" t="b">
        <v>0</v>
      </c>
      <c r="I4824" t="b">
        <v>0</v>
      </c>
      <c r="J4824" t="b">
        <v>0</v>
      </c>
    </row>
    <row r="4825" spans="1:10" hidden="1" x14ac:dyDescent="0.2">
      <c r="A4825" t="s">
        <v>562</v>
      </c>
      <c r="B4825" t="str">
        <f>VLOOKUP(Table16[[#This Row],[Metabolite ID]],Table18[],2,FALSE)</f>
        <v>X - 12681</v>
      </c>
      <c r="C4825" t="s">
        <v>1122</v>
      </c>
      <c r="D4825">
        <v>599</v>
      </c>
      <c r="E4825">
        <v>3.2416293446297928E-2</v>
      </c>
      <c r="F4825">
        <v>0.17131672789941976</v>
      </c>
      <c r="G4825">
        <v>0.84998577497039651</v>
      </c>
      <c r="H4825" t="b">
        <v>0</v>
      </c>
      <c r="I4825" t="b">
        <v>0</v>
      </c>
      <c r="J4825" t="b">
        <v>0</v>
      </c>
    </row>
    <row r="4826" spans="1:10" hidden="1" x14ac:dyDescent="0.2">
      <c r="A4826" t="s">
        <v>562</v>
      </c>
      <c r="B4826" t="str">
        <f>VLOOKUP(Table16[[#This Row],[Metabolite ID]],Table18[],2,FALSE)</f>
        <v>X - 12681</v>
      </c>
      <c r="C4826" t="s">
        <v>1123</v>
      </c>
      <c r="D4826">
        <v>599</v>
      </c>
      <c r="E4826">
        <v>9.7991824544624628E-2</v>
      </c>
      <c r="F4826">
        <v>0.13794617044771298</v>
      </c>
      <c r="G4826">
        <v>0.47775659379086066</v>
      </c>
      <c r="H4826" t="b">
        <v>0</v>
      </c>
      <c r="I4826" t="b">
        <v>0</v>
      </c>
      <c r="J4826" t="b">
        <v>0</v>
      </c>
    </row>
    <row r="4827" spans="1:10" x14ac:dyDescent="0.2">
      <c r="A4827" t="s">
        <v>470</v>
      </c>
      <c r="B4827" t="str">
        <f>VLOOKUP(Table16[[#This Row],[Metabolite ID]],Table18[],2,FALSE)</f>
        <v>X - 12206</v>
      </c>
      <c r="C4827" t="s">
        <v>1116</v>
      </c>
      <c r="D4827">
        <v>599</v>
      </c>
      <c r="E4827">
        <v>-4.1539292567072755E-2</v>
      </c>
      <c r="F4827">
        <v>4.8009256721649352E-2</v>
      </c>
      <c r="G4827" s="6">
        <v>0.38690978072751098</v>
      </c>
      <c r="H4827" t="b">
        <v>0</v>
      </c>
      <c r="I4827" t="b">
        <v>0</v>
      </c>
      <c r="J4827" t="b">
        <v>0</v>
      </c>
    </row>
    <row r="4828" spans="1:10" hidden="1" x14ac:dyDescent="0.2">
      <c r="A4828" t="s">
        <v>470</v>
      </c>
      <c r="B4828" t="str">
        <f>VLOOKUP(Table16[[#This Row],[Metabolite ID]],Table18[],2,FALSE)</f>
        <v>X - 12206</v>
      </c>
      <c r="C4828" t="s">
        <v>1117</v>
      </c>
      <c r="D4828">
        <v>599</v>
      </c>
      <c r="E4828">
        <v>-4.1539292567072755E-2</v>
      </c>
      <c r="F4828">
        <v>4.8009256721649352E-2</v>
      </c>
      <c r="G4828">
        <v>0.38690978072751098</v>
      </c>
      <c r="H4828" t="b">
        <v>0</v>
      </c>
      <c r="I4828" t="b">
        <v>0</v>
      </c>
      <c r="J4828" t="b">
        <v>0</v>
      </c>
    </row>
    <row r="4829" spans="1:10" hidden="1" x14ac:dyDescent="0.2">
      <c r="A4829" t="s">
        <v>470</v>
      </c>
      <c r="B4829" t="str">
        <f>VLOOKUP(Table16[[#This Row],[Metabolite ID]],Table18[],2,FALSE)</f>
        <v>X - 12206</v>
      </c>
      <c r="C4829" t="s">
        <v>1118</v>
      </c>
      <c r="D4829">
        <v>599</v>
      </c>
      <c r="E4829">
        <v>-4.0533208379497851E-2</v>
      </c>
      <c r="F4829">
        <v>4.8453030650023814E-2</v>
      </c>
      <c r="G4829">
        <v>0.40284758467590398</v>
      </c>
      <c r="H4829" t="b">
        <v>0</v>
      </c>
      <c r="I4829" t="b">
        <v>0</v>
      </c>
      <c r="J4829" t="b">
        <v>0</v>
      </c>
    </row>
    <row r="4830" spans="1:10" hidden="1" x14ac:dyDescent="0.2">
      <c r="A4830" t="s">
        <v>470</v>
      </c>
      <c r="B4830" t="str">
        <f>VLOOKUP(Table16[[#This Row],[Metabolite ID]],Table18[],2,FALSE)</f>
        <v>X - 12206</v>
      </c>
      <c r="C4830" t="s">
        <v>1119</v>
      </c>
      <c r="D4830">
        <v>599</v>
      </c>
      <c r="E4830">
        <v>-5.6182499999999996E-2</v>
      </c>
      <c r="F4830">
        <v>7.2399376019885331E-2</v>
      </c>
      <c r="G4830">
        <v>0.43774422143623598</v>
      </c>
      <c r="H4830" t="b">
        <v>0</v>
      </c>
      <c r="I4830" t="b">
        <v>0</v>
      </c>
      <c r="J4830" t="b">
        <v>0</v>
      </c>
    </row>
    <row r="4831" spans="1:10" hidden="1" x14ac:dyDescent="0.2">
      <c r="A4831" t="s">
        <v>470</v>
      </c>
      <c r="B4831" t="str">
        <f>VLOOKUP(Table16[[#This Row],[Metabolite ID]],Table18[],2,FALSE)</f>
        <v>X - 12206</v>
      </c>
      <c r="C4831" t="s">
        <v>1120</v>
      </c>
      <c r="D4831">
        <v>599</v>
      </c>
      <c r="E4831">
        <v>-0.13176159966374201</v>
      </c>
      <c r="F4831">
        <v>7.5328001135729461E-2</v>
      </c>
      <c r="G4831">
        <v>8.0261363030289315E-2</v>
      </c>
      <c r="H4831" t="b">
        <v>0</v>
      </c>
      <c r="I4831" t="b">
        <v>0</v>
      </c>
      <c r="J4831" t="b">
        <v>0</v>
      </c>
    </row>
    <row r="4832" spans="1:10" hidden="1" x14ac:dyDescent="0.2">
      <c r="A4832" t="s">
        <v>470</v>
      </c>
      <c r="B4832" t="str">
        <f>VLOOKUP(Table16[[#This Row],[Metabolite ID]],Table18[],2,FALSE)</f>
        <v>X - 12206</v>
      </c>
      <c r="C4832" t="s">
        <v>1121</v>
      </c>
      <c r="D4832">
        <v>599</v>
      </c>
      <c r="E4832">
        <v>-0.44483952304396457</v>
      </c>
      <c r="F4832">
        <v>0.25425504210247507</v>
      </c>
      <c r="G4832">
        <v>8.0703766385335052E-2</v>
      </c>
      <c r="H4832" t="b">
        <v>0</v>
      </c>
      <c r="I4832" t="b">
        <v>0</v>
      </c>
      <c r="J4832" t="b">
        <v>0</v>
      </c>
    </row>
    <row r="4833" spans="1:10" hidden="1" x14ac:dyDescent="0.2">
      <c r="A4833" t="s">
        <v>470</v>
      </c>
      <c r="B4833" t="str">
        <f>VLOOKUP(Table16[[#This Row],[Metabolite ID]],Table18[],2,FALSE)</f>
        <v>X - 12206</v>
      </c>
      <c r="C4833" t="s">
        <v>1122</v>
      </c>
      <c r="D4833">
        <v>599</v>
      </c>
      <c r="E4833">
        <v>-0.36025408832948091</v>
      </c>
      <c r="F4833">
        <v>0.20105260126099653</v>
      </c>
      <c r="G4833">
        <v>7.3664073733011204E-2</v>
      </c>
      <c r="H4833" t="b">
        <v>0</v>
      </c>
      <c r="I4833" t="b">
        <v>0</v>
      </c>
      <c r="J4833" t="b">
        <v>0</v>
      </c>
    </row>
    <row r="4834" spans="1:10" hidden="1" x14ac:dyDescent="0.2">
      <c r="A4834" t="s">
        <v>470</v>
      </c>
      <c r="B4834" t="str">
        <f>VLOOKUP(Table16[[#This Row],[Metabolite ID]],Table18[],2,FALSE)</f>
        <v>X - 12206</v>
      </c>
      <c r="C4834" t="s">
        <v>1123</v>
      </c>
      <c r="D4834">
        <v>599</v>
      </c>
      <c r="E4834">
        <v>-0.30717449794593432</v>
      </c>
      <c r="F4834">
        <v>0.13302330793181241</v>
      </c>
      <c r="G4834">
        <v>2.1274196775437602E-2</v>
      </c>
      <c r="H4834" t="b">
        <v>0</v>
      </c>
      <c r="I4834" t="b">
        <v>0</v>
      </c>
      <c r="J4834" t="b">
        <v>0</v>
      </c>
    </row>
    <row r="4835" spans="1:10" x14ac:dyDescent="0.2">
      <c r="A4835" t="s">
        <v>214</v>
      </c>
      <c r="B4835" t="str">
        <f>VLOOKUP(Table16[[#This Row],[Metabolite ID]],Table18[],2,FALSE)</f>
        <v>X - 12459</v>
      </c>
      <c r="C4835" t="s">
        <v>1116</v>
      </c>
      <c r="D4835">
        <v>599</v>
      </c>
      <c r="E4835">
        <v>4.4212412757450359E-2</v>
      </c>
      <c r="F4835">
        <v>5.1281406521432149E-2</v>
      </c>
      <c r="G4835" s="6">
        <v>0.38860339067147842</v>
      </c>
      <c r="H4835" t="b">
        <v>0</v>
      </c>
      <c r="I4835" t="b">
        <v>0</v>
      </c>
      <c r="J4835" t="b">
        <v>0</v>
      </c>
    </row>
    <row r="4836" spans="1:10" hidden="1" x14ac:dyDescent="0.2">
      <c r="A4836" t="s">
        <v>214</v>
      </c>
      <c r="B4836" t="str">
        <f>VLOOKUP(Table16[[#This Row],[Metabolite ID]],Table18[],2,FALSE)</f>
        <v>X - 12459</v>
      </c>
      <c r="C4836" t="s">
        <v>1117</v>
      </c>
      <c r="D4836">
        <v>599</v>
      </c>
      <c r="E4836">
        <v>4.4212412757450359E-2</v>
      </c>
      <c r="F4836">
        <v>5.1281406521432149E-2</v>
      </c>
      <c r="G4836">
        <v>0.38860339067147842</v>
      </c>
      <c r="H4836" t="b">
        <v>0</v>
      </c>
      <c r="I4836" t="b">
        <v>0</v>
      </c>
      <c r="J4836" t="b">
        <v>0</v>
      </c>
    </row>
    <row r="4837" spans="1:10" hidden="1" x14ac:dyDescent="0.2">
      <c r="A4837" t="s">
        <v>214</v>
      </c>
      <c r="B4837" t="str">
        <f>VLOOKUP(Table16[[#This Row],[Metabolite ID]],Table18[],2,FALSE)</f>
        <v>X - 12459</v>
      </c>
      <c r="C4837" t="s">
        <v>1118</v>
      </c>
      <c r="D4837">
        <v>599</v>
      </c>
      <c r="E4837">
        <v>4.5351609038830246E-2</v>
      </c>
      <c r="F4837">
        <v>5.1738786076711847E-2</v>
      </c>
      <c r="G4837">
        <v>0.38073135816802861</v>
      </c>
      <c r="H4837" t="b">
        <v>0</v>
      </c>
      <c r="I4837" t="b">
        <v>0</v>
      </c>
      <c r="J4837" t="b">
        <v>0</v>
      </c>
    </row>
    <row r="4838" spans="1:10" hidden="1" x14ac:dyDescent="0.2">
      <c r="A4838" t="s">
        <v>214</v>
      </c>
      <c r="B4838" t="str">
        <f>VLOOKUP(Table16[[#This Row],[Metabolite ID]],Table18[],2,FALSE)</f>
        <v>X - 12459</v>
      </c>
      <c r="C4838" t="s">
        <v>1119</v>
      </c>
      <c r="D4838">
        <v>599</v>
      </c>
      <c r="E4838">
        <v>1.2542621951219511E-2</v>
      </c>
      <c r="F4838">
        <v>8.1592731578978978E-2</v>
      </c>
      <c r="G4838">
        <v>0.87782870488212605</v>
      </c>
      <c r="H4838" t="b">
        <v>0</v>
      </c>
      <c r="I4838" t="b">
        <v>0</v>
      </c>
      <c r="J4838" t="b">
        <v>0</v>
      </c>
    </row>
    <row r="4839" spans="1:10" hidden="1" x14ac:dyDescent="0.2">
      <c r="A4839" t="s">
        <v>214</v>
      </c>
      <c r="B4839" t="str">
        <f>VLOOKUP(Table16[[#This Row],[Metabolite ID]],Table18[],2,FALSE)</f>
        <v>X - 12459</v>
      </c>
      <c r="C4839" t="s">
        <v>1120</v>
      </c>
      <c r="D4839">
        <v>599</v>
      </c>
      <c r="E4839">
        <v>2.4239608726828361E-2</v>
      </c>
      <c r="F4839">
        <v>8.8094882717584713E-2</v>
      </c>
      <c r="G4839">
        <v>0.78319836757529038</v>
      </c>
      <c r="H4839" t="b">
        <v>0</v>
      </c>
      <c r="I4839" t="b">
        <v>0</v>
      </c>
      <c r="J4839" t="b">
        <v>0</v>
      </c>
    </row>
    <row r="4840" spans="1:10" hidden="1" x14ac:dyDescent="0.2">
      <c r="A4840" t="s">
        <v>214</v>
      </c>
      <c r="B4840" t="str">
        <f>VLOOKUP(Table16[[#This Row],[Metabolite ID]],Table18[],2,FALSE)</f>
        <v>X - 12459</v>
      </c>
      <c r="C4840" t="s">
        <v>1121</v>
      </c>
      <c r="D4840">
        <v>599</v>
      </c>
      <c r="E4840">
        <v>8.3687577641882172E-3</v>
      </c>
      <c r="F4840">
        <v>0.30312825753509326</v>
      </c>
      <c r="G4840">
        <v>0.97798403048427218</v>
      </c>
      <c r="H4840" t="b">
        <v>0</v>
      </c>
      <c r="I4840" t="b">
        <v>0</v>
      </c>
      <c r="J4840" t="b">
        <v>0</v>
      </c>
    </row>
    <row r="4841" spans="1:10" hidden="1" x14ac:dyDescent="0.2">
      <c r="A4841" t="s">
        <v>214</v>
      </c>
      <c r="B4841" t="str">
        <f>VLOOKUP(Table16[[#This Row],[Metabolite ID]],Table18[],2,FALSE)</f>
        <v>X - 12459</v>
      </c>
      <c r="C4841" t="s">
        <v>1122</v>
      </c>
      <c r="D4841">
        <v>599</v>
      </c>
      <c r="E4841">
        <v>8.3687577641882172E-3</v>
      </c>
      <c r="F4841">
        <v>0.19381852566142002</v>
      </c>
      <c r="G4841">
        <v>0.96557380250626401</v>
      </c>
      <c r="H4841" t="b">
        <v>0</v>
      </c>
      <c r="I4841" t="b">
        <v>0</v>
      </c>
      <c r="J4841" t="b">
        <v>0</v>
      </c>
    </row>
    <row r="4842" spans="1:10" hidden="1" x14ac:dyDescent="0.2">
      <c r="A4842" t="s">
        <v>214</v>
      </c>
      <c r="B4842" t="str">
        <f>VLOOKUP(Table16[[#This Row],[Metabolite ID]],Table18[],2,FALSE)</f>
        <v>X - 12459</v>
      </c>
      <c r="C4842" t="s">
        <v>1123</v>
      </c>
      <c r="D4842">
        <v>599</v>
      </c>
      <c r="E4842">
        <v>8.3708164696279883E-2</v>
      </c>
      <c r="F4842">
        <v>0.14204345137481228</v>
      </c>
      <c r="G4842">
        <v>0.55587373045021982</v>
      </c>
      <c r="H4842" t="b">
        <v>0</v>
      </c>
      <c r="I4842" t="b">
        <v>0</v>
      </c>
      <c r="J4842" t="b">
        <v>0</v>
      </c>
    </row>
    <row r="4843" spans="1:10" x14ac:dyDescent="0.2">
      <c r="A4843" t="s">
        <v>731</v>
      </c>
      <c r="B4843" t="str">
        <f>VLOOKUP(Table16[[#This Row],[Metabolite ID]],Table18[],2,FALSE)</f>
        <v>X - 24456</v>
      </c>
      <c r="C4843" t="s">
        <v>1116</v>
      </c>
      <c r="D4843">
        <v>599</v>
      </c>
      <c r="E4843">
        <v>-5.6246672699918156E-2</v>
      </c>
      <c r="F4843">
        <v>6.5239883492684989E-2</v>
      </c>
      <c r="G4843" s="6">
        <v>0.3886040763087249</v>
      </c>
      <c r="H4843" t="b">
        <v>0</v>
      </c>
      <c r="I4843" t="b">
        <v>0</v>
      </c>
      <c r="J4843" t="b">
        <v>0</v>
      </c>
    </row>
    <row r="4844" spans="1:10" hidden="1" x14ac:dyDescent="0.2">
      <c r="A4844" t="s">
        <v>731</v>
      </c>
      <c r="B4844" t="str">
        <f>VLOOKUP(Table16[[#This Row],[Metabolite ID]],Table18[],2,FALSE)</f>
        <v>X - 24456</v>
      </c>
      <c r="C4844" t="s">
        <v>1117</v>
      </c>
      <c r="D4844">
        <v>599</v>
      </c>
      <c r="E4844">
        <v>-5.6246672699918156E-2</v>
      </c>
      <c r="F4844">
        <v>6.5239883492684989E-2</v>
      </c>
      <c r="G4844">
        <v>0.3886040763087249</v>
      </c>
      <c r="H4844" t="b">
        <v>0</v>
      </c>
      <c r="I4844" t="b">
        <v>0</v>
      </c>
      <c r="J4844" t="b">
        <v>0</v>
      </c>
    </row>
    <row r="4845" spans="1:10" hidden="1" x14ac:dyDescent="0.2">
      <c r="A4845" t="s">
        <v>731</v>
      </c>
      <c r="B4845" t="str">
        <f>VLOOKUP(Table16[[#This Row],[Metabolite ID]],Table18[],2,FALSE)</f>
        <v>X - 24456</v>
      </c>
      <c r="C4845" t="s">
        <v>1118</v>
      </c>
      <c r="D4845">
        <v>599</v>
      </c>
      <c r="E4845">
        <v>-5.4906054060043882E-2</v>
      </c>
      <c r="F4845">
        <v>6.5809105568529327E-2</v>
      </c>
      <c r="G4845">
        <v>0.40409896302146742</v>
      </c>
      <c r="H4845" t="b">
        <v>0</v>
      </c>
      <c r="I4845" t="b">
        <v>0</v>
      </c>
      <c r="J4845" t="b">
        <v>0</v>
      </c>
    </row>
    <row r="4846" spans="1:10" hidden="1" x14ac:dyDescent="0.2">
      <c r="A4846" t="s">
        <v>731</v>
      </c>
      <c r="B4846" t="str">
        <f>VLOOKUP(Table16[[#This Row],[Metabolite ID]],Table18[],2,FALSE)</f>
        <v>X - 24456</v>
      </c>
      <c r="C4846" t="s">
        <v>1119</v>
      </c>
      <c r="D4846">
        <v>599</v>
      </c>
      <c r="E4846">
        <v>-0.12289036144578312</v>
      </c>
      <c r="F4846">
        <v>9.7415342641835476E-2</v>
      </c>
      <c r="G4846">
        <v>0.20712540870368287</v>
      </c>
      <c r="H4846" t="b">
        <v>0</v>
      </c>
      <c r="I4846" t="b">
        <v>0</v>
      </c>
      <c r="J4846" t="b">
        <v>0</v>
      </c>
    </row>
    <row r="4847" spans="1:10" hidden="1" x14ac:dyDescent="0.2">
      <c r="A4847" t="s">
        <v>731</v>
      </c>
      <c r="B4847" t="str">
        <f>VLOOKUP(Table16[[#This Row],[Metabolite ID]],Table18[],2,FALSE)</f>
        <v>X - 24456</v>
      </c>
      <c r="C4847" t="s">
        <v>1120</v>
      </c>
      <c r="D4847">
        <v>599</v>
      </c>
      <c r="E4847">
        <v>-4.2664004910449166E-2</v>
      </c>
      <c r="F4847">
        <v>0.1053490803177743</v>
      </c>
      <c r="G4847">
        <v>0.68549406565559423</v>
      </c>
      <c r="H4847" t="b">
        <v>0</v>
      </c>
      <c r="I4847" t="b">
        <v>0</v>
      </c>
      <c r="J4847" t="b">
        <v>0</v>
      </c>
    </row>
    <row r="4848" spans="1:10" hidden="1" x14ac:dyDescent="0.2">
      <c r="A4848" t="s">
        <v>731</v>
      </c>
      <c r="B4848" t="str">
        <f>VLOOKUP(Table16[[#This Row],[Metabolite ID]],Table18[],2,FALSE)</f>
        <v>X - 24456</v>
      </c>
      <c r="C4848" t="s">
        <v>1121</v>
      </c>
      <c r="D4848">
        <v>599</v>
      </c>
      <c r="E4848">
        <v>-0.2513823791314076</v>
      </c>
      <c r="F4848">
        <v>0.33303942507155387</v>
      </c>
      <c r="G4848">
        <v>0.45065854256111426</v>
      </c>
      <c r="H4848" t="b">
        <v>0</v>
      </c>
      <c r="I4848" t="b">
        <v>0</v>
      </c>
      <c r="J4848" t="b">
        <v>0</v>
      </c>
    </row>
    <row r="4849" spans="1:10" hidden="1" x14ac:dyDescent="0.2">
      <c r="A4849" t="s">
        <v>731</v>
      </c>
      <c r="B4849" t="str">
        <f>VLOOKUP(Table16[[#This Row],[Metabolite ID]],Table18[],2,FALSE)</f>
        <v>X - 24456</v>
      </c>
      <c r="C4849" t="s">
        <v>1122</v>
      </c>
      <c r="D4849">
        <v>599</v>
      </c>
      <c r="E4849">
        <v>-2.4562537111693317E-2</v>
      </c>
      <c r="F4849">
        <v>0.23204693747201574</v>
      </c>
      <c r="G4849">
        <v>0.91573560128385023</v>
      </c>
      <c r="H4849" t="b">
        <v>0</v>
      </c>
      <c r="I4849" t="b">
        <v>0</v>
      </c>
      <c r="J4849" t="b">
        <v>0</v>
      </c>
    </row>
    <row r="4850" spans="1:10" hidden="1" x14ac:dyDescent="0.2">
      <c r="A4850" t="s">
        <v>731</v>
      </c>
      <c r="B4850" t="str">
        <f>VLOOKUP(Table16[[#This Row],[Metabolite ID]],Table18[],2,FALSE)</f>
        <v>X - 24456</v>
      </c>
      <c r="C4850" t="s">
        <v>1123</v>
      </c>
      <c r="D4850">
        <v>599</v>
      </c>
      <c r="E4850">
        <v>-9.2749530824033033E-2</v>
      </c>
      <c r="F4850">
        <v>0.18058955426324366</v>
      </c>
      <c r="G4850">
        <v>0.60772659664247008</v>
      </c>
      <c r="H4850" t="b">
        <v>0</v>
      </c>
      <c r="I4850" t="b">
        <v>0</v>
      </c>
      <c r="J4850" t="b">
        <v>0</v>
      </c>
    </row>
    <row r="4851" spans="1:10" x14ac:dyDescent="0.2">
      <c r="A4851" t="s">
        <v>335</v>
      </c>
      <c r="B4851" t="str">
        <f>VLOOKUP(Table16[[#This Row],[Metabolite ID]],Table18[],2,FALSE)</f>
        <v>16-hydroxypalmitate</v>
      </c>
      <c r="C4851" t="s">
        <v>1116</v>
      </c>
      <c r="D4851">
        <v>599</v>
      </c>
      <c r="E4851">
        <v>-4.0929281001821492E-2</v>
      </c>
      <c r="F4851">
        <v>4.7831150619348652E-2</v>
      </c>
      <c r="G4851" s="6">
        <v>0.3921618268169228</v>
      </c>
      <c r="H4851" t="b">
        <v>0</v>
      </c>
      <c r="I4851" t="b">
        <v>0</v>
      </c>
      <c r="J4851" t="b">
        <v>0</v>
      </c>
    </row>
    <row r="4852" spans="1:10" hidden="1" x14ac:dyDescent="0.2">
      <c r="A4852" t="s">
        <v>335</v>
      </c>
      <c r="B4852" t="str">
        <f>VLOOKUP(Table16[[#This Row],[Metabolite ID]],Table18[],2,FALSE)</f>
        <v>16-hydroxypalmitate</v>
      </c>
      <c r="C4852" t="s">
        <v>1117</v>
      </c>
      <c r="D4852">
        <v>599</v>
      </c>
      <c r="E4852">
        <v>-4.0929281001821492E-2</v>
      </c>
      <c r="F4852">
        <v>4.7831150619348652E-2</v>
      </c>
      <c r="G4852">
        <v>0.3921618268169228</v>
      </c>
      <c r="H4852" t="b">
        <v>0</v>
      </c>
      <c r="I4852" t="b">
        <v>0</v>
      </c>
      <c r="J4852" t="b">
        <v>0</v>
      </c>
    </row>
    <row r="4853" spans="1:10" hidden="1" x14ac:dyDescent="0.2">
      <c r="A4853" t="s">
        <v>335</v>
      </c>
      <c r="B4853" t="str">
        <f>VLOOKUP(Table16[[#This Row],[Metabolite ID]],Table18[],2,FALSE)</f>
        <v>16-hydroxypalmitate</v>
      </c>
      <c r="C4853" t="s">
        <v>1118</v>
      </c>
      <c r="D4853">
        <v>599</v>
      </c>
      <c r="E4853">
        <v>-3.9904758716313909E-2</v>
      </c>
      <c r="F4853">
        <v>4.8263958828944943E-2</v>
      </c>
      <c r="G4853">
        <v>0.40834904928074611</v>
      </c>
      <c r="H4853" t="b">
        <v>0</v>
      </c>
      <c r="I4853" t="b">
        <v>0</v>
      </c>
      <c r="J4853" t="b">
        <v>0</v>
      </c>
    </row>
    <row r="4854" spans="1:10" hidden="1" x14ac:dyDescent="0.2">
      <c r="A4854" t="s">
        <v>335</v>
      </c>
      <c r="B4854" t="str">
        <f>VLOOKUP(Table16[[#This Row],[Metabolite ID]],Table18[],2,FALSE)</f>
        <v>16-hydroxypalmitate</v>
      </c>
      <c r="C4854" t="s">
        <v>1119</v>
      </c>
      <c r="D4854">
        <v>599</v>
      </c>
      <c r="E4854">
        <v>-0.10050081300813009</v>
      </c>
      <c r="F4854">
        <v>7.3757450735816035E-2</v>
      </c>
      <c r="G4854">
        <v>0.17301326620334317</v>
      </c>
      <c r="H4854" t="b">
        <v>0</v>
      </c>
      <c r="I4854" t="b">
        <v>0</v>
      </c>
      <c r="J4854" t="b">
        <v>0</v>
      </c>
    </row>
    <row r="4855" spans="1:10" hidden="1" x14ac:dyDescent="0.2">
      <c r="A4855" t="s">
        <v>335</v>
      </c>
      <c r="B4855" t="str">
        <f>VLOOKUP(Table16[[#This Row],[Metabolite ID]],Table18[],2,FALSE)</f>
        <v>16-hydroxypalmitate</v>
      </c>
      <c r="C4855" t="s">
        <v>1120</v>
      </c>
      <c r="D4855">
        <v>599</v>
      </c>
      <c r="E4855">
        <v>3.7900166500321908E-2</v>
      </c>
      <c r="F4855">
        <v>7.4501428080231288E-2</v>
      </c>
      <c r="G4855">
        <v>0.61095038340569197</v>
      </c>
      <c r="H4855" t="b">
        <v>0</v>
      </c>
      <c r="I4855" t="b">
        <v>0</v>
      </c>
      <c r="J4855" t="b">
        <v>0</v>
      </c>
    </row>
    <row r="4856" spans="1:10" hidden="1" x14ac:dyDescent="0.2">
      <c r="A4856" t="s">
        <v>335</v>
      </c>
      <c r="B4856" t="str">
        <f>VLOOKUP(Table16[[#This Row],[Metabolite ID]],Table18[],2,FALSE)</f>
        <v>16-hydroxypalmitate</v>
      </c>
      <c r="C4856" t="s">
        <v>1121</v>
      </c>
      <c r="D4856">
        <v>599</v>
      </c>
      <c r="E4856">
        <v>-3.5266554638326397E-2</v>
      </c>
      <c r="F4856">
        <v>0.29020593867305716</v>
      </c>
      <c r="G4856">
        <v>0.90331800779102134</v>
      </c>
      <c r="H4856" t="b">
        <v>0</v>
      </c>
      <c r="I4856" t="b">
        <v>0</v>
      </c>
      <c r="J4856" t="b">
        <v>0</v>
      </c>
    </row>
    <row r="4857" spans="1:10" hidden="1" x14ac:dyDescent="0.2">
      <c r="A4857" t="s">
        <v>335</v>
      </c>
      <c r="B4857" t="str">
        <f>VLOOKUP(Table16[[#This Row],[Metabolite ID]],Table18[],2,FALSE)</f>
        <v>16-hydroxypalmitate</v>
      </c>
      <c r="C4857" t="s">
        <v>1122</v>
      </c>
      <c r="D4857">
        <v>599</v>
      </c>
      <c r="E4857">
        <v>0.38436547114489361</v>
      </c>
      <c r="F4857">
        <v>0.19652493743862795</v>
      </c>
      <c r="G4857">
        <v>5.0952742400886084E-2</v>
      </c>
      <c r="H4857" t="b">
        <v>0</v>
      </c>
      <c r="I4857" t="b">
        <v>0</v>
      </c>
      <c r="J4857" t="b">
        <v>0</v>
      </c>
    </row>
    <row r="4858" spans="1:10" hidden="1" x14ac:dyDescent="0.2">
      <c r="A4858" t="s">
        <v>335</v>
      </c>
      <c r="B4858" t="str">
        <f>VLOOKUP(Table16[[#This Row],[Metabolite ID]],Table18[],2,FALSE)</f>
        <v>16-hydroxypalmitate</v>
      </c>
      <c r="C4858" t="s">
        <v>1123</v>
      </c>
      <c r="D4858">
        <v>599</v>
      </c>
      <c r="E4858">
        <v>0.13145246916674988</v>
      </c>
      <c r="F4858">
        <v>0.13249073750522564</v>
      </c>
      <c r="G4858">
        <v>0.32151974667653571</v>
      </c>
      <c r="H4858" t="b">
        <v>0</v>
      </c>
      <c r="I4858" t="b">
        <v>0</v>
      </c>
      <c r="J4858" t="b">
        <v>0</v>
      </c>
    </row>
    <row r="4859" spans="1:10" x14ac:dyDescent="0.2">
      <c r="A4859" t="s">
        <v>526</v>
      </c>
      <c r="B4859" t="str">
        <f>VLOOKUP(Table16[[#This Row],[Metabolite ID]],Table18[],2,FALSE)</f>
        <v>X - 15503</v>
      </c>
      <c r="C4859" t="s">
        <v>1116</v>
      </c>
      <c r="D4859">
        <v>599</v>
      </c>
      <c r="E4859">
        <v>4.191633038544991E-2</v>
      </c>
      <c r="F4859">
        <v>4.9207924674030797E-2</v>
      </c>
      <c r="G4859" s="6">
        <v>0.39431359809699368</v>
      </c>
      <c r="H4859" t="b">
        <v>0</v>
      </c>
      <c r="I4859" t="b">
        <v>0</v>
      </c>
      <c r="J4859" t="b">
        <v>0</v>
      </c>
    </row>
    <row r="4860" spans="1:10" hidden="1" x14ac:dyDescent="0.2">
      <c r="A4860" t="s">
        <v>526</v>
      </c>
      <c r="B4860" t="str">
        <f>VLOOKUP(Table16[[#This Row],[Metabolite ID]],Table18[],2,FALSE)</f>
        <v>X - 15503</v>
      </c>
      <c r="C4860" t="s">
        <v>1117</v>
      </c>
      <c r="D4860">
        <v>599</v>
      </c>
      <c r="E4860">
        <v>4.191633038544991E-2</v>
      </c>
      <c r="F4860">
        <v>4.8069464509675315E-2</v>
      </c>
      <c r="G4860">
        <v>0.38321113157128694</v>
      </c>
      <c r="H4860" t="b">
        <v>0</v>
      </c>
      <c r="I4860" t="b">
        <v>0</v>
      </c>
      <c r="J4860" t="b">
        <v>0</v>
      </c>
    </row>
    <row r="4861" spans="1:10" hidden="1" x14ac:dyDescent="0.2">
      <c r="A4861" t="s">
        <v>526</v>
      </c>
      <c r="B4861" t="str">
        <f>VLOOKUP(Table16[[#This Row],[Metabolite ID]],Table18[],2,FALSE)</f>
        <v>X - 15503</v>
      </c>
      <c r="C4861" t="s">
        <v>1118</v>
      </c>
      <c r="D4861">
        <v>599</v>
      </c>
      <c r="E4861">
        <v>4.2961060213951741E-2</v>
      </c>
      <c r="F4861">
        <v>4.8547299859996534E-2</v>
      </c>
      <c r="G4861">
        <v>0.37619329606467866</v>
      </c>
      <c r="H4861" t="b">
        <v>0</v>
      </c>
      <c r="I4861" t="b">
        <v>0</v>
      </c>
      <c r="J4861" t="b">
        <v>0</v>
      </c>
    </row>
    <row r="4862" spans="1:10" hidden="1" x14ac:dyDescent="0.2">
      <c r="A4862" t="s">
        <v>526</v>
      </c>
      <c r="B4862" t="str">
        <f>VLOOKUP(Table16[[#This Row],[Metabolite ID]],Table18[],2,FALSE)</f>
        <v>X - 15503</v>
      </c>
      <c r="C4862" t="s">
        <v>1119</v>
      </c>
      <c r="D4862">
        <v>599</v>
      </c>
      <c r="E4862">
        <v>-3.9832711864406789E-3</v>
      </c>
      <c r="F4862">
        <v>7.586299769055932E-2</v>
      </c>
      <c r="G4862">
        <v>0.95812542398536771</v>
      </c>
      <c r="H4862" t="b">
        <v>0</v>
      </c>
      <c r="I4862" t="b">
        <v>0</v>
      </c>
      <c r="J4862" t="b">
        <v>0</v>
      </c>
    </row>
    <row r="4863" spans="1:10" hidden="1" x14ac:dyDescent="0.2">
      <c r="A4863" t="s">
        <v>526</v>
      </c>
      <c r="B4863" t="str">
        <f>VLOOKUP(Table16[[#This Row],[Metabolite ID]],Table18[],2,FALSE)</f>
        <v>X - 15503</v>
      </c>
      <c r="C4863" t="s">
        <v>1120</v>
      </c>
      <c r="D4863">
        <v>599</v>
      </c>
      <c r="E4863">
        <v>8.6674861562292163E-2</v>
      </c>
      <c r="F4863">
        <v>7.7275496860332221E-2</v>
      </c>
      <c r="G4863">
        <v>0.26201788597955533</v>
      </c>
      <c r="H4863" t="b">
        <v>0</v>
      </c>
      <c r="I4863" t="b">
        <v>0</v>
      </c>
      <c r="J4863" t="b">
        <v>0</v>
      </c>
    </row>
    <row r="4864" spans="1:10" hidden="1" x14ac:dyDescent="0.2">
      <c r="A4864" t="s">
        <v>526</v>
      </c>
      <c r="B4864" t="str">
        <f>VLOOKUP(Table16[[#This Row],[Metabolite ID]],Table18[],2,FALSE)</f>
        <v>X - 15503</v>
      </c>
      <c r="C4864" t="s">
        <v>1121</v>
      </c>
      <c r="D4864">
        <v>599</v>
      </c>
      <c r="E4864">
        <v>0.39794114361372301</v>
      </c>
      <c r="F4864">
        <v>0.29490827348376303</v>
      </c>
      <c r="G4864">
        <v>0.17772795901514274</v>
      </c>
      <c r="H4864" t="b">
        <v>0</v>
      </c>
      <c r="I4864" t="b">
        <v>0</v>
      </c>
      <c r="J4864" t="b">
        <v>0</v>
      </c>
    </row>
    <row r="4865" spans="1:10" hidden="1" x14ac:dyDescent="0.2">
      <c r="A4865" t="s">
        <v>526</v>
      </c>
      <c r="B4865" t="str">
        <f>VLOOKUP(Table16[[#This Row],[Metabolite ID]],Table18[],2,FALSE)</f>
        <v>X - 15503</v>
      </c>
      <c r="C4865" t="s">
        <v>1122</v>
      </c>
      <c r="D4865">
        <v>599</v>
      </c>
      <c r="E4865">
        <v>0.39794114361372301</v>
      </c>
      <c r="F4865">
        <v>0.1860804389947735</v>
      </c>
      <c r="G4865">
        <v>3.2877163851806779E-2</v>
      </c>
      <c r="H4865" t="b">
        <v>0</v>
      </c>
      <c r="I4865" t="b">
        <v>0</v>
      </c>
      <c r="J4865" t="b">
        <v>0</v>
      </c>
    </row>
    <row r="4866" spans="1:10" hidden="1" x14ac:dyDescent="0.2">
      <c r="A4866" t="s">
        <v>526</v>
      </c>
      <c r="B4866" t="str">
        <f>VLOOKUP(Table16[[#This Row],[Metabolite ID]],Table18[],2,FALSE)</f>
        <v>X - 15503</v>
      </c>
      <c r="C4866" t="s">
        <v>1123</v>
      </c>
      <c r="D4866">
        <v>599</v>
      </c>
      <c r="E4866">
        <v>0.1520809735723698</v>
      </c>
      <c r="F4866">
        <v>0.13630299265232754</v>
      </c>
      <c r="G4866">
        <v>0.26497520739593139</v>
      </c>
      <c r="H4866" t="b">
        <v>0</v>
      </c>
      <c r="I4866" t="b">
        <v>0</v>
      </c>
      <c r="J4866" t="b">
        <v>0</v>
      </c>
    </row>
    <row r="4867" spans="1:10" x14ac:dyDescent="0.2">
      <c r="A4867" t="s">
        <v>117</v>
      </c>
      <c r="B4867" t="str">
        <f>VLOOKUP(Table16[[#This Row],[Metabolite ID]],Table18[],2,FALSE)</f>
        <v>2-hydroxyhippurate (salicylurate)</v>
      </c>
      <c r="C4867" t="s">
        <v>1116</v>
      </c>
      <c r="D4867">
        <v>599</v>
      </c>
      <c r="E4867">
        <v>-4.1122599100699909E-2</v>
      </c>
      <c r="F4867">
        <v>4.8354363458675005E-2</v>
      </c>
      <c r="G4867" s="6">
        <v>0.39507919226421584</v>
      </c>
      <c r="H4867" t="b">
        <v>0</v>
      </c>
      <c r="I4867" t="b">
        <v>0</v>
      </c>
      <c r="J4867" t="b">
        <v>0</v>
      </c>
    </row>
    <row r="4868" spans="1:10" hidden="1" x14ac:dyDescent="0.2">
      <c r="A4868" t="s">
        <v>117</v>
      </c>
      <c r="B4868" t="str">
        <f>VLOOKUP(Table16[[#This Row],[Metabolite ID]],Table18[],2,FALSE)</f>
        <v>2-hydroxyhippurate (salicylurate)</v>
      </c>
      <c r="C4868" t="s">
        <v>1117</v>
      </c>
      <c r="D4868">
        <v>599</v>
      </c>
      <c r="E4868">
        <v>-4.1122599100699909E-2</v>
      </c>
      <c r="F4868">
        <v>4.8354363458675005E-2</v>
      </c>
      <c r="G4868">
        <v>0.39507919226421584</v>
      </c>
      <c r="H4868" t="b">
        <v>0</v>
      </c>
      <c r="I4868" t="b">
        <v>0</v>
      </c>
      <c r="J4868" t="b">
        <v>0</v>
      </c>
    </row>
    <row r="4869" spans="1:10" hidden="1" x14ac:dyDescent="0.2">
      <c r="A4869" t="s">
        <v>117</v>
      </c>
      <c r="B4869" t="str">
        <f>VLOOKUP(Table16[[#This Row],[Metabolite ID]],Table18[],2,FALSE)</f>
        <v>2-hydroxyhippurate (salicylurate)</v>
      </c>
      <c r="C4869" t="s">
        <v>1118</v>
      </c>
      <c r="D4869">
        <v>599</v>
      </c>
      <c r="E4869">
        <v>-4.0136226930016242E-2</v>
      </c>
      <c r="F4869">
        <v>4.8793550093359207E-2</v>
      </c>
      <c r="G4869">
        <v>0.41075120715628116</v>
      </c>
      <c r="H4869" t="b">
        <v>0</v>
      </c>
      <c r="I4869" t="b">
        <v>0</v>
      </c>
      <c r="J4869" t="b">
        <v>0</v>
      </c>
    </row>
    <row r="4870" spans="1:10" hidden="1" x14ac:dyDescent="0.2">
      <c r="A4870" t="s">
        <v>117</v>
      </c>
      <c r="B4870" t="str">
        <f>VLOOKUP(Table16[[#This Row],[Metabolite ID]],Table18[],2,FALSE)</f>
        <v>2-hydroxyhippurate (salicylurate)</v>
      </c>
      <c r="C4870" t="s">
        <v>1119</v>
      </c>
      <c r="D4870">
        <v>599</v>
      </c>
      <c r="E4870">
        <v>-7.7474393530997304E-2</v>
      </c>
      <c r="F4870">
        <v>7.4143174865783507E-2</v>
      </c>
      <c r="G4870">
        <v>0.29605553629833675</v>
      </c>
      <c r="H4870" t="b">
        <v>0</v>
      </c>
      <c r="I4870" t="b">
        <v>0</v>
      </c>
      <c r="J4870" t="b">
        <v>0</v>
      </c>
    </row>
    <row r="4871" spans="1:10" hidden="1" x14ac:dyDescent="0.2">
      <c r="A4871" t="s">
        <v>117</v>
      </c>
      <c r="B4871" t="str">
        <f>VLOOKUP(Table16[[#This Row],[Metabolite ID]],Table18[],2,FALSE)</f>
        <v>2-hydroxyhippurate (salicylurate)</v>
      </c>
      <c r="C4871" t="s">
        <v>1120</v>
      </c>
      <c r="D4871">
        <v>599</v>
      </c>
      <c r="E4871">
        <v>-0.15719728483052753</v>
      </c>
      <c r="F4871">
        <v>8.1484660112640189E-2</v>
      </c>
      <c r="G4871">
        <v>5.3710487546917415E-2</v>
      </c>
      <c r="H4871" t="b">
        <v>0</v>
      </c>
      <c r="I4871" t="b">
        <v>0</v>
      </c>
      <c r="J4871" t="b">
        <v>0</v>
      </c>
    </row>
    <row r="4872" spans="1:10" hidden="1" x14ac:dyDescent="0.2">
      <c r="A4872" t="s">
        <v>117</v>
      </c>
      <c r="B4872" t="str">
        <f>VLOOKUP(Table16[[#This Row],[Metabolite ID]],Table18[],2,FALSE)</f>
        <v>2-hydroxyhippurate (salicylurate)</v>
      </c>
      <c r="C4872" t="s">
        <v>1121</v>
      </c>
      <c r="D4872">
        <v>599</v>
      </c>
      <c r="E4872">
        <v>-0.38948666894724671</v>
      </c>
      <c r="F4872">
        <v>0.24993377014593393</v>
      </c>
      <c r="G4872">
        <v>0.11967709085359801</v>
      </c>
      <c r="H4872" t="b">
        <v>0</v>
      </c>
      <c r="I4872" t="b">
        <v>0</v>
      </c>
      <c r="J4872" t="b">
        <v>0</v>
      </c>
    </row>
    <row r="4873" spans="1:10" hidden="1" x14ac:dyDescent="0.2">
      <c r="A4873" t="s">
        <v>117</v>
      </c>
      <c r="B4873" t="str">
        <f>VLOOKUP(Table16[[#This Row],[Metabolite ID]],Table18[],2,FALSE)</f>
        <v>2-hydroxyhippurate (salicylurate)</v>
      </c>
      <c r="C4873" t="s">
        <v>1122</v>
      </c>
      <c r="D4873">
        <v>599</v>
      </c>
      <c r="E4873">
        <v>-0.21666991399363145</v>
      </c>
      <c r="F4873">
        <v>0.17276574558027222</v>
      </c>
      <c r="G4873">
        <v>0.21028642613526197</v>
      </c>
      <c r="H4873" t="b">
        <v>0</v>
      </c>
      <c r="I4873" t="b">
        <v>0</v>
      </c>
      <c r="J4873" t="b">
        <v>0</v>
      </c>
    </row>
    <row r="4874" spans="1:10" hidden="1" x14ac:dyDescent="0.2">
      <c r="A4874" t="s">
        <v>117</v>
      </c>
      <c r="B4874" t="str">
        <f>VLOOKUP(Table16[[#This Row],[Metabolite ID]],Table18[],2,FALSE)</f>
        <v>2-hydroxyhippurate (salicylurate)</v>
      </c>
      <c r="C4874" t="s">
        <v>1123</v>
      </c>
      <c r="D4874">
        <v>599</v>
      </c>
      <c r="E4874">
        <v>-0.25556193039756014</v>
      </c>
      <c r="F4874">
        <v>0.1340809827176849</v>
      </c>
      <c r="G4874">
        <v>5.7126704564595843E-2</v>
      </c>
      <c r="H4874" t="b">
        <v>0</v>
      </c>
      <c r="I4874" t="b">
        <v>0</v>
      </c>
      <c r="J4874" t="b">
        <v>0</v>
      </c>
    </row>
    <row r="4875" spans="1:10" x14ac:dyDescent="0.2">
      <c r="A4875" t="s">
        <v>559</v>
      </c>
      <c r="B4875" t="str">
        <f>VLOOKUP(Table16[[#This Row],[Metabolite ID]],Table18[],2,FALSE)</f>
        <v>X - 12117</v>
      </c>
      <c r="C4875" t="s">
        <v>1116</v>
      </c>
      <c r="D4875">
        <v>599</v>
      </c>
      <c r="E4875">
        <v>-4.2122290650914211E-2</v>
      </c>
      <c r="F4875">
        <v>4.9655577761309341E-2</v>
      </c>
      <c r="G4875" s="6">
        <v>0.39627692723064684</v>
      </c>
      <c r="H4875" t="b">
        <v>0</v>
      </c>
      <c r="I4875" t="b">
        <v>0</v>
      </c>
      <c r="J4875" t="b">
        <v>0</v>
      </c>
    </row>
    <row r="4876" spans="1:10" hidden="1" x14ac:dyDescent="0.2">
      <c r="A4876" t="s">
        <v>559</v>
      </c>
      <c r="B4876" t="str">
        <f>VLOOKUP(Table16[[#This Row],[Metabolite ID]],Table18[],2,FALSE)</f>
        <v>X - 12117</v>
      </c>
      <c r="C4876" t="s">
        <v>1117</v>
      </c>
      <c r="D4876">
        <v>599</v>
      </c>
      <c r="E4876">
        <v>-4.2122290650914211E-2</v>
      </c>
      <c r="F4876">
        <v>4.9655577761309341E-2</v>
      </c>
      <c r="G4876">
        <v>0.39627692723064684</v>
      </c>
      <c r="H4876" t="b">
        <v>0</v>
      </c>
      <c r="I4876" t="b">
        <v>0</v>
      </c>
      <c r="J4876" t="b">
        <v>0</v>
      </c>
    </row>
    <row r="4877" spans="1:10" hidden="1" x14ac:dyDescent="0.2">
      <c r="A4877" t="s">
        <v>559</v>
      </c>
      <c r="B4877" t="str">
        <f>VLOOKUP(Table16[[#This Row],[Metabolite ID]],Table18[],2,FALSE)</f>
        <v>X - 12117</v>
      </c>
      <c r="C4877" t="s">
        <v>1118</v>
      </c>
      <c r="D4877">
        <v>599</v>
      </c>
      <c r="E4877">
        <v>-4.0969536619566808E-2</v>
      </c>
      <c r="F4877">
        <v>5.01016218315843E-2</v>
      </c>
      <c r="G4877">
        <v>0.41351208987804372</v>
      </c>
      <c r="H4877" t="b">
        <v>0</v>
      </c>
      <c r="I4877" t="b">
        <v>0</v>
      </c>
      <c r="J4877" t="b">
        <v>0</v>
      </c>
    </row>
    <row r="4878" spans="1:10" hidden="1" x14ac:dyDescent="0.2">
      <c r="A4878" t="s">
        <v>559</v>
      </c>
      <c r="B4878" t="str">
        <f>VLOOKUP(Table16[[#This Row],[Metabolite ID]],Table18[],2,FALSE)</f>
        <v>X - 12117</v>
      </c>
      <c r="C4878" t="s">
        <v>1119</v>
      </c>
      <c r="D4878">
        <v>599</v>
      </c>
      <c r="E4878">
        <v>-5.8324741379310346E-2</v>
      </c>
      <c r="F4878">
        <v>7.7419034442669329E-2</v>
      </c>
      <c r="G4878">
        <v>0.45123099302418601</v>
      </c>
      <c r="H4878" t="b">
        <v>0</v>
      </c>
      <c r="I4878" t="b">
        <v>0</v>
      </c>
      <c r="J4878" t="b">
        <v>0</v>
      </c>
    </row>
    <row r="4879" spans="1:10" hidden="1" x14ac:dyDescent="0.2">
      <c r="A4879" t="s">
        <v>559</v>
      </c>
      <c r="B4879" t="str">
        <f>VLOOKUP(Table16[[#This Row],[Metabolite ID]],Table18[],2,FALSE)</f>
        <v>X - 12117</v>
      </c>
      <c r="C4879" t="s">
        <v>1120</v>
      </c>
      <c r="D4879">
        <v>599</v>
      </c>
      <c r="E4879">
        <v>-5.6297613902093091E-2</v>
      </c>
      <c r="F4879">
        <v>8.4396811886137416E-2</v>
      </c>
      <c r="G4879">
        <v>0.50473474312150413</v>
      </c>
      <c r="H4879" t="b">
        <v>0</v>
      </c>
      <c r="I4879" t="b">
        <v>0</v>
      </c>
      <c r="J4879" t="b">
        <v>0</v>
      </c>
    </row>
    <row r="4880" spans="1:10" hidden="1" x14ac:dyDescent="0.2">
      <c r="A4880" t="s">
        <v>559</v>
      </c>
      <c r="B4880" t="str">
        <f>VLOOKUP(Table16[[#This Row],[Metabolite ID]],Table18[],2,FALSE)</f>
        <v>X - 12117</v>
      </c>
      <c r="C4880" t="s">
        <v>1121</v>
      </c>
      <c r="D4880">
        <v>599</v>
      </c>
      <c r="E4880">
        <v>-0.30896270827675298</v>
      </c>
      <c r="F4880">
        <v>0.27410131625447115</v>
      </c>
      <c r="G4880">
        <v>0.26011663471194074</v>
      </c>
      <c r="H4880" t="b">
        <v>0</v>
      </c>
      <c r="I4880" t="b">
        <v>0</v>
      </c>
      <c r="J4880" t="b">
        <v>0</v>
      </c>
    </row>
    <row r="4881" spans="1:10" hidden="1" x14ac:dyDescent="0.2">
      <c r="A4881" t="s">
        <v>559</v>
      </c>
      <c r="B4881" t="str">
        <f>VLOOKUP(Table16[[#This Row],[Metabolite ID]],Table18[],2,FALSE)</f>
        <v>X - 12117</v>
      </c>
      <c r="C4881" t="s">
        <v>1122</v>
      </c>
      <c r="D4881">
        <v>599</v>
      </c>
      <c r="E4881">
        <v>-1.0283950947475695E-2</v>
      </c>
      <c r="F4881">
        <v>0.18271653014935241</v>
      </c>
      <c r="G4881">
        <v>0.95513465345930326</v>
      </c>
      <c r="H4881" t="b">
        <v>0</v>
      </c>
      <c r="I4881" t="b">
        <v>0</v>
      </c>
      <c r="J4881" t="b">
        <v>0</v>
      </c>
    </row>
    <row r="4882" spans="1:10" hidden="1" x14ac:dyDescent="0.2">
      <c r="A4882" t="s">
        <v>559</v>
      </c>
      <c r="B4882" t="str">
        <f>VLOOKUP(Table16[[#This Row],[Metabolite ID]],Table18[],2,FALSE)</f>
        <v>X - 12117</v>
      </c>
      <c r="C4882" t="s">
        <v>1123</v>
      </c>
      <c r="D4882">
        <v>599</v>
      </c>
      <c r="E4882">
        <v>-1.9431324227767464E-2</v>
      </c>
      <c r="F4882">
        <v>0.13750801285243075</v>
      </c>
      <c r="G4882">
        <v>0.88767233478166574</v>
      </c>
      <c r="H4882" t="b">
        <v>0</v>
      </c>
      <c r="I4882" t="b">
        <v>0</v>
      </c>
      <c r="J4882" t="b">
        <v>0</v>
      </c>
    </row>
    <row r="4883" spans="1:10" x14ac:dyDescent="0.2">
      <c r="A4883" t="s">
        <v>595</v>
      </c>
      <c r="B4883" t="str">
        <f>VLOOKUP(Table16[[#This Row],[Metabolite ID]],Table18[],2,FALSE)</f>
        <v>N-acetyltaurine</v>
      </c>
      <c r="C4883" t="s">
        <v>1116</v>
      </c>
      <c r="D4883">
        <v>599</v>
      </c>
      <c r="E4883">
        <v>-4.2266554671018502E-2</v>
      </c>
      <c r="F4883">
        <v>4.9884769805919209E-2</v>
      </c>
      <c r="G4883" s="6">
        <v>0.39683698371676834</v>
      </c>
      <c r="H4883" t="b">
        <v>0</v>
      </c>
      <c r="I4883" t="b">
        <v>0</v>
      </c>
      <c r="J4883" t="b">
        <v>0</v>
      </c>
    </row>
    <row r="4884" spans="1:10" hidden="1" x14ac:dyDescent="0.2">
      <c r="A4884" t="s">
        <v>595</v>
      </c>
      <c r="B4884" t="str">
        <f>VLOOKUP(Table16[[#This Row],[Metabolite ID]],Table18[],2,FALSE)</f>
        <v>N-acetyltaurine</v>
      </c>
      <c r="C4884" t="s">
        <v>1117</v>
      </c>
      <c r="D4884">
        <v>599</v>
      </c>
      <c r="E4884">
        <v>-4.2266554671018502E-2</v>
      </c>
      <c r="F4884">
        <v>4.7741757244421597E-2</v>
      </c>
      <c r="G4884">
        <v>0.37598607474435392</v>
      </c>
      <c r="H4884" t="b">
        <v>0</v>
      </c>
      <c r="I4884" t="b">
        <v>0</v>
      </c>
      <c r="J4884" t="b">
        <v>0</v>
      </c>
    </row>
    <row r="4885" spans="1:10" hidden="1" x14ac:dyDescent="0.2">
      <c r="A4885" t="s">
        <v>595</v>
      </c>
      <c r="B4885" t="str">
        <f>VLOOKUP(Table16[[#This Row],[Metabolite ID]],Table18[],2,FALSE)</f>
        <v>N-acetyltaurine</v>
      </c>
      <c r="C4885" t="s">
        <v>1118</v>
      </c>
      <c r="D4885">
        <v>599</v>
      </c>
      <c r="E4885">
        <v>-4.1305117252756166E-2</v>
      </c>
      <c r="F4885">
        <v>4.8234903746169282E-2</v>
      </c>
      <c r="G4885">
        <v>0.39181387170532761</v>
      </c>
      <c r="H4885" t="b">
        <v>0</v>
      </c>
      <c r="I4885" t="b">
        <v>0</v>
      </c>
      <c r="J4885" t="b">
        <v>0</v>
      </c>
    </row>
    <row r="4886" spans="1:10" hidden="1" x14ac:dyDescent="0.2">
      <c r="A4886" t="s">
        <v>595</v>
      </c>
      <c r="B4886" t="str">
        <f>VLOOKUP(Table16[[#This Row],[Metabolite ID]],Table18[],2,FALSE)</f>
        <v>N-acetyltaurine</v>
      </c>
      <c r="C4886" t="s">
        <v>1119</v>
      </c>
      <c r="D4886">
        <v>599</v>
      </c>
      <c r="E4886">
        <v>3.5758576923076928E-2</v>
      </c>
      <c r="F4886">
        <v>7.3308460061206421E-2</v>
      </c>
      <c r="G4886">
        <v>0.62570397583418935</v>
      </c>
      <c r="H4886" t="b">
        <v>0</v>
      </c>
      <c r="I4886" t="b">
        <v>0</v>
      </c>
      <c r="J4886" t="b">
        <v>0</v>
      </c>
    </row>
    <row r="4887" spans="1:10" hidden="1" x14ac:dyDescent="0.2">
      <c r="A4887" t="s">
        <v>595</v>
      </c>
      <c r="B4887" t="str">
        <f>VLOOKUP(Table16[[#This Row],[Metabolite ID]],Table18[],2,FALSE)</f>
        <v>N-acetyltaurine</v>
      </c>
      <c r="C4887" t="s">
        <v>1120</v>
      </c>
      <c r="D4887">
        <v>599</v>
      </c>
      <c r="E4887">
        <v>-3.5617308809678956E-2</v>
      </c>
      <c r="F4887">
        <v>8.2171916866579195E-2</v>
      </c>
      <c r="G4887">
        <v>0.66468884247818605</v>
      </c>
      <c r="H4887" t="b">
        <v>0</v>
      </c>
      <c r="I4887" t="b">
        <v>0</v>
      </c>
      <c r="J4887" t="b">
        <v>0</v>
      </c>
    </row>
    <row r="4888" spans="1:10" hidden="1" x14ac:dyDescent="0.2">
      <c r="A4888" t="s">
        <v>595</v>
      </c>
      <c r="B4888" t="str">
        <f>VLOOKUP(Table16[[#This Row],[Metabolite ID]],Table18[],2,FALSE)</f>
        <v>N-acetyltaurine</v>
      </c>
      <c r="C4888" t="s">
        <v>1121</v>
      </c>
      <c r="D4888">
        <v>599</v>
      </c>
      <c r="E4888">
        <v>0.5342107682182915</v>
      </c>
      <c r="F4888">
        <v>0.29335455352901157</v>
      </c>
      <c r="G4888">
        <v>6.9100132228846561E-2</v>
      </c>
      <c r="H4888" t="b">
        <v>0</v>
      </c>
      <c r="I4888" t="b">
        <v>0</v>
      </c>
      <c r="J4888" t="b">
        <v>0</v>
      </c>
    </row>
    <row r="4889" spans="1:10" hidden="1" x14ac:dyDescent="0.2">
      <c r="A4889" t="s">
        <v>595</v>
      </c>
      <c r="B4889" t="str">
        <f>VLOOKUP(Table16[[#This Row],[Metabolite ID]],Table18[],2,FALSE)</f>
        <v>N-acetyltaurine</v>
      </c>
      <c r="C4889" t="s">
        <v>1122</v>
      </c>
      <c r="D4889">
        <v>599</v>
      </c>
      <c r="E4889">
        <v>-1.6011468028290565E-2</v>
      </c>
      <c r="F4889">
        <v>0.20185940351293508</v>
      </c>
      <c r="G4889">
        <v>0.93680471247174202</v>
      </c>
      <c r="H4889" t="b">
        <v>0</v>
      </c>
      <c r="I4889" t="b">
        <v>0</v>
      </c>
      <c r="J4889" t="b">
        <v>0</v>
      </c>
    </row>
    <row r="4890" spans="1:10" hidden="1" x14ac:dyDescent="0.2">
      <c r="A4890" t="s">
        <v>595</v>
      </c>
      <c r="B4890" t="str">
        <f>VLOOKUP(Table16[[#This Row],[Metabolite ID]],Table18[],2,FALSE)</f>
        <v>N-acetyltaurine</v>
      </c>
      <c r="C4890" t="s">
        <v>1123</v>
      </c>
      <c r="D4890">
        <v>599</v>
      </c>
      <c r="E4890">
        <v>-0.13420843027739879</v>
      </c>
      <c r="F4890">
        <v>0.13824963615070157</v>
      </c>
      <c r="G4890">
        <v>0.33205656933982119</v>
      </c>
      <c r="H4890" t="b">
        <v>0</v>
      </c>
      <c r="I4890" t="b">
        <v>0</v>
      </c>
      <c r="J4890" t="b">
        <v>0</v>
      </c>
    </row>
    <row r="4891" spans="1:10" x14ac:dyDescent="0.2">
      <c r="A4891" t="s">
        <v>589</v>
      </c>
      <c r="B4891" t="str">
        <f>VLOOKUP(Table16[[#This Row],[Metabolite ID]],Table18[],2,FALSE)</f>
        <v>X - 18938</v>
      </c>
      <c r="C4891" t="s">
        <v>1116</v>
      </c>
      <c r="D4891">
        <v>598</v>
      </c>
      <c r="E4891">
        <v>-4.5893038098335504E-2</v>
      </c>
      <c r="F4891">
        <v>5.4571046286397036E-2</v>
      </c>
      <c r="G4891" s="6">
        <v>0.40036037494567367</v>
      </c>
      <c r="H4891" t="b">
        <v>0</v>
      </c>
      <c r="I4891" t="b">
        <v>0</v>
      </c>
      <c r="J4891" t="b">
        <v>0</v>
      </c>
    </row>
    <row r="4892" spans="1:10" hidden="1" x14ac:dyDescent="0.2">
      <c r="A4892" t="s">
        <v>589</v>
      </c>
      <c r="B4892" t="str">
        <f>VLOOKUP(Table16[[#This Row],[Metabolite ID]],Table18[],2,FALSE)</f>
        <v>X - 18938</v>
      </c>
      <c r="C4892" t="s">
        <v>1117</v>
      </c>
      <c r="D4892">
        <v>598</v>
      </c>
      <c r="E4892">
        <v>-4.5893038098335504E-2</v>
      </c>
      <c r="F4892">
        <v>5.4358581783386241E-2</v>
      </c>
      <c r="G4892">
        <v>0.39852144180102955</v>
      </c>
      <c r="H4892" t="b">
        <v>0</v>
      </c>
      <c r="I4892" t="b">
        <v>0</v>
      </c>
      <c r="J4892" t="b">
        <v>0</v>
      </c>
    </row>
    <row r="4893" spans="1:10" hidden="1" x14ac:dyDescent="0.2">
      <c r="A4893" t="s">
        <v>589</v>
      </c>
      <c r="B4893" t="str">
        <f>VLOOKUP(Table16[[#This Row],[Metabolite ID]],Table18[],2,FALSE)</f>
        <v>X - 18938</v>
      </c>
      <c r="C4893" t="s">
        <v>1118</v>
      </c>
      <c r="D4893">
        <v>598</v>
      </c>
      <c r="E4893">
        <v>-4.4715774077081612E-2</v>
      </c>
      <c r="F4893">
        <v>5.4877605453715526E-2</v>
      </c>
      <c r="G4893">
        <v>0.4151711406004111</v>
      </c>
      <c r="H4893" t="b">
        <v>0</v>
      </c>
      <c r="I4893" t="b">
        <v>0</v>
      </c>
      <c r="J4893" t="b">
        <v>0</v>
      </c>
    </row>
    <row r="4894" spans="1:10" hidden="1" x14ac:dyDescent="0.2">
      <c r="A4894" t="s">
        <v>589</v>
      </c>
      <c r="B4894" t="str">
        <f>VLOOKUP(Table16[[#This Row],[Metabolite ID]],Table18[],2,FALSE)</f>
        <v>X - 18938</v>
      </c>
      <c r="C4894" t="s">
        <v>1119</v>
      </c>
      <c r="D4894">
        <v>598</v>
      </c>
      <c r="E4894">
        <v>1.0633092622293575E-2</v>
      </c>
      <c r="F4894">
        <v>8.7300014842344315E-2</v>
      </c>
      <c r="G4894">
        <v>0.90305786016334233</v>
      </c>
      <c r="H4894" t="b">
        <v>0</v>
      </c>
      <c r="I4894" t="b">
        <v>0</v>
      </c>
      <c r="J4894" t="b">
        <v>0</v>
      </c>
    </row>
    <row r="4895" spans="1:10" hidden="1" x14ac:dyDescent="0.2">
      <c r="A4895" t="s">
        <v>589</v>
      </c>
      <c r="B4895" t="str">
        <f>VLOOKUP(Table16[[#This Row],[Metabolite ID]],Table18[],2,FALSE)</f>
        <v>X - 18938</v>
      </c>
      <c r="C4895" t="s">
        <v>1120</v>
      </c>
      <c r="D4895">
        <v>598</v>
      </c>
      <c r="E4895">
        <v>-7.1886608292586127E-2</v>
      </c>
      <c r="F4895">
        <v>9.0707681123310083E-2</v>
      </c>
      <c r="G4895">
        <v>0.42806423761352441</v>
      </c>
      <c r="H4895" t="b">
        <v>0</v>
      </c>
      <c r="I4895" t="b">
        <v>0</v>
      </c>
      <c r="J4895" t="b">
        <v>0</v>
      </c>
    </row>
    <row r="4896" spans="1:10" hidden="1" x14ac:dyDescent="0.2">
      <c r="A4896" t="s">
        <v>589</v>
      </c>
      <c r="B4896" t="str">
        <f>VLOOKUP(Table16[[#This Row],[Metabolite ID]],Table18[],2,FALSE)</f>
        <v>X - 18938</v>
      </c>
      <c r="C4896" t="s">
        <v>1121</v>
      </c>
      <c r="D4896">
        <v>598</v>
      </c>
      <c r="E4896">
        <v>3.0311363518334744E-2</v>
      </c>
      <c r="F4896">
        <v>0.32251797389564679</v>
      </c>
      <c r="G4896">
        <v>0.92515380795529756</v>
      </c>
      <c r="H4896" t="b">
        <v>0</v>
      </c>
      <c r="I4896" t="b">
        <v>0</v>
      </c>
      <c r="J4896" t="b">
        <v>0</v>
      </c>
    </row>
    <row r="4897" spans="1:10" hidden="1" x14ac:dyDescent="0.2">
      <c r="A4897" t="s">
        <v>589</v>
      </c>
      <c r="B4897" t="str">
        <f>VLOOKUP(Table16[[#This Row],[Metabolite ID]],Table18[],2,FALSE)</f>
        <v>X - 18938</v>
      </c>
      <c r="C4897" t="s">
        <v>1122</v>
      </c>
      <c r="D4897">
        <v>598</v>
      </c>
      <c r="E4897">
        <v>-0.14653781883933714</v>
      </c>
      <c r="F4897">
        <v>0.21841325884426965</v>
      </c>
      <c r="G4897">
        <v>0.50253098950425545</v>
      </c>
      <c r="H4897" t="b">
        <v>0</v>
      </c>
      <c r="I4897" t="b">
        <v>0</v>
      </c>
      <c r="J4897" t="b">
        <v>0</v>
      </c>
    </row>
    <row r="4898" spans="1:10" hidden="1" x14ac:dyDescent="0.2">
      <c r="A4898" t="s">
        <v>589</v>
      </c>
      <c r="B4898" t="str">
        <f>VLOOKUP(Table16[[#This Row],[Metabolite ID]],Table18[],2,FALSE)</f>
        <v>X - 18938</v>
      </c>
      <c r="C4898" t="s">
        <v>1123</v>
      </c>
      <c r="D4898">
        <v>598</v>
      </c>
      <c r="E4898">
        <v>-4.5638129530954884E-2</v>
      </c>
      <c r="F4898">
        <v>0.15339378788040961</v>
      </c>
      <c r="G4898">
        <v>0.76617117621331976</v>
      </c>
      <c r="H4898" t="b">
        <v>0</v>
      </c>
      <c r="I4898" t="b">
        <v>0</v>
      </c>
      <c r="J4898" t="b">
        <v>0</v>
      </c>
    </row>
    <row r="4899" spans="1:10" x14ac:dyDescent="0.2">
      <c r="A4899" t="s">
        <v>769</v>
      </c>
      <c r="B4899" t="str">
        <f>VLOOKUP(Table16[[#This Row],[Metabolite ID]],Table18[],2,FALSE)</f>
        <v>Linoleic acid</v>
      </c>
      <c r="C4899" t="s">
        <v>1116</v>
      </c>
      <c r="D4899">
        <v>599</v>
      </c>
      <c r="E4899">
        <v>2.519607809989878E-2</v>
      </c>
      <c r="F4899">
        <v>3.0330229189101464E-2</v>
      </c>
      <c r="G4899" s="6">
        <v>0.40612902874905138</v>
      </c>
      <c r="H4899" t="b">
        <v>0</v>
      </c>
      <c r="I4899" t="b">
        <v>0</v>
      </c>
      <c r="J4899" t="b">
        <v>0</v>
      </c>
    </row>
    <row r="4900" spans="1:10" hidden="1" x14ac:dyDescent="0.2">
      <c r="A4900" t="s">
        <v>769</v>
      </c>
      <c r="B4900" t="str">
        <f>VLOOKUP(Table16[[#This Row],[Metabolite ID]],Table18[],2,FALSE)</f>
        <v>Linoleic acid</v>
      </c>
      <c r="C4900" t="s">
        <v>1117</v>
      </c>
      <c r="D4900">
        <v>599</v>
      </c>
      <c r="E4900">
        <v>2.519607809989878E-2</v>
      </c>
      <c r="F4900">
        <v>2.1776904610052016E-2</v>
      </c>
      <c r="G4900">
        <v>0.24726861815078943</v>
      </c>
      <c r="H4900" t="b">
        <v>0</v>
      </c>
      <c r="I4900" t="b">
        <v>0</v>
      </c>
      <c r="J4900" t="b">
        <v>0</v>
      </c>
    </row>
    <row r="4901" spans="1:10" hidden="1" x14ac:dyDescent="0.2">
      <c r="A4901" t="s">
        <v>769</v>
      </c>
      <c r="B4901" t="str">
        <f>VLOOKUP(Table16[[#This Row],[Metabolite ID]],Table18[],2,FALSE)</f>
        <v>Linoleic acid</v>
      </c>
      <c r="C4901" t="s">
        <v>1118</v>
      </c>
      <c r="D4901">
        <v>599</v>
      </c>
      <c r="E4901">
        <v>2.5767617077223724E-2</v>
      </c>
      <c r="F4901">
        <v>2.2195338929250474E-2</v>
      </c>
      <c r="G4901">
        <v>0.24566336325266724</v>
      </c>
      <c r="H4901" t="b">
        <v>0</v>
      </c>
      <c r="I4901" t="b">
        <v>0</v>
      </c>
      <c r="J4901" t="b">
        <v>0</v>
      </c>
    </row>
    <row r="4902" spans="1:10" hidden="1" x14ac:dyDescent="0.2">
      <c r="A4902" t="s">
        <v>769</v>
      </c>
      <c r="B4902" t="str">
        <f>VLOOKUP(Table16[[#This Row],[Metabolite ID]],Table18[],2,FALSE)</f>
        <v>Linoleic acid</v>
      </c>
      <c r="C4902" t="s">
        <v>1119</v>
      </c>
      <c r="D4902">
        <v>599</v>
      </c>
      <c r="E4902">
        <v>4.0030625E-2</v>
      </c>
      <c r="F4902">
        <v>3.2926171524360372E-2</v>
      </c>
      <c r="G4902">
        <v>0.22407285724423326</v>
      </c>
      <c r="H4902" t="b">
        <v>0</v>
      </c>
      <c r="I4902" t="b">
        <v>0</v>
      </c>
      <c r="J4902" t="b">
        <v>0</v>
      </c>
    </row>
    <row r="4903" spans="1:10" hidden="1" x14ac:dyDescent="0.2">
      <c r="A4903" t="s">
        <v>769</v>
      </c>
      <c r="B4903" t="str">
        <f>VLOOKUP(Table16[[#This Row],[Metabolite ID]],Table18[],2,FALSE)</f>
        <v>Linoleic acid</v>
      </c>
      <c r="C4903" t="s">
        <v>1120</v>
      </c>
      <c r="D4903">
        <v>599</v>
      </c>
      <c r="E4903">
        <v>8.321869391272764E-2</v>
      </c>
      <c r="F4903">
        <v>3.6969078018929978E-2</v>
      </c>
      <c r="G4903">
        <v>2.4383311477002324E-2</v>
      </c>
      <c r="H4903" t="b">
        <v>0</v>
      </c>
      <c r="I4903" t="b">
        <v>0</v>
      </c>
      <c r="J4903" t="b">
        <v>0</v>
      </c>
    </row>
    <row r="4904" spans="1:10" hidden="1" x14ac:dyDescent="0.2">
      <c r="A4904" t="s">
        <v>769</v>
      </c>
      <c r="B4904" t="str">
        <f>VLOOKUP(Table16[[#This Row],[Metabolite ID]],Table18[],2,FALSE)</f>
        <v>Linoleic acid</v>
      </c>
      <c r="C4904" t="s">
        <v>1121</v>
      </c>
      <c r="D4904">
        <v>599</v>
      </c>
      <c r="E4904">
        <v>5.2006551654510957E-2</v>
      </c>
      <c r="F4904">
        <v>0.12232300844881953</v>
      </c>
      <c r="G4904">
        <v>0.67087476503003896</v>
      </c>
      <c r="H4904" t="b">
        <v>0</v>
      </c>
      <c r="I4904" t="b">
        <v>0</v>
      </c>
      <c r="J4904" t="b">
        <v>0</v>
      </c>
    </row>
    <row r="4905" spans="1:10" hidden="1" x14ac:dyDescent="0.2">
      <c r="A4905" t="s">
        <v>769</v>
      </c>
      <c r="B4905" t="str">
        <f>VLOOKUP(Table16[[#This Row],[Metabolite ID]],Table18[],2,FALSE)</f>
        <v>Linoleic acid</v>
      </c>
      <c r="C4905" t="s">
        <v>1122</v>
      </c>
      <c r="D4905">
        <v>599</v>
      </c>
      <c r="E4905">
        <v>0.10914407981994856</v>
      </c>
      <c r="F4905">
        <v>7.0309895619069779E-2</v>
      </c>
      <c r="G4905">
        <v>0.12111260448006596</v>
      </c>
      <c r="H4905" t="b">
        <v>0</v>
      </c>
      <c r="I4905" t="b">
        <v>0</v>
      </c>
      <c r="J4905" t="b">
        <v>0</v>
      </c>
    </row>
    <row r="4906" spans="1:10" hidden="1" x14ac:dyDescent="0.2">
      <c r="A4906" t="s">
        <v>769</v>
      </c>
      <c r="B4906" t="str">
        <f>VLOOKUP(Table16[[#This Row],[Metabolite ID]],Table18[],2,FALSE)</f>
        <v>Linoleic acid</v>
      </c>
      <c r="C4906" t="s">
        <v>1123</v>
      </c>
      <c r="D4906">
        <v>599</v>
      </c>
      <c r="E4906">
        <v>2.5901863636225066E-2</v>
      </c>
      <c r="F4906">
        <v>8.4097715254282293E-2</v>
      </c>
      <c r="G4906">
        <v>0.75819186484966383</v>
      </c>
      <c r="H4906" t="b">
        <v>0</v>
      </c>
      <c r="I4906" t="b">
        <v>0</v>
      </c>
      <c r="J4906" t="b">
        <v>0</v>
      </c>
    </row>
    <row r="4907" spans="1:10" x14ac:dyDescent="0.2">
      <c r="A4907" t="s">
        <v>443</v>
      </c>
      <c r="B4907" t="str">
        <f>VLOOKUP(Table16[[#This Row],[Metabolite ID]],Table18[],2,FALSE)</f>
        <v>X - 15497</v>
      </c>
      <c r="C4907" t="s">
        <v>1116</v>
      </c>
      <c r="D4907">
        <v>599</v>
      </c>
      <c r="E4907">
        <v>3.9679589349797199E-2</v>
      </c>
      <c r="F4907">
        <v>4.8063935003957357E-2</v>
      </c>
      <c r="G4907" s="6">
        <v>0.40905459350015144</v>
      </c>
      <c r="H4907" t="b">
        <v>0</v>
      </c>
      <c r="I4907" t="b">
        <v>0</v>
      </c>
      <c r="J4907" t="b">
        <v>0</v>
      </c>
    </row>
    <row r="4908" spans="1:10" hidden="1" x14ac:dyDescent="0.2">
      <c r="A4908" t="s">
        <v>443</v>
      </c>
      <c r="B4908" t="str">
        <f>VLOOKUP(Table16[[#This Row],[Metabolite ID]],Table18[],2,FALSE)</f>
        <v>X - 15497</v>
      </c>
      <c r="C4908" t="s">
        <v>1117</v>
      </c>
      <c r="D4908">
        <v>599</v>
      </c>
      <c r="E4908">
        <v>3.9679589349797199E-2</v>
      </c>
      <c r="F4908">
        <v>4.7743084706129528E-2</v>
      </c>
      <c r="G4908">
        <v>0.40591345245906729</v>
      </c>
      <c r="H4908" t="b">
        <v>0</v>
      </c>
      <c r="I4908" t="b">
        <v>0</v>
      </c>
      <c r="J4908" t="b">
        <v>0</v>
      </c>
    </row>
    <row r="4909" spans="1:10" hidden="1" x14ac:dyDescent="0.2">
      <c r="A4909" t="s">
        <v>443</v>
      </c>
      <c r="B4909" t="str">
        <f>VLOOKUP(Table16[[#This Row],[Metabolite ID]],Table18[],2,FALSE)</f>
        <v>X - 15497</v>
      </c>
      <c r="C4909" t="s">
        <v>1118</v>
      </c>
      <c r="D4909">
        <v>599</v>
      </c>
      <c r="E4909">
        <v>4.0796388218809071E-2</v>
      </c>
      <c r="F4909">
        <v>4.8191310072339143E-2</v>
      </c>
      <c r="G4909">
        <v>0.3972455920731553</v>
      </c>
      <c r="H4909" t="b">
        <v>0</v>
      </c>
      <c r="I4909" t="b">
        <v>0</v>
      </c>
      <c r="J4909" t="b">
        <v>0</v>
      </c>
    </row>
    <row r="4910" spans="1:10" hidden="1" x14ac:dyDescent="0.2">
      <c r="A4910" t="s">
        <v>443</v>
      </c>
      <c r="B4910" t="str">
        <f>VLOOKUP(Table16[[#This Row],[Metabolite ID]],Table18[],2,FALSE)</f>
        <v>X - 15497</v>
      </c>
      <c r="C4910" t="s">
        <v>1119</v>
      </c>
      <c r="D4910">
        <v>599</v>
      </c>
      <c r="E4910">
        <v>4.2575826771653544E-2</v>
      </c>
      <c r="F4910">
        <v>7.4106858232243736E-2</v>
      </c>
      <c r="G4910">
        <v>0.56561638516776491</v>
      </c>
      <c r="H4910" t="b">
        <v>0</v>
      </c>
      <c r="I4910" t="b">
        <v>0</v>
      </c>
      <c r="J4910" t="b">
        <v>0</v>
      </c>
    </row>
    <row r="4911" spans="1:10" hidden="1" x14ac:dyDescent="0.2">
      <c r="A4911" t="s">
        <v>443</v>
      </c>
      <c r="B4911" t="str">
        <f>VLOOKUP(Table16[[#This Row],[Metabolite ID]],Table18[],2,FALSE)</f>
        <v>X - 15497</v>
      </c>
      <c r="C4911" t="s">
        <v>1120</v>
      </c>
      <c r="D4911">
        <v>599</v>
      </c>
      <c r="E4911">
        <v>4.448492349480368E-2</v>
      </c>
      <c r="F4911">
        <v>7.4306154278868289E-2</v>
      </c>
      <c r="G4911">
        <v>0.54939244481508509</v>
      </c>
      <c r="H4911" t="b">
        <v>0</v>
      </c>
      <c r="I4911" t="b">
        <v>0</v>
      </c>
      <c r="J4911" t="b">
        <v>0</v>
      </c>
    </row>
    <row r="4912" spans="1:10" hidden="1" x14ac:dyDescent="0.2">
      <c r="A4912" t="s">
        <v>443</v>
      </c>
      <c r="B4912" t="str">
        <f>VLOOKUP(Table16[[#This Row],[Metabolite ID]],Table18[],2,FALSE)</f>
        <v>X - 15497</v>
      </c>
      <c r="C4912" t="s">
        <v>1121</v>
      </c>
      <c r="D4912">
        <v>599</v>
      </c>
      <c r="E4912">
        <v>-0.12502675583551781</v>
      </c>
      <c r="F4912">
        <v>0.27873626968668958</v>
      </c>
      <c r="G4912">
        <v>0.6539198217190143</v>
      </c>
      <c r="H4912" t="b">
        <v>0</v>
      </c>
      <c r="I4912" t="b">
        <v>0</v>
      </c>
      <c r="J4912" t="b">
        <v>0</v>
      </c>
    </row>
    <row r="4913" spans="1:10" hidden="1" x14ac:dyDescent="0.2">
      <c r="A4913" t="s">
        <v>443</v>
      </c>
      <c r="B4913" t="str">
        <f>VLOOKUP(Table16[[#This Row],[Metabolite ID]],Table18[],2,FALSE)</f>
        <v>X - 15497</v>
      </c>
      <c r="C4913" t="s">
        <v>1122</v>
      </c>
      <c r="D4913">
        <v>599</v>
      </c>
      <c r="E4913">
        <v>-5.9300104455823899E-2</v>
      </c>
      <c r="F4913">
        <v>0.18467226686046076</v>
      </c>
      <c r="G4913">
        <v>0.74823925406825165</v>
      </c>
      <c r="H4913" t="b">
        <v>0</v>
      </c>
      <c r="I4913" t="b">
        <v>0</v>
      </c>
      <c r="J4913" t="b">
        <v>0</v>
      </c>
    </row>
    <row r="4914" spans="1:10" hidden="1" x14ac:dyDescent="0.2">
      <c r="A4914" t="s">
        <v>443</v>
      </c>
      <c r="B4914" t="str">
        <f>VLOOKUP(Table16[[#This Row],[Metabolite ID]],Table18[],2,FALSE)</f>
        <v>X - 15497</v>
      </c>
      <c r="C4914" t="s">
        <v>1123</v>
      </c>
      <c r="D4914">
        <v>599</v>
      </c>
      <c r="E4914">
        <v>0.13381976750900149</v>
      </c>
      <c r="F4914">
        <v>0.13319655019800619</v>
      </c>
      <c r="G4914">
        <v>0.31545850904023959</v>
      </c>
      <c r="H4914" t="b">
        <v>0</v>
      </c>
      <c r="I4914" t="b">
        <v>0</v>
      </c>
      <c r="J4914" t="b">
        <v>0</v>
      </c>
    </row>
    <row r="4915" spans="1:10" x14ac:dyDescent="0.2">
      <c r="A4915" t="s">
        <v>516</v>
      </c>
      <c r="B4915" t="str">
        <f>VLOOKUP(Table16[[#This Row],[Metabolite ID]],Table18[],2,FALSE)</f>
        <v>X - 21729</v>
      </c>
      <c r="C4915" t="s">
        <v>1116</v>
      </c>
      <c r="D4915">
        <v>599</v>
      </c>
      <c r="E4915">
        <v>4.3966261506728825E-2</v>
      </c>
      <c r="F4915">
        <v>5.3580998421418516E-2</v>
      </c>
      <c r="G4915" s="6">
        <v>0.41189866848940077</v>
      </c>
      <c r="H4915" t="b">
        <v>0</v>
      </c>
      <c r="I4915" t="b">
        <v>0</v>
      </c>
      <c r="J4915" t="b">
        <v>0</v>
      </c>
    </row>
    <row r="4916" spans="1:10" hidden="1" x14ac:dyDescent="0.2">
      <c r="A4916" t="s">
        <v>516</v>
      </c>
      <c r="B4916" t="str">
        <f>VLOOKUP(Table16[[#This Row],[Metabolite ID]],Table18[],2,FALSE)</f>
        <v>X - 21729</v>
      </c>
      <c r="C4916" t="s">
        <v>1117</v>
      </c>
      <c r="D4916">
        <v>599</v>
      </c>
      <c r="E4916">
        <v>4.3966261506728825E-2</v>
      </c>
      <c r="F4916">
        <v>5.2710215570326652E-2</v>
      </c>
      <c r="G4916">
        <v>0.40421746552039661</v>
      </c>
      <c r="H4916" t="b">
        <v>0</v>
      </c>
      <c r="I4916" t="b">
        <v>0</v>
      </c>
      <c r="J4916" t="b">
        <v>0</v>
      </c>
    </row>
    <row r="4917" spans="1:10" hidden="1" x14ac:dyDescent="0.2">
      <c r="A4917" t="s">
        <v>516</v>
      </c>
      <c r="B4917" t="str">
        <f>VLOOKUP(Table16[[#This Row],[Metabolite ID]],Table18[],2,FALSE)</f>
        <v>X - 21729</v>
      </c>
      <c r="C4917" t="s">
        <v>1118</v>
      </c>
      <c r="D4917">
        <v>599</v>
      </c>
      <c r="E4917">
        <v>4.5215892873190749E-2</v>
      </c>
      <c r="F4917">
        <v>5.3213024364128086E-2</v>
      </c>
      <c r="G4917">
        <v>0.39548368352849039</v>
      </c>
      <c r="H4917" t="b">
        <v>0</v>
      </c>
      <c r="I4917" t="b">
        <v>0</v>
      </c>
      <c r="J4917" t="b">
        <v>0</v>
      </c>
    </row>
    <row r="4918" spans="1:10" hidden="1" x14ac:dyDescent="0.2">
      <c r="A4918" t="s">
        <v>516</v>
      </c>
      <c r="B4918" t="str">
        <f>VLOOKUP(Table16[[#This Row],[Metabolite ID]],Table18[],2,FALSE)</f>
        <v>X - 21729</v>
      </c>
      <c r="C4918" t="s">
        <v>1119</v>
      </c>
      <c r="D4918">
        <v>599</v>
      </c>
      <c r="E4918">
        <v>-1.204445945945946E-2</v>
      </c>
      <c r="F4918">
        <v>8.1766016044347259E-2</v>
      </c>
      <c r="G4918">
        <v>0.88289209244388966</v>
      </c>
      <c r="H4918" t="b">
        <v>0</v>
      </c>
      <c r="I4918" t="b">
        <v>0</v>
      </c>
      <c r="J4918" t="b">
        <v>0</v>
      </c>
    </row>
    <row r="4919" spans="1:10" hidden="1" x14ac:dyDescent="0.2">
      <c r="A4919" t="s">
        <v>516</v>
      </c>
      <c r="B4919" t="str">
        <f>VLOOKUP(Table16[[#This Row],[Metabolite ID]],Table18[],2,FALSE)</f>
        <v>X - 21729</v>
      </c>
      <c r="C4919" t="s">
        <v>1120</v>
      </c>
      <c r="D4919">
        <v>599</v>
      </c>
      <c r="E4919">
        <v>-4.9063116866083119E-3</v>
      </c>
      <c r="F4919">
        <v>9.1601920261263681E-2</v>
      </c>
      <c r="G4919">
        <v>0.95728474467304514</v>
      </c>
      <c r="H4919" t="b">
        <v>0</v>
      </c>
      <c r="I4919" t="b">
        <v>0</v>
      </c>
      <c r="J4919" t="b">
        <v>0</v>
      </c>
    </row>
    <row r="4920" spans="1:10" hidden="1" x14ac:dyDescent="0.2">
      <c r="A4920" t="s">
        <v>516</v>
      </c>
      <c r="B4920" t="str">
        <f>VLOOKUP(Table16[[#This Row],[Metabolite ID]],Table18[],2,FALSE)</f>
        <v>X - 21729</v>
      </c>
      <c r="C4920" t="s">
        <v>1121</v>
      </c>
      <c r="D4920">
        <v>599</v>
      </c>
      <c r="E4920">
        <v>-0.12098289078290136</v>
      </c>
      <c r="F4920">
        <v>0.29278170024849776</v>
      </c>
      <c r="G4920">
        <v>0.67959447464280598</v>
      </c>
      <c r="H4920" t="b">
        <v>0</v>
      </c>
      <c r="I4920" t="b">
        <v>0</v>
      </c>
      <c r="J4920" t="b">
        <v>0</v>
      </c>
    </row>
    <row r="4921" spans="1:10" hidden="1" x14ac:dyDescent="0.2">
      <c r="A4921" t="s">
        <v>516</v>
      </c>
      <c r="B4921" t="str">
        <f>VLOOKUP(Table16[[#This Row],[Metabolite ID]],Table18[],2,FALSE)</f>
        <v>X - 21729</v>
      </c>
      <c r="C4921" t="s">
        <v>1122</v>
      </c>
      <c r="D4921">
        <v>599</v>
      </c>
      <c r="E4921">
        <v>-4.9212502984894435E-2</v>
      </c>
      <c r="F4921">
        <v>0.17133971554314736</v>
      </c>
      <c r="G4921">
        <v>0.77404198612729469</v>
      </c>
      <c r="H4921" t="b">
        <v>0</v>
      </c>
      <c r="I4921" t="b">
        <v>0</v>
      </c>
      <c r="J4921" t="b">
        <v>0</v>
      </c>
    </row>
    <row r="4922" spans="1:10" hidden="1" x14ac:dyDescent="0.2">
      <c r="A4922" t="s">
        <v>516</v>
      </c>
      <c r="B4922" t="str">
        <f>VLOOKUP(Table16[[#This Row],[Metabolite ID]],Table18[],2,FALSE)</f>
        <v>X - 21729</v>
      </c>
      <c r="C4922" t="s">
        <v>1123</v>
      </c>
      <c r="D4922">
        <v>599</v>
      </c>
      <c r="E4922">
        <v>8.2037809569526915E-2</v>
      </c>
      <c r="F4922">
        <v>0.14865892988894031</v>
      </c>
      <c r="G4922">
        <v>0.58125588850687548</v>
      </c>
      <c r="H4922" t="b">
        <v>0</v>
      </c>
      <c r="I4922" t="b">
        <v>0</v>
      </c>
      <c r="J4922" t="b">
        <v>0</v>
      </c>
    </row>
    <row r="4923" spans="1:10" x14ac:dyDescent="0.2">
      <c r="A4923" t="s">
        <v>159</v>
      </c>
      <c r="B4923" t="str">
        <f>VLOOKUP(Table16[[#This Row],[Metabolite ID]],Table18[],2,FALSE)</f>
        <v>androsterone sulfate</v>
      </c>
      <c r="C4923" t="s">
        <v>1116</v>
      </c>
      <c r="D4923">
        <v>599</v>
      </c>
      <c r="E4923">
        <v>5.5134946747169497E-2</v>
      </c>
      <c r="F4923">
        <v>6.8510779877828068E-2</v>
      </c>
      <c r="G4923" s="6">
        <v>0.42095640621095248</v>
      </c>
      <c r="H4923" t="b">
        <v>0</v>
      </c>
      <c r="I4923" t="b">
        <v>0</v>
      </c>
      <c r="J4923" t="b">
        <v>0</v>
      </c>
    </row>
    <row r="4924" spans="1:10" hidden="1" x14ac:dyDescent="0.2">
      <c r="A4924" t="s">
        <v>159</v>
      </c>
      <c r="B4924" t="str">
        <f>VLOOKUP(Table16[[#This Row],[Metabolite ID]],Table18[],2,FALSE)</f>
        <v>androsterone sulfate</v>
      </c>
      <c r="C4924" t="s">
        <v>1117</v>
      </c>
      <c r="D4924">
        <v>599</v>
      </c>
      <c r="E4924">
        <v>5.5134946747169497E-2</v>
      </c>
      <c r="F4924">
        <v>4.7739428891798406E-2</v>
      </c>
      <c r="G4924">
        <v>0.24812554305625648</v>
      </c>
      <c r="H4924" t="b">
        <v>0</v>
      </c>
      <c r="I4924" t="b">
        <v>0</v>
      </c>
      <c r="J4924" t="b">
        <v>0</v>
      </c>
    </row>
    <row r="4925" spans="1:10" hidden="1" x14ac:dyDescent="0.2">
      <c r="A4925" t="s">
        <v>159</v>
      </c>
      <c r="B4925" t="str">
        <f>VLOOKUP(Table16[[#This Row],[Metabolite ID]],Table18[],2,FALSE)</f>
        <v>androsterone sulfate</v>
      </c>
      <c r="C4925" t="s">
        <v>1118</v>
      </c>
      <c r="D4925">
        <v>599</v>
      </c>
      <c r="E4925">
        <v>5.6882215528774635E-2</v>
      </c>
      <c r="F4925">
        <v>4.860213047841954E-2</v>
      </c>
      <c r="G4925">
        <v>0.24185425426240598</v>
      </c>
      <c r="H4925" t="b">
        <v>0</v>
      </c>
      <c r="I4925" t="b">
        <v>0</v>
      </c>
      <c r="J4925" t="b">
        <v>0</v>
      </c>
    </row>
    <row r="4926" spans="1:10" hidden="1" x14ac:dyDescent="0.2">
      <c r="A4926" t="s">
        <v>159</v>
      </c>
      <c r="B4926" t="str">
        <f>VLOOKUP(Table16[[#This Row],[Metabolite ID]],Table18[],2,FALSE)</f>
        <v>androsterone sulfate</v>
      </c>
      <c r="C4926" t="s">
        <v>1119</v>
      </c>
      <c r="D4926">
        <v>599</v>
      </c>
      <c r="E4926">
        <v>-4.770918699186992E-3</v>
      </c>
      <c r="F4926">
        <v>7.0096237318878304E-2</v>
      </c>
      <c r="G4926">
        <v>0.94573595505417707</v>
      </c>
      <c r="H4926" t="b">
        <v>0</v>
      </c>
      <c r="I4926" t="b">
        <v>0</v>
      </c>
      <c r="J4926" t="b">
        <v>0</v>
      </c>
    </row>
    <row r="4927" spans="1:10" hidden="1" x14ac:dyDescent="0.2">
      <c r="A4927" t="s">
        <v>159</v>
      </c>
      <c r="B4927" t="str">
        <f>VLOOKUP(Table16[[#This Row],[Metabolite ID]],Table18[],2,FALSE)</f>
        <v>androsterone sulfate</v>
      </c>
      <c r="C4927" t="s">
        <v>1120</v>
      </c>
      <c r="D4927">
        <v>599</v>
      </c>
      <c r="E4927">
        <v>3.5936266114333919E-2</v>
      </c>
      <c r="F4927">
        <v>7.8854007756786262E-2</v>
      </c>
      <c r="G4927">
        <v>0.64858296829855644</v>
      </c>
      <c r="H4927" t="b">
        <v>0</v>
      </c>
      <c r="I4927" t="b">
        <v>0</v>
      </c>
      <c r="J4927" t="b">
        <v>0</v>
      </c>
    </row>
    <row r="4928" spans="1:10" hidden="1" x14ac:dyDescent="0.2">
      <c r="A4928" t="s">
        <v>159</v>
      </c>
      <c r="B4928" t="str">
        <f>VLOOKUP(Table16[[#This Row],[Metabolite ID]],Table18[],2,FALSE)</f>
        <v>androsterone sulfate</v>
      </c>
      <c r="C4928" t="s">
        <v>1121</v>
      </c>
      <c r="D4928">
        <v>599</v>
      </c>
      <c r="E4928">
        <v>2.547831698135905E-2</v>
      </c>
      <c r="F4928">
        <v>0.24848004702255025</v>
      </c>
      <c r="G4928">
        <v>0.91836508015290108</v>
      </c>
      <c r="H4928" t="b">
        <v>0</v>
      </c>
      <c r="I4928" t="b">
        <v>0</v>
      </c>
      <c r="J4928" t="b">
        <v>0</v>
      </c>
    </row>
    <row r="4929" spans="1:10" hidden="1" x14ac:dyDescent="0.2">
      <c r="A4929" t="s">
        <v>159</v>
      </c>
      <c r="B4929" t="str">
        <f>VLOOKUP(Table16[[#This Row],[Metabolite ID]],Table18[],2,FALSE)</f>
        <v>androsterone sulfate</v>
      </c>
      <c r="C4929" t="s">
        <v>1122</v>
      </c>
      <c r="D4929">
        <v>599</v>
      </c>
      <c r="E4929">
        <v>0.11090961866517102</v>
      </c>
      <c r="F4929">
        <v>0.16180730059309875</v>
      </c>
      <c r="G4929">
        <v>0.4933302818575801</v>
      </c>
      <c r="H4929" t="b">
        <v>0</v>
      </c>
      <c r="I4929" t="b">
        <v>0</v>
      </c>
      <c r="J4929" t="b">
        <v>0</v>
      </c>
    </row>
    <row r="4930" spans="1:10" hidden="1" x14ac:dyDescent="0.2">
      <c r="A4930" t="s">
        <v>159</v>
      </c>
      <c r="B4930" t="str">
        <f>VLOOKUP(Table16[[#This Row],[Metabolite ID]],Table18[],2,FALSE)</f>
        <v>androsterone sulfate</v>
      </c>
      <c r="C4930" t="s">
        <v>1123</v>
      </c>
      <c r="D4930">
        <v>599</v>
      </c>
      <c r="E4930">
        <v>0.17066020086597244</v>
      </c>
      <c r="F4930">
        <v>0.18985920926698829</v>
      </c>
      <c r="G4930">
        <v>0.36908022516756234</v>
      </c>
      <c r="H4930" t="b">
        <v>0</v>
      </c>
      <c r="I4930" t="b">
        <v>0</v>
      </c>
      <c r="J4930" t="b">
        <v>0</v>
      </c>
    </row>
    <row r="4931" spans="1:10" x14ac:dyDescent="0.2">
      <c r="A4931" t="s">
        <v>76</v>
      </c>
      <c r="B4931" t="str">
        <f>VLOOKUP(Table16[[#This Row],[Metabolite ID]],Table18[],2,FALSE)</f>
        <v>cortisone</v>
      </c>
      <c r="C4931" t="s">
        <v>1116</v>
      </c>
      <c r="D4931">
        <v>599</v>
      </c>
      <c r="E4931">
        <v>-3.8760334617560704E-2</v>
      </c>
      <c r="F4931">
        <v>4.8288979415548931E-2</v>
      </c>
      <c r="G4931" s="6">
        <v>0.4221628689777252</v>
      </c>
      <c r="H4931" t="b">
        <v>0</v>
      </c>
      <c r="I4931" t="b">
        <v>0</v>
      </c>
      <c r="J4931" t="b">
        <v>0</v>
      </c>
    </row>
    <row r="4932" spans="1:10" hidden="1" x14ac:dyDescent="0.2">
      <c r="A4932" t="s">
        <v>76</v>
      </c>
      <c r="B4932" t="str">
        <f>VLOOKUP(Table16[[#This Row],[Metabolite ID]],Table18[],2,FALSE)</f>
        <v>cortisone</v>
      </c>
      <c r="C4932" t="s">
        <v>1117</v>
      </c>
      <c r="D4932">
        <v>599</v>
      </c>
      <c r="E4932">
        <v>-3.8760334617560704E-2</v>
      </c>
      <c r="F4932">
        <v>4.7791857016064018E-2</v>
      </c>
      <c r="G4932">
        <v>0.41735198961147846</v>
      </c>
      <c r="H4932" t="b">
        <v>0</v>
      </c>
      <c r="I4932" t="b">
        <v>0</v>
      </c>
      <c r="J4932" t="b">
        <v>0</v>
      </c>
    </row>
    <row r="4933" spans="1:10" hidden="1" x14ac:dyDescent="0.2">
      <c r="A4933" t="s">
        <v>76</v>
      </c>
      <c r="B4933" t="str">
        <f>VLOOKUP(Table16[[#This Row],[Metabolite ID]],Table18[],2,FALSE)</f>
        <v>cortisone</v>
      </c>
      <c r="C4933" t="s">
        <v>1118</v>
      </c>
      <c r="D4933">
        <v>599</v>
      </c>
      <c r="E4933">
        <v>-3.7646298678492729E-2</v>
      </c>
      <c r="F4933">
        <v>4.8243555325621829E-2</v>
      </c>
      <c r="G4933">
        <v>0.43519171697058612</v>
      </c>
      <c r="H4933" t="b">
        <v>0</v>
      </c>
      <c r="I4933" t="b">
        <v>0</v>
      </c>
      <c r="J4933" t="b">
        <v>0</v>
      </c>
    </row>
    <row r="4934" spans="1:10" hidden="1" x14ac:dyDescent="0.2">
      <c r="A4934" t="s">
        <v>76</v>
      </c>
      <c r="B4934" t="str">
        <f>VLOOKUP(Table16[[#This Row],[Metabolite ID]],Table18[],2,FALSE)</f>
        <v>cortisone</v>
      </c>
      <c r="C4934" t="s">
        <v>1119</v>
      </c>
      <c r="D4934">
        <v>599</v>
      </c>
      <c r="E4934">
        <v>-4.2740689655172415E-2</v>
      </c>
      <c r="F4934">
        <v>7.2762781751162811E-2</v>
      </c>
      <c r="G4934">
        <v>0.55693664731559389</v>
      </c>
      <c r="H4934" t="b">
        <v>0</v>
      </c>
      <c r="I4934" t="b">
        <v>0</v>
      </c>
      <c r="J4934" t="b">
        <v>0</v>
      </c>
    </row>
    <row r="4935" spans="1:10" hidden="1" x14ac:dyDescent="0.2">
      <c r="A4935" t="s">
        <v>76</v>
      </c>
      <c r="B4935" t="str">
        <f>VLOOKUP(Table16[[#This Row],[Metabolite ID]],Table18[],2,FALSE)</f>
        <v>cortisone</v>
      </c>
      <c r="C4935" t="s">
        <v>1120</v>
      </c>
      <c r="D4935">
        <v>599</v>
      </c>
      <c r="E4935">
        <v>-2.4882631315344225E-2</v>
      </c>
      <c r="F4935">
        <v>7.9423405119997403E-2</v>
      </c>
      <c r="G4935">
        <v>0.7540596512496629</v>
      </c>
      <c r="H4935" t="b">
        <v>0</v>
      </c>
      <c r="I4935" t="b">
        <v>0</v>
      </c>
      <c r="J4935" t="b">
        <v>0</v>
      </c>
    </row>
    <row r="4936" spans="1:10" hidden="1" x14ac:dyDescent="0.2">
      <c r="A4936" t="s">
        <v>76</v>
      </c>
      <c r="B4936" t="str">
        <f>VLOOKUP(Table16[[#This Row],[Metabolite ID]],Table18[],2,FALSE)</f>
        <v>cortisone</v>
      </c>
      <c r="C4936" t="s">
        <v>1121</v>
      </c>
      <c r="D4936">
        <v>599</v>
      </c>
      <c r="E4936">
        <v>0.44435513329310883</v>
      </c>
      <c r="F4936">
        <v>0.28809650652578705</v>
      </c>
      <c r="G4936">
        <v>0.12350955356265718</v>
      </c>
      <c r="H4936" t="b">
        <v>0</v>
      </c>
      <c r="I4936" t="b">
        <v>0</v>
      </c>
      <c r="J4936" t="b">
        <v>0</v>
      </c>
    </row>
    <row r="4937" spans="1:10" hidden="1" x14ac:dyDescent="0.2">
      <c r="A4937" t="s">
        <v>76</v>
      </c>
      <c r="B4937" t="str">
        <f>VLOOKUP(Table16[[#This Row],[Metabolite ID]],Table18[],2,FALSE)</f>
        <v>cortisone</v>
      </c>
      <c r="C4937" t="s">
        <v>1122</v>
      </c>
      <c r="D4937">
        <v>599</v>
      </c>
      <c r="E4937">
        <v>0.16661253249999586</v>
      </c>
      <c r="F4937">
        <v>0.2084653903994482</v>
      </c>
      <c r="G4937">
        <v>0.42447233550440189</v>
      </c>
      <c r="H4937" t="b">
        <v>0</v>
      </c>
      <c r="I4937" t="b">
        <v>0</v>
      </c>
      <c r="J4937" t="b">
        <v>0</v>
      </c>
    </row>
    <row r="4938" spans="1:10" hidden="1" x14ac:dyDescent="0.2">
      <c r="A4938" t="s">
        <v>76</v>
      </c>
      <c r="B4938" t="str">
        <f>VLOOKUP(Table16[[#This Row],[Metabolite ID]],Table18[],2,FALSE)</f>
        <v>cortisone</v>
      </c>
      <c r="C4938" t="s">
        <v>1123</v>
      </c>
      <c r="D4938">
        <v>599</v>
      </c>
      <c r="E4938">
        <v>0.10031675167529948</v>
      </c>
      <c r="F4938">
        <v>0.13372857931669807</v>
      </c>
      <c r="G4938">
        <v>0.45345873479785903</v>
      </c>
      <c r="H4938" t="b">
        <v>0</v>
      </c>
      <c r="I4938" t="b">
        <v>0</v>
      </c>
      <c r="J4938" t="b">
        <v>0</v>
      </c>
    </row>
    <row r="4939" spans="1:10" x14ac:dyDescent="0.2">
      <c r="A4939" t="s">
        <v>671</v>
      </c>
      <c r="B4939" t="str">
        <f>VLOOKUP(Table16[[#This Row],[Metabolite ID]],Table18[],2,FALSE)</f>
        <v>1-(1-enyl-stearoyl)-2-arachidonoyl-GPE (P-18:0/20:4)*</v>
      </c>
      <c r="C4939" t="s">
        <v>1116</v>
      </c>
      <c r="D4939">
        <v>599</v>
      </c>
      <c r="E4939">
        <v>3.8377197176851424E-2</v>
      </c>
      <c r="F4939">
        <v>4.8232732653884641E-2</v>
      </c>
      <c r="G4939" s="6">
        <v>0.42622557046074722</v>
      </c>
      <c r="H4939" t="b">
        <v>0</v>
      </c>
      <c r="I4939" t="b">
        <v>0</v>
      </c>
      <c r="J4939" t="b">
        <v>0</v>
      </c>
    </row>
    <row r="4940" spans="1:10" hidden="1" x14ac:dyDescent="0.2">
      <c r="A4940" t="s">
        <v>671</v>
      </c>
      <c r="B4940" t="str">
        <f>VLOOKUP(Table16[[#This Row],[Metabolite ID]],Table18[],2,FALSE)</f>
        <v>1-(1-enyl-stearoyl)-2-arachidonoyl-GPE (P-18:0/20:4)*</v>
      </c>
      <c r="C4940" t="s">
        <v>1117</v>
      </c>
      <c r="D4940">
        <v>599</v>
      </c>
      <c r="E4940">
        <v>3.8377197176851424E-2</v>
      </c>
      <c r="F4940">
        <v>4.7872329950213816E-2</v>
      </c>
      <c r="G4940">
        <v>0.42275128988105448</v>
      </c>
      <c r="H4940" t="b">
        <v>0</v>
      </c>
      <c r="I4940" t="b">
        <v>0</v>
      </c>
      <c r="J4940" t="b">
        <v>0</v>
      </c>
    </row>
    <row r="4941" spans="1:10" hidden="1" x14ac:dyDescent="0.2">
      <c r="A4941" t="s">
        <v>671</v>
      </c>
      <c r="B4941" t="str">
        <f>VLOOKUP(Table16[[#This Row],[Metabolite ID]],Table18[],2,FALSE)</f>
        <v>1-(1-enyl-stearoyl)-2-arachidonoyl-GPE (P-18:0/20:4)*</v>
      </c>
      <c r="C4941" t="s">
        <v>1118</v>
      </c>
      <c r="D4941">
        <v>599</v>
      </c>
      <c r="E4941">
        <v>3.9513036989598807E-2</v>
      </c>
      <c r="F4941">
        <v>4.832318788034666E-2</v>
      </c>
      <c r="G4941">
        <v>0.41353836478538913</v>
      </c>
      <c r="H4941" t="b">
        <v>0</v>
      </c>
      <c r="I4941" t="b">
        <v>0</v>
      </c>
      <c r="J4941" t="b">
        <v>0</v>
      </c>
    </row>
    <row r="4942" spans="1:10" hidden="1" x14ac:dyDescent="0.2">
      <c r="A4942" t="s">
        <v>671</v>
      </c>
      <c r="B4942" t="str">
        <f>VLOOKUP(Table16[[#This Row],[Metabolite ID]],Table18[],2,FALSE)</f>
        <v>1-(1-enyl-stearoyl)-2-arachidonoyl-GPE (P-18:0/20:4)*</v>
      </c>
      <c r="C4942" t="s">
        <v>1119</v>
      </c>
      <c r="D4942">
        <v>599</v>
      </c>
      <c r="E4942">
        <v>5.4395600000000002E-2</v>
      </c>
      <c r="F4942">
        <v>7.328008389140446E-2</v>
      </c>
      <c r="G4942">
        <v>0.45790729691195842</v>
      </c>
      <c r="H4942" t="b">
        <v>0</v>
      </c>
      <c r="I4942" t="b">
        <v>0</v>
      </c>
      <c r="J4942" t="b">
        <v>0</v>
      </c>
    </row>
    <row r="4943" spans="1:10" hidden="1" x14ac:dyDescent="0.2">
      <c r="A4943" t="s">
        <v>671</v>
      </c>
      <c r="B4943" t="str">
        <f>VLOOKUP(Table16[[#This Row],[Metabolite ID]],Table18[],2,FALSE)</f>
        <v>1-(1-enyl-stearoyl)-2-arachidonoyl-GPE (P-18:0/20:4)*</v>
      </c>
      <c r="C4943" t="s">
        <v>1120</v>
      </c>
      <c r="D4943">
        <v>599</v>
      </c>
      <c r="E4943">
        <v>-2.4316516188255245E-2</v>
      </c>
      <c r="F4943">
        <v>8.1606714749078824E-2</v>
      </c>
      <c r="G4943">
        <v>0.7657245325126989</v>
      </c>
      <c r="H4943" t="b">
        <v>0</v>
      </c>
      <c r="I4943" t="b">
        <v>0</v>
      </c>
      <c r="J4943" t="b">
        <v>0</v>
      </c>
    </row>
    <row r="4944" spans="1:10" hidden="1" x14ac:dyDescent="0.2">
      <c r="A4944" t="s">
        <v>671</v>
      </c>
      <c r="B4944" t="str">
        <f>VLOOKUP(Table16[[#This Row],[Metabolite ID]],Table18[],2,FALSE)</f>
        <v>1-(1-enyl-stearoyl)-2-arachidonoyl-GPE (P-18:0/20:4)*</v>
      </c>
      <c r="C4944" t="s">
        <v>1121</v>
      </c>
      <c r="D4944">
        <v>599</v>
      </c>
      <c r="E4944">
        <v>-0.18182330050392537</v>
      </c>
      <c r="F4944">
        <v>0.28784356897200286</v>
      </c>
      <c r="G4944">
        <v>0.52784130736197077</v>
      </c>
      <c r="H4944" t="b">
        <v>0</v>
      </c>
      <c r="I4944" t="b">
        <v>0</v>
      </c>
      <c r="J4944" t="b">
        <v>0</v>
      </c>
    </row>
    <row r="4945" spans="1:10" hidden="1" x14ac:dyDescent="0.2">
      <c r="A4945" t="s">
        <v>671</v>
      </c>
      <c r="B4945" t="str">
        <f>VLOOKUP(Table16[[#This Row],[Metabolite ID]],Table18[],2,FALSE)</f>
        <v>1-(1-enyl-stearoyl)-2-arachidonoyl-GPE (P-18:0/20:4)*</v>
      </c>
      <c r="C4945" t="s">
        <v>1122</v>
      </c>
      <c r="D4945">
        <v>599</v>
      </c>
      <c r="E4945">
        <v>-8.4907820840514958E-2</v>
      </c>
      <c r="F4945">
        <v>0.17106762709017845</v>
      </c>
      <c r="G4945">
        <v>0.61983646255665359</v>
      </c>
      <c r="H4945" t="b">
        <v>0</v>
      </c>
      <c r="I4945" t="b">
        <v>0</v>
      </c>
      <c r="J4945" t="b">
        <v>0</v>
      </c>
    </row>
    <row r="4946" spans="1:10" hidden="1" x14ac:dyDescent="0.2">
      <c r="A4946" t="s">
        <v>671</v>
      </c>
      <c r="B4946" t="str">
        <f>VLOOKUP(Table16[[#This Row],[Metabolite ID]],Table18[],2,FALSE)</f>
        <v>1-(1-enyl-stearoyl)-2-arachidonoyl-GPE (P-18:0/20:4)*</v>
      </c>
      <c r="C4946" t="s">
        <v>1123</v>
      </c>
      <c r="D4946">
        <v>599</v>
      </c>
      <c r="E4946">
        <v>-5.8781517820177716E-2</v>
      </c>
      <c r="F4946">
        <v>0.13361618879616921</v>
      </c>
      <c r="G4946">
        <v>0.66014839092634459</v>
      </c>
      <c r="H4946" t="b">
        <v>0</v>
      </c>
      <c r="I4946" t="b">
        <v>0</v>
      </c>
      <c r="J4946" t="b">
        <v>0</v>
      </c>
    </row>
    <row r="4947" spans="1:10" x14ac:dyDescent="0.2">
      <c r="A4947" t="s">
        <v>435</v>
      </c>
      <c r="B4947" t="str">
        <f>VLOOKUP(Table16[[#This Row],[Metabolite ID]],Table18[],2,FALSE)</f>
        <v>X - 13866</v>
      </c>
      <c r="C4947" t="s">
        <v>1116</v>
      </c>
      <c r="D4947">
        <v>599</v>
      </c>
      <c r="E4947">
        <v>3.9575598612171234E-2</v>
      </c>
      <c r="F4947">
        <v>5.0229357598423084E-2</v>
      </c>
      <c r="G4947" s="6">
        <v>0.4307565083281949</v>
      </c>
      <c r="H4947" t="b">
        <v>0</v>
      </c>
      <c r="I4947" t="b">
        <v>0</v>
      </c>
      <c r="J4947" t="b">
        <v>0</v>
      </c>
    </row>
    <row r="4948" spans="1:10" hidden="1" x14ac:dyDescent="0.2">
      <c r="A4948" t="s">
        <v>435</v>
      </c>
      <c r="B4948" t="str">
        <f>VLOOKUP(Table16[[#This Row],[Metabolite ID]],Table18[],2,FALSE)</f>
        <v>X - 13866</v>
      </c>
      <c r="C4948" t="s">
        <v>1117</v>
      </c>
      <c r="D4948">
        <v>599</v>
      </c>
      <c r="E4948">
        <v>3.9575598612171234E-2</v>
      </c>
      <c r="F4948">
        <v>4.7808977753336784E-2</v>
      </c>
      <c r="G4948">
        <v>0.4077917502138238</v>
      </c>
      <c r="H4948" t="b">
        <v>0</v>
      </c>
      <c r="I4948" t="b">
        <v>0</v>
      </c>
      <c r="J4948" t="b">
        <v>0</v>
      </c>
    </row>
    <row r="4949" spans="1:10" hidden="1" x14ac:dyDescent="0.2">
      <c r="A4949" t="s">
        <v>435</v>
      </c>
      <c r="B4949" t="str">
        <f>VLOOKUP(Table16[[#This Row],[Metabolite ID]],Table18[],2,FALSE)</f>
        <v>X - 13866</v>
      </c>
      <c r="C4949" t="s">
        <v>1118</v>
      </c>
      <c r="D4949">
        <v>599</v>
      </c>
      <c r="E4949">
        <v>4.0688810025421428E-2</v>
      </c>
      <c r="F4949">
        <v>4.831557287173649E-2</v>
      </c>
      <c r="G4949">
        <v>0.39970573067588933</v>
      </c>
      <c r="H4949" t="b">
        <v>0</v>
      </c>
      <c r="I4949" t="b">
        <v>0</v>
      </c>
      <c r="J4949" t="b">
        <v>0</v>
      </c>
    </row>
    <row r="4950" spans="1:10" hidden="1" x14ac:dyDescent="0.2">
      <c r="A4950" t="s">
        <v>435</v>
      </c>
      <c r="B4950" t="str">
        <f>VLOOKUP(Table16[[#This Row],[Metabolite ID]],Table18[],2,FALSE)</f>
        <v>X - 13866</v>
      </c>
      <c r="C4950" t="s">
        <v>1119</v>
      </c>
      <c r="D4950">
        <v>599</v>
      </c>
      <c r="E4950">
        <v>8.6789166666666667E-2</v>
      </c>
      <c r="F4950">
        <v>7.3096003170370891E-2</v>
      </c>
      <c r="G4950">
        <v>0.23509699790952693</v>
      </c>
      <c r="H4950" t="b">
        <v>0</v>
      </c>
      <c r="I4950" t="b">
        <v>0</v>
      </c>
      <c r="J4950" t="b">
        <v>0</v>
      </c>
    </row>
    <row r="4951" spans="1:10" hidden="1" x14ac:dyDescent="0.2">
      <c r="A4951" t="s">
        <v>435</v>
      </c>
      <c r="B4951" t="str">
        <f>VLOOKUP(Table16[[#This Row],[Metabolite ID]],Table18[],2,FALSE)</f>
        <v>X - 13866</v>
      </c>
      <c r="C4951" t="s">
        <v>1120</v>
      </c>
      <c r="D4951">
        <v>599</v>
      </c>
      <c r="E4951">
        <v>6.3829330253262109E-2</v>
      </c>
      <c r="F4951">
        <v>7.8360011802989987E-2</v>
      </c>
      <c r="G4951">
        <v>0.41532129865104039</v>
      </c>
      <c r="H4951" t="b">
        <v>0</v>
      </c>
      <c r="I4951" t="b">
        <v>0</v>
      </c>
      <c r="J4951" t="b">
        <v>0</v>
      </c>
    </row>
    <row r="4952" spans="1:10" hidden="1" x14ac:dyDescent="0.2">
      <c r="A4952" t="s">
        <v>435</v>
      </c>
      <c r="B4952" t="str">
        <f>VLOOKUP(Table16[[#This Row],[Metabolite ID]],Table18[],2,FALSE)</f>
        <v>X - 13866</v>
      </c>
      <c r="C4952" t="s">
        <v>1121</v>
      </c>
      <c r="D4952">
        <v>599</v>
      </c>
      <c r="E4952">
        <v>0.22108778417734332</v>
      </c>
      <c r="F4952">
        <v>0.28627948503600797</v>
      </c>
      <c r="G4952">
        <v>0.44025398962563811</v>
      </c>
      <c r="H4952" t="b">
        <v>0</v>
      </c>
      <c r="I4952" t="b">
        <v>0</v>
      </c>
      <c r="J4952" t="b">
        <v>0</v>
      </c>
    </row>
    <row r="4953" spans="1:10" hidden="1" x14ac:dyDescent="0.2">
      <c r="A4953" t="s">
        <v>435</v>
      </c>
      <c r="B4953" t="str">
        <f>VLOOKUP(Table16[[#This Row],[Metabolite ID]],Table18[],2,FALSE)</f>
        <v>X - 13866</v>
      </c>
      <c r="C4953" t="s">
        <v>1122</v>
      </c>
      <c r="D4953">
        <v>599</v>
      </c>
      <c r="E4953">
        <v>-0.12021459466947526</v>
      </c>
      <c r="F4953">
        <v>0.23996129505528957</v>
      </c>
      <c r="G4953">
        <v>0.61657310731567416</v>
      </c>
      <c r="H4953" t="b">
        <v>0</v>
      </c>
      <c r="I4953" t="b">
        <v>0</v>
      </c>
      <c r="J4953" t="b">
        <v>0</v>
      </c>
    </row>
    <row r="4954" spans="1:10" hidden="1" x14ac:dyDescent="0.2">
      <c r="A4954" t="s">
        <v>435</v>
      </c>
      <c r="B4954" t="str">
        <f>VLOOKUP(Table16[[#This Row],[Metabolite ID]],Table18[],2,FALSE)</f>
        <v>X - 13866</v>
      </c>
      <c r="C4954" t="s">
        <v>1123</v>
      </c>
      <c r="D4954">
        <v>599</v>
      </c>
      <c r="E4954">
        <v>-2.6689362208747555E-2</v>
      </c>
      <c r="F4954">
        <v>0.13922584863097259</v>
      </c>
      <c r="G4954">
        <v>0.84804369827431259</v>
      </c>
      <c r="H4954" t="b">
        <v>0</v>
      </c>
      <c r="I4954" t="b">
        <v>0</v>
      </c>
      <c r="J4954" t="b">
        <v>0</v>
      </c>
    </row>
    <row r="4955" spans="1:10" x14ac:dyDescent="0.2">
      <c r="A4955" t="s">
        <v>275</v>
      </c>
      <c r="B4955" t="str">
        <f>VLOOKUP(Table16[[#This Row],[Metabolite ID]],Table18[],2,FALSE)</f>
        <v>4-vinylphenol sulfate</v>
      </c>
      <c r="C4955" t="s">
        <v>1116</v>
      </c>
      <c r="D4955">
        <v>599</v>
      </c>
      <c r="E4955">
        <v>3.8467824656271535E-2</v>
      </c>
      <c r="F4955">
        <v>4.8836917960349863E-2</v>
      </c>
      <c r="G4955" s="6">
        <v>0.43088437285832509</v>
      </c>
      <c r="H4955" t="b">
        <v>0</v>
      </c>
      <c r="I4955" t="b">
        <v>0</v>
      </c>
      <c r="J4955" t="b">
        <v>0</v>
      </c>
    </row>
    <row r="4956" spans="1:10" hidden="1" x14ac:dyDescent="0.2">
      <c r="A4956" t="s">
        <v>275</v>
      </c>
      <c r="B4956" t="str">
        <f>VLOOKUP(Table16[[#This Row],[Metabolite ID]],Table18[],2,FALSE)</f>
        <v>4-vinylphenol sulfate</v>
      </c>
      <c r="C4956" t="s">
        <v>1117</v>
      </c>
      <c r="D4956">
        <v>599</v>
      </c>
      <c r="E4956">
        <v>3.8467824656271535E-2</v>
      </c>
      <c r="F4956">
        <v>4.7741395084680525E-2</v>
      </c>
      <c r="G4956">
        <v>0.42038465077387804</v>
      </c>
      <c r="H4956" t="b">
        <v>0</v>
      </c>
      <c r="I4956" t="b">
        <v>0</v>
      </c>
      <c r="J4956" t="b">
        <v>0</v>
      </c>
    </row>
    <row r="4957" spans="1:10" hidden="1" x14ac:dyDescent="0.2">
      <c r="A4957" t="s">
        <v>275</v>
      </c>
      <c r="B4957" t="str">
        <f>VLOOKUP(Table16[[#This Row],[Metabolite ID]],Table18[],2,FALSE)</f>
        <v>4-vinylphenol sulfate</v>
      </c>
      <c r="C4957" t="s">
        <v>1118</v>
      </c>
      <c r="D4957">
        <v>599</v>
      </c>
      <c r="E4957">
        <v>3.9656038221567859E-2</v>
      </c>
      <c r="F4957">
        <v>4.8216025646140775E-2</v>
      </c>
      <c r="G4957">
        <v>0.41081177128656904</v>
      </c>
      <c r="H4957" t="b">
        <v>0</v>
      </c>
      <c r="I4957" t="b">
        <v>0</v>
      </c>
      <c r="J4957" t="b">
        <v>0</v>
      </c>
    </row>
    <row r="4958" spans="1:10" hidden="1" x14ac:dyDescent="0.2">
      <c r="A4958" t="s">
        <v>275</v>
      </c>
      <c r="B4958" t="str">
        <f>VLOOKUP(Table16[[#This Row],[Metabolite ID]],Table18[],2,FALSE)</f>
        <v>4-vinylphenol sulfate</v>
      </c>
      <c r="C4958" t="s">
        <v>1119</v>
      </c>
      <c r="D4958">
        <v>599</v>
      </c>
      <c r="E4958">
        <v>5.3109702380952389E-2</v>
      </c>
      <c r="F4958">
        <v>7.4063332244882263E-2</v>
      </c>
      <c r="G4958">
        <v>0.47332166912379259</v>
      </c>
      <c r="H4958" t="b">
        <v>0</v>
      </c>
      <c r="I4958" t="b">
        <v>0</v>
      </c>
      <c r="J4958" t="b">
        <v>0</v>
      </c>
    </row>
    <row r="4959" spans="1:10" hidden="1" x14ac:dyDescent="0.2">
      <c r="A4959" t="s">
        <v>275</v>
      </c>
      <c r="B4959" t="str">
        <f>VLOOKUP(Table16[[#This Row],[Metabolite ID]],Table18[],2,FALSE)</f>
        <v>4-vinylphenol sulfate</v>
      </c>
      <c r="C4959" t="s">
        <v>1120</v>
      </c>
      <c r="D4959">
        <v>599</v>
      </c>
      <c r="E4959">
        <v>0.12187493372431532</v>
      </c>
      <c r="F4959">
        <v>7.9598206700656302E-2</v>
      </c>
      <c r="G4959">
        <v>0.12573810024827403</v>
      </c>
      <c r="H4959" t="b">
        <v>0</v>
      </c>
      <c r="I4959" t="b">
        <v>0</v>
      </c>
      <c r="J4959" t="b">
        <v>0</v>
      </c>
    </row>
    <row r="4960" spans="1:10" hidden="1" x14ac:dyDescent="0.2">
      <c r="A4960" t="s">
        <v>275</v>
      </c>
      <c r="B4960" t="str">
        <f>VLOOKUP(Table16[[#This Row],[Metabolite ID]],Table18[],2,FALSE)</f>
        <v>4-vinylphenol sulfate</v>
      </c>
      <c r="C4960" t="s">
        <v>1121</v>
      </c>
      <c r="D4960">
        <v>599</v>
      </c>
      <c r="E4960">
        <v>4.8521748549824828E-2</v>
      </c>
      <c r="F4960">
        <v>0.27728072131581866</v>
      </c>
      <c r="G4960">
        <v>0.86114560296119902</v>
      </c>
      <c r="H4960" t="b">
        <v>0</v>
      </c>
      <c r="I4960" t="b">
        <v>0</v>
      </c>
      <c r="J4960" t="b">
        <v>0</v>
      </c>
    </row>
    <row r="4961" spans="1:10" hidden="1" x14ac:dyDescent="0.2">
      <c r="A4961" t="s">
        <v>275</v>
      </c>
      <c r="B4961" t="str">
        <f>VLOOKUP(Table16[[#This Row],[Metabolite ID]],Table18[],2,FALSE)</f>
        <v>4-vinylphenol sulfate</v>
      </c>
      <c r="C4961" t="s">
        <v>1122</v>
      </c>
      <c r="D4961">
        <v>599</v>
      </c>
      <c r="E4961">
        <v>0.11334273802705841</v>
      </c>
      <c r="F4961">
        <v>0.18172723898250726</v>
      </c>
      <c r="G4961">
        <v>0.53306440311932679</v>
      </c>
      <c r="H4961" t="b">
        <v>0</v>
      </c>
      <c r="I4961" t="b">
        <v>0</v>
      </c>
      <c r="J4961" t="b">
        <v>0</v>
      </c>
    </row>
    <row r="4962" spans="1:10" hidden="1" x14ac:dyDescent="0.2">
      <c r="A4962" t="s">
        <v>275</v>
      </c>
      <c r="B4962" t="str">
        <f>VLOOKUP(Table16[[#This Row],[Metabolite ID]],Table18[],2,FALSE)</f>
        <v>4-vinylphenol sulfate</v>
      </c>
      <c r="C4962" t="s">
        <v>1123</v>
      </c>
      <c r="D4962">
        <v>599</v>
      </c>
      <c r="E4962">
        <v>0.11572273535877435</v>
      </c>
      <c r="F4962">
        <v>0.13536003857727633</v>
      </c>
      <c r="G4962">
        <v>0.39293539744327888</v>
      </c>
      <c r="H4962" t="b">
        <v>0</v>
      </c>
      <c r="I4962" t="b">
        <v>0</v>
      </c>
      <c r="J4962" t="b">
        <v>0</v>
      </c>
    </row>
    <row r="4963" spans="1:10" x14ac:dyDescent="0.2">
      <c r="A4963" t="s">
        <v>250</v>
      </c>
      <c r="B4963" t="str">
        <f>VLOOKUP(Table16[[#This Row],[Metabolite ID]],Table18[],2,FALSE)</f>
        <v>1-palmitoyl-GPA (16:0)</v>
      </c>
      <c r="C4963" t="s">
        <v>1116</v>
      </c>
      <c r="D4963">
        <v>599</v>
      </c>
      <c r="E4963">
        <v>4.3002450287882285E-2</v>
      </c>
      <c r="F4963">
        <v>5.4613155817946638E-2</v>
      </c>
      <c r="G4963" s="6">
        <v>0.43104719601096353</v>
      </c>
      <c r="H4963" t="b">
        <v>0</v>
      </c>
      <c r="I4963" t="b">
        <v>0</v>
      </c>
      <c r="J4963" t="b">
        <v>0</v>
      </c>
    </row>
    <row r="4964" spans="1:10" hidden="1" x14ac:dyDescent="0.2">
      <c r="A4964" t="s">
        <v>250</v>
      </c>
      <c r="B4964" t="str">
        <f>VLOOKUP(Table16[[#This Row],[Metabolite ID]],Table18[],2,FALSE)</f>
        <v>1-palmitoyl-GPA (16:0)</v>
      </c>
      <c r="C4964" t="s">
        <v>1117</v>
      </c>
      <c r="D4964">
        <v>599</v>
      </c>
      <c r="E4964">
        <v>4.3002450287882285E-2</v>
      </c>
      <c r="F4964">
        <v>5.0930733240462912E-2</v>
      </c>
      <c r="G4964">
        <v>0.39848388255154576</v>
      </c>
      <c r="H4964" t="b">
        <v>0</v>
      </c>
      <c r="I4964" t="b">
        <v>0</v>
      </c>
      <c r="J4964" t="b">
        <v>0</v>
      </c>
    </row>
    <row r="4965" spans="1:10" hidden="1" x14ac:dyDescent="0.2">
      <c r="A4965" t="s">
        <v>250</v>
      </c>
      <c r="B4965" t="str">
        <f>VLOOKUP(Table16[[#This Row],[Metabolite ID]],Table18[],2,FALSE)</f>
        <v>1-palmitoyl-GPA (16:0)</v>
      </c>
      <c r="C4965" t="s">
        <v>1118</v>
      </c>
      <c r="D4965">
        <v>599</v>
      </c>
      <c r="E4965">
        <v>4.4887062539690312E-2</v>
      </c>
      <c r="F4965">
        <v>5.1474353521306256E-2</v>
      </c>
      <c r="G4965">
        <v>0.3831932617869378</v>
      </c>
      <c r="H4965" t="b">
        <v>0</v>
      </c>
      <c r="I4965" t="b">
        <v>0</v>
      </c>
      <c r="J4965" t="b">
        <v>0</v>
      </c>
    </row>
    <row r="4966" spans="1:10" hidden="1" x14ac:dyDescent="0.2">
      <c r="A4966" t="s">
        <v>250</v>
      </c>
      <c r="B4966" t="str">
        <f>VLOOKUP(Table16[[#This Row],[Metabolite ID]],Table18[],2,FALSE)</f>
        <v>1-palmitoyl-GPA (16:0)</v>
      </c>
      <c r="C4966" t="s">
        <v>1119</v>
      </c>
      <c r="D4966">
        <v>599</v>
      </c>
      <c r="E4966">
        <v>4.0491858407079646E-2</v>
      </c>
      <c r="F4966">
        <v>7.6553366974117729E-2</v>
      </c>
      <c r="G4966">
        <v>0.59684960571089629</v>
      </c>
      <c r="H4966" t="b">
        <v>0</v>
      </c>
      <c r="I4966" t="b">
        <v>0</v>
      </c>
      <c r="J4966" t="b">
        <v>0</v>
      </c>
    </row>
    <row r="4967" spans="1:10" hidden="1" x14ac:dyDescent="0.2">
      <c r="A4967" t="s">
        <v>250</v>
      </c>
      <c r="B4967" t="str">
        <f>VLOOKUP(Table16[[#This Row],[Metabolite ID]],Table18[],2,FALSE)</f>
        <v>1-palmitoyl-GPA (16:0)</v>
      </c>
      <c r="C4967" t="s">
        <v>1120</v>
      </c>
      <c r="D4967">
        <v>599</v>
      </c>
      <c r="E4967">
        <v>7.4020904742123667E-2</v>
      </c>
      <c r="F4967">
        <v>8.8265827296882732E-2</v>
      </c>
      <c r="G4967">
        <v>0.40168629369970837</v>
      </c>
      <c r="H4967" t="b">
        <v>0</v>
      </c>
      <c r="I4967" t="b">
        <v>0</v>
      </c>
      <c r="J4967" t="b">
        <v>0</v>
      </c>
    </row>
    <row r="4968" spans="1:10" hidden="1" x14ac:dyDescent="0.2">
      <c r="A4968" t="s">
        <v>250</v>
      </c>
      <c r="B4968" t="str">
        <f>VLOOKUP(Table16[[#This Row],[Metabolite ID]],Table18[],2,FALSE)</f>
        <v>1-palmitoyl-GPA (16:0)</v>
      </c>
      <c r="C4968" t="s">
        <v>1121</v>
      </c>
      <c r="D4968">
        <v>599</v>
      </c>
      <c r="E4968">
        <v>5.1152300962337804E-2</v>
      </c>
      <c r="F4968">
        <v>0.29222526558921502</v>
      </c>
      <c r="G4968">
        <v>0.8611042520895984</v>
      </c>
      <c r="H4968" t="b">
        <v>0</v>
      </c>
      <c r="I4968" t="b">
        <v>0</v>
      </c>
      <c r="J4968" t="b">
        <v>0</v>
      </c>
    </row>
    <row r="4969" spans="1:10" hidden="1" x14ac:dyDescent="0.2">
      <c r="A4969" t="s">
        <v>250</v>
      </c>
      <c r="B4969" t="str">
        <f>VLOOKUP(Table16[[#This Row],[Metabolite ID]],Table18[],2,FALSE)</f>
        <v>1-palmitoyl-GPA (16:0)</v>
      </c>
      <c r="C4969" t="s">
        <v>1122</v>
      </c>
      <c r="D4969">
        <v>599</v>
      </c>
      <c r="E4969">
        <v>5.1152300962337804E-2</v>
      </c>
      <c r="F4969">
        <v>0.18836752345930022</v>
      </c>
      <c r="G4969">
        <v>0.78605727805374137</v>
      </c>
      <c r="H4969" t="b">
        <v>0</v>
      </c>
      <c r="I4969" t="b">
        <v>0</v>
      </c>
      <c r="J4969" t="b">
        <v>0</v>
      </c>
    </row>
    <row r="4970" spans="1:10" hidden="1" x14ac:dyDescent="0.2">
      <c r="A4970" t="s">
        <v>250</v>
      </c>
      <c r="B4970" t="str">
        <f>VLOOKUP(Table16[[#This Row],[Metabolite ID]],Table18[],2,FALSE)</f>
        <v>1-palmitoyl-GPA (16:0)</v>
      </c>
      <c r="C4970" t="s">
        <v>1123</v>
      </c>
      <c r="D4970">
        <v>599</v>
      </c>
      <c r="E4970">
        <v>-2.1238714792610334E-2</v>
      </c>
      <c r="F4970">
        <v>0.15160395487695183</v>
      </c>
      <c r="G4970">
        <v>0.88863343934815964</v>
      </c>
      <c r="H4970" t="b">
        <v>0</v>
      </c>
      <c r="I4970" t="b">
        <v>0</v>
      </c>
      <c r="J4970" t="b">
        <v>0</v>
      </c>
    </row>
    <row r="4971" spans="1:10" x14ac:dyDescent="0.2">
      <c r="A4971" t="s">
        <v>478</v>
      </c>
      <c r="B4971" t="str">
        <f>VLOOKUP(Table16[[#This Row],[Metabolite ID]],Table18[],2,FALSE)</f>
        <v>X - 14056</v>
      </c>
      <c r="C4971" t="s">
        <v>1116</v>
      </c>
      <c r="D4971">
        <v>599</v>
      </c>
      <c r="E4971">
        <v>4.1034852370218769E-2</v>
      </c>
      <c r="F4971">
        <v>5.2308192778789037E-2</v>
      </c>
      <c r="G4971" s="6">
        <v>0.43275715268956488</v>
      </c>
      <c r="H4971" t="b">
        <v>0</v>
      </c>
      <c r="I4971" t="b">
        <v>0</v>
      </c>
      <c r="J4971" t="b">
        <v>0</v>
      </c>
    </row>
    <row r="4972" spans="1:10" hidden="1" x14ac:dyDescent="0.2">
      <c r="A4972" t="s">
        <v>478</v>
      </c>
      <c r="B4972" t="str">
        <f>VLOOKUP(Table16[[#This Row],[Metabolite ID]],Table18[],2,FALSE)</f>
        <v>X - 14056</v>
      </c>
      <c r="C4972" t="s">
        <v>1117</v>
      </c>
      <c r="D4972">
        <v>599</v>
      </c>
      <c r="E4972">
        <v>4.1034852370218769E-2</v>
      </c>
      <c r="F4972">
        <v>4.7804539644409498E-2</v>
      </c>
      <c r="G4972">
        <v>0.39067814540658335</v>
      </c>
      <c r="H4972" t="b">
        <v>0</v>
      </c>
      <c r="I4972" t="b">
        <v>0</v>
      </c>
      <c r="J4972" t="b">
        <v>0</v>
      </c>
    </row>
    <row r="4973" spans="1:10" hidden="1" x14ac:dyDescent="0.2">
      <c r="A4973" t="s">
        <v>478</v>
      </c>
      <c r="B4973" t="str">
        <f>VLOOKUP(Table16[[#This Row],[Metabolite ID]],Table18[],2,FALSE)</f>
        <v>X - 14056</v>
      </c>
      <c r="C4973" t="s">
        <v>1118</v>
      </c>
      <c r="D4973">
        <v>599</v>
      </c>
      <c r="E4973">
        <v>4.2968256045108899E-2</v>
      </c>
      <c r="F4973">
        <v>4.8343342086377382E-2</v>
      </c>
      <c r="G4973">
        <v>0.37410286383239061</v>
      </c>
      <c r="H4973" t="b">
        <v>0</v>
      </c>
      <c r="I4973" t="b">
        <v>0</v>
      </c>
      <c r="J4973" t="b">
        <v>0</v>
      </c>
    </row>
    <row r="4974" spans="1:10" hidden="1" x14ac:dyDescent="0.2">
      <c r="A4974" t="s">
        <v>478</v>
      </c>
      <c r="B4974" t="str">
        <f>VLOOKUP(Table16[[#This Row],[Metabolite ID]],Table18[],2,FALSE)</f>
        <v>X - 14056</v>
      </c>
      <c r="C4974" t="s">
        <v>1119</v>
      </c>
      <c r="D4974">
        <v>599</v>
      </c>
      <c r="E4974">
        <v>3.8091898734177218E-2</v>
      </c>
      <c r="F4974">
        <v>7.6117784757392906E-2</v>
      </c>
      <c r="G4974">
        <v>0.61676978392887161</v>
      </c>
      <c r="H4974" t="b">
        <v>0</v>
      </c>
      <c r="I4974" t="b">
        <v>0</v>
      </c>
      <c r="J4974" t="b">
        <v>0</v>
      </c>
    </row>
    <row r="4975" spans="1:10" hidden="1" x14ac:dyDescent="0.2">
      <c r="A4975" t="s">
        <v>478</v>
      </c>
      <c r="B4975" t="str">
        <f>VLOOKUP(Table16[[#This Row],[Metabolite ID]],Table18[],2,FALSE)</f>
        <v>X - 14056</v>
      </c>
      <c r="C4975" t="s">
        <v>1120</v>
      </c>
      <c r="D4975">
        <v>599</v>
      </c>
      <c r="E4975">
        <v>8.6625943929183463E-2</v>
      </c>
      <c r="F4975">
        <v>7.8056336922209466E-2</v>
      </c>
      <c r="G4975">
        <v>0.26709062402717548</v>
      </c>
      <c r="H4975" t="b">
        <v>0</v>
      </c>
      <c r="I4975" t="b">
        <v>0</v>
      </c>
      <c r="J4975" t="b">
        <v>0</v>
      </c>
    </row>
    <row r="4976" spans="1:10" hidden="1" x14ac:dyDescent="0.2">
      <c r="A4976" t="s">
        <v>478</v>
      </c>
      <c r="B4976" t="str">
        <f>VLOOKUP(Table16[[#This Row],[Metabolite ID]],Table18[],2,FALSE)</f>
        <v>X - 14056</v>
      </c>
      <c r="C4976" t="s">
        <v>1121</v>
      </c>
      <c r="D4976">
        <v>599</v>
      </c>
      <c r="E4976">
        <v>0.31788603315333575</v>
      </c>
      <c r="F4976">
        <v>0.29868983152241024</v>
      </c>
      <c r="G4976">
        <v>0.28763684979416149</v>
      </c>
      <c r="H4976" t="b">
        <v>0</v>
      </c>
      <c r="I4976" t="b">
        <v>0</v>
      </c>
      <c r="J4976" t="b">
        <v>0</v>
      </c>
    </row>
    <row r="4977" spans="1:10" hidden="1" x14ac:dyDescent="0.2">
      <c r="A4977" t="s">
        <v>478</v>
      </c>
      <c r="B4977" t="str">
        <f>VLOOKUP(Table16[[#This Row],[Metabolite ID]],Table18[],2,FALSE)</f>
        <v>X - 14056</v>
      </c>
      <c r="C4977" t="s">
        <v>1122</v>
      </c>
      <c r="D4977">
        <v>599</v>
      </c>
      <c r="E4977">
        <v>0.29552464916576326</v>
      </c>
      <c r="F4977">
        <v>0.20664845848926133</v>
      </c>
      <c r="G4977">
        <v>0.15321517486449812</v>
      </c>
      <c r="H4977" t="b">
        <v>0</v>
      </c>
      <c r="I4977" t="b">
        <v>0</v>
      </c>
      <c r="J4977" t="b">
        <v>0</v>
      </c>
    </row>
    <row r="4978" spans="1:10" hidden="1" x14ac:dyDescent="0.2">
      <c r="A4978" t="s">
        <v>478</v>
      </c>
      <c r="B4978" t="str">
        <f>VLOOKUP(Table16[[#This Row],[Metabolite ID]],Table18[],2,FALSE)</f>
        <v>X - 14056</v>
      </c>
      <c r="C4978" t="s">
        <v>1123</v>
      </c>
      <c r="D4978">
        <v>599</v>
      </c>
      <c r="E4978">
        <v>0.19063615207185128</v>
      </c>
      <c r="F4978">
        <v>0.14485379691586031</v>
      </c>
      <c r="G4978">
        <v>0.188659314467088</v>
      </c>
      <c r="H4978" t="b">
        <v>0</v>
      </c>
      <c r="I4978" t="b">
        <v>0</v>
      </c>
      <c r="J4978" t="b">
        <v>0</v>
      </c>
    </row>
    <row r="4979" spans="1:10" x14ac:dyDescent="0.2">
      <c r="A4979" t="s">
        <v>609</v>
      </c>
      <c r="B4979" t="str">
        <f>VLOOKUP(Table16[[#This Row],[Metabolite ID]],Table18[],2,FALSE)</f>
        <v>6-hydroxyindole sulfate</v>
      </c>
      <c r="C4979" t="s">
        <v>1116</v>
      </c>
      <c r="D4979">
        <v>599</v>
      </c>
      <c r="E4979">
        <v>3.8729052889022508E-2</v>
      </c>
      <c r="F4979">
        <v>4.9486443397079354E-2</v>
      </c>
      <c r="G4979" s="6">
        <v>0.43385061902417421</v>
      </c>
      <c r="H4979" t="b">
        <v>0</v>
      </c>
      <c r="I4979" t="b">
        <v>0</v>
      </c>
      <c r="J4979" t="b">
        <v>0</v>
      </c>
    </row>
    <row r="4980" spans="1:10" hidden="1" x14ac:dyDescent="0.2">
      <c r="A4980" t="s">
        <v>609</v>
      </c>
      <c r="B4980" t="str">
        <f>VLOOKUP(Table16[[#This Row],[Metabolite ID]],Table18[],2,FALSE)</f>
        <v>6-hydroxyindole sulfate</v>
      </c>
      <c r="C4980" t="s">
        <v>1117</v>
      </c>
      <c r="D4980">
        <v>599</v>
      </c>
      <c r="E4980">
        <v>3.8729052889022508E-2</v>
      </c>
      <c r="F4980">
        <v>4.7754807551240355E-2</v>
      </c>
      <c r="G4980">
        <v>0.4173668256145574</v>
      </c>
      <c r="H4980" t="b">
        <v>0</v>
      </c>
      <c r="I4980" t="b">
        <v>0</v>
      </c>
      <c r="J4980" t="b">
        <v>0</v>
      </c>
    </row>
    <row r="4981" spans="1:10" hidden="1" x14ac:dyDescent="0.2">
      <c r="A4981" t="s">
        <v>609</v>
      </c>
      <c r="B4981" t="str">
        <f>VLOOKUP(Table16[[#This Row],[Metabolite ID]],Table18[],2,FALSE)</f>
        <v>6-hydroxyindole sulfate</v>
      </c>
      <c r="C4981" t="s">
        <v>1118</v>
      </c>
      <c r="D4981">
        <v>599</v>
      </c>
      <c r="E4981">
        <v>3.9838266763349332E-2</v>
      </c>
      <c r="F4981">
        <v>4.8236792746897336E-2</v>
      </c>
      <c r="G4981">
        <v>0.40886670543259429</v>
      </c>
      <c r="H4981" t="b">
        <v>0</v>
      </c>
      <c r="I4981" t="b">
        <v>0</v>
      </c>
      <c r="J4981" t="b">
        <v>0</v>
      </c>
    </row>
    <row r="4982" spans="1:10" hidden="1" x14ac:dyDescent="0.2">
      <c r="A4982" t="s">
        <v>609</v>
      </c>
      <c r="B4982" t="str">
        <f>VLOOKUP(Table16[[#This Row],[Metabolite ID]],Table18[],2,FALSE)</f>
        <v>6-hydroxyindole sulfate</v>
      </c>
      <c r="C4982" t="s">
        <v>1119</v>
      </c>
      <c r="D4982">
        <v>599</v>
      </c>
      <c r="E4982">
        <v>3.9338176638176639E-2</v>
      </c>
      <c r="F4982">
        <v>6.9519230250353503E-2</v>
      </c>
      <c r="G4982">
        <v>0.57148871051145678</v>
      </c>
      <c r="H4982" t="b">
        <v>0</v>
      </c>
      <c r="I4982" t="b">
        <v>0</v>
      </c>
      <c r="J4982" t="b">
        <v>0</v>
      </c>
    </row>
    <row r="4983" spans="1:10" hidden="1" x14ac:dyDescent="0.2">
      <c r="A4983" t="s">
        <v>609</v>
      </c>
      <c r="B4983" t="str">
        <f>VLOOKUP(Table16[[#This Row],[Metabolite ID]],Table18[],2,FALSE)</f>
        <v>6-hydroxyindole sulfate</v>
      </c>
      <c r="C4983" t="s">
        <v>1120</v>
      </c>
      <c r="D4983">
        <v>599</v>
      </c>
      <c r="E4983">
        <v>5.5646412557655914E-2</v>
      </c>
      <c r="F4983">
        <v>7.5247848255303465E-2</v>
      </c>
      <c r="G4983">
        <v>0.45959836761805706</v>
      </c>
      <c r="H4983" t="b">
        <v>0</v>
      </c>
      <c r="I4983" t="b">
        <v>0</v>
      </c>
      <c r="J4983" t="b">
        <v>0</v>
      </c>
    </row>
    <row r="4984" spans="1:10" hidden="1" x14ac:dyDescent="0.2">
      <c r="A4984" t="s">
        <v>609</v>
      </c>
      <c r="B4984" t="str">
        <f>VLOOKUP(Table16[[#This Row],[Metabolite ID]],Table18[],2,FALSE)</f>
        <v>6-hydroxyindole sulfate</v>
      </c>
      <c r="C4984" t="s">
        <v>1121</v>
      </c>
      <c r="D4984">
        <v>599</v>
      </c>
      <c r="E4984">
        <v>9.6839003624121567E-2</v>
      </c>
      <c r="F4984">
        <v>0.27457854028541284</v>
      </c>
      <c r="G4984">
        <v>0.72445086646526513</v>
      </c>
      <c r="H4984" t="b">
        <v>0</v>
      </c>
      <c r="I4984" t="b">
        <v>0</v>
      </c>
      <c r="J4984" t="b">
        <v>0</v>
      </c>
    </row>
    <row r="4985" spans="1:10" hidden="1" x14ac:dyDescent="0.2">
      <c r="A4985" t="s">
        <v>609</v>
      </c>
      <c r="B4985" t="str">
        <f>VLOOKUP(Table16[[#This Row],[Metabolite ID]],Table18[],2,FALSE)</f>
        <v>6-hydroxyindole sulfate</v>
      </c>
      <c r="C4985" t="s">
        <v>1122</v>
      </c>
      <c r="D4985">
        <v>599</v>
      </c>
      <c r="E4985">
        <v>0.23930808694707473</v>
      </c>
      <c r="F4985">
        <v>0.19864413538527945</v>
      </c>
      <c r="G4985">
        <v>0.22879278268283751</v>
      </c>
      <c r="H4985" t="b">
        <v>0</v>
      </c>
      <c r="I4985" t="b">
        <v>0</v>
      </c>
      <c r="J4985" t="b">
        <v>0</v>
      </c>
    </row>
    <row r="4986" spans="1:10" hidden="1" x14ac:dyDescent="0.2">
      <c r="A4986" t="s">
        <v>609</v>
      </c>
      <c r="B4986" t="str">
        <f>VLOOKUP(Table16[[#This Row],[Metabolite ID]],Table18[],2,FALSE)</f>
        <v>6-hydroxyindole sulfate</v>
      </c>
      <c r="C4986" t="s">
        <v>1123</v>
      </c>
      <c r="D4986">
        <v>599</v>
      </c>
      <c r="E4986">
        <v>0.27470539525867355</v>
      </c>
      <c r="F4986">
        <v>0.13680417295951722</v>
      </c>
      <c r="G4986">
        <v>4.5091262731015921E-2</v>
      </c>
      <c r="H4986" t="b">
        <v>0</v>
      </c>
      <c r="I4986" t="b">
        <v>0</v>
      </c>
      <c r="J4986" t="b">
        <v>0</v>
      </c>
    </row>
    <row r="4987" spans="1:10" x14ac:dyDescent="0.2">
      <c r="A4987" t="s">
        <v>219</v>
      </c>
      <c r="B4987" t="str">
        <f>VLOOKUP(Table16[[#This Row],[Metabolite ID]],Table18[],2,FALSE)</f>
        <v>N-acetylthreonine</v>
      </c>
      <c r="C4987" t="s">
        <v>1116</v>
      </c>
      <c r="D4987">
        <v>599</v>
      </c>
      <c r="E4987">
        <v>-3.7868622433740076E-2</v>
      </c>
      <c r="F4987">
        <v>4.8687634058240649E-2</v>
      </c>
      <c r="G4987" s="6">
        <v>0.43669442831455624</v>
      </c>
      <c r="H4987" t="b">
        <v>0</v>
      </c>
      <c r="I4987" t="b">
        <v>0</v>
      </c>
      <c r="J4987" t="b">
        <v>0</v>
      </c>
    </row>
    <row r="4988" spans="1:10" hidden="1" x14ac:dyDescent="0.2">
      <c r="A4988" t="s">
        <v>219</v>
      </c>
      <c r="B4988" t="str">
        <f>VLOOKUP(Table16[[#This Row],[Metabolite ID]],Table18[],2,FALSE)</f>
        <v>N-acetylthreonine</v>
      </c>
      <c r="C4988" t="s">
        <v>1117</v>
      </c>
      <c r="D4988">
        <v>599</v>
      </c>
      <c r="E4988">
        <v>-3.7868622433740076E-2</v>
      </c>
      <c r="F4988">
        <v>4.776728714998589E-2</v>
      </c>
      <c r="G4988">
        <v>0.42791000583642586</v>
      </c>
      <c r="H4988" t="b">
        <v>0</v>
      </c>
      <c r="I4988" t="b">
        <v>0</v>
      </c>
      <c r="J4988" t="b">
        <v>0</v>
      </c>
    </row>
    <row r="4989" spans="1:10" hidden="1" x14ac:dyDescent="0.2">
      <c r="A4989" t="s">
        <v>219</v>
      </c>
      <c r="B4989" t="str">
        <f>VLOOKUP(Table16[[#This Row],[Metabolite ID]],Table18[],2,FALSE)</f>
        <v>N-acetylthreonine</v>
      </c>
      <c r="C4989" t="s">
        <v>1118</v>
      </c>
      <c r="D4989">
        <v>599</v>
      </c>
      <c r="E4989">
        <v>-3.6812852039880106E-2</v>
      </c>
      <c r="F4989">
        <v>4.8228761027290228E-2</v>
      </c>
      <c r="G4989">
        <v>0.44528649562928563</v>
      </c>
      <c r="H4989" t="b">
        <v>0</v>
      </c>
      <c r="I4989" t="b">
        <v>0</v>
      </c>
      <c r="J4989" t="b">
        <v>0</v>
      </c>
    </row>
    <row r="4990" spans="1:10" hidden="1" x14ac:dyDescent="0.2">
      <c r="A4990" t="s">
        <v>219</v>
      </c>
      <c r="B4990" t="str">
        <f>VLOOKUP(Table16[[#This Row],[Metabolite ID]],Table18[],2,FALSE)</f>
        <v>N-acetylthreonine</v>
      </c>
      <c r="C4990" t="s">
        <v>1119</v>
      </c>
      <c r="D4990">
        <v>599</v>
      </c>
      <c r="E4990">
        <v>1.0204725738396625E-2</v>
      </c>
      <c r="F4990">
        <v>7.2540055358557412E-2</v>
      </c>
      <c r="G4990">
        <v>0.88812502455516151</v>
      </c>
      <c r="H4990" t="b">
        <v>0</v>
      </c>
      <c r="I4990" t="b">
        <v>0</v>
      </c>
      <c r="J4990" t="b">
        <v>0</v>
      </c>
    </row>
    <row r="4991" spans="1:10" hidden="1" x14ac:dyDescent="0.2">
      <c r="A4991" t="s">
        <v>219</v>
      </c>
      <c r="B4991" t="str">
        <f>VLOOKUP(Table16[[#This Row],[Metabolite ID]],Table18[],2,FALSE)</f>
        <v>N-acetylthreonine</v>
      </c>
      <c r="C4991" t="s">
        <v>1120</v>
      </c>
      <c r="D4991">
        <v>599</v>
      </c>
      <c r="E4991">
        <v>3.4302685040010279E-2</v>
      </c>
      <c r="F4991">
        <v>8.1952639298831051E-2</v>
      </c>
      <c r="G4991">
        <v>0.67553248043070879</v>
      </c>
      <c r="H4991" t="b">
        <v>0</v>
      </c>
      <c r="I4991" t="b">
        <v>0</v>
      </c>
      <c r="J4991" t="b">
        <v>0</v>
      </c>
    </row>
    <row r="4992" spans="1:10" hidden="1" x14ac:dyDescent="0.2">
      <c r="A4992" t="s">
        <v>219</v>
      </c>
      <c r="B4992" t="str">
        <f>VLOOKUP(Table16[[#This Row],[Metabolite ID]],Table18[],2,FALSE)</f>
        <v>N-acetylthreonine</v>
      </c>
      <c r="C4992" t="s">
        <v>1121</v>
      </c>
      <c r="D4992">
        <v>599</v>
      </c>
      <c r="E4992">
        <v>0.34116223927569411</v>
      </c>
      <c r="F4992">
        <v>0.27805026786823617</v>
      </c>
      <c r="G4992">
        <v>0.22031278163114063</v>
      </c>
      <c r="H4992" t="b">
        <v>0</v>
      </c>
      <c r="I4992" t="b">
        <v>0</v>
      </c>
      <c r="J4992" t="b">
        <v>0</v>
      </c>
    </row>
    <row r="4993" spans="1:10" hidden="1" x14ac:dyDescent="0.2">
      <c r="A4993" t="s">
        <v>219</v>
      </c>
      <c r="B4993" t="str">
        <f>VLOOKUP(Table16[[#This Row],[Metabolite ID]],Table18[],2,FALSE)</f>
        <v>N-acetylthreonine</v>
      </c>
      <c r="C4993" t="s">
        <v>1122</v>
      </c>
      <c r="D4993">
        <v>599</v>
      </c>
      <c r="E4993">
        <v>0.14153088225929178</v>
      </c>
      <c r="F4993">
        <v>0.17790488857172909</v>
      </c>
      <c r="G4993">
        <v>0.42661371419592908</v>
      </c>
      <c r="H4993" t="b">
        <v>0</v>
      </c>
      <c r="I4993" t="b">
        <v>0</v>
      </c>
      <c r="J4993" t="b">
        <v>0</v>
      </c>
    </row>
    <row r="4994" spans="1:10" hidden="1" x14ac:dyDescent="0.2">
      <c r="A4994" t="s">
        <v>219</v>
      </c>
      <c r="B4994" t="str">
        <f>VLOOKUP(Table16[[#This Row],[Metabolite ID]],Table18[],2,FALSE)</f>
        <v>N-acetylthreonine</v>
      </c>
      <c r="C4994" t="s">
        <v>1123</v>
      </c>
      <c r="D4994">
        <v>599</v>
      </c>
      <c r="E4994">
        <v>-0.16622012130101363</v>
      </c>
      <c r="F4994">
        <v>0.1348756342962539</v>
      </c>
      <c r="G4994">
        <v>0.21828651265085372</v>
      </c>
      <c r="H4994" t="b">
        <v>0</v>
      </c>
      <c r="I4994" t="b">
        <v>0</v>
      </c>
      <c r="J4994" t="b">
        <v>0</v>
      </c>
    </row>
    <row r="4995" spans="1:10" x14ac:dyDescent="0.2">
      <c r="A4995" t="s">
        <v>301</v>
      </c>
      <c r="B4995" t="str">
        <f>VLOOKUP(Table16[[#This Row],[Metabolite ID]],Table18[],2,FALSE)</f>
        <v>5alpha-androstan-3beta,17alpha-diol disulfate</v>
      </c>
      <c r="C4995" t="s">
        <v>1116</v>
      </c>
      <c r="D4995">
        <v>599</v>
      </c>
      <c r="E4995">
        <v>-4.1282990638935473E-2</v>
      </c>
      <c r="F4995">
        <v>5.3116916657040242E-2</v>
      </c>
      <c r="G4995" s="6">
        <v>0.43703497387983398</v>
      </c>
      <c r="H4995" t="b">
        <v>0</v>
      </c>
      <c r="I4995" t="b">
        <v>0</v>
      </c>
      <c r="J4995" t="b">
        <v>0</v>
      </c>
    </row>
    <row r="4996" spans="1:10" hidden="1" x14ac:dyDescent="0.2">
      <c r="A4996" t="s">
        <v>301</v>
      </c>
      <c r="B4996" t="str">
        <f>VLOOKUP(Table16[[#This Row],[Metabolite ID]],Table18[],2,FALSE)</f>
        <v>5alpha-androstan-3beta,17alpha-diol disulfate</v>
      </c>
      <c r="C4996" t="s">
        <v>1117</v>
      </c>
      <c r="D4996">
        <v>599</v>
      </c>
      <c r="E4996">
        <v>-4.1282990638935473E-2</v>
      </c>
      <c r="F4996">
        <v>5.0425352186299038E-2</v>
      </c>
      <c r="G4996">
        <v>0.41296037160753846</v>
      </c>
      <c r="H4996" t="b">
        <v>0</v>
      </c>
      <c r="I4996" t="b">
        <v>0</v>
      </c>
      <c r="J4996" t="b">
        <v>0</v>
      </c>
    </row>
    <row r="4997" spans="1:10" hidden="1" x14ac:dyDescent="0.2">
      <c r="A4997" t="s">
        <v>301</v>
      </c>
      <c r="B4997" t="str">
        <f>VLOOKUP(Table16[[#This Row],[Metabolite ID]],Table18[],2,FALSE)</f>
        <v>5alpha-androstan-3beta,17alpha-diol disulfate</v>
      </c>
      <c r="C4997" t="s">
        <v>1118</v>
      </c>
      <c r="D4997">
        <v>599</v>
      </c>
      <c r="E4997">
        <v>-4.0237818980751384E-2</v>
      </c>
      <c r="F4997">
        <v>5.0941813249608961E-2</v>
      </c>
      <c r="G4997">
        <v>0.42959900446203991</v>
      </c>
      <c r="H4997" t="b">
        <v>0</v>
      </c>
      <c r="I4997" t="b">
        <v>0</v>
      </c>
      <c r="J4997" t="b">
        <v>0</v>
      </c>
    </row>
    <row r="4998" spans="1:10" hidden="1" x14ac:dyDescent="0.2">
      <c r="A4998" t="s">
        <v>301</v>
      </c>
      <c r="B4998" t="str">
        <f>VLOOKUP(Table16[[#This Row],[Metabolite ID]],Table18[],2,FALSE)</f>
        <v>5alpha-androstan-3beta,17alpha-diol disulfate</v>
      </c>
      <c r="C4998" t="s">
        <v>1119</v>
      </c>
      <c r="D4998">
        <v>599</v>
      </c>
      <c r="E4998">
        <v>-1.251254716981132E-2</v>
      </c>
      <c r="F4998">
        <v>7.9090485452568263E-2</v>
      </c>
      <c r="G4998">
        <v>0.87429489612968325</v>
      </c>
      <c r="H4998" t="b">
        <v>0</v>
      </c>
      <c r="I4998" t="b">
        <v>0</v>
      </c>
      <c r="J4998" t="b">
        <v>0</v>
      </c>
    </row>
    <row r="4999" spans="1:10" hidden="1" x14ac:dyDescent="0.2">
      <c r="A4999" t="s">
        <v>301</v>
      </c>
      <c r="B4999" t="str">
        <f>VLOOKUP(Table16[[#This Row],[Metabolite ID]],Table18[],2,FALSE)</f>
        <v>5alpha-androstan-3beta,17alpha-diol disulfate</v>
      </c>
      <c r="C4999" t="s">
        <v>1120</v>
      </c>
      <c r="D4999">
        <v>599</v>
      </c>
      <c r="E4999">
        <v>3.0370743726850866E-2</v>
      </c>
      <c r="F4999">
        <v>8.5546903146247924E-2</v>
      </c>
      <c r="G4999">
        <v>0.72257563995125029</v>
      </c>
      <c r="H4999" t="b">
        <v>0</v>
      </c>
      <c r="I4999" t="b">
        <v>0</v>
      </c>
      <c r="J4999" t="b">
        <v>0</v>
      </c>
    </row>
    <row r="5000" spans="1:10" hidden="1" x14ac:dyDescent="0.2">
      <c r="A5000" t="s">
        <v>301</v>
      </c>
      <c r="B5000" t="str">
        <f>VLOOKUP(Table16[[#This Row],[Metabolite ID]],Table18[],2,FALSE)</f>
        <v>5alpha-androstan-3beta,17alpha-diol disulfate</v>
      </c>
      <c r="C5000" t="s">
        <v>1121</v>
      </c>
      <c r="D5000">
        <v>599</v>
      </c>
      <c r="E5000">
        <v>-6.365506174968516E-2</v>
      </c>
      <c r="F5000">
        <v>0.27152099898291399</v>
      </c>
      <c r="G5000">
        <v>0.81472457123236508</v>
      </c>
      <c r="H5000" t="b">
        <v>0</v>
      </c>
      <c r="I5000" t="b">
        <v>0</v>
      </c>
      <c r="J5000" t="b">
        <v>0</v>
      </c>
    </row>
    <row r="5001" spans="1:10" hidden="1" x14ac:dyDescent="0.2">
      <c r="A5001" t="s">
        <v>301</v>
      </c>
      <c r="B5001" t="str">
        <f>VLOOKUP(Table16[[#This Row],[Metabolite ID]],Table18[],2,FALSE)</f>
        <v>5alpha-androstan-3beta,17alpha-diol disulfate</v>
      </c>
      <c r="C5001" t="s">
        <v>1122</v>
      </c>
      <c r="D5001">
        <v>599</v>
      </c>
      <c r="E5001">
        <v>7.8625298022393153E-2</v>
      </c>
      <c r="F5001">
        <v>0.17305184118520039</v>
      </c>
      <c r="G5001">
        <v>0.64974515245525122</v>
      </c>
      <c r="H5001" t="b">
        <v>0</v>
      </c>
      <c r="I5001" t="b">
        <v>0</v>
      </c>
      <c r="J5001" t="b">
        <v>0</v>
      </c>
    </row>
    <row r="5002" spans="1:10" hidden="1" x14ac:dyDescent="0.2">
      <c r="A5002" t="s">
        <v>301</v>
      </c>
      <c r="B5002" t="str">
        <f>VLOOKUP(Table16[[#This Row],[Metabolite ID]],Table18[],2,FALSE)</f>
        <v>5alpha-androstan-3beta,17alpha-diol disulfate</v>
      </c>
      <c r="C5002" t="s">
        <v>1123</v>
      </c>
      <c r="D5002">
        <v>599</v>
      </c>
      <c r="E5002">
        <v>-5.3427387844573543E-2</v>
      </c>
      <c r="F5002">
        <v>0.14719568261989732</v>
      </c>
      <c r="G5002">
        <v>0.71675693098340132</v>
      </c>
      <c r="H5002" t="b">
        <v>0</v>
      </c>
      <c r="I5002" t="b">
        <v>0</v>
      </c>
      <c r="J5002" t="b">
        <v>0</v>
      </c>
    </row>
    <row r="5003" spans="1:10" x14ac:dyDescent="0.2">
      <c r="A5003" t="s">
        <v>198</v>
      </c>
      <c r="B5003" t="str">
        <f>VLOOKUP(Table16[[#This Row],[Metabolite ID]],Table18[],2,FALSE)</f>
        <v>homostachydrine*</v>
      </c>
      <c r="C5003" t="s">
        <v>1116</v>
      </c>
      <c r="D5003">
        <v>599</v>
      </c>
      <c r="E5003">
        <v>3.8901086982699305E-2</v>
      </c>
      <c r="F5003">
        <v>5.0468578724047364E-2</v>
      </c>
      <c r="G5003" s="6">
        <v>0.44082658552293463</v>
      </c>
      <c r="H5003" t="b">
        <v>0</v>
      </c>
      <c r="I5003" t="b">
        <v>0</v>
      </c>
      <c r="J5003" t="b">
        <v>0</v>
      </c>
    </row>
    <row r="5004" spans="1:10" hidden="1" x14ac:dyDescent="0.2">
      <c r="A5004" t="s">
        <v>198</v>
      </c>
      <c r="B5004" t="str">
        <f>VLOOKUP(Table16[[#This Row],[Metabolite ID]],Table18[],2,FALSE)</f>
        <v>homostachydrine*</v>
      </c>
      <c r="C5004" t="s">
        <v>1117</v>
      </c>
      <c r="D5004">
        <v>599</v>
      </c>
      <c r="E5004">
        <v>3.8901086982699305E-2</v>
      </c>
      <c r="F5004">
        <v>4.8853736888564168E-2</v>
      </c>
      <c r="G5004">
        <v>0.42587128961336973</v>
      </c>
      <c r="H5004" t="b">
        <v>0</v>
      </c>
      <c r="I5004" t="b">
        <v>0</v>
      </c>
      <c r="J5004" t="b">
        <v>0</v>
      </c>
    </row>
    <row r="5005" spans="1:10" hidden="1" x14ac:dyDescent="0.2">
      <c r="A5005" t="s">
        <v>198</v>
      </c>
      <c r="B5005" t="str">
        <f>VLOOKUP(Table16[[#This Row],[Metabolite ID]],Table18[],2,FALSE)</f>
        <v>homostachydrine*</v>
      </c>
      <c r="C5005" t="s">
        <v>1118</v>
      </c>
      <c r="D5005">
        <v>599</v>
      </c>
      <c r="E5005">
        <v>4.0095929742890363E-2</v>
      </c>
      <c r="F5005">
        <v>4.9339312035782727E-2</v>
      </c>
      <c r="G5005">
        <v>0.4164148291594359</v>
      </c>
      <c r="H5005" t="b">
        <v>0</v>
      </c>
      <c r="I5005" t="b">
        <v>0</v>
      </c>
      <c r="J5005" t="b">
        <v>0</v>
      </c>
    </row>
    <row r="5006" spans="1:10" hidden="1" x14ac:dyDescent="0.2">
      <c r="A5006" t="s">
        <v>198</v>
      </c>
      <c r="B5006" t="str">
        <f>VLOOKUP(Table16[[#This Row],[Metabolite ID]],Table18[],2,FALSE)</f>
        <v>homostachydrine*</v>
      </c>
      <c r="C5006" t="s">
        <v>1119</v>
      </c>
      <c r="D5006">
        <v>599</v>
      </c>
      <c r="E5006">
        <v>-8.7950335570469801E-2</v>
      </c>
      <c r="F5006">
        <v>7.6177218772545782E-2</v>
      </c>
      <c r="G5006">
        <v>0.24827514124065497</v>
      </c>
      <c r="H5006" t="b">
        <v>0</v>
      </c>
      <c r="I5006" t="b">
        <v>0</v>
      </c>
      <c r="J5006" t="b">
        <v>0</v>
      </c>
    </row>
    <row r="5007" spans="1:10" hidden="1" x14ac:dyDescent="0.2">
      <c r="A5007" t="s">
        <v>198</v>
      </c>
      <c r="B5007" t="str">
        <f>VLOOKUP(Table16[[#This Row],[Metabolite ID]],Table18[],2,FALSE)</f>
        <v>homostachydrine*</v>
      </c>
      <c r="C5007" t="s">
        <v>1120</v>
      </c>
      <c r="D5007">
        <v>599</v>
      </c>
      <c r="E5007">
        <v>3.3560154271858308E-2</v>
      </c>
      <c r="F5007">
        <v>7.7906983933853619E-2</v>
      </c>
      <c r="G5007">
        <v>0.66663409541468932</v>
      </c>
      <c r="H5007" t="b">
        <v>0</v>
      </c>
      <c r="I5007" t="b">
        <v>0</v>
      </c>
      <c r="J5007" t="b">
        <v>0</v>
      </c>
    </row>
    <row r="5008" spans="1:10" hidden="1" x14ac:dyDescent="0.2">
      <c r="A5008" t="s">
        <v>198</v>
      </c>
      <c r="B5008" t="str">
        <f>VLOOKUP(Table16[[#This Row],[Metabolite ID]],Table18[],2,FALSE)</f>
        <v>homostachydrine*</v>
      </c>
      <c r="C5008" t="s">
        <v>1121</v>
      </c>
      <c r="D5008">
        <v>599</v>
      </c>
      <c r="E5008">
        <v>-0.2655048963892277</v>
      </c>
      <c r="F5008">
        <v>0.3231893127771589</v>
      </c>
      <c r="G5008">
        <v>0.41168033043978414</v>
      </c>
      <c r="H5008" t="b">
        <v>0</v>
      </c>
      <c r="I5008" t="b">
        <v>0</v>
      </c>
      <c r="J5008" t="b">
        <v>0</v>
      </c>
    </row>
    <row r="5009" spans="1:10" hidden="1" x14ac:dyDescent="0.2">
      <c r="A5009" t="s">
        <v>198</v>
      </c>
      <c r="B5009" t="str">
        <f>VLOOKUP(Table16[[#This Row],[Metabolite ID]],Table18[],2,FALSE)</f>
        <v>homostachydrine*</v>
      </c>
      <c r="C5009" t="s">
        <v>1122</v>
      </c>
      <c r="D5009">
        <v>599</v>
      </c>
      <c r="E5009">
        <v>-0.1787776161323551</v>
      </c>
      <c r="F5009">
        <v>0.22758623807678191</v>
      </c>
      <c r="G5009">
        <v>0.43244937744780976</v>
      </c>
      <c r="H5009" t="b">
        <v>0</v>
      </c>
      <c r="I5009" t="b">
        <v>0</v>
      </c>
      <c r="J5009" t="b">
        <v>0</v>
      </c>
    </row>
    <row r="5010" spans="1:10" hidden="1" x14ac:dyDescent="0.2">
      <c r="A5010" t="s">
        <v>198</v>
      </c>
      <c r="B5010" t="str">
        <f>VLOOKUP(Table16[[#This Row],[Metabolite ID]],Table18[],2,FALSE)</f>
        <v>homostachydrine*</v>
      </c>
      <c r="C5010" t="s">
        <v>1123</v>
      </c>
      <c r="D5010">
        <v>599</v>
      </c>
      <c r="E5010">
        <v>0.28870413005100004</v>
      </c>
      <c r="F5010">
        <v>0.13956502837248183</v>
      </c>
      <c r="G5010">
        <v>3.901364657272112E-2</v>
      </c>
      <c r="H5010" t="b">
        <v>0</v>
      </c>
      <c r="I5010" t="b">
        <v>0</v>
      </c>
      <c r="J5010" t="b">
        <v>0</v>
      </c>
    </row>
    <row r="5011" spans="1:10" x14ac:dyDescent="0.2">
      <c r="A5011" t="s">
        <v>403</v>
      </c>
      <c r="B5011" t="str">
        <f>VLOOKUP(Table16[[#This Row],[Metabolite ID]],Table18[],2,FALSE)</f>
        <v>21-hydroxypregnenolone disulfate</v>
      </c>
      <c r="C5011" t="s">
        <v>1116</v>
      </c>
      <c r="D5011">
        <v>599</v>
      </c>
      <c r="E5011">
        <v>4.0146557314939345E-2</v>
      </c>
      <c r="F5011">
        <v>5.2161420113999546E-2</v>
      </c>
      <c r="G5011" s="6">
        <v>0.44150161819158623</v>
      </c>
      <c r="H5011" t="b">
        <v>0</v>
      </c>
      <c r="I5011" t="b">
        <v>0</v>
      </c>
      <c r="J5011" t="b">
        <v>0</v>
      </c>
    </row>
    <row r="5012" spans="1:10" hidden="1" x14ac:dyDescent="0.2">
      <c r="A5012" t="s">
        <v>403</v>
      </c>
      <c r="B5012" t="str">
        <f>VLOOKUP(Table16[[#This Row],[Metabolite ID]],Table18[],2,FALSE)</f>
        <v>21-hydroxypregnenolone disulfate</v>
      </c>
      <c r="C5012" t="s">
        <v>1117</v>
      </c>
      <c r="D5012">
        <v>599</v>
      </c>
      <c r="E5012">
        <v>4.0146557314939345E-2</v>
      </c>
      <c r="F5012">
        <v>4.7728635672629582E-2</v>
      </c>
      <c r="G5012">
        <v>0.40026842071178653</v>
      </c>
      <c r="H5012" t="b">
        <v>0</v>
      </c>
      <c r="I5012" t="b">
        <v>0</v>
      </c>
      <c r="J5012" t="b">
        <v>0</v>
      </c>
    </row>
    <row r="5013" spans="1:10" hidden="1" x14ac:dyDescent="0.2">
      <c r="A5013" t="s">
        <v>403</v>
      </c>
      <c r="B5013" t="str">
        <f>VLOOKUP(Table16[[#This Row],[Metabolite ID]],Table18[],2,FALSE)</f>
        <v>21-hydroxypregnenolone disulfate</v>
      </c>
      <c r="C5013" t="s">
        <v>1118</v>
      </c>
      <c r="D5013">
        <v>599</v>
      </c>
      <c r="E5013">
        <v>4.2222631826410319E-2</v>
      </c>
      <c r="F5013">
        <v>4.8259991578105531E-2</v>
      </c>
      <c r="G5013">
        <v>0.38162871153364347</v>
      </c>
      <c r="H5013" t="b">
        <v>0</v>
      </c>
      <c r="I5013" t="b">
        <v>0</v>
      </c>
      <c r="J5013" t="b">
        <v>0</v>
      </c>
    </row>
    <row r="5014" spans="1:10" hidden="1" x14ac:dyDescent="0.2">
      <c r="A5014" t="s">
        <v>403</v>
      </c>
      <c r="B5014" t="str">
        <f>VLOOKUP(Table16[[#This Row],[Metabolite ID]],Table18[],2,FALSE)</f>
        <v>21-hydroxypregnenolone disulfate</v>
      </c>
      <c r="C5014" t="s">
        <v>1119</v>
      </c>
      <c r="D5014">
        <v>599</v>
      </c>
      <c r="E5014">
        <v>-5.131473684210526E-4</v>
      </c>
      <c r="F5014">
        <v>7.3717003371220904E-2</v>
      </c>
      <c r="G5014">
        <v>0.99444593462302966</v>
      </c>
      <c r="H5014" t="b">
        <v>0</v>
      </c>
      <c r="I5014" t="b">
        <v>0</v>
      </c>
      <c r="J5014" t="b">
        <v>0</v>
      </c>
    </row>
    <row r="5015" spans="1:10" hidden="1" x14ac:dyDescent="0.2">
      <c r="A5015" t="s">
        <v>403</v>
      </c>
      <c r="B5015" t="str">
        <f>VLOOKUP(Table16[[#This Row],[Metabolite ID]],Table18[],2,FALSE)</f>
        <v>21-hydroxypregnenolone disulfate</v>
      </c>
      <c r="C5015" t="s">
        <v>1120</v>
      </c>
      <c r="D5015">
        <v>599</v>
      </c>
      <c r="E5015">
        <v>7.9870505119761931E-2</v>
      </c>
      <c r="F5015">
        <v>8.3026121267129049E-2</v>
      </c>
      <c r="G5015">
        <v>0.33605337646845002</v>
      </c>
      <c r="H5015" t="b">
        <v>0</v>
      </c>
      <c r="I5015" t="b">
        <v>0</v>
      </c>
      <c r="J5015" t="b">
        <v>0</v>
      </c>
    </row>
    <row r="5016" spans="1:10" hidden="1" x14ac:dyDescent="0.2">
      <c r="A5016" t="s">
        <v>403</v>
      </c>
      <c r="B5016" t="str">
        <f>VLOOKUP(Table16[[#This Row],[Metabolite ID]],Table18[],2,FALSE)</f>
        <v>21-hydroxypregnenolone disulfate</v>
      </c>
      <c r="C5016" t="s">
        <v>1121</v>
      </c>
      <c r="D5016">
        <v>599</v>
      </c>
      <c r="E5016">
        <v>-5.3362703569013625E-2</v>
      </c>
      <c r="F5016">
        <v>0.29245042384285647</v>
      </c>
      <c r="G5016">
        <v>0.85527768115368574</v>
      </c>
      <c r="H5016" t="b">
        <v>0</v>
      </c>
      <c r="I5016" t="b">
        <v>0</v>
      </c>
      <c r="J5016" t="b">
        <v>0</v>
      </c>
    </row>
    <row r="5017" spans="1:10" hidden="1" x14ac:dyDescent="0.2">
      <c r="A5017" t="s">
        <v>403</v>
      </c>
      <c r="B5017" t="str">
        <f>VLOOKUP(Table16[[#This Row],[Metabolite ID]],Table18[],2,FALSE)</f>
        <v>21-hydroxypregnenolone disulfate</v>
      </c>
      <c r="C5017" t="s">
        <v>1122</v>
      </c>
      <c r="D5017">
        <v>599</v>
      </c>
      <c r="E5017">
        <v>7.5899124302615029E-2</v>
      </c>
      <c r="F5017">
        <v>0.16697300718821492</v>
      </c>
      <c r="G5017">
        <v>0.64959131452977303</v>
      </c>
      <c r="H5017" t="b">
        <v>0</v>
      </c>
      <c r="I5017" t="b">
        <v>0</v>
      </c>
      <c r="J5017" t="b">
        <v>0</v>
      </c>
    </row>
    <row r="5018" spans="1:10" hidden="1" x14ac:dyDescent="0.2">
      <c r="A5018" t="s">
        <v>403</v>
      </c>
      <c r="B5018" t="str">
        <f>VLOOKUP(Table16[[#This Row],[Metabolite ID]],Table18[],2,FALSE)</f>
        <v>21-hydroxypregnenolone disulfate</v>
      </c>
      <c r="C5018" t="s">
        <v>1123</v>
      </c>
      <c r="D5018">
        <v>599</v>
      </c>
      <c r="E5018">
        <v>0.16380978497663662</v>
      </c>
      <c r="F5018">
        <v>0.14451282641807808</v>
      </c>
      <c r="G5018">
        <v>0.25744627128898917</v>
      </c>
      <c r="H5018" t="b">
        <v>0</v>
      </c>
      <c r="I5018" t="b">
        <v>0</v>
      </c>
      <c r="J5018" t="b">
        <v>0</v>
      </c>
    </row>
    <row r="5019" spans="1:10" x14ac:dyDescent="0.2">
      <c r="A5019" t="s">
        <v>322</v>
      </c>
      <c r="B5019" t="str">
        <f>VLOOKUP(Table16[[#This Row],[Metabolite ID]],Table18[],2,FALSE)</f>
        <v>sphingomyelin (d18:1/18:1, d18:2/18:0)</v>
      </c>
      <c r="C5019" t="s">
        <v>1116</v>
      </c>
      <c r="D5019">
        <v>599</v>
      </c>
      <c r="E5019">
        <v>3.7713039957236065E-2</v>
      </c>
      <c r="F5019">
        <v>4.9730728348882189E-2</v>
      </c>
      <c r="G5019" s="6">
        <v>0.44824458560834318</v>
      </c>
      <c r="H5019" t="b">
        <v>0</v>
      </c>
      <c r="I5019" t="b">
        <v>0</v>
      </c>
      <c r="J5019" t="b">
        <v>0</v>
      </c>
    </row>
    <row r="5020" spans="1:10" hidden="1" x14ac:dyDescent="0.2">
      <c r="A5020" t="s">
        <v>322</v>
      </c>
      <c r="B5020" t="str">
        <f>VLOOKUP(Table16[[#This Row],[Metabolite ID]],Table18[],2,FALSE)</f>
        <v>sphingomyelin (d18:1/18:1, d18:2/18:0)</v>
      </c>
      <c r="C5020" t="s">
        <v>1117</v>
      </c>
      <c r="D5020">
        <v>599</v>
      </c>
      <c r="E5020">
        <v>3.7713039957236065E-2</v>
      </c>
      <c r="F5020">
        <v>4.7744008881818102E-2</v>
      </c>
      <c r="G5020">
        <v>0.42958559226055459</v>
      </c>
      <c r="H5020" t="b">
        <v>0</v>
      </c>
      <c r="I5020" t="b">
        <v>0</v>
      </c>
      <c r="J5020" t="b">
        <v>0</v>
      </c>
    </row>
    <row r="5021" spans="1:10" hidden="1" x14ac:dyDescent="0.2">
      <c r="A5021" t="s">
        <v>322</v>
      </c>
      <c r="B5021" t="str">
        <f>VLOOKUP(Table16[[#This Row],[Metabolite ID]],Table18[],2,FALSE)</f>
        <v>sphingomyelin (d18:1/18:1, d18:2/18:0)</v>
      </c>
      <c r="C5021" t="s">
        <v>1118</v>
      </c>
      <c r="D5021">
        <v>599</v>
      </c>
      <c r="E5021">
        <v>3.8795880349934406E-2</v>
      </c>
      <c r="F5021">
        <v>4.8231798417637556E-2</v>
      </c>
      <c r="G5021">
        <v>0.42118728798253124</v>
      </c>
      <c r="H5021" t="b">
        <v>0</v>
      </c>
      <c r="I5021" t="b">
        <v>0</v>
      </c>
      <c r="J5021" t="b">
        <v>0</v>
      </c>
    </row>
    <row r="5022" spans="1:10" hidden="1" x14ac:dyDescent="0.2">
      <c r="A5022" t="s">
        <v>322</v>
      </c>
      <c r="B5022" t="str">
        <f>VLOOKUP(Table16[[#This Row],[Metabolite ID]],Table18[],2,FALSE)</f>
        <v>sphingomyelin (d18:1/18:1, d18:2/18:0)</v>
      </c>
      <c r="C5022" t="s">
        <v>1119</v>
      </c>
      <c r="D5022">
        <v>599</v>
      </c>
      <c r="E5022">
        <v>1.8286849315068493E-2</v>
      </c>
      <c r="F5022">
        <v>7.4004690435213044E-2</v>
      </c>
      <c r="G5022">
        <v>0.8048277978726941</v>
      </c>
      <c r="H5022" t="b">
        <v>0</v>
      </c>
      <c r="I5022" t="b">
        <v>0</v>
      </c>
      <c r="J5022" t="b">
        <v>0</v>
      </c>
    </row>
    <row r="5023" spans="1:10" hidden="1" x14ac:dyDescent="0.2">
      <c r="A5023" t="s">
        <v>322</v>
      </c>
      <c r="B5023" t="str">
        <f>VLOOKUP(Table16[[#This Row],[Metabolite ID]],Table18[],2,FALSE)</f>
        <v>sphingomyelin (d18:1/18:1, d18:2/18:0)</v>
      </c>
      <c r="C5023" t="s">
        <v>1120</v>
      </c>
      <c r="D5023">
        <v>599</v>
      </c>
      <c r="E5023">
        <v>-5.3210064237499454E-4</v>
      </c>
      <c r="F5023">
        <v>7.8163910330959679E-2</v>
      </c>
      <c r="G5023">
        <v>0.99456844461277283</v>
      </c>
      <c r="H5023" t="b">
        <v>0</v>
      </c>
      <c r="I5023" t="b">
        <v>0</v>
      </c>
      <c r="J5023" t="b">
        <v>0</v>
      </c>
    </row>
    <row r="5024" spans="1:10" hidden="1" x14ac:dyDescent="0.2">
      <c r="A5024" t="s">
        <v>322</v>
      </c>
      <c r="B5024" t="str">
        <f>VLOOKUP(Table16[[#This Row],[Metabolite ID]],Table18[],2,FALSE)</f>
        <v>sphingomyelin (d18:1/18:1, d18:2/18:0)</v>
      </c>
      <c r="C5024" t="s">
        <v>1121</v>
      </c>
      <c r="D5024">
        <v>599</v>
      </c>
      <c r="E5024">
        <v>-0.11408192761455727</v>
      </c>
      <c r="F5024">
        <v>0.28478481158678676</v>
      </c>
      <c r="G5024">
        <v>0.68886513621669998</v>
      </c>
      <c r="H5024" t="b">
        <v>0</v>
      </c>
      <c r="I5024" t="b">
        <v>0</v>
      </c>
      <c r="J5024" t="b">
        <v>0</v>
      </c>
    </row>
    <row r="5025" spans="1:10" hidden="1" x14ac:dyDescent="0.2">
      <c r="A5025" t="s">
        <v>322</v>
      </c>
      <c r="B5025" t="str">
        <f>VLOOKUP(Table16[[#This Row],[Metabolite ID]],Table18[],2,FALSE)</f>
        <v>sphingomyelin (d18:1/18:1, d18:2/18:0)</v>
      </c>
      <c r="C5025" t="s">
        <v>1122</v>
      </c>
      <c r="D5025">
        <v>599</v>
      </c>
      <c r="E5025">
        <v>-6.994615102163948E-2</v>
      </c>
      <c r="F5025">
        <v>0.2145772649484386</v>
      </c>
      <c r="G5025">
        <v>0.74455967899752995</v>
      </c>
      <c r="H5025" t="b">
        <v>0</v>
      </c>
      <c r="I5025" t="b">
        <v>0</v>
      </c>
      <c r="J5025" t="b">
        <v>0</v>
      </c>
    </row>
    <row r="5026" spans="1:10" hidden="1" x14ac:dyDescent="0.2">
      <c r="A5026" t="s">
        <v>322</v>
      </c>
      <c r="B5026" t="str">
        <f>VLOOKUP(Table16[[#This Row],[Metabolite ID]],Table18[],2,FALSE)</f>
        <v>sphingomyelin (d18:1/18:1, d18:2/18:0)</v>
      </c>
      <c r="C5026" t="s">
        <v>1123</v>
      </c>
      <c r="D5026">
        <v>599</v>
      </c>
      <c r="E5026">
        <v>-0.15646066331075417</v>
      </c>
      <c r="F5026">
        <v>0.13762264277460309</v>
      </c>
      <c r="G5026">
        <v>0.25604385955033543</v>
      </c>
      <c r="H5026" t="b">
        <v>0</v>
      </c>
      <c r="I5026" t="b">
        <v>0</v>
      </c>
      <c r="J5026" t="b">
        <v>0</v>
      </c>
    </row>
    <row r="5027" spans="1:10" x14ac:dyDescent="0.2">
      <c r="A5027" t="s">
        <v>18</v>
      </c>
      <c r="B5027" t="str">
        <f>VLOOKUP(Table16[[#This Row],[Metabolite ID]],Table18[],2,FALSE)</f>
        <v>tryptophan</v>
      </c>
      <c r="C5027" t="s">
        <v>1116</v>
      </c>
      <c r="D5027">
        <v>599</v>
      </c>
      <c r="E5027">
        <v>-3.6239635741926457E-2</v>
      </c>
      <c r="F5027">
        <v>4.7873023722503343E-2</v>
      </c>
      <c r="G5027" s="6">
        <v>0.44905290618762644</v>
      </c>
      <c r="H5027" t="b">
        <v>0</v>
      </c>
      <c r="I5027" t="b">
        <v>0</v>
      </c>
      <c r="J5027" t="b">
        <v>0</v>
      </c>
    </row>
    <row r="5028" spans="1:10" hidden="1" x14ac:dyDescent="0.2">
      <c r="A5028" t="s">
        <v>18</v>
      </c>
      <c r="B5028" t="str">
        <f>VLOOKUP(Table16[[#This Row],[Metabolite ID]],Table18[],2,FALSE)</f>
        <v>tryptophan</v>
      </c>
      <c r="C5028" t="s">
        <v>1117</v>
      </c>
      <c r="D5028">
        <v>599</v>
      </c>
      <c r="E5028">
        <v>-3.6239635741926457E-2</v>
      </c>
      <c r="F5028">
        <v>4.7741914640594518E-2</v>
      </c>
      <c r="G5028">
        <v>0.44780842125884845</v>
      </c>
      <c r="H5028" t="b">
        <v>0</v>
      </c>
      <c r="I5028" t="b">
        <v>0</v>
      </c>
      <c r="J5028" t="b">
        <v>0</v>
      </c>
    </row>
    <row r="5029" spans="1:10" hidden="1" x14ac:dyDescent="0.2">
      <c r="A5029" t="s">
        <v>18</v>
      </c>
      <c r="B5029" t="str">
        <f>VLOOKUP(Table16[[#This Row],[Metabolite ID]],Table18[],2,FALSE)</f>
        <v>tryptophan</v>
      </c>
      <c r="C5029" t="s">
        <v>1118</v>
      </c>
      <c r="D5029">
        <v>599</v>
      </c>
      <c r="E5029">
        <v>-3.5190064216343256E-2</v>
      </c>
      <c r="F5029">
        <v>4.8186982457121434E-2</v>
      </c>
      <c r="G5029">
        <v>0.46521810377652029</v>
      </c>
      <c r="H5029" t="b">
        <v>0</v>
      </c>
      <c r="I5029" t="b">
        <v>0</v>
      </c>
      <c r="J5029" t="b">
        <v>0</v>
      </c>
    </row>
    <row r="5030" spans="1:10" hidden="1" x14ac:dyDescent="0.2">
      <c r="A5030" t="s">
        <v>18</v>
      </c>
      <c r="B5030" t="str">
        <f>VLOOKUP(Table16[[#This Row],[Metabolite ID]],Table18[],2,FALSE)</f>
        <v>tryptophan</v>
      </c>
      <c r="C5030" t="s">
        <v>1119</v>
      </c>
      <c r="D5030">
        <v>599</v>
      </c>
      <c r="E5030">
        <v>-6.7673142857142847E-3</v>
      </c>
      <c r="F5030">
        <v>7.039225548346309E-2</v>
      </c>
      <c r="G5030">
        <v>0.92341160745220097</v>
      </c>
      <c r="H5030" t="b">
        <v>0</v>
      </c>
      <c r="I5030" t="b">
        <v>0</v>
      </c>
      <c r="J5030" t="b">
        <v>0</v>
      </c>
    </row>
    <row r="5031" spans="1:10" hidden="1" x14ac:dyDescent="0.2">
      <c r="A5031" t="s">
        <v>18</v>
      </c>
      <c r="B5031" t="str">
        <f>VLOOKUP(Table16[[#This Row],[Metabolite ID]],Table18[],2,FALSE)</f>
        <v>tryptophan</v>
      </c>
      <c r="C5031" t="s">
        <v>1120</v>
      </c>
      <c r="D5031">
        <v>599</v>
      </c>
      <c r="E5031">
        <v>7.1187928003393172E-2</v>
      </c>
      <c r="F5031">
        <v>8.1629508249465563E-2</v>
      </c>
      <c r="G5031">
        <v>0.38316161895789669</v>
      </c>
      <c r="H5031" t="b">
        <v>0</v>
      </c>
      <c r="I5031" t="b">
        <v>0</v>
      </c>
      <c r="J5031" t="b">
        <v>0</v>
      </c>
    </row>
    <row r="5032" spans="1:10" hidden="1" x14ac:dyDescent="0.2">
      <c r="A5032" t="s">
        <v>18</v>
      </c>
      <c r="B5032" t="str">
        <f>VLOOKUP(Table16[[#This Row],[Metabolite ID]],Table18[],2,FALSE)</f>
        <v>tryptophan</v>
      </c>
      <c r="C5032" t="s">
        <v>1121</v>
      </c>
      <c r="D5032">
        <v>599</v>
      </c>
      <c r="E5032">
        <v>0.21176436542178312</v>
      </c>
      <c r="F5032">
        <v>0.26117278455340004</v>
      </c>
      <c r="G5032">
        <v>0.41779107238968238</v>
      </c>
      <c r="H5032" t="b">
        <v>0</v>
      </c>
      <c r="I5032" t="b">
        <v>0</v>
      </c>
      <c r="J5032" t="b">
        <v>0</v>
      </c>
    </row>
    <row r="5033" spans="1:10" hidden="1" x14ac:dyDescent="0.2">
      <c r="A5033" t="s">
        <v>18</v>
      </c>
      <c r="B5033" t="str">
        <f>VLOOKUP(Table16[[#This Row],[Metabolite ID]],Table18[],2,FALSE)</f>
        <v>tryptophan</v>
      </c>
      <c r="C5033" t="s">
        <v>1122</v>
      </c>
      <c r="D5033">
        <v>599</v>
      </c>
      <c r="E5033">
        <v>0.25756906567193205</v>
      </c>
      <c r="F5033">
        <v>0.17979471152712484</v>
      </c>
      <c r="G5033">
        <v>0.15250240160117789</v>
      </c>
      <c r="H5033" t="b">
        <v>0</v>
      </c>
      <c r="I5033" t="b">
        <v>0</v>
      </c>
      <c r="J5033" t="b">
        <v>0</v>
      </c>
    </row>
    <row r="5034" spans="1:10" hidden="1" x14ac:dyDescent="0.2">
      <c r="A5034" t="s">
        <v>18</v>
      </c>
      <c r="B5034" t="str">
        <f>VLOOKUP(Table16[[#This Row],[Metabolite ID]],Table18[],2,FALSE)</f>
        <v>tryptophan</v>
      </c>
      <c r="C5034" t="s">
        <v>1123</v>
      </c>
      <c r="D5034">
        <v>599</v>
      </c>
      <c r="E5034">
        <v>0.1394597205264419</v>
      </c>
      <c r="F5034">
        <v>0.132506022548386</v>
      </c>
      <c r="G5034">
        <v>0.29300593668145658</v>
      </c>
      <c r="H5034" t="b">
        <v>0</v>
      </c>
      <c r="I5034" t="b">
        <v>0</v>
      </c>
      <c r="J5034" t="b">
        <v>0</v>
      </c>
    </row>
    <row r="5035" spans="1:10" x14ac:dyDescent="0.2">
      <c r="A5035" t="s">
        <v>566</v>
      </c>
      <c r="B5035" t="str">
        <f>VLOOKUP(Table16[[#This Row],[Metabolite ID]],Table18[],2,FALSE)</f>
        <v>X - 14838</v>
      </c>
      <c r="C5035" t="s">
        <v>1116</v>
      </c>
      <c r="D5035">
        <v>599</v>
      </c>
      <c r="E5035">
        <v>3.6419025507310868E-2</v>
      </c>
      <c r="F5035">
        <v>4.8163017973249005E-2</v>
      </c>
      <c r="G5035" s="6">
        <v>0.44955230308301702</v>
      </c>
      <c r="H5035" t="b">
        <v>0</v>
      </c>
      <c r="I5035" t="b">
        <v>0</v>
      </c>
      <c r="J5035" t="b">
        <v>0</v>
      </c>
    </row>
    <row r="5036" spans="1:10" hidden="1" x14ac:dyDescent="0.2">
      <c r="A5036" t="s">
        <v>566</v>
      </c>
      <c r="B5036" t="str">
        <f>VLOOKUP(Table16[[#This Row],[Metabolite ID]],Table18[],2,FALSE)</f>
        <v>X - 14838</v>
      </c>
      <c r="C5036" t="s">
        <v>1117</v>
      </c>
      <c r="D5036">
        <v>599</v>
      </c>
      <c r="E5036">
        <v>3.6419025507310868E-2</v>
      </c>
      <c r="F5036">
        <v>4.8163017973249005E-2</v>
      </c>
      <c r="G5036">
        <v>0.44955230308301702</v>
      </c>
      <c r="H5036" t="b">
        <v>0</v>
      </c>
      <c r="I5036" t="b">
        <v>0</v>
      </c>
      <c r="J5036" t="b">
        <v>0</v>
      </c>
    </row>
    <row r="5037" spans="1:10" hidden="1" x14ac:dyDescent="0.2">
      <c r="A5037" t="s">
        <v>566</v>
      </c>
      <c r="B5037" t="str">
        <f>VLOOKUP(Table16[[#This Row],[Metabolite ID]],Table18[],2,FALSE)</f>
        <v>X - 14838</v>
      </c>
      <c r="C5037" t="s">
        <v>1118</v>
      </c>
      <c r="D5037">
        <v>599</v>
      </c>
      <c r="E5037">
        <v>3.755601345024108E-2</v>
      </c>
      <c r="F5037">
        <v>4.8605996190870082E-2</v>
      </c>
      <c r="G5037">
        <v>0.43972235335897875</v>
      </c>
      <c r="H5037" t="b">
        <v>0</v>
      </c>
      <c r="I5037" t="b">
        <v>0</v>
      </c>
      <c r="J5037" t="b">
        <v>0</v>
      </c>
    </row>
    <row r="5038" spans="1:10" hidden="1" x14ac:dyDescent="0.2">
      <c r="A5038" t="s">
        <v>566</v>
      </c>
      <c r="B5038" t="str">
        <f>VLOOKUP(Table16[[#This Row],[Metabolite ID]],Table18[],2,FALSE)</f>
        <v>X - 14838</v>
      </c>
      <c r="C5038" t="s">
        <v>1119</v>
      </c>
      <c r="D5038">
        <v>599</v>
      </c>
      <c r="E5038">
        <v>1.5272335025380711E-2</v>
      </c>
      <c r="F5038">
        <v>7.4165438694494309E-2</v>
      </c>
      <c r="G5038">
        <v>0.83685142354950348</v>
      </c>
      <c r="H5038" t="b">
        <v>0</v>
      </c>
      <c r="I5038" t="b">
        <v>0</v>
      </c>
      <c r="J5038" t="b">
        <v>0</v>
      </c>
    </row>
    <row r="5039" spans="1:10" hidden="1" x14ac:dyDescent="0.2">
      <c r="A5039" t="s">
        <v>566</v>
      </c>
      <c r="B5039" t="str">
        <f>VLOOKUP(Table16[[#This Row],[Metabolite ID]],Table18[],2,FALSE)</f>
        <v>X - 14838</v>
      </c>
      <c r="C5039" t="s">
        <v>1120</v>
      </c>
      <c r="D5039">
        <v>599</v>
      </c>
      <c r="E5039">
        <v>-2.7443420216352796E-2</v>
      </c>
      <c r="F5039">
        <v>7.6421275233745894E-2</v>
      </c>
      <c r="G5039">
        <v>0.71951499298761723</v>
      </c>
      <c r="H5039" t="b">
        <v>0</v>
      </c>
      <c r="I5039" t="b">
        <v>0</v>
      </c>
      <c r="J5039" t="b">
        <v>0</v>
      </c>
    </row>
    <row r="5040" spans="1:10" hidden="1" x14ac:dyDescent="0.2">
      <c r="A5040" t="s">
        <v>566</v>
      </c>
      <c r="B5040" t="str">
        <f>VLOOKUP(Table16[[#This Row],[Metabolite ID]],Table18[],2,FALSE)</f>
        <v>X - 14838</v>
      </c>
      <c r="C5040" t="s">
        <v>1121</v>
      </c>
      <c r="D5040">
        <v>599</v>
      </c>
      <c r="E5040">
        <v>-4.0963510005794568E-2</v>
      </c>
      <c r="F5040">
        <v>0.26130129621179099</v>
      </c>
      <c r="G5040">
        <v>0.8754811222787674</v>
      </c>
      <c r="H5040" t="b">
        <v>0</v>
      </c>
      <c r="I5040" t="b">
        <v>0</v>
      </c>
      <c r="J5040" t="b">
        <v>0</v>
      </c>
    </row>
    <row r="5041" spans="1:10" hidden="1" x14ac:dyDescent="0.2">
      <c r="A5041" t="s">
        <v>566</v>
      </c>
      <c r="B5041" t="str">
        <f>VLOOKUP(Table16[[#This Row],[Metabolite ID]],Table18[],2,FALSE)</f>
        <v>X - 14838</v>
      </c>
      <c r="C5041" t="s">
        <v>1122</v>
      </c>
      <c r="D5041">
        <v>599</v>
      </c>
      <c r="E5041">
        <v>-0.15464429309791505</v>
      </c>
      <c r="F5041">
        <v>0.18603808303167732</v>
      </c>
      <c r="G5041">
        <v>0.40616377717868868</v>
      </c>
      <c r="H5041" t="b">
        <v>0</v>
      </c>
      <c r="I5041" t="b">
        <v>0</v>
      </c>
      <c r="J5041" t="b">
        <v>0</v>
      </c>
    </row>
    <row r="5042" spans="1:10" hidden="1" x14ac:dyDescent="0.2">
      <c r="A5042" t="s">
        <v>566</v>
      </c>
      <c r="B5042" t="str">
        <f>VLOOKUP(Table16[[#This Row],[Metabolite ID]],Table18[],2,FALSE)</f>
        <v>X - 14838</v>
      </c>
      <c r="C5042" t="s">
        <v>1123</v>
      </c>
      <c r="D5042">
        <v>599</v>
      </c>
      <c r="E5042">
        <v>-0.11745916058977184</v>
      </c>
      <c r="F5042">
        <v>0.13340770487697676</v>
      </c>
      <c r="G5042">
        <v>0.37896846407136697</v>
      </c>
      <c r="H5042" t="b">
        <v>0</v>
      </c>
      <c r="I5042" t="b">
        <v>0</v>
      </c>
      <c r="J5042" t="b">
        <v>0</v>
      </c>
    </row>
    <row r="5043" spans="1:10" x14ac:dyDescent="0.2">
      <c r="A5043" t="s">
        <v>353</v>
      </c>
      <c r="B5043" t="str">
        <f>VLOOKUP(Table16[[#This Row],[Metabolite ID]],Table18[],2,FALSE)</f>
        <v>S-adenosylhomocysteine (SAH)</v>
      </c>
      <c r="C5043" t="s">
        <v>1116</v>
      </c>
      <c r="D5043">
        <v>599</v>
      </c>
      <c r="E5043">
        <v>3.6986547559494466E-2</v>
      </c>
      <c r="F5043">
        <v>4.9032695593835093E-2</v>
      </c>
      <c r="G5043" s="6">
        <v>0.45065459061916169</v>
      </c>
      <c r="H5043" t="b">
        <v>0</v>
      </c>
      <c r="I5043" t="b">
        <v>0</v>
      </c>
      <c r="J5043" t="b">
        <v>0</v>
      </c>
    </row>
    <row r="5044" spans="1:10" hidden="1" x14ac:dyDescent="0.2">
      <c r="A5044" t="s">
        <v>353</v>
      </c>
      <c r="B5044" t="str">
        <f>VLOOKUP(Table16[[#This Row],[Metabolite ID]],Table18[],2,FALSE)</f>
        <v>S-adenosylhomocysteine (SAH)</v>
      </c>
      <c r="C5044" t="s">
        <v>1117</v>
      </c>
      <c r="D5044">
        <v>599</v>
      </c>
      <c r="E5044">
        <v>3.6986547559494466E-2</v>
      </c>
      <c r="F5044">
        <v>4.8669831856412937E-2</v>
      </c>
      <c r="G5044">
        <v>0.44728559231763476</v>
      </c>
      <c r="H5044" t="b">
        <v>0</v>
      </c>
      <c r="I5044" t="b">
        <v>0</v>
      </c>
      <c r="J5044" t="b">
        <v>0</v>
      </c>
    </row>
    <row r="5045" spans="1:10" hidden="1" x14ac:dyDescent="0.2">
      <c r="A5045" t="s">
        <v>353</v>
      </c>
      <c r="B5045" t="str">
        <f>VLOOKUP(Table16[[#This Row],[Metabolite ID]],Table18[],2,FALSE)</f>
        <v>S-adenosylhomocysteine (SAH)</v>
      </c>
      <c r="C5045" t="s">
        <v>1118</v>
      </c>
      <c r="D5045">
        <v>599</v>
      </c>
      <c r="E5045">
        <v>3.8133629374765207E-2</v>
      </c>
      <c r="F5045">
        <v>4.9139377819761312E-2</v>
      </c>
      <c r="G5045">
        <v>0.43773129669956973</v>
      </c>
      <c r="H5045" t="b">
        <v>0</v>
      </c>
      <c r="I5045" t="b">
        <v>0</v>
      </c>
      <c r="J5045" t="b">
        <v>0</v>
      </c>
    </row>
    <row r="5046" spans="1:10" hidden="1" x14ac:dyDescent="0.2">
      <c r="A5046" t="s">
        <v>353</v>
      </c>
      <c r="B5046" t="str">
        <f>VLOOKUP(Table16[[#This Row],[Metabolite ID]],Table18[],2,FALSE)</f>
        <v>S-adenosylhomocysteine (SAH)</v>
      </c>
      <c r="C5046" t="s">
        <v>1119</v>
      </c>
      <c r="D5046">
        <v>599</v>
      </c>
      <c r="E5046">
        <v>3.8222258064516131E-2</v>
      </c>
      <c r="F5046">
        <v>7.4433788962953495E-2</v>
      </c>
      <c r="G5046">
        <v>0.60759684330805475</v>
      </c>
      <c r="H5046" t="b">
        <v>0</v>
      </c>
      <c r="I5046" t="b">
        <v>0</v>
      </c>
      <c r="J5046" t="b">
        <v>0</v>
      </c>
    </row>
    <row r="5047" spans="1:10" hidden="1" x14ac:dyDescent="0.2">
      <c r="A5047" t="s">
        <v>353</v>
      </c>
      <c r="B5047" t="str">
        <f>VLOOKUP(Table16[[#This Row],[Metabolite ID]],Table18[],2,FALSE)</f>
        <v>S-adenosylhomocysteine (SAH)</v>
      </c>
      <c r="C5047" t="s">
        <v>1120</v>
      </c>
      <c r="D5047">
        <v>599</v>
      </c>
      <c r="E5047">
        <v>2.1970548337851226E-2</v>
      </c>
      <c r="F5047">
        <v>8.3867312642320127E-2</v>
      </c>
      <c r="G5047">
        <v>0.79334614826673389</v>
      </c>
      <c r="H5047" t="b">
        <v>0</v>
      </c>
      <c r="I5047" t="b">
        <v>0</v>
      </c>
      <c r="J5047" t="b">
        <v>0</v>
      </c>
    </row>
    <row r="5048" spans="1:10" hidden="1" x14ac:dyDescent="0.2">
      <c r="A5048" t="s">
        <v>353</v>
      </c>
      <c r="B5048" t="str">
        <f>VLOOKUP(Table16[[#This Row],[Metabolite ID]],Table18[],2,FALSE)</f>
        <v>S-adenosylhomocysteine (SAH)</v>
      </c>
      <c r="C5048" t="s">
        <v>1121</v>
      </c>
      <c r="D5048">
        <v>599</v>
      </c>
      <c r="E5048">
        <v>0.20921500325470355</v>
      </c>
      <c r="F5048">
        <v>0.29685816702956719</v>
      </c>
      <c r="G5048">
        <v>0.48123138783769348</v>
      </c>
      <c r="H5048" t="b">
        <v>0</v>
      </c>
      <c r="I5048" t="b">
        <v>0</v>
      </c>
      <c r="J5048" t="b">
        <v>0</v>
      </c>
    </row>
    <row r="5049" spans="1:10" hidden="1" x14ac:dyDescent="0.2">
      <c r="A5049" t="s">
        <v>353</v>
      </c>
      <c r="B5049" t="str">
        <f>VLOOKUP(Table16[[#This Row],[Metabolite ID]],Table18[],2,FALSE)</f>
        <v>S-adenosylhomocysteine (SAH)</v>
      </c>
      <c r="C5049" t="s">
        <v>1122</v>
      </c>
      <c r="D5049">
        <v>599</v>
      </c>
      <c r="E5049">
        <v>5.1235423252811607E-2</v>
      </c>
      <c r="F5049">
        <v>0.18617448580509716</v>
      </c>
      <c r="G5049">
        <v>0.78325680088141836</v>
      </c>
      <c r="H5049" t="b">
        <v>0</v>
      </c>
      <c r="I5049" t="b">
        <v>0</v>
      </c>
      <c r="J5049" t="b">
        <v>0</v>
      </c>
    </row>
    <row r="5050" spans="1:10" hidden="1" x14ac:dyDescent="0.2">
      <c r="A5050" t="s">
        <v>353</v>
      </c>
      <c r="B5050" t="str">
        <f>VLOOKUP(Table16[[#This Row],[Metabolite ID]],Table18[],2,FALSE)</f>
        <v>S-adenosylhomocysteine (SAH)</v>
      </c>
      <c r="C5050" t="s">
        <v>1123</v>
      </c>
      <c r="D5050">
        <v>599</v>
      </c>
      <c r="E5050">
        <v>0.13160226287190224</v>
      </c>
      <c r="F5050">
        <v>0.13588399633066037</v>
      </c>
      <c r="G5050">
        <v>0.33319200257476311</v>
      </c>
      <c r="H5050" t="b">
        <v>0</v>
      </c>
      <c r="I5050" t="b">
        <v>0</v>
      </c>
      <c r="J5050" t="b">
        <v>0</v>
      </c>
    </row>
    <row r="5051" spans="1:10" x14ac:dyDescent="0.2">
      <c r="A5051" t="s">
        <v>201</v>
      </c>
      <c r="B5051" t="str">
        <f>VLOOKUP(Table16[[#This Row],[Metabolite ID]],Table18[],2,FALSE)</f>
        <v>2-methoxyacetaminophen glucuronide*</v>
      </c>
      <c r="C5051" t="s">
        <v>1116</v>
      </c>
      <c r="D5051">
        <v>598</v>
      </c>
      <c r="E5051">
        <v>9.5906731472873763E-2</v>
      </c>
      <c r="F5051">
        <v>0.12825663943093565</v>
      </c>
      <c r="G5051" s="6">
        <v>0.45459765761325938</v>
      </c>
      <c r="H5051" t="b">
        <v>0</v>
      </c>
      <c r="I5051" t="b">
        <v>0</v>
      </c>
      <c r="J5051" t="b">
        <v>0</v>
      </c>
    </row>
    <row r="5052" spans="1:10" hidden="1" x14ac:dyDescent="0.2">
      <c r="A5052" t="s">
        <v>201</v>
      </c>
      <c r="B5052" t="str">
        <f>VLOOKUP(Table16[[#This Row],[Metabolite ID]],Table18[],2,FALSE)</f>
        <v>2-methoxyacetaminophen glucuronide*</v>
      </c>
      <c r="C5052" t="s">
        <v>1117</v>
      </c>
      <c r="D5052">
        <v>598</v>
      </c>
      <c r="E5052">
        <v>9.5906731472873763E-2</v>
      </c>
      <c r="F5052">
        <v>0.12825663943093565</v>
      </c>
      <c r="G5052">
        <v>0.45459765761325938</v>
      </c>
      <c r="H5052" t="b">
        <v>0</v>
      </c>
      <c r="I5052" t="b">
        <v>0</v>
      </c>
      <c r="J5052" t="b">
        <v>0</v>
      </c>
    </row>
    <row r="5053" spans="1:10" hidden="1" x14ac:dyDescent="0.2">
      <c r="A5053" t="s">
        <v>201</v>
      </c>
      <c r="B5053" t="str">
        <f>VLOOKUP(Table16[[#This Row],[Metabolite ID]],Table18[],2,FALSE)</f>
        <v>2-methoxyacetaminophen glucuronide*</v>
      </c>
      <c r="C5053" t="s">
        <v>1118</v>
      </c>
      <c r="D5053">
        <v>598</v>
      </c>
      <c r="E5053">
        <v>9.9971889721825261E-2</v>
      </c>
      <c r="F5053">
        <v>0.1294261555265854</v>
      </c>
      <c r="G5053">
        <v>0.43986324787296194</v>
      </c>
      <c r="H5053" t="b">
        <v>0</v>
      </c>
      <c r="I5053" t="b">
        <v>0</v>
      </c>
      <c r="J5053" t="b">
        <v>0</v>
      </c>
    </row>
    <row r="5054" spans="1:10" hidden="1" x14ac:dyDescent="0.2">
      <c r="A5054" t="s">
        <v>201</v>
      </c>
      <c r="B5054" t="str">
        <f>VLOOKUP(Table16[[#This Row],[Metabolite ID]],Table18[],2,FALSE)</f>
        <v>2-methoxyacetaminophen glucuronide*</v>
      </c>
      <c r="C5054" t="s">
        <v>1119</v>
      </c>
      <c r="D5054">
        <v>598</v>
      </c>
      <c r="E5054">
        <v>7.2009213505074429E-2</v>
      </c>
      <c r="F5054">
        <v>0.19046917411576264</v>
      </c>
      <c r="G5054">
        <v>0.7053843157866313</v>
      </c>
      <c r="H5054" t="b">
        <v>0</v>
      </c>
      <c r="I5054" t="b">
        <v>0</v>
      </c>
      <c r="J5054" t="b">
        <v>0</v>
      </c>
    </row>
    <row r="5055" spans="1:10" hidden="1" x14ac:dyDescent="0.2">
      <c r="A5055" t="s">
        <v>201</v>
      </c>
      <c r="B5055" t="str">
        <f>VLOOKUP(Table16[[#This Row],[Metabolite ID]],Table18[],2,FALSE)</f>
        <v>2-methoxyacetaminophen glucuronide*</v>
      </c>
      <c r="C5055" t="s">
        <v>1120</v>
      </c>
      <c r="D5055">
        <v>598</v>
      </c>
      <c r="E5055">
        <v>0.14486432694674908</v>
      </c>
      <c r="F5055">
        <v>0.21347217864602372</v>
      </c>
      <c r="G5055">
        <v>0.49738508872305764</v>
      </c>
      <c r="H5055" t="b">
        <v>0</v>
      </c>
      <c r="I5055" t="b">
        <v>0</v>
      </c>
      <c r="J5055" t="b">
        <v>0</v>
      </c>
    </row>
    <row r="5056" spans="1:10" hidden="1" x14ac:dyDescent="0.2">
      <c r="A5056" t="s">
        <v>201</v>
      </c>
      <c r="B5056" t="str">
        <f>VLOOKUP(Table16[[#This Row],[Metabolite ID]],Table18[],2,FALSE)</f>
        <v>2-methoxyacetaminophen glucuronide*</v>
      </c>
      <c r="C5056" t="s">
        <v>1121</v>
      </c>
      <c r="D5056">
        <v>598</v>
      </c>
      <c r="E5056">
        <v>0.45720834335125105</v>
      </c>
      <c r="F5056">
        <v>0.71850058758941993</v>
      </c>
      <c r="G5056">
        <v>0.52480083037106429</v>
      </c>
      <c r="H5056" t="b">
        <v>0</v>
      </c>
      <c r="I5056" t="b">
        <v>0</v>
      </c>
      <c r="J5056" t="b">
        <v>0</v>
      </c>
    </row>
    <row r="5057" spans="1:10" hidden="1" x14ac:dyDescent="0.2">
      <c r="A5057" t="s">
        <v>201</v>
      </c>
      <c r="B5057" t="str">
        <f>VLOOKUP(Table16[[#This Row],[Metabolite ID]],Table18[],2,FALSE)</f>
        <v>2-methoxyacetaminophen glucuronide*</v>
      </c>
      <c r="C5057" t="s">
        <v>1122</v>
      </c>
      <c r="D5057">
        <v>598</v>
      </c>
      <c r="E5057">
        <v>0.51762864488134142</v>
      </c>
      <c r="F5057">
        <v>0.47228800762913931</v>
      </c>
      <c r="G5057">
        <v>0.27351978229891716</v>
      </c>
      <c r="H5057" t="b">
        <v>0</v>
      </c>
      <c r="I5057" t="b">
        <v>0</v>
      </c>
      <c r="J5057" t="b">
        <v>0</v>
      </c>
    </row>
    <row r="5058" spans="1:10" hidden="1" x14ac:dyDescent="0.2">
      <c r="A5058" t="s">
        <v>201</v>
      </c>
      <c r="B5058" t="str">
        <f>VLOOKUP(Table16[[#This Row],[Metabolite ID]],Table18[],2,FALSE)</f>
        <v>2-methoxyacetaminophen glucuronide*</v>
      </c>
      <c r="C5058" t="s">
        <v>1123</v>
      </c>
      <c r="D5058">
        <v>598</v>
      </c>
      <c r="E5058">
        <v>-2.7562643631048316E-2</v>
      </c>
      <c r="F5058">
        <v>0.36014080542295601</v>
      </c>
      <c r="G5058">
        <v>0.93902077221022229</v>
      </c>
      <c r="H5058" t="b">
        <v>0</v>
      </c>
      <c r="I5058" t="b">
        <v>0</v>
      </c>
      <c r="J5058" t="b">
        <v>0</v>
      </c>
    </row>
    <row r="5059" spans="1:10" x14ac:dyDescent="0.2">
      <c r="A5059" t="s">
        <v>374</v>
      </c>
      <c r="B5059" t="str">
        <f>VLOOKUP(Table16[[#This Row],[Metabolite ID]],Table18[],2,FALSE)</f>
        <v>indolin-2-one</v>
      </c>
      <c r="C5059" t="s">
        <v>1116</v>
      </c>
      <c r="D5059">
        <v>599</v>
      </c>
      <c r="E5059">
        <v>-4.0055413223288004E-2</v>
      </c>
      <c r="F5059">
        <v>5.4434466538821391E-2</v>
      </c>
      <c r="G5059" s="6">
        <v>0.4618241016989007</v>
      </c>
      <c r="H5059" t="b">
        <v>0</v>
      </c>
      <c r="I5059" t="b">
        <v>0</v>
      </c>
      <c r="J5059" t="b">
        <v>0</v>
      </c>
    </row>
    <row r="5060" spans="1:10" hidden="1" x14ac:dyDescent="0.2">
      <c r="A5060" t="s">
        <v>374</v>
      </c>
      <c r="B5060" t="str">
        <f>VLOOKUP(Table16[[#This Row],[Metabolite ID]],Table18[],2,FALSE)</f>
        <v>indolin-2-one</v>
      </c>
      <c r="C5060" t="s">
        <v>1117</v>
      </c>
      <c r="D5060">
        <v>599</v>
      </c>
      <c r="E5060">
        <v>-4.0055413223288004E-2</v>
      </c>
      <c r="F5060">
        <v>5.1570169532432715E-2</v>
      </c>
      <c r="G5060">
        <v>0.43732591669396809</v>
      </c>
      <c r="H5060" t="b">
        <v>0</v>
      </c>
      <c r="I5060" t="b">
        <v>0</v>
      </c>
      <c r="J5060" t="b">
        <v>0</v>
      </c>
    </row>
    <row r="5061" spans="1:10" hidden="1" x14ac:dyDescent="0.2">
      <c r="A5061" t="s">
        <v>374</v>
      </c>
      <c r="B5061" t="str">
        <f>VLOOKUP(Table16[[#This Row],[Metabolite ID]],Table18[],2,FALSE)</f>
        <v>indolin-2-one</v>
      </c>
      <c r="C5061" t="s">
        <v>1118</v>
      </c>
      <c r="D5061">
        <v>599</v>
      </c>
      <c r="E5061">
        <v>-3.8933056151475492E-2</v>
      </c>
      <c r="F5061">
        <v>5.210997389539667E-2</v>
      </c>
      <c r="G5061">
        <v>0.45498357146813689</v>
      </c>
      <c r="H5061" t="b">
        <v>0</v>
      </c>
      <c r="I5061" t="b">
        <v>0</v>
      </c>
      <c r="J5061" t="b">
        <v>0</v>
      </c>
    </row>
    <row r="5062" spans="1:10" hidden="1" x14ac:dyDescent="0.2">
      <c r="A5062" t="s">
        <v>374</v>
      </c>
      <c r="B5062" t="str">
        <f>VLOOKUP(Table16[[#This Row],[Metabolite ID]],Table18[],2,FALSE)</f>
        <v>indolin-2-one</v>
      </c>
      <c r="C5062" t="s">
        <v>1119</v>
      </c>
      <c r="D5062">
        <v>599</v>
      </c>
      <c r="E5062">
        <v>-7.9548951048951048E-3</v>
      </c>
      <c r="F5062">
        <v>8.0059664424364449E-2</v>
      </c>
      <c r="G5062">
        <v>0.92085078629473083</v>
      </c>
      <c r="H5062" t="b">
        <v>0</v>
      </c>
      <c r="I5062" t="b">
        <v>0</v>
      </c>
      <c r="J5062" t="b">
        <v>0</v>
      </c>
    </row>
    <row r="5063" spans="1:10" hidden="1" x14ac:dyDescent="0.2">
      <c r="A5063" t="s">
        <v>374</v>
      </c>
      <c r="B5063" t="str">
        <f>VLOOKUP(Table16[[#This Row],[Metabolite ID]],Table18[],2,FALSE)</f>
        <v>indolin-2-one</v>
      </c>
      <c r="C5063" t="s">
        <v>1120</v>
      </c>
      <c r="D5063">
        <v>599</v>
      </c>
      <c r="E5063">
        <v>2.1577335008142844E-2</v>
      </c>
      <c r="F5063">
        <v>7.8557857827552591E-2</v>
      </c>
      <c r="G5063">
        <v>0.78357126620849771</v>
      </c>
      <c r="H5063" t="b">
        <v>0</v>
      </c>
      <c r="I5063" t="b">
        <v>0</v>
      </c>
      <c r="J5063" t="b">
        <v>0</v>
      </c>
    </row>
    <row r="5064" spans="1:10" hidden="1" x14ac:dyDescent="0.2">
      <c r="A5064" t="s">
        <v>374</v>
      </c>
      <c r="B5064" t="str">
        <f>VLOOKUP(Table16[[#This Row],[Metabolite ID]],Table18[],2,FALSE)</f>
        <v>indolin-2-one</v>
      </c>
      <c r="C5064" t="s">
        <v>1121</v>
      </c>
      <c r="D5064">
        <v>599</v>
      </c>
      <c r="E5064">
        <v>4.32054674394724E-2</v>
      </c>
      <c r="F5064">
        <v>0.32755700972820778</v>
      </c>
      <c r="G5064">
        <v>0.89510606960474171</v>
      </c>
      <c r="H5064" t="b">
        <v>0</v>
      </c>
      <c r="I5064" t="b">
        <v>0</v>
      </c>
      <c r="J5064" t="b">
        <v>0</v>
      </c>
    </row>
    <row r="5065" spans="1:10" hidden="1" x14ac:dyDescent="0.2">
      <c r="A5065" t="s">
        <v>374</v>
      </c>
      <c r="B5065" t="str">
        <f>VLOOKUP(Table16[[#This Row],[Metabolite ID]],Table18[],2,FALSE)</f>
        <v>indolin-2-one</v>
      </c>
      <c r="C5065" t="s">
        <v>1122</v>
      </c>
      <c r="D5065">
        <v>599</v>
      </c>
      <c r="E5065">
        <v>0.29123202998568765</v>
      </c>
      <c r="F5065">
        <v>0.21065041121148975</v>
      </c>
      <c r="G5065">
        <v>0.16732290319621973</v>
      </c>
      <c r="H5065" t="b">
        <v>0</v>
      </c>
      <c r="I5065" t="b">
        <v>0</v>
      </c>
      <c r="J5065" t="b">
        <v>0</v>
      </c>
    </row>
    <row r="5066" spans="1:10" hidden="1" x14ac:dyDescent="0.2">
      <c r="A5066" t="s">
        <v>374</v>
      </c>
      <c r="B5066" t="str">
        <f>VLOOKUP(Table16[[#This Row],[Metabolite ID]],Table18[],2,FALSE)</f>
        <v>indolin-2-one</v>
      </c>
      <c r="C5066" t="s">
        <v>1123</v>
      </c>
      <c r="D5066">
        <v>599</v>
      </c>
      <c r="E5066">
        <v>9.8045262961078156E-2</v>
      </c>
      <c r="F5066">
        <v>0.15055780576869368</v>
      </c>
      <c r="G5066">
        <v>0.51515931023765349</v>
      </c>
      <c r="H5066" t="b">
        <v>0</v>
      </c>
      <c r="I5066" t="b">
        <v>0</v>
      </c>
      <c r="J5066" t="b">
        <v>0</v>
      </c>
    </row>
    <row r="5067" spans="1:10" x14ac:dyDescent="0.2">
      <c r="A5067" t="s">
        <v>243</v>
      </c>
      <c r="B5067" t="str">
        <f>VLOOKUP(Table16[[#This Row],[Metabolite ID]],Table18[],2,FALSE)</f>
        <v>5-acetylamino-6-formylamino-3-methyluracil</v>
      </c>
      <c r="C5067" t="s">
        <v>1116</v>
      </c>
      <c r="D5067">
        <v>599</v>
      </c>
      <c r="E5067">
        <v>-4.1345996077227706E-2</v>
      </c>
      <c r="F5067">
        <v>5.625843121195221E-2</v>
      </c>
      <c r="G5067" s="6">
        <v>0.46238226491561235</v>
      </c>
      <c r="H5067" t="b">
        <v>0</v>
      </c>
      <c r="I5067" t="b">
        <v>0</v>
      </c>
      <c r="J5067" t="b">
        <v>0</v>
      </c>
    </row>
    <row r="5068" spans="1:10" hidden="1" x14ac:dyDescent="0.2">
      <c r="A5068" t="s">
        <v>243</v>
      </c>
      <c r="B5068" t="str">
        <f>VLOOKUP(Table16[[#This Row],[Metabolite ID]],Table18[],2,FALSE)</f>
        <v>5-acetylamino-6-formylamino-3-methyluracil</v>
      </c>
      <c r="C5068" t="s">
        <v>1117</v>
      </c>
      <c r="D5068">
        <v>599</v>
      </c>
      <c r="E5068">
        <v>-4.1345996077227706E-2</v>
      </c>
      <c r="F5068">
        <v>5.1261666374548535E-2</v>
      </c>
      <c r="G5068">
        <v>0.41991568207525354</v>
      </c>
      <c r="H5068" t="b">
        <v>0</v>
      </c>
      <c r="I5068" t="b">
        <v>0</v>
      </c>
      <c r="J5068" t="b">
        <v>0</v>
      </c>
    </row>
    <row r="5069" spans="1:10" hidden="1" x14ac:dyDescent="0.2">
      <c r="A5069" t="s">
        <v>243</v>
      </c>
      <c r="B5069" t="str">
        <f>VLOOKUP(Table16[[#This Row],[Metabolite ID]],Table18[],2,FALSE)</f>
        <v>5-acetylamino-6-formylamino-3-methyluracil</v>
      </c>
      <c r="C5069" t="s">
        <v>1118</v>
      </c>
      <c r="D5069">
        <v>599</v>
      </c>
      <c r="E5069">
        <v>-4.0293897423221821E-2</v>
      </c>
      <c r="F5069">
        <v>5.1837609809460276E-2</v>
      </c>
      <c r="G5069">
        <v>0.43697584034951803</v>
      </c>
      <c r="H5069" t="b">
        <v>0</v>
      </c>
      <c r="I5069" t="b">
        <v>0</v>
      </c>
      <c r="J5069" t="b">
        <v>0</v>
      </c>
    </row>
    <row r="5070" spans="1:10" hidden="1" x14ac:dyDescent="0.2">
      <c r="A5070" t="s">
        <v>243</v>
      </c>
      <c r="B5070" t="str">
        <f>VLOOKUP(Table16[[#This Row],[Metabolite ID]],Table18[],2,FALSE)</f>
        <v>5-acetylamino-6-formylamino-3-methyluracil</v>
      </c>
      <c r="C5070" t="s">
        <v>1119</v>
      </c>
      <c r="D5070">
        <v>599</v>
      </c>
      <c r="E5070">
        <v>-0.1092531746031746</v>
      </c>
      <c r="F5070">
        <v>8.0651787475864559E-2</v>
      </c>
      <c r="G5070">
        <v>0.1755360879700405</v>
      </c>
      <c r="H5070" t="b">
        <v>0</v>
      </c>
      <c r="I5070" t="b">
        <v>0</v>
      </c>
      <c r="J5070" t="b">
        <v>0</v>
      </c>
    </row>
    <row r="5071" spans="1:10" hidden="1" x14ac:dyDescent="0.2">
      <c r="A5071" t="s">
        <v>243</v>
      </c>
      <c r="B5071" t="str">
        <f>VLOOKUP(Table16[[#This Row],[Metabolite ID]],Table18[],2,FALSE)</f>
        <v>5-acetylamino-6-formylamino-3-methyluracil</v>
      </c>
      <c r="C5071" t="s">
        <v>1120</v>
      </c>
      <c r="D5071">
        <v>599</v>
      </c>
      <c r="E5071">
        <v>-6.720817773141452E-2</v>
      </c>
      <c r="F5071">
        <v>8.6172729888206345E-2</v>
      </c>
      <c r="G5071">
        <v>0.43543562762456922</v>
      </c>
      <c r="H5071" t="b">
        <v>0</v>
      </c>
      <c r="I5071" t="b">
        <v>0</v>
      </c>
      <c r="J5071" t="b">
        <v>0</v>
      </c>
    </row>
    <row r="5072" spans="1:10" hidden="1" x14ac:dyDescent="0.2">
      <c r="A5072" t="s">
        <v>243</v>
      </c>
      <c r="B5072" t="str">
        <f>VLOOKUP(Table16[[#This Row],[Metabolite ID]],Table18[],2,FALSE)</f>
        <v>5-acetylamino-6-formylamino-3-methyluracil</v>
      </c>
      <c r="C5072" t="s">
        <v>1121</v>
      </c>
      <c r="D5072">
        <v>599</v>
      </c>
      <c r="E5072">
        <v>3.4811376043829334E-2</v>
      </c>
      <c r="F5072">
        <v>0.29107589828022851</v>
      </c>
      <c r="G5072">
        <v>0.90484372810286262</v>
      </c>
      <c r="H5072" t="b">
        <v>0</v>
      </c>
      <c r="I5072" t="b">
        <v>0</v>
      </c>
      <c r="J5072" t="b">
        <v>0</v>
      </c>
    </row>
    <row r="5073" spans="1:10" hidden="1" x14ac:dyDescent="0.2">
      <c r="A5073" t="s">
        <v>243</v>
      </c>
      <c r="B5073" t="str">
        <f>VLOOKUP(Table16[[#This Row],[Metabolite ID]],Table18[],2,FALSE)</f>
        <v>5-acetylamino-6-formylamino-3-methyluracil</v>
      </c>
      <c r="C5073" t="s">
        <v>1122</v>
      </c>
      <c r="D5073">
        <v>599</v>
      </c>
      <c r="E5073">
        <v>8.6299145626185236E-3</v>
      </c>
      <c r="F5073">
        <v>0.19807608770244603</v>
      </c>
      <c r="G5073">
        <v>0.96526275782870874</v>
      </c>
      <c r="H5073" t="b">
        <v>0</v>
      </c>
      <c r="I5073" t="b">
        <v>0</v>
      </c>
      <c r="J5073" t="b">
        <v>0</v>
      </c>
    </row>
    <row r="5074" spans="1:10" hidden="1" x14ac:dyDescent="0.2">
      <c r="A5074" t="s">
        <v>243</v>
      </c>
      <c r="B5074" t="str">
        <f>VLOOKUP(Table16[[#This Row],[Metabolite ID]],Table18[],2,FALSE)</f>
        <v>5-acetylamino-6-formylamino-3-methyluracil</v>
      </c>
      <c r="C5074" t="s">
        <v>1123</v>
      </c>
      <c r="D5074">
        <v>599</v>
      </c>
      <c r="E5074">
        <v>0.16869931608692401</v>
      </c>
      <c r="F5074">
        <v>0.15572200948869883</v>
      </c>
      <c r="G5074">
        <v>0.27909648323532776</v>
      </c>
      <c r="H5074" t="b">
        <v>0</v>
      </c>
      <c r="I5074" t="b">
        <v>0</v>
      </c>
      <c r="J5074" t="b">
        <v>0</v>
      </c>
    </row>
    <row r="5075" spans="1:10" x14ac:dyDescent="0.2">
      <c r="A5075" t="s">
        <v>396</v>
      </c>
      <c r="B5075" t="str">
        <f>VLOOKUP(Table16[[#This Row],[Metabolite ID]],Table18[],2,FALSE)</f>
        <v>O-sulfo-L-tyrosine</v>
      </c>
      <c r="C5075" t="s">
        <v>1116</v>
      </c>
      <c r="D5075">
        <v>599</v>
      </c>
      <c r="E5075">
        <v>3.5816833860014344E-2</v>
      </c>
      <c r="F5075">
        <v>4.8954347977052337E-2</v>
      </c>
      <c r="G5075" s="6">
        <v>0.46438988955285104</v>
      </c>
      <c r="H5075" t="b">
        <v>0</v>
      </c>
      <c r="I5075" t="b">
        <v>0</v>
      </c>
      <c r="J5075" t="b">
        <v>0</v>
      </c>
    </row>
    <row r="5076" spans="1:10" hidden="1" x14ac:dyDescent="0.2">
      <c r="A5076" t="s">
        <v>396</v>
      </c>
      <c r="B5076" t="str">
        <f>VLOOKUP(Table16[[#This Row],[Metabolite ID]],Table18[],2,FALSE)</f>
        <v>O-sulfo-L-tyrosine</v>
      </c>
      <c r="C5076" t="s">
        <v>1117</v>
      </c>
      <c r="D5076">
        <v>599</v>
      </c>
      <c r="E5076">
        <v>3.5816833860014344E-2</v>
      </c>
      <c r="F5076">
        <v>4.7724386748762754E-2</v>
      </c>
      <c r="G5076">
        <v>0.452957640391419</v>
      </c>
      <c r="H5076" t="b">
        <v>0</v>
      </c>
      <c r="I5076" t="b">
        <v>0</v>
      </c>
      <c r="J5076" t="b">
        <v>0</v>
      </c>
    </row>
    <row r="5077" spans="1:10" hidden="1" x14ac:dyDescent="0.2">
      <c r="A5077" t="s">
        <v>396</v>
      </c>
      <c r="B5077" t="str">
        <f>VLOOKUP(Table16[[#This Row],[Metabolite ID]],Table18[],2,FALSE)</f>
        <v>O-sulfo-L-tyrosine</v>
      </c>
      <c r="C5077" t="s">
        <v>1118</v>
      </c>
      <c r="D5077">
        <v>599</v>
      </c>
      <c r="E5077">
        <v>3.6907131413294422E-2</v>
      </c>
      <c r="F5077">
        <v>4.8196155973315766E-2</v>
      </c>
      <c r="G5077">
        <v>0.44381364850042276</v>
      </c>
      <c r="H5077" t="b">
        <v>0</v>
      </c>
      <c r="I5077" t="b">
        <v>0</v>
      </c>
      <c r="J5077" t="b">
        <v>0</v>
      </c>
    </row>
    <row r="5078" spans="1:10" hidden="1" x14ac:dyDescent="0.2">
      <c r="A5078" t="s">
        <v>396</v>
      </c>
      <c r="B5078" t="str">
        <f>VLOOKUP(Table16[[#This Row],[Metabolite ID]],Table18[],2,FALSE)</f>
        <v>O-sulfo-L-tyrosine</v>
      </c>
      <c r="C5078" t="s">
        <v>1119</v>
      </c>
      <c r="D5078">
        <v>599</v>
      </c>
      <c r="E5078">
        <v>0.10057272727272727</v>
      </c>
      <c r="F5078">
        <v>7.3018406900872593E-2</v>
      </c>
      <c r="G5078">
        <v>0.16840057404983935</v>
      </c>
      <c r="H5078" t="b">
        <v>0</v>
      </c>
      <c r="I5078" t="b">
        <v>0</v>
      </c>
      <c r="J5078" t="b">
        <v>0</v>
      </c>
    </row>
    <row r="5079" spans="1:10" hidden="1" x14ac:dyDescent="0.2">
      <c r="A5079" t="s">
        <v>396</v>
      </c>
      <c r="B5079" t="str">
        <f>VLOOKUP(Table16[[#This Row],[Metabolite ID]],Table18[],2,FALSE)</f>
        <v>O-sulfo-L-tyrosine</v>
      </c>
      <c r="C5079" t="s">
        <v>1120</v>
      </c>
      <c r="D5079">
        <v>599</v>
      </c>
      <c r="E5079">
        <v>5.0389426000484454E-2</v>
      </c>
      <c r="F5079">
        <v>8.2583897460139999E-2</v>
      </c>
      <c r="G5079">
        <v>0.54175554231095346</v>
      </c>
      <c r="H5079" t="b">
        <v>0</v>
      </c>
      <c r="I5079" t="b">
        <v>0</v>
      </c>
      <c r="J5079" t="b">
        <v>0</v>
      </c>
    </row>
    <row r="5080" spans="1:10" hidden="1" x14ac:dyDescent="0.2">
      <c r="A5080" t="s">
        <v>396</v>
      </c>
      <c r="B5080" t="str">
        <f>VLOOKUP(Table16[[#This Row],[Metabolite ID]],Table18[],2,FALSE)</f>
        <v>O-sulfo-L-tyrosine</v>
      </c>
      <c r="C5080" t="s">
        <v>1121</v>
      </c>
      <c r="D5080">
        <v>599</v>
      </c>
      <c r="E5080">
        <v>0.28374274735362537</v>
      </c>
      <c r="F5080">
        <v>0.29303087976190895</v>
      </c>
      <c r="G5080">
        <v>0.33328440508415136</v>
      </c>
      <c r="H5080" t="b">
        <v>0</v>
      </c>
      <c r="I5080" t="b">
        <v>0</v>
      </c>
      <c r="J5080" t="b">
        <v>0</v>
      </c>
    </row>
    <row r="5081" spans="1:10" hidden="1" x14ac:dyDescent="0.2">
      <c r="A5081" t="s">
        <v>396</v>
      </c>
      <c r="B5081" t="str">
        <f>VLOOKUP(Table16[[#This Row],[Metabolite ID]],Table18[],2,FALSE)</f>
        <v>O-sulfo-L-tyrosine</v>
      </c>
      <c r="C5081" t="s">
        <v>1122</v>
      </c>
      <c r="D5081">
        <v>599</v>
      </c>
      <c r="E5081">
        <v>0.11856371669584931</v>
      </c>
      <c r="F5081">
        <v>0.17255966593906816</v>
      </c>
      <c r="G5081">
        <v>0.49229349098753772</v>
      </c>
      <c r="H5081" t="b">
        <v>0</v>
      </c>
      <c r="I5081" t="b">
        <v>0</v>
      </c>
      <c r="J5081" t="b">
        <v>0</v>
      </c>
    </row>
    <row r="5082" spans="1:10" hidden="1" x14ac:dyDescent="0.2">
      <c r="A5082" t="s">
        <v>396</v>
      </c>
      <c r="B5082" t="str">
        <f>VLOOKUP(Table16[[#This Row],[Metabolite ID]],Table18[],2,FALSE)</f>
        <v>O-sulfo-L-tyrosine</v>
      </c>
      <c r="C5082" t="s">
        <v>1123</v>
      </c>
      <c r="D5082">
        <v>599</v>
      </c>
      <c r="E5082">
        <v>-2.1352967722809073E-2</v>
      </c>
      <c r="F5082">
        <v>0.13570721280717335</v>
      </c>
      <c r="G5082">
        <v>0.87502548176215189</v>
      </c>
      <c r="H5082" t="b">
        <v>0</v>
      </c>
      <c r="I5082" t="b">
        <v>0</v>
      </c>
      <c r="J5082" t="b">
        <v>0</v>
      </c>
    </row>
    <row r="5083" spans="1:10" x14ac:dyDescent="0.2">
      <c r="A5083" t="s">
        <v>346</v>
      </c>
      <c r="B5083" t="str">
        <f>VLOOKUP(Table16[[#This Row],[Metabolite ID]],Table18[],2,FALSE)</f>
        <v>phenylalanylarginine</v>
      </c>
      <c r="C5083" t="s">
        <v>1116</v>
      </c>
      <c r="D5083">
        <v>599</v>
      </c>
      <c r="E5083">
        <v>6.1686736981510455E-2</v>
      </c>
      <c r="F5083">
        <v>8.4341410795959373E-2</v>
      </c>
      <c r="G5083" s="6">
        <v>0.46453899840516244</v>
      </c>
      <c r="H5083" t="b">
        <v>0</v>
      </c>
      <c r="I5083" t="b">
        <v>0</v>
      </c>
      <c r="J5083" t="b">
        <v>0</v>
      </c>
    </row>
    <row r="5084" spans="1:10" hidden="1" x14ac:dyDescent="0.2">
      <c r="A5084" t="s">
        <v>346</v>
      </c>
      <c r="B5084" t="str">
        <f>VLOOKUP(Table16[[#This Row],[Metabolite ID]],Table18[],2,FALSE)</f>
        <v>phenylalanylarginine</v>
      </c>
      <c r="C5084" t="s">
        <v>1117</v>
      </c>
      <c r="D5084">
        <v>599</v>
      </c>
      <c r="E5084">
        <v>6.1686736981510455E-2</v>
      </c>
      <c r="F5084">
        <v>8.4303624936636387E-2</v>
      </c>
      <c r="G5084">
        <v>0.46433884541046383</v>
      </c>
      <c r="H5084" t="b">
        <v>0</v>
      </c>
      <c r="I5084" t="b">
        <v>0</v>
      </c>
      <c r="J5084" t="b">
        <v>0</v>
      </c>
    </row>
    <row r="5085" spans="1:10" hidden="1" x14ac:dyDescent="0.2">
      <c r="A5085" t="s">
        <v>346</v>
      </c>
      <c r="B5085" t="str">
        <f>VLOOKUP(Table16[[#This Row],[Metabolite ID]],Table18[],2,FALSE)</f>
        <v>phenylalanylarginine</v>
      </c>
      <c r="C5085" t="s">
        <v>1118</v>
      </c>
      <c r="D5085">
        <v>599</v>
      </c>
      <c r="E5085">
        <v>6.464624384802016E-2</v>
      </c>
      <c r="F5085">
        <v>8.5099471388524722E-2</v>
      </c>
      <c r="G5085">
        <v>0.44746079936931749</v>
      </c>
      <c r="H5085" t="b">
        <v>0</v>
      </c>
      <c r="I5085" t="b">
        <v>0</v>
      </c>
      <c r="J5085" t="b">
        <v>0</v>
      </c>
    </row>
    <row r="5086" spans="1:10" hidden="1" x14ac:dyDescent="0.2">
      <c r="A5086" t="s">
        <v>346</v>
      </c>
      <c r="B5086" t="str">
        <f>VLOOKUP(Table16[[#This Row],[Metabolite ID]],Table18[],2,FALSE)</f>
        <v>phenylalanylarginine</v>
      </c>
      <c r="C5086" t="s">
        <v>1119</v>
      </c>
      <c r="D5086">
        <v>599</v>
      </c>
      <c r="E5086">
        <v>4.6963351351351351E-2</v>
      </c>
      <c r="F5086">
        <v>0.12756176705710537</v>
      </c>
      <c r="G5086">
        <v>0.71275269980522737</v>
      </c>
      <c r="H5086" t="b">
        <v>0</v>
      </c>
      <c r="I5086" t="b">
        <v>0</v>
      </c>
      <c r="J5086" t="b">
        <v>0</v>
      </c>
    </row>
    <row r="5087" spans="1:10" hidden="1" x14ac:dyDescent="0.2">
      <c r="A5087" t="s">
        <v>346</v>
      </c>
      <c r="B5087" t="str">
        <f>VLOOKUP(Table16[[#This Row],[Metabolite ID]],Table18[],2,FALSE)</f>
        <v>phenylalanylarginine</v>
      </c>
      <c r="C5087" t="s">
        <v>1120</v>
      </c>
      <c r="D5087">
        <v>599</v>
      </c>
      <c r="E5087">
        <v>3.6648418661725538E-2</v>
      </c>
      <c r="F5087">
        <v>0.14283944751289263</v>
      </c>
      <c r="G5087">
        <v>0.79751018720303901</v>
      </c>
      <c r="H5087" t="b">
        <v>0</v>
      </c>
      <c r="I5087" t="b">
        <v>0</v>
      </c>
      <c r="J5087" t="b">
        <v>0</v>
      </c>
    </row>
    <row r="5088" spans="1:10" hidden="1" x14ac:dyDescent="0.2">
      <c r="A5088" t="s">
        <v>346</v>
      </c>
      <c r="B5088" t="str">
        <f>VLOOKUP(Table16[[#This Row],[Metabolite ID]],Table18[],2,FALSE)</f>
        <v>phenylalanylarginine</v>
      </c>
      <c r="C5088" t="s">
        <v>1121</v>
      </c>
      <c r="D5088">
        <v>599</v>
      </c>
      <c r="E5088">
        <v>0.15544457250312327</v>
      </c>
      <c r="F5088">
        <v>0.47501689271837255</v>
      </c>
      <c r="G5088">
        <v>0.74360081648967391</v>
      </c>
      <c r="H5088" t="b">
        <v>0</v>
      </c>
      <c r="I5088" t="b">
        <v>0</v>
      </c>
      <c r="J5088" t="b">
        <v>0</v>
      </c>
    </row>
    <row r="5089" spans="1:10" hidden="1" x14ac:dyDescent="0.2">
      <c r="A5089" t="s">
        <v>346</v>
      </c>
      <c r="B5089" t="str">
        <f>VLOOKUP(Table16[[#This Row],[Metabolite ID]],Table18[],2,FALSE)</f>
        <v>phenylalanylarginine</v>
      </c>
      <c r="C5089" t="s">
        <v>1122</v>
      </c>
      <c r="D5089">
        <v>599</v>
      </c>
      <c r="E5089">
        <v>-5.0039951298561647E-3</v>
      </c>
      <c r="F5089">
        <v>0.3432306068479839</v>
      </c>
      <c r="G5089">
        <v>0.98837283166556422</v>
      </c>
      <c r="H5089" t="b">
        <v>0</v>
      </c>
      <c r="I5089" t="b">
        <v>0</v>
      </c>
      <c r="J5089" t="b">
        <v>0</v>
      </c>
    </row>
    <row r="5090" spans="1:10" hidden="1" x14ac:dyDescent="0.2">
      <c r="A5090" t="s">
        <v>346</v>
      </c>
      <c r="B5090" t="str">
        <f>VLOOKUP(Table16[[#This Row],[Metabolite ID]],Table18[],2,FALSE)</f>
        <v>phenylalanylarginine</v>
      </c>
      <c r="C5090" t="s">
        <v>1123</v>
      </c>
      <c r="D5090">
        <v>599</v>
      </c>
      <c r="E5090">
        <v>0.31576797656828304</v>
      </c>
      <c r="F5090">
        <v>0.23347618171127302</v>
      </c>
      <c r="G5090">
        <v>0.17673918283777415</v>
      </c>
      <c r="H5090" t="b">
        <v>0</v>
      </c>
      <c r="I5090" t="b">
        <v>0</v>
      </c>
      <c r="J5090" t="b">
        <v>0</v>
      </c>
    </row>
    <row r="5091" spans="1:10" x14ac:dyDescent="0.2">
      <c r="A5091" t="s">
        <v>520</v>
      </c>
      <c r="B5091" t="str">
        <f>VLOOKUP(Table16[[#This Row],[Metabolite ID]],Table18[],2,FALSE)</f>
        <v>X - 12701</v>
      </c>
      <c r="C5091" t="s">
        <v>1116</v>
      </c>
      <c r="D5091">
        <v>599</v>
      </c>
      <c r="E5091">
        <v>-3.6105581480566133E-2</v>
      </c>
      <c r="F5091">
        <v>4.9690166631463965E-2</v>
      </c>
      <c r="G5091" s="6">
        <v>0.46746231701219099</v>
      </c>
      <c r="H5091" t="b">
        <v>0</v>
      </c>
      <c r="I5091" t="b">
        <v>0</v>
      </c>
      <c r="J5091" t="b">
        <v>0</v>
      </c>
    </row>
    <row r="5092" spans="1:10" hidden="1" x14ac:dyDescent="0.2">
      <c r="A5092" t="s">
        <v>520</v>
      </c>
      <c r="B5092" t="str">
        <f>VLOOKUP(Table16[[#This Row],[Metabolite ID]],Table18[],2,FALSE)</f>
        <v>X - 12701</v>
      </c>
      <c r="C5092" t="s">
        <v>1117</v>
      </c>
      <c r="D5092">
        <v>599</v>
      </c>
      <c r="E5092">
        <v>-3.6105581480566133E-2</v>
      </c>
      <c r="F5092">
        <v>4.9690166631463965E-2</v>
      </c>
      <c r="G5092">
        <v>0.46746231701219099</v>
      </c>
      <c r="H5092" t="b">
        <v>0</v>
      </c>
      <c r="I5092" t="b">
        <v>0</v>
      </c>
      <c r="J5092" t="b">
        <v>0</v>
      </c>
    </row>
    <row r="5093" spans="1:10" hidden="1" x14ac:dyDescent="0.2">
      <c r="A5093" t="s">
        <v>520</v>
      </c>
      <c r="B5093" t="str">
        <f>VLOOKUP(Table16[[#This Row],[Metabolite ID]],Table18[],2,FALSE)</f>
        <v>X - 12701</v>
      </c>
      <c r="C5093" t="s">
        <v>1118</v>
      </c>
      <c r="D5093">
        <v>599</v>
      </c>
      <c r="E5093">
        <v>-3.5006325260596244E-2</v>
      </c>
      <c r="F5093">
        <v>5.0131910306330345E-2</v>
      </c>
      <c r="G5093">
        <v>0.48499942365977583</v>
      </c>
      <c r="H5093" t="b">
        <v>0</v>
      </c>
      <c r="I5093" t="b">
        <v>0</v>
      </c>
      <c r="J5093" t="b">
        <v>0</v>
      </c>
    </row>
    <row r="5094" spans="1:10" hidden="1" x14ac:dyDescent="0.2">
      <c r="A5094" t="s">
        <v>520</v>
      </c>
      <c r="B5094" t="str">
        <f>VLOOKUP(Table16[[#This Row],[Metabolite ID]],Table18[],2,FALSE)</f>
        <v>X - 12701</v>
      </c>
      <c r="C5094" t="s">
        <v>1119</v>
      </c>
      <c r="D5094">
        <v>599</v>
      </c>
      <c r="E5094">
        <v>-5.2347553956834533E-2</v>
      </c>
      <c r="F5094">
        <v>7.6745593662847639E-2</v>
      </c>
      <c r="G5094">
        <v>0.49518079136750465</v>
      </c>
      <c r="H5094" t="b">
        <v>0</v>
      </c>
      <c r="I5094" t="b">
        <v>0</v>
      </c>
      <c r="J5094" t="b">
        <v>0</v>
      </c>
    </row>
    <row r="5095" spans="1:10" hidden="1" x14ac:dyDescent="0.2">
      <c r="A5095" t="s">
        <v>520</v>
      </c>
      <c r="B5095" t="str">
        <f>VLOOKUP(Table16[[#This Row],[Metabolite ID]],Table18[],2,FALSE)</f>
        <v>X - 12701</v>
      </c>
      <c r="C5095" t="s">
        <v>1120</v>
      </c>
      <c r="D5095">
        <v>599</v>
      </c>
      <c r="E5095">
        <v>-4.7655530382983251E-2</v>
      </c>
      <c r="F5095">
        <v>8.4193190390216874E-2</v>
      </c>
      <c r="G5095">
        <v>0.57137614160418093</v>
      </c>
      <c r="H5095" t="b">
        <v>0</v>
      </c>
      <c r="I5095" t="b">
        <v>0</v>
      </c>
      <c r="J5095" t="b">
        <v>0</v>
      </c>
    </row>
    <row r="5096" spans="1:10" hidden="1" x14ac:dyDescent="0.2">
      <c r="A5096" t="s">
        <v>520</v>
      </c>
      <c r="B5096" t="str">
        <f>VLOOKUP(Table16[[#This Row],[Metabolite ID]],Table18[],2,FALSE)</f>
        <v>X - 12701</v>
      </c>
      <c r="C5096" t="s">
        <v>1121</v>
      </c>
      <c r="D5096">
        <v>599</v>
      </c>
      <c r="E5096">
        <v>-0.22242081683395032</v>
      </c>
      <c r="F5096">
        <v>0.29515248721490533</v>
      </c>
      <c r="G5096">
        <v>0.45139844651583994</v>
      </c>
      <c r="H5096" t="b">
        <v>0</v>
      </c>
      <c r="I5096" t="b">
        <v>0</v>
      </c>
      <c r="J5096" t="b">
        <v>0</v>
      </c>
    </row>
    <row r="5097" spans="1:10" hidden="1" x14ac:dyDescent="0.2">
      <c r="A5097" t="s">
        <v>520</v>
      </c>
      <c r="B5097" t="str">
        <f>VLOOKUP(Table16[[#This Row],[Metabolite ID]],Table18[],2,FALSE)</f>
        <v>X - 12701</v>
      </c>
      <c r="C5097" t="s">
        <v>1122</v>
      </c>
      <c r="D5097">
        <v>599</v>
      </c>
      <c r="E5097">
        <v>-2.6955621459126888E-2</v>
      </c>
      <c r="F5097">
        <v>0.19111191543691627</v>
      </c>
      <c r="G5097">
        <v>0.88788089403373238</v>
      </c>
      <c r="H5097" t="b">
        <v>0</v>
      </c>
      <c r="I5097" t="b">
        <v>0</v>
      </c>
      <c r="J5097" t="b">
        <v>0</v>
      </c>
    </row>
    <row r="5098" spans="1:10" hidden="1" x14ac:dyDescent="0.2">
      <c r="A5098" t="s">
        <v>520</v>
      </c>
      <c r="B5098" t="str">
        <f>VLOOKUP(Table16[[#This Row],[Metabolite ID]],Table18[],2,FALSE)</f>
        <v>X - 12701</v>
      </c>
      <c r="C5098" t="s">
        <v>1123</v>
      </c>
      <c r="D5098">
        <v>599</v>
      </c>
      <c r="E5098">
        <v>8.4636773866668041E-2</v>
      </c>
      <c r="F5098">
        <v>0.13773155827642758</v>
      </c>
      <c r="G5098">
        <v>0.53911558372929114</v>
      </c>
      <c r="H5098" t="b">
        <v>0</v>
      </c>
      <c r="I5098" t="b">
        <v>0</v>
      </c>
      <c r="J5098" t="b">
        <v>0</v>
      </c>
    </row>
    <row r="5099" spans="1:10" x14ac:dyDescent="0.2">
      <c r="A5099" t="s">
        <v>803</v>
      </c>
      <c r="B5099" t="str">
        <f>VLOOKUP(Table16[[#This Row],[Metabolite ID]],Table18[],2,FALSE)</f>
        <v>Cholesteryl esters in medium LDL</v>
      </c>
      <c r="C5099" t="s">
        <v>1116</v>
      </c>
      <c r="D5099">
        <v>599</v>
      </c>
      <c r="E5099">
        <v>2.5443104480570553E-2</v>
      </c>
      <c r="F5099">
        <v>3.5380380995433967E-2</v>
      </c>
      <c r="G5099" s="6">
        <v>0.47206063128239611</v>
      </c>
      <c r="H5099" t="b">
        <v>0</v>
      </c>
      <c r="I5099" t="b">
        <v>0</v>
      </c>
      <c r="J5099" t="b">
        <v>0</v>
      </c>
    </row>
    <row r="5100" spans="1:10" hidden="1" x14ac:dyDescent="0.2">
      <c r="A5100" t="s">
        <v>803</v>
      </c>
      <c r="B5100" t="str">
        <f>VLOOKUP(Table16[[#This Row],[Metabolite ID]],Table18[],2,FALSE)</f>
        <v>Cholesteryl esters in medium LDL</v>
      </c>
      <c r="C5100" t="s">
        <v>1117</v>
      </c>
      <c r="D5100">
        <v>599</v>
      </c>
      <c r="E5100">
        <v>2.5443104480570553E-2</v>
      </c>
      <c r="F5100">
        <v>2.166150173619456E-2</v>
      </c>
      <c r="G5100">
        <v>0.24016393855623092</v>
      </c>
      <c r="H5100" t="b">
        <v>0</v>
      </c>
      <c r="I5100" t="b">
        <v>0</v>
      </c>
      <c r="J5100" t="b">
        <v>0</v>
      </c>
    </row>
    <row r="5101" spans="1:10" hidden="1" x14ac:dyDescent="0.2">
      <c r="A5101" t="s">
        <v>803</v>
      </c>
      <c r="B5101" t="str">
        <f>VLOOKUP(Table16[[#This Row],[Metabolite ID]],Table18[],2,FALSE)</f>
        <v>Cholesteryl esters in medium LDL</v>
      </c>
      <c r="C5101" t="s">
        <v>1118</v>
      </c>
      <c r="D5101">
        <v>599</v>
      </c>
      <c r="E5101">
        <v>2.5878848483425636E-2</v>
      </c>
      <c r="F5101">
        <v>2.2264626033397565E-2</v>
      </c>
      <c r="G5101">
        <v>0.24510134106985446</v>
      </c>
      <c r="H5101" t="b">
        <v>0</v>
      </c>
      <c r="I5101" t="b">
        <v>0</v>
      </c>
      <c r="J5101" t="b">
        <v>0</v>
      </c>
    </row>
    <row r="5102" spans="1:10" hidden="1" x14ac:dyDescent="0.2">
      <c r="A5102" t="s">
        <v>803</v>
      </c>
      <c r="B5102" t="str">
        <f>VLOOKUP(Table16[[#This Row],[Metabolite ID]],Table18[],2,FALSE)</f>
        <v>Cholesteryl esters in medium LDL</v>
      </c>
      <c r="C5102" t="s">
        <v>1119</v>
      </c>
      <c r="D5102">
        <v>599</v>
      </c>
      <c r="E5102">
        <v>7.6308556149732615E-2</v>
      </c>
      <c r="F5102">
        <v>3.48436123304557E-2</v>
      </c>
      <c r="G5102">
        <v>2.8522061518537943E-2</v>
      </c>
      <c r="H5102" t="b">
        <v>0</v>
      </c>
      <c r="I5102" t="b">
        <v>0</v>
      </c>
      <c r="J5102" t="b">
        <v>0</v>
      </c>
    </row>
    <row r="5103" spans="1:10" hidden="1" x14ac:dyDescent="0.2">
      <c r="A5103" t="s">
        <v>803</v>
      </c>
      <c r="B5103" t="str">
        <f>VLOOKUP(Table16[[#This Row],[Metabolite ID]],Table18[],2,FALSE)</f>
        <v>Cholesteryl esters in medium LDL</v>
      </c>
      <c r="C5103" t="s">
        <v>1120</v>
      </c>
      <c r="D5103">
        <v>599</v>
      </c>
      <c r="E5103">
        <v>4.5576441704344224E-2</v>
      </c>
      <c r="F5103">
        <v>3.7805462458007408E-2</v>
      </c>
      <c r="G5103">
        <v>0.2279903700637419</v>
      </c>
      <c r="H5103" t="b">
        <v>0</v>
      </c>
      <c r="I5103" t="b">
        <v>0</v>
      </c>
      <c r="J5103" t="b">
        <v>0</v>
      </c>
    </row>
    <row r="5104" spans="1:10" hidden="1" x14ac:dyDescent="0.2">
      <c r="A5104" t="s">
        <v>803</v>
      </c>
      <c r="B5104" t="str">
        <f>VLOOKUP(Table16[[#This Row],[Metabolite ID]],Table18[],2,FALSE)</f>
        <v>Cholesteryl esters in medium LDL</v>
      </c>
      <c r="C5104" t="s">
        <v>1121</v>
      </c>
      <c r="D5104">
        <v>599</v>
      </c>
      <c r="E5104">
        <v>2.3757855534086048E-2</v>
      </c>
      <c r="F5104">
        <v>0.13800298195766608</v>
      </c>
      <c r="G5104">
        <v>0.86337419113894542</v>
      </c>
      <c r="H5104" t="b">
        <v>0</v>
      </c>
      <c r="I5104" t="b">
        <v>0</v>
      </c>
      <c r="J5104" t="b">
        <v>0</v>
      </c>
    </row>
    <row r="5105" spans="1:10" hidden="1" x14ac:dyDescent="0.2">
      <c r="A5105" t="s">
        <v>803</v>
      </c>
      <c r="B5105" t="str">
        <f>VLOOKUP(Table16[[#This Row],[Metabolite ID]],Table18[],2,FALSE)</f>
        <v>Cholesteryl esters in medium LDL</v>
      </c>
      <c r="C5105" t="s">
        <v>1122</v>
      </c>
      <c r="D5105">
        <v>599</v>
      </c>
      <c r="E5105">
        <v>4.5335512119443422E-2</v>
      </c>
      <c r="F5105">
        <v>8.2080688743498859E-2</v>
      </c>
      <c r="G5105">
        <v>0.58092960738704358</v>
      </c>
      <c r="H5105" t="b">
        <v>0</v>
      </c>
      <c r="I5105" t="b">
        <v>0</v>
      </c>
      <c r="J5105" t="b">
        <v>0</v>
      </c>
    </row>
    <row r="5106" spans="1:10" hidden="1" x14ac:dyDescent="0.2">
      <c r="A5106" t="s">
        <v>803</v>
      </c>
      <c r="B5106" t="str">
        <f>VLOOKUP(Table16[[#This Row],[Metabolite ID]],Table18[],2,FALSE)</f>
        <v>Cholesteryl esters in medium LDL</v>
      </c>
      <c r="C5106" t="s">
        <v>1123</v>
      </c>
      <c r="D5106">
        <v>599</v>
      </c>
      <c r="E5106">
        <v>-0.17979586745224166</v>
      </c>
      <c r="F5106">
        <v>9.770483433763591E-2</v>
      </c>
      <c r="G5106">
        <v>6.6235928409220102E-2</v>
      </c>
      <c r="H5106" t="b">
        <v>0</v>
      </c>
      <c r="I5106" t="b">
        <v>0</v>
      </c>
      <c r="J5106" t="b">
        <v>0</v>
      </c>
    </row>
    <row r="5107" spans="1:10" x14ac:dyDescent="0.2">
      <c r="A5107" t="s">
        <v>630</v>
      </c>
      <c r="B5107" t="str">
        <f>VLOOKUP(Table16[[#This Row],[Metabolite ID]],Table18[],2,FALSE)</f>
        <v>X - 23737</v>
      </c>
      <c r="C5107" t="s">
        <v>1116</v>
      </c>
      <c r="D5107">
        <v>598</v>
      </c>
      <c r="E5107">
        <v>-3.9198449327899072E-2</v>
      </c>
      <c r="F5107">
        <v>5.4533915840144359E-2</v>
      </c>
      <c r="G5107" s="6">
        <v>0.47227013968050702</v>
      </c>
      <c r="H5107" t="b">
        <v>0</v>
      </c>
      <c r="I5107" t="b">
        <v>0</v>
      </c>
      <c r="J5107" t="b">
        <v>0</v>
      </c>
    </row>
    <row r="5108" spans="1:10" hidden="1" x14ac:dyDescent="0.2">
      <c r="A5108" t="s">
        <v>630</v>
      </c>
      <c r="B5108" t="str">
        <f>VLOOKUP(Table16[[#This Row],[Metabolite ID]],Table18[],2,FALSE)</f>
        <v>X - 23737</v>
      </c>
      <c r="C5108" t="s">
        <v>1117</v>
      </c>
      <c r="D5108">
        <v>598</v>
      </c>
      <c r="E5108">
        <v>-3.9198449327899072E-2</v>
      </c>
      <c r="F5108">
        <v>5.4533915840144359E-2</v>
      </c>
      <c r="G5108">
        <v>0.47227013968050702</v>
      </c>
      <c r="H5108" t="b">
        <v>0</v>
      </c>
      <c r="I5108" t="b">
        <v>0</v>
      </c>
      <c r="J5108" t="b">
        <v>0</v>
      </c>
    </row>
    <row r="5109" spans="1:10" hidden="1" x14ac:dyDescent="0.2">
      <c r="A5109" t="s">
        <v>630</v>
      </c>
      <c r="B5109" t="str">
        <f>VLOOKUP(Table16[[#This Row],[Metabolite ID]],Table18[],2,FALSE)</f>
        <v>X - 23737</v>
      </c>
      <c r="C5109" t="s">
        <v>1118</v>
      </c>
      <c r="D5109">
        <v>598</v>
      </c>
      <c r="E5109">
        <v>-3.8035717220660029E-2</v>
      </c>
      <c r="F5109">
        <v>5.4979898804839118E-2</v>
      </c>
      <c r="G5109">
        <v>0.4890558170215964</v>
      </c>
      <c r="H5109" t="b">
        <v>0</v>
      </c>
      <c r="I5109" t="b">
        <v>0</v>
      </c>
      <c r="J5109" t="b">
        <v>0</v>
      </c>
    </row>
    <row r="5110" spans="1:10" hidden="1" x14ac:dyDescent="0.2">
      <c r="A5110" t="s">
        <v>630</v>
      </c>
      <c r="B5110" t="str">
        <f>VLOOKUP(Table16[[#This Row],[Metabolite ID]],Table18[],2,FALSE)</f>
        <v>X - 23737</v>
      </c>
      <c r="C5110" t="s">
        <v>1119</v>
      </c>
      <c r="D5110">
        <v>598</v>
      </c>
      <c r="E5110">
        <v>-0.13367902984180247</v>
      </c>
      <c r="F5110">
        <v>8.529489422615226E-2</v>
      </c>
      <c r="G5110">
        <v>0.11705460507715437</v>
      </c>
      <c r="H5110" t="b">
        <v>0</v>
      </c>
      <c r="I5110" t="b">
        <v>0</v>
      </c>
      <c r="J5110" t="b">
        <v>0</v>
      </c>
    </row>
    <row r="5111" spans="1:10" hidden="1" x14ac:dyDescent="0.2">
      <c r="A5111" t="s">
        <v>630</v>
      </c>
      <c r="B5111" t="str">
        <f>VLOOKUP(Table16[[#This Row],[Metabolite ID]],Table18[],2,FALSE)</f>
        <v>X - 23737</v>
      </c>
      <c r="C5111" t="s">
        <v>1120</v>
      </c>
      <c r="D5111">
        <v>598</v>
      </c>
      <c r="E5111">
        <v>-0.14587823560126983</v>
      </c>
      <c r="F5111">
        <v>8.8679606228385832E-2</v>
      </c>
      <c r="G5111">
        <v>9.996915214553799E-2</v>
      </c>
      <c r="H5111" t="b">
        <v>0</v>
      </c>
      <c r="I5111" t="b">
        <v>0</v>
      </c>
      <c r="J5111" t="b">
        <v>0</v>
      </c>
    </row>
    <row r="5112" spans="1:10" hidden="1" x14ac:dyDescent="0.2">
      <c r="A5112" t="s">
        <v>630</v>
      </c>
      <c r="B5112" t="str">
        <f>VLOOKUP(Table16[[#This Row],[Metabolite ID]],Table18[],2,FALSE)</f>
        <v>X - 23737</v>
      </c>
      <c r="C5112" t="s">
        <v>1121</v>
      </c>
      <c r="D5112">
        <v>598</v>
      </c>
      <c r="E5112">
        <v>-0.48331290102052815</v>
      </c>
      <c r="F5112">
        <v>0.31972462740852531</v>
      </c>
      <c r="G5112">
        <v>0.13115112610747121</v>
      </c>
      <c r="H5112" t="b">
        <v>0</v>
      </c>
      <c r="I5112" t="b">
        <v>0</v>
      </c>
      <c r="J5112" t="b">
        <v>0</v>
      </c>
    </row>
    <row r="5113" spans="1:10" hidden="1" x14ac:dyDescent="0.2">
      <c r="A5113" t="s">
        <v>630</v>
      </c>
      <c r="B5113" t="str">
        <f>VLOOKUP(Table16[[#This Row],[Metabolite ID]],Table18[],2,FALSE)</f>
        <v>X - 23737</v>
      </c>
      <c r="C5113" t="s">
        <v>1122</v>
      </c>
      <c r="D5113">
        <v>598</v>
      </c>
      <c r="E5113">
        <v>-0.33016280069657356</v>
      </c>
      <c r="F5113">
        <v>0.20939034206378213</v>
      </c>
      <c r="G5113">
        <v>0.11537554622768348</v>
      </c>
      <c r="H5113" t="b">
        <v>0</v>
      </c>
      <c r="I5113" t="b">
        <v>0</v>
      </c>
      <c r="J5113" t="b">
        <v>0</v>
      </c>
    </row>
    <row r="5114" spans="1:10" hidden="1" x14ac:dyDescent="0.2">
      <c r="A5114" t="s">
        <v>630</v>
      </c>
      <c r="B5114" t="str">
        <f>VLOOKUP(Table16[[#This Row],[Metabolite ID]],Table18[],2,FALSE)</f>
        <v>X - 23737</v>
      </c>
      <c r="C5114" t="s">
        <v>1123</v>
      </c>
      <c r="D5114">
        <v>598</v>
      </c>
      <c r="E5114">
        <v>-0.1290619636624199</v>
      </c>
      <c r="F5114">
        <v>0.15371783218501522</v>
      </c>
      <c r="G5114">
        <v>0.40146763004491615</v>
      </c>
      <c r="H5114" t="b">
        <v>0</v>
      </c>
      <c r="I5114" t="b">
        <v>0</v>
      </c>
      <c r="J5114" t="b">
        <v>0</v>
      </c>
    </row>
    <row r="5115" spans="1:10" x14ac:dyDescent="0.2">
      <c r="A5115" t="s">
        <v>158</v>
      </c>
      <c r="B5115" t="str">
        <f>VLOOKUP(Table16[[#This Row],[Metabolite ID]],Table18[],2,FALSE)</f>
        <v>pyridoxate</v>
      </c>
      <c r="C5115" t="s">
        <v>1116</v>
      </c>
      <c r="D5115">
        <v>599</v>
      </c>
      <c r="E5115">
        <v>-3.5522922882177156E-2</v>
      </c>
      <c r="F5115">
        <v>4.9934305409886692E-2</v>
      </c>
      <c r="G5115" s="6">
        <v>0.47684064182588703</v>
      </c>
      <c r="H5115" t="b">
        <v>0</v>
      </c>
      <c r="I5115" t="b">
        <v>0</v>
      </c>
      <c r="J5115" t="b">
        <v>0</v>
      </c>
    </row>
    <row r="5116" spans="1:10" hidden="1" x14ac:dyDescent="0.2">
      <c r="A5116" t="s">
        <v>158</v>
      </c>
      <c r="B5116" t="str">
        <f>VLOOKUP(Table16[[#This Row],[Metabolite ID]],Table18[],2,FALSE)</f>
        <v>pyridoxate</v>
      </c>
      <c r="C5116" t="s">
        <v>1117</v>
      </c>
      <c r="D5116">
        <v>599</v>
      </c>
      <c r="E5116">
        <v>-3.5522922882177156E-2</v>
      </c>
      <c r="F5116">
        <v>4.7737312549145622E-2</v>
      </c>
      <c r="G5116">
        <v>0.45679584838282938</v>
      </c>
      <c r="H5116" t="b">
        <v>0</v>
      </c>
      <c r="I5116" t="b">
        <v>0</v>
      </c>
      <c r="J5116" t="b">
        <v>0</v>
      </c>
    </row>
    <row r="5117" spans="1:10" hidden="1" x14ac:dyDescent="0.2">
      <c r="A5117" t="s">
        <v>158</v>
      </c>
      <c r="B5117" t="str">
        <f>VLOOKUP(Table16[[#This Row],[Metabolite ID]],Table18[],2,FALSE)</f>
        <v>pyridoxate</v>
      </c>
      <c r="C5117" t="s">
        <v>1118</v>
      </c>
      <c r="D5117">
        <v>599</v>
      </c>
      <c r="E5117">
        <v>-3.4480788422341237E-2</v>
      </c>
      <c r="F5117">
        <v>4.8226675284406141E-2</v>
      </c>
      <c r="G5117">
        <v>0.47462550018249161</v>
      </c>
      <c r="H5117" t="b">
        <v>0</v>
      </c>
      <c r="I5117" t="b">
        <v>0</v>
      </c>
      <c r="J5117" t="b">
        <v>0</v>
      </c>
    </row>
    <row r="5118" spans="1:10" hidden="1" x14ac:dyDescent="0.2">
      <c r="A5118" t="s">
        <v>158</v>
      </c>
      <c r="B5118" t="str">
        <f>VLOOKUP(Table16[[#This Row],[Metabolite ID]],Table18[],2,FALSE)</f>
        <v>pyridoxate</v>
      </c>
      <c r="C5118" t="s">
        <v>1119</v>
      </c>
      <c r="D5118">
        <v>599</v>
      </c>
      <c r="E5118">
        <v>-0.11694876033057851</v>
      </c>
      <c r="F5118">
        <v>7.3057527319813673E-2</v>
      </c>
      <c r="G5118">
        <v>0.1094264683882753</v>
      </c>
      <c r="H5118" t="b">
        <v>0</v>
      </c>
      <c r="I5118" t="b">
        <v>0</v>
      </c>
      <c r="J5118" t="b">
        <v>0</v>
      </c>
    </row>
    <row r="5119" spans="1:10" hidden="1" x14ac:dyDescent="0.2">
      <c r="A5119" t="s">
        <v>158</v>
      </c>
      <c r="B5119" t="str">
        <f>VLOOKUP(Table16[[#This Row],[Metabolite ID]],Table18[],2,FALSE)</f>
        <v>pyridoxate</v>
      </c>
      <c r="C5119" t="s">
        <v>1120</v>
      </c>
      <c r="D5119">
        <v>599</v>
      </c>
      <c r="E5119">
        <v>2.7490598257440286E-2</v>
      </c>
      <c r="F5119">
        <v>7.8901342680914949E-2</v>
      </c>
      <c r="G5119">
        <v>0.72752675989436133</v>
      </c>
      <c r="H5119" t="b">
        <v>0</v>
      </c>
      <c r="I5119" t="b">
        <v>0</v>
      </c>
      <c r="J5119" t="b">
        <v>0</v>
      </c>
    </row>
    <row r="5120" spans="1:10" hidden="1" x14ac:dyDescent="0.2">
      <c r="A5120" t="s">
        <v>158</v>
      </c>
      <c r="B5120" t="str">
        <f>VLOOKUP(Table16[[#This Row],[Metabolite ID]],Table18[],2,FALSE)</f>
        <v>pyridoxate</v>
      </c>
      <c r="C5120" t="s">
        <v>1121</v>
      </c>
      <c r="D5120">
        <v>599</v>
      </c>
      <c r="E5120">
        <v>-0.56691883022533407</v>
      </c>
      <c r="F5120">
        <v>0.31559713439690423</v>
      </c>
      <c r="G5120">
        <v>7.2945525454944912E-2</v>
      </c>
      <c r="H5120" t="b">
        <v>0</v>
      </c>
      <c r="I5120" t="b">
        <v>0</v>
      </c>
      <c r="J5120" t="b">
        <v>0</v>
      </c>
    </row>
    <row r="5121" spans="1:10" hidden="1" x14ac:dyDescent="0.2">
      <c r="A5121" t="s">
        <v>158</v>
      </c>
      <c r="B5121" t="str">
        <f>VLOOKUP(Table16[[#This Row],[Metabolite ID]],Table18[],2,FALSE)</f>
        <v>pyridoxate</v>
      </c>
      <c r="C5121" t="s">
        <v>1122</v>
      </c>
      <c r="D5121">
        <v>599</v>
      </c>
      <c r="E5121">
        <v>0.26622841809727849</v>
      </c>
      <c r="F5121">
        <v>0.21402047215458059</v>
      </c>
      <c r="G5121">
        <v>0.21400938382554796</v>
      </c>
      <c r="H5121" t="b">
        <v>0</v>
      </c>
      <c r="I5121" t="b">
        <v>0</v>
      </c>
      <c r="J5121" t="b">
        <v>0</v>
      </c>
    </row>
    <row r="5122" spans="1:10" hidden="1" x14ac:dyDescent="0.2">
      <c r="A5122" t="s">
        <v>158</v>
      </c>
      <c r="B5122" t="str">
        <f>VLOOKUP(Table16[[#This Row],[Metabolite ID]],Table18[],2,FALSE)</f>
        <v>pyridoxate</v>
      </c>
      <c r="C5122" t="s">
        <v>1123</v>
      </c>
      <c r="D5122">
        <v>599</v>
      </c>
      <c r="E5122">
        <v>0.28834124217517082</v>
      </c>
      <c r="F5122">
        <v>0.1377177519407628</v>
      </c>
      <c r="G5122">
        <v>3.6706924597304645E-2</v>
      </c>
      <c r="H5122" t="b">
        <v>0</v>
      </c>
      <c r="I5122" t="b">
        <v>0</v>
      </c>
      <c r="J5122" t="b">
        <v>0</v>
      </c>
    </row>
    <row r="5123" spans="1:10" x14ac:dyDescent="0.2">
      <c r="A5123" t="s">
        <v>730</v>
      </c>
      <c r="B5123" t="str">
        <f>VLOOKUP(Table16[[#This Row],[Metabolite ID]],Table18[],2,FALSE)</f>
        <v>X - 24452</v>
      </c>
      <c r="C5123" t="s">
        <v>1116</v>
      </c>
      <c r="D5123">
        <v>599</v>
      </c>
      <c r="E5123">
        <v>3.5465725048711379E-2</v>
      </c>
      <c r="F5123">
        <v>5.0109598098421769E-2</v>
      </c>
      <c r="G5123" s="6">
        <v>0.47909237791423581</v>
      </c>
      <c r="H5123" t="b">
        <v>0</v>
      </c>
      <c r="I5123" t="b">
        <v>0</v>
      </c>
      <c r="J5123" t="b">
        <v>0</v>
      </c>
    </row>
    <row r="5124" spans="1:10" hidden="1" x14ac:dyDescent="0.2">
      <c r="A5124" t="s">
        <v>730</v>
      </c>
      <c r="B5124" t="str">
        <f>VLOOKUP(Table16[[#This Row],[Metabolite ID]],Table18[],2,FALSE)</f>
        <v>X - 24452</v>
      </c>
      <c r="C5124" t="s">
        <v>1117</v>
      </c>
      <c r="D5124">
        <v>599</v>
      </c>
      <c r="E5124">
        <v>3.5465725048711379E-2</v>
      </c>
      <c r="F5124">
        <v>4.7955089578685585E-2</v>
      </c>
      <c r="G5124">
        <v>0.45956627358826646</v>
      </c>
      <c r="H5124" t="b">
        <v>0</v>
      </c>
      <c r="I5124" t="b">
        <v>0</v>
      </c>
      <c r="J5124" t="b">
        <v>0</v>
      </c>
    </row>
    <row r="5125" spans="1:10" hidden="1" x14ac:dyDescent="0.2">
      <c r="A5125" t="s">
        <v>730</v>
      </c>
      <c r="B5125" t="str">
        <f>VLOOKUP(Table16[[#This Row],[Metabolite ID]],Table18[],2,FALSE)</f>
        <v>X - 24452</v>
      </c>
      <c r="C5125" t="s">
        <v>1118</v>
      </c>
      <c r="D5125">
        <v>599</v>
      </c>
      <c r="E5125">
        <v>3.6612928370938859E-2</v>
      </c>
      <c r="F5125">
        <v>4.8449199184192014E-2</v>
      </c>
      <c r="G5125">
        <v>0.44983071117692641</v>
      </c>
      <c r="H5125" t="b">
        <v>0</v>
      </c>
      <c r="I5125" t="b">
        <v>0</v>
      </c>
      <c r="J5125" t="b">
        <v>0</v>
      </c>
    </row>
    <row r="5126" spans="1:10" hidden="1" x14ac:dyDescent="0.2">
      <c r="A5126" t="s">
        <v>730</v>
      </c>
      <c r="B5126" t="str">
        <f>VLOOKUP(Table16[[#This Row],[Metabolite ID]],Table18[],2,FALSE)</f>
        <v>X - 24452</v>
      </c>
      <c r="C5126" t="s">
        <v>1119</v>
      </c>
      <c r="D5126">
        <v>599</v>
      </c>
      <c r="E5126">
        <v>-1.9560855263157893E-2</v>
      </c>
      <c r="F5126">
        <v>7.24626919708036E-2</v>
      </c>
      <c r="G5126">
        <v>0.78720348115697691</v>
      </c>
      <c r="H5126" t="b">
        <v>0</v>
      </c>
      <c r="I5126" t="b">
        <v>0</v>
      </c>
      <c r="J5126" t="b">
        <v>0</v>
      </c>
    </row>
    <row r="5127" spans="1:10" hidden="1" x14ac:dyDescent="0.2">
      <c r="A5127" t="s">
        <v>730</v>
      </c>
      <c r="B5127" t="str">
        <f>VLOOKUP(Table16[[#This Row],[Metabolite ID]],Table18[],2,FALSE)</f>
        <v>X - 24452</v>
      </c>
      <c r="C5127" t="s">
        <v>1120</v>
      </c>
      <c r="D5127">
        <v>599</v>
      </c>
      <c r="E5127">
        <v>-1.7885207980151266E-2</v>
      </c>
      <c r="F5127">
        <v>7.827306288476292E-2</v>
      </c>
      <c r="G5127">
        <v>0.81925941210393138</v>
      </c>
      <c r="H5127" t="b">
        <v>0</v>
      </c>
      <c r="I5127" t="b">
        <v>0</v>
      </c>
      <c r="J5127" t="b">
        <v>0</v>
      </c>
    </row>
    <row r="5128" spans="1:10" hidden="1" x14ac:dyDescent="0.2">
      <c r="A5128" t="s">
        <v>730</v>
      </c>
      <c r="B5128" t="str">
        <f>VLOOKUP(Table16[[#This Row],[Metabolite ID]],Table18[],2,FALSE)</f>
        <v>X - 24452</v>
      </c>
      <c r="C5128" t="s">
        <v>1121</v>
      </c>
      <c r="D5128">
        <v>599</v>
      </c>
      <c r="E5128">
        <v>-0.20367124246186563</v>
      </c>
      <c r="F5128">
        <v>0.31282610330439881</v>
      </c>
      <c r="G5128">
        <v>0.51525232170960245</v>
      </c>
      <c r="H5128" t="b">
        <v>0</v>
      </c>
      <c r="I5128" t="b">
        <v>0</v>
      </c>
      <c r="J5128" t="b">
        <v>0</v>
      </c>
    </row>
    <row r="5129" spans="1:10" hidden="1" x14ac:dyDescent="0.2">
      <c r="A5129" t="s">
        <v>730</v>
      </c>
      <c r="B5129" t="str">
        <f>VLOOKUP(Table16[[#This Row],[Metabolite ID]],Table18[],2,FALSE)</f>
        <v>X - 24452</v>
      </c>
      <c r="C5129" t="s">
        <v>1122</v>
      </c>
      <c r="D5129">
        <v>599</v>
      </c>
      <c r="E5129">
        <v>-1.9170611073890065E-2</v>
      </c>
      <c r="F5129">
        <v>0.2118156715223109</v>
      </c>
      <c r="G5129">
        <v>0.92791535009081039</v>
      </c>
      <c r="H5129" t="b">
        <v>0</v>
      </c>
      <c r="I5129" t="b">
        <v>0</v>
      </c>
      <c r="J5129" t="b">
        <v>0</v>
      </c>
    </row>
    <row r="5130" spans="1:10" hidden="1" x14ac:dyDescent="0.2">
      <c r="A5130" t="s">
        <v>730</v>
      </c>
      <c r="B5130" t="str">
        <f>VLOOKUP(Table16[[#This Row],[Metabolite ID]],Table18[],2,FALSE)</f>
        <v>X - 24452</v>
      </c>
      <c r="C5130" t="s">
        <v>1123</v>
      </c>
      <c r="D5130">
        <v>599</v>
      </c>
      <c r="E5130">
        <v>2.6163615411152089E-2</v>
      </c>
      <c r="F5130">
        <v>0.13896198021897194</v>
      </c>
      <c r="G5130">
        <v>0.85072196762388264</v>
      </c>
      <c r="H5130" t="b">
        <v>0</v>
      </c>
      <c r="I5130" t="b">
        <v>0</v>
      </c>
      <c r="J5130" t="b">
        <v>0</v>
      </c>
    </row>
    <row r="5131" spans="1:10" x14ac:dyDescent="0.2">
      <c r="A5131" t="s">
        <v>567</v>
      </c>
      <c r="B5131" t="str">
        <f>VLOOKUP(Table16[[#This Row],[Metabolite ID]],Table18[],2,FALSE)</f>
        <v>X - 13431</v>
      </c>
      <c r="C5131" t="s">
        <v>1116</v>
      </c>
      <c r="D5131">
        <v>599</v>
      </c>
      <c r="E5131">
        <v>-3.5321870156255597E-2</v>
      </c>
      <c r="F5131">
        <v>5.056149875680209E-2</v>
      </c>
      <c r="G5131" s="6">
        <v>0.48480690107171076</v>
      </c>
      <c r="H5131" t="b">
        <v>0</v>
      </c>
      <c r="I5131" t="b">
        <v>0</v>
      </c>
      <c r="J5131" t="b">
        <v>0</v>
      </c>
    </row>
    <row r="5132" spans="1:10" hidden="1" x14ac:dyDescent="0.2">
      <c r="A5132" t="s">
        <v>567</v>
      </c>
      <c r="B5132" t="str">
        <f>VLOOKUP(Table16[[#This Row],[Metabolite ID]],Table18[],2,FALSE)</f>
        <v>X - 13431</v>
      </c>
      <c r="C5132" t="s">
        <v>1117</v>
      </c>
      <c r="D5132">
        <v>599</v>
      </c>
      <c r="E5132">
        <v>-3.5321870156255597E-2</v>
      </c>
      <c r="F5132">
        <v>4.7845291170345694E-2</v>
      </c>
      <c r="G5132">
        <v>0.460361478097014</v>
      </c>
      <c r="H5132" t="b">
        <v>0</v>
      </c>
      <c r="I5132" t="b">
        <v>0</v>
      </c>
      <c r="J5132" t="b">
        <v>0</v>
      </c>
    </row>
    <row r="5133" spans="1:10" hidden="1" x14ac:dyDescent="0.2">
      <c r="A5133" t="s">
        <v>567</v>
      </c>
      <c r="B5133" t="str">
        <f>VLOOKUP(Table16[[#This Row],[Metabolite ID]],Table18[],2,FALSE)</f>
        <v>X - 13431</v>
      </c>
      <c r="C5133" t="s">
        <v>1118</v>
      </c>
      <c r="D5133">
        <v>599</v>
      </c>
      <c r="E5133">
        <v>-3.4265570564992756E-2</v>
      </c>
      <c r="F5133">
        <v>4.8340557059590519E-2</v>
      </c>
      <c r="G5133">
        <v>0.47842569672624857</v>
      </c>
      <c r="H5133" t="b">
        <v>0</v>
      </c>
      <c r="I5133" t="b">
        <v>0</v>
      </c>
      <c r="J5133" t="b">
        <v>0</v>
      </c>
    </row>
    <row r="5134" spans="1:10" hidden="1" x14ac:dyDescent="0.2">
      <c r="A5134" t="s">
        <v>567</v>
      </c>
      <c r="B5134" t="str">
        <f>VLOOKUP(Table16[[#This Row],[Metabolite ID]],Table18[],2,FALSE)</f>
        <v>X - 13431</v>
      </c>
      <c r="C5134" t="s">
        <v>1119</v>
      </c>
      <c r="D5134">
        <v>599</v>
      </c>
      <c r="E5134">
        <v>-1.136263779527559E-2</v>
      </c>
      <c r="F5134">
        <v>7.4240881464489206E-2</v>
      </c>
      <c r="G5134">
        <v>0.87835809246291408</v>
      </c>
      <c r="H5134" t="b">
        <v>0</v>
      </c>
      <c r="I5134" t="b">
        <v>0</v>
      </c>
      <c r="J5134" t="b">
        <v>0</v>
      </c>
    </row>
    <row r="5135" spans="1:10" hidden="1" x14ac:dyDescent="0.2">
      <c r="A5135" t="s">
        <v>567</v>
      </c>
      <c r="B5135" t="str">
        <f>VLOOKUP(Table16[[#This Row],[Metabolite ID]],Table18[],2,FALSE)</f>
        <v>X - 13431</v>
      </c>
      <c r="C5135" t="s">
        <v>1120</v>
      </c>
      <c r="D5135">
        <v>599</v>
      </c>
      <c r="E5135">
        <v>2.4234981792925774E-4</v>
      </c>
      <c r="F5135">
        <v>7.3724457410011088E-2</v>
      </c>
      <c r="G5135">
        <v>0.99737716849223834</v>
      </c>
      <c r="H5135" t="b">
        <v>0</v>
      </c>
      <c r="I5135" t="b">
        <v>0</v>
      </c>
      <c r="J5135" t="b">
        <v>0</v>
      </c>
    </row>
    <row r="5136" spans="1:10" hidden="1" x14ac:dyDescent="0.2">
      <c r="A5136" t="s">
        <v>567</v>
      </c>
      <c r="B5136" t="str">
        <f>VLOOKUP(Table16[[#This Row],[Metabolite ID]],Table18[],2,FALSE)</f>
        <v>X - 13431</v>
      </c>
      <c r="C5136" t="s">
        <v>1121</v>
      </c>
      <c r="D5136">
        <v>599</v>
      </c>
      <c r="E5136">
        <v>-0.15913120816506421</v>
      </c>
      <c r="F5136">
        <v>0.28068632964551904</v>
      </c>
      <c r="G5136">
        <v>0.57097034286761572</v>
      </c>
      <c r="H5136" t="b">
        <v>0</v>
      </c>
      <c r="I5136" t="b">
        <v>0</v>
      </c>
      <c r="J5136" t="b">
        <v>0</v>
      </c>
    </row>
    <row r="5137" spans="1:10" hidden="1" x14ac:dyDescent="0.2">
      <c r="A5137" t="s">
        <v>567</v>
      </c>
      <c r="B5137" t="str">
        <f>VLOOKUP(Table16[[#This Row],[Metabolite ID]],Table18[],2,FALSE)</f>
        <v>X - 13431</v>
      </c>
      <c r="C5137" t="s">
        <v>1122</v>
      </c>
      <c r="D5137">
        <v>599</v>
      </c>
      <c r="E5137">
        <v>-0.22314359859775301</v>
      </c>
      <c r="F5137">
        <v>0.24745331456849606</v>
      </c>
      <c r="G5137">
        <v>0.36754720964562149</v>
      </c>
      <c r="H5137" t="b">
        <v>0</v>
      </c>
      <c r="I5137" t="b">
        <v>0</v>
      </c>
      <c r="J5137" t="b">
        <v>0</v>
      </c>
    </row>
    <row r="5138" spans="1:10" hidden="1" x14ac:dyDescent="0.2">
      <c r="A5138" t="s">
        <v>567</v>
      </c>
      <c r="B5138" t="str">
        <f>VLOOKUP(Table16[[#This Row],[Metabolite ID]],Table18[],2,FALSE)</f>
        <v>X - 13431</v>
      </c>
      <c r="C5138" t="s">
        <v>1123</v>
      </c>
      <c r="D5138">
        <v>599</v>
      </c>
      <c r="E5138">
        <v>8.4249534130157941E-2</v>
      </c>
      <c r="F5138">
        <v>0.14006803745713864</v>
      </c>
      <c r="G5138">
        <v>0.54774194893909356</v>
      </c>
      <c r="H5138" t="b">
        <v>0</v>
      </c>
      <c r="I5138" t="b">
        <v>0</v>
      </c>
      <c r="J5138" t="b">
        <v>0</v>
      </c>
    </row>
    <row r="5139" spans="1:10" x14ac:dyDescent="0.2">
      <c r="A5139" t="s">
        <v>442</v>
      </c>
      <c r="B5139" t="str">
        <f>VLOOKUP(Table16[[#This Row],[Metabolite ID]],Table18[],2,FALSE)</f>
        <v>X - 12824</v>
      </c>
      <c r="C5139" t="s">
        <v>1116</v>
      </c>
      <c r="D5139">
        <v>599</v>
      </c>
      <c r="E5139">
        <v>-3.4653893765054448E-2</v>
      </c>
      <c r="F5139">
        <v>5.040271900886379E-2</v>
      </c>
      <c r="G5139" s="6">
        <v>0.49174239902015981</v>
      </c>
      <c r="H5139" t="b">
        <v>0</v>
      </c>
      <c r="I5139" t="b">
        <v>0</v>
      </c>
      <c r="J5139" t="b">
        <v>0</v>
      </c>
    </row>
    <row r="5140" spans="1:10" hidden="1" x14ac:dyDescent="0.2">
      <c r="A5140" t="s">
        <v>442</v>
      </c>
      <c r="B5140" t="str">
        <f>VLOOKUP(Table16[[#This Row],[Metabolite ID]],Table18[],2,FALSE)</f>
        <v>X - 12824</v>
      </c>
      <c r="C5140" t="s">
        <v>1117</v>
      </c>
      <c r="D5140">
        <v>599</v>
      </c>
      <c r="E5140">
        <v>-3.4653893765054448E-2</v>
      </c>
      <c r="F5140">
        <v>4.9522504062899195E-2</v>
      </c>
      <c r="G5140">
        <v>0.48407686693192453</v>
      </c>
      <c r="H5140" t="b">
        <v>0</v>
      </c>
      <c r="I5140" t="b">
        <v>0</v>
      </c>
      <c r="J5140" t="b">
        <v>0</v>
      </c>
    </row>
    <row r="5141" spans="1:10" hidden="1" x14ac:dyDescent="0.2">
      <c r="A5141" t="s">
        <v>442</v>
      </c>
      <c r="B5141" t="str">
        <f>VLOOKUP(Table16[[#This Row],[Metabolite ID]],Table18[],2,FALSE)</f>
        <v>X - 12824</v>
      </c>
      <c r="C5141" t="s">
        <v>1118</v>
      </c>
      <c r="D5141">
        <v>599</v>
      </c>
      <c r="E5141">
        <v>-3.2649638546419411E-2</v>
      </c>
      <c r="F5141">
        <v>5.0007729233038395E-2</v>
      </c>
      <c r="G5141">
        <v>0.51382600745033091</v>
      </c>
      <c r="H5141" t="b">
        <v>0</v>
      </c>
      <c r="I5141" t="b">
        <v>0</v>
      </c>
      <c r="J5141" t="b">
        <v>0</v>
      </c>
    </row>
    <row r="5142" spans="1:10" hidden="1" x14ac:dyDescent="0.2">
      <c r="A5142" t="s">
        <v>442</v>
      </c>
      <c r="B5142" t="str">
        <f>VLOOKUP(Table16[[#This Row],[Metabolite ID]],Table18[],2,FALSE)</f>
        <v>X - 12824</v>
      </c>
      <c r="C5142" t="s">
        <v>1119</v>
      </c>
      <c r="D5142">
        <v>599</v>
      </c>
      <c r="E5142">
        <v>-1.1031488372093024E-2</v>
      </c>
      <c r="F5142">
        <v>7.308163594448748E-2</v>
      </c>
      <c r="G5142">
        <v>0.88001715033965411</v>
      </c>
      <c r="H5142" t="b">
        <v>0</v>
      </c>
      <c r="I5142" t="b">
        <v>0</v>
      </c>
      <c r="J5142" t="b">
        <v>0</v>
      </c>
    </row>
    <row r="5143" spans="1:10" hidden="1" x14ac:dyDescent="0.2">
      <c r="A5143" t="s">
        <v>442</v>
      </c>
      <c r="B5143" t="str">
        <f>VLOOKUP(Table16[[#This Row],[Metabolite ID]],Table18[],2,FALSE)</f>
        <v>X - 12824</v>
      </c>
      <c r="C5143" t="s">
        <v>1120</v>
      </c>
      <c r="D5143">
        <v>599</v>
      </c>
      <c r="E5143">
        <v>-1.8048019553030911E-2</v>
      </c>
      <c r="F5143">
        <v>7.690454769955056E-2</v>
      </c>
      <c r="G5143">
        <v>0.81445650334412523</v>
      </c>
      <c r="H5143" t="b">
        <v>0</v>
      </c>
      <c r="I5143" t="b">
        <v>0</v>
      </c>
      <c r="J5143" t="b">
        <v>0</v>
      </c>
    </row>
    <row r="5144" spans="1:10" hidden="1" x14ac:dyDescent="0.2">
      <c r="A5144" t="s">
        <v>442</v>
      </c>
      <c r="B5144" t="str">
        <f>VLOOKUP(Table16[[#This Row],[Metabolite ID]],Table18[],2,FALSE)</f>
        <v>X - 12824</v>
      </c>
      <c r="C5144" t="s">
        <v>1121</v>
      </c>
      <c r="D5144">
        <v>599</v>
      </c>
      <c r="E5144">
        <v>-9.7020809985378875E-2</v>
      </c>
      <c r="F5144">
        <v>0.2916405090672945</v>
      </c>
      <c r="G5144">
        <v>0.73949801240180846</v>
      </c>
      <c r="H5144" t="b">
        <v>0</v>
      </c>
      <c r="I5144" t="b">
        <v>0</v>
      </c>
      <c r="J5144" t="b">
        <v>0</v>
      </c>
    </row>
    <row r="5145" spans="1:10" hidden="1" x14ac:dyDescent="0.2">
      <c r="A5145" t="s">
        <v>442</v>
      </c>
      <c r="B5145" t="str">
        <f>VLOOKUP(Table16[[#This Row],[Metabolite ID]],Table18[],2,FALSE)</f>
        <v>X - 12824</v>
      </c>
      <c r="C5145" t="s">
        <v>1122</v>
      </c>
      <c r="D5145">
        <v>599</v>
      </c>
      <c r="E5145">
        <v>-0.15538989302272732</v>
      </c>
      <c r="F5145">
        <v>0.23010332129627808</v>
      </c>
      <c r="G5145">
        <v>0.49974312132968035</v>
      </c>
      <c r="H5145" t="b">
        <v>0</v>
      </c>
      <c r="I5145" t="b">
        <v>0</v>
      </c>
      <c r="J5145" t="b">
        <v>0</v>
      </c>
    </row>
    <row r="5146" spans="1:10" hidden="1" x14ac:dyDescent="0.2">
      <c r="A5146" t="s">
        <v>442</v>
      </c>
      <c r="B5146" t="str">
        <f>VLOOKUP(Table16[[#This Row],[Metabolite ID]],Table18[],2,FALSE)</f>
        <v>X - 12824</v>
      </c>
      <c r="C5146" t="s">
        <v>1123</v>
      </c>
      <c r="D5146">
        <v>599</v>
      </c>
      <c r="E5146">
        <v>-0.15565733679894186</v>
      </c>
      <c r="F5146">
        <v>0.13957534737888669</v>
      </c>
      <c r="G5146">
        <v>0.26520451220302887</v>
      </c>
      <c r="H5146" t="b">
        <v>0</v>
      </c>
      <c r="I5146" t="b">
        <v>0</v>
      </c>
      <c r="J5146" t="b">
        <v>0</v>
      </c>
    </row>
    <row r="5147" spans="1:10" x14ac:dyDescent="0.2">
      <c r="A5147" t="s">
        <v>643</v>
      </c>
      <c r="B5147" t="str">
        <f>VLOOKUP(Table16[[#This Row],[Metabolite ID]],Table18[],2,FALSE)</f>
        <v>X - 24241</v>
      </c>
      <c r="C5147" t="s">
        <v>1116</v>
      </c>
      <c r="D5147">
        <v>599</v>
      </c>
      <c r="E5147">
        <v>3.4748878807794932E-2</v>
      </c>
      <c r="F5147">
        <v>5.0694656643452109E-2</v>
      </c>
      <c r="G5147" s="6">
        <v>0.49305718438965029</v>
      </c>
      <c r="H5147" t="b">
        <v>0</v>
      </c>
      <c r="I5147" t="b">
        <v>0</v>
      </c>
      <c r="J5147" t="b">
        <v>0</v>
      </c>
    </row>
    <row r="5148" spans="1:10" hidden="1" x14ac:dyDescent="0.2">
      <c r="A5148" t="s">
        <v>643</v>
      </c>
      <c r="B5148" t="str">
        <f>VLOOKUP(Table16[[#This Row],[Metabolite ID]],Table18[],2,FALSE)</f>
        <v>X - 24241</v>
      </c>
      <c r="C5148" t="s">
        <v>1117</v>
      </c>
      <c r="D5148">
        <v>599</v>
      </c>
      <c r="E5148">
        <v>3.4748878807794932E-2</v>
      </c>
      <c r="F5148">
        <v>4.9478168791708722E-2</v>
      </c>
      <c r="G5148">
        <v>0.48248754582245923</v>
      </c>
      <c r="H5148" t="b">
        <v>0</v>
      </c>
      <c r="I5148" t="b">
        <v>0</v>
      </c>
      <c r="J5148" t="b">
        <v>0</v>
      </c>
    </row>
    <row r="5149" spans="1:10" hidden="1" x14ac:dyDescent="0.2">
      <c r="A5149" t="s">
        <v>643</v>
      </c>
      <c r="B5149" t="str">
        <f>VLOOKUP(Table16[[#This Row],[Metabolite ID]],Table18[],2,FALSE)</f>
        <v>X - 24241</v>
      </c>
      <c r="C5149" t="s">
        <v>1118</v>
      </c>
      <c r="D5149">
        <v>599</v>
      </c>
      <c r="E5149">
        <v>3.5880887089258511E-2</v>
      </c>
      <c r="F5149">
        <v>4.9964631507659972E-2</v>
      </c>
      <c r="G5149">
        <v>0.47267977140577094</v>
      </c>
      <c r="H5149" t="b">
        <v>0</v>
      </c>
      <c r="I5149" t="b">
        <v>0</v>
      </c>
      <c r="J5149" t="b">
        <v>0</v>
      </c>
    </row>
    <row r="5150" spans="1:10" hidden="1" x14ac:dyDescent="0.2">
      <c r="A5150" t="s">
        <v>643</v>
      </c>
      <c r="B5150" t="str">
        <f>VLOOKUP(Table16[[#This Row],[Metabolite ID]],Table18[],2,FALSE)</f>
        <v>X - 24241</v>
      </c>
      <c r="C5150" t="s">
        <v>1119</v>
      </c>
      <c r="D5150">
        <v>599</v>
      </c>
      <c r="E5150">
        <v>-8.248571428571428E-3</v>
      </c>
      <c r="F5150">
        <v>7.4906441685118674E-2</v>
      </c>
      <c r="G5150">
        <v>0.91231554017602856</v>
      </c>
      <c r="H5150" t="b">
        <v>0</v>
      </c>
      <c r="I5150" t="b">
        <v>0</v>
      </c>
      <c r="J5150" t="b">
        <v>0</v>
      </c>
    </row>
    <row r="5151" spans="1:10" hidden="1" x14ac:dyDescent="0.2">
      <c r="A5151" t="s">
        <v>643</v>
      </c>
      <c r="B5151" t="str">
        <f>VLOOKUP(Table16[[#This Row],[Metabolite ID]],Table18[],2,FALSE)</f>
        <v>X - 24241</v>
      </c>
      <c r="C5151" t="s">
        <v>1120</v>
      </c>
      <c r="D5151">
        <v>599</v>
      </c>
      <c r="E5151">
        <v>6.0081656483892187E-2</v>
      </c>
      <c r="F5151">
        <v>7.9804516160206979E-2</v>
      </c>
      <c r="G5151">
        <v>0.45153383282489679</v>
      </c>
      <c r="H5151" t="b">
        <v>0</v>
      </c>
      <c r="I5151" t="b">
        <v>0</v>
      </c>
      <c r="J5151" t="b">
        <v>0</v>
      </c>
    </row>
    <row r="5152" spans="1:10" hidden="1" x14ac:dyDescent="0.2">
      <c r="A5152" t="s">
        <v>643</v>
      </c>
      <c r="B5152" t="str">
        <f>VLOOKUP(Table16[[#This Row],[Metabolite ID]],Table18[],2,FALSE)</f>
        <v>X - 24241</v>
      </c>
      <c r="C5152" t="s">
        <v>1121</v>
      </c>
      <c r="D5152">
        <v>599</v>
      </c>
      <c r="E5152">
        <v>-0.11142179541110231</v>
      </c>
      <c r="F5152">
        <v>0.2672442753252452</v>
      </c>
      <c r="G5152">
        <v>0.67688021717106461</v>
      </c>
      <c r="H5152" t="b">
        <v>0</v>
      </c>
      <c r="I5152" t="b">
        <v>0</v>
      </c>
      <c r="J5152" t="b">
        <v>0</v>
      </c>
    </row>
    <row r="5153" spans="1:10" hidden="1" x14ac:dyDescent="0.2">
      <c r="A5153" t="s">
        <v>643</v>
      </c>
      <c r="B5153" t="str">
        <f>VLOOKUP(Table16[[#This Row],[Metabolite ID]],Table18[],2,FALSE)</f>
        <v>X - 24241</v>
      </c>
      <c r="C5153" t="s">
        <v>1122</v>
      </c>
      <c r="D5153">
        <v>599</v>
      </c>
      <c r="E5153">
        <v>0.16157323241081833</v>
      </c>
      <c r="F5153">
        <v>0.18516877661822323</v>
      </c>
      <c r="G5153">
        <v>0.38324620543852572</v>
      </c>
      <c r="H5153" t="b">
        <v>0</v>
      </c>
      <c r="I5153" t="b">
        <v>0</v>
      </c>
      <c r="J5153" t="b">
        <v>0</v>
      </c>
    </row>
    <row r="5154" spans="1:10" hidden="1" x14ac:dyDescent="0.2">
      <c r="A5154" t="s">
        <v>643</v>
      </c>
      <c r="B5154" t="str">
        <f>VLOOKUP(Table16[[#This Row],[Metabolite ID]],Table18[],2,FALSE)</f>
        <v>X - 24241</v>
      </c>
      <c r="C5154" t="s">
        <v>1123</v>
      </c>
      <c r="D5154">
        <v>599</v>
      </c>
      <c r="E5154">
        <v>0.15439661214455369</v>
      </c>
      <c r="F5154">
        <v>0.14047774122871962</v>
      </c>
      <c r="G5154">
        <v>0.27217515512365009</v>
      </c>
      <c r="H5154" t="b">
        <v>0</v>
      </c>
      <c r="I5154" t="b">
        <v>0</v>
      </c>
      <c r="J5154" t="b">
        <v>0</v>
      </c>
    </row>
    <row r="5155" spans="1:10" x14ac:dyDescent="0.2">
      <c r="A5155" t="s">
        <v>820</v>
      </c>
      <c r="B5155" t="str">
        <f>VLOOKUP(Table16[[#This Row],[Metabolite ID]],Table18[],2,FALSE)</f>
        <v>Pyruvate</v>
      </c>
      <c r="C5155" t="s">
        <v>1116</v>
      </c>
      <c r="D5155">
        <v>599</v>
      </c>
      <c r="E5155">
        <v>1.9850204001352789E-2</v>
      </c>
      <c r="F5155">
        <v>2.9030501507823558E-2</v>
      </c>
      <c r="G5155" s="6">
        <v>0.49412002193983345</v>
      </c>
      <c r="H5155" t="b">
        <v>0</v>
      </c>
      <c r="I5155" t="b">
        <v>0</v>
      </c>
      <c r="J5155" t="b">
        <v>0</v>
      </c>
    </row>
    <row r="5156" spans="1:10" hidden="1" x14ac:dyDescent="0.2">
      <c r="A5156" t="s">
        <v>820</v>
      </c>
      <c r="B5156" t="str">
        <f>VLOOKUP(Table16[[#This Row],[Metabolite ID]],Table18[],2,FALSE)</f>
        <v>Pyruvate</v>
      </c>
      <c r="C5156" t="s">
        <v>1117</v>
      </c>
      <c r="D5156">
        <v>599</v>
      </c>
      <c r="E5156">
        <v>1.9850204001352789E-2</v>
      </c>
      <c r="F5156">
        <v>2.7700550790747638E-2</v>
      </c>
      <c r="G5156">
        <v>0.47362118279536841</v>
      </c>
      <c r="H5156" t="b">
        <v>0</v>
      </c>
      <c r="I5156" t="b">
        <v>0</v>
      </c>
      <c r="J5156" t="b">
        <v>0</v>
      </c>
    </row>
    <row r="5157" spans="1:10" hidden="1" x14ac:dyDescent="0.2">
      <c r="A5157" t="s">
        <v>820</v>
      </c>
      <c r="B5157" t="str">
        <f>VLOOKUP(Table16[[#This Row],[Metabolite ID]],Table18[],2,FALSE)</f>
        <v>Pyruvate</v>
      </c>
      <c r="C5157" t="s">
        <v>1118</v>
      </c>
      <c r="D5157">
        <v>599</v>
      </c>
      <c r="E5157">
        <v>2.068004388290752E-2</v>
      </c>
      <c r="F5157">
        <v>2.7982658494543206E-2</v>
      </c>
      <c r="G5157">
        <v>0.45988835161251612</v>
      </c>
      <c r="H5157" t="b">
        <v>0</v>
      </c>
      <c r="I5157" t="b">
        <v>0</v>
      </c>
      <c r="J5157" t="b">
        <v>0</v>
      </c>
    </row>
    <row r="5158" spans="1:10" hidden="1" x14ac:dyDescent="0.2">
      <c r="A5158" t="s">
        <v>820</v>
      </c>
      <c r="B5158" t="str">
        <f>VLOOKUP(Table16[[#This Row],[Metabolite ID]],Table18[],2,FALSE)</f>
        <v>Pyruvate</v>
      </c>
      <c r="C5158" t="s">
        <v>1119</v>
      </c>
      <c r="D5158">
        <v>599</v>
      </c>
      <c r="E5158">
        <v>4.4714695652173911E-2</v>
      </c>
      <c r="F5158">
        <v>4.1237622510974965E-2</v>
      </c>
      <c r="G5158">
        <v>0.27822383474034329</v>
      </c>
      <c r="H5158" t="b">
        <v>0</v>
      </c>
      <c r="I5158" t="b">
        <v>0</v>
      </c>
      <c r="J5158" t="b">
        <v>0</v>
      </c>
    </row>
    <row r="5159" spans="1:10" hidden="1" x14ac:dyDescent="0.2">
      <c r="A5159" t="s">
        <v>820</v>
      </c>
      <c r="B5159" t="str">
        <f>VLOOKUP(Table16[[#This Row],[Metabolite ID]],Table18[],2,FALSE)</f>
        <v>Pyruvate</v>
      </c>
      <c r="C5159" t="s">
        <v>1120</v>
      </c>
      <c r="D5159">
        <v>599</v>
      </c>
      <c r="E5159">
        <v>-8.315877050501342E-3</v>
      </c>
      <c r="F5159">
        <v>4.560804533833239E-2</v>
      </c>
      <c r="G5159">
        <v>0.85532096682357284</v>
      </c>
      <c r="H5159" t="b">
        <v>0</v>
      </c>
      <c r="I5159" t="b">
        <v>0</v>
      </c>
      <c r="J5159" t="b">
        <v>0</v>
      </c>
    </row>
    <row r="5160" spans="1:10" hidden="1" x14ac:dyDescent="0.2">
      <c r="A5160" t="s">
        <v>820</v>
      </c>
      <c r="B5160" t="str">
        <f>VLOOKUP(Table16[[#This Row],[Metabolite ID]],Table18[],2,FALSE)</f>
        <v>Pyruvate</v>
      </c>
      <c r="C5160" t="s">
        <v>1121</v>
      </c>
      <c r="D5160">
        <v>599</v>
      </c>
      <c r="E5160">
        <v>3.2479727993647067E-2</v>
      </c>
      <c r="F5160">
        <v>0.18760603431221778</v>
      </c>
      <c r="G5160">
        <v>0.86260994170507099</v>
      </c>
      <c r="H5160" t="b">
        <v>0</v>
      </c>
      <c r="I5160" t="b">
        <v>0</v>
      </c>
      <c r="J5160" t="b">
        <v>0</v>
      </c>
    </row>
    <row r="5161" spans="1:10" hidden="1" x14ac:dyDescent="0.2">
      <c r="A5161" t="s">
        <v>820</v>
      </c>
      <c r="B5161" t="str">
        <f>VLOOKUP(Table16[[#This Row],[Metabolite ID]],Table18[],2,FALSE)</f>
        <v>Pyruvate</v>
      </c>
      <c r="C5161" t="s">
        <v>1122</v>
      </c>
      <c r="D5161">
        <v>599</v>
      </c>
      <c r="E5161">
        <v>-5.2500371755931585E-2</v>
      </c>
      <c r="F5161">
        <v>0.11076946117377025</v>
      </c>
      <c r="G5161">
        <v>0.63570092727104621</v>
      </c>
      <c r="H5161" t="b">
        <v>0</v>
      </c>
      <c r="I5161" t="b">
        <v>0</v>
      </c>
      <c r="J5161" t="b">
        <v>0</v>
      </c>
    </row>
    <row r="5162" spans="1:10" hidden="1" x14ac:dyDescent="0.2">
      <c r="A5162" t="s">
        <v>820</v>
      </c>
      <c r="B5162" t="str">
        <f>VLOOKUP(Table16[[#This Row],[Metabolite ID]],Table18[],2,FALSE)</f>
        <v>Pyruvate</v>
      </c>
      <c r="C5162" t="s">
        <v>1123</v>
      </c>
      <c r="D5162">
        <v>599</v>
      </c>
      <c r="E5162">
        <v>-1.5977528708361825E-2</v>
      </c>
      <c r="F5162">
        <v>8.0502392863576466E-2</v>
      </c>
      <c r="G5162">
        <v>0.8427427956809731</v>
      </c>
      <c r="H5162" t="b">
        <v>0</v>
      </c>
      <c r="I5162" t="b">
        <v>0</v>
      </c>
      <c r="J5162" t="b">
        <v>0</v>
      </c>
    </row>
    <row r="5163" spans="1:10" x14ac:dyDescent="0.2">
      <c r="A5163" t="s">
        <v>324</v>
      </c>
      <c r="B5163" t="str">
        <f>VLOOKUP(Table16[[#This Row],[Metabolite ID]],Table18[],2,FALSE)</f>
        <v>indole-3-carboxylic acid</v>
      </c>
      <c r="C5163" t="s">
        <v>1116</v>
      </c>
      <c r="D5163">
        <v>598</v>
      </c>
      <c r="E5163">
        <v>3.6225116451814858E-2</v>
      </c>
      <c r="F5163">
        <v>5.3126273533117378E-2</v>
      </c>
      <c r="G5163" s="6">
        <v>0.49532229556501717</v>
      </c>
      <c r="H5163" t="b">
        <v>0</v>
      </c>
      <c r="I5163" t="b">
        <v>0</v>
      </c>
      <c r="J5163" t="b">
        <v>0</v>
      </c>
    </row>
    <row r="5164" spans="1:10" hidden="1" x14ac:dyDescent="0.2">
      <c r="A5164" t="s">
        <v>324</v>
      </c>
      <c r="B5164" t="str">
        <f>VLOOKUP(Table16[[#This Row],[Metabolite ID]],Table18[],2,FALSE)</f>
        <v>indole-3-carboxylic acid</v>
      </c>
      <c r="C5164" t="s">
        <v>1117</v>
      </c>
      <c r="D5164">
        <v>598</v>
      </c>
      <c r="E5164">
        <v>3.6225116451814858E-2</v>
      </c>
      <c r="F5164">
        <v>5.1239869638928286E-2</v>
      </c>
      <c r="G5164">
        <v>0.47958432298293829</v>
      </c>
      <c r="H5164" t="b">
        <v>0</v>
      </c>
      <c r="I5164" t="b">
        <v>0</v>
      </c>
      <c r="J5164" t="b">
        <v>0</v>
      </c>
    </row>
    <row r="5165" spans="1:10" hidden="1" x14ac:dyDescent="0.2">
      <c r="A5165" t="s">
        <v>324</v>
      </c>
      <c r="B5165" t="str">
        <f>VLOOKUP(Table16[[#This Row],[Metabolite ID]],Table18[],2,FALSE)</f>
        <v>indole-3-carboxylic acid</v>
      </c>
      <c r="C5165" t="s">
        <v>1118</v>
      </c>
      <c r="D5165">
        <v>598</v>
      </c>
      <c r="E5165">
        <v>3.7466667739032303E-2</v>
      </c>
      <c r="F5165">
        <v>5.1766480404423873E-2</v>
      </c>
      <c r="G5165">
        <v>0.46921119388822491</v>
      </c>
      <c r="H5165" t="b">
        <v>0</v>
      </c>
      <c r="I5165" t="b">
        <v>0</v>
      </c>
      <c r="J5165" t="b">
        <v>0</v>
      </c>
    </row>
    <row r="5166" spans="1:10" hidden="1" x14ac:dyDescent="0.2">
      <c r="A5166" t="s">
        <v>324</v>
      </c>
      <c r="B5166" t="str">
        <f>VLOOKUP(Table16[[#This Row],[Metabolite ID]],Table18[],2,FALSE)</f>
        <v>indole-3-carboxylic acid</v>
      </c>
      <c r="C5166" t="s">
        <v>1119</v>
      </c>
      <c r="D5166">
        <v>598</v>
      </c>
      <c r="E5166">
        <v>4.0269544340151391E-2</v>
      </c>
      <c r="F5166">
        <v>7.7929439850525709E-2</v>
      </c>
      <c r="G5166">
        <v>0.60533511063597578</v>
      </c>
      <c r="H5166" t="b">
        <v>0</v>
      </c>
      <c r="I5166" t="b">
        <v>0</v>
      </c>
      <c r="J5166" t="b">
        <v>0</v>
      </c>
    </row>
    <row r="5167" spans="1:10" hidden="1" x14ac:dyDescent="0.2">
      <c r="A5167" t="s">
        <v>324</v>
      </c>
      <c r="B5167" t="str">
        <f>VLOOKUP(Table16[[#This Row],[Metabolite ID]],Table18[],2,FALSE)</f>
        <v>indole-3-carboxylic acid</v>
      </c>
      <c r="C5167" t="s">
        <v>1120</v>
      </c>
      <c r="D5167">
        <v>598</v>
      </c>
      <c r="E5167">
        <v>5.7502915037864005E-2</v>
      </c>
      <c r="F5167">
        <v>8.3919079060595356E-2</v>
      </c>
      <c r="G5167">
        <v>0.49320597961451079</v>
      </c>
      <c r="H5167" t="b">
        <v>0</v>
      </c>
      <c r="I5167" t="b">
        <v>0</v>
      </c>
      <c r="J5167" t="b">
        <v>0</v>
      </c>
    </row>
    <row r="5168" spans="1:10" hidden="1" x14ac:dyDescent="0.2">
      <c r="A5168" t="s">
        <v>324</v>
      </c>
      <c r="B5168" t="str">
        <f>VLOOKUP(Table16[[#This Row],[Metabolite ID]],Table18[],2,FALSE)</f>
        <v>indole-3-carboxylic acid</v>
      </c>
      <c r="C5168" t="s">
        <v>1121</v>
      </c>
      <c r="D5168">
        <v>598</v>
      </c>
      <c r="E5168">
        <v>2.8259671388091157E-2</v>
      </c>
      <c r="F5168">
        <v>0.3112730559111353</v>
      </c>
      <c r="G5168">
        <v>0.92769197409783066</v>
      </c>
      <c r="H5168" t="b">
        <v>0</v>
      </c>
      <c r="I5168" t="b">
        <v>0</v>
      </c>
      <c r="J5168" t="b">
        <v>0</v>
      </c>
    </row>
    <row r="5169" spans="1:10" hidden="1" x14ac:dyDescent="0.2">
      <c r="A5169" t="s">
        <v>324</v>
      </c>
      <c r="B5169" t="str">
        <f>VLOOKUP(Table16[[#This Row],[Metabolite ID]],Table18[],2,FALSE)</f>
        <v>indole-3-carboxylic acid</v>
      </c>
      <c r="C5169" t="s">
        <v>1122</v>
      </c>
      <c r="D5169">
        <v>598</v>
      </c>
      <c r="E5169">
        <v>0.15638132666905591</v>
      </c>
      <c r="F5169">
        <v>0.21220477990524089</v>
      </c>
      <c r="G5169">
        <v>0.46145081537739352</v>
      </c>
      <c r="H5169" t="b">
        <v>0</v>
      </c>
      <c r="I5169" t="b">
        <v>0</v>
      </c>
      <c r="J5169" t="b">
        <v>0</v>
      </c>
    </row>
    <row r="5170" spans="1:10" hidden="1" x14ac:dyDescent="0.2">
      <c r="A5170" t="s">
        <v>324</v>
      </c>
      <c r="B5170" t="str">
        <f>VLOOKUP(Table16[[#This Row],[Metabolite ID]],Table18[],2,FALSE)</f>
        <v>indole-3-carboxylic acid</v>
      </c>
      <c r="C5170" t="s">
        <v>1123</v>
      </c>
      <c r="D5170">
        <v>598</v>
      </c>
      <c r="E5170">
        <v>7.8567890961404277E-2</v>
      </c>
      <c r="F5170">
        <v>0.14979391344759638</v>
      </c>
      <c r="G5170">
        <v>0.60012127414802374</v>
      </c>
      <c r="H5170" t="b">
        <v>0</v>
      </c>
      <c r="I5170" t="b">
        <v>0</v>
      </c>
      <c r="J5170" t="b">
        <v>0</v>
      </c>
    </row>
    <row r="5171" spans="1:10" x14ac:dyDescent="0.2">
      <c r="A5171" t="s">
        <v>270</v>
      </c>
      <c r="B5171" t="str">
        <f>VLOOKUP(Table16[[#This Row],[Metabolite ID]],Table18[],2,FALSE)</f>
        <v>vanillate</v>
      </c>
      <c r="C5171" t="s">
        <v>1116</v>
      </c>
      <c r="D5171">
        <v>596</v>
      </c>
      <c r="E5171">
        <v>8.6911424062014089E-2</v>
      </c>
      <c r="F5171">
        <v>0.12763341028876174</v>
      </c>
      <c r="G5171" s="6">
        <v>0.49590583901065105</v>
      </c>
      <c r="H5171" t="b">
        <v>0</v>
      </c>
      <c r="I5171" t="b">
        <v>0</v>
      </c>
      <c r="J5171" t="b">
        <v>0</v>
      </c>
    </row>
    <row r="5172" spans="1:10" hidden="1" x14ac:dyDescent="0.2">
      <c r="A5172" t="s">
        <v>270</v>
      </c>
      <c r="B5172" t="str">
        <f>VLOOKUP(Table16[[#This Row],[Metabolite ID]],Table18[],2,FALSE)</f>
        <v>vanillate</v>
      </c>
      <c r="C5172" t="s">
        <v>1117</v>
      </c>
      <c r="D5172">
        <v>596</v>
      </c>
      <c r="E5172">
        <v>8.6911424062014089E-2</v>
      </c>
      <c r="F5172">
        <v>0.12532372687489898</v>
      </c>
      <c r="G5172">
        <v>0.48799873181730025</v>
      </c>
      <c r="H5172" t="b">
        <v>0</v>
      </c>
      <c r="I5172" t="b">
        <v>0</v>
      </c>
      <c r="J5172" t="b">
        <v>0</v>
      </c>
    </row>
    <row r="5173" spans="1:10" hidden="1" x14ac:dyDescent="0.2">
      <c r="A5173" t="s">
        <v>270</v>
      </c>
      <c r="B5173" t="str">
        <f>VLOOKUP(Table16[[#This Row],[Metabolite ID]],Table18[],2,FALSE)</f>
        <v>vanillate</v>
      </c>
      <c r="C5173" t="s">
        <v>1118</v>
      </c>
      <c r="D5173">
        <v>596</v>
      </c>
      <c r="E5173">
        <v>9.0974645802666995E-2</v>
      </c>
      <c r="F5173">
        <v>0.12657325122226409</v>
      </c>
      <c r="G5173">
        <v>0.47229437845492661</v>
      </c>
      <c r="H5173" t="b">
        <v>0</v>
      </c>
      <c r="I5173" t="b">
        <v>0</v>
      </c>
      <c r="J5173" t="b">
        <v>0</v>
      </c>
    </row>
    <row r="5174" spans="1:10" hidden="1" x14ac:dyDescent="0.2">
      <c r="A5174" t="s">
        <v>270</v>
      </c>
      <c r="B5174" t="str">
        <f>VLOOKUP(Table16[[#This Row],[Metabolite ID]],Table18[],2,FALSE)</f>
        <v>vanillate</v>
      </c>
      <c r="C5174" t="s">
        <v>1119</v>
      </c>
      <c r="D5174">
        <v>596</v>
      </c>
      <c r="E5174">
        <v>-4.4373518995356687E-2</v>
      </c>
      <c r="F5174">
        <v>0.1862132866987162</v>
      </c>
      <c r="G5174">
        <v>0.81165303276587097</v>
      </c>
      <c r="H5174" t="b">
        <v>0</v>
      </c>
      <c r="I5174" t="b">
        <v>0</v>
      </c>
      <c r="J5174" t="b">
        <v>0</v>
      </c>
    </row>
    <row r="5175" spans="1:10" hidden="1" x14ac:dyDescent="0.2">
      <c r="A5175" t="s">
        <v>270</v>
      </c>
      <c r="B5175" t="str">
        <f>VLOOKUP(Table16[[#This Row],[Metabolite ID]],Table18[],2,FALSE)</f>
        <v>vanillate</v>
      </c>
      <c r="C5175" t="s">
        <v>1120</v>
      </c>
      <c r="D5175">
        <v>596</v>
      </c>
      <c r="E5175">
        <v>2.031903751003588E-2</v>
      </c>
      <c r="F5175">
        <v>0.19322812610486512</v>
      </c>
      <c r="G5175">
        <v>0.91625226758672196</v>
      </c>
      <c r="H5175" t="b">
        <v>0</v>
      </c>
      <c r="I5175" t="b">
        <v>0</v>
      </c>
      <c r="J5175" t="b">
        <v>0</v>
      </c>
    </row>
    <row r="5176" spans="1:10" hidden="1" x14ac:dyDescent="0.2">
      <c r="A5176" t="s">
        <v>270</v>
      </c>
      <c r="B5176" t="str">
        <f>VLOOKUP(Table16[[#This Row],[Metabolite ID]],Table18[],2,FALSE)</f>
        <v>vanillate</v>
      </c>
      <c r="C5176" t="s">
        <v>1121</v>
      </c>
      <c r="D5176">
        <v>596</v>
      </c>
      <c r="E5176">
        <v>5.793111871602008E-2</v>
      </c>
      <c r="F5176">
        <v>0.69485657909197729</v>
      </c>
      <c r="G5176">
        <v>0.93358432326344165</v>
      </c>
      <c r="H5176" t="b">
        <v>0</v>
      </c>
      <c r="I5176" t="b">
        <v>0</v>
      </c>
      <c r="J5176" t="b">
        <v>0</v>
      </c>
    </row>
    <row r="5177" spans="1:10" hidden="1" x14ac:dyDescent="0.2">
      <c r="A5177" t="s">
        <v>270</v>
      </c>
      <c r="B5177" t="str">
        <f>VLOOKUP(Table16[[#This Row],[Metabolite ID]],Table18[],2,FALSE)</f>
        <v>vanillate</v>
      </c>
      <c r="C5177" t="s">
        <v>1122</v>
      </c>
      <c r="D5177">
        <v>596</v>
      </c>
      <c r="E5177">
        <v>0.4490101096454957</v>
      </c>
      <c r="F5177">
        <v>0.53815772071761703</v>
      </c>
      <c r="G5177">
        <v>0.404420499777294</v>
      </c>
      <c r="H5177" t="b">
        <v>0</v>
      </c>
      <c r="I5177" t="b">
        <v>0</v>
      </c>
      <c r="J5177" t="b">
        <v>0</v>
      </c>
    </row>
    <row r="5178" spans="1:10" hidden="1" x14ac:dyDescent="0.2">
      <c r="A5178" t="s">
        <v>270</v>
      </c>
      <c r="B5178" t="str">
        <f>VLOOKUP(Table16[[#This Row],[Metabolite ID]],Table18[],2,FALSE)</f>
        <v>vanillate</v>
      </c>
      <c r="C5178" t="s">
        <v>1123</v>
      </c>
      <c r="D5178">
        <v>596</v>
      </c>
      <c r="E5178">
        <v>0.57514609188531751</v>
      </c>
      <c r="F5178">
        <v>0.35789165664381606</v>
      </c>
      <c r="G5178">
        <v>0.10857706664832018</v>
      </c>
      <c r="H5178" t="b">
        <v>0</v>
      </c>
      <c r="I5178" t="b">
        <v>0</v>
      </c>
      <c r="J5178" t="b">
        <v>0</v>
      </c>
    </row>
    <row r="5179" spans="1:10" x14ac:dyDescent="0.2">
      <c r="A5179" t="s">
        <v>697</v>
      </c>
      <c r="B5179" t="str">
        <f>VLOOKUP(Table16[[#This Row],[Metabolite ID]],Table18[],2,FALSE)</f>
        <v>X - 24438</v>
      </c>
      <c r="C5179" t="s">
        <v>1116</v>
      </c>
      <c r="D5179">
        <v>599</v>
      </c>
      <c r="E5179">
        <v>-3.5568034929076196E-2</v>
      </c>
      <c r="F5179">
        <v>5.2275963550792948E-2</v>
      </c>
      <c r="G5179" s="6">
        <v>0.49625764698561176</v>
      </c>
      <c r="H5179" t="b">
        <v>0</v>
      </c>
      <c r="I5179" t="b">
        <v>0</v>
      </c>
      <c r="J5179" t="b">
        <v>0</v>
      </c>
    </row>
    <row r="5180" spans="1:10" hidden="1" x14ac:dyDescent="0.2">
      <c r="A5180" t="s">
        <v>697</v>
      </c>
      <c r="B5180" t="str">
        <f>VLOOKUP(Table16[[#This Row],[Metabolite ID]],Table18[],2,FALSE)</f>
        <v>X - 24438</v>
      </c>
      <c r="C5180" t="s">
        <v>1117</v>
      </c>
      <c r="D5180">
        <v>599</v>
      </c>
      <c r="E5180">
        <v>-3.5568034929076196E-2</v>
      </c>
      <c r="F5180">
        <v>5.0247877611632706E-2</v>
      </c>
      <c r="G5180">
        <v>0.47903748844658517</v>
      </c>
      <c r="H5180" t="b">
        <v>0</v>
      </c>
      <c r="I5180" t="b">
        <v>0</v>
      </c>
      <c r="J5180" t="b">
        <v>0</v>
      </c>
    </row>
    <row r="5181" spans="1:10" hidden="1" x14ac:dyDescent="0.2">
      <c r="A5181" t="s">
        <v>697</v>
      </c>
      <c r="B5181" t="str">
        <f>VLOOKUP(Table16[[#This Row],[Metabolite ID]],Table18[],2,FALSE)</f>
        <v>X - 24438</v>
      </c>
      <c r="C5181" t="s">
        <v>1118</v>
      </c>
      <c r="D5181">
        <v>599</v>
      </c>
      <c r="E5181">
        <v>-3.4480408316309441E-2</v>
      </c>
      <c r="F5181">
        <v>5.075179827558747E-2</v>
      </c>
      <c r="G5181">
        <v>0.49688898597151215</v>
      </c>
      <c r="H5181" t="b">
        <v>0</v>
      </c>
      <c r="I5181" t="b">
        <v>0</v>
      </c>
      <c r="J5181" t="b">
        <v>0</v>
      </c>
    </row>
    <row r="5182" spans="1:10" hidden="1" x14ac:dyDescent="0.2">
      <c r="A5182" t="s">
        <v>697</v>
      </c>
      <c r="B5182" t="str">
        <f>VLOOKUP(Table16[[#This Row],[Metabolite ID]],Table18[],2,FALSE)</f>
        <v>X - 24438</v>
      </c>
      <c r="C5182" t="s">
        <v>1119</v>
      </c>
      <c r="D5182">
        <v>599</v>
      </c>
      <c r="E5182">
        <v>-6.7086141732283472E-2</v>
      </c>
      <c r="F5182">
        <v>7.786156448820919E-2</v>
      </c>
      <c r="G5182">
        <v>0.38890330342532331</v>
      </c>
      <c r="H5182" t="b">
        <v>0</v>
      </c>
      <c r="I5182" t="b">
        <v>0</v>
      </c>
      <c r="J5182" t="b">
        <v>0</v>
      </c>
    </row>
    <row r="5183" spans="1:10" hidden="1" x14ac:dyDescent="0.2">
      <c r="A5183" t="s">
        <v>697</v>
      </c>
      <c r="B5183" t="str">
        <f>VLOOKUP(Table16[[#This Row],[Metabolite ID]],Table18[],2,FALSE)</f>
        <v>X - 24438</v>
      </c>
      <c r="C5183" t="s">
        <v>1120</v>
      </c>
      <c r="D5183">
        <v>599</v>
      </c>
      <c r="E5183">
        <v>-8.8393567529843717E-2</v>
      </c>
      <c r="F5183">
        <v>8.6607993292153782E-2</v>
      </c>
      <c r="G5183">
        <v>0.30743605654995226</v>
      </c>
      <c r="H5183" t="b">
        <v>0</v>
      </c>
      <c r="I5183" t="b">
        <v>0</v>
      </c>
      <c r="J5183" t="b">
        <v>0</v>
      </c>
    </row>
    <row r="5184" spans="1:10" hidden="1" x14ac:dyDescent="0.2">
      <c r="A5184" t="s">
        <v>697</v>
      </c>
      <c r="B5184" t="str">
        <f>VLOOKUP(Table16[[#This Row],[Metabolite ID]],Table18[],2,FALSE)</f>
        <v>X - 24438</v>
      </c>
      <c r="C5184" t="s">
        <v>1121</v>
      </c>
      <c r="D5184">
        <v>599</v>
      </c>
      <c r="E5184">
        <v>-0.19053328627959409</v>
      </c>
      <c r="F5184">
        <v>0.30282854807263904</v>
      </c>
      <c r="G5184">
        <v>0.52947231585690879</v>
      </c>
      <c r="H5184" t="b">
        <v>0</v>
      </c>
      <c r="I5184" t="b">
        <v>0</v>
      </c>
      <c r="J5184" t="b">
        <v>0</v>
      </c>
    </row>
    <row r="5185" spans="1:10" hidden="1" x14ac:dyDescent="0.2">
      <c r="A5185" t="s">
        <v>697</v>
      </c>
      <c r="B5185" t="str">
        <f>VLOOKUP(Table16[[#This Row],[Metabolite ID]],Table18[],2,FALSE)</f>
        <v>X - 24438</v>
      </c>
      <c r="C5185" t="s">
        <v>1122</v>
      </c>
      <c r="D5185">
        <v>599</v>
      </c>
      <c r="E5185">
        <v>-0.19053328627959409</v>
      </c>
      <c r="F5185">
        <v>0.20321273859750294</v>
      </c>
      <c r="G5185">
        <v>0.34882593772057091</v>
      </c>
      <c r="H5185" t="b">
        <v>0</v>
      </c>
      <c r="I5185" t="b">
        <v>0</v>
      </c>
      <c r="J5185" t="b">
        <v>0</v>
      </c>
    </row>
    <row r="5186" spans="1:10" hidden="1" x14ac:dyDescent="0.2">
      <c r="A5186" t="s">
        <v>697</v>
      </c>
      <c r="B5186" t="str">
        <f>VLOOKUP(Table16[[#This Row],[Metabolite ID]],Table18[],2,FALSE)</f>
        <v>X - 24438</v>
      </c>
      <c r="C5186" t="s">
        <v>1123</v>
      </c>
      <c r="D5186">
        <v>599</v>
      </c>
      <c r="E5186">
        <v>-7.976836814140438E-2</v>
      </c>
      <c r="F5186">
        <v>0.1446384323088355</v>
      </c>
      <c r="G5186">
        <v>0.58149603048117926</v>
      </c>
      <c r="H5186" t="b">
        <v>0</v>
      </c>
      <c r="I5186" t="b">
        <v>0</v>
      </c>
      <c r="J5186" t="b">
        <v>0</v>
      </c>
    </row>
    <row r="5187" spans="1:10" x14ac:dyDescent="0.2">
      <c r="A5187" t="s">
        <v>46</v>
      </c>
      <c r="B5187" t="str">
        <f>VLOOKUP(Table16[[#This Row],[Metabolite ID]],Table18[],2,FALSE)</f>
        <v>lysine</v>
      </c>
      <c r="C5187" t="s">
        <v>1116</v>
      </c>
      <c r="D5187">
        <v>599</v>
      </c>
      <c r="E5187">
        <v>3.2850616701408618E-2</v>
      </c>
      <c r="F5187">
        <v>4.8414580772824262E-2</v>
      </c>
      <c r="G5187" s="6">
        <v>0.49743739513858953</v>
      </c>
      <c r="H5187" t="b">
        <v>0</v>
      </c>
      <c r="I5187" t="b">
        <v>0</v>
      </c>
      <c r="J5187" t="b">
        <v>0</v>
      </c>
    </row>
    <row r="5188" spans="1:10" hidden="1" x14ac:dyDescent="0.2">
      <c r="A5188" t="s">
        <v>46</v>
      </c>
      <c r="B5188" t="str">
        <f>VLOOKUP(Table16[[#This Row],[Metabolite ID]],Table18[],2,FALSE)</f>
        <v>lysine</v>
      </c>
      <c r="C5188" t="s">
        <v>1117</v>
      </c>
      <c r="D5188">
        <v>599</v>
      </c>
      <c r="E5188">
        <v>3.2850616701408618E-2</v>
      </c>
      <c r="F5188">
        <v>4.7734592389825505E-2</v>
      </c>
      <c r="G5188">
        <v>0.49133119393153224</v>
      </c>
      <c r="H5188" t="b">
        <v>0</v>
      </c>
      <c r="I5188" t="b">
        <v>0</v>
      </c>
      <c r="J5188" t="b">
        <v>0</v>
      </c>
    </row>
    <row r="5189" spans="1:10" hidden="1" x14ac:dyDescent="0.2">
      <c r="A5189" t="s">
        <v>46</v>
      </c>
      <c r="B5189" t="str">
        <f>VLOOKUP(Table16[[#This Row],[Metabolite ID]],Table18[],2,FALSE)</f>
        <v>lysine</v>
      </c>
      <c r="C5189" t="s">
        <v>1118</v>
      </c>
      <c r="D5189">
        <v>599</v>
      </c>
      <c r="E5189">
        <v>3.3995143882400269E-2</v>
      </c>
      <c r="F5189">
        <v>4.8190089667910808E-2</v>
      </c>
      <c r="G5189">
        <v>0.48053740072689632</v>
      </c>
      <c r="H5189" t="b">
        <v>0</v>
      </c>
      <c r="I5189" t="b">
        <v>0</v>
      </c>
      <c r="J5189" t="b">
        <v>0</v>
      </c>
    </row>
    <row r="5190" spans="1:10" hidden="1" x14ac:dyDescent="0.2">
      <c r="A5190" t="s">
        <v>46</v>
      </c>
      <c r="B5190" t="str">
        <f>VLOOKUP(Table16[[#This Row],[Metabolite ID]],Table18[],2,FALSE)</f>
        <v>lysine</v>
      </c>
      <c r="C5190" t="s">
        <v>1119</v>
      </c>
      <c r="D5190">
        <v>599</v>
      </c>
      <c r="E5190">
        <v>3.2076257309941521E-2</v>
      </c>
      <c r="F5190">
        <v>7.0847812637713226E-2</v>
      </c>
      <c r="G5190">
        <v>0.65072968462605263</v>
      </c>
      <c r="H5190" t="b">
        <v>0</v>
      </c>
      <c r="I5190" t="b">
        <v>0</v>
      </c>
      <c r="J5190" t="b">
        <v>0</v>
      </c>
    </row>
    <row r="5191" spans="1:10" hidden="1" x14ac:dyDescent="0.2">
      <c r="A5191" t="s">
        <v>46</v>
      </c>
      <c r="B5191" t="str">
        <f>VLOOKUP(Table16[[#This Row],[Metabolite ID]],Table18[],2,FALSE)</f>
        <v>lysine</v>
      </c>
      <c r="C5191" t="s">
        <v>1120</v>
      </c>
      <c r="D5191">
        <v>599</v>
      </c>
      <c r="E5191">
        <v>0.10492957677537368</v>
      </c>
      <c r="F5191">
        <v>8.0263632062781282E-2</v>
      </c>
      <c r="G5191">
        <v>0.19110690818591156</v>
      </c>
      <c r="H5191" t="b">
        <v>0</v>
      </c>
      <c r="I5191" t="b">
        <v>0</v>
      </c>
      <c r="J5191" t="b">
        <v>0</v>
      </c>
    </row>
    <row r="5192" spans="1:10" hidden="1" x14ac:dyDescent="0.2">
      <c r="A5192" t="s">
        <v>46</v>
      </c>
      <c r="B5192" t="str">
        <f>VLOOKUP(Table16[[#This Row],[Metabolite ID]],Table18[],2,FALSE)</f>
        <v>lysine</v>
      </c>
      <c r="C5192" t="s">
        <v>1121</v>
      </c>
      <c r="D5192">
        <v>599</v>
      </c>
      <c r="E5192">
        <v>0.26116743361404549</v>
      </c>
      <c r="F5192">
        <v>0.28512984283855147</v>
      </c>
      <c r="G5192">
        <v>0.36005726923763059</v>
      </c>
      <c r="H5192" t="b">
        <v>0</v>
      </c>
      <c r="I5192" t="b">
        <v>0</v>
      </c>
      <c r="J5192" t="b">
        <v>0</v>
      </c>
    </row>
    <row r="5193" spans="1:10" hidden="1" x14ac:dyDescent="0.2">
      <c r="A5193" t="s">
        <v>46</v>
      </c>
      <c r="B5193" t="str">
        <f>VLOOKUP(Table16[[#This Row],[Metabolite ID]],Table18[],2,FALSE)</f>
        <v>lysine</v>
      </c>
      <c r="C5193" t="s">
        <v>1122</v>
      </c>
      <c r="D5193">
        <v>599</v>
      </c>
      <c r="E5193">
        <v>0.2814198931520151</v>
      </c>
      <c r="F5193">
        <v>0.19136815788228501</v>
      </c>
      <c r="G5193">
        <v>0.14193393769674767</v>
      </c>
      <c r="H5193" t="b">
        <v>0</v>
      </c>
      <c r="I5193" t="b">
        <v>0</v>
      </c>
      <c r="J5193" t="b">
        <v>0</v>
      </c>
    </row>
    <row r="5194" spans="1:10" hidden="1" x14ac:dyDescent="0.2">
      <c r="A5194" t="s">
        <v>46</v>
      </c>
      <c r="B5194" t="str">
        <f>VLOOKUP(Table16[[#This Row],[Metabolite ID]],Table18[],2,FALSE)</f>
        <v>lysine</v>
      </c>
      <c r="C5194" t="s">
        <v>1123</v>
      </c>
      <c r="D5194">
        <v>599</v>
      </c>
      <c r="E5194">
        <v>0.14936833896783394</v>
      </c>
      <c r="F5194">
        <v>0.13413221361902813</v>
      </c>
      <c r="G5194">
        <v>0.26590311579466219</v>
      </c>
      <c r="H5194" t="b">
        <v>0</v>
      </c>
      <c r="I5194" t="b">
        <v>0</v>
      </c>
      <c r="J5194" t="b">
        <v>0</v>
      </c>
    </row>
    <row r="5195" spans="1:10" x14ac:dyDescent="0.2">
      <c r="A5195" t="s">
        <v>134</v>
      </c>
      <c r="B5195" t="str">
        <f>VLOOKUP(Table16[[#This Row],[Metabolite ID]],Table18[],2,FALSE)</f>
        <v>iminodiacetate (IDA)</v>
      </c>
      <c r="C5195" t="s">
        <v>1116</v>
      </c>
      <c r="D5195">
        <v>599</v>
      </c>
      <c r="E5195">
        <v>-3.2347190290226681E-2</v>
      </c>
      <c r="F5195">
        <v>4.7768023786399778E-2</v>
      </c>
      <c r="G5195" s="6">
        <v>0.49829653752072839</v>
      </c>
      <c r="H5195" t="b">
        <v>0</v>
      </c>
      <c r="I5195" t="b">
        <v>0</v>
      </c>
      <c r="J5195" t="b">
        <v>0</v>
      </c>
    </row>
    <row r="5196" spans="1:10" hidden="1" x14ac:dyDescent="0.2">
      <c r="A5196" t="s">
        <v>134</v>
      </c>
      <c r="B5196" t="str">
        <f>VLOOKUP(Table16[[#This Row],[Metabolite ID]],Table18[],2,FALSE)</f>
        <v>iminodiacetate (IDA)</v>
      </c>
      <c r="C5196" t="s">
        <v>1117</v>
      </c>
      <c r="D5196">
        <v>599</v>
      </c>
      <c r="E5196">
        <v>-3.2347190290226681E-2</v>
      </c>
      <c r="F5196">
        <v>4.7768023786399778E-2</v>
      </c>
      <c r="G5196">
        <v>0.49829653752072839</v>
      </c>
      <c r="H5196" t="b">
        <v>0</v>
      </c>
      <c r="I5196" t="b">
        <v>0</v>
      </c>
      <c r="J5196" t="b">
        <v>0</v>
      </c>
    </row>
    <row r="5197" spans="1:10" hidden="1" x14ac:dyDescent="0.2">
      <c r="A5197" t="s">
        <v>134</v>
      </c>
      <c r="B5197" t="str">
        <f>VLOOKUP(Table16[[#This Row],[Metabolite ID]],Table18[],2,FALSE)</f>
        <v>iminodiacetate (IDA)</v>
      </c>
      <c r="C5197" t="s">
        <v>1118</v>
      </c>
      <c r="D5197">
        <v>599</v>
      </c>
      <c r="E5197">
        <v>-3.2347190290226653E-2</v>
      </c>
      <c r="F5197">
        <v>4.8175829429189139E-2</v>
      </c>
      <c r="G5197">
        <v>0.50194011981681874</v>
      </c>
      <c r="H5197" t="b">
        <v>0</v>
      </c>
      <c r="I5197" t="b">
        <v>0</v>
      </c>
      <c r="J5197" t="b">
        <v>0</v>
      </c>
    </row>
    <row r="5198" spans="1:10" hidden="1" x14ac:dyDescent="0.2">
      <c r="A5198" t="s">
        <v>134</v>
      </c>
      <c r="B5198" t="str">
        <f>VLOOKUP(Table16[[#This Row],[Metabolite ID]],Table18[],2,FALSE)</f>
        <v>iminodiacetate (IDA)</v>
      </c>
      <c r="C5198" t="s">
        <v>1119</v>
      </c>
      <c r="D5198">
        <v>599</v>
      </c>
      <c r="E5198">
        <v>-9.2618604651162798E-2</v>
      </c>
      <c r="F5198">
        <v>7.2577304531041886E-2</v>
      </c>
      <c r="G5198">
        <v>0.20190699203167883</v>
      </c>
      <c r="H5198" t="b">
        <v>0</v>
      </c>
      <c r="I5198" t="b">
        <v>0</v>
      </c>
      <c r="J5198" t="b">
        <v>0</v>
      </c>
    </row>
    <row r="5199" spans="1:10" hidden="1" x14ac:dyDescent="0.2">
      <c r="A5199" t="s">
        <v>134</v>
      </c>
      <c r="B5199" t="str">
        <f>VLOOKUP(Table16[[#This Row],[Metabolite ID]],Table18[],2,FALSE)</f>
        <v>iminodiacetate (IDA)</v>
      </c>
      <c r="C5199" t="s">
        <v>1120</v>
      </c>
      <c r="D5199">
        <v>599</v>
      </c>
      <c r="E5199">
        <v>3.8786942619296091E-2</v>
      </c>
      <c r="F5199">
        <v>7.568232725154328E-2</v>
      </c>
      <c r="G5199">
        <v>0.60830343247469143</v>
      </c>
      <c r="H5199" t="b">
        <v>0</v>
      </c>
      <c r="I5199" t="b">
        <v>0</v>
      </c>
      <c r="J5199" t="b">
        <v>0</v>
      </c>
    </row>
    <row r="5200" spans="1:10" hidden="1" x14ac:dyDescent="0.2">
      <c r="A5200" t="s">
        <v>134</v>
      </c>
      <c r="B5200" t="str">
        <f>VLOOKUP(Table16[[#This Row],[Metabolite ID]],Table18[],2,FALSE)</f>
        <v>iminodiacetate (IDA)</v>
      </c>
      <c r="C5200" t="s">
        <v>1121</v>
      </c>
      <c r="D5200">
        <v>599</v>
      </c>
      <c r="E5200">
        <v>-6.2887469982142896E-2</v>
      </c>
      <c r="F5200">
        <v>0.25791636890643921</v>
      </c>
      <c r="G5200">
        <v>0.8074469462186854</v>
      </c>
      <c r="H5200" t="b">
        <v>0</v>
      </c>
      <c r="I5200" t="b">
        <v>0</v>
      </c>
      <c r="J5200" t="b">
        <v>0</v>
      </c>
    </row>
    <row r="5201" spans="1:10" hidden="1" x14ac:dyDescent="0.2">
      <c r="A5201" t="s">
        <v>134</v>
      </c>
      <c r="B5201" t="str">
        <f>VLOOKUP(Table16[[#This Row],[Metabolite ID]],Table18[],2,FALSE)</f>
        <v>iminodiacetate (IDA)</v>
      </c>
      <c r="C5201" t="s">
        <v>1122</v>
      </c>
      <c r="D5201">
        <v>599</v>
      </c>
      <c r="E5201">
        <v>0.14685278855658446</v>
      </c>
      <c r="F5201">
        <v>0.16546639715290881</v>
      </c>
      <c r="G5201">
        <v>0.3751621454383901</v>
      </c>
      <c r="H5201" t="b">
        <v>0</v>
      </c>
      <c r="I5201" t="b">
        <v>0</v>
      </c>
      <c r="J5201" t="b">
        <v>0</v>
      </c>
    </row>
    <row r="5202" spans="1:10" hidden="1" x14ac:dyDescent="0.2">
      <c r="A5202" t="s">
        <v>134</v>
      </c>
      <c r="B5202" t="str">
        <f>VLOOKUP(Table16[[#This Row],[Metabolite ID]],Table18[],2,FALSE)</f>
        <v>iminodiacetate (IDA)</v>
      </c>
      <c r="C5202" t="s">
        <v>1123</v>
      </c>
      <c r="D5202">
        <v>599</v>
      </c>
      <c r="E5202">
        <v>-2.3363115707646473E-2</v>
      </c>
      <c r="F5202">
        <v>0.13233278245271823</v>
      </c>
      <c r="G5202">
        <v>0.85992315217772264</v>
      </c>
      <c r="H5202" t="b">
        <v>0</v>
      </c>
      <c r="I5202" t="b">
        <v>0</v>
      </c>
      <c r="J5202" t="b">
        <v>0</v>
      </c>
    </row>
    <row r="5203" spans="1:10" x14ac:dyDescent="0.2">
      <c r="A5203" t="s">
        <v>415</v>
      </c>
      <c r="B5203" t="str">
        <f>VLOOKUP(Table16[[#This Row],[Metabolite ID]],Table18[],2,FALSE)</f>
        <v>X - 21286</v>
      </c>
      <c r="C5203" t="s">
        <v>1116</v>
      </c>
      <c r="D5203">
        <v>599</v>
      </c>
      <c r="E5203">
        <v>3.3669465919783773E-2</v>
      </c>
      <c r="F5203">
        <v>4.9752615437207083E-2</v>
      </c>
      <c r="G5203" s="6">
        <v>0.49857245112070181</v>
      </c>
      <c r="H5203" t="b">
        <v>0</v>
      </c>
      <c r="I5203" t="b">
        <v>0</v>
      </c>
      <c r="J5203" t="b">
        <v>0</v>
      </c>
    </row>
    <row r="5204" spans="1:10" hidden="1" x14ac:dyDescent="0.2">
      <c r="A5204" t="s">
        <v>415</v>
      </c>
      <c r="B5204" t="str">
        <f>VLOOKUP(Table16[[#This Row],[Metabolite ID]],Table18[],2,FALSE)</f>
        <v>X - 21286</v>
      </c>
      <c r="C5204" t="s">
        <v>1117</v>
      </c>
      <c r="D5204">
        <v>599</v>
      </c>
      <c r="E5204">
        <v>3.3669465919783773E-2</v>
      </c>
      <c r="F5204">
        <v>4.7838506701773184E-2</v>
      </c>
      <c r="G5204">
        <v>0.4815478957273937</v>
      </c>
      <c r="H5204" t="b">
        <v>0</v>
      </c>
      <c r="I5204" t="b">
        <v>0</v>
      </c>
      <c r="J5204" t="b">
        <v>0</v>
      </c>
    </row>
    <row r="5205" spans="1:10" hidden="1" x14ac:dyDescent="0.2">
      <c r="A5205" t="s">
        <v>415</v>
      </c>
      <c r="B5205" t="str">
        <f>VLOOKUP(Table16[[#This Row],[Metabolite ID]],Table18[],2,FALSE)</f>
        <v>X - 21286</v>
      </c>
      <c r="C5205" t="s">
        <v>1118</v>
      </c>
      <c r="D5205">
        <v>599</v>
      </c>
      <c r="E5205">
        <v>3.4844394734905748E-2</v>
      </c>
      <c r="F5205">
        <v>4.8325184978147841E-2</v>
      </c>
      <c r="G5205">
        <v>0.4708848619770839</v>
      </c>
      <c r="H5205" t="b">
        <v>0</v>
      </c>
      <c r="I5205" t="b">
        <v>0</v>
      </c>
      <c r="J5205" t="b">
        <v>0</v>
      </c>
    </row>
    <row r="5206" spans="1:10" hidden="1" x14ac:dyDescent="0.2">
      <c r="A5206" t="s">
        <v>415</v>
      </c>
      <c r="B5206" t="str">
        <f>VLOOKUP(Table16[[#This Row],[Metabolite ID]],Table18[],2,FALSE)</f>
        <v>X - 21286</v>
      </c>
      <c r="C5206" t="s">
        <v>1119</v>
      </c>
      <c r="D5206">
        <v>599</v>
      </c>
      <c r="E5206">
        <v>5.4012499999999998E-2</v>
      </c>
      <c r="F5206">
        <v>7.4218287660003865E-2</v>
      </c>
      <c r="G5206">
        <v>0.46676547243789202</v>
      </c>
      <c r="H5206" t="b">
        <v>0</v>
      </c>
      <c r="I5206" t="b">
        <v>0</v>
      </c>
      <c r="J5206" t="b">
        <v>0</v>
      </c>
    </row>
    <row r="5207" spans="1:10" hidden="1" x14ac:dyDescent="0.2">
      <c r="A5207" t="s">
        <v>415</v>
      </c>
      <c r="B5207" t="str">
        <f>VLOOKUP(Table16[[#This Row],[Metabolite ID]],Table18[],2,FALSE)</f>
        <v>X - 21286</v>
      </c>
      <c r="C5207" t="s">
        <v>1120</v>
      </c>
      <c r="D5207">
        <v>599</v>
      </c>
      <c r="E5207">
        <v>0.13190485767297494</v>
      </c>
      <c r="F5207">
        <v>7.5888260419447531E-2</v>
      </c>
      <c r="G5207">
        <v>8.2185134495046219E-2</v>
      </c>
      <c r="H5207" t="b">
        <v>0</v>
      </c>
      <c r="I5207" t="b">
        <v>0</v>
      </c>
      <c r="J5207" t="b">
        <v>0</v>
      </c>
    </row>
    <row r="5208" spans="1:10" hidden="1" x14ac:dyDescent="0.2">
      <c r="A5208" t="s">
        <v>415</v>
      </c>
      <c r="B5208" t="str">
        <f>VLOOKUP(Table16[[#This Row],[Metabolite ID]],Table18[],2,FALSE)</f>
        <v>X - 21286</v>
      </c>
      <c r="C5208" t="s">
        <v>1121</v>
      </c>
      <c r="D5208">
        <v>599</v>
      </c>
      <c r="E5208">
        <v>0.26151019400075093</v>
      </c>
      <c r="F5208">
        <v>0.30079734019824622</v>
      </c>
      <c r="G5208">
        <v>0.38498266893541622</v>
      </c>
      <c r="H5208" t="b">
        <v>0</v>
      </c>
      <c r="I5208" t="b">
        <v>0</v>
      </c>
      <c r="J5208" t="b">
        <v>0</v>
      </c>
    </row>
    <row r="5209" spans="1:10" hidden="1" x14ac:dyDescent="0.2">
      <c r="A5209" t="s">
        <v>415</v>
      </c>
      <c r="B5209" t="str">
        <f>VLOOKUP(Table16[[#This Row],[Metabolite ID]],Table18[],2,FALSE)</f>
        <v>X - 21286</v>
      </c>
      <c r="C5209" t="s">
        <v>1122</v>
      </c>
      <c r="D5209">
        <v>599</v>
      </c>
      <c r="E5209">
        <v>0.31357404739403805</v>
      </c>
      <c r="F5209">
        <v>0.21068379107146082</v>
      </c>
      <c r="G5209">
        <v>0.13718221146775211</v>
      </c>
      <c r="H5209" t="b">
        <v>0</v>
      </c>
      <c r="I5209" t="b">
        <v>0</v>
      </c>
      <c r="J5209" t="b">
        <v>0</v>
      </c>
    </row>
    <row r="5210" spans="1:10" hidden="1" x14ac:dyDescent="0.2">
      <c r="A5210" t="s">
        <v>415</v>
      </c>
      <c r="B5210" t="str">
        <f>VLOOKUP(Table16[[#This Row],[Metabolite ID]],Table18[],2,FALSE)</f>
        <v>X - 21286</v>
      </c>
      <c r="C5210" t="s">
        <v>1123</v>
      </c>
      <c r="D5210">
        <v>599</v>
      </c>
      <c r="E5210">
        <v>0.36213303133316321</v>
      </c>
      <c r="F5210">
        <v>0.13714186465522352</v>
      </c>
      <c r="G5210">
        <v>8.493146996136491E-3</v>
      </c>
      <c r="H5210" t="b">
        <v>0</v>
      </c>
      <c r="I5210" t="b">
        <v>0</v>
      </c>
      <c r="J5210" t="b">
        <v>0</v>
      </c>
    </row>
    <row r="5211" spans="1:10" x14ac:dyDescent="0.2">
      <c r="A5211" t="s">
        <v>646</v>
      </c>
      <c r="B5211" t="str">
        <f>VLOOKUP(Table16[[#This Row],[Metabolite ID]],Table18[],2,FALSE)</f>
        <v>cis-aconitate</v>
      </c>
      <c r="C5211" t="s">
        <v>1116</v>
      </c>
      <c r="D5211">
        <v>599</v>
      </c>
      <c r="E5211">
        <v>3.4281076719328354E-2</v>
      </c>
      <c r="F5211">
        <v>5.0723416305439452E-2</v>
      </c>
      <c r="G5211" s="6">
        <v>0.4991401943713018</v>
      </c>
      <c r="H5211" t="b">
        <v>0</v>
      </c>
      <c r="I5211" t="b">
        <v>0</v>
      </c>
      <c r="J5211" t="b">
        <v>0</v>
      </c>
    </row>
    <row r="5212" spans="1:10" hidden="1" x14ac:dyDescent="0.2">
      <c r="A5212" t="s">
        <v>646</v>
      </c>
      <c r="B5212" t="str">
        <f>VLOOKUP(Table16[[#This Row],[Metabolite ID]],Table18[],2,FALSE)</f>
        <v>cis-aconitate</v>
      </c>
      <c r="C5212" t="s">
        <v>1117</v>
      </c>
      <c r="D5212">
        <v>599</v>
      </c>
      <c r="E5212">
        <v>3.4281076719328354E-2</v>
      </c>
      <c r="F5212">
        <v>4.9195956393699988E-2</v>
      </c>
      <c r="G5212">
        <v>0.48591099032729101</v>
      </c>
      <c r="H5212" t="b">
        <v>0</v>
      </c>
      <c r="I5212" t="b">
        <v>0</v>
      </c>
      <c r="J5212" t="b">
        <v>0</v>
      </c>
    </row>
    <row r="5213" spans="1:10" hidden="1" x14ac:dyDescent="0.2">
      <c r="A5213" t="s">
        <v>646</v>
      </c>
      <c r="B5213" t="str">
        <f>VLOOKUP(Table16[[#This Row],[Metabolite ID]],Table18[],2,FALSE)</f>
        <v>cis-aconitate</v>
      </c>
      <c r="C5213" t="s">
        <v>1118</v>
      </c>
      <c r="D5213">
        <v>599</v>
      </c>
      <c r="E5213">
        <v>3.5505459269514532E-2</v>
      </c>
      <c r="F5213">
        <v>4.9675542988810904E-2</v>
      </c>
      <c r="G5213">
        <v>0.47476521650266956</v>
      </c>
      <c r="H5213" t="b">
        <v>0</v>
      </c>
      <c r="I5213" t="b">
        <v>0</v>
      </c>
      <c r="J5213" t="b">
        <v>0</v>
      </c>
    </row>
    <row r="5214" spans="1:10" hidden="1" x14ac:dyDescent="0.2">
      <c r="A5214" t="s">
        <v>646</v>
      </c>
      <c r="B5214" t="str">
        <f>VLOOKUP(Table16[[#This Row],[Metabolite ID]],Table18[],2,FALSE)</f>
        <v>cis-aconitate</v>
      </c>
      <c r="C5214" t="s">
        <v>1119</v>
      </c>
      <c r="D5214">
        <v>599</v>
      </c>
      <c r="E5214">
        <v>6.2083516483516482E-2</v>
      </c>
      <c r="F5214">
        <v>7.7329898085281332E-2</v>
      </c>
      <c r="G5214">
        <v>0.42206736041763798</v>
      </c>
      <c r="H5214" t="b">
        <v>0</v>
      </c>
      <c r="I5214" t="b">
        <v>0</v>
      </c>
      <c r="J5214" t="b">
        <v>0</v>
      </c>
    </row>
    <row r="5215" spans="1:10" hidden="1" x14ac:dyDescent="0.2">
      <c r="A5215" t="s">
        <v>646</v>
      </c>
      <c r="B5215" t="str">
        <f>VLOOKUP(Table16[[#This Row],[Metabolite ID]],Table18[],2,FALSE)</f>
        <v>cis-aconitate</v>
      </c>
      <c r="C5215" t="s">
        <v>1120</v>
      </c>
      <c r="D5215">
        <v>599</v>
      </c>
      <c r="E5215">
        <v>7.9805916507861549E-2</v>
      </c>
      <c r="F5215">
        <v>8.3154717703398662E-2</v>
      </c>
      <c r="G5215">
        <v>0.33719209345089457</v>
      </c>
      <c r="H5215" t="b">
        <v>0</v>
      </c>
      <c r="I5215" t="b">
        <v>0</v>
      </c>
      <c r="J5215" t="b">
        <v>0</v>
      </c>
    </row>
    <row r="5216" spans="1:10" hidden="1" x14ac:dyDescent="0.2">
      <c r="A5216" t="s">
        <v>646</v>
      </c>
      <c r="B5216" t="str">
        <f>VLOOKUP(Table16[[#This Row],[Metabolite ID]],Table18[],2,FALSE)</f>
        <v>cis-aconitate</v>
      </c>
      <c r="C5216" t="s">
        <v>1121</v>
      </c>
      <c r="D5216">
        <v>599</v>
      </c>
      <c r="E5216">
        <v>0.1519940316094317</v>
      </c>
      <c r="F5216">
        <v>0.29240415463537989</v>
      </c>
      <c r="G5216">
        <v>0.60338972862876683</v>
      </c>
      <c r="H5216" t="b">
        <v>0</v>
      </c>
      <c r="I5216" t="b">
        <v>0</v>
      </c>
      <c r="J5216" t="b">
        <v>0</v>
      </c>
    </row>
    <row r="5217" spans="1:10" hidden="1" x14ac:dyDescent="0.2">
      <c r="A5217" t="s">
        <v>646</v>
      </c>
      <c r="B5217" t="str">
        <f>VLOOKUP(Table16[[#This Row],[Metabolite ID]],Table18[],2,FALSE)</f>
        <v>cis-aconitate</v>
      </c>
      <c r="C5217" t="s">
        <v>1122</v>
      </c>
      <c r="D5217">
        <v>599</v>
      </c>
      <c r="E5217">
        <v>0.1519940316094317</v>
      </c>
      <c r="F5217">
        <v>0.20461805507138273</v>
      </c>
      <c r="G5217">
        <v>0.45788340259756277</v>
      </c>
      <c r="H5217" t="b">
        <v>0</v>
      </c>
      <c r="I5217" t="b">
        <v>0</v>
      </c>
      <c r="J5217" t="b">
        <v>0</v>
      </c>
    </row>
    <row r="5218" spans="1:10" hidden="1" x14ac:dyDescent="0.2">
      <c r="A5218" t="s">
        <v>646</v>
      </c>
      <c r="B5218" t="str">
        <f>VLOOKUP(Table16[[#This Row],[Metabolite ID]],Table18[],2,FALSE)</f>
        <v>cis-aconitate</v>
      </c>
      <c r="C5218" t="s">
        <v>1123</v>
      </c>
      <c r="D5218">
        <v>599</v>
      </c>
      <c r="E5218">
        <v>-3.7198063802421175E-2</v>
      </c>
      <c r="F5218">
        <v>0.14058872143175397</v>
      </c>
      <c r="G5218">
        <v>0.7914183210851693</v>
      </c>
      <c r="H5218" t="b">
        <v>0</v>
      </c>
      <c r="I5218" t="b">
        <v>0</v>
      </c>
      <c r="J5218" t="b">
        <v>0</v>
      </c>
    </row>
    <row r="5219" spans="1:10" x14ac:dyDescent="0.2">
      <c r="A5219" t="s">
        <v>669</v>
      </c>
      <c r="B5219" t="str">
        <f>VLOOKUP(Table16[[#This Row],[Metabolite ID]],Table18[],2,FALSE)</f>
        <v>gamma-tocopherol/beta-tocopherol</v>
      </c>
      <c r="C5219" t="s">
        <v>1116</v>
      </c>
      <c r="D5219">
        <v>599</v>
      </c>
      <c r="E5219">
        <v>3.4073246196846346E-2</v>
      </c>
      <c r="F5219">
        <v>5.042321624954698E-2</v>
      </c>
      <c r="G5219" s="6">
        <v>0.49920243478924425</v>
      </c>
      <c r="H5219" t="b">
        <v>0</v>
      </c>
      <c r="I5219" t="b">
        <v>0</v>
      </c>
      <c r="J5219" t="b">
        <v>0</v>
      </c>
    </row>
    <row r="5220" spans="1:10" hidden="1" x14ac:dyDescent="0.2">
      <c r="A5220" t="s">
        <v>669</v>
      </c>
      <c r="B5220" t="str">
        <f>VLOOKUP(Table16[[#This Row],[Metabolite ID]],Table18[],2,FALSE)</f>
        <v>gamma-tocopherol/beta-tocopherol</v>
      </c>
      <c r="C5220" t="s">
        <v>1117</v>
      </c>
      <c r="D5220">
        <v>599</v>
      </c>
      <c r="E5220">
        <v>3.4073246196846346E-2</v>
      </c>
      <c r="F5220">
        <v>5.0053609579556457E-2</v>
      </c>
      <c r="G5220">
        <v>0.49603915683245037</v>
      </c>
      <c r="H5220" t="b">
        <v>0</v>
      </c>
      <c r="I5220" t="b">
        <v>0</v>
      </c>
      <c r="J5220" t="b">
        <v>0</v>
      </c>
    </row>
    <row r="5221" spans="1:10" hidden="1" x14ac:dyDescent="0.2">
      <c r="A5221" t="s">
        <v>669</v>
      </c>
      <c r="B5221" t="str">
        <f>VLOOKUP(Table16[[#This Row],[Metabolite ID]],Table18[],2,FALSE)</f>
        <v>gamma-tocopherol/beta-tocopherol</v>
      </c>
      <c r="C5221" t="s">
        <v>1118</v>
      </c>
      <c r="D5221">
        <v>599</v>
      </c>
      <c r="E5221">
        <v>3.6209052466446554E-2</v>
      </c>
      <c r="F5221">
        <v>5.0529436180308585E-2</v>
      </c>
      <c r="G5221">
        <v>0.47362511586481076</v>
      </c>
      <c r="H5221" t="b">
        <v>0</v>
      </c>
      <c r="I5221" t="b">
        <v>0</v>
      </c>
      <c r="J5221" t="b">
        <v>0</v>
      </c>
    </row>
    <row r="5222" spans="1:10" hidden="1" x14ac:dyDescent="0.2">
      <c r="A5222" t="s">
        <v>669</v>
      </c>
      <c r="B5222" t="str">
        <f>VLOOKUP(Table16[[#This Row],[Metabolite ID]],Table18[],2,FALSE)</f>
        <v>gamma-tocopherol/beta-tocopherol</v>
      </c>
      <c r="C5222" t="s">
        <v>1119</v>
      </c>
      <c r="D5222">
        <v>599</v>
      </c>
      <c r="E5222">
        <v>6.9617824074074061E-2</v>
      </c>
      <c r="F5222">
        <v>7.662467588336852E-2</v>
      </c>
      <c r="G5222">
        <v>0.36358443741058905</v>
      </c>
      <c r="H5222" t="b">
        <v>0</v>
      </c>
      <c r="I5222" t="b">
        <v>0</v>
      </c>
      <c r="J5222" t="b">
        <v>0</v>
      </c>
    </row>
    <row r="5223" spans="1:10" hidden="1" x14ac:dyDescent="0.2">
      <c r="A5223" t="s">
        <v>669</v>
      </c>
      <c r="B5223" t="str">
        <f>VLOOKUP(Table16[[#This Row],[Metabolite ID]],Table18[],2,FALSE)</f>
        <v>gamma-tocopherol/beta-tocopherol</v>
      </c>
      <c r="C5223" t="s">
        <v>1120</v>
      </c>
      <c r="D5223">
        <v>599</v>
      </c>
      <c r="E5223">
        <v>-1.4459909995652817E-2</v>
      </c>
      <c r="F5223">
        <v>8.4671668826725818E-2</v>
      </c>
      <c r="G5223">
        <v>0.86439970528452681</v>
      </c>
      <c r="H5223" t="b">
        <v>0</v>
      </c>
      <c r="I5223" t="b">
        <v>0</v>
      </c>
      <c r="J5223" t="b">
        <v>0</v>
      </c>
    </row>
    <row r="5224" spans="1:10" hidden="1" x14ac:dyDescent="0.2">
      <c r="A5224" t="s">
        <v>669</v>
      </c>
      <c r="B5224" t="str">
        <f>VLOOKUP(Table16[[#This Row],[Metabolite ID]],Table18[],2,FALSE)</f>
        <v>gamma-tocopherol/beta-tocopherol</v>
      </c>
      <c r="C5224" t="s">
        <v>1121</v>
      </c>
      <c r="D5224">
        <v>599</v>
      </c>
      <c r="E5224">
        <v>0.31718918399895468</v>
      </c>
      <c r="F5224">
        <v>0.28100419809867205</v>
      </c>
      <c r="G5224">
        <v>0.25944737700322923</v>
      </c>
      <c r="H5224" t="b">
        <v>0</v>
      </c>
      <c r="I5224" t="b">
        <v>0</v>
      </c>
      <c r="J5224" t="b">
        <v>0</v>
      </c>
    </row>
    <row r="5225" spans="1:10" hidden="1" x14ac:dyDescent="0.2">
      <c r="A5225" t="s">
        <v>669</v>
      </c>
      <c r="B5225" t="str">
        <f>VLOOKUP(Table16[[#This Row],[Metabolite ID]],Table18[],2,FALSE)</f>
        <v>gamma-tocopherol/beta-tocopherol</v>
      </c>
      <c r="C5225" t="s">
        <v>1122</v>
      </c>
      <c r="D5225">
        <v>599</v>
      </c>
      <c r="E5225">
        <v>-0.12091751204269574</v>
      </c>
      <c r="F5225">
        <v>0.20392418867092257</v>
      </c>
      <c r="G5225">
        <v>0.55343660283644658</v>
      </c>
      <c r="H5225" t="b">
        <v>0</v>
      </c>
      <c r="I5225" t="b">
        <v>0</v>
      </c>
      <c r="J5225" t="b">
        <v>0</v>
      </c>
    </row>
    <row r="5226" spans="1:10" hidden="1" x14ac:dyDescent="0.2">
      <c r="A5226" t="s">
        <v>669</v>
      </c>
      <c r="B5226" t="str">
        <f>VLOOKUP(Table16[[#This Row],[Metabolite ID]],Table18[],2,FALSE)</f>
        <v>gamma-tocopherol/beta-tocopherol</v>
      </c>
      <c r="C5226" t="s">
        <v>1123</v>
      </c>
      <c r="D5226">
        <v>599</v>
      </c>
      <c r="E5226">
        <v>-9.8863637431448825E-2</v>
      </c>
      <c r="F5226">
        <v>0.13971847906944526</v>
      </c>
      <c r="G5226">
        <v>0.47947497473972056</v>
      </c>
      <c r="H5226" t="b">
        <v>0</v>
      </c>
      <c r="I5226" t="b">
        <v>0</v>
      </c>
      <c r="J5226" t="b">
        <v>0</v>
      </c>
    </row>
    <row r="5227" spans="1:10" x14ac:dyDescent="0.2">
      <c r="A5227" t="s">
        <v>381</v>
      </c>
      <c r="B5227" t="str">
        <f>VLOOKUP(Table16[[#This Row],[Metabolite ID]],Table18[],2,FALSE)</f>
        <v>glycerol 3-phosphate</v>
      </c>
      <c r="C5227" t="s">
        <v>1116</v>
      </c>
      <c r="D5227">
        <v>599</v>
      </c>
      <c r="E5227">
        <v>-3.285766180099077E-2</v>
      </c>
      <c r="F5227">
        <v>4.8739463775657139E-2</v>
      </c>
      <c r="G5227" s="6">
        <v>0.50021657622985671</v>
      </c>
      <c r="H5227" t="b">
        <v>0</v>
      </c>
      <c r="I5227" t="b">
        <v>0</v>
      </c>
      <c r="J5227" t="b">
        <v>0</v>
      </c>
    </row>
    <row r="5228" spans="1:10" hidden="1" x14ac:dyDescent="0.2">
      <c r="A5228" t="s">
        <v>381</v>
      </c>
      <c r="B5228" t="str">
        <f>VLOOKUP(Table16[[#This Row],[Metabolite ID]],Table18[],2,FALSE)</f>
        <v>glycerol 3-phosphate</v>
      </c>
      <c r="C5228" t="s">
        <v>1117</v>
      </c>
      <c r="D5228">
        <v>599</v>
      </c>
      <c r="E5228">
        <v>-3.285766180099077E-2</v>
      </c>
      <c r="F5228">
        <v>4.8320663441089463E-2</v>
      </c>
      <c r="G5228">
        <v>0.49650956275298447</v>
      </c>
      <c r="H5228" t="b">
        <v>0</v>
      </c>
      <c r="I5228" t="b">
        <v>0</v>
      </c>
      <c r="J5228" t="b">
        <v>0</v>
      </c>
    </row>
    <row r="5229" spans="1:10" hidden="1" x14ac:dyDescent="0.2">
      <c r="A5229" t="s">
        <v>381</v>
      </c>
      <c r="B5229" t="str">
        <f>VLOOKUP(Table16[[#This Row],[Metabolite ID]],Table18[],2,FALSE)</f>
        <v>glycerol 3-phosphate</v>
      </c>
      <c r="C5229" t="s">
        <v>1118</v>
      </c>
      <c r="D5229">
        <v>599</v>
      </c>
      <c r="E5229">
        <v>-3.1822120298472367E-2</v>
      </c>
      <c r="F5229">
        <v>4.8773487997474156E-2</v>
      </c>
      <c r="G5229">
        <v>0.51411279497676232</v>
      </c>
      <c r="H5229" t="b">
        <v>0</v>
      </c>
      <c r="I5229" t="b">
        <v>0</v>
      </c>
      <c r="J5229" t="b">
        <v>0</v>
      </c>
    </row>
    <row r="5230" spans="1:10" hidden="1" x14ac:dyDescent="0.2">
      <c r="A5230" t="s">
        <v>381</v>
      </c>
      <c r="B5230" t="str">
        <f>VLOOKUP(Table16[[#This Row],[Metabolite ID]],Table18[],2,FALSE)</f>
        <v>glycerol 3-phosphate</v>
      </c>
      <c r="C5230" t="s">
        <v>1119</v>
      </c>
      <c r="D5230">
        <v>599</v>
      </c>
      <c r="E5230">
        <v>-6.3812121212121209E-3</v>
      </c>
      <c r="F5230">
        <v>7.4358501122070986E-2</v>
      </c>
      <c r="G5230">
        <v>0.93161201383728609</v>
      </c>
      <c r="H5230" t="b">
        <v>0</v>
      </c>
      <c r="I5230" t="b">
        <v>0</v>
      </c>
      <c r="J5230" t="b">
        <v>0</v>
      </c>
    </row>
    <row r="5231" spans="1:10" hidden="1" x14ac:dyDescent="0.2">
      <c r="A5231" t="s">
        <v>381</v>
      </c>
      <c r="B5231" t="str">
        <f>VLOOKUP(Table16[[#This Row],[Metabolite ID]],Table18[],2,FALSE)</f>
        <v>glycerol 3-phosphate</v>
      </c>
      <c r="C5231" t="s">
        <v>1120</v>
      </c>
      <c r="D5231">
        <v>599</v>
      </c>
      <c r="E5231">
        <v>5.4099952436811177E-2</v>
      </c>
      <c r="F5231">
        <v>8.2021792733630652E-2</v>
      </c>
      <c r="G5231">
        <v>0.50952324840355501</v>
      </c>
      <c r="H5231" t="b">
        <v>0</v>
      </c>
      <c r="I5231" t="b">
        <v>0</v>
      </c>
      <c r="J5231" t="b">
        <v>0</v>
      </c>
    </row>
    <row r="5232" spans="1:10" hidden="1" x14ac:dyDescent="0.2">
      <c r="A5232" t="s">
        <v>381</v>
      </c>
      <c r="B5232" t="str">
        <f>VLOOKUP(Table16[[#This Row],[Metabolite ID]],Table18[],2,FALSE)</f>
        <v>glycerol 3-phosphate</v>
      </c>
      <c r="C5232" t="s">
        <v>1121</v>
      </c>
      <c r="D5232">
        <v>599</v>
      </c>
      <c r="E5232">
        <v>4.4494637176963892E-2</v>
      </c>
      <c r="F5232">
        <v>0.27977220100707612</v>
      </c>
      <c r="G5232">
        <v>0.87369199547510656</v>
      </c>
      <c r="H5232" t="b">
        <v>0</v>
      </c>
      <c r="I5232" t="b">
        <v>0</v>
      </c>
      <c r="J5232" t="b">
        <v>0</v>
      </c>
    </row>
    <row r="5233" spans="1:10" hidden="1" x14ac:dyDescent="0.2">
      <c r="A5233" t="s">
        <v>381</v>
      </c>
      <c r="B5233" t="str">
        <f>VLOOKUP(Table16[[#This Row],[Metabolite ID]],Table18[],2,FALSE)</f>
        <v>glycerol 3-phosphate</v>
      </c>
      <c r="C5233" t="s">
        <v>1122</v>
      </c>
      <c r="D5233">
        <v>599</v>
      </c>
      <c r="E5233">
        <v>4.4494637176963892E-2</v>
      </c>
      <c r="F5233">
        <v>0.18934301926144548</v>
      </c>
      <c r="G5233">
        <v>0.8142931633549273</v>
      </c>
      <c r="H5233" t="b">
        <v>0</v>
      </c>
      <c r="I5233" t="b">
        <v>0</v>
      </c>
      <c r="J5233" t="b">
        <v>0</v>
      </c>
    </row>
    <row r="5234" spans="1:10" hidden="1" x14ac:dyDescent="0.2">
      <c r="A5234" t="s">
        <v>381</v>
      </c>
      <c r="B5234" t="str">
        <f>VLOOKUP(Table16[[#This Row],[Metabolite ID]],Table18[],2,FALSE)</f>
        <v>glycerol 3-phosphate</v>
      </c>
      <c r="C5234" t="s">
        <v>1123</v>
      </c>
      <c r="D5234">
        <v>599</v>
      </c>
      <c r="E5234">
        <v>0.10450523857887739</v>
      </c>
      <c r="F5234">
        <v>0.13496065224670215</v>
      </c>
      <c r="G5234">
        <v>0.43903714724200915</v>
      </c>
      <c r="H5234" t="b">
        <v>0</v>
      </c>
      <c r="I5234" t="b">
        <v>0</v>
      </c>
      <c r="J5234" t="b">
        <v>0</v>
      </c>
    </row>
    <row r="5235" spans="1:10" x14ac:dyDescent="0.2">
      <c r="A5235" t="s">
        <v>741</v>
      </c>
      <c r="B5235" t="str">
        <f>VLOOKUP(Table16[[#This Row],[Metabolite ID]],Table18[],2,FALSE)</f>
        <v>X - 24699</v>
      </c>
      <c r="C5235" t="s">
        <v>1116</v>
      </c>
      <c r="D5235">
        <v>599</v>
      </c>
      <c r="E5235">
        <v>-3.3322051772184301E-2</v>
      </c>
      <c r="F5235">
        <v>4.9518957589052677E-2</v>
      </c>
      <c r="G5235" s="6">
        <v>0.50100133756418352</v>
      </c>
      <c r="H5235" t="b">
        <v>0</v>
      </c>
      <c r="I5235" t="b">
        <v>0</v>
      </c>
      <c r="J5235" t="b">
        <v>0</v>
      </c>
    </row>
    <row r="5236" spans="1:10" hidden="1" x14ac:dyDescent="0.2">
      <c r="A5236" t="s">
        <v>741</v>
      </c>
      <c r="B5236" t="str">
        <f>VLOOKUP(Table16[[#This Row],[Metabolite ID]],Table18[],2,FALSE)</f>
        <v>X - 24699</v>
      </c>
      <c r="C5236" t="s">
        <v>1117</v>
      </c>
      <c r="D5236">
        <v>599</v>
      </c>
      <c r="E5236">
        <v>-3.3322051772184301E-2</v>
      </c>
      <c r="F5236">
        <v>4.8524145504354008E-2</v>
      </c>
      <c r="G5236">
        <v>0.49226502888435192</v>
      </c>
      <c r="H5236" t="b">
        <v>0</v>
      </c>
      <c r="I5236" t="b">
        <v>0</v>
      </c>
      <c r="J5236" t="b">
        <v>0</v>
      </c>
    </row>
    <row r="5237" spans="1:10" hidden="1" x14ac:dyDescent="0.2">
      <c r="A5237" t="s">
        <v>741</v>
      </c>
      <c r="B5237" t="str">
        <f>VLOOKUP(Table16[[#This Row],[Metabolite ID]],Table18[],2,FALSE)</f>
        <v>X - 24699</v>
      </c>
      <c r="C5237" t="s">
        <v>1118</v>
      </c>
      <c r="D5237">
        <v>599</v>
      </c>
      <c r="E5237">
        <v>-3.3322051772184308E-2</v>
      </c>
      <c r="F5237">
        <v>4.8993964629727896E-2</v>
      </c>
      <c r="G5237">
        <v>0.49642490796763672</v>
      </c>
      <c r="H5237" t="b">
        <v>0</v>
      </c>
      <c r="I5237" t="b">
        <v>0</v>
      </c>
      <c r="J5237" t="b">
        <v>0</v>
      </c>
    </row>
    <row r="5238" spans="1:10" hidden="1" x14ac:dyDescent="0.2">
      <c r="A5238" t="s">
        <v>741</v>
      </c>
      <c r="B5238" t="str">
        <f>VLOOKUP(Table16[[#This Row],[Metabolite ID]],Table18[],2,FALSE)</f>
        <v>X - 24699</v>
      </c>
      <c r="C5238" t="s">
        <v>1119</v>
      </c>
      <c r="D5238">
        <v>599</v>
      </c>
      <c r="E5238">
        <v>-2.2627622950819669E-3</v>
      </c>
      <c r="F5238">
        <v>7.3867284321833759E-2</v>
      </c>
      <c r="G5238">
        <v>0.97556237788470512</v>
      </c>
      <c r="H5238" t="b">
        <v>0</v>
      </c>
      <c r="I5238" t="b">
        <v>0</v>
      </c>
      <c r="J5238" t="b">
        <v>0</v>
      </c>
    </row>
    <row r="5239" spans="1:10" hidden="1" x14ac:dyDescent="0.2">
      <c r="A5239" t="s">
        <v>741</v>
      </c>
      <c r="B5239" t="str">
        <f>VLOOKUP(Table16[[#This Row],[Metabolite ID]],Table18[],2,FALSE)</f>
        <v>X - 24699</v>
      </c>
      <c r="C5239" t="s">
        <v>1120</v>
      </c>
      <c r="D5239">
        <v>599</v>
      </c>
      <c r="E5239">
        <v>4.1114108639686217E-2</v>
      </c>
      <c r="F5239">
        <v>8.3349145298690849E-2</v>
      </c>
      <c r="G5239">
        <v>0.62181779039876239</v>
      </c>
      <c r="H5239" t="b">
        <v>0</v>
      </c>
      <c r="I5239" t="b">
        <v>0</v>
      </c>
      <c r="J5239" t="b">
        <v>0</v>
      </c>
    </row>
    <row r="5240" spans="1:10" hidden="1" x14ac:dyDescent="0.2">
      <c r="A5240" t="s">
        <v>741</v>
      </c>
      <c r="B5240" t="str">
        <f>VLOOKUP(Table16[[#This Row],[Metabolite ID]],Table18[],2,FALSE)</f>
        <v>X - 24699</v>
      </c>
      <c r="C5240" t="s">
        <v>1121</v>
      </c>
      <c r="D5240">
        <v>599</v>
      </c>
      <c r="E5240">
        <v>-1.3222040203029195E-3</v>
      </c>
      <c r="F5240">
        <v>0.25725025124043982</v>
      </c>
      <c r="G5240">
        <v>0.99590079865308168</v>
      </c>
      <c r="H5240" t="b">
        <v>0</v>
      </c>
      <c r="I5240" t="b">
        <v>0</v>
      </c>
      <c r="J5240" t="b">
        <v>0</v>
      </c>
    </row>
    <row r="5241" spans="1:10" hidden="1" x14ac:dyDescent="0.2">
      <c r="A5241" t="s">
        <v>741</v>
      </c>
      <c r="B5241" t="str">
        <f>VLOOKUP(Table16[[#This Row],[Metabolite ID]],Table18[],2,FALSE)</f>
        <v>X - 24699</v>
      </c>
      <c r="C5241" t="s">
        <v>1122</v>
      </c>
      <c r="D5241">
        <v>599</v>
      </c>
      <c r="E5241">
        <v>0.10837537075209092</v>
      </c>
      <c r="F5241">
        <v>0.17367427573998845</v>
      </c>
      <c r="G5241">
        <v>0.53285563454422946</v>
      </c>
      <c r="H5241" t="b">
        <v>0</v>
      </c>
      <c r="I5241" t="b">
        <v>0</v>
      </c>
      <c r="J5241" t="b">
        <v>0</v>
      </c>
    </row>
    <row r="5242" spans="1:10" hidden="1" x14ac:dyDescent="0.2">
      <c r="A5242" t="s">
        <v>741</v>
      </c>
      <c r="B5242" t="str">
        <f>VLOOKUP(Table16[[#This Row],[Metabolite ID]],Table18[],2,FALSE)</f>
        <v>X - 24699</v>
      </c>
      <c r="C5242" t="s">
        <v>1123</v>
      </c>
      <c r="D5242">
        <v>599</v>
      </c>
      <c r="E5242">
        <v>0.16054435152791066</v>
      </c>
      <c r="F5242">
        <v>0.13704263894166105</v>
      </c>
      <c r="G5242">
        <v>0.24186841361458492</v>
      </c>
      <c r="H5242" t="b">
        <v>0</v>
      </c>
      <c r="I5242" t="b">
        <v>0</v>
      </c>
      <c r="J5242" t="b">
        <v>0</v>
      </c>
    </row>
    <row r="5243" spans="1:10" x14ac:dyDescent="0.2">
      <c r="A5243" t="s">
        <v>538</v>
      </c>
      <c r="B5243" t="str">
        <f>VLOOKUP(Table16[[#This Row],[Metabolite ID]],Table18[],2,FALSE)</f>
        <v>etiocholanolone glucuronide</v>
      </c>
      <c r="C5243" t="s">
        <v>1116</v>
      </c>
      <c r="D5243">
        <v>599</v>
      </c>
      <c r="E5243">
        <v>-3.5199304637525637E-2</v>
      </c>
      <c r="F5243">
        <v>5.2314430567072454E-2</v>
      </c>
      <c r="G5243" s="6">
        <v>0.50104831867699429</v>
      </c>
      <c r="H5243" t="b">
        <v>0</v>
      </c>
      <c r="I5243" t="b">
        <v>0</v>
      </c>
      <c r="J5243" t="b">
        <v>0</v>
      </c>
    </row>
    <row r="5244" spans="1:10" hidden="1" x14ac:dyDescent="0.2">
      <c r="A5244" t="s">
        <v>538</v>
      </c>
      <c r="B5244" t="str">
        <f>VLOOKUP(Table16[[#This Row],[Metabolite ID]],Table18[],2,FALSE)</f>
        <v>etiocholanolone glucuronide</v>
      </c>
      <c r="C5244" t="s">
        <v>1117</v>
      </c>
      <c r="D5244">
        <v>599</v>
      </c>
      <c r="E5244">
        <v>-3.5199304637525637E-2</v>
      </c>
      <c r="F5244">
        <v>4.8332303297094724E-2</v>
      </c>
      <c r="G5244">
        <v>0.46644404142913853</v>
      </c>
      <c r="H5244" t="b">
        <v>0</v>
      </c>
      <c r="I5244" t="b">
        <v>0</v>
      </c>
      <c r="J5244" t="b">
        <v>0</v>
      </c>
    </row>
    <row r="5245" spans="1:10" hidden="1" x14ac:dyDescent="0.2">
      <c r="A5245" t="s">
        <v>538</v>
      </c>
      <c r="B5245" t="str">
        <f>VLOOKUP(Table16[[#This Row],[Metabolite ID]],Table18[],2,FALSE)</f>
        <v>etiocholanolone glucuronide</v>
      </c>
      <c r="C5245" t="s">
        <v>1118</v>
      </c>
      <c r="D5245">
        <v>599</v>
      </c>
      <c r="E5245">
        <v>-3.4169464600435684E-2</v>
      </c>
      <c r="F5245">
        <v>4.8859224109692942E-2</v>
      </c>
      <c r="G5245">
        <v>0.48433631639157626</v>
      </c>
      <c r="H5245" t="b">
        <v>0</v>
      </c>
      <c r="I5245" t="b">
        <v>0</v>
      </c>
      <c r="J5245" t="b">
        <v>0</v>
      </c>
    </row>
    <row r="5246" spans="1:10" hidden="1" x14ac:dyDescent="0.2">
      <c r="A5246" t="s">
        <v>538</v>
      </c>
      <c r="B5246" t="str">
        <f>VLOOKUP(Table16[[#This Row],[Metabolite ID]],Table18[],2,FALSE)</f>
        <v>etiocholanolone glucuronide</v>
      </c>
      <c r="C5246" t="s">
        <v>1119</v>
      </c>
      <c r="D5246">
        <v>599</v>
      </c>
      <c r="E5246">
        <v>-1.1791059602649007E-2</v>
      </c>
      <c r="F5246">
        <v>7.6333905827094789E-2</v>
      </c>
      <c r="G5246">
        <v>0.8772416306067381</v>
      </c>
      <c r="H5246" t="b">
        <v>0</v>
      </c>
      <c r="I5246" t="b">
        <v>0</v>
      </c>
      <c r="J5246" t="b">
        <v>0</v>
      </c>
    </row>
    <row r="5247" spans="1:10" hidden="1" x14ac:dyDescent="0.2">
      <c r="A5247" t="s">
        <v>538</v>
      </c>
      <c r="B5247" t="str">
        <f>VLOOKUP(Table16[[#This Row],[Metabolite ID]],Table18[],2,FALSE)</f>
        <v>etiocholanolone glucuronide</v>
      </c>
      <c r="C5247" t="s">
        <v>1120</v>
      </c>
      <c r="D5247">
        <v>599</v>
      </c>
      <c r="E5247">
        <v>-5.6366876741288797E-2</v>
      </c>
      <c r="F5247">
        <v>8.3427366121988034E-2</v>
      </c>
      <c r="G5247">
        <v>0.49926915433710839</v>
      </c>
      <c r="H5247" t="b">
        <v>0</v>
      </c>
      <c r="I5247" t="b">
        <v>0</v>
      </c>
      <c r="J5247" t="b">
        <v>0</v>
      </c>
    </row>
    <row r="5248" spans="1:10" hidden="1" x14ac:dyDescent="0.2">
      <c r="A5248" t="s">
        <v>538</v>
      </c>
      <c r="B5248" t="str">
        <f>VLOOKUP(Table16[[#This Row],[Metabolite ID]],Table18[],2,FALSE)</f>
        <v>etiocholanolone glucuronide</v>
      </c>
      <c r="C5248" t="s">
        <v>1121</v>
      </c>
      <c r="D5248">
        <v>599</v>
      </c>
      <c r="E5248">
        <v>-0.24613425236404218</v>
      </c>
      <c r="F5248">
        <v>0.2727624536541654</v>
      </c>
      <c r="G5248">
        <v>0.36722055791414354</v>
      </c>
      <c r="H5248" t="b">
        <v>0</v>
      </c>
      <c r="I5248" t="b">
        <v>0</v>
      </c>
      <c r="J5248" t="b">
        <v>0</v>
      </c>
    </row>
    <row r="5249" spans="1:10" hidden="1" x14ac:dyDescent="0.2">
      <c r="A5249" t="s">
        <v>538</v>
      </c>
      <c r="B5249" t="str">
        <f>VLOOKUP(Table16[[#This Row],[Metabolite ID]],Table18[],2,FALSE)</f>
        <v>etiocholanolone glucuronide</v>
      </c>
      <c r="C5249" t="s">
        <v>1122</v>
      </c>
      <c r="D5249">
        <v>599</v>
      </c>
      <c r="E5249">
        <v>-0.19127444398552207</v>
      </c>
      <c r="F5249">
        <v>0.18481321949753005</v>
      </c>
      <c r="G5249">
        <v>0.30110554401446299</v>
      </c>
      <c r="H5249" t="b">
        <v>0</v>
      </c>
      <c r="I5249" t="b">
        <v>0</v>
      </c>
      <c r="J5249" t="b">
        <v>0</v>
      </c>
    </row>
    <row r="5250" spans="1:10" hidden="1" x14ac:dyDescent="0.2">
      <c r="A5250" t="s">
        <v>538</v>
      </c>
      <c r="B5250" t="str">
        <f>VLOOKUP(Table16[[#This Row],[Metabolite ID]],Table18[],2,FALSE)</f>
        <v>etiocholanolone glucuronide</v>
      </c>
      <c r="C5250" t="s">
        <v>1123</v>
      </c>
      <c r="D5250">
        <v>599</v>
      </c>
      <c r="E5250">
        <v>-5.0588394007137931E-2</v>
      </c>
      <c r="F5250">
        <v>0.1450150580722305</v>
      </c>
      <c r="G5250">
        <v>0.72732548468956382</v>
      </c>
      <c r="H5250" t="b">
        <v>0</v>
      </c>
      <c r="I5250" t="b">
        <v>0</v>
      </c>
      <c r="J5250" t="b">
        <v>0</v>
      </c>
    </row>
    <row r="5251" spans="1:10" x14ac:dyDescent="0.2">
      <c r="A5251" t="s">
        <v>565</v>
      </c>
      <c r="B5251" t="str">
        <f>VLOOKUP(Table16[[#This Row],[Metabolite ID]],Table18[],2,FALSE)</f>
        <v>X - 22475</v>
      </c>
      <c r="C5251" t="s">
        <v>1116</v>
      </c>
      <c r="D5251">
        <v>599</v>
      </c>
      <c r="E5251">
        <v>3.9122226715822349E-2</v>
      </c>
      <c r="F5251">
        <v>5.8552157980391595E-2</v>
      </c>
      <c r="G5251" s="6">
        <v>0.50403128193906166</v>
      </c>
      <c r="H5251" t="b">
        <v>0</v>
      </c>
      <c r="I5251" t="b">
        <v>0</v>
      </c>
      <c r="J5251" t="b">
        <v>0</v>
      </c>
    </row>
    <row r="5252" spans="1:10" hidden="1" x14ac:dyDescent="0.2">
      <c r="A5252" t="s">
        <v>565</v>
      </c>
      <c r="B5252" t="str">
        <f>VLOOKUP(Table16[[#This Row],[Metabolite ID]],Table18[],2,FALSE)</f>
        <v>X - 22475</v>
      </c>
      <c r="C5252" t="s">
        <v>1117</v>
      </c>
      <c r="D5252">
        <v>599</v>
      </c>
      <c r="E5252">
        <v>3.9122226715822349E-2</v>
      </c>
      <c r="F5252">
        <v>5.8055871457764988E-2</v>
      </c>
      <c r="G5252">
        <v>0.50039268933197978</v>
      </c>
      <c r="H5252" t="b">
        <v>0</v>
      </c>
      <c r="I5252" t="b">
        <v>0</v>
      </c>
      <c r="J5252" t="b">
        <v>0</v>
      </c>
    </row>
    <row r="5253" spans="1:10" hidden="1" x14ac:dyDescent="0.2">
      <c r="A5253" t="s">
        <v>565</v>
      </c>
      <c r="B5253" t="str">
        <f>VLOOKUP(Table16[[#This Row],[Metabolite ID]],Table18[],2,FALSE)</f>
        <v>X - 22475</v>
      </c>
      <c r="C5253" t="s">
        <v>1118</v>
      </c>
      <c r="D5253">
        <v>599</v>
      </c>
      <c r="E5253">
        <v>4.1475017414997865E-2</v>
      </c>
      <c r="F5253">
        <v>5.86041563475641E-2</v>
      </c>
      <c r="G5253">
        <v>0.47912250525514039</v>
      </c>
      <c r="H5253" t="b">
        <v>0</v>
      </c>
      <c r="I5253" t="b">
        <v>0</v>
      </c>
      <c r="J5253" t="b">
        <v>0</v>
      </c>
    </row>
    <row r="5254" spans="1:10" hidden="1" x14ac:dyDescent="0.2">
      <c r="A5254" t="s">
        <v>565</v>
      </c>
      <c r="B5254" t="str">
        <f>VLOOKUP(Table16[[#This Row],[Metabolite ID]],Table18[],2,FALSE)</f>
        <v>X - 22475</v>
      </c>
      <c r="C5254" t="s">
        <v>1119</v>
      </c>
      <c r="D5254">
        <v>599</v>
      </c>
      <c r="E5254">
        <v>-2.24245E-2</v>
      </c>
      <c r="F5254">
        <v>8.7861267875806087E-2</v>
      </c>
      <c r="G5254">
        <v>0.798548374586315</v>
      </c>
      <c r="H5254" t="b">
        <v>0</v>
      </c>
      <c r="I5254" t="b">
        <v>0</v>
      </c>
      <c r="J5254" t="b">
        <v>0</v>
      </c>
    </row>
    <row r="5255" spans="1:10" hidden="1" x14ac:dyDescent="0.2">
      <c r="A5255" t="s">
        <v>565</v>
      </c>
      <c r="B5255" t="str">
        <f>VLOOKUP(Table16[[#This Row],[Metabolite ID]],Table18[],2,FALSE)</f>
        <v>X - 22475</v>
      </c>
      <c r="C5255" t="s">
        <v>1120</v>
      </c>
      <c r="D5255">
        <v>599</v>
      </c>
      <c r="E5255">
        <v>0.11758965233689957</v>
      </c>
      <c r="F5255">
        <v>9.4627114055823386E-2</v>
      </c>
      <c r="G5255">
        <v>0.21399189225754406</v>
      </c>
      <c r="H5255" t="b">
        <v>0</v>
      </c>
      <c r="I5255" t="b">
        <v>0</v>
      </c>
      <c r="J5255" t="b">
        <v>0</v>
      </c>
    </row>
    <row r="5256" spans="1:10" hidden="1" x14ac:dyDescent="0.2">
      <c r="A5256" t="s">
        <v>565</v>
      </c>
      <c r="B5256" t="str">
        <f>VLOOKUP(Table16[[#This Row],[Metabolite ID]],Table18[],2,FALSE)</f>
        <v>X - 22475</v>
      </c>
      <c r="C5256" t="s">
        <v>1121</v>
      </c>
      <c r="D5256">
        <v>599</v>
      </c>
      <c r="E5256">
        <v>9.0208233459851961E-2</v>
      </c>
      <c r="F5256">
        <v>0.34921901867200805</v>
      </c>
      <c r="G5256">
        <v>0.79625330174500164</v>
      </c>
      <c r="H5256" t="b">
        <v>0</v>
      </c>
      <c r="I5256" t="b">
        <v>0</v>
      </c>
      <c r="J5256" t="b">
        <v>0</v>
      </c>
    </row>
    <row r="5257" spans="1:10" hidden="1" x14ac:dyDescent="0.2">
      <c r="A5257" t="s">
        <v>565</v>
      </c>
      <c r="B5257" t="str">
        <f>VLOOKUP(Table16[[#This Row],[Metabolite ID]],Table18[],2,FALSE)</f>
        <v>X - 22475</v>
      </c>
      <c r="C5257" t="s">
        <v>1122</v>
      </c>
      <c r="D5257">
        <v>599</v>
      </c>
      <c r="E5257">
        <v>0.37727776674659985</v>
      </c>
      <c r="F5257">
        <v>0.24628475989282844</v>
      </c>
      <c r="G5257">
        <v>0.12608180949852513</v>
      </c>
      <c r="H5257" t="b">
        <v>0</v>
      </c>
      <c r="I5257" t="b">
        <v>0</v>
      </c>
      <c r="J5257" t="b">
        <v>0</v>
      </c>
    </row>
    <row r="5258" spans="1:10" hidden="1" x14ac:dyDescent="0.2">
      <c r="A5258" t="s">
        <v>565</v>
      </c>
      <c r="B5258" t="str">
        <f>VLOOKUP(Table16[[#This Row],[Metabolite ID]],Table18[],2,FALSE)</f>
        <v>X - 22475</v>
      </c>
      <c r="C5258" t="s">
        <v>1123</v>
      </c>
      <c r="D5258">
        <v>599</v>
      </c>
      <c r="E5258">
        <v>0.43946724226264472</v>
      </c>
      <c r="F5258">
        <v>0.1615852994468685</v>
      </c>
      <c r="G5258">
        <v>6.723847682209595E-3</v>
      </c>
      <c r="H5258" t="b">
        <v>0</v>
      </c>
      <c r="I5258" t="b">
        <v>0</v>
      </c>
      <c r="J5258" t="b">
        <v>0</v>
      </c>
    </row>
    <row r="5259" spans="1:10" x14ac:dyDescent="0.2">
      <c r="A5259" t="s">
        <v>249</v>
      </c>
      <c r="B5259" t="str">
        <f>VLOOKUP(Table16[[#This Row],[Metabolite ID]],Table18[],2,FALSE)</f>
        <v>5-acetylamino-6-amino-3-methyluracil</v>
      </c>
      <c r="C5259" t="s">
        <v>1116</v>
      </c>
      <c r="D5259">
        <v>599</v>
      </c>
      <c r="E5259">
        <v>3.4830920613152364E-2</v>
      </c>
      <c r="F5259">
        <v>5.2226681061199126E-2</v>
      </c>
      <c r="G5259" s="6">
        <v>0.50482442788306325</v>
      </c>
      <c r="H5259" t="b">
        <v>0</v>
      </c>
      <c r="I5259" t="b">
        <v>0</v>
      </c>
      <c r="J5259" t="b">
        <v>0</v>
      </c>
    </row>
    <row r="5260" spans="1:10" hidden="1" x14ac:dyDescent="0.2">
      <c r="A5260" t="s">
        <v>249</v>
      </c>
      <c r="B5260" t="str">
        <f>VLOOKUP(Table16[[#This Row],[Metabolite ID]],Table18[],2,FALSE)</f>
        <v>5-acetylamino-6-amino-3-methyluracil</v>
      </c>
      <c r="C5260" t="s">
        <v>1117</v>
      </c>
      <c r="D5260">
        <v>599</v>
      </c>
      <c r="E5260">
        <v>3.4830920613152364E-2</v>
      </c>
      <c r="F5260">
        <v>4.8261265952939621E-2</v>
      </c>
      <c r="G5260">
        <v>0.47046919478334959</v>
      </c>
      <c r="H5260" t="b">
        <v>0</v>
      </c>
      <c r="I5260" t="b">
        <v>0</v>
      </c>
      <c r="J5260" t="b">
        <v>0</v>
      </c>
    </row>
    <row r="5261" spans="1:10" hidden="1" x14ac:dyDescent="0.2">
      <c r="A5261" t="s">
        <v>249</v>
      </c>
      <c r="B5261" t="str">
        <f>VLOOKUP(Table16[[#This Row],[Metabolite ID]],Table18[],2,FALSE)</f>
        <v>5-acetylamino-6-amino-3-methyluracil</v>
      </c>
      <c r="C5261" t="s">
        <v>1118</v>
      </c>
      <c r="D5261">
        <v>599</v>
      </c>
      <c r="E5261">
        <v>3.6040894543318699E-2</v>
      </c>
      <c r="F5261">
        <v>4.8793771514874677E-2</v>
      </c>
      <c r="G5261">
        <v>0.46012733181880261</v>
      </c>
      <c r="H5261" t="b">
        <v>0</v>
      </c>
      <c r="I5261" t="b">
        <v>0</v>
      </c>
      <c r="J5261" t="b">
        <v>0</v>
      </c>
    </row>
    <row r="5262" spans="1:10" hidden="1" x14ac:dyDescent="0.2">
      <c r="A5262" t="s">
        <v>249</v>
      </c>
      <c r="B5262" t="str">
        <f>VLOOKUP(Table16[[#This Row],[Metabolite ID]],Table18[],2,FALSE)</f>
        <v>5-acetylamino-6-amino-3-methyluracil</v>
      </c>
      <c r="C5262" t="s">
        <v>1119</v>
      </c>
      <c r="D5262">
        <v>599</v>
      </c>
      <c r="E5262">
        <v>8.7422700296735892E-2</v>
      </c>
      <c r="F5262">
        <v>7.3682841799274548E-2</v>
      </c>
      <c r="G5262">
        <v>0.23543556902582552</v>
      </c>
      <c r="H5262" t="b">
        <v>0</v>
      </c>
      <c r="I5262" t="b">
        <v>0</v>
      </c>
      <c r="J5262" t="b">
        <v>0</v>
      </c>
    </row>
    <row r="5263" spans="1:10" hidden="1" x14ac:dyDescent="0.2">
      <c r="A5263" t="s">
        <v>249</v>
      </c>
      <c r="B5263" t="str">
        <f>VLOOKUP(Table16[[#This Row],[Metabolite ID]],Table18[],2,FALSE)</f>
        <v>5-acetylamino-6-amino-3-methyluracil</v>
      </c>
      <c r="C5263" t="s">
        <v>1120</v>
      </c>
      <c r="D5263">
        <v>599</v>
      </c>
      <c r="E5263">
        <v>7.9351133233476853E-2</v>
      </c>
      <c r="F5263">
        <v>7.813105834831352E-2</v>
      </c>
      <c r="G5263">
        <v>0.30981240290336337</v>
      </c>
      <c r="H5263" t="b">
        <v>0</v>
      </c>
      <c r="I5263" t="b">
        <v>0</v>
      </c>
      <c r="J5263" t="b">
        <v>0</v>
      </c>
    </row>
    <row r="5264" spans="1:10" hidden="1" x14ac:dyDescent="0.2">
      <c r="A5264" t="s">
        <v>249</v>
      </c>
      <c r="B5264" t="str">
        <f>VLOOKUP(Table16[[#This Row],[Metabolite ID]],Table18[],2,FALSE)</f>
        <v>5-acetylamino-6-amino-3-methyluracil</v>
      </c>
      <c r="C5264" t="s">
        <v>1121</v>
      </c>
      <c r="D5264">
        <v>599</v>
      </c>
      <c r="E5264">
        <v>6.5890168805242233E-2</v>
      </c>
      <c r="F5264">
        <v>0.28050162911513532</v>
      </c>
      <c r="G5264">
        <v>0.81436583011055452</v>
      </c>
      <c r="H5264" t="b">
        <v>0</v>
      </c>
      <c r="I5264" t="b">
        <v>0</v>
      </c>
      <c r="J5264" t="b">
        <v>0</v>
      </c>
    </row>
    <row r="5265" spans="1:10" hidden="1" x14ac:dyDescent="0.2">
      <c r="A5265" t="s">
        <v>249</v>
      </c>
      <c r="B5265" t="str">
        <f>VLOOKUP(Table16[[#This Row],[Metabolite ID]],Table18[],2,FALSE)</f>
        <v>5-acetylamino-6-amino-3-methyluracil</v>
      </c>
      <c r="C5265" t="s">
        <v>1122</v>
      </c>
      <c r="D5265">
        <v>599</v>
      </c>
      <c r="E5265">
        <v>1.7650355866684286E-2</v>
      </c>
      <c r="F5265">
        <v>0.22399974710182574</v>
      </c>
      <c r="G5265">
        <v>0.93722099002643033</v>
      </c>
      <c r="H5265" t="b">
        <v>0</v>
      </c>
      <c r="I5265" t="b">
        <v>0</v>
      </c>
      <c r="J5265" t="b">
        <v>0</v>
      </c>
    </row>
    <row r="5266" spans="1:10" hidden="1" x14ac:dyDescent="0.2">
      <c r="A5266" t="s">
        <v>249</v>
      </c>
      <c r="B5266" t="str">
        <f>VLOOKUP(Table16[[#This Row],[Metabolite ID]],Table18[],2,FALSE)</f>
        <v>5-acetylamino-6-amino-3-methyluracil</v>
      </c>
      <c r="C5266" t="s">
        <v>1123</v>
      </c>
      <c r="D5266">
        <v>599</v>
      </c>
      <c r="E5266">
        <v>0.15242156940233612</v>
      </c>
      <c r="F5266">
        <v>0.14462656234954407</v>
      </c>
      <c r="G5266">
        <v>0.29235619858333328</v>
      </c>
      <c r="H5266" t="b">
        <v>0</v>
      </c>
      <c r="I5266" t="b">
        <v>0</v>
      </c>
      <c r="J5266" t="b">
        <v>0</v>
      </c>
    </row>
    <row r="5267" spans="1:10" x14ac:dyDescent="0.2">
      <c r="A5267" t="s">
        <v>325</v>
      </c>
      <c r="B5267" t="str">
        <f>VLOOKUP(Table16[[#This Row],[Metabolite ID]],Table18[],2,FALSE)</f>
        <v>palmitoyl ethanolamide</v>
      </c>
      <c r="C5267" t="s">
        <v>1116</v>
      </c>
      <c r="D5267">
        <v>599</v>
      </c>
      <c r="E5267">
        <v>3.2036292211429576E-2</v>
      </c>
      <c r="F5267">
        <v>4.8229224449702762E-2</v>
      </c>
      <c r="G5267" s="6">
        <v>0.50652992039114153</v>
      </c>
      <c r="H5267" t="b">
        <v>0</v>
      </c>
      <c r="I5267" t="b">
        <v>0</v>
      </c>
      <c r="J5267" t="b">
        <v>0</v>
      </c>
    </row>
    <row r="5268" spans="1:10" hidden="1" x14ac:dyDescent="0.2">
      <c r="A5268" t="s">
        <v>325</v>
      </c>
      <c r="B5268" t="str">
        <f>VLOOKUP(Table16[[#This Row],[Metabolite ID]],Table18[],2,FALSE)</f>
        <v>palmitoyl ethanolamide</v>
      </c>
      <c r="C5268" t="s">
        <v>1117</v>
      </c>
      <c r="D5268">
        <v>599</v>
      </c>
      <c r="E5268">
        <v>3.2036292211429576E-2</v>
      </c>
      <c r="F5268">
        <v>4.7756699210837937E-2</v>
      </c>
      <c r="G5268">
        <v>0.50233329385015646</v>
      </c>
      <c r="H5268" t="b">
        <v>0</v>
      </c>
      <c r="I5268" t="b">
        <v>0</v>
      </c>
      <c r="J5268" t="b">
        <v>0</v>
      </c>
    </row>
    <row r="5269" spans="1:10" hidden="1" x14ac:dyDescent="0.2">
      <c r="A5269" t="s">
        <v>325</v>
      </c>
      <c r="B5269" t="str">
        <f>VLOOKUP(Table16[[#This Row],[Metabolite ID]],Table18[],2,FALSE)</f>
        <v>palmitoyl ethanolamide</v>
      </c>
      <c r="C5269" t="s">
        <v>1118</v>
      </c>
      <c r="D5269">
        <v>599</v>
      </c>
      <c r="E5269">
        <v>3.3195078847702932E-2</v>
      </c>
      <c r="F5269">
        <v>4.8210313193132397E-2</v>
      </c>
      <c r="G5269">
        <v>0.49110822262932197</v>
      </c>
      <c r="H5269" t="b">
        <v>0</v>
      </c>
      <c r="I5269" t="b">
        <v>0</v>
      </c>
      <c r="J5269" t="b">
        <v>0</v>
      </c>
    </row>
    <row r="5270" spans="1:10" hidden="1" x14ac:dyDescent="0.2">
      <c r="A5270" t="s">
        <v>325</v>
      </c>
      <c r="B5270" t="str">
        <f>VLOOKUP(Table16[[#This Row],[Metabolite ID]],Table18[],2,FALSE)</f>
        <v>palmitoyl ethanolamide</v>
      </c>
      <c r="C5270" t="s">
        <v>1119</v>
      </c>
      <c r="D5270">
        <v>599</v>
      </c>
      <c r="E5270">
        <v>-4.085910652920962E-2</v>
      </c>
      <c r="F5270">
        <v>7.3540545232620172E-2</v>
      </c>
      <c r="G5270">
        <v>0.57848452115171312</v>
      </c>
      <c r="H5270" t="b">
        <v>0</v>
      </c>
      <c r="I5270" t="b">
        <v>0</v>
      </c>
      <c r="J5270" t="b">
        <v>0</v>
      </c>
    </row>
    <row r="5271" spans="1:10" hidden="1" x14ac:dyDescent="0.2">
      <c r="A5271" t="s">
        <v>325</v>
      </c>
      <c r="B5271" t="str">
        <f>VLOOKUP(Table16[[#This Row],[Metabolite ID]],Table18[],2,FALSE)</f>
        <v>palmitoyl ethanolamide</v>
      </c>
      <c r="C5271" t="s">
        <v>1120</v>
      </c>
      <c r="D5271">
        <v>599</v>
      </c>
      <c r="E5271">
        <v>9.2172524886979315E-2</v>
      </c>
      <c r="F5271">
        <v>7.7245478487746919E-2</v>
      </c>
      <c r="G5271">
        <v>0.23277473363746173</v>
      </c>
      <c r="H5271" t="b">
        <v>0</v>
      </c>
      <c r="I5271" t="b">
        <v>0</v>
      </c>
      <c r="J5271" t="b">
        <v>0</v>
      </c>
    </row>
    <row r="5272" spans="1:10" hidden="1" x14ac:dyDescent="0.2">
      <c r="A5272" t="s">
        <v>325</v>
      </c>
      <c r="B5272" t="str">
        <f>VLOOKUP(Table16[[#This Row],[Metabolite ID]],Table18[],2,FALSE)</f>
        <v>palmitoyl ethanolamide</v>
      </c>
      <c r="C5272" t="s">
        <v>1121</v>
      </c>
      <c r="D5272">
        <v>599</v>
      </c>
      <c r="E5272">
        <v>-5.5501608168770034E-2</v>
      </c>
      <c r="F5272">
        <v>0.29938135481573985</v>
      </c>
      <c r="G5272">
        <v>0.85298784888766277</v>
      </c>
      <c r="H5272" t="b">
        <v>0</v>
      </c>
      <c r="I5272" t="b">
        <v>0</v>
      </c>
      <c r="J5272" t="b">
        <v>0</v>
      </c>
    </row>
    <row r="5273" spans="1:10" hidden="1" x14ac:dyDescent="0.2">
      <c r="A5273" t="s">
        <v>325</v>
      </c>
      <c r="B5273" t="str">
        <f>VLOOKUP(Table16[[#This Row],[Metabolite ID]],Table18[],2,FALSE)</f>
        <v>palmitoyl ethanolamide</v>
      </c>
      <c r="C5273" t="s">
        <v>1122</v>
      </c>
      <c r="D5273">
        <v>599</v>
      </c>
      <c r="E5273">
        <v>0.26550911322901261</v>
      </c>
      <c r="F5273">
        <v>0.18787139101128728</v>
      </c>
      <c r="G5273">
        <v>0.15810272842827033</v>
      </c>
      <c r="H5273" t="b">
        <v>0</v>
      </c>
      <c r="I5273" t="b">
        <v>0</v>
      </c>
      <c r="J5273" t="b">
        <v>0</v>
      </c>
    </row>
    <row r="5274" spans="1:10" hidden="1" x14ac:dyDescent="0.2">
      <c r="A5274" t="s">
        <v>325</v>
      </c>
      <c r="B5274" t="str">
        <f>VLOOKUP(Table16[[#This Row],[Metabolite ID]],Table18[],2,FALSE)</f>
        <v>palmitoyl ethanolamide</v>
      </c>
      <c r="C5274" t="s">
        <v>1123</v>
      </c>
      <c r="D5274">
        <v>599</v>
      </c>
      <c r="E5274">
        <v>0.29654436009932023</v>
      </c>
      <c r="F5274">
        <v>0.13320306149960254</v>
      </c>
      <c r="G5274">
        <v>2.6369358303347138E-2</v>
      </c>
      <c r="H5274" t="b">
        <v>0</v>
      </c>
      <c r="I5274" t="b">
        <v>0</v>
      </c>
      <c r="J5274" t="b">
        <v>0</v>
      </c>
    </row>
    <row r="5275" spans="1:10" x14ac:dyDescent="0.2">
      <c r="A5275" t="s">
        <v>502</v>
      </c>
      <c r="B5275" t="str">
        <f>VLOOKUP(Table16[[#This Row],[Metabolite ID]],Table18[],2,FALSE)</f>
        <v>X - 18922</v>
      </c>
      <c r="C5275" t="s">
        <v>1116</v>
      </c>
      <c r="D5275">
        <v>599</v>
      </c>
      <c r="E5275">
        <v>-3.5464014590955321E-2</v>
      </c>
      <c r="F5275">
        <v>5.3662346119535749E-2</v>
      </c>
      <c r="G5275" s="6">
        <v>0.50869353640431181</v>
      </c>
      <c r="H5275" t="b">
        <v>0</v>
      </c>
      <c r="I5275" t="b">
        <v>0</v>
      </c>
      <c r="J5275" t="b">
        <v>0</v>
      </c>
    </row>
    <row r="5276" spans="1:10" hidden="1" x14ac:dyDescent="0.2">
      <c r="A5276" t="s">
        <v>502</v>
      </c>
      <c r="B5276" t="str">
        <f>VLOOKUP(Table16[[#This Row],[Metabolite ID]],Table18[],2,FALSE)</f>
        <v>X - 18922</v>
      </c>
      <c r="C5276" t="s">
        <v>1117</v>
      </c>
      <c r="D5276">
        <v>599</v>
      </c>
      <c r="E5276">
        <v>-3.5464014590955321E-2</v>
      </c>
      <c r="F5276">
        <v>4.9165462307420332E-2</v>
      </c>
      <c r="G5276">
        <v>0.47071286324655498</v>
      </c>
      <c r="H5276" t="b">
        <v>0</v>
      </c>
      <c r="I5276" t="b">
        <v>0</v>
      </c>
      <c r="J5276" t="b">
        <v>0</v>
      </c>
    </row>
    <row r="5277" spans="1:10" hidden="1" x14ac:dyDescent="0.2">
      <c r="A5277" t="s">
        <v>502</v>
      </c>
      <c r="B5277" t="str">
        <f>VLOOKUP(Table16[[#This Row],[Metabolite ID]],Table18[],2,FALSE)</f>
        <v>X - 18922</v>
      </c>
      <c r="C5277" t="s">
        <v>1118</v>
      </c>
      <c r="D5277">
        <v>599</v>
      </c>
      <c r="E5277">
        <v>-3.4408306801821636E-2</v>
      </c>
      <c r="F5277">
        <v>4.9716014471697274E-2</v>
      </c>
      <c r="G5277">
        <v>0.48887638605657119</v>
      </c>
      <c r="H5277" t="b">
        <v>0</v>
      </c>
      <c r="I5277" t="b">
        <v>0</v>
      </c>
      <c r="J5277" t="b">
        <v>0</v>
      </c>
    </row>
    <row r="5278" spans="1:10" hidden="1" x14ac:dyDescent="0.2">
      <c r="A5278" t="s">
        <v>502</v>
      </c>
      <c r="B5278" t="str">
        <f>VLOOKUP(Table16[[#This Row],[Metabolite ID]],Table18[],2,FALSE)</f>
        <v>X - 18922</v>
      </c>
      <c r="C5278" t="s">
        <v>1119</v>
      </c>
      <c r="D5278">
        <v>599</v>
      </c>
      <c r="E5278">
        <v>-6.9786683417085424E-2</v>
      </c>
      <c r="F5278">
        <v>7.6042760427980582E-2</v>
      </c>
      <c r="G5278">
        <v>0.35876050688238015</v>
      </c>
      <c r="H5278" t="b">
        <v>0</v>
      </c>
      <c r="I5278" t="b">
        <v>0</v>
      </c>
      <c r="J5278" t="b">
        <v>0</v>
      </c>
    </row>
    <row r="5279" spans="1:10" hidden="1" x14ac:dyDescent="0.2">
      <c r="A5279" t="s">
        <v>502</v>
      </c>
      <c r="B5279" t="str">
        <f>VLOOKUP(Table16[[#This Row],[Metabolite ID]],Table18[],2,FALSE)</f>
        <v>X - 18922</v>
      </c>
      <c r="C5279" t="s">
        <v>1120</v>
      </c>
      <c r="D5279">
        <v>599</v>
      </c>
      <c r="E5279">
        <v>-6.7970467290613026E-2</v>
      </c>
      <c r="F5279">
        <v>8.0929178843532734E-2</v>
      </c>
      <c r="G5279">
        <v>0.40097796889598453</v>
      </c>
      <c r="H5279" t="b">
        <v>0</v>
      </c>
      <c r="I5279" t="b">
        <v>0</v>
      </c>
      <c r="J5279" t="b">
        <v>0</v>
      </c>
    </row>
    <row r="5280" spans="1:10" hidden="1" x14ac:dyDescent="0.2">
      <c r="A5280" t="s">
        <v>502</v>
      </c>
      <c r="B5280" t="str">
        <f>VLOOKUP(Table16[[#This Row],[Metabolite ID]],Table18[],2,FALSE)</f>
        <v>X - 18922</v>
      </c>
      <c r="C5280" t="s">
        <v>1121</v>
      </c>
      <c r="D5280">
        <v>599</v>
      </c>
      <c r="E5280">
        <v>-0.21742061563345416</v>
      </c>
      <c r="F5280">
        <v>0.27807265094354522</v>
      </c>
      <c r="G5280">
        <v>0.43459208642868041</v>
      </c>
      <c r="H5280" t="b">
        <v>0</v>
      </c>
      <c r="I5280" t="b">
        <v>0</v>
      </c>
      <c r="J5280" t="b">
        <v>0</v>
      </c>
    </row>
    <row r="5281" spans="1:10" hidden="1" x14ac:dyDescent="0.2">
      <c r="A5281" t="s">
        <v>502</v>
      </c>
      <c r="B5281" t="str">
        <f>VLOOKUP(Table16[[#This Row],[Metabolite ID]],Table18[],2,FALSE)</f>
        <v>X - 18922</v>
      </c>
      <c r="C5281" t="s">
        <v>1122</v>
      </c>
      <c r="D5281">
        <v>599</v>
      </c>
      <c r="E5281">
        <v>-0.11156142834411842</v>
      </c>
      <c r="F5281">
        <v>0.18741640742545324</v>
      </c>
      <c r="G5281">
        <v>0.55189509940839088</v>
      </c>
      <c r="H5281" t="b">
        <v>0</v>
      </c>
      <c r="I5281" t="b">
        <v>0</v>
      </c>
      <c r="J5281" t="b">
        <v>0</v>
      </c>
    </row>
    <row r="5282" spans="1:10" hidden="1" x14ac:dyDescent="0.2">
      <c r="A5282" t="s">
        <v>502</v>
      </c>
      <c r="B5282" t="str">
        <f>VLOOKUP(Table16[[#This Row],[Metabolite ID]],Table18[],2,FALSE)</f>
        <v>X - 18922</v>
      </c>
      <c r="C5282" t="s">
        <v>1123</v>
      </c>
      <c r="D5282">
        <v>599</v>
      </c>
      <c r="E5282">
        <v>-0.14671197196177685</v>
      </c>
      <c r="F5282">
        <v>0.14877679313180669</v>
      </c>
      <c r="G5282">
        <v>0.32447305022779294</v>
      </c>
      <c r="H5282" t="b">
        <v>0</v>
      </c>
      <c r="I5282" t="b">
        <v>0</v>
      </c>
      <c r="J5282" t="b">
        <v>0</v>
      </c>
    </row>
    <row r="5283" spans="1:10" x14ac:dyDescent="0.2">
      <c r="A5283" t="s">
        <v>282</v>
      </c>
      <c r="B5283" t="str">
        <f>VLOOKUP(Table16[[#This Row],[Metabolite ID]],Table18[],2,FALSE)</f>
        <v>gamma-glutamylglutamate</v>
      </c>
      <c r="C5283" t="s">
        <v>1116</v>
      </c>
      <c r="D5283">
        <v>599</v>
      </c>
      <c r="E5283">
        <v>-3.2305405908743541E-2</v>
      </c>
      <c r="F5283">
        <v>4.9581801409808939E-2</v>
      </c>
      <c r="G5283" s="6">
        <v>0.51468652465750719</v>
      </c>
      <c r="H5283" t="b">
        <v>0</v>
      </c>
      <c r="I5283" t="b">
        <v>0</v>
      </c>
      <c r="J5283" t="b">
        <v>0</v>
      </c>
    </row>
    <row r="5284" spans="1:10" hidden="1" x14ac:dyDescent="0.2">
      <c r="A5284" t="s">
        <v>282</v>
      </c>
      <c r="B5284" t="str">
        <f>VLOOKUP(Table16[[#This Row],[Metabolite ID]],Table18[],2,FALSE)</f>
        <v>gamma-glutamylglutamate</v>
      </c>
      <c r="C5284" t="s">
        <v>1117</v>
      </c>
      <c r="D5284">
        <v>599</v>
      </c>
      <c r="E5284">
        <v>-3.2305405908743541E-2</v>
      </c>
      <c r="F5284">
        <v>4.8142814408652548E-2</v>
      </c>
      <c r="G5284">
        <v>0.5021996563652833</v>
      </c>
      <c r="H5284" t="b">
        <v>0</v>
      </c>
      <c r="I5284" t="b">
        <v>0</v>
      </c>
      <c r="J5284" t="b">
        <v>0</v>
      </c>
    </row>
    <row r="5285" spans="1:10" hidden="1" x14ac:dyDescent="0.2">
      <c r="A5285" t="s">
        <v>282</v>
      </c>
      <c r="B5285" t="str">
        <f>VLOOKUP(Table16[[#This Row],[Metabolite ID]],Table18[],2,FALSE)</f>
        <v>gamma-glutamylglutamate</v>
      </c>
      <c r="C5285" t="s">
        <v>1118</v>
      </c>
      <c r="D5285">
        <v>599</v>
      </c>
      <c r="E5285">
        <v>-3.230540590874352E-2</v>
      </c>
      <c r="F5285">
        <v>4.8619540651184859E-2</v>
      </c>
      <c r="G5285">
        <v>0.50640033841180487</v>
      </c>
      <c r="H5285" t="b">
        <v>0</v>
      </c>
      <c r="I5285" t="b">
        <v>0</v>
      </c>
      <c r="J5285" t="b">
        <v>0</v>
      </c>
    </row>
    <row r="5286" spans="1:10" hidden="1" x14ac:dyDescent="0.2">
      <c r="A5286" t="s">
        <v>282</v>
      </c>
      <c r="B5286" t="str">
        <f>VLOOKUP(Table16[[#This Row],[Metabolite ID]],Table18[],2,FALSE)</f>
        <v>gamma-glutamylglutamate</v>
      </c>
      <c r="C5286" t="s">
        <v>1119</v>
      </c>
      <c r="D5286">
        <v>599</v>
      </c>
      <c r="E5286">
        <v>-7.4551298701298702E-2</v>
      </c>
      <c r="F5286">
        <v>7.0668827462847653E-2</v>
      </c>
      <c r="G5286">
        <v>0.291453246543254</v>
      </c>
      <c r="H5286" t="b">
        <v>0</v>
      </c>
      <c r="I5286" t="b">
        <v>0</v>
      </c>
      <c r="J5286" t="b">
        <v>0</v>
      </c>
    </row>
    <row r="5287" spans="1:10" hidden="1" x14ac:dyDescent="0.2">
      <c r="A5287" t="s">
        <v>282</v>
      </c>
      <c r="B5287" t="str">
        <f>VLOOKUP(Table16[[#This Row],[Metabolite ID]],Table18[],2,FALSE)</f>
        <v>gamma-glutamylglutamate</v>
      </c>
      <c r="C5287" t="s">
        <v>1120</v>
      </c>
      <c r="D5287">
        <v>599</v>
      </c>
      <c r="E5287">
        <v>7.5826731752575108E-2</v>
      </c>
      <c r="F5287">
        <v>7.7971680019064848E-2</v>
      </c>
      <c r="G5287">
        <v>0.33080650159942759</v>
      </c>
      <c r="H5287" t="b">
        <v>0</v>
      </c>
      <c r="I5287" t="b">
        <v>0</v>
      </c>
      <c r="J5287" t="b">
        <v>0</v>
      </c>
    </row>
    <row r="5288" spans="1:10" hidden="1" x14ac:dyDescent="0.2">
      <c r="A5288" t="s">
        <v>282</v>
      </c>
      <c r="B5288" t="str">
        <f>VLOOKUP(Table16[[#This Row],[Metabolite ID]],Table18[],2,FALSE)</f>
        <v>gamma-glutamylglutamate</v>
      </c>
      <c r="C5288" t="s">
        <v>1121</v>
      </c>
      <c r="D5288">
        <v>599</v>
      </c>
      <c r="E5288">
        <v>-0.13900534190999281</v>
      </c>
      <c r="F5288">
        <v>0.27800226343093676</v>
      </c>
      <c r="G5288">
        <v>0.61724835318925253</v>
      </c>
      <c r="H5288" t="b">
        <v>0</v>
      </c>
      <c r="I5288" t="b">
        <v>0</v>
      </c>
      <c r="J5288" t="b">
        <v>0</v>
      </c>
    </row>
    <row r="5289" spans="1:10" hidden="1" x14ac:dyDescent="0.2">
      <c r="A5289" t="s">
        <v>282</v>
      </c>
      <c r="B5289" t="str">
        <f>VLOOKUP(Table16[[#This Row],[Metabolite ID]],Table18[],2,FALSE)</f>
        <v>gamma-glutamylglutamate</v>
      </c>
      <c r="C5289" t="s">
        <v>1122</v>
      </c>
      <c r="D5289">
        <v>599</v>
      </c>
      <c r="E5289">
        <v>0.10112120850799577</v>
      </c>
      <c r="F5289">
        <v>0.18075807676234701</v>
      </c>
      <c r="G5289">
        <v>0.57607881607831368</v>
      </c>
      <c r="H5289" t="b">
        <v>0</v>
      </c>
      <c r="I5289" t="b">
        <v>0</v>
      </c>
      <c r="J5289" t="b">
        <v>0</v>
      </c>
    </row>
    <row r="5290" spans="1:10" hidden="1" x14ac:dyDescent="0.2">
      <c r="A5290" t="s">
        <v>282</v>
      </c>
      <c r="B5290" t="str">
        <f>VLOOKUP(Table16[[#This Row],[Metabolite ID]],Table18[],2,FALSE)</f>
        <v>gamma-glutamylglutamate</v>
      </c>
      <c r="C5290" t="s">
        <v>1123</v>
      </c>
      <c r="D5290">
        <v>599</v>
      </c>
      <c r="E5290">
        <v>0.23861842791018634</v>
      </c>
      <c r="F5290">
        <v>0.13690358751672932</v>
      </c>
      <c r="G5290">
        <v>8.1854242845079986E-2</v>
      </c>
      <c r="H5290" t="b">
        <v>0</v>
      </c>
      <c r="I5290" t="b">
        <v>0</v>
      </c>
      <c r="J5290" t="b">
        <v>0</v>
      </c>
    </row>
    <row r="5291" spans="1:10" x14ac:dyDescent="0.2">
      <c r="A5291" t="s">
        <v>79</v>
      </c>
      <c r="B5291" t="str">
        <f>VLOOKUP(Table16[[#This Row],[Metabolite ID]],Table18[],2,FALSE)</f>
        <v>quinolinate</v>
      </c>
      <c r="C5291" t="s">
        <v>1116</v>
      </c>
      <c r="D5291">
        <v>599</v>
      </c>
      <c r="E5291">
        <v>3.2884636828722821E-2</v>
      </c>
      <c r="F5291">
        <v>5.0704838507236949E-2</v>
      </c>
      <c r="G5291" s="6">
        <v>0.51662910648965021</v>
      </c>
      <c r="H5291" t="b">
        <v>0</v>
      </c>
      <c r="I5291" t="b">
        <v>0</v>
      </c>
      <c r="J5291" t="b">
        <v>0</v>
      </c>
    </row>
    <row r="5292" spans="1:10" hidden="1" x14ac:dyDescent="0.2">
      <c r="A5292" t="s">
        <v>79</v>
      </c>
      <c r="B5292" t="str">
        <f>VLOOKUP(Table16[[#This Row],[Metabolite ID]],Table18[],2,FALSE)</f>
        <v>quinolinate</v>
      </c>
      <c r="C5292" t="s">
        <v>1117</v>
      </c>
      <c r="D5292">
        <v>599</v>
      </c>
      <c r="E5292">
        <v>3.2884636828722821E-2</v>
      </c>
      <c r="F5292">
        <v>4.7955902368191174E-2</v>
      </c>
      <c r="G5292">
        <v>0.4928855434450462</v>
      </c>
      <c r="H5292" t="b">
        <v>0</v>
      </c>
      <c r="I5292" t="b">
        <v>0</v>
      </c>
      <c r="J5292" t="b">
        <v>0</v>
      </c>
    </row>
    <row r="5293" spans="1:10" hidden="1" x14ac:dyDescent="0.2">
      <c r="A5293" t="s">
        <v>79</v>
      </c>
      <c r="B5293" t="str">
        <f>VLOOKUP(Table16[[#This Row],[Metabolite ID]],Table18[],2,FALSE)</f>
        <v>quinolinate</v>
      </c>
      <c r="C5293" t="s">
        <v>1118</v>
      </c>
      <c r="D5293">
        <v>599</v>
      </c>
      <c r="E5293">
        <v>3.4071360209024737E-2</v>
      </c>
      <c r="F5293">
        <v>4.8462332295818214E-2</v>
      </c>
      <c r="G5293">
        <v>0.48202565128405045</v>
      </c>
      <c r="H5293" t="b">
        <v>0</v>
      </c>
      <c r="I5293" t="b">
        <v>0</v>
      </c>
      <c r="J5293" t="b">
        <v>0</v>
      </c>
    </row>
    <row r="5294" spans="1:10" hidden="1" x14ac:dyDescent="0.2">
      <c r="A5294" t="s">
        <v>79</v>
      </c>
      <c r="B5294" t="str">
        <f>VLOOKUP(Table16[[#This Row],[Metabolite ID]],Table18[],2,FALSE)</f>
        <v>quinolinate</v>
      </c>
      <c r="C5294" t="s">
        <v>1119</v>
      </c>
      <c r="D5294">
        <v>599</v>
      </c>
      <c r="E5294">
        <v>-2.5256747967479674E-3</v>
      </c>
      <c r="F5294">
        <v>7.2823008567449679E-2</v>
      </c>
      <c r="G5294">
        <v>0.97233301622490498</v>
      </c>
      <c r="H5294" t="b">
        <v>0</v>
      </c>
      <c r="I5294" t="b">
        <v>0</v>
      </c>
      <c r="J5294" t="b">
        <v>0</v>
      </c>
    </row>
    <row r="5295" spans="1:10" hidden="1" x14ac:dyDescent="0.2">
      <c r="A5295" t="s">
        <v>79</v>
      </c>
      <c r="B5295" t="str">
        <f>VLOOKUP(Table16[[#This Row],[Metabolite ID]],Table18[],2,FALSE)</f>
        <v>quinolinate</v>
      </c>
      <c r="C5295" t="s">
        <v>1120</v>
      </c>
      <c r="D5295">
        <v>599</v>
      </c>
      <c r="E5295">
        <v>4.9233081191956962E-2</v>
      </c>
      <c r="F5295">
        <v>7.5371849309888286E-2</v>
      </c>
      <c r="G5295">
        <v>0.51362573196669192</v>
      </c>
      <c r="H5295" t="b">
        <v>0</v>
      </c>
      <c r="I5295" t="b">
        <v>0</v>
      </c>
      <c r="J5295" t="b">
        <v>0</v>
      </c>
    </row>
    <row r="5296" spans="1:10" hidden="1" x14ac:dyDescent="0.2">
      <c r="A5296" t="s">
        <v>79</v>
      </c>
      <c r="B5296" t="str">
        <f>VLOOKUP(Table16[[#This Row],[Metabolite ID]],Table18[],2,FALSE)</f>
        <v>quinolinate</v>
      </c>
      <c r="C5296" t="s">
        <v>1121</v>
      </c>
      <c r="D5296">
        <v>599</v>
      </c>
      <c r="E5296">
        <v>-8.2135389332641751E-2</v>
      </c>
      <c r="F5296">
        <v>0.27625624321655329</v>
      </c>
      <c r="G5296">
        <v>0.76632855066687056</v>
      </c>
      <c r="H5296" t="b">
        <v>0</v>
      </c>
      <c r="I5296" t="b">
        <v>0</v>
      </c>
      <c r="J5296" t="b">
        <v>0</v>
      </c>
    </row>
    <row r="5297" spans="1:10" hidden="1" x14ac:dyDescent="0.2">
      <c r="A5297" t="s">
        <v>79</v>
      </c>
      <c r="B5297" t="str">
        <f>VLOOKUP(Table16[[#This Row],[Metabolite ID]],Table18[],2,FALSE)</f>
        <v>quinolinate</v>
      </c>
      <c r="C5297" t="s">
        <v>1122</v>
      </c>
      <c r="D5297">
        <v>599</v>
      </c>
      <c r="E5297">
        <v>9.2370200412700498E-2</v>
      </c>
      <c r="F5297">
        <v>0.20131502866200054</v>
      </c>
      <c r="G5297">
        <v>0.64652002276293308</v>
      </c>
      <c r="H5297" t="b">
        <v>0</v>
      </c>
      <c r="I5297" t="b">
        <v>0</v>
      </c>
      <c r="J5297" t="b">
        <v>0</v>
      </c>
    </row>
    <row r="5298" spans="1:10" hidden="1" x14ac:dyDescent="0.2">
      <c r="A5298" t="s">
        <v>79</v>
      </c>
      <c r="B5298" t="str">
        <f>VLOOKUP(Table16[[#This Row],[Metabolite ID]],Table18[],2,FALSE)</f>
        <v>quinolinate</v>
      </c>
      <c r="C5298" t="s">
        <v>1123</v>
      </c>
      <c r="D5298">
        <v>599</v>
      </c>
      <c r="E5298">
        <v>0.2123808027741145</v>
      </c>
      <c r="F5298">
        <v>0.14038641349922892</v>
      </c>
      <c r="G5298">
        <v>0.13085197632124029</v>
      </c>
      <c r="H5298" t="b">
        <v>0</v>
      </c>
      <c r="I5298" t="b">
        <v>0</v>
      </c>
      <c r="J5298" t="b">
        <v>0</v>
      </c>
    </row>
    <row r="5299" spans="1:10" x14ac:dyDescent="0.2">
      <c r="A5299" t="s">
        <v>402</v>
      </c>
      <c r="B5299" t="str">
        <f>VLOOKUP(Table16[[#This Row],[Metabolite ID]],Table18[],2,FALSE)</f>
        <v>O-methylcatechol sulfate</v>
      </c>
      <c r="C5299" t="s">
        <v>1116</v>
      </c>
      <c r="D5299">
        <v>599</v>
      </c>
      <c r="E5299">
        <v>3.2499648861583685E-2</v>
      </c>
      <c r="F5299">
        <v>5.0341422701585717E-2</v>
      </c>
      <c r="G5299" s="6">
        <v>0.51854839245111384</v>
      </c>
      <c r="H5299" t="b">
        <v>0</v>
      </c>
      <c r="I5299" t="b">
        <v>0</v>
      </c>
      <c r="J5299" t="b">
        <v>0</v>
      </c>
    </row>
    <row r="5300" spans="1:10" hidden="1" x14ac:dyDescent="0.2">
      <c r="A5300" t="s">
        <v>402</v>
      </c>
      <c r="B5300" t="str">
        <f>VLOOKUP(Table16[[#This Row],[Metabolite ID]],Table18[],2,FALSE)</f>
        <v>O-methylcatechol sulfate</v>
      </c>
      <c r="C5300" t="s">
        <v>1117</v>
      </c>
      <c r="D5300">
        <v>599</v>
      </c>
      <c r="E5300">
        <v>3.2499648861583685E-2</v>
      </c>
      <c r="F5300">
        <v>4.7739754135568864E-2</v>
      </c>
      <c r="G5300">
        <v>0.49601893859502982</v>
      </c>
      <c r="H5300" t="b">
        <v>0</v>
      </c>
      <c r="I5300" t="b">
        <v>0</v>
      </c>
      <c r="J5300" t="b">
        <v>0</v>
      </c>
    </row>
    <row r="5301" spans="1:10" hidden="1" x14ac:dyDescent="0.2">
      <c r="A5301" t="s">
        <v>402</v>
      </c>
      <c r="B5301" t="str">
        <f>VLOOKUP(Table16[[#This Row],[Metabolite ID]],Table18[],2,FALSE)</f>
        <v>O-methylcatechol sulfate</v>
      </c>
      <c r="C5301" t="s">
        <v>1118</v>
      </c>
      <c r="D5301">
        <v>599</v>
      </c>
      <c r="E5301">
        <v>3.3642022884415715E-2</v>
      </c>
      <c r="F5301">
        <v>4.8242855659764827E-2</v>
      </c>
      <c r="G5301">
        <v>0.48558550279788687</v>
      </c>
      <c r="H5301" t="b">
        <v>0</v>
      </c>
      <c r="I5301" t="b">
        <v>0</v>
      </c>
      <c r="J5301" t="b">
        <v>0</v>
      </c>
    </row>
    <row r="5302" spans="1:10" hidden="1" x14ac:dyDescent="0.2">
      <c r="A5302" t="s">
        <v>402</v>
      </c>
      <c r="B5302" t="str">
        <f>VLOOKUP(Table16[[#This Row],[Metabolite ID]],Table18[],2,FALSE)</f>
        <v>O-methylcatechol sulfate</v>
      </c>
      <c r="C5302" t="s">
        <v>1119</v>
      </c>
      <c r="D5302">
        <v>599</v>
      </c>
      <c r="E5302">
        <v>9.0261170212765959E-2</v>
      </c>
      <c r="F5302">
        <v>7.2200682215805986E-2</v>
      </c>
      <c r="G5302">
        <v>0.21124735106163858</v>
      </c>
      <c r="H5302" t="b">
        <v>0</v>
      </c>
      <c r="I5302" t="b">
        <v>0</v>
      </c>
      <c r="J5302" t="b">
        <v>0</v>
      </c>
    </row>
    <row r="5303" spans="1:10" hidden="1" x14ac:dyDescent="0.2">
      <c r="A5303" t="s">
        <v>402</v>
      </c>
      <c r="B5303" t="str">
        <f>VLOOKUP(Table16[[#This Row],[Metabolite ID]],Table18[],2,FALSE)</f>
        <v>O-methylcatechol sulfate</v>
      </c>
      <c r="C5303" t="s">
        <v>1120</v>
      </c>
      <c r="D5303">
        <v>599</v>
      </c>
      <c r="E5303">
        <v>0.10388560776531784</v>
      </c>
      <c r="F5303">
        <v>7.880881802337808E-2</v>
      </c>
      <c r="G5303">
        <v>0.18743745358316405</v>
      </c>
      <c r="H5303" t="b">
        <v>0</v>
      </c>
      <c r="I5303" t="b">
        <v>0</v>
      </c>
      <c r="J5303" t="b">
        <v>0</v>
      </c>
    </row>
    <row r="5304" spans="1:10" hidden="1" x14ac:dyDescent="0.2">
      <c r="A5304" t="s">
        <v>402</v>
      </c>
      <c r="B5304" t="str">
        <f>VLOOKUP(Table16[[#This Row],[Metabolite ID]],Table18[],2,FALSE)</f>
        <v>O-methylcatechol sulfate</v>
      </c>
      <c r="C5304" t="s">
        <v>1121</v>
      </c>
      <c r="D5304">
        <v>599</v>
      </c>
      <c r="E5304">
        <v>0.38887122429494703</v>
      </c>
      <c r="F5304">
        <v>0.26931308468854426</v>
      </c>
      <c r="G5304">
        <v>0.14928028163089863</v>
      </c>
      <c r="H5304" t="b">
        <v>0</v>
      </c>
      <c r="I5304" t="b">
        <v>0</v>
      </c>
      <c r="J5304" t="b">
        <v>0</v>
      </c>
    </row>
    <row r="5305" spans="1:10" hidden="1" x14ac:dyDescent="0.2">
      <c r="A5305" t="s">
        <v>402</v>
      </c>
      <c r="B5305" t="str">
        <f>VLOOKUP(Table16[[#This Row],[Metabolite ID]],Table18[],2,FALSE)</f>
        <v>O-methylcatechol sulfate</v>
      </c>
      <c r="C5305" t="s">
        <v>1122</v>
      </c>
      <c r="D5305">
        <v>599</v>
      </c>
      <c r="E5305">
        <v>0.26402025532466755</v>
      </c>
      <c r="F5305">
        <v>0.18168699137285033</v>
      </c>
      <c r="G5305">
        <v>0.14670389850800444</v>
      </c>
      <c r="H5305" t="b">
        <v>0</v>
      </c>
      <c r="I5305" t="b">
        <v>0</v>
      </c>
      <c r="J5305" t="b">
        <v>0</v>
      </c>
    </row>
    <row r="5306" spans="1:10" hidden="1" x14ac:dyDescent="0.2">
      <c r="A5306" t="s">
        <v>402</v>
      </c>
      <c r="B5306" t="str">
        <f>VLOOKUP(Table16[[#This Row],[Metabolite ID]],Table18[],2,FALSE)</f>
        <v>O-methylcatechol sulfate</v>
      </c>
      <c r="C5306" t="s">
        <v>1123</v>
      </c>
      <c r="D5306">
        <v>599</v>
      </c>
      <c r="E5306">
        <v>0.10581009785102083</v>
      </c>
      <c r="F5306">
        <v>0.13953821321116192</v>
      </c>
      <c r="G5306">
        <v>0.44857806044117077</v>
      </c>
      <c r="H5306" t="b">
        <v>0</v>
      </c>
      <c r="I5306" t="b">
        <v>0</v>
      </c>
      <c r="J5306" t="b">
        <v>0</v>
      </c>
    </row>
    <row r="5307" spans="1:10" x14ac:dyDescent="0.2">
      <c r="A5307" t="s">
        <v>203</v>
      </c>
      <c r="B5307" t="str">
        <f>VLOOKUP(Table16[[#This Row],[Metabolite ID]],Table18[],2,FALSE)</f>
        <v>1-arachidonoyl-GPC (20:4n6)*</v>
      </c>
      <c r="C5307" t="s">
        <v>1116</v>
      </c>
      <c r="D5307">
        <v>599</v>
      </c>
      <c r="E5307">
        <v>3.0937165192888732E-2</v>
      </c>
      <c r="F5307">
        <v>4.8155432395713765E-2</v>
      </c>
      <c r="G5307" s="6">
        <v>0.52058498468252989</v>
      </c>
      <c r="H5307" t="b">
        <v>0</v>
      </c>
      <c r="I5307" t="b">
        <v>0</v>
      </c>
      <c r="J5307" t="b">
        <v>0</v>
      </c>
    </row>
    <row r="5308" spans="1:10" hidden="1" x14ac:dyDescent="0.2">
      <c r="A5308" t="s">
        <v>203</v>
      </c>
      <c r="B5308" t="str">
        <f>VLOOKUP(Table16[[#This Row],[Metabolite ID]],Table18[],2,FALSE)</f>
        <v>1-arachidonoyl-GPC (20:4n6)*</v>
      </c>
      <c r="C5308" t="s">
        <v>1117</v>
      </c>
      <c r="D5308">
        <v>599</v>
      </c>
      <c r="E5308">
        <v>3.0937165192888732E-2</v>
      </c>
      <c r="F5308">
        <v>4.7717477786593451E-2</v>
      </c>
      <c r="G5308">
        <v>0.5167648560410123</v>
      </c>
      <c r="H5308" t="b">
        <v>0</v>
      </c>
      <c r="I5308" t="b">
        <v>0</v>
      </c>
      <c r="J5308" t="b">
        <v>0</v>
      </c>
    </row>
    <row r="5309" spans="1:10" hidden="1" x14ac:dyDescent="0.2">
      <c r="A5309" t="s">
        <v>203</v>
      </c>
      <c r="B5309" t="str">
        <f>VLOOKUP(Table16[[#This Row],[Metabolite ID]],Table18[],2,FALSE)</f>
        <v>1-arachidonoyl-GPC (20:4n6)*</v>
      </c>
      <c r="C5309" t="s">
        <v>1118</v>
      </c>
      <c r="D5309">
        <v>599</v>
      </c>
      <c r="E5309">
        <v>3.2033619723761689E-2</v>
      </c>
      <c r="F5309">
        <v>4.8172446854671501E-2</v>
      </c>
      <c r="G5309">
        <v>0.50606453317183975</v>
      </c>
      <c r="H5309" t="b">
        <v>0</v>
      </c>
      <c r="I5309" t="b">
        <v>0</v>
      </c>
      <c r="J5309" t="b">
        <v>0</v>
      </c>
    </row>
    <row r="5310" spans="1:10" hidden="1" x14ac:dyDescent="0.2">
      <c r="A5310" t="s">
        <v>203</v>
      </c>
      <c r="B5310" t="str">
        <f>VLOOKUP(Table16[[#This Row],[Metabolite ID]],Table18[],2,FALSE)</f>
        <v>1-arachidonoyl-GPC (20:4n6)*</v>
      </c>
      <c r="C5310" t="s">
        <v>1119</v>
      </c>
      <c r="D5310">
        <v>599</v>
      </c>
      <c r="E5310">
        <v>3.7318151260504202E-2</v>
      </c>
      <c r="F5310">
        <v>7.1722688755343864E-2</v>
      </c>
      <c r="G5310">
        <v>0.60284637020396925</v>
      </c>
      <c r="H5310" t="b">
        <v>0</v>
      </c>
      <c r="I5310" t="b">
        <v>0</v>
      </c>
      <c r="J5310" t="b">
        <v>0</v>
      </c>
    </row>
    <row r="5311" spans="1:10" hidden="1" x14ac:dyDescent="0.2">
      <c r="A5311" t="s">
        <v>203</v>
      </c>
      <c r="B5311" t="str">
        <f>VLOOKUP(Table16[[#This Row],[Metabolite ID]],Table18[],2,FALSE)</f>
        <v>1-arachidonoyl-GPC (20:4n6)*</v>
      </c>
      <c r="C5311" t="s">
        <v>1120</v>
      </c>
      <c r="D5311">
        <v>599</v>
      </c>
      <c r="E5311">
        <v>6.3269130272133933E-2</v>
      </c>
      <c r="F5311">
        <v>7.3697227089601941E-2</v>
      </c>
      <c r="G5311">
        <v>0.3906159750128777</v>
      </c>
      <c r="H5311" t="b">
        <v>0</v>
      </c>
      <c r="I5311" t="b">
        <v>0</v>
      </c>
      <c r="J5311" t="b">
        <v>0</v>
      </c>
    </row>
    <row r="5312" spans="1:10" hidden="1" x14ac:dyDescent="0.2">
      <c r="A5312" t="s">
        <v>203</v>
      </c>
      <c r="B5312" t="str">
        <f>VLOOKUP(Table16[[#This Row],[Metabolite ID]],Table18[],2,FALSE)</f>
        <v>1-arachidonoyl-GPC (20:4n6)*</v>
      </c>
      <c r="C5312" t="s">
        <v>1121</v>
      </c>
      <c r="D5312">
        <v>599</v>
      </c>
      <c r="E5312">
        <v>0.3529559283286785</v>
      </c>
      <c r="F5312">
        <v>0.28690313118814226</v>
      </c>
      <c r="G5312">
        <v>0.21909590082051933</v>
      </c>
      <c r="H5312" t="b">
        <v>0</v>
      </c>
      <c r="I5312" t="b">
        <v>0</v>
      </c>
      <c r="J5312" t="b">
        <v>0</v>
      </c>
    </row>
    <row r="5313" spans="1:10" hidden="1" x14ac:dyDescent="0.2">
      <c r="A5313" t="s">
        <v>203</v>
      </c>
      <c r="B5313" t="str">
        <f>VLOOKUP(Table16[[#This Row],[Metabolite ID]],Table18[],2,FALSE)</f>
        <v>1-arachidonoyl-GPC (20:4n6)*</v>
      </c>
      <c r="C5313" t="s">
        <v>1122</v>
      </c>
      <c r="D5313">
        <v>599</v>
      </c>
      <c r="E5313">
        <v>0.43835063038404964</v>
      </c>
      <c r="F5313">
        <v>0.24733136208714923</v>
      </c>
      <c r="G5313">
        <v>7.6850329858388397E-2</v>
      </c>
      <c r="H5313" t="b">
        <v>0</v>
      </c>
      <c r="I5313" t="b">
        <v>0</v>
      </c>
      <c r="J5313" t="b">
        <v>0</v>
      </c>
    </row>
    <row r="5314" spans="1:10" hidden="1" x14ac:dyDescent="0.2">
      <c r="A5314" t="s">
        <v>203</v>
      </c>
      <c r="B5314" t="str">
        <f>VLOOKUP(Table16[[#This Row],[Metabolite ID]],Table18[],2,FALSE)</f>
        <v>1-arachidonoyl-GPC (20:4n6)*</v>
      </c>
      <c r="C5314" t="s">
        <v>1123</v>
      </c>
      <c r="D5314">
        <v>599</v>
      </c>
      <c r="E5314">
        <v>-7.4468960901656082E-3</v>
      </c>
      <c r="F5314">
        <v>0.13350477530426685</v>
      </c>
      <c r="G5314">
        <v>0.95553573182555218</v>
      </c>
      <c r="H5314" t="b">
        <v>0</v>
      </c>
      <c r="I5314" t="b">
        <v>0</v>
      </c>
      <c r="J5314" t="b">
        <v>0</v>
      </c>
    </row>
    <row r="5315" spans="1:10" x14ac:dyDescent="0.2">
      <c r="A5315" t="s">
        <v>740</v>
      </c>
      <c r="B5315" t="str">
        <f>VLOOKUP(Table16[[#This Row],[Metabolite ID]],Table18[],2,FALSE)</f>
        <v>glycosyl-N-palmitoyl-sphingosine</v>
      </c>
      <c r="C5315" t="s">
        <v>1116</v>
      </c>
      <c r="D5315">
        <v>599</v>
      </c>
      <c r="E5315">
        <v>-3.1937703751781857E-2</v>
      </c>
      <c r="F5315">
        <v>5.0332206270145834E-2</v>
      </c>
      <c r="G5315" s="6">
        <v>0.52572969463485197</v>
      </c>
      <c r="H5315" t="b">
        <v>0</v>
      </c>
      <c r="I5315" t="b">
        <v>0</v>
      </c>
      <c r="J5315" t="b">
        <v>0</v>
      </c>
    </row>
    <row r="5316" spans="1:10" hidden="1" x14ac:dyDescent="0.2">
      <c r="A5316" t="s">
        <v>740</v>
      </c>
      <c r="B5316" t="str">
        <f>VLOOKUP(Table16[[#This Row],[Metabolite ID]],Table18[],2,FALSE)</f>
        <v>glycosyl-N-palmitoyl-sphingosine</v>
      </c>
      <c r="C5316" t="s">
        <v>1117</v>
      </c>
      <c r="D5316">
        <v>599</v>
      </c>
      <c r="E5316">
        <v>-3.1937703751781857E-2</v>
      </c>
      <c r="F5316">
        <v>4.7716888508305799E-2</v>
      </c>
      <c r="G5316">
        <v>0.50329356425140481</v>
      </c>
      <c r="H5316" t="b">
        <v>0</v>
      </c>
      <c r="I5316" t="b">
        <v>0</v>
      </c>
      <c r="J5316" t="b">
        <v>0</v>
      </c>
    </row>
    <row r="5317" spans="1:10" hidden="1" x14ac:dyDescent="0.2">
      <c r="A5317" t="s">
        <v>740</v>
      </c>
      <c r="B5317" t="str">
        <f>VLOOKUP(Table16[[#This Row],[Metabolite ID]],Table18[],2,FALSE)</f>
        <v>glycosyl-N-palmitoyl-sphingosine</v>
      </c>
      <c r="C5317" t="s">
        <v>1118</v>
      </c>
      <c r="D5317">
        <v>599</v>
      </c>
      <c r="E5317">
        <v>-3.0907959014873788E-2</v>
      </c>
      <c r="F5317">
        <v>4.8218391518438347E-2</v>
      </c>
      <c r="G5317">
        <v>0.52152308649523982</v>
      </c>
      <c r="H5317" t="b">
        <v>0</v>
      </c>
      <c r="I5317" t="b">
        <v>0</v>
      </c>
      <c r="J5317" t="b">
        <v>0</v>
      </c>
    </row>
    <row r="5318" spans="1:10" hidden="1" x14ac:dyDescent="0.2">
      <c r="A5318" t="s">
        <v>740</v>
      </c>
      <c r="B5318" t="str">
        <f>VLOOKUP(Table16[[#This Row],[Metabolite ID]],Table18[],2,FALSE)</f>
        <v>glycosyl-N-palmitoyl-sphingosine</v>
      </c>
      <c r="C5318" t="s">
        <v>1119</v>
      </c>
      <c r="D5318">
        <v>599</v>
      </c>
      <c r="E5318">
        <v>-6.2110676691729323E-2</v>
      </c>
      <c r="F5318">
        <v>7.2031418003411507E-2</v>
      </c>
      <c r="G5318">
        <v>0.3885378430668468</v>
      </c>
      <c r="H5318" t="b">
        <v>0</v>
      </c>
      <c r="I5318" t="b">
        <v>0</v>
      </c>
      <c r="J5318" t="b">
        <v>0</v>
      </c>
    </row>
    <row r="5319" spans="1:10" hidden="1" x14ac:dyDescent="0.2">
      <c r="A5319" t="s">
        <v>740</v>
      </c>
      <c r="B5319" t="str">
        <f>VLOOKUP(Table16[[#This Row],[Metabolite ID]],Table18[],2,FALSE)</f>
        <v>glycosyl-N-palmitoyl-sphingosine</v>
      </c>
      <c r="C5319" t="s">
        <v>1120</v>
      </c>
      <c r="D5319">
        <v>599</v>
      </c>
      <c r="E5319">
        <v>-5.4516772271810399E-2</v>
      </c>
      <c r="F5319">
        <v>8.4398630656941087E-2</v>
      </c>
      <c r="G5319">
        <v>0.51831575184127887</v>
      </c>
      <c r="H5319" t="b">
        <v>0</v>
      </c>
      <c r="I5319" t="b">
        <v>0</v>
      </c>
      <c r="J5319" t="b">
        <v>0</v>
      </c>
    </row>
    <row r="5320" spans="1:10" hidden="1" x14ac:dyDescent="0.2">
      <c r="A5320" t="s">
        <v>740</v>
      </c>
      <c r="B5320" t="str">
        <f>VLOOKUP(Table16[[#This Row],[Metabolite ID]],Table18[],2,FALSE)</f>
        <v>glycosyl-N-palmitoyl-sphingosine</v>
      </c>
      <c r="C5320" t="s">
        <v>1121</v>
      </c>
      <c r="D5320">
        <v>599</v>
      </c>
      <c r="E5320">
        <v>-0.14291651468559152</v>
      </c>
      <c r="F5320">
        <v>0.25475909867594709</v>
      </c>
      <c r="G5320">
        <v>0.57501661131037052</v>
      </c>
      <c r="H5320" t="b">
        <v>0</v>
      </c>
      <c r="I5320" t="b">
        <v>0</v>
      </c>
      <c r="J5320" t="b">
        <v>0</v>
      </c>
    </row>
    <row r="5321" spans="1:10" hidden="1" x14ac:dyDescent="0.2">
      <c r="A5321" t="s">
        <v>740</v>
      </c>
      <c r="B5321" t="str">
        <f>VLOOKUP(Table16[[#This Row],[Metabolite ID]],Table18[],2,FALSE)</f>
        <v>glycosyl-N-palmitoyl-sphingosine</v>
      </c>
      <c r="C5321" t="s">
        <v>1122</v>
      </c>
      <c r="D5321">
        <v>599</v>
      </c>
      <c r="E5321">
        <v>-0.12433756646777194</v>
      </c>
      <c r="F5321">
        <v>0.17201726416202359</v>
      </c>
      <c r="G5321">
        <v>0.47007290282207614</v>
      </c>
      <c r="H5321" t="b">
        <v>0</v>
      </c>
      <c r="I5321" t="b">
        <v>0</v>
      </c>
      <c r="J5321" t="b">
        <v>0</v>
      </c>
    </row>
    <row r="5322" spans="1:10" hidden="1" x14ac:dyDescent="0.2">
      <c r="A5322" t="s">
        <v>740</v>
      </c>
      <c r="B5322" t="str">
        <f>VLOOKUP(Table16[[#This Row],[Metabolite ID]],Table18[],2,FALSE)</f>
        <v>glycosyl-N-palmitoyl-sphingosine</v>
      </c>
      <c r="C5322" t="s">
        <v>1123</v>
      </c>
      <c r="D5322">
        <v>599</v>
      </c>
      <c r="E5322">
        <v>4.6913676295301986E-2</v>
      </c>
      <c r="F5322">
        <v>0.13950195190267284</v>
      </c>
      <c r="G5322">
        <v>0.7367673046118739</v>
      </c>
      <c r="H5322" t="b">
        <v>0</v>
      </c>
      <c r="I5322" t="b">
        <v>0</v>
      </c>
      <c r="J5322" t="b">
        <v>0</v>
      </c>
    </row>
    <row r="5323" spans="1:10" x14ac:dyDescent="0.2">
      <c r="A5323" t="s">
        <v>401</v>
      </c>
      <c r="B5323" t="str">
        <f>VLOOKUP(Table16[[#This Row],[Metabolite ID]],Table18[],2,FALSE)</f>
        <v>1-linolenoyl-GPC (18:3)*</v>
      </c>
      <c r="C5323" t="s">
        <v>1116</v>
      </c>
      <c r="D5323">
        <v>599</v>
      </c>
      <c r="E5323">
        <v>-3.1386576303394448E-2</v>
      </c>
      <c r="F5323">
        <v>4.964359937950942E-2</v>
      </c>
      <c r="G5323" s="6">
        <v>0.52723128685185494</v>
      </c>
      <c r="H5323" t="b">
        <v>0</v>
      </c>
      <c r="I5323" t="b">
        <v>0</v>
      </c>
      <c r="J5323" t="b">
        <v>0</v>
      </c>
    </row>
    <row r="5324" spans="1:10" hidden="1" x14ac:dyDescent="0.2">
      <c r="A5324" t="s">
        <v>401</v>
      </c>
      <c r="B5324" t="str">
        <f>VLOOKUP(Table16[[#This Row],[Metabolite ID]],Table18[],2,FALSE)</f>
        <v>1-linolenoyl-GPC (18:3)*</v>
      </c>
      <c r="C5324" t="s">
        <v>1117</v>
      </c>
      <c r="D5324">
        <v>599</v>
      </c>
      <c r="E5324">
        <v>-3.1386576303394448E-2</v>
      </c>
      <c r="F5324">
        <v>4.7747631400615102E-2</v>
      </c>
      <c r="G5324">
        <v>0.51096032568678895</v>
      </c>
      <c r="H5324" t="b">
        <v>0</v>
      </c>
      <c r="I5324" t="b">
        <v>0</v>
      </c>
      <c r="J5324" t="b">
        <v>0</v>
      </c>
    </row>
    <row r="5325" spans="1:10" hidden="1" x14ac:dyDescent="0.2">
      <c r="A5325" t="s">
        <v>401</v>
      </c>
      <c r="B5325" t="str">
        <f>VLOOKUP(Table16[[#This Row],[Metabolite ID]],Table18[],2,FALSE)</f>
        <v>1-linolenoyl-GPC (18:3)*</v>
      </c>
      <c r="C5325" t="s">
        <v>1118</v>
      </c>
      <c r="D5325">
        <v>599</v>
      </c>
      <c r="E5325">
        <v>-2.9495785777897403E-2</v>
      </c>
      <c r="F5325">
        <v>4.8232747176338471E-2</v>
      </c>
      <c r="G5325">
        <v>0.54084857316492463</v>
      </c>
      <c r="H5325" t="b">
        <v>0</v>
      </c>
      <c r="I5325" t="b">
        <v>0</v>
      </c>
      <c r="J5325" t="b">
        <v>0</v>
      </c>
    </row>
    <row r="5326" spans="1:10" hidden="1" x14ac:dyDescent="0.2">
      <c r="A5326" t="s">
        <v>401</v>
      </c>
      <c r="B5326" t="str">
        <f>VLOOKUP(Table16[[#This Row],[Metabolite ID]],Table18[],2,FALSE)</f>
        <v>1-linolenoyl-GPC (18:3)*</v>
      </c>
      <c r="C5326" t="s">
        <v>1119</v>
      </c>
      <c r="D5326">
        <v>599</v>
      </c>
      <c r="E5326">
        <v>3.7793716814159294E-2</v>
      </c>
      <c r="F5326">
        <v>7.2161817347091484E-2</v>
      </c>
      <c r="G5326">
        <v>0.60046241145240564</v>
      </c>
      <c r="H5326" t="b">
        <v>0</v>
      </c>
      <c r="I5326" t="b">
        <v>0</v>
      </c>
      <c r="J5326" t="b">
        <v>0</v>
      </c>
    </row>
    <row r="5327" spans="1:10" hidden="1" x14ac:dyDescent="0.2">
      <c r="A5327" t="s">
        <v>401</v>
      </c>
      <c r="B5327" t="str">
        <f>VLOOKUP(Table16[[#This Row],[Metabolite ID]],Table18[],2,FALSE)</f>
        <v>1-linolenoyl-GPC (18:3)*</v>
      </c>
      <c r="C5327" t="s">
        <v>1120</v>
      </c>
      <c r="D5327">
        <v>599</v>
      </c>
      <c r="E5327">
        <v>-3.0529956311052139E-2</v>
      </c>
      <c r="F5327">
        <v>8.2398222678821922E-2</v>
      </c>
      <c r="G5327">
        <v>0.71099718537235734</v>
      </c>
      <c r="H5327" t="b">
        <v>0</v>
      </c>
      <c r="I5327" t="b">
        <v>0</v>
      </c>
      <c r="J5327" t="b">
        <v>0</v>
      </c>
    </row>
    <row r="5328" spans="1:10" hidden="1" x14ac:dyDescent="0.2">
      <c r="A5328" t="s">
        <v>401</v>
      </c>
      <c r="B5328" t="str">
        <f>VLOOKUP(Table16[[#This Row],[Metabolite ID]],Table18[],2,FALSE)</f>
        <v>1-linolenoyl-GPC (18:3)*</v>
      </c>
      <c r="C5328" t="s">
        <v>1121</v>
      </c>
      <c r="D5328">
        <v>599</v>
      </c>
      <c r="E5328">
        <v>0.20851615201310025</v>
      </c>
      <c r="F5328">
        <v>0.26419852341252176</v>
      </c>
      <c r="G5328">
        <v>0.43028430603225953</v>
      </c>
      <c r="H5328" t="b">
        <v>0</v>
      </c>
      <c r="I5328" t="b">
        <v>0</v>
      </c>
      <c r="J5328" t="b">
        <v>0</v>
      </c>
    </row>
    <row r="5329" spans="1:10" hidden="1" x14ac:dyDescent="0.2">
      <c r="A5329" t="s">
        <v>401</v>
      </c>
      <c r="B5329" t="str">
        <f>VLOOKUP(Table16[[#This Row],[Metabolite ID]],Table18[],2,FALSE)</f>
        <v>1-linolenoyl-GPC (18:3)*</v>
      </c>
      <c r="C5329" t="s">
        <v>1122</v>
      </c>
      <c r="D5329">
        <v>599</v>
      </c>
      <c r="E5329">
        <v>1.7093477126165268E-2</v>
      </c>
      <c r="F5329">
        <v>0.17174596348262652</v>
      </c>
      <c r="G5329">
        <v>0.92075266732660377</v>
      </c>
      <c r="H5329" t="b">
        <v>0</v>
      </c>
      <c r="I5329" t="b">
        <v>0</v>
      </c>
      <c r="J5329" t="b">
        <v>0</v>
      </c>
    </row>
    <row r="5330" spans="1:10" hidden="1" x14ac:dyDescent="0.2">
      <c r="A5330" t="s">
        <v>401</v>
      </c>
      <c r="B5330" t="str">
        <f>VLOOKUP(Table16[[#This Row],[Metabolite ID]],Table18[],2,FALSE)</f>
        <v>1-linolenoyl-GPC (18:3)*</v>
      </c>
      <c r="C5330" t="s">
        <v>1123</v>
      </c>
      <c r="D5330">
        <v>599</v>
      </c>
      <c r="E5330">
        <v>6.034681234105165E-3</v>
      </c>
      <c r="F5330">
        <v>0.13762926461594868</v>
      </c>
      <c r="G5330">
        <v>0.96504072926066575</v>
      </c>
      <c r="H5330" t="b">
        <v>0</v>
      </c>
      <c r="I5330" t="b">
        <v>0</v>
      </c>
      <c r="J5330" t="b">
        <v>0</v>
      </c>
    </row>
    <row r="5331" spans="1:10" x14ac:dyDescent="0.2">
      <c r="A5331" t="s">
        <v>197</v>
      </c>
      <c r="B5331" t="str">
        <f>VLOOKUP(Table16[[#This Row],[Metabolite ID]],Table18[],2,FALSE)</f>
        <v>andro steroid monosulfate (1)*</v>
      </c>
      <c r="C5331" t="s">
        <v>1116</v>
      </c>
      <c r="D5331">
        <v>599</v>
      </c>
      <c r="E5331">
        <v>3.6379981449903294E-2</v>
      </c>
      <c r="F5331">
        <v>5.8249010367011571E-2</v>
      </c>
      <c r="G5331" s="6">
        <v>0.53226011010383001</v>
      </c>
      <c r="H5331" t="b">
        <v>0</v>
      </c>
      <c r="I5331" t="b">
        <v>0</v>
      </c>
      <c r="J5331" t="b">
        <v>0</v>
      </c>
    </row>
    <row r="5332" spans="1:10" hidden="1" x14ac:dyDescent="0.2">
      <c r="A5332" t="s">
        <v>197</v>
      </c>
      <c r="B5332" t="str">
        <f>VLOOKUP(Table16[[#This Row],[Metabolite ID]],Table18[],2,FALSE)</f>
        <v>andro steroid monosulfate (1)*</v>
      </c>
      <c r="C5332" t="s">
        <v>1117</v>
      </c>
      <c r="D5332">
        <v>599</v>
      </c>
      <c r="E5332">
        <v>3.6379981449903294E-2</v>
      </c>
      <c r="F5332">
        <v>4.8603825910936795E-2</v>
      </c>
      <c r="G5332">
        <v>0.45415840480547459</v>
      </c>
      <c r="H5332" t="b">
        <v>0</v>
      </c>
      <c r="I5332" t="b">
        <v>0</v>
      </c>
      <c r="J5332" t="b">
        <v>0</v>
      </c>
    </row>
    <row r="5333" spans="1:10" hidden="1" x14ac:dyDescent="0.2">
      <c r="A5333" t="s">
        <v>197</v>
      </c>
      <c r="B5333" t="str">
        <f>VLOOKUP(Table16[[#This Row],[Metabolite ID]],Table18[],2,FALSE)</f>
        <v>andro steroid monosulfate (1)*</v>
      </c>
      <c r="C5333" t="s">
        <v>1118</v>
      </c>
      <c r="D5333">
        <v>599</v>
      </c>
      <c r="E5333">
        <v>3.8463982523092979E-2</v>
      </c>
      <c r="F5333">
        <v>4.9254719631120589E-2</v>
      </c>
      <c r="G5333">
        <v>0.43484970505439302</v>
      </c>
      <c r="H5333" t="b">
        <v>0</v>
      </c>
      <c r="I5333" t="b">
        <v>0</v>
      </c>
      <c r="J5333" t="b">
        <v>0</v>
      </c>
    </row>
    <row r="5334" spans="1:10" hidden="1" x14ac:dyDescent="0.2">
      <c r="A5334" t="s">
        <v>197</v>
      </c>
      <c r="B5334" t="str">
        <f>VLOOKUP(Table16[[#This Row],[Metabolite ID]],Table18[],2,FALSE)</f>
        <v>andro steroid monosulfate (1)*</v>
      </c>
      <c r="C5334" t="s">
        <v>1119</v>
      </c>
      <c r="D5334">
        <v>599</v>
      </c>
      <c r="E5334">
        <v>3.5328552631578948E-2</v>
      </c>
      <c r="F5334">
        <v>7.5054205417438222E-2</v>
      </c>
      <c r="G5334">
        <v>0.63784986346643602</v>
      </c>
      <c r="H5334" t="b">
        <v>0</v>
      </c>
      <c r="I5334" t="b">
        <v>0</v>
      </c>
      <c r="J5334" t="b">
        <v>0</v>
      </c>
    </row>
    <row r="5335" spans="1:10" hidden="1" x14ac:dyDescent="0.2">
      <c r="A5335" t="s">
        <v>197</v>
      </c>
      <c r="B5335" t="str">
        <f>VLOOKUP(Table16[[#This Row],[Metabolite ID]],Table18[],2,FALSE)</f>
        <v>andro steroid monosulfate (1)*</v>
      </c>
      <c r="C5335" t="s">
        <v>1120</v>
      </c>
      <c r="D5335">
        <v>599</v>
      </c>
      <c r="E5335">
        <v>1.6379519727178736E-2</v>
      </c>
      <c r="F5335">
        <v>8.0159506686567794E-2</v>
      </c>
      <c r="G5335">
        <v>0.83809048355838134</v>
      </c>
      <c r="H5335" t="b">
        <v>0</v>
      </c>
      <c r="I5335" t="b">
        <v>0</v>
      </c>
      <c r="J5335" t="b">
        <v>0</v>
      </c>
    </row>
    <row r="5336" spans="1:10" hidden="1" x14ac:dyDescent="0.2">
      <c r="A5336" t="s">
        <v>197</v>
      </c>
      <c r="B5336" t="str">
        <f>VLOOKUP(Table16[[#This Row],[Metabolite ID]],Table18[],2,FALSE)</f>
        <v>andro steroid monosulfate (1)*</v>
      </c>
      <c r="C5336" t="s">
        <v>1121</v>
      </c>
      <c r="D5336">
        <v>599</v>
      </c>
      <c r="E5336">
        <v>-9.9516813329469045E-2</v>
      </c>
      <c r="F5336">
        <v>0.26301534922115205</v>
      </c>
      <c r="G5336">
        <v>0.70529089104789588</v>
      </c>
      <c r="H5336" t="b">
        <v>0</v>
      </c>
      <c r="I5336" t="b">
        <v>0</v>
      </c>
      <c r="J5336" t="b">
        <v>0</v>
      </c>
    </row>
    <row r="5337" spans="1:10" hidden="1" x14ac:dyDescent="0.2">
      <c r="A5337" t="s">
        <v>197</v>
      </c>
      <c r="B5337" t="str">
        <f>VLOOKUP(Table16[[#This Row],[Metabolite ID]],Table18[],2,FALSE)</f>
        <v>andro steroid monosulfate (1)*</v>
      </c>
      <c r="C5337" t="s">
        <v>1122</v>
      </c>
      <c r="D5337">
        <v>599</v>
      </c>
      <c r="E5337">
        <v>-5.5094175919034427E-2</v>
      </c>
      <c r="F5337">
        <v>0.18205769034566244</v>
      </c>
      <c r="G5337">
        <v>0.7622852148621837</v>
      </c>
      <c r="H5337" t="b">
        <v>0</v>
      </c>
      <c r="I5337" t="b">
        <v>0</v>
      </c>
      <c r="J5337" t="b">
        <v>0</v>
      </c>
    </row>
    <row r="5338" spans="1:10" hidden="1" x14ac:dyDescent="0.2">
      <c r="A5338" t="s">
        <v>197</v>
      </c>
      <c r="B5338" t="str">
        <f>VLOOKUP(Table16[[#This Row],[Metabolite ID]],Table18[],2,FALSE)</f>
        <v>andro steroid monosulfate (1)*</v>
      </c>
      <c r="C5338" t="s">
        <v>1123</v>
      </c>
      <c r="D5338">
        <v>599</v>
      </c>
      <c r="E5338">
        <v>0.21661070579934849</v>
      </c>
      <c r="F5338">
        <v>0.16126758561093646</v>
      </c>
      <c r="G5338">
        <v>0.17972545603784892</v>
      </c>
      <c r="H5338" t="b">
        <v>0</v>
      </c>
      <c r="I5338" t="b">
        <v>0</v>
      </c>
      <c r="J5338" t="b">
        <v>0</v>
      </c>
    </row>
    <row r="5339" spans="1:10" x14ac:dyDescent="0.2">
      <c r="A5339" t="s">
        <v>742</v>
      </c>
      <c r="B5339" t="str">
        <f>VLOOKUP(Table16[[#This Row],[Metabolite ID]],Table18[],2,FALSE)</f>
        <v>Acetoacetate</v>
      </c>
      <c r="C5339" t="s">
        <v>1116</v>
      </c>
      <c r="D5339">
        <v>599</v>
      </c>
      <c r="E5339">
        <v>-1.4067174317457394E-2</v>
      </c>
      <c r="F5339">
        <v>2.2589954913773601E-2</v>
      </c>
      <c r="G5339" s="6">
        <v>0.53346977133669737</v>
      </c>
      <c r="H5339" t="b">
        <v>0</v>
      </c>
      <c r="I5339" t="b">
        <v>0</v>
      </c>
      <c r="J5339" t="b">
        <v>0</v>
      </c>
    </row>
    <row r="5340" spans="1:10" hidden="1" x14ac:dyDescent="0.2">
      <c r="A5340" t="s">
        <v>742</v>
      </c>
      <c r="B5340" t="str">
        <f>VLOOKUP(Table16[[#This Row],[Metabolite ID]],Table18[],2,FALSE)</f>
        <v>Acetoacetate</v>
      </c>
      <c r="C5340" t="s">
        <v>1117</v>
      </c>
      <c r="D5340">
        <v>599</v>
      </c>
      <c r="E5340">
        <v>-1.4067174317457394E-2</v>
      </c>
      <c r="F5340">
        <v>2.1723341709989866E-2</v>
      </c>
      <c r="G5340">
        <v>0.51726936244110266</v>
      </c>
      <c r="H5340" t="b">
        <v>0</v>
      </c>
      <c r="I5340" t="b">
        <v>0</v>
      </c>
      <c r="J5340" t="b">
        <v>0</v>
      </c>
    </row>
    <row r="5341" spans="1:10" hidden="1" x14ac:dyDescent="0.2">
      <c r="A5341" t="s">
        <v>742</v>
      </c>
      <c r="B5341" t="str">
        <f>VLOOKUP(Table16[[#This Row],[Metabolite ID]],Table18[],2,FALSE)</f>
        <v>Acetoacetate</v>
      </c>
      <c r="C5341" t="s">
        <v>1118</v>
      </c>
      <c r="D5341">
        <v>599</v>
      </c>
      <c r="E5341">
        <v>-1.3917333131956821E-2</v>
      </c>
      <c r="F5341">
        <v>2.1941727467354077E-2</v>
      </c>
      <c r="G5341">
        <v>0.52589411458554824</v>
      </c>
      <c r="H5341" t="b">
        <v>0</v>
      </c>
      <c r="I5341" t="b">
        <v>0</v>
      </c>
      <c r="J5341" t="b">
        <v>0</v>
      </c>
    </row>
    <row r="5342" spans="1:10" hidden="1" x14ac:dyDescent="0.2">
      <c r="A5342" t="s">
        <v>742</v>
      </c>
      <c r="B5342" t="str">
        <f>VLOOKUP(Table16[[#This Row],[Metabolite ID]],Table18[],2,FALSE)</f>
        <v>Acetoacetate</v>
      </c>
      <c r="C5342" t="s">
        <v>1119</v>
      </c>
      <c r="D5342">
        <v>599</v>
      </c>
      <c r="E5342">
        <v>-1.6282031249999999E-2</v>
      </c>
      <c r="F5342">
        <v>3.2357690835087133E-2</v>
      </c>
      <c r="G5342">
        <v>0.61483145963184493</v>
      </c>
      <c r="H5342" t="b">
        <v>0</v>
      </c>
      <c r="I5342" t="b">
        <v>0</v>
      </c>
      <c r="J5342" t="b">
        <v>0</v>
      </c>
    </row>
    <row r="5343" spans="1:10" hidden="1" x14ac:dyDescent="0.2">
      <c r="A5343" t="s">
        <v>742</v>
      </c>
      <c r="B5343" t="str">
        <f>VLOOKUP(Table16[[#This Row],[Metabolite ID]],Table18[],2,FALSE)</f>
        <v>Acetoacetate</v>
      </c>
      <c r="C5343" t="s">
        <v>1120</v>
      </c>
      <c r="D5343">
        <v>599</v>
      </c>
      <c r="E5343">
        <v>-2.3571110237554763E-2</v>
      </c>
      <c r="F5343">
        <v>3.7719367121710069E-2</v>
      </c>
      <c r="G5343">
        <v>0.53203185963106892</v>
      </c>
      <c r="H5343" t="b">
        <v>0</v>
      </c>
      <c r="I5343" t="b">
        <v>0</v>
      </c>
      <c r="J5343" t="b">
        <v>0</v>
      </c>
    </row>
    <row r="5344" spans="1:10" hidden="1" x14ac:dyDescent="0.2">
      <c r="A5344" t="s">
        <v>742</v>
      </c>
      <c r="B5344" t="str">
        <f>VLOOKUP(Table16[[#This Row],[Metabolite ID]],Table18[],2,FALSE)</f>
        <v>Acetoacetate</v>
      </c>
      <c r="C5344" t="s">
        <v>1121</v>
      </c>
      <c r="D5344">
        <v>599</v>
      </c>
      <c r="E5344">
        <v>-1.2551363552037564E-2</v>
      </c>
      <c r="F5344">
        <v>0.12370819723304802</v>
      </c>
      <c r="G5344">
        <v>0.91921976795303795</v>
      </c>
      <c r="H5344" t="b">
        <v>0</v>
      </c>
      <c r="I5344" t="b">
        <v>0</v>
      </c>
      <c r="J5344" t="b">
        <v>0</v>
      </c>
    </row>
    <row r="5345" spans="1:10" hidden="1" x14ac:dyDescent="0.2">
      <c r="A5345" t="s">
        <v>742</v>
      </c>
      <c r="B5345" t="str">
        <f>VLOOKUP(Table16[[#This Row],[Metabolite ID]],Table18[],2,FALSE)</f>
        <v>Acetoacetate</v>
      </c>
      <c r="C5345" t="s">
        <v>1122</v>
      </c>
      <c r="D5345">
        <v>599</v>
      </c>
      <c r="E5345">
        <v>-4.1693646915627713E-2</v>
      </c>
      <c r="F5345">
        <v>9.5521358273830181E-2</v>
      </c>
      <c r="G5345">
        <v>0.66264237397601156</v>
      </c>
      <c r="H5345" t="b">
        <v>0</v>
      </c>
      <c r="I5345" t="b">
        <v>0</v>
      </c>
      <c r="J5345" t="b">
        <v>0</v>
      </c>
    </row>
    <row r="5346" spans="1:10" hidden="1" x14ac:dyDescent="0.2">
      <c r="A5346" t="s">
        <v>742</v>
      </c>
      <c r="B5346" t="str">
        <f>VLOOKUP(Table16[[#This Row],[Metabolite ID]],Table18[],2,FALSE)</f>
        <v>Acetoacetate</v>
      </c>
      <c r="C5346" t="s">
        <v>1123</v>
      </c>
      <c r="D5346">
        <v>599</v>
      </c>
      <c r="E5346">
        <v>-6.0087904327911584E-2</v>
      </c>
      <c r="F5346">
        <v>6.2620466288790963E-2</v>
      </c>
      <c r="G5346">
        <v>0.33766668628137542</v>
      </c>
      <c r="H5346" t="b">
        <v>0</v>
      </c>
      <c r="I5346" t="b">
        <v>0</v>
      </c>
      <c r="J5346" t="b">
        <v>0</v>
      </c>
    </row>
    <row r="5347" spans="1:10" x14ac:dyDescent="0.2">
      <c r="A5347" t="s">
        <v>831</v>
      </c>
      <c r="B5347" t="str">
        <f>VLOOKUP(Table16[[#This Row],[Metabolite ID]],Table18[],2,FALSE)</f>
        <v>Cholesterol in small LDL</v>
      </c>
      <c r="C5347" t="s">
        <v>1116</v>
      </c>
      <c r="D5347">
        <v>599</v>
      </c>
      <c r="E5347">
        <v>2.2023690620260529E-2</v>
      </c>
      <c r="F5347">
        <v>3.5503636089911431E-2</v>
      </c>
      <c r="G5347" s="6">
        <v>0.53504573810458822</v>
      </c>
      <c r="H5347" t="b">
        <v>0</v>
      </c>
      <c r="I5347" t="b">
        <v>0</v>
      </c>
      <c r="J5347" t="b">
        <v>0</v>
      </c>
    </row>
    <row r="5348" spans="1:10" hidden="1" x14ac:dyDescent="0.2">
      <c r="A5348" t="s">
        <v>831</v>
      </c>
      <c r="B5348" t="str">
        <f>VLOOKUP(Table16[[#This Row],[Metabolite ID]],Table18[],2,FALSE)</f>
        <v>Cholesterol in small LDL</v>
      </c>
      <c r="C5348" t="s">
        <v>1117</v>
      </c>
      <c r="D5348">
        <v>599</v>
      </c>
      <c r="E5348">
        <v>2.2023690620260529E-2</v>
      </c>
      <c r="F5348">
        <v>2.1657304165015861E-2</v>
      </c>
      <c r="G5348">
        <v>0.30919269926822224</v>
      </c>
      <c r="H5348" t="b">
        <v>0</v>
      </c>
      <c r="I5348" t="b">
        <v>0</v>
      </c>
      <c r="J5348" t="b">
        <v>0</v>
      </c>
    </row>
    <row r="5349" spans="1:10" hidden="1" x14ac:dyDescent="0.2">
      <c r="A5349" t="s">
        <v>831</v>
      </c>
      <c r="B5349" t="str">
        <f>VLOOKUP(Table16[[#This Row],[Metabolite ID]],Table18[],2,FALSE)</f>
        <v>Cholesterol in small LDL</v>
      </c>
      <c r="C5349" t="s">
        <v>1118</v>
      </c>
      <c r="D5349">
        <v>599</v>
      </c>
      <c r="E5349">
        <v>2.2497522425813453E-2</v>
      </c>
      <c r="F5349">
        <v>2.2265864316053915E-2</v>
      </c>
      <c r="G5349">
        <v>0.31230168497583866</v>
      </c>
      <c r="H5349" t="b">
        <v>0</v>
      </c>
      <c r="I5349" t="b">
        <v>0</v>
      </c>
      <c r="J5349" t="b">
        <v>0</v>
      </c>
    </row>
    <row r="5350" spans="1:10" hidden="1" x14ac:dyDescent="0.2">
      <c r="A5350" t="s">
        <v>831</v>
      </c>
      <c r="B5350" t="str">
        <f>VLOOKUP(Table16[[#This Row],[Metabolite ID]],Table18[],2,FALSE)</f>
        <v>Cholesterol in small LDL</v>
      </c>
      <c r="C5350" t="s">
        <v>1119</v>
      </c>
      <c r="D5350">
        <v>599</v>
      </c>
      <c r="E5350">
        <v>7.2129615384615389E-2</v>
      </c>
      <c r="F5350">
        <v>3.479968566013477E-2</v>
      </c>
      <c r="G5350">
        <v>3.8199386489962982E-2</v>
      </c>
      <c r="H5350" t="b">
        <v>0</v>
      </c>
      <c r="I5350" t="b">
        <v>0</v>
      </c>
      <c r="J5350" t="b">
        <v>0</v>
      </c>
    </row>
    <row r="5351" spans="1:10" hidden="1" x14ac:dyDescent="0.2">
      <c r="A5351" t="s">
        <v>831</v>
      </c>
      <c r="B5351" t="str">
        <f>VLOOKUP(Table16[[#This Row],[Metabolite ID]],Table18[],2,FALSE)</f>
        <v>Cholesterol in small LDL</v>
      </c>
      <c r="C5351" t="s">
        <v>1120</v>
      </c>
      <c r="D5351">
        <v>599</v>
      </c>
      <c r="E5351">
        <v>3.2145290048363945E-2</v>
      </c>
      <c r="F5351">
        <v>3.7851314045824092E-2</v>
      </c>
      <c r="G5351">
        <v>0.39574129117684625</v>
      </c>
      <c r="H5351" t="b">
        <v>0</v>
      </c>
      <c r="I5351" t="b">
        <v>0</v>
      </c>
      <c r="J5351" t="b">
        <v>0</v>
      </c>
    </row>
    <row r="5352" spans="1:10" hidden="1" x14ac:dyDescent="0.2">
      <c r="A5352" t="s">
        <v>831</v>
      </c>
      <c r="B5352" t="str">
        <f>VLOOKUP(Table16[[#This Row],[Metabolite ID]],Table18[],2,FALSE)</f>
        <v>Cholesterol in small LDL</v>
      </c>
      <c r="C5352" t="s">
        <v>1121</v>
      </c>
      <c r="D5352">
        <v>599</v>
      </c>
      <c r="E5352">
        <v>8.6372389897734436E-2</v>
      </c>
      <c r="F5352">
        <v>0.12913390021419294</v>
      </c>
      <c r="G5352">
        <v>0.50384345067314174</v>
      </c>
      <c r="H5352" t="b">
        <v>0</v>
      </c>
      <c r="I5352" t="b">
        <v>0</v>
      </c>
      <c r="J5352" t="b">
        <v>0</v>
      </c>
    </row>
    <row r="5353" spans="1:10" hidden="1" x14ac:dyDescent="0.2">
      <c r="A5353" t="s">
        <v>831</v>
      </c>
      <c r="B5353" t="str">
        <f>VLOOKUP(Table16[[#This Row],[Metabolite ID]],Table18[],2,FALSE)</f>
        <v>Cholesterol in small LDL</v>
      </c>
      <c r="C5353" t="s">
        <v>1122</v>
      </c>
      <c r="D5353">
        <v>599</v>
      </c>
      <c r="E5353">
        <v>4.2895567843633131E-2</v>
      </c>
      <c r="F5353">
        <v>8.1524267097742978E-2</v>
      </c>
      <c r="G5353">
        <v>0.59896565114309008</v>
      </c>
      <c r="H5353" t="b">
        <v>0</v>
      </c>
      <c r="I5353" t="b">
        <v>0</v>
      </c>
      <c r="J5353" t="b">
        <v>0</v>
      </c>
    </row>
    <row r="5354" spans="1:10" hidden="1" x14ac:dyDescent="0.2">
      <c r="A5354" t="s">
        <v>831</v>
      </c>
      <c r="B5354" t="str">
        <f>VLOOKUP(Table16[[#This Row],[Metabolite ID]],Table18[],2,FALSE)</f>
        <v>Cholesterol in small LDL</v>
      </c>
      <c r="C5354" t="s">
        <v>1123</v>
      </c>
      <c r="D5354">
        <v>599</v>
      </c>
      <c r="E5354">
        <v>-0.17987270272302874</v>
      </c>
      <c r="F5354">
        <v>9.8062004692991464E-2</v>
      </c>
      <c r="G5354">
        <v>6.7110673202259039E-2</v>
      </c>
      <c r="H5354" t="b">
        <v>0</v>
      </c>
      <c r="I5354" t="b">
        <v>0</v>
      </c>
      <c r="J5354" t="b">
        <v>0</v>
      </c>
    </row>
    <row r="5355" spans="1:10" x14ac:dyDescent="0.2">
      <c r="A5355" t="s">
        <v>233</v>
      </c>
      <c r="B5355" t="str">
        <f>VLOOKUP(Table16[[#This Row],[Metabolite ID]],Table18[],2,FALSE)</f>
        <v>tauro-beta-muricholate</v>
      </c>
      <c r="C5355" t="s">
        <v>1116</v>
      </c>
      <c r="D5355">
        <v>598</v>
      </c>
      <c r="E5355">
        <v>-4.6226118539335587E-2</v>
      </c>
      <c r="F5355">
        <v>7.4622229824881925E-2</v>
      </c>
      <c r="G5355" s="6">
        <v>0.53560778687540633</v>
      </c>
      <c r="H5355" t="b">
        <v>0</v>
      </c>
      <c r="I5355" t="b">
        <v>0</v>
      </c>
      <c r="J5355" t="b">
        <v>0</v>
      </c>
    </row>
    <row r="5356" spans="1:10" hidden="1" x14ac:dyDescent="0.2">
      <c r="A5356" t="s">
        <v>233</v>
      </c>
      <c r="B5356" t="str">
        <f>VLOOKUP(Table16[[#This Row],[Metabolite ID]],Table18[],2,FALSE)</f>
        <v>tauro-beta-muricholate</v>
      </c>
      <c r="C5356" t="s">
        <v>1117</v>
      </c>
      <c r="D5356">
        <v>598</v>
      </c>
      <c r="E5356">
        <v>-4.6226118539335587E-2</v>
      </c>
      <c r="F5356">
        <v>6.2468306676794358E-2</v>
      </c>
      <c r="G5356">
        <v>0.45930415556777043</v>
      </c>
      <c r="H5356" t="b">
        <v>0</v>
      </c>
      <c r="I5356" t="b">
        <v>0</v>
      </c>
      <c r="J5356" t="b">
        <v>0</v>
      </c>
    </row>
    <row r="5357" spans="1:10" hidden="1" x14ac:dyDescent="0.2">
      <c r="A5357" t="s">
        <v>233</v>
      </c>
      <c r="B5357" t="str">
        <f>VLOOKUP(Table16[[#This Row],[Metabolite ID]],Table18[],2,FALSE)</f>
        <v>tauro-beta-muricholate</v>
      </c>
      <c r="C5357" t="s">
        <v>1118</v>
      </c>
      <c r="D5357">
        <v>598</v>
      </c>
      <c r="E5357">
        <v>-4.4111608703920932E-2</v>
      </c>
      <c r="F5357">
        <v>6.3311254179672982E-2</v>
      </c>
      <c r="G5357">
        <v>0.48596428076884968</v>
      </c>
      <c r="H5357" t="b">
        <v>0</v>
      </c>
      <c r="I5357" t="b">
        <v>0</v>
      </c>
      <c r="J5357" t="b">
        <v>0</v>
      </c>
    </row>
    <row r="5358" spans="1:10" hidden="1" x14ac:dyDescent="0.2">
      <c r="A5358" t="s">
        <v>233</v>
      </c>
      <c r="B5358" t="str">
        <f>VLOOKUP(Table16[[#This Row],[Metabolite ID]],Table18[],2,FALSE)</f>
        <v>tauro-beta-muricholate</v>
      </c>
      <c r="C5358" t="s">
        <v>1119</v>
      </c>
      <c r="D5358">
        <v>598</v>
      </c>
      <c r="E5358">
        <v>2.4196038583509813E-2</v>
      </c>
      <c r="F5358">
        <v>9.4801193357286762E-2</v>
      </c>
      <c r="G5358">
        <v>0.79854603176810712</v>
      </c>
      <c r="H5358" t="b">
        <v>0</v>
      </c>
      <c r="I5358" t="b">
        <v>0</v>
      </c>
      <c r="J5358" t="b">
        <v>0</v>
      </c>
    </row>
    <row r="5359" spans="1:10" hidden="1" x14ac:dyDescent="0.2">
      <c r="A5359" t="s">
        <v>233</v>
      </c>
      <c r="B5359" t="str">
        <f>VLOOKUP(Table16[[#This Row],[Metabolite ID]],Table18[],2,FALSE)</f>
        <v>tauro-beta-muricholate</v>
      </c>
      <c r="C5359" t="s">
        <v>1120</v>
      </c>
      <c r="D5359">
        <v>598</v>
      </c>
      <c r="E5359">
        <v>-1.6959793923543391E-3</v>
      </c>
      <c r="F5359">
        <v>9.9341362232087282E-2</v>
      </c>
      <c r="G5359">
        <v>0.98637898644599509</v>
      </c>
      <c r="H5359" t="b">
        <v>0</v>
      </c>
      <c r="I5359" t="b">
        <v>0</v>
      </c>
      <c r="J5359" t="b">
        <v>0</v>
      </c>
    </row>
    <row r="5360" spans="1:10" hidden="1" x14ac:dyDescent="0.2">
      <c r="A5360" t="s">
        <v>233</v>
      </c>
      <c r="B5360" t="str">
        <f>VLOOKUP(Table16[[#This Row],[Metabolite ID]],Table18[],2,FALSE)</f>
        <v>tauro-beta-muricholate</v>
      </c>
      <c r="C5360" t="s">
        <v>1121</v>
      </c>
      <c r="D5360">
        <v>598</v>
      </c>
      <c r="E5360">
        <v>0.19123625344443695</v>
      </c>
      <c r="F5360">
        <v>0.35593178209120013</v>
      </c>
      <c r="G5360">
        <v>0.59127203409803197</v>
      </c>
      <c r="H5360" t="b">
        <v>0</v>
      </c>
      <c r="I5360" t="b">
        <v>0</v>
      </c>
      <c r="J5360" t="b">
        <v>0</v>
      </c>
    </row>
    <row r="5361" spans="1:10" hidden="1" x14ac:dyDescent="0.2">
      <c r="A5361" t="s">
        <v>233</v>
      </c>
      <c r="B5361" t="str">
        <f>VLOOKUP(Table16[[#This Row],[Metabolite ID]],Table18[],2,FALSE)</f>
        <v>tauro-beta-muricholate</v>
      </c>
      <c r="C5361" t="s">
        <v>1122</v>
      </c>
      <c r="D5361">
        <v>598</v>
      </c>
      <c r="E5361">
        <v>0.11956586924662815</v>
      </c>
      <c r="F5361">
        <v>0.25391958862748554</v>
      </c>
      <c r="G5361">
        <v>0.63789783318559701</v>
      </c>
      <c r="H5361" t="b">
        <v>0</v>
      </c>
      <c r="I5361" t="b">
        <v>0</v>
      </c>
      <c r="J5361" t="b">
        <v>0</v>
      </c>
    </row>
    <row r="5362" spans="1:10" hidden="1" x14ac:dyDescent="0.2">
      <c r="A5362" t="s">
        <v>233</v>
      </c>
      <c r="B5362" t="str">
        <f>VLOOKUP(Table16[[#This Row],[Metabolite ID]],Table18[],2,FALSE)</f>
        <v>tauro-beta-muricholate</v>
      </c>
      <c r="C5362" t="s">
        <v>1123</v>
      </c>
      <c r="D5362">
        <v>598</v>
      </c>
      <c r="E5362">
        <v>-0.14759922764395106</v>
      </c>
      <c r="F5362">
        <v>0.21029503745494885</v>
      </c>
      <c r="G5362">
        <v>0.48303585747996969</v>
      </c>
      <c r="H5362" t="b">
        <v>0</v>
      </c>
      <c r="I5362" t="b">
        <v>0</v>
      </c>
      <c r="J5362" t="b">
        <v>0</v>
      </c>
    </row>
    <row r="5363" spans="1:10" x14ac:dyDescent="0.2">
      <c r="A5363" t="s">
        <v>436</v>
      </c>
      <c r="B5363" t="str">
        <f>VLOOKUP(Table16[[#This Row],[Metabolite ID]],Table18[],2,FALSE)</f>
        <v>X - 11442</v>
      </c>
      <c r="C5363" t="s">
        <v>1116</v>
      </c>
      <c r="D5363">
        <v>599</v>
      </c>
      <c r="E5363">
        <v>-3.0384274272179358E-2</v>
      </c>
      <c r="F5363">
        <v>4.9378874855245301E-2</v>
      </c>
      <c r="G5363" s="6">
        <v>0.53833719429663507</v>
      </c>
      <c r="H5363" t="b">
        <v>0</v>
      </c>
      <c r="I5363" t="b">
        <v>0</v>
      </c>
      <c r="J5363" t="b">
        <v>0</v>
      </c>
    </row>
    <row r="5364" spans="1:10" hidden="1" x14ac:dyDescent="0.2">
      <c r="A5364" t="s">
        <v>436</v>
      </c>
      <c r="B5364" t="str">
        <f>VLOOKUP(Table16[[#This Row],[Metabolite ID]],Table18[],2,FALSE)</f>
        <v>X - 11442</v>
      </c>
      <c r="C5364" t="s">
        <v>1117</v>
      </c>
      <c r="D5364">
        <v>599</v>
      </c>
      <c r="E5364">
        <v>-3.0384274272179358E-2</v>
      </c>
      <c r="F5364">
        <v>4.7692656405374123E-2</v>
      </c>
      <c r="G5364">
        <v>0.52406950223787074</v>
      </c>
      <c r="H5364" t="b">
        <v>0</v>
      </c>
      <c r="I5364" t="b">
        <v>0</v>
      </c>
      <c r="J5364" t="b">
        <v>0</v>
      </c>
    </row>
    <row r="5365" spans="1:10" hidden="1" x14ac:dyDescent="0.2">
      <c r="A5365" t="s">
        <v>436</v>
      </c>
      <c r="B5365" t="str">
        <f>VLOOKUP(Table16[[#This Row],[Metabolite ID]],Table18[],2,FALSE)</f>
        <v>X - 11442</v>
      </c>
      <c r="C5365" t="s">
        <v>1118</v>
      </c>
      <c r="D5365">
        <v>599</v>
      </c>
      <c r="E5365">
        <v>-3.0384274272179362E-2</v>
      </c>
      <c r="F5365">
        <v>4.8166587562639265E-2</v>
      </c>
      <c r="G5365">
        <v>0.52816056661038546</v>
      </c>
      <c r="H5365" t="b">
        <v>0</v>
      </c>
      <c r="I5365" t="b">
        <v>0</v>
      </c>
      <c r="J5365" t="b">
        <v>0</v>
      </c>
    </row>
    <row r="5366" spans="1:10" hidden="1" x14ac:dyDescent="0.2">
      <c r="A5366" t="s">
        <v>436</v>
      </c>
      <c r="B5366" t="str">
        <f>VLOOKUP(Table16[[#This Row],[Metabolite ID]],Table18[],2,FALSE)</f>
        <v>X - 11442</v>
      </c>
      <c r="C5366" t="s">
        <v>1119</v>
      </c>
      <c r="D5366">
        <v>599</v>
      </c>
      <c r="E5366">
        <v>-6.2283163265306127E-2</v>
      </c>
      <c r="F5366">
        <v>7.3996541362350302E-2</v>
      </c>
      <c r="G5366">
        <v>0.39995382204251295</v>
      </c>
      <c r="H5366" t="b">
        <v>0</v>
      </c>
      <c r="I5366" t="b">
        <v>0</v>
      </c>
      <c r="J5366" t="b">
        <v>0</v>
      </c>
    </row>
    <row r="5367" spans="1:10" hidden="1" x14ac:dyDescent="0.2">
      <c r="A5367" t="s">
        <v>436</v>
      </c>
      <c r="B5367" t="str">
        <f>VLOOKUP(Table16[[#This Row],[Metabolite ID]],Table18[],2,FALSE)</f>
        <v>X - 11442</v>
      </c>
      <c r="C5367" t="s">
        <v>1120</v>
      </c>
      <c r="D5367">
        <v>599</v>
      </c>
      <c r="E5367">
        <v>4.5897591023995828E-2</v>
      </c>
      <c r="F5367">
        <v>7.9236866759581942E-2</v>
      </c>
      <c r="G5367">
        <v>0.5624235973220808</v>
      </c>
      <c r="H5367" t="b">
        <v>0</v>
      </c>
      <c r="I5367" t="b">
        <v>0</v>
      </c>
      <c r="J5367" t="b">
        <v>0</v>
      </c>
    </row>
    <row r="5368" spans="1:10" hidden="1" x14ac:dyDescent="0.2">
      <c r="A5368" t="s">
        <v>436</v>
      </c>
      <c r="B5368" t="str">
        <f>VLOOKUP(Table16[[#This Row],[Metabolite ID]],Table18[],2,FALSE)</f>
        <v>X - 11442</v>
      </c>
      <c r="C5368" t="s">
        <v>1121</v>
      </c>
      <c r="D5368">
        <v>599</v>
      </c>
      <c r="E5368">
        <v>-3.0182602948026549E-2</v>
      </c>
      <c r="F5368">
        <v>0.30579619270495273</v>
      </c>
      <c r="G5368">
        <v>0.92140819751259218</v>
      </c>
      <c r="H5368" t="b">
        <v>0</v>
      </c>
      <c r="I5368" t="b">
        <v>0</v>
      </c>
      <c r="J5368" t="b">
        <v>0</v>
      </c>
    </row>
    <row r="5369" spans="1:10" hidden="1" x14ac:dyDescent="0.2">
      <c r="A5369" t="s">
        <v>436</v>
      </c>
      <c r="B5369" t="str">
        <f>VLOOKUP(Table16[[#This Row],[Metabolite ID]],Table18[],2,FALSE)</f>
        <v>X - 11442</v>
      </c>
      <c r="C5369" t="s">
        <v>1122</v>
      </c>
      <c r="D5369">
        <v>599</v>
      </c>
      <c r="E5369">
        <v>0.15165357085071474</v>
      </c>
      <c r="F5369">
        <v>0.17360789169816671</v>
      </c>
      <c r="G5369">
        <v>0.38271904195587803</v>
      </c>
      <c r="H5369" t="b">
        <v>0</v>
      </c>
      <c r="I5369" t="b">
        <v>0</v>
      </c>
      <c r="J5369" t="b">
        <v>0</v>
      </c>
    </row>
    <row r="5370" spans="1:10" hidden="1" x14ac:dyDescent="0.2">
      <c r="A5370" t="s">
        <v>436</v>
      </c>
      <c r="B5370" t="str">
        <f>VLOOKUP(Table16[[#This Row],[Metabolite ID]],Table18[],2,FALSE)</f>
        <v>X - 11442</v>
      </c>
      <c r="C5370" t="s">
        <v>1123</v>
      </c>
      <c r="D5370">
        <v>599</v>
      </c>
      <c r="E5370">
        <v>0.17645175048972789</v>
      </c>
      <c r="F5370">
        <v>0.13660048467902355</v>
      </c>
      <c r="G5370">
        <v>0.196948469676445</v>
      </c>
      <c r="H5370" t="b">
        <v>0</v>
      </c>
      <c r="I5370" t="b">
        <v>0</v>
      </c>
      <c r="J5370" t="b">
        <v>0</v>
      </c>
    </row>
    <row r="5371" spans="1:10" x14ac:dyDescent="0.2">
      <c r="A5371" t="s">
        <v>481</v>
      </c>
      <c r="B5371" t="str">
        <f>VLOOKUP(Table16[[#This Row],[Metabolite ID]],Table18[],2,FALSE)</f>
        <v>X - 15469</v>
      </c>
      <c r="C5371" t="s">
        <v>1116</v>
      </c>
      <c r="D5371">
        <v>599</v>
      </c>
      <c r="E5371">
        <v>2.9709319331159691E-2</v>
      </c>
      <c r="F5371">
        <v>4.8306656328696858E-2</v>
      </c>
      <c r="G5371" s="6">
        <v>0.53854479952486223</v>
      </c>
      <c r="H5371" t="b">
        <v>0</v>
      </c>
      <c r="I5371" t="b">
        <v>0</v>
      </c>
      <c r="J5371" t="b">
        <v>0</v>
      </c>
    </row>
    <row r="5372" spans="1:10" hidden="1" x14ac:dyDescent="0.2">
      <c r="A5372" t="s">
        <v>481</v>
      </c>
      <c r="B5372" t="str">
        <f>VLOOKUP(Table16[[#This Row],[Metabolite ID]],Table18[],2,FALSE)</f>
        <v>X - 15469</v>
      </c>
      <c r="C5372" t="s">
        <v>1117</v>
      </c>
      <c r="D5372">
        <v>599</v>
      </c>
      <c r="E5372">
        <v>2.9709319331159691E-2</v>
      </c>
      <c r="F5372">
        <v>4.7751356363449911E-2</v>
      </c>
      <c r="G5372">
        <v>0.53383204626583347</v>
      </c>
      <c r="H5372" t="b">
        <v>0</v>
      </c>
      <c r="I5372" t="b">
        <v>0</v>
      </c>
      <c r="J5372" t="b">
        <v>0</v>
      </c>
    </row>
    <row r="5373" spans="1:10" hidden="1" x14ac:dyDescent="0.2">
      <c r="A5373" t="s">
        <v>481</v>
      </c>
      <c r="B5373" t="str">
        <f>VLOOKUP(Table16[[#This Row],[Metabolite ID]],Table18[],2,FALSE)</f>
        <v>X - 15469</v>
      </c>
      <c r="C5373" t="s">
        <v>1118</v>
      </c>
      <c r="D5373">
        <v>599</v>
      </c>
      <c r="E5373">
        <v>3.1806915680462261E-2</v>
      </c>
      <c r="F5373">
        <v>4.8212144974548302E-2</v>
      </c>
      <c r="G5373">
        <v>0.50942821252255355</v>
      </c>
      <c r="H5373" t="b">
        <v>0</v>
      </c>
      <c r="I5373" t="b">
        <v>0</v>
      </c>
      <c r="J5373" t="b">
        <v>0</v>
      </c>
    </row>
    <row r="5374" spans="1:10" hidden="1" x14ac:dyDescent="0.2">
      <c r="A5374" t="s">
        <v>481</v>
      </c>
      <c r="B5374" t="str">
        <f>VLOOKUP(Table16[[#This Row],[Metabolite ID]],Table18[],2,FALSE)</f>
        <v>X - 15469</v>
      </c>
      <c r="C5374" t="s">
        <v>1119</v>
      </c>
      <c r="D5374">
        <v>599</v>
      </c>
      <c r="E5374">
        <v>2.1770573770491804E-2</v>
      </c>
      <c r="F5374">
        <v>7.3433849009460372E-2</v>
      </c>
      <c r="G5374">
        <v>0.76687491182034306</v>
      </c>
      <c r="H5374" t="b">
        <v>0</v>
      </c>
      <c r="I5374" t="b">
        <v>0</v>
      </c>
      <c r="J5374" t="b">
        <v>0</v>
      </c>
    </row>
    <row r="5375" spans="1:10" hidden="1" x14ac:dyDescent="0.2">
      <c r="A5375" t="s">
        <v>481</v>
      </c>
      <c r="B5375" t="str">
        <f>VLOOKUP(Table16[[#This Row],[Metabolite ID]],Table18[],2,FALSE)</f>
        <v>X - 15469</v>
      </c>
      <c r="C5375" t="s">
        <v>1120</v>
      </c>
      <c r="D5375">
        <v>599</v>
      </c>
      <c r="E5375">
        <v>5.4089508674808724E-2</v>
      </c>
      <c r="F5375">
        <v>8.2127822331088549E-2</v>
      </c>
      <c r="G5375">
        <v>0.51015168615402895</v>
      </c>
      <c r="H5375" t="b">
        <v>0</v>
      </c>
      <c r="I5375" t="b">
        <v>0</v>
      </c>
      <c r="J5375" t="b">
        <v>0</v>
      </c>
    </row>
    <row r="5376" spans="1:10" hidden="1" x14ac:dyDescent="0.2">
      <c r="A5376" t="s">
        <v>481</v>
      </c>
      <c r="B5376" t="str">
        <f>VLOOKUP(Table16[[#This Row],[Metabolite ID]],Table18[],2,FALSE)</f>
        <v>X - 15469</v>
      </c>
      <c r="C5376" t="s">
        <v>1121</v>
      </c>
      <c r="D5376">
        <v>599</v>
      </c>
      <c r="E5376">
        <v>7.5520298424042842E-2</v>
      </c>
      <c r="F5376">
        <v>0.25417395495779993</v>
      </c>
      <c r="G5376">
        <v>0.76647767397908528</v>
      </c>
      <c r="H5376" t="b">
        <v>0</v>
      </c>
      <c r="I5376" t="b">
        <v>0</v>
      </c>
      <c r="J5376" t="b">
        <v>0</v>
      </c>
    </row>
    <row r="5377" spans="1:10" hidden="1" x14ac:dyDescent="0.2">
      <c r="A5377" t="s">
        <v>481</v>
      </c>
      <c r="B5377" t="str">
        <f>VLOOKUP(Table16[[#This Row],[Metabolite ID]],Table18[],2,FALSE)</f>
        <v>X - 15469</v>
      </c>
      <c r="C5377" t="s">
        <v>1122</v>
      </c>
      <c r="D5377">
        <v>599</v>
      </c>
      <c r="E5377">
        <v>7.5520298424042842E-2</v>
      </c>
      <c r="F5377">
        <v>0.16051873121270091</v>
      </c>
      <c r="G5377">
        <v>0.63818613263252422</v>
      </c>
      <c r="H5377" t="b">
        <v>0</v>
      </c>
      <c r="I5377" t="b">
        <v>0</v>
      </c>
      <c r="J5377" t="b">
        <v>0</v>
      </c>
    </row>
    <row r="5378" spans="1:10" hidden="1" x14ac:dyDescent="0.2">
      <c r="A5378" t="s">
        <v>481</v>
      </c>
      <c r="B5378" t="str">
        <f>VLOOKUP(Table16[[#This Row],[Metabolite ID]],Table18[],2,FALSE)</f>
        <v>X - 15469</v>
      </c>
      <c r="C5378" t="s">
        <v>1123</v>
      </c>
      <c r="D5378">
        <v>599</v>
      </c>
      <c r="E5378">
        <v>4.5380725873857074E-2</v>
      </c>
      <c r="F5378">
        <v>0.13394092089670978</v>
      </c>
      <c r="G5378">
        <v>0.73487086149934999</v>
      </c>
      <c r="H5378" t="b">
        <v>0</v>
      </c>
      <c r="I5378" t="b">
        <v>0</v>
      </c>
      <c r="J5378" t="b">
        <v>0</v>
      </c>
    </row>
    <row r="5379" spans="1:10" x14ac:dyDescent="0.2">
      <c r="A5379" t="s">
        <v>737</v>
      </c>
      <c r="B5379" t="str">
        <f>VLOOKUP(Table16[[#This Row],[Metabolite ID]],Table18[],2,FALSE)</f>
        <v>glycochenodeoxycholate glucuronide (1)</v>
      </c>
      <c r="C5379" t="s">
        <v>1116</v>
      </c>
      <c r="D5379">
        <v>599</v>
      </c>
      <c r="E5379">
        <v>3.0026872097911241E-2</v>
      </c>
      <c r="F5379">
        <v>4.9702442563518648E-2</v>
      </c>
      <c r="G5379" s="6">
        <v>0.54575540354052454</v>
      </c>
      <c r="H5379" t="b">
        <v>0</v>
      </c>
      <c r="I5379" t="b">
        <v>0</v>
      </c>
      <c r="J5379" t="b">
        <v>0</v>
      </c>
    </row>
    <row r="5380" spans="1:10" hidden="1" x14ac:dyDescent="0.2">
      <c r="A5380" t="s">
        <v>737</v>
      </c>
      <c r="B5380" t="str">
        <f>VLOOKUP(Table16[[#This Row],[Metabolite ID]],Table18[],2,FALSE)</f>
        <v>glycochenodeoxycholate glucuronide (1)</v>
      </c>
      <c r="C5380" t="s">
        <v>1117</v>
      </c>
      <c r="D5380">
        <v>599</v>
      </c>
      <c r="E5380">
        <v>3.0026872097911241E-2</v>
      </c>
      <c r="F5380">
        <v>4.8091168010849908E-2</v>
      </c>
      <c r="G5380">
        <v>0.53238203473013046</v>
      </c>
      <c r="H5380" t="b">
        <v>0</v>
      </c>
      <c r="I5380" t="b">
        <v>0</v>
      </c>
      <c r="J5380" t="b">
        <v>0</v>
      </c>
    </row>
    <row r="5381" spans="1:10" hidden="1" x14ac:dyDescent="0.2">
      <c r="A5381" t="s">
        <v>737</v>
      </c>
      <c r="B5381" t="str">
        <f>VLOOKUP(Table16[[#This Row],[Metabolite ID]],Table18[],2,FALSE)</f>
        <v>glycochenodeoxycholate glucuronide (1)</v>
      </c>
      <c r="C5381" t="s">
        <v>1118</v>
      </c>
      <c r="D5381">
        <v>599</v>
      </c>
      <c r="E5381">
        <v>3.2062879733668545E-2</v>
      </c>
      <c r="F5381">
        <v>4.8567895374601648E-2</v>
      </c>
      <c r="G5381">
        <v>0.50914722231181375</v>
      </c>
      <c r="H5381" t="b">
        <v>0</v>
      </c>
      <c r="I5381" t="b">
        <v>0</v>
      </c>
      <c r="J5381" t="b">
        <v>0</v>
      </c>
    </row>
    <row r="5382" spans="1:10" hidden="1" x14ac:dyDescent="0.2">
      <c r="A5382" t="s">
        <v>737</v>
      </c>
      <c r="B5382" t="str">
        <f>VLOOKUP(Table16[[#This Row],[Metabolite ID]],Table18[],2,FALSE)</f>
        <v>glycochenodeoxycholate glucuronide (1)</v>
      </c>
      <c r="C5382" t="s">
        <v>1119</v>
      </c>
      <c r="D5382">
        <v>599</v>
      </c>
      <c r="E5382">
        <v>2.5711132075471699E-2</v>
      </c>
      <c r="F5382">
        <v>7.1350045937193365E-2</v>
      </c>
      <c r="G5382">
        <v>0.71858391380747266</v>
      </c>
      <c r="H5382" t="b">
        <v>0</v>
      </c>
      <c r="I5382" t="b">
        <v>0</v>
      </c>
      <c r="J5382" t="b">
        <v>0</v>
      </c>
    </row>
    <row r="5383" spans="1:10" hidden="1" x14ac:dyDescent="0.2">
      <c r="A5383" t="s">
        <v>737</v>
      </c>
      <c r="B5383" t="str">
        <f>VLOOKUP(Table16[[#This Row],[Metabolite ID]],Table18[],2,FALSE)</f>
        <v>glycochenodeoxycholate glucuronide (1)</v>
      </c>
      <c r="C5383" t="s">
        <v>1120</v>
      </c>
      <c r="D5383">
        <v>599</v>
      </c>
      <c r="E5383">
        <v>-4.7467283404817207E-2</v>
      </c>
      <c r="F5383">
        <v>8.1754402306001853E-2</v>
      </c>
      <c r="G5383">
        <v>0.56150448642242334</v>
      </c>
      <c r="H5383" t="b">
        <v>0</v>
      </c>
      <c r="I5383" t="b">
        <v>0</v>
      </c>
      <c r="J5383" t="b">
        <v>0</v>
      </c>
    </row>
    <row r="5384" spans="1:10" hidden="1" x14ac:dyDescent="0.2">
      <c r="A5384" t="s">
        <v>737</v>
      </c>
      <c r="B5384" t="str">
        <f>VLOOKUP(Table16[[#This Row],[Metabolite ID]],Table18[],2,FALSE)</f>
        <v>glycochenodeoxycholate glucuronide (1)</v>
      </c>
      <c r="C5384" t="s">
        <v>1121</v>
      </c>
      <c r="D5384">
        <v>599</v>
      </c>
      <c r="E5384">
        <v>-0.10395272078659534</v>
      </c>
      <c r="F5384">
        <v>0.25522911474933974</v>
      </c>
      <c r="G5384">
        <v>0.68393945048917959</v>
      </c>
      <c r="H5384" t="b">
        <v>0</v>
      </c>
      <c r="I5384" t="b">
        <v>0</v>
      </c>
      <c r="J5384" t="b">
        <v>0</v>
      </c>
    </row>
    <row r="5385" spans="1:10" hidden="1" x14ac:dyDescent="0.2">
      <c r="A5385" t="s">
        <v>737</v>
      </c>
      <c r="B5385" t="str">
        <f>VLOOKUP(Table16[[#This Row],[Metabolite ID]],Table18[],2,FALSE)</f>
        <v>glycochenodeoxycholate glucuronide (1)</v>
      </c>
      <c r="C5385" t="s">
        <v>1122</v>
      </c>
      <c r="D5385">
        <v>599</v>
      </c>
      <c r="E5385">
        <v>-0.10395272078659534</v>
      </c>
      <c r="F5385">
        <v>0.16164804825379278</v>
      </c>
      <c r="G5385">
        <v>0.52041831871556721</v>
      </c>
      <c r="H5385" t="b">
        <v>0</v>
      </c>
      <c r="I5385" t="b">
        <v>0</v>
      </c>
      <c r="J5385" t="b">
        <v>0</v>
      </c>
    </row>
    <row r="5386" spans="1:10" hidden="1" x14ac:dyDescent="0.2">
      <c r="A5386" t="s">
        <v>737</v>
      </c>
      <c r="B5386" t="str">
        <f>VLOOKUP(Table16[[#This Row],[Metabolite ID]],Table18[],2,FALSE)</f>
        <v>glycochenodeoxycholate glucuronide (1)</v>
      </c>
      <c r="C5386" t="s">
        <v>1123</v>
      </c>
      <c r="D5386">
        <v>599</v>
      </c>
      <c r="E5386">
        <v>-0.12514619867654134</v>
      </c>
      <c r="F5386">
        <v>0.13766772193043034</v>
      </c>
      <c r="G5386">
        <v>0.36369303373807793</v>
      </c>
      <c r="H5386" t="b">
        <v>0</v>
      </c>
      <c r="I5386" t="b">
        <v>0</v>
      </c>
      <c r="J5386" t="b">
        <v>0</v>
      </c>
    </row>
    <row r="5387" spans="1:10" x14ac:dyDescent="0.2">
      <c r="A5387" t="s">
        <v>452</v>
      </c>
      <c r="B5387" t="str">
        <f>VLOOKUP(Table16[[#This Row],[Metabolite ID]],Table18[],2,FALSE)</f>
        <v>X - 21471</v>
      </c>
      <c r="C5387" t="s">
        <v>1116</v>
      </c>
      <c r="D5387">
        <v>599</v>
      </c>
      <c r="E5387">
        <v>3.0712019192615285E-2</v>
      </c>
      <c r="F5387">
        <v>5.1051307281546131E-2</v>
      </c>
      <c r="G5387" s="6">
        <v>0.54744626215893799</v>
      </c>
      <c r="H5387" t="b">
        <v>0</v>
      </c>
      <c r="I5387" t="b">
        <v>0</v>
      </c>
      <c r="J5387" t="b">
        <v>0</v>
      </c>
    </row>
    <row r="5388" spans="1:10" hidden="1" x14ac:dyDescent="0.2">
      <c r="A5388" t="s">
        <v>452</v>
      </c>
      <c r="B5388" t="str">
        <f>VLOOKUP(Table16[[#This Row],[Metabolite ID]],Table18[],2,FALSE)</f>
        <v>X - 21471</v>
      </c>
      <c r="C5388" t="s">
        <v>1117</v>
      </c>
      <c r="D5388">
        <v>599</v>
      </c>
      <c r="E5388">
        <v>3.0712019192615285E-2</v>
      </c>
      <c r="F5388">
        <v>4.931090203818906E-2</v>
      </c>
      <c r="G5388">
        <v>0.53340010590203191</v>
      </c>
      <c r="H5388" t="b">
        <v>0</v>
      </c>
      <c r="I5388" t="b">
        <v>0</v>
      </c>
      <c r="J5388" t="b">
        <v>0</v>
      </c>
    </row>
    <row r="5389" spans="1:10" hidden="1" x14ac:dyDescent="0.2">
      <c r="A5389" t="s">
        <v>452</v>
      </c>
      <c r="B5389" t="str">
        <f>VLOOKUP(Table16[[#This Row],[Metabolite ID]],Table18[],2,FALSE)</f>
        <v>X - 21471</v>
      </c>
      <c r="C5389" t="s">
        <v>1118</v>
      </c>
      <c r="D5389">
        <v>599</v>
      </c>
      <c r="E5389">
        <v>3.1832061453665295E-2</v>
      </c>
      <c r="F5389">
        <v>4.9810413078948464E-2</v>
      </c>
      <c r="G5389">
        <v>0.52278104179359164</v>
      </c>
      <c r="H5389" t="b">
        <v>0</v>
      </c>
      <c r="I5389" t="b">
        <v>0</v>
      </c>
      <c r="J5389" t="b">
        <v>0</v>
      </c>
    </row>
    <row r="5390" spans="1:10" hidden="1" x14ac:dyDescent="0.2">
      <c r="A5390" t="s">
        <v>452</v>
      </c>
      <c r="B5390" t="str">
        <f>VLOOKUP(Table16[[#This Row],[Metabolite ID]],Table18[],2,FALSE)</f>
        <v>X - 21471</v>
      </c>
      <c r="C5390" t="s">
        <v>1119</v>
      </c>
      <c r="D5390">
        <v>599</v>
      </c>
      <c r="E5390">
        <v>1.4157956989247314E-2</v>
      </c>
      <c r="F5390">
        <v>7.4950568176859494E-2</v>
      </c>
      <c r="G5390">
        <v>0.85017334085691465</v>
      </c>
      <c r="H5390" t="b">
        <v>0</v>
      </c>
      <c r="I5390" t="b">
        <v>0</v>
      </c>
      <c r="J5390" t="b">
        <v>0</v>
      </c>
    </row>
    <row r="5391" spans="1:10" hidden="1" x14ac:dyDescent="0.2">
      <c r="A5391" t="s">
        <v>452</v>
      </c>
      <c r="B5391" t="str">
        <f>VLOOKUP(Table16[[#This Row],[Metabolite ID]],Table18[],2,FALSE)</f>
        <v>X - 21471</v>
      </c>
      <c r="C5391" t="s">
        <v>1120</v>
      </c>
      <c r="D5391">
        <v>599</v>
      </c>
      <c r="E5391">
        <v>9.4631861563141319E-3</v>
      </c>
      <c r="F5391">
        <v>7.8746749055062626E-2</v>
      </c>
      <c r="G5391">
        <v>0.90434657759383374</v>
      </c>
      <c r="H5391" t="b">
        <v>0</v>
      </c>
      <c r="I5391" t="b">
        <v>0</v>
      </c>
      <c r="J5391" t="b">
        <v>0</v>
      </c>
    </row>
    <row r="5392" spans="1:10" hidden="1" x14ac:dyDescent="0.2">
      <c r="A5392" t="s">
        <v>452</v>
      </c>
      <c r="B5392" t="str">
        <f>VLOOKUP(Table16[[#This Row],[Metabolite ID]],Table18[],2,FALSE)</f>
        <v>X - 21471</v>
      </c>
      <c r="C5392" t="s">
        <v>1121</v>
      </c>
      <c r="D5392">
        <v>599</v>
      </c>
      <c r="E5392">
        <v>0.18145880579457696</v>
      </c>
      <c r="F5392">
        <v>0.27841917114844261</v>
      </c>
      <c r="G5392">
        <v>0.51481492179682342</v>
      </c>
      <c r="H5392" t="b">
        <v>0</v>
      </c>
      <c r="I5392" t="b">
        <v>0</v>
      </c>
      <c r="J5392" t="b">
        <v>0</v>
      </c>
    </row>
    <row r="5393" spans="1:10" hidden="1" x14ac:dyDescent="0.2">
      <c r="A5393" t="s">
        <v>452</v>
      </c>
      <c r="B5393" t="str">
        <f>VLOOKUP(Table16[[#This Row],[Metabolite ID]],Table18[],2,FALSE)</f>
        <v>X - 21471</v>
      </c>
      <c r="C5393" t="s">
        <v>1122</v>
      </c>
      <c r="D5393">
        <v>599</v>
      </c>
      <c r="E5393">
        <v>0.13494731550739569</v>
      </c>
      <c r="F5393">
        <v>0.18610043437039148</v>
      </c>
      <c r="G5393">
        <v>0.46865491395530345</v>
      </c>
      <c r="H5393" t="b">
        <v>0</v>
      </c>
      <c r="I5393" t="b">
        <v>0</v>
      </c>
      <c r="J5393" t="b">
        <v>0</v>
      </c>
    </row>
    <row r="5394" spans="1:10" hidden="1" x14ac:dyDescent="0.2">
      <c r="A5394" t="s">
        <v>452</v>
      </c>
      <c r="B5394" t="str">
        <f>VLOOKUP(Table16[[#This Row],[Metabolite ID]],Table18[],2,FALSE)</f>
        <v>X - 21471</v>
      </c>
      <c r="C5394" t="s">
        <v>1123</v>
      </c>
      <c r="D5394">
        <v>599</v>
      </c>
      <c r="E5394">
        <v>5.557932811433014E-2</v>
      </c>
      <c r="F5394">
        <v>0.14178704103404699</v>
      </c>
      <c r="G5394">
        <v>0.69520431640056701</v>
      </c>
      <c r="H5394" t="b">
        <v>0</v>
      </c>
      <c r="I5394" t="b">
        <v>0</v>
      </c>
      <c r="J5394" t="b">
        <v>0</v>
      </c>
    </row>
    <row r="5395" spans="1:10" x14ac:dyDescent="0.2">
      <c r="A5395" t="s">
        <v>138</v>
      </c>
      <c r="B5395" t="str">
        <f>VLOOKUP(Table16[[#This Row],[Metabolite ID]],Table18[],2,FALSE)</f>
        <v>2-hydroxyoctanoate</v>
      </c>
      <c r="C5395" t="s">
        <v>1116</v>
      </c>
      <c r="D5395">
        <v>599</v>
      </c>
      <c r="E5395">
        <v>-3.0762828171287917E-2</v>
      </c>
      <c r="F5395">
        <v>5.1229446602680397E-2</v>
      </c>
      <c r="G5395" s="6">
        <v>0.54817897194629417</v>
      </c>
      <c r="H5395" t="b">
        <v>0</v>
      </c>
      <c r="I5395" t="b">
        <v>0</v>
      </c>
      <c r="J5395" t="b">
        <v>0</v>
      </c>
    </row>
    <row r="5396" spans="1:10" hidden="1" x14ac:dyDescent="0.2">
      <c r="A5396" t="s">
        <v>138</v>
      </c>
      <c r="B5396" t="str">
        <f>VLOOKUP(Table16[[#This Row],[Metabolite ID]],Table18[],2,FALSE)</f>
        <v>2-hydroxyoctanoate</v>
      </c>
      <c r="C5396" t="s">
        <v>1117</v>
      </c>
      <c r="D5396">
        <v>599</v>
      </c>
      <c r="E5396">
        <v>-3.0762828171287917E-2</v>
      </c>
      <c r="F5396">
        <v>4.7765715726719706E-2</v>
      </c>
      <c r="G5396">
        <v>0.51955225709013142</v>
      </c>
      <c r="H5396" t="b">
        <v>0</v>
      </c>
      <c r="I5396" t="b">
        <v>0</v>
      </c>
      <c r="J5396" t="b">
        <v>0</v>
      </c>
    </row>
    <row r="5397" spans="1:10" hidden="1" x14ac:dyDescent="0.2">
      <c r="A5397" t="s">
        <v>138</v>
      </c>
      <c r="B5397" t="str">
        <f>VLOOKUP(Table16[[#This Row],[Metabolite ID]],Table18[],2,FALSE)</f>
        <v>2-hydroxyoctanoate</v>
      </c>
      <c r="C5397" t="s">
        <v>1118</v>
      </c>
      <c r="D5397">
        <v>599</v>
      </c>
      <c r="E5397">
        <v>-2.9780245539470007E-2</v>
      </c>
      <c r="F5397">
        <v>4.827528229173892E-2</v>
      </c>
      <c r="G5397">
        <v>0.53731129155744917</v>
      </c>
      <c r="H5397" t="b">
        <v>0</v>
      </c>
      <c r="I5397" t="b">
        <v>0</v>
      </c>
      <c r="J5397" t="b">
        <v>0</v>
      </c>
    </row>
    <row r="5398" spans="1:10" hidden="1" x14ac:dyDescent="0.2">
      <c r="A5398" t="s">
        <v>138</v>
      </c>
      <c r="B5398" t="str">
        <f>VLOOKUP(Table16[[#This Row],[Metabolite ID]],Table18[],2,FALSE)</f>
        <v>2-hydroxyoctanoate</v>
      </c>
      <c r="C5398" t="s">
        <v>1119</v>
      </c>
      <c r="D5398">
        <v>599</v>
      </c>
      <c r="E5398">
        <v>-2.7688531468531466E-2</v>
      </c>
      <c r="F5398">
        <v>7.2381688662625773E-2</v>
      </c>
      <c r="G5398">
        <v>0.70206455055232686</v>
      </c>
      <c r="H5398" t="b">
        <v>0</v>
      </c>
      <c r="I5398" t="b">
        <v>0</v>
      </c>
      <c r="J5398" t="b">
        <v>0</v>
      </c>
    </row>
    <row r="5399" spans="1:10" hidden="1" x14ac:dyDescent="0.2">
      <c r="A5399" t="s">
        <v>138</v>
      </c>
      <c r="B5399" t="str">
        <f>VLOOKUP(Table16[[#This Row],[Metabolite ID]],Table18[],2,FALSE)</f>
        <v>2-hydroxyoctanoate</v>
      </c>
      <c r="C5399" t="s">
        <v>1120</v>
      </c>
      <c r="D5399">
        <v>599</v>
      </c>
      <c r="E5399">
        <v>-0.1131134954222786</v>
      </c>
      <c r="F5399">
        <v>7.9767710988202262E-2</v>
      </c>
      <c r="G5399">
        <v>0.15618021948903635</v>
      </c>
      <c r="H5399" t="b">
        <v>0</v>
      </c>
      <c r="I5399" t="b">
        <v>0</v>
      </c>
      <c r="J5399" t="b">
        <v>0</v>
      </c>
    </row>
    <row r="5400" spans="1:10" hidden="1" x14ac:dyDescent="0.2">
      <c r="A5400" t="s">
        <v>138</v>
      </c>
      <c r="B5400" t="str">
        <f>VLOOKUP(Table16[[#This Row],[Metabolite ID]],Table18[],2,FALSE)</f>
        <v>2-hydroxyoctanoate</v>
      </c>
      <c r="C5400" t="s">
        <v>1121</v>
      </c>
      <c r="D5400">
        <v>599</v>
      </c>
      <c r="E5400">
        <v>-5.2231949377256726E-2</v>
      </c>
      <c r="F5400">
        <v>0.24213501023275388</v>
      </c>
      <c r="G5400">
        <v>0.82928412100934934</v>
      </c>
      <c r="H5400" t="b">
        <v>0</v>
      </c>
      <c r="I5400" t="b">
        <v>0</v>
      </c>
      <c r="J5400" t="b">
        <v>0</v>
      </c>
    </row>
    <row r="5401" spans="1:10" hidden="1" x14ac:dyDescent="0.2">
      <c r="A5401" t="s">
        <v>138</v>
      </c>
      <c r="B5401" t="str">
        <f>VLOOKUP(Table16[[#This Row],[Metabolite ID]],Table18[],2,FALSE)</f>
        <v>2-hydroxyoctanoate</v>
      </c>
      <c r="C5401" t="s">
        <v>1122</v>
      </c>
      <c r="D5401">
        <v>599</v>
      </c>
      <c r="E5401">
        <v>-0.15216286996481987</v>
      </c>
      <c r="F5401">
        <v>0.15182637875487076</v>
      </c>
      <c r="G5401">
        <v>0.31664450132687888</v>
      </c>
      <c r="H5401" t="b">
        <v>0</v>
      </c>
      <c r="I5401" t="b">
        <v>0</v>
      </c>
      <c r="J5401" t="b">
        <v>0</v>
      </c>
    </row>
    <row r="5402" spans="1:10" hidden="1" x14ac:dyDescent="0.2">
      <c r="A5402" t="s">
        <v>138</v>
      </c>
      <c r="B5402" t="str">
        <f>VLOOKUP(Table16[[#This Row],[Metabolite ID]],Table18[],2,FALSE)</f>
        <v>2-hydroxyoctanoate</v>
      </c>
      <c r="C5402" t="s">
        <v>1123</v>
      </c>
      <c r="D5402">
        <v>599</v>
      </c>
      <c r="E5402">
        <v>-0.37371316077863836</v>
      </c>
      <c r="F5402">
        <v>0.14122517883831134</v>
      </c>
      <c r="G5402">
        <v>8.3542400679274022E-3</v>
      </c>
      <c r="H5402" t="b">
        <v>0</v>
      </c>
      <c r="I5402" t="b">
        <v>0</v>
      </c>
      <c r="J5402" t="b">
        <v>0</v>
      </c>
    </row>
    <row r="5403" spans="1:10" x14ac:dyDescent="0.2">
      <c r="A5403" t="s">
        <v>200</v>
      </c>
      <c r="B5403" t="str">
        <f>VLOOKUP(Table16[[#This Row],[Metabolite ID]],Table18[],2,FALSE)</f>
        <v>X - 11795</v>
      </c>
      <c r="C5403" t="s">
        <v>1116</v>
      </c>
      <c r="D5403">
        <v>599</v>
      </c>
      <c r="E5403">
        <v>2.8517982544747071E-2</v>
      </c>
      <c r="F5403">
        <v>4.7788436839694241E-2</v>
      </c>
      <c r="G5403" s="6">
        <v>0.55067105103373781</v>
      </c>
      <c r="H5403" t="b">
        <v>0</v>
      </c>
      <c r="I5403" t="b">
        <v>0</v>
      </c>
      <c r="J5403" t="b">
        <v>0</v>
      </c>
    </row>
    <row r="5404" spans="1:10" hidden="1" x14ac:dyDescent="0.2">
      <c r="A5404" t="s">
        <v>200</v>
      </c>
      <c r="B5404" t="str">
        <f>VLOOKUP(Table16[[#This Row],[Metabolite ID]],Table18[],2,FALSE)</f>
        <v>X - 11795</v>
      </c>
      <c r="C5404" t="s">
        <v>1117</v>
      </c>
      <c r="D5404">
        <v>599</v>
      </c>
      <c r="E5404">
        <v>2.8517982544747071E-2</v>
      </c>
      <c r="F5404">
        <v>4.7788436839694241E-2</v>
      </c>
      <c r="G5404">
        <v>0.55067105103373781</v>
      </c>
      <c r="H5404" t="b">
        <v>0</v>
      </c>
      <c r="I5404" t="b">
        <v>0</v>
      </c>
      <c r="J5404" t="b">
        <v>0</v>
      </c>
    </row>
    <row r="5405" spans="1:10" hidden="1" x14ac:dyDescent="0.2">
      <c r="A5405" t="s">
        <v>200</v>
      </c>
      <c r="B5405" t="str">
        <f>VLOOKUP(Table16[[#This Row],[Metabolite ID]],Table18[],2,FALSE)</f>
        <v>X - 11795</v>
      </c>
      <c r="C5405" t="s">
        <v>1118</v>
      </c>
      <c r="D5405">
        <v>599</v>
      </c>
      <c r="E5405">
        <v>2.8517982544747088E-2</v>
      </c>
      <c r="F5405">
        <v>4.8181624279933555E-2</v>
      </c>
      <c r="G5405">
        <v>0.55392757315210694</v>
      </c>
      <c r="H5405" t="b">
        <v>0</v>
      </c>
      <c r="I5405" t="b">
        <v>0</v>
      </c>
      <c r="J5405" t="b">
        <v>0</v>
      </c>
    </row>
    <row r="5406" spans="1:10" hidden="1" x14ac:dyDescent="0.2">
      <c r="A5406" t="s">
        <v>200</v>
      </c>
      <c r="B5406" t="str">
        <f>VLOOKUP(Table16[[#This Row],[Metabolite ID]],Table18[],2,FALSE)</f>
        <v>X - 11795</v>
      </c>
      <c r="C5406" t="s">
        <v>1119</v>
      </c>
      <c r="D5406">
        <v>599</v>
      </c>
      <c r="E5406">
        <v>7.1775327868852448E-2</v>
      </c>
      <c r="F5406">
        <v>7.0024939594087302E-2</v>
      </c>
      <c r="G5406">
        <v>0.30536477260656641</v>
      </c>
      <c r="H5406" t="b">
        <v>0</v>
      </c>
      <c r="I5406" t="b">
        <v>0</v>
      </c>
      <c r="J5406" t="b">
        <v>0</v>
      </c>
    </row>
    <row r="5407" spans="1:10" hidden="1" x14ac:dyDescent="0.2">
      <c r="A5407" t="s">
        <v>200</v>
      </c>
      <c r="B5407" t="str">
        <f>VLOOKUP(Table16[[#This Row],[Metabolite ID]],Table18[],2,FALSE)</f>
        <v>X - 11795</v>
      </c>
      <c r="C5407" t="s">
        <v>1120</v>
      </c>
      <c r="D5407">
        <v>599</v>
      </c>
      <c r="E5407">
        <v>6.4139709101291645E-2</v>
      </c>
      <c r="F5407">
        <v>7.7312085910592271E-2</v>
      </c>
      <c r="G5407">
        <v>0.40675325284180519</v>
      </c>
      <c r="H5407" t="b">
        <v>0</v>
      </c>
      <c r="I5407" t="b">
        <v>0</v>
      </c>
      <c r="J5407" t="b">
        <v>0</v>
      </c>
    </row>
    <row r="5408" spans="1:10" hidden="1" x14ac:dyDescent="0.2">
      <c r="A5408" t="s">
        <v>200</v>
      </c>
      <c r="B5408" t="str">
        <f>VLOOKUP(Table16[[#This Row],[Metabolite ID]],Table18[],2,FALSE)</f>
        <v>X - 11795</v>
      </c>
      <c r="C5408" t="s">
        <v>1121</v>
      </c>
      <c r="D5408">
        <v>599</v>
      </c>
      <c r="E5408">
        <v>0.15058662135562351</v>
      </c>
      <c r="F5408">
        <v>0.23571449003757558</v>
      </c>
      <c r="G5408">
        <v>0.52316396679661814</v>
      </c>
      <c r="H5408" t="b">
        <v>0</v>
      </c>
      <c r="I5408" t="b">
        <v>0</v>
      </c>
      <c r="J5408" t="b">
        <v>0</v>
      </c>
    </row>
    <row r="5409" spans="1:10" hidden="1" x14ac:dyDescent="0.2">
      <c r="A5409" t="s">
        <v>200</v>
      </c>
      <c r="B5409" t="str">
        <f>VLOOKUP(Table16[[#This Row],[Metabolite ID]],Table18[],2,FALSE)</f>
        <v>X - 11795</v>
      </c>
      <c r="C5409" t="s">
        <v>1122</v>
      </c>
      <c r="D5409">
        <v>599</v>
      </c>
      <c r="E5409">
        <v>8.9912424542904823E-2</v>
      </c>
      <c r="F5409">
        <v>0.16055123915227612</v>
      </c>
      <c r="G5409">
        <v>0.57567330594515731</v>
      </c>
      <c r="H5409" t="b">
        <v>0</v>
      </c>
      <c r="I5409" t="b">
        <v>0</v>
      </c>
      <c r="J5409" t="b">
        <v>0</v>
      </c>
    </row>
    <row r="5410" spans="1:10" hidden="1" x14ac:dyDescent="0.2">
      <c r="A5410" t="s">
        <v>200</v>
      </c>
      <c r="B5410" t="str">
        <f>VLOOKUP(Table16[[#This Row],[Metabolite ID]],Table18[],2,FALSE)</f>
        <v>X - 11795</v>
      </c>
      <c r="C5410" t="s">
        <v>1123</v>
      </c>
      <c r="D5410">
        <v>599</v>
      </c>
      <c r="E5410">
        <v>-2.9744619023063357E-2</v>
      </c>
      <c r="F5410">
        <v>0.132383531940271</v>
      </c>
      <c r="G5410">
        <v>0.82230106658966495</v>
      </c>
      <c r="H5410" t="b">
        <v>0</v>
      </c>
      <c r="I5410" t="b">
        <v>0</v>
      </c>
      <c r="J5410" t="b">
        <v>0</v>
      </c>
    </row>
    <row r="5411" spans="1:10" x14ac:dyDescent="0.2">
      <c r="A5411" t="s">
        <v>504</v>
      </c>
      <c r="B5411" t="str">
        <f>VLOOKUP(Table16[[#This Row],[Metabolite ID]],Table18[],2,FALSE)</f>
        <v>X - 17269</v>
      </c>
      <c r="C5411" t="s">
        <v>1116</v>
      </c>
      <c r="D5411">
        <v>599</v>
      </c>
      <c r="E5411">
        <v>4.0681185627617779E-2</v>
      </c>
      <c r="F5411">
        <v>6.8475575134057456E-2</v>
      </c>
      <c r="G5411" s="6">
        <v>0.55244673070706418</v>
      </c>
      <c r="H5411" t="b">
        <v>0</v>
      </c>
      <c r="I5411" t="b">
        <v>0</v>
      </c>
      <c r="J5411" t="b">
        <v>0</v>
      </c>
    </row>
    <row r="5412" spans="1:10" hidden="1" x14ac:dyDescent="0.2">
      <c r="A5412" t="s">
        <v>504</v>
      </c>
      <c r="B5412" t="str">
        <f>VLOOKUP(Table16[[#This Row],[Metabolite ID]],Table18[],2,FALSE)</f>
        <v>X - 17269</v>
      </c>
      <c r="C5412" t="s">
        <v>1117</v>
      </c>
      <c r="D5412">
        <v>599</v>
      </c>
      <c r="E5412">
        <v>4.0681185627617779E-2</v>
      </c>
      <c r="F5412">
        <v>6.8475575134057456E-2</v>
      </c>
      <c r="G5412">
        <v>0.55244673070706418</v>
      </c>
      <c r="H5412" t="b">
        <v>0</v>
      </c>
      <c r="I5412" t="b">
        <v>0</v>
      </c>
      <c r="J5412" t="b">
        <v>0</v>
      </c>
    </row>
    <row r="5413" spans="1:10" hidden="1" x14ac:dyDescent="0.2">
      <c r="A5413" t="s">
        <v>504</v>
      </c>
      <c r="B5413" t="str">
        <f>VLOOKUP(Table16[[#This Row],[Metabolite ID]],Table18[],2,FALSE)</f>
        <v>X - 17269</v>
      </c>
      <c r="C5413" t="s">
        <v>1118</v>
      </c>
      <c r="D5413">
        <v>599</v>
      </c>
      <c r="E5413">
        <v>4.3258793452539912E-2</v>
      </c>
      <c r="F5413">
        <v>6.9099712668862612E-2</v>
      </c>
      <c r="G5413">
        <v>0.53129241341281297</v>
      </c>
      <c r="H5413" t="b">
        <v>0</v>
      </c>
      <c r="I5413" t="b">
        <v>0</v>
      </c>
      <c r="J5413" t="b">
        <v>0</v>
      </c>
    </row>
    <row r="5414" spans="1:10" hidden="1" x14ac:dyDescent="0.2">
      <c r="A5414" t="s">
        <v>504</v>
      </c>
      <c r="B5414" t="str">
        <f>VLOOKUP(Table16[[#This Row],[Metabolite ID]],Table18[],2,FALSE)</f>
        <v>X - 17269</v>
      </c>
      <c r="C5414" t="s">
        <v>1119</v>
      </c>
      <c r="D5414">
        <v>599</v>
      </c>
      <c r="E5414">
        <v>0.10224536891679749</v>
      </c>
      <c r="F5414">
        <v>0.10286732133117668</v>
      </c>
      <c r="G5414">
        <v>0.32024534135381694</v>
      </c>
      <c r="H5414" t="b">
        <v>0</v>
      </c>
      <c r="I5414" t="b">
        <v>0</v>
      </c>
      <c r="J5414" t="b">
        <v>0</v>
      </c>
    </row>
    <row r="5415" spans="1:10" hidden="1" x14ac:dyDescent="0.2">
      <c r="A5415" t="s">
        <v>504</v>
      </c>
      <c r="B5415" t="str">
        <f>VLOOKUP(Table16[[#This Row],[Metabolite ID]],Table18[],2,FALSE)</f>
        <v>X - 17269</v>
      </c>
      <c r="C5415" t="s">
        <v>1120</v>
      </c>
      <c r="D5415">
        <v>599</v>
      </c>
      <c r="E5415">
        <v>7.0485708716991016E-2</v>
      </c>
      <c r="F5415">
        <v>0.10889889961412412</v>
      </c>
      <c r="G5415">
        <v>0.51746483206358884</v>
      </c>
      <c r="H5415" t="b">
        <v>0</v>
      </c>
      <c r="I5415" t="b">
        <v>0</v>
      </c>
      <c r="J5415" t="b">
        <v>0</v>
      </c>
    </row>
    <row r="5416" spans="1:10" hidden="1" x14ac:dyDescent="0.2">
      <c r="A5416" t="s">
        <v>504</v>
      </c>
      <c r="B5416" t="str">
        <f>VLOOKUP(Table16[[#This Row],[Metabolite ID]],Table18[],2,FALSE)</f>
        <v>X - 17269</v>
      </c>
      <c r="C5416" t="s">
        <v>1121</v>
      </c>
      <c r="D5416">
        <v>599</v>
      </c>
      <c r="E5416">
        <v>0.46032573819617717</v>
      </c>
      <c r="F5416">
        <v>0.3602017039141841</v>
      </c>
      <c r="G5416">
        <v>0.20175705521819906</v>
      </c>
      <c r="H5416" t="b">
        <v>0</v>
      </c>
      <c r="I5416" t="b">
        <v>0</v>
      </c>
      <c r="J5416" t="b">
        <v>0</v>
      </c>
    </row>
    <row r="5417" spans="1:10" hidden="1" x14ac:dyDescent="0.2">
      <c r="A5417" t="s">
        <v>504</v>
      </c>
      <c r="B5417" t="str">
        <f>VLOOKUP(Table16[[#This Row],[Metabolite ID]],Table18[],2,FALSE)</f>
        <v>X - 17269</v>
      </c>
      <c r="C5417" t="s">
        <v>1122</v>
      </c>
      <c r="D5417">
        <v>599</v>
      </c>
      <c r="E5417">
        <v>4.6706011021100835E-2</v>
      </c>
      <c r="F5417">
        <v>0.25187303147590479</v>
      </c>
      <c r="G5417">
        <v>0.85295093657331256</v>
      </c>
      <c r="H5417" t="b">
        <v>0</v>
      </c>
      <c r="I5417" t="b">
        <v>0</v>
      </c>
      <c r="J5417" t="b">
        <v>0</v>
      </c>
    </row>
    <row r="5418" spans="1:10" hidden="1" x14ac:dyDescent="0.2">
      <c r="A5418" t="s">
        <v>504</v>
      </c>
      <c r="B5418" t="str">
        <f>VLOOKUP(Table16[[#This Row],[Metabolite ID]],Table18[],2,FALSE)</f>
        <v>X - 17269</v>
      </c>
      <c r="C5418" t="s">
        <v>1123</v>
      </c>
      <c r="D5418">
        <v>599</v>
      </c>
      <c r="E5418">
        <v>-0.18659062824716785</v>
      </c>
      <c r="F5418">
        <v>0.18946319694882011</v>
      </c>
      <c r="G5418">
        <v>0.32510241909076265</v>
      </c>
      <c r="H5418" t="b">
        <v>0</v>
      </c>
      <c r="I5418" t="b">
        <v>0</v>
      </c>
      <c r="J5418" t="b">
        <v>0</v>
      </c>
    </row>
    <row r="5419" spans="1:10" x14ac:dyDescent="0.2">
      <c r="A5419" t="s">
        <v>641</v>
      </c>
      <c r="B5419" t="str">
        <f>VLOOKUP(Table16[[#This Row],[Metabolite ID]],Table18[],2,FALSE)</f>
        <v>X - 24097</v>
      </c>
      <c r="C5419" t="s">
        <v>1116</v>
      </c>
      <c r="D5419">
        <v>599</v>
      </c>
      <c r="E5419">
        <v>2.8914581572755969E-2</v>
      </c>
      <c r="F5419">
        <v>4.8829777922376923E-2</v>
      </c>
      <c r="G5419" s="6">
        <v>0.55374975584407138</v>
      </c>
      <c r="H5419" t="b">
        <v>0</v>
      </c>
      <c r="I5419" t="b">
        <v>0</v>
      </c>
      <c r="J5419" t="b">
        <v>0</v>
      </c>
    </row>
    <row r="5420" spans="1:10" hidden="1" x14ac:dyDescent="0.2">
      <c r="A5420" t="s">
        <v>641</v>
      </c>
      <c r="B5420" t="str">
        <f>VLOOKUP(Table16[[#This Row],[Metabolite ID]],Table18[],2,FALSE)</f>
        <v>X - 24097</v>
      </c>
      <c r="C5420" t="s">
        <v>1117</v>
      </c>
      <c r="D5420">
        <v>599</v>
      </c>
      <c r="E5420">
        <v>2.8914581572755969E-2</v>
      </c>
      <c r="F5420">
        <v>4.8304329148625098E-2</v>
      </c>
      <c r="G5420">
        <v>0.54944503938543421</v>
      </c>
      <c r="H5420" t="b">
        <v>0</v>
      </c>
      <c r="I5420" t="b">
        <v>0</v>
      </c>
      <c r="J5420" t="b">
        <v>0</v>
      </c>
    </row>
    <row r="5421" spans="1:10" hidden="1" x14ac:dyDescent="0.2">
      <c r="A5421" t="s">
        <v>641</v>
      </c>
      <c r="B5421" t="str">
        <f>VLOOKUP(Table16[[#This Row],[Metabolite ID]],Table18[],2,FALSE)</f>
        <v>X - 24097</v>
      </c>
      <c r="C5421" t="s">
        <v>1118</v>
      </c>
      <c r="D5421">
        <v>599</v>
      </c>
      <c r="E5421">
        <v>2.8914581572755959E-2</v>
      </c>
      <c r="F5421">
        <v>4.8759100314635359E-2</v>
      </c>
      <c r="G5421">
        <v>0.55317518054259751</v>
      </c>
      <c r="H5421" t="b">
        <v>0</v>
      </c>
      <c r="I5421" t="b">
        <v>0</v>
      </c>
      <c r="J5421" t="b">
        <v>0</v>
      </c>
    </row>
    <row r="5422" spans="1:10" hidden="1" x14ac:dyDescent="0.2">
      <c r="A5422" t="s">
        <v>641</v>
      </c>
      <c r="B5422" t="str">
        <f>VLOOKUP(Table16[[#This Row],[Metabolite ID]],Table18[],2,FALSE)</f>
        <v>X - 24097</v>
      </c>
      <c r="C5422" t="s">
        <v>1119</v>
      </c>
      <c r="D5422">
        <v>599</v>
      </c>
      <c r="E5422">
        <v>4.9053928571428568E-2</v>
      </c>
      <c r="F5422">
        <v>7.2281418666357941E-2</v>
      </c>
      <c r="G5422">
        <v>0.49735839318466962</v>
      </c>
      <c r="H5422" t="b">
        <v>0</v>
      </c>
      <c r="I5422" t="b">
        <v>0</v>
      </c>
      <c r="J5422" t="b">
        <v>0</v>
      </c>
    </row>
    <row r="5423" spans="1:10" hidden="1" x14ac:dyDescent="0.2">
      <c r="A5423" t="s">
        <v>641</v>
      </c>
      <c r="B5423" t="str">
        <f>VLOOKUP(Table16[[#This Row],[Metabolite ID]],Table18[],2,FALSE)</f>
        <v>X - 24097</v>
      </c>
      <c r="C5423" t="s">
        <v>1120</v>
      </c>
      <c r="D5423">
        <v>599</v>
      </c>
      <c r="E5423">
        <v>6.2853556117347442E-2</v>
      </c>
      <c r="F5423">
        <v>7.984498321859354E-2</v>
      </c>
      <c r="G5423">
        <v>0.43116783697633776</v>
      </c>
      <c r="H5423" t="b">
        <v>0</v>
      </c>
      <c r="I5423" t="b">
        <v>0</v>
      </c>
      <c r="J5423" t="b">
        <v>0</v>
      </c>
    </row>
    <row r="5424" spans="1:10" hidden="1" x14ac:dyDescent="0.2">
      <c r="A5424" t="s">
        <v>641</v>
      </c>
      <c r="B5424" t="str">
        <f>VLOOKUP(Table16[[#This Row],[Metabolite ID]],Table18[],2,FALSE)</f>
        <v>X - 24097</v>
      </c>
      <c r="C5424" t="s">
        <v>1121</v>
      </c>
      <c r="D5424">
        <v>599</v>
      </c>
      <c r="E5424">
        <v>-5.7247885025582868E-2</v>
      </c>
      <c r="F5424">
        <v>0.28382100958350925</v>
      </c>
      <c r="G5424">
        <v>0.84021658556185197</v>
      </c>
      <c r="H5424" t="b">
        <v>0</v>
      </c>
      <c r="I5424" t="b">
        <v>0</v>
      </c>
      <c r="J5424" t="b">
        <v>0</v>
      </c>
    </row>
    <row r="5425" spans="1:10" hidden="1" x14ac:dyDescent="0.2">
      <c r="A5425" t="s">
        <v>641</v>
      </c>
      <c r="B5425" t="str">
        <f>VLOOKUP(Table16[[#This Row],[Metabolite ID]],Table18[],2,FALSE)</f>
        <v>X - 24097</v>
      </c>
      <c r="C5425" t="s">
        <v>1122</v>
      </c>
      <c r="D5425">
        <v>599</v>
      </c>
      <c r="E5425">
        <v>5.8643608730553964E-2</v>
      </c>
      <c r="F5425">
        <v>0.19072747290198061</v>
      </c>
      <c r="G5425">
        <v>0.75859018102125508</v>
      </c>
      <c r="H5425" t="b">
        <v>0</v>
      </c>
      <c r="I5425" t="b">
        <v>0</v>
      </c>
      <c r="J5425" t="b">
        <v>0</v>
      </c>
    </row>
    <row r="5426" spans="1:10" hidden="1" x14ac:dyDescent="0.2">
      <c r="A5426" t="s">
        <v>641</v>
      </c>
      <c r="B5426" t="str">
        <f>VLOOKUP(Table16[[#This Row],[Metabolite ID]],Table18[],2,FALSE)</f>
        <v>X - 24097</v>
      </c>
      <c r="C5426" t="s">
        <v>1123</v>
      </c>
      <c r="D5426">
        <v>599</v>
      </c>
      <c r="E5426">
        <v>0.184084002650268</v>
      </c>
      <c r="F5426">
        <v>0.1352811152989761</v>
      </c>
      <c r="G5426">
        <v>0.17410565466161498</v>
      </c>
      <c r="H5426" t="b">
        <v>0</v>
      </c>
      <c r="I5426" t="b">
        <v>0</v>
      </c>
      <c r="J5426" t="b">
        <v>0</v>
      </c>
    </row>
    <row r="5427" spans="1:10" x14ac:dyDescent="0.2">
      <c r="A5427" t="s">
        <v>30</v>
      </c>
      <c r="B5427" t="str">
        <f>VLOOKUP(Table16[[#This Row],[Metabolite ID]],Table18[],2,FALSE)</f>
        <v>adenine</v>
      </c>
      <c r="C5427" t="s">
        <v>1116</v>
      </c>
      <c r="D5427">
        <v>599</v>
      </c>
      <c r="E5427">
        <v>3.0134130753528401E-2</v>
      </c>
      <c r="F5427">
        <v>5.091534376713848E-2</v>
      </c>
      <c r="G5427" s="6">
        <v>0.55395255660837917</v>
      </c>
      <c r="H5427" t="b">
        <v>0</v>
      </c>
      <c r="I5427" t="b">
        <v>0</v>
      </c>
      <c r="J5427" t="b">
        <v>0</v>
      </c>
    </row>
    <row r="5428" spans="1:10" hidden="1" x14ac:dyDescent="0.2">
      <c r="A5428" t="s">
        <v>30</v>
      </c>
      <c r="B5428" t="str">
        <f>VLOOKUP(Table16[[#This Row],[Metabolite ID]],Table18[],2,FALSE)</f>
        <v>adenine</v>
      </c>
      <c r="C5428" t="s">
        <v>1117</v>
      </c>
      <c r="D5428">
        <v>599</v>
      </c>
      <c r="E5428">
        <v>3.0134130753528401E-2</v>
      </c>
      <c r="F5428">
        <v>5.091534376713848E-2</v>
      </c>
      <c r="G5428">
        <v>0.55395255660837917</v>
      </c>
      <c r="H5428" t="b">
        <v>0</v>
      </c>
      <c r="I5428" t="b">
        <v>0</v>
      </c>
      <c r="J5428" t="b">
        <v>0</v>
      </c>
    </row>
    <row r="5429" spans="1:10" hidden="1" x14ac:dyDescent="0.2">
      <c r="A5429" t="s">
        <v>30</v>
      </c>
      <c r="B5429" t="str">
        <f>VLOOKUP(Table16[[#This Row],[Metabolite ID]],Table18[],2,FALSE)</f>
        <v>adenine</v>
      </c>
      <c r="C5429" t="s">
        <v>1118</v>
      </c>
      <c r="D5429">
        <v>599</v>
      </c>
      <c r="E5429">
        <v>3.231349985096086E-2</v>
      </c>
      <c r="F5429">
        <v>5.1384831650933056E-2</v>
      </c>
      <c r="G5429">
        <v>0.52944537078596254</v>
      </c>
      <c r="H5429" t="b">
        <v>0</v>
      </c>
      <c r="I5429" t="b">
        <v>0</v>
      </c>
      <c r="J5429" t="b">
        <v>0</v>
      </c>
    </row>
    <row r="5430" spans="1:10" hidden="1" x14ac:dyDescent="0.2">
      <c r="A5430" t="s">
        <v>30</v>
      </c>
      <c r="B5430" t="str">
        <f>VLOOKUP(Table16[[#This Row],[Metabolite ID]],Table18[],2,FALSE)</f>
        <v>adenine</v>
      </c>
      <c r="C5430" t="s">
        <v>1119</v>
      </c>
      <c r="D5430">
        <v>599</v>
      </c>
      <c r="E5430">
        <v>6.2886097560975601E-2</v>
      </c>
      <c r="F5430">
        <v>7.4079555289775931E-2</v>
      </c>
      <c r="G5430">
        <v>0.39593721624699407</v>
      </c>
      <c r="H5430" t="b">
        <v>0</v>
      </c>
      <c r="I5430" t="b">
        <v>0</v>
      </c>
      <c r="J5430" t="b">
        <v>0</v>
      </c>
    </row>
    <row r="5431" spans="1:10" hidden="1" x14ac:dyDescent="0.2">
      <c r="A5431" t="s">
        <v>30</v>
      </c>
      <c r="B5431" t="str">
        <f>VLOOKUP(Table16[[#This Row],[Metabolite ID]],Table18[],2,FALSE)</f>
        <v>adenine</v>
      </c>
      <c r="C5431" t="s">
        <v>1120</v>
      </c>
      <c r="D5431">
        <v>599</v>
      </c>
      <c r="E5431">
        <v>6.1967108730959487E-2</v>
      </c>
      <c r="F5431">
        <v>8.7487590930194814E-2</v>
      </c>
      <c r="G5431">
        <v>0.47876147459948543</v>
      </c>
      <c r="H5431" t="b">
        <v>0</v>
      </c>
      <c r="I5431" t="b">
        <v>0</v>
      </c>
      <c r="J5431" t="b">
        <v>0</v>
      </c>
    </row>
    <row r="5432" spans="1:10" hidden="1" x14ac:dyDescent="0.2">
      <c r="A5432" t="s">
        <v>30</v>
      </c>
      <c r="B5432" t="str">
        <f>VLOOKUP(Table16[[#This Row],[Metabolite ID]],Table18[],2,FALSE)</f>
        <v>adenine</v>
      </c>
      <c r="C5432" t="s">
        <v>1121</v>
      </c>
      <c r="D5432">
        <v>599</v>
      </c>
      <c r="E5432">
        <v>0.26347310456363715</v>
      </c>
      <c r="F5432">
        <v>0.28502355582405209</v>
      </c>
      <c r="G5432">
        <v>0.35565582369242155</v>
      </c>
      <c r="H5432" t="b">
        <v>0</v>
      </c>
      <c r="I5432" t="b">
        <v>0</v>
      </c>
      <c r="J5432" t="b">
        <v>0</v>
      </c>
    </row>
    <row r="5433" spans="1:10" hidden="1" x14ac:dyDescent="0.2">
      <c r="A5433" t="s">
        <v>30</v>
      </c>
      <c r="B5433" t="str">
        <f>VLOOKUP(Table16[[#This Row],[Metabolite ID]],Table18[],2,FALSE)</f>
        <v>adenine</v>
      </c>
      <c r="C5433" t="s">
        <v>1122</v>
      </c>
      <c r="D5433">
        <v>599</v>
      </c>
      <c r="E5433">
        <v>0.11121373471996776</v>
      </c>
      <c r="F5433">
        <v>0.18130190172167149</v>
      </c>
      <c r="G5433">
        <v>0.53983364992637328</v>
      </c>
      <c r="H5433" t="b">
        <v>0</v>
      </c>
      <c r="I5433" t="b">
        <v>0</v>
      </c>
      <c r="J5433" t="b">
        <v>0</v>
      </c>
    </row>
    <row r="5434" spans="1:10" hidden="1" x14ac:dyDescent="0.2">
      <c r="A5434" t="s">
        <v>30</v>
      </c>
      <c r="B5434" t="str">
        <f>VLOOKUP(Table16[[#This Row],[Metabolite ID]],Table18[],2,FALSE)</f>
        <v>adenine</v>
      </c>
      <c r="C5434" t="s">
        <v>1123</v>
      </c>
      <c r="D5434">
        <v>599</v>
      </c>
      <c r="E5434">
        <v>0.21668946129180192</v>
      </c>
      <c r="F5434">
        <v>0.14103411450859202</v>
      </c>
      <c r="G5434">
        <v>0.12496202267516474</v>
      </c>
      <c r="H5434" t="b">
        <v>0</v>
      </c>
      <c r="I5434" t="b">
        <v>0</v>
      </c>
      <c r="J5434" t="b">
        <v>0</v>
      </c>
    </row>
    <row r="5435" spans="1:10" x14ac:dyDescent="0.2">
      <c r="A5435" t="s">
        <v>625</v>
      </c>
      <c r="B5435" t="str">
        <f>VLOOKUP(Table16[[#This Row],[Metabolite ID]],Table18[],2,FALSE)</f>
        <v>X - 23644</v>
      </c>
      <c r="C5435" t="s">
        <v>1116</v>
      </c>
      <c r="D5435">
        <v>599</v>
      </c>
      <c r="E5435">
        <v>-2.8604007194367464E-2</v>
      </c>
      <c r="F5435">
        <v>4.834535431074586E-2</v>
      </c>
      <c r="G5435" s="6">
        <v>0.5540783581774591</v>
      </c>
      <c r="H5435" t="b">
        <v>0</v>
      </c>
      <c r="I5435" t="b">
        <v>0</v>
      </c>
      <c r="J5435" t="b">
        <v>0</v>
      </c>
    </row>
    <row r="5436" spans="1:10" hidden="1" x14ac:dyDescent="0.2">
      <c r="A5436" t="s">
        <v>625</v>
      </c>
      <c r="B5436" t="str">
        <f>VLOOKUP(Table16[[#This Row],[Metabolite ID]],Table18[],2,FALSE)</f>
        <v>X - 23644</v>
      </c>
      <c r="C5436" t="s">
        <v>1117</v>
      </c>
      <c r="D5436">
        <v>599</v>
      </c>
      <c r="E5436">
        <v>-2.8604007194367464E-2</v>
      </c>
      <c r="F5436">
        <v>4.834535431074586E-2</v>
      </c>
      <c r="G5436">
        <v>0.5540783581774591</v>
      </c>
      <c r="H5436" t="b">
        <v>0</v>
      </c>
      <c r="I5436" t="b">
        <v>0</v>
      </c>
      <c r="J5436" t="b">
        <v>0</v>
      </c>
    </row>
    <row r="5437" spans="1:10" hidden="1" x14ac:dyDescent="0.2">
      <c r="A5437" t="s">
        <v>625</v>
      </c>
      <c r="B5437" t="str">
        <f>VLOOKUP(Table16[[#This Row],[Metabolite ID]],Table18[],2,FALSE)</f>
        <v>X - 23644</v>
      </c>
      <c r="C5437" t="s">
        <v>1118</v>
      </c>
      <c r="D5437">
        <v>599</v>
      </c>
      <c r="E5437">
        <v>-2.8604007194367457E-2</v>
      </c>
      <c r="F5437">
        <v>4.8791160747316258E-2</v>
      </c>
      <c r="G5437">
        <v>0.55770492030503083</v>
      </c>
      <c r="H5437" t="b">
        <v>0</v>
      </c>
      <c r="I5437" t="b">
        <v>0</v>
      </c>
      <c r="J5437" t="b">
        <v>0</v>
      </c>
    </row>
    <row r="5438" spans="1:10" hidden="1" x14ac:dyDescent="0.2">
      <c r="A5438" t="s">
        <v>625</v>
      </c>
      <c r="B5438" t="str">
        <f>VLOOKUP(Table16[[#This Row],[Metabolite ID]],Table18[],2,FALSE)</f>
        <v>X - 23644</v>
      </c>
      <c r="C5438" t="s">
        <v>1119</v>
      </c>
      <c r="D5438">
        <v>599</v>
      </c>
      <c r="E5438">
        <v>-0.12046821829855538</v>
      </c>
      <c r="F5438">
        <v>7.4070629065275256E-2</v>
      </c>
      <c r="G5438">
        <v>0.10386531645225204</v>
      </c>
      <c r="H5438" t="b">
        <v>0</v>
      </c>
      <c r="I5438" t="b">
        <v>0</v>
      </c>
      <c r="J5438" t="b">
        <v>0</v>
      </c>
    </row>
    <row r="5439" spans="1:10" hidden="1" x14ac:dyDescent="0.2">
      <c r="A5439" t="s">
        <v>625</v>
      </c>
      <c r="B5439" t="str">
        <f>VLOOKUP(Table16[[#This Row],[Metabolite ID]],Table18[],2,FALSE)</f>
        <v>X - 23644</v>
      </c>
      <c r="C5439" t="s">
        <v>1120</v>
      </c>
      <c r="D5439">
        <v>599</v>
      </c>
      <c r="E5439">
        <v>-2.2696616808330607E-2</v>
      </c>
      <c r="F5439">
        <v>7.8511194617330707E-2</v>
      </c>
      <c r="G5439">
        <v>0.77251430362365303</v>
      </c>
      <c r="H5439" t="b">
        <v>0</v>
      </c>
      <c r="I5439" t="b">
        <v>0</v>
      </c>
      <c r="J5439" t="b">
        <v>0</v>
      </c>
    </row>
    <row r="5440" spans="1:10" hidden="1" x14ac:dyDescent="0.2">
      <c r="A5440" t="s">
        <v>625</v>
      </c>
      <c r="B5440" t="str">
        <f>VLOOKUP(Table16[[#This Row],[Metabolite ID]],Table18[],2,FALSE)</f>
        <v>X - 23644</v>
      </c>
      <c r="C5440" t="s">
        <v>1121</v>
      </c>
      <c r="D5440">
        <v>599</v>
      </c>
      <c r="E5440">
        <v>-0.2781436559991679</v>
      </c>
      <c r="F5440">
        <v>0.27882708481065988</v>
      </c>
      <c r="G5440">
        <v>0.31890161487573127</v>
      </c>
      <c r="H5440" t="b">
        <v>0</v>
      </c>
      <c r="I5440" t="b">
        <v>0</v>
      </c>
      <c r="J5440" t="b">
        <v>0</v>
      </c>
    </row>
    <row r="5441" spans="1:10" hidden="1" x14ac:dyDescent="0.2">
      <c r="A5441" t="s">
        <v>625</v>
      </c>
      <c r="B5441" t="str">
        <f>VLOOKUP(Table16[[#This Row],[Metabolite ID]],Table18[],2,FALSE)</f>
        <v>X - 23644</v>
      </c>
      <c r="C5441" t="s">
        <v>1122</v>
      </c>
      <c r="D5441">
        <v>599</v>
      </c>
      <c r="E5441">
        <v>7.2482773899623432E-2</v>
      </c>
      <c r="F5441">
        <v>0.18256858668673531</v>
      </c>
      <c r="G5441">
        <v>0.691496813869655</v>
      </c>
      <c r="H5441" t="b">
        <v>0</v>
      </c>
      <c r="I5441" t="b">
        <v>0</v>
      </c>
      <c r="J5441" t="b">
        <v>0</v>
      </c>
    </row>
    <row r="5442" spans="1:10" hidden="1" x14ac:dyDescent="0.2">
      <c r="A5442" t="s">
        <v>625</v>
      </c>
      <c r="B5442" t="str">
        <f>VLOOKUP(Table16[[#This Row],[Metabolite ID]],Table18[],2,FALSE)</f>
        <v>X - 23644</v>
      </c>
      <c r="C5442" t="s">
        <v>1123</v>
      </c>
      <c r="D5442">
        <v>599</v>
      </c>
      <c r="E5442">
        <v>0.1748096692868531</v>
      </c>
      <c r="F5442">
        <v>0.13387426178988213</v>
      </c>
      <c r="G5442">
        <v>0.19213200627866042</v>
      </c>
      <c r="H5442" t="b">
        <v>0</v>
      </c>
      <c r="I5442" t="b">
        <v>0</v>
      </c>
      <c r="J5442" t="b">
        <v>0</v>
      </c>
    </row>
    <row r="5443" spans="1:10" x14ac:dyDescent="0.2">
      <c r="A5443" t="s">
        <v>104</v>
      </c>
      <c r="B5443" t="str">
        <f>VLOOKUP(Table16[[#This Row],[Metabolite ID]],Table18[],2,FALSE)</f>
        <v>cystathionine</v>
      </c>
      <c r="C5443" t="s">
        <v>1116</v>
      </c>
      <c r="D5443">
        <v>599</v>
      </c>
      <c r="E5443">
        <v>3.0174525368892011E-2</v>
      </c>
      <c r="F5443">
        <v>5.1353398016065505E-2</v>
      </c>
      <c r="G5443" s="6">
        <v>0.55681037188783544</v>
      </c>
      <c r="H5443" t="b">
        <v>0</v>
      </c>
      <c r="I5443" t="b">
        <v>0</v>
      </c>
      <c r="J5443" t="b">
        <v>0</v>
      </c>
    </row>
    <row r="5444" spans="1:10" hidden="1" x14ac:dyDescent="0.2">
      <c r="A5444" t="s">
        <v>104</v>
      </c>
      <c r="B5444" t="str">
        <f>VLOOKUP(Table16[[#This Row],[Metabolite ID]],Table18[],2,FALSE)</f>
        <v>cystathionine</v>
      </c>
      <c r="C5444" t="s">
        <v>1117</v>
      </c>
      <c r="D5444">
        <v>599</v>
      </c>
      <c r="E5444">
        <v>3.0174525368892011E-2</v>
      </c>
      <c r="F5444">
        <v>4.9447472292405023E-2</v>
      </c>
      <c r="G5444">
        <v>0.54170685621044123</v>
      </c>
      <c r="H5444" t="b">
        <v>0</v>
      </c>
      <c r="I5444" t="b">
        <v>0</v>
      </c>
      <c r="J5444" t="b">
        <v>0</v>
      </c>
    </row>
    <row r="5445" spans="1:10" hidden="1" x14ac:dyDescent="0.2">
      <c r="A5445" t="s">
        <v>104</v>
      </c>
      <c r="B5445" t="str">
        <f>VLOOKUP(Table16[[#This Row],[Metabolite ID]],Table18[],2,FALSE)</f>
        <v>cystathionine</v>
      </c>
      <c r="C5445" t="s">
        <v>1118</v>
      </c>
      <c r="D5445">
        <v>599</v>
      </c>
      <c r="E5445">
        <v>3.0174525368892015E-2</v>
      </c>
      <c r="F5445">
        <v>4.9943200318356855E-2</v>
      </c>
      <c r="G5445">
        <v>0.5457260714219373</v>
      </c>
      <c r="H5445" t="b">
        <v>0</v>
      </c>
      <c r="I5445" t="b">
        <v>0</v>
      </c>
      <c r="J5445" t="b">
        <v>0</v>
      </c>
    </row>
    <row r="5446" spans="1:10" hidden="1" x14ac:dyDescent="0.2">
      <c r="A5446" t="s">
        <v>104</v>
      </c>
      <c r="B5446" t="str">
        <f>VLOOKUP(Table16[[#This Row],[Metabolite ID]],Table18[],2,FALSE)</f>
        <v>cystathionine</v>
      </c>
      <c r="C5446" t="s">
        <v>1119</v>
      </c>
      <c r="D5446">
        <v>599</v>
      </c>
      <c r="E5446">
        <v>5.39240606060606E-2</v>
      </c>
      <c r="F5446">
        <v>7.600610720483246E-2</v>
      </c>
      <c r="G5446">
        <v>0.47803279884175692</v>
      </c>
      <c r="H5446" t="b">
        <v>0</v>
      </c>
      <c r="I5446" t="b">
        <v>0</v>
      </c>
      <c r="J5446" t="b">
        <v>0</v>
      </c>
    </row>
    <row r="5447" spans="1:10" hidden="1" x14ac:dyDescent="0.2">
      <c r="A5447" t="s">
        <v>104</v>
      </c>
      <c r="B5447" t="str">
        <f>VLOOKUP(Table16[[#This Row],[Metabolite ID]],Table18[],2,FALSE)</f>
        <v>cystathionine</v>
      </c>
      <c r="C5447" t="s">
        <v>1120</v>
      </c>
      <c r="D5447">
        <v>599</v>
      </c>
      <c r="E5447">
        <v>2.725752875615369E-3</v>
      </c>
      <c r="F5447">
        <v>8.6182208435871474E-2</v>
      </c>
      <c r="G5447">
        <v>0.97476888046583066</v>
      </c>
      <c r="H5447" t="b">
        <v>0</v>
      </c>
      <c r="I5447" t="b">
        <v>0</v>
      </c>
      <c r="J5447" t="b">
        <v>0</v>
      </c>
    </row>
    <row r="5448" spans="1:10" hidden="1" x14ac:dyDescent="0.2">
      <c r="A5448" t="s">
        <v>104</v>
      </c>
      <c r="B5448" t="str">
        <f>VLOOKUP(Table16[[#This Row],[Metabolite ID]],Table18[],2,FALSE)</f>
        <v>cystathionine</v>
      </c>
      <c r="C5448" t="s">
        <v>1121</v>
      </c>
      <c r="D5448">
        <v>599</v>
      </c>
      <c r="E5448">
        <v>0.23070509689818142</v>
      </c>
      <c r="F5448">
        <v>0.27592229359261405</v>
      </c>
      <c r="G5448">
        <v>0.40341942973840228</v>
      </c>
      <c r="H5448" t="b">
        <v>0</v>
      </c>
      <c r="I5448" t="b">
        <v>0</v>
      </c>
      <c r="J5448" t="b">
        <v>0</v>
      </c>
    </row>
    <row r="5449" spans="1:10" hidden="1" x14ac:dyDescent="0.2">
      <c r="A5449" t="s">
        <v>104</v>
      </c>
      <c r="B5449" t="str">
        <f>VLOOKUP(Table16[[#This Row],[Metabolite ID]],Table18[],2,FALSE)</f>
        <v>cystathionine</v>
      </c>
      <c r="C5449" t="s">
        <v>1122</v>
      </c>
      <c r="D5449">
        <v>599</v>
      </c>
      <c r="E5449">
        <v>0.11478410905135839</v>
      </c>
      <c r="F5449">
        <v>0.18372912895606408</v>
      </c>
      <c r="G5449">
        <v>0.53237581812528667</v>
      </c>
      <c r="H5449" t="b">
        <v>0</v>
      </c>
      <c r="I5449" t="b">
        <v>0</v>
      </c>
      <c r="J5449" t="b">
        <v>0</v>
      </c>
    </row>
    <row r="5450" spans="1:10" hidden="1" x14ac:dyDescent="0.2">
      <c r="A5450" t="s">
        <v>104</v>
      </c>
      <c r="B5450" t="str">
        <f>VLOOKUP(Table16[[#This Row],[Metabolite ID]],Table18[],2,FALSE)</f>
        <v>cystathionine</v>
      </c>
      <c r="C5450" t="s">
        <v>1123</v>
      </c>
      <c r="D5450">
        <v>599</v>
      </c>
      <c r="E5450">
        <v>-0.12032947983143016</v>
      </c>
      <c r="F5450">
        <v>0.14205042520301842</v>
      </c>
      <c r="G5450">
        <v>0.3972844627613642</v>
      </c>
      <c r="H5450" t="b">
        <v>0</v>
      </c>
      <c r="I5450" t="b">
        <v>0</v>
      </c>
      <c r="J5450" t="b">
        <v>0</v>
      </c>
    </row>
    <row r="5451" spans="1:10" x14ac:dyDescent="0.2">
      <c r="A5451" t="s">
        <v>255</v>
      </c>
      <c r="B5451" t="str">
        <f>VLOOKUP(Table16[[#This Row],[Metabolite ID]],Table18[],2,FALSE)</f>
        <v>5-methyluridine (ribothymidine)</v>
      </c>
      <c r="C5451" t="s">
        <v>1116</v>
      </c>
      <c r="D5451">
        <v>599</v>
      </c>
      <c r="E5451">
        <v>-2.9533164005732169E-2</v>
      </c>
      <c r="F5451">
        <v>5.0506658291272002E-2</v>
      </c>
      <c r="G5451" s="6">
        <v>0.55872387674793544</v>
      </c>
      <c r="H5451" t="b">
        <v>0</v>
      </c>
      <c r="I5451" t="b">
        <v>0</v>
      </c>
      <c r="J5451" t="b">
        <v>0</v>
      </c>
    </row>
    <row r="5452" spans="1:10" hidden="1" x14ac:dyDescent="0.2">
      <c r="A5452" t="s">
        <v>255</v>
      </c>
      <c r="B5452" t="str">
        <f>VLOOKUP(Table16[[#This Row],[Metabolite ID]],Table18[],2,FALSE)</f>
        <v>5-methyluridine (ribothymidine)</v>
      </c>
      <c r="C5452" t="s">
        <v>1117</v>
      </c>
      <c r="D5452">
        <v>599</v>
      </c>
      <c r="E5452">
        <v>-2.9533164005732169E-2</v>
      </c>
      <c r="F5452">
        <v>4.7741753659914593E-2</v>
      </c>
      <c r="G5452">
        <v>0.53617831197454691</v>
      </c>
      <c r="H5452" t="b">
        <v>0</v>
      </c>
      <c r="I5452" t="b">
        <v>0</v>
      </c>
      <c r="J5452" t="b">
        <v>0</v>
      </c>
    </row>
    <row r="5453" spans="1:10" hidden="1" x14ac:dyDescent="0.2">
      <c r="A5453" t="s">
        <v>255</v>
      </c>
      <c r="B5453" t="str">
        <f>VLOOKUP(Table16[[#This Row],[Metabolite ID]],Table18[],2,FALSE)</f>
        <v>5-methyluridine (ribothymidine)</v>
      </c>
      <c r="C5453" t="s">
        <v>1118</v>
      </c>
      <c r="D5453">
        <v>599</v>
      </c>
      <c r="E5453">
        <v>-2.9533164005732179E-2</v>
      </c>
      <c r="F5453">
        <v>4.8240710954608731E-2</v>
      </c>
      <c r="G5453">
        <v>0.54040268851908224</v>
      </c>
      <c r="H5453" t="b">
        <v>0</v>
      </c>
      <c r="I5453" t="b">
        <v>0</v>
      </c>
      <c r="J5453" t="b">
        <v>0</v>
      </c>
    </row>
    <row r="5454" spans="1:10" hidden="1" x14ac:dyDescent="0.2">
      <c r="A5454" t="s">
        <v>255</v>
      </c>
      <c r="B5454" t="str">
        <f>VLOOKUP(Table16[[#This Row],[Metabolite ID]],Table18[],2,FALSE)</f>
        <v>5-methyluridine (ribothymidine)</v>
      </c>
      <c r="C5454" t="s">
        <v>1119</v>
      </c>
      <c r="D5454">
        <v>599</v>
      </c>
      <c r="E5454">
        <v>-7.8214918032786879E-2</v>
      </c>
      <c r="F5454">
        <v>7.0343127507314168E-2</v>
      </c>
      <c r="G5454">
        <v>0.26617873679556292</v>
      </c>
      <c r="H5454" t="b">
        <v>0</v>
      </c>
      <c r="I5454" t="b">
        <v>0</v>
      </c>
      <c r="J5454" t="b">
        <v>0</v>
      </c>
    </row>
    <row r="5455" spans="1:10" hidden="1" x14ac:dyDescent="0.2">
      <c r="A5455" t="s">
        <v>255</v>
      </c>
      <c r="B5455" t="str">
        <f>VLOOKUP(Table16[[#This Row],[Metabolite ID]],Table18[],2,FALSE)</f>
        <v>5-methyluridine (ribothymidine)</v>
      </c>
      <c r="C5455" t="s">
        <v>1120</v>
      </c>
      <c r="D5455">
        <v>599</v>
      </c>
      <c r="E5455">
        <v>-4.8734008386314672E-3</v>
      </c>
      <c r="F5455">
        <v>8.4647513501151739E-2</v>
      </c>
      <c r="G5455">
        <v>0.95408885526334042</v>
      </c>
      <c r="H5455" t="b">
        <v>0</v>
      </c>
      <c r="I5455" t="b">
        <v>0</v>
      </c>
      <c r="J5455" t="b">
        <v>0</v>
      </c>
    </row>
    <row r="5456" spans="1:10" hidden="1" x14ac:dyDescent="0.2">
      <c r="A5456" t="s">
        <v>255</v>
      </c>
      <c r="B5456" t="str">
        <f>VLOOKUP(Table16[[#This Row],[Metabolite ID]],Table18[],2,FALSE)</f>
        <v>5-methyluridine (ribothymidine)</v>
      </c>
      <c r="C5456" t="s">
        <v>1121</v>
      </c>
      <c r="D5456">
        <v>599</v>
      </c>
      <c r="E5456">
        <v>-9.4878903392377367E-2</v>
      </c>
      <c r="F5456">
        <v>0.26834362748413121</v>
      </c>
      <c r="G5456">
        <v>0.72378396751716823</v>
      </c>
      <c r="H5456" t="b">
        <v>0</v>
      </c>
      <c r="I5456" t="b">
        <v>0</v>
      </c>
      <c r="J5456" t="b">
        <v>0</v>
      </c>
    </row>
    <row r="5457" spans="1:10" hidden="1" x14ac:dyDescent="0.2">
      <c r="A5457" t="s">
        <v>255</v>
      </c>
      <c r="B5457" t="str">
        <f>VLOOKUP(Table16[[#This Row],[Metabolite ID]],Table18[],2,FALSE)</f>
        <v>5-methyluridine (ribothymidine)</v>
      </c>
      <c r="C5457" t="s">
        <v>1122</v>
      </c>
      <c r="D5457">
        <v>599</v>
      </c>
      <c r="E5457">
        <v>-2.2462339155891797E-2</v>
      </c>
      <c r="F5457">
        <v>0.17049455571195793</v>
      </c>
      <c r="G5457">
        <v>0.89522782729256578</v>
      </c>
      <c r="H5457" t="b">
        <v>0</v>
      </c>
      <c r="I5457" t="b">
        <v>0</v>
      </c>
      <c r="J5457" t="b">
        <v>0</v>
      </c>
    </row>
    <row r="5458" spans="1:10" hidden="1" x14ac:dyDescent="0.2">
      <c r="A5458" t="s">
        <v>255</v>
      </c>
      <c r="B5458" t="str">
        <f>VLOOKUP(Table16[[#This Row],[Metabolite ID]],Table18[],2,FALSE)</f>
        <v>5-methyluridine (ribothymidine)</v>
      </c>
      <c r="C5458" t="s">
        <v>1123</v>
      </c>
      <c r="D5458">
        <v>599</v>
      </c>
      <c r="E5458">
        <v>0.1753975234475201</v>
      </c>
      <c r="F5458">
        <v>0.13974360381477563</v>
      </c>
      <c r="G5458">
        <v>0.20991970936057197</v>
      </c>
      <c r="H5458" t="b">
        <v>0</v>
      </c>
      <c r="I5458" t="b">
        <v>0</v>
      </c>
      <c r="J5458" t="b">
        <v>0</v>
      </c>
    </row>
    <row r="5459" spans="1:10" x14ac:dyDescent="0.2">
      <c r="A5459" t="s">
        <v>368</v>
      </c>
      <c r="B5459" t="str">
        <f>VLOOKUP(Table16[[#This Row],[Metabolite ID]],Table18[],2,FALSE)</f>
        <v>N-acetyl-3-methylhistidine*</v>
      </c>
      <c r="C5459" t="s">
        <v>1116</v>
      </c>
      <c r="D5459">
        <v>599</v>
      </c>
      <c r="E5459">
        <v>3.8716586389518262E-2</v>
      </c>
      <c r="F5459">
        <v>6.6258509708395141E-2</v>
      </c>
      <c r="G5459" s="6">
        <v>0.55900083583365334</v>
      </c>
      <c r="H5459" t="b">
        <v>0</v>
      </c>
      <c r="I5459" t="b">
        <v>0</v>
      </c>
      <c r="J5459" t="b">
        <v>0</v>
      </c>
    </row>
    <row r="5460" spans="1:10" hidden="1" x14ac:dyDescent="0.2">
      <c r="A5460" t="s">
        <v>368</v>
      </c>
      <c r="B5460" t="str">
        <f>VLOOKUP(Table16[[#This Row],[Metabolite ID]],Table18[],2,FALSE)</f>
        <v>N-acetyl-3-methylhistidine*</v>
      </c>
      <c r="C5460" t="s">
        <v>1117</v>
      </c>
      <c r="D5460">
        <v>599</v>
      </c>
      <c r="E5460">
        <v>3.8716586389518262E-2</v>
      </c>
      <c r="F5460">
        <v>6.6258509708395141E-2</v>
      </c>
      <c r="G5460">
        <v>0.55900083583365334</v>
      </c>
      <c r="H5460" t="b">
        <v>0</v>
      </c>
      <c r="I5460" t="b">
        <v>0</v>
      </c>
      <c r="J5460" t="b">
        <v>0</v>
      </c>
    </row>
    <row r="5461" spans="1:10" hidden="1" x14ac:dyDescent="0.2">
      <c r="A5461" t="s">
        <v>368</v>
      </c>
      <c r="B5461" t="str">
        <f>VLOOKUP(Table16[[#This Row],[Metabolite ID]],Table18[],2,FALSE)</f>
        <v>N-acetyl-3-methylhistidine*</v>
      </c>
      <c r="C5461" t="s">
        <v>1118</v>
      </c>
      <c r="D5461">
        <v>599</v>
      </c>
      <c r="E5461">
        <v>3.8716586389518207E-2</v>
      </c>
      <c r="F5461">
        <v>6.6884124902981582E-2</v>
      </c>
      <c r="G5461">
        <v>0.56268321990050341</v>
      </c>
      <c r="H5461" t="b">
        <v>0</v>
      </c>
      <c r="I5461" t="b">
        <v>0</v>
      </c>
      <c r="J5461" t="b">
        <v>0</v>
      </c>
    </row>
    <row r="5462" spans="1:10" hidden="1" x14ac:dyDescent="0.2">
      <c r="A5462" t="s">
        <v>368</v>
      </c>
      <c r="B5462" t="str">
        <f>VLOOKUP(Table16[[#This Row],[Metabolite ID]],Table18[],2,FALSE)</f>
        <v>N-acetyl-3-methylhistidine*</v>
      </c>
      <c r="C5462" t="s">
        <v>1119</v>
      </c>
      <c r="D5462">
        <v>599</v>
      </c>
      <c r="E5462">
        <v>6.416923076923077E-2</v>
      </c>
      <c r="F5462">
        <v>9.7387995018915763E-2</v>
      </c>
      <c r="G5462">
        <v>0.50995813389232081</v>
      </c>
      <c r="H5462" t="b">
        <v>0</v>
      </c>
      <c r="I5462" t="b">
        <v>0</v>
      </c>
      <c r="J5462" t="b">
        <v>0</v>
      </c>
    </row>
    <row r="5463" spans="1:10" hidden="1" x14ac:dyDescent="0.2">
      <c r="A5463" t="s">
        <v>368</v>
      </c>
      <c r="B5463" t="str">
        <f>VLOOKUP(Table16[[#This Row],[Metabolite ID]],Table18[],2,FALSE)</f>
        <v>N-acetyl-3-methylhistidine*</v>
      </c>
      <c r="C5463" t="s">
        <v>1120</v>
      </c>
      <c r="D5463">
        <v>599</v>
      </c>
      <c r="E5463">
        <v>1.8297901788173362E-2</v>
      </c>
      <c r="F5463">
        <v>0.11051836345998477</v>
      </c>
      <c r="G5463">
        <v>0.86849979905199637</v>
      </c>
      <c r="H5463" t="b">
        <v>0</v>
      </c>
      <c r="I5463" t="b">
        <v>0</v>
      </c>
      <c r="J5463" t="b">
        <v>0</v>
      </c>
    </row>
    <row r="5464" spans="1:10" hidden="1" x14ac:dyDescent="0.2">
      <c r="A5464" t="s">
        <v>368</v>
      </c>
      <c r="B5464" t="str">
        <f>VLOOKUP(Table16[[#This Row],[Metabolite ID]],Table18[],2,FALSE)</f>
        <v>N-acetyl-3-methylhistidine*</v>
      </c>
      <c r="C5464" t="s">
        <v>1121</v>
      </c>
      <c r="D5464">
        <v>599</v>
      </c>
      <c r="E5464">
        <v>0.66493389556095917</v>
      </c>
      <c r="F5464">
        <v>0.40165898485736368</v>
      </c>
      <c r="G5464">
        <v>9.835409971628753E-2</v>
      </c>
      <c r="H5464" t="b">
        <v>0</v>
      </c>
      <c r="I5464" t="b">
        <v>0</v>
      </c>
      <c r="J5464" t="b">
        <v>0</v>
      </c>
    </row>
    <row r="5465" spans="1:10" hidden="1" x14ac:dyDescent="0.2">
      <c r="A5465" t="s">
        <v>368</v>
      </c>
      <c r="B5465" t="str">
        <f>VLOOKUP(Table16[[#This Row],[Metabolite ID]],Table18[],2,FALSE)</f>
        <v>N-acetyl-3-methylhistidine*</v>
      </c>
      <c r="C5465" t="s">
        <v>1122</v>
      </c>
      <c r="D5465">
        <v>599</v>
      </c>
      <c r="E5465">
        <v>-0.11648100824741725</v>
      </c>
      <c r="F5465">
        <v>0.27720972526934129</v>
      </c>
      <c r="G5465">
        <v>0.67449692740640144</v>
      </c>
      <c r="H5465" t="b">
        <v>0</v>
      </c>
      <c r="I5465" t="b">
        <v>0</v>
      </c>
      <c r="J5465" t="b">
        <v>0</v>
      </c>
    </row>
    <row r="5466" spans="1:10" hidden="1" x14ac:dyDescent="0.2">
      <c r="A5466" t="s">
        <v>368</v>
      </c>
      <c r="B5466" t="str">
        <f>VLOOKUP(Table16[[#This Row],[Metabolite ID]],Table18[],2,FALSE)</f>
        <v>N-acetyl-3-methylhistidine*</v>
      </c>
      <c r="C5466" t="s">
        <v>1123</v>
      </c>
      <c r="D5466">
        <v>599</v>
      </c>
      <c r="E5466">
        <v>-0.15420563755622468</v>
      </c>
      <c r="F5466">
        <v>0.18439384958005586</v>
      </c>
      <c r="G5466">
        <v>0.40332971451441924</v>
      </c>
      <c r="H5466" t="b">
        <v>0</v>
      </c>
      <c r="I5466" t="b">
        <v>0</v>
      </c>
      <c r="J5466" t="b">
        <v>0</v>
      </c>
    </row>
    <row r="5467" spans="1:10" x14ac:dyDescent="0.2">
      <c r="A5467" t="s">
        <v>256</v>
      </c>
      <c r="B5467" t="str">
        <f>VLOOKUP(Table16[[#This Row],[Metabolite ID]],Table18[],2,FALSE)</f>
        <v>N6-carbamoylthreonyladenosine</v>
      </c>
      <c r="C5467" t="s">
        <v>1116</v>
      </c>
      <c r="D5467">
        <v>599</v>
      </c>
      <c r="E5467">
        <v>2.8729110568423664E-2</v>
      </c>
      <c r="F5467">
        <v>4.9376678390896267E-2</v>
      </c>
      <c r="G5467" s="6">
        <v>0.56067740485002759</v>
      </c>
      <c r="H5467" t="b">
        <v>0</v>
      </c>
      <c r="I5467" t="b">
        <v>0</v>
      </c>
      <c r="J5467" t="b">
        <v>0</v>
      </c>
    </row>
    <row r="5468" spans="1:10" hidden="1" x14ac:dyDescent="0.2">
      <c r="A5468" t="s">
        <v>256</v>
      </c>
      <c r="B5468" t="str">
        <f>VLOOKUP(Table16[[#This Row],[Metabolite ID]],Table18[],2,FALSE)</f>
        <v>N6-carbamoylthreonyladenosine</v>
      </c>
      <c r="C5468" t="s">
        <v>1117</v>
      </c>
      <c r="D5468">
        <v>599</v>
      </c>
      <c r="E5468">
        <v>2.8729110568423664E-2</v>
      </c>
      <c r="F5468">
        <v>4.7783537231223458E-2</v>
      </c>
      <c r="G5468">
        <v>0.54768381641168085</v>
      </c>
      <c r="H5468" t="b">
        <v>0</v>
      </c>
      <c r="I5468" t="b">
        <v>0</v>
      </c>
      <c r="J5468" t="b">
        <v>0</v>
      </c>
    </row>
    <row r="5469" spans="1:10" hidden="1" x14ac:dyDescent="0.2">
      <c r="A5469" t="s">
        <v>256</v>
      </c>
      <c r="B5469" t="str">
        <f>VLOOKUP(Table16[[#This Row],[Metabolite ID]],Table18[],2,FALSE)</f>
        <v>N6-carbamoylthreonyladenosine</v>
      </c>
      <c r="C5469" t="s">
        <v>1118</v>
      </c>
      <c r="D5469">
        <v>599</v>
      </c>
      <c r="E5469">
        <v>2.9817586998383109E-2</v>
      </c>
      <c r="F5469">
        <v>4.8271595495800658E-2</v>
      </c>
      <c r="G5469">
        <v>0.53677007357268247</v>
      </c>
      <c r="H5469" t="b">
        <v>0</v>
      </c>
      <c r="I5469" t="b">
        <v>0</v>
      </c>
      <c r="J5469" t="b">
        <v>0</v>
      </c>
    </row>
    <row r="5470" spans="1:10" hidden="1" x14ac:dyDescent="0.2">
      <c r="A5470" t="s">
        <v>256</v>
      </c>
      <c r="B5470" t="str">
        <f>VLOOKUP(Table16[[#This Row],[Metabolite ID]],Table18[],2,FALSE)</f>
        <v>N6-carbamoylthreonyladenosine</v>
      </c>
      <c r="C5470" t="s">
        <v>1119</v>
      </c>
      <c r="D5470">
        <v>599</v>
      </c>
      <c r="E5470">
        <v>-3.428248275862069E-2</v>
      </c>
      <c r="F5470">
        <v>7.027535742872898E-2</v>
      </c>
      <c r="G5470">
        <v>0.62566970412565981</v>
      </c>
      <c r="H5470" t="b">
        <v>0</v>
      </c>
      <c r="I5470" t="b">
        <v>0</v>
      </c>
      <c r="J5470" t="b">
        <v>0</v>
      </c>
    </row>
    <row r="5471" spans="1:10" hidden="1" x14ac:dyDescent="0.2">
      <c r="A5471" t="s">
        <v>256</v>
      </c>
      <c r="B5471" t="str">
        <f>VLOOKUP(Table16[[#This Row],[Metabolite ID]],Table18[],2,FALSE)</f>
        <v>N6-carbamoylthreonyladenosine</v>
      </c>
      <c r="C5471" t="s">
        <v>1120</v>
      </c>
      <c r="D5471">
        <v>599</v>
      </c>
      <c r="E5471">
        <v>5.8678811531377037E-2</v>
      </c>
      <c r="F5471">
        <v>7.798406919197419E-2</v>
      </c>
      <c r="G5471">
        <v>0.4517828105905855</v>
      </c>
      <c r="H5471" t="b">
        <v>0</v>
      </c>
      <c r="I5471" t="b">
        <v>0</v>
      </c>
      <c r="J5471" t="b">
        <v>0</v>
      </c>
    </row>
    <row r="5472" spans="1:10" hidden="1" x14ac:dyDescent="0.2">
      <c r="A5472" t="s">
        <v>256</v>
      </c>
      <c r="B5472" t="str">
        <f>VLOOKUP(Table16[[#This Row],[Metabolite ID]],Table18[],2,FALSE)</f>
        <v>N6-carbamoylthreonyladenosine</v>
      </c>
      <c r="C5472" t="s">
        <v>1121</v>
      </c>
      <c r="D5472">
        <v>599</v>
      </c>
      <c r="E5472">
        <v>-3.7313917243403161E-2</v>
      </c>
      <c r="F5472">
        <v>0.26427372706102537</v>
      </c>
      <c r="G5472">
        <v>0.88776407824284953</v>
      </c>
      <c r="H5472" t="b">
        <v>0</v>
      </c>
      <c r="I5472" t="b">
        <v>0</v>
      </c>
      <c r="J5472" t="b">
        <v>0</v>
      </c>
    </row>
    <row r="5473" spans="1:10" hidden="1" x14ac:dyDescent="0.2">
      <c r="A5473" t="s">
        <v>256</v>
      </c>
      <c r="B5473" t="str">
        <f>VLOOKUP(Table16[[#This Row],[Metabolite ID]],Table18[],2,FALSE)</f>
        <v>N6-carbamoylthreonyladenosine</v>
      </c>
      <c r="C5473" t="s">
        <v>1122</v>
      </c>
      <c r="D5473">
        <v>599</v>
      </c>
      <c r="E5473">
        <v>0.11222840976765891</v>
      </c>
      <c r="F5473">
        <v>0.16380851996398013</v>
      </c>
      <c r="G5473">
        <v>0.49353399466969605</v>
      </c>
      <c r="H5473" t="b">
        <v>0</v>
      </c>
      <c r="I5473" t="b">
        <v>0</v>
      </c>
      <c r="J5473" t="b">
        <v>0</v>
      </c>
    </row>
    <row r="5474" spans="1:10" hidden="1" x14ac:dyDescent="0.2">
      <c r="A5474" t="s">
        <v>256</v>
      </c>
      <c r="B5474" t="str">
        <f>VLOOKUP(Table16[[#This Row],[Metabolite ID]],Table18[],2,FALSE)</f>
        <v>N6-carbamoylthreonyladenosine</v>
      </c>
      <c r="C5474" t="s">
        <v>1123</v>
      </c>
      <c r="D5474">
        <v>599</v>
      </c>
      <c r="E5474">
        <v>0.20371020579320656</v>
      </c>
      <c r="F5474">
        <v>0.13667877855860328</v>
      </c>
      <c r="G5474">
        <v>0.1366392396699245</v>
      </c>
      <c r="H5474" t="b">
        <v>0</v>
      </c>
      <c r="I5474" t="b">
        <v>0</v>
      </c>
      <c r="J5474" t="b">
        <v>0</v>
      </c>
    </row>
    <row r="5475" spans="1:10" x14ac:dyDescent="0.2">
      <c r="A5475" t="s">
        <v>448</v>
      </c>
      <c r="B5475" t="str">
        <f>VLOOKUP(Table16[[#This Row],[Metabolite ID]],Table18[],2,FALSE)</f>
        <v>X - 21458</v>
      </c>
      <c r="C5475" t="s">
        <v>1116</v>
      </c>
      <c r="D5475">
        <v>599</v>
      </c>
      <c r="E5475">
        <v>3.1732234082476385E-2</v>
      </c>
      <c r="F5475">
        <v>5.4707461728925828E-2</v>
      </c>
      <c r="G5475" s="6">
        <v>0.56189111998653951</v>
      </c>
      <c r="H5475" t="b">
        <v>0</v>
      </c>
      <c r="I5475" t="b">
        <v>0</v>
      </c>
      <c r="J5475" t="b">
        <v>0</v>
      </c>
    </row>
    <row r="5476" spans="1:10" hidden="1" x14ac:dyDescent="0.2">
      <c r="A5476" t="s">
        <v>448</v>
      </c>
      <c r="B5476" t="str">
        <f>VLOOKUP(Table16[[#This Row],[Metabolite ID]],Table18[],2,FALSE)</f>
        <v>X - 21458</v>
      </c>
      <c r="C5476" t="s">
        <v>1117</v>
      </c>
      <c r="D5476">
        <v>599</v>
      </c>
      <c r="E5476">
        <v>3.1732234082476385E-2</v>
      </c>
      <c r="F5476">
        <v>5.3972921380693359E-2</v>
      </c>
      <c r="G5476">
        <v>0.55658009461414459</v>
      </c>
      <c r="H5476" t="b">
        <v>0</v>
      </c>
      <c r="I5476" t="b">
        <v>0</v>
      </c>
      <c r="J5476" t="b">
        <v>0</v>
      </c>
    </row>
    <row r="5477" spans="1:10" hidden="1" x14ac:dyDescent="0.2">
      <c r="A5477" t="s">
        <v>448</v>
      </c>
      <c r="B5477" t="str">
        <f>VLOOKUP(Table16[[#This Row],[Metabolite ID]],Table18[],2,FALSE)</f>
        <v>X - 21458</v>
      </c>
      <c r="C5477" t="s">
        <v>1118</v>
      </c>
      <c r="D5477">
        <v>599</v>
      </c>
      <c r="E5477">
        <v>3.4044843336286004E-2</v>
      </c>
      <c r="F5477">
        <v>5.4492085976079033E-2</v>
      </c>
      <c r="G5477">
        <v>0.53212415778903088</v>
      </c>
      <c r="H5477" t="b">
        <v>0</v>
      </c>
      <c r="I5477" t="b">
        <v>0</v>
      </c>
      <c r="J5477" t="b">
        <v>0</v>
      </c>
    </row>
    <row r="5478" spans="1:10" hidden="1" x14ac:dyDescent="0.2">
      <c r="A5478" t="s">
        <v>448</v>
      </c>
      <c r="B5478" t="str">
        <f>VLOOKUP(Table16[[#This Row],[Metabolite ID]],Table18[],2,FALSE)</f>
        <v>X - 21458</v>
      </c>
      <c r="C5478" t="s">
        <v>1119</v>
      </c>
      <c r="D5478">
        <v>599</v>
      </c>
      <c r="E5478">
        <v>4.534333333333334E-2</v>
      </c>
      <c r="F5478">
        <v>8.4534550227296348E-2</v>
      </c>
      <c r="G5478">
        <v>0.59169030046077364</v>
      </c>
      <c r="H5478" t="b">
        <v>0</v>
      </c>
      <c r="I5478" t="b">
        <v>0</v>
      </c>
      <c r="J5478" t="b">
        <v>0</v>
      </c>
    </row>
    <row r="5479" spans="1:10" hidden="1" x14ac:dyDescent="0.2">
      <c r="A5479" t="s">
        <v>448</v>
      </c>
      <c r="B5479" t="str">
        <f>VLOOKUP(Table16[[#This Row],[Metabolite ID]],Table18[],2,FALSE)</f>
        <v>X - 21458</v>
      </c>
      <c r="C5479" t="s">
        <v>1120</v>
      </c>
      <c r="D5479">
        <v>599</v>
      </c>
      <c r="E5479">
        <v>9.4620267494509608E-2</v>
      </c>
      <c r="F5479">
        <v>9.3429849010435814E-2</v>
      </c>
      <c r="G5479">
        <v>0.31118374149162448</v>
      </c>
      <c r="H5479" t="b">
        <v>0</v>
      </c>
      <c r="I5479" t="b">
        <v>0</v>
      </c>
      <c r="J5479" t="b">
        <v>0</v>
      </c>
    </row>
    <row r="5480" spans="1:10" hidden="1" x14ac:dyDescent="0.2">
      <c r="A5480" t="s">
        <v>448</v>
      </c>
      <c r="B5480" t="str">
        <f>VLOOKUP(Table16[[#This Row],[Metabolite ID]],Table18[],2,FALSE)</f>
        <v>X - 21458</v>
      </c>
      <c r="C5480" t="s">
        <v>1121</v>
      </c>
      <c r="D5480">
        <v>599</v>
      </c>
      <c r="E5480">
        <v>0.29128252826700329</v>
      </c>
      <c r="F5480">
        <v>0.30911212432597385</v>
      </c>
      <c r="G5480">
        <v>0.34640936645906539</v>
      </c>
      <c r="H5480" t="b">
        <v>0</v>
      </c>
      <c r="I5480" t="b">
        <v>0</v>
      </c>
      <c r="J5480" t="b">
        <v>0</v>
      </c>
    </row>
    <row r="5481" spans="1:10" hidden="1" x14ac:dyDescent="0.2">
      <c r="A5481" t="s">
        <v>448</v>
      </c>
      <c r="B5481" t="str">
        <f>VLOOKUP(Table16[[#This Row],[Metabolite ID]],Table18[],2,FALSE)</f>
        <v>X - 21458</v>
      </c>
      <c r="C5481" t="s">
        <v>1122</v>
      </c>
      <c r="D5481">
        <v>599</v>
      </c>
      <c r="E5481">
        <v>0.17075770532975643</v>
      </c>
      <c r="F5481">
        <v>0.18797942373496529</v>
      </c>
      <c r="G5481">
        <v>0.36404073272567117</v>
      </c>
      <c r="H5481" t="b">
        <v>0</v>
      </c>
      <c r="I5481" t="b">
        <v>0</v>
      </c>
      <c r="J5481" t="b">
        <v>0</v>
      </c>
    </row>
    <row r="5482" spans="1:10" hidden="1" x14ac:dyDescent="0.2">
      <c r="A5482" t="s">
        <v>448</v>
      </c>
      <c r="B5482" t="str">
        <f>VLOOKUP(Table16[[#This Row],[Metabolite ID]],Table18[],2,FALSE)</f>
        <v>X - 21458</v>
      </c>
      <c r="C5482" t="s">
        <v>1123</v>
      </c>
      <c r="D5482">
        <v>599</v>
      </c>
      <c r="E5482">
        <v>0.34572330927117001</v>
      </c>
      <c r="F5482">
        <v>0.15066199273283667</v>
      </c>
      <c r="G5482">
        <v>2.2096722081095383E-2</v>
      </c>
      <c r="H5482" t="b">
        <v>0</v>
      </c>
      <c r="I5482" t="b">
        <v>0</v>
      </c>
      <c r="J5482" t="b">
        <v>0</v>
      </c>
    </row>
    <row r="5483" spans="1:10" x14ac:dyDescent="0.2">
      <c r="A5483" t="s">
        <v>114</v>
      </c>
      <c r="B5483" t="str">
        <f>VLOOKUP(Table16[[#This Row],[Metabolite ID]],Table18[],2,FALSE)</f>
        <v>ibuprofen</v>
      </c>
      <c r="C5483" t="s">
        <v>1116</v>
      </c>
      <c r="D5483">
        <v>598</v>
      </c>
      <c r="E5483">
        <v>0.12624627640229405</v>
      </c>
      <c r="F5483">
        <v>0.21835428006706045</v>
      </c>
      <c r="G5483" s="6">
        <v>0.56314816893505304</v>
      </c>
      <c r="H5483" t="b">
        <v>0</v>
      </c>
      <c r="I5483" t="b">
        <v>0</v>
      </c>
      <c r="J5483" t="b">
        <v>0</v>
      </c>
    </row>
    <row r="5484" spans="1:10" hidden="1" x14ac:dyDescent="0.2">
      <c r="A5484" t="s">
        <v>114</v>
      </c>
      <c r="B5484" t="str">
        <f>VLOOKUP(Table16[[#This Row],[Metabolite ID]],Table18[],2,FALSE)</f>
        <v>ibuprofen</v>
      </c>
      <c r="C5484" t="s">
        <v>1117</v>
      </c>
      <c r="D5484">
        <v>598</v>
      </c>
      <c r="E5484">
        <v>0.12624627640229405</v>
      </c>
      <c r="F5484">
        <v>0.20900281765399217</v>
      </c>
      <c r="G5484">
        <v>0.54581636655692023</v>
      </c>
      <c r="H5484" t="b">
        <v>0</v>
      </c>
      <c r="I5484" t="b">
        <v>0</v>
      </c>
      <c r="J5484" t="b">
        <v>0</v>
      </c>
    </row>
    <row r="5485" spans="1:10" hidden="1" x14ac:dyDescent="0.2">
      <c r="A5485" t="s">
        <v>114</v>
      </c>
      <c r="B5485" t="str">
        <f>VLOOKUP(Table16[[#This Row],[Metabolite ID]],Table18[],2,FALSE)</f>
        <v>ibuprofen</v>
      </c>
      <c r="C5485" t="s">
        <v>1118</v>
      </c>
      <c r="D5485">
        <v>598</v>
      </c>
      <c r="E5485">
        <v>0.13067751453579318</v>
      </c>
      <c r="F5485">
        <v>0.21115662699394366</v>
      </c>
      <c r="G5485">
        <v>0.53600508339982778</v>
      </c>
      <c r="H5485" t="b">
        <v>0</v>
      </c>
      <c r="I5485" t="b">
        <v>0</v>
      </c>
      <c r="J5485" t="b">
        <v>0</v>
      </c>
    </row>
    <row r="5486" spans="1:10" hidden="1" x14ac:dyDescent="0.2">
      <c r="A5486" t="s">
        <v>114</v>
      </c>
      <c r="B5486" t="str">
        <f>VLOOKUP(Table16[[#This Row],[Metabolite ID]],Table18[],2,FALSE)</f>
        <v>ibuprofen</v>
      </c>
      <c r="C5486" t="s">
        <v>1119</v>
      </c>
      <c r="D5486">
        <v>598</v>
      </c>
      <c r="E5486">
        <v>0.13731946415094379</v>
      </c>
      <c r="F5486">
        <v>0.32772858630197627</v>
      </c>
      <c r="G5486">
        <v>0.67521348649056845</v>
      </c>
      <c r="H5486" t="b">
        <v>0</v>
      </c>
      <c r="I5486" t="b">
        <v>0</v>
      </c>
      <c r="J5486" t="b">
        <v>0</v>
      </c>
    </row>
    <row r="5487" spans="1:10" hidden="1" x14ac:dyDescent="0.2">
      <c r="A5487" t="s">
        <v>114</v>
      </c>
      <c r="B5487" t="str">
        <f>VLOOKUP(Table16[[#This Row],[Metabolite ID]],Table18[],2,FALSE)</f>
        <v>ibuprofen</v>
      </c>
      <c r="C5487" t="s">
        <v>1120</v>
      </c>
      <c r="D5487">
        <v>598</v>
      </c>
      <c r="E5487">
        <v>0.19398906236839686</v>
      </c>
      <c r="F5487">
        <v>0.34325849598295449</v>
      </c>
      <c r="G5487">
        <v>0.57197863060386245</v>
      </c>
      <c r="H5487" t="b">
        <v>0</v>
      </c>
      <c r="I5487" t="b">
        <v>0</v>
      </c>
      <c r="J5487" t="b">
        <v>0</v>
      </c>
    </row>
    <row r="5488" spans="1:10" hidden="1" x14ac:dyDescent="0.2">
      <c r="A5488" t="s">
        <v>114</v>
      </c>
      <c r="B5488" t="str">
        <f>VLOOKUP(Table16[[#This Row],[Metabolite ID]],Table18[],2,FALSE)</f>
        <v>ibuprofen</v>
      </c>
      <c r="C5488" t="s">
        <v>1121</v>
      </c>
      <c r="D5488">
        <v>598</v>
      </c>
      <c r="E5488">
        <v>-0.1043156030565271</v>
      </c>
      <c r="F5488">
        <v>1.2314022480467879</v>
      </c>
      <c r="G5488">
        <v>0.93251807347461702</v>
      </c>
      <c r="H5488" t="b">
        <v>0</v>
      </c>
      <c r="I5488" t="b">
        <v>0</v>
      </c>
      <c r="J5488" t="b">
        <v>0</v>
      </c>
    </row>
    <row r="5489" spans="1:10" hidden="1" x14ac:dyDescent="0.2">
      <c r="A5489" t="s">
        <v>114</v>
      </c>
      <c r="B5489" t="str">
        <f>VLOOKUP(Table16[[#This Row],[Metabolite ID]],Table18[],2,FALSE)</f>
        <v>ibuprofen</v>
      </c>
      <c r="C5489" t="s">
        <v>1122</v>
      </c>
      <c r="D5489">
        <v>598</v>
      </c>
      <c r="E5489">
        <v>9.1158846748836453E-2</v>
      </c>
      <c r="F5489">
        <v>0.81378331654706371</v>
      </c>
      <c r="G5489">
        <v>0.91084633183775743</v>
      </c>
      <c r="H5489" t="b">
        <v>0</v>
      </c>
      <c r="I5489" t="b">
        <v>0</v>
      </c>
      <c r="J5489" t="b">
        <v>0</v>
      </c>
    </row>
    <row r="5490" spans="1:10" hidden="1" x14ac:dyDescent="0.2">
      <c r="A5490" t="s">
        <v>114</v>
      </c>
      <c r="B5490" t="str">
        <f>VLOOKUP(Table16[[#This Row],[Metabolite ID]],Table18[],2,FALSE)</f>
        <v>ibuprofen</v>
      </c>
      <c r="C5490" t="s">
        <v>1123</v>
      </c>
      <c r="D5490">
        <v>598</v>
      </c>
      <c r="E5490">
        <v>0.27303456074893528</v>
      </c>
      <c r="F5490">
        <v>0.6144284762546437</v>
      </c>
      <c r="G5490">
        <v>0.65693525616677373</v>
      </c>
      <c r="H5490" t="b">
        <v>0</v>
      </c>
      <c r="I5490" t="b">
        <v>0</v>
      </c>
      <c r="J5490" t="b">
        <v>0</v>
      </c>
    </row>
    <row r="5491" spans="1:10" x14ac:dyDescent="0.2">
      <c r="A5491" t="s">
        <v>73</v>
      </c>
      <c r="B5491" t="str">
        <f>VLOOKUP(Table16[[#This Row],[Metabolite ID]],Table18[],2,FALSE)</f>
        <v>laurate (12:0)</v>
      </c>
      <c r="C5491" t="s">
        <v>1116</v>
      </c>
      <c r="D5491">
        <v>599</v>
      </c>
      <c r="E5491">
        <v>-2.75741648873652E-2</v>
      </c>
      <c r="F5491">
        <v>4.7789570218030507E-2</v>
      </c>
      <c r="G5491" s="6">
        <v>0.56394535187155581</v>
      </c>
      <c r="H5491" t="b">
        <v>0</v>
      </c>
      <c r="I5491" t="b">
        <v>0</v>
      </c>
      <c r="J5491" t="b">
        <v>0</v>
      </c>
    </row>
    <row r="5492" spans="1:10" hidden="1" x14ac:dyDescent="0.2">
      <c r="A5492" t="s">
        <v>73</v>
      </c>
      <c r="B5492" t="str">
        <f>VLOOKUP(Table16[[#This Row],[Metabolite ID]],Table18[],2,FALSE)</f>
        <v>laurate (12:0)</v>
      </c>
      <c r="C5492" t="s">
        <v>1117</v>
      </c>
      <c r="D5492">
        <v>599</v>
      </c>
      <c r="E5492">
        <v>-2.75741648873652E-2</v>
      </c>
      <c r="F5492">
        <v>4.7789570218030507E-2</v>
      </c>
      <c r="G5492">
        <v>0.56394535187155581</v>
      </c>
      <c r="H5492" t="b">
        <v>0</v>
      </c>
      <c r="I5492" t="b">
        <v>0</v>
      </c>
      <c r="J5492" t="b">
        <v>0</v>
      </c>
    </row>
    <row r="5493" spans="1:10" hidden="1" x14ac:dyDescent="0.2">
      <c r="A5493" t="s">
        <v>73</v>
      </c>
      <c r="B5493" t="str">
        <f>VLOOKUP(Table16[[#This Row],[Metabolite ID]],Table18[],2,FALSE)</f>
        <v>laurate (12:0)</v>
      </c>
      <c r="C5493" t="s">
        <v>1118</v>
      </c>
      <c r="D5493">
        <v>599</v>
      </c>
      <c r="E5493">
        <v>-2.7574164887365211E-2</v>
      </c>
      <c r="F5493">
        <v>4.8187455430557191E-2</v>
      </c>
      <c r="G5493">
        <v>0.56716817221799587</v>
      </c>
      <c r="H5493" t="b">
        <v>0</v>
      </c>
      <c r="I5493" t="b">
        <v>0</v>
      </c>
      <c r="J5493" t="b">
        <v>0</v>
      </c>
    </row>
    <row r="5494" spans="1:10" hidden="1" x14ac:dyDescent="0.2">
      <c r="A5494" t="s">
        <v>73</v>
      </c>
      <c r="B5494" t="str">
        <f>VLOOKUP(Table16[[#This Row],[Metabolite ID]],Table18[],2,FALSE)</f>
        <v>laurate (12:0)</v>
      </c>
      <c r="C5494" t="s">
        <v>1119</v>
      </c>
      <c r="D5494">
        <v>599</v>
      </c>
      <c r="E5494">
        <v>-0.12770343137254903</v>
      </c>
      <c r="F5494">
        <v>7.0891172452678758E-2</v>
      </c>
      <c r="G5494">
        <v>7.163969326639591E-2</v>
      </c>
      <c r="H5494" t="b">
        <v>0</v>
      </c>
      <c r="I5494" t="b">
        <v>0</v>
      </c>
      <c r="J5494" t="b">
        <v>0</v>
      </c>
    </row>
    <row r="5495" spans="1:10" hidden="1" x14ac:dyDescent="0.2">
      <c r="A5495" t="s">
        <v>73</v>
      </c>
      <c r="B5495" t="str">
        <f>VLOOKUP(Table16[[#This Row],[Metabolite ID]],Table18[],2,FALSE)</f>
        <v>laurate (12:0)</v>
      </c>
      <c r="C5495" t="s">
        <v>1120</v>
      </c>
      <c r="D5495">
        <v>599</v>
      </c>
      <c r="E5495">
        <v>6.2188203197771621E-3</v>
      </c>
      <c r="F5495">
        <v>7.6252066362203441E-2</v>
      </c>
      <c r="G5495">
        <v>0.93499972072227822</v>
      </c>
      <c r="H5495" t="b">
        <v>0</v>
      </c>
      <c r="I5495" t="b">
        <v>0</v>
      </c>
      <c r="J5495" t="b">
        <v>0</v>
      </c>
    </row>
    <row r="5496" spans="1:10" hidden="1" x14ac:dyDescent="0.2">
      <c r="A5496" t="s">
        <v>73</v>
      </c>
      <c r="B5496" t="str">
        <f>VLOOKUP(Table16[[#This Row],[Metabolite ID]],Table18[],2,FALSE)</f>
        <v>laurate (12:0)</v>
      </c>
      <c r="C5496" t="s">
        <v>1121</v>
      </c>
      <c r="D5496">
        <v>599</v>
      </c>
      <c r="E5496">
        <v>-0.24931798665853044</v>
      </c>
      <c r="F5496">
        <v>0.27183671685039523</v>
      </c>
      <c r="G5496">
        <v>0.35942810799188118</v>
      </c>
      <c r="H5496" t="b">
        <v>0</v>
      </c>
      <c r="I5496" t="b">
        <v>0</v>
      </c>
      <c r="J5496" t="b">
        <v>0</v>
      </c>
    </row>
    <row r="5497" spans="1:10" hidden="1" x14ac:dyDescent="0.2">
      <c r="A5497" t="s">
        <v>73</v>
      </c>
      <c r="B5497" t="str">
        <f>VLOOKUP(Table16[[#This Row],[Metabolite ID]],Table18[],2,FALSE)</f>
        <v>laurate (12:0)</v>
      </c>
      <c r="C5497" t="s">
        <v>1122</v>
      </c>
      <c r="D5497">
        <v>599</v>
      </c>
      <c r="E5497">
        <v>0.1927857655537073</v>
      </c>
      <c r="F5497">
        <v>0.17539444206655408</v>
      </c>
      <c r="G5497">
        <v>0.27214255750831245</v>
      </c>
      <c r="H5497" t="b">
        <v>0</v>
      </c>
      <c r="I5497" t="b">
        <v>0</v>
      </c>
      <c r="J5497" t="b">
        <v>0</v>
      </c>
    </row>
    <row r="5498" spans="1:10" hidden="1" x14ac:dyDescent="0.2">
      <c r="A5498" t="s">
        <v>73</v>
      </c>
      <c r="B5498" t="str">
        <f>VLOOKUP(Table16[[#This Row],[Metabolite ID]],Table18[],2,FALSE)</f>
        <v>laurate (12:0)</v>
      </c>
      <c r="C5498" t="s">
        <v>1123</v>
      </c>
      <c r="D5498">
        <v>599</v>
      </c>
      <c r="E5498">
        <v>0.19675797968471634</v>
      </c>
      <c r="F5498">
        <v>0.13239736339740737</v>
      </c>
      <c r="G5498">
        <v>0.13777604472774624</v>
      </c>
      <c r="H5498" t="b">
        <v>0</v>
      </c>
      <c r="I5498" t="b">
        <v>0</v>
      </c>
      <c r="J5498" t="b">
        <v>0</v>
      </c>
    </row>
    <row r="5499" spans="1:10" x14ac:dyDescent="0.2">
      <c r="A5499" t="s">
        <v>185</v>
      </c>
      <c r="B5499" t="str">
        <f>VLOOKUP(Table16[[#This Row],[Metabolite ID]],Table18[],2,FALSE)</f>
        <v>caproate (6:0)</v>
      </c>
      <c r="C5499" t="s">
        <v>1116</v>
      </c>
      <c r="D5499">
        <v>599</v>
      </c>
      <c r="E5499">
        <v>-2.7385559014429954E-2</v>
      </c>
      <c r="F5499">
        <v>4.7842916983383811E-2</v>
      </c>
      <c r="G5499" s="6">
        <v>0.56704714624315078</v>
      </c>
      <c r="H5499" t="b">
        <v>0</v>
      </c>
      <c r="I5499" t="b">
        <v>0</v>
      </c>
      <c r="J5499" t="b">
        <v>0</v>
      </c>
    </row>
    <row r="5500" spans="1:10" hidden="1" x14ac:dyDescent="0.2">
      <c r="A5500" t="s">
        <v>185</v>
      </c>
      <c r="B5500" t="str">
        <f>VLOOKUP(Table16[[#This Row],[Metabolite ID]],Table18[],2,FALSE)</f>
        <v>caproate (6:0)</v>
      </c>
      <c r="C5500" t="s">
        <v>1117</v>
      </c>
      <c r="D5500">
        <v>599</v>
      </c>
      <c r="E5500">
        <v>-2.7385559014429954E-2</v>
      </c>
      <c r="F5500">
        <v>4.7842916983383811E-2</v>
      </c>
      <c r="G5500">
        <v>0.56704714624315078</v>
      </c>
      <c r="H5500" t="b">
        <v>0</v>
      </c>
      <c r="I5500" t="b">
        <v>0</v>
      </c>
      <c r="J5500" t="b">
        <v>0</v>
      </c>
    </row>
    <row r="5501" spans="1:10" hidden="1" x14ac:dyDescent="0.2">
      <c r="A5501" t="s">
        <v>185</v>
      </c>
      <c r="B5501" t="str">
        <f>VLOOKUP(Table16[[#This Row],[Metabolite ID]],Table18[],2,FALSE)</f>
        <v>caproate (6:0)</v>
      </c>
      <c r="C5501" t="s">
        <v>1118</v>
      </c>
      <c r="D5501">
        <v>599</v>
      </c>
      <c r="E5501">
        <v>-2.7385559014429947E-2</v>
      </c>
      <c r="F5501">
        <v>4.8253835014557683E-2</v>
      </c>
      <c r="G5501">
        <v>0.57035330541840334</v>
      </c>
      <c r="H5501" t="b">
        <v>0</v>
      </c>
      <c r="I5501" t="b">
        <v>0</v>
      </c>
      <c r="J5501" t="b">
        <v>0</v>
      </c>
    </row>
    <row r="5502" spans="1:10" hidden="1" x14ac:dyDescent="0.2">
      <c r="A5502" t="s">
        <v>185</v>
      </c>
      <c r="B5502" t="str">
        <f>VLOOKUP(Table16[[#This Row],[Metabolite ID]],Table18[],2,FALSE)</f>
        <v>caproate (6:0)</v>
      </c>
      <c r="C5502" t="s">
        <v>1119</v>
      </c>
      <c r="D5502">
        <v>599</v>
      </c>
      <c r="E5502">
        <v>1.3920800000000001E-2</v>
      </c>
      <c r="F5502">
        <v>7.3763551850323086E-2</v>
      </c>
      <c r="G5502">
        <v>0.85031076138922246</v>
      </c>
      <c r="H5502" t="b">
        <v>0</v>
      </c>
      <c r="I5502" t="b">
        <v>0</v>
      </c>
      <c r="J5502" t="b">
        <v>0</v>
      </c>
    </row>
    <row r="5503" spans="1:10" hidden="1" x14ac:dyDescent="0.2">
      <c r="A5503" t="s">
        <v>185</v>
      </c>
      <c r="B5503" t="str">
        <f>VLOOKUP(Table16[[#This Row],[Metabolite ID]],Table18[],2,FALSE)</f>
        <v>caproate (6:0)</v>
      </c>
      <c r="C5503" t="s">
        <v>1120</v>
      </c>
      <c r="D5503">
        <v>599</v>
      </c>
      <c r="E5503">
        <v>9.1427250378362662E-2</v>
      </c>
      <c r="F5503">
        <v>8.1501665833591488E-2</v>
      </c>
      <c r="G5503">
        <v>0.26195436552855994</v>
      </c>
      <c r="H5503" t="b">
        <v>0</v>
      </c>
      <c r="I5503" t="b">
        <v>0</v>
      </c>
      <c r="J5503" t="b">
        <v>0</v>
      </c>
    </row>
    <row r="5504" spans="1:10" hidden="1" x14ac:dyDescent="0.2">
      <c r="A5504" t="s">
        <v>185</v>
      </c>
      <c r="B5504" t="str">
        <f>VLOOKUP(Table16[[#This Row],[Metabolite ID]],Table18[],2,FALSE)</f>
        <v>caproate (6:0)</v>
      </c>
      <c r="C5504" t="s">
        <v>1121</v>
      </c>
      <c r="D5504">
        <v>599</v>
      </c>
      <c r="E5504">
        <v>0.2822299691803174</v>
      </c>
      <c r="F5504">
        <v>0.26882637648330471</v>
      </c>
      <c r="G5504">
        <v>0.29420672840045459</v>
      </c>
      <c r="H5504" t="b">
        <v>0</v>
      </c>
      <c r="I5504" t="b">
        <v>0</v>
      </c>
      <c r="J5504" t="b">
        <v>0</v>
      </c>
    </row>
    <row r="5505" spans="1:10" hidden="1" x14ac:dyDescent="0.2">
      <c r="A5505" t="s">
        <v>185</v>
      </c>
      <c r="B5505" t="str">
        <f>VLOOKUP(Table16[[#This Row],[Metabolite ID]],Table18[],2,FALSE)</f>
        <v>caproate (6:0)</v>
      </c>
      <c r="C5505" t="s">
        <v>1122</v>
      </c>
      <c r="D5505">
        <v>599</v>
      </c>
      <c r="E5505">
        <v>0.24072702229378695</v>
      </c>
      <c r="F5505">
        <v>0.18105801964693222</v>
      </c>
      <c r="G5505">
        <v>0.18417110533525405</v>
      </c>
      <c r="H5505" t="b">
        <v>0</v>
      </c>
      <c r="I5505" t="b">
        <v>0</v>
      </c>
      <c r="J5505" t="b">
        <v>0</v>
      </c>
    </row>
    <row r="5506" spans="1:10" hidden="1" x14ac:dyDescent="0.2">
      <c r="A5506" t="s">
        <v>185</v>
      </c>
      <c r="B5506" t="str">
        <f>VLOOKUP(Table16[[#This Row],[Metabolite ID]],Table18[],2,FALSE)</f>
        <v>caproate (6:0)</v>
      </c>
      <c r="C5506" t="s">
        <v>1123</v>
      </c>
      <c r="D5506">
        <v>599</v>
      </c>
      <c r="E5506">
        <v>3.5951348591098484E-2</v>
      </c>
      <c r="F5506">
        <v>0.13254464804951896</v>
      </c>
      <c r="G5506">
        <v>0.78630056835624551</v>
      </c>
      <c r="H5506" t="b">
        <v>0</v>
      </c>
      <c r="I5506" t="b">
        <v>0</v>
      </c>
      <c r="J5506" t="b">
        <v>0</v>
      </c>
    </row>
    <row r="5507" spans="1:10" x14ac:dyDescent="0.2">
      <c r="A5507" t="s">
        <v>531</v>
      </c>
      <c r="B5507" t="str">
        <f>VLOOKUP(Table16[[#This Row],[Metabolite ID]],Table18[],2,FALSE)</f>
        <v>X - 17327</v>
      </c>
      <c r="C5507" t="s">
        <v>1116</v>
      </c>
      <c r="D5507">
        <v>599</v>
      </c>
      <c r="E5507">
        <v>3.6176655256289429E-2</v>
      </c>
      <c r="F5507">
        <v>6.3251113235550618E-2</v>
      </c>
      <c r="G5507" s="6">
        <v>0.56735390969993826</v>
      </c>
      <c r="H5507" t="b">
        <v>0</v>
      </c>
      <c r="I5507" t="b">
        <v>0</v>
      </c>
      <c r="J5507" t="b">
        <v>0</v>
      </c>
    </row>
    <row r="5508" spans="1:10" hidden="1" x14ac:dyDescent="0.2">
      <c r="A5508" t="s">
        <v>531</v>
      </c>
      <c r="B5508" t="str">
        <f>VLOOKUP(Table16[[#This Row],[Metabolite ID]],Table18[],2,FALSE)</f>
        <v>X - 17327</v>
      </c>
      <c r="C5508" t="s">
        <v>1117</v>
      </c>
      <c r="D5508">
        <v>599</v>
      </c>
      <c r="E5508">
        <v>3.6176655256289429E-2</v>
      </c>
      <c r="F5508">
        <v>6.22925098100175E-2</v>
      </c>
      <c r="G5508">
        <v>0.56140592605312978</v>
      </c>
      <c r="H5508" t="b">
        <v>0</v>
      </c>
      <c r="I5508" t="b">
        <v>0</v>
      </c>
      <c r="J5508" t="b">
        <v>0</v>
      </c>
    </row>
    <row r="5509" spans="1:10" hidden="1" x14ac:dyDescent="0.2">
      <c r="A5509" t="s">
        <v>531</v>
      </c>
      <c r="B5509" t="str">
        <f>VLOOKUP(Table16[[#This Row],[Metabolite ID]],Table18[],2,FALSE)</f>
        <v>X - 17327</v>
      </c>
      <c r="C5509" t="s">
        <v>1118</v>
      </c>
      <c r="D5509">
        <v>599</v>
      </c>
      <c r="E5509">
        <v>3.6176655256289436E-2</v>
      </c>
      <c r="F5509">
        <v>6.2896895645747547E-2</v>
      </c>
      <c r="G5509">
        <v>0.56517366581083484</v>
      </c>
      <c r="H5509" t="b">
        <v>0</v>
      </c>
      <c r="I5509" t="b">
        <v>0</v>
      </c>
      <c r="J5509" t="b">
        <v>0</v>
      </c>
    </row>
    <row r="5510" spans="1:10" hidden="1" x14ac:dyDescent="0.2">
      <c r="A5510" t="s">
        <v>531</v>
      </c>
      <c r="B5510" t="str">
        <f>VLOOKUP(Table16[[#This Row],[Metabolite ID]],Table18[],2,FALSE)</f>
        <v>X - 17327</v>
      </c>
      <c r="C5510" t="s">
        <v>1119</v>
      </c>
      <c r="D5510">
        <v>599</v>
      </c>
      <c r="E5510">
        <v>8.3644102564102554E-2</v>
      </c>
      <c r="F5510">
        <v>9.3359794178700148E-2</v>
      </c>
      <c r="G5510">
        <v>0.37028865051878446</v>
      </c>
      <c r="H5510" t="b">
        <v>0</v>
      </c>
      <c r="I5510" t="b">
        <v>0</v>
      </c>
      <c r="J5510" t="b">
        <v>0</v>
      </c>
    </row>
    <row r="5511" spans="1:10" hidden="1" x14ac:dyDescent="0.2">
      <c r="A5511" t="s">
        <v>531</v>
      </c>
      <c r="B5511" t="str">
        <f>VLOOKUP(Table16[[#This Row],[Metabolite ID]],Table18[],2,FALSE)</f>
        <v>X - 17327</v>
      </c>
      <c r="C5511" t="s">
        <v>1120</v>
      </c>
      <c r="D5511">
        <v>599</v>
      </c>
      <c r="E5511">
        <v>4.4113153604705205E-2</v>
      </c>
      <c r="F5511">
        <v>0.10644229125662495</v>
      </c>
      <c r="G5511">
        <v>0.67855733140621166</v>
      </c>
      <c r="H5511" t="b">
        <v>0</v>
      </c>
      <c r="I5511" t="b">
        <v>0</v>
      </c>
      <c r="J5511" t="b">
        <v>0</v>
      </c>
    </row>
    <row r="5512" spans="1:10" hidden="1" x14ac:dyDescent="0.2">
      <c r="A5512" t="s">
        <v>531</v>
      </c>
      <c r="B5512" t="str">
        <f>VLOOKUP(Table16[[#This Row],[Metabolite ID]],Table18[],2,FALSE)</f>
        <v>X - 17327</v>
      </c>
      <c r="C5512" t="s">
        <v>1121</v>
      </c>
      <c r="D5512">
        <v>599</v>
      </c>
      <c r="E5512">
        <v>0.27864421605605649</v>
      </c>
      <c r="F5512">
        <v>0.3830198845348714</v>
      </c>
      <c r="G5512">
        <v>0.46720883245356748</v>
      </c>
      <c r="H5512" t="b">
        <v>0</v>
      </c>
      <c r="I5512" t="b">
        <v>0</v>
      </c>
      <c r="J5512" t="b">
        <v>0</v>
      </c>
    </row>
    <row r="5513" spans="1:10" hidden="1" x14ac:dyDescent="0.2">
      <c r="A5513" t="s">
        <v>531</v>
      </c>
      <c r="B5513" t="str">
        <f>VLOOKUP(Table16[[#This Row],[Metabolite ID]],Table18[],2,FALSE)</f>
        <v>X - 17327</v>
      </c>
      <c r="C5513" t="s">
        <v>1122</v>
      </c>
      <c r="D5513">
        <v>599</v>
      </c>
      <c r="E5513">
        <v>9.6835930305611662E-2</v>
      </c>
      <c r="F5513">
        <v>0.27708452603918104</v>
      </c>
      <c r="G5513">
        <v>0.72685085241979597</v>
      </c>
      <c r="H5513" t="b">
        <v>0</v>
      </c>
      <c r="I5513" t="b">
        <v>0</v>
      </c>
      <c r="J5513" t="b">
        <v>0</v>
      </c>
    </row>
    <row r="5514" spans="1:10" hidden="1" x14ac:dyDescent="0.2">
      <c r="A5514" t="s">
        <v>531</v>
      </c>
      <c r="B5514" t="str">
        <f>VLOOKUP(Table16[[#This Row],[Metabolite ID]],Table18[],2,FALSE)</f>
        <v>X - 17327</v>
      </c>
      <c r="C5514" t="s">
        <v>1123</v>
      </c>
      <c r="D5514">
        <v>599</v>
      </c>
      <c r="E5514">
        <v>0.27170946226974496</v>
      </c>
      <c r="F5514">
        <v>0.17497450063175377</v>
      </c>
      <c r="G5514">
        <v>0.12098848678027839</v>
      </c>
      <c r="H5514" t="b">
        <v>0</v>
      </c>
      <c r="I5514" t="b">
        <v>0</v>
      </c>
      <c r="J5514" t="b">
        <v>0</v>
      </c>
    </row>
    <row r="5515" spans="1:10" x14ac:dyDescent="0.2">
      <c r="A5515" t="s">
        <v>90</v>
      </c>
      <c r="B5515" t="str">
        <f>VLOOKUP(Table16[[#This Row],[Metabolite ID]],Table18[],2,FALSE)</f>
        <v>alpha-ketobutyrate</v>
      </c>
      <c r="C5515" t="s">
        <v>1116</v>
      </c>
      <c r="D5515">
        <v>598</v>
      </c>
      <c r="E5515">
        <v>3.0692501118675934E-2</v>
      </c>
      <c r="F5515">
        <v>5.3758335954286876E-2</v>
      </c>
      <c r="G5515" s="6">
        <v>0.56804388650468396</v>
      </c>
      <c r="H5515" t="b">
        <v>0</v>
      </c>
      <c r="I5515" t="b">
        <v>0</v>
      </c>
      <c r="J5515" t="b">
        <v>0</v>
      </c>
    </row>
    <row r="5516" spans="1:10" hidden="1" x14ac:dyDescent="0.2">
      <c r="A5516" t="s">
        <v>90</v>
      </c>
      <c r="B5516" t="str">
        <f>VLOOKUP(Table16[[#This Row],[Metabolite ID]],Table18[],2,FALSE)</f>
        <v>alpha-ketobutyrate</v>
      </c>
      <c r="C5516" t="s">
        <v>1117</v>
      </c>
      <c r="D5516">
        <v>598</v>
      </c>
      <c r="E5516">
        <v>3.0692501118675934E-2</v>
      </c>
      <c r="F5516">
        <v>5.270810692709417E-2</v>
      </c>
      <c r="G5516">
        <v>0.56035733673380728</v>
      </c>
      <c r="H5516" t="b">
        <v>0</v>
      </c>
      <c r="I5516" t="b">
        <v>0</v>
      </c>
      <c r="J5516" t="b">
        <v>0</v>
      </c>
    </row>
    <row r="5517" spans="1:10" hidden="1" x14ac:dyDescent="0.2">
      <c r="A5517" t="s">
        <v>90</v>
      </c>
      <c r="B5517" t="str">
        <f>VLOOKUP(Table16[[#This Row],[Metabolite ID]],Table18[],2,FALSE)</f>
        <v>alpha-ketobutyrate</v>
      </c>
      <c r="C5517" t="s">
        <v>1118</v>
      </c>
      <c r="D5517">
        <v>598</v>
      </c>
      <c r="E5517">
        <v>3.0692501118675927E-2</v>
      </c>
      <c r="F5517">
        <v>5.3220825899826754E-2</v>
      </c>
      <c r="G5517">
        <v>0.5641414872392625</v>
      </c>
      <c r="H5517" t="b">
        <v>0</v>
      </c>
      <c r="I5517" t="b">
        <v>0</v>
      </c>
      <c r="J5517" t="b">
        <v>0</v>
      </c>
    </row>
    <row r="5518" spans="1:10" hidden="1" x14ac:dyDescent="0.2">
      <c r="A5518" t="s">
        <v>90</v>
      </c>
      <c r="B5518" t="str">
        <f>VLOOKUP(Table16[[#This Row],[Metabolite ID]],Table18[],2,FALSE)</f>
        <v>alpha-ketobutyrate</v>
      </c>
      <c r="C5518" t="s">
        <v>1119</v>
      </c>
      <c r="D5518">
        <v>598</v>
      </c>
      <c r="E5518">
        <v>3.1526899571525269E-2</v>
      </c>
      <c r="F5518">
        <v>8.1473133941352208E-2</v>
      </c>
      <c r="G5518">
        <v>0.69878531510515396</v>
      </c>
      <c r="H5518" t="b">
        <v>0</v>
      </c>
      <c r="I5518" t="b">
        <v>0</v>
      </c>
      <c r="J5518" t="b">
        <v>0</v>
      </c>
    </row>
    <row r="5519" spans="1:10" hidden="1" x14ac:dyDescent="0.2">
      <c r="A5519" t="s">
        <v>90</v>
      </c>
      <c r="B5519" t="str">
        <f>VLOOKUP(Table16[[#This Row],[Metabolite ID]],Table18[],2,FALSE)</f>
        <v>alpha-ketobutyrate</v>
      </c>
      <c r="C5519" t="s">
        <v>1120</v>
      </c>
      <c r="D5519">
        <v>598</v>
      </c>
      <c r="E5519">
        <v>0.13673337404333927</v>
      </c>
      <c r="F5519">
        <v>8.6689812353320184E-2</v>
      </c>
      <c r="G5519">
        <v>0.11473305745120416</v>
      </c>
      <c r="H5519" t="b">
        <v>0</v>
      </c>
      <c r="I5519" t="b">
        <v>0</v>
      </c>
      <c r="J5519" t="b">
        <v>0</v>
      </c>
    </row>
    <row r="5520" spans="1:10" hidden="1" x14ac:dyDescent="0.2">
      <c r="A5520" t="s">
        <v>90</v>
      </c>
      <c r="B5520" t="str">
        <f>VLOOKUP(Table16[[#This Row],[Metabolite ID]],Table18[],2,FALSE)</f>
        <v>alpha-ketobutyrate</v>
      </c>
      <c r="C5520" t="s">
        <v>1121</v>
      </c>
      <c r="D5520">
        <v>598</v>
      </c>
      <c r="E5520">
        <v>7.8669986763229893E-2</v>
      </c>
      <c r="F5520">
        <v>0.28699273075107262</v>
      </c>
      <c r="G5520">
        <v>0.78408845700578178</v>
      </c>
      <c r="H5520" t="b">
        <v>0</v>
      </c>
      <c r="I5520" t="b">
        <v>0</v>
      </c>
      <c r="J5520" t="b">
        <v>0</v>
      </c>
    </row>
    <row r="5521" spans="1:10" hidden="1" x14ac:dyDescent="0.2">
      <c r="A5521" t="s">
        <v>90</v>
      </c>
      <c r="B5521" t="str">
        <f>VLOOKUP(Table16[[#This Row],[Metabolite ID]],Table18[],2,FALSE)</f>
        <v>alpha-ketobutyrate</v>
      </c>
      <c r="C5521" t="s">
        <v>1122</v>
      </c>
      <c r="D5521">
        <v>598</v>
      </c>
      <c r="E5521">
        <v>0.16987853760773319</v>
      </c>
      <c r="F5521">
        <v>0.21774081160303874</v>
      </c>
      <c r="G5521">
        <v>0.43559005666459205</v>
      </c>
      <c r="H5521" t="b">
        <v>0</v>
      </c>
      <c r="I5521" t="b">
        <v>0</v>
      </c>
      <c r="J5521" t="b">
        <v>0</v>
      </c>
    </row>
    <row r="5522" spans="1:10" hidden="1" x14ac:dyDescent="0.2">
      <c r="A5522" t="s">
        <v>90</v>
      </c>
      <c r="B5522" t="str">
        <f>VLOOKUP(Table16[[#This Row],[Metabolite ID]],Table18[],2,FALSE)</f>
        <v>alpha-ketobutyrate</v>
      </c>
      <c r="C5522" t="s">
        <v>1123</v>
      </c>
      <c r="D5522">
        <v>598</v>
      </c>
      <c r="E5522">
        <v>2.4591286806417208E-2</v>
      </c>
      <c r="F5522">
        <v>0.14901096139472356</v>
      </c>
      <c r="G5522">
        <v>0.86897628542100491</v>
      </c>
      <c r="H5522" t="b">
        <v>0</v>
      </c>
      <c r="I5522" t="b">
        <v>0</v>
      </c>
      <c r="J5522" t="b">
        <v>0</v>
      </c>
    </row>
    <row r="5523" spans="1:10" x14ac:dyDescent="0.2">
      <c r="A5523" t="s">
        <v>186</v>
      </c>
      <c r="B5523" t="str">
        <f>VLOOKUP(Table16[[#This Row],[Metabolite ID]],Table18[],2,FALSE)</f>
        <v>10-undecenoate (11:1n1)</v>
      </c>
      <c r="C5523" t="s">
        <v>1116</v>
      </c>
      <c r="D5523">
        <v>599</v>
      </c>
      <c r="E5523">
        <v>2.7125609611487092E-2</v>
      </c>
      <c r="F5523">
        <v>4.7862914927565926E-2</v>
      </c>
      <c r="G5523" s="6">
        <v>0.57089394650545244</v>
      </c>
      <c r="H5523" t="b">
        <v>0</v>
      </c>
      <c r="I5523" t="b">
        <v>0</v>
      </c>
      <c r="J5523" t="b">
        <v>0</v>
      </c>
    </row>
    <row r="5524" spans="1:10" hidden="1" x14ac:dyDescent="0.2">
      <c r="A5524" t="s">
        <v>186</v>
      </c>
      <c r="B5524" t="str">
        <f>VLOOKUP(Table16[[#This Row],[Metabolite ID]],Table18[],2,FALSE)</f>
        <v>10-undecenoate (11:1n1)</v>
      </c>
      <c r="C5524" t="s">
        <v>1117</v>
      </c>
      <c r="D5524">
        <v>599</v>
      </c>
      <c r="E5524">
        <v>2.7125609611487092E-2</v>
      </c>
      <c r="F5524">
        <v>4.7860866780828404E-2</v>
      </c>
      <c r="G5524">
        <v>0.57087746667903883</v>
      </c>
      <c r="H5524" t="b">
        <v>0</v>
      </c>
      <c r="I5524" t="b">
        <v>0</v>
      </c>
      <c r="J5524" t="b">
        <v>0</v>
      </c>
    </row>
    <row r="5525" spans="1:10" hidden="1" x14ac:dyDescent="0.2">
      <c r="A5525" t="s">
        <v>186</v>
      </c>
      <c r="B5525" t="str">
        <f>VLOOKUP(Table16[[#This Row],[Metabolite ID]],Table18[],2,FALSE)</f>
        <v>10-undecenoate (11:1n1)</v>
      </c>
      <c r="C5525" t="s">
        <v>1118</v>
      </c>
      <c r="D5525">
        <v>599</v>
      </c>
      <c r="E5525">
        <v>2.7125609611487075E-2</v>
      </c>
      <c r="F5525">
        <v>4.8308829174517377E-2</v>
      </c>
      <c r="G5525">
        <v>0.57445388017279897</v>
      </c>
      <c r="H5525" t="b">
        <v>0</v>
      </c>
      <c r="I5525" t="b">
        <v>0</v>
      </c>
      <c r="J5525" t="b">
        <v>0</v>
      </c>
    </row>
    <row r="5526" spans="1:10" hidden="1" x14ac:dyDescent="0.2">
      <c r="A5526" t="s">
        <v>186</v>
      </c>
      <c r="B5526" t="str">
        <f>VLOOKUP(Table16[[#This Row],[Metabolite ID]],Table18[],2,FALSE)</f>
        <v>10-undecenoate (11:1n1)</v>
      </c>
      <c r="C5526" t="s">
        <v>1119</v>
      </c>
      <c r="D5526">
        <v>599</v>
      </c>
      <c r="E5526">
        <v>-3.0454556962025311E-2</v>
      </c>
      <c r="F5526">
        <v>7.1184646694396156E-2</v>
      </c>
      <c r="G5526">
        <v>0.66877868260413997</v>
      </c>
      <c r="H5526" t="b">
        <v>0</v>
      </c>
      <c r="I5526" t="b">
        <v>0</v>
      </c>
      <c r="J5526" t="b">
        <v>0</v>
      </c>
    </row>
    <row r="5527" spans="1:10" hidden="1" x14ac:dyDescent="0.2">
      <c r="A5527" t="s">
        <v>186</v>
      </c>
      <c r="B5527" t="str">
        <f>VLOOKUP(Table16[[#This Row],[Metabolite ID]],Table18[],2,FALSE)</f>
        <v>10-undecenoate (11:1n1)</v>
      </c>
      <c r="C5527" t="s">
        <v>1120</v>
      </c>
      <c r="D5527">
        <v>599</v>
      </c>
      <c r="E5527">
        <v>8.1998711486098358E-2</v>
      </c>
      <c r="F5527">
        <v>8.5311311232666082E-2</v>
      </c>
      <c r="G5527">
        <v>0.33646647119477291</v>
      </c>
      <c r="H5527" t="b">
        <v>0</v>
      </c>
      <c r="I5527" t="b">
        <v>0</v>
      </c>
      <c r="J5527" t="b">
        <v>0</v>
      </c>
    </row>
    <row r="5528" spans="1:10" hidden="1" x14ac:dyDescent="0.2">
      <c r="A5528" t="s">
        <v>186</v>
      </c>
      <c r="B5528" t="str">
        <f>VLOOKUP(Table16[[#This Row],[Metabolite ID]],Table18[],2,FALSE)</f>
        <v>10-undecenoate (11:1n1)</v>
      </c>
      <c r="C5528" t="s">
        <v>1121</v>
      </c>
      <c r="D5528">
        <v>599</v>
      </c>
      <c r="E5528">
        <v>9.0905455220434916E-2</v>
      </c>
      <c r="F5528">
        <v>0.2557470917711373</v>
      </c>
      <c r="G5528">
        <v>0.72237739409313262</v>
      </c>
      <c r="H5528" t="b">
        <v>0</v>
      </c>
      <c r="I5528" t="b">
        <v>0</v>
      </c>
      <c r="J5528" t="b">
        <v>0</v>
      </c>
    </row>
    <row r="5529" spans="1:10" hidden="1" x14ac:dyDescent="0.2">
      <c r="A5529" t="s">
        <v>186</v>
      </c>
      <c r="B5529" t="str">
        <f>VLOOKUP(Table16[[#This Row],[Metabolite ID]],Table18[],2,FALSE)</f>
        <v>10-undecenoate (11:1n1)</v>
      </c>
      <c r="C5529" t="s">
        <v>1122</v>
      </c>
      <c r="D5529">
        <v>599</v>
      </c>
      <c r="E5529">
        <v>0.20592871157219594</v>
      </c>
      <c r="F5529">
        <v>0.16629503531731998</v>
      </c>
      <c r="G5529">
        <v>0.21607833249406477</v>
      </c>
      <c r="H5529" t="b">
        <v>0</v>
      </c>
      <c r="I5529" t="b">
        <v>0</v>
      </c>
      <c r="J5529" t="b">
        <v>0</v>
      </c>
    </row>
    <row r="5530" spans="1:10" hidden="1" x14ac:dyDescent="0.2">
      <c r="A5530" t="s">
        <v>186</v>
      </c>
      <c r="B5530" t="str">
        <f>VLOOKUP(Table16[[#This Row],[Metabolite ID]],Table18[],2,FALSE)</f>
        <v>10-undecenoate (11:1n1)</v>
      </c>
      <c r="C5530" t="s">
        <v>1123</v>
      </c>
      <c r="D5530">
        <v>599</v>
      </c>
      <c r="E5530">
        <v>0.22994823746594373</v>
      </c>
      <c r="F5530">
        <v>0.1325656980337539</v>
      </c>
      <c r="G5530">
        <v>8.3328113238080412E-2</v>
      </c>
      <c r="H5530" t="b">
        <v>0</v>
      </c>
      <c r="I5530" t="b">
        <v>0</v>
      </c>
      <c r="J5530" t="b">
        <v>0</v>
      </c>
    </row>
    <row r="5531" spans="1:10" x14ac:dyDescent="0.2">
      <c r="A5531" t="s">
        <v>348</v>
      </c>
      <c r="B5531" t="str">
        <f>VLOOKUP(Table16[[#This Row],[Metabolite ID]],Table18[],2,FALSE)</f>
        <v>histidylalanine</v>
      </c>
      <c r="C5531" t="s">
        <v>1116</v>
      </c>
      <c r="D5531">
        <v>598</v>
      </c>
      <c r="E5531">
        <v>4.0342732983354022E-2</v>
      </c>
      <c r="F5531">
        <v>7.1389681584506648E-2</v>
      </c>
      <c r="G5531" s="6">
        <v>0.5720017097866863</v>
      </c>
      <c r="H5531" t="b">
        <v>0</v>
      </c>
      <c r="I5531" t="b">
        <v>0</v>
      </c>
      <c r="J5531" t="b">
        <v>0</v>
      </c>
    </row>
    <row r="5532" spans="1:10" hidden="1" x14ac:dyDescent="0.2">
      <c r="A5532" t="s">
        <v>348</v>
      </c>
      <c r="B5532" t="str">
        <f>VLOOKUP(Table16[[#This Row],[Metabolite ID]],Table18[],2,FALSE)</f>
        <v>histidylalanine</v>
      </c>
      <c r="C5532" t="s">
        <v>1117</v>
      </c>
      <c r="D5532">
        <v>598</v>
      </c>
      <c r="E5532">
        <v>4.0342732983354022E-2</v>
      </c>
      <c r="F5532">
        <v>7.0663867479739031E-2</v>
      </c>
      <c r="G5532">
        <v>0.56806041789233253</v>
      </c>
      <c r="H5532" t="b">
        <v>0</v>
      </c>
      <c r="I5532" t="b">
        <v>0</v>
      </c>
      <c r="J5532" t="b">
        <v>0</v>
      </c>
    </row>
    <row r="5533" spans="1:10" hidden="1" x14ac:dyDescent="0.2">
      <c r="A5533" t="s">
        <v>348</v>
      </c>
      <c r="B5533" t="str">
        <f>VLOOKUP(Table16[[#This Row],[Metabolite ID]],Table18[],2,FALSE)</f>
        <v>histidylalanine</v>
      </c>
      <c r="C5533" t="s">
        <v>1118</v>
      </c>
      <c r="D5533">
        <v>598</v>
      </c>
      <c r="E5533">
        <v>4.0342732983354015E-2</v>
      </c>
      <c r="F5533">
        <v>7.134882015028976E-2</v>
      </c>
      <c r="G5533">
        <v>0.57178161376290748</v>
      </c>
      <c r="H5533" t="b">
        <v>0</v>
      </c>
      <c r="I5533" t="b">
        <v>0</v>
      </c>
      <c r="J5533" t="b">
        <v>0</v>
      </c>
    </row>
    <row r="5534" spans="1:10" hidden="1" x14ac:dyDescent="0.2">
      <c r="A5534" t="s">
        <v>348</v>
      </c>
      <c r="B5534" t="str">
        <f>VLOOKUP(Table16[[#This Row],[Metabolite ID]],Table18[],2,FALSE)</f>
        <v>histidylalanine</v>
      </c>
      <c r="C5534" t="s">
        <v>1119</v>
      </c>
      <c r="D5534">
        <v>598</v>
      </c>
      <c r="E5534">
        <v>4.7489661016949462E-3</v>
      </c>
      <c r="F5534">
        <v>0.10833418780918069</v>
      </c>
      <c r="G5534">
        <v>0.96503492003557745</v>
      </c>
      <c r="H5534" t="b">
        <v>0</v>
      </c>
      <c r="I5534" t="b">
        <v>0</v>
      </c>
      <c r="J5534" t="b">
        <v>0</v>
      </c>
    </row>
    <row r="5535" spans="1:10" hidden="1" x14ac:dyDescent="0.2">
      <c r="A5535" t="s">
        <v>348</v>
      </c>
      <c r="B5535" t="str">
        <f>VLOOKUP(Table16[[#This Row],[Metabolite ID]],Table18[],2,FALSE)</f>
        <v>histidylalanine</v>
      </c>
      <c r="C5535" t="s">
        <v>1120</v>
      </c>
      <c r="D5535">
        <v>598</v>
      </c>
      <c r="E5535">
        <v>-6.0510845051445952E-2</v>
      </c>
      <c r="F5535">
        <v>0.11935961455730529</v>
      </c>
      <c r="G5535">
        <v>0.61218115165090226</v>
      </c>
      <c r="H5535" t="b">
        <v>0</v>
      </c>
      <c r="I5535" t="b">
        <v>0</v>
      </c>
      <c r="J5535" t="b">
        <v>0</v>
      </c>
    </row>
    <row r="5536" spans="1:10" hidden="1" x14ac:dyDescent="0.2">
      <c r="A5536" t="s">
        <v>348</v>
      </c>
      <c r="B5536" t="str">
        <f>VLOOKUP(Table16[[#This Row],[Metabolite ID]],Table18[],2,FALSE)</f>
        <v>histidylalanine</v>
      </c>
      <c r="C5536" t="s">
        <v>1121</v>
      </c>
      <c r="D5536">
        <v>598</v>
      </c>
      <c r="E5536">
        <v>1.6117863914145936E-2</v>
      </c>
      <c r="F5536">
        <v>0.39188968496701582</v>
      </c>
      <c r="G5536">
        <v>0.96720714580171885</v>
      </c>
      <c r="H5536" t="b">
        <v>0</v>
      </c>
      <c r="I5536" t="b">
        <v>0</v>
      </c>
      <c r="J5536" t="b">
        <v>0</v>
      </c>
    </row>
    <row r="5537" spans="1:10" hidden="1" x14ac:dyDescent="0.2">
      <c r="A5537" t="s">
        <v>348</v>
      </c>
      <c r="B5537" t="str">
        <f>VLOOKUP(Table16[[#This Row],[Metabolite ID]],Table18[],2,FALSE)</f>
        <v>histidylalanine</v>
      </c>
      <c r="C5537" t="s">
        <v>1122</v>
      </c>
      <c r="D5537">
        <v>598</v>
      </c>
      <c r="E5537">
        <v>-8.1195192803371619E-2</v>
      </c>
      <c r="F5537">
        <v>0.26895634440534444</v>
      </c>
      <c r="G5537">
        <v>0.76284116152193127</v>
      </c>
      <c r="H5537" t="b">
        <v>0</v>
      </c>
      <c r="I5537" t="b">
        <v>0</v>
      </c>
      <c r="J5537" t="b">
        <v>0</v>
      </c>
    </row>
    <row r="5538" spans="1:10" hidden="1" x14ac:dyDescent="0.2">
      <c r="A5538" t="s">
        <v>348</v>
      </c>
      <c r="B5538" t="str">
        <f>VLOOKUP(Table16[[#This Row],[Metabolite ID]],Table18[],2,FALSE)</f>
        <v>histidylalanine</v>
      </c>
      <c r="C5538" t="s">
        <v>1123</v>
      </c>
      <c r="D5538">
        <v>598</v>
      </c>
      <c r="E5538">
        <v>-9.9409619370441321E-2</v>
      </c>
      <c r="F5538">
        <v>0.20150990800965346</v>
      </c>
      <c r="G5538">
        <v>0.62196558569030769</v>
      </c>
      <c r="H5538" t="b">
        <v>0</v>
      </c>
      <c r="I5538" t="b">
        <v>0</v>
      </c>
      <c r="J5538" t="b">
        <v>0</v>
      </c>
    </row>
    <row r="5539" spans="1:10" x14ac:dyDescent="0.2">
      <c r="A5539" t="s">
        <v>458</v>
      </c>
      <c r="B5539" t="str">
        <f>VLOOKUP(Table16[[#This Row],[Metabolite ID]],Table18[],2,FALSE)</f>
        <v>X - 11299</v>
      </c>
      <c r="C5539" t="s">
        <v>1116</v>
      </c>
      <c r="D5539">
        <v>599</v>
      </c>
      <c r="E5539">
        <v>-2.6655781698861698E-2</v>
      </c>
      <c r="F5539">
        <v>4.7927656450710197E-2</v>
      </c>
      <c r="G5539" s="6">
        <v>0.57809668493104505</v>
      </c>
      <c r="H5539" t="b">
        <v>0</v>
      </c>
      <c r="I5539" t="b">
        <v>0</v>
      </c>
      <c r="J5539" t="b">
        <v>0</v>
      </c>
    </row>
    <row r="5540" spans="1:10" hidden="1" x14ac:dyDescent="0.2">
      <c r="A5540" t="s">
        <v>458</v>
      </c>
      <c r="B5540" t="str">
        <f>VLOOKUP(Table16[[#This Row],[Metabolite ID]],Table18[],2,FALSE)</f>
        <v>X - 11299</v>
      </c>
      <c r="C5540" t="s">
        <v>1117</v>
      </c>
      <c r="D5540">
        <v>599</v>
      </c>
      <c r="E5540">
        <v>-2.6655781698861698E-2</v>
      </c>
      <c r="F5540">
        <v>4.7927656450710197E-2</v>
      </c>
      <c r="G5540">
        <v>0.57809668493104505</v>
      </c>
      <c r="H5540" t="b">
        <v>0</v>
      </c>
      <c r="I5540" t="b">
        <v>0</v>
      </c>
      <c r="J5540" t="b">
        <v>0</v>
      </c>
    </row>
    <row r="5541" spans="1:10" hidden="1" x14ac:dyDescent="0.2">
      <c r="A5541" t="s">
        <v>458</v>
      </c>
      <c r="B5541" t="str">
        <f>VLOOKUP(Table16[[#This Row],[Metabolite ID]],Table18[],2,FALSE)</f>
        <v>X - 11299</v>
      </c>
      <c r="C5541" t="s">
        <v>1118</v>
      </c>
      <c r="D5541">
        <v>599</v>
      </c>
      <c r="E5541">
        <v>-2.6655781698861708E-2</v>
      </c>
      <c r="F5541">
        <v>4.8372547964549456E-2</v>
      </c>
      <c r="G5541">
        <v>0.58159813627390333</v>
      </c>
      <c r="H5541" t="b">
        <v>0</v>
      </c>
      <c r="I5541" t="b">
        <v>0</v>
      </c>
      <c r="J5541" t="b">
        <v>0</v>
      </c>
    </row>
    <row r="5542" spans="1:10" hidden="1" x14ac:dyDescent="0.2">
      <c r="A5542" t="s">
        <v>458</v>
      </c>
      <c r="B5542" t="str">
        <f>VLOOKUP(Table16[[#This Row],[Metabolite ID]],Table18[],2,FALSE)</f>
        <v>X - 11299</v>
      </c>
      <c r="C5542" t="s">
        <v>1119</v>
      </c>
      <c r="D5542">
        <v>599</v>
      </c>
      <c r="E5542">
        <v>5.1703499999999998E-3</v>
      </c>
      <c r="F5542">
        <v>7.1449391574969753E-2</v>
      </c>
      <c r="G5542">
        <v>0.94231238688542462</v>
      </c>
      <c r="H5542" t="b">
        <v>0</v>
      </c>
      <c r="I5542" t="b">
        <v>0</v>
      </c>
      <c r="J5542" t="b">
        <v>0</v>
      </c>
    </row>
    <row r="5543" spans="1:10" hidden="1" x14ac:dyDescent="0.2">
      <c r="A5543" t="s">
        <v>458</v>
      </c>
      <c r="B5543" t="str">
        <f>VLOOKUP(Table16[[#This Row],[Metabolite ID]],Table18[],2,FALSE)</f>
        <v>X - 11299</v>
      </c>
      <c r="C5543" t="s">
        <v>1120</v>
      </c>
      <c r="D5543">
        <v>599</v>
      </c>
      <c r="E5543">
        <v>4.1799341298079428E-3</v>
      </c>
      <c r="F5543">
        <v>7.5468603371220883E-2</v>
      </c>
      <c r="G5543">
        <v>0.95583063174243488</v>
      </c>
      <c r="H5543" t="b">
        <v>0</v>
      </c>
      <c r="I5543" t="b">
        <v>0</v>
      </c>
      <c r="J5543" t="b">
        <v>0</v>
      </c>
    </row>
    <row r="5544" spans="1:10" hidden="1" x14ac:dyDescent="0.2">
      <c r="A5544" t="s">
        <v>458</v>
      </c>
      <c r="B5544" t="str">
        <f>VLOOKUP(Table16[[#This Row],[Metabolite ID]],Table18[],2,FALSE)</f>
        <v>X - 11299</v>
      </c>
      <c r="C5544" t="s">
        <v>1121</v>
      </c>
      <c r="D5544">
        <v>599</v>
      </c>
      <c r="E5544">
        <v>2.6946169263437625E-2</v>
      </c>
      <c r="F5544">
        <v>0.2830188464803986</v>
      </c>
      <c r="G5544">
        <v>0.9241800766709658</v>
      </c>
      <c r="H5544" t="b">
        <v>0</v>
      </c>
      <c r="I5544" t="b">
        <v>0</v>
      </c>
      <c r="J5544" t="b">
        <v>0</v>
      </c>
    </row>
    <row r="5545" spans="1:10" hidden="1" x14ac:dyDescent="0.2">
      <c r="A5545" t="s">
        <v>458</v>
      </c>
      <c r="B5545" t="str">
        <f>VLOOKUP(Table16[[#This Row],[Metabolite ID]],Table18[],2,FALSE)</f>
        <v>X - 11299</v>
      </c>
      <c r="C5545" t="s">
        <v>1122</v>
      </c>
      <c r="D5545">
        <v>599</v>
      </c>
      <c r="E5545">
        <v>2.6946169263437625E-2</v>
      </c>
      <c r="F5545">
        <v>0.21051011917200885</v>
      </c>
      <c r="G5545">
        <v>0.89818872131331751</v>
      </c>
      <c r="H5545" t="b">
        <v>0</v>
      </c>
      <c r="I5545" t="b">
        <v>0</v>
      </c>
      <c r="J5545" t="b">
        <v>0</v>
      </c>
    </row>
    <row r="5546" spans="1:10" hidden="1" x14ac:dyDescent="0.2">
      <c r="A5546" t="s">
        <v>458</v>
      </c>
      <c r="B5546" t="str">
        <f>VLOOKUP(Table16[[#This Row],[Metabolite ID]],Table18[],2,FALSE)</f>
        <v>X - 11299</v>
      </c>
      <c r="C5546" t="s">
        <v>1123</v>
      </c>
      <c r="D5546">
        <v>599</v>
      </c>
      <c r="E5546">
        <v>-4.0857405831438889E-2</v>
      </c>
      <c r="F5546">
        <v>0.13275055762061072</v>
      </c>
      <c r="G5546">
        <v>0.75836029977240882</v>
      </c>
      <c r="H5546" t="b">
        <v>0</v>
      </c>
      <c r="I5546" t="b">
        <v>0</v>
      </c>
      <c r="J5546" t="b">
        <v>0</v>
      </c>
    </row>
    <row r="5547" spans="1:10" x14ac:dyDescent="0.2">
      <c r="A5547" t="s">
        <v>460</v>
      </c>
      <c r="B5547" t="str">
        <f>VLOOKUP(Table16[[#This Row],[Metabolite ID]],Table18[],2,FALSE)</f>
        <v>X - 11429</v>
      </c>
      <c r="C5547" t="s">
        <v>1116</v>
      </c>
      <c r="D5547">
        <v>599</v>
      </c>
      <c r="E5547">
        <v>-2.7575717395418104E-2</v>
      </c>
      <c r="F5547">
        <v>4.9604672414120921E-2</v>
      </c>
      <c r="G5547" s="6">
        <v>0.57827260287506821</v>
      </c>
      <c r="H5547" t="b">
        <v>0</v>
      </c>
      <c r="I5547" t="b">
        <v>0</v>
      </c>
      <c r="J5547" t="b">
        <v>0</v>
      </c>
    </row>
    <row r="5548" spans="1:10" hidden="1" x14ac:dyDescent="0.2">
      <c r="A5548" t="s">
        <v>460</v>
      </c>
      <c r="B5548" t="str">
        <f>VLOOKUP(Table16[[#This Row],[Metabolite ID]],Table18[],2,FALSE)</f>
        <v>X - 11429</v>
      </c>
      <c r="C5548" t="s">
        <v>1117</v>
      </c>
      <c r="D5548">
        <v>599</v>
      </c>
      <c r="E5548">
        <v>-2.7575717395418104E-2</v>
      </c>
      <c r="F5548">
        <v>4.775002187955385E-2</v>
      </c>
      <c r="G5548">
        <v>0.56360061056872723</v>
      </c>
      <c r="H5548" t="b">
        <v>0</v>
      </c>
      <c r="I5548" t="b">
        <v>0</v>
      </c>
      <c r="J5548" t="b">
        <v>0</v>
      </c>
    </row>
    <row r="5549" spans="1:10" hidden="1" x14ac:dyDescent="0.2">
      <c r="A5549" t="s">
        <v>460</v>
      </c>
      <c r="B5549" t="str">
        <f>VLOOKUP(Table16[[#This Row],[Metabolite ID]],Table18[],2,FALSE)</f>
        <v>X - 11429</v>
      </c>
      <c r="C5549" t="s">
        <v>1118</v>
      </c>
      <c r="D5549">
        <v>599</v>
      </c>
      <c r="E5549">
        <v>-2.7575717395418121E-2</v>
      </c>
      <c r="F5549">
        <v>4.8231658761522932E-2</v>
      </c>
      <c r="G5549">
        <v>0.56750165986070455</v>
      </c>
      <c r="H5549" t="b">
        <v>0</v>
      </c>
      <c r="I5549" t="b">
        <v>0</v>
      </c>
      <c r="J5549" t="b">
        <v>0</v>
      </c>
    </row>
    <row r="5550" spans="1:10" hidden="1" x14ac:dyDescent="0.2">
      <c r="A5550" t="s">
        <v>460</v>
      </c>
      <c r="B5550" t="str">
        <f>VLOOKUP(Table16[[#This Row],[Metabolite ID]],Table18[],2,FALSE)</f>
        <v>X - 11429</v>
      </c>
      <c r="C5550" t="s">
        <v>1119</v>
      </c>
      <c r="D5550">
        <v>599</v>
      </c>
      <c r="E5550">
        <v>-4.9711965811965811E-2</v>
      </c>
      <c r="F5550">
        <v>7.1944392635686139E-2</v>
      </c>
      <c r="G5550">
        <v>0.48957960001960449</v>
      </c>
      <c r="H5550" t="b">
        <v>0</v>
      </c>
      <c r="I5550" t="b">
        <v>0</v>
      </c>
      <c r="J5550" t="b">
        <v>0</v>
      </c>
    </row>
    <row r="5551" spans="1:10" hidden="1" x14ac:dyDescent="0.2">
      <c r="A5551" t="s">
        <v>460</v>
      </c>
      <c r="B5551" t="str">
        <f>VLOOKUP(Table16[[#This Row],[Metabolite ID]],Table18[],2,FALSE)</f>
        <v>X - 11429</v>
      </c>
      <c r="C5551" t="s">
        <v>1120</v>
      </c>
      <c r="D5551">
        <v>599</v>
      </c>
      <c r="E5551">
        <v>-4.2592051847650497E-2</v>
      </c>
      <c r="F5551">
        <v>7.6577035462434315E-2</v>
      </c>
      <c r="G5551">
        <v>0.5780749896887456</v>
      </c>
      <c r="H5551" t="b">
        <v>0</v>
      </c>
      <c r="I5551" t="b">
        <v>0</v>
      </c>
      <c r="J5551" t="b">
        <v>0</v>
      </c>
    </row>
    <row r="5552" spans="1:10" hidden="1" x14ac:dyDescent="0.2">
      <c r="A5552" t="s">
        <v>460</v>
      </c>
      <c r="B5552" t="str">
        <f>VLOOKUP(Table16[[#This Row],[Metabolite ID]],Table18[],2,FALSE)</f>
        <v>X - 11429</v>
      </c>
      <c r="C5552" t="s">
        <v>1121</v>
      </c>
      <c r="D5552">
        <v>599</v>
      </c>
      <c r="E5552">
        <v>-0.250170348112146</v>
      </c>
      <c r="F5552">
        <v>0.2790867072484175</v>
      </c>
      <c r="G5552">
        <v>0.37040556138855951</v>
      </c>
      <c r="H5552" t="b">
        <v>0</v>
      </c>
      <c r="I5552" t="b">
        <v>0</v>
      </c>
      <c r="J5552" t="b">
        <v>0</v>
      </c>
    </row>
    <row r="5553" spans="1:10" hidden="1" x14ac:dyDescent="0.2">
      <c r="A5553" t="s">
        <v>460</v>
      </c>
      <c r="B5553" t="str">
        <f>VLOOKUP(Table16[[#This Row],[Metabolite ID]],Table18[],2,FALSE)</f>
        <v>X - 11429</v>
      </c>
      <c r="C5553" t="s">
        <v>1122</v>
      </c>
      <c r="D5553">
        <v>599</v>
      </c>
      <c r="E5553">
        <v>-5.0624913285985507E-2</v>
      </c>
      <c r="F5553">
        <v>0.17889929937908844</v>
      </c>
      <c r="G5553">
        <v>0.77729014052860212</v>
      </c>
      <c r="H5553" t="b">
        <v>0</v>
      </c>
      <c r="I5553" t="b">
        <v>0</v>
      </c>
      <c r="J5553" t="b">
        <v>0</v>
      </c>
    </row>
    <row r="5554" spans="1:10" hidden="1" x14ac:dyDescent="0.2">
      <c r="A5554" t="s">
        <v>460</v>
      </c>
      <c r="B5554" t="str">
        <f>VLOOKUP(Table16[[#This Row],[Metabolite ID]],Table18[],2,FALSE)</f>
        <v>X - 11429</v>
      </c>
      <c r="C5554" t="s">
        <v>1123</v>
      </c>
      <c r="D5554">
        <v>599</v>
      </c>
      <c r="E5554">
        <v>1.6547690928494219E-4</v>
      </c>
      <c r="F5554">
        <v>0.13752655663261826</v>
      </c>
      <c r="G5554">
        <v>0.999040358717177</v>
      </c>
      <c r="H5554" t="b">
        <v>0</v>
      </c>
      <c r="I5554" t="b">
        <v>0</v>
      </c>
      <c r="J5554" t="b">
        <v>0</v>
      </c>
    </row>
    <row r="5555" spans="1:10" x14ac:dyDescent="0.2">
      <c r="A5555" t="s">
        <v>133</v>
      </c>
      <c r="B5555" t="str">
        <f>VLOOKUP(Table16[[#This Row],[Metabolite ID]],Table18[],2,FALSE)</f>
        <v>erythritol</v>
      </c>
      <c r="C5555" t="s">
        <v>1116</v>
      </c>
      <c r="D5555">
        <v>599</v>
      </c>
      <c r="E5555">
        <v>-2.6676442462305487E-2</v>
      </c>
      <c r="F5555">
        <v>4.8069507467253331E-2</v>
      </c>
      <c r="G5555" s="6">
        <v>0.57892502874035634</v>
      </c>
      <c r="H5555" t="b">
        <v>0</v>
      </c>
      <c r="I5555" t="b">
        <v>0</v>
      </c>
      <c r="J5555" t="b">
        <v>0</v>
      </c>
    </row>
    <row r="5556" spans="1:10" hidden="1" x14ac:dyDescent="0.2">
      <c r="A5556" t="s">
        <v>133</v>
      </c>
      <c r="B5556" t="str">
        <f>VLOOKUP(Table16[[#This Row],[Metabolite ID]],Table18[],2,FALSE)</f>
        <v>erythritol</v>
      </c>
      <c r="C5556" t="s">
        <v>1117</v>
      </c>
      <c r="D5556">
        <v>599</v>
      </c>
      <c r="E5556">
        <v>-2.6676442462305487E-2</v>
      </c>
      <c r="F5556">
        <v>4.7950927386469437E-2</v>
      </c>
      <c r="G5556">
        <v>0.57798666450345582</v>
      </c>
      <c r="H5556" t="b">
        <v>0</v>
      </c>
      <c r="I5556" t="b">
        <v>0</v>
      </c>
      <c r="J5556" t="b">
        <v>0</v>
      </c>
    </row>
    <row r="5557" spans="1:10" hidden="1" x14ac:dyDescent="0.2">
      <c r="A5557" t="s">
        <v>133</v>
      </c>
      <c r="B5557" t="str">
        <f>VLOOKUP(Table16[[#This Row],[Metabolite ID]],Table18[],2,FALSE)</f>
        <v>erythritol</v>
      </c>
      <c r="C5557" t="s">
        <v>1118</v>
      </c>
      <c r="D5557">
        <v>599</v>
      </c>
      <c r="E5557">
        <v>-2.6676442462305484E-2</v>
      </c>
      <c r="F5557">
        <v>4.8400680766535538E-2</v>
      </c>
      <c r="G5557">
        <v>0.5815250846817922</v>
      </c>
      <c r="H5557" t="b">
        <v>0</v>
      </c>
      <c r="I5557" t="b">
        <v>0</v>
      </c>
      <c r="J5557" t="b">
        <v>0</v>
      </c>
    </row>
    <row r="5558" spans="1:10" hidden="1" x14ac:dyDescent="0.2">
      <c r="A5558" t="s">
        <v>133</v>
      </c>
      <c r="B5558" t="str">
        <f>VLOOKUP(Table16[[#This Row],[Metabolite ID]],Table18[],2,FALSE)</f>
        <v>erythritol</v>
      </c>
      <c r="C5558" t="s">
        <v>1119</v>
      </c>
      <c r="D5558">
        <v>599</v>
      </c>
      <c r="E5558">
        <v>-4.4587383177570092E-2</v>
      </c>
      <c r="F5558">
        <v>7.5480917567088593E-2</v>
      </c>
      <c r="G5558">
        <v>0.55471429936179395</v>
      </c>
      <c r="H5558" t="b">
        <v>0</v>
      </c>
      <c r="I5558" t="b">
        <v>0</v>
      </c>
      <c r="J5558" t="b">
        <v>0</v>
      </c>
    </row>
    <row r="5559" spans="1:10" hidden="1" x14ac:dyDescent="0.2">
      <c r="A5559" t="s">
        <v>133</v>
      </c>
      <c r="B5559" t="str">
        <f>VLOOKUP(Table16[[#This Row],[Metabolite ID]],Table18[],2,FALSE)</f>
        <v>erythritol</v>
      </c>
      <c r="C5559" t="s">
        <v>1120</v>
      </c>
      <c r="D5559">
        <v>599</v>
      </c>
      <c r="E5559">
        <v>3.9840622720741257E-2</v>
      </c>
      <c r="F5559">
        <v>7.577038673191154E-2</v>
      </c>
      <c r="G5559">
        <v>0.59902209964932707</v>
      </c>
      <c r="H5559" t="b">
        <v>0</v>
      </c>
      <c r="I5559" t="b">
        <v>0</v>
      </c>
      <c r="J5559" t="b">
        <v>0</v>
      </c>
    </row>
    <row r="5560" spans="1:10" hidden="1" x14ac:dyDescent="0.2">
      <c r="A5560" t="s">
        <v>133</v>
      </c>
      <c r="B5560" t="str">
        <f>VLOOKUP(Table16[[#This Row],[Metabolite ID]],Table18[],2,FALSE)</f>
        <v>erythritol</v>
      </c>
      <c r="C5560" t="s">
        <v>1121</v>
      </c>
      <c r="D5560">
        <v>599</v>
      </c>
      <c r="E5560">
        <v>-0.18237116392474295</v>
      </c>
      <c r="F5560">
        <v>0.26738078323043429</v>
      </c>
      <c r="G5560">
        <v>0.49546172711150982</v>
      </c>
      <c r="H5560" t="b">
        <v>0</v>
      </c>
      <c r="I5560" t="b">
        <v>0</v>
      </c>
      <c r="J5560" t="b">
        <v>0</v>
      </c>
    </row>
    <row r="5561" spans="1:10" hidden="1" x14ac:dyDescent="0.2">
      <c r="A5561" t="s">
        <v>133</v>
      </c>
      <c r="B5561" t="str">
        <f>VLOOKUP(Table16[[#This Row],[Metabolite ID]],Table18[],2,FALSE)</f>
        <v>erythritol</v>
      </c>
      <c r="C5561" t="s">
        <v>1122</v>
      </c>
      <c r="D5561">
        <v>599</v>
      </c>
      <c r="E5561">
        <v>0.22631557414412029</v>
      </c>
      <c r="F5561">
        <v>0.17185122542092299</v>
      </c>
      <c r="G5561">
        <v>0.18836741537522828</v>
      </c>
      <c r="H5561" t="b">
        <v>0</v>
      </c>
      <c r="I5561" t="b">
        <v>0</v>
      </c>
      <c r="J5561" t="b">
        <v>0</v>
      </c>
    </row>
    <row r="5562" spans="1:10" hidden="1" x14ac:dyDescent="0.2">
      <c r="A5562" t="s">
        <v>133</v>
      </c>
      <c r="B5562" t="str">
        <f>VLOOKUP(Table16[[#This Row],[Metabolite ID]],Table18[],2,FALSE)</f>
        <v>erythritol</v>
      </c>
      <c r="C5562" t="s">
        <v>1123</v>
      </c>
      <c r="D5562">
        <v>599</v>
      </c>
      <c r="E5562">
        <v>0.25245851701754268</v>
      </c>
      <c r="F5562">
        <v>0.13280856425947818</v>
      </c>
      <c r="G5562">
        <v>5.7793745622383971E-2</v>
      </c>
      <c r="H5562" t="b">
        <v>0</v>
      </c>
      <c r="I5562" t="b">
        <v>0</v>
      </c>
      <c r="J5562" t="b">
        <v>0</v>
      </c>
    </row>
    <row r="5563" spans="1:10" x14ac:dyDescent="0.2">
      <c r="A5563" t="s">
        <v>266</v>
      </c>
      <c r="B5563" t="str">
        <f>VLOOKUP(Table16[[#This Row],[Metabolite ID]],Table18[],2,FALSE)</f>
        <v>2-methylmalonyl carnitine</v>
      </c>
      <c r="C5563" t="s">
        <v>1116</v>
      </c>
      <c r="D5563">
        <v>598</v>
      </c>
      <c r="E5563">
        <v>3.4072020333637244E-2</v>
      </c>
      <c r="F5563">
        <v>6.2073701546467401E-2</v>
      </c>
      <c r="G5563" s="6">
        <v>0.58307667026839294</v>
      </c>
      <c r="H5563" t="b">
        <v>0</v>
      </c>
      <c r="I5563" t="b">
        <v>0</v>
      </c>
      <c r="J5563" t="b">
        <v>0</v>
      </c>
    </row>
    <row r="5564" spans="1:10" hidden="1" x14ac:dyDescent="0.2">
      <c r="A5564" t="s">
        <v>266</v>
      </c>
      <c r="B5564" t="str">
        <f>VLOOKUP(Table16[[#This Row],[Metabolite ID]],Table18[],2,FALSE)</f>
        <v>2-methylmalonyl carnitine</v>
      </c>
      <c r="C5564" t="s">
        <v>1117</v>
      </c>
      <c r="D5564">
        <v>598</v>
      </c>
      <c r="E5564">
        <v>3.4072020333637244E-2</v>
      </c>
      <c r="F5564">
        <v>5.8386104673195452E-2</v>
      </c>
      <c r="G5564">
        <v>0.55951378404439644</v>
      </c>
      <c r="H5564" t="b">
        <v>0</v>
      </c>
      <c r="I5564" t="b">
        <v>0</v>
      </c>
      <c r="J5564" t="b">
        <v>0</v>
      </c>
    </row>
    <row r="5565" spans="1:10" hidden="1" x14ac:dyDescent="0.2">
      <c r="A5565" t="s">
        <v>266</v>
      </c>
      <c r="B5565" t="str">
        <f>VLOOKUP(Table16[[#This Row],[Metabolite ID]],Table18[],2,FALSE)</f>
        <v>2-methylmalonyl carnitine</v>
      </c>
      <c r="C5565" t="s">
        <v>1118</v>
      </c>
      <c r="D5565">
        <v>598</v>
      </c>
      <c r="E5565">
        <v>3.4072020333637265E-2</v>
      </c>
      <c r="F5565">
        <v>5.9005502406232757E-2</v>
      </c>
      <c r="G5565">
        <v>0.56364359837869293</v>
      </c>
      <c r="H5565" t="b">
        <v>0</v>
      </c>
      <c r="I5565" t="b">
        <v>0</v>
      </c>
      <c r="J5565" t="b">
        <v>0</v>
      </c>
    </row>
    <row r="5566" spans="1:10" hidden="1" x14ac:dyDescent="0.2">
      <c r="A5566" t="s">
        <v>266</v>
      </c>
      <c r="B5566" t="str">
        <f>VLOOKUP(Table16[[#This Row],[Metabolite ID]],Table18[],2,FALSE)</f>
        <v>2-methylmalonyl carnitine</v>
      </c>
      <c r="C5566" t="s">
        <v>1119</v>
      </c>
      <c r="D5566">
        <v>598</v>
      </c>
      <c r="E5566">
        <v>5.7895953947368871E-3</v>
      </c>
      <c r="F5566">
        <v>8.9905741673334968E-2</v>
      </c>
      <c r="G5566">
        <v>0.94865469129940461</v>
      </c>
      <c r="H5566" t="b">
        <v>0</v>
      </c>
      <c r="I5566" t="b">
        <v>0</v>
      </c>
      <c r="J5566" t="b">
        <v>0</v>
      </c>
    </row>
    <row r="5567" spans="1:10" hidden="1" x14ac:dyDescent="0.2">
      <c r="A5567" t="s">
        <v>266</v>
      </c>
      <c r="B5567" t="str">
        <f>VLOOKUP(Table16[[#This Row],[Metabolite ID]],Table18[],2,FALSE)</f>
        <v>2-methylmalonyl carnitine</v>
      </c>
      <c r="C5567" t="s">
        <v>1120</v>
      </c>
      <c r="D5567">
        <v>598</v>
      </c>
      <c r="E5567">
        <v>3.8835581688487462E-2</v>
      </c>
      <c r="F5567">
        <v>9.7899980867902747E-2</v>
      </c>
      <c r="G5567">
        <v>0.69159880025656906</v>
      </c>
      <c r="H5567" t="b">
        <v>0</v>
      </c>
      <c r="I5567" t="b">
        <v>0</v>
      </c>
      <c r="J5567" t="b">
        <v>0</v>
      </c>
    </row>
    <row r="5568" spans="1:10" hidden="1" x14ac:dyDescent="0.2">
      <c r="A5568" t="s">
        <v>266</v>
      </c>
      <c r="B5568" t="str">
        <f>VLOOKUP(Table16[[#This Row],[Metabolite ID]],Table18[],2,FALSE)</f>
        <v>2-methylmalonyl carnitine</v>
      </c>
      <c r="C5568" t="s">
        <v>1121</v>
      </c>
      <c r="D5568">
        <v>598</v>
      </c>
      <c r="E5568">
        <v>-0.13810688075897737</v>
      </c>
      <c r="F5568">
        <v>0.33168356609926231</v>
      </c>
      <c r="G5568">
        <v>0.67728055911472707</v>
      </c>
      <c r="H5568" t="b">
        <v>0</v>
      </c>
      <c r="I5568" t="b">
        <v>0</v>
      </c>
      <c r="J5568" t="b">
        <v>0</v>
      </c>
    </row>
    <row r="5569" spans="1:10" hidden="1" x14ac:dyDescent="0.2">
      <c r="A5569" t="s">
        <v>266</v>
      </c>
      <c r="B5569" t="str">
        <f>VLOOKUP(Table16[[#This Row],[Metabolite ID]],Table18[],2,FALSE)</f>
        <v>2-methylmalonyl carnitine</v>
      </c>
      <c r="C5569" t="s">
        <v>1122</v>
      </c>
      <c r="D5569">
        <v>598</v>
      </c>
      <c r="E5569">
        <v>-0.13810688075897737</v>
      </c>
      <c r="F5569">
        <v>0.25223383694675255</v>
      </c>
      <c r="G5569">
        <v>0.58421579126776257</v>
      </c>
      <c r="H5569" t="b">
        <v>0</v>
      </c>
      <c r="I5569" t="b">
        <v>0</v>
      </c>
      <c r="J5569" t="b">
        <v>0</v>
      </c>
    </row>
    <row r="5570" spans="1:10" hidden="1" x14ac:dyDescent="0.2">
      <c r="A5570" t="s">
        <v>266</v>
      </c>
      <c r="B5570" t="str">
        <f>VLOOKUP(Table16[[#This Row],[Metabolite ID]],Table18[],2,FALSE)</f>
        <v>2-methylmalonyl carnitine</v>
      </c>
      <c r="C5570" t="s">
        <v>1123</v>
      </c>
      <c r="D5570">
        <v>598</v>
      </c>
      <c r="E5570">
        <v>0.21737257868789697</v>
      </c>
      <c r="F5570">
        <v>0.17217493471993084</v>
      </c>
      <c r="G5570">
        <v>0.20725908519878888</v>
      </c>
      <c r="H5570" t="b">
        <v>0</v>
      </c>
      <c r="I5570" t="b">
        <v>0</v>
      </c>
      <c r="J5570" t="b">
        <v>0</v>
      </c>
    </row>
    <row r="5571" spans="1:10" x14ac:dyDescent="0.2">
      <c r="A5571" t="s">
        <v>560</v>
      </c>
      <c r="B5571" t="str">
        <f>VLOOKUP(Table16[[#This Row],[Metabolite ID]],Table18[],2,FALSE)</f>
        <v>X - 12127</v>
      </c>
      <c r="C5571" t="s">
        <v>1116</v>
      </c>
      <c r="D5571">
        <v>599</v>
      </c>
      <c r="E5571">
        <v>2.7206151274696059E-2</v>
      </c>
      <c r="F5571">
        <v>4.9864356502979428E-2</v>
      </c>
      <c r="G5571" s="6">
        <v>0.58533874075947923</v>
      </c>
      <c r="H5571" t="b">
        <v>0</v>
      </c>
      <c r="I5571" t="b">
        <v>0</v>
      </c>
      <c r="J5571" t="b">
        <v>0</v>
      </c>
    </row>
    <row r="5572" spans="1:10" hidden="1" x14ac:dyDescent="0.2">
      <c r="A5572" t="s">
        <v>560</v>
      </c>
      <c r="B5572" t="str">
        <f>VLOOKUP(Table16[[#This Row],[Metabolite ID]],Table18[],2,FALSE)</f>
        <v>X - 12127</v>
      </c>
      <c r="C5572" t="s">
        <v>1117</v>
      </c>
      <c r="D5572">
        <v>599</v>
      </c>
      <c r="E5572">
        <v>2.7206151274696059E-2</v>
      </c>
      <c r="F5572">
        <v>4.8246870539497284E-2</v>
      </c>
      <c r="G5572">
        <v>0.57282584398470782</v>
      </c>
      <c r="H5572" t="b">
        <v>0</v>
      </c>
      <c r="I5572" t="b">
        <v>0</v>
      </c>
      <c r="J5572" t="b">
        <v>0</v>
      </c>
    </row>
    <row r="5573" spans="1:10" hidden="1" x14ac:dyDescent="0.2">
      <c r="A5573" t="s">
        <v>560</v>
      </c>
      <c r="B5573" t="str">
        <f>VLOOKUP(Table16[[#This Row],[Metabolite ID]],Table18[],2,FALSE)</f>
        <v>X - 12127</v>
      </c>
      <c r="C5573" t="s">
        <v>1118</v>
      </c>
      <c r="D5573">
        <v>599</v>
      </c>
      <c r="E5573">
        <v>2.7206151274696073E-2</v>
      </c>
      <c r="F5573">
        <v>4.8729293454276908E-2</v>
      </c>
      <c r="G5573">
        <v>0.57663132424004582</v>
      </c>
      <c r="H5573" t="b">
        <v>0</v>
      </c>
      <c r="I5573" t="b">
        <v>0</v>
      </c>
      <c r="J5573" t="b">
        <v>0</v>
      </c>
    </row>
    <row r="5574" spans="1:10" hidden="1" x14ac:dyDescent="0.2">
      <c r="A5574" t="s">
        <v>560</v>
      </c>
      <c r="B5574" t="str">
        <f>VLOOKUP(Table16[[#This Row],[Metabolite ID]],Table18[],2,FALSE)</f>
        <v>X - 12127</v>
      </c>
      <c r="C5574" t="s">
        <v>1119</v>
      </c>
      <c r="D5574">
        <v>599</v>
      </c>
      <c r="E5574">
        <v>3.5824675324675329E-2</v>
      </c>
      <c r="F5574">
        <v>7.3343597883009259E-2</v>
      </c>
      <c r="G5574">
        <v>0.62523118223479834</v>
      </c>
      <c r="H5574" t="b">
        <v>0</v>
      </c>
      <c r="I5574" t="b">
        <v>0</v>
      </c>
      <c r="J5574" t="b">
        <v>0</v>
      </c>
    </row>
    <row r="5575" spans="1:10" hidden="1" x14ac:dyDescent="0.2">
      <c r="A5575" t="s">
        <v>560</v>
      </c>
      <c r="B5575" t="str">
        <f>VLOOKUP(Table16[[#This Row],[Metabolite ID]],Table18[],2,FALSE)</f>
        <v>X - 12127</v>
      </c>
      <c r="C5575" t="s">
        <v>1120</v>
      </c>
      <c r="D5575">
        <v>599</v>
      </c>
      <c r="E5575">
        <v>5.2810470672849726E-2</v>
      </c>
      <c r="F5575">
        <v>8.4043969917240571E-2</v>
      </c>
      <c r="G5575">
        <v>0.52976344519483765</v>
      </c>
      <c r="H5575" t="b">
        <v>0</v>
      </c>
      <c r="I5575" t="b">
        <v>0</v>
      </c>
      <c r="J5575" t="b">
        <v>0</v>
      </c>
    </row>
    <row r="5576" spans="1:10" hidden="1" x14ac:dyDescent="0.2">
      <c r="A5576" t="s">
        <v>560</v>
      </c>
      <c r="B5576" t="str">
        <f>VLOOKUP(Table16[[#This Row],[Metabolite ID]],Table18[],2,FALSE)</f>
        <v>X - 12127</v>
      </c>
      <c r="C5576" t="s">
        <v>1121</v>
      </c>
      <c r="D5576">
        <v>599</v>
      </c>
      <c r="E5576">
        <v>0.11370549087790405</v>
      </c>
      <c r="F5576">
        <v>0.26595639743985983</v>
      </c>
      <c r="G5576">
        <v>0.66914409118163398</v>
      </c>
      <c r="H5576" t="b">
        <v>0</v>
      </c>
      <c r="I5576" t="b">
        <v>0</v>
      </c>
      <c r="J5576" t="b">
        <v>0</v>
      </c>
    </row>
    <row r="5577" spans="1:10" hidden="1" x14ac:dyDescent="0.2">
      <c r="A5577" t="s">
        <v>560</v>
      </c>
      <c r="B5577" t="str">
        <f>VLOOKUP(Table16[[#This Row],[Metabolite ID]],Table18[],2,FALSE)</f>
        <v>X - 12127</v>
      </c>
      <c r="C5577" t="s">
        <v>1122</v>
      </c>
      <c r="D5577">
        <v>599</v>
      </c>
      <c r="E5577">
        <v>1.5417243366592004E-2</v>
      </c>
      <c r="F5577">
        <v>0.17885083200064142</v>
      </c>
      <c r="G5577">
        <v>0.93133494391628424</v>
      </c>
      <c r="H5577" t="b">
        <v>0</v>
      </c>
      <c r="I5577" t="b">
        <v>0</v>
      </c>
      <c r="J5577" t="b">
        <v>0</v>
      </c>
    </row>
    <row r="5578" spans="1:10" hidden="1" x14ac:dyDescent="0.2">
      <c r="A5578" t="s">
        <v>560</v>
      </c>
      <c r="B5578" t="str">
        <f>VLOOKUP(Table16[[#This Row],[Metabolite ID]],Table18[],2,FALSE)</f>
        <v>X - 12127</v>
      </c>
      <c r="C5578" t="s">
        <v>1123</v>
      </c>
      <c r="D5578">
        <v>599</v>
      </c>
      <c r="E5578">
        <v>6.6370205187012338E-2</v>
      </c>
      <c r="F5578">
        <v>0.13831203857251584</v>
      </c>
      <c r="G5578">
        <v>0.63150377739557473</v>
      </c>
      <c r="H5578" t="b">
        <v>0</v>
      </c>
      <c r="I5578" t="b">
        <v>0</v>
      </c>
      <c r="J5578" t="b">
        <v>0</v>
      </c>
    </row>
    <row r="5579" spans="1:10" x14ac:dyDescent="0.2">
      <c r="A5579" t="s">
        <v>612</v>
      </c>
      <c r="B5579" t="str">
        <f>VLOOKUP(Table16[[#This Row],[Metabolite ID]],Table18[],2,FALSE)</f>
        <v>C-glycosyltryptophan</v>
      </c>
      <c r="C5579" t="s">
        <v>1116</v>
      </c>
      <c r="D5579">
        <v>599</v>
      </c>
      <c r="E5579">
        <v>2.7222242994229706E-2</v>
      </c>
      <c r="F5579">
        <v>5.0053426602282639E-2</v>
      </c>
      <c r="G5579" s="6">
        <v>0.58653525358366687</v>
      </c>
      <c r="H5579" t="b">
        <v>0</v>
      </c>
      <c r="I5579" t="b">
        <v>0</v>
      </c>
      <c r="J5579" t="b">
        <v>0</v>
      </c>
    </row>
    <row r="5580" spans="1:10" hidden="1" x14ac:dyDescent="0.2">
      <c r="A5580" t="s">
        <v>612</v>
      </c>
      <c r="B5580" t="str">
        <f>VLOOKUP(Table16[[#This Row],[Metabolite ID]],Table18[],2,FALSE)</f>
        <v>C-glycosyltryptophan</v>
      </c>
      <c r="C5580" t="s">
        <v>1117</v>
      </c>
      <c r="D5580">
        <v>599</v>
      </c>
      <c r="E5580">
        <v>2.7222242994229706E-2</v>
      </c>
      <c r="F5580">
        <v>4.7743310451481835E-2</v>
      </c>
      <c r="G5580">
        <v>0.56855615595832831</v>
      </c>
      <c r="H5580" t="b">
        <v>0</v>
      </c>
      <c r="I5580" t="b">
        <v>0</v>
      </c>
      <c r="J5580" t="b">
        <v>0</v>
      </c>
    </row>
    <row r="5581" spans="1:10" hidden="1" x14ac:dyDescent="0.2">
      <c r="A5581" t="s">
        <v>612</v>
      </c>
      <c r="B5581" t="str">
        <f>VLOOKUP(Table16[[#This Row],[Metabolite ID]],Table18[],2,FALSE)</f>
        <v>C-glycosyltryptophan</v>
      </c>
      <c r="C5581" t="s">
        <v>1118</v>
      </c>
      <c r="D5581">
        <v>599</v>
      </c>
      <c r="E5581">
        <v>2.9241442019658549E-2</v>
      </c>
      <c r="F5581">
        <v>4.8240274129976071E-2</v>
      </c>
      <c r="G5581">
        <v>0.54440689497058892</v>
      </c>
      <c r="H5581" t="b">
        <v>0</v>
      </c>
      <c r="I5581" t="b">
        <v>0</v>
      </c>
      <c r="J5581" t="b">
        <v>0</v>
      </c>
    </row>
    <row r="5582" spans="1:10" hidden="1" x14ac:dyDescent="0.2">
      <c r="A5582" t="s">
        <v>612</v>
      </c>
      <c r="B5582" t="str">
        <f>VLOOKUP(Table16[[#This Row],[Metabolite ID]],Table18[],2,FALSE)</f>
        <v>C-glycosyltryptophan</v>
      </c>
      <c r="C5582" t="s">
        <v>1119</v>
      </c>
      <c r="D5582">
        <v>599</v>
      </c>
      <c r="E5582">
        <v>-7.5948876404494381E-3</v>
      </c>
      <c r="F5582">
        <v>7.5014787721898693E-2</v>
      </c>
      <c r="G5582">
        <v>0.91935581181255299</v>
      </c>
      <c r="H5582" t="b">
        <v>0</v>
      </c>
      <c r="I5582" t="b">
        <v>0</v>
      </c>
      <c r="J5582" t="b">
        <v>0</v>
      </c>
    </row>
    <row r="5583" spans="1:10" hidden="1" x14ac:dyDescent="0.2">
      <c r="A5583" t="s">
        <v>612</v>
      </c>
      <c r="B5583" t="str">
        <f>VLOOKUP(Table16[[#This Row],[Metabolite ID]],Table18[],2,FALSE)</f>
        <v>C-glycosyltryptophan</v>
      </c>
      <c r="C5583" t="s">
        <v>1120</v>
      </c>
      <c r="D5583">
        <v>599</v>
      </c>
      <c r="E5583">
        <v>-1.6734934629307523E-2</v>
      </c>
      <c r="F5583">
        <v>7.9853781665734591E-2</v>
      </c>
      <c r="G5583">
        <v>0.83400351509307424</v>
      </c>
      <c r="H5583" t="b">
        <v>0</v>
      </c>
      <c r="I5583" t="b">
        <v>0</v>
      </c>
      <c r="J5583" t="b">
        <v>0</v>
      </c>
    </row>
    <row r="5584" spans="1:10" hidden="1" x14ac:dyDescent="0.2">
      <c r="A5584" t="s">
        <v>612</v>
      </c>
      <c r="B5584" t="str">
        <f>VLOOKUP(Table16[[#This Row],[Metabolite ID]],Table18[],2,FALSE)</f>
        <v>C-glycosyltryptophan</v>
      </c>
      <c r="C5584" t="s">
        <v>1121</v>
      </c>
      <c r="D5584">
        <v>599</v>
      </c>
      <c r="E5584">
        <v>-6.6610775232057051E-2</v>
      </c>
      <c r="F5584">
        <v>0.2677496865491048</v>
      </c>
      <c r="G5584">
        <v>0.80361635487183269</v>
      </c>
      <c r="H5584" t="b">
        <v>0</v>
      </c>
      <c r="I5584" t="b">
        <v>0</v>
      </c>
      <c r="J5584" t="b">
        <v>0</v>
      </c>
    </row>
    <row r="5585" spans="1:10" hidden="1" x14ac:dyDescent="0.2">
      <c r="A5585" t="s">
        <v>612</v>
      </c>
      <c r="B5585" t="str">
        <f>VLOOKUP(Table16[[#This Row],[Metabolite ID]],Table18[],2,FALSE)</f>
        <v>C-glycosyltryptophan</v>
      </c>
      <c r="C5585" t="s">
        <v>1122</v>
      </c>
      <c r="D5585">
        <v>599</v>
      </c>
      <c r="E5585">
        <v>-2.4093296002555498E-2</v>
      </c>
      <c r="F5585">
        <v>0.16224911381806412</v>
      </c>
      <c r="G5585">
        <v>0.88200163720041014</v>
      </c>
      <c r="H5585" t="b">
        <v>0</v>
      </c>
      <c r="I5585" t="b">
        <v>0</v>
      </c>
      <c r="J5585" t="b">
        <v>0</v>
      </c>
    </row>
    <row r="5586" spans="1:10" hidden="1" x14ac:dyDescent="0.2">
      <c r="A5586" t="s">
        <v>612</v>
      </c>
      <c r="B5586" t="str">
        <f>VLOOKUP(Table16[[#This Row],[Metabolite ID]],Table18[],2,FALSE)</f>
        <v>C-glycosyltryptophan</v>
      </c>
      <c r="C5586" t="s">
        <v>1123</v>
      </c>
      <c r="D5586">
        <v>599</v>
      </c>
      <c r="E5586">
        <v>-2.6069999382325678E-2</v>
      </c>
      <c r="F5586">
        <v>0.13875485543669286</v>
      </c>
      <c r="G5586">
        <v>0.85103039853921802</v>
      </c>
      <c r="H5586" t="b">
        <v>0</v>
      </c>
      <c r="I5586" t="b">
        <v>0</v>
      </c>
      <c r="J5586" t="b">
        <v>0</v>
      </c>
    </row>
    <row r="5587" spans="1:10" x14ac:dyDescent="0.2">
      <c r="A5587" t="s">
        <v>317</v>
      </c>
      <c r="B5587" t="str">
        <f>VLOOKUP(Table16[[#This Row],[Metabolite ID]],Table18[],2,FALSE)</f>
        <v>glycerophosphoethanolamine</v>
      </c>
      <c r="C5587" t="s">
        <v>1116</v>
      </c>
      <c r="D5587">
        <v>599</v>
      </c>
      <c r="E5587">
        <v>2.7089948982676172E-2</v>
      </c>
      <c r="F5587">
        <v>4.9941485685921598E-2</v>
      </c>
      <c r="G5587" s="6">
        <v>0.58751971251885649</v>
      </c>
      <c r="H5587" t="b">
        <v>0</v>
      </c>
      <c r="I5587" t="b">
        <v>0</v>
      </c>
      <c r="J5587" t="b">
        <v>0</v>
      </c>
    </row>
    <row r="5588" spans="1:10" hidden="1" x14ac:dyDescent="0.2">
      <c r="A5588" t="s">
        <v>317</v>
      </c>
      <c r="B5588" t="str">
        <f>VLOOKUP(Table16[[#This Row],[Metabolite ID]],Table18[],2,FALSE)</f>
        <v>glycerophosphoethanolamine</v>
      </c>
      <c r="C5588" t="s">
        <v>1117</v>
      </c>
      <c r="D5588">
        <v>599</v>
      </c>
      <c r="E5588">
        <v>2.7089948982676172E-2</v>
      </c>
      <c r="F5588">
        <v>4.7741707811287871E-2</v>
      </c>
      <c r="G5588">
        <v>0.57042389760087175</v>
      </c>
      <c r="H5588" t="b">
        <v>0</v>
      </c>
      <c r="I5588" t="b">
        <v>0</v>
      </c>
      <c r="J5588" t="b">
        <v>0</v>
      </c>
    </row>
    <row r="5589" spans="1:10" hidden="1" x14ac:dyDescent="0.2">
      <c r="A5589" t="s">
        <v>317</v>
      </c>
      <c r="B5589" t="str">
        <f>VLOOKUP(Table16[[#This Row],[Metabolite ID]],Table18[],2,FALSE)</f>
        <v>glycerophosphoethanolamine</v>
      </c>
      <c r="C5589" t="s">
        <v>1118</v>
      </c>
      <c r="D5589">
        <v>599</v>
      </c>
      <c r="E5589">
        <v>2.7089948982676169E-2</v>
      </c>
      <c r="F5589">
        <v>4.8228156946064062E-2</v>
      </c>
      <c r="G5589">
        <v>0.5743177041562747</v>
      </c>
      <c r="H5589" t="b">
        <v>0</v>
      </c>
      <c r="I5589" t="b">
        <v>0</v>
      </c>
      <c r="J5589" t="b">
        <v>0</v>
      </c>
    </row>
    <row r="5590" spans="1:10" hidden="1" x14ac:dyDescent="0.2">
      <c r="A5590" t="s">
        <v>317</v>
      </c>
      <c r="B5590" t="str">
        <f>VLOOKUP(Table16[[#This Row],[Metabolite ID]],Table18[],2,FALSE)</f>
        <v>glycerophosphoethanolamine</v>
      </c>
      <c r="C5590" t="s">
        <v>1119</v>
      </c>
      <c r="D5590">
        <v>599</v>
      </c>
      <c r="E5590">
        <v>5.2963551401869161E-2</v>
      </c>
      <c r="F5590">
        <v>7.4570263487133456E-2</v>
      </c>
      <c r="G5590">
        <v>0.47754893887383615</v>
      </c>
      <c r="H5590" t="b">
        <v>0</v>
      </c>
      <c r="I5590" t="b">
        <v>0</v>
      </c>
      <c r="J5590" t="b">
        <v>0</v>
      </c>
    </row>
    <row r="5591" spans="1:10" hidden="1" x14ac:dyDescent="0.2">
      <c r="A5591" t="s">
        <v>317</v>
      </c>
      <c r="B5591" t="str">
        <f>VLOOKUP(Table16[[#This Row],[Metabolite ID]],Table18[],2,FALSE)</f>
        <v>glycerophosphoethanolamine</v>
      </c>
      <c r="C5591" t="s">
        <v>1120</v>
      </c>
      <c r="D5591">
        <v>599</v>
      </c>
      <c r="E5591">
        <v>3.8736326474899344E-2</v>
      </c>
      <c r="F5591">
        <v>7.9657704140150165E-2</v>
      </c>
      <c r="G5591">
        <v>0.62676529245313506</v>
      </c>
      <c r="H5591" t="b">
        <v>0</v>
      </c>
      <c r="I5591" t="b">
        <v>0</v>
      </c>
      <c r="J5591" t="b">
        <v>0</v>
      </c>
    </row>
    <row r="5592" spans="1:10" hidden="1" x14ac:dyDescent="0.2">
      <c r="A5592" t="s">
        <v>317</v>
      </c>
      <c r="B5592" t="str">
        <f>VLOOKUP(Table16[[#This Row],[Metabolite ID]],Table18[],2,FALSE)</f>
        <v>glycerophosphoethanolamine</v>
      </c>
      <c r="C5592" t="s">
        <v>1121</v>
      </c>
      <c r="D5592">
        <v>599</v>
      </c>
      <c r="E5592">
        <v>4.6417124735299353E-2</v>
      </c>
      <c r="F5592">
        <v>0.26556026737831678</v>
      </c>
      <c r="G5592">
        <v>0.86130426422937967</v>
      </c>
      <c r="H5592" t="b">
        <v>0</v>
      </c>
      <c r="I5592" t="b">
        <v>0</v>
      </c>
      <c r="J5592" t="b">
        <v>0</v>
      </c>
    </row>
    <row r="5593" spans="1:10" hidden="1" x14ac:dyDescent="0.2">
      <c r="A5593" t="s">
        <v>317</v>
      </c>
      <c r="B5593" t="str">
        <f>VLOOKUP(Table16[[#This Row],[Metabolite ID]],Table18[],2,FALSE)</f>
        <v>glycerophosphoethanolamine</v>
      </c>
      <c r="C5593" t="s">
        <v>1122</v>
      </c>
      <c r="D5593">
        <v>599</v>
      </c>
      <c r="E5593">
        <v>4.6417124735299353E-2</v>
      </c>
      <c r="F5593">
        <v>0.17483581326330372</v>
      </c>
      <c r="G5593">
        <v>0.79072366480139111</v>
      </c>
      <c r="H5593" t="b">
        <v>0</v>
      </c>
      <c r="I5593" t="b">
        <v>0</v>
      </c>
      <c r="J5593" t="b">
        <v>0</v>
      </c>
    </row>
    <row r="5594" spans="1:10" hidden="1" x14ac:dyDescent="0.2">
      <c r="A5594" t="s">
        <v>317</v>
      </c>
      <c r="B5594" t="str">
        <f>VLOOKUP(Table16[[#This Row],[Metabolite ID]],Table18[],2,FALSE)</f>
        <v>glycerophosphoethanolamine</v>
      </c>
      <c r="C5594" t="s">
        <v>1123</v>
      </c>
      <c r="D5594">
        <v>599</v>
      </c>
      <c r="E5594">
        <v>-2.5831806355967865E-2</v>
      </c>
      <c r="F5594">
        <v>0.1384462821595554</v>
      </c>
      <c r="G5594">
        <v>0.85205050795069948</v>
      </c>
      <c r="H5594" t="b">
        <v>0</v>
      </c>
      <c r="I5594" t="b">
        <v>0</v>
      </c>
      <c r="J5594" t="b">
        <v>0</v>
      </c>
    </row>
    <row r="5595" spans="1:10" x14ac:dyDescent="0.2">
      <c r="A5595" t="s">
        <v>503</v>
      </c>
      <c r="B5595" t="str">
        <f>VLOOKUP(Table16[[#This Row],[Metabolite ID]],Table18[],2,FALSE)</f>
        <v>X - 19141</v>
      </c>
      <c r="C5595" t="s">
        <v>1116</v>
      </c>
      <c r="D5595">
        <v>599</v>
      </c>
      <c r="E5595">
        <v>-2.5825868377456832E-2</v>
      </c>
      <c r="F5595">
        <v>4.8671133819782865E-2</v>
      </c>
      <c r="G5595" s="6">
        <v>0.59568225664378982</v>
      </c>
      <c r="H5595" t="b">
        <v>0</v>
      </c>
      <c r="I5595" t="b">
        <v>0</v>
      </c>
      <c r="J5595" t="b">
        <v>0</v>
      </c>
    </row>
    <row r="5596" spans="1:10" hidden="1" x14ac:dyDescent="0.2">
      <c r="A5596" t="s">
        <v>503</v>
      </c>
      <c r="B5596" t="str">
        <f>VLOOKUP(Table16[[#This Row],[Metabolite ID]],Table18[],2,FALSE)</f>
        <v>X - 19141</v>
      </c>
      <c r="C5596" t="s">
        <v>1117</v>
      </c>
      <c r="D5596">
        <v>599</v>
      </c>
      <c r="E5596">
        <v>-2.5825868377456832E-2</v>
      </c>
      <c r="F5596">
        <v>4.7667845963701626E-2</v>
      </c>
      <c r="G5596">
        <v>0.58796453806412197</v>
      </c>
      <c r="H5596" t="b">
        <v>0</v>
      </c>
      <c r="I5596" t="b">
        <v>0</v>
      </c>
      <c r="J5596" t="b">
        <v>0</v>
      </c>
    </row>
    <row r="5597" spans="1:10" hidden="1" x14ac:dyDescent="0.2">
      <c r="A5597" t="s">
        <v>503</v>
      </c>
      <c r="B5597" t="str">
        <f>VLOOKUP(Table16[[#This Row],[Metabolite ID]],Table18[],2,FALSE)</f>
        <v>X - 19141</v>
      </c>
      <c r="C5597" t="s">
        <v>1118</v>
      </c>
      <c r="D5597">
        <v>599</v>
      </c>
      <c r="E5597">
        <v>-2.58258683774568E-2</v>
      </c>
      <c r="F5597">
        <v>4.8133634334350875E-2</v>
      </c>
      <c r="G5597">
        <v>0.59158183587051338</v>
      </c>
      <c r="H5597" t="b">
        <v>0</v>
      </c>
      <c r="I5597" t="b">
        <v>0</v>
      </c>
      <c r="J5597" t="b">
        <v>0</v>
      </c>
    </row>
    <row r="5598" spans="1:10" hidden="1" x14ac:dyDescent="0.2">
      <c r="A5598" t="s">
        <v>503</v>
      </c>
      <c r="B5598" t="str">
        <f>VLOOKUP(Table16[[#This Row],[Metabolite ID]],Table18[],2,FALSE)</f>
        <v>X - 19141</v>
      </c>
      <c r="C5598" t="s">
        <v>1119</v>
      </c>
      <c r="D5598">
        <v>599</v>
      </c>
      <c r="E5598">
        <v>-0.11912142857142856</v>
      </c>
      <c r="F5598">
        <v>7.339129708281901E-2</v>
      </c>
      <c r="G5598">
        <v>0.10456798805260646</v>
      </c>
      <c r="H5598" t="b">
        <v>0</v>
      </c>
      <c r="I5598" t="b">
        <v>0</v>
      </c>
      <c r="J5598" t="b">
        <v>0</v>
      </c>
    </row>
    <row r="5599" spans="1:10" hidden="1" x14ac:dyDescent="0.2">
      <c r="A5599" t="s">
        <v>503</v>
      </c>
      <c r="B5599" t="str">
        <f>VLOOKUP(Table16[[#This Row],[Metabolite ID]],Table18[],2,FALSE)</f>
        <v>X - 19141</v>
      </c>
      <c r="C5599" t="s">
        <v>1120</v>
      </c>
      <c r="D5599">
        <v>599</v>
      </c>
      <c r="E5599">
        <v>-4.1187534218537721E-2</v>
      </c>
      <c r="F5599">
        <v>7.8813356115260691E-2</v>
      </c>
      <c r="G5599">
        <v>0.60125551685011658</v>
      </c>
      <c r="H5599" t="b">
        <v>0</v>
      </c>
      <c r="I5599" t="b">
        <v>0</v>
      </c>
      <c r="J5599" t="b">
        <v>0</v>
      </c>
    </row>
    <row r="5600" spans="1:10" hidden="1" x14ac:dyDescent="0.2">
      <c r="A5600" t="s">
        <v>503</v>
      </c>
      <c r="B5600" t="str">
        <f>VLOOKUP(Table16[[#This Row],[Metabolite ID]],Table18[],2,FALSE)</f>
        <v>X - 19141</v>
      </c>
      <c r="C5600" t="s">
        <v>1121</v>
      </c>
      <c r="D5600">
        <v>599</v>
      </c>
      <c r="E5600">
        <v>-0.3090191510586493</v>
      </c>
      <c r="F5600">
        <v>0.25939317406532048</v>
      </c>
      <c r="G5600">
        <v>0.23400230018430251</v>
      </c>
      <c r="H5600" t="b">
        <v>0</v>
      </c>
      <c r="I5600" t="b">
        <v>0</v>
      </c>
      <c r="J5600" t="b">
        <v>0</v>
      </c>
    </row>
    <row r="5601" spans="1:10" hidden="1" x14ac:dyDescent="0.2">
      <c r="A5601" t="s">
        <v>503</v>
      </c>
      <c r="B5601" t="str">
        <f>VLOOKUP(Table16[[#This Row],[Metabolite ID]],Table18[],2,FALSE)</f>
        <v>X - 19141</v>
      </c>
      <c r="C5601" t="s">
        <v>1122</v>
      </c>
      <c r="D5601">
        <v>599</v>
      </c>
      <c r="E5601">
        <v>-0.12742486229353389</v>
      </c>
      <c r="F5601">
        <v>0.16233177848940494</v>
      </c>
      <c r="G5601">
        <v>0.43278459767610855</v>
      </c>
      <c r="H5601" t="b">
        <v>0</v>
      </c>
      <c r="I5601" t="b">
        <v>0</v>
      </c>
      <c r="J5601" t="b">
        <v>0</v>
      </c>
    </row>
    <row r="5602" spans="1:10" hidden="1" x14ac:dyDescent="0.2">
      <c r="A5602" t="s">
        <v>503</v>
      </c>
      <c r="B5602" t="str">
        <f>VLOOKUP(Table16[[#This Row],[Metabolite ID]],Table18[],2,FALSE)</f>
        <v>X - 19141</v>
      </c>
      <c r="C5602" t="s">
        <v>1123</v>
      </c>
      <c r="D5602">
        <v>599</v>
      </c>
      <c r="E5602">
        <v>9.5113472505517382E-2</v>
      </c>
      <c r="F5602">
        <v>0.13483345112692269</v>
      </c>
      <c r="G5602">
        <v>0.48082745943867389</v>
      </c>
      <c r="H5602" t="b">
        <v>0</v>
      </c>
      <c r="I5602" t="b">
        <v>0</v>
      </c>
      <c r="J5602" t="b">
        <v>0</v>
      </c>
    </row>
    <row r="5603" spans="1:10" x14ac:dyDescent="0.2">
      <c r="A5603" t="s">
        <v>86</v>
      </c>
      <c r="B5603" t="str">
        <f>VLOOKUP(Table16[[#This Row],[Metabolite ID]],Table18[],2,FALSE)</f>
        <v>thyroxine</v>
      </c>
      <c r="C5603" t="s">
        <v>1116</v>
      </c>
      <c r="D5603">
        <v>599</v>
      </c>
      <c r="E5603">
        <v>-2.5841610171065517E-2</v>
      </c>
      <c r="F5603">
        <v>4.8722363280014239E-2</v>
      </c>
      <c r="G5603" s="6">
        <v>0.59584503067241923</v>
      </c>
      <c r="H5603" t="b">
        <v>0</v>
      </c>
      <c r="I5603" t="b">
        <v>0</v>
      </c>
      <c r="J5603" t="b">
        <v>0</v>
      </c>
    </row>
    <row r="5604" spans="1:10" hidden="1" x14ac:dyDescent="0.2">
      <c r="A5604" t="s">
        <v>86</v>
      </c>
      <c r="B5604" t="str">
        <f>VLOOKUP(Table16[[#This Row],[Metabolite ID]],Table18[],2,FALSE)</f>
        <v>thyroxine</v>
      </c>
      <c r="C5604" t="s">
        <v>1117</v>
      </c>
      <c r="D5604">
        <v>599</v>
      </c>
      <c r="E5604">
        <v>-2.5841610171065517E-2</v>
      </c>
      <c r="F5604">
        <v>4.7813229159678138E-2</v>
      </c>
      <c r="G5604">
        <v>0.58887302818287313</v>
      </c>
      <c r="H5604" t="b">
        <v>0</v>
      </c>
      <c r="I5604" t="b">
        <v>0</v>
      </c>
      <c r="J5604" t="b">
        <v>0</v>
      </c>
    </row>
    <row r="5605" spans="1:10" hidden="1" x14ac:dyDescent="0.2">
      <c r="A5605" t="s">
        <v>86</v>
      </c>
      <c r="B5605" t="str">
        <f>VLOOKUP(Table16[[#This Row],[Metabolite ID]],Table18[],2,FALSE)</f>
        <v>thyroxine</v>
      </c>
      <c r="C5605" t="s">
        <v>1118</v>
      </c>
      <c r="D5605">
        <v>599</v>
      </c>
      <c r="E5605">
        <v>-2.5841610171065496E-2</v>
      </c>
      <c r="F5605">
        <v>4.8277573129110185E-2</v>
      </c>
      <c r="G5605">
        <v>0.5924621138891204</v>
      </c>
      <c r="H5605" t="b">
        <v>0</v>
      </c>
      <c r="I5605" t="b">
        <v>0</v>
      </c>
      <c r="J5605" t="b">
        <v>0</v>
      </c>
    </row>
    <row r="5606" spans="1:10" hidden="1" x14ac:dyDescent="0.2">
      <c r="A5606" t="s">
        <v>86</v>
      </c>
      <c r="B5606" t="str">
        <f>VLOOKUP(Table16[[#This Row],[Metabolite ID]],Table18[],2,FALSE)</f>
        <v>thyroxine</v>
      </c>
      <c r="C5606" t="s">
        <v>1119</v>
      </c>
      <c r="D5606">
        <v>599</v>
      </c>
      <c r="E5606">
        <v>-2.2568059701492536E-2</v>
      </c>
      <c r="F5606">
        <v>6.887563994822947E-2</v>
      </c>
      <c r="G5606">
        <v>0.74316581346573285</v>
      </c>
      <c r="H5606" t="b">
        <v>0</v>
      </c>
      <c r="I5606" t="b">
        <v>0</v>
      </c>
      <c r="J5606" t="b">
        <v>0</v>
      </c>
    </row>
    <row r="5607" spans="1:10" hidden="1" x14ac:dyDescent="0.2">
      <c r="A5607" t="s">
        <v>86</v>
      </c>
      <c r="B5607" t="str">
        <f>VLOOKUP(Table16[[#This Row],[Metabolite ID]],Table18[],2,FALSE)</f>
        <v>thyroxine</v>
      </c>
      <c r="C5607" t="s">
        <v>1120</v>
      </c>
      <c r="D5607">
        <v>599</v>
      </c>
      <c r="E5607">
        <v>1.4442023919110239E-2</v>
      </c>
      <c r="F5607">
        <v>8.2987023486135361E-2</v>
      </c>
      <c r="G5607">
        <v>0.86184385305240296</v>
      </c>
      <c r="H5607" t="b">
        <v>0</v>
      </c>
      <c r="I5607" t="b">
        <v>0</v>
      </c>
      <c r="J5607" t="b">
        <v>0</v>
      </c>
    </row>
    <row r="5608" spans="1:10" hidden="1" x14ac:dyDescent="0.2">
      <c r="A5608" t="s">
        <v>86</v>
      </c>
      <c r="B5608" t="str">
        <f>VLOOKUP(Table16[[#This Row],[Metabolite ID]],Table18[],2,FALSE)</f>
        <v>thyroxine</v>
      </c>
      <c r="C5608" t="s">
        <v>1121</v>
      </c>
      <c r="D5608">
        <v>599</v>
      </c>
      <c r="E5608">
        <v>4.9997754149512019E-2</v>
      </c>
      <c r="F5608">
        <v>0.28165947488202014</v>
      </c>
      <c r="G5608">
        <v>0.85916685884550015</v>
      </c>
      <c r="H5608" t="b">
        <v>0</v>
      </c>
      <c r="I5608" t="b">
        <v>0</v>
      </c>
      <c r="J5608" t="b">
        <v>0</v>
      </c>
    </row>
    <row r="5609" spans="1:10" hidden="1" x14ac:dyDescent="0.2">
      <c r="A5609" t="s">
        <v>86</v>
      </c>
      <c r="B5609" t="str">
        <f>VLOOKUP(Table16[[#This Row],[Metabolite ID]],Table18[],2,FALSE)</f>
        <v>thyroxine</v>
      </c>
      <c r="C5609" t="s">
        <v>1122</v>
      </c>
      <c r="D5609">
        <v>599</v>
      </c>
      <c r="E5609">
        <v>4.9997754149512019E-2</v>
      </c>
      <c r="F5609">
        <v>0.19036679285646238</v>
      </c>
      <c r="G5609">
        <v>0.79291925177860989</v>
      </c>
      <c r="H5609" t="b">
        <v>0</v>
      </c>
      <c r="I5609" t="b">
        <v>0</v>
      </c>
      <c r="J5609" t="b">
        <v>0</v>
      </c>
    </row>
    <row r="5610" spans="1:10" hidden="1" x14ac:dyDescent="0.2">
      <c r="A5610" t="s">
        <v>86</v>
      </c>
      <c r="B5610" t="str">
        <f>VLOOKUP(Table16[[#This Row],[Metabolite ID]],Table18[],2,FALSE)</f>
        <v>thyroxine</v>
      </c>
      <c r="C5610" t="s">
        <v>1123</v>
      </c>
      <c r="D5610">
        <v>599</v>
      </c>
      <c r="E5610">
        <v>2.5744047826643971E-2</v>
      </c>
      <c r="F5610">
        <v>0.13504951366771475</v>
      </c>
      <c r="G5610">
        <v>0.84888284768339184</v>
      </c>
      <c r="H5610" t="b">
        <v>0</v>
      </c>
      <c r="I5610" t="b">
        <v>0</v>
      </c>
      <c r="J5610" t="b">
        <v>0</v>
      </c>
    </row>
    <row r="5611" spans="1:10" x14ac:dyDescent="0.2">
      <c r="A5611" t="s">
        <v>475</v>
      </c>
      <c r="B5611" t="str">
        <f>VLOOKUP(Table16[[#This Row],[Metabolite ID]],Table18[],2,FALSE)</f>
        <v>X - 12798</v>
      </c>
      <c r="C5611" t="s">
        <v>1116</v>
      </c>
      <c r="D5611">
        <v>599</v>
      </c>
      <c r="E5611">
        <v>2.8640397432502091E-2</v>
      </c>
      <c r="F5611">
        <v>5.4086697732615957E-2</v>
      </c>
      <c r="G5611" s="6">
        <v>0.59643952665174138</v>
      </c>
      <c r="H5611" t="b">
        <v>0</v>
      </c>
      <c r="I5611" t="b">
        <v>0</v>
      </c>
      <c r="J5611" t="b">
        <v>0</v>
      </c>
    </row>
    <row r="5612" spans="1:10" hidden="1" x14ac:dyDescent="0.2">
      <c r="A5612" t="s">
        <v>475</v>
      </c>
      <c r="B5612" t="str">
        <f>VLOOKUP(Table16[[#This Row],[Metabolite ID]],Table18[],2,FALSE)</f>
        <v>X - 12798</v>
      </c>
      <c r="C5612" t="s">
        <v>1117</v>
      </c>
      <c r="D5612">
        <v>599</v>
      </c>
      <c r="E5612">
        <v>2.8640397432502091E-2</v>
      </c>
      <c r="F5612">
        <v>4.8407596587527524E-2</v>
      </c>
      <c r="G5612">
        <v>0.55408439099185702</v>
      </c>
      <c r="H5612" t="b">
        <v>0</v>
      </c>
      <c r="I5612" t="b">
        <v>0</v>
      </c>
      <c r="J5612" t="b">
        <v>0</v>
      </c>
    </row>
    <row r="5613" spans="1:10" hidden="1" x14ac:dyDescent="0.2">
      <c r="A5613" t="s">
        <v>475</v>
      </c>
      <c r="B5613" t="str">
        <f>VLOOKUP(Table16[[#This Row],[Metabolite ID]],Table18[],2,FALSE)</f>
        <v>X - 12798</v>
      </c>
      <c r="C5613" t="s">
        <v>1118</v>
      </c>
      <c r="D5613">
        <v>599</v>
      </c>
      <c r="E5613">
        <v>3.0703598815614824E-2</v>
      </c>
      <c r="F5613">
        <v>4.8985412954994687E-2</v>
      </c>
      <c r="G5613">
        <v>0.53079647338994373</v>
      </c>
      <c r="H5613" t="b">
        <v>0</v>
      </c>
      <c r="I5613" t="b">
        <v>0</v>
      </c>
      <c r="J5613" t="b">
        <v>0</v>
      </c>
    </row>
    <row r="5614" spans="1:10" hidden="1" x14ac:dyDescent="0.2">
      <c r="A5614" t="s">
        <v>475</v>
      </c>
      <c r="B5614" t="str">
        <f>VLOOKUP(Table16[[#This Row],[Metabolite ID]],Table18[],2,FALSE)</f>
        <v>X - 12798</v>
      </c>
      <c r="C5614" t="s">
        <v>1119</v>
      </c>
      <c r="D5614">
        <v>599</v>
      </c>
      <c r="E5614">
        <v>3.3214684014869891E-2</v>
      </c>
      <c r="F5614">
        <v>7.6031946720694799E-2</v>
      </c>
      <c r="G5614">
        <v>0.66221891322616533</v>
      </c>
      <c r="H5614" t="b">
        <v>0</v>
      </c>
      <c r="I5614" t="b">
        <v>0</v>
      </c>
      <c r="J5614" t="b">
        <v>0</v>
      </c>
    </row>
    <row r="5615" spans="1:10" hidden="1" x14ac:dyDescent="0.2">
      <c r="A5615" t="s">
        <v>475</v>
      </c>
      <c r="B5615" t="str">
        <f>VLOOKUP(Table16[[#This Row],[Metabolite ID]],Table18[],2,FALSE)</f>
        <v>X - 12798</v>
      </c>
      <c r="C5615" t="s">
        <v>1120</v>
      </c>
      <c r="D5615">
        <v>599</v>
      </c>
      <c r="E5615">
        <v>0.10748391855676082</v>
      </c>
      <c r="F5615">
        <v>8.0932051425110119E-2</v>
      </c>
      <c r="G5615">
        <v>0.18415298710641392</v>
      </c>
      <c r="H5615" t="b">
        <v>0</v>
      </c>
      <c r="I5615" t="b">
        <v>0</v>
      </c>
      <c r="J5615" t="b">
        <v>0</v>
      </c>
    </row>
    <row r="5616" spans="1:10" hidden="1" x14ac:dyDescent="0.2">
      <c r="A5616" t="s">
        <v>475</v>
      </c>
      <c r="B5616" t="str">
        <f>VLOOKUP(Table16[[#This Row],[Metabolite ID]],Table18[],2,FALSE)</f>
        <v>X - 12798</v>
      </c>
      <c r="C5616" t="s">
        <v>1121</v>
      </c>
      <c r="D5616">
        <v>599</v>
      </c>
      <c r="E5616">
        <v>6.3124068941320388E-3</v>
      </c>
      <c r="F5616">
        <v>0.30351262150811115</v>
      </c>
      <c r="G5616">
        <v>0.98341385837063333</v>
      </c>
      <c r="H5616" t="b">
        <v>0</v>
      </c>
      <c r="I5616" t="b">
        <v>0</v>
      </c>
      <c r="J5616" t="b">
        <v>0</v>
      </c>
    </row>
    <row r="5617" spans="1:10" hidden="1" x14ac:dyDescent="0.2">
      <c r="A5617" t="s">
        <v>475</v>
      </c>
      <c r="B5617" t="str">
        <f>VLOOKUP(Table16[[#This Row],[Metabolite ID]],Table18[],2,FALSE)</f>
        <v>X - 12798</v>
      </c>
      <c r="C5617" t="s">
        <v>1122</v>
      </c>
      <c r="D5617">
        <v>599</v>
      </c>
      <c r="E5617">
        <v>0.22999624495639104</v>
      </c>
      <c r="F5617">
        <v>0.19213905125723146</v>
      </c>
      <c r="G5617">
        <v>0.23176909893856726</v>
      </c>
      <c r="H5617" t="b">
        <v>0</v>
      </c>
      <c r="I5617" t="b">
        <v>0</v>
      </c>
      <c r="J5617" t="b">
        <v>0</v>
      </c>
    </row>
    <row r="5618" spans="1:10" hidden="1" x14ac:dyDescent="0.2">
      <c r="A5618" t="s">
        <v>475</v>
      </c>
      <c r="B5618" t="str">
        <f>VLOOKUP(Table16[[#This Row],[Metabolite ID]],Table18[],2,FALSE)</f>
        <v>X - 12798</v>
      </c>
      <c r="C5618" t="s">
        <v>1123</v>
      </c>
      <c r="D5618">
        <v>599</v>
      </c>
      <c r="E5618">
        <v>0.12160456198339595</v>
      </c>
      <c r="F5618">
        <v>0.14984530480761005</v>
      </c>
      <c r="G5618">
        <v>0.41738250049537973</v>
      </c>
      <c r="H5618" t="b">
        <v>0</v>
      </c>
      <c r="I5618" t="b">
        <v>0</v>
      </c>
      <c r="J5618" t="b">
        <v>0</v>
      </c>
    </row>
    <row r="5619" spans="1:10" x14ac:dyDescent="0.2">
      <c r="A5619" t="s">
        <v>238</v>
      </c>
      <c r="B5619" t="str">
        <f>VLOOKUP(Table16[[#This Row],[Metabolite ID]],Table18[],2,FALSE)</f>
        <v>1-methylurate</v>
      </c>
      <c r="C5619" t="s">
        <v>1116</v>
      </c>
      <c r="D5619">
        <v>599</v>
      </c>
      <c r="E5619">
        <v>-2.8263146742089414E-2</v>
      </c>
      <c r="F5619">
        <v>5.3474483438763452E-2</v>
      </c>
      <c r="G5619" s="6">
        <v>0.59712792325253328</v>
      </c>
      <c r="H5619" t="b">
        <v>0</v>
      </c>
      <c r="I5619" t="b">
        <v>0</v>
      </c>
      <c r="J5619" t="b">
        <v>0</v>
      </c>
    </row>
    <row r="5620" spans="1:10" hidden="1" x14ac:dyDescent="0.2">
      <c r="A5620" t="s">
        <v>238</v>
      </c>
      <c r="B5620" t="str">
        <f>VLOOKUP(Table16[[#This Row],[Metabolite ID]],Table18[],2,FALSE)</f>
        <v>1-methylurate</v>
      </c>
      <c r="C5620" t="s">
        <v>1117</v>
      </c>
      <c r="D5620">
        <v>599</v>
      </c>
      <c r="E5620">
        <v>-2.8263146742089414E-2</v>
      </c>
      <c r="F5620">
        <v>5.1053724580134553E-2</v>
      </c>
      <c r="G5620">
        <v>0.57985524308010739</v>
      </c>
      <c r="H5620" t="b">
        <v>0</v>
      </c>
      <c r="I5620" t="b">
        <v>0</v>
      </c>
      <c r="J5620" t="b">
        <v>0</v>
      </c>
    </row>
    <row r="5621" spans="1:10" hidden="1" x14ac:dyDescent="0.2">
      <c r="A5621" t="s">
        <v>238</v>
      </c>
      <c r="B5621" t="str">
        <f>VLOOKUP(Table16[[#This Row],[Metabolite ID]],Table18[],2,FALSE)</f>
        <v>1-methylurate</v>
      </c>
      <c r="C5621" t="s">
        <v>1118</v>
      </c>
      <c r="D5621">
        <v>599</v>
      </c>
      <c r="E5621">
        <v>-2.8263146742089438E-2</v>
      </c>
      <c r="F5621">
        <v>5.1580882242803036E-2</v>
      </c>
      <c r="G5621">
        <v>0.58373419192359011</v>
      </c>
      <c r="H5621" t="b">
        <v>0</v>
      </c>
      <c r="I5621" t="b">
        <v>0</v>
      </c>
      <c r="J5621" t="b">
        <v>0</v>
      </c>
    </row>
    <row r="5622" spans="1:10" hidden="1" x14ac:dyDescent="0.2">
      <c r="A5622" t="s">
        <v>238</v>
      </c>
      <c r="B5622" t="str">
        <f>VLOOKUP(Table16[[#This Row],[Metabolite ID]],Table18[],2,FALSE)</f>
        <v>1-methylurate</v>
      </c>
      <c r="C5622" t="s">
        <v>1119</v>
      </c>
      <c r="D5622">
        <v>599</v>
      </c>
      <c r="E5622">
        <v>2.5842264150943397E-2</v>
      </c>
      <c r="F5622">
        <v>8.1358087307607893E-2</v>
      </c>
      <c r="G5622">
        <v>0.75076100044618399</v>
      </c>
      <c r="H5622" t="b">
        <v>0</v>
      </c>
      <c r="I5622" t="b">
        <v>0</v>
      </c>
      <c r="J5622" t="b">
        <v>0</v>
      </c>
    </row>
    <row r="5623" spans="1:10" hidden="1" x14ac:dyDescent="0.2">
      <c r="A5623" t="s">
        <v>238</v>
      </c>
      <c r="B5623" t="str">
        <f>VLOOKUP(Table16[[#This Row],[Metabolite ID]],Table18[],2,FALSE)</f>
        <v>1-methylurate</v>
      </c>
      <c r="C5623" t="s">
        <v>1120</v>
      </c>
      <c r="D5623">
        <v>599</v>
      </c>
      <c r="E5623">
        <v>-1.2954340712742688E-2</v>
      </c>
      <c r="F5623">
        <v>8.4700655311256437E-2</v>
      </c>
      <c r="G5623">
        <v>0.87844352002462545</v>
      </c>
      <c r="H5623" t="b">
        <v>0</v>
      </c>
      <c r="I5623" t="b">
        <v>0</v>
      </c>
      <c r="J5623" t="b">
        <v>0</v>
      </c>
    </row>
    <row r="5624" spans="1:10" hidden="1" x14ac:dyDescent="0.2">
      <c r="A5624" t="s">
        <v>238</v>
      </c>
      <c r="B5624" t="str">
        <f>VLOOKUP(Table16[[#This Row],[Metabolite ID]],Table18[],2,FALSE)</f>
        <v>1-methylurate</v>
      </c>
      <c r="C5624" t="s">
        <v>1121</v>
      </c>
      <c r="D5624">
        <v>599</v>
      </c>
      <c r="E5624">
        <v>0.21400223762545956</v>
      </c>
      <c r="F5624">
        <v>0.28793622743457464</v>
      </c>
      <c r="G5624">
        <v>0.45763559665527143</v>
      </c>
      <c r="H5624" t="b">
        <v>0</v>
      </c>
      <c r="I5624" t="b">
        <v>0</v>
      </c>
      <c r="J5624" t="b">
        <v>0</v>
      </c>
    </row>
    <row r="5625" spans="1:10" hidden="1" x14ac:dyDescent="0.2">
      <c r="A5625" t="s">
        <v>238</v>
      </c>
      <c r="B5625" t="str">
        <f>VLOOKUP(Table16[[#This Row],[Metabolite ID]],Table18[],2,FALSE)</f>
        <v>1-methylurate</v>
      </c>
      <c r="C5625" t="s">
        <v>1122</v>
      </c>
      <c r="D5625">
        <v>599</v>
      </c>
      <c r="E5625">
        <v>9.2687988521628739E-2</v>
      </c>
      <c r="F5625">
        <v>0.19426406974234361</v>
      </c>
      <c r="G5625">
        <v>0.63344836808963456</v>
      </c>
      <c r="H5625" t="b">
        <v>0</v>
      </c>
      <c r="I5625" t="b">
        <v>0</v>
      </c>
      <c r="J5625" t="b">
        <v>0</v>
      </c>
    </row>
    <row r="5626" spans="1:10" hidden="1" x14ac:dyDescent="0.2">
      <c r="A5626" t="s">
        <v>238</v>
      </c>
      <c r="B5626" t="str">
        <f>VLOOKUP(Table16[[#This Row],[Metabolite ID]],Table18[],2,FALSE)</f>
        <v>1-methylurate</v>
      </c>
      <c r="C5626" t="s">
        <v>1123</v>
      </c>
      <c r="D5626">
        <v>599</v>
      </c>
      <c r="E5626">
        <v>5.8394487561360148E-2</v>
      </c>
      <c r="F5626">
        <v>0.14833816535086192</v>
      </c>
      <c r="G5626">
        <v>0.69397419604008403</v>
      </c>
      <c r="H5626" t="b">
        <v>0</v>
      </c>
      <c r="I5626" t="b">
        <v>0</v>
      </c>
      <c r="J5626" t="b">
        <v>0</v>
      </c>
    </row>
    <row r="5627" spans="1:10" x14ac:dyDescent="0.2">
      <c r="A5627" t="s">
        <v>432</v>
      </c>
      <c r="B5627" t="str">
        <f>VLOOKUP(Table16[[#This Row],[Metabolite ID]],Table18[],2,FALSE)</f>
        <v>X - 21358</v>
      </c>
      <c r="C5627" t="s">
        <v>1116</v>
      </c>
      <c r="D5627">
        <v>599</v>
      </c>
      <c r="E5627">
        <v>2.5240663503006355E-2</v>
      </c>
      <c r="F5627">
        <v>4.7861069594910002E-2</v>
      </c>
      <c r="G5627" s="6">
        <v>0.59793418839024071</v>
      </c>
      <c r="H5627" t="b">
        <v>0</v>
      </c>
      <c r="I5627" t="b">
        <v>0</v>
      </c>
      <c r="J5627" t="b">
        <v>0</v>
      </c>
    </row>
    <row r="5628" spans="1:10" hidden="1" x14ac:dyDescent="0.2">
      <c r="A5628" t="s">
        <v>432</v>
      </c>
      <c r="B5628" t="str">
        <f>VLOOKUP(Table16[[#This Row],[Metabolite ID]],Table18[],2,FALSE)</f>
        <v>X - 21358</v>
      </c>
      <c r="C5628" t="s">
        <v>1117</v>
      </c>
      <c r="D5628">
        <v>599</v>
      </c>
      <c r="E5628">
        <v>2.5240663503006355E-2</v>
      </c>
      <c r="F5628">
        <v>4.7769241900034634E-2</v>
      </c>
      <c r="G5628">
        <v>0.59723051038150654</v>
      </c>
      <c r="H5628" t="b">
        <v>0</v>
      </c>
      <c r="I5628" t="b">
        <v>0</v>
      </c>
      <c r="J5628" t="b">
        <v>0</v>
      </c>
    </row>
    <row r="5629" spans="1:10" hidden="1" x14ac:dyDescent="0.2">
      <c r="A5629" t="s">
        <v>432</v>
      </c>
      <c r="B5629" t="str">
        <f>VLOOKUP(Table16[[#This Row],[Metabolite ID]],Table18[],2,FALSE)</f>
        <v>X - 21358</v>
      </c>
      <c r="C5629" t="s">
        <v>1118</v>
      </c>
      <c r="D5629">
        <v>599</v>
      </c>
      <c r="E5629">
        <v>2.5240663503006345E-2</v>
      </c>
      <c r="F5629">
        <v>4.82151650595746E-2</v>
      </c>
      <c r="G5629">
        <v>0.60062599614959122</v>
      </c>
      <c r="H5629" t="b">
        <v>0</v>
      </c>
      <c r="I5629" t="b">
        <v>0</v>
      </c>
      <c r="J5629" t="b">
        <v>0</v>
      </c>
    </row>
    <row r="5630" spans="1:10" hidden="1" x14ac:dyDescent="0.2">
      <c r="A5630" t="s">
        <v>432</v>
      </c>
      <c r="B5630" t="str">
        <f>VLOOKUP(Table16[[#This Row],[Metabolite ID]],Table18[],2,FALSE)</f>
        <v>X - 21358</v>
      </c>
      <c r="C5630" t="s">
        <v>1119</v>
      </c>
      <c r="D5630">
        <v>599</v>
      </c>
      <c r="E5630">
        <v>2.6269885931558934E-2</v>
      </c>
      <c r="F5630">
        <v>7.4066941720017182E-2</v>
      </c>
      <c r="G5630">
        <v>0.72283112583373321</v>
      </c>
      <c r="H5630" t="b">
        <v>0</v>
      </c>
      <c r="I5630" t="b">
        <v>0</v>
      </c>
      <c r="J5630" t="b">
        <v>0</v>
      </c>
    </row>
    <row r="5631" spans="1:10" hidden="1" x14ac:dyDescent="0.2">
      <c r="A5631" t="s">
        <v>432</v>
      </c>
      <c r="B5631" t="str">
        <f>VLOOKUP(Table16[[#This Row],[Metabolite ID]],Table18[],2,FALSE)</f>
        <v>X - 21358</v>
      </c>
      <c r="C5631" t="s">
        <v>1120</v>
      </c>
      <c r="D5631">
        <v>599</v>
      </c>
      <c r="E5631">
        <v>9.2747276971490086E-2</v>
      </c>
      <c r="F5631">
        <v>7.7593044654832743E-2</v>
      </c>
      <c r="G5631">
        <v>0.23196827590468574</v>
      </c>
      <c r="H5631" t="b">
        <v>0</v>
      </c>
      <c r="I5631" t="b">
        <v>0</v>
      </c>
      <c r="J5631" t="b">
        <v>0</v>
      </c>
    </row>
    <row r="5632" spans="1:10" hidden="1" x14ac:dyDescent="0.2">
      <c r="A5632" t="s">
        <v>432</v>
      </c>
      <c r="B5632" t="str">
        <f>VLOOKUP(Table16[[#This Row],[Metabolite ID]],Table18[],2,FALSE)</f>
        <v>X - 21358</v>
      </c>
      <c r="C5632" t="s">
        <v>1121</v>
      </c>
      <c r="D5632">
        <v>599</v>
      </c>
      <c r="E5632">
        <v>0.15683452992090707</v>
      </c>
      <c r="F5632">
        <v>0.26851100886273704</v>
      </c>
      <c r="G5632">
        <v>0.55938018560949465</v>
      </c>
      <c r="H5632" t="b">
        <v>0</v>
      </c>
      <c r="I5632" t="b">
        <v>0</v>
      </c>
      <c r="J5632" t="b">
        <v>0</v>
      </c>
    </row>
    <row r="5633" spans="1:10" hidden="1" x14ac:dyDescent="0.2">
      <c r="A5633" t="s">
        <v>432</v>
      </c>
      <c r="B5633" t="str">
        <f>VLOOKUP(Table16[[#This Row],[Metabolite ID]],Table18[],2,FALSE)</f>
        <v>X - 21358</v>
      </c>
      <c r="C5633" t="s">
        <v>1122</v>
      </c>
      <c r="D5633">
        <v>599</v>
      </c>
      <c r="E5633">
        <v>0.15683452992090707</v>
      </c>
      <c r="F5633">
        <v>0.17742279055105697</v>
      </c>
      <c r="G5633">
        <v>0.37707341589135546</v>
      </c>
      <c r="H5633" t="b">
        <v>0</v>
      </c>
      <c r="I5633" t="b">
        <v>0</v>
      </c>
      <c r="J5633" t="b">
        <v>0</v>
      </c>
    </row>
    <row r="5634" spans="1:10" hidden="1" x14ac:dyDescent="0.2">
      <c r="A5634" t="s">
        <v>432</v>
      </c>
      <c r="B5634" t="str">
        <f>VLOOKUP(Table16[[#This Row],[Metabolite ID]],Table18[],2,FALSE)</f>
        <v>X - 21358</v>
      </c>
      <c r="C5634" t="s">
        <v>1123</v>
      </c>
      <c r="D5634">
        <v>599</v>
      </c>
      <c r="E5634">
        <v>7.7378187544452748E-2</v>
      </c>
      <c r="F5634">
        <v>0.13267192974820474</v>
      </c>
      <c r="G5634">
        <v>0.55995904227512217</v>
      </c>
      <c r="H5634" t="b">
        <v>0</v>
      </c>
      <c r="I5634" t="b">
        <v>0</v>
      </c>
      <c r="J5634" t="b">
        <v>0</v>
      </c>
    </row>
    <row r="5635" spans="1:10" x14ac:dyDescent="0.2">
      <c r="A5635" t="s">
        <v>622</v>
      </c>
      <c r="B5635" t="str">
        <f>VLOOKUP(Table16[[#This Row],[Metabolite ID]],Table18[],2,FALSE)</f>
        <v>X - 23369</v>
      </c>
      <c r="C5635" t="s">
        <v>1116</v>
      </c>
      <c r="D5635">
        <v>599</v>
      </c>
      <c r="E5635">
        <v>-2.5970317237738443E-2</v>
      </c>
      <c r="F5635">
        <v>4.9635142281229769E-2</v>
      </c>
      <c r="G5635" s="6">
        <v>0.60081810769734623</v>
      </c>
      <c r="H5635" t="b">
        <v>0</v>
      </c>
      <c r="I5635" t="b">
        <v>0</v>
      </c>
      <c r="J5635" t="b">
        <v>0</v>
      </c>
    </row>
    <row r="5636" spans="1:10" hidden="1" x14ac:dyDescent="0.2">
      <c r="A5636" t="s">
        <v>622</v>
      </c>
      <c r="B5636" t="str">
        <f>VLOOKUP(Table16[[#This Row],[Metabolite ID]],Table18[],2,FALSE)</f>
        <v>X - 23369</v>
      </c>
      <c r="C5636" t="s">
        <v>1117</v>
      </c>
      <c r="D5636">
        <v>599</v>
      </c>
      <c r="E5636">
        <v>-2.5970317237738443E-2</v>
      </c>
      <c r="F5636">
        <v>4.8221604068946385E-2</v>
      </c>
      <c r="G5636">
        <v>0.59018920386355667</v>
      </c>
      <c r="H5636" t="b">
        <v>0</v>
      </c>
      <c r="I5636" t="b">
        <v>0</v>
      </c>
      <c r="J5636" t="b">
        <v>0</v>
      </c>
    </row>
    <row r="5637" spans="1:10" hidden="1" x14ac:dyDescent="0.2">
      <c r="A5637" t="s">
        <v>622</v>
      </c>
      <c r="B5637" t="str">
        <f>VLOOKUP(Table16[[#This Row],[Metabolite ID]],Table18[],2,FALSE)</f>
        <v>X - 23369</v>
      </c>
      <c r="C5637" t="s">
        <v>1118</v>
      </c>
      <c r="D5637">
        <v>599</v>
      </c>
      <c r="E5637">
        <v>-2.5970317237738464E-2</v>
      </c>
      <c r="F5637">
        <v>4.8701193540378392E-2</v>
      </c>
      <c r="G5637">
        <v>0.59385476719598884</v>
      </c>
      <c r="H5637" t="b">
        <v>0</v>
      </c>
      <c r="I5637" t="b">
        <v>0</v>
      </c>
      <c r="J5637" t="b">
        <v>0</v>
      </c>
    </row>
    <row r="5638" spans="1:10" hidden="1" x14ac:dyDescent="0.2">
      <c r="A5638" t="s">
        <v>622</v>
      </c>
      <c r="B5638" t="str">
        <f>VLOOKUP(Table16[[#This Row],[Metabolite ID]],Table18[],2,FALSE)</f>
        <v>X - 23369</v>
      </c>
      <c r="C5638" t="s">
        <v>1119</v>
      </c>
      <c r="D5638">
        <v>599</v>
      </c>
      <c r="E5638">
        <v>-1.5774769230769231E-2</v>
      </c>
      <c r="F5638">
        <v>7.5302549102296168E-2</v>
      </c>
      <c r="G5638">
        <v>0.83406949117829532</v>
      </c>
      <c r="H5638" t="b">
        <v>0</v>
      </c>
      <c r="I5638" t="b">
        <v>0</v>
      </c>
      <c r="J5638" t="b">
        <v>0</v>
      </c>
    </row>
    <row r="5639" spans="1:10" hidden="1" x14ac:dyDescent="0.2">
      <c r="A5639" t="s">
        <v>622</v>
      </c>
      <c r="B5639" t="str">
        <f>VLOOKUP(Table16[[#This Row],[Metabolite ID]],Table18[],2,FALSE)</f>
        <v>X - 23369</v>
      </c>
      <c r="C5639" t="s">
        <v>1120</v>
      </c>
      <c r="D5639">
        <v>599</v>
      </c>
      <c r="E5639">
        <v>-0.10265982249863198</v>
      </c>
      <c r="F5639">
        <v>7.9701214000310036E-2</v>
      </c>
      <c r="G5639">
        <v>0.19772561601730287</v>
      </c>
      <c r="H5639" t="b">
        <v>0</v>
      </c>
      <c r="I5639" t="b">
        <v>0</v>
      </c>
      <c r="J5639" t="b">
        <v>0</v>
      </c>
    </row>
    <row r="5640" spans="1:10" hidden="1" x14ac:dyDescent="0.2">
      <c r="A5640" t="s">
        <v>622</v>
      </c>
      <c r="B5640" t="str">
        <f>VLOOKUP(Table16[[#This Row],[Metabolite ID]],Table18[],2,FALSE)</f>
        <v>X - 23369</v>
      </c>
      <c r="C5640" t="s">
        <v>1121</v>
      </c>
      <c r="D5640">
        <v>599</v>
      </c>
      <c r="E5640">
        <v>0.20811794911032599</v>
      </c>
      <c r="F5640">
        <v>0.27596367501189017</v>
      </c>
      <c r="G5640">
        <v>0.45105613261173438</v>
      </c>
      <c r="H5640" t="b">
        <v>0</v>
      </c>
      <c r="I5640" t="b">
        <v>0</v>
      </c>
      <c r="J5640" t="b">
        <v>0</v>
      </c>
    </row>
    <row r="5641" spans="1:10" hidden="1" x14ac:dyDescent="0.2">
      <c r="A5641" t="s">
        <v>622</v>
      </c>
      <c r="B5641" t="str">
        <f>VLOOKUP(Table16[[#This Row],[Metabolite ID]],Table18[],2,FALSE)</f>
        <v>X - 23369</v>
      </c>
      <c r="C5641" t="s">
        <v>1122</v>
      </c>
      <c r="D5641">
        <v>599</v>
      </c>
      <c r="E5641">
        <v>-0.22175019183942712</v>
      </c>
      <c r="F5641">
        <v>0.19650694111909447</v>
      </c>
      <c r="G5641">
        <v>0.25957828068405003</v>
      </c>
      <c r="H5641" t="b">
        <v>0</v>
      </c>
      <c r="I5641" t="b">
        <v>0</v>
      </c>
      <c r="J5641" t="b">
        <v>0</v>
      </c>
    </row>
    <row r="5642" spans="1:10" hidden="1" x14ac:dyDescent="0.2">
      <c r="A5642" t="s">
        <v>622</v>
      </c>
      <c r="B5642" t="str">
        <f>VLOOKUP(Table16[[#This Row],[Metabolite ID]],Table18[],2,FALSE)</f>
        <v>X - 23369</v>
      </c>
      <c r="C5642" t="s">
        <v>1123</v>
      </c>
      <c r="D5642">
        <v>599</v>
      </c>
      <c r="E5642">
        <v>2.5255254236709278E-2</v>
      </c>
      <c r="F5642">
        <v>0.137481555330776</v>
      </c>
      <c r="G5642">
        <v>0.85431179651166056</v>
      </c>
      <c r="H5642" t="b">
        <v>0</v>
      </c>
      <c r="I5642" t="b">
        <v>0</v>
      </c>
      <c r="J5642" t="b">
        <v>0</v>
      </c>
    </row>
    <row r="5643" spans="1:10" x14ac:dyDescent="0.2">
      <c r="A5643" t="s">
        <v>527</v>
      </c>
      <c r="B5643" t="str">
        <f>VLOOKUP(Table16[[#This Row],[Metabolite ID]],Table18[],2,FALSE)</f>
        <v>X - 11838</v>
      </c>
      <c r="C5643" t="s">
        <v>1116</v>
      </c>
      <c r="D5643">
        <v>598</v>
      </c>
      <c r="E5643">
        <v>4.1874035165065923E-2</v>
      </c>
      <c r="F5643">
        <v>8.0393370562428706E-2</v>
      </c>
      <c r="G5643" s="6">
        <v>0.60246131951310178</v>
      </c>
      <c r="H5643" t="b">
        <v>0</v>
      </c>
      <c r="I5643" t="b">
        <v>0</v>
      </c>
      <c r="J5643" t="b">
        <v>0</v>
      </c>
    </row>
    <row r="5644" spans="1:10" hidden="1" x14ac:dyDescent="0.2">
      <c r="A5644" t="s">
        <v>527</v>
      </c>
      <c r="B5644" t="str">
        <f>VLOOKUP(Table16[[#This Row],[Metabolite ID]],Table18[],2,FALSE)</f>
        <v>X - 11838</v>
      </c>
      <c r="C5644" t="s">
        <v>1117</v>
      </c>
      <c r="D5644">
        <v>598</v>
      </c>
      <c r="E5644">
        <v>4.1874035165065923E-2</v>
      </c>
      <c r="F5644">
        <v>7.9572888030575398E-2</v>
      </c>
      <c r="G5644">
        <v>0.5987249699055246</v>
      </c>
      <c r="H5644" t="b">
        <v>0</v>
      </c>
      <c r="I5644" t="b">
        <v>0</v>
      </c>
      <c r="J5644" t="b">
        <v>0</v>
      </c>
    </row>
    <row r="5645" spans="1:10" hidden="1" x14ac:dyDescent="0.2">
      <c r="A5645" t="s">
        <v>527</v>
      </c>
      <c r="B5645" t="str">
        <f>VLOOKUP(Table16[[#This Row],[Metabolite ID]],Table18[],2,FALSE)</f>
        <v>X - 11838</v>
      </c>
      <c r="C5645" t="s">
        <v>1118</v>
      </c>
      <c r="D5645">
        <v>598</v>
      </c>
      <c r="E5645">
        <v>4.1874035165065923E-2</v>
      </c>
      <c r="F5645">
        <v>8.0343754531477796E-2</v>
      </c>
      <c r="G5645">
        <v>0.60223724823708702</v>
      </c>
      <c r="H5645" t="b">
        <v>0</v>
      </c>
      <c r="I5645" t="b">
        <v>0</v>
      </c>
      <c r="J5645" t="b">
        <v>0</v>
      </c>
    </row>
    <row r="5646" spans="1:10" hidden="1" x14ac:dyDescent="0.2">
      <c r="A5646" t="s">
        <v>527</v>
      </c>
      <c r="B5646" t="str">
        <f>VLOOKUP(Table16[[#This Row],[Metabolite ID]],Table18[],2,FALSE)</f>
        <v>X - 11838</v>
      </c>
      <c r="C5646" t="s">
        <v>1119</v>
      </c>
      <c r="D5646">
        <v>598</v>
      </c>
      <c r="E5646">
        <v>0.10351304657794692</v>
      </c>
      <c r="F5646">
        <v>0.11968604666477463</v>
      </c>
      <c r="G5646">
        <v>0.3871093407248879</v>
      </c>
      <c r="H5646" t="b">
        <v>0</v>
      </c>
      <c r="I5646" t="b">
        <v>0</v>
      </c>
      <c r="J5646" t="b">
        <v>0</v>
      </c>
    </row>
    <row r="5647" spans="1:10" hidden="1" x14ac:dyDescent="0.2">
      <c r="A5647" t="s">
        <v>527</v>
      </c>
      <c r="B5647" t="str">
        <f>VLOOKUP(Table16[[#This Row],[Metabolite ID]],Table18[],2,FALSE)</f>
        <v>X - 11838</v>
      </c>
      <c r="C5647" t="s">
        <v>1120</v>
      </c>
      <c r="D5647">
        <v>598</v>
      </c>
      <c r="E5647">
        <v>2.5850312961614587E-2</v>
      </c>
      <c r="F5647">
        <v>0.13742796776172186</v>
      </c>
      <c r="G5647">
        <v>0.85079762095840628</v>
      </c>
      <c r="H5647" t="b">
        <v>0</v>
      </c>
      <c r="I5647" t="b">
        <v>0</v>
      </c>
      <c r="J5647" t="b">
        <v>0</v>
      </c>
    </row>
    <row r="5648" spans="1:10" hidden="1" x14ac:dyDescent="0.2">
      <c r="A5648" t="s">
        <v>527</v>
      </c>
      <c r="B5648" t="str">
        <f>VLOOKUP(Table16[[#This Row],[Metabolite ID]],Table18[],2,FALSE)</f>
        <v>X - 11838</v>
      </c>
      <c r="C5648" t="s">
        <v>1121</v>
      </c>
      <c r="D5648">
        <v>598</v>
      </c>
      <c r="E5648">
        <v>0.30111775007793895</v>
      </c>
      <c r="F5648">
        <v>0.44102790050382207</v>
      </c>
      <c r="G5648">
        <v>0.49502114949590159</v>
      </c>
      <c r="H5648" t="b">
        <v>0</v>
      </c>
      <c r="I5648" t="b">
        <v>0</v>
      </c>
      <c r="J5648" t="b">
        <v>0</v>
      </c>
    </row>
    <row r="5649" spans="1:10" hidden="1" x14ac:dyDescent="0.2">
      <c r="A5649" t="s">
        <v>527</v>
      </c>
      <c r="B5649" t="str">
        <f>VLOOKUP(Table16[[#This Row],[Metabolite ID]],Table18[],2,FALSE)</f>
        <v>X - 11838</v>
      </c>
      <c r="C5649" t="s">
        <v>1122</v>
      </c>
      <c r="D5649">
        <v>598</v>
      </c>
      <c r="E5649">
        <v>0.12184690903719364</v>
      </c>
      <c r="F5649">
        <v>0.3204282401669698</v>
      </c>
      <c r="G5649">
        <v>0.70388566892920568</v>
      </c>
      <c r="H5649" t="b">
        <v>0</v>
      </c>
      <c r="I5649" t="b">
        <v>0</v>
      </c>
      <c r="J5649" t="b">
        <v>0</v>
      </c>
    </row>
    <row r="5650" spans="1:10" hidden="1" x14ac:dyDescent="0.2">
      <c r="A5650" t="s">
        <v>527</v>
      </c>
      <c r="B5650" t="str">
        <f>VLOOKUP(Table16[[#This Row],[Metabolite ID]],Table18[],2,FALSE)</f>
        <v>X - 11838</v>
      </c>
      <c r="C5650" t="s">
        <v>1123</v>
      </c>
      <c r="D5650">
        <v>598</v>
      </c>
      <c r="E5650">
        <v>-7.3903874261808319E-2</v>
      </c>
      <c r="F5650">
        <v>0.22366684001551135</v>
      </c>
      <c r="G5650">
        <v>0.74119916341856373</v>
      </c>
      <c r="H5650" t="b">
        <v>0</v>
      </c>
      <c r="I5650" t="b">
        <v>0</v>
      </c>
      <c r="J5650" t="b">
        <v>0</v>
      </c>
    </row>
    <row r="5651" spans="1:10" x14ac:dyDescent="0.2">
      <c r="A5651" t="s">
        <v>283</v>
      </c>
      <c r="B5651" t="str">
        <f>VLOOKUP(Table16[[#This Row],[Metabolite ID]],Table18[],2,FALSE)</f>
        <v>2-hydroxy-3-methylvalerate</v>
      </c>
      <c r="C5651" t="s">
        <v>1116</v>
      </c>
      <c r="D5651">
        <v>599</v>
      </c>
      <c r="E5651">
        <v>-2.4858363980293893E-2</v>
      </c>
      <c r="F5651">
        <v>4.7738241402767063E-2</v>
      </c>
      <c r="G5651" s="6">
        <v>0.60256027943139157</v>
      </c>
      <c r="H5651" t="b">
        <v>0</v>
      </c>
      <c r="I5651" t="b">
        <v>0</v>
      </c>
      <c r="J5651" t="b">
        <v>0</v>
      </c>
    </row>
    <row r="5652" spans="1:10" hidden="1" x14ac:dyDescent="0.2">
      <c r="A5652" t="s">
        <v>283</v>
      </c>
      <c r="B5652" t="str">
        <f>VLOOKUP(Table16[[#This Row],[Metabolite ID]],Table18[],2,FALSE)</f>
        <v>2-hydroxy-3-methylvalerate</v>
      </c>
      <c r="C5652" t="s">
        <v>1117</v>
      </c>
      <c r="D5652">
        <v>599</v>
      </c>
      <c r="E5652">
        <v>-2.4858363980293893E-2</v>
      </c>
      <c r="F5652">
        <v>4.7738241402767063E-2</v>
      </c>
      <c r="G5652">
        <v>0.60256027943139157</v>
      </c>
      <c r="H5652" t="b">
        <v>0</v>
      </c>
      <c r="I5652" t="b">
        <v>0</v>
      </c>
      <c r="J5652" t="b">
        <v>0</v>
      </c>
    </row>
    <row r="5653" spans="1:10" hidden="1" x14ac:dyDescent="0.2">
      <c r="A5653" t="s">
        <v>283</v>
      </c>
      <c r="B5653" t="str">
        <f>VLOOKUP(Table16[[#This Row],[Metabolite ID]],Table18[],2,FALSE)</f>
        <v>2-hydroxy-3-methylvalerate</v>
      </c>
      <c r="C5653" t="s">
        <v>1118</v>
      </c>
      <c r="D5653">
        <v>599</v>
      </c>
      <c r="E5653">
        <v>-2.4858363980293893E-2</v>
      </c>
      <c r="F5653">
        <v>4.8174145878860292E-2</v>
      </c>
      <c r="G5653">
        <v>0.60584709197951669</v>
      </c>
      <c r="H5653" t="b">
        <v>0</v>
      </c>
      <c r="I5653" t="b">
        <v>0</v>
      </c>
      <c r="J5653" t="b">
        <v>0</v>
      </c>
    </row>
    <row r="5654" spans="1:10" hidden="1" x14ac:dyDescent="0.2">
      <c r="A5654" t="s">
        <v>283</v>
      </c>
      <c r="B5654" t="str">
        <f>VLOOKUP(Table16[[#This Row],[Metabolite ID]],Table18[],2,FALSE)</f>
        <v>2-hydroxy-3-methylvalerate</v>
      </c>
      <c r="C5654" t="s">
        <v>1119</v>
      </c>
      <c r="D5654">
        <v>599</v>
      </c>
      <c r="E5654">
        <v>-0.1024503937007874</v>
      </c>
      <c r="F5654">
        <v>7.4273962359252543E-2</v>
      </c>
      <c r="G5654">
        <v>0.16778436247011341</v>
      </c>
      <c r="H5654" t="b">
        <v>0</v>
      </c>
      <c r="I5654" t="b">
        <v>0</v>
      </c>
      <c r="J5654" t="b">
        <v>0</v>
      </c>
    </row>
    <row r="5655" spans="1:10" hidden="1" x14ac:dyDescent="0.2">
      <c r="A5655" t="s">
        <v>283</v>
      </c>
      <c r="B5655" t="str">
        <f>VLOOKUP(Table16[[#This Row],[Metabolite ID]],Table18[],2,FALSE)</f>
        <v>2-hydroxy-3-methylvalerate</v>
      </c>
      <c r="C5655" t="s">
        <v>1120</v>
      </c>
      <c r="D5655">
        <v>599</v>
      </c>
      <c r="E5655">
        <v>-0.11275450281014503</v>
      </c>
      <c r="F5655">
        <v>7.9222919968580455E-2</v>
      </c>
      <c r="G5655">
        <v>0.15466193284113183</v>
      </c>
      <c r="H5655" t="b">
        <v>0</v>
      </c>
      <c r="I5655" t="b">
        <v>0</v>
      </c>
      <c r="J5655" t="b">
        <v>0</v>
      </c>
    </row>
    <row r="5656" spans="1:10" hidden="1" x14ac:dyDescent="0.2">
      <c r="A5656" t="s">
        <v>283</v>
      </c>
      <c r="B5656" t="str">
        <f>VLOOKUP(Table16[[#This Row],[Metabolite ID]],Table18[],2,FALSE)</f>
        <v>2-hydroxy-3-methylvalerate</v>
      </c>
      <c r="C5656" t="s">
        <v>1121</v>
      </c>
      <c r="D5656">
        <v>599</v>
      </c>
      <c r="E5656">
        <v>-0.24638342194562313</v>
      </c>
      <c r="F5656">
        <v>0.28594376795254717</v>
      </c>
      <c r="G5656">
        <v>0.38922556864557556</v>
      </c>
      <c r="H5656" t="b">
        <v>0</v>
      </c>
      <c r="I5656" t="b">
        <v>0</v>
      </c>
      <c r="J5656" t="b">
        <v>0</v>
      </c>
    </row>
    <row r="5657" spans="1:10" hidden="1" x14ac:dyDescent="0.2">
      <c r="A5657" t="s">
        <v>283</v>
      </c>
      <c r="B5657" t="str">
        <f>VLOOKUP(Table16[[#This Row],[Metabolite ID]],Table18[],2,FALSE)</f>
        <v>2-hydroxy-3-methylvalerate</v>
      </c>
      <c r="C5657" t="s">
        <v>1122</v>
      </c>
      <c r="D5657">
        <v>599</v>
      </c>
      <c r="E5657">
        <v>-0.22925330405486655</v>
      </c>
      <c r="F5657">
        <v>0.19113324535263435</v>
      </c>
      <c r="G5657">
        <v>0.23083101970453565</v>
      </c>
      <c r="H5657" t="b">
        <v>0</v>
      </c>
      <c r="I5657" t="b">
        <v>0</v>
      </c>
      <c r="J5657" t="b">
        <v>0</v>
      </c>
    </row>
    <row r="5658" spans="1:10" hidden="1" x14ac:dyDescent="0.2">
      <c r="A5658" t="s">
        <v>283</v>
      </c>
      <c r="B5658" t="str">
        <f>VLOOKUP(Table16[[#This Row],[Metabolite ID]],Table18[],2,FALSE)</f>
        <v>2-hydroxy-3-methylvalerate</v>
      </c>
      <c r="C5658" t="s">
        <v>1123</v>
      </c>
      <c r="D5658">
        <v>599</v>
      </c>
      <c r="E5658">
        <v>-5.9676359252463736E-2</v>
      </c>
      <c r="F5658">
        <v>0.13224587005066196</v>
      </c>
      <c r="G5658">
        <v>0.65197100811505826</v>
      </c>
      <c r="H5658" t="b">
        <v>0</v>
      </c>
      <c r="I5658" t="b">
        <v>0</v>
      </c>
      <c r="J5658" t="b">
        <v>0</v>
      </c>
    </row>
    <row r="5659" spans="1:10" x14ac:dyDescent="0.2">
      <c r="A5659" t="s">
        <v>736</v>
      </c>
      <c r="B5659" t="str">
        <f>VLOOKUP(Table16[[#This Row],[Metabolite ID]],Table18[],2,FALSE)</f>
        <v>glycodeoxycholate sulfate</v>
      </c>
      <c r="C5659" t="s">
        <v>1116</v>
      </c>
      <c r="D5659">
        <v>599</v>
      </c>
      <c r="E5659">
        <v>2.6134155067139796E-2</v>
      </c>
      <c r="F5659">
        <v>5.0777181445285022E-2</v>
      </c>
      <c r="G5659" s="6">
        <v>0.60677451362433854</v>
      </c>
      <c r="H5659" t="b">
        <v>0</v>
      </c>
      <c r="I5659" t="b">
        <v>0</v>
      </c>
      <c r="J5659" t="b">
        <v>0</v>
      </c>
    </row>
    <row r="5660" spans="1:10" hidden="1" x14ac:dyDescent="0.2">
      <c r="A5660" t="s">
        <v>736</v>
      </c>
      <c r="B5660" t="str">
        <f>VLOOKUP(Table16[[#This Row],[Metabolite ID]],Table18[],2,FALSE)</f>
        <v>glycodeoxycholate sulfate</v>
      </c>
      <c r="C5660" t="s">
        <v>1117</v>
      </c>
      <c r="D5660">
        <v>599</v>
      </c>
      <c r="E5660">
        <v>2.6134155067139796E-2</v>
      </c>
      <c r="F5660">
        <v>4.8648509604010626E-2</v>
      </c>
      <c r="G5660">
        <v>0.5911269766985372</v>
      </c>
      <c r="H5660" t="b">
        <v>0</v>
      </c>
      <c r="I5660" t="b">
        <v>0</v>
      </c>
      <c r="J5660" t="b">
        <v>0</v>
      </c>
    </row>
    <row r="5661" spans="1:10" hidden="1" x14ac:dyDescent="0.2">
      <c r="A5661" t="s">
        <v>736</v>
      </c>
      <c r="B5661" t="str">
        <f>VLOOKUP(Table16[[#This Row],[Metabolite ID]],Table18[],2,FALSE)</f>
        <v>glycodeoxycholate sulfate</v>
      </c>
      <c r="C5661" t="s">
        <v>1118</v>
      </c>
      <c r="D5661">
        <v>599</v>
      </c>
      <c r="E5661">
        <v>2.6134155067139758E-2</v>
      </c>
      <c r="F5661">
        <v>4.9141786943473098E-2</v>
      </c>
      <c r="G5661">
        <v>0.59485673127494842</v>
      </c>
      <c r="H5661" t="b">
        <v>0</v>
      </c>
      <c r="I5661" t="b">
        <v>0</v>
      </c>
      <c r="J5661" t="b">
        <v>0</v>
      </c>
    </row>
    <row r="5662" spans="1:10" hidden="1" x14ac:dyDescent="0.2">
      <c r="A5662" t="s">
        <v>736</v>
      </c>
      <c r="B5662" t="str">
        <f>VLOOKUP(Table16[[#This Row],[Metabolite ID]],Table18[],2,FALSE)</f>
        <v>glycodeoxycholate sulfate</v>
      </c>
      <c r="C5662" t="s">
        <v>1119</v>
      </c>
      <c r="D5662">
        <v>599</v>
      </c>
      <c r="E5662">
        <v>0.11536402116402117</v>
      </c>
      <c r="F5662">
        <v>7.4314162118256463E-2</v>
      </c>
      <c r="G5662">
        <v>0.12057067548987035</v>
      </c>
      <c r="H5662" t="b">
        <v>0</v>
      </c>
      <c r="I5662" t="b">
        <v>0</v>
      </c>
      <c r="J5662" t="b">
        <v>0</v>
      </c>
    </row>
    <row r="5663" spans="1:10" hidden="1" x14ac:dyDescent="0.2">
      <c r="A5663" t="s">
        <v>736</v>
      </c>
      <c r="B5663" t="str">
        <f>VLOOKUP(Table16[[#This Row],[Metabolite ID]],Table18[],2,FALSE)</f>
        <v>glycodeoxycholate sulfate</v>
      </c>
      <c r="C5663" t="s">
        <v>1120</v>
      </c>
      <c r="D5663">
        <v>599</v>
      </c>
      <c r="E5663">
        <v>5.5361778651641977E-2</v>
      </c>
      <c r="F5663">
        <v>8.3384918501467634E-2</v>
      </c>
      <c r="G5663">
        <v>0.50673488620599239</v>
      </c>
      <c r="H5663" t="b">
        <v>0</v>
      </c>
      <c r="I5663" t="b">
        <v>0</v>
      </c>
      <c r="J5663" t="b">
        <v>0</v>
      </c>
    </row>
    <row r="5664" spans="1:10" hidden="1" x14ac:dyDescent="0.2">
      <c r="A5664" t="s">
        <v>736</v>
      </c>
      <c r="B5664" t="str">
        <f>VLOOKUP(Table16[[#This Row],[Metabolite ID]],Table18[],2,FALSE)</f>
        <v>glycodeoxycholate sulfate</v>
      </c>
      <c r="C5664" t="s">
        <v>1121</v>
      </c>
      <c r="D5664">
        <v>599</v>
      </c>
      <c r="E5664">
        <v>0.17156933403530505</v>
      </c>
      <c r="F5664">
        <v>0.27535643977921576</v>
      </c>
      <c r="G5664">
        <v>0.5334689204217411</v>
      </c>
      <c r="H5664" t="b">
        <v>0</v>
      </c>
      <c r="I5664" t="b">
        <v>0</v>
      </c>
      <c r="J5664" t="b">
        <v>0</v>
      </c>
    </row>
    <row r="5665" spans="1:10" hidden="1" x14ac:dyDescent="0.2">
      <c r="A5665" t="s">
        <v>736</v>
      </c>
      <c r="B5665" t="str">
        <f>VLOOKUP(Table16[[#This Row],[Metabolite ID]],Table18[],2,FALSE)</f>
        <v>glycodeoxycholate sulfate</v>
      </c>
      <c r="C5665" t="s">
        <v>1122</v>
      </c>
      <c r="D5665">
        <v>599</v>
      </c>
      <c r="E5665">
        <v>6.4482080792679142E-2</v>
      </c>
      <c r="F5665">
        <v>0.18500176931204459</v>
      </c>
      <c r="G5665">
        <v>0.72755100563853259</v>
      </c>
      <c r="H5665" t="b">
        <v>0</v>
      </c>
      <c r="I5665" t="b">
        <v>0</v>
      </c>
      <c r="J5665" t="b">
        <v>0</v>
      </c>
    </row>
    <row r="5666" spans="1:10" hidden="1" x14ac:dyDescent="0.2">
      <c r="A5666" t="s">
        <v>736</v>
      </c>
      <c r="B5666" t="str">
        <f>VLOOKUP(Table16[[#This Row],[Metabolite ID]],Table18[],2,FALSE)</f>
        <v>glycodeoxycholate sulfate</v>
      </c>
      <c r="C5666" t="s">
        <v>1123</v>
      </c>
      <c r="D5666">
        <v>599</v>
      </c>
      <c r="E5666">
        <v>-0.15530332307162573</v>
      </c>
      <c r="F5666">
        <v>0.14053327896918827</v>
      </c>
      <c r="G5666">
        <v>0.26956143698274471</v>
      </c>
      <c r="H5666" t="b">
        <v>0</v>
      </c>
      <c r="I5666" t="b">
        <v>0</v>
      </c>
      <c r="J5666" t="b">
        <v>0</v>
      </c>
    </row>
    <row r="5667" spans="1:10" x14ac:dyDescent="0.2">
      <c r="A5667" t="s">
        <v>212</v>
      </c>
      <c r="B5667" t="str">
        <f>VLOOKUP(Table16[[#This Row],[Metabolite ID]],Table18[],2,FALSE)</f>
        <v>1-docosahexaenoyl-GPC (22:6)*</v>
      </c>
      <c r="C5667" t="s">
        <v>1116</v>
      </c>
      <c r="D5667">
        <v>599</v>
      </c>
      <c r="E5667">
        <v>2.5184259233623569E-2</v>
      </c>
      <c r="F5667">
        <v>4.9110772326680728E-2</v>
      </c>
      <c r="G5667" s="6">
        <v>0.60808759468621287</v>
      </c>
      <c r="H5667" t="b">
        <v>0</v>
      </c>
      <c r="I5667" t="b">
        <v>0</v>
      </c>
      <c r="J5667" t="b">
        <v>0</v>
      </c>
    </row>
    <row r="5668" spans="1:10" hidden="1" x14ac:dyDescent="0.2">
      <c r="A5668" t="s">
        <v>212</v>
      </c>
      <c r="B5668" t="str">
        <f>VLOOKUP(Table16[[#This Row],[Metabolite ID]],Table18[],2,FALSE)</f>
        <v>1-docosahexaenoyl-GPC (22:6)*</v>
      </c>
      <c r="C5668" t="s">
        <v>1117</v>
      </c>
      <c r="D5668">
        <v>599</v>
      </c>
      <c r="E5668">
        <v>2.5184259233623569E-2</v>
      </c>
      <c r="F5668">
        <v>4.7638500357002844E-2</v>
      </c>
      <c r="G5668">
        <v>0.59704585029281654</v>
      </c>
      <c r="H5668" t="b">
        <v>0</v>
      </c>
      <c r="I5668" t="b">
        <v>0</v>
      </c>
      <c r="J5668" t="b">
        <v>0</v>
      </c>
    </row>
    <row r="5669" spans="1:10" hidden="1" x14ac:dyDescent="0.2">
      <c r="A5669" t="s">
        <v>212</v>
      </c>
      <c r="B5669" t="str">
        <f>VLOOKUP(Table16[[#This Row],[Metabolite ID]],Table18[],2,FALSE)</f>
        <v>1-docosahexaenoyl-GPC (22:6)*</v>
      </c>
      <c r="C5669" t="s">
        <v>1118</v>
      </c>
      <c r="D5669">
        <v>599</v>
      </c>
      <c r="E5669">
        <v>2.518425923362359E-2</v>
      </c>
      <c r="F5669">
        <v>4.8113101413662214E-2</v>
      </c>
      <c r="G5669">
        <v>0.60066899928264061</v>
      </c>
      <c r="H5669" t="b">
        <v>0</v>
      </c>
      <c r="I5669" t="b">
        <v>0</v>
      </c>
      <c r="J5669" t="b">
        <v>0</v>
      </c>
    </row>
    <row r="5670" spans="1:10" hidden="1" x14ac:dyDescent="0.2">
      <c r="A5670" t="s">
        <v>212</v>
      </c>
      <c r="B5670" t="str">
        <f>VLOOKUP(Table16[[#This Row],[Metabolite ID]],Table18[],2,FALSE)</f>
        <v>1-docosahexaenoyl-GPC (22:6)*</v>
      </c>
      <c r="C5670" t="s">
        <v>1119</v>
      </c>
      <c r="D5670">
        <v>599</v>
      </c>
      <c r="E5670">
        <v>4.2799193548387099E-2</v>
      </c>
      <c r="F5670">
        <v>7.1352319919962839E-2</v>
      </c>
      <c r="G5670">
        <v>0.54862017760210957</v>
      </c>
      <c r="H5670" t="b">
        <v>0</v>
      </c>
      <c r="I5670" t="b">
        <v>0</v>
      </c>
      <c r="J5670" t="b">
        <v>0</v>
      </c>
    </row>
    <row r="5671" spans="1:10" hidden="1" x14ac:dyDescent="0.2">
      <c r="A5671" t="s">
        <v>212</v>
      </c>
      <c r="B5671" t="str">
        <f>VLOOKUP(Table16[[#This Row],[Metabolite ID]],Table18[],2,FALSE)</f>
        <v>1-docosahexaenoyl-GPC (22:6)*</v>
      </c>
      <c r="C5671" t="s">
        <v>1120</v>
      </c>
      <c r="D5671">
        <v>599</v>
      </c>
      <c r="E5671">
        <v>1.3127855089571924E-2</v>
      </c>
      <c r="F5671">
        <v>8.2430562114812422E-2</v>
      </c>
      <c r="G5671">
        <v>0.87346438014475725</v>
      </c>
      <c r="H5671" t="b">
        <v>0</v>
      </c>
      <c r="I5671" t="b">
        <v>0</v>
      </c>
      <c r="J5671" t="b">
        <v>0</v>
      </c>
    </row>
    <row r="5672" spans="1:10" hidden="1" x14ac:dyDescent="0.2">
      <c r="A5672" t="s">
        <v>212</v>
      </c>
      <c r="B5672" t="str">
        <f>VLOOKUP(Table16[[#This Row],[Metabolite ID]],Table18[],2,FALSE)</f>
        <v>1-docosahexaenoyl-GPC (22:6)*</v>
      </c>
      <c r="C5672" t="s">
        <v>1121</v>
      </c>
      <c r="D5672">
        <v>599</v>
      </c>
      <c r="E5672">
        <v>0.24867675690130397</v>
      </c>
      <c r="F5672">
        <v>0.26727539772547843</v>
      </c>
      <c r="G5672">
        <v>0.35253224088897184</v>
      </c>
      <c r="H5672" t="b">
        <v>0</v>
      </c>
      <c r="I5672" t="b">
        <v>0</v>
      </c>
      <c r="J5672" t="b">
        <v>0</v>
      </c>
    </row>
    <row r="5673" spans="1:10" hidden="1" x14ac:dyDescent="0.2">
      <c r="A5673" t="s">
        <v>212</v>
      </c>
      <c r="B5673" t="str">
        <f>VLOOKUP(Table16[[#This Row],[Metabolite ID]],Table18[],2,FALSE)</f>
        <v>1-docosahexaenoyl-GPC (22:6)*</v>
      </c>
      <c r="C5673" t="s">
        <v>1122</v>
      </c>
      <c r="D5673">
        <v>599</v>
      </c>
      <c r="E5673">
        <v>0.20204997163547755</v>
      </c>
      <c r="F5673">
        <v>0.17896517105614318</v>
      </c>
      <c r="G5673">
        <v>0.25935454978221756</v>
      </c>
      <c r="H5673" t="b">
        <v>0</v>
      </c>
      <c r="I5673" t="b">
        <v>0</v>
      </c>
      <c r="J5673" t="b">
        <v>0</v>
      </c>
    </row>
    <row r="5674" spans="1:10" hidden="1" x14ac:dyDescent="0.2">
      <c r="A5674" t="s">
        <v>212</v>
      </c>
      <c r="B5674" t="str">
        <f>VLOOKUP(Table16[[#This Row],[Metabolite ID]],Table18[],2,FALSE)</f>
        <v>1-docosahexaenoyl-GPC (22:6)*</v>
      </c>
      <c r="C5674" t="s">
        <v>1123</v>
      </c>
      <c r="D5674">
        <v>599</v>
      </c>
      <c r="E5674">
        <v>9.9964320042535734E-2</v>
      </c>
      <c r="F5674">
        <v>0.13612588499946032</v>
      </c>
      <c r="G5674">
        <v>0.46302253871589216</v>
      </c>
      <c r="H5674" t="b">
        <v>0</v>
      </c>
      <c r="I5674" t="b">
        <v>0</v>
      </c>
      <c r="J5674" t="b">
        <v>0</v>
      </c>
    </row>
    <row r="5675" spans="1:10" x14ac:dyDescent="0.2">
      <c r="A5675" t="s">
        <v>523</v>
      </c>
      <c r="B5675" t="str">
        <f>VLOOKUP(Table16[[#This Row],[Metabolite ID]],Table18[],2,FALSE)</f>
        <v>X - 17676</v>
      </c>
      <c r="C5675" t="s">
        <v>1116</v>
      </c>
      <c r="D5675">
        <v>599</v>
      </c>
      <c r="E5675">
        <v>-2.6390044818535061E-2</v>
      </c>
      <c r="F5675">
        <v>5.1532259479914348E-2</v>
      </c>
      <c r="G5675" s="6">
        <v>0.60857593542530308</v>
      </c>
      <c r="H5675" t="b">
        <v>0</v>
      </c>
      <c r="I5675" t="b">
        <v>0</v>
      </c>
      <c r="J5675" t="b">
        <v>0</v>
      </c>
    </row>
    <row r="5676" spans="1:10" hidden="1" x14ac:dyDescent="0.2">
      <c r="A5676" t="s">
        <v>523</v>
      </c>
      <c r="B5676" t="str">
        <f>VLOOKUP(Table16[[#This Row],[Metabolite ID]],Table18[],2,FALSE)</f>
        <v>X - 17676</v>
      </c>
      <c r="C5676" t="s">
        <v>1117</v>
      </c>
      <c r="D5676">
        <v>599</v>
      </c>
      <c r="E5676">
        <v>-2.6390044818535061E-2</v>
      </c>
      <c r="F5676">
        <v>4.8433369014079644E-2</v>
      </c>
      <c r="G5676">
        <v>0.58584072878427507</v>
      </c>
      <c r="H5676" t="b">
        <v>0</v>
      </c>
      <c r="I5676" t="b">
        <v>0</v>
      </c>
      <c r="J5676" t="b">
        <v>0</v>
      </c>
    </row>
    <row r="5677" spans="1:10" hidden="1" x14ac:dyDescent="0.2">
      <c r="A5677" t="s">
        <v>523</v>
      </c>
      <c r="B5677" t="str">
        <f>VLOOKUP(Table16[[#This Row],[Metabolite ID]],Table18[],2,FALSE)</f>
        <v>X - 17676</v>
      </c>
      <c r="C5677" t="s">
        <v>1118</v>
      </c>
      <c r="D5677">
        <v>599</v>
      </c>
      <c r="E5677">
        <v>-2.6390044818535061E-2</v>
      </c>
      <c r="F5677">
        <v>4.8942371669282281E-2</v>
      </c>
      <c r="G5677">
        <v>0.58974437736360441</v>
      </c>
      <c r="H5677" t="b">
        <v>0</v>
      </c>
      <c r="I5677" t="b">
        <v>0</v>
      </c>
      <c r="J5677" t="b">
        <v>0</v>
      </c>
    </row>
    <row r="5678" spans="1:10" hidden="1" x14ac:dyDescent="0.2">
      <c r="A5678" t="s">
        <v>523</v>
      </c>
      <c r="B5678" t="str">
        <f>VLOOKUP(Table16[[#This Row],[Metabolite ID]],Table18[],2,FALSE)</f>
        <v>X - 17676</v>
      </c>
      <c r="C5678" t="s">
        <v>1119</v>
      </c>
      <c r="D5678">
        <v>599</v>
      </c>
      <c r="E5678">
        <v>2.9119865771812081E-2</v>
      </c>
      <c r="F5678">
        <v>7.7157590077618063E-2</v>
      </c>
      <c r="G5678">
        <v>0.70587067281028548</v>
      </c>
      <c r="H5678" t="b">
        <v>0</v>
      </c>
      <c r="I5678" t="b">
        <v>0</v>
      </c>
      <c r="J5678" t="b">
        <v>0</v>
      </c>
    </row>
    <row r="5679" spans="1:10" hidden="1" x14ac:dyDescent="0.2">
      <c r="A5679" t="s">
        <v>523</v>
      </c>
      <c r="B5679" t="str">
        <f>VLOOKUP(Table16[[#This Row],[Metabolite ID]],Table18[],2,FALSE)</f>
        <v>X - 17676</v>
      </c>
      <c r="C5679" t="s">
        <v>1120</v>
      </c>
      <c r="D5679">
        <v>599</v>
      </c>
      <c r="E5679">
        <v>6.891238298834218E-2</v>
      </c>
      <c r="F5679">
        <v>7.8621801772764871E-2</v>
      </c>
      <c r="G5679">
        <v>0.38075569332360665</v>
      </c>
      <c r="H5679" t="b">
        <v>0</v>
      </c>
      <c r="I5679" t="b">
        <v>0</v>
      </c>
      <c r="J5679" t="b">
        <v>0</v>
      </c>
    </row>
    <row r="5680" spans="1:10" hidden="1" x14ac:dyDescent="0.2">
      <c r="A5680" t="s">
        <v>523</v>
      </c>
      <c r="B5680" t="str">
        <f>VLOOKUP(Table16[[#This Row],[Metabolite ID]],Table18[],2,FALSE)</f>
        <v>X - 17676</v>
      </c>
      <c r="C5680" t="s">
        <v>1121</v>
      </c>
      <c r="D5680">
        <v>599</v>
      </c>
      <c r="E5680">
        <v>0.25988088719858649</v>
      </c>
      <c r="F5680">
        <v>0.28281724698250466</v>
      </c>
      <c r="G5680">
        <v>0.35851814616687483</v>
      </c>
      <c r="H5680" t="b">
        <v>0</v>
      </c>
      <c r="I5680" t="b">
        <v>0</v>
      </c>
      <c r="J5680" t="b">
        <v>0</v>
      </c>
    </row>
    <row r="5681" spans="1:10" hidden="1" x14ac:dyDescent="0.2">
      <c r="A5681" t="s">
        <v>523</v>
      </c>
      <c r="B5681" t="str">
        <f>VLOOKUP(Table16[[#This Row],[Metabolite ID]],Table18[],2,FALSE)</f>
        <v>X - 17676</v>
      </c>
      <c r="C5681" t="s">
        <v>1122</v>
      </c>
      <c r="D5681">
        <v>599</v>
      </c>
      <c r="E5681">
        <v>0.23211421065362892</v>
      </c>
      <c r="F5681">
        <v>0.18718099207905148</v>
      </c>
      <c r="G5681">
        <v>0.21544242582975162</v>
      </c>
      <c r="H5681" t="b">
        <v>0</v>
      </c>
      <c r="I5681" t="b">
        <v>0</v>
      </c>
      <c r="J5681" t="b">
        <v>0</v>
      </c>
    </row>
    <row r="5682" spans="1:10" hidden="1" x14ac:dyDescent="0.2">
      <c r="A5682" t="s">
        <v>523</v>
      </c>
      <c r="B5682" t="str">
        <f>VLOOKUP(Table16[[#This Row],[Metabolite ID]],Table18[],2,FALSE)</f>
        <v>X - 17676</v>
      </c>
      <c r="C5682" t="s">
        <v>1123</v>
      </c>
      <c r="D5682">
        <v>599</v>
      </c>
      <c r="E5682">
        <v>0.13709754494236057</v>
      </c>
      <c r="F5682">
        <v>0.14268234516148667</v>
      </c>
      <c r="G5682">
        <v>0.33701231072939852</v>
      </c>
      <c r="H5682" t="b">
        <v>0</v>
      </c>
      <c r="I5682" t="b">
        <v>0</v>
      </c>
      <c r="J5682" t="b">
        <v>0</v>
      </c>
    </row>
    <row r="5683" spans="1:10" x14ac:dyDescent="0.2">
      <c r="A5683" t="s">
        <v>394</v>
      </c>
      <c r="B5683" t="str">
        <f>VLOOKUP(Table16[[#This Row],[Metabolite ID]],Table18[],2,FALSE)</f>
        <v>2-methylbutyrylcarnitine (C5)</v>
      </c>
      <c r="C5683" t="s">
        <v>1116</v>
      </c>
      <c r="D5683">
        <v>599</v>
      </c>
      <c r="E5683">
        <v>2.7591068014885832E-2</v>
      </c>
      <c r="F5683">
        <v>5.3953122055328748E-2</v>
      </c>
      <c r="G5683" s="6">
        <v>0.60907824325979398</v>
      </c>
      <c r="H5683" t="b">
        <v>0</v>
      </c>
      <c r="I5683" t="b">
        <v>0</v>
      </c>
      <c r="J5683" t="b">
        <v>0</v>
      </c>
    </row>
    <row r="5684" spans="1:10" hidden="1" x14ac:dyDescent="0.2">
      <c r="A5684" t="s">
        <v>394</v>
      </c>
      <c r="B5684" t="str">
        <f>VLOOKUP(Table16[[#This Row],[Metabolite ID]],Table18[],2,FALSE)</f>
        <v>2-methylbutyrylcarnitine (C5)</v>
      </c>
      <c r="C5684" t="s">
        <v>1117</v>
      </c>
      <c r="D5684">
        <v>599</v>
      </c>
      <c r="E5684">
        <v>2.7591068014885832E-2</v>
      </c>
      <c r="F5684">
        <v>5.3953122055328748E-2</v>
      </c>
      <c r="G5684">
        <v>0.60907824325979398</v>
      </c>
      <c r="H5684" t="b">
        <v>0</v>
      </c>
      <c r="I5684" t="b">
        <v>0</v>
      </c>
      <c r="J5684" t="b">
        <v>0</v>
      </c>
    </row>
    <row r="5685" spans="1:10" hidden="1" x14ac:dyDescent="0.2">
      <c r="A5685" t="s">
        <v>394</v>
      </c>
      <c r="B5685" t="str">
        <f>VLOOKUP(Table16[[#This Row],[Metabolite ID]],Table18[],2,FALSE)</f>
        <v>2-methylbutyrylcarnitine (C5)</v>
      </c>
      <c r="C5685" t="s">
        <v>1118</v>
      </c>
      <c r="D5685">
        <v>599</v>
      </c>
      <c r="E5685">
        <v>2.7591068014885832E-2</v>
      </c>
      <c r="F5685">
        <v>5.4417917153026248E-2</v>
      </c>
      <c r="G5685">
        <v>0.61213955216868643</v>
      </c>
      <c r="H5685" t="b">
        <v>0</v>
      </c>
      <c r="I5685" t="b">
        <v>0</v>
      </c>
      <c r="J5685" t="b">
        <v>0</v>
      </c>
    </row>
    <row r="5686" spans="1:10" hidden="1" x14ac:dyDescent="0.2">
      <c r="A5686" t="s">
        <v>394</v>
      </c>
      <c r="B5686" t="str">
        <f>VLOOKUP(Table16[[#This Row],[Metabolite ID]],Table18[],2,FALSE)</f>
        <v>2-methylbutyrylcarnitine (C5)</v>
      </c>
      <c r="C5686" t="s">
        <v>1119</v>
      </c>
      <c r="D5686">
        <v>599</v>
      </c>
      <c r="E5686">
        <v>1.9307055555555556E-2</v>
      </c>
      <c r="F5686">
        <v>7.9189785400765364E-2</v>
      </c>
      <c r="G5686">
        <v>0.80737999014757933</v>
      </c>
      <c r="H5686" t="b">
        <v>0</v>
      </c>
      <c r="I5686" t="b">
        <v>0</v>
      </c>
      <c r="J5686" t="b">
        <v>0</v>
      </c>
    </row>
    <row r="5687" spans="1:10" hidden="1" x14ac:dyDescent="0.2">
      <c r="A5687" t="s">
        <v>394</v>
      </c>
      <c r="B5687" t="str">
        <f>VLOOKUP(Table16[[#This Row],[Metabolite ID]],Table18[],2,FALSE)</f>
        <v>2-methylbutyrylcarnitine (C5)</v>
      </c>
      <c r="C5687" t="s">
        <v>1120</v>
      </c>
      <c r="D5687">
        <v>599</v>
      </c>
      <c r="E5687">
        <v>-4.3069953026884135E-3</v>
      </c>
      <c r="F5687">
        <v>8.5159820777558959E-2</v>
      </c>
      <c r="G5687">
        <v>0.95966383478158956</v>
      </c>
      <c r="H5687" t="b">
        <v>0</v>
      </c>
      <c r="I5687" t="b">
        <v>0</v>
      </c>
      <c r="J5687" t="b">
        <v>0</v>
      </c>
    </row>
    <row r="5688" spans="1:10" hidden="1" x14ac:dyDescent="0.2">
      <c r="A5688" t="s">
        <v>394</v>
      </c>
      <c r="B5688" t="str">
        <f>VLOOKUP(Table16[[#This Row],[Metabolite ID]],Table18[],2,FALSE)</f>
        <v>2-methylbutyrylcarnitine (C5)</v>
      </c>
      <c r="C5688" t="s">
        <v>1121</v>
      </c>
      <c r="D5688">
        <v>599</v>
      </c>
      <c r="E5688">
        <v>-3.0775509208550211E-2</v>
      </c>
      <c r="F5688">
        <v>0.28184959446494379</v>
      </c>
      <c r="G5688">
        <v>0.91308743091062328</v>
      </c>
      <c r="H5688" t="b">
        <v>0</v>
      </c>
      <c r="I5688" t="b">
        <v>0</v>
      </c>
      <c r="J5688" t="b">
        <v>0</v>
      </c>
    </row>
    <row r="5689" spans="1:10" hidden="1" x14ac:dyDescent="0.2">
      <c r="A5689" t="s">
        <v>394</v>
      </c>
      <c r="B5689" t="str">
        <f>VLOOKUP(Table16[[#This Row],[Metabolite ID]],Table18[],2,FALSE)</f>
        <v>2-methylbutyrylcarnitine (C5)</v>
      </c>
      <c r="C5689" t="s">
        <v>1122</v>
      </c>
      <c r="D5689">
        <v>599</v>
      </c>
      <c r="E5689">
        <v>-7.6273492631937501E-2</v>
      </c>
      <c r="F5689">
        <v>0.20385630940638683</v>
      </c>
      <c r="G5689">
        <v>0.70842295878154538</v>
      </c>
      <c r="H5689" t="b">
        <v>0</v>
      </c>
      <c r="I5689" t="b">
        <v>0</v>
      </c>
      <c r="J5689" t="b">
        <v>0</v>
      </c>
    </row>
    <row r="5690" spans="1:10" hidden="1" x14ac:dyDescent="0.2">
      <c r="A5690" t="s">
        <v>394</v>
      </c>
      <c r="B5690" t="str">
        <f>VLOOKUP(Table16[[#This Row],[Metabolite ID]],Table18[],2,FALSE)</f>
        <v>2-methylbutyrylcarnitine (C5)</v>
      </c>
      <c r="C5690" t="s">
        <v>1123</v>
      </c>
      <c r="D5690">
        <v>599</v>
      </c>
      <c r="E5690">
        <v>-2.2323896640451157E-2</v>
      </c>
      <c r="F5690">
        <v>0.1498189493818495</v>
      </c>
      <c r="G5690">
        <v>0.88159935305519355</v>
      </c>
      <c r="H5690" t="b">
        <v>0</v>
      </c>
      <c r="I5690" t="b">
        <v>0</v>
      </c>
      <c r="J5690" t="b">
        <v>0</v>
      </c>
    </row>
    <row r="5691" spans="1:10" x14ac:dyDescent="0.2">
      <c r="A5691" t="s">
        <v>384</v>
      </c>
      <c r="B5691" t="str">
        <f>VLOOKUP(Table16[[#This Row],[Metabolite ID]],Table18[],2,FALSE)</f>
        <v>1-eicosapentaenoyl-GPC (20:5)*</v>
      </c>
      <c r="C5691" t="s">
        <v>1116</v>
      </c>
      <c r="D5691">
        <v>599</v>
      </c>
      <c r="E5691">
        <v>2.5050341452265628E-2</v>
      </c>
      <c r="F5691">
        <v>4.9662528384532036E-2</v>
      </c>
      <c r="G5691" s="6">
        <v>0.61397236554090928</v>
      </c>
      <c r="H5691" t="b">
        <v>0</v>
      </c>
      <c r="I5691" t="b">
        <v>0</v>
      </c>
      <c r="J5691" t="b">
        <v>0</v>
      </c>
    </row>
    <row r="5692" spans="1:10" hidden="1" x14ac:dyDescent="0.2">
      <c r="A5692" t="s">
        <v>384</v>
      </c>
      <c r="B5692" t="str">
        <f>VLOOKUP(Table16[[#This Row],[Metabolite ID]],Table18[],2,FALSE)</f>
        <v>1-eicosapentaenoyl-GPC (20:5)*</v>
      </c>
      <c r="C5692" t="s">
        <v>1117</v>
      </c>
      <c r="D5692">
        <v>599</v>
      </c>
      <c r="E5692">
        <v>2.5050341452265628E-2</v>
      </c>
      <c r="F5692">
        <v>4.7738041887855971E-2</v>
      </c>
      <c r="G5692">
        <v>0.59975984893754597</v>
      </c>
      <c r="H5692" t="b">
        <v>0</v>
      </c>
      <c r="I5692" t="b">
        <v>0</v>
      </c>
      <c r="J5692" t="b">
        <v>0</v>
      </c>
    </row>
    <row r="5693" spans="1:10" hidden="1" x14ac:dyDescent="0.2">
      <c r="A5693" t="s">
        <v>384</v>
      </c>
      <c r="B5693" t="str">
        <f>VLOOKUP(Table16[[#This Row],[Metabolite ID]],Table18[],2,FALSE)</f>
        <v>1-eicosapentaenoyl-GPC (20:5)*</v>
      </c>
      <c r="C5693" t="s">
        <v>1118</v>
      </c>
      <c r="D5693">
        <v>599</v>
      </c>
      <c r="E5693">
        <v>2.5050341452265614E-2</v>
      </c>
      <c r="F5693">
        <v>4.8217604964090485E-2</v>
      </c>
      <c r="G5693">
        <v>0.60339337921597547</v>
      </c>
      <c r="H5693" t="b">
        <v>0</v>
      </c>
      <c r="I5693" t="b">
        <v>0</v>
      </c>
      <c r="J5693" t="b">
        <v>0</v>
      </c>
    </row>
    <row r="5694" spans="1:10" hidden="1" x14ac:dyDescent="0.2">
      <c r="A5694" t="s">
        <v>384</v>
      </c>
      <c r="B5694" t="str">
        <f>VLOOKUP(Table16[[#This Row],[Metabolite ID]],Table18[],2,FALSE)</f>
        <v>1-eicosapentaenoyl-GPC (20:5)*</v>
      </c>
      <c r="C5694" t="s">
        <v>1119</v>
      </c>
      <c r="D5694">
        <v>599</v>
      </c>
      <c r="E5694">
        <v>1.3456691449814127E-2</v>
      </c>
      <c r="F5694">
        <v>7.4165730372402067E-2</v>
      </c>
      <c r="G5694">
        <v>0.85602157538075119</v>
      </c>
      <c r="H5694" t="b">
        <v>0</v>
      </c>
      <c r="I5694" t="b">
        <v>0</v>
      </c>
      <c r="J5694" t="b">
        <v>0</v>
      </c>
    </row>
    <row r="5695" spans="1:10" hidden="1" x14ac:dyDescent="0.2">
      <c r="A5695" t="s">
        <v>384</v>
      </c>
      <c r="B5695" t="str">
        <f>VLOOKUP(Table16[[#This Row],[Metabolite ID]],Table18[],2,FALSE)</f>
        <v>1-eicosapentaenoyl-GPC (20:5)*</v>
      </c>
      <c r="C5695" t="s">
        <v>1120</v>
      </c>
      <c r="D5695">
        <v>599</v>
      </c>
      <c r="E5695">
        <v>4.3211475631217966E-2</v>
      </c>
      <c r="F5695">
        <v>7.7293818839239761E-2</v>
      </c>
      <c r="G5695">
        <v>0.57612436360937935</v>
      </c>
      <c r="H5695" t="b">
        <v>0</v>
      </c>
      <c r="I5695" t="b">
        <v>0</v>
      </c>
      <c r="J5695" t="b">
        <v>0</v>
      </c>
    </row>
    <row r="5696" spans="1:10" hidden="1" x14ac:dyDescent="0.2">
      <c r="A5696" t="s">
        <v>384</v>
      </c>
      <c r="B5696" t="str">
        <f>VLOOKUP(Table16[[#This Row],[Metabolite ID]],Table18[],2,FALSE)</f>
        <v>1-eicosapentaenoyl-GPC (20:5)*</v>
      </c>
      <c r="C5696" t="s">
        <v>1121</v>
      </c>
      <c r="D5696">
        <v>599</v>
      </c>
      <c r="E5696">
        <v>0.18155113177975402</v>
      </c>
      <c r="F5696">
        <v>0.26029717370118033</v>
      </c>
      <c r="G5696">
        <v>0.48577578938112109</v>
      </c>
      <c r="H5696" t="b">
        <v>0</v>
      </c>
      <c r="I5696" t="b">
        <v>0</v>
      </c>
      <c r="J5696" t="b">
        <v>0</v>
      </c>
    </row>
    <row r="5697" spans="1:10" hidden="1" x14ac:dyDescent="0.2">
      <c r="A5697" t="s">
        <v>384</v>
      </c>
      <c r="B5697" t="str">
        <f>VLOOKUP(Table16[[#This Row],[Metabolite ID]],Table18[],2,FALSE)</f>
        <v>1-eicosapentaenoyl-GPC (20:5)*</v>
      </c>
      <c r="C5697" t="s">
        <v>1122</v>
      </c>
      <c r="D5697">
        <v>599</v>
      </c>
      <c r="E5697">
        <v>0.15938453593845825</v>
      </c>
      <c r="F5697">
        <v>0.18983011343547174</v>
      </c>
      <c r="G5697">
        <v>0.40145885791872615</v>
      </c>
      <c r="H5697" t="b">
        <v>0</v>
      </c>
      <c r="I5697" t="b">
        <v>0</v>
      </c>
      <c r="J5697" t="b">
        <v>0</v>
      </c>
    </row>
    <row r="5698" spans="1:10" hidden="1" x14ac:dyDescent="0.2">
      <c r="A5698" t="s">
        <v>384</v>
      </c>
      <c r="B5698" t="str">
        <f>VLOOKUP(Table16[[#This Row],[Metabolite ID]],Table18[],2,FALSE)</f>
        <v>1-eicosapentaenoyl-GPC (20:5)*</v>
      </c>
      <c r="C5698" t="s">
        <v>1123</v>
      </c>
      <c r="D5698">
        <v>599</v>
      </c>
      <c r="E5698">
        <v>0.17108218253261487</v>
      </c>
      <c r="F5698">
        <v>0.1375455215664641</v>
      </c>
      <c r="G5698">
        <v>0.2140531482952919</v>
      </c>
      <c r="H5698" t="b">
        <v>0</v>
      </c>
      <c r="I5698" t="b">
        <v>0</v>
      </c>
      <c r="J5698" t="b">
        <v>0</v>
      </c>
    </row>
    <row r="5699" spans="1:10" x14ac:dyDescent="0.2">
      <c r="A5699" t="s">
        <v>336</v>
      </c>
      <c r="B5699" t="str">
        <f>VLOOKUP(Table16[[#This Row],[Metabolite ID]],Table18[],2,FALSE)</f>
        <v>eicosanodioate</v>
      </c>
      <c r="C5699" t="s">
        <v>1116</v>
      </c>
      <c r="D5699">
        <v>599</v>
      </c>
      <c r="E5699">
        <v>-2.4545857020880201E-2</v>
      </c>
      <c r="F5699">
        <v>4.9032569301113285E-2</v>
      </c>
      <c r="G5699" s="6">
        <v>0.61665046841873083</v>
      </c>
      <c r="H5699" t="b">
        <v>0</v>
      </c>
      <c r="I5699" t="b">
        <v>0</v>
      </c>
      <c r="J5699" t="b">
        <v>0</v>
      </c>
    </row>
    <row r="5700" spans="1:10" hidden="1" x14ac:dyDescent="0.2">
      <c r="A5700" t="s">
        <v>336</v>
      </c>
      <c r="B5700" t="str">
        <f>VLOOKUP(Table16[[#This Row],[Metabolite ID]],Table18[],2,FALSE)</f>
        <v>eicosanodioate</v>
      </c>
      <c r="C5700" t="s">
        <v>1117</v>
      </c>
      <c r="D5700">
        <v>599</v>
      </c>
      <c r="E5700">
        <v>-2.4545857020880201E-2</v>
      </c>
      <c r="F5700">
        <v>4.8811160796077287E-2</v>
      </c>
      <c r="G5700">
        <v>0.61505295788784464</v>
      </c>
      <c r="H5700" t="b">
        <v>0</v>
      </c>
      <c r="I5700" t="b">
        <v>0</v>
      </c>
      <c r="J5700" t="b">
        <v>0</v>
      </c>
    </row>
    <row r="5701" spans="1:10" hidden="1" x14ac:dyDescent="0.2">
      <c r="A5701" t="s">
        <v>336</v>
      </c>
      <c r="B5701" t="str">
        <f>VLOOKUP(Table16[[#This Row],[Metabolite ID]],Table18[],2,FALSE)</f>
        <v>eicosanodioate</v>
      </c>
      <c r="C5701" t="s">
        <v>1118</v>
      </c>
      <c r="D5701">
        <v>599</v>
      </c>
      <c r="E5701">
        <v>-2.4545857020880229E-2</v>
      </c>
      <c r="F5701">
        <v>4.9267343991296016E-2</v>
      </c>
      <c r="G5701">
        <v>0.61833069099101623</v>
      </c>
      <c r="H5701" t="b">
        <v>0</v>
      </c>
      <c r="I5701" t="b">
        <v>0</v>
      </c>
      <c r="J5701" t="b">
        <v>0</v>
      </c>
    </row>
    <row r="5702" spans="1:10" hidden="1" x14ac:dyDescent="0.2">
      <c r="A5702" t="s">
        <v>336</v>
      </c>
      <c r="B5702" t="str">
        <f>VLOOKUP(Table16[[#This Row],[Metabolite ID]],Table18[],2,FALSE)</f>
        <v>eicosanodioate</v>
      </c>
      <c r="C5702" t="s">
        <v>1119</v>
      </c>
      <c r="D5702">
        <v>599</v>
      </c>
      <c r="E5702">
        <v>-2.7463015075376886E-3</v>
      </c>
      <c r="F5702">
        <v>7.2128948865957929E-2</v>
      </c>
      <c r="G5702">
        <v>0.96962797483156749</v>
      </c>
      <c r="H5702" t="b">
        <v>0</v>
      </c>
      <c r="I5702" t="b">
        <v>0</v>
      </c>
      <c r="J5702" t="b">
        <v>0</v>
      </c>
    </row>
    <row r="5703" spans="1:10" hidden="1" x14ac:dyDescent="0.2">
      <c r="A5703" t="s">
        <v>336</v>
      </c>
      <c r="B5703" t="str">
        <f>VLOOKUP(Table16[[#This Row],[Metabolite ID]],Table18[],2,FALSE)</f>
        <v>eicosanodioate</v>
      </c>
      <c r="C5703" t="s">
        <v>1120</v>
      </c>
      <c r="D5703">
        <v>599</v>
      </c>
      <c r="E5703">
        <v>-0.13118283196700475</v>
      </c>
      <c r="F5703">
        <v>7.8334192142748144E-2</v>
      </c>
      <c r="G5703">
        <v>9.4001727279611563E-2</v>
      </c>
      <c r="H5703" t="b">
        <v>0</v>
      </c>
      <c r="I5703" t="b">
        <v>0</v>
      </c>
      <c r="J5703" t="b">
        <v>0</v>
      </c>
    </row>
    <row r="5704" spans="1:10" hidden="1" x14ac:dyDescent="0.2">
      <c r="A5704" t="s">
        <v>336</v>
      </c>
      <c r="B5704" t="str">
        <f>VLOOKUP(Table16[[#This Row],[Metabolite ID]],Table18[],2,FALSE)</f>
        <v>eicosanodioate</v>
      </c>
      <c r="C5704" t="s">
        <v>1121</v>
      </c>
      <c r="D5704">
        <v>599</v>
      </c>
      <c r="E5704">
        <v>-7.0973374263554767E-2</v>
      </c>
      <c r="F5704">
        <v>0.27490044036858513</v>
      </c>
      <c r="G5704">
        <v>0.79635800432998494</v>
      </c>
      <c r="H5704" t="b">
        <v>0</v>
      </c>
      <c r="I5704" t="b">
        <v>0</v>
      </c>
      <c r="J5704" t="b">
        <v>0</v>
      </c>
    </row>
    <row r="5705" spans="1:10" hidden="1" x14ac:dyDescent="0.2">
      <c r="A5705" t="s">
        <v>336</v>
      </c>
      <c r="B5705" t="str">
        <f>VLOOKUP(Table16[[#This Row],[Metabolite ID]],Table18[],2,FALSE)</f>
        <v>eicosanodioate</v>
      </c>
      <c r="C5705" t="s">
        <v>1122</v>
      </c>
      <c r="D5705">
        <v>599</v>
      </c>
      <c r="E5705">
        <v>-0.32869374969931631</v>
      </c>
      <c r="F5705">
        <v>0.18228747734582404</v>
      </c>
      <c r="G5705">
        <v>7.186611390782284E-2</v>
      </c>
      <c r="H5705" t="b">
        <v>0</v>
      </c>
      <c r="I5705" t="b">
        <v>0</v>
      </c>
      <c r="J5705" t="b">
        <v>0</v>
      </c>
    </row>
    <row r="5706" spans="1:10" hidden="1" x14ac:dyDescent="0.2">
      <c r="A5706" t="s">
        <v>336</v>
      </c>
      <c r="B5706" t="str">
        <f>VLOOKUP(Table16[[#This Row],[Metabolite ID]],Table18[],2,FALSE)</f>
        <v>eicosanodioate</v>
      </c>
      <c r="C5706" t="s">
        <v>1123</v>
      </c>
      <c r="D5706">
        <v>599</v>
      </c>
      <c r="E5706">
        <v>-0.43130437617019191</v>
      </c>
      <c r="F5706">
        <v>0.13509239018422251</v>
      </c>
      <c r="G5706">
        <v>1.483817475772777E-3</v>
      </c>
      <c r="H5706" t="b">
        <v>0</v>
      </c>
      <c r="I5706" t="b">
        <v>0</v>
      </c>
      <c r="J5706" t="b">
        <v>0</v>
      </c>
    </row>
    <row r="5707" spans="1:10" x14ac:dyDescent="0.2">
      <c r="A5707" t="s">
        <v>447</v>
      </c>
      <c r="B5707" t="str">
        <f>VLOOKUP(Table16[[#This Row],[Metabolite ID]],Table18[],2,FALSE)</f>
        <v>X - 02249</v>
      </c>
      <c r="C5707" t="s">
        <v>1116</v>
      </c>
      <c r="D5707">
        <v>599</v>
      </c>
      <c r="E5707">
        <v>-2.487092759881792E-2</v>
      </c>
      <c r="F5707">
        <v>4.9690914022000383E-2</v>
      </c>
      <c r="G5707" s="6">
        <v>0.6167142001532544</v>
      </c>
      <c r="H5707" t="b">
        <v>0</v>
      </c>
      <c r="I5707" t="b">
        <v>0</v>
      </c>
      <c r="J5707" t="b">
        <v>0</v>
      </c>
    </row>
    <row r="5708" spans="1:10" hidden="1" x14ac:dyDescent="0.2">
      <c r="A5708" t="s">
        <v>447</v>
      </c>
      <c r="B5708" t="str">
        <f>VLOOKUP(Table16[[#This Row],[Metabolite ID]],Table18[],2,FALSE)</f>
        <v>X - 02249</v>
      </c>
      <c r="C5708" t="s">
        <v>1117</v>
      </c>
      <c r="D5708">
        <v>599</v>
      </c>
      <c r="E5708">
        <v>-2.487092759881792E-2</v>
      </c>
      <c r="F5708">
        <v>4.7712425587353231E-2</v>
      </c>
      <c r="G5708">
        <v>0.60218057227389388</v>
      </c>
      <c r="H5708" t="b">
        <v>0</v>
      </c>
      <c r="I5708" t="b">
        <v>0</v>
      </c>
      <c r="J5708" t="b">
        <v>0</v>
      </c>
    </row>
    <row r="5709" spans="1:10" hidden="1" x14ac:dyDescent="0.2">
      <c r="A5709" t="s">
        <v>447</v>
      </c>
      <c r="B5709" t="str">
        <f>VLOOKUP(Table16[[#This Row],[Metabolite ID]],Table18[],2,FALSE)</f>
        <v>X - 02249</v>
      </c>
      <c r="C5709" t="s">
        <v>1118</v>
      </c>
      <c r="D5709">
        <v>599</v>
      </c>
      <c r="E5709">
        <v>-2.4870927598817923E-2</v>
      </c>
      <c r="F5709">
        <v>4.8194224206270467E-2</v>
      </c>
      <c r="G5709">
        <v>0.60581516678077829</v>
      </c>
      <c r="H5709" t="b">
        <v>0</v>
      </c>
      <c r="I5709" t="b">
        <v>0</v>
      </c>
      <c r="J5709" t="b">
        <v>0</v>
      </c>
    </row>
    <row r="5710" spans="1:10" hidden="1" x14ac:dyDescent="0.2">
      <c r="A5710" t="s">
        <v>447</v>
      </c>
      <c r="B5710" t="str">
        <f>VLOOKUP(Table16[[#This Row],[Metabolite ID]],Table18[],2,FALSE)</f>
        <v>X - 02249</v>
      </c>
      <c r="C5710" t="s">
        <v>1119</v>
      </c>
      <c r="D5710">
        <v>599</v>
      </c>
      <c r="E5710">
        <v>-1.9694532374100723E-2</v>
      </c>
      <c r="F5710">
        <v>7.2920401419925618E-2</v>
      </c>
      <c r="G5710">
        <v>0.78709669996427245</v>
      </c>
      <c r="H5710" t="b">
        <v>0</v>
      </c>
      <c r="I5710" t="b">
        <v>0</v>
      </c>
      <c r="J5710" t="b">
        <v>0</v>
      </c>
    </row>
    <row r="5711" spans="1:10" hidden="1" x14ac:dyDescent="0.2">
      <c r="A5711" t="s">
        <v>447</v>
      </c>
      <c r="B5711" t="str">
        <f>VLOOKUP(Table16[[#This Row],[Metabolite ID]],Table18[],2,FALSE)</f>
        <v>X - 02249</v>
      </c>
      <c r="C5711" t="s">
        <v>1120</v>
      </c>
      <c r="D5711">
        <v>599</v>
      </c>
      <c r="E5711">
        <v>-1.6852462419096183E-2</v>
      </c>
      <c r="F5711">
        <v>7.9889434965468908E-2</v>
      </c>
      <c r="G5711">
        <v>0.83292837669600206</v>
      </c>
      <c r="H5711" t="b">
        <v>0</v>
      </c>
      <c r="I5711" t="b">
        <v>0</v>
      </c>
      <c r="J5711" t="b">
        <v>0</v>
      </c>
    </row>
    <row r="5712" spans="1:10" hidden="1" x14ac:dyDescent="0.2">
      <c r="A5712" t="s">
        <v>447</v>
      </c>
      <c r="B5712" t="str">
        <f>VLOOKUP(Table16[[#This Row],[Metabolite ID]],Table18[],2,FALSE)</f>
        <v>X - 02249</v>
      </c>
      <c r="C5712" t="s">
        <v>1121</v>
      </c>
      <c r="D5712">
        <v>599</v>
      </c>
      <c r="E5712">
        <v>-1.1582409374330638E-2</v>
      </c>
      <c r="F5712">
        <v>0.28651490180901762</v>
      </c>
      <c r="G5712">
        <v>0.96776766822572147</v>
      </c>
      <c r="H5712" t="b">
        <v>0</v>
      </c>
      <c r="I5712" t="b">
        <v>0</v>
      </c>
      <c r="J5712" t="b">
        <v>0</v>
      </c>
    </row>
    <row r="5713" spans="1:10" hidden="1" x14ac:dyDescent="0.2">
      <c r="A5713" t="s">
        <v>447</v>
      </c>
      <c r="B5713" t="str">
        <f>VLOOKUP(Table16[[#This Row],[Metabolite ID]],Table18[],2,FALSE)</f>
        <v>X - 02249</v>
      </c>
      <c r="C5713" t="s">
        <v>1122</v>
      </c>
      <c r="D5713">
        <v>599</v>
      </c>
      <c r="E5713">
        <v>-0.12925914965690488</v>
      </c>
      <c r="F5713">
        <v>0.19590234004003051</v>
      </c>
      <c r="G5713">
        <v>0.50962709082464186</v>
      </c>
      <c r="H5713" t="b">
        <v>0</v>
      </c>
      <c r="I5713" t="b">
        <v>0</v>
      </c>
      <c r="J5713" t="b">
        <v>0</v>
      </c>
    </row>
    <row r="5714" spans="1:10" hidden="1" x14ac:dyDescent="0.2">
      <c r="A5714" t="s">
        <v>447</v>
      </c>
      <c r="B5714" t="str">
        <f>VLOOKUP(Table16[[#This Row],[Metabolite ID]],Table18[],2,FALSE)</f>
        <v>X - 02249</v>
      </c>
      <c r="C5714" t="s">
        <v>1123</v>
      </c>
      <c r="D5714">
        <v>599</v>
      </c>
      <c r="E5714">
        <v>0.28966759702292932</v>
      </c>
      <c r="F5714">
        <v>0.13708726265879703</v>
      </c>
      <c r="G5714">
        <v>3.5013789589393635E-2</v>
      </c>
      <c r="H5714" t="b">
        <v>0</v>
      </c>
      <c r="I5714" t="b">
        <v>0</v>
      </c>
      <c r="J5714" t="b">
        <v>0</v>
      </c>
    </row>
    <row r="5715" spans="1:10" x14ac:dyDescent="0.2">
      <c r="A5715" t="s">
        <v>543</v>
      </c>
      <c r="B5715" t="str">
        <f>VLOOKUP(Table16[[#This Row],[Metabolite ID]],Table18[],2,FALSE)</f>
        <v>sphingomyelin (d18:2/14:0, d18:1/14:1)*</v>
      </c>
      <c r="C5715" t="s">
        <v>1116</v>
      </c>
      <c r="D5715">
        <v>599</v>
      </c>
      <c r="E5715">
        <v>-2.502960930148164E-2</v>
      </c>
      <c r="F5715">
        <v>5.0962852159770963E-2</v>
      </c>
      <c r="G5715" s="6">
        <v>0.6233313997252059</v>
      </c>
      <c r="H5715" t="b">
        <v>0</v>
      </c>
      <c r="I5715" t="b">
        <v>0</v>
      </c>
      <c r="J5715" t="b">
        <v>0</v>
      </c>
    </row>
    <row r="5716" spans="1:10" hidden="1" x14ac:dyDescent="0.2">
      <c r="A5716" t="s">
        <v>543</v>
      </c>
      <c r="B5716" t="str">
        <f>VLOOKUP(Table16[[#This Row],[Metabolite ID]],Table18[],2,FALSE)</f>
        <v>sphingomyelin (d18:2/14:0, d18:1/14:1)*</v>
      </c>
      <c r="C5716" t="s">
        <v>1117</v>
      </c>
      <c r="D5716">
        <v>599</v>
      </c>
      <c r="E5716">
        <v>-2.502960930148164E-2</v>
      </c>
      <c r="F5716">
        <v>4.7749585544193347E-2</v>
      </c>
      <c r="G5716">
        <v>0.60014997764430722</v>
      </c>
      <c r="H5716" t="b">
        <v>0</v>
      </c>
      <c r="I5716" t="b">
        <v>0</v>
      </c>
      <c r="J5716" t="b">
        <v>0</v>
      </c>
    </row>
    <row r="5717" spans="1:10" hidden="1" x14ac:dyDescent="0.2">
      <c r="A5717" t="s">
        <v>543</v>
      </c>
      <c r="B5717" t="str">
        <f>VLOOKUP(Table16[[#This Row],[Metabolite ID]],Table18[],2,FALSE)</f>
        <v>sphingomyelin (d18:2/14:0, d18:1/14:1)*</v>
      </c>
      <c r="C5717" t="s">
        <v>1118</v>
      </c>
      <c r="D5717">
        <v>599</v>
      </c>
      <c r="E5717">
        <v>-2.5029609301481633E-2</v>
      </c>
      <c r="F5717">
        <v>4.8261404912502678E-2</v>
      </c>
      <c r="G5717">
        <v>0.60402172012911315</v>
      </c>
      <c r="H5717" t="b">
        <v>0</v>
      </c>
      <c r="I5717" t="b">
        <v>0</v>
      </c>
      <c r="J5717" t="b">
        <v>0</v>
      </c>
    </row>
    <row r="5718" spans="1:10" hidden="1" x14ac:dyDescent="0.2">
      <c r="A5718" t="s">
        <v>543</v>
      </c>
      <c r="B5718" t="str">
        <f>VLOOKUP(Table16[[#This Row],[Metabolite ID]],Table18[],2,FALSE)</f>
        <v>sphingomyelin (d18:2/14:0, d18:1/14:1)*</v>
      </c>
      <c r="C5718" t="s">
        <v>1119</v>
      </c>
      <c r="D5718">
        <v>599</v>
      </c>
      <c r="E5718">
        <v>-2.1414201680672266E-3</v>
      </c>
      <c r="F5718">
        <v>7.3732062043899149E-2</v>
      </c>
      <c r="G5718">
        <v>0.9768300808562056</v>
      </c>
      <c r="H5718" t="b">
        <v>0</v>
      </c>
      <c r="I5718" t="b">
        <v>0</v>
      </c>
      <c r="J5718" t="b">
        <v>0</v>
      </c>
    </row>
    <row r="5719" spans="1:10" hidden="1" x14ac:dyDescent="0.2">
      <c r="A5719" t="s">
        <v>543</v>
      </c>
      <c r="B5719" t="str">
        <f>VLOOKUP(Table16[[#This Row],[Metabolite ID]],Table18[],2,FALSE)</f>
        <v>sphingomyelin (d18:2/14:0, d18:1/14:1)*</v>
      </c>
      <c r="C5719" t="s">
        <v>1120</v>
      </c>
      <c r="D5719">
        <v>599</v>
      </c>
      <c r="E5719">
        <v>-2.6789731076457081E-2</v>
      </c>
      <c r="F5719">
        <v>8.313404908453717E-2</v>
      </c>
      <c r="G5719">
        <v>0.74726527888505812</v>
      </c>
      <c r="H5719" t="b">
        <v>0</v>
      </c>
      <c r="I5719" t="b">
        <v>0</v>
      </c>
      <c r="J5719" t="b">
        <v>0</v>
      </c>
    </row>
    <row r="5720" spans="1:10" hidden="1" x14ac:dyDescent="0.2">
      <c r="A5720" t="s">
        <v>543</v>
      </c>
      <c r="B5720" t="str">
        <f>VLOOKUP(Table16[[#This Row],[Metabolite ID]],Table18[],2,FALSE)</f>
        <v>sphingomyelin (d18:2/14:0, d18:1/14:1)*</v>
      </c>
      <c r="C5720" t="s">
        <v>1121</v>
      </c>
      <c r="D5720">
        <v>599</v>
      </c>
      <c r="E5720">
        <v>6.6607404609100307E-2</v>
      </c>
      <c r="F5720">
        <v>0.27744716493905036</v>
      </c>
      <c r="G5720">
        <v>0.81035640719680324</v>
      </c>
      <c r="H5720" t="b">
        <v>0</v>
      </c>
      <c r="I5720" t="b">
        <v>0</v>
      </c>
      <c r="J5720" t="b">
        <v>0</v>
      </c>
    </row>
    <row r="5721" spans="1:10" hidden="1" x14ac:dyDescent="0.2">
      <c r="A5721" t="s">
        <v>543</v>
      </c>
      <c r="B5721" t="str">
        <f>VLOOKUP(Table16[[#This Row],[Metabolite ID]],Table18[],2,FALSE)</f>
        <v>sphingomyelin (d18:2/14:0, d18:1/14:1)*</v>
      </c>
      <c r="C5721" t="s">
        <v>1122</v>
      </c>
      <c r="D5721">
        <v>599</v>
      </c>
      <c r="E5721">
        <v>2.3435210190715594E-2</v>
      </c>
      <c r="F5721">
        <v>0.19852422301073885</v>
      </c>
      <c r="G5721">
        <v>0.90606997217895424</v>
      </c>
      <c r="H5721" t="b">
        <v>0</v>
      </c>
      <c r="I5721" t="b">
        <v>0</v>
      </c>
      <c r="J5721" t="b">
        <v>0</v>
      </c>
    </row>
    <row r="5722" spans="1:10" hidden="1" x14ac:dyDescent="0.2">
      <c r="A5722" t="s">
        <v>543</v>
      </c>
      <c r="B5722" t="str">
        <f>VLOOKUP(Table16[[#This Row],[Metabolite ID]],Table18[],2,FALSE)</f>
        <v>sphingomyelin (d18:2/14:0, d18:1/14:1)*</v>
      </c>
      <c r="C5722" t="s">
        <v>1123</v>
      </c>
      <c r="D5722">
        <v>599</v>
      </c>
      <c r="E5722">
        <v>-0.19400698374373904</v>
      </c>
      <c r="F5722">
        <v>0.14111121997889184</v>
      </c>
      <c r="G5722">
        <v>0.16969323325253499</v>
      </c>
      <c r="H5722" t="b">
        <v>0</v>
      </c>
      <c r="I5722" t="b">
        <v>0</v>
      </c>
      <c r="J5722" t="b">
        <v>0</v>
      </c>
    </row>
    <row r="5723" spans="1:10" x14ac:dyDescent="0.2">
      <c r="A5723" t="s">
        <v>184</v>
      </c>
      <c r="B5723" t="str">
        <f>VLOOKUP(Table16[[#This Row],[Metabolite ID]],Table18[],2,FALSE)</f>
        <v>oleamide</v>
      </c>
      <c r="C5723" t="s">
        <v>1116</v>
      </c>
      <c r="D5723">
        <v>599</v>
      </c>
      <c r="E5723">
        <v>2.4299973031624487E-2</v>
      </c>
      <c r="F5723">
        <v>4.9498299166176367E-2</v>
      </c>
      <c r="G5723" s="6">
        <v>0.62347920123201628</v>
      </c>
      <c r="H5723" t="b">
        <v>0</v>
      </c>
      <c r="I5723" t="b">
        <v>0</v>
      </c>
      <c r="J5723" t="b">
        <v>0</v>
      </c>
    </row>
    <row r="5724" spans="1:10" hidden="1" x14ac:dyDescent="0.2">
      <c r="A5724" t="s">
        <v>184</v>
      </c>
      <c r="B5724" t="str">
        <f>VLOOKUP(Table16[[#This Row],[Metabolite ID]],Table18[],2,FALSE)</f>
        <v>oleamide</v>
      </c>
      <c r="C5724" t="s">
        <v>1117</v>
      </c>
      <c r="D5724">
        <v>599</v>
      </c>
      <c r="E5724">
        <v>2.4299973031624487E-2</v>
      </c>
      <c r="F5724">
        <v>4.7753107114004011E-2</v>
      </c>
      <c r="G5724">
        <v>0.61084555993957301</v>
      </c>
      <c r="H5724" t="b">
        <v>0</v>
      </c>
      <c r="I5724" t="b">
        <v>0</v>
      </c>
      <c r="J5724" t="b">
        <v>0</v>
      </c>
    </row>
    <row r="5725" spans="1:10" hidden="1" x14ac:dyDescent="0.2">
      <c r="A5725" t="s">
        <v>184</v>
      </c>
      <c r="B5725" t="str">
        <f>VLOOKUP(Table16[[#This Row],[Metabolite ID]],Table18[],2,FALSE)</f>
        <v>oleamide</v>
      </c>
      <c r="C5725" t="s">
        <v>1118</v>
      </c>
      <c r="D5725">
        <v>599</v>
      </c>
      <c r="E5725">
        <v>2.4299973031624466E-2</v>
      </c>
      <c r="F5725">
        <v>4.8239478152226949E-2</v>
      </c>
      <c r="G5725">
        <v>0.61444674279839118</v>
      </c>
      <c r="H5725" t="b">
        <v>0</v>
      </c>
      <c r="I5725" t="b">
        <v>0</v>
      </c>
      <c r="J5725" t="b">
        <v>0</v>
      </c>
    </row>
    <row r="5726" spans="1:10" hidden="1" x14ac:dyDescent="0.2">
      <c r="A5726" t="s">
        <v>184</v>
      </c>
      <c r="B5726" t="str">
        <f>VLOOKUP(Table16[[#This Row],[Metabolite ID]],Table18[],2,FALSE)</f>
        <v>oleamide</v>
      </c>
      <c r="C5726" t="s">
        <v>1119</v>
      </c>
      <c r="D5726">
        <v>599</v>
      </c>
      <c r="E5726">
        <v>-5.0964974619289345E-2</v>
      </c>
      <c r="F5726">
        <v>7.1662776049363094E-2</v>
      </c>
      <c r="G5726">
        <v>0.47697407050129853</v>
      </c>
      <c r="H5726" t="b">
        <v>0</v>
      </c>
      <c r="I5726" t="b">
        <v>0</v>
      </c>
      <c r="J5726" t="b">
        <v>0</v>
      </c>
    </row>
    <row r="5727" spans="1:10" hidden="1" x14ac:dyDescent="0.2">
      <c r="A5727" t="s">
        <v>184</v>
      </c>
      <c r="B5727" t="str">
        <f>VLOOKUP(Table16[[#This Row],[Metabolite ID]],Table18[],2,FALSE)</f>
        <v>oleamide</v>
      </c>
      <c r="C5727" t="s">
        <v>1120</v>
      </c>
      <c r="D5727">
        <v>599</v>
      </c>
      <c r="E5727">
        <v>1.2034933552690476E-2</v>
      </c>
      <c r="F5727">
        <v>7.4342066442975641E-2</v>
      </c>
      <c r="G5727">
        <v>0.87139569361352076</v>
      </c>
      <c r="H5727" t="b">
        <v>0</v>
      </c>
      <c r="I5727" t="b">
        <v>0</v>
      </c>
      <c r="J5727" t="b">
        <v>0</v>
      </c>
    </row>
    <row r="5728" spans="1:10" hidden="1" x14ac:dyDescent="0.2">
      <c r="A5728" t="s">
        <v>184</v>
      </c>
      <c r="B5728" t="str">
        <f>VLOOKUP(Table16[[#This Row],[Metabolite ID]],Table18[],2,FALSE)</f>
        <v>oleamide</v>
      </c>
      <c r="C5728" t="s">
        <v>1121</v>
      </c>
      <c r="D5728">
        <v>599</v>
      </c>
      <c r="E5728">
        <v>-0.36743445686321863</v>
      </c>
      <c r="F5728">
        <v>0.27398950386525084</v>
      </c>
      <c r="G5728">
        <v>0.18041236390464574</v>
      </c>
      <c r="H5728" t="b">
        <v>0</v>
      </c>
      <c r="I5728" t="b">
        <v>0</v>
      </c>
      <c r="J5728" t="b">
        <v>0</v>
      </c>
    </row>
    <row r="5729" spans="1:10" hidden="1" x14ac:dyDescent="0.2">
      <c r="A5729" t="s">
        <v>184</v>
      </c>
      <c r="B5729" t="str">
        <f>VLOOKUP(Table16[[#This Row],[Metabolite ID]],Table18[],2,FALSE)</f>
        <v>oleamide</v>
      </c>
      <c r="C5729" t="s">
        <v>1122</v>
      </c>
      <c r="D5729">
        <v>599</v>
      </c>
      <c r="E5729">
        <v>-4.4422567839776939E-2</v>
      </c>
      <c r="F5729">
        <v>0.18786285693977714</v>
      </c>
      <c r="G5729">
        <v>0.81315458049231626</v>
      </c>
      <c r="H5729" t="b">
        <v>0</v>
      </c>
      <c r="I5729" t="b">
        <v>0</v>
      </c>
      <c r="J5729" t="b">
        <v>0</v>
      </c>
    </row>
    <row r="5730" spans="1:10" hidden="1" x14ac:dyDescent="0.2">
      <c r="A5730" t="s">
        <v>184</v>
      </c>
      <c r="B5730" t="str">
        <f>VLOOKUP(Table16[[#This Row],[Metabolite ID]],Table18[],2,FALSE)</f>
        <v>oleamide</v>
      </c>
      <c r="C5730" t="s">
        <v>1123</v>
      </c>
      <c r="D5730">
        <v>599</v>
      </c>
      <c r="E5730">
        <v>0.19336434214219253</v>
      </c>
      <c r="F5730">
        <v>0.13703239718447269</v>
      </c>
      <c r="G5730">
        <v>0.15874048701569815</v>
      </c>
      <c r="H5730" t="b">
        <v>0</v>
      </c>
      <c r="I5730" t="b">
        <v>0</v>
      </c>
      <c r="J5730" t="b">
        <v>0</v>
      </c>
    </row>
    <row r="5731" spans="1:10" x14ac:dyDescent="0.2">
      <c r="A5731" t="s">
        <v>225</v>
      </c>
      <c r="B5731" t="str">
        <f>VLOOKUP(Table16[[#This Row],[Metabolite ID]],Table18[],2,FALSE)</f>
        <v>N-acetylarginine</v>
      </c>
      <c r="C5731" t="s">
        <v>1116</v>
      </c>
      <c r="D5731">
        <v>599</v>
      </c>
      <c r="E5731">
        <v>2.419822406208319E-2</v>
      </c>
      <c r="F5731">
        <v>4.9543762738951294E-2</v>
      </c>
      <c r="G5731" s="6">
        <v>0.62525152838156128</v>
      </c>
      <c r="H5731" t="b">
        <v>0</v>
      </c>
      <c r="I5731" t="b">
        <v>0</v>
      </c>
      <c r="J5731" t="b">
        <v>0</v>
      </c>
    </row>
    <row r="5732" spans="1:10" hidden="1" x14ac:dyDescent="0.2">
      <c r="A5732" t="s">
        <v>225</v>
      </c>
      <c r="B5732" t="str">
        <f>VLOOKUP(Table16[[#This Row],[Metabolite ID]],Table18[],2,FALSE)</f>
        <v>N-acetylarginine</v>
      </c>
      <c r="C5732" t="s">
        <v>1117</v>
      </c>
      <c r="D5732">
        <v>599</v>
      </c>
      <c r="E5732">
        <v>2.419822406208319E-2</v>
      </c>
      <c r="F5732">
        <v>4.7730998940733023E-2</v>
      </c>
      <c r="G5732">
        <v>0.61217528723704762</v>
      </c>
      <c r="H5732" t="b">
        <v>0</v>
      </c>
      <c r="I5732" t="b">
        <v>0</v>
      </c>
      <c r="J5732" t="b">
        <v>0</v>
      </c>
    </row>
    <row r="5733" spans="1:10" hidden="1" x14ac:dyDescent="0.2">
      <c r="A5733" t="s">
        <v>225</v>
      </c>
      <c r="B5733" t="str">
        <f>VLOOKUP(Table16[[#This Row],[Metabolite ID]],Table18[],2,FALSE)</f>
        <v>N-acetylarginine</v>
      </c>
      <c r="C5733" t="s">
        <v>1118</v>
      </c>
      <c r="D5733">
        <v>599</v>
      </c>
      <c r="E5733">
        <v>2.4198224062083187E-2</v>
      </c>
      <c r="F5733">
        <v>4.8211755535158642E-2</v>
      </c>
      <c r="G5733">
        <v>0.61572701018071818</v>
      </c>
      <c r="H5733" t="b">
        <v>0</v>
      </c>
      <c r="I5733" t="b">
        <v>0</v>
      </c>
      <c r="J5733" t="b">
        <v>0</v>
      </c>
    </row>
    <row r="5734" spans="1:10" hidden="1" x14ac:dyDescent="0.2">
      <c r="A5734" t="s">
        <v>225</v>
      </c>
      <c r="B5734" t="str">
        <f>VLOOKUP(Table16[[#This Row],[Metabolite ID]],Table18[],2,FALSE)</f>
        <v>N-acetylarginine</v>
      </c>
      <c r="C5734" t="s">
        <v>1119</v>
      </c>
      <c r="D5734">
        <v>599</v>
      </c>
      <c r="E5734">
        <v>7.1781443298969072E-2</v>
      </c>
      <c r="F5734">
        <v>7.1303740913253325E-2</v>
      </c>
      <c r="G5734">
        <v>0.31407918244278421</v>
      </c>
      <c r="H5734" t="b">
        <v>0</v>
      </c>
      <c r="I5734" t="b">
        <v>0</v>
      </c>
      <c r="J5734" t="b">
        <v>0</v>
      </c>
    </row>
    <row r="5735" spans="1:10" hidden="1" x14ac:dyDescent="0.2">
      <c r="A5735" t="s">
        <v>225</v>
      </c>
      <c r="B5735" t="str">
        <f>VLOOKUP(Table16[[#This Row],[Metabolite ID]],Table18[],2,FALSE)</f>
        <v>N-acetylarginine</v>
      </c>
      <c r="C5735" t="s">
        <v>1120</v>
      </c>
      <c r="D5735">
        <v>599</v>
      </c>
      <c r="E5735">
        <v>8.248321163061946E-2</v>
      </c>
      <c r="F5735">
        <v>8.1057056022858523E-2</v>
      </c>
      <c r="G5735">
        <v>0.30887071841456726</v>
      </c>
      <c r="H5735" t="b">
        <v>0</v>
      </c>
      <c r="I5735" t="b">
        <v>0</v>
      </c>
      <c r="J5735" t="b">
        <v>0</v>
      </c>
    </row>
    <row r="5736" spans="1:10" hidden="1" x14ac:dyDescent="0.2">
      <c r="A5736" t="s">
        <v>225</v>
      </c>
      <c r="B5736" t="str">
        <f>VLOOKUP(Table16[[#This Row],[Metabolite ID]],Table18[],2,FALSE)</f>
        <v>N-acetylarginine</v>
      </c>
      <c r="C5736" t="s">
        <v>1121</v>
      </c>
      <c r="D5736">
        <v>599</v>
      </c>
      <c r="E5736">
        <v>0.19331508817697873</v>
      </c>
      <c r="F5736">
        <v>0.25769179749945303</v>
      </c>
      <c r="G5736">
        <v>0.45344168627162673</v>
      </c>
      <c r="H5736" t="b">
        <v>0</v>
      </c>
      <c r="I5736" t="b">
        <v>0</v>
      </c>
      <c r="J5736" t="b">
        <v>0</v>
      </c>
    </row>
    <row r="5737" spans="1:10" hidden="1" x14ac:dyDescent="0.2">
      <c r="A5737" t="s">
        <v>225</v>
      </c>
      <c r="B5737" t="str">
        <f>VLOOKUP(Table16[[#This Row],[Metabolite ID]],Table18[],2,FALSE)</f>
        <v>N-acetylarginine</v>
      </c>
      <c r="C5737" t="s">
        <v>1122</v>
      </c>
      <c r="D5737">
        <v>599</v>
      </c>
      <c r="E5737">
        <v>0.15156915838595264</v>
      </c>
      <c r="F5737">
        <v>0.17836525014662863</v>
      </c>
      <c r="G5737">
        <v>0.39579392106168387</v>
      </c>
      <c r="H5737" t="b">
        <v>0</v>
      </c>
      <c r="I5737" t="b">
        <v>0</v>
      </c>
      <c r="J5737" t="b">
        <v>0</v>
      </c>
    </row>
    <row r="5738" spans="1:10" hidden="1" x14ac:dyDescent="0.2">
      <c r="A5738" t="s">
        <v>225</v>
      </c>
      <c r="B5738" t="str">
        <f>VLOOKUP(Table16[[#This Row],[Metabolite ID]],Table18[],2,FALSE)</f>
        <v>N-acetylarginine</v>
      </c>
      <c r="C5738" t="s">
        <v>1123</v>
      </c>
      <c r="D5738">
        <v>599</v>
      </c>
      <c r="E5738">
        <v>-6.8191973261764141E-2</v>
      </c>
      <c r="F5738">
        <v>0.1372790963189581</v>
      </c>
      <c r="G5738">
        <v>0.61955550332087961</v>
      </c>
      <c r="H5738" t="b">
        <v>0</v>
      </c>
      <c r="I5738" t="b">
        <v>0</v>
      </c>
      <c r="J5738" t="b">
        <v>0</v>
      </c>
    </row>
    <row r="5739" spans="1:10" x14ac:dyDescent="0.2">
      <c r="A5739" t="s">
        <v>237</v>
      </c>
      <c r="B5739" t="str">
        <f>VLOOKUP(Table16[[#This Row],[Metabolite ID]],Table18[],2,FALSE)</f>
        <v>1-methylxanthine</v>
      </c>
      <c r="C5739" t="s">
        <v>1116</v>
      </c>
      <c r="D5739">
        <v>599</v>
      </c>
      <c r="E5739">
        <v>2.4520403072459538E-2</v>
      </c>
      <c r="F5739">
        <v>5.0994320446901095E-2</v>
      </c>
      <c r="G5739" s="6">
        <v>0.63062612057443546</v>
      </c>
      <c r="H5739" t="b">
        <v>0</v>
      </c>
      <c r="I5739" t="b">
        <v>0</v>
      </c>
      <c r="J5739" t="b">
        <v>0</v>
      </c>
    </row>
    <row r="5740" spans="1:10" hidden="1" x14ac:dyDescent="0.2">
      <c r="A5740" t="s">
        <v>237</v>
      </c>
      <c r="B5740" t="str">
        <f>VLOOKUP(Table16[[#This Row],[Metabolite ID]],Table18[],2,FALSE)</f>
        <v>1-methylxanthine</v>
      </c>
      <c r="C5740" t="s">
        <v>1117</v>
      </c>
      <c r="D5740">
        <v>599</v>
      </c>
      <c r="E5740">
        <v>2.4520403072459538E-2</v>
      </c>
      <c r="F5740">
        <v>4.8087618709363081E-2</v>
      </c>
      <c r="G5740">
        <v>0.61011385408339558</v>
      </c>
      <c r="H5740" t="b">
        <v>0</v>
      </c>
      <c r="I5740" t="b">
        <v>0</v>
      </c>
      <c r="J5740" t="b">
        <v>0</v>
      </c>
    </row>
    <row r="5741" spans="1:10" hidden="1" x14ac:dyDescent="0.2">
      <c r="A5741" t="s">
        <v>237</v>
      </c>
      <c r="B5741" t="str">
        <f>VLOOKUP(Table16[[#This Row],[Metabolite ID]],Table18[],2,FALSE)</f>
        <v>1-methylxanthine</v>
      </c>
      <c r="C5741" t="s">
        <v>1118</v>
      </c>
      <c r="D5741">
        <v>599</v>
      </c>
      <c r="E5741">
        <v>2.4520403072459541E-2</v>
      </c>
      <c r="F5741">
        <v>4.8591665920605327E-2</v>
      </c>
      <c r="G5741">
        <v>0.61382465216006254</v>
      </c>
      <c r="H5741" t="b">
        <v>0</v>
      </c>
      <c r="I5741" t="b">
        <v>0</v>
      </c>
      <c r="J5741" t="b">
        <v>0</v>
      </c>
    </row>
    <row r="5742" spans="1:10" hidden="1" x14ac:dyDescent="0.2">
      <c r="A5742" t="s">
        <v>237</v>
      </c>
      <c r="B5742" t="str">
        <f>VLOOKUP(Table16[[#This Row],[Metabolite ID]],Table18[],2,FALSE)</f>
        <v>1-methylxanthine</v>
      </c>
      <c r="C5742" t="s">
        <v>1119</v>
      </c>
      <c r="D5742">
        <v>599</v>
      </c>
      <c r="E5742">
        <v>-8.5251780415430273E-2</v>
      </c>
      <c r="F5742">
        <v>7.1430024499705841E-2</v>
      </c>
      <c r="G5742">
        <v>0.23267335913978573</v>
      </c>
      <c r="H5742" t="b">
        <v>0</v>
      </c>
      <c r="I5742" t="b">
        <v>0</v>
      </c>
      <c r="J5742" t="b">
        <v>0</v>
      </c>
    </row>
    <row r="5743" spans="1:10" hidden="1" x14ac:dyDescent="0.2">
      <c r="A5743" t="s">
        <v>237</v>
      </c>
      <c r="B5743" t="str">
        <f>VLOOKUP(Table16[[#This Row],[Metabolite ID]],Table18[],2,FALSE)</f>
        <v>1-methylxanthine</v>
      </c>
      <c r="C5743" t="s">
        <v>1120</v>
      </c>
      <c r="D5743">
        <v>599</v>
      </c>
      <c r="E5743">
        <v>-8.5942969243410508E-2</v>
      </c>
      <c r="F5743">
        <v>7.4294431981466402E-2</v>
      </c>
      <c r="G5743">
        <v>0.24735864548043518</v>
      </c>
      <c r="H5743" t="b">
        <v>0</v>
      </c>
      <c r="I5743" t="b">
        <v>0</v>
      </c>
      <c r="J5743" t="b">
        <v>0</v>
      </c>
    </row>
    <row r="5744" spans="1:10" hidden="1" x14ac:dyDescent="0.2">
      <c r="A5744" t="s">
        <v>237</v>
      </c>
      <c r="B5744" t="str">
        <f>VLOOKUP(Table16[[#This Row],[Metabolite ID]],Table18[],2,FALSE)</f>
        <v>1-methylxanthine</v>
      </c>
      <c r="C5744" t="s">
        <v>1121</v>
      </c>
      <c r="D5744">
        <v>599</v>
      </c>
      <c r="E5744">
        <v>-0.26165272970125297</v>
      </c>
      <c r="F5744">
        <v>0.28387727810141861</v>
      </c>
      <c r="G5744">
        <v>0.3570511872602643</v>
      </c>
      <c r="H5744" t="b">
        <v>0</v>
      </c>
      <c r="I5744" t="b">
        <v>0</v>
      </c>
      <c r="J5744" t="b">
        <v>0</v>
      </c>
    </row>
    <row r="5745" spans="1:10" hidden="1" x14ac:dyDescent="0.2">
      <c r="A5745" t="s">
        <v>237</v>
      </c>
      <c r="B5745" t="str">
        <f>VLOOKUP(Table16[[#This Row],[Metabolite ID]],Table18[],2,FALSE)</f>
        <v>1-methylxanthine</v>
      </c>
      <c r="C5745" t="s">
        <v>1122</v>
      </c>
      <c r="D5745">
        <v>599</v>
      </c>
      <c r="E5745">
        <v>-0.23895973810491444</v>
      </c>
      <c r="F5745">
        <v>0.20954832607321988</v>
      </c>
      <c r="G5745">
        <v>0.25459443217680272</v>
      </c>
      <c r="H5745" t="b">
        <v>0</v>
      </c>
      <c r="I5745" t="b">
        <v>0</v>
      </c>
      <c r="J5745" t="b">
        <v>0</v>
      </c>
    </row>
    <row r="5746" spans="1:10" hidden="1" x14ac:dyDescent="0.2">
      <c r="A5746" t="s">
        <v>237</v>
      </c>
      <c r="B5746" t="str">
        <f>VLOOKUP(Table16[[#This Row],[Metabolite ID]],Table18[],2,FALSE)</f>
        <v>1-methylxanthine</v>
      </c>
      <c r="C5746" t="s">
        <v>1123</v>
      </c>
      <c r="D5746">
        <v>599</v>
      </c>
      <c r="E5746">
        <v>0.14166670910394841</v>
      </c>
      <c r="F5746">
        <v>0.14126451433504877</v>
      </c>
      <c r="G5746">
        <v>0.31634093045336703</v>
      </c>
      <c r="H5746" t="b">
        <v>0</v>
      </c>
      <c r="I5746" t="b">
        <v>0</v>
      </c>
      <c r="J5746" t="b">
        <v>0</v>
      </c>
    </row>
    <row r="5747" spans="1:10" x14ac:dyDescent="0.2">
      <c r="A5747" t="s">
        <v>591</v>
      </c>
      <c r="B5747" t="str">
        <f>VLOOKUP(Table16[[#This Row],[Metabolite ID]],Table18[],2,FALSE)</f>
        <v>X - 22764</v>
      </c>
      <c r="C5747" t="s">
        <v>1116</v>
      </c>
      <c r="D5747">
        <v>599</v>
      </c>
      <c r="E5747">
        <v>2.3148758750862707E-2</v>
      </c>
      <c r="F5747">
        <v>4.8244927138272796E-2</v>
      </c>
      <c r="G5747" s="6">
        <v>0.63135719132334289</v>
      </c>
      <c r="H5747" t="b">
        <v>0</v>
      </c>
      <c r="I5747" t="b">
        <v>0</v>
      </c>
      <c r="J5747" t="b">
        <v>0</v>
      </c>
    </row>
    <row r="5748" spans="1:10" hidden="1" x14ac:dyDescent="0.2">
      <c r="A5748" t="s">
        <v>591</v>
      </c>
      <c r="B5748" t="str">
        <f>VLOOKUP(Table16[[#This Row],[Metabolite ID]],Table18[],2,FALSE)</f>
        <v>X - 22764</v>
      </c>
      <c r="C5748" t="s">
        <v>1117</v>
      </c>
      <c r="D5748">
        <v>599</v>
      </c>
      <c r="E5748">
        <v>2.3148758750862707E-2</v>
      </c>
      <c r="F5748">
        <v>4.7864138269416046E-2</v>
      </c>
      <c r="G5748">
        <v>0.62864513491033924</v>
      </c>
      <c r="H5748" t="b">
        <v>0</v>
      </c>
      <c r="I5748" t="b">
        <v>0</v>
      </c>
      <c r="J5748" t="b">
        <v>0</v>
      </c>
    </row>
    <row r="5749" spans="1:10" hidden="1" x14ac:dyDescent="0.2">
      <c r="A5749" t="s">
        <v>591</v>
      </c>
      <c r="B5749" t="str">
        <f>VLOOKUP(Table16[[#This Row],[Metabolite ID]],Table18[],2,FALSE)</f>
        <v>X - 22764</v>
      </c>
      <c r="C5749" t="s">
        <v>1118</v>
      </c>
      <c r="D5749">
        <v>599</v>
      </c>
      <c r="E5749">
        <v>2.3148758750862735E-2</v>
      </c>
      <c r="F5749">
        <v>4.8319370437909057E-2</v>
      </c>
      <c r="G5749">
        <v>0.63188297217608946</v>
      </c>
      <c r="H5749" t="b">
        <v>0</v>
      </c>
      <c r="I5749" t="b">
        <v>0</v>
      </c>
      <c r="J5749" t="b">
        <v>0</v>
      </c>
    </row>
    <row r="5750" spans="1:10" hidden="1" x14ac:dyDescent="0.2">
      <c r="A5750" t="s">
        <v>591</v>
      </c>
      <c r="B5750" t="str">
        <f>VLOOKUP(Table16[[#This Row],[Metabolite ID]],Table18[],2,FALSE)</f>
        <v>X - 22764</v>
      </c>
      <c r="C5750" t="s">
        <v>1119</v>
      </c>
      <c r="D5750">
        <v>599</v>
      </c>
      <c r="E5750">
        <v>6.6893508771929816E-2</v>
      </c>
      <c r="F5750">
        <v>6.9823492179597504E-2</v>
      </c>
      <c r="G5750">
        <v>0.33804395850877422</v>
      </c>
      <c r="H5750" t="b">
        <v>0</v>
      </c>
      <c r="I5750" t="b">
        <v>0</v>
      </c>
      <c r="J5750" t="b">
        <v>0</v>
      </c>
    </row>
    <row r="5751" spans="1:10" hidden="1" x14ac:dyDescent="0.2">
      <c r="A5751" t="s">
        <v>591</v>
      </c>
      <c r="B5751" t="str">
        <f>VLOOKUP(Table16[[#This Row],[Metabolite ID]],Table18[],2,FALSE)</f>
        <v>X - 22764</v>
      </c>
      <c r="C5751" t="s">
        <v>1120</v>
      </c>
      <c r="D5751">
        <v>599</v>
      </c>
      <c r="E5751">
        <v>0.12740827811938957</v>
      </c>
      <c r="F5751">
        <v>8.3626035784555894E-2</v>
      </c>
      <c r="G5751">
        <v>0.12762166574564338</v>
      </c>
      <c r="H5751" t="b">
        <v>0</v>
      </c>
      <c r="I5751" t="b">
        <v>0</v>
      </c>
      <c r="J5751" t="b">
        <v>0</v>
      </c>
    </row>
    <row r="5752" spans="1:10" hidden="1" x14ac:dyDescent="0.2">
      <c r="A5752" t="s">
        <v>591</v>
      </c>
      <c r="B5752" t="str">
        <f>VLOOKUP(Table16[[#This Row],[Metabolite ID]],Table18[],2,FALSE)</f>
        <v>X - 22764</v>
      </c>
      <c r="C5752" t="s">
        <v>1121</v>
      </c>
      <c r="D5752">
        <v>599</v>
      </c>
      <c r="E5752">
        <v>0.29581373500395447</v>
      </c>
      <c r="F5752">
        <v>0.28401615727898338</v>
      </c>
      <c r="G5752">
        <v>0.29804663159587097</v>
      </c>
      <c r="H5752" t="b">
        <v>0</v>
      </c>
      <c r="I5752" t="b">
        <v>0</v>
      </c>
      <c r="J5752" t="b">
        <v>0</v>
      </c>
    </row>
    <row r="5753" spans="1:10" hidden="1" x14ac:dyDescent="0.2">
      <c r="A5753" t="s">
        <v>591</v>
      </c>
      <c r="B5753" t="str">
        <f>VLOOKUP(Table16[[#This Row],[Metabolite ID]],Table18[],2,FALSE)</f>
        <v>X - 22764</v>
      </c>
      <c r="C5753" t="s">
        <v>1122</v>
      </c>
      <c r="D5753">
        <v>599</v>
      </c>
      <c r="E5753">
        <v>0.21027854727422657</v>
      </c>
      <c r="F5753">
        <v>0.18404306501277976</v>
      </c>
      <c r="G5753">
        <v>0.25368238926119457</v>
      </c>
      <c r="H5753" t="b">
        <v>0</v>
      </c>
      <c r="I5753" t="b">
        <v>0</v>
      </c>
      <c r="J5753" t="b">
        <v>0</v>
      </c>
    </row>
    <row r="5754" spans="1:10" hidden="1" x14ac:dyDescent="0.2">
      <c r="A5754" t="s">
        <v>591</v>
      </c>
      <c r="B5754" t="str">
        <f>VLOOKUP(Table16[[#This Row],[Metabolite ID]],Table18[],2,FALSE)</f>
        <v>X - 22764</v>
      </c>
      <c r="C5754" t="s">
        <v>1123</v>
      </c>
      <c r="D5754">
        <v>599</v>
      </c>
      <c r="E5754">
        <v>7.188080228867394E-2</v>
      </c>
      <c r="F5754">
        <v>0.13374619430029966</v>
      </c>
      <c r="G5754">
        <v>0.59116270321385445</v>
      </c>
      <c r="H5754" t="b">
        <v>0</v>
      </c>
      <c r="I5754" t="b">
        <v>0</v>
      </c>
      <c r="J5754" t="b">
        <v>0</v>
      </c>
    </row>
    <row r="5755" spans="1:10" x14ac:dyDescent="0.2">
      <c r="A5755" t="s">
        <v>305</v>
      </c>
      <c r="B5755" t="str">
        <f>VLOOKUP(Table16[[#This Row],[Metabolite ID]],Table18[],2,FALSE)</f>
        <v>5alpha-pregnan-3beta,20alpha-diol disulfate</v>
      </c>
      <c r="C5755" t="s">
        <v>1116</v>
      </c>
      <c r="D5755">
        <v>599</v>
      </c>
      <c r="E5755">
        <v>-2.4023637007774715E-2</v>
      </c>
      <c r="F5755">
        <v>5.0409532660752321E-2</v>
      </c>
      <c r="G5755" s="6">
        <v>0.63366883023130915</v>
      </c>
      <c r="H5755" t="b">
        <v>0</v>
      </c>
      <c r="I5755" t="b">
        <v>0</v>
      </c>
      <c r="J5755" t="b">
        <v>0</v>
      </c>
    </row>
    <row r="5756" spans="1:10" hidden="1" x14ac:dyDescent="0.2">
      <c r="A5756" t="s">
        <v>305</v>
      </c>
      <c r="B5756" t="str">
        <f>VLOOKUP(Table16[[#This Row],[Metabolite ID]],Table18[],2,FALSE)</f>
        <v>5alpha-pregnan-3beta,20alpha-diol disulfate</v>
      </c>
      <c r="C5756" t="s">
        <v>1117</v>
      </c>
      <c r="D5756">
        <v>599</v>
      </c>
      <c r="E5756">
        <v>-2.4023637007774715E-2</v>
      </c>
      <c r="F5756">
        <v>4.7901488781749643E-2</v>
      </c>
      <c r="G5756">
        <v>0.61600399622836988</v>
      </c>
      <c r="H5756" t="b">
        <v>0</v>
      </c>
      <c r="I5756" t="b">
        <v>0</v>
      </c>
      <c r="J5756" t="b">
        <v>0</v>
      </c>
    </row>
    <row r="5757" spans="1:10" hidden="1" x14ac:dyDescent="0.2">
      <c r="A5757" t="s">
        <v>305</v>
      </c>
      <c r="B5757" t="str">
        <f>VLOOKUP(Table16[[#This Row],[Metabolite ID]],Table18[],2,FALSE)</f>
        <v>5alpha-pregnan-3beta,20alpha-diol disulfate</v>
      </c>
      <c r="C5757" t="s">
        <v>1118</v>
      </c>
      <c r="D5757">
        <v>599</v>
      </c>
      <c r="E5757">
        <v>-2.4023637007774719E-2</v>
      </c>
      <c r="F5757">
        <v>4.8389533115406523E-2</v>
      </c>
      <c r="G5757">
        <v>0.61956743272520942</v>
      </c>
      <c r="H5757" t="b">
        <v>0</v>
      </c>
      <c r="I5757" t="b">
        <v>0</v>
      </c>
      <c r="J5757" t="b">
        <v>0</v>
      </c>
    </row>
    <row r="5758" spans="1:10" hidden="1" x14ac:dyDescent="0.2">
      <c r="A5758" t="s">
        <v>305</v>
      </c>
      <c r="B5758" t="str">
        <f>VLOOKUP(Table16[[#This Row],[Metabolite ID]],Table18[],2,FALSE)</f>
        <v>5alpha-pregnan-3beta,20alpha-diol disulfate</v>
      </c>
      <c r="C5758" t="s">
        <v>1119</v>
      </c>
      <c r="D5758">
        <v>599</v>
      </c>
      <c r="E5758">
        <v>-4.7174424778761062E-2</v>
      </c>
      <c r="F5758">
        <v>7.5959799242745443E-2</v>
      </c>
      <c r="G5758">
        <v>0.53457026436703015</v>
      </c>
      <c r="H5758" t="b">
        <v>0</v>
      </c>
      <c r="I5758" t="b">
        <v>0</v>
      </c>
      <c r="J5758" t="b">
        <v>0</v>
      </c>
    </row>
    <row r="5759" spans="1:10" hidden="1" x14ac:dyDescent="0.2">
      <c r="A5759" t="s">
        <v>305</v>
      </c>
      <c r="B5759" t="str">
        <f>VLOOKUP(Table16[[#This Row],[Metabolite ID]],Table18[],2,FALSE)</f>
        <v>5alpha-pregnan-3beta,20alpha-diol disulfate</v>
      </c>
      <c r="C5759" t="s">
        <v>1120</v>
      </c>
      <c r="D5759">
        <v>599</v>
      </c>
      <c r="E5759">
        <v>-4.2676604806050199E-2</v>
      </c>
      <c r="F5759">
        <v>8.4737935153340438E-2</v>
      </c>
      <c r="G5759">
        <v>0.61452108740814393</v>
      </c>
      <c r="H5759" t="b">
        <v>0</v>
      </c>
      <c r="I5759" t="b">
        <v>0</v>
      </c>
      <c r="J5759" t="b">
        <v>0</v>
      </c>
    </row>
    <row r="5760" spans="1:10" hidden="1" x14ac:dyDescent="0.2">
      <c r="A5760" t="s">
        <v>305</v>
      </c>
      <c r="B5760" t="str">
        <f>VLOOKUP(Table16[[#This Row],[Metabolite ID]],Table18[],2,FALSE)</f>
        <v>5alpha-pregnan-3beta,20alpha-diol disulfate</v>
      </c>
      <c r="C5760" t="s">
        <v>1121</v>
      </c>
      <c r="D5760">
        <v>599</v>
      </c>
      <c r="E5760">
        <v>-0.18715947521033538</v>
      </c>
      <c r="F5760">
        <v>0.26081236794784707</v>
      </c>
      <c r="G5760">
        <v>0.47328294900581436</v>
      </c>
      <c r="H5760" t="b">
        <v>0</v>
      </c>
      <c r="I5760" t="b">
        <v>0</v>
      </c>
      <c r="J5760" t="b">
        <v>0</v>
      </c>
    </row>
    <row r="5761" spans="1:10" hidden="1" x14ac:dyDescent="0.2">
      <c r="A5761" t="s">
        <v>305</v>
      </c>
      <c r="B5761" t="str">
        <f>VLOOKUP(Table16[[#This Row],[Metabolite ID]],Table18[],2,FALSE)</f>
        <v>5alpha-pregnan-3beta,20alpha-diol disulfate</v>
      </c>
      <c r="C5761" t="s">
        <v>1122</v>
      </c>
      <c r="D5761">
        <v>599</v>
      </c>
      <c r="E5761">
        <v>-2.4873888087351581E-2</v>
      </c>
      <c r="F5761">
        <v>0.18890038438040335</v>
      </c>
      <c r="G5761">
        <v>0.89528384919640702</v>
      </c>
      <c r="H5761" t="b">
        <v>0</v>
      </c>
      <c r="I5761" t="b">
        <v>0</v>
      </c>
      <c r="J5761" t="b">
        <v>0</v>
      </c>
    </row>
    <row r="5762" spans="1:10" hidden="1" x14ac:dyDescent="0.2">
      <c r="A5762" t="s">
        <v>305</v>
      </c>
      <c r="B5762" t="str">
        <f>VLOOKUP(Table16[[#This Row],[Metabolite ID]],Table18[],2,FALSE)</f>
        <v>5alpha-pregnan-3beta,20alpha-diol disulfate</v>
      </c>
      <c r="C5762" t="s">
        <v>1123</v>
      </c>
      <c r="D5762">
        <v>599</v>
      </c>
      <c r="E5762">
        <v>2.6444528500991091E-2</v>
      </c>
      <c r="F5762">
        <v>0.13976677719847003</v>
      </c>
      <c r="G5762">
        <v>0.8499967041470835</v>
      </c>
      <c r="H5762" t="b">
        <v>0</v>
      </c>
      <c r="I5762" t="b">
        <v>0</v>
      </c>
      <c r="J5762" t="b">
        <v>0</v>
      </c>
    </row>
    <row r="5763" spans="1:10" x14ac:dyDescent="0.2">
      <c r="A5763" t="s">
        <v>334</v>
      </c>
      <c r="B5763" t="str">
        <f>VLOOKUP(Table16[[#This Row],[Metabolite ID]],Table18[],2,FALSE)</f>
        <v>ethyl glucuronide</v>
      </c>
      <c r="C5763" t="s">
        <v>1116</v>
      </c>
      <c r="D5763">
        <v>599</v>
      </c>
      <c r="E5763">
        <v>-4.9521270770202255E-2</v>
      </c>
      <c r="F5763">
        <v>0.10497639384660344</v>
      </c>
      <c r="G5763" s="6">
        <v>0.63711437650578429</v>
      </c>
      <c r="H5763" t="b">
        <v>0</v>
      </c>
      <c r="I5763" t="b">
        <v>0</v>
      </c>
      <c r="J5763" t="b">
        <v>0</v>
      </c>
    </row>
    <row r="5764" spans="1:10" hidden="1" x14ac:dyDescent="0.2">
      <c r="A5764" t="s">
        <v>334</v>
      </c>
      <c r="B5764" t="str">
        <f>VLOOKUP(Table16[[#This Row],[Metabolite ID]],Table18[],2,FALSE)</f>
        <v>ethyl glucuronide</v>
      </c>
      <c r="C5764" t="s">
        <v>1117</v>
      </c>
      <c r="D5764">
        <v>599</v>
      </c>
      <c r="E5764">
        <v>-4.9521270770202255E-2</v>
      </c>
      <c r="F5764">
        <v>0.10325879790687605</v>
      </c>
      <c r="G5764">
        <v>0.63152320196477452</v>
      </c>
      <c r="H5764" t="b">
        <v>0</v>
      </c>
      <c r="I5764" t="b">
        <v>0</v>
      </c>
      <c r="J5764" t="b">
        <v>0</v>
      </c>
    </row>
    <row r="5765" spans="1:10" hidden="1" x14ac:dyDescent="0.2">
      <c r="A5765" t="s">
        <v>334</v>
      </c>
      <c r="B5765" t="str">
        <f>VLOOKUP(Table16[[#This Row],[Metabolite ID]],Table18[],2,FALSE)</f>
        <v>ethyl glucuronide</v>
      </c>
      <c r="C5765" t="s">
        <v>1118</v>
      </c>
      <c r="D5765">
        <v>599</v>
      </c>
      <c r="E5765">
        <v>-4.9521270770202276E-2</v>
      </c>
      <c r="F5765">
        <v>0.10425111340791113</v>
      </c>
      <c r="G5765">
        <v>0.63477335471623109</v>
      </c>
      <c r="H5765" t="b">
        <v>0</v>
      </c>
      <c r="I5765" t="b">
        <v>0</v>
      </c>
      <c r="J5765" t="b">
        <v>0</v>
      </c>
    </row>
    <row r="5766" spans="1:10" hidden="1" x14ac:dyDescent="0.2">
      <c r="A5766" t="s">
        <v>334</v>
      </c>
      <c r="B5766" t="str">
        <f>VLOOKUP(Table16[[#This Row],[Metabolite ID]],Table18[],2,FALSE)</f>
        <v>ethyl glucuronide</v>
      </c>
      <c r="C5766" t="s">
        <v>1119</v>
      </c>
      <c r="D5766">
        <v>599</v>
      </c>
      <c r="E5766">
        <v>-6.2396341463414627E-2</v>
      </c>
      <c r="F5766">
        <v>0.15365807573225074</v>
      </c>
      <c r="G5766">
        <v>0.68468922337619564</v>
      </c>
      <c r="H5766" t="b">
        <v>0</v>
      </c>
      <c r="I5766" t="b">
        <v>0</v>
      </c>
      <c r="J5766" t="b">
        <v>0</v>
      </c>
    </row>
    <row r="5767" spans="1:10" hidden="1" x14ac:dyDescent="0.2">
      <c r="A5767" t="s">
        <v>334</v>
      </c>
      <c r="B5767" t="str">
        <f>VLOOKUP(Table16[[#This Row],[Metabolite ID]],Table18[],2,FALSE)</f>
        <v>ethyl glucuronide</v>
      </c>
      <c r="C5767" t="s">
        <v>1120</v>
      </c>
      <c r="D5767">
        <v>599</v>
      </c>
      <c r="E5767">
        <v>1.1989044295720922E-2</v>
      </c>
      <c r="F5767">
        <v>0.17604196258544941</v>
      </c>
      <c r="G5767">
        <v>0.94570337764013546</v>
      </c>
      <c r="H5767" t="b">
        <v>0</v>
      </c>
      <c r="I5767" t="b">
        <v>0</v>
      </c>
      <c r="J5767" t="b">
        <v>0</v>
      </c>
    </row>
    <row r="5768" spans="1:10" hidden="1" x14ac:dyDescent="0.2">
      <c r="A5768" t="s">
        <v>334</v>
      </c>
      <c r="B5768" t="str">
        <f>VLOOKUP(Table16[[#This Row],[Metabolite ID]],Table18[],2,FALSE)</f>
        <v>ethyl glucuronide</v>
      </c>
      <c r="C5768" t="s">
        <v>1121</v>
      </c>
      <c r="D5768">
        <v>599</v>
      </c>
      <c r="E5768">
        <v>0.1056864924590748</v>
      </c>
      <c r="F5768">
        <v>0.53247558839034748</v>
      </c>
      <c r="G5768">
        <v>0.84273590500380635</v>
      </c>
      <c r="H5768" t="b">
        <v>0</v>
      </c>
      <c r="I5768" t="b">
        <v>0</v>
      </c>
      <c r="J5768" t="b">
        <v>0</v>
      </c>
    </row>
    <row r="5769" spans="1:10" hidden="1" x14ac:dyDescent="0.2">
      <c r="A5769" t="s">
        <v>334</v>
      </c>
      <c r="B5769" t="str">
        <f>VLOOKUP(Table16[[#This Row],[Metabolite ID]],Table18[],2,FALSE)</f>
        <v>ethyl glucuronide</v>
      </c>
      <c r="C5769" t="s">
        <v>1122</v>
      </c>
      <c r="D5769">
        <v>599</v>
      </c>
      <c r="E5769">
        <v>0.1523712999125646</v>
      </c>
      <c r="F5769">
        <v>0.38421719958452244</v>
      </c>
      <c r="G5769">
        <v>0.69182166950967727</v>
      </c>
      <c r="H5769" t="b">
        <v>0</v>
      </c>
      <c r="I5769" t="b">
        <v>0</v>
      </c>
      <c r="J5769" t="b">
        <v>0</v>
      </c>
    </row>
    <row r="5770" spans="1:10" hidden="1" x14ac:dyDescent="0.2">
      <c r="A5770" t="s">
        <v>334</v>
      </c>
      <c r="B5770" t="str">
        <f>VLOOKUP(Table16[[#This Row],[Metabolite ID]],Table18[],2,FALSE)</f>
        <v>ethyl glucuronide</v>
      </c>
      <c r="C5770" t="s">
        <v>1123</v>
      </c>
      <c r="D5770">
        <v>599</v>
      </c>
      <c r="E5770">
        <v>-9.2609923995201904E-2</v>
      </c>
      <c r="F5770">
        <v>0.29082209238795803</v>
      </c>
      <c r="G5770">
        <v>0.75026116941638499</v>
      </c>
      <c r="H5770" t="b">
        <v>0</v>
      </c>
      <c r="I5770" t="b">
        <v>0</v>
      </c>
      <c r="J5770" t="b">
        <v>0</v>
      </c>
    </row>
    <row r="5771" spans="1:10" x14ac:dyDescent="0.2">
      <c r="A5771" t="s">
        <v>149</v>
      </c>
      <c r="B5771" t="str">
        <f>VLOOKUP(Table16[[#This Row],[Metabolite ID]],Table18[],2,FALSE)</f>
        <v>indoleacetate</v>
      </c>
      <c r="C5771" t="s">
        <v>1116</v>
      </c>
      <c r="D5771">
        <v>599</v>
      </c>
      <c r="E5771">
        <v>-2.2939976954875888E-2</v>
      </c>
      <c r="F5771">
        <v>4.8726428797968672E-2</v>
      </c>
      <c r="G5771" s="6">
        <v>0.63778980437102495</v>
      </c>
      <c r="H5771" t="b">
        <v>0</v>
      </c>
      <c r="I5771" t="b">
        <v>0</v>
      </c>
      <c r="J5771" t="b">
        <v>0</v>
      </c>
    </row>
    <row r="5772" spans="1:10" hidden="1" x14ac:dyDescent="0.2">
      <c r="A5772" t="s">
        <v>149</v>
      </c>
      <c r="B5772" t="str">
        <f>VLOOKUP(Table16[[#This Row],[Metabolite ID]],Table18[],2,FALSE)</f>
        <v>indoleacetate</v>
      </c>
      <c r="C5772" t="s">
        <v>1117</v>
      </c>
      <c r="D5772">
        <v>599</v>
      </c>
      <c r="E5772">
        <v>-2.2939976954875888E-2</v>
      </c>
      <c r="F5772">
        <v>4.7726555172350457E-2</v>
      </c>
      <c r="G5772">
        <v>0.63076217176031268</v>
      </c>
      <c r="H5772" t="b">
        <v>0</v>
      </c>
      <c r="I5772" t="b">
        <v>0</v>
      </c>
      <c r="J5772" t="b">
        <v>0</v>
      </c>
    </row>
    <row r="5773" spans="1:10" hidden="1" x14ac:dyDescent="0.2">
      <c r="A5773" t="s">
        <v>149</v>
      </c>
      <c r="B5773" t="str">
        <f>VLOOKUP(Table16[[#This Row],[Metabolite ID]],Table18[],2,FALSE)</f>
        <v>indoleacetate</v>
      </c>
      <c r="C5773" t="s">
        <v>1118</v>
      </c>
      <c r="D5773">
        <v>599</v>
      </c>
      <c r="E5773">
        <v>-2.2939976954875891E-2</v>
      </c>
      <c r="F5773">
        <v>4.8190107243876519E-2</v>
      </c>
      <c r="G5773">
        <v>0.63405241093109621</v>
      </c>
      <c r="H5773" t="b">
        <v>0</v>
      </c>
      <c r="I5773" t="b">
        <v>0</v>
      </c>
      <c r="J5773" t="b">
        <v>0</v>
      </c>
    </row>
    <row r="5774" spans="1:10" hidden="1" x14ac:dyDescent="0.2">
      <c r="A5774" t="s">
        <v>149</v>
      </c>
      <c r="B5774" t="str">
        <f>VLOOKUP(Table16[[#This Row],[Metabolite ID]],Table18[],2,FALSE)</f>
        <v>indoleacetate</v>
      </c>
      <c r="C5774" t="s">
        <v>1119</v>
      </c>
      <c r="D5774">
        <v>599</v>
      </c>
      <c r="E5774">
        <v>-8.291183486238532E-2</v>
      </c>
      <c r="F5774">
        <v>7.155783896270218E-2</v>
      </c>
      <c r="G5774">
        <v>0.24659121616139881</v>
      </c>
      <c r="H5774" t="b">
        <v>0</v>
      </c>
      <c r="I5774" t="b">
        <v>0</v>
      </c>
      <c r="J5774" t="b">
        <v>0</v>
      </c>
    </row>
    <row r="5775" spans="1:10" hidden="1" x14ac:dyDescent="0.2">
      <c r="A5775" t="s">
        <v>149</v>
      </c>
      <c r="B5775" t="str">
        <f>VLOOKUP(Table16[[#This Row],[Metabolite ID]],Table18[],2,FALSE)</f>
        <v>indoleacetate</v>
      </c>
      <c r="C5775" t="s">
        <v>1120</v>
      </c>
      <c r="D5775">
        <v>599</v>
      </c>
      <c r="E5775">
        <v>-1.0758715272454911E-2</v>
      </c>
      <c r="F5775">
        <v>7.2958000198967143E-2</v>
      </c>
      <c r="G5775">
        <v>0.88276539552541111</v>
      </c>
      <c r="H5775" t="b">
        <v>0</v>
      </c>
      <c r="I5775" t="b">
        <v>0</v>
      </c>
      <c r="J5775" t="b">
        <v>0</v>
      </c>
    </row>
    <row r="5776" spans="1:10" hidden="1" x14ac:dyDescent="0.2">
      <c r="A5776" t="s">
        <v>149</v>
      </c>
      <c r="B5776" t="str">
        <f>VLOOKUP(Table16[[#This Row],[Metabolite ID]],Table18[],2,FALSE)</f>
        <v>indoleacetate</v>
      </c>
      <c r="C5776" t="s">
        <v>1121</v>
      </c>
      <c r="D5776">
        <v>599</v>
      </c>
      <c r="E5776">
        <v>-7.2106565139348433E-2</v>
      </c>
      <c r="F5776">
        <v>0.26104658908718442</v>
      </c>
      <c r="G5776">
        <v>0.78247371808027921</v>
      </c>
      <c r="H5776" t="b">
        <v>0</v>
      </c>
      <c r="I5776" t="b">
        <v>0</v>
      </c>
      <c r="J5776" t="b">
        <v>0</v>
      </c>
    </row>
    <row r="5777" spans="1:10" hidden="1" x14ac:dyDescent="0.2">
      <c r="A5777" t="s">
        <v>149</v>
      </c>
      <c r="B5777" t="str">
        <f>VLOOKUP(Table16[[#This Row],[Metabolite ID]],Table18[],2,FALSE)</f>
        <v>indoleacetate</v>
      </c>
      <c r="C5777" t="s">
        <v>1122</v>
      </c>
      <c r="D5777">
        <v>599</v>
      </c>
      <c r="E5777">
        <v>0.15267629377512115</v>
      </c>
      <c r="F5777">
        <v>0.20743562572764174</v>
      </c>
      <c r="G5777">
        <v>0.46200852156045136</v>
      </c>
      <c r="H5777" t="b">
        <v>0</v>
      </c>
      <c r="I5777" t="b">
        <v>0</v>
      </c>
      <c r="J5777" t="b">
        <v>0</v>
      </c>
    </row>
    <row r="5778" spans="1:10" hidden="1" x14ac:dyDescent="0.2">
      <c r="A5778" t="s">
        <v>149</v>
      </c>
      <c r="B5778" t="str">
        <f>VLOOKUP(Table16[[#This Row],[Metabolite ID]],Table18[],2,FALSE)</f>
        <v>indoleacetate</v>
      </c>
      <c r="C5778" t="s">
        <v>1123</v>
      </c>
      <c r="D5778">
        <v>599</v>
      </c>
      <c r="E5778">
        <v>0.36951975529047193</v>
      </c>
      <c r="F5778">
        <v>0.13399570060954014</v>
      </c>
      <c r="G5778">
        <v>5.9991705723065111E-3</v>
      </c>
      <c r="H5778" t="b">
        <v>0</v>
      </c>
      <c r="I5778" t="b">
        <v>0</v>
      </c>
      <c r="J5778" t="b">
        <v>0</v>
      </c>
    </row>
    <row r="5779" spans="1:10" x14ac:dyDescent="0.2">
      <c r="A5779" t="s">
        <v>106</v>
      </c>
      <c r="B5779" t="str">
        <f>VLOOKUP(Table16[[#This Row],[Metabolite ID]],Table18[],2,FALSE)</f>
        <v>methylsuccinate</v>
      </c>
      <c r="C5779" t="s">
        <v>1116</v>
      </c>
      <c r="D5779">
        <v>599</v>
      </c>
      <c r="E5779">
        <v>2.283594995755309E-2</v>
      </c>
      <c r="F5779">
        <v>4.9101513614070308E-2</v>
      </c>
      <c r="G5779" s="6">
        <v>0.64187682205144347</v>
      </c>
      <c r="H5779" t="b">
        <v>0</v>
      </c>
      <c r="I5779" t="b">
        <v>0</v>
      </c>
      <c r="J5779" t="b">
        <v>0</v>
      </c>
    </row>
    <row r="5780" spans="1:10" hidden="1" x14ac:dyDescent="0.2">
      <c r="A5780" t="s">
        <v>106</v>
      </c>
      <c r="B5780" t="str">
        <f>VLOOKUP(Table16[[#This Row],[Metabolite ID]],Table18[],2,FALSE)</f>
        <v>methylsuccinate</v>
      </c>
      <c r="C5780" t="s">
        <v>1117</v>
      </c>
      <c r="D5780">
        <v>599</v>
      </c>
      <c r="E5780">
        <v>2.283594995755309E-2</v>
      </c>
      <c r="F5780">
        <v>4.8823989070846147E-2</v>
      </c>
      <c r="G5780">
        <v>0.63998492771660587</v>
      </c>
      <c r="H5780" t="b">
        <v>0</v>
      </c>
      <c r="I5780" t="b">
        <v>0</v>
      </c>
      <c r="J5780" t="b">
        <v>0</v>
      </c>
    </row>
    <row r="5781" spans="1:10" hidden="1" x14ac:dyDescent="0.2">
      <c r="A5781" t="s">
        <v>106</v>
      </c>
      <c r="B5781" t="str">
        <f>VLOOKUP(Table16[[#This Row],[Metabolite ID]],Table18[],2,FALSE)</f>
        <v>methylsuccinate</v>
      </c>
      <c r="C5781" t="s">
        <v>1118</v>
      </c>
      <c r="D5781">
        <v>599</v>
      </c>
      <c r="E5781">
        <v>2.2835949957553076E-2</v>
      </c>
      <c r="F5781">
        <v>4.928284330444907E-2</v>
      </c>
      <c r="G5781">
        <v>0.64310268514402713</v>
      </c>
      <c r="H5781" t="b">
        <v>0</v>
      </c>
      <c r="I5781" t="b">
        <v>0</v>
      </c>
      <c r="J5781" t="b">
        <v>0</v>
      </c>
    </row>
    <row r="5782" spans="1:10" hidden="1" x14ac:dyDescent="0.2">
      <c r="A5782" t="s">
        <v>106</v>
      </c>
      <c r="B5782" t="str">
        <f>VLOOKUP(Table16[[#This Row],[Metabolite ID]],Table18[],2,FALSE)</f>
        <v>methylsuccinate</v>
      </c>
      <c r="C5782" t="s">
        <v>1119</v>
      </c>
      <c r="D5782">
        <v>599</v>
      </c>
      <c r="E5782">
        <v>-2.0190675675675677E-2</v>
      </c>
      <c r="F5782">
        <v>7.6522122989429509E-2</v>
      </c>
      <c r="G5782">
        <v>0.79189234761346516</v>
      </c>
      <c r="H5782" t="b">
        <v>0</v>
      </c>
      <c r="I5782" t="b">
        <v>0</v>
      </c>
      <c r="J5782" t="b">
        <v>0</v>
      </c>
    </row>
    <row r="5783" spans="1:10" hidden="1" x14ac:dyDescent="0.2">
      <c r="A5783" t="s">
        <v>106</v>
      </c>
      <c r="B5783" t="str">
        <f>VLOOKUP(Table16[[#This Row],[Metabolite ID]],Table18[],2,FALSE)</f>
        <v>methylsuccinate</v>
      </c>
      <c r="C5783" t="s">
        <v>1120</v>
      </c>
      <c r="D5783">
        <v>599</v>
      </c>
      <c r="E5783">
        <v>-9.3877871998169313E-2</v>
      </c>
      <c r="F5783">
        <v>8.1807083361359695E-2</v>
      </c>
      <c r="G5783">
        <v>0.25115360593334413</v>
      </c>
      <c r="H5783" t="b">
        <v>0</v>
      </c>
      <c r="I5783" t="b">
        <v>0</v>
      </c>
      <c r="J5783" t="b">
        <v>0</v>
      </c>
    </row>
    <row r="5784" spans="1:10" hidden="1" x14ac:dyDescent="0.2">
      <c r="A5784" t="s">
        <v>106</v>
      </c>
      <c r="B5784" t="str">
        <f>VLOOKUP(Table16[[#This Row],[Metabolite ID]],Table18[],2,FALSE)</f>
        <v>methylsuccinate</v>
      </c>
      <c r="C5784" t="s">
        <v>1121</v>
      </c>
      <c r="D5784">
        <v>599</v>
      </c>
      <c r="E5784">
        <v>-0.24592211057878988</v>
      </c>
      <c r="F5784">
        <v>0.26162176880638843</v>
      </c>
      <c r="G5784">
        <v>0.3476017021182447</v>
      </c>
      <c r="H5784" t="b">
        <v>0</v>
      </c>
      <c r="I5784" t="b">
        <v>0</v>
      </c>
      <c r="J5784" t="b">
        <v>0</v>
      </c>
    </row>
    <row r="5785" spans="1:10" hidden="1" x14ac:dyDescent="0.2">
      <c r="A5785" t="s">
        <v>106</v>
      </c>
      <c r="B5785" t="str">
        <f>VLOOKUP(Table16[[#This Row],[Metabolite ID]],Table18[],2,FALSE)</f>
        <v>methylsuccinate</v>
      </c>
      <c r="C5785" t="s">
        <v>1122</v>
      </c>
      <c r="D5785">
        <v>599</v>
      </c>
      <c r="E5785">
        <v>-0.20533445735037681</v>
      </c>
      <c r="F5785">
        <v>0.18566900193338121</v>
      </c>
      <c r="G5785">
        <v>0.26920726815949991</v>
      </c>
      <c r="H5785" t="b">
        <v>0</v>
      </c>
      <c r="I5785" t="b">
        <v>0</v>
      </c>
      <c r="J5785" t="b">
        <v>0</v>
      </c>
    </row>
    <row r="5786" spans="1:10" hidden="1" x14ac:dyDescent="0.2">
      <c r="A5786" t="s">
        <v>106</v>
      </c>
      <c r="B5786" t="str">
        <f>VLOOKUP(Table16[[#This Row],[Metabolite ID]],Table18[],2,FALSE)</f>
        <v>methylsuccinate</v>
      </c>
      <c r="C5786" t="s">
        <v>1123</v>
      </c>
      <c r="D5786">
        <v>599</v>
      </c>
      <c r="E5786">
        <v>-3.338331224701134E-2</v>
      </c>
      <c r="F5786">
        <v>0.13605573746208155</v>
      </c>
      <c r="G5786">
        <v>0.80625816993260213</v>
      </c>
      <c r="H5786" t="b">
        <v>0</v>
      </c>
      <c r="I5786" t="b">
        <v>0</v>
      </c>
      <c r="J5786" t="b">
        <v>0</v>
      </c>
    </row>
    <row r="5787" spans="1:10" x14ac:dyDescent="0.2">
      <c r="A5787" t="s">
        <v>120</v>
      </c>
      <c r="B5787" t="str">
        <f>VLOOKUP(Table16[[#This Row],[Metabolite ID]],Table18[],2,FALSE)</f>
        <v>theobromine</v>
      </c>
      <c r="C5787" t="s">
        <v>1116</v>
      </c>
      <c r="D5787">
        <v>599</v>
      </c>
      <c r="E5787">
        <v>2.2206272684544597E-2</v>
      </c>
      <c r="F5787">
        <v>4.8694186766010041E-2</v>
      </c>
      <c r="G5787" s="6">
        <v>0.64836452616076179</v>
      </c>
      <c r="H5787" t="b">
        <v>0</v>
      </c>
      <c r="I5787" t="b">
        <v>0</v>
      </c>
      <c r="J5787" t="b">
        <v>0</v>
      </c>
    </row>
    <row r="5788" spans="1:10" hidden="1" x14ac:dyDescent="0.2">
      <c r="A5788" t="s">
        <v>120</v>
      </c>
      <c r="B5788" t="str">
        <f>VLOOKUP(Table16[[#This Row],[Metabolite ID]],Table18[],2,FALSE)</f>
        <v>theobromine</v>
      </c>
      <c r="C5788" t="s">
        <v>1117</v>
      </c>
      <c r="D5788">
        <v>599</v>
      </c>
      <c r="E5788">
        <v>2.2206272684544597E-2</v>
      </c>
      <c r="F5788">
        <v>4.7800515448823834E-2</v>
      </c>
      <c r="G5788">
        <v>0.64224560537221198</v>
      </c>
      <c r="H5788" t="b">
        <v>0</v>
      </c>
      <c r="I5788" t="b">
        <v>0</v>
      </c>
      <c r="J5788" t="b">
        <v>0</v>
      </c>
    </row>
    <row r="5789" spans="1:10" hidden="1" x14ac:dyDescent="0.2">
      <c r="A5789" t="s">
        <v>120</v>
      </c>
      <c r="B5789" t="str">
        <f>VLOOKUP(Table16[[#This Row],[Metabolite ID]],Table18[],2,FALSE)</f>
        <v>theobromine</v>
      </c>
      <c r="C5789" t="s">
        <v>1118</v>
      </c>
      <c r="D5789">
        <v>599</v>
      </c>
      <c r="E5789">
        <v>2.2206272684544587E-2</v>
      </c>
      <c r="F5789">
        <v>4.8271212593837882E-2</v>
      </c>
      <c r="G5789">
        <v>0.64549369461603878</v>
      </c>
      <c r="H5789" t="b">
        <v>0</v>
      </c>
      <c r="I5789" t="b">
        <v>0</v>
      </c>
      <c r="J5789" t="b">
        <v>0</v>
      </c>
    </row>
    <row r="5790" spans="1:10" hidden="1" x14ac:dyDescent="0.2">
      <c r="A5790" t="s">
        <v>120</v>
      </c>
      <c r="B5790" t="str">
        <f>VLOOKUP(Table16[[#This Row],[Metabolite ID]],Table18[],2,FALSE)</f>
        <v>theobromine</v>
      </c>
      <c r="C5790" t="s">
        <v>1119</v>
      </c>
      <c r="D5790">
        <v>599</v>
      </c>
      <c r="E5790">
        <v>7.8074675324675324E-2</v>
      </c>
      <c r="F5790">
        <v>7.1490417453499974E-2</v>
      </c>
      <c r="G5790">
        <v>0.27478920830988834</v>
      </c>
      <c r="H5790" t="b">
        <v>0</v>
      </c>
      <c r="I5790" t="b">
        <v>0</v>
      </c>
      <c r="J5790" t="b">
        <v>0</v>
      </c>
    </row>
    <row r="5791" spans="1:10" hidden="1" x14ac:dyDescent="0.2">
      <c r="A5791" t="s">
        <v>120</v>
      </c>
      <c r="B5791" t="str">
        <f>VLOOKUP(Table16[[#This Row],[Metabolite ID]],Table18[],2,FALSE)</f>
        <v>theobromine</v>
      </c>
      <c r="C5791" t="s">
        <v>1120</v>
      </c>
      <c r="D5791">
        <v>599</v>
      </c>
      <c r="E5791">
        <v>4.5641522364199327E-2</v>
      </c>
      <c r="F5791">
        <v>7.6272201638397624E-2</v>
      </c>
      <c r="G5791">
        <v>0.54957099377580021</v>
      </c>
      <c r="H5791" t="b">
        <v>0</v>
      </c>
      <c r="I5791" t="b">
        <v>0</v>
      </c>
      <c r="J5791" t="b">
        <v>0</v>
      </c>
    </row>
    <row r="5792" spans="1:10" hidden="1" x14ac:dyDescent="0.2">
      <c r="A5792" t="s">
        <v>120</v>
      </c>
      <c r="B5792" t="str">
        <f>VLOOKUP(Table16[[#This Row],[Metabolite ID]],Table18[],2,FALSE)</f>
        <v>theobromine</v>
      </c>
      <c r="C5792" t="s">
        <v>1121</v>
      </c>
      <c r="D5792">
        <v>599</v>
      </c>
      <c r="E5792">
        <v>0.47250645665046065</v>
      </c>
      <c r="F5792">
        <v>0.26871533615206794</v>
      </c>
      <c r="G5792">
        <v>7.9192606922345976E-2</v>
      </c>
      <c r="H5792" t="b">
        <v>0</v>
      </c>
      <c r="I5792" t="b">
        <v>0</v>
      </c>
      <c r="J5792" t="b">
        <v>0</v>
      </c>
    </row>
    <row r="5793" spans="1:10" hidden="1" x14ac:dyDescent="0.2">
      <c r="A5793" t="s">
        <v>120</v>
      </c>
      <c r="B5793" t="str">
        <f>VLOOKUP(Table16[[#This Row],[Metabolite ID]],Table18[],2,FALSE)</f>
        <v>theobromine</v>
      </c>
      <c r="C5793" t="s">
        <v>1122</v>
      </c>
      <c r="D5793">
        <v>599</v>
      </c>
      <c r="E5793">
        <v>0.1937818079757303</v>
      </c>
      <c r="F5793">
        <v>0.18514597559885415</v>
      </c>
      <c r="G5793">
        <v>0.29568694832518688</v>
      </c>
      <c r="H5793" t="b">
        <v>0</v>
      </c>
      <c r="I5793" t="b">
        <v>0</v>
      </c>
      <c r="J5793" t="b">
        <v>0</v>
      </c>
    </row>
    <row r="5794" spans="1:10" hidden="1" x14ac:dyDescent="0.2">
      <c r="A5794" t="s">
        <v>120</v>
      </c>
      <c r="B5794" t="str">
        <f>VLOOKUP(Table16[[#This Row],[Metabolite ID]],Table18[],2,FALSE)</f>
        <v>theobromine</v>
      </c>
      <c r="C5794" t="s">
        <v>1123</v>
      </c>
      <c r="D5794">
        <v>599</v>
      </c>
      <c r="E5794">
        <v>0.12960774737235012</v>
      </c>
      <c r="F5794">
        <v>0.13493105729013263</v>
      </c>
      <c r="G5794">
        <v>0.33716838551677464</v>
      </c>
      <c r="H5794" t="b">
        <v>0</v>
      </c>
      <c r="I5794" t="b">
        <v>0</v>
      </c>
      <c r="J5794" t="b">
        <v>0</v>
      </c>
    </row>
    <row r="5795" spans="1:10" x14ac:dyDescent="0.2">
      <c r="A5795" t="s">
        <v>128</v>
      </c>
      <c r="B5795" t="str">
        <f>VLOOKUP(Table16[[#This Row],[Metabolite ID]],Table18[],2,FALSE)</f>
        <v>1-stearoyl-GPI (18:0)</v>
      </c>
      <c r="C5795" t="s">
        <v>1116</v>
      </c>
      <c r="D5795">
        <v>599</v>
      </c>
      <c r="E5795">
        <v>2.247981539272894E-2</v>
      </c>
      <c r="F5795">
        <v>4.9336051471291151E-2</v>
      </c>
      <c r="G5795" s="6">
        <v>0.64864396301013949</v>
      </c>
      <c r="H5795" t="b">
        <v>0</v>
      </c>
      <c r="I5795" t="b">
        <v>0</v>
      </c>
      <c r="J5795" t="b">
        <v>0</v>
      </c>
    </row>
    <row r="5796" spans="1:10" hidden="1" x14ac:dyDescent="0.2">
      <c r="A5796" t="s">
        <v>128</v>
      </c>
      <c r="B5796" t="str">
        <f>VLOOKUP(Table16[[#This Row],[Metabolite ID]],Table18[],2,FALSE)</f>
        <v>1-stearoyl-GPI (18:0)</v>
      </c>
      <c r="C5796" t="s">
        <v>1117</v>
      </c>
      <c r="D5796">
        <v>599</v>
      </c>
      <c r="E5796">
        <v>2.247981539272894E-2</v>
      </c>
      <c r="F5796">
        <v>4.7836522247420021E-2</v>
      </c>
      <c r="G5796">
        <v>0.63840505244148826</v>
      </c>
      <c r="H5796" t="b">
        <v>0</v>
      </c>
      <c r="I5796" t="b">
        <v>0</v>
      </c>
      <c r="J5796" t="b">
        <v>0</v>
      </c>
    </row>
    <row r="5797" spans="1:10" hidden="1" x14ac:dyDescent="0.2">
      <c r="A5797" t="s">
        <v>128</v>
      </c>
      <c r="B5797" t="str">
        <f>VLOOKUP(Table16[[#This Row],[Metabolite ID]],Table18[],2,FALSE)</f>
        <v>1-stearoyl-GPI (18:0)</v>
      </c>
      <c r="C5797" t="s">
        <v>1118</v>
      </c>
      <c r="D5797">
        <v>599</v>
      </c>
      <c r="E5797">
        <v>2.2479815392728936E-2</v>
      </c>
      <c r="F5797">
        <v>4.8307708715668474E-2</v>
      </c>
      <c r="G5797">
        <v>0.64168345542657246</v>
      </c>
      <c r="H5797" t="b">
        <v>0</v>
      </c>
      <c r="I5797" t="b">
        <v>0</v>
      </c>
      <c r="J5797" t="b">
        <v>0</v>
      </c>
    </row>
    <row r="5798" spans="1:10" hidden="1" x14ac:dyDescent="0.2">
      <c r="A5798" t="s">
        <v>128</v>
      </c>
      <c r="B5798" t="str">
        <f>VLOOKUP(Table16[[#This Row],[Metabolite ID]],Table18[],2,FALSE)</f>
        <v>1-stearoyl-GPI (18:0)</v>
      </c>
      <c r="C5798" t="s">
        <v>1119</v>
      </c>
      <c r="D5798">
        <v>599</v>
      </c>
      <c r="E5798">
        <v>8.6210000000000002E-3</v>
      </c>
      <c r="F5798">
        <v>7.3293036837501477E-2</v>
      </c>
      <c r="G5798">
        <v>0.90636580570921232</v>
      </c>
      <c r="H5798" t="b">
        <v>0</v>
      </c>
      <c r="I5798" t="b">
        <v>0</v>
      </c>
      <c r="J5798" t="b">
        <v>0</v>
      </c>
    </row>
    <row r="5799" spans="1:10" hidden="1" x14ac:dyDescent="0.2">
      <c r="A5799" t="s">
        <v>128</v>
      </c>
      <c r="B5799" t="str">
        <f>VLOOKUP(Table16[[#This Row],[Metabolite ID]],Table18[],2,FALSE)</f>
        <v>1-stearoyl-GPI (18:0)</v>
      </c>
      <c r="C5799" t="s">
        <v>1120</v>
      </c>
      <c r="D5799">
        <v>599</v>
      </c>
      <c r="E5799">
        <v>2.7378864214476967E-2</v>
      </c>
      <c r="F5799">
        <v>7.8812833629211806E-2</v>
      </c>
      <c r="G5799">
        <v>0.72829764024670163</v>
      </c>
      <c r="H5799" t="b">
        <v>0</v>
      </c>
      <c r="I5799" t="b">
        <v>0</v>
      </c>
      <c r="J5799" t="b">
        <v>0</v>
      </c>
    </row>
    <row r="5800" spans="1:10" hidden="1" x14ac:dyDescent="0.2">
      <c r="A5800" t="s">
        <v>128</v>
      </c>
      <c r="B5800" t="str">
        <f>VLOOKUP(Table16[[#This Row],[Metabolite ID]],Table18[],2,FALSE)</f>
        <v>1-stearoyl-GPI (18:0)</v>
      </c>
      <c r="C5800" t="s">
        <v>1121</v>
      </c>
      <c r="D5800">
        <v>599</v>
      </c>
      <c r="E5800">
        <v>-0.22185512133780172</v>
      </c>
      <c r="F5800">
        <v>0.26796365589694338</v>
      </c>
      <c r="G5800">
        <v>0.4080404882844535</v>
      </c>
      <c r="H5800" t="b">
        <v>0</v>
      </c>
      <c r="I5800" t="b">
        <v>0</v>
      </c>
      <c r="J5800" t="b">
        <v>0</v>
      </c>
    </row>
    <row r="5801" spans="1:10" hidden="1" x14ac:dyDescent="0.2">
      <c r="A5801" t="s">
        <v>128</v>
      </c>
      <c r="B5801" t="str">
        <f>VLOOKUP(Table16[[#This Row],[Metabolite ID]],Table18[],2,FALSE)</f>
        <v>1-stearoyl-GPI (18:0)</v>
      </c>
      <c r="C5801" t="s">
        <v>1122</v>
      </c>
      <c r="D5801">
        <v>599</v>
      </c>
      <c r="E5801">
        <v>1.5885045882520821E-2</v>
      </c>
      <c r="F5801">
        <v>0.18826897258182701</v>
      </c>
      <c r="G5801">
        <v>0.93278714924867079</v>
      </c>
      <c r="H5801" t="b">
        <v>0</v>
      </c>
      <c r="I5801" t="b">
        <v>0</v>
      </c>
      <c r="J5801" t="b">
        <v>0</v>
      </c>
    </row>
    <row r="5802" spans="1:10" hidden="1" x14ac:dyDescent="0.2">
      <c r="A5802" t="s">
        <v>128</v>
      </c>
      <c r="B5802" t="str">
        <f>VLOOKUP(Table16[[#This Row],[Metabolite ID]],Table18[],2,FALSE)</f>
        <v>1-stearoyl-GPI (18:0)</v>
      </c>
      <c r="C5802" t="s">
        <v>1123</v>
      </c>
      <c r="D5802">
        <v>599</v>
      </c>
      <c r="E5802">
        <v>4.6615319324456998E-2</v>
      </c>
      <c r="F5802">
        <v>0.1367685170300072</v>
      </c>
      <c r="G5802">
        <v>0.73334869014861992</v>
      </c>
      <c r="H5802" t="b">
        <v>0</v>
      </c>
      <c r="I5802" t="b">
        <v>0</v>
      </c>
      <c r="J5802" t="b">
        <v>0</v>
      </c>
    </row>
    <row r="5803" spans="1:10" x14ac:dyDescent="0.2">
      <c r="A5803" t="s">
        <v>93</v>
      </c>
      <c r="B5803" t="str">
        <f>VLOOKUP(Table16[[#This Row],[Metabolite ID]],Table18[],2,FALSE)</f>
        <v>4-acetamidophenol</v>
      </c>
      <c r="C5803" t="s">
        <v>1116</v>
      </c>
      <c r="D5803">
        <v>597</v>
      </c>
      <c r="E5803">
        <v>4.8004498158194978E-2</v>
      </c>
      <c r="F5803">
        <v>0.10553599288315312</v>
      </c>
      <c r="G5803" s="6">
        <v>0.64920725884207264</v>
      </c>
      <c r="H5803" t="b">
        <v>0</v>
      </c>
      <c r="I5803" t="b">
        <v>0</v>
      </c>
      <c r="J5803" t="b">
        <v>0</v>
      </c>
    </row>
    <row r="5804" spans="1:10" hidden="1" x14ac:dyDescent="0.2">
      <c r="A5804" t="s">
        <v>93</v>
      </c>
      <c r="B5804" t="str">
        <f>VLOOKUP(Table16[[#This Row],[Metabolite ID]],Table18[],2,FALSE)</f>
        <v>4-acetamidophenol</v>
      </c>
      <c r="C5804" t="s">
        <v>1117</v>
      </c>
      <c r="D5804">
        <v>597</v>
      </c>
      <c r="E5804">
        <v>4.8004498158194978E-2</v>
      </c>
      <c r="F5804">
        <v>0.10247807760637213</v>
      </c>
      <c r="G5804">
        <v>0.63947228873182405</v>
      </c>
      <c r="H5804" t="b">
        <v>0</v>
      </c>
      <c r="I5804" t="b">
        <v>0</v>
      </c>
      <c r="J5804" t="b">
        <v>0</v>
      </c>
    </row>
    <row r="5805" spans="1:10" hidden="1" x14ac:dyDescent="0.2">
      <c r="A5805" t="s">
        <v>93</v>
      </c>
      <c r="B5805" t="str">
        <f>VLOOKUP(Table16[[#This Row],[Metabolite ID]],Table18[],2,FALSE)</f>
        <v>4-acetamidophenol</v>
      </c>
      <c r="C5805" t="s">
        <v>1118</v>
      </c>
      <c r="D5805">
        <v>597</v>
      </c>
      <c r="E5805">
        <v>4.8004498158194985E-2</v>
      </c>
      <c r="F5805">
        <v>0.10349760153021219</v>
      </c>
      <c r="G5805">
        <v>0.6427750471892304</v>
      </c>
      <c r="H5805" t="b">
        <v>0</v>
      </c>
      <c r="I5805" t="b">
        <v>0</v>
      </c>
      <c r="J5805" t="b">
        <v>0</v>
      </c>
    </row>
    <row r="5806" spans="1:10" hidden="1" x14ac:dyDescent="0.2">
      <c r="A5806" t="s">
        <v>93</v>
      </c>
      <c r="B5806" t="str">
        <f>VLOOKUP(Table16[[#This Row],[Metabolite ID]],Table18[],2,FALSE)</f>
        <v>4-acetamidophenol</v>
      </c>
      <c r="C5806" t="s">
        <v>1119</v>
      </c>
      <c r="D5806">
        <v>597</v>
      </c>
      <c r="E5806">
        <v>0.10277039999999998</v>
      </c>
      <c r="F5806">
        <v>0.15145602975473971</v>
      </c>
      <c r="G5806">
        <v>0.49742340520297135</v>
      </c>
      <c r="H5806" t="b">
        <v>0</v>
      </c>
      <c r="I5806" t="b">
        <v>0</v>
      </c>
      <c r="J5806" t="b">
        <v>0</v>
      </c>
    </row>
    <row r="5807" spans="1:10" hidden="1" x14ac:dyDescent="0.2">
      <c r="A5807" t="s">
        <v>93</v>
      </c>
      <c r="B5807" t="str">
        <f>VLOOKUP(Table16[[#This Row],[Metabolite ID]],Table18[],2,FALSE)</f>
        <v>4-acetamidophenol</v>
      </c>
      <c r="C5807" t="s">
        <v>1120</v>
      </c>
      <c r="D5807">
        <v>597</v>
      </c>
      <c r="E5807">
        <v>0.19721998525309453</v>
      </c>
      <c r="F5807">
        <v>0.16521213839576912</v>
      </c>
      <c r="G5807">
        <v>0.2325805240805198</v>
      </c>
      <c r="H5807" t="b">
        <v>0</v>
      </c>
      <c r="I5807" t="b">
        <v>0</v>
      </c>
      <c r="J5807" t="b">
        <v>0</v>
      </c>
    </row>
    <row r="5808" spans="1:10" hidden="1" x14ac:dyDescent="0.2">
      <c r="A5808" t="s">
        <v>93</v>
      </c>
      <c r="B5808" t="str">
        <f>VLOOKUP(Table16[[#This Row],[Metabolite ID]],Table18[],2,FALSE)</f>
        <v>4-acetamidophenol</v>
      </c>
      <c r="C5808" t="s">
        <v>1121</v>
      </c>
      <c r="D5808">
        <v>597</v>
      </c>
      <c r="E5808">
        <v>0.4012242945206772</v>
      </c>
      <c r="F5808">
        <v>0.58397056565420047</v>
      </c>
      <c r="G5808">
        <v>0.49231057155587865</v>
      </c>
      <c r="H5808" t="b">
        <v>0</v>
      </c>
      <c r="I5808" t="b">
        <v>0</v>
      </c>
      <c r="J5808" t="b">
        <v>0</v>
      </c>
    </row>
    <row r="5809" spans="1:10" hidden="1" x14ac:dyDescent="0.2">
      <c r="A5809" t="s">
        <v>93</v>
      </c>
      <c r="B5809" t="str">
        <f>VLOOKUP(Table16[[#This Row],[Metabolite ID]],Table18[],2,FALSE)</f>
        <v>4-acetamidophenol</v>
      </c>
      <c r="C5809" t="s">
        <v>1122</v>
      </c>
      <c r="D5809">
        <v>597</v>
      </c>
      <c r="E5809">
        <v>0.35405766519116888</v>
      </c>
      <c r="F5809">
        <v>0.35092239915658358</v>
      </c>
      <c r="G5809">
        <v>0.31341554579559128</v>
      </c>
      <c r="H5809" t="b">
        <v>0</v>
      </c>
      <c r="I5809" t="b">
        <v>0</v>
      </c>
      <c r="J5809" t="b">
        <v>0</v>
      </c>
    </row>
    <row r="5810" spans="1:10" hidden="1" x14ac:dyDescent="0.2">
      <c r="A5810" t="s">
        <v>93</v>
      </c>
      <c r="B5810" t="str">
        <f>VLOOKUP(Table16[[#This Row],[Metabolite ID]],Table18[],2,FALSE)</f>
        <v>4-acetamidophenol</v>
      </c>
      <c r="C5810" t="s">
        <v>1123</v>
      </c>
      <c r="D5810">
        <v>597</v>
      </c>
      <c r="E5810">
        <v>6.3530930830369176E-2</v>
      </c>
      <c r="F5810">
        <v>0.29906792503589269</v>
      </c>
      <c r="G5810">
        <v>0.83184451531883452</v>
      </c>
      <c r="H5810" t="b">
        <v>0</v>
      </c>
      <c r="I5810" t="b">
        <v>0</v>
      </c>
      <c r="J5810" t="b">
        <v>0</v>
      </c>
    </row>
    <row r="5811" spans="1:10" x14ac:dyDescent="0.2">
      <c r="A5811" t="s">
        <v>534</v>
      </c>
      <c r="B5811" t="str">
        <f>VLOOKUP(Table16[[#This Row],[Metabolite ID]],Table18[],2,FALSE)</f>
        <v>X - 16570</v>
      </c>
      <c r="C5811" t="s">
        <v>1116</v>
      </c>
      <c r="D5811">
        <v>599</v>
      </c>
      <c r="E5811">
        <v>2.3147042932541245E-2</v>
      </c>
      <c r="F5811">
        <v>5.0889982336838967E-2</v>
      </c>
      <c r="G5811" s="6">
        <v>0.6492209102436034</v>
      </c>
      <c r="H5811" t="b">
        <v>0</v>
      </c>
      <c r="I5811" t="b">
        <v>0</v>
      </c>
      <c r="J5811" t="b">
        <v>0</v>
      </c>
    </row>
    <row r="5812" spans="1:10" hidden="1" x14ac:dyDescent="0.2">
      <c r="A5812" t="s">
        <v>534</v>
      </c>
      <c r="B5812" t="str">
        <f>VLOOKUP(Table16[[#This Row],[Metabolite ID]],Table18[],2,FALSE)</f>
        <v>X - 16570</v>
      </c>
      <c r="C5812" t="s">
        <v>1117</v>
      </c>
      <c r="D5812">
        <v>599</v>
      </c>
      <c r="E5812">
        <v>2.3147042932541245E-2</v>
      </c>
      <c r="F5812">
        <v>4.9084342027526547E-2</v>
      </c>
      <c r="G5812">
        <v>0.63722880247222202</v>
      </c>
      <c r="H5812" t="b">
        <v>0</v>
      </c>
      <c r="I5812" t="b">
        <v>0</v>
      </c>
      <c r="J5812" t="b">
        <v>0</v>
      </c>
    </row>
    <row r="5813" spans="1:10" hidden="1" x14ac:dyDescent="0.2">
      <c r="A5813" t="s">
        <v>534</v>
      </c>
      <c r="B5813" t="str">
        <f>VLOOKUP(Table16[[#This Row],[Metabolite ID]],Table18[],2,FALSE)</f>
        <v>X - 16570</v>
      </c>
      <c r="C5813" t="s">
        <v>1118</v>
      </c>
      <c r="D5813">
        <v>599</v>
      </c>
      <c r="E5813">
        <v>2.3147042932541252E-2</v>
      </c>
      <c r="F5813">
        <v>4.957539634388803E-2</v>
      </c>
      <c r="G5813">
        <v>0.64056723444299268</v>
      </c>
      <c r="H5813" t="b">
        <v>0</v>
      </c>
      <c r="I5813" t="b">
        <v>0</v>
      </c>
      <c r="J5813" t="b">
        <v>0</v>
      </c>
    </row>
    <row r="5814" spans="1:10" hidden="1" x14ac:dyDescent="0.2">
      <c r="A5814" t="s">
        <v>534</v>
      </c>
      <c r="B5814" t="str">
        <f>VLOOKUP(Table16[[#This Row],[Metabolite ID]],Table18[],2,FALSE)</f>
        <v>X - 16570</v>
      </c>
      <c r="C5814" t="s">
        <v>1119</v>
      </c>
      <c r="D5814">
        <v>599</v>
      </c>
      <c r="E5814">
        <v>-3.8691474103585657E-2</v>
      </c>
      <c r="F5814">
        <v>7.5454219175435447E-2</v>
      </c>
      <c r="G5814">
        <v>0.60810466892891779</v>
      </c>
      <c r="H5814" t="b">
        <v>0</v>
      </c>
      <c r="I5814" t="b">
        <v>0</v>
      </c>
      <c r="J5814" t="b">
        <v>0</v>
      </c>
    </row>
    <row r="5815" spans="1:10" hidden="1" x14ac:dyDescent="0.2">
      <c r="A5815" t="s">
        <v>534</v>
      </c>
      <c r="B5815" t="str">
        <f>VLOOKUP(Table16[[#This Row],[Metabolite ID]],Table18[],2,FALSE)</f>
        <v>X - 16570</v>
      </c>
      <c r="C5815" t="s">
        <v>1120</v>
      </c>
      <c r="D5815">
        <v>599</v>
      </c>
      <c r="E5815">
        <v>-6.0843722128161748E-2</v>
      </c>
      <c r="F5815">
        <v>8.232816203527353E-2</v>
      </c>
      <c r="G5815">
        <v>0.4598833188853424</v>
      </c>
      <c r="H5815" t="b">
        <v>0</v>
      </c>
      <c r="I5815" t="b">
        <v>0</v>
      </c>
      <c r="J5815" t="b">
        <v>0</v>
      </c>
    </row>
    <row r="5816" spans="1:10" hidden="1" x14ac:dyDescent="0.2">
      <c r="A5816" t="s">
        <v>534</v>
      </c>
      <c r="B5816" t="str">
        <f>VLOOKUP(Table16[[#This Row],[Metabolite ID]],Table18[],2,FALSE)</f>
        <v>X - 16570</v>
      </c>
      <c r="C5816" t="s">
        <v>1121</v>
      </c>
      <c r="D5816">
        <v>599</v>
      </c>
      <c r="E5816">
        <v>-0.16940359313728326</v>
      </c>
      <c r="F5816">
        <v>0.26740614895111775</v>
      </c>
      <c r="G5816">
        <v>0.5266450032800658</v>
      </c>
      <c r="H5816" t="b">
        <v>0</v>
      </c>
      <c r="I5816" t="b">
        <v>0</v>
      </c>
      <c r="J5816" t="b">
        <v>0</v>
      </c>
    </row>
    <row r="5817" spans="1:10" hidden="1" x14ac:dyDescent="0.2">
      <c r="A5817" t="s">
        <v>534</v>
      </c>
      <c r="B5817" t="str">
        <f>VLOOKUP(Table16[[#This Row],[Metabolite ID]],Table18[],2,FALSE)</f>
        <v>X - 16570</v>
      </c>
      <c r="C5817" t="s">
        <v>1122</v>
      </c>
      <c r="D5817">
        <v>599</v>
      </c>
      <c r="E5817">
        <v>-0.14727114134173913</v>
      </c>
      <c r="F5817">
        <v>0.18407967389621202</v>
      </c>
      <c r="G5817">
        <v>0.42400519440745288</v>
      </c>
      <c r="H5817" t="b">
        <v>0</v>
      </c>
      <c r="I5817" t="b">
        <v>0</v>
      </c>
      <c r="J5817" t="b">
        <v>0</v>
      </c>
    </row>
    <row r="5818" spans="1:10" hidden="1" x14ac:dyDescent="0.2">
      <c r="A5818" t="s">
        <v>534</v>
      </c>
      <c r="B5818" t="str">
        <f>VLOOKUP(Table16[[#This Row],[Metabolite ID]],Table18[],2,FALSE)</f>
        <v>X - 16570</v>
      </c>
      <c r="C5818" t="s">
        <v>1123</v>
      </c>
      <c r="D5818">
        <v>599</v>
      </c>
      <c r="E5818">
        <v>8.1970130966236995E-2</v>
      </c>
      <c r="F5818">
        <v>0.14113655536680472</v>
      </c>
      <c r="G5818">
        <v>0.56160388586185395</v>
      </c>
      <c r="H5818" t="b">
        <v>0</v>
      </c>
      <c r="I5818" t="b">
        <v>0</v>
      </c>
      <c r="J5818" t="b">
        <v>0</v>
      </c>
    </row>
    <row r="5819" spans="1:10" x14ac:dyDescent="0.2">
      <c r="A5819" t="s">
        <v>734</v>
      </c>
      <c r="B5819" t="str">
        <f>VLOOKUP(Table16[[#This Row],[Metabolite ID]],Table18[],2,FALSE)</f>
        <v>X - 24551</v>
      </c>
      <c r="C5819" t="s">
        <v>1116</v>
      </c>
      <c r="D5819">
        <v>599</v>
      </c>
      <c r="E5819">
        <v>-3.2357106896166422E-2</v>
      </c>
      <c r="F5819">
        <v>7.2691070506621339E-2</v>
      </c>
      <c r="G5819" s="6">
        <v>0.65622451074675969</v>
      </c>
      <c r="H5819" t="b">
        <v>0</v>
      </c>
      <c r="I5819" t="b">
        <v>0</v>
      </c>
      <c r="J5819" t="b">
        <v>0</v>
      </c>
    </row>
    <row r="5820" spans="1:10" hidden="1" x14ac:dyDescent="0.2">
      <c r="A5820" t="s">
        <v>734</v>
      </c>
      <c r="B5820" t="str">
        <f>VLOOKUP(Table16[[#This Row],[Metabolite ID]],Table18[],2,FALSE)</f>
        <v>X - 24551</v>
      </c>
      <c r="C5820" t="s">
        <v>1117</v>
      </c>
      <c r="D5820">
        <v>599</v>
      </c>
      <c r="E5820">
        <v>-3.2357106896166422E-2</v>
      </c>
      <c r="F5820">
        <v>6.9427655141024877E-2</v>
      </c>
      <c r="G5820">
        <v>0.6411761215157199</v>
      </c>
      <c r="H5820" t="b">
        <v>0</v>
      </c>
      <c r="I5820" t="b">
        <v>0</v>
      </c>
      <c r="J5820" t="b">
        <v>0</v>
      </c>
    </row>
    <row r="5821" spans="1:10" hidden="1" x14ac:dyDescent="0.2">
      <c r="A5821" t="s">
        <v>734</v>
      </c>
      <c r="B5821" t="str">
        <f>VLOOKUP(Table16[[#This Row],[Metabolite ID]],Table18[],2,FALSE)</f>
        <v>X - 24551</v>
      </c>
      <c r="C5821" t="s">
        <v>1118</v>
      </c>
      <c r="D5821">
        <v>599</v>
      </c>
      <c r="E5821">
        <v>-3.2357106896166395E-2</v>
      </c>
      <c r="F5821">
        <v>7.0135547948875221E-2</v>
      </c>
      <c r="G5821">
        <v>0.64454678295371703</v>
      </c>
      <c r="H5821" t="b">
        <v>0</v>
      </c>
      <c r="I5821" t="b">
        <v>0</v>
      </c>
      <c r="J5821" t="b">
        <v>0</v>
      </c>
    </row>
    <row r="5822" spans="1:10" hidden="1" x14ac:dyDescent="0.2">
      <c r="A5822" t="s">
        <v>734</v>
      </c>
      <c r="B5822" t="str">
        <f>VLOOKUP(Table16[[#This Row],[Metabolite ID]],Table18[],2,FALSE)</f>
        <v>X - 24551</v>
      </c>
      <c r="C5822" t="s">
        <v>1119</v>
      </c>
      <c r="D5822">
        <v>599</v>
      </c>
      <c r="E5822">
        <v>-6.762867187499999E-2</v>
      </c>
      <c r="F5822">
        <v>0.10664816658012748</v>
      </c>
      <c r="G5822">
        <v>0.52599678121854287</v>
      </c>
      <c r="H5822" t="b">
        <v>0</v>
      </c>
      <c r="I5822" t="b">
        <v>0</v>
      </c>
      <c r="J5822" t="b">
        <v>0</v>
      </c>
    </row>
    <row r="5823" spans="1:10" hidden="1" x14ac:dyDescent="0.2">
      <c r="A5823" t="s">
        <v>734</v>
      </c>
      <c r="B5823" t="str">
        <f>VLOOKUP(Table16[[#This Row],[Metabolite ID]],Table18[],2,FALSE)</f>
        <v>X - 24551</v>
      </c>
      <c r="C5823" t="s">
        <v>1120</v>
      </c>
      <c r="D5823">
        <v>599</v>
      </c>
      <c r="E5823">
        <v>1.4249354179951192E-2</v>
      </c>
      <c r="F5823">
        <v>0.11893327613653921</v>
      </c>
      <c r="G5823">
        <v>0.90463393746547383</v>
      </c>
      <c r="H5823" t="b">
        <v>0</v>
      </c>
      <c r="I5823" t="b">
        <v>0</v>
      </c>
      <c r="J5823" t="b">
        <v>0</v>
      </c>
    </row>
    <row r="5824" spans="1:10" hidden="1" x14ac:dyDescent="0.2">
      <c r="A5824" t="s">
        <v>734</v>
      </c>
      <c r="B5824" t="str">
        <f>VLOOKUP(Table16[[#This Row],[Metabolite ID]],Table18[],2,FALSE)</f>
        <v>X - 24551</v>
      </c>
      <c r="C5824" t="s">
        <v>1121</v>
      </c>
      <c r="D5824">
        <v>599</v>
      </c>
      <c r="E5824">
        <v>-0.1746082367819497</v>
      </c>
      <c r="F5824">
        <v>0.35871609110039265</v>
      </c>
      <c r="G5824">
        <v>0.62660757770007103</v>
      </c>
      <c r="H5824" t="b">
        <v>0</v>
      </c>
      <c r="I5824" t="b">
        <v>0</v>
      </c>
      <c r="J5824" t="b">
        <v>0</v>
      </c>
    </row>
    <row r="5825" spans="1:10" hidden="1" x14ac:dyDescent="0.2">
      <c r="A5825" t="s">
        <v>734</v>
      </c>
      <c r="B5825" t="str">
        <f>VLOOKUP(Table16[[#This Row],[Metabolite ID]],Table18[],2,FALSE)</f>
        <v>X - 24551</v>
      </c>
      <c r="C5825" t="s">
        <v>1122</v>
      </c>
      <c r="D5825">
        <v>599</v>
      </c>
      <c r="E5825">
        <v>7.4540670097347217E-2</v>
      </c>
      <c r="F5825">
        <v>0.24391988071951998</v>
      </c>
      <c r="G5825">
        <v>0.76001945495571444</v>
      </c>
      <c r="H5825" t="b">
        <v>0</v>
      </c>
      <c r="I5825" t="b">
        <v>0</v>
      </c>
      <c r="J5825" t="b">
        <v>0</v>
      </c>
    </row>
    <row r="5826" spans="1:10" hidden="1" x14ac:dyDescent="0.2">
      <c r="A5826" t="s">
        <v>734</v>
      </c>
      <c r="B5826" t="str">
        <f>VLOOKUP(Table16[[#This Row],[Metabolite ID]],Table18[],2,FALSE)</f>
        <v>X - 24551</v>
      </c>
      <c r="C5826" t="s">
        <v>1123</v>
      </c>
      <c r="D5826">
        <v>599</v>
      </c>
      <c r="E5826">
        <v>2.6421230090716784E-3</v>
      </c>
      <c r="F5826">
        <v>0.20231668688164481</v>
      </c>
      <c r="G5826">
        <v>0.98958481089150663</v>
      </c>
      <c r="H5826" t="b">
        <v>0</v>
      </c>
      <c r="I5826" t="b">
        <v>0</v>
      </c>
      <c r="J5826" t="b">
        <v>0</v>
      </c>
    </row>
    <row r="5827" spans="1:10" x14ac:dyDescent="0.2">
      <c r="A5827" t="s">
        <v>276</v>
      </c>
      <c r="B5827" t="str">
        <f>VLOOKUP(Table16[[#This Row],[Metabolite ID]],Table18[],2,FALSE)</f>
        <v>4-ethylphenylsulfate</v>
      </c>
      <c r="C5827" t="s">
        <v>1116</v>
      </c>
      <c r="D5827">
        <v>599</v>
      </c>
      <c r="E5827">
        <v>-2.1534413398748127E-2</v>
      </c>
      <c r="F5827">
        <v>4.8383184757399E-2</v>
      </c>
      <c r="G5827" s="6">
        <v>0.65626156036120464</v>
      </c>
      <c r="H5827" t="b">
        <v>0</v>
      </c>
      <c r="I5827" t="b">
        <v>0</v>
      </c>
      <c r="J5827" t="b">
        <v>0</v>
      </c>
    </row>
    <row r="5828" spans="1:10" hidden="1" x14ac:dyDescent="0.2">
      <c r="A5828" t="s">
        <v>276</v>
      </c>
      <c r="B5828" t="str">
        <f>VLOOKUP(Table16[[#This Row],[Metabolite ID]],Table18[],2,FALSE)</f>
        <v>4-ethylphenylsulfate</v>
      </c>
      <c r="C5828" t="s">
        <v>1117</v>
      </c>
      <c r="D5828">
        <v>599</v>
      </c>
      <c r="E5828">
        <v>-2.1534413398748127E-2</v>
      </c>
      <c r="F5828">
        <v>4.7746440727737427E-2</v>
      </c>
      <c r="G5828">
        <v>0.65197794660207331</v>
      </c>
      <c r="H5828" t="b">
        <v>0</v>
      </c>
      <c r="I5828" t="b">
        <v>0</v>
      </c>
      <c r="J5828" t="b">
        <v>0</v>
      </c>
    </row>
    <row r="5829" spans="1:10" hidden="1" x14ac:dyDescent="0.2">
      <c r="A5829" t="s">
        <v>276</v>
      </c>
      <c r="B5829" t="str">
        <f>VLOOKUP(Table16[[#This Row],[Metabolite ID]],Table18[],2,FALSE)</f>
        <v>4-ethylphenylsulfate</v>
      </c>
      <c r="C5829" t="s">
        <v>1118</v>
      </c>
      <c r="D5829">
        <v>599</v>
      </c>
      <c r="E5829">
        <v>-2.1534413398748124E-2</v>
      </c>
      <c r="F5829">
        <v>4.8211997962579647E-2</v>
      </c>
      <c r="G5829">
        <v>0.65511993204959351</v>
      </c>
      <c r="H5829" t="b">
        <v>0</v>
      </c>
      <c r="I5829" t="b">
        <v>0</v>
      </c>
      <c r="J5829" t="b">
        <v>0</v>
      </c>
    </row>
    <row r="5830" spans="1:10" hidden="1" x14ac:dyDescent="0.2">
      <c r="A5830" t="s">
        <v>276</v>
      </c>
      <c r="B5830" t="str">
        <f>VLOOKUP(Table16[[#This Row],[Metabolite ID]],Table18[],2,FALSE)</f>
        <v>4-ethylphenylsulfate</v>
      </c>
      <c r="C5830" t="s">
        <v>1119</v>
      </c>
      <c r="D5830">
        <v>599</v>
      </c>
      <c r="E5830">
        <v>-5.413833333333333E-3</v>
      </c>
      <c r="F5830">
        <v>7.1418286283688473E-2</v>
      </c>
      <c r="G5830">
        <v>0.93957457076977879</v>
      </c>
      <c r="H5830" t="b">
        <v>0</v>
      </c>
      <c r="I5830" t="b">
        <v>0</v>
      </c>
      <c r="J5830" t="b">
        <v>0</v>
      </c>
    </row>
    <row r="5831" spans="1:10" hidden="1" x14ac:dyDescent="0.2">
      <c r="A5831" t="s">
        <v>276</v>
      </c>
      <c r="B5831" t="str">
        <f>VLOOKUP(Table16[[#This Row],[Metabolite ID]],Table18[],2,FALSE)</f>
        <v>4-ethylphenylsulfate</v>
      </c>
      <c r="C5831" t="s">
        <v>1120</v>
      </c>
      <c r="D5831">
        <v>599</v>
      </c>
      <c r="E5831">
        <v>4.8548768578539035E-2</v>
      </c>
      <c r="F5831">
        <v>7.692224436510621E-2</v>
      </c>
      <c r="G5831">
        <v>0.52794845122177803</v>
      </c>
      <c r="H5831" t="b">
        <v>0</v>
      </c>
      <c r="I5831" t="b">
        <v>0</v>
      </c>
      <c r="J5831" t="b">
        <v>0</v>
      </c>
    </row>
    <row r="5832" spans="1:10" hidden="1" x14ac:dyDescent="0.2">
      <c r="A5832" t="s">
        <v>276</v>
      </c>
      <c r="B5832" t="str">
        <f>VLOOKUP(Table16[[#This Row],[Metabolite ID]],Table18[],2,FALSE)</f>
        <v>4-ethylphenylsulfate</v>
      </c>
      <c r="C5832" t="s">
        <v>1121</v>
      </c>
      <c r="D5832">
        <v>599</v>
      </c>
      <c r="E5832">
        <v>0.22601273326087501</v>
      </c>
      <c r="F5832">
        <v>0.28021998830254313</v>
      </c>
      <c r="G5832">
        <v>0.42024375578069706</v>
      </c>
      <c r="H5832" t="b">
        <v>0</v>
      </c>
      <c r="I5832" t="b">
        <v>0</v>
      </c>
      <c r="J5832" t="b">
        <v>0</v>
      </c>
    </row>
    <row r="5833" spans="1:10" hidden="1" x14ac:dyDescent="0.2">
      <c r="A5833" t="s">
        <v>276</v>
      </c>
      <c r="B5833" t="str">
        <f>VLOOKUP(Table16[[#This Row],[Metabolite ID]],Table18[],2,FALSE)</f>
        <v>4-ethylphenylsulfate</v>
      </c>
      <c r="C5833" t="s">
        <v>1122</v>
      </c>
      <c r="D5833">
        <v>599</v>
      </c>
      <c r="E5833">
        <v>0.2504179544163625</v>
      </c>
      <c r="F5833">
        <v>0.18569102014372205</v>
      </c>
      <c r="G5833">
        <v>0.17798455612511388</v>
      </c>
      <c r="H5833" t="b">
        <v>0</v>
      </c>
      <c r="I5833" t="b">
        <v>0</v>
      </c>
      <c r="J5833" t="b">
        <v>0</v>
      </c>
    </row>
    <row r="5834" spans="1:10" hidden="1" x14ac:dyDescent="0.2">
      <c r="A5834" t="s">
        <v>276</v>
      </c>
      <c r="B5834" t="str">
        <f>VLOOKUP(Table16[[#This Row],[Metabolite ID]],Table18[],2,FALSE)</f>
        <v>4-ethylphenylsulfate</v>
      </c>
      <c r="C5834" t="s">
        <v>1123</v>
      </c>
      <c r="D5834">
        <v>599</v>
      </c>
      <c r="E5834">
        <v>0.18709702095499275</v>
      </c>
      <c r="F5834">
        <v>0.13382979530595143</v>
      </c>
      <c r="G5834">
        <v>0.16262558739350397</v>
      </c>
      <c r="H5834" t="b">
        <v>0</v>
      </c>
      <c r="I5834" t="b">
        <v>0</v>
      </c>
      <c r="J5834" t="b">
        <v>0</v>
      </c>
    </row>
    <row r="5835" spans="1:10" x14ac:dyDescent="0.2">
      <c r="A5835" t="s">
        <v>308</v>
      </c>
      <c r="B5835" t="str">
        <f>VLOOKUP(Table16[[#This Row],[Metabolite ID]],Table18[],2,FALSE)</f>
        <v>4-androsten-3beta,17beta-diol disulfate (2)</v>
      </c>
      <c r="C5835" t="s">
        <v>1116</v>
      </c>
      <c r="D5835">
        <v>599</v>
      </c>
      <c r="E5835">
        <v>2.213344086572161E-2</v>
      </c>
      <c r="F5835">
        <v>4.9937553605963483E-2</v>
      </c>
      <c r="G5835" s="6">
        <v>0.65760489987415394</v>
      </c>
      <c r="H5835" t="b">
        <v>0</v>
      </c>
      <c r="I5835" t="b">
        <v>0</v>
      </c>
      <c r="J5835" t="b">
        <v>0</v>
      </c>
    </row>
    <row r="5836" spans="1:10" hidden="1" x14ac:dyDescent="0.2">
      <c r="A5836" t="s">
        <v>308</v>
      </c>
      <c r="B5836" t="str">
        <f>VLOOKUP(Table16[[#This Row],[Metabolite ID]],Table18[],2,FALSE)</f>
        <v>4-androsten-3beta,17beta-diol disulfate (2)</v>
      </c>
      <c r="C5836" t="s">
        <v>1117</v>
      </c>
      <c r="D5836">
        <v>599</v>
      </c>
      <c r="E5836">
        <v>2.213344086572161E-2</v>
      </c>
      <c r="F5836">
        <v>4.772382822078064E-2</v>
      </c>
      <c r="G5836">
        <v>0.64280411547166616</v>
      </c>
      <c r="H5836" t="b">
        <v>0</v>
      </c>
      <c r="I5836" t="b">
        <v>0</v>
      </c>
      <c r="J5836" t="b">
        <v>0</v>
      </c>
    </row>
    <row r="5837" spans="1:10" hidden="1" x14ac:dyDescent="0.2">
      <c r="A5837" t="s">
        <v>308</v>
      </c>
      <c r="B5837" t="str">
        <f>VLOOKUP(Table16[[#This Row],[Metabolite ID]],Table18[],2,FALSE)</f>
        <v>4-androsten-3beta,17beta-diol disulfate (2)</v>
      </c>
      <c r="C5837" t="s">
        <v>1118</v>
      </c>
      <c r="D5837">
        <v>599</v>
      </c>
      <c r="E5837">
        <v>2.2133440865721596E-2</v>
      </c>
      <c r="F5837">
        <v>4.8214204834744298E-2</v>
      </c>
      <c r="G5837">
        <v>0.6461876843545733</v>
      </c>
      <c r="H5837" t="b">
        <v>0</v>
      </c>
      <c r="I5837" t="b">
        <v>0</v>
      </c>
      <c r="J5837" t="b">
        <v>0</v>
      </c>
    </row>
    <row r="5838" spans="1:10" hidden="1" x14ac:dyDescent="0.2">
      <c r="A5838" t="s">
        <v>308</v>
      </c>
      <c r="B5838" t="str">
        <f>VLOOKUP(Table16[[#This Row],[Metabolite ID]],Table18[],2,FALSE)</f>
        <v>4-androsten-3beta,17beta-diol disulfate (2)</v>
      </c>
      <c r="C5838" t="s">
        <v>1119</v>
      </c>
      <c r="D5838">
        <v>599</v>
      </c>
      <c r="E5838">
        <v>1.7759649999999998E-3</v>
      </c>
      <c r="F5838">
        <v>7.4040810303205917E-2</v>
      </c>
      <c r="G5838">
        <v>0.98086353753047173</v>
      </c>
      <c r="H5838" t="b">
        <v>0</v>
      </c>
      <c r="I5838" t="b">
        <v>0</v>
      </c>
      <c r="J5838" t="b">
        <v>0</v>
      </c>
    </row>
    <row r="5839" spans="1:10" hidden="1" x14ac:dyDescent="0.2">
      <c r="A5839" t="s">
        <v>308</v>
      </c>
      <c r="B5839" t="str">
        <f>VLOOKUP(Table16[[#This Row],[Metabolite ID]],Table18[],2,FALSE)</f>
        <v>4-androsten-3beta,17beta-diol disulfate (2)</v>
      </c>
      <c r="C5839" t="s">
        <v>1120</v>
      </c>
      <c r="D5839">
        <v>599</v>
      </c>
      <c r="E5839">
        <v>-6.2496751368466569E-4</v>
      </c>
      <c r="F5839">
        <v>8.0711331505338407E-2</v>
      </c>
      <c r="G5839">
        <v>0.99382184709503796</v>
      </c>
      <c r="H5839" t="b">
        <v>0</v>
      </c>
      <c r="I5839" t="b">
        <v>0</v>
      </c>
      <c r="J5839" t="b">
        <v>0</v>
      </c>
    </row>
    <row r="5840" spans="1:10" hidden="1" x14ac:dyDescent="0.2">
      <c r="A5840" t="s">
        <v>308</v>
      </c>
      <c r="B5840" t="str">
        <f>VLOOKUP(Table16[[#This Row],[Metabolite ID]],Table18[],2,FALSE)</f>
        <v>4-androsten-3beta,17beta-diol disulfate (2)</v>
      </c>
      <c r="C5840" t="s">
        <v>1121</v>
      </c>
      <c r="D5840">
        <v>599</v>
      </c>
      <c r="E5840">
        <v>0.17502016077899096</v>
      </c>
      <c r="F5840">
        <v>0.25838094529876532</v>
      </c>
      <c r="G5840">
        <v>0.49843157272026917</v>
      </c>
      <c r="H5840" t="b">
        <v>0</v>
      </c>
      <c r="I5840" t="b">
        <v>0</v>
      </c>
      <c r="J5840" t="b">
        <v>0</v>
      </c>
    </row>
    <row r="5841" spans="1:10" hidden="1" x14ac:dyDescent="0.2">
      <c r="A5841" t="s">
        <v>308</v>
      </c>
      <c r="B5841" t="str">
        <f>VLOOKUP(Table16[[#This Row],[Metabolite ID]],Table18[],2,FALSE)</f>
        <v>4-androsten-3beta,17beta-diol disulfate (2)</v>
      </c>
      <c r="C5841" t="s">
        <v>1122</v>
      </c>
      <c r="D5841">
        <v>599</v>
      </c>
      <c r="E5841">
        <v>0.10793555092937179</v>
      </c>
      <c r="F5841">
        <v>0.16946462479208932</v>
      </c>
      <c r="G5841">
        <v>0.52442014934108694</v>
      </c>
      <c r="H5841" t="b">
        <v>0</v>
      </c>
      <c r="I5841" t="b">
        <v>0</v>
      </c>
      <c r="J5841" t="b">
        <v>0</v>
      </c>
    </row>
    <row r="5842" spans="1:10" hidden="1" x14ac:dyDescent="0.2">
      <c r="A5842" t="s">
        <v>308</v>
      </c>
      <c r="B5842" t="str">
        <f>VLOOKUP(Table16[[#This Row],[Metabolite ID]],Table18[],2,FALSE)</f>
        <v>4-androsten-3beta,17beta-diol disulfate (2)</v>
      </c>
      <c r="C5842" t="s">
        <v>1123</v>
      </c>
      <c r="D5842">
        <v>599</v>
      </c>
      <c r="E5842">
        <v>0.10384730254276121</v>
      </c>
      <c r="F5842">
        <v>0.13839548381085504</v>
      </c>
      <c r="G5842">
        <v>0.45332976699270733</v>
      </c>
      <c r="H5842" t="b">
        <v>0</v>
      </c>
      <c r="I5842" t="b">
        <v>0</v>
      </c>
      <c r="J5842" t="b">
        <v>0</v>
      </c>
    </row>
    <row r="5843" spans="1:10" x14ac:dyDescent="0.2">
      <c r="A5843" t="s">
        <v>160</v>
      </c>
      <c r="B5843" t="str">
        <f>VLOOKUP(Table16[[#This Row],[Metabolite ID]],Table18[],2,FALSE)</f>
        <v>3-carboxy-4-methyl-5-propyl-2-furanpropanoate (CMPF)</v>
      </c>
      <c r="C5843" t="s">
        <v>1116</v>
      </c>
      <c r="D5843">
        <v>599</v>
      </c>
      <c r="E5843">
        <v>2.1544746607071934E-2</v>
      </c>
      <c r="F5843">
        <v>4.950141348099743E-2</v>
      </c>
      <c r="G5843" s="6">
        <v>0.66339187600727878</v>
      </c>
      <c r="H5843" t="b">
        <v>0</v>
      </c>
      <c r="I5843" t="b">
        <v>0</v>
      </c>
      <c r="J5843" t="b">
        <v>0</v>
      </c>
    </row>
    <row r="5844" spans="1:10" hidden="1" x14ac:dyDescent="0.2">
      <c r="A5844" t="s">
        <v>160</v>
      </c>
      <c r="B5844" t="str">
        <f>VLOOKUP(Table16[[#This Row],[Metabolite ID]],Table18[],2,FALSE)</f>
        <v>3-carboxy-4-methyl-5-propyl-2-furanpropanoate (CMPF)</v>
      </c>
      <c r="C5844" t="s">
        <v>1117</v>
      </c>
      <c r="D5844">
        <v>599</v>
      </c>
      <c r="E5844">
        <v>2.1544746607071934E-2</v>
      </c>
      <c r="F5844">
        <v>4.7720681350561692E-2</v>
      </c>
      <c r="G5844">
        <v>0.6516464542052387</v>
      </c>
      <c r="H5844" t="b">
        <v>0</v>
      </c>
      <c r="I5844" t="b">
        <v>0</v>
      </c>
      <c r="J5844" t="b">
        <v>0</v>
      </c>
    </row>
    <row r="5845" spans="1:10" hidden="1" x14ac:dyDescent="0.2">
      <c r="A5845" t="s">
        <v>160</v>
      </c>
      <c r="B5845" t="str">
        <f>VLOOKUP(Table16[[#This Row],[Metabolite ID]],Table18[],2,FALSE)</f>
        <v>3-carboxy-4-methyl-5-propyl-2-furanpropanoate (CMPF)</v>
      </c>
      <c r="C5845" t="s">
        <v>1118</v>
      </c>
      <c r="D5845">
        <v>599</v>
      </c>
      <c r="E5845">
        <v>2.1544746607071934E-2</v>
      </c>
      <c r="F5845">
        <v>4.8202742403445853E-2</v>
      </c>
      <c r="G5845">
        <v>0.65490320922344614</v>
      </c>
      <c r="H5845" t="b">
        <v>0</v>
      </c>
      <c r="I5845" t="b">
        <v>0</v>
      </c>
      <c r="J5845" t="b">
        <v>0</v>
      </c>
    </row>
    <row r="5846" spans="1:10" hidden="1" x14ac:dyDescent="0.2">
      <c r="A5846" t="s">
        <v>160</v>
      </c>
      <c r="B5846" t="str">
        <f>VLOOKUP(Table16[[#This Row],[Metabolite ID]],Table18[],2,FALSE)</f>
        <v>3-carboxy-4-methyl-5-propyl-2-furanpropanoate (CMPF)</v>
      </c>
      <c r="C5846" t="s">
        <v>1119</v>
      </c>
      <c r="D5846">
        <v>599</v>
      </c>
      <c r="E5846">
        <v>-8.3172844827586218E-2</v>
      </c>
      <c r="F5846">
        <v>7.2564091851831505E-2</v>
      </c>
      <c r="G5846">
        <v>0.25171307633852391</v>
      </c>
      <c r="H5846" t="b">
        <v>0</v>
      </c>
      <c r="I5846" t="b">
        <v>0</v>
      </c>
      <c r="J5846" t="b">
        <v>0</v>
      </c>
    </row>
    <row r="5847" spans="1:10" hidden="1" x14ac:dyDescent="0.2">
      <c r="A5847" t="s">
        <v>160</v>
      </c>
      <c r="B5847" t="str">
        <f>VLOOKUP(Table16[[#This Row],[Metabolite ID]],Table18[],2,FALSE)</f>
        <v>3-carboxy-4-methyl-5-propyl-2-furanpropanoate (CMPF)</v>
      </c>
      <c r="C5847" t="s">
        <v>1120</v>
      </c>
      <c r="D5847">
        <v>599</v>
      </c>
      <c r="E5847">
        <v>-3.9547714252948452E-2</v>
      </c>
      <c r="F5847">
        <v>7.4127179752317043E-2</v>
      </c>
      <c r="G5847">
        <v>0.59367944617039226</v>
      </c>
      <c r="H5847" t="b">
        <v>0</v>
      </c>
      <c r="I5847" t="b">
        <v>0</v>
      </c>
      <c r="J5847" t="b">
        <v>0</v>
      </c>
    </row>
    <row r="5848" spans="1:10" hidden="1" x14ac:dyDescent="0.2">
      <c r="A5848" t="s">
        <v>160</v>
      </c>
      <c r="B5848" t="str">
        <f>VLOOKUP(Table16[[#This Row],[Metabolite ID]],Table18[],2,FALSE)</f>
        <v>3-carboxy-4-methyl-5-propyl-2-furanpropanoate (CMPF)</v>
      </c>
      <c r="C5848" t="s">
        <v>1121</v>
      </c>
      <c r="D5848">
        <v>599</v>
      </c>
      <c r="E5848">
        <v>-0.24803645423257059</v>
      </c>
      <c r="F5848">
        <v>0.27469522136365926</v>
      </c>
      <c r="G5848">
        <v>0.36691521760100643</v>
      </c>
      <c r="H5848" t="b">
        <v>0</v>
      </c>
      <c r="I5848" t="b">
        <v>0</v>
      </c>
      <c r="J5848" t="b">
        <v>0</v>
      </c>
    </row>
    <row r="5849" spans="1:10" hidden="1" x14ac:dyDescent="0.2">
      <c r="A5849" t="s">
        <v>160</v>
      </c>
      <c r="B5849" t="str">
        <f>VLOOKUP(Table16[[#This Row],[Metabolite ID]],Table18[],2,FALSE)</f>
        <v>3-carboxy-4-methyl-5-propyl-2-furanpropanoate (CMPF)</v>
      </c>
      <c r="C5849" t="s">
        <v>1122</v>
      </c>
      <c r="D5849">
        <v>599</v>
      </c>
      <c r="E5849">
        <v>-0.24803645423257059</v>
      </c>
      <c r="F5849">
        <v>0.24384379076859738</v>
      </c>
      <c r="G5849">
        <v>0.30947247918681925</v>
      </c>
      <c r="H5849" t="b">
        <v>0</v>
      </c>
      <c r="I5849" t="b">
        <v>0</v>
      </c>
      <c r="J5849" t="b">
        <v>0</v>
      </c>
    </row>
    <row r="5850" spans="1:10" hidden="1" x14ac:dyDescent="0.2">
      <c r="A5850" t="s">
        <v>160</v>
      </c>
      <c r="B5850" t="str">
        <f>VLOOKUP(Table16[[#This Row],[Metabolite ID]],Table18[],2,FALSE)</f>
        <v>3-carboxy-4-methyl-5-propyl-2-furanpropanoate (CMPF)</v>
      </c>
      <c r="C5850" t="s">
        <v>1123</v>
      </c>
      <c r="D5850">
        <v>599</v>
      </c>
      <c r="E5850">
        <v>0.24150867703238141</v>
      </c>
      <c r="F5850">
        <v>0.13690323159176582</v>
      </c>
      <c r="G5850">
        <v>7.8229372135812297E-2</v>
      </c>
      <c r="H5850" t="b">
        <v>0</v>
      </c>
      <c r="I5850" t="b">
        <v>0</v>
      </c>
      <c r="J5850" t="b">
        <v>0</v>
      </c>
    </row>
    <row r="5851" spans="1:10" x14ac:dyDescent="0.2">
      <c r="A5851" t="s">
        <v>530</v>
      </c>
      <c r="B5851" t="str">
        <f>VLOOKUP(Table16[[#This Row],[Metabolite ID]],Table18[],2,FALSE)</f>
        <v>X - 12822</v>
      </c>
      <c r="C5851" t="s">
        <v>1116</v>
      </c>
      <c r="D5851">
        <v>599</v>
      </c>
      <c r="E5851">
        <v>-2.1536902976772871E-2</v>
      </c>
      <c r="F5851">
        <v>5.0363738207942516E-2</v>
      </c>
      <c r="G5851" s="6">
        <v>0.66892257954842393</v>
      </c>
      <c r="H5851" t="b">
        <v>0</v>
      </c>
      <c r="I5851" t="b">
        <v>0</v>
      </c>
      <c r="J5851" t="b">
        <v>0</v>
      </c>
    </row>
    <row r="5852" spans="1:10" hidden="1" x14ac:dyDescent="0.2">
      <c r="A5852" t="s">
        <v>530</v>
      </c>
      <c r="B5852" t="str">
        <f>VLOOKUP(Table16[[#This Row],[Metabolite ID]],Table18[],2,FALSE)</f>
        <v>X - 12822</v>
      </c>
      <c r="C5852" t="s">
        <v>1117</v>
      </c>
      <c r="D5852">
        <v>599</v>
      </c>
      <c r="E5852">
        <v>-2.1536902976772871E-2</v>
      </c>
      <c r="F5852">
        <v>4.9545343256435968E-2</v>
      </c>
      <c r="G5852">
        <v>0.66378690528120976</v>
      </c>
      <c r="H5852" t="b">
        <v>0</v>
      </c>
      <c r="I5852" t="b">
        <v>0</v>
      </c>
      <c r="J5852" t="b">
        <v>0</v>
      </c>
    </row>
    <row r="5853" spans="1:10" hidden="1" x14ac:dyDescent="0.2">
      <c r="A5853" t="s">
        <v>530</v>
      </c>
      <c r="B5853" t="str">
        <f>VLOOKUP(Table16[[#This Row],[Metabolite ID]],Table18[],2,FALSE)</f>
        <v>X - 12822</v>
      </c>
      <c r="C5853" t="s">
        <v>1118</v>
      </c>
      <c r="D5853">
        <v>599</v>
      </c>
      <c r="E5853">
        <v>-2.1536902976772881E-2</v>
      </c>
      <c r="F5853">
        <v>5.0027091453781307E-2</v>
      </c>
      <c r="G5853">
        <v>0.66682847615683727</v>
      </c>
      <c r="H5853" t="b">
        <v>0</v>
      </c>
      <c r="I5853" t="b">
        <v>0</v>
      </c>
      <c r="J5853" t="b">
        <v>0</v>
      </c>
    </row>
    <row r="5854" spans="1:10" hidden="1" x14ac:dyDescent="0.2">
      <c r="A5854" t="s">
        <v>530</v>
      </c>
      <c r="B5854" t="str">
        <f>VLOOKUP(Table16[[#This Row],[Metabolite ID]],Table18[],2,FALSE)</f>
        <v>X - 12822</v>
      </c>
      <c r="C5854" t="s">
        <v>1119</v>
      </c>
      <c r="D5854">
        <v>599</v>
      </c>
      <c r="E5854">
        <v>-5.6067407407407406E-2</v>
      </c>
      <c r="F5854">
        <v>7.2069674062309352E-2</v>
      </c>
      <c r="G5854">
        <v>0.43659190940530418</v>
      </c>
      <c r="H5854" t="b">
        <v>0</v>
      </c>
      <c r="I5854" t="b">
        <v>0</v>
      </c>
      <c r="J5854" t="b">
        <v>0</v>
      </c>
    </row>
    <row r="5855" spans="1:10" hidden="1" x14ac:dyDescent="0.2">
      <c r="A5855" t="s">
        <v>530</v>
      </c>
      <c r="B5855" t="str">
        <f>VLOOKUP(Table16[[#This Row],[Metabolite ID]],Table18[],2,FALSE)</f>
        <v>X - 12822</v>
      </c>
      <c r="C5855" t="s">
        <v>1120</v>
      </c>
      <c r="D5855">
        <v>599</v>
      </c>
      <c r="E5855">
        <v>-7.8765120131713121E-2</v>
      </c>
      <c r="F5855">
        <v>8.4542403281941014E-2</v>
      </c>
      <c r="G5855">
        <v>0.35151015684954323</v>
      </c>
      <c r="H5855" t="b">
        <v>0</v>
      </c>
      <c r="I5855" t="b">
        <v>0</v>
      </c>
      <c r="J5855" t="b">
        <v>0</v>
      </c>
    </row>
    <row r="5856" spans="1:10" hidden="1" x14ac:dyDescent="0.2">
      <c r="A5856" t="s">
        <v>530</v>
      </c>
      <c r="B5856" t="str">
        <f>VLOOKUP(Table16[[#This Row],[Metabolite ID]],Table18[],2,FALSE)</f>
        <v>X - 12822</v>
      </c>
      <c r="C5856" t="s">
        <v>1121</v>
      </c>
      <c r="D5856">
        <v>599</v>
      </c>
      <c r="E5856">
        <v>0.25477347338882694</v>
      </c>
      <c r="F5856">
        <v>0.29988668317150058</v>
      </c>
      <c r="G5856">
        <v>0.39590651148575329</v>
      </c>
      <c r="H5856" t="b">
        <v>0</v>
      </c>
      <c r="I5856" t="b">
        <v>0</v>
      </c>
      <c r="J5856" t="b">
        <v>0</v>
      </c>
    </row>
    <row r="5857" spans="1:10" hidden="1" x14ac:dyDescent="0.2">
      <c r="A5857" t="s">
        <v>530</v>
      </c>
      <c r="B5857" t="str">
        <f>VLOOKUP(Table16[[#This Row],[Metabolite ID]],Table18[],2,FALSE)</f>
        <v>X - 12822</v>
      </c>
      <c r="C5857" t="s">
        <v>1122</v>
      </c>
      <c r="D5857">
        <v>599</v>
      </c>
      <c r="E5857">
        <v>-0.19952925639301622</v>
      </c>
      <c r="F5857">
        <v>0.20126014283235188</v>
      </c>
      <c r="G5857">
        <v>0.32189139141264861</v>
      </c>
      <c r="H5857" t="b">
        <v>0</v>
      </c>
      <c r="I5857" t="b">
        <v>0</v>
      </c>
      <c r="J5857" t="b">
        <v>0</v>
      </c>
    </row>
    <row r="5858" spans="1:10" hidden="1" x14ac:dyDescent="0.2">
      <c r="A5858" t="s">
        <v>530</v>
      </c>
      <c r="B5858" t="str">
        <f>VLOOKUP(Table16[[#This Row],[Metabolite ID]],Table18[],2,FALSE)</f>
        <v>X - 12822</v>
      </c>
      <c r="C5858" t="s">
        <v>1123</v>
      </c>
      <c r="D5858">
        <v>599</v>
      </c>
      <c r="E5858">
        <v>-4.0985136376702189E-2</v>
      </c>
      <c r="F5858">
        <v>0.13976770511158432</v>
      </c>
      <c r="G5858">
        <v>0.76944250241356682</v>
      </c>
      <c r="H5858" t="b">
        <v>0</v>
      </c>
      <c r="I5858" t="b">
        <v>0</v>
      </c>
      <c r="J5858" t="b">
        <v>0</v>
      </c>
    </row>
    <row r="5859" spans="1:10" x14ac:dyDescent="0.2">
      <c r="A5859" t="s">
        <v>749</v>
      </c>
      <c r="B5859" t="str">
        <f>VLOOKUP(Table16[[#This Row],[Metabolite ID]],Table18[],2,FALSE)</f>
        <v>Total esterified cholesterol</v>
      </c>
      <c r="C5859" t="s">
        <v>1116</v>
      </c>
      <c r="D5859">
        <v>599</v>
      </c>
      <c r="E5859">
        <v>1.3396189717067861E-2</v>
      </c>
      <c r="F5859">
        <v>3.1368334812698045E-2</v>
      </c>
      <c r="G5859" s="6">
        <v>0.66933496120662095</v>
      </c>
      <c r="H5859" t="b">
        <v>0</v>
      </c>
      <c r="I5859" t="b">
        <v>0</v>
      </c>
      <c r="J5859" t="b">
        <v>0</v>
      </c>
    </row>
    <row r="5860" spans="1:10" hidden="1" x14ac:dyDescent="0.2">
      <c r="A5860" t="s">
        <v>749</v>
      </c>
      <c r="B5860" t="str">
        <f>VLOOKUP(Table16[[#This Row],[Metabolite ID]],Table18[],2,FALSE)</f>
        <v>Total esterified cholesterol</v>
      </c>
      <c r="C5860" t="s">
        <v>1117</v>
      </c>
      <c r="D5860">
        <v>599</v>
      </c>
      <c r="E5860">
        <v>1.3396189717067861E-2</v>
      </c>
      <c r="F5860">
        <v>2.1763507945771289E-2</v>
      </c>
      <c r="G5860">
        <v>0.53820180066127898</v>
      </c>
      <c r="H5860" t="b">
        <v>0</v>
      </c>
      <c r="I5860" t="b">
        <v>0</v>
      </c>
      <c r="J5860" t="b">
        <v>0</v>
      </c>
    </row>
    <row r="5861" spans="1:10" hidden="1" x14ac:dyDescent="0.2">
      <c r="A5861" t="s">
        <v>749</v>
      </c>
      <c r="B5861" t="str">
        <f>VLOOKUP(Table16[[#This Row],[Metabolite ID]],Table18[],2,FALSE)</f>
        <v>Total esterified cholesterol</v>
      </c>
      <c r="C5861" t="s">
        <v>1118</v>
      </c>
      <c r="D5861">
        <v>599</v>
      </c>
      <c r="E5861">
        <v>1.3884212026839078E-2</v>
      </c>
      <c r="F5861">
        <v>2.221775857997493E-2</v>
      </c>
      <c r="G5861">
        <v>0.53202680488097531</v>
      </c>
      <c r="H5861" t="b">
        <v>0</v>
      </c>
      <c r="I5861" t="b">
        <v>0</v>
      </c>
      <c r="J5861" t="b">
        <v>0</v>
      </c>
    </row>
    <row r="5862" spans="1:10" hidden="1" x14ac:dyDescent="0.2">
      <c r="A5862" t="s">
        <v>749</v>
      </c>
      <c r="B5862" t="str">
        <f>VLOOKUP(Table16[[#This Row],[Metabolite ID]],Table18[],2,FALSE)</f>
        <v>Total esterified cholesterol</v>
      </c>
      <c r="C5862" t="s">
        <v>1119</v>
      </c>
      <c r="D5862">
        <v>599</v>
      </c>
      <c r="E5862">
        <v>5.8230973451327439E-2</v>
      </c>
      <c r="F5862">
        <v>3.3716575235367079E-2</v>
      </c>
      <c r="G5862">
        <v>8.4154624716979251E-2</v>
      </c>
      <c r="H5862" t="b">
        <v>0</v>
      </c>
      <c r="I5862" t="b">
        <v>0</v>
      </c>
      <c r="J5862" t="b">
        <v>0</v>
      </c>
    </row>
    <row r="5863" spans="1:10" hidden="1" x14ac:dyDescent="0.2">
      <c r="A5863" t="s">
        <v>749</v>
      </c>
      <c r="B5863" t="str">
        <f>VLOOKUP(Table16[[#This Row],[Metabolite ID]],Table18[],2,FALSE)</f>
        <v>Total esterified cholesterol</v>
      </c>
      <c r="C5863" t="s">
        <v>1120</v>
      </c>
      <c r="D5863">
        <v>599</v>
      </c>
      <c r="E5863">
        <v>2.486347023955281E-2</v>
      </c>
      <c r="F5863">
        <v>3.8403425930361487E-2</v>
      </c>
      <c r="G5863">
        <v>0.51735469275421853</v>
      </c>
      <c r="H5863" t="b">
        <v>0</v>
      </c>
      <c r="I5863" t="b">
        <v>0</v>
      </c>
      <c r="J5863" t="b">
        <v>0</v>
      </c>
    </row>
    <row r="5864" spans="1:10" hidden="1" x14ac:dyDescent="0.2">
      <c r="A5864" t="s">
        <v>749</v>
      </c>
      <c r="B5864" t="str">
        <f>VLOOKUP(Table16[[#This Row],[Metabolite ID]],Table18[],2,FALSE)</f>
        <v>Total esterified cholesterol</v>
      </c>
      <c r="C5864" t="s">
        <v>1121</v>
      </c>
      <c r="D5864">
        <v>599</v>
      </c>
      <c r="E5864">
        <v>3.4292747852353145E-2</v>
      </c>
      <c r="F5864">
        <v>0.11957658161170541</v>
      </c>
      <c r="G5864">
        <v>0.7743764260811945</v>
      </c>
      <c r="H5864" t="b">
        <v>0</v>
      </c>
      <c r="I5864" t="b">
        <v>0</v>
      </c>
      <c r="J5864" t="b">
        <v>0</v>
      </c>
    </row>
    <row r="5865" spans="1:10" hidden="1" x14ac:dyDescent="0.2">
      <c r="A5865" t="s">
        <v>749</v>
      </c>
      <c r="B5865" t="str">
        <f>VLOOKUP(Table16[[#This Row],[Metabolite ID]],Table18[],2,FALSE)</f>
        <v>Total esterified cholesterol</v>
      </c>
      <c r="C5865" t="s">
        <v>1122</v>
      </c>
      <c r="D5865">
        <v>599</v>
      </c>
      <c r="E5865">
        <v>1.619846123689328E-2</v>
      </c>
      <c r="F5865">
        <v>7.5734531030970248E-2</v>
      </c>
      <c r="G5865">
        <v>0.83070983779956642</v>
      </c>
      <c r="H5865" t="b">
        <v>0</v>
      </c>
      <c r="I5865" t="b">
        <v>0</v>
      </c>
      <c r="J5865" t="b">
        <v>0</v>
      </c>
    </row>
    <row r="5866" spans="1:10" hidden="1" x14ac:dyDescent="0.2">
      <c r="A5866" t="s">
        <v>749</v>
      </c>
      <c r="B5866" t="str">
        <f>VLOOKUP(Table16[[#This Row],[Metabolite ID]],Table18[],2,FALSE)</f>
        <v>Total esterified cholesterol</v>
      </c>
      <c r="C5866" t="s">
        <v>1123</v>
      </c>
      <c r="D5866">
        <v>599</v>
      </c>
      <c r="E5866">
        <v>-0.10462357740854721</v>
      </c>
      <c r="F5866">
        <v>8.6824563994080964E-2</v>
      </c>
      <c r="G5866">
        <v>0.22868084037165415</v>
      </c>
      <c r="H5866" t="b">
        <v>0</v>
      </c>
      <c r="I5866" t="b">
        <v>0</v>
      </c>
      <c r="J5866" t="b">
        <v>0</v>
      </c>
    </row>
    <row r="5867" spans="1:10" x14ac:dyDescent="0.2">
      <c r="A5867" t="s">
        <v>573</v>
      </c>
      <c r="B5867" t="str">
        <f>VLOOKUP(Table16[[#This Row],[Metabolite ID]],Table18[],2,FALSE)</f>
        <v>X - 11485</v>
      </c>
      <c r="C5867" t="s">
        <v>1116</v>
      </c>
      <c r="D5867">
        <v>599</v>
      </c>
      <c r="E5867">
        <v>2.2948955435159579E-2</v>
      </c>
      <c r="F5867">
        <v>5.4043776064314986E-2</v>
      </c>
      <c r="G5867" s="6">
        <v>0.67110174122655142</v>
      </c>
      <c r="H5867" t="b">
        <v>0</v>
      </c>
      <c r="I5867" t="b">
        <v>0</v>
      </c>
      <c r="J5867" t="b">
        <v>0</v>
      </c>
    </row>
    <row r="5868" spans="1:10" hidden="1" x14ac:dyDescent="0.2">
      <c r="A5868" t="s">
        <v>573</v>
      </c>
      <c r="B5868" t="str">
        <f>VLOOKUP(Table16[[#This Row],[Metabolite ID]],Table18[],2,FALSE)</f>
        <v>X - 11485</v>
      </c>
      <c r="C5868" t="s">
        <v>1117</v>
      </c>
      <c r="D5868">
        <v>599</v>
      </c>
      <c r="E5868">
        <v>2.2948955435159579E-2</v>
      </c>
      <c r="F5868">
        <v>5.1306677414042261E-2</v>
      </c>
      <c r="G5868">
        <v>0.65466580315261425</v>
      </c>
      <c r="H5868" t="b">
        <v>0</v>
      </c>
      <c r="I5868" t="b">
        <v>0</v>
      </c>
      <c r="J5868" t="b">
        <v>0</v>
      </c>
    </row>
    <row r="5869" spans="1:10" hidden="1" x14ac:dyDescent="0.2">
      <c r="A5869" t="s">
        <v>573</v>
      </c>
      <c r="B5869" t="str">
        <f>VLOOKUP(Table16[[#This Row],[Metabolite ID]],Table18[],2,FALSE)</f>
        <v>X - 11485</v>
      </c>
      <c r="C5869" t="s">
        <v>1118</v>
      </c>
      <c r="D5869">
        <v>599</v>
      </c>
      <c r="E5869">
        <v>2.2948955435159565E-2</v>
      </c>
      <c r="F5869">
        <v>5.1845082331954472E-2</v>
      </c>
      <c r="G5869">
        <v>0.65802268429397115</v>
      </c>
      <c r="H5869" t="b">
        <v>0</v>
      </c>
      <c r="I5869" t="b">
        <v>0</v>
      </c>
      <c r="J5869" t="b">
        <v>0</v>
      </c>
    </row>
    <row r="5870" spans="1:10" hidden="1" x14ac:dyDescent="0.2">
      <c r="A5870" t="s">
        <v>573</v>
      </c>
      <c r="B5870" t="str">
        <f>VLOOKUP(Table16[[#This Row],[Metabolite ID]],Table18[],2,FALSE)</f>
        <v>X - 11485</v>
      </c>
      <c r="C5870" t="s">
        <v>1119</v>
      </c>
      <c r="D5870">
        <v>599</v>
      </c>
      <c r="E5870">
        <v>-1.0736000000000001E-2</v>
      </c>
      <c r="F5870">
        <v>8.0503109931196401E-2</v>
      </c>
      <c r="G5870">
        <v>0.89390764414327095</v>
      </c>
      <c r="H5870" t="b">
        <v>0</v>
      </c>
      <c r="I5870" t="b">
        <v>0</v>
      </c>
      <c r="J5870" t="b">
        <v>0</v>
      </c>
    </row>
    <row r="5871" spans="1:10" hidden="1" x14ac:dyDescent="0.2">
      <c r="A5871" t="s">
        <v>573</v>
      </c>
      <c r="B5871" t="str">
        <f>VLOOKUP(Table16[[#This Row],[Metabolite ID]],Table18[],2,FALSE)</f>
        <v>X - 11485</v>
      </c>
      <c r="C5871" t="s">
        <v>1120</v>
      </c>
      <c r="D5871">
        <v>599</v>
      </c>
      <c r="E5871">
        <v>2.0189419718640756E-3</v>
      </c>
      <c r="F5871">
        <v>9.0790931301638192E-2</v>
      </c>
      <c r="G5871">
        <v>0.98225869199958094</v>
      </c>
      <c r="H5871" t="b">
        <v>0</v>
      </c>
      <c r="I5871" t="b">
        <v>0</v>
      </c>
      <c r="J5871" t="b">
        <v>0</v>
      </c>
    </row>
    <row r="5872" spans="1:10" hidden="1" x14ac:dyDescent="0.2">
      <c r="A5872" t="s">
        <v>573</v>
      </c>
      <c r="B5872" t="str">
        <f>VLOOKUP(Table16[[#This Row],[Metabolite ID]],Table18[],2,FALSE)</f>
        <v>X - 11485</v>
      </c>
      <c r="C5872" t="s">
        <v>1121</v>
      </c>
      <c r="D5872">
        <v>599</v>
      </c>
      <c r="E5872">
        <v>5.4158160212831596E-2</v>
      </c>
      <c r="F5872">
        <v>0.27551681192088417</v>
      </c>
      <c r="G5872">
        <v>0.84423134343962003</v>
      </c>
      <c r="H5872" t="b">
        <v>0</v>
      </c>
      <c r="I5872" t="b">
        <v>0</v>
      </c>
      <c r="J5872" t="b">
        <v>0</v>
      </c>
    </row>
    <row r="5873" spans="1:10" hidden="1" x14ac:dyDescent="0.2">
      <c r="A5873" t="s">
        <v>573</v>
      </c>
      <c r="B5873" t="str">
        <f>VLOOKUP(Table16[[#This Row],[Metabolite ID]],Table18[],2,FALSE)</f>
        <v>X - 11485</v>
      </c>
      <c r="C5873" t="s">
        <v>1122</v>
      </c>
      <c r="D5873">
        <v>599</v>
      </c>
      <c r="E5873">
        <v>5.4158160212831596E-2</v>
      </c>
      <c r="F5873">
        <v>0.16866736826706893</v>
      </c>
      <c r="G5873">
        <v>0.74825098291009018</v>
      </c>
      <c r="H5873" t="b">
        <v>0</v>
      </c>
      <c r="I5873" t="b">
        <v>0</v>
      </c>
      <c r="J5873" t="b">
        <v>0</v>
      </c>
    </row>
    <row r="5874" spans="1:10" hidden="1" x14ac:dyDescent="0.2">
      <c r="A5874" t="s">
        <v>573</v>
      </c>
      <c r="B5874" t="str">
        <f>VLOOKUP(Table16[[#This Row],[Metabolite ID]],Table18[],2,FALSE)</f>
        <v>X - 11485</v>
      </c>
      <c r="C5874" t="s">
        <v>1123</v>
      </c>
      <c r="D5874">
        <v>599</v>
      </c>
      <c r="E5874">
        <v>1.3664163222158854E-2</v>
      </c>
      <c r="F5874">
        <v>0.15000790754271981</v>
      </c>
      <c r="G5874">
        <v>0.92745193490531219</v>
      </c>
      <c r="H5874" t="b">
        <v>0</v>
      </c>
      <c r="I5874" t="b">
        <v>0</v>
      </c>
      <c r="J5874" t="b">
        <v>0</v>
      </c>
    </row>
    <row r="5875" spans="1:10" x14ac:dyDescent="0.2">
      <c r="A5875" t="s">
        <v>372</v>
      </c>
      <c r="B5875" t="str">
        <f>VLOOKUP(Table16[[#This Row],[Metabolite ID]],Table18[],2,FALSE)</f>
        <v>carboxyibuprofen</v>
      </c>
      <c r="C5875" t="s">
        <v>1116</v>
      </c>
      <c r="D5875">
        <v>598</v>
      </c>
      <c r="E5875">
        <v>-6.0546146827142468E-2</v>
      </c>
      <c r="F5875">
        <v>0.14468581741066636</v>
      </c>
      <c r="G5875" s="6">
        <v>0.67560617972330994</v>
      </c>
      <c r="H5875" t="b">
        <v>0</v>
      </c>
      <c r="I5875" t="b">
        <v>0</v>
      </c>
      <c r="J5875" t="b">
        <v>0</v>
      </c>
    </row>
    <row r="5876" spans="1:10" hidden="1" x14ac:dyDescent="0.2">
      <c r="A5876" t="s">
        <v>372</v>
      </c>
      <c r="B5876" t="str">
        <f>VLOOKUP(Table16[[#This Row],[Metabolite ID]],Table18[],2,FALSE)</f>
        <v>carboxyibuprofen</v>
      </c>
      <c r="C5876" t="s">
        <v>1117</v>
      </c>
      <c r="D5876">
        <v>598</v>
      </c>
      <c r="E5876">
        <v>-6.0546146827142468E-2</v>
      </c>
      <c r="F5876">
        <v>0.14369906960392942</v>
      </c>
      <c r="G5876">
        <v>0.67350692278659618</v>
      </c>
      <c r="H5876" t="b">
        <v>0</v>
      </c>
      <c r="I5876" t="b">
        <v>0</v>
      </c>
      <c r="J5876" t="b">
        <v>0</v>
      </c>
    </row>
    <row r="5877" spans="1:10" hidden="1" x14ac:dyDescent="0.2">
      <c r="A5877" t="s">
        <v>372</v>
      </c>
      <c r="B5877" t="str">
        <f>VLOOKUP(Table16[[#This Row],[Metabolite ID]],Table18[],2,FALSE)</f>
        <v>carboxyibuprofen</v>
      </c>
      <c r="C5877" t="s">
        <v>1118</v>
      </c>
      <c r="D5877">
        <v>598</v>
      </c>
      <c r="E5877">
        <v>-6.0546146827142468E-2</v>
      </c>
      <c r="F5877">
        <v>0.14507193896562584</v>
      </c>
      <c r="G5877">
        <v>0.6764205404485083</v>
      </c>
      <c r="H5877" t="b">
        <v>0</v>
      </c>
      <c r="I5877" t="b">
        <v>0</v>
      </c>
      <c r="J5877" t="b">
        <v>0</v>
      </c>
    </row>
    <row r="5878" spans="1:10" hidden="1" x14ac:dyDescent="0.2">
      <c r="A5878" t="s">
        <v>372</v>
      </c>
      <c r="B5878" t="str">
        <f>VLOOKUP(Table16[[#This Row],[Metabolite ID]],Table18[],2,FALSE)</f>
        <v>carboxyibuprofen</v>
      </c>
      <c r="C5878" t="s">
        <v>1119</v>
      </c>
      <c r="D5878">
        <v>598</v>
      </c>
      <c r="E5878">
        <v>0.10819695833333363</v>
      </c>
      <c r="F5878">
        <v>0.22371641159867287</v>
      </c>
      <c r="G5878">
        <v>0.62864533819908874</v>
      </c>
      <c r="H5878" t="b">
        <v>0</v>
      </c>
      <c r="I5878" t="b">
        <v>0</v>
      </c>
      <c r="J5878" t="b">
        <v>0</v>
      </c>
    </row>
    <row r="5879" spans="1:10" hidden="1" x14ac:dyDescent="0.2">
      <c r="A5879" t="s">
        <v>372</v>
      </c>
      <c r="B5879" t="str">
        <f>VLOOKUP(Table16[[#This Row],[Metabolite ID]],Table18[],2,FALSE)</f>
        <v>carboxyibuprofen</v>
      </c>
      <c r="C5879" t="s">
        <v>1120</v>
      </c>
      <c r="D5879">
        <v>598</v>
      </c>
      <c r="E5879">
        <v>-0.13014308724012846</v>
      </c>
      <c r="F5879">
        <v>0.23761482874002032</v>
      </c>
      <c r="G5879">
        <v>0.58389373424487045</v>
      </c>
      <c r="H5879" t="b">
        <v>0</v>
      </c>
      <c r="I5879" t="b">
        <v>0</v>
      </c>
      <c r="J5879" t="b">
        <v>0</v>
      </c>
    </row>
    <row r="5880" spans="1:10" hidden="1" x14ac:dyDescent="0.2">
      <c r="A5880" t="s">
        <v>372</v>
      </c>
      <c r="B5880" t="str">
        <f>VLOOKUP(Table16[[#This Row],[Metabolite ID]],Table18[],2,FALSE)</f>
        <v>carboxyibuprofen</v>
      </c>
      <c r="C5880" t="s">
        <v>1121</v>
      </c>
      <c r="D5880">
        <v>598</v>
      </c>
      <c r="E5880">
        <v>0.19309671119446747</v>
      </c>
      <c r="F5880">
        <v>0.80284687730145543</v>
      </c>
      <c r="G5880">
        <v>0.81001360999748773</v>
      </c>
      <c r="H5880" t="b">
        <v>0</v>
      </c>
      <c r="I5880" t="b">
        <v>0</v>
      </c>
      <c r="J5880" t="b">
        <v>0</v>
      </c>
    </row>
    <row r="5881" spans="1:10" hidden="1" x14ac:dyDescent="0.2">
      <c r="A5881" t="s">
        <v>372</v>
      </c>
      <c r="B5881" t="str">
        <f>VLOOKUP(Table16[[#This Row],[Metabolite ID]],Table18[],2,FALSE)</f>
        <v>carboxyibuprofen</v>
      </c>
      <c r="C5881" t="s">
        <v>1122</v>
      </c>
      <c r="D5881">
        <v>598</v>
      </c>
      <c r="E5881">
        <v>-0.30475045478635465</v>
      </c>
      <c r="F5881">
        <v>0.60655783270653807</v>
      </c>
      <c r="G5881">
        <v>0.61555312960601816</v>
      </c>
      <c r="H5881" t="b">
        <v>0</v>
      </c>
      <c r="I5881" t="b">
        <v>0</v>
      </c>
      <c r="J5881" t="b">
        <v>0</v>
      </c>
    </row>
    <row r="5882" spans="1:10" hidden="1" x14ac:dyDescent="0.2">
      <c r="A5882" t="s">
        <v>372</v>
      </c>
      <c r="B5882" t="str">
        <f>VLOOKUP(Table16[[#This Row],[Metabolite ID]],Table18[],2,FALSE)</f>
        <v>carboxyibuprofen</v>
      </c>
      <c r="C5882" t="s">
        <v>1123</v>
      </c>
      <c r="D5882">
        <v>598</v>
      </c>
      <c r="E5882">
        <v>-0.17867628003887923</v>
      </c>
      <c r="F5882">
        <v>0.40681412846319126</v>
      </c>
      <c r="G5882">
        <v>0.66066955480285872</v>
      </c>
      <c r="H5882" t="b">
        <v>0</v>
      </c>
      <c r="I5882" t="b">
        <v>0</v>
      </c>
      <c r="J5882" t="b">
        <v>0</v>
      </c>
    </row>
    <row r="5883" spans="1:10" x14ac:dyDescent="0.2">
      <c r="A5883" t="s">
        <v>191</v>
      </c>
      <c r="B5883" t="str">
        <f>VLOOKUP(Table16[[#This Row],[Metabolite ID]],Table18[],2,FALSE)</f>
        <v>glycocholenate sulfate*</v>
      </c>
      <c r="C5883" t="s">
        <v>1116</v>
      </c>
      <c r="D5883">
        <v>599</v>
      </c>
      <c r="E5883">
        <v>2.0458160282386281E-2</v>
      </c>
      <c r="F5883">
        <v>4.969170329663708E-2</v>
      </c>
      <c r="G5883" s="6">
        <v>0.68055805580259165</v>
      </c>
      <c r="H5883" t="b">
        <v>0</v>
      </c>
      <c r="I5883" t="b">
        <v>0</v>
      </c>
      <c r="J5883" t="b">
        <v>0</v>
      </c>
    </row>
    <row r="5884" spans="1:10" hidden="1" x14ac:dyDescent="0.2">
      <c r="A5884" t="s">
        <v>191</v>
      </c>
      <c r="B5884" t="str">
        <f>VLOOKUP(Table16[[#This Row],[Metabolite ID]],Table18[],2,FALSE)</f>
        <v>glycocholenate sulfate*</v>
      </c>
      <c r="C5884" t="s">
        <v>1117</v>
      </c>
      <c r="D5884">
        <v>599</v>
      </c>
      <c r="E5884">
        <v>2.0458160282386281E-2</v>
      </c>
      <c r="F5884">
        <v>4.7763494388504905E-2</v>
      </c>
      <c r="G5884">
        <v>0.66841663018204234</v>
      </c>
      <c r="H5884" t="b">
        <v>0</v>
      </c>
      <c r="I5884" t="b">
        <v>0</v>
      </c>
      <c r="J5884" t="b">
        <v>0</v>
      </c>
    </row>
    <row r="5885" spans="1:10" hidden="1" x14ac:dyDescent="0.2">
      <c r="A5885" t="s">
        <v>191</v>
      </c>
      <c r="B5885" t="str">
        <f>VLOOKUP(Table16[[#This Row],[Metabolite ID]],Table18[],2,FALSE)</f>
        <v>glycocholenate sulfate*</v>
      </c>
      <c r="C5885" t="s">
        <v>1118</v>
      </c>
      <c r="D5885">
        <v>599</v>
      </c>
      <c r="E5885">
        <v>2.0458160282386274E-2</v>
      </c>
      <c r="F5885">
        <v>4.8247936532067805E-2</v>
      </c>
      <c r="G5885">
        <v>0.67155016586993677</v>
      </c>
      <c r="H5885" t="b">
        <v>0</v>
      </c>
      <c r="I5885" t="b">
        <v>0</v>
      </c>
      <c r="J5885" t="b">
        <v>0</v>
      </c>
    </row>
    <row r="5886" spans="1:10" hidden="1" x14ac:dyDescent="0.2">
      <c r="A5886" t="s">
        <v>191</v>
      </c>
      <c r="B5886" t="str">
        <f>VLOOKUP(Table16[[#This Row],[Metabolite ID]],Table18[],2,FALSE)</f>
        <v>glycocholenate sulfate*</v>
      </c>
      <c r="C5886" t="s">
        <v>1119</v>
      </c>
      <c r="D5886">
        <v>599</v>
      </c>
      <c r="E5886">
        <v>3.2123392857142857E-2</v>
      </c>
      <c r="F5886">
        <v>7.4827504898359792E-2</v>
      </c>
      <c r="G5886">
        <v>0.66770545162764861</v>
      </c>
      <c r="H5886" t="b">
        <v>0</v>
      </c>
      <c r="I5886" t="b">
        <v>0</v>
      </c>
      <c r="J5886" t="b">
        <v>0</v>
      </c>
    </row>
    <row r="5887" spans="1:10" hidden="1" x14ac:dyDescent="0.2">
      <c r="A5887" t="s">
        <v>191</v>
      </c>
      <c r="B5887" t="str">
        <f>VLOOKUP(Table16[[#This Row],[Metabolite ID]],Table18[],2,FALSE)</f>
        <v>glycocholenate sulfate*</v>
      </c>
      <c r="C5887" t="s">
        <v>1120</v>
      </c>
      <c r="D5887">
        <v>599</v>
      </c>
      <c r="E5887">
        <v>-4.3268824886840307E-2</v>
      </c>
      <c r="F5887">
        <v>7.6139197017359578E-2</v>
      </c>
      <c r="G5887">
        <v>0.56984091596122199</v>
      </c>
      <c r="H5887" t="b">
        <v>0</v>
      </c>
      <c r="I5887" t="b">
        <v>0</v>
      </c>
      <c r="J5887" t="b">
        <v>0</v>
      </c>
    </row>
    <row r="5888" spans="1:10" hidden="1" x14ac:dyDescent="0.2">
      <c r="A5888" t="s">
        <v>191</v>
      </c>
      <c r="B5888" t="str">
        <f>VLOOKUP(Table16[[#This Row],[Metabolite ID]],Table18[],2,FALSE)</f>
        <v>glycocholenate sulfate*</v>
      </c>
      <c r="C5888" t="s">
        <v>1121</v>
      </c>
      <c r="D5888">
        <v>599</v>
      </c>
      <c r="E5888">
        <v>-2.4235751028522046E-2</v>
      </c>
      <c r="F5888">
        <v>0.28088191180047134</v>
      </c>
      <c r="G5888">
        <v>0.93126915370935825</v>
      </c>
      <c r="H5888" t="b">
        <v>0</v>
      </c>
      <c r="I5888" t="b">
        <v>0</v>
      </c>
      <c r="J5888" t="b">
        <v>0</v>
      </c>
    </row>
    <row r="5889" spans="1:10" hidden="1" x14ac:dyDescent="0.2">
      <c r="A5889" t="s">
        <v>191</v>
      </c>
      <c r="B5889" t="str">
        <f>VLOOKUP(Table16[[#This Row],[Metabolite ID]],Table18[],2,FALSE)</f>
        <v>glycocholenate sulfate*</v>
      </c>
      <c r="C5889" t="s">
        <v>1122</v>
      </c>
      <c r="D5889">
        <v>599</v>
      </c>
      <c r="E5889">
        <v>-0.10864322161135931</v>
      </c>
      <c r="F5889">
        <v>0.21110443228553324</v>
      </c>
      <c r="G5889">
        <v>0.60699331355535802</v>
      </c>
      <c r="H5889" t="b">
        <v>0</v>
      </c>
      <c r="I5889" t="b">
        <v>0</v>
      </c>
      <c r="J5889" t="b">
        <v>0</v>
      </c>
    </row>
    <row r="5890" spans="1:10" hidden="1" x14ac:dyDescent="0.2">
      <c r="A5890" t="s">
        <v>191</v>
      </c>
      <c r="B5890" t="str">
        <f>VLOOKUP(Table16[[#This Row],[Metabolite ID]],Table18[],2,FALSE)</f>
        <v>glycocholenate sulfate*</v>
      </c>
      <c r="C5890" t="s">
        <v>1123</v>
      </c>
      <c r="D5890">
        <v>599</v>
      </c>
      <c r="E5890">
        <v>-0.10465623056357613</v>
      </c>
      <c r="F5890">
        <v>0.13767340683899729</v>
      </c>
      <c r="G5890">
        <v>0.44744857078092382</v>
      </c>
      <c r="H5890" t="b">
        <v>0</v>
      </c>
      <c r="I5890" t="b">
        <v>0</v>
      </c>
      <c r="J5890" t="b">
        <v>0</v>
      </c>
    </row>
    <row r="5891" spans="1:10" x14ac:dyDescent="0.2">
      <c r="A5891" t="s">
        <v>453</v>
      </c>
      <c r="B5891" t="str">
        <f>VLOOKUP(Table16[[#This Row],[Metabolite ID]],Table18[],2,FALSE)</f>
        <v>X - 16946</v>
      </c>
      <c r="C5891" t="s">
        <v>1116</v>
      </c>
      <c r="D5891">
        <v>599</v>
      </c>
      <c r="E5891">
        <v>-2.0053406847588738E-2</v>
      </c>
      <c r="F5891">
        <v>4.9825050968455006E-2</v>
      </c>
      <c r="G5891" s="6">
        <v>0.68733345773962617</v>
      </c>
      <c r="H5891" t="b">
        <v>0</v>
      </c>
      <c r="I5891" t="b">
        <v>0</v>
      </c>
      <c r="J5891" t="b">
        <v>0</v>
      </c>
    </row>
    <row r="5892" spans="1:10" hidden="1" x14ac:dyDescent="0.2">
      <c r="A5892" t="s">
        <v>453</v>
      </c>
      <c r="B5892" t="str">
        <f>VLOOKUP(Table16[[#This Row],[Metabolite ID]],Table18[],2,FALSE)</f>
        <v>X - 16946</v>
      </c>
      <c r="C5892" t="s">
        <v>1117</v>
      </c>
      <c r="D5892">
        <v>599</v>
      </c>
      <c r="E5892">
        <v>-2.0053406847588738E-2</v>
      </c>
      <c r="F5892">
        <v>4.7616680305041882E-2</v>
      </c>
      <c r="G5892">
        <v>0.67365104326676928</v>
      </c>
      <c r="H5892" t="b">
        <v>0</v>
      </c>
      <c r="I5892" t="b">
        <v>0</v>
      </c>
      <c r="J5892" t="b">
        <v>0</v>
      </c>
    </row>
    <row r="5893" spans="1:10" hidden="1" x14ac:dyDescent="0.2">
      <c r="A5893" t="s">
        <v>453</v>
      </c>
      <c r="B5893" t="str">
        <f>VLOOKUP(Table16[[#This Row],[Metabolite ID]],Table18[],2,FALSE)</f>
        <v>X - 16946</v>
      </c>
      <c r="C5893" t="s">
        <v>1118</v>
      </c>
      <c r="D5893">
        <v>599</v>
      </c>
      <c r="E5893">
        <v>-2.0053406847588735E-2</v>
      </c>
      <c r="F5893">
        <v>4.8104300703438067E-2</v>
      </c>
      <c r="G5893">
        <v>0.67677095826085076</v>
      </c>
      <c r="H5893" t="b">
        <v>0</v>
      </c>
      <c r="I5893" t="b">
        <v>0</v>
      </c>
      <c r="J5893" t="b">
        <v>0</v>
      </c>
    </row>
    <row r="5894" spans="1:10" hidden="1" x14ac:dyDescent="0.2">
      <c r="A5894" t="s">
        <v>453</v>
      </c>
      <c r="B5894" t="str">
        <f>VLOOKUP(Table16[[#This Row],[Metabolite ID]],Table18[],2,FALSE)</f>
        <v>X - 16946</v>
      </c>
      <c r="C5894" t="s">
        <v>1119</v>
      </c>
      <c r="D5894">
        <v>599</v>
      </c>
      <c r="E5894">
        <v>-1.9823703703703704E-2</v>
      </c>
      <c r="F5894">
        <v>7.3986207251537123E-2</v>
      </c>
      <c r="G5894">
        <v>0.78874717504562575</v>
      </c>
      <c r="H5894" t="b">
        <v>0</v>
      </c>
      <c r="I5894" t="b">
        <v>0</v>
      </c>
      <c r="J5894" t="b">
        <v>0</v>
      </c>
    </row>
    <row r="5895" spans="1:10" hidden="1" x14ac:dyDescent="0.2">
      <c r="A5895" t="s">
        <v>453</v>
      </c>
      <c r="B5895" t="str">
        <f>VLOOKUP(Table16[[#This Row],[Metabolite ID]],Table18[],2,FALSE)</f>
        <v>X - 16946</v>
      </c>
      <c r="C5895" t="s">
        <v>1120</v>
      </c>
      <c r="D5895">
        <v>599</v>
      </c>
      <c r="E5895">
        <v>9.3357804343022863E-2</v>
      </c>
      <c r="F5895">
        <v>8.0793643662870535E-2</v>
      </c>
      <c r="G5895">
        <v>0.24788193802889588</v>
      </c>
      <c r="H5895" t="b">
        <v>0</v>
      </c>
      <c r="I5895" t="b">
        <v>0</v>
      </c>
      <c r="J5895" t="b">
        <v>0</v>
      </c>
    </row>
    <row r="5896" spans="1:10" hidden="1" x14ac:dyDescent="0.2">
      <c r="A5896" t="s">
        <v>453</v>
      </c>
      <c r="B5896" t="str">
        <f>VLOOKUP(Table16[[#This Row],[Metabolite ID]],Table18[],2,FALSE)</f>
        <v>X - 16946</v>
      </c>
      <c r="C5896" t="s">
        <v>1121</v>
      </c>
      <c r="D5896">
        <v>599</v>
      </c>
      <c r="E5896">
        <v>0.15809699803073407</v>
      </c>
      <c r="F5896">
        <v>0.27123541161485182</v>
      </c>
      <c r="G5896">
        <v>0.56019554559150886</v>
      </c>
      <c r="H5896" t="b">
        <v>0</v>
      </c>
      <c r="I5896" t="b">
        <v>0</v>
      </c>
      <c r="J5896" t="b">
        <v>0</v>
      </c>
    </row>
    <row r="5897" spans="1:10" hidden="1" x14ac:dyDescent="0.2">
      <c r="A5897" t="s">
        <v>453</v>
      </c>
      <c r="B5897" t="str">
        <f>VLOOKUP(Table16[[#This Row],[Metabolite ID]],Table18[],2,FALSE)</f>
        <v>X - 16946</v>
      </c>
      <c r="C5897" t="s">
        <v>1122</v>
      </c>
      <c r="D5897">
        <v>599</v>
      </c>
      <c r="E5897">
        <v>0.1798724014110844</v>
      </c>
      <c r="F5897">
        <v>0.18678898027762203</v>
      </c>
      <c r="G5897">
        <v>0.33595122338897732</v>
      </c>
      <c r="H5897" t="b">
        <v>0</v>
      </c>
      <c r="I5897" t="b">
        <v>0</v>
      </c>
      <c r="J5897" t="b">
        <v>0</v>
      </c>
    </row>
    <row r="5898" spans="1:10" hidden="1" x14ac:dyDescent="0.2">
      <c r="A5898" t="s">
        <v>453</v>
      </c>
      <c r="B5898" t="str">
        <f>VLOOKUP(Table16[[#This Row],[Metabolite ID]],Table18[],2,FALSE)</f>
        <v>X - 16946</v>
      </c>
      <c r="C5898" t="s">
        <v>1123</v>
      </c>
      <c r="D5898">
        <v>599</v>
      </c>
      <c r="E5898">
        <v>0.1288097124367939</v>
      </c>
      <c r="F5898">
        <v>0.13800526046785072</v>
      </c>
      <c r="G5898">
        <v>0.35100726212639599</v>
      </c>
      <c r="H5898" t="b">
        <v>0</v>
      </c>
      <c r="I5898" t="b">
        <v>0</v>
      </c>
      <c r="J5898" t="b">
        <v>0</v>
      </c>
    </row>
    <row r="5899" spans="1:10" x14ac:dyDescent="0.2">
      <c r="A5899" t="s">
        <v>723</v>
      </c>
      <c r="B5899" t="str">
        <f>VLOOKUP(Table16[[#This Row],[Metabolite ID]],Table18[],2,FALSE)</f>
        <v>1-palmityl-2-arachidonoyl-GPC (O-16:0/20:4)*</v>
      </c>
      <c r="C5899" t="s">
        <v>1116</v>
      </c>
      <c r="D5899">
        <v>599</v>
      </c>
      <c r="E5899">
        <v>-1.9688232406423527E-2</v>
      </c>
      <c r="F5899">
        <v>4.9017136076166347E-2</v>
      </c>
      <c r="G5899" s="6">
        <v>0.68793412320174718</v>
      </c>
      <c r="H5899" t="b">
        <v>0</v>
      </c>
      <c r="I5899" t="b">
        <v>0</v>
      </c>
      <c r="J5899" t="b">
        <v>0</v>
      </c>
    </row>
    <row r="5900" spans="1:10" hidden="1" x14ac:dyDescent="0.2">
      <c r="A5900" t="s">
        <v>723</v>
      </c>
      <c r="B5900" t="str">
        <f>VLOOKUP(Table16[[#This Row],[Metabolite ID]],Table18[],2,FALSE)</f>
        <v>1-palmityl-2-arachidonoyl-GPC (O-16:0/20:4)*</v>
      </c>
      <c r="C5900" t="s">
        <v>1117</v>
      </c>
      <c r="D5900">
        <v>599</v>
      </c>
      <c r="E5900">
        <v>-1.9688232406423527E-2</v>
      </c>
      <c r="F5900">
        <v>4.776853649623309E-2</v>
      </c>
      <c r="G5900">
        <v>0.68022288366540051</v>
      </c>
      <c r="H5900" t="b">
        <v>0</v>
      </c>
      <c r="I5900" t="b">
        <v>0</v>
      </c>
      <c r="J5900" t="b">
        <v>0</v>
      </c>
    </row>
    <row r="5901" spans="1:10" hidden="1" x14ac:dyDescent="0.2">
      <c r="A5901" t="s">
        <v>723</v>
      </c>
      <c r="B5901" t="str">
        <f>VLOOKUP(Table16[[#This Row],[Metabolite ID]],Table18[],2,FALSE)</f>
        <v>1-palmityl-2-arachidonoyl-GPC (O-16:0/20:4)*</v>
      </c>
      <c r="C5901" t="s">
        <v>1118</v>
      </c>
      <c r="D5901">
        <v>599</v>
      </c>
      <c r="E5901">
        <v>-1.9688232406423534E-2</v>
      </c>
      <c r="F5901">
        <v>4.8237883127336456E-2</v>
      </c>
      <c r="G5901">
        <v>0.68316446064245473</v>
      </c>
      <c r="H5901" t="b">
        <v>0</v>
      </c>
      <c r="I5901" t="b">
        <v>0</v>
      </c>
      <c r="J5901" t="b">
        <v>0</v>
      </c>
    </row>
    <row r="5902" spans="1:10" hidden="1" x14ac:dyDescent="0.2">
      <c r="A5902" t="s">
        <v>723</v>
      </c>
      <c r="B5902" t="str">
        <f>VLOOKUP(Table16[[#This Row],[Metabolite ID]],Table18[],2,FALSE)</f>
        <v>1-palmityl-2-arachidonoyl-GPC (O-16:0/20:4)*</v>
      </c>
      <c r="C5902" t="s">
        <v>1119</v>
      </c>
      <c r="D5902">
        <v>599</v>
      </c>
      <c r="E5902">
        <v>1.6263199999999998E-2</v>
      </c>
      <c r="F5902">
        <v>7.6329698066889148E-2</v>
      </c>
      <c r="G5902">
        <v>0.8312761321394545</v>
      </c>
      <c r="H5902" t="b">
        <v>0</v>
      </c>
      <c r="I5902" t="b">
        <v>0</v>
      </c>
      <c r="J5902" t="b">
        <v>0</v>
      </c>
    </row>
    <row r="5903" spans="1:10" hidden="1" x14ac:dyDescent="0.2">
      <c r="A5903" t="s">
        <v>723</v>
      </c>
      <c r="B5903" t="str">
        <f>VLOOKUP(Table16[[#This Row],[Metabolite ID]],Table18[],2,FALSE)</f>
        <v>1-palmityl-2-arachidonoyl-GPC (O-16:0/20:4)*</v>
      </c>
      <c r="C5903" t="s">
        <v>1120</v>
      </c>
      <c r="D5903">
        <v>599</v>
      </c>
      <c r="E5903">
        <v>4.7233486474368827E-2</v>
      </c>
      <c r="F5903">
        <v>7.7507252389624401E-2</v>
      </c>
      <c r="G5903">
        <v>0.54225449130198466</v>
      </c>
      <c r="H5903" t="b">
        <v>0</v>
      </c>
      <c r="I5903" t="b">
        <v>0</v>
      </c>
      <c r="J5903" t="b">
        <v>0</v>
      </c>
    </row>
    <row r="5904" spans="1:10" hidden="1" x14ac:dyDescent="0.2">
      <c r="A5904" t="s">
        <v>723</v>
      </c>
      <c r="B5904" t="str">
        <f>VLOOKUP(Table16[[#This Row],[Metabolite ID]],Table18[],2,FALSE)</f>
        <v>1-palmityl-2-arachidonoyl-GPC (O-16:0/20:4)*</v>
      </c>
      <c r="C5904" t="s">
        <v>1121</v>
      </c>
      <c r="D5904">
        <v>599</v>
      </c>
      <c r="E5904">
        <v>9.5945516194452019E-2</v>
      </c>
      <c r="F5904">
        <v>0.32430336977365432</v>
      </c>
      <c r="G5904">
        <v>0.76744648330478915</v>
      </c>
      <c r="H5904" t="b">
        <v>0</v>
      </c>
      <c r="I5904" t="b">
        <v>0</v>
      </c>
      <c r="J5904" t="b">
        <v>0</v>
      </c>
    </row>
    <row r="5905" spans="1:10" hidden="1" x14ac:dyDescent="0.2">
      <c r="A5905" t="s">
        <v>723</v>
      </c>
      <c r="B5905" t="str">
        <f>VLOOKUP(Table16[[#This Row],[Metabolite ID]],Table18[],2,FALSE)</f>
        <v>1-palmityl-2-arachidonoyl-GPC (O-16:0/20:4)*</v>
      </c>
      <c r="C5905" t="s">
        <v>1122</v>
      </c>
      <c r="D5905">
        <v>599</v>
      </c>
      <c r="E5905">
        <v>0.25409311975551585</v>
      </c>
      <c r="F5905">
        <v>0.2231254222610872</v>
      </c>
      <c r="G5905">
        <v>0.25524651791002645</v>
      </c>
      <c r="H5905" t="b">
        <v>0</v>
      </c>
      <c r="I5905" t="b">
        <v>0</v>
      </c>
      <c r="J5905" t="b">
        <v>0</v>
      </c>
    </row>
    <row r="5906" spans="1:10" hidden="1" x14ac:dyDescent="0.2">
      <c r="A5906" t="s">
        <v>723</v>
      </c>
      <c r="B5906" t="str">
        <f>VLOOKUP(Table16[[#This Row],[Metabolite ID]],Table18[],2,FALSE)</f>
        <v>1-palmityl-2-arachidonoyl-GPC (O-16:0/20:4)*</v>
      </c>
      <c r="C5906" t="s">
        <v>1123</v>
      </c>
      <c r="D5906">
        <v>599</v>
      </c>
      <c r="E5906">
        <v>-0.12242112622050934</v>
      </c>
      <c r="F5906">
        <v>0.13584535581318843</v>
      </c>
      <c r="G5906">
        <v>0.36785599092413723</v>
      </c>
      <c r="H5906" t="b">
        <v>0</v>
      </c>
      <c r="I5906" t="b">
        <v>0</v>
      </c>
      <c r="J5906" t="b">
        <v>0</v>
      </c>
    </row>
    <row r="5907" spans="1:10" x14ac:dyDescent="0.2">
      <c r="A5907" t="s">
        <v>521</v>
      </c>
      <c r="B5907" t="str">
        <f>VLOOKUP(Table16[[#This Row],[Metabolite ID]],Table18[],2,FALSE)</f>
        <v>X - 12126</v>
      </c>
      <c r="C5907" t="s">
        <v>1116</v>
      </c>
      <c r="D5907">
        <v>599</v>
      </c>
      <c r="E5907">
        <v>2.2655701447842062E-2</v>
      </c>
      <c r="F5907">
        <v>5.646168956612433E-2</v>
      </c>
      <c r="G5907" s="6">
        <v>0.68823022395125799</v>
      </c>
      <c r="H5907" t="b">
        <v>0</v>
      </c>
      <c r="I5907" t="b">
        <v>0</v>
      </c>
      <c r="J5907" t="b">
        <v>0</v>
      </c>
    </row>
    <row r="5908" spans="1:10" hidden="1" x14ac:dyDescent="0.2">
      <c r="A5908" t="s">
        <v>521</v>
      </c>
      <c r="B5908" t="str">
        <f>VLOOKUP(Table16[[#This Row],[Metabolite ID]],Table18[],2,FALSE)</f>
        <v>X - 12126</v>
      </c>
      <c r="C5908" t="s">
        <v>1117</v>
      </c>
      <c r="D5908">
        <v>599</v>
      </c>
      <c r="E5908">
        <v>2.2655701447842062E-2</v>
      </c>
      <c r="F5908">
        <v>5.2116716718940463E-2</v>
      </c>
      <c r="G5908">
        <v>0.66377233266368396</v>
      </c>
      <c r="H5908" t="b">
        <v>0</v>
      </c>
      <c r="I5908" t="b">
        <v>0</v>
      </c>
      <c r="J5908" t="b">
        <v>0</v>
      </c>
    </row>
    <row r="5909" spans="1:10" hidden="1" x14ac:dyDescent="0.2">
      <c r="A5909" t="s">
        <v>521</v>
      </c>
      <c r="B5909" t="str">
        <f>VLOOKUP(Table16[[#This Row],[Metabolite ID]],Table18[],2,FALSE)</f>
        <v>X - 12126</v>
      </c>
      <c r="C5909" t="s">
        <v>1118</v>
      </c>
      <c r="D5909">
        <v>599</v>
      </c>
      <c r="E5909">
        <v>2.265570144784209E-2</v>
      </c>
      <c r="F5909">
        <v>5.2698164372628566E-2</v>
      </c>
      <c r="G5909">
        <v>0.66725788621735904</v>
      </c>
      <c r="H5909" t="b">
        <v>0</v>
      </c>
      <c r="I5909" t="b">
        <v>0</v>
      </c>
      <c r="J5909" t="b">
        <v>0</v>
      </c>
    </row>
    <row r="5910" spans="1:10" hidden="1" x14ac:dyDescent="0.2">
      <c r="A5910" t="s">
        <v>521</v>
      </c>
      <c r="B5910" t="str">
        <f>VLOOKUP(Table16[[#This Row],[Metabolite ID]],Table18[],2,FALSE)</f>
        <v>X - 12126</v>
      </c>
      <c r="C5910" t="s">
        <v>1119</v>
      </c>
      <c r="D5910">
        <v>599</v>
      </c>
      <c r="E5910">
        <v>-3.0205764411027569E-2</v>
      </c>
      <c r="F5910">
        <v>8.082968358759271E-2</v>
      </c>
      <c r="G5910">
        <v>0.70863017967593378</v>
      </c>
      <c r="H5910" t="b">
        <v>0</v>
      </c>
      <c r="I5910" t="b">
        <v>0</v>
      </c>
      <c r="J5910" t="b">
        <v>0</v>
      </c>
    </row>
    <row r="5911" spans="1:10" hidden="1" x14ac:dyDescent="0.2">
      <c r="A5911" t="s">
        <v>521</v>
      </c>
      <c r="B5911" t="str">
        <f>VLOOKUP(Table16[[#This Row],[Metabolite ID]],Table18[],2,FALSE)</f>
        <v>X - 12126</v>
      </c>
      <c r="C5911" t="s">
        <v>1120</v>
      </c>
      <c r="D5911">
        <v>599</v>
      </c>
      <c r="E5911">
        <v>3.3889463303203402E-2</v>
      </c>
      <c r="F5911">
        <v>8.6724525866329255E-2</v>
      </c>
      <c r="G5911">
        <v>0.69596622614784009</v>
      </c>
      <c r="H5911" t="b">
        <v>0</v>
      </c>
      <c r="I5911" t="b">
        <v>0</v>
      </c>
      <c r="J5911" t="b">
        <v>0</v>
      </c>
    </row>
    <row r="5912" spans="1:10" hidden="1" x14ac:dyDescent="0.2">
      <c r="A5912" t="s">
        <v>521</v>
      </c>
      <c r="B5912" t="str">
        <f>VLOOKUP(Table16[[#This Row],[Metabolite ID]],Table18[],2,FALSE)</f>
        <v>X - 12126</v>
      </c>
      <c r="C5912" t="s">
        <v>1121</v>
      </c>
      <c r="D5912">
        <v>599</v>
      </c>
      <c r="E5912">
        <v>-0.21792832339783264</v>
      </c>
      <c r="F5912">
        <v>0.30908294064679681</v>
      </c>
      <c r="G5912">
        <v>0.48103473256161366</v>
      </c>
      <c r="H5912" t="b">
        <v>0</v>
      </c>
      <c r="I5912" t="b">
        <v>0</v>
      </c>
      <c r="J5912" t="b">
        <v>0</v>
      </c>
    </row>
    <row r="5913" spans="1:10" hidden="1" x14ac:dyDescent="0.2">
      <c r="A5913" t="s">
        <v>521</v>
      </c>
      <c r="B5913" t="str">
        <f>VLOOKUP(Table16[[#This Row],[Metabolite ID]],Table18[],2,FALSE)</f>
        <v>X - 12126</v>
      </c>
      <c r="C5913" t="s">
        <v>1122</v>
      </c>
      <c r="D5913">
        <v>599</v>
      </c>
      <c r="E5913">
        <v>9.1208792830036245E-2</v>
      </c>
      <c r="F5913">
        <v>0.20958457619178614</v>
      </c>
      <c r="G5913">
        <v>0.66358264246268739</v>
      </c>
      <c r="H5913" t="b">
        <v>0</v>
      </c>
      <c r="I5913" t="b">
        <v>0</v>
      </c>
      <c r="J5913" t="b">
        <v>0</v>
      </c>
    </row>
    <row r="5914" spans="1:10" hidden="1" x14ac:dyDescent="0.2">
      <c r="A5914" t="s">
        <v>521</v>
      </c>
      <c r="B5914" t="str">
        <f>VLOOKUP(Table16[[#This Row],[Metabolite ID]],Table18[],2,FALSE)</f>
        <v>X - 12126</v>
      </c>
      <c r="C5914" t="s">
        <v>1123</v>
      </c>
      <c r="D5914">
        <v>599</v>
      </c>
      <c r="E5914">
        <v>1.7266682197203152E-2</v>
      </c>
      <c r="F5914">
        <v>0.15624825230087089</v>
      </c>
      <c r="G5914">
        <v>0.91204364271052452</v>
      </c>
      <c r="H5914" t="b">
        <v>0</v>
      </c>
      <c r="I5914" t="b">
        <v>0</v>
      </c>
      <c r="J5914" t="b">
        <v>0</v>
      </c>
    </row>
    <row r="5915" spans="1:10" x14ac:dyDescent="0.2">
      <c r="A5915" t="s">
        <v>599</v>
      </c>
      <c r="B5915" t="str">
        <f>VLOOKUP(Table16[[#This Row],[Metabolite ID]],Table18[],2,FALSE)</f>
        <v>pregnanolone/allopregnanolone sulfate</v>
      </c>
      <c r="C5915" t="s">
        <v>1116</v>
      </c>
      <c r="D5915">
        <v>599</v>
      </c>
      <c r="E5915">
        <v>-2.6797767173606095E-2</v>
      </c>
      <c r="F5915">
        <v>6.6991164258484823E-2</v>
      </c>
      <c r="G5915" s="6">
        <v>0.68914220770559176</v>
      </c>
      <c r="H5915" t="b">
        <v>0</v>
      </c>
      <c r="I5915" t="b">
        <v>0</v>
      </c>
      <c r="J5915" t="b">
        <v>0</v>
      </c>
    </row>
    <row r="5916" spans="1:10" hidden="1" x14ac:dyDescent="0.2">
      <c r="A5916" t="s">
        <v>599</v>
      </c>
      <c r="B5916" t="str">
        <f>VLOOKUP(Table16[[#This Row],[Metabolite ID]],Table18[],2,FALSE)</f>
        <v>pregnanolone/allopregnanolone sulfate</v>
      </c>
      <c r="C5916" t="s">
        <v>1117</v>
      </c>
      <c r="D5916">
        <v>599</v>
      </c>
      <c r="E5916">
        <v>-2.6797767173606095E-2</v>
      </c>
      <c r="F5916">
        <v>6.6991164258484823E-2</v>
      </c>
      <c r="G5916">
        <v>0.68914220770559176</v>
      </c>
      <c r="H5916" t="b">
        <v>0</v>
      </c>
      <c r="I5916" t="b">
        <v>0</v>
      </c>
      <c r="J5916" t="b">
        <v>0</v>
      </c>
    </row>
    <row r="5917" spans="1:10" hidden="1" x14ac:dyDescent="0.2">
      <c r="A5917" t="s">
        <v>599</v>
      </c>
      <c r="B5917" t="str">
        <f>VLOOKUP(Table16[[#This Row],[Metabolite ID]],Table18[],2,FALSE)</f>
        <v>pregnanolone/allopregnanolone sulfate</v>
      </c>
      <c r="C5917" t="s">
        <v>1118</v>
      </c>
      <c r="D5917">
        <v>599</v>
      </c>
      <c r="E5917">
        <v>-2.6797767173606091E-2</v>
      </c>
      <c r="F5917">
        <v>6.7605711940556673E-2</v>
      </c>
      <c r="G5917">
        <v>0.69182237154110471</v>
      </c>
      <c r="H5917" t="b">
        <v>0</v>
      </c>
      <c r="I5917" t="b">
        <v>0</v>
      </c>
      <c r="J5917" t="b">
        <v>0</v>
      </c>
    </row>
    <row r="5918" spans="1:10" hidden="1" x14ac:dyDescent="0.2">
      <c r="A5918" t="s">
        <v>599</v>
      </c>
      <c r="B5918" t="str">
        <f>VLOOKUP(Table16[[#This Row],[Metabolite ID]],Table18[],2,FALSE)</f>
        <v>pregnanolone/allopregnanolone sulfate</v>
      </c>
      <c r="C5918" t="s">
        <v>1119</v>
      </c>
      <c r="D5918">
        <v>599</v>
      </c>
      <c r="E5918">
        <v>8.8539735099337751E-3</v>
      </c>
      <c r="F5918">
        <v>0.10435236511358217</v>
      </c>
      <c r="G5918">
        <v>0.93238311610743108</v>
      </c>
      <c r="H5918" t="b">
        <v>0</v>
      </c>
      <c r="I5918" t="b">
        <v>0</v>
      </c>
      <c r="J5918" t="b">
        <v>0</v>
      </c>
    </row>
    <row r="5919" spans="1:10" hidden="1" x14ac:dyDescent="0.2">
      <c r="A5919" t="s">
        <v>599</v>
      </c>
      <c r="B5919" t="str">
        <f>VLOOKUP(Table16[[#This Row],[Metabolite ID]],Table18[],2,FALSE)</f>
        <v>pregnanolone/allopregnanolone sulfate</v>
      </c>
      <c r="C5919" t="s">
        <v>1120</v>
      </c>
      <c r="D5919">
        <v>599</v>
      </c>
      <c r="E5919">
        <v>-9.1805773241973393E-2</v>
      </c>
      <c r="F5919">
        <v>0.11424076791039901</v>
      </c>
      <c r="G5919">
        <v>0.42161845462862102</v>
      </c>
      <c r="H5919" t="b">
        <v>0</v>
      </c>
      <c r="I5919" t="b">
        <v>0</v>
      </c>
      <c r="J5919" t="b">
        <v>0</v>
      </c>
    </row>
    <row r="5920" spans="1:10" hidden="1" x14ac:dyDescent="0.2">
      <c r="A5920" t="s">
        <v>599</v>
      </c>
      <c r="B5920" t="str">
        <f>VLOOKUP(Table16[[#This Row],[Metabolite ID]],Table18[],2,FALSE)</f>
        <v>pregnanolone/allopregnanolone sulfate</v>
      </c>
      <c r="C5920" t="s">
        <v>1121</v>
      </c>
      <c r="D5920">
        <v>599</v>
      </c>
      <c r="E5920">
        <v>1.820235155783223E-3</v>
      </c>
      <c r="F5920">
        <v>0.38313563136466117</v>
      </c>
      <c r="G5920">
        <v>0.99621093706411212</v>
      </c>
      <c r="H5920" t="b">
        <v>0</v>
      </c>
      <c r="I5920" t="b">
        <v>0</v>
      </c>
      <c r="J5920" t="b">
        <v>0</v>
      </c>
    </row>
    <row r="5921" spans="1:10" hidden="1" x14ac:dyDescent="0.2">
      <c r="A5921" t="s">
        <v>599</v>
      </c>
      <c r="B5921" t="str">
        <f>VLOOKUP(Table16[[#This Row],[Metabolite ID]],Table18[],2,FALSE)</f>
        <v>pregnanolone/allopregnanolone sulfate</v>
      </c>
      <c r="C5921" t="s">
        <v>1122</v>
      </c>
      <c r="D5921">
        <v>599</v>
      </c>
      <c r="E5921">
        <v>-0.17478613173175184</v>
      </c>
      <c r="F5921">
        <v>0.29365655264990986</v>
      </c>
      <c r="G5921">
        <v>0.55193096782860929</v>
      </c>
      <c r="H5921" t="b">
        <v>0</v>
      </c>
      <c r="I5921" t="b">
        <v>0</v>
      </c>
      <c r="J5921" t="b">
        <v>0</v>
      </c>
    </row>
    <row r="5922" spans="1:10" hidden="1" x14ac:dyDescent="0.2">
      <c r="A5922" t="s">
        <v>599</v>
      </c>
      <c r="B5922" t="str">
        <f>VLOOKUP(Table16[[#This Row],[Metabolite ID]],Table18[],2,FALSE)</f>
        <v>pregnanolone/allopregnanolone sulfate</v>
      </c>
      <c r="C5922" t="s">
        <v>1123</v>
      </c>
      <c r="D5922">
        <v>599</v>
      </c>
      <c r="E5922">
        <v>4.0599913356948257E-2</v>
      </c>
      <c r="F5922">
        <v>0.18507983887033719</v>
      </c>
      <c r="G5922">
        <v>0.82644123910378375</v>
      </c>
      <c r="H5922" t="b">
        <v>0</v>
      </c>
      <c r="I5922" t="b">
        <v>0</v>
      </c>
      <c r="J5922" t="b">
        <v>0</v>
      </c>
    </row>
    <row r="5923" spans="1:10" x14ac:dyDescent="0.2">
      <c r="A5923" t="s">
        <v>360</v>
      </c>
      <c r="B5923" t="str">
        <f>VLOOKUP(Table16[[#This Row],[Metabolite ID]],Table18[],2,FALSE)</f>
        <v>sphingomyelin (d18:2/16:0, d18:1/16:1)*</v>
      </c>
      <c r="C5923" t="s">
        <v>1116</v>
      </c>
      <c r="D5923">
        <v>599</v>
      </c>
      <c r="E5923">
        <v>-2.1183781022873389E-2</v>
      </c>
      <c r="F5923">
        <v>5.4046903178366579E-2</v>
      </c>
      <c r="G5923" s="6">
        <v>0.69509382751121485</v>
      </c>
      <c r="H5923" t="b">
        <v>0</v>
      </c>
      <c r="I5923" t="b">
        <v>0</v>
      </c>
      <c r="J5923" t="b">
        <v>0</v>
      </c>
    </row>
    <row r="5924" spans="1:10" hidden="1" x14ac:dyDescent="0.2">
      <c r="A5924" t="s">
        <v>360</v>
      </c>
      <c r="B5924" t="str">
        <f>VLOOKUP(Table16[[#This Row],[Metabolite ID]],Table18[],2,FALSE)</f>
        <v>sphingomyelin (d18:2/16:0, d18:1/16:1)*</v>
      </c>
      <c r="C5924" t="s">
        <v>1117</v>
      </c>
      <c r="D5924">
        <v>599</v>
      </c>
      <c r="E5924">
        <v>-2.1183781022873389E-2</v>
      </c>
      <c r="F5924">
        <v>4.7901158360890816E-2</v>
      </c>
      <c r="G5924">
        <v>0.65831595526753861</v>
      </c>
      <c r="H5924" t="b">
        <v>0</v>
      </c>
      <c r="I5924" t="b">
        <v>0</v>
      </c>
      <c r="J5924" t="b">
        <v>0</v>
      </c>
    </row>
    <row r="5925" spans="1:10" hidden="1" x14ac:dyDescent="0.2">
      <c r="A5925" t="s">
        <v>360</v>
      </c>
      <c r="B5925" t="str">
        <f>VLOOKUP(Table16[[#This Row],[Metabolite ID]],Table18[],2,FALSE)</f>
        <v>sphingomyelin (d18:2/16:0, d18:1/16:1)*</v>
      </c>
      <c r="C5925" t="s">
        <v>1118</v>
      </c>
      <c r="D5925">
        <v>599</v>
      </c>
      <c r="E5925">
        <v>-2.1183781022873403E-2</v>
      </c>
      <c r="F5925">
        <v>4.8480790755990599E-2</v>
      </c>
      <c r="G5925">
        <v>0.66214612111222104</v>
      </c>
      <c r="H5925" t="b">
        <v>0</v>
      </c>
      <c r="I5925" t="b">
        <v>0</v>
      </c>
      <c r="J5925" t="b">
        <v>0</v>
      </c>
    </row>
    <row r="5926" spans="1:10" hidden="1" x14ac:dyDescent="0.2">
      <c r="A5926" t="s">
        <v>360</v>
      </c>
      <c r="B5926" t="str">
        <f>VLOOKUP(Table16[[#This Row],[Metabolite ID]],Table18[],2,FALSE)</f>
        <v>sphingomyelin (d18:2/16:0, d18:1/16:1)*</v>
      </c>
      <c r="C5926" t="s">
        <v>1119</v>
      </c>
      <c r="D5926">
        <v>599</v>
      </c>
      <c r="E5926">
        <v>-1.6893770491803278E-2</v>
      </c>
      <c r="F5926">
        <v>7.7430076933566266E-2</v>
      </c>
      <c r="G5926">
        <v>0.827288099598533</v>
      </c>
      <c r="H5926" t="b">
        <v>0</v>
      </c>
      <c r="I5926" t="b">
        <v>0</v>
      </c>
      <c r="J5926" t="b">
        <v>0</v>
      </c>
    </row>
    <row r="5927" spans="1:10" hidden="1" x14ac:dyDescent="0.2">
      <c r="A5927" t="s">
        <v>360</v>
      </c>
      <c r="B5927" t="str">
        <f>VLOOKUP(Table16[[#This Row],[Metabolite ID]],Table18[],2,FALSE)</f>
        <v>sphingomyelin (d18:2/16:0, d18:1/16:1)*</v>
      </c>
      <c r="C5927" t="s">
        <v>1120</v>
      </c>
      <c r="D5927">
        <v>599</v>
      </c>
      <c r="E5927">
        <v>5.2810077765390526E-3</v>
      </c>
      <c r="F5927">
        <v>7.9739612019775544E-2</v>
      </c>
      <c r="G5927">
        <v>0.94719617761364372</v>
      </c>
      <c r="H5927" t="b">
        <v>0</v>
      </c>
      <c r="I5927" t="b">
        <v>0</v>
      </c>
      <c r="J5927" t="b">
        <v>0</v>
      </c>
    </row>
    <row r="5928" spans="1:10" hidden="1" x14ac:dyDescent="0.2">
      <c r="A5928" t="s">
        <v>360</v>
      </c>
      <c r="B5928" t="str">
        <f>VLOOKUP(Table16[[#This Row],[Metabolite ID]],Table18[],2,FALSE)</f>
        <v>sphingomyelin (d18:2/16:0, d18:1/16:1)*</v>
      </c>
      <c r="C5928" t="s">
        <v>1121</v>
      </c>
      <c r="D5928">
        <v>599</v>
      </c>
      <c r="E5928">
        <v>-0.41642957264551317</v>
      </c>
      <c r="F5928">
        <v>0.33687472239345306</v>
      </c>
      <c r="G5928">
        <v>0.21688605463439953</v>
      </c>
      <c r="H5928" t="b">
        <v>0</v>
      </c>
      <c r="I5928" t="b">
        <v>0</v>
      </c>
      <c r="J5928" t="b">
        <v>0</v>
      </c>
    </row>
    <row r="5929" spans="1:10" hidden="1" x14ac:dyDescent="0.2">
      <c r="A5929" t="s">
        <v>360</v>
      </c>
      <c r="B5929" t="str">
        <f>VLOOKUP(Table16[[#This Row],[Metabolite ID]],Table18[],2,FALSE)</f>
        <v>sphingomyelin (d18:2/16:0, d18:1/16:1)*</v>
      </c>
      <c r="C5929" t="s">
        <v>1122</v>
      </c>
      <c r="D5929">
        <v>599</v>
      </c>
      <c r="E5929">
        <v>7.362684878723158E-2</v>
      </c>
      <c r="F5929">
        <v>0.22477526772807582</v>
      </c>
      <c r="G5929">
        <v>0.7433608186265267</v>
      </c>
      <c r="H5929" t="b">
        <v>0</v>
      </c>
      <c r="I5929" t="b">
        <v>0</v>
      </c>
      <c r="J5929" t="b">
        <v>0</v>
      </c>
    </row>
    <row r="5930" spans="1:10" hidden="1" x14ac:dyDescent="0.2">
      <c r="A5930" t="s">
        <v>360</v>
      </c>
      <c r="B5930" t="str">
        <f>VLOOKUP(Table16[[#This Row],[Metabolite ID]],Table18[],2,FALSE)</f>
        <v>sphingomyelin (d18:2/16:0, d18:1/16:1)*</v>
      </c>
      <c r="C5930" t="s">
        <v>1123</v>
      </c>
      <c r="D5930">
        <v>599</v>
      </c>
      <c r="E5930">
        <v>-0.17662101750329223</v>
      </c>
      <c r="F5930">
        <v>0.14965643420856348</v>
      </c>
      <c r="G5930">
        <v>0.23840001910935985</v>
      </c>
      <c r="H5930" t="b">
        <v>0</v>
      </c>
      <c r="I5930" t="b">
        <v>0</v>
      </c>
      <c r="J5930" t="b">
        <v>0</v>
      </c>
    </row>
    <row r="5931" spans="1:10" x14ac:dyDescent="0.2">
      <c r="A5931" t="s">
        <v>763</v>
      </c>
      <c r="B5931" t="str">
        <f>VLOOKUP(Table16[[#This Row],[Metabolite ID]],Table18[],2,FALSE)</f>
        <v>Free cholesterol in IDL</v>
      </c>
      <c r="C5931" t="s">
        <v>1116</v>
      </c>
      <c r="D5931">
        <v>599</v>
      </c>
      <c r="E5931">
        <v>-1.2907312221268719E-2</v>
      </c>
      <c r="F5931">
        <v>3.310926080370738E-2</v>
      </c>
      <c r="G5931" s="6">
        <v>0.69665490838162747</v>
      </c>
      <c r="H5931" t="b">
        <v>0</v>
      </c>
      <c r="I5931" t="b">
        <v>0</v>
      </c>
      <c r="J5931" t="b">
        <v>0</v>
      </c>
    </row>
    <row r="5932" spans="1:10" hidden="1" x14ac:dyDescent="0.2">
      <c r="A5932" t="s">
        <v>763</v>
      </c>
      <c r="B5932" t="str">
        <f>VLOOKUP(Table16[[#This Row],[Metabolite ID]],Table18[],2,FALSE)</f>
        <v>Free cholesterol in IDL</v>
      </c>
      <c r="C5932" t="s">
        <v>1117</v>
      </c>
      <c r="D5932">
        <v>599</v>
      </c>
      <c r="E5932">
        <v>-1.2907312221268719E-2</v>
      </c>
      <c r="F5932">
        <v>2.1663695810139216E-2</v>
      </c>
      <c r="G5932">
        <v>0.55130630684939042</v>
      </c>
      <c r="H5932" t="b">
        <v>0</v>
      </c>
      <c r="I5932" t="b">
        <v>0</v>
      </c>
      <c r="J5932" t="b">
        <v>0</v>
      </c>
    </row>
    <row r="5933" spans="1:10" hidden="1" x14ac:dyDescent="0.2">
      <c r="A5933" t="s">
        <v>763</v>
      </c>
      <c r="B5933" t="str">
        <f>VLOOKUP(Table16[[#This Row],[Metabolite ID]],Table18[],2,FALSE)</f>
        <v>Free cholesterol in IDL</v>
      </c>
      <c r="C5933" t="s">
        <v>1118</v>
      </c>
      <c r="D5933">
        <v>599</v>
      </c>
      <c r="E5933">
        <v>-1.282902880253687E-2</v>
      </c>
      <c r="F5933">
        <v>2.2181481326376318E-2</v>
      </c>
      <c r="G5933">
        <v>0.56301661235952749</v>
      </c>
      <c r="H5933" t="b">
        <v>0</v>
      </c>
      <c r="I5933" t="b">
        <v>0</v>
      </c>
      <c r="J5933" t="b">
        <v>0</v>
      </c>
    </row>
    <row r="5934" spans="1:10" hidden="1" x14ac:dyDescent="0.2">
      <c r="A5934" t="s">
        <v>763</v>
      </c>
      <c r="B5934" t="str">
        <f>VLOOKUP(Table16[[#This Row],[Metabolite ID]],Table18[],2,FALSE)</f>
        <v>Free cholesterol in IDL</v>
      </c>
      <c r="C5934" t="s">
        <v>1119</v>
      </c>
      <c r="D5934">
        <v>599</v>
      </c>
      <c r="E5934">
        <v>7.9100884955752206E-3</v>
      </c>
      <c r="F5934">
        <v>3.5094000027288234E-2</v>
      </c>
      <c r="G5934">
        <v>0.82167030846623368</v>
      </c>
      <c r="H5934" t="b">
        <v>0</v>
      </c>
      <c r="I5934" t="b">
        <v>0</v>
      </c>
      <c r="J5934" t="b">
        <v>0</v>
      </c>
    </row>
    <row r="5935" spans="1:10" hidden="1" x14ac:dyDescent="0.2">
      <c r="A5935" t="s">
        <v>763</v>
      </c>
      <c r="B5935" t="str">
        <f>VLOOKUP(Table16[[#This Row],[Metabolite ID]],Table18[],2,FALSE)</f>
        <v>Free cholesterol in IDL</v>
      </c>
      <c r="C5935" t="s">
        <v>1120</v>
      </c>
      <c r="D5935">
        <v>599</v>
      </c>
      <c r="E5935">
        <v>-9.682203765985312E-3</v>
      </c>
      <c r="F5935">
        <v>3.8884917803861808E-2</v>
      </c>
      <c r="G5935">
        <v>0.80336358166598643</v>
      </c>
      <c r="H5935" t="b">
        <v>0</v>
      </c>
      <c r="I5935" t="b">
        <v>0</v>
      </c>
      <c r="J5935" t="b">
        <v>0</v>
      </c>
    </row>
    <row r="5936" spans="1:10" hidden="1" x14ac:dyDescent="0.2">
      <c r="A5936" t="s">
        <v>763</v>
      </c>
      <c r="B5936" t="str">
        <f>VLOOKUP(Table16[[#This Row],[Metabolite ID]],Table18[],2,FALSE)</f>
        <v>Free cholesterol in IDL</v>
      </c>
      <c r="C5936" t="s">
        <v>1121</v>
      </c>
      <c r="D5936">
        <v>599</v>
      </c>
      <c r="E5936">
        <v>-0.14044141125881637</v>
      </c>
      <c r="F5936">
        <v>0.1266063731602585</v>
      </c>
      <c r="G5936">
        <v>0.26775702634759874</v>
      </c>
      <c r="H5936" t="b">
        <v>0</v>
      </c>
      <c r="I5936" t="b">
        <v>0</v>
      </c>
      <c r="J5936" t="b">
        <v>0</v>
      </c>
    </row>
    <row r="5937" spans="1:10" hidden="1" x14ac:dyDescent="0.2">
      <c r="A5937" t="s">
        <v>763</v>
      </c>
      <c r="B5937" t="str">
        <f>VLOOKUP(Table16[[#This Row],[Metabolite ID]],Table18[],2,FALSE)</f>
        <v>Free cholesterol in IDL</v>
      </c>
      <c r="C5937" t="s">
        <v>1122</v>
      </c>
      <c r="D5937">
        <v>599</v>
      </c>
      <c r="E5937">
        <v>-4.3336205661785421E-2</v>
      </c>
      <c r="F5937">
        <v>8.6914552501151987E-2</v>
      </c>
      <c r="G5937">
        <v>0.61823960554320601</v>
      </c>
      <c r="H5937" t="b">
        <v>0</v>
      </c>
      <c r="I5937" t="b">
        <v>0</v>
      </c>
      <c r="J5937" t="b">
        <v>0</v>
      </c>
    </row>
    <row r="5938" spans="1:10" hidden="1" x14ac:dyDescent="0.2">
      <c r="A5938" t="s">
        <v>763</v>
      </c>
      <c r="B5938" t="str">
        <f>VLOOKUP(Table16[[#This Row],[Metabolite ID]],Table18[],2,FALSE)</f>
        <v>Free cholesterol in IDL</v>
      </c>
      <c r="C5938" t="s">
        <v>1123</v>
      </c>
      <c r="D5938">
        <v>599</v>
      </c>
      <c r="E5938">
        <v>-0.1637932523631494</v>
      </c>
      <c r="F5938">
        <v>9.1580594189849873E-2</v>
      </c>
      <c r="G5938">
        <v>7.4199936174679737E-2</v>
      </c>
      <c r="H5938" t="b">
        <v>0</v>
      </c>
      <c r="I5938" t="b">
        <v>0</v>
      </c>
      <c r="J5938" t="b">
        <v>0</v>
      </c>
    </row>
    <row r="5939" spans="1:10" x14ac:dyDescent="0.2">
      <c r="A5939" t="s">
        <v>680</v>
      </c>
      <c r="B5939" t="str">
        <f>VLOOKUP(Table16[[#This Row],[Metabolite ID]],Table18[],2,FALSE)</f>
        <v>X - 24309</v>
      </c>
      <c r="C5939" t="s">
        <v>1116</v>
      </c>
      <c r="D5939">
        <v>599</v>
      </c>
      <c r="E5939">
        <v>1.8345663679323141E-2</v>
      </c>
      <c r="F5939">
        <v>4.7781719910407035E-2</v>
      </c>
      <c r="G5939" s="6">
        <v>0.70101748714671608</v>
      </c>
      <c r="H5939" t="b">
        <v>0</v>
      </c>
      <c r="I5939" t="b">
        <v>0</v>
      </c>
      <c r="J5939" t="b">
        <v>0</v>
      </c>
    </row>
    <row r="5940" spans="1:10" hidden="1" x14ac:dyDescent="0.2">
      <c r="A5940" t="s">
        <v>680</v>
      </c>
      <c r="B5940" t="str">
        <f>VLOOKUP(Table16[[#This Row],[Metabolite ID]],Table18[],2,FALSE)</f>
        <v>X - 24309</v>
      </c>
      <c r="C5940" t="s">
        <v>1117</v>
      </c>
      <c r="D5940">
        <v>599</v>
      </c>
      <c r="E5940">
        <v>1.8345663679323141E-2</v>
      </c>
      <c r="F5940">
        <v>4.7781719910407035E-2</v>
      </c>
      <c r="G5940">
        <v>0.70101748714671608</v>
      </c>
      <c r="H5940" t="b">
        <v>0</v>
      </c>
      <c r="I5940" t="b">
        <v>0</v>
      </c>
      <c r="J5940" t="b">
        <v>0</v>
      </c>
    </row>
    <row r="5941" spans="1:10" hidden="1" x14ac:dyDescent="0.2">
      <c r="A5941" t="s">
        <v>680</v>
      </c>
      <c r="B5941" t="str">
        <f>VLOOKUP(Table16[[#This Row],[Metabolite ID]],Table18[],2,FALSE)</f>
        <v>X - 24309</v>
      </c>
      <c r="C5941" t="s">
        <v>1118</v>
      </c>
      <c r="D5941">
        <v>599</v>
      </c>
      <c r="E5941">
        <v>1.8345663679323141E-2</v>
      </c>
      <c r="F5941">
        <v>4.8230076044839747E-2</v>
      </c>
      <c r="G5941">
        <v>0.7036647842910978</v>
      </c>
      <c r="H5941" t="b">
        <v>0</v>
      </c>
      <c r="I5941" t="b">
        <v>0</v>
      </c>
      <c r="J5941" t="b">
        <v>0</v>
      </c>
    </row>
    <row r="5942" spans="1:10" hidden="1" x14ac:dyDescent="0.2">
      <c r="A5942" t="s">
        <v>680</v>
      </c>
      <c r="B5942" t="str">
        <f>VLOOKUP(Table16[[#This Row],[Metabolite ID]],Table18[],2,FALSE)</f>
        <v>X - 24309</v>
      </c>
      <c r="C5942" t="s">
        <v>1119</v>
      </c>
      <c r="D5942">
        <v>599</v>
      </c>
      <c r="E5942">
        <v>1.3910151133501259E-2</v>
      </c>
      <c r="F5942">
        <v>7.1372667846501439E-2</v>
      </c>
      <c r="G5942">
        <v>0.84547542241343376</v>
      </c>
      <c r="H5942" t="b">
        <v>0</v>
      </c>
      <c r="I5942" t="b">
        <v>0</v>
      </c>
      <c r="J5942" t="b">
        <v>0</v>
      </c>
    </row>
    <row r="5943" spans="1:10" hidden="1" x14ac:dyDescent="0.2">
      <c r="A5943" t="s">
        <v>680</v>
      </c>
      <c r="B5943" t="str">
        <f>VLOOKUP(Table16[[#This Row],[Metabolite ID]],Table18[],2,FALSE)</f>
        <v>X - 24309</v>
      </c>
      <c r="C5943" t="s">
        <v>1120</v>
      </c>
      <c r="D5943">
        <v>599</v>
      </c>
      <c r="E5943">
        <v>9.4494441382898912E-3</v>
      </c>
      <c r="F5943">
        <v>7.9593807157148325E-2</v>
      </c>
      <c r="G5943">
        <v>0.90549652046897822</v>
      </c>
      <c r="H5943" t="b">
        <v>0</v>
      </c>
      <c r="I5943" t="b">
        <v>0</v>
      </c>
      <c r="J5943" t="b">
        <v>0</v>
      </c>
    </row>
    <row r="5944" spans="1:10" hidden="1" x14ac:dyDescent="0.2">
      <c r="A5944" t="s">
        <v>680</v>
      </c>
      <c r="B5944" t="str">
        <f>VLOOKUP(Table16[[#This Row],[Metabolite ID]],Table18[],2,FALSE)</f>
        <v>X - 24309</v>
      </c>
      <c r="C5944" t="s">
        <v>1121</v>
      </c>
      <c r="D5944">
        <v>599</v>
      </c>
      <c r="E5944">
        <v>5.2030624935050618E-2</v>
      </c>
      <c r="F5944">
        <v>0.25267065259753535</v>
      </c>
      <c r="G5944">
        <v>0.83692137117542809</v>
      </c>
      <c r="H5944" t="b">
        <v>0</v>
      </c>
      <c r="I5944" t="b">
        <v>0</v>
      </c>
      <c r="J5944" t="b">
        <v>0</v>
      </c>
    </row>
    <row r="5945" spans="1:10" hidden="1" x14ac:dyDescent="0.2">
      <c r="A5945" t="s">
        <v>680</v>
      </c>
      <c r="B5945" t="str">
        <f>VLOOKUP(Table16[[#This Row],[Metabolite ID]],Table18[],2,FALSE)</f>
        <v>X - 24309</v>
      </c>
      <c r="C5945" t="s">
        <v>1122</v>
      </c>
      <c r="D5945">
        <v>599</v>
      </c>
      <c r="E5945">
        <v>3.0339662937858947E-2</v>
      </c>
      <c r="F5945">
        <v>0.17090513932572132</v>
      </c>
      <c r="G5945">
        <v>0.85915739328051233</v>
      </c>
      <c r="H5945" t="b">
        <v>0</v>
      </c>
      <c r="I5945" t="b">
        <v>0</v>
      </c>
      <c r="J5945" t="b">
        <v>0</v>
      </c>
    </row>
    <row r="5946" spans="1:10" hidden="1" x14ac:dyDescent="0.2">
      <c r="A5946" t="s">
        <v>680</v>
      </c>
      <c r="B5946" t="str">
        <f>VLOOKUP(Table16[[#This Row],[Metabolite ID]],Table18[],2,FALSE)</f>
        <v>X - 24309</v>
      </c>
      <c r="C5946" t="s">
        <v>1123</v>
      </c>
      <c r="D5946">
        <v>599</v>
      </c>
      <c r="E5946">
        <v>-7.4335570533172274E-2</v>
      </c>
      <c r="F5946">
        <v>0.13237909896942127</v>
      </c>
      <c r="G5946">
        <v>0.57464322960261716</v>
      </c>
      <c r="H5946" t="b">
        <v>0</v>
      </c>
      <c r="I5946" t="b">
        <v>0</v>
      </c>
      <c r="J5946" t="b">
        <v>0</v>
      </c>
    </row>
    <row r="5947" spans="1:10" x14ac:dyDescent="0.2">
      <c r="A5947" t="s">
        <v>586</v>
      </c>
      <c r="B5947" t="str">
        <f>VLOOKUP(Table16[[#This Row],[Metabolite ID]],Table18[],2,FALSE)</f>
        <v>X - 17677</v>
      </c>
      <c r="C5947" t="s">
        <v>1116</v>
      </c>
      <c r="D5947">
        <v>599</v>
      </c>
      <c r="E5947">
        <v>2.0060335075258159E-2</v>
      </c>
      <c r="F5947">
        <v>5.3153169886635897E-2</v>
      </c>
      <c r="G5947" s="6">
        <v>0.7058717710840674</v>
      </c>
      <c r="H5947" t="b">
        <v>0</v>
      </c>
      <c r="I5947" t="b">
        <v>0</v>
      </c>
      <c r="J5947" t="b">
        <v>0</v>
      </c>
    </row>
    <row r="5948" spans="1:10" hidden="1" x14ac:dyDescent="0.2">
      <c r="A5948" t="s">
        <v>586</v>
      </c>
      <c r="B5948" t="str">
        <f>VLOOKUP(Table16[[#This Row],[Metabolite ID]],Table18[],2,FALSE)</f>
        <v>X - 17677</v>
      </c>
      <c r="C5948" t="s">
        <v>1117</v>
      </c>
      <c r="D5948">
        <v>599</v>
      </c>
      <c r="E5948">
        <v>2.0060335075258159E-2</v>
      </c>
      <c r="F5948">
        <v>5.3153169886635897E-2</v>
      </c>
      <c r="G5948">
        <v>0.7058717710840674</v>
      </c>
      <c r="H5948" t="b">
        <v>0</v>
      </c>
      <c r="I5948" t="b">
        <v>0</v>
      </c>
      <c r="J5948" t="b">
        <v>0</v>
      </c>
    </row>
    <row r="5949" spans="1:10" hidden="1" x14ac:dyDescent="0.2">
      <c r="A5949" t="s">
        <v>586</v>
      </c>
      <c r="B5949" t="str">
        <f>VLOOKUP(Table16[[#This Row],[Metabolite ID]],Table18[],2,FALSE)</f>
        <v>X - 17677</v>
      </c>
      <c r="C5949" t="s">
        <v>1118</v>
      </c>
      <c r="D5949">
        <v>599</v>
      </c>
      <c r="E5949">
        <v>2.0060335075258166E-2</v>
      </c>
      <c r="F5949">
        <v>5.3622079089913115E-2</v>
      </c>
      <c r="G5949">
        <v>0.70832554435153983</v>
      </c>
      <c r="H5949" t="b">
        <v>0</v>
      </c>
      <c r="I5949" t="b">
        <v>0</v>
      </c>
      <c r="J5949" t="b">
        <v>0</v>
      </c>
    </row>
    <row r="5950" spans="1:10" hidden="1" x14ac:dyDescent="0.2">
      <c r="A5950" t="s">
        <v>586</v>
      </c>
      <c r="B5950" t="str">
        <f>VLOOKUP(Table16[[#This Row],[Metabolite ID]],Table18[],2,FALSE)</f>
        <v>X - 17677</v>
      </c>
      <c r="C5950" t="s">
        <v>1119</v>
      </c>
      <c r="D5950">
        <v>599</v>
      </c>
      <c r="E5950">
        <v>0.12881683168316832</v>
      </c>
      <c r="F5950">
        <v>7.9351895806977255E-2</v>
      </c>
      <c r="G5950">
        <v>0.10451209841088513</v>
      </c>
      <c r="H5950" t="b">
        <v>0</v>
      </c>
      <c r="I5950" t="b">
        <v>0</v>
      </c>
      <c r="J5950" t="b">
        <v>0</v>
      </c>
    </row>
    <row r="5951" spans="1:10" hidden="1" x14ac:dyDescent="0.2">
      <c r="A5951" t="s">
        <v>586</v>
      </c>
      <c r="B5951" t="str">
        <f>VLOOKUP(Table16[[#This Row],[Metabolite ID]],Table18[],2,FALSE)</f>
        <v>X - 17677</v>
      </c>
      <c r="C5951" t="s">
        <v>1120</v>
      </c>
      <c r="D5951">
        <v>599</v>
      </c>
      <c r="E5951">
        <v>0.13477905572500623</v>
      </c>
      <c r="F5951">
        <v>9.2172199116975231E-2</v>
      </c>
      <c r="G5951">
        <v>0.14367194912225009</v>
      </c>
      <c r="H5951" t="b">
        <v>0</v>
      </c>
      <c r="I5951" t="b">
        <v>0</v>
      </c>
      <c r="J5951" t="b">
        <v>0</v>
      </c>
    </row>
    <row r="5952" spans="1:10" hidden="1" x14ac:dyDescent="0.2">
      <c r="A5952" t="s">
        <v>586</v>
      </c>
      <c r="B5952" t="str">
        <f>VLOOKUP(Table16[[#This Row],[Metabolite ID]],Table18[],2,FALSE)</f>
        <v>X - 17677</v>
      </c>
      <c r="C5952" t="s">
        <v>1121</v>
      </c>
      <c r="D5952">
        <v>599</v>
      </c>
      <c r="E5952">
        <v>0.49016852740509265</v>
      </c>
      <c r="F5952">
        <v>0.31690515999145152</v>
      </c>
      <c r="G5952">
        <v>0.12245601217718974</v>
      </c>
      <c r="H5952" t="b">
        <v>0</v>
      </c>
      <c r="I5952" t="b">
        <v>0</v>
      </c>
      <c r="J5952" t="b">
        <v>0</v>
      </c>
    </row>
    <row r="5953" spans="1:10" hidden="1" x14ac:dyDescent="0.2">
      <c r="A5953" t="s">
        <v>586</v>
      </c>
      <c r="B5953" t="str">
        <f>VLOOKUP(Table16[[#This Row],[Metabolite ID]],Table18[],2,FALSE)</f>
        <v>X - 17677</v>
      </c>
      <c r="C5953" t="s">
        <v>1122</v>
      </c>
      <c r="D5953">
        <v>599</v>
      </c>
      <c r="E5953">
        <v>0.35748507605554103</v>
      </c>
      <c r="F5953">
        <v>0.22043433168608695</v>
      </c>
      <c r="G5953">
        <v>0.10538815496265179</v>
      </c>
      <c r="H5953" t="b">
        <v>0</v>
      </c>
      <c r="I5953" t="b">
        <v>0</v>
      </c>
      <c r="J5953" t="b">
        <v>0</v>
      </c>
    </row>
    <row r="5954" spans="1:10" hidden="1" x14ac:dyDescent="0.2">
      <c r="A5954" t="s">
        <v>586</v>
      </c>
      <c r="B5954" t="str">
        <f>VLOOKUP(Table16[[#This Row],[Metabolite ID]],Table18[],2,FALSE)</f>
        <v>X - 17677</v>
      </c>
      <c r="C5954" t="s">
        <v>1123</v>
      </c>
      <c r="D5954">
        <v>599</v>
      </c>
      <c r="E5954">
        <v>0.1389443433283758</v>
      </c>
      <c r="F5954">
        <v>0.14727168894473372</v>
      </c>
      <c r="G5954">
        <v>0.34582940475104729</v>
      </c>
      <c r="H5954" t="b">
        <v>0</v>
      </c>
      <c r="I5954" t="b">
        <v>0</v>
      </c>
      <c r="J5954" t="b">
        <v>0</v>
      </c>
    </row>
    <row r="5955" spans="1:10" x14ac:dyDescent="0.2">
      <c r="A5955" t="s">
        <v>329</v>
      </c>
      <c r="B5955" t="str">
        <f>VLOOKUP(Table16[[#This Row],[Metabolite ID]],Table18[],2,FALSE)</f>
        <v>9,10-DiHOME</v>
      </c>
      <c r="C5955" t="s">
        <v>1116</v>
      </c>
      <c r="D5955">
        <v>599</v>
      </c>
      <c r="E5955">
        <v>-1.8679207388050914E-2</v>
      </c>
      <c r="F5955">
        <v>4.9950381122189004E-2</v>
      </c>
      <c r="G5955" s="6">
        <v>0.70843760805182177</v>
      </c>
      <c r="H5955" t="b">
        <v>0</v>
      </c>
      <c r="I5955" t="b">
        <v>0</v>
      </c>
      <c r="J5955" t="b">
        <v>0</v>
      </c>
    </row>
    <row r="5956" spans="1:10" hidden="1" x14ac:dyDescent="0.2">
      <c r="A5956" t="s">
        <v>329</v>
      </c>
      <c r="B5956" t="str">
        <f>VLOOKUP(Table16[[#This Row],[Metabolite ID]],Table18[],2,FALSE)</f>
        <v>9,10-DiHOME</v>
      </c>
      <c r="C5956" t="s">
        <v>1117</v>
      </c>
      <c r="D5956">
        <v>599</v>
      </c>
      <c r="E5956">
        <v>-1.8679207388050914E-2</v>
      </c>
      <c r="F5956">
        <v>4.9950381122189004E-2</v>
      </c>
      <c r="G5956">
        <v>0.70843760805182177</v>
      </c>
      <c r="H5956" t="b">
        <v>0</v>
      </c>
      <c r="I5956" t="b">
        <v>0</v>
      </c>
      <c r="J5956" t="b">
        <v>0</v>
      </c>
    </row>
    <row r="5957" spans="1:10" hidden="1" x14ac:dyDescent="0.2">
      <c r="A5957" t="s">
        <v>329</v>
      </c>
      <c r="B5957" t="str">
        <f>VLOOKUP(Table16[[#This Row],[Metabolite ID]],Table18[],2,FALSE)</f>
        <v>9,10-DiHOME</v>
      </c>
      <c r="C5957" t="s">
        <v>1118</v>
      </c>
      <c r="D5957">
        <v>599</v>
      </c>
      <c r="E5957">
        <v>-1.8679207388050904E-2</v>
      </c>
      <c r="F5957">
        <v>5.0410171517113363E-2</v>
      </c>
      <c r="G5957">
        <v>0.71097689135849906</v>
      </c>
      <c r="H5957" t="b">
        <v>0</v>
      </c>
      <c r="I5957" t="b">
        <v>0</v>
      </c>
      <c r="J5957" t="b">
        <v>0</v>
      </c>
    </row>
    <row r="5958" spans="1:10" hidden="1" x14ac:dyDescent="0.2">
      <c r="A5958" t="s">
        <v>329</v>
      </c>
      <c r="B5958" t="str">
        <f>VLOOKUP(Table16[[#This Row],[Metabolite ID]],Table18[],2,FALSE)</f>
        <v>9,10-DiHOME</v>
      </c>
      <c r="C5958" t="s">
        <v>1119</v>
      </c>
      <c r="D5958">
        <v>599</v>
      </c>
      <c r="E5958">
        <v>-4.1361323529411763E-2</v>
      </c>
      <c r="F5958">
        <v>7.5961570279578866E-2</v>
      </c>
      <c r="G5958">
        <v>0.58609519772674123</v>
      </c>
      <c r="H5958" t="b">
        <v>0</v>
      </c>
      <c r="I5958" t="b">
        <v>0</v>
      </c>
      <c r="J5958" t="b">
        <v>0</v>
      </c>
    </row>
    <row r="5959" spans="1:10" hidden="1" x14ac:dyDescent="0.2">
      <c r="A5959" t="s">
        <v>329</v>
      </c>
      <c r="B5959" t="str">
        <f>VLOOKUP(Table16[[#This Row],[Metabolite ID]],Table18[],2,FALSE)</f>
        <v>9,10-DiHOME</v>
      </c>
      <c r="C5959" t="s">
        <v>1120</v>
      </c>
      <c r="D5959">
        <v>599</v>
      </c>
      <c r="E5959">
        <v>-5.3548491635707636E-2</v>
      </c>
      <c r="F5959">
        <v>8.4366770007466882E-2</v>
      </c>
      <c r="G5959">
        <v>0.52561711391471899</v>
      </c>
      <c r="H5959" t="b">
        <v>0</v>
      </c>
      <c r="I5959" t="b">
        <v>0</v>
      </c>
      <c r="J5959" t="b">
        <v>0</v>
      </c>
    </row>
    <row r="5960" spans="1:10" hidden="1" x14ac:dyDescent="0.2">
      <c r="A5960" t="s">
        <v>329</v>
      </c>
      <c r="B5960" t="str">
        <f>VLOOKUP(Table16[[#This Row],[Metabolite ID]],Table18[],2,FALSE)</f>
        <v>9,10-DiHOME</v>
      </c>
      <c r="C5960" t="s">
        <v>1121</v>
      </c>
      <c r="D5960">
        <v>599</v>
      </c>
      <c r="E5960">
        <v>-0.10990761854420672</v>
      </c>
      <c r="F5960">
        <v>0.25768823275407382</v>
      </c>
      <c r="G5960">
        <v>0.66988689989752748</v>
      </c>
      <c r="H5960" t="b">
        <v>0</v>
      </c>
      <c r="I5960" t="b">
        <v>0</v>
      </c>
      <c r="J5960" t="b">
        <v>0</v>
      </c>
    </row>
    <row r="5961" spans="1:10" hidden="1" x14ac:dyDescent="0.2">
      <c r="A5961" t="s">
        <v>329</v>
      </c>
      <c r="B5961" t="str">
        <f>VLOOKUP(Table16[[#This Row],[Metabolite ID]],Table18[],2,FALSE)</f>
        <v>9,10-DiHOME</v>
      </c>
      <c r="C5961" t="s">
        <v>1122</v>
      </c>
      <c r="D5961">
        <v>599</v>
      </c>
      <c r="E5961">
        <v>-6.8379997337268961E-2</v>
      </c>
      <c r="F5961">
        <v>0.18608582552623418</v>
      </c>
      <c r="G5961">
        <v>0.71340232760366307</v>
      </c>
      <c r="H5961" t="b">
        <v>0</v>
      </c>
      <c r="I5961" t="b">
        <v>0</v>
      </c>
      <c r="J5961" t="b">
        <v>0</v>
      </c>
    </row>
    <row r="5962" spans="1:10" hidden="1" x14ac:dyDescent="0.2">
      <c r="A5962" t="s">
        <v>329</v>
      </c>
      <c r="B5962" t="str">
        <f>VLOOKUP(Table16[[#This Row],[Metabolite ID]],Table18[],2,FALSE)</f>
        <v>9,10-DiHOME</v>
      </c>
      <c r="C5962" t="s">
        <v>1123</v>
      </c>
      <c r="D5962">
        <v>599</v>
      </c>
      <c r="E5962">
        <v>-0.1623506593168107</v>
      </c>
      <c r="F5962">
        <v>0.13837697974082969</v>
      </c>
      <c r="G5962">
        <v>0.24116382965386055</v>
      </c>
      <c r="H5962" t="b">
        <v>0</v>
      </c>
      <c r="I5962" t="b">
        <v>0</v>
      </c>
      <c r="J5962" t="b">
        <v>0</v>
      </c>
    </row>
    <row r="5963" spans="1:10" x14ac:dyDescent="0.2">
      <c r="A5963" t="s">
        <v>218</v>
      </c>
      <c r="B5963" t="str">
        <f>VLOOKUP(Table16[[#This Row],[Metabolite ID]],Table18[],2,FALSE)</f>
        <v>alpha-hydroxyisovalerate</v>
      </c>
      <c r="C5963" t="s">
        <v>1116</v>
      </c>
      <c r="D5963">
        <v>599</v>
      </c>
      <c r="E5963">
        <v>-1.7976676363538894E-2</v>
      </c>
      <c r="F5963">
        <v>4.8978172858693811E-2</v>
      </c>
      <c r="G5963" s="6">
        <v>0.71359332688585209</v>
      </c>
      <c r="H5963" t="b">
        <v>0</v>
      </c>
      <c r="I5963" t="b">
        <v>0</v>
      </c>
      <c r="J5963" t="b">
        <v>0</v>
      </c>
    </row>
    <row r="5964" spans="1:10" hidden="1" x14ac:dyDescent="0.2">
      <c r="A5964" t="s">
        <v>218</v>
      </c>
      <c r="B5964" t="str">
        <f>VLOOKUP(Table16[[#This Row],[Metabolite ID]],Table18[],2,FALSE)</f>
        <v>alpha-hydroxyisovalerate</v>
      </c>
      <c r="C5964" t="s">
        <v>1117</v>
      </c>
      <c r="D5964">
        <v>599</v>
      </c>
      <c r="E5964">
        <v>-1.7976676363538894E-2</v>
      </c>
      <c r="F5964">
        <v>4.7716781350684488E-2</v>
      </c>
      <c r="G5964">
        <v>0.70636907412865702</v>
      </c>
      <c r="H5964" t="b">
        <v>0</v>
      </c>
      <c r="I5964" t="b">
        <v>0</v>
      </c>
      <c r="J5964" t="b">
        <v>0</v>
      </c>
    </row>
    <row r="5965" spans="1:10" hidden="1" x14ac:dyDescent="0.2">
      <c r="A5965" t="s">
        <v>218</v>
      </c>
      <c r="B5965" t="str">
        <f>VLOOKUP(Table16[[#This Row],[Metabolite ID]],Table18[],2,FALSE)</f>
        <v>alpha-hydroxyisovalerate</v>
      </c>
      <c r="C5965" t="s">
        <v>1118</v>
      </c>
      <c r="D5965">
        <v>599</v>
      </c>
      <c r="E5965">
        <v>-1.7976676363538963E-2</v>
      </c>
      <c r="F5965">
        <v>4.8184006499064867E-2</v>
      </c>
      <c r="G5965">
        <v>0.70908601175464891</v>
      </c>
      <c r="H5965" t="b">
        <v>0</v>
      </c>
      <c r="I5965" t="b">
        <v>0</v>
      </c>
      <c r="J5965" t="b">
        <v>0</v>
      </c>
    </row>
    <row r="5966" spans="1:10" hidden="1" x14ac:dyDescent="0.2">
      <c r="A5966" t="s">
        <v>218</v>
      </c>
      <c r="B5966" t="str">
        <f>VLOOKUP(Table16[[#This Row],[Metabolite ID]],Table18[],2,FALSE)</f>
        <v>alpha-hydroxyisovalerate</v>
      </c>
      <c r="C5966" t="s">
        <v>1119</v>
      </c>
      <c r="D5966">
        <v>599</v>
      </c>
      <c r="E5966">
        <v>-4.7553797468354427E-2</v>
      </c>
      <c r="F5966">
        <v>7.2511709494807591E-2</v>
      </c>
      <c r="G5966">
        <v>0.51194732863617443</v>
      </c>
      <c r="H5966" t="b">
        <v>0</v>
      </c>
      <c r="I5966" t="b">
        <v>0</v>
      </c>
      <c r="J5966" t="b">
        <v>0</v>
      </c>
    </row>
    <row r="5967" spans="1:10" hidden="1" x14ac:dyDescent="0.2">
      <c r="A5967" t="s">
        <v>218</v>
      </c>
      <c r="B5967" t="str">
        <f>VLOOKUP(Table16[[#This Row],[Metabolite ID]],Table18[],2,FALSE)</f>
        <v>alpha-hydroxyisovalerate</v>
      </c>
      <c r="C5967" t="s">
        <v>1120</v>
      </c>
      <c r="D5967">
        <v>599</v>
      </c>
      <c r="E5967">
        <v>-4.5321964344638768E-3</v>
      </c>
      <c r="F5967">
        <v>8.6932161539362632E-2</v>
      </c>
      <c r="G5967">
        <v>0.95842123313304284</v>
      </c>
      <c r="H5967" t="b">
        <v>0</v>
      </c>
      <c r="I5967" t="b">
        <v>0</v>
      </c>
      <c r="J5967" t="b">
        <v>0</v>
      </c>
    </row>
    <row r="5968" spans="1:10" hidden="1" x14ac:dyDescent="0.2">
      <c r="A5968" t="s">
        <v>218</v>
      </c>
      <c r="B5968" t="str">
        <f>VLOOKUP(Table16[[#This Row],[Metabolite ID]],Table18[],2,FALSE)</f>
        <v>alpha-hydroxyisovalerate</v>
      </c>
      <c r="C5968" t="s">
        <v>1121</v>
      </c>
      <c r="D5968">
        <v>599</v>
      </c>
      <c r="E5968">
        <v>-0.128769465246374</v>
      </c>
      <c r="F5968">
        <v>0.28604410384987777</v>
      </c>
      <c r="G5968">
        <v>0.65274851785537469</v>
      </c>
      <c r="H5968" t="b">
        <v>0</v>
      </c>
      <c r="I5968" t="b">
        <v>0</v>
      </c>
      <c r="J5968" t="b">
        <v>0</v>
      </c>
    </row>
    <row r="5969" spans="1:10" hidden="1" x14ac:dyDescent="0.2">
      <c r="A5969" t="s">
        <v>218</v>
      </c>
      <c r="B5969" t="str">
        <f>VLOOKUP(Table16[[#This Row],[Metabolite ID]],Table18[],2,FALSE)</f>
        <v>alpha-hydroxyisovalerate</v>
      </c>
      <c r="C5969" t="s">
        <v>1122</v>
      </c>
      <c r="D5969">
        <v>599</v>
      </c>
      <c r="E5969">
        <v>2.4213750696358005E-2</v>
      </c>
      <c r="F5969">
        <v>0.23197046278525255</v>
      </c>
      <c r="G5969">
        <v>0.91690048779684252</v>
      </c>
      <c r="H5969" t="b">
        <v>0</v>
      </c>
      <c r="I5969" t="b">
        <v>0</v>
      </c>
      <c r="J5969" t="b">
        <v>0</v>
      </c>
    </row>
    <row r="5970" spans="1:10" hidden="1" x14ac:dyDescent="0.2">
      <c r="A5970" t="s">
        <v>218</v>
      </c>
      <c r="B5970" t="str">
        <f>VLOOKUP(Table16[[#This Row],[Metabolite ID]],Table18[],2,FALSE)</f>
        <v>alpha-hydroxyisovalerate</v>
      </c>
      <c r="C5970" t="s">
        <v>1123</v>
      </c>
      <c r="D5970">
        <v>599</v>
      </c>
      <c r="E5970">
        <v>3.6864961972974279E-2</v>
      </c>
      <c r="F5970">
        <v>0.13577532510035381</v>
      </c>
      <c r="G5970">
        <v>0.78608925273985353</v>
      </c>
      <c r="H5970" t="b">
        <v>0</v>
      </c>
      <c r="I5970" t="b">
        <v>0</v>
      </c>
      <c r="J5970" t="b">
        <v>0</v>
      </c>
    </row>
    <row r="5971" spans="1:10" x14ac:dyDescent="0.2">
      <c r="A5971" t="s">
        <v>487</v>
      </c>
      <c r="B5971" t="str">
        <f>VLOOKUP(Table16[[#This Row],[Metabolite ID]],Table18[],2,FALSE)</f>
        <v>X - 14626</v>
      </c>
      <c r="C5971" t="s">
        <v>1116</v>
      </c>
      <c r="D5971">
        <v>599</v>
      </c>
      <c r="E5971">
        <v>1.882415986332666E-2</v>
      </c>
      <c r="F5971">
        <v>5.1539313806083897E-2</v>
      </c>
      <c r="G5971" s="6">
        <v>0.71493311807073734</v>
      </c>
      <c r="H5971" t="b">
        <v>0</v>
      </c>
      <c r="I5971" t="b">
        <v>0</v>
      </c>
      <c r="J5971" t="b">
        <v>0</v>
      </c>
    </row>
    <row r="5972" spans="1:10" hidden="1" x14ac:dyDescent="0.2">
      <c r="A5972" t="s">
        <v>487</v>
      </c>
      <c r="B5972" t="str">
        <f>VLOOKUP(Table16[[#This Row],[Metabolite ID]],Table18[],2,FALSE)</f>
        <v>X - 14626</v>
      </c>
      <c r="C5972" t="s">
        <v>1117</v>
      </c>
      <c r="D5972">
        <v>599</v>
      </c>
      <c r="E5972">
        <v>1.882415986332666E-2</v>
      </c>
      <c r="F5972">
        <v>5.1539313806083897E-2</v>
      </c>
      <c r="G5972">
        <v>0.71493311807073734</v>
      </c>
      <c r="H5972" t="b">
        <v>0</v>
      </c>
      <c r="I5972" t="b">
        <v>0</v>
      </c>
      <c r="J5972" t="b">
        <v>0</v>
      </c>
    </row>
    <row r="5973" spans="1:10" hidden="1" x14ac:dyDescent="0.2">
      <c r="A5973" t="s">
        <v>487</v>
      </c>
      <c r="B5973" t="str">
        <f>VLOOKUP(Table16[[#This Row],[Metabolite ID]],Table18[],2,FALSE)</f>
        <v>X - 14626</v>
      </c>
      <c r="C5973" t="s">
        <v>1118</v>
      </c>
      <c r="D5973">
        <v>599</v>
      </c>
      <c r="E5973">
        <v>1.8824159863326535E-2</v>
      </c>
      <c r="F5973">
        <v>5.2003780813089436E-2</v>
      </c>
      <c r="G5973">
        <v>0.71736940054234488</v>
      </c>
      <c r="H5973" t="b">
        <v>0</v>
      </c>
      <c r="I5973" t="b">
        <v>0</v>
      </c>
      <c r="J5973" t="b">
        <v>0</v>
      </c>
    </row>
    <row r="5974" spans="1:10" hidden="1" x14ac:dyDescent="0.2">
      <c r="A5974" t="s">
        <v>487</v>
      </c>
      <c r="B5974" t="str">
        <f>VLOOKUP(Table16[[#This Row],[Metabolite ID]],Table18[],2,FALSE)</f>
        <v>X - 14626</v>
      </c>
      <c r="C5974" t="s">
        <v>1119</v>
      </c>
      <c r="D5974">
        <v>599</v>
      </c>
      <c r="E5974">
        <v>6.3825145631067962E-2</v>
      </c>
      <c r="F5974">
        <v>7.5484452830216528E-2</v>
      </c>
      <c r="G5974">
        <v>0.39780925115542209</v>
      </c>
      <c r="H5974" t="b">
        <v>0</v>
      </c>
      <c r="I5974" t="b">
        <v>0</v>
      </c>
      <c r="J5974" t="b">
        <v>0</v>
      </c>
    </row>
    <row r="5975" spans="1:10" hidden="1" x14ac:dyDescent="0.2">
      <c r="A5975" t="s">
        <v>487</v>
      </c>
      <c r="B5975" t="str">
        <f>VLOOKUP(Table16[[#This Row],[Metabolite ID]],Table18[],2,FALSE)</f>
        <v>X - 14626</v>
      </c>
      <c r="C5975" t="s">
        <v>1120</v>
      </c>
      <c r="D5975">
        <v>599</v>
      </c>
      <c r="E5975">
        <v>5.1407259777632122E-2</v>
      </c>
      <c r="F5975">
        <v>8.9653360970673404E-2</v>
      </c>
      <c r="G5975">
        <v>0.56637371969451311</v>
      </c>
      <c r="H5975" t="b">
        <v>0</v>
      </c>
      <c r="I5975" t="b">
        <v>0</v>
      </c>
      <c r="J5975" t="b">
        <v>0</v>
      </c>
    </row>
    <row r="5976" spans="1:10" hidden="1" x14ac:dyDescent="0.2">
      <c r="A5976" t="s">
        <v>487</v>
      </c>
      <c r="B5976" t="str">
        <f>VLOOKUP(Table16[[#This Row],[Metabolite ID]],Table18[],2,FALSE)</f>
        <v>X - 14626</v>
      </c>
      <c r="C5976" t="s">
        <v>1121</v>
      </c>
      <c r="D5976">
        <v>599</v>
      </c>
      <c r="E5976">
        <v>0.17488047458662681</v>
      </c>
      <c r="F5976">
        <v>0.27614715758422215</v>
      </c>
      <c r="G5976">
        <v>0.52678818958709461</v>
      </c>
      <c r="H5976" t="b">
        <v>0</v>
      </c>
      <c r="I5976" t="b">
        <v>0</v>
      </c>
      <c r="J5976" t="b">
        <v>0</v>
      </c>
    </row>
    <row r="5977" spans="1:10" hidden="1" x14ac:dyDescent="0.2">
      <c r="A5977" t="s">
        <v>487</v>
      </c>
      <c r="B5977" t="str">
        <f>VLOOKUP(Table16[[#This Row],[Metabolite ID]],Table18[],2,FALSE)</f>
        <v>X - 14626</v>
      </c>
      <c r="C5977" t="s">
        <v>1122</v>
      </c>
      <c r="D5977">
        <v>599</v>
      </c>
      <c r="E5977">
        <v>6.63658776295728E-2</v>
      </c>
      <c r="F5977">
        <v>0.18096613821371196</v>
      </c>
      <c r="G5977">
        <v>0.713949467740572</v>
      </c>
      <c r="H5977" t="b">
        <v>0</v>
      </c>
      <c r="I5977" t="b">
        <v>0</v>
      </c>
      <c r="J5977" t="b">
        <v>0</v>
      </c>
    </row>
    <row r="5978" spans="1:10" hidden="1" x14ac:dyDescent="0.2">
      <c r="A5978" t="s">
        <v>487</v>
      </c>
      <c r="B5978" t="str">
        <f>VLOOKUP(Table16[[#This Row],[Metabolite ID]],Table18[],2,FALSE)</f>
        <v>X - 14626</v>
      </c>
      <c r="C5978" t="s">
        <v>1123</v>
      </c>
      <c r="D5978">
        <v>599</v>
      </c>
      <c r="E5978">
        <v>-1.7234664943929622E-2</v>
      </c>
      <c r="F5978">
        <v>0.14282030289105666</v>
      </c>
      <c r="G5978">
        <v>0.90399003412965406</v>
      </c>
      <c r="H5978" t="b">
        <v>0</v>
      </c>
      <c r="I5978" t="b">
        <v>0</v>
      </c>
      <c r="J5978" t="b">
        <v>0</v>
      </c>
    </row>
    <row r="5979" spans="1:10" x14ac:dyDescent="0.2">
      <c r="A5979" t="s">
        <v>621</v>
      </c>
      <c r="B5979" t="str">
        <f>VLOOKUP(Table16[[#This Row],[Metabolite ID]],Table18[],2,FALSE)</f>
        <v>isoeugenol sulfate</v>
      </c>
      <c r="C5979" t="s">
        <v>1116</v>
      </c>
      <c r="D5979">
        <v>598</v>
      </c>
      <c r="E5979">
        <v>2.3784405767724059E-2</v>
      </c>
      <c r="F5979">
        <v>6.5629751822454438E-2</v>
      </c>
      <c r="G5979" s="6">
        <v>0.71705104805189435</v>
      </c>
      <c r="H5979" t="b">
        <v>0</v>
      </c>
      <c r="I5979" t="b">
        <v>0</v>
      </c>
      <c r="J5979" t="b">
        <v>0</v>
      </c>
    </row>
    <row r="5980" spans="1:10" hidden="1" x14ac:dyDescent="0.2">
      <c r="A5980" t="s">
        <v>621</v>
      </c>
      <c r="B5980" t="str">
        <f>VLOOKUP(Table16[[#This Row],[Metabolite ID]],Table18[],2,FALSE)</f>
        <v>isoeugenol sulfate</v>
      </c>
      <c r="C5980" t="s">
        <v>1117</v>
      </c>
      <c r="D5980">
        <v>598</v>
      </c>
      <c r="E5980">
        <v>2.3784405767724059E-2</v>
      </c>
      <c r="F5980">
        <v>6.5629751822454438E-2</v>
      </c>
      <c r="G5980">
        <v>0.71705104805189435</v>
      </c>
      <c r="H5980" t="b">
        <v>0</v>
      </c>
      <c r="I5980" t="b">
        <v>0</v>
      </c>
      <c r="J5980" t="b">
        <v>0</v>
      </c>
    </row>
    <row r="5981" spans="1:10" hidden="1" x14ac:dyDescent="0.2">
      <c r="A5981" t="s">
        <v>621</v>
      </c>
      <c r="B5981" t="str">
        <f>VLOOKUP(Table16[[#This Row],[Metabolite ID]],Table18[],2,FALSE)</f>
        <v>isoeugenol sulfate</v>
      </c>
      <c r="C5981" t="s">
        <v>1118</v>
      </c>
      <c r="D5981">
        <v>598</v>
      </c>
      <c r="E5981">
        <v>2.3784405767724066E-2</v>
      </c>
      <c r="F5981">
        <v>6.6238370249733433E-2</v>
      </c>
      <c r="G5981">
        <v>0.7195405308316889</v>
      </c>
      <c r="H5981" t="b">
        <v>0</v>
      </c>
      <c r="I5981" t="b">
        <v>0</v>
      </c>
      <c r="J5981" t="b">
        <v>0</v>
      </c>
    </row>
    <row r="5982" spans="1:10" hidden="1" x14ac:dyDescent="0.2">
      <c r="A5982" t="s">
        <v>621</v>
      </c>
      <c r="B5982" t="str">
        <f>VLOOKUP(Table16[[#This Row],[Metabolite ID]],Table18[],2,FALSE)</f>
        <v>isoeugenol sulfate</v>
      </c>
      <c r="C5982" t="s">
        <v>1119</v>
      </c>
      <c r="D5982">
        <v>598</v>
      </c>
      <c r="E5982">
        <v>-1.8213232959850535E-2</v>
      </c>
      <c r="F5982">
        <v>9.724259467464802E-2</v>
      </c>
      <c r="G5982">
        <v>0.85142788221005361</v>
      </c>
      <c r="H5982" t="b">
        <v>0</v>
      </c>
      <c r="I5982" t="b">
        <v>0</v>
      </c>
      <c r="J5982" t="b">
        <v>0</v>
      </c>
    </row>
    <row r="5983" spans="1:10" hidden="1" x14ac:dyDescent="0.2">
      <c r="A5983" t="s">
        <v>621</v>
      </c>
      <c r="B5983" t="str">
        <f>VLOOKUP(Table16[[#This Row],[Metabolite ID]],Table18[],2,FALSE)</f>
        <v>isoeugenol sulfate</v>
      </c>
      <c r="C5983" t="s">
        <v>1120</v>
      </c>
      <c r="D5983">
        <v>598</v>
      </c>
      <c r="E5983">
        <v>-5.3471414757412433E-2</v>
      </c>
      <c r="F5983">
        <v>0.11138419420232717</v>
      </c>
      <c r="G5983">
        <v>0.63118269660513981</v>
      </c>
      <c r="H5983" t="b">
        <v>0</v>
      </c>
      <c r="I5983" t="b">
        <v>0</v>
      </c>
      <c r="J5983" t="b">
        <v>0</v>
      </c>
    </row>
    <row r="5984" spans="1:10" hidden="1" x14ac:dyDescent="0.2">
      <c r="A5984" t="s">
        <v>621</v>
      </c>
      <c r="B5984" t="str">
        <f>VLOOKUP(Table16[[#This Row],[Metabolite ID]],Table18[],2,FALSE)</f>
        <v>isoeugenol sulfate</v>
      </c>
      <c r="C5984" t="s">
        <v>1121</v>
      </c>
      <c r="D5984">
        <v>598</v>
      </c>
      <c r="E5984">
        <v>-0.33788571588894012</v>
      </c>
      <c r="F5984">
        <v>0.36854286512244383</v>
      </c>
      <c r="G5984">
        <v>0.35960966858395527</v>
      </c>
      <c r="H5984" t="b">
        <v>0</v>
      </c>
      <c r="I5984" t="b">
        <v>0</v>
      </c>
      <c r="J5984" t="b">
        <v>0</v>
      </c>
    </row>
    <row r="5985" spans="1:10" hidden="1" x14ac:dyDescent="0.2">
      <c r="A5985" t="s">
        <v>621</v>
      </c>
      <c r="B5985" t="str">
        <f>VLOOKUP(Table16[[#This Row],[Metabolite ID]],Table18[],2,FALSE)</f>
        <v>isoeugenol sulfate</v>
      </c>
      <c r="C5985" t="s">
        <v>1122</v>
      </c>
      <c r="D5985">
        <v>598</v>
      </c>
      <c r="E5985">
        <v>-0.24866600223773538</v>
      </c>
      <c r="F5985">
        <v>0.25400182587485137</v>
      </c>
      <c r="G5985">
        <v>0.32797999841560888</v>
      </c>
      <c r="H5985" t="b">
        <v>0</v>
      </c>
      <c r="I5985" t="b">
        <v>0</v>
      </c>
      <c r="J5985" t="b">
        <v>0</v>
      </c>
    </row>
    <row r="5986" spans="1:10" hidden="1" x14ac:dyDescent="0.2">
      <c r="A5986" t="s">
        <v>621</v>
      </c>
      <c r="B5986" t="str">
        <f>VLOOKUP(Table16[[#This Row],[Metabolite ID]],Table18[],2,FALSE)</f>
        <v>isoeugenol sulfate</v>
      </c>
      <c r="C5986" t="s">
        <v>1123</v>
      </c>
      <c r="D5986">
        <v>598</v>
      </c>
      <c r="E5986">
        <v>-9.1245829098681397E-2</v>
      </c>
      <c r="F5986">
        <v>0.18518186416080684</v>
      </c>
      <c r="G5986">
        <v>0.62238038879555957</v>
      </c>
      <c r="H5986" t="b">
        <v>0</v>
      </c>
      <c r="I5986" t="b">
        <v>0</v>
      </c>
      <c r="J5986" t="b">
        <v>0</v>
      </c>
    </row>
    <row r="5987" spans="1:10" x14ac:dyDescent="0.2">
      <c r="A5987" t="s">
        <v>467</v>
      </c>
      <c r="B5987" t="str">
        <f>VLOOKUP(Table16[[#This Row],[Metabolite ID]],Table18[],2,FALSE)</f>
        <v>X - 11849</v>
      </c>
      <c r="C5987" t="s">
        <v>1116</v>
      </c>
      <c r="D5987">
        <v>599</v>
      </c>
      <c r="E5987">
        <v>-1.7576959068997006E-2</v>
      </c>
      <c r="F5987">
        <v>5.0423736796726029E-2</v>
      </c>
      <c r="G5987" s="6">
        <v>0.72740087889915406</v>
      </c>
      <c r="H5987" t="b">
        <v>0</v>
      </c>
      <c r="I5987" t="b">
        <v>0</v>
      </c>
      <c r="J5987" t="b">
        <v>0</v>
      </c>
    </row>
    <row r="5988" spans="1:10" hidden="1" x14ac:dyDescent="0.2">
      <c r="A5988" t="s">
        <v>467</v>
      </c>
      <c r="B5988" t="str">
        <f>VLOOKUP(Table16[[#This Row],[Metabolite ID]],Table18[],2,FALSE)</f>
        <v>X - 11849</v>
      </c>
      <c r="C5988" t="s">
        <v>1117</v>
      </c>
      <c r="D5988">
        <v>599</v>
      </c>
      <c r="E5988">
        <v>-1.7576959068997006E-2</v>
      </c>
      <c r="F5988">
        <v>5.0423736796726029E-2</v>
      </c>
      <c r="G5988">
        <v>0.72740087889915406</v>
      </c>
      <c r="H5988" t="b">
        <v>0</v>
      </c>
      <c r="I5988" t="b">
        <v>0</v>
      </c>
      <c r="J5988" t="b">
        <v>0</v>
      </c>
    </row>
    <row r="5989" spans="1:10" hidden="1" x14ac:dyDescent="0.2">
      <c r="A5989" t="s">
        <v>467</v>
      </c>
      <c r="B5989" t="str">
        <f>VLOOKUP(Table16[[#This Row],[Metabolite ID]],Table18[],2,FALSE)</f>
        <v>X - 11849</v>
      </c>
      <c r="C5989" t="s">
        <v>1118</v>
      </c>
      <c r="D5989">
        <v>599</v>
      </c>
      <c r="E5989">
        <v>-1.7576959068997009E-2</v>
      </c>
      <c r="F5989">
        <v>5.0866762896751981E-2</v>
      </c>
      <c r="G5989">
        <v>0.72968167919106186</v>
      </c>
      <c r="H5989" t="b">
        <v>0</v>
      </c>
      <c r="I5989" t="b">
        <v>0</v>
      </c>
      <c r="J5989" t="b">
        <v>0</v>
      </c>
    </row>
    <row r="5990" spans="1:10" hidden="1" x14ac:dyDescent="0.2">
      <c r="A5990" t="s">
        <v>467</v>
      </c>
      <c r="B5990" t="str">
        <f>VLOOKUP(Table16[[#This Row],[Metabolite ID]],Table18[],2,FALSE)</f>
        <v>X - 11849</v>
      </c>
      <c r="C5990" t="s">
        <v>1119</v>
      </c>
      <c r="D5990">
        <v>599</v>
      </c>
      <c r="E5990">
        <v>6.5225477707006379E-3</v>
      </c>
      <c r="F5990">
        <v>7.5483032881003317E-2</v>
      </c>
      <c r="G5990">
        <v>0.93113987754528582</v>
      </c>
      <c r="H5990" t="b">
        <v>0</v>
      </c>
      <c r="I5990" t="b">
        <v>0</v>
      </c>
      <c r="J5990" t="b">
        <v>0</v>
      </c>
    </row>
    <row r="5991" spans="1:10" hidden="1" x14ac:dyDescent="0.2">
      <c r="A5991" t="s">
        <v>467</v>
      </c>
      <c r="B5991" t="str">
        <f>VLOOKUP(Table16[[#This Row],[Metabolite ID]],Table18[],2,FALSE)</f>
        <v>X - 11849</v>
      </c>
      <c r="C5991" t="s">
        <v>1120</v>
      </c>
      <c r="D5991">
        <v>599</v>
      </c>
      <c r="E5991">
        <v>1.416412876118579E-2</v>
      </c>
      <c r="F5991">
        <v>8.1423606751372613E-2</v>
      </c>
      <c r="G5991">
        <v>0.86190000491695751</v>
      </c>
      <c r="H5991" t="b">
        <v>0</v>
      </c>
      <c r="I5991" t="b">
        <v>0</v>
      </c>
      <c r="J5991" t="b">
        <v>0</v>
      </c>
    </row>
    <row r="5992" spans="1:10" hidden="1" x14ac:dyDescent="0.2">
      <c r="A5992" t="s">
        <v>467</v>
      </c>
      <c r="B5992" t="str">
        <f>VLOOKUP(Table16[[#This Row],[Metabolite ID]],Table18[],2,FALSE)</f>
        <v>X - 11849</v>
      </c>
      <c r="C5992" t="s">
        <v>1121</v>
      </c>
      <c r="D5992">
        <v>599</v>
      </c>
      <c r="E5992">
        <v>-3.0527109912350525E-2</v>
      </c>
      <c r="F5992">
        <v>0.29208079233902373</v>
      </c>
      <c r="G5992">
        <v>0.9167949326482665</v>
      </c>
      <c r="H5992" t="b">
        <v>0</v>
      </c>
      <c r="I5992" t="b">
        <v>0</v>
      </c>
      <c r="J5992" t="b">
        <v>0</v>
      </c>
    </row>
    <row r="5993" spans="1:10" hidden="1" x14ac:dyDescent="0.2">
      <c r="A5993" t="s">
        <v>467</v>
      </c>
      <c r="B5993" t="str">
        <f>VLOOKUP(Table16[[#This Row],[Metabolite ID]],Table18[],2,FALSE)</f>
        <v>X - 11849</v>
      </c>
      <c r="C5993" t="s">
        <v>1122</v>
      </c>
      <c r="D5993">
        <v>599</v>
      </c>
      <c r="E5993">
        <v>-3.0527109912350525E-2</v>
      </c>
      <c r="F5993">
        <v>0.2122306580110131</v>
      </c>
      <c r="G5993">
        <v>0.88567582427552982</v>
      </c>
      <c r="H5993" t="b">
        <v>0</v>
      </c>
      <c r="I5993" t="b">
        <v>0</v>
      </c>
      <c r="J5993" t="b">
        <v>0</v>
      </c>
    </row>
    <row r="5994" spans="1:10" hidden="1" x14ac:dyDescent="0.2">
      <c r="A5994" t="s">
        <v>467</v>
      </c>
      <c r="B5994" t="str">
        <f>VLOOKUP(Table16[[#This Row],[Metabolite ID]],Table18[],2,FALSE)</f>
        <v>X - 11849</v>
      </c>
      <c r="C5994" t="s">
        <v>1123</v>
      </c>
      <c r="D5994">
        <v>599</v>
      </c>
      <c r="E5994">
        <v>-1.0557492193920416E-2</v>
      </c>
      <c r="F5994">
        <v>0.13969147831354334</v>
      </c>
      <c r="G5994">
        <v>0.93978078689266309</v>
      </c>
      <c r="H5994" t="b">
        <v>0</v>
      </c>
      <c r="I5994" t="b">
        <v>0</v>
      </c>
      <c r="J5994" t="b">
        <v>0</v>
      </c>
    </row>
    <row r="5995" spans="1:10" x14ac:dyDescent="0.2">
      <c r="A5995" t="s">
        <v>259</v>
      </c>
      <c r="B5995" t="str">
        <f>VLOOKUP(Table16[[#This Row],[Metabolite ID]],Table18[],2,FALSE)</f>
        <v>orotidine</v>
      </c>
      <c r="C5995" t="s">
        <v>1116</v>
      </c>
      <c r="D5995">
        <v>599</v>
      </c>
      <c r="E5995">
        <v>-1.6766652058836432E-2</v>
      </c>
      <c r="F5995">
        <v>4.8227142870420833E-2</v>
      </c>
      <c r="G5995" s="6">
        <v>0.7280954846219817</v>
      </c>
      <c r="H5995" t="b">
        <v>0</v>
      </c>
      <c r="I5995" t="b">
        <v>0</v>
      </c>
      <c r="J5995" t="b">
        <v>0</v>
      </c>
    </row>
    <row r="5996" spans="1:10" hidden="1" x14ac:dyDescent="0.2">
      <c r="A5996" t="s">
        <v>259</v>
      </c>
      <c r="B5996" t="str">
        <f>VLOOKUP(Table16[[#This Row],[Metabolite ID]],Table18[],2,FALSE)</f>
        <v>orotidine</v>
      </c>
      <c r="C5996" t="s">
        <v>1117</v>
      </c>
      <c r="D5996">
        <v>599</v>
      </c>
      <c r="E5996">
        <v>-1.6766652058836432E-2</v>
      </c>
      <c r="F5996">
        <v>4.7813630146495374E-2</v>
      </c>
      <c r="G5996">
        <v>0.72583834529392388</v>
      </c>
      <c r="H5996" t="b">
        <v>0</v>
      </c>
      <c r="I5996" t="b">
        <v>0</v>
      </c>
      <c r="J5996" t="b">
        <v>0</v>
      </c>
    </row>
    <row r="5997" spans="1:10" hidden="1" x14ac:dyDescent="0.2">
      <c r="A5997" t="s">
        <v>259</v>
      </c>
      <c r="B5997" t="str">
        <f>VLOOKUP(Table16[[#This Row],[Metabolite ID]],Table18[],2,FALSE)</f>
        <v>orotidine</v>
      </c>
      <c r="C5997" t="s">
        <v>1118</v>
      </c>
      <c r="D5997">
        <v>599</v>
      </c>
      <c r="E5997">
        <v>-1.6766652058836422E-2</v>
      </c>
      <c r="F5997">
        <v>4.826142422291857E-2</v>
      </c>
      <c r="G5997">
        <v>0.72828097666407188</v>
      </c>
      <c r="H5997" t="b">
        <v>0</v>
      </c>
      <c r="I5997" t="b">
        <v>0</v>
      </c>
      <c r="J5997" t="b">
        <v>0</v>
      </c>
    </row>
    <row r="5998" spans="1:10" hidden="1" x14ac:dyDescent="0.2">
      <c r="A5998" t="s">
        <v>259</v>
      </c>
      <c r="B5998" t="str">
        <f>VLOOKUP(Table16[[#This Row],[Metabolite ID]],Table18[],2,FALSE)</f>
        <v>orotidine</v>
      </c>
      <c r="C5998" t="s">
        <v>1119</v>
      </c>
      <c r="D5998">
        <v>599</v>
      </c>
      <c r="E5998">
        <v>-9.106410256410255E-2</v>
      </c>
      <c r="F5998">
        <v>7.5648618772474779E-2</v>
      </c>
      <c r="G5998">
        <v>0.22867560177492535</v>
      </c>
      <c r="H5998" t="b">
        <v>0</v>
      </c>
      <c r="I5998" t="b">
        <v>0</v>
      </c>
      <c r="J5998" t="b">
        <v>0</v>
      </c>
    </row>
    <row r="5999" spans="1:10" hidden="1" x14ac:dyDescent="0.2">
      <c r="A5999" t="s">
        <v>259</v>
      </c>
      <c r="B5999" t="str">
        <f>VLOOKUP(Table16[[#This Row],[Metabolite ID]],Table18[],2,FALSE)</f>
        <v>orotidine</v>
      </c>
      <c r="C5999" t="s">
        <v>1120</v>
      </c>
      <c r="D5999">
        <v>599</v>
      </c>
      <c r="E5999">
        <v>-0.1016501835790104</v>
      </c>
      <c r="F5999">
        <v>7.9262070738564158E-2</v>
      </c>
      <c r="G5999">
        <v>0.19968244125057913</v>
      </c>
      <c r="H5999" t="b">
        <v>0</v>
      </c>
      <c r="I5999" t="b">
        <v>0</v>
      </c>
      <c r="J5999" t="b">
        <v>0</v>
      </c>
    </row>
    <row r="6000" spans="1:10" hidden="1" x14ac:dyDescent="0.2">
      <c r="A6000" t="s">
        <v>259</v>
      </c>
      <c r="B6000" t="str">
        <f>VLOOKUP(Table16[[#This Row],[Metabolite ID]],Table18[],2,FALSE)</f>
        <v>orotidine</v>
      </c>
      <c r="C6000" t="s">
        <v>1121</v>
      </c>
      <c r="D6000">
        <v>599</v>
      </c>
      <c r="E6000">
        <v>-0.31626110071170732</v>
      </c>
      <c r="F6000">
        <v>0.28063727167601987</v>
      </c>
      <c r="G6000">
        <v>0.26022024748867878</v>
      </c>
      <c r="H6000" t="b">
        <v>0</v>
      </c>
      <c r="I6000" t="b">
        <v>0</v>
      </c>
      <c r="J6000" t="b">
        <v>0</v>
      </c>
    </row>
    <row r="6001" spans="1:10" hidden="1" x14ac:dyDescent="0.2">
      <c r="A6001" t="s">
        <v>259</v>
      </c>
      <c r="B6001" t="str">
        <f>VLOOKUP(Table16[[#This Row],[Metabolite ID]],Table18[],2,FALSE)</f>
        <v>orotidine</v>
      </c>
      <c r="C6001" t="s">
        <v>1122</v>
      </c>
      <c r="D6001">
        <v>599</v>
      </c>
      <c r="E6001">
        <v>-0.26247736483708817</v>
      </c>
      <c r="F6001">
        <v>0.16472210607763757</v>
      </c>
      <c r="G6001">
        <v>0.11158640530642581</v>
      </c>
      <c r="H6001" t="b">
        <v>0</v>
      </c>
      <c r="I6001" t="b">
        <v>0</v>
      </c>
      <c r="J6001" t="b">
        <v>0</v>
      </c>
    </row>
    <row r="6002" spans="1:10" hidden="1" x14ac:dyDescent="0.2">
      <c r="A6002" t="s">
        <v>259</v>
      </c>
      <c r="B6002" t="str">
        <f>VLOOKUP(Table16[[#This Row],[Metabolite ID]],Table18[],2,FALSE)</f>
        <v>orotidine</v>
      </c>
      <c r="C6002" t="s">
        <v>1123</v>
      </c>
      <c r="D6002">
        <v>599</v>
      </c>
      <c r="E6002">
        <v>4.1079182700763758E-2</v>
      </c>
      <c r="F6002">
        <v>0.13369089851256907</v>
      </c>
      <c r="G6002">
        <v>0.75874513429691171</v>
      </c>
      <c r="H6002" t="b">
        <v>0</v>
      </c>
      <c r="I6002" t="b">
        <v>0</v>
      </c>
      <c r="J6002" t="b">
        <v>0</v>
      </c>
    </row>
    <row r="6003" spans="1:10" x14ac:dyDescent="0.2">
      <c r="A6003" t="s">
        <v>656</v>
      </c>
      <c r="B6003" t="str">
        <f>VLOOKUP(Table16[[#This Row],[Metabolite ID]],Table18[],2,FALSE)</f>
        <v>1-oleoyl-2-linoleoyl-GPI (18:1/18:2)*</v>
      </c>
      <c r="C6003" t="s">
        <v>1116</v>
      </c>
      <c r="D6003">
        <v>599</v>
      </c>
      <c r="E6003">
        <v>-1.6818895909382726E-2</v>
      </c>
      <c r="F6003">
        <v>4.905660501060518E-2</v>
      </c>
      <c r="G6003" s="6">
        <v>0.73171377948387806</v>
      </c>
      <c r="H6003" t="b">
        <v>0</v>
      </c>
      <c r="I6003" t="b">
        <v>0</v>
      </c>
      <c r="J6003" t="b">
        <v>0</v>
      </c>
    </row>
    <row r="6004" spans="1:10" hidden="1" x14ac:dyDescent="0.2">
      <c r="A6004" t="s">
        <v>656</v>
      </c>
      <c r="B6004" t="str">
        <f>VLOOKUP(Table16[[#This Row],[Metabolite ID]],Table18[],2,FALSE)</f>
        <v>1-oleoyl-2-linoleoyl-GPI (18:1/18:2)*</v>
      </c>
      <c r="C6004" t="s">
        <v>1117</v>
      </c>
      <c r="D6004">
        <v>599</v>
      </c>
      <c r="E6004">
        <v>-1.6818895909382726E-2</v>
      </c>
      <c r="F6004">
        <v>4.8189439231324564E-2</v>
      </c>
      <c r="G6004">
        <v>0.72707713278392716</v>
      </c>
      <c r="H6004" t="b">
        <v>0</v>
      </c>
      <c r="I6004" t="b">
        <v>0</v>
      </c>
      <c r="J6004" t="b">
        <v>0</v>
      </c>
    </row>
    <row r="6005" spans="1:10" hidden="1" x14ac:dyDescent="0.2">
      <c r="A6005" t="s">
        <v>656</v>
      </c>
      <c r="B6005" t="str">
        <f>VLOOKUP(Table16[[#This Row],[Metabolite ID]],Table18[],2,FALSE)</f>
        <v>1-oleoyl-2-linoleoyl-GPI (18:1/18:2)*</v>
      </c>
      <c r="C6005" t="s">
        <v>1118</v>
      </c>
      <c r="D6005">
        <v>599</v>
      </c>
      <c r="E6005">
        <v>-1.6818895909382722E-2</v>
      </c>
      <c r="F6005">
        <v>4.8657331056471888E-2</v>
      </c>
      <c r="G6005">
        <v>0.72959820451038537</v>
      </c>
      <c r="H6005" t="b">
        <v>0</v>
      </c>
      <c r="I6005" t="b">
        <v>0</v>
      </c>
      <c r="J6005" t="b">
        <v>0</v>
      </c>
    </row>
    <row r="6006" spans="1:10" hidden="1" x14ac:dyDescent="0.2">
      <c r="A6006" t="s">
        <v>656</v>
      </c>
      <c r="B6006" t="str">
        <f>VLOOKUP(Table16[[#This Row],[Metabolite ID]],Table18[],2,FALSE)</f>
        <v>1-oleoyl-2-linoleoyl-GPI (18:1/18:2)*</v>
      </c>
      <c r="C6006" t="s">
        <v>1119</v>
      </c>
      <c r="D6006">
        <v>599</v>
      </c>
      <c r="E6006">
        <v>-4.2356390977443606E-2</v>
      </c>
      <c r="F6006">
        <v>7.3907484640204316E-2</v>
      </c>
      <c r="G6006">
        <v>0.56657688161678532</v>
      </c>
      <c r="H6006" t="b">
        <v>0</v>
      </c>
      <c r="I6006" t="b">
        <v>0</v>
      </c>
      <c r="J6006" t="b">
        <v>0</v>
      </c>
    </row>
    <row r="6007" spans="1:10" hidden="1" x14ac:dyDescent="0.2">
      <c r="A6007" t="s">
        <v>656</v>
      </c>
      <c r="B6007" t="str">
        <f>VLOOKUP(Table16[[#This Row],[Metabolite ID]],Table18[],2,FALSE)</f>
        <v>1-oleoyl-2-linoleoyl-GPI (18:1/18:2)*</v>
      </c>
      <c r="C6007" t="s">
        <v>1120</v>
      </c>
      <c r="D6007">
        <v>599</v>
      </c>
      <c r="E6007">
        <v>-0.12144879060561296</v>
      </c>
      <c r="F6007">
        <v>8.5322252589142791E-2</v>
      </c>
      <c r="G6007">
        <v>0.15461650997787102</v>
      </c>
      <c r="H6007" t="b">
        <v>0</v>
      </c>
      <c r="I6007" t="b">
        <v>0</v>
      </c>
      <c r="J6007" t="b">
        <v>0</v>
      </c>
    </row>
    <row r="6008" spans="1:10" hidden="1" x14ac:dyDescent="0.2">
      <c r="A6008" t="s">
        <v>656</v>
      </c>
      <c r="B6008" t="str">
        <f>VLOOKUP(Table16[[#This Row],[Metabolite ID]],Table18[],2,FALSE)</f>
        <v>1-oleoyl-2-linoleoyl-GPI (18:1/18:2)*</v>
      </c>
      <c r="C6008" t="s">
        <v>1121</v>
      </c>
      <c r="D6008">
        <v>599</v>
      </c>
      <c r="E6008">
        <v>-0.16306623731562109</v>
      </c>
      <c r="F6008">
        <v>0.25751328922701061</v>
      </c>
      <c r="G6008">
        <v>0.52682276497966907</v>
      </c>
      <c r="H6008" t="b">
        <v>0</v>
      </c>
      <c r="I6008" t="b">
        <v>0</v>
      </c>
      <c r="J6008" t="b">
        <v>0</v>
      </c>
    </row>
    <row r="6009" spans="1:10" hidden="1" x14ac:dyDescent="0.2">
      <c r="A6009" t="s">
        <v>656</v>
      </c>
      <c r="B6009" t="str">
        <f>VLOOKUP(Table16[[#This Row],[Metabolite ID]],Table18[],2,FALSE)</f>
        <v>1-oleoyl-2-linoleoyl-GPI (18:1/18:2)*</v>
      </c>
      <c r="C6009" t="s">
        <v>1122</v>
      </c>
      <c r="D6009">
        <v>599</v>
      </c>
      <c r="E6009">
        <v>-0.20915852295777704</v>
      </c>
      <c r="F6009">
        <v>0.16865310722597435</v>
      </c>
      <c r="G6009">
        <v>0.21539891302423925</v>
      </c>
      <c r="H6009" t="b">
        <v>0</v>
      </c>
      <c r="I6009" t="b">
        <v>0</v>
      </c>
      <c r="J6009" t="b">
        <v>0</v>
      </c>
    </row>
    <row r="6010" spans="1:10" hidden="1" x14ac:dyDescent="0.2">
      <c r="A6010" t="s">
        <v>656</v>
      </c>
      <c r="B6010" t="str">
        <f>VLOOKUP(Table16[[#This Row],[Metabolite ID]],Table18[],2,FALSE)</f>
        <v>1-oleoyl-2-linoleoyl-GPI (18:1/18:2)*</v>
      </c>
      <c r="C6010" t="s">
        <v>1123</v>
      </c>
      <c r="D6010">
        <v>599</v>
      </c>
      <c r="E6010">
        <v>1.0256642189124896E-2</v>
      </c>
      <c r="F6010">
        <v>0.13596148919257725</v>
      </c>
      <c r="G6010">
        <v>0.93989161801671295</v>
      </c>
      <c r="H6010" t="b">
        <v>0</v>
      </c>
      <c r="I6010" t="b">
        <v>0</v>
      </c>
      <c r="J6010" t="b">
        <v>0</v>
      </c>
    </row>
    <row r="6011" spans="1:10" x14ac:dyDescent="0.2">
      <c r="A6011" t="s">
        <v>553</v>
      </c>
      <c r="B6011" t="str">
        <f>VLOOKUP(Table16[[#This Row],[Metabolite ID]],Table18[],2,FALSE)</f>
        <v>X - 11491</v>
      </c>
      <c r="C6011" t="s">
        <v>1116</v>
      </c>
      <c r="D6011">
        <v>599</v>
      </c>
      <c r="E6011">
        <v>-1.8239754239803251E-2</v>
      </c>
      <c r="F6011">
        <v>5.3759246608861978E-2</v>
      </c>
      <c r="G6011" s="6">
        <v>0.7343943653561531</v>
      </c>
      <c r="H6011" t="b">
        <v>0</v>
      </c>
      <c r="I6011" t="b">
        <v>0</v>
      </c>
      <c r="J6011" t="b">
        <v>0</v>
      </c>
    </row>
    <row r="6012" spans="1:10" hidden="1" x14ac:dyDescent="0.2">
      <c r="A6012" t="s">
        <v>553</v>
      </c>
      <c r="B6012" t="str">
        <f>VLOOKUP(Table16[[#This Row],[Metabolite ID]],Table18[],2,FALSE)</f>
        <v>X - 11491</v>
      </c>
      <c r="C6012" t="s">
        <v>1117</v>
      </c>
      <c r="D6012">
        <v>599</v>
      </c>
      <c r="E6012">
        <v>-1.8239754239803251E-2</v>
      </c>
      <c r="F6012">
        <v>4.86225748546327E-2</v>
      </c>
      <c r="G6012">
        <v>0.70756428018105266</v>
      </c>
      <c r="H6012" t="b">
        <v>0</v>
      </c>
      <c r="I6012" t="b">
        <v>0</v>
      </c>
      <c r="J6012" t="b">
        <v>0</v>
      </c>
    </row>
    <row r="6013" spans="1:10" hidden="1" x14ac:dyDescent="0.2">
      <c r="A6013" t="s">
        <v>553</v>
      </c>
      <c r="B6013" t="str">
        <f>VLOOKUP(Table16[[#This Row],[Metabolite ID]],Table18[],2,FALSE)</f>
        <v>X - 11491</v>
      </c>
      <c r="C6013" t="s">
        <v>1118</v>
      </c>
      <c r="D6013">
        <v>599</v>
      </c>
      <c r="E6013">
        <v>-1.8239754239803244E-2</v>
      </c>
      <c r="F6013">
        <v>4.9177354699896536E-2</v>
      </c>
      <c r="G6013">
        <v>0.71071393293867036</v>
      </c>
      <c r="H6013" t="b">
        <v>0</v>
      </c>
      <c r="I6013" t="b">
        <v>0</v>
      </c>
      <c r="J6013" t="b">
        <v>0</v>
      </c>
    </row>
    <row r="6014" spans="1:10" hidden="1" x14ac:dyDescent="0.2">
      <c r="A6014" t="s">
        <v>553</v>
      </c>
      <c r="B6014" t="str">
        <f>VLOOKUP(Table16[[#This Row],[Metabolite ID]],Table18[],2,FALSE)</f>
        <v>X - 11491</v>
      </c>
      <c r="C6014" t="s">
        <v>1119</v>
      </c>
      <c r="D6014">
        <v>599</v>
      </c>
      <c r="E6014">
        <v>-4.519927797833935E-2</v>
      </c>
      <c r="F6014">
        <v>7.3993593406400743E-2</v>
      </c>
      <c r="G6014">
        <v>0.54129628080598868</v>
      </c>
      <c r="H6014" t="b">
        <v>0</v>
      </c>
      <c r="I6014" t="b">
        <v>0</v>
      </c>
      <c r="J6014" t="b">
        <v>0</v>
      </c>
    </row>
    <row r="6015" spans="1:10" hidden="1" x14ac:dyDescent="0.2">
      <c r="A6015" t="s">
        <v>553</v>
      </c>
      <c r="B6015" t="str">
        <f>VLOOKUP(Table16[[#This Row],[Metabolite ID]],Table18[],2,FALSE)</f>
        <v>X - 11491</v>
      </c>
      <c r="C6015" t="s">
        <v>1120</v>
      </c>
      <c r="D6015">
        <v>599</v>
      </c>
      <c r="E6015">
        <v>-4.4418851407239238E-2</v>
      </c>
      <c r="F6015">
        <v>8.534785745864365E-2</v>
      </c>
      <c r="G6015">
        <v>0.60275356914020772</v>
      </c>
      <c r="H6015" t="b">
        <v>0</v>
      </c>
      <c r="I6015" t="b">
        <v>0</v>
      </c>
      <c r="J6015" t="b">
        <v>0</v>
      </c>
    </row>
    <row r="6016" spans="1:10" hidden="1" x14ac:dyDescent="0.2">
      <c r="A6016" t="s">
        <v>553</v>
      </c>
      <c r="B6016" t="str">
        <f>VLOOKUP(Table16[[#This Row],[Metabolite ID]],Table18[],2,FALSE)</f>
        <v>X - 11491</v>
      </c>
      <c r="C6016" t="s">
        <v>1121</v>
      </c>
      <c r="D6016">
        <v>599</v>
      </c>
      <c r="E6016">
        <v>-9.4503882309811438E-2</v>
      </c>
      <c r="F6016">
        <v>0.27778220172765244</v>
      </c>
      <c r="G6016">
        <v>0.73381894274492143</v>
      </c>
      <c r="H6016" t="b">
        <v>0</v>
      </c>
      <c r="I6016" t="b">
        <v>0</v>
      </c>
      <c r="J6016" t="b">
        <v>0</v>
      </c>
    </row>
    <row r="6017" spans="1:10" hidden="1" x14ac:dyDescent="0.2">
      <c r="A6017" t="s">
        <v>553</v>
      </c>
      <c r="B6017" t="str">
        <f>VLOOKUP(Table16[[#This Row],[Metabolite ID]],Table18[],2,FALSE)</f>
        <v>X - 11491</v>
      </c>
      <c r="C6017" t="s">
        <v>1122</v>
      </c>
      <c r="D6017">
        <v>599</v>
      </c>
      <c r="E6017">
        <v>-3.1596049978746876E-2</v>
      </c>
      <c r="F6017">
        <v>0.18816642823027591</v>
      </c>
      <c r="G6017">
        <v>0.86670656886042474</v>
      </c>
      <c r="H6017" t="b">
        <v>0</v>
      </c>
      <c r="I6017" t="b">
        <v>0</v>
      </c>
      <c r="J6017" t="b">
        <v>0</v>
      </c>
    </row>
    <row r="6018" spans="1:10" hidden="1" x14ac:dyDescent="0.2">
      <c r="A6018" t="s">
        <v>553</v>
      </c>
      <c r="B6018" t="str">
        <f>VLOOKUP(Table16[[#This Row],[Metabolite ID]],Table18[],2,FALSE)</f>
        <v>X - 11491</v>
      </c>
      <c r="C6018" t="s">
        <v>1123</v>
      </c>
      <c r="D6018">
        <v>599</v>
      </c>
      <c r="E6018">
        <v>-9.8052302219168871E-2</v>
      </c>
      <c r="F6018">
        <v>0.14913483192690749</v>
      </c>
      <c r="G6018">
        <v>0.51112946678556703</v>
      </c>
      <c r="H6018" t="b">
        <v>0</v>
      </c>
      <c r="I6018" t="b">
        <v>0</v>
      </c>
      <c r="J6018" t="b">
        <v>0</v>
      </c>
    </row>
    <row r="6019" spans="1:10" x14ac:dyDescent="0.2">
      <c r="A6019" t="s">
        <v>135</v>
      </c>
      <c r="B6019" t="str">
        <f>VLOOKUP(Table16[[#This Row],[Metabolite ID]],Table18[],2,FALSE)</f>
        <v>4-hydroxybenzoate</v>
      </c>
      <c r="C6019" t="s">
        <v>1116</v>
      </c>
      <c r="D6019">
        <v>596</v>
      </c>
      <c r="E6019">
        <v>-3.0571921000073887E-2</v>
      </c>
      <c r="F6019">
        <v>9.1206422734870313E-2</v>
      </c>
      <c r="G6019" s="6">
        <v>0.73747812474841279</v>
      </c>
      <c r="H6019" t="b">
        <v>0</v>
      </c>
      <c r="I6019" t="b">
        <v>0</v>
      </c>
      <c r="J6019" t="b">
        <v>0</v>
      </c>
    </row>
    <row r="6020" spans="1:10" hidden="1" x14ac:dyDescent="0.2">
      <c r="A6020" t="s">
        <v>135</v>
      </c>
      <c r="B6020" t="str">
        <f>VLOOKUP(Table16[[#This Row],[Metabolite ID]],Table18[],2,FALSE)</f>
        <v>4-hydroxybenzoate</v>
      </c>
      <c r="C6020" t="s">
        <v>1117</v>
      </c>
      <c r="D6020">
        <v>596</v>
      </c>
      <c r="E6020">
        <v>-3.0571921000073887E-2</v>
      </c>
      <c r="F6020">
        <v>9.1206422734870313E-2</v>
      </c>
      <c r="G6020">
        <v>0.73747812474841279</v>
      </c>
      <c r="H6020" t="b">
        <v>0</v>
      </c>
      <c r="I6020" t="b">
        <v>0</v>
      </c>
      <c r="J6020" t="b">
        <v>0</v>
      </c>
    </row>
    <row r="6021" spans="1:10" hidden="1" x14ac:dyDescent="0.2">
      <c r="A6021" t="s">
        <v>135</v>
      </c>
      <c r="B6021" t="str">
        <f>VLOOKUP(Table16[[#This Row],[Metabolite ID]],Table18[],2,FALSE)</f>
        <v>4-hydroxybenzoate</v>
      </c>
      <c r="C6021" t="s">
        <v>1118</v>
      </c>
      <c r="D6021">
        <v>596</v>
      </c>
      <c r="E6021">
        <v>-3.057192100007388E-2</v>
      </c>
      <c r="F6021">
        <v>9.1997438220426941E-2</v>
      </c>
      <c r="G6021">
        <v>0.73965311898148411</v>
      </c>
      <c r="H6021" t="b">
        <v>0</v>
      </c>
      <c r="I6021" t="b">
        <v>0</v>
      </c>
      <c r="J6021" t="b">
        <v>0</v>
      </c>
    </row>
    <row r="6022" spans="1:10" hidden="1" x14ac:dyDescent="0.2">
      <c r="A6022" t="s">
        <v>135</v>
      </c>
      <c r="B6022" t="str">
        <f>VLOOKUP(Table16[[#This Row],[Metabolite ID]],Table18[],2,FALSE)</f>
        <v>4-hydroxybenzoate</v>
      </c>
      <c r="C6022" t="s">
        <v>1119</v>
      </c>
      <c r="D6022">
        <v>596</v>
      </c>
      <c r="E6022">
        <v>0.11421007409518381</v>
      </c>
      <c r="F6022">
        <v>0.14005625690367512</v>
      </c>
      <c r="G6022">
        <v>0.41480987374801515</v>
      </c>
      <c r="H6022" t="b">
        <v>0</v>
      </c>
      <c r="I6022" t="b">
        <v>0</v>
      </c>
      <c r="J6022" t="b">
        <v>0</v>
      </c>
    </row>
    <row r="6023" spans="1:10" hidden="1" x14ac:dyDescent="0.2">
      <c r="A6023" t="s">
        <v>135</v>
      </c>
      <c r="B6023" t="str">
        <f>VLOOKUP(Table16[[#This Row],[Metabolite ID]],Table18[],2,FALSE)</f>
        <v>4-hydroxybenzoate</v>
      </c>
      <c r="C6023" t="s">
        <v>1120</v>
      </c>
      <c r="D6023">
        <v>596</v>
      </c>
      <c r="E6023">
        <v>-5.5166712436218901E-2</v>
      </c>
      <c r="F6023">
        <v>0.15564244000823471</v>
      </c>
      <c r="G6023">
        <v>0.72300528171775624</v>
      </c>
      <c r="H6023" t="b">
        <v>0</v>
      </c>
      <c r="I6023" t="b">
        <v>0</v>
      </c>
      <c r="J6023" t="b">
        <v>0</v>
      </c>
    </row>
    <row r="6024" spans="1:10" hidden="1" x14ac:dyDescent="0.2">
      <c r="A6024" t="s">
        <v>135</v>
      </c>
      <c r="B6024" t="str">
        <f>VLOOKUP(Table16[[#This Row],[Metabolite ID]],Table18[],2,FALSE)</f>
        <v>4-hydroxybenzoate</v>
      </c>
      <c r="C6024" t="s">
        <v>1121</v>
      </c>
      <c r="D6024">
        <v>596</v>
      </c>
      <c r="E6024">
        <v>0.16239291259362076</v>
      </c>
      <c r="F6024">
        <v>0.50183212950816436</v>
      </c>
      <c r="G6024">
        <v>0.74635454072717877</v>
      </c>
      <c r="H6024" t="b">
        <v>0</v>
      </c>
      <c r="I6024" t="b">
        <v>0</v>
      </c>
      <c r="J6024" t="b">
        <v>0</v>
      </c>
    </row>
    <row r="6025" spans="1:10" hidden="1" x14ac:dyDescent="0.2">
      <c r="A6025" t="s">
        <v>135</v>
      </c>
      <c r="B6025" t="str">
        <f>VLOOKUP(Table16[[#This Row],[Metabolite ID]],Table18[],2,FALSE)</f>
        <v>4-hydroxybenzoate</v>
      </c>
      <c r="C6025" t="s">
        <v>1122</v>
      </c>
      <c r="D6025">
        <v>596</v>
      </c>
      <c r="E6025">
        <v>-3.7542944277122459E-2</v>
      </c>
      <c r="F6025">
        <v>0.34199123655683261</v>
      </c>
      <c r="G6025">
        <v>0.9126228468751908</v>
      </c>
      <c r="H6025" t="b">
        <v>0</v>
      </c>
      <c r="I6025" t="b">
        <v>0</v>
      </c>
      <c r="J6025" t="b">
        <v>0</v>
      </c>
    </row>
    <row r="6026" spans="1:10" hidden="1" x14ac:dyDescent="0.2">
      <c r="A6026" t="s">
        <v>135</v>
      </c>
      <c r="B6026" t="str">
        <f>VLOOKUP(Table16[[#This Row],[Metabolite ID]],Table18[],2,FALSE)</f>
        <v>4-hydroxybenzoate</v>
      </c>
      <c r="C6026" t="s">
        <v>1123</v>
      </c>
      <c r="D6026">
        <v>596</v>
      </c>
      <c r="E6026">
        <v>-0.33646233156708788</v>
      </c>
      <c r="F6026">
        <v>0.2543870793665528</v>
      </c>
      <c r="G6026">
        <v>0.18646436843991074</v>
      </c>
      <c r="H6026" t="b">
        <v>0</v>
      </c>
      <c r="I6026" t="b">
        <v>0</v>
      </c>
      <c r="J6026" t="b">
        <v>0</v>
      </c>
    </row>
    <row r="6027" spans="1:10" x14ac:dyDescent="0.2">
      <c r="A6027" t="s">
        <v>421</v>
      </c>
      <c r="B6027" t="str">
        <f>VLOOKUP(Table16[[#This Row],[Metabolite ID]],Table18[],2,FALSE)</f>
        <v>X - 11441</v>
      </c>
      <c r="C6027" t="s">
        <v>1116</v>
      </c>
      <c r="D6027">
        <v>599</v>
      </c>
      <c r="E6027">
        <v>-1.6070453597910633E-2</v>
      </c>
      <c r="F6027">
        <v>4.9433428562008878E-2</v>
      </c>
      <c r="G6027" s="6">
        <v>0.74511080904903304</v>
      </c>
      <c r="H6027" t="b">
        <v>0</v>
      </c>
      <c r="I6027" t="b">
        <v>0</v>
      </c>
      <c r="J6027" t="b">
        <v>0</v>
      </c>
    </row>
    <row r="6028" spans="1:10" hidden="1" x14ac:dyDescent="0.2">
      <c r="A6028" t="s">
        <v>421</v>
      </c>
      <c r="B6028" t="str">
        <f>VLOOKUP(Table16[[#This Row],[Metabolite ID]],Table18[],2,FALSE)</f>
        <v>X - 11441</v>
      </c>
      <c r="C6028" t="s">
        <v>1117</v>
      </c>
      <c r="D6028">
        <v>599</v>
      </c>
      <c r="E6028">
        <v>-1.6070453597910633E-2</v>
      </c>
      <c r="F6028">
        <v>4.771256040153718E-2</v>
      </c>
      <c r="G6028">
        <v>0.73625403311725934</v>
      </c>
      <c r="H6028" t="b">
        <v>0</v>
      </c>
      <c r="I6028" t="b">
        <v>0</v>
      </c>
      <c r="J6028" t="b">
        <v>0</v>
      </c>
    </row>
    <row r="6029" spans="1:10" hidden="1" x14ac:dyDescent="0.2">
      <c r="A6029" t="s">
        <v>421</v>
      </c>
      <c r="B6029" t="str">
        <f>VLOOKUP(Table16[[#This Row],[Metabolite ID]],Table18[],2,FALSE)</f>
        <v>X - 11441</v>
      </c>
      <c r="C6029" t="s">
        <v>1118</v>
      </c>
      <c r="D6029">
        <v>599</v>
      </c>
      <c r="E6029">
        <v>-1.6070453597910612E-2</v>
      </c>
      <c r="F6029">
        <v>4.8187080793554424E-2</v>
      </c>
      <c r="G6029">
        <v>0.73875591598114698</v>
      </c>
      <c r="H6029" t="b">
        <v>0</v>
      </c>
      <c r="I6029" t="b">
        <v>0</v>
      </c>
      <c r="J6029" t="b">
        <v>0</v>
      </c>
    </row>
    <row r="6030" spans="1:10" hidden="1" x14ac:dyDescent="0.2">
      <c r="A6030" t="s">
        <v>421</v>
      </c>
      <c r="B6030" t="str">
        <f>VLOOKUP(Table16[[#This Row],[Metabolite ID]],Table18[],2,FALSE)</f>
        <v>X - 11441</v>
      </c>
      <c r="C6030" t="s">
        <v>1119</v>
      </c>
      <c r="D6030">
        <v>599</v>
      </c>
      <c r="E6030">
        <v>-4.2458791946308728E-2</v>
      </c>
      <c r="F6030">
        <v>7.2536515889775735E-2</v>
      </c>
      <c r="G6030">
        <v>0.55831664259835412</v>
      </c>
      <c r="H6030" t="b">
        <v>0</v>
      </c>
      <c r="I6030" t="b">
        <v>0</v>
      </c>
      <c r="J6030" t="b">
        <v>0</v>
      </c>
    </row>
    <row r="6031" spans="1:10" hidden="1" x14ac:dyDescent="0.2">
      <c r="A6031" t="s">
        <v>421</v>
      </c>
      <c r="B6031" t="str">
        <f>VLOOKUP(Table16[[#This Row],[Metabolite ID]],Table18[],2,FALSE)</f>
        <v>X - 11441</v>
      </c>
      <c r="C6031" t="s">
        <v>1120</v>
      </c>
      <c r="D6031">
        <v>599</v>
      </c>
      <c r="E6031">
        <v>5.4251734135614606E-2</v>
      </c>
      <c r="F6031">
        <v>7.7222137506353608E-2</v>
      </c>
      <c r="G6031">
        <v>0.4823417094790225</v>
      </c>
      <c r="H6031" t="b">
        <v>0</v>
      </c>
      <c r="I6031" t="b">
        <v>0</v>
      </c>
      <c r="J6031" t="b">
        <v>0</v>
      </c>
    </row>
    <row r="6032" spans="1:10" hidden="1" x14ac:dyDescent="0.2">
      <c r="A6032" t="s">
        <v>421</v>
      </c>
      <c r="B6032" t="str">
        <f>VLOOKUP(Table16[[#This Row],[Metabolite ID]],Table18[],2,FALSE)</f>
        <v>X - 11441</v>
      </c>
      <c r="C6032" t="s">
        <v>1121</v>
      </c>
      <c r="D6032">
        <v>599</v>
      </c>
      <c r="E6032">
        <v>-6.2590501430337397E-2</v>
      </c>
      <c r="F6032">
        <v>0.27515297888505902</v>
      </c>
      <c r="G6032">
        <v>0.82013193631210113</v>
      </c>
      <c r="H6032" t="b">
        <v>0</v>
      </c>
      <c r="I6032" t="b">
        <v>0</v>
      </c>
      <c r="J6032" t="b">
        <v>0</v>
      </c>
    </row>
    <row r="6033" spans="1:10" hidden="1" x14ac:dyDescent="0.2">
      <c r="A6033" t="s">
        <v>421</v>
      </c>
      <c r="B6033" t="str">
        <f>VLOOKUP(Table16[[#This Row],[Metabolite ID]],Table18[],2,FALSE)</f>
        <v>X - 11441</v>
      </c>
      <c r="C6033" t="s">
        <v>1122</v>
      </c>
      <c r="D6033">
        <v>599</v>
      </c>
      <c r="E6033">
        <v>7.9219416292828804E-2</v>
      </c>
      <c r="F6033">
        <v>0.18452461635412229</v>
      </c>
      <c r="G6033">
        <v>0.66784772269865356</v>
      </c>
      <c r="H6033" t="b">
        <v>0</v>
      </c>
      <c r="I6033" t="b">
        <v>0</v>
      </c>
      <c r="J6033" t="b">
        <v>0</v>
      </c>
    </row>
    <row r="6034" spans="1:10" hidden="1" x14ac:dyDescent="0.2">
      <c r="A6034" t="s">
        <v>421</v>
      </c>
      <c r="B6034" t="str">
        <f>VLOOKUP(Table16[[#This Row],[Metabolite ID]],Table18[],2,FALSE)</f>
        <v>X - 11441</v>
      </c>
      <c r="C6034" t="s">
        <v>1123</v>
      </c>
      <c r="D6034">
        <v>599</v>
      </c>
      <c r="E6034">
        <v>0.19333640129961749</v>
      </c>
      <c r="F6034">
        <v>0.13675058393077932</v>
      </c>
      <c r="G6034">
        <v>0.15794524763062603</v>
      </c>
      <c r="H6034" t="b">
        <v>0</v>
      </c>
      <c r="I6034" t="b">
        <v>0</v>
      </c>
      <c r="J6034" t="b">
        <v>0</v>
      </c>
    </row>
    <row r="6035" spans="1:10" x14ac:dyDescent="0.2">
      <c r="A6035" t="s">
        <v>572</v>
      </c>
      <c r="B6035" t="str">
        <f>VLOOKUP(Table16[[#This Row],[Metabolite ID]],Table18[],2,FALSE)</f>
        <v>1-eicosapentaenoyl-GPE (20:5)*</v>
      </c>
      <c r="C6035" t="s">
        <v>1116</v>
      </c>
      <c r="D6035">
        <v>599</v>
      </c>
      <c r="E6035">
        <v>-1.6497386827287464E-2</v>
      </c>
      <c r="F6035">
        <v>5.096599286770425E-2</v>
      </c>
      <c r="G6035" s="6">
        <v>0.74616970293889473</v>
      </c>
      <c r="H6035" t="b">
        <v>0</v>
      </c>
      <c r="I6035" t="b">
        <v>0</v>
      </c>
      <c r="J6035" t="b">
        <v>0</v>
      </c>
    </row>
    <row r="6036" spans="1:10" hidden="1" x14ac:dyDescent="0.2">
      <c r="A6036" t="s">
        <v>572</v>
      </c>
      <c r="B6036" t="str">
        <f>VLOOKUP(Table16[[#This Row],[Metabolite ID]],Table18[],2,FALSE)</f>
        <v>1-eicosapentaenoyl-GPE (20:5)*</v>
      </c>
      <c r="C6036" t="s">
        <v>1117</v>
      </c>
      <c r="D6036">
        <v>599</v>
      </c>
      <c r="E6036">
        <v>-1.6497386827287464E-2</v>
      </c>
      <c r="F6036">
        <v>4.8741076844382128E-2</v>
      </c>
      <c r="G6036">
        <v>0.73500911521706458</v>
      </c>
      <c r="H6036" t="b">
        <v>0</v>
      </c>
      <c r="I6036" t="b">
        <v>0</v>
      </c>
      <c r="J6036" t="b">
        <v>0</v>
      </c>
    </row>
    <row r="6037" spans="1:10" hidden="1" x14ac:dyDescent="0.2">
      <c r="A6037" t="s">
        <v>572</v>
      </c>
      <c r="B6037" t="str">
        <f>VLOOKUP(Table16[[#This Row],[Metabolite ID]],Table18[],2,FALSE)</f>
        <v>1-eicosapentaenoyl-GPE (20:5)*</v>
      </c>
      <c r="C6037" t="s">
        <v>1118</v>
      </c>
      <c r="D6037">
        <v>599</v>
      </c>
      <c r="E6037">
        <v>-1.6497386827287432E-2</v>
      </c>
      <c r="F6037">
        <v>4.9238484967474301E-2</v>
      </c>
      <c r="G6037">
        <v>0.73758687225857378</v>
      </c>
      <c r="H6037" t="b">
        <v>0</v>
      </c>
      <c r="I6037" t="b">
        <v>0</v>
      </c>
      <c r="J6037" t="b">
        <v>0</v>
      </c>
    </row>
    <row r="6038" spans="1:10" hidden="1" x14ac:dyDescent="0.2">
      <c r="A6038" t="s">
        <v>572</v>
      </c>
      <c r="B6038" t="str">
        <f>VLOOKUP(Table16[[#This Row],[Metabolite ID]],Table18[],2,FALSE)</f>
        <v>1-eicosapentaenoyl-GPE (20:5)*</v>
      </c>
      <c r="C6038" t="s">
        <v>1119</v>
      </c>
      <c r="D6038">
        <v>599</v>
      </c>
      <c r="E6038">
        <v>-4.1813299999999998E-2</v>
      </c>
      <c r="F6038">
        <v>7.2497350371883332E-2</v>
      </c>
      <c r="G6038">
        <v>0.56410412724193837</v>
      </c>
      <c r="H6038" t="b">
        <v>0</v>
      </c>
      <c r="I6038" t="b">
        <v>0</v>
      </c>
      <c r="J6038" t="b">
        <v>0</v>
      </c>
    </row>
    <row r="6039" spans="1:10" hidden="1" x14ac:dyDescent="0.2">
      <c r="A6039" t="s">
        <v>572</v>
      </c>
      <c r="B6039" t="str">
        <f>VLOOKUP(Table16[[#This Row],[Metabolite ID]],Table18[],2,FALSE)</f>
        <v>1-eicosapentaenoyl-GPE (20:5)*</v>
      </c>
      <c r="C6039" t="s">
        <v>1120</v>
      </c>
      <c r="D6039">
        <v>599</v>
      </c>
      <c r="E6039">
        <v>-7.2230180377393066E-2</v>
      </c>
      <c r="F6039">
        <v>7.6654866032115812E-2</v>
      </c>
      <c r="G6039">
        <v>0.34605041861806479</v>
      </c>
      <c r="H6039" t="b">
        <v>0</v>
      </c>
      <c r="I6039" t="b">
        <v>0</v>
      </c>
      <c r="J6039" t="b">
        <v>0</v>
      </c>
    </row>
    <row r="6040" spans="1:10" hidden="1" x14ac:dyDescent="0.2">
      <c r="A6040" t="s">
        <v>572</v>
      </c>
      <c r="B6040" t="str">
        <f>VLOOKUP(Table16[[#This Row],[Metabolite ID]],Table18[],2,FALSE)</f>
        <v>1-eicosapentaenoyl-GPE (20:5)*</v>
      </c>
      <c r="C6040" t="s">
        <v>1121</v>
      </c>
      <c r="D6040">
        <v>599</v>
      </c>
      <c r="E6040">
        <v>-7.2085326390455506E-2</v>
      </c>
      <c r="F6040">
        <v>0.29722689889228154</v>
      </c>
      <c r="G6040">
        <v>0.80845557187267758</v>
      </c>
      <c r="H6040" t="b">
        <v>0</v>
      </c>
      <c r="I6040" t="b">
        <v>0</v>
      </c>
      <c r="J6040" t="b">
        <v>0</v>
      </c>
    </row>
    <row r="6041" spans="1:10" hidden="1" x14ac:dyDescent="0.2">
      <c r="A6041" t="s">
        <v>572</v>
      </c>
      <c r="B6041" t="str">
        <f>VLOOKUP(Table16[[#This Row],[Metabolite ID]],Table18[],2,FALSE)</f>
        <v>1-eicosapentaenoyl-GPE (20:5)*</v>
      </c>
      <c r="C6041" t="s">
        <v>1122</v>
      </c>
      <c r="D6041">
        <v>599</v>
      </c>
      <c r="E6041">
        <v>-0.22942419417516735</v>
      </c>
      <c r="F6041">
        <v>0.20065033101301999</v>
      </c>
      <c r="G6041">
        <v>0.25332881915621835</v>
      </c>
      <c r="H6041" t="b">
        <v>0</v>
      </c>
      <c r="I6041" t="b">
        <v>0</v>
      </c>
      <c r="J6041" t="b">
        <v>0</v>
      </c>
    </row>
    <row r="6042" spans="1:10" hidden="1" x14ac:dyDescent="0.2">
      <c r="A6042" t="s">
        <v>572</v>
      </c>
      <c r="B6042" t="str">
        <f>VLOOKUP(Table16[[#This Row],[Metabolite ID]],Table18[],2,FALSE)</f>
        <v>1-eicosapentaenoyl-GPE (20:5)*</v>
      </c>
      <c r="C6042" t="s">
        <v>1123</v>
      </c>
      <c r="D6042">
        <v>599</v>
      </c>
      <c r="E6042">
        <v>7.7113633154997502E-2</v>
      </c>
      <c r="F6042">
        <v>0.14125239753377797</v>
      </c>
      <c r="G6042">
        <v>0.5853193937193466</v>
      </c>
      <c r="H6042" t="b">
        <v>0</v>
      </c>
      <c r="I6042" t="b">
        <v>0</v>
      </c>
      <c r="J6042" t="b">
        <v>0</v>
      </c>
    </row>
    <row r="6043" spans="1:10" x14ac:dyDescent="0.2">
      <c r="A6043" t="s">
        <v>444</v>
      </c>
      <c r="B6043" t="str">
        <f>VLOOKUP(Table16[[#This Row],[Metabolite ID]],Table18[],2,FALSE)</f>
        <v>X - 21441</v>
      </c>
      <c r="C6043" t="s">
        <v>1116</v>
      </c>
      <c r="D6043">
        <v>599</v>
      </c>
      <c r="E6043">
        <v>-1.6822524251983106E-2</v>
      </c>
      <c r="F6043">
        <v>5.2170544053272823E-2</v>
      </c>
      <c r="G6043" s="6">
        <v>0.74710988949991486</v>
      </c>
      <c r="H6043" t="b">
        <v>0</v>
      </c>
      <c r="I6043" t="b">
        <v>0</v>
      </c>
      <c r="J6043" t="b">
        <v>0</v>
      </c>
    </row>
    <row r="6044" spans="1:10" hidden="1" x14ac:dyDescent="0.2">
      <c r="A6044" t="s">
        <v>444</v>
      </c>
      <c r="B6044" t="str">
        <f>VLOOKUP(Table16[[#This Row],[Metabolite ID]],Table18[],2,FALSE)</f>
        <v>X - 21441</v>
      </c>
      <c r="C6044" t="s">
        <v>1117</v>
      </c>
      <c r="D6044">
        <v>599</v>
      </c>
      <c r="E6044">
        <v>-1.6822524251983106E-2</v>
      </c>
      <c r="F6044">
        <v>4.9416898246283668E-2</v>
      </c>
      <c r="G6044">
        <v>0.73353989740902248</v>
      </c>
      <c r="H6044" t="b">
        <v>0</v>
      </c>
      <c r="I6044" t="b">
        <v>0</v>
      </c>
      <c r="J6044" t="b">
        <v>0</v>
      </c>
    </row>
    <row r="6045" spans="1:10" hidden="1" x14ac:dyDescent="0.2">
      <c r="A6045" t="s">
        <v>444</v>
      </c>
      <c r="B6045" t="str">
        <f>VLOOKUP(Table16[[#This Row],[Metabolite ID]],Table18[],2,FALSE)</f>
        <v>X - 21441</v>
      </c>
      <c r="C6045" t="s">
        <v>1118</v>
      </c>
      <c r="D6045">
        <v>599</v>
      </c>
      <c r="E6045">
        <v>-1.6822524251983113E-2</v>
      </c>
      <c r="F6045">
        <v>4.9934347711676312E-2</v>
      </c>
      <c r="G6045">
        <v>0.73619768242659656</v>
      </c>
      <c r="H6045" t="b">
        <v>0</v>
      </c>
      <c r="I6045" t="b">
        <v>0</v>
      </c>
      <c r="J6045" t="b">
        <v>0</v>
      </c>
    </row>
    <row r="6046" spans="1:10" hidden="1" x14ac:dyDescent="0.2">
      <c r="A6046" t="s">
        <v>444</v>
      </c>
      <c r="B6046" t="str">
        <f>VLOOKUP(Table16[[#This Row],[Metabolite ID]],Table18[],2,FALSE)</f>
        <v>X - 21441</v>
      </c>
      <c r="C6046" t="s">
        <v>1119</v>
      </c>
      <c r="D6046">
        <v>599</v>
      </c>
      <c r="E6046">
        <v>-4.7276444444444455E-4</v>
      </c>
      <c r="F6046">
        <v>7.6455044527424548E-2</v>
      </c>
      <c r="G6046">
        <v>0.99506626345463112</v>
      </c>
      <c r="H6046" t="b">
        <v>0</v>
      </c>
      <c r="I6046" t="b">
        <v>0</v>
      </c>
      <c r="J6046" t="b">
        <v>0</v>
      </c>
    </row>
    <row r="6047" spans="1:10" hidden="1" x14ac:dyDescent="0.2">
      <c r="A6047" t="s">
        <v>444</v>
      </c>
      <c r="B6047" t="str">
        <f>VLOOKUP(Table16[[#This Row],[Metabolite ID]],Table18[],2,FALSE)</f>
        <v>X - 21441</v>
      </c>
      <c r="C6047" t="s">
        <v>1120</v>
      </c>
      <c r="D6047">
        <v>599</v>
      </c>
      <c r="E6047">
        <v>-4.3418201349872773E-2</v>
      </c>
      <c r="F6047">
        <v>8.3136007496487835E-2</v>
      </c>
      <c r="G6047">
        <v>0.60149274813095355</v>
      </c>
      <c r="H6047" t="b">
        <v>0</v>
      </c>
      <c r="I6047" t="b">
        <v>0</v>
      </c>
      <c r="J6047" t="b">
        <v>0</v>
      </c>
    </row>
    <row r="6048" spans="1:10" hidden="1" x14ac:dyDescent="0.2">
      <c r="A6048" t="s">
        <v>444</v>
      </c>
      <c r="B6048" t="str">
        <f>VLOOKUP(Table16[[#This Row],[Metabolite ID]],Table18[],2,FALSE)</f>
        <v>X - 21441</v>
      </c>
      <c r="C6048" t="s">
        <v>1121</v>
      </c>
      <c r="D6048">
        <v>599</v>
      </c>
      <c r="E6048">
        <v>-2.4137693209742572E-2</v>
      </c>
      <c r="F6048">
        <v>0.27462336842132978</v>
      </c>
      <c r="G6048">
        <v>0.92999050382045167</v>
      </c>
      <c r="H6048" t="b">
        <v>0</v>
      </c>
      <c r="I6048" t="b">
        <v>0</v>
      </c>
      <c r="J6048" t="b">
        <v>0</v>
      </c>
    </row>
    <row r="6049" spans="1:10" hidden="1" x14ac:dyDescent="0.2">
      <c r="A6049" t="s">
        <v>444</v>
      </c>
      <c r="B6049" t="str">
        <f>VLOOKUP(Table16[[#This Row],[Metabolite ID]],Table18[],2,FALSE)</f>
        <v>X - 21441</v>
      </c>
      <c r="C6049" t="s">
        <v>1122</v>
      </c>
      <c r="D6049">
        <v>599</v>
      </c>
      <c r="E6049">
        <v>-9.2675594005296347E-2</v>
      </c>
      <c r="F6049">
        <v>0.1665783026132816</v>
      </c>
      <c r="G6049">
        <v>0.5781807337411653</v>
      </c>
      <c r="H6049" t="b">
        <v>0</v>
      </c>
      <c r="I6049" t="b">
        <v>0</v>
      </c>
      <c r="J6049" t="b">
        <v>0</v>
      </c>
    </row>
    <row r="6050" spans="1:10" hidden="1" x14ac:dyDescent="0.2">
      <c r="A6050" t="s">
        <v>444</v>
      </c>
      <c r="B6050" t="str">
        <f>VLOOKUP(Table16[[#This Row],[Metabolite ID]],Table18[],2,FALSE)</f>
        <v>X - 21441</v>
      </c>
      <c r="C6050" t="s">
        <v>1123</v>
      </c>
      <c r="D6050">
        <v>599</v>
      </c>
      <c r="E6050">
        <v>-0.12114113506620401</v>
      </c>
      <c r="F6050">
        <v>0.14438642352353698</v>
      </c>
      <c r="G6050">
        <v>0.40180153225288284</v>
      </c>
      <c r="H6050" t="b">
        <v>0</v>
      </c>
      <c r="I6050" t="b">
        <v>0</v>
      </c>
      <c r="J6050" t="b">
        <v>0</v>
      </c>
    </row>
    <row r="6051" spans="1:10" x14ac:dyDescent="0.2">
      <c r="A6051" t="s">
        <v>724</v>
      </c>
      <c r="B6051" t="str">
        <f>VLOOKUP(Table16[[#This Row],[Metabolite ID]],Table18[],2,FALSE)</f>
        <v>phosphatidylcholine (16:0/22:5n3, 18:1/20:4)*</v>
      </c>
      <c r="C6051" t="s">
        <v>1116</v>
      </c>
      <c r="D6051">
        <v>599</v>
      </c>
      <c r="E6051">
        <v>-1.6103986141835603E-2</v>
      </c>
      <c r="F6051">
        <v>5.0128231514980019E-2</v>
      </c>
      <c r="G6051" s="6">
        <v>0.74801653350872688</v>
      </c>
      <c r="H6051" t="b">
        <v>0</v>
      </c>
      <c r="I6051" t="b">
        <v>0</v>
      </c>
      <c r="J6051" t="b">
        <v>0</v>
      </c>
    </row>
    <row r="6052" spans="1:10" hidden="1" x14ac:dyDescent="0.2">
      <c r="A6052" t="s">
        <v>724</v>
      </c>
      <c r="B6052" t="str">
        <f>VLOOKUP(Table16[[#This Row],[Metabolite ID]],Table18[],2,FALSE)</f>
        <v>phosphatidylcholine (16:0/22:5n3, 18:1/20:4)*</v>
      </c>
      <c r="C6052" t="s">
        <v>1117</v>
      </c>
      <c r="D6052">
        <v>599</v>
      </c>
      <c r="E6052">
        <v>-1.6103986141835603E-2</v>
      </c>
      <c r="F6052">
        <v>4.7722575224289486E-2</v>
      </c>
      <c r="G6052">
        <v>0.73577764860582884</v>
      </c>
      <c r="H6052" t="b">
        <v>0</v>
      </c>
      <c r="I6052" t="b">
        <v>0</v>
      </c>
      <c r="J6052" t="b">
        <v>0</v>
      </c>
    </row>
    <row r="6053" spans="1:10" hidden="1" x14ac:dyDescent="0.2">
      <c r="A6053" t="s">
        <v>724</v>
      </c>
      <c r="B6053" t="str">
        <f>VLOOKUP(Table16[[#This Row],[Metabolite ID]],Table18[],2,FALSE)</f>
        <v>phosphatidylcholine (16:0/22:5n3, 18:1/20:4)*</v>
      </c>
      <c r="C6053" t="s">
        <v>1118</v>
      </c>
      <c r="D6053">
        <v>599</v>
      </c>
      <c r="E6053">
        <v>-1.6103986141835606E-2</v>
      </c>
      <c r="F6053">
        <v>4.8222012293962065E-2</v>
      </c>
      <c r="G6053">
        <v>0.73841345285492721</v>
      </c>
      <c r="H6053" t="b">
        <v>0</v>
      </c>
      <c r="I6053" t="b">
        <v>0</v>
      </c>
      <c r="J6053" t="b">
        <v>0</v>
      </c>
    </row>
    <row r="6054" spans="1:10" hidden="1" x14ac:dyDescent="0.2">
      <c r="A6054" t="s">
        <v>724</v>
      </c>
      <c r="B6054" t="str">
        <f>VLOOKUP(Table16[[#This Row],[Metabolite ID]],Table18[],2,FALSE)</f>
        <v>phosphatidylcholine (16:0/22:5n3, 18:1/20:4)*</v>
      </c>
      <c r="C6054" t="s">
        <v>1119</v>
      </c>
      <c r="D6054">
        <v>599</v>
      </c>
      <c r="E6054">
        <v>-5.174279411764706E-2</v>
      </c>
      <c r="F6054">
        <v>7.2993694986884877E-2</v>
      </c>
      <c r="G6054">
        <v>0.47840724883701663</v>
      </c>
      <c r="H6054" t="b">
        <v>0</v>
      </c>
      <c r="I6054" t="b">
        <v>0</v>
      </c>
      <c r="J6054" t="b">
        <v>0</v>
      </c>
    </row>
    <row r="6055" spans="1:10" hidden="1" x14ac:dyDescent="0.2">
      <c r="A6055" t="s">
        <v>724</v>
      </c>
      <c r="B6055" t="str">
        <f>VLOOKUP(Table16[[#This Row],[Metabolite ID]],Table18[],2,FALSE)</f>
        <v>phosphatidylcholine (16:0/22:5n3, 18:1/20:4)*</v>
      </c>
      <c r="C6055" t="s">
        <v>1120</v>
      </c>
      <c r="D6055">
        <v>599</v>
      </c>
      <c r="E6055">
        <v>1.7414889046341885E-2</v>
      </c>
      <c r="F6055">
        <v>7.526696717148873E-2</v>
      </c>
      <c r="G6055">
        <v>0.81702354196259608</v>
      </c>
      <c r="H6055" t="b">
        <v>0</v>
      </c>
      <c r="I6055" t="b">
        <v>0</v>
      </c>
      <c r="J6055" t="b">
        <v>0</v>
      </c>
    </row>
    <row r="6056" spans="1:10" hidden="1" x14ac:dyDescent="0.2">
      <c r="A6056" t="s">
        <v>724</v>
      </c>
      <c r="B6056" t="str">
        <f>VLOOKUP(Table16[[#This Row],[Metabolite ID]],Table18[],2,FALSE)</f>
        <v>phosphatidylcholine (16:0/22:5n3, 18:1/20:4)*</v>
      </c>
      <c r="C6056" t="s">
        <v>1121</v>
      </c>
      <c r="D6056">
        <v>599</v>
      </c>
      <c r="E6056">
        <v>-0.19347700605743157</v>
      </c>
      <c r="F6056">
        <v>0.28628513119867316</v>
      </c>
      <c r="G6056">
        <v>0.49941666592818768</v>
      </c>
      <c r="H6056" t="b">
        <v>0</v>
      </c>
      <c r="I6056" t="b">
        <v>0</v>
      </c>
      <c r="J6056" t="b">
        <v>0</v>
      </c>
    </row>
    <row r="6057" spans="1:10" hidden="1" x14ac:dyDescent="0.2">
      <c r="A6057" t="s">
        <v>724</v>
      </c>
      <c r="B6057" t="str">
        <f>VLOOKUP(Table16[[#This Row],[Metabolite ID]],Table18[],2,FALSE)</f>
        <v>phosphatidylcholine (16:0/22:5n3, 18:1/20:4)*</v>
      </c>
      <c r="C6057" t="s">
        <v>1122</v>
      </c>
      <c r="D6057">
        <v>599</v>
      </c>
      <c r="E6057">
        <v>-8.2448106295633927E-2</v>
      </c>
      <c r="F6057">
        <v>0.24193374927929159</v>
      </c>
      <c r="G6057">
        <v>0.73338291418112878</v>
      </c>
      <c r="H6057" t="b">
        <v>0</v>
      </c>
      <c r="I6057" t="b">
        <v>0</v>
      </c>
      <c r="J6057" t="b">
        <v>0</v>
      </c>
    </row>
    <row r="6058" spans="1:10" hidden="1" x14ac:dyDescent="0.2">
      <c r="A6058" t="s">
        <v>724</v>
      </c>
      <c r="B6058" t="str">
        <f>VLOOKUP(Table16[[#This Row],[Metabolite ID]],Table18[],2,FALSE)</f>
        <v>phosphatidylcholine (16:0/22:5n3, 18:1/20:4)*</v>
      </c>
      <c r="C6058" t="s">
        <v>1123</v>
      </c>
      <c r="D6058">
        <v>599</v>
      </c>
      <c r="E6058">
        <v>8.23069101228876E-2</v>
      </c>
      <c r="F6058">
        <v>0.13890785575799247</v>
      </c>
      <c r="G6058">
        <v>0.5537208730409422</v>
      </c>
      <c r="H6058" t="b">
        <v>0</v>
      </c>
      <c r="I6058" t="b">
        <v>0</v>
      </c>
      <c r="J6058" t="b">
        <v>0</v>
      </c>
    </row>
    <row r="6059" spans="1:10" x14ac:dyDescent="0.2">
      <c r="A6059" t="s">
        <v>281</v>
      </c>
      <c r="B6059" t="str">
        <f>VLOOKUP(Table16[[#This Row],[Metabolite ID]],Table18[],2,FALSE)</f>
        <v>1-oleoyl-GPI (18:1)*</v>
      </c>
      <c r="C6059" t="s">
        <v>1116</v>
      </c>
      <c r="D6059">
        <v>599</v>
      </c>
      <c r="E6059">
        <v>-1.5758890783856325E-2</v>
      </c>
      <c r="F6059">
        <v>4.9100915773269659E-2</v>
      </c>
      <c r="G6059" s="6">
        <v>0.74824902501522772</v>
      </c>
      <c r="H6059" t="b">
        <v>0</v>
      </c>
      <c r="I6059" t="b">
        <v>0</v>
      </c>
      <c r="J6059" t="b">
        <v>0</v>
      </c>
    </row>
    <row r="6060" spans="1:10" hidden="1" x14ac:dyDescent="0.2">
      <c r="A6060" t="s">
        <v>281</v>
      </c>
      <c r="B6060" t="str">
        <f>VLOOKUP(Table16[[#This Row],[Metabolite ID]],Table18[],2,FALSE)</f>
        <v>1-oleoyl-GPI (18:1)*</v>
      </c>
      <c r="C6060" t="s">
        <v>1117</v>
      </c>
      <c r="D6060">
        <v>599</v>
      </c>
      <c r="E6060">
        <v>-1.5758890783856325E-2</v>
      </c>
      <c r="F6060">
        <v>4.9033282173357715E-2</v>
      </c>
      <c r="G6060">
        <v>0.74791355877212617</v>
      </c>
      <c r="H6060" t="b">
        <v>0</v>
      </c>
      <c r="I6060" t="b">
        <v>0</v>
      </c>
      <c r="J6060" t="b">
        <v>0</v>
      </c>
    </row>
    <row r="6061" spans="1:10" hidden="1" x14ac:dyDescent="0.2">
      <c r="A6061" t="s">
        <v>281</v>
      </c>
      <c r="B6061" t="str">
        <f>VLOOKUP(Table16[[#This Row],[Metabolite ID]],Table18[],2,FALSE)</f>
        <v>1-oleoyl-GPI (18:1)*</v>
      </c>
      <c r="C6061" t="s">
        <v>1118</v>
      </c>
      <c r="D6061">
        <v>599</v>
      </c>
      <c r="E6061">
        <v>-1.5758890783856318E-2</v>
      </c>
      <c r="F6061">
        <v>4.949923301757838E-2</v>
      </c>
      <c r="G6061">
        <v>0.75020705038614532</v>
      </c>
      <c r="H6061" t="b">
        <v>0</v>
      </c>
      <c r="I6061" t="b">
        <v>0</v>
      </c>
      <c r="J6061" t="b">
        <v>0</v>
      </c>
    </row>
    <row r="6062" spans="1:10" hidden="1" x14ac:dyDescent="0.2">
      <c r="A6062" t="s">
        <v>281</v>
      </c>
      <c r="B6062" t="str">
        <f>VLOOKUP(Table16[[#This Row],[Metabolite ID]],Table18[],2,FALSE)</f>
        <v>1-oleoyl-GPI (18:1)*</v>
      </c>
      <c r="C6062" t="s">
        <v>1119</v>
      </c>
      <c r="D6062">
        <v>599</v>
      </c>
      <c r="E6062">
        <v>4.3838219178082193E-2</v>
      </c>
      <c r="F6062">
        <v>7.5303909655877216E-2</v>
      </c>
      <c r="G6062">
        <v>0.56046521792594006</v>
      </c>
      <c r="H6062" t="b">
        <v>0</v>
      </c>
      <c r="I6062" t="b">
        <v>0</v>
      </c>
      <c r="J6062" t="b">
        <v>0</v>
      </c>
    </row>
    <row r="6063" spans="1:10" hidden="1" x14ac:dyDescent="0.2">
      <c r="A6063" t="s">
        <v>281</v>
      </c>
      <c r="B6063" t="str">
        <f>VLOOKUP(Table16[[#This Row],[Metabolite ID]],Table18[],2,FALSE)</f>
        <v>1-oleoyl-GPI (18:1)*</v>
      </c>
      <c r="C6063" t="s">
        <v>1120</v>
      </c>
      <c r="D6063">
        <v>599</v>
      </c>
      <c r="E6063">
        <v>-2.1474992908718859E-2</v>
      </c>
      <c r="F6063">
        <v>8.3667632224764796E-2</v>
      </c>
      <c r="G6063">
        <v>0.79743333172090558</v>
      </c>
      <c r="H6063" t="b">
        <v>0</v>
      </c>
      <c r="I6063" t="b">
        <v>0</v>
      </c>
      <c r="J6063" t="b">
        <v>0</v>
      </c>
    </row>
    <row r="6064" spans="1:10" hidden="1" x14ac:dyDescent="0.2">
      <c r="A6064" t="s">
        <v>281</v>
      </c>
      <c r="B6064" t="str">
        <f>VLOOKUP(Table16[[#This Row],[Metabolite ID]],Table18[],2,FALSE)</f>
        <v>1-oleoyl-GPI (18:1)*</v>
      </c>
      <c r="C6064" t="s">
        <v>1121</v>
      </c>
      <c r="D6064">
        <v>599</v>
      </c>
      <c r="E6064">
        <v>9.6876814882770113E-2</v>
      </c>
      <c r="F6064">
        <v>0.30504773432968241</v>
      </c>
      <c r="G6064">
        <v>0.75091501214791756</v>
      </c>
      <c r="H6064" t="b">
        <v>0</v>
      </c>
      <c r="I6064" t="b">
        <v>0</v>
      </c>
      <c r="J6064" t="b">
        <v>0</v>
      </c>
    </row>
    <row r="6065" spans="1:10" hidden="1" x14ac:dyDescent="0.2">
      <c r="A6065" t="s">
        <v>281</v>
      </c>
      <c r="B6065" t="str">
        <f>VLOOKUP(Table16[[#This Row],[Metabolite ID]],Table18[],2,FALSE)</f>
        <v>1-oleoyl-GPI (18:1)*</v>
      </c>
      <c r="C6065" t="s">
        <v>1122</v>
      </c>
      <c r="D6065">
        <v>599</v>
      </c>
      <c r="E6065">
        <v>-7.2330366461005546E-2</v>
      </c>
      <c r="F6065">
        <v>0.19619644705786002</v>
      </c>
      <c r="G6065">
        <v>0.7125094255469413</v>
      </c>
      <c r="H6065" t="b">
        <v>0</v>
      </c>
      <c r="I6065" t="b">
        <v>0</v>
      </c>
      <c r="J6065" t="b">
        <v>0</v>
      </c>
    </row>
    <row r="6066" spans="1:10" hidden="1" x14ac:dyDescent="0.2">
      <c r="A6066" t="s">
        <v>281</v>
      </c>
      <c r="B6066" t="str">
        <f>VLOOKUP(Table16[[#This Row],[Metabolite ID]],Table18[],2,FALSE)</f>
        <v>1-oleoyl-GPI (18:1)*</v>
      </c>
      <c r="C6066" t="s">
        <v>1123</v>
      </c>
      <c r="D6066">
        <v>599</v>
      </c>
      <c r="E6066">
        <v>-0.28439313234789898</v>
      </c>
      <c r="F6066">
        <v>0.1357801577094841</v>
      </c>
      <c r="G6066">
        <v>3.6635376133601127E-2</v>
      </c>
      <c r="H6066" t="b">
        <v>0</v>
      </c>
      <c r="I6066" t="b">
        <v>0</v>
      </c>
      <c r="J6066" t="b">
        <v>0</v>
      </c>
    </row>
    <row r="6067" spans="1:10" x14ac:dyDescent="0.2">
      <c r="A6067" t="s">
        <v>87</v>
      </c>
      <c r="B6067" t="str">
        <f>VLOOKUP(Table16[[#This Row],[Metabolite ID]],Table18[],2,FALSE)</f>
        <v>N-formylmethionine</v>
      </c>
      <c r="C6067" t="s">
        <v>1116</v>
      </c>
      <c r="D6067">
        <v>599</v>
      </c>
      <c r="E6067">
        <v>-1.5419791244195166E-2</v>
      </c>
      <c r="F6067">
        <v>4.8138357639672016E-2</v>
      </c>
      <c r="G6067" s="6">
        <v>0.7487239916290015</v>
      </c>
      <c r="H6067" t="b">
        <v>0</v>
      </c>
      <c r="I6067" t="b">
        <v>0</v>
      </c>
      <c r="J6067" t="b">
        <v>0</v>
      </c>
    </row>
    <row r="6068" spans="1:10" hidden="1" x14ac:dyDescent="0.2">
      <c r="A6068" t="s">
        <v>87</v>
      </c>
      <c r="B6068" t="str">
        <f>VLOOKUP(Table16[[#This Row],[Metabolite ID]],Table18[],2,FALSE)</f>
        <v>N-formylmethionine</v>
      </c>
      <c r="C6068" t="s">
        <v>1117</v>
      </c>
      <c r="D6068">
        <v>599</v>
      </c>
      <c r="E6068">
        <v>-1.5419791244195166E-2</v>
      </c>
      <c r="F6068">
        <v>4.7741690354789999E-2</v>
      </c>
      <c r="G6068">
        <v>0.74670753186515171</v>
      </c>
      <c r="H6068" t="b">
        <v>0</v>
      </c>
      <c r="I6068" t="b">
        <v>0</v>
      </c>
      <c r="J6068" t="b">
        <v>0</v>
      </c>
    </row>
    <row r="6069" spans="1:10" hidden="1" x14ac:dyDescent="0.2">
      <c r="A6069" t="s">
        <v>87</v>
      </c>
      <c r="B6069" t="str">
        <f>VLOOKUP(Table16[[#This Row],[Metabolite ID]],Table18[],2,FALSE)</f>
        <v>N-formylmethionine</v>
      </c>
      <c r="C6069" t="s">
        <v>1118</v>
      </c>
      <c r="D6069">
        <v>599</v>
      </c>
      <c r="E6069">
        <v>-1.5419791244195213E-2</v>
      </c>
      <c r="F6069">
        <v>4.8193872149873015E-2</v>
      </c>
      <c r="G6069">
        <v>0.74900368806768935</v>
      </c>
      <c r="H6069" t="b">
        <v>0</v>
      </c>
      <c r="I6069" t="b">
        <v>0</v>
      </c>
      <c r="J6069" t="b">
        <v>0</v>
      </c>
    </row>
    <row r="6070" spans="1:10" hidden="1" x14ac:dyDescent="0.2">
      <c r="A6070" t="s">
        <v>87</v>
      </c>
      <c r="B6070" t="str">
        <f>VLOOKUP(Table16[[#This Row],[Metabolite ID]],Table18[],2,FALSE)</f>
        <v>N-formylmethionine</v>
      </c>
      <c r="C6070" t="s">
        <v>1119</v>
      </c>
      <c r="D6070">
        <v>599</v>
      </c>
      <c r="E6070">
        <v>2.2113278688524588E-2</v>
      </c>
      <c r="F6070">
        <v>7.478415190734268E-2</v>
      </c>
      <c r="G6070">
        <v>0.76746323154354723</v>
      </c>
      <c r="H6070" t="b">
        <v>0</v>
      </c>
      <c r="I6070" t="b">
        <v>0</v>
      </c>
      <c r="J6070" t="b">
        <v>0</v>
      </c>
    </row>
    <row r="6071" spans="1:10" hidden="1" x14ac:dyDescent="0.2">
      <c r="A6071" t="s">
        <v>87</v>
      </c>
      <c r="B6071" t="str">
        <f>VLOOKUP(Table16[[#This Row],[Metabolite ID]],Table18[],2,FALSE)</f>
        <v>N-formylmethionine</v>
      </c>
      <c r="C6071" t="s">
        <v>1120</v>
      </c>
      <c r="D6071">
        <v>599</v>
      </c>
      <c r="E6071">
        <v>7.5854188131177142E-2</v>
      </c>
      <c r="F6071">
        <v>7.7517057034150197E-2</v>
      </c>
      <c r="G6071">
        <v>0.32780319114217699</v>
      </c>
      <c r="H6071" t="b">
        <v>0</v>
      </c>
      <c r="I6071" t="b">
        <v>0</v>
      </c>
      <c r="J6071" t="b">
        <v>0</v>
      </c>
    </row>
    <row r="6072" spans="1:10" hidden="1" x14ac:dyDescent="0.2">
      <c r="A6072" t="s">
        <v>87</v>
      </c>
      <c r="B6072" t="str">
        <f>VLOOKUP(Table16[[#This Row],[Metabolite ID]],Table18[],2,FALSE)</f>
        <v>N-formylmethionine</v>
      </c>
      <c r="C6072" t="s">
        <v>1121</v>
      </c>
      <c r="D6072">
        <v>599</v>
      </c>
      <c r="E6072">
        <v>0.14204818867713787</v>
      </c>
      <c r="F6072">
        <v>0.27999434388997541</v>
      </c>
      <c r="G6072">
        <v>0.61211369198461307</v>
      </c>
      <c r="H6072" t="b">
        <v>0</v>
      </c>
      <c r="I6072" t="b">
        <v>0</v>
      </c>
      <c r="J6072" t="b">
        <v>0</v>
      </c>
    </row>
    <row r="6073" spans="1:10" hidden="1" x14ac:dyDescent="0.2">
      <c r="A6073" t="s">
        <v>87</v>
      </c>
      <c r="B6073" t="str">
        <f>VLOOKUP(Table16[[#This Row],[Metabolite ID]],Table18[],2,FALSE)</f>
        <v>N-formylmethionine</v>
      </c>
      <c r="C6073" t="s">
        <v>1122</v>
      </c>
      <c r="D6073">
        <v>599</v>
      </c>
      <c r="E6073">
        <v>0.1190149594797747</v>
      </c>
      <c r="F6073">
        <v>0.1773834922198646</v>
      </c>
      <c r="G6073">
        <v>0.50251321826737483</v>
      </c>
      <c r="H6073" t="b">
        <v>0</v>
      </c>
      <c r="I6073" t="b">
        <v>0</v>
      </c>
      <c r="J6073" t="b">
        <v>0</v>
      </c>
    </row>
    <row r="6074" spans="1:10" hidden="1" x14ac:dyDescent="0.2">
      <c r="A6074" t="s">
        <v>87</v>
      </c>
      <c r="B6074" t="str">
        <f>VLOOKUP(Table16[[#This Row],[Metabolite ID]],Table18[],2,FALSE)</f>
        <v>N-formylmethionine</v>
      </c>
      <c r="C6074" t="s">
        <v>1123</v>
      </c>
      <c r="D6074">
        <v>599</v>
      </c>
      <c r="E6074">
        <v>6.0670851243478228E-2</v>
      </c>
      <c r="F6074">
        <v>0.13342521873511382</v>
      </c>
      <c r="G6074">
        <v>0.64947741208852916</v>
      </c>
      <c r="H6074" t="b">
        <v>0</v>
      </c>
      <c r="I6074" t="b">
        <v>0</v>
      </c>
      <c r="J6074" t="b">
        <v>0</v>
      </c>
    </row>
    <row r="6075" spans="1:10" x14ac:dyDescent="0.2">
      <c r="A6075" t="s">
        <v>153</v>
      </c>
      <c r="B6075" t="str">
        <f>VLOOKUP(Table16[[#This Row],[Metabolite ID]],Table18[],2,FALSE)</f>
        <v>ribonate</v>
      </c>
      <c r="C6075" t="s">
        <v>1116</v>
      </c>
      <c r="D6075">
        <v>599</v>
      </c>
      <c r="E6075">
        <v>-1.5602688954643845E-2</v>
      </c>
      <c r="F6075">
        <v>4.9179551342214294E-2</v>
      </c>
      <c r="G6075" s="6">
        <v>0.75104656528987424</v>
      </c>
      <c r="H6075" t="b">
        <v>0</v>
      </c>
      <c r="I6075" t="b">
        <v>0</v>
      </c>
      <c r="J6075" t="b">
        <v>0</v>
      </c>
    </row>
    <row r="6076" spans="1:10" hidden="1" x14ac:dyDescent="0.2">
      <c r="A6076" t="s">
        <v>153</v>
      </c>
      <c r="B6076" t="str">
        <f>VLOOKUP(Table16[[#This Row],[Metabolite ID]],Table18[],2,FALSE)</f>
        <v>ribonate</v>
      </c>
      <c r="C6076" t="s">
        <v>1117</v>
      </c>
      <c r="D6076">
        <v>599</v>
      </c>
      <c r="E6076">
        <v>-1.5602688954643845E-2</v>
      </c>
      <c r="F6076">
        <v>4.9179551342214294E-2</v>
      </c>
      <c r="G6076">
        <v>0.75104656528987424</v>
      </c>
      <c r="H6076" t="b">
        <v>0</v>
      </c>
      <c r="I6076" t="b">
        <v>0</v>
      </c>
      <c r="J6076" t="b">
        <v>0</v>
      </c>
    </row>
    <row r="6077" spans="1:10" hidden="1" x14ac:dyDescent="0.2">
      <c r="A6077" t="s">
        <v>153</v>
      </c>
      <c r="B6077" t="str">
        <f>VLOOKUP(Table16[[#This Row],[Metabolite ID]],Table18[],2,FALSE)</f>
        <v>ribonate</v>
      </c>
      <c r="C6077" t="s">
        <v>1118</v>
      </c>
      <c r="D6077">
        <v>599</v>
      </c>
      <c r="E6077">
        <v>-1.5602688954643831E-2</v>
      </c>
      <c r="F6077">
        <v>4.962242182115164E-2</v>
      </c>
      <c r="G6077">
        <v>0.75319583813347779</v>
      </c>
      <c r="H6077" t="b">
        <v>0</v>
      </c>
      <c r="I6077" t="b">
        <v>0</v>
      </c>
      <c r="J6077" t="b">
        <v>0</v>
      </c>
    </row>
    <row r="6078" spans="1:10" hidden="1" x14ac:dyDescent="0.2">
      <c r="A6078" t="s">
        <v>153</v>
      </c>
      <c r="B6078" t="str">
        <f>VLOOKUP(Table16[[#This Row],[Metabolite ID]],Table18[],2,FALSE)</f>
        <v>ribonate</v>
      </c>
      <c r="C6078" t="s">
        <v>1119</v>
      </c>
      <c r="D6078">
        <v>599</v>
      </c>
      <c r="E6078">
        <v>-6.1200839694656485E-2</v>
      </c>
      <c r="F6078">
        <v>7.4765577979932621E-2</v>
      </c>
      <c r="G6078">
        <v>0.41303193766687418</v>
      </c>
      <c r="H6078" t="b">
        <v>0</v>
      </c>
      <c r="I6078" t="b">
        <v>0</v>
      </c>
      <c r="J6078" t="b">
        <v>0</v>
      </c>
    </row>
    <row r="6079" spans="1:10" hidden="1" x14ac:dyDescent="0.2">
      <c r="A6079" t="s">
        <v>153</v>
      </c>
      <c r="B6079" t="str">
        <f>VLOOKUP(Table16[[#This Row],[Metabolite ID]],Table18[],2,FALSE)</f>
        <v>ribonate</v>
      </c>
      <c r="C6079" t="s">
        <v>1120</v>
      </c>
      <c r="D6079">
        <v>599</v>
      </c>
      <c r="E6079">
        <v>-3.8153934538199596E-2</v>
      </c>
      <c r="F6079">
        <v>8.3533529007501953E-2</v>
      </c>
      <c r="G6079">
        <v>0.64785078952480202</v>
      </c>
      <c r="H6079" t="b">
        <v>0</v>
      </c>
      <c r="I6079" t="b">
        <v>0</v>
      </c>
      <c r="J6079" t="b">
        <v>0</v>
      </c>
    </row>
    <row r="6080" spans="1:10" hidden="1" x14ac:dyDescent="0.2">
      <c r="A6080" t="s">
        <v>153</v>
      </c>
      <c r="B6080" t="str">
        <f>VLOOKUP(Table16[[#This Row],[Metabolite ID]],Table18[],2,FALSE)</f>
        <v>ribonate</v>
      </c>
      <c r="C6080" t="s">
        <v>1121</v>
      </c>
      <c r="D6080">
        <v>599</v>
      </c>
      <c r="E6080">
        <v>-3.4409053574510295E-2</v>
      </c>
      <c r="F6080">
        <v>0.28057950982026864</v>
      </c>
      <c r="G6080">
        <v>0.90243681664042685</v>
      </c>
      <c r="H6080" t="b">
        <v>0</v>
      </c>
      <c r="I6080" t="b">
        <v>0</v>
      </c>
      <c r="J6080" t="b">
        <v>0</v>
      </c>
    </row>
    <row r="6081" spans="1:10" hidden="1" x14ac:dyDescent="0.2">
      <c r="A6081" t="s">
        <v>153</v>
      </c>
      <c r="B6081" t="str">
        <f>VLOOKUP(Table16[[#This Row],[Metabolite ID]],Table18[],2,FALSE)</f>
        <v>ribonate</v>
      </c>
      <c r="C6081" t="s">
        <v>1122</v>
      </c>
      <c r="D6081">
        <v>599</v>
      </c>
      <c r="E6081">
        <v>-5.56524864024599E-2</v>
      </c>
      <c r="F6081">
        <v>0.17275298639764775</v>
      </c>
      <c r="G6081">
        <v>0.74745115720279087</v>
      </c>
      <c r="H6081" t="b">
        <v>0</v>
      </c>
      <c r="I6081" t="b">
        <v>0</v>
      </c>
      <c r="J6081" t="b">
        <v>0</v>
      </c>
    </row>
    <row r="6082" spans="1:10" hidden="1" x14ac:dyDescent="0.2">
      <c r="A6082" t="s">
        <v>153</v>
      </c>
      <c r="B6082" t="str">
        <f>VLOOKUP(Table16[[#This Row],[Metabolite ID]],Table18[],2,FALSE)</f>
        <v>ribonate</v>
      </c>
      <c r="C6082" t="s">
        <v>1123</v>
      </c>
      <c r="D6082">
        <v>599</v>
      </c>
      <c r="E6082">
        <v>0.22401133575349363</v>
      </c>
      <c r="F6082">
        <v>0.13633684943803967</v>
      </c>
      <c r="G6082">
        <v>0.1008944578223047</v>
      </c>
      <c r="H6082" t="b">
        <v>0</v>
      </c>
      <c r="I6082" t="b">
        <v>0</v>
      </c>
      <c r="J6082" t="b">
        <v>0</v>
      </c>
    </row>
    <row r="6083" spans="1:10" x14ac:dyDescent="0.2">
      <c r="A6083" t="s">
        <v>486</v>
      </c>
      <c r="B6083" t="str">
        <f>VLOOKUP(Table16[[#This Row],[Metabolite ID]],Table18[],2,FALSE)</f>
        <v>X - 14658</v>
      </c>
      <c r="C6083" t="s">
        <v>1116</v>
      </c>
      <c r="D6083">
        <v>599</v>
      </c>
      <c r="E6083">
        <v>-1.6208288422644337E-2</v>
      </c>
      <c r="F6083">
        <v>5.126404378997769E-2</v>
      </c>
      <c r="G6083" s="6">
        <v>0.75187146813638517</v>
      </c>
      <c r="H6083" t="b">
        <v>0</v>
      </c>
      <c r="I6083" t="b">
        <v>0</v>
      </c>
      <c r="J6083" t="b">
        <v>0</v>
      </c>
    </row>
    <row r="6084" spans="1:10" hidden="1" x14ac:dyDescent="0.2">
      <c r="A6084" t="s">
        <v>486</v>
      </c>
      <c r="B6084" t="str">
        <f>VLOOKUP(Table16[[#This Row],[Metabolite ID]],Table18[],2,FALSE)</f>
        <v>X - 14658</v>
      </c>
      <c r="C6084" t="s">
        <v>1117</v>
      </c>
      <c r="D6084">
        <v>599</v>
      </c>
      <c r="E6084">
        <v>-1.6208288422644337E-2</v>
      </c>
      <c r="F6084">
        <v>4.9451830371309805E-2</v>
      </c>
      <c r="G6084">
        <v>0.7430937986007301</v>
      </c>
      <c r="H6084" t="b">
        <v>0</v>
      </c>
      <c r="I6084" t="b">
        <v>0</v>
      </c>
      <c r="J6084" t="b">
        <v>0</v>
      </c>
    </row>
    <row r="6085" spans="1:10" hidden="1" x14ac:dyDescent="0.2">
      <c r="A6085" t="s">
        <v>486</v>
      </c>
      <c r="B6085" t="str">
        <f>VLOOKUP(Table16[[#This Row],[Metabolite ID]],Table18[],2,FALSE)</f>
        <v>X - 14658</v>
      </c>
      <c r="C6085" t="s">
        <v>1118</v>
      </c>
      <c r="D6085">
        <v>599</v>
      </c>
      <c r="E6085">
        <v>-1.6208288422644324E-2</v>
      </c>
      <c r="F6085">
        <v>4.99481430901519E-2</v>
      </c>
      <c r="G6085">
        <v>0.74555776443533495</v>
      </c>
      <c r="H6085" t="b">
        <v>0</v>
      </c>
      <c r="I6085" t="b">
        <v>0</v>
      </c>
      <c r="J6085" t="b">
        <v>0</v>
      </c>
    </row>
    <row r="6086" spans="1:10" hidden="1" x14ac:dyDescent="0.2">
      <c r="A6086" t="s">
        <v>486</v>
      </c>
      <c r="B6086" t="str">
        <f>VLOOKUP(Table16[[#This Row],[Metabolite ID]],Table18[],2,FALSE)</f>
        <v>X - 14658</v>
      </c>
      <c r="C6086" t="s">
        <v>1119</v>
      </c>
      <c r="D6086">
        <v>599</v>
      </c>
      <c r="E6086">
        <v>4.652916666666667E-2</v>
      </c>
      <c r="F6086">
        <v>7.7348983114440273E-2</v>
      </c>
      <c r="G6086">
        <v>0.54747470224751016</v>
      </c>
      <c r="H6086" t="b">
        <v>0</v>
      </c>
      <c r="I6086" t="b">
        <v>0</v>
      </c>
      <c r="J6086" t="b">
        <v>0</v>
      </c>
    </row>
    <row r="6087" spans="1:10" hidden="1" x14ac:dyDescent="0.2">
      <c r="A6087" t="s">
        <v>486</v>
      </c>
      <c r="B6087" t="str">
        <f>VLOOKUP(Table16[[#This Row],[Metabolite ID]],Table18[],2,FALSE)</f>
        <v>X - 14658</v>
      </c>
      <c r="C6087" t="s">
        <v>1120</v>
      </c>
      <c r="D6087">
        <v>599</v>
      </c>
      <c r="E6087">
        <v>2.3790687675965184E-2</v>
      </c>
      <c r="F6087">
        <v>8.619676878078146E-2</v>
      </c>
      <c r="G6087">
        <v>0.7825446847239963</v>
      </c>
      <c r="H6087" t="b">
        <v>0</v>
      </c>
      <c r="I6087" t="b">
        <v>0</v>
      </c>
      <c r="J6087" t="b">
        <v>0</v>
      </c>
    </row>
    <row r="6088" spans="1:10" hidden="1" x14ac:dyDescent="0.2">
      <c r="A6088" t="s">
        <v>486</v>
      </c>
      <c r="B6088" t="str">
        <f>VLOOKUP(Table16[[#This Row],[Metabolite ID]],Table18[],2,FALSE)</f>
        <v>X - 14658</v>
      </c>
      <c r="C6088" t="s">
        <v>1121</v>
      </c>
      <c r="D6088">
        <v>599</v>
      </c>
      <c r="E6088">
        <v>0.23589423297444423</v>
      </c>
      <c r="F6088">
        <v>0.27980738525376403</v>
      </c>
      <c r="G6088">
        <v>0.39953232549678974</v>
      </c>
      <c r="H6088" t="b">
        <v>0</v>
      </c>
      <c r="I6088" t="b">
        <v>0</v>
      </c>
      <c r="J6088" t="b">
        <v>0</v>
      </c>
    </row>
    <row r="6089" spans="1:10" hidden="1" x14ac:dyDescent="0.2">
      <c r="A6089" t="s">
        <v>486</v>
      </c>
      <c r="B6089" t="str">
        <f>VLOOKUP(Table16[[#This Row],[Metabolite ID]],Table18[],2,FALSE)</f>
        <v>X - 14658</v>
      </c>
      <c r="C6089" t="s">
        <v>1122</v>
      </c>
      <c r="D6089">
        <v>599</v>
      </c>
      <c r="E6089">
        <v>5.1546313291611412E-2</v>
      </c>
      <c r="F6089">
        <v>0.17471419153943732</v>
      </c>
      <c r="G6089">
        <v>0.76807167681967259</v>
      </c>
      <c r="H6089" t="b">
        <v>0</v>
      </c>
      <c r="I6089" t="b">
        <v>0</v>
      </c>
      <c r="J6089" t="b">
        <v>0</v>
      </c>
    </row>
    <row r="6090" spans="1:10" hidden="1" x14ac:dyDescent="0.2">
      <c r="A6090" t="s">
        <v>486</v>
      </c>
      <c r="B6090" t="str">
        <f>VLOOKUP(Table16[[#This Row],[Metabolite ID]],Table18[],2,FALSE)</f>
        <v>X - 14658</v>
      </c>
      <c r="C6090" t="s">
        <v>1123</v>
      </c>
      <c r="D6090">
        <v>599</v>
      </c>
      <c r="E6090">
        <v>-9.1814352107326233E-2</v>
      </c>
      <c r="F6090">
        <v>0.14205820759814236</v>
      </c>
      <c r="G6090">
        <v>0.51832374046481178</v>
      </c>
      <c r="H6090" t="b">
        <v>0</v>
      </c>
      <c r="I6090" t="b">
        <v>0</v>
      </c>
      <c r="J6090" t="b">
        <v>0</v>
      </c>
    </row>
    <row r="6091" spans="1:10" x14ac:dyDescent="0.2">
      <c r="A6091" t="s">
        <v>85</v>
      </c>
      <c r="B6091" t="str">
        <f>VLOOKUP(Table16[[#This Row],[Metabolite ID]],Table18[],2,FALSE)</f>
        <v>gamma-glutamyltyrosine</v>
      </c>
      <c r="C6091" t="s">
        <v>1116</v>
      </c>
      <c r="D6091">
        <v>599</v>
      </c>
      <c r="E6091">
        <v>-1.561645712282589E-2</v>
      </c>
      <c r="F6091">
        <v>4.9473034194271792E-2</v>
      </c>
      <c r="G6091" s="6">
        <v>0.75226367263615235</v>
      </c>
      <c r="H6091" t="b">
        <v>0</v>
      </c>
      <c r="I6091" t="b">
        <v>0</v>
      </c>
      <c r="J6091" t="b">
        <v>0</v>
      </c>
    </row>
    <row r="6092" spans="1:10" hidden="1" x14ac:dyDescent="0.2">
      <c r="A6092" t="s">
        <v>85</v>
      </c>
      <c r="B6092" t="str">
        <f>VLOOKUP(Table16[[#This Row],[Metabolite ID]],Table18[],2,FALSE)</f>
        <v>gamma-glutamyltyrosine</v>
      </c>
      <c r="C6092" t="s">
        <v>1117</v>
      </c>
      <c r="D6092">
        <v>599</v>
      </c>
      <c r="E6092">
        <v>-1.561645712282589E-2</v>
      </c>
      <c r="F6092">
        <v>4.7818460848377445E-2</v>
      </c>
      <c r="G6092">
        <v>0.74398708830610372</v>
      </c>
      <c r="H6092" t="b">
        <v>0</v>
      </c>
      <c r="I6092" t="b">
        <v>0</v>
      </c>
      <c r="J6092" t="b">
        <v>0</v>
      </c>
    </row>
    <row r="6093" spans="1:10" hidden="1" x14ac:dyDescent="0.2">
      <c r="A6093" t="s">
        <v>85</v>
      </c>
      <c r="B6093" t="str">
        <f>VLOOKUP(Table16[[#This Row],[Metabolite ID]],Table18[],2,FALSE)</f>
        <v>gamma-glutamyltyrosine</v>
      </c>
      <c r="C6093" t="s">
        <v>1118</v>
      </c>
      <c r="D6093">
        <v>599</v>
      </c>
      <c r="E6093">
        <v>-1.5616457122825873E-2</v>
      </c>
      <c r="F6093">
        <v>4.8293305694919665E-2</v>
      </c>
      <c r="G6093">
        <v>0.74641738513378864</v>
      </c>
      <c r="H6093" t="b">
        <v>0</v>
      </c>
      <c r="I6093" t="b">
        <v>0</v>
      </c>
      <c r="J6093" t="b">
        <v>0</v>
      </c>
    </row>
    <row r="6094" spans="1:10" hidden="1" x14ac:dyDescent="0.2">
      <c r="A6094" t="s">
        <v>85</v>
      </c>
      <c r="B6094" t="str">
        <f>VLOOKUP(Table16[[#This Row],[Metabolite ID]],Table18[],2,FALSE)</f>
        <v>gamma-glutamyltyrosine</v>
      </c>
      <c r="C6094" t="s">
        <v>1119</v>
      </c>
      <c r="D6094">
        <v>599</v>
      </c>
      <c r="E6094">
        <v>6.8589906542056078E-3</v>
      </c>
      <c r="F6094">
        <v>7.2604407528325032E-2</v>
      </c>
      <c r="G6094">
        <v>0.92473524045849309</v>
      </c>
      <c r="H6094" t="b">
        <v>0</v>
      </c>
      <c r="I6094" t="b">
        <v>0</v>
      </c>
      <c r="J6094" t="b">
        <v>0</v>
      </c>
    </row>
    <row r="6095" spans="1:10" hidden="1" x14ac:dyDescent="0.2">
      <c r="A6095" t="s">
        <v>85</v>
      </c>
      <c r="B6095" t="str">
        <f>VLOOKUP(Table16[[#This Row],[Metabolite ID]],Table18[],2,FALSE)</f>
        <v>gamma-glutamyltyrosine</v>
      </c>
      <c r="C6095" t="s">
        <v>1120</v>
      </c>
      <c r="D6095">
        <v>599</v>
      </c>
      <c r="E6095">
        <v>2.1343722706567481E-2</v>
      </c>
      <c r="F6095">
        <v>7.5433748133545267E-2</v>
      </c>
      <c r="G6095">
        <v>0.7772177703873655</v>
      </c>
      <c r="H6095" t="b">
        <v>0</v>
      </c>
      <c r="I6095" t="b">
        <v>0</v>
      </c>
      <c r="J6095" t="b">
        <v>0</v>
      </c>
    </row>
    <row r="6096" spans="1:10" hidden="1" x14ac:dyDescent="0.2">
      <c r="A6096" t="s">
        <v>85</v>
      </c>
      <c r="B6096" t="str">
        <f>VLOOKUP(Table16[[#This Row],[Metabolite ID]],Table18[],2,FALSE)</f>
        <v>gamma-glutamyltyrosine</v>
      </c>
      <c r="C6096" t="s">
        <v>1121</v>
      </c>
      <c r="D6096">
        <v>599</v>
      </c>
      <c r="E6096">
        <v>0.179170069943976</v>
      </c>
      <c r="F6096">
        <v>0.28229166208920825</v>
      </c>
      <c r="G6096">
        <v>0.52586787396392354</v>
      </c>
      <c r="H6096" t="b">
        <v>0</v>
      </c>
      <c r="I6096" t="b">
        <v>0</v>
      </c>
      <c r="J6096" t="b">
        <v>0</v>
      </c>
    </row>
    <row r="6097" spans="1:10" hidden="1" x14ac:dyDescent="0.2">
      <c r="A6097" t="s">
        <v>85</v>
      </c>
      <c r="B6097" t="str">
        <f>VLOOKUP(Table16[[#This Row],[Metabolite ID]],Table18[],2,FALSE)</f>
        <v>gamma-glutamyltyrosine</v>
      </c>
      <c r="C6097" t="s">
        <v>1122</v>
      </c>
      <c r="D6097">
        <v>599</v>
      </c>
      <c r="E6097">
        <v>5.6446208926415942E-2</v>
      </c>
      <c r="F6097">
        <v>0.18481172243758562</v>
      </c>
      <c r="G6097">
        <v>0.76014840137422746</v>
      </c>
      <c r="H6097" t="b">
        <v>0</v>
      </c>
      <c r="I6097" t="b">
        <v>0</v>
      </c>
      <c r="J6097" t="b">
        <v>0</v>
      </c>
    </row>
    <row r="6098" spans="1:10" hidden="1" x14ac:dyDescent="0.2">
      <c r="A6098" t="s">
        <v>85</v>
      </c>
      <c r="B6098" t="str">
        <f>VLOOKUP(Table16[[#This Row],[Metabolite ID]],Table18[],2,FALSE)</f>
        <v>gamma-glutamyltyrosine</v>
      </c>
      <c r="C6098" t="s">
        <v>1123</v>
      </c>
      <c r="D6098">
        <v>599</v>
      </c>
      <c r="E6098">
        <v>8.1918679619092605E-2</v>
      </c>
      <c r="F6098">
        <v>0.13708441087320072</v>
      </c>
      <c r="G6098">
        <v>0.55034788872937446</v>
      </c>
      <c r="H6098" t="b">
        <v>0</v>
      </c>
      <c r="I6098" t="b">
        <v>0</v>
      </c>
      <c r="J6098" t="b">
        <v>0</v>
      </c>
    </row>
    <row r="6099" spans="1:10" x14ac:dyDescent="0.2">
      <c r="A6099" t="s">
        <v>108</v>
      </c>
      <c r="B6099" t="str">
        <f>VLOOKUP(Table16[[#This Row],[Metabolite ID]],Table18[],2,FALSE)</f>
        <v>ethylmalonate</v>
      </c>
      <c r="C6099" t="s">
        <v>1116</v>
      </c>
      <c r="D6099">
        <v>599</v>
      </c>
      <c r="E6099">
        <v>1.6454523346991302E-2</v>
      </c>
      <c r="F6099">
        <v>5.238858190602904E-2</v>
      </c>
      <c r="G6099" s="6">
        <v>0.75345567573891226</v>
      </c>
      <c r="H6099" t="b">
        <v>0</v>
      </c>
      <c r="I6099" t="b">
        <v>0</v>
      </c>
      <c r="J6099" t="b">
        <v>0</v>
      </c>
    </row>
    <row r="6100" spans="1:10" hidden="1" x14ac:dyDescent="0.2">
      <c r="A6100" t="s">
        <v>108</v>
      </c>
      <c r="B6100" t="str">
        <f>VLOOKUP(Table16[[#This Row],[Metabolite ID]],Table18[],2,FALSE)</f>
        <v>ethylmalonate</v>
      </c>
      <c r="C6100" t="s">
        <v>1117</v>
      </c>
      <c r="D6100">
        <v>599</v>
      </c>
      <c r="E6100">
        <v>1.6454523346991302E-2</v>
      </c>
      <c r="F6100">
        <v>4.7531592682813158E-2</v>
      </c>
      <c r="G6100">
        <v>0.72920686573031657</v>
      </c>
      <c r="H6100" t="b">
        <v>0</v>
      </c>
      <c r="I6100" t="b">
        <v>0</v>
      </c>
      <c r="J6100" t="b">
        <v>0</v>
      </c>
    </row>
    <row r="6101" spans="1:10" hidden="1" x14ac:dyDescent="0.2">
      <c r="A6101" t="s">
        <v>108</v>
      </c>
      <c r="B6101" t="str">
        <f>VLOOKUP(Table16[[#This Row],[Metabolite ID]],Table18[],2,FALSE)</f>
        <v>ethylmalonate</v>
      </c>
      <c r="C6101" t="s">
        <v>1118</v>
      </c>
      <c r="D6101">
        <v>599</v>
      </c>
      <c r="E6101">
        <v>1.6454523346991309E-2</v>
      </c>
      <c r="F6101">
        <v>4.8074507484263847E-2</v>
      </c>
      <c r="G6101">
        <v>0.73214674489705756</v>
      </c>
      <c r="H6101" t="b">
        <v>0</v>
      </c>
      <c r="I6101" t="b">
        <v>0</v>
      </c>
      <c r="J6101" t="b">
        <v>0</v>
      </c>
    </row>
    <row r="6102" spans="1:10" hidden="1" x14ac:dyDescent="0.2">
      <c r="A6102" t="s">
        <v>108</v>
      </c>
      <c r="B6102" t="str">
        <f>VLOOKUP(Table16[[#This Row],[Metabolite ID]],Table18[],2,FALSE)</f>
        <v>ethylmalonate</v>
      </c>
      <c r="C6102" t="s">
        <v>1119</v>
      </c>
      <c r="D6102">
        <v>599</v>
      </c>
      <c r="E6102">
        <v>1.3807881355932198E-3</v>
      </c>
      <c r="F6102">
        <v>7.3772855763168374E-2</v>
      </c>
      <c r="G6102">
        <v>0.98506706562240731</v>
      </c>
      <c r="H6102" t="b">
        <v>0</v>
      </c>
      <c r="I6102" t="b">
        <v>0</v>
      </c>
      <c r="J6102" t="b">
        <v>0</v>
      </c>
    </row>
    <row r="6103" spans="1:10" hidden="1" x14ac:dyDescent="0.2">
      <c r="A6103" t="s">
        <v>108</v>
      </c>
      <c r="B6103" t="str">
        <f>VLOOKUP(Table16[[#This Row],[Metabolite ID]],Table18[],2,FALSE)</f>
        <v>ethylmalonate</v>
      </c>
      <c r="C6103" t="s">
        <v>1120</v>
      </c>
      <c r="D6103">
        <v>599</v>
      </c>
      <c r="E6103">
        <v>-9.8480907497739772E-2</v>
      </c>
      <c r="F6103">
        <v>8.0759698394607241E-2</v>
      </c>
      <c r="G6103">
        <v>0.22268051965242033</v>
      </c>
      <c r="H6103" t="b">
        <v>0</v>
      </c>
      <c r="I6103" t="b">
        <v>0</v>
      </c>
      <c r="J6103" t="b">
        <v>0</v>
      </c>
    </row>
    <row r="6104" spans="1:10" hidden="1" x14ac:dyDescent="0.2">
      <c r="A6104" t="s">
        <v>108</v>
      </c>
      <c r="B6104" t="str">
        <f>VLOOKUP(Table16[[#This Row],[Metabolite ID]],Table18[],2,FALSE)</f>
        <v>ethylmalonate</v>
      </c>
      <c r="C6104" t="s">
        <v>1121</v>
      </c>
      <c r="D6104">
        <v>599</v>
      </c>
      <c r="E6104">
        <v>-0.29670511895382123</v>
      </c>
      <c r="F6104">
        <v>0.26470441174011305</v>
      </c>
      <c r="G6104">
        <v>0.26278366478588044</v>
      </c>
      <c r="H6104" t="b">
        <v>0</v>
      </c>
      <c r="I6104" t="b">
        <v>0</v>
      </c>
      <c r="J6104" t="b">
        <v>0</v>
      </c>
    </row>
    <row r="6105" spans="1:10" hidden="1" x14ac:dyDescent="0.2">
      <c r="A6105" t="s">
        <v>108</v>
      </c>
      <c r="B6105" t="str">
        <f>VLOOKUP(Table16[[#This Row],[Metabolite ID]],Table18[],2,FALSE)</f>
        <v>ethylmalonate</v>
      </c>
      <c r="C6105" t="s">
        <v>1122</v>
      </c>
      <c r="D6105">
        <v>599</v>
      </c>
      <c r="E6105">
        <v>-0.25907294755586641</v>
      </c>
      <c r="F6105">
        <v>0.17054099126181019</v>
      </c>
      <c r="G6105">
        <v>0.12925973821744938</v>
      </c>
      <c r="H6105" t="b">
        <v>0</v>
      </c>
      <c r="I6105" t="b">
        <v>0</v>
      </c>
      <c r="J6105" t="b">
        <v>0</v>
      </c>
    </row>
    <row r="6106" spans="1:10" hidden="1" x14ac:dyDescent="0.2">
      <c r="A6106" t="s">
        <v>108</v>
      </c>
      <c r="B6106" t="str">
        <f>VLOOKUP(Table16[[#This Row],[Metabolite ID]],Table18[],2,FALSE)</f>
        <v>ethylmalonate</v>
      </c>
      <c r="C6106" t="s">
        <v>1123</v>
      </c>
      <c r="D6106">
        <v>599</v>
      </c>
      <c r="E6106">
        <v>-8.0794622414126119E-2</v>
      </c>
      <c r="F6106">
        <v>0.14520435995698522</v>
      </c>
      <c r="G6106">
        <v>0.57813220816415045</v>
      </c>
      <c r="H6106" t="b">
        <v>0</v>
      </c>
      <c r="I6106" t="b">
        <v>0</v>
      </c>
      <c r="J6106" t="b">
        <v>0</v>
      </c>
    </row>
    <row r="6107" spans="1:10" x14ac:dyDescent="0.2">
      <c r="A6107" t="s">
        <v>164</v>
      </c>
      <c r="B6107" t="str">
        <f>VLOOKUP(Table16[[#This Row],[Metabolite ID]],Table18[],2,FALSE)</f>
        <v>3-hydroxysebacate</v>
      </c>
      <c r="C6107" t="s">
        <v>1116</v>
      </c>
      <c r="D6107">
        <v>598</v>
      </c>
      <c r="E6107">
        <v>-1.6844653381443388E-2</v>
      </c>
      <c r="F6107">
        <v>5.439360140869564E-2</v>
      </c>
      <c r="G6107" s="6">
        <v>0.75680371350313924</v>
      </c>
      <c r="H6107" t="b">
        <v>0</v>
      </c>
      <c r="I6107" t="b">
        <v>0</v>
      </c>
      <c r="J6107" t="b">
        <v>0</v>
      </c>
    </row>
    <row r="6108" spans="1:10" hidden="1" x14ac:dyDescent="0.2">
      <c r="A6108" t="s">
        <v>164</v>
      </c>
      <c r="B6108" t="str">
        <f>VLOOKUP(Table16[[#This Row],[Metabolite ID]],Table18[],2,FALSE)</f>
        <v>3-hydroxysebacate</v>
      </c>
      <c r="C6108" t="s">
        <v>1117</v>
      </c>
      <c r="D6108">
        <v>598</v>
      </c>
      <c r="E6108">
        <v>-1.6844653381443388E-2</v>
      </c>
      <c r="F6108">
        <v>5.2327348363713368E-2</v>
      </c>
      <c r="G6108">
        <v>0.74752150454785915</v>
      </c>
      <c r="H6108" t="b">
        <v>0</v>
      </c>
      <c r="I6108" t="b">
        <v>0</v>
      </c>
      <c r="J6108" t="b">
        <v>0</v>
      </c>
    </row>
    <row r="6109" spans="1:10" hidden="1" x14ac:dyDescent="0.2">
      <c r="A6109" t="s">
        <v>164</v>
      </c>
      <c r="B6109" t="str">
        <f>VLOOKUP(Table16[[#This Row],[Metabolite ID]],Table18[],2,FALSE)</f>
        <v>3-hydroxysebacate</v>
      </c>
      <c r="C6109" t="s">
        <v>1118</v>
      </c>
      <c r="D6109">
        <v>598</v>
      </c>
      <c r="E6109">
        <v>-1.6844653381443361E-2</v>
      </c>
      <c r="F6109">
        <v>5.2854662005653391E-2</v>
      </c>
      <c r="G6109">
        <v>0.74995584262557835</v>
      </c>
      <c r="H6109" t="b">
        <v>0</v>
      </c>
      <c r="I6109" t="b">
        <v>0</v>
      </c>
      <c r="J6109" t="b">
        <v>0</v>
      </c>
    </row>
    <row r="6110" spans="1:10" hidden="1" x14ac:dyDescent="0.2">
      <c r="A6110" t="s">
        <v>164</v>
      </c>
      <c r="B6110" t="str">
        <f>VLOOKUP(Table16[[#This Row],[Metabolite ID]],Table18[],2,FALSE)</f>
        <v>3-hydroxysebacate</v>
      </c>
      <c r="C6110" t="s">
        <v>1119</v>
      </c>
      <c r="D6110">
        <v>598</v>
      </c>
      <c r="E6110">
        <v>-2.0277044894760313E-3</v>
      </c>
      <c r="F6110">
        <v>8.0316839529413819E-2</v>
      </c>
      <c r="G6110">
        <v>0.97985849211588749</v>
      </c>
      <c r="H6110" t="b">
        <v>0</v>
      </c>
      <c r="I6110" t="b">
        <v>0</v>
      </c>
      <c r="J6110" t="b">
        <v>0</v>
      </c>
    </row>
    <row r="6111" spans="1:10" hidden="1" x14ac:dyDescent="0.2">
      <c r="A6111" t="s">
        <v>164</v>
      </c>
      <c r="B6111" t="str">
        <f>VLOOKUP(Table16[[#This Row],[Metabolite ID]],Table18[],2,FALSE)</f>
        <v>3-hydroxysebacate</v>
      </c>
      <c r="C6111" t="s">
        <v>1120</v>
      </c>
      <c r="D6111">
        <v>598</v>
      </c>
      <c r="E6111">
        <v>3.2706282524066689E-2</v>
      </c>
      <c r="F6111">
        <v>9.2362363207793841E-2</v>
      </c>
      <c r="G6111">
        <v>0.72325769690075958</v>
      </c>
      <c r="H6111" t="b">
        <v>0</v>
      </c>
      <c r="I6111" t="b">
        <v>0</v>
      </c>
      <c r="J6111" t="b">
        <v>0</v>
      </c>
    </row>
    <row r="6112" spans="1:10" hidden="1" x14ac:dyDescent="0.2">
      <c r="A6112" t="s">
        <v>164</v>
      </c>
      <c r="B6112" t="str">
        <f>VLOOKUP(Table16[[#This Row],[Metabolite ID]],Table18[],2,FALSE)</f>
        <v>3-hydroxysebacate</v>
      </c>
      <c r="C6112" t="s">
        <v>1121</v>
      </c>
      <c r="D6112">
        <v>598</v>
      </c>
      <c r="E6112">
        <v>-0.1975192611443557</v>
      </c>
      <c r="F6112">
        <v>0.32001699738458173</v>
      </c>
      <c r="G6112">
        <v>0.53732831177342844</v>
      </c>
      <c r="H6112" t="b">
        <v>0</v>
      </c>
      <c r="I6112" t="b">
        <v>0</v>
      </c>
      <c r="J6112" t="b">
        <v>0</v>
      </c>
    </row>
    <row r="6113" spans="1:10" hidden="1" x14ac:dyDescent="0.2">
      <c r="A6113" t="s">
        <v>164</v>
      </c>
      <c r="B6113" t="str">
        <f>VLOOKUP(Table16[[#This Row],[Metabolite ID]],Table18[],2,FALSE)</f>
        <v>3-hydroxysebacate</v>
      </c>
      <c r="C6113" t="s">
        <v>1122</v>
      </c>
      <c r="D6113">
        <v>598</v>
      </c>
      <c r="E6113">
        <v>8.8035444343470992E-2</v>
      </c>
      <c r="F6113">
        <v>0.21017340800850393</v>
      </c>
      <c r="G6113">
        <v>0.67546142022970979</v>
      </c>
      <c r="H6113" t="b">
        <v>0</v>
      </c>
      <c r="I6113" t="b">
        <v>0</v>
      </c>
      <c r="J6113" t="b">
        <v>0</v>
      </c>
    </row>
    <row r="6114" spans="1:10" hidden="1" x14ac:dyDescent="0.2">
      <c r="A6114" t="s">
        <v>164</v>
      </c>
      <c r="B6114" t="str">
        <f>VLOOKUP(Table16[[#This Row],[Metabolite ID]],Table18[],2,FALSE)</f>
        <v>3-hydroxysebacate</v>
      </c>
      <c r="C6114" t="s">
        <v>1123</v>
      </c>
      <c r="D6114">
        <v>598</v>
      </c>
      <c r="E6114">
        <v>-0.15790822316964157</v>
      </c>
      <c r="F6114">
        <v>0.15060157959990342</v>
      </c>
      <c r="G6114">
        <v>0.29482575540248845</v>
      </c>
      <c r="H6114" t="b">
        <v>0</v>
      </c>
      <c r="I6114" t="b">
        <v>0</v>
      </c>
      <c r="J6114" t="b">
        <v>0</v>
      </c>
    </row>
    <row r="6115" spans="1:10" x14ac:dyDescent="0.2">
      <c r="A6115" t="s">
        <v>582</v>
      </c>
      <c r="B6115" t="str">
        <f>VLOOKUP(Table16[[#This Row],[Metabolite ID]],Table18[],2,FALSE)</f>
        <v>X - 17010</v>
      </c>
      <c r="C6115" t="s">
        <v>1116</v>
      </c>
      <c r="D6115">
        <v>599</v>
      </c>
      <c r="E6115">
        <v>1.4683100816437662E-2</v>
      </c>
      <c r="F6115">
        <v>4.778315338831117E-2</v>
      </c>
      <c r="G6115" s="6">
        <v>0.75862558350134202</v>
      </c>
      <c r="H6115" t="b">
        <v>0</v>
      </c>
      <c r="I6115" t="b">
        <v>0</v>
      </c>
      <c r="J6115" t="b">
        <v>0</v>
      </c>
    </row>
    <row r="6116" spans="1:10" hidden="1" x14ac:dyDescent="0.2">
      <c r="A6116" t="s">
        <v>582</v>
      </c>
      <c r="B6116" t="str">
        <f>VLOOKUP(Table16[[#This Row],[Metabolite ID]],Table18[],2,FALSE)</f>
        <v>X - 17010</v>
      </c>
      <c r="C6116" t="s">
        <v>1117</v>
      </c>
      <c r="D6116">
        <v>599</v>
      </c>
      <c r="E6116">
        <v>1.4683100816437662E-2</v>
      </c>
      <c r="F6116">
        <v>4.778315338831117E-2</v>
      </c>
      <c r="G6116">
        <v>0.75862558350134202</v>
      </c>
      <c r="H6116" t="b">
        <v>0</v>
      </c>
      <c r="I6116" t="b">
        <v>0</v>
      </c>
      <c r="J6116" t="b">
        <v>0</v>
      </c>
    </row>
    <row r="6117" spans="1:10" hidden="1" x14ac:dyDescent="0.2">
      <c r="A6117" t="s">
        <v>582</v>
      </c>
      <c r="B6117" t="str">
        <f>VLOOKUP(Table16[[#This Row],[Metabolite ID]],Table18[],2,FALSE)</f>
        <v>X - 17010</v>
      </c>
      <c r="C6117" t="s">
        <v>1118</v>
      </c>
      <c r="D6117">
        <v>599</v>
      </c>
      <c r="E6117">
        <v>1.468310081643766E-2</v>
      </c>
      <c r="F6117">
        <v>4.82213187410983E-2</v>
      </c>
      <c r="G6117">
        <v>0.76075158549190969</v>
      </c>
      <c r="H6117" t="b">
        <v>0</v>
      </c>
      <c r="I6117" t="b">
        <v>0</v>
      </c>
      <c r="J6117" t="b">
        <v>0</v>
      </c>
    </row>
    <row r="6118" spans="1:10" hidden="1" x14ac:dyDescent="0.2">
      <c r="A6118" t="s">
        <v>582</v>
      </c>
      <c r="B6118" t="str">
        <f>VLOOKUP(Table16[[#This Row],[Metabolite ID]],Table18[],2,FALSE)</f>
        <v>X - 17010</v>
      </c>
      <c r="C6118" t="s">
        <v>1119</v>
      </c>
      <c r="D6118">
        <v>599</v>
      </c>
      <c r="E6118">
        <v>-7.5012025316455689E-3</v>
      </c>
      <c r="F6118">
        <v>7.0891016037631663E-2</v>
      </c>
      <c r="G6118">
        <v>0.91573059401963819</v>
      </c>
      <c r="H6118" t="b">
        <v>0</v>
      </c>
      <c r="I6118" t="b">
        <v>0</v>
      </c>
      <c r="J6118" t="b">
        <v>0</v>
      </c>
    </row>
    <row r="6119" spans="1:10" hidden="1" x14ac:dyDescent="0.2">
      <c r="A6119" t="s">
        <v>582</v>
      </c>
      <c r="B6119" t="str">
        <f>VLOOKUP(Table16[[#This Row],[Metabolite ID]],Table18[],2,FALSE)</f>
        <v>X - 17010</v>
      </c>
      <c r="C6119" t="s">
        <v>1120</v>
      </c>
      <c r="D6119">
        <v>599</v>
      </c>
      <c r="E6119">
        <v>-8.4210480883168265E-3</v>
      </c>
      <c r="F6119">
        <v>7.3935578445390407E-2</v>
      </c>
      <c r="G6119">
        <v>0.90931936322310314</v>
      </c>
      <c r="H6119" t="b">
        <v>0</v>
      </c>
      <c r="I6119" t="b">
        <v>0</v>
      </c>
      <c r="J6119" t="b">
        <v>0</v>
      </c>
    </row>
    <row r="6120" spans="1:10" hidden="1" x14ac:dyDescent="0.2">
      <c r="A6120" t="s">
        <v>582</v>
      </c>
      <c r="B6120" t="str">
        <f>VLOOKUP(Table16[[#This Row],[Metabolite ID]],Table18[],2,FALSE)</f>
        <v>X - 17010</v>
      </c>
      <c r="C6120" t="s">
        <v>1121</v>
      </c>
      <c r="D6120">
        <v>599</v>
      </c>
      <c r="E6120">
        <v>-0.1318973197996014</v>
      </c>
      <c r="F6120">
        <v>0.33488577971878392</v>
      </c>
      <c r="G6120">
        <v>0.69382655019125528</v>
      </c>
      <c r="H6120" t="b">
        <v>0</v>
      </c>
      <c r="I6120" t="b">
        <v>0</v>
      </c>
      <c r="J6120" t="b">
        <v>0</v>
      </c>
    </row>
    <row r="6121" spans="1:10" hidden="1" x14ac:dyDescent="0.2">
      <c r="A6121" t="s">
        <v>582</v>
      </c>
      <c r="B6121" t="str">
        <f>VLOOKUP(Table16[[#This Row],[Metabolite ID]],Table18[],2,FALSE)</f>
        <v>X - 17010</v>
      </c>
      <c r="C6121" t="s">
        <v>1122</v>
      </c>
      <c r="D6121">
        <v>599</v>
      </c>
      <c r="E6121">
        <v>0.14846057900639398</v>
      </c>
      <c r="F6121">
        <v>0.24131652284906668</v>
      </c>
      <c r="G6121">
        <v>0.53864942621708112</v>
      </c>
      <c r="H6121" t="b">
        <v>0</v>
      </c>
      <c r="I6121" t="b">
        <v>0</v>
      </c>
      <c r="J6121" t="b">
        <v>0</v>
      </c>
    </row>
    <row r="6122" spans="1:10" hidden="1" x14ac:dyDescent="0.2">
      <c r="A6122" t="s">
        <v>582</v>
      </c>
      <c r="B6122" t="str">
        <f>VLOOKUP(Table16[[#This Row],[Metabolite ID]],Table18[],2,FALSE)</f>
        <v>X - 17010</v>
      </c>
      <c r="C6122" t="s">
        <v>1123</v>
      </c>
      <c r="D6122">
        <v>599</v>
      </c>
      <c r="E6122">
        <v>-5.7077285990448874E-2</v>
      </c>
      <c r="F6122">
        <v>0.13239900415818462</v>
      </c>
      <c r="G6122">
        <v>0.6665508618422693</v>
      </c>
      <c r="H6122" t="b">
        <v>0</v>
      </c>
      <c r="I6122" t="b">
        <v>0</v>
      </c>
      <c r="J6122" t="b">
        <v>0</v>
      </c>
    </row>
    <row r="6123" spans="1:10" x14ac:dyDescent="0.2">
      <c r="A6123" t="s">
        <v>575</v>
      </c>
      <c r="B6123" t="str">
        <f>VLOOKUP(Table16[[#This Row],[Metabolite ID]],Table18[],2,FALSE)</f>
        <v>X - 12170</v>
      </c>
      <c r="C6123" t="s">
        <v>1116</v>
      </c>
      <c r="D6123">
        <v>599</v>
      </c>
      <c r="E6123">
        <v>-1.516415662175318E-2</v>
      </c>
      <c r="F6123">
        <v>4.9445915218251112E-2</v>
      </c>
      <c r="G6123" s="6">
        <v>0.75908567128884108</v>
      </c>
      <c r="H6123" t="b">
        <v>0</v>
      </c>
      <c r="I6123" t="b">
        <v>0</v>
      </c>
      <c r="J6123" t="b">
        <v>0</v>
      </c>
    </row>
    <row r="6124" spans="1:10" hidden="1" x14ac:dyDescent="0.2">
      <c r="A6124" t="s">
        <v>575</v>
      </c>
      <c r="B6124" t="str">
        <f>VLOOKUP(Table16[[#This Row],[Metabolite ID]],Table18[],2,FALSE)</f>
        <v>X - 12170</v>
      </c>
      <c r="C6124" t="s">
        <v>1117</v>
      </c>
      <c r="D6124">
        <v>599</v>
      </c>
      <c r="E6124">
        <v>-1.516415662175318E-2</v>
      </c>
      <c r="F6124">
        <v>4.8729017953648847E-2</v>
      </c>
      <c r="G6124">
        <v>0.7556534777594055</v>
      </c>
      <c r="H6124" t="b">
        <v>0</v>
      </c>
      <c r="I6124" t="b">
        <v>0</v>
      </c>
      <c r="J6124" t="b">
        <v>0</v>
      </c>
    </row>
    <row r="6125" spans="1:10" hidden="1" x14ac:dyDescent="0.2">
      <c r="A6125" t="s">
        <v>575</v>
      </c>
      <c r="B6125" t="str">
        <f>VLOOKUP(Table16[[#This Row],[Metabolite ID]],Table18[],2,FALSE)</f>
        <v>X - 12170</v>
      </c>
      <c r="C6125" t="s">
        <v>1118</v>
      </c>
      <c r="D6125">
        <v>599</v>
      </c>
      <c r="E6125">
        <v>-1.5164156621753178E-2</v>
      </c>
      <c r="F6125">
        <v>4.9194941992034676E-2</v>
      </c>
      <c r="G6125">
        <v>0.75789495858802969</v>
      </c>
      <c r="H6125" t="b">
        <v>0</v>
      </c>
      <c r="I6125" t="b">
        <v>0</v>
      </c>
      <c r="J6125" t="b">
        <v>0</v>
      </c>
    </row>
    <row r="6126" spans="1:10" hidden="1" x14ac:dyDescent="0.2">
      <c r="A6126" t="s">
        <v>575</v>
      </c>
      <c r="B6126" t="str">
        <f>VLOOKUP(Table16[[#This Row],[Metabolite ID]],Table18[],2,FALSE)</f>
        <v>X - 12170</v>
      </c>
      <c r="C6126" t="s">
        <v>1119</v>
      </c>
      <c r="D6126">
        <v>599</v>
      </c>
      <c r="E6126">
        <v>-3.6329166666666669E-2</v>
      </c>
      <c r="F6126">
        <v>7.4803720690547942E-2</v>
      </c>
      <c r="G6126">
        <v>0.62720832727082965</v>
      </c>
      <c r="H6126" t="b">
        <v>0</v>
      </c>
      <c r="I6126" t="b">
        <v>0</v>
      </c>
      <c r="J6126" t="b">
        <v>0</v>
      </c>
    </row>
    <row r="6127" spans="1:10" hidden="1" x14ac:dyDescent="0.2">
      <c r="A6127" t="s">
        <v>575</v>
      </c>
      <c r="B6127" t="str">
        <f>VLOOKUP(Table16[[#This Row],[Metabolite ID]],Table18[],2,FALSE)</f>
        <v>X - 12170</v>
      </c>
      <c r="C6127" t="s">
        <v>1120</v>
      </c>
      <c r="D6127">
        <v>599</v>
      </c>
      <c r="E6127">
        <v>-1.1577234892821994E-2</v>
      </c>
      <c r="F6127">
        <v>8.4691321973884279E-2</v>
      </c>
      <c r="G6127">
        <v>0.89126857187154207</v>
      </c>
      <c r="H6127" t="b">
        <v>0</v>
      </c>
      <c r="I6127" t="b">
        <v>0</v>
      </c>
      <c r="J6127" t="b">
        <v>0</v>
      </c>
    </row>
    <row r="6128" spans="1:10" hidden="1" x14ac:dyDescent="0.2">
      <c r="A6128" t="s">
        <v>575</v>
      </c>
      <c r="B6128" t="str">
        <f>VLOOKUP(Table16[[#This Row],[Metabolite ID]],Table18[],2,FALSE)</f>
        <v>X - 12170</v>
      </c>
      <c r="C6128" t="s">
        <v>1121</v>
      </c>
      <c r="D6128">
        <v>599</v>
      </c>
      <c r="E6128">
        <v>-8.2995459664285676E-2</v>
      </c>
      <c r="F6128">
        <v>0.29577256595855428</v>
      </c>
      <c r="G6128">
        <v>0.77910991543899866</v>
      </c>
      <c r="H6128" t="b">
        <v>0</v>
      </c>
      <c r="I6128" t="b">
        <v>0</v>
      </c>
      <c r="J6128" t="b">
        <v>0</v>
      </c>
    </row>
    <row r="6129" spans="1:10" hidden="1" x14ac:dyDescent="0.2">
      <c r="A6129" t="s">
        <v>575</v>
      </c>
      <c r="B6129" t="str">
        <f>VLOOKUP(Table16[[#This Row],[Metabolite ID]],Table18[],2,FALSE)</f>
        <v>X - 12170</v>
      </c>
      <c r="C6129" t="s">
        <v>1122</v>
      </c>
      <c r="D6129">
        <v>599</v>
      </c>
      <c r="E6129">
        <v>-6.1465841705261148E-2</v>
      </c>
      <c r="F6129">
        <v>0.19154268087703955</v>
      </c>
      <c r="G6129">
        <v>0.7483990958104022</v>
      </c>
      <c r="H6129" t="b">
        <v>0</v>
      </c>
      <c r="I6129" t="b">
        <v>0</v>
      </c>
      <c r="J6129" t="b">
        <v>0</v>
      </c>
    </row>
    <row r="6130" spans="1:10" hidden="1" x14ac:dyDescent="0.2">
      <c r="A6130" t="s">
        <v>575</v>
      </c>
      <c r="B6130" t="str">
        <f>VLOOKUP(Table16[[#This Row],[Metabolite ID]],Table18[],2,FALSE)</f>
        <v>X - 12170</v>
      </c>
      <c r="C6130" t="s">
        <v>1123</v>
      </c>
      <c r="D6130">
        <v>599</v>
      </c>
      <c r="E6130">
        <v>-5.6024708515353787E-2</v>
      </c>
      <c r="F6130">
        <v>0.13690311010262088</v>
      </c>
      <c r="G6130">
        <v>0.68251846439996888</v>
      </c>
      <c r="H6130" t="b">
        <v>0</v>
      </c>
      <c r="I6130" t="b">
        <v>0</v>
      </c>
      <c r="J6130" t="b">
        <v>0</v>
      </c>
    </row>
    <row r="6131" spans="1:10" x14ac:dyDescent="0.2">
      <c r="A6131" t="s">
        <v>343</v>
      </c>
      <c r="B6131" t="str">
        <f>VLOOKUP(Table16[[#This Row],[Metabolite ID]],Table18[],2,FALSE)</f>
        <v>imidazole propionate</v>
      </c>
      <c r="C6131" t="s">
        <v>1116</v>
      </c>
      <c r="D6131">
        <v>599</v>
      </c>
      <c r="E6131">
        <v>1.6839189515319111E-2</v>
      </c>
      <c r="F6131">
        <v>5.5879627997156983E-2</v>
      </c>
      <c r="G6131" s="6">
        <v>0.76314947822868395</v>
      </c>
      <c r="H6131" t="b">
        <v>0</v>
      </c>
      <c r="I6131" t="b">
        <v>0</v>
      </c>
      <c r="J6131" t="b">
        <v>0</v>
      </c>
    </row>
    <row r="6132" spans="1:10" hidden="1" x14ac:dyDescent="0.2">
      <c r="A6132" t="s">
        <v>343</v>
      </c>
      <c r="B6132" t="str">
        <f>VLOOKUP(Table16[[#This Row],[Metabolite ID]],Table18[],2,FALSE)</f>
        <v>imidazole propionate</v>
      </c>
      <c r="C6132" t="s">
        <v>1117</v>
      </c>
      <c r="D6132">
        <v>599</v>
      </c>
      <c r="E6132">
        <v>1.6839189515319111E-2</v>
      </c>
      <c r="F6132">
        <v>5.4232055837917924E-2</v>
      </c>
      <c r="G6132">
        <v>0.75617885026988307</v>
      </c>
      <c r="H6132" t="b">
        <v>0</v>
      </c>
      <c r="I6132" t="b">
        <v>0</v>
      </c>
      <c r="J6132" t="b">
        <v>0</v>
      </c>
    </row>
    <row r="6133" spans="1:10" hidden="1" x14ac:dyDescent="0.2">
      <c r="A6133" t="s">
        <v>343</v>
      </c>
      <c r="B6133" t="str">
        <f>VLOOKUP(Table16[[#This Row],[Metabolite ID]],Table18[],2,FALSE)</f>
        <v>imidazole propionate</v>
      </c>
      <c r="C6133" t="s">
        <v>1118</v>
      </c>
      <c r="D6133">
        <v>599</v>
      </c>
      <c r="E6133">
        <v>1.6839189515319122E-2</v>
      </c>
      <c r="F6133">
        <v>5.476599367981435E-2</v>
      </c>
      <c r="G6133">
        <v>0.75848163219568576</v>
      </c>
      <c r="H6133" t="b">
        <v>0</v>
      </c>
      <c r="I6133" t="b">
        <v>0</v>
      </c>
      <c r="J6133" t="b">
        <v>0</v>
      </c>
    </row>
    <row r="6134" spans="1:10" hidden="1" x14ac:dyDescent="0.2">
      <c r="A6134" t="s">
        <v>343</v>
      </c>
      <c r="B6134" t="str">
        <f>VLOOKUP(Table16[[#This Row],[Metabolite ID]],Table18[],2,FALSE)</f>
        <v>imidazole propionate</v>
      </c>
      <c r="C6134" t="s">
        <v>1119</v>
      </c>
      <c r="D6134">
        <v>599</v>
      </c>
      <c r="E6134">
        <v>-3.1362543859649122E-3</v>
      </c>
      <c r="F6134">
        <v>8.647890214827493E-2</v>
      </c>
      <c r="G6134">
        <v>0.97107016316214456</v>
      </c>
      <c r="H6134" t="b">
        <v>0</v>
      </c>
      <c r="I6134" t="b">
        <v>0</v>
      </c>
      <c r="J6134" t="b">
        <v>0</v>
      </c>
    </row>
    <row r="6135" spans="1:10" hidden="1" x14ac:dyDescent="0.2">
      <c r="A6135" t="s">
        <v>343</v>
      </c>
      <c r="B6135" t="str">
        <f>VLOOKUP(Table16[[#This Row],[Metabolite ID]],Table18[],2,FALSE)</f>
        <v>imidazole propionate</v>
      </c>
      <c r="C6135" t="s">
        <v>1120</v>
      </c>
      <c r="D6135">
        <v>599</v>
      </c>
      <c r="E6135">
        <v>-2.0360570778195974E-2</v>
      </c>
      <c r="F6135">
        <v>9.1436599185878265E-2</v>
      </c>
      <c r="G6135">
        <v>0.82378908942625673</v>
      </c>
      <c r="H6135" t="b">
        <v>0</v>
      </c>
      <c r="I6135" t="b">
        <v>0</v>
      </c>
      <c r="J6135" t="b">
        <v>0</v>
      </c>
    </row>
    <row r="6136" spans="1:10" hidden="1" x14ac:dyDescent="0.2">
      <c r="A6136" t="s">
        <v>343</v>
      </c>
      <c r="B6136" t="str">
        <f>VLOOKUP(Table16[[#This Row],[Metabolite ID]],Table18[],2,FALSE)</f>
        <v>imidazole propionate</v>
      </c>
      <c r="C6136" t="s">
        <v>1121</v>
      </c>
      <c r="D6136">
        <v>599</v>
      </c>
      <c r="E6136">
        <v>-0.16282477101056969</v>
      </c>
      <c r="F6136">
        <v>0.30411819839155224</v>
      </c>
      <c r="G6136">
        <v>0.59257259290362652</v>
      </c>
      <c r="H6136" t="b">
        <v>0</v>
      </c>
      <c r="I6136" t="b">
        <v>0</v>
      </c>
      <c r="J6136" t="b">
        <v>0</v>
      </c>
    </row>
    <row r="6137" spans="1:10" hidden="1" x14ac:dyDescent="0.2">
      <c r="A6137" t="s">
        <v>343</v>
      </c>
      <c r="B6137" t="str">
        <f>VLOOKUP(Table16[[#This Row],[Metabolite ID]],Table18[],2,FALSE)</f>
        <v>imidazole propionate</v>
      </c>
      <c r="C6137" t="s">
        <v>1122</v>
      </c>
      <c r="D6137">
        <v>599</v>
      </c>
      <c r="E6137">
        <v>-3.5268093962249836E-2</v>
      </c>
      <c r="F6137">
        <v>0.19427809282922687</v>
      </c>
      <c r="G6137">
        <v>0.8560099024292529</v>
      </c>
      <c r="H6137" t="b">
        <v>0</v>
      </c>
      <c r="I6137" t="b">
        <v>0</v>
      </c>
      <c r="J6137" t="b">
        <v>0</v>
      </c>
    </row>
    <row r="6138" spans="1:10" hidden="1" x14ac:dyDescent="0.2">
      <c r="A6138" t="s">
        <v>343</v>
      </c>
      <c r="B6138" t="str">
        <f>VLOOKUP(Table16[[#This Row],[Metabolite ID]],Table18[],2,FALSE)</f>
        <v>imidazole propionate</v>
      </c>
      <c r="C6138" t="s">
        <v>1123</v>
      </c>
      <c r="D6138">
        <v>599</v>
      </c>
      <c r="E6138">
        <v>-0.19187320615151107</v>
      </c>
      <c r="F6138">
        <v>0.15489303466272689</v>
      </c>
      <c r="G6138">
        <v>0.21592621382406041</v>
      </c>
      <c r="H6138" t="b">
        <v>0</v>
      </c>
      <c r="I6138" t="b">
        <v>0</v>
      </c>
      <c r="J6138" t="b">
        <v>0</v>
      </c>
    </row>
    <row r="6139" spans="1:10" x14ac:dyDescent="0.2">
      <c r="A6139" t="s">
        <v>400</v>
      </c>
      <c r="B6139" t="str">
        <f>VLOOKUP(Table16[[#This Row],[Metabolite ID]],Table18[],2,FALSE)</f>
        <v>1-docosapentaenoyl-GPC (22:5n6)*</v>
      </c>
      <c r="C6139" t="s">
        <v>1116</v>
      </c>
      <c r="D6139">
        <v>597</v>
      </c>
      <c r="E6139">
        <v>1.7816893043472472E-2</v>
      </c>
      <c r="F6139">
        <v>5.9296336869474227E-2</v>
      </c>
      <c r="G6139" s="6">
        <v>0.76381709814297272</v>
      </c>
      <c r="H6139" t="b">
        <v>0</v>
      </c>
      <c r="I6139" t="b">
        <v>0</v>
      </c>
      <c r="J6139" t="b">
        <v>0</v>
      </c>
    </row>
    <row r="6140" spans="1:10" hidden="1" x14ac:dyDescent="0.2">
      <c r="A6140" t="s">
        <v>400</v>
      </c>
      <c r="B6140" t="str">
        <f>VLOOKUP(Table16[[#This Row],[Metabolite ID]],Table18[],2,FALSE)</f>
        <v>1-docosapentaenoyl-GPC (22:5n6)*</v>
      </c>
      <c r="C6140" t="s">
        <v>1117</v>
      </c>
      <c r="D6140">
        <v>597</v>
      </c>
      <c r="E6140">
        <v>1.7816893043472472E-2</v>
      </c>
      <c r="F6140">
        <v>5.6839518766888301E-2</v>
      </c>
      <c r="G6140">
        <v>0.75393150664152286</v>
      </c>
      <c r="H6140" t="b">
        <v>0</v>
      </c>
      <c r="I6140" t="b">
        <v>0</v>
      </c>
      <c r="J6140" t="b">
        <v>0</v>
      </c>
    </row>
    <row r="6141" spans="1:10" hidden="1" x14ac:dyDescent="0.2">
      <c r="A6141" t="s">
        <v>400</v>
      </c>
      <c r="B6141" t="str">
        <f>VLOOKUP(Table16[[#This Row],[Metabolite ID]],Table18[],2,FALSE)</f>
        <v>1-docosapentaenoyl-GPC (22:5n6)*</v>
      </c>
      <c r="C6141" t="s">
        <v>1118</v>
      </c>
      <c r="D6141">
        <v>597</v>
      </c>
      <c r="E6141">
        <v>1.7816893043472455E-2</v>
      </c>
      <c r="F6141">
        <v>5.7426088764164357E-2</v>
      </c>
      <c r="G6141">
        <v>0.75636490517074717</v>
      </c>
      <c r="H6141" t="b">
        <v>0</v>
      </c>
      <c r="I6141" t="b">
        <v>0</v>
      </c>
      <c r="J6141" t="b">
        <v>0</v>
      </c>
    </row>
    <row r="6142" spans="1:10" hidden="1" x14ac:dyDescent="0.2">
      <c r="A6142" t="s">
        <v>400</v>
      </c>
      <c r="B6142" t="str">
        <f>VLOOKUP(Table16[[#This Row],[Metabolite ID]],Table18[],2,FALSE)</f>
        <v>1-docosapentaenoyl-GPC (22:5n6)*</v>
      </c>
      <c r="C6142" t="s">
        <v>1119</v>
      </c>
      <c r="D6142">
        <v>597</v>
      </c>
      <c r="E6142">
        <v>-1.7424272727272729E-2</v>
      </c>
      <c r="F6142">
        <v>8.9568310959813269E-2</v>
      </c>
      <c r="G6142">
        <v>0.84575610716407279</v>
      </c>
      <c r="H6142" t="b">
        <v>0</v>
      </c>
      <c r="I6142" t="b">
        <v>0</v>
      </c>
      <c r="J6142" t="b">
        <v>0</v>
      </c>
    </row>
    <row r="6143" spans="1:10" hidden="1" x14ac:dyDescent="0.2">
      <c r="A6143" t="s">
        <v>400</v>
      </c>
      <c r="B6143" t="str">
        <f>VLOOKUP(Table16[[#This Row],[Metabolite ID]],Table18[],2,FALSE)</f>
        <v>1-docosapentaenoyl-GPC (22:5n6)*</v>
      </c>
      <c r="C6143" t="s">
        <v>1120</v>
      </c>
      <c r="D6143">
        <v>597</v>
      </c>
      <c r="E6143">
        <v>-4.408766912039247E-2</v>
      </c>
      <c r="F6143">
        <v>9.0735549905635274E-2</v>
      </c>
      <c r="G6143">
        <v>0.6270438086888761</v>
      </c>
      <c r="H6143" t="b">
        <v>0</v>
      </c>
      <c r="I6143" t="b">
        <v>0</v>
      </c>
      <c r="J6143" t="b">
        <v>0</v>
      </c>
    </row>
    <row r="6144" spans="1:10" hidden="1" x14ac:dyDescent="0.2">
      <c r="A6144" t="s">
        <v>400</v>
      </c>
      <c r="B6144" t="str">
        <f>VLOOKUP(Table16[[#This Row],[Metabolite ID]],Table18[],2,FALSE)</f>
        <v>1-docosapentaenoyl-GPC (22:5n6)*</v>
      </c>
      <c r="C6144" t="s">
        <v>1121</v>
      </c>
      <c r="D6144">
        <v>597</v>
      </c>
      <c r="E6144">
        <v>-0.16882183853337107</v>
      </c>
      <c r="F6144">
        <v>0.30559996082552404</v>
      </c>
      <c r="G6144">
        <v>0.58086256296461203</v>
      </c>
      <c r="H6144" t="b">
        <v>0</v>
      </c>
      <c r="I6144" t="b">
        <v>0</v>
      </c>
      <c r="J6144" t="b">
        <v>0</v>
      </c>
    </row>
    <row r="6145" spans="1:10" hidden="1" x14ac:dyDescent="0.2">
      <c r="A6145" t="s">
        <v>400</v>
      </c>
      <c r="B6145" t="str">
        <f>VLOOKUP(Table16[[#This Row],[Metabolite ID]],Table18[],2,FALSE)</f>
        <v>1-docosapentaenoyl-GPC (22:5n6)*</v>
      </c>
      <c r="C6145" t="s">
        <v>1122</v>
      </c>
      <c r="D6145">
        <v>597</v>
      </c>
      <c r="E6145">
        <v>-8.2831559137979127E-2</v>
      </c>
      <c r="F6145">
        <v>0.21969093115765853</v>
      </c>
      <c r="G6145">
        <v>0.70628048524283815</v>
      </c>
      <c r="H6145" t="b">
        <v>0</v>
      </c>
      <c r="I6145" t="b">
        <v>0</v>
      </c>
      <c r="J6145" t="b">
        <v>0</v>
      </c>
    </row>
    <row r="6146" spans="1:10" hidden="1" x14ac:dyDescent="0.2">
      <c r="A6146" t="s">
        <v>400</v>
      </c>
      <c r="B6146" t="str">
        <f>VLOOKUP(Table16[[#This Row],[Metabolite ID]],Table18[],2,FALSE)</f>
        <v>1-docosapentaenoyl-GPC (22:5n6)*</v>
      </c>
      <c r="C6146" t="s">
        <v>1123</v>
      </c>
      <c r="D6146">
        <v>597</v>
      </c>
      <c r="E6146">
        <v>-0.10836105337688402</v>
      </c>
      <c r="F6146">
        <v>0.16680158274671469</v>
      </c>
      <c r="G6146">
        <v>0.51617521527700472</v>
      </c>
      <c r="H6146" t="b">
        <v>0</v>
      </c>
      <c r="I6146" t="b">
        <v>0</v>
      </c>
      <c r="J6146" t="b">
        <v>0</v>
      </c>
    </row>
    <row r="6147" spans="1:10" x14ac:dyDescent="0.2">
      <c r="A6147" t="s">
        <v>174</v>
      </c>
      <c r="B6147" t="str">
        <f>VLOOKUP(Table16[[#This Row],[Metabolite ID]],Table18[],2,FALSE)</f>
        <v>3-hydroxy-2-ethylpropionate</v>
      </c>
      <c r="C6147" t="s">
        <v>1116</v>
      </c>
      <c r="D6147">
        <v>599</v>
      </c>
      <c r="E6147">
        <v>1.4224941810607227E-2</v>
      </c>
      <c r="F6147">
        <v>4.7746836878549699E-2</v>
      </c>
      <c r="G6147" s="6">
        <v>0.76576095921198195</v>
      </c>
      <c r="H6147" t="b">
        <v>0</v>
      </c>
      <c r="I6147" t="b">
        <v>0</v>
      </c>
      <c r="J6147" t="b">
        <v>0</v>
      </c>
    </row>
    <row r="6148" spans="1:10" hidden="1" x14ac:dyDescent="0.2">
      <c r="A6148" t="s">
        <v>174</v>
      </c>
      <c r="B6148" t="str">
        <f>VLOOKUP(Table16[[#This Row],[Metabolite ID]],Table18[],2,FALSE)</f>
        <v>3-hydroxy-2-ethylpropionate</v>
      </c>
      <c r="C6148" t="s">
        <v>1117</v>
      </c>
      <c r="D6148">
        <v>599</v>
      </c>
      <c r="E6148">
        <v>1.4224941810607227E-2</v>
      </c>
      <c r="F6148">
        <v>4.7746836878549699E-2</v>
      </c>
      <c r="G6148">
        <v>0.76576095921198195</v>
      </c>
      <c r="H6148" t="b">
        <v>0</v>
      </c>
      <c r="I6148" t="b">
        <v>0</v>
      </c>
      <c r="J6148" t="b">
        <v>0</v>
      </c>
    </row>
    <row r="6149" spans="1:10" hidden="1" x14ac:dyDescent="0.2">
      <c r="A6149" t="s">
        <v>174</v>
      </c>
      <c r="B6149" t="str">
        <f>VLOOKUP(Table16[[#This Row],[Metabolite ID]],Table18[],2,FALSE)</f>
        <v>3-hydroxy-2-ethylpropionate</v>
      </c>
      <c r="C6149" t="s">
        <v>1118</v>
      </c>
      <c r="D6149">
        <v>599</v>
      </c>
      <c r="E6149">
        <v>1.4224941810607232E-2</v>
      </c>
      <c r="F6149">
        <v>4.8194969100123122E-2</v>
      </c>
      <c r="G6149">
        <v>0.76787617824270304</v>
      </c>
      <c r="H6149" t="b">
        <v>0</v>
      </c>
      <c r="I6149" t="b">
        <v>0</v>
      </c>
      <c r="J6149" t="b">
        <v>0</v>
      </c>
    </row>
    <row r="6150" spans="1:10" hidden="1" x14ac:dyDescent="0.2">
      <c r="A6150" t="s">
        <v>174</v>
      </c>
      <c r="B6150" t="str">
        <f>VLOOKUP(Table16[[#This Row],[Metabolite ID]],Table18[],2,FALSE)</f>
        <v>3-hydroxy-2-ethylpropionate</v>
      </c>
      <c r="C6150" t="s">
        <v>1119</v>
      </c>
      <c r="D6150">
        <v>599</v>
      </c>
      <c r="E6150">
        <v>6.2663529411764694E-3</v>
      </c>
      <c r="F6150">
        <v>7.2740070865226242E-2</v>
      </c>
      <c r="G6150">
        <v>0.93134940825695212</v>
      </c>
      <c r="H6150" t="b">
        <v>0</v>
      </c>
      <c r="I6150" t="b">
        <v>0</v>
      </c>
      <c r="J6150" t="b">
        <v>0</v>
      </c>
    </row>
    <row r="6151" spans="1:10" hidden="1" x14ac:dyDescent="0.2">
      <c r="A6151" t="s">
        <v>174</v>
      </c>
      <c r="B6151" t="str">
        <f>VLOOKUP(Table16[[#This Row],[Metabolite ID]],Table18[],2,FALSE)</f>
        <v>3-hydroxy-2-ethylpropionate</v>
      </c>
      <c r="C6151" t="s">
        <v>1120</v>
      </c>
      <c r="D6151">
        <v>599</v>
      </c>
      <c r="E6151">
        <v>8.29687106174192E-2</v>
      </c>
      <c r="F6151">
        <v>7.83937403561491E-2</v>
      </c>
      <c r="G6151">
        <v>0.28989186232485625</v>
      </c>
      <c r="H6151" t="b">
        <v>0</v>
      </c>
      <c r="I6151" t="b">
        <v>0</v>
      </c>
      <c r="J6151" t="b">
        <v>0</v>
      </c>
    </row>
    <row r="6152" spans="1:10" hidden="1" x14ac:dyDescent="0.2">
      <c r="A6152" t="s">
        <v>174</v>
      </c>
      <c r="B6152" t="str">
        <f>VLOOKUP(Table16[[#This Row],[Metabolite ID]],Table18[],2,FALSE)</f>
        <v>3-hydroxy-2-ethylpropionate</v>
      </c>
      <c r="C6152" t="s">
        <v>1121</v>
      </c>
      <c r="D6152">
        <v>599</v>
      </c>
      <c r="E6152">
        <v>5.4168923799107205E-2</v>
      </c>
      <c r="F6152">
        <v>0.28288698092997089</v>
      </c>
      <c r="G6152">
        <v>0.84820977017187038</v>
      </c>
      <c r="H6152" t="b">
        <v>0</v>
      </c>
      <c r="I6152" t="b">
        <v>0</v>
      </c>
      <c r="J6152" t="b">
        <v>0</v>
      </c>
    </row>
    <row r="6153" spans="1:10" hidden="1" x14ac:dyDescent="0.2">
      <c r="A6153" t="s">
        <v>174</v>
      </c>
      <c r="B6153" t="str">
        <f>VLOOKUP(Table16[[#This Row],[Metabolite ID]],Table18[],2,FALSE)</f>
        <v>3-hydroxy-2-ethylpropionate</v>
      </c>
      <c r="C6153" t="s">
        <v>1122</v>
      </c>
      <c r="D6153">
        <v>599</v>
      </c>
      <c r="E6153">
        <v>0.13552814335190533</v>
      </c>
      <c r="F6153">
        <v>0.17227341188400597</v>
      </c>
      <c r="G6153">
        <v>0.43176694399349558</v>
      </c>
      <c r="H6153" t="b">
        <v>0</v>
      </c>
      <c r="I6153" t="b">
        <v>0</v>
      </c>
      <c r="J6153" t="b">
        <v>0</v>
      </c>
    </row>
    <row r="6154" spans="1:10" hidden="1" x14ac:dyDescent="0.2">
      <c r="A6154" t="s">
        <v>174</v>
      </c>
      <c r="B6154" t="str">
        <f>VLOOKUP(Table16[[#This Row],[Metabolite ID]],Table18[],2,FALSE)</f>
        <v>3-hydroxy-2-ethylpropionate</v>
      </c>
      <c r="C6154" t="s">
        <v>1123</v>
      </c>
      <c r="D6154">
        <v>599</v>
      </c>
      <c r="E6154">
        <v>0.15807470918032385</v>
      </c>
      <c r="F6154">
        <v>0.13226663556778501</v>
      </c>
      <c r="G6154">
        <v>0.23251407504930199</v>
      </c>
      <c r="H6154" t="b">
        <v>0</v>
      </c>
      <c r="I6154" t="b">
        <v>0</v>
      </c>
      <c r="J6154" t="b">
        <v>0</v>
      </c>
    </row>
    <row r="6155" spans="1:10" x14ac:dyDescent="0.2">
      <c r="A6155" t="s">
        <v>29</v>
      </c>
      <c r="B6155" t="str">
        <f>VLOOKUP(Table16[[#This Row],[Metabolite ID]],Table18[],2,FALSE)</f>
        <v>3-hydroxybutyrate (BHBA)</v>
      </c>
      <c r="C6155" t="s">
        <v>1116</v>
      </c>
      <c r="D6155">
        <v>599</v>
      </c>
      <c r="E6155">
        <v>1.430509996747612E-2</v>
      </c>
      <c r="F6155">
        <v>4.8363388493904202E-2</v>
      </c>
      <c r="G6155" s="6">
        <v>0.76739530382575549</v>
      </c>
      <c r="H6155" t="b">
        <v>0</v>
      </c>
      <c r="I6155" t="b">
        <v>0</v>
      </c>
      <c r="J6155" t="b">
        <v>0</v>
      </c>
    </row>
    <row r="6156" spans="1:10" hidden="1" x14ac:dyDescent="0.2">
      <c r="A6156" t="s">
        <v>29</v>
      </c>
      <c r="B6156" t="str">
        <f>VLOOKUP(Table16[[#This Row],[Metabolite ID]],Table18[],2,FALSE)</f>
        <v>3-hydroxybutyrate (BHBA)</v>
      </c>
      <c r="C6156" t="s">
        <v>1117</v>
      </c>
      <c r="D6156">
        <v>599</v>
      </c>
      <c r="E6156">
        <v>1.430509996747612E-2</v>
      </c>
      <c r="F6156">
        <v>4.7751158132355476E-2</v>
      </c>
      <c r="G6156">
        <v>0.76450060872547088</v>
      </c>
      <c r="H6156" t="b">
        <v>0</v>
      </c>
      <c r="I6156" t="b">
        <v>0</v>
      </c>
      <c r="J6156" t="b">
        <v>0</v>
      </c>
    </row>
    <row r="6157" spans="1:10" hidden="1" x14ac:dyDescent="0.2">
      <c r="A6157" t="s">
        <v>29</v>
      </c>
      <c r="B6157" t="str">
        <f>VLOOKUP(Table16[[#This Row],[Metabolite ID]],Table18[],2,FALSE)</f>
        <v>3-hydroxybutyrate (BHBA)</v>
      </c>
      <c r="C6157" t="s">
        <v>1118</v>
      </c>
      <c r="D6157">
        <v>599</v>
      </c>
      <c r="E6157">
        <v>1.4305099967476117E-2</v>
      </c>
      <c r="F6157">
        <v>4.8204873520928393E-2</v>
      </c>
      <c r="G6157">
        <v>0.76665256988516384</v>
      </c>
      <c r="H6157" t="b">
        <v>0</v>
      </c>
      <c r="I6157" t="b">
        <v>0</v>
      </c>
      <c r="J6157" t="b">
        <v>0</v>
      </c>
    </row>
    <row r="6158" spans="1:10" hidden="1" x14ac:dyDescent="0.2">
      <c r="A6158" t="s">
        <v>29</v>
      </c>
      <c r="B6158" t="str">
        <f>VLOOKUP(Table16[[#This Row],[Metabolite ID]],Table18[],2,FALSE)</f>
        <v>3-hydroxybutyrate (BHBA)</v>
      </c>
      <c r="C6158" t="s">
        <v>1119</v>
      </c>
      <c r="D6158">
        <v>599</v>
      </c>
      <c r="E6158">
        <v>9.4060447761194019E-3</v>
      </c>
      <c r="F6158">
        <v>7.3890556041466354E-2</v>
      </c>
      <c r="G6158">
        <v>0.89870534895811938</v>
      </c>
      <c r="H6158" t="b">
        <v>0</v>
      </c>
      <c r="I6158" t="b">
        <v>0</v>
      </c>
      <c r="J6158" t="b">
        <v>0</v>
      </c>
    </row>
    <row r="6159" spans="1:10" hidden="1" x14ac:dyDescent="0.2">
      <c r="A6159" t="s">
        <v>29</v>
      </c>
      <c r="B6159" t="str">
        <f>VLOOKUP(Table16[[#This Row],[Metabolite ID]],Table18[],2,FALSE)</f>
        <v>3-hydroxybutyrate (BHBA)</v>
      </c>
      <c r="C6159" t="s">
        <v>1120</v>
      </c>
      <c r="D6159">
        <v>599</v>
      </c>
      <c r="E6159">
        <v>9.6444994757498449E-3</v>
      </c>
      <c r="F6159">
        <v>8.0462675588894791E-2</v>
      </c>
      <c r="G6159">
        <v>0.9045916571895255</v>
      </c>
      <c r="H6159" t="b">
        <v>0</v>
      </c>
      <c r="I6159" t="b">
        <v>0</v>
      </c>
      <c r="J6159" t="b">
        <v>0</v>
      </c>
    </row>
    <row r="6160" spans="1:10" hidden="1" x14ac:dyDescent="0.2">
      <c r="A6160" t="s">
        <v>29</v>
      </c>
      <c r="B6160" t="str">
        <f>VLOOKUP(Table16[[#This Row],[Metabolite ID]],Table18[],2,FALSE)</f>
        <v>3-hydroxybutyrate (BHBA)</v>
      </c>
      <c r="C6160" t="s">
        <v>1121</v>
      </c>
      <c r="D6160">
        <v>599</v>
      </c>
      <c r="E6160">
        <v>-2.0290363263697486E-3</v>
      </c>
      <c r="F6160">
        <v>0.28848500326192189</v>
      </c>
      <c r="G6160">
        <v>0.99439053432910773</v>
      </c>
      <c r="H6160" t="b">
        <v>0</v>
      </c>
      <c r="I6160" t="b">
        <v>0</v>
      </c>
      <c r="J6160" t="b">
        <v>0</v>
      </c>
    </row>
    <row r="6161" spans="1:10" hidden="1" x14ac:dyDescent="0.2">
      <c r="A6161" t="s">
        <v>29</v>
      </c>
      <c r="B6161" t="str">
        <f>VLOOKUP(Table16[[#This Row],[Metabolite ID]],Table18[],2,FALSE)</f>
        <v>3-hydroxybutyrate (BHBA)</v>
      </c>
      <c r="C6161" t="s">
        <v>1122</v>
      </c>
      <c r="D6161">
        <v>599</v>
      </c>
      <c r="E6161">
        <v>-2.3588506675338294E-2</v>
      </c>
      <c r="F6161">
        <v>0.19673259563772907</v>
      </c>
      <c r="G6161">
        <v>0.90460155412661125</v>
      </c>
      <c r="H6161" t="b">
        <v>0</v>
      </c>
      <c r="I6161" t="b">
        <v>0</v>
      </c>
      <c r="J6161" t="b">
        <v>0</v>
      </c>
    </row>
    <row r="6162" spans="1:10" hidden="1" x14ac:dyDescent="0.2">
      <c r="A6162" t="s">
        <v>29</v>
      </c>
      <c r="B6162" t="str">
        <f>VLOOKUP(Table16[[#This Row],[Metabolite ID]],Table18[],2,FALSE)</f>
        <v>3-hydroxybutyrate (BHBA)</v>
      </c>
      <c r="C6162" t="s">
        <v>1123</v>
      </c>
      <c r="D6162">
        <v>599</v>
      </c>
      <c r="E6162">
        <v>-6.6370257409822039E-2</v>
      </c>
      <c r="F6162">
        <v>0.13405144801631352</v>
      </c>
      <c r="G6162">
        <v>0.62070441042905899</v>
      </c>
      <c r="H6162" t="b">
        <v>0</v>
      </c>
      <c r="I6162" t="b">
        <v>0</v>
      </c>
      <c r="J6162" t="b">
        <v>0</v>
      </c>
    </row>
    <row r="6163" spans="1:10" x14ac:dyDescent="0.2">
      <c r="A6163" t="s">
        <v>320</v>
      </c>
      <c r="B6163" t="str">
        <f>VLOOKUP(Table16[[#This Row],[Metabolite ID]],Table18[],2,FALSE)</f>
        <v>N-acetylputrescine</v>
      </c>
      <c r="C6163" t="s">
        <v>1116</v>
      </c>
      <c r="D6163">
        <v>599</v>
      </c>
      <c r="E6163">
        <v>1.4363983100157421E-2</v>
      </c>
      <c r="F6163">
        <v>4.9489432410315205E-2</v>
      </c>
      <c r="G6163" s="6">
        <v>0.77163000558053041</v>
      </c>
      <c r="H6163" t="b">
        <v>0</v>
      </c>
      <c r="I6163" t="b">
        <v>0</v>
      </c>
      <c r="J6163" t="b">
        <v>0</v>
      </c>
    </row>
    <row r="6164" spans="1:10" hidden="1" x14ac:dyDescent="0.2">
      <c r="A6164" t="s">
        <v>320</v>
      </c>
      <c r="B6164" t="str">
        <f>VLOOKUP(Table16[[#This Row],[Metabolite ID]],Table18[],2,FALSE)</f>
        <v>N-acetylputrescine</v>
      </c>
      <c r="C6164" t="s">
        <v>1117</v>
      </c>
      <c r="D6164">
        <v>599</v>
      </c>
      <c r="E6164">
        <v>1.4363983100157421E-2</v>
      </c>
      <c r="F6164">
        <v>4.7985653697712634E-2</v>
      </c>
      <c r="G6164">
        <v>0.76468131270059414</v>
      </c>
      <c r="H6164" t="b">
        <v>0</v>
      </c>
      <c r="I6164" t="b">
        <v>0</v>
      </c>
      <c r="J6164" t="b">
        <v>0</v>
      </c>
    </row>
    <row r="6165" spans="1:10" hidden="1" x14ac:dyDescent="0.2">
      <c r="A6165" t="s">
        <v>320</v>
      </c>
      <c r="B6165" t="str">
        <f>VLOOKUP(Table16[[#This Row],[Metabolite ID]],Table18[],2,FALSE)</f>
        <v>N-acetylputrescine</v>
      </c>
      <c r="C6165" t="s">
        <v>1118</v>
      </c>
      <c r="D6165">
        <v>599</v>
      </c>
      <c r="E6165">
        <v>1.4363983100157424E-2</v>
      </c>
      <c r="F6165">
        <v>4.8461178500182847E-2</v>
      </c>
      <c r="G6165">
        <v>0.76692321047839884</v>
      </c>
      <c r="H6165" t="b">
        <v>0</v>
      </c>
      <c r="I6165" t="b">
        <v>0</v>
      </c>
      <c r="J6165" t="b">
        <v>0</v>
      </c>
    </row>
    <row r="6166" spans="1:10" hidden="1" x14ac:dyDescent="0.2">
      <c r="A6166" t="s">
        <v>320</v>
      </c>
      <c r="B6166" t="str">
        <f>VLOOKUP(Table16[[#This Row],[Metabolite ID]],Table18[],2,FALSE)</f>
        <v>N-acetylputrescine</v>
      </c>
      <c r="C6166" t="s">
        <v>1119</v>
      </c>
      <c r="D6166">
        <v>599</v>
      </c>
      <c r="E6166">
        <v>-7.3196534653465345E-3</v>
      </c>
      <c r="F6166">
        <v>7.4456465408962447E-2</v>
      </c>
      <c r="G6166">
        <v>0.92168786169755146</v>
      </c>
      <c r="H6166" t="b">
        <v>0</v>
      </c>
      <c r="I6166" t="b">
        <v>0</v>
      </c>
      <c r="J6166" t="b">
        <v>0</v>
      </c>
    </row>
    <row r="6167" spans="1:10" hidden="1" x14ac:dyDescent="0.2">
      <c r="A6167" t="s">
        <v>320</v>
      </c>
      <c r="B6167" t="str">
        <f>VLOOKUP(Table16[[#This Row],[Metabolite ID]],Table18[],2,FALSE)</f>
        <v>N-acetylputrescine</v>
      </c>
      <c r="C6167" t="s">
        <v>1120</v>
      </c>
      <c r="D6167">
        <v>599</v>
      </c>
      <c r="E6167">
        <v>0.13701603176789423</v>
      </c>
      <c r="F6167">
        <v>7.9032375545121394E-2</v>
      </c>
      <c r="G6167">
        <v>8.2976712469150157E-2</v>
      </c>
      <c r="H6167" t="b">
        <v>0</v>
      </c>
      <c r="I6167" t="b">
        <v>0</v>
      </c>
      <c r="J6167" t="b">
        <v>0</v>
      </c>
    </row>
    <row r="6168" spans="1:10" hidden="1" x14ac:dyDescent="0.2">
      <c r="A6168" t="s">
        <v>320</v>
      </c>
      <c r="B6168" t="str">
        <f>VLOOKUP(Table16[[#This Row],[Metabolite ID]],Table18[],2,FALSE)</f>
        <v>N-acetylputrescine</v>
      </c>
      <c r="C6168" t="s">
        <v>1121</v>
      </c>
      <c r="D6168">
        <v>599</v>
      </c>
      <c r="E6168">
        <v>0.1468481893332747</v>
      </c>
      <c r="F6168">
        <v>0.27498083131715906</v>
      </c>
      <c r="G6168">
        <v>0.59351879327729617</v>
      </c>
      <c r="H6168" t="b">
        <v>0</v>
      </c>
      <c r="I6168" t="b">
        <v>0</v>
      </c>
      <c r="J6168" t="b">
        <v>0</v>
      </c>
    </row>
    <row r="6169" spans="1:10" hidden="1" x14ac:dyDescent="0.2">
      <c r="A6169" t="s">
        <v>320</v>
      </c>
      <c r="B6169" t="str">
        <f>VLOOKUP(Table16[[#This Row],[Metabolite ID]],Table18[],2,FALSE)</f>
        <v>N-acetylputrescine</v>
      </c>
      <c r="C6169" t="s">
        <v>1122</v>
      </c>
      <c r="D6169">
        <v>599</v>
      </c>
      <c r="E6169">
        <v>0.28012022659194447</v>
      </c>
      <c r="F6169">
        <v>0.1872571404603596</v>
      </c>
      <c r="G6169">
        <v>0.13520410286718554</v>
      </c>
      <c r="H6169" t="b">
        <v>0</v>
      </c>
      <c r="I6169" t="b">
        <v>0</v>
      </c>
      <c r="J6169" t="b">
        <v>0</v>
      </c>
    </row>
    <row r="6170" spans="1:10" hidden="1" x14ac:dyDescent="0.2">
      <c r="A6170" t="s">
        <v>320</v>
      </c>
      <c r="B6170" t="str">
        <f>VLOOKUP(Table16[[#This Row],[Metabolite ID]],Table18[],2,FALSE)</f>
        <v>N-acetylputrescine</v>
      </c>
      <c r="C6170" t="s">
        <v>1123</v>
      </c>
      <c r="D6170">
        <v>599</v>
      </c>
      <c r="E6170">
        <v>0.23978091946419497</v>
      </c>
      <c r="F6170">
        <v>0.13680186344733439</v>
      </c>
      <c r="G6170">
        <v>8.0156390561717986E-2</v>
      </c>
      <c r="H6170" t="b">
        <v>0</v>
      </c>
      <c r="I6170" t="b">
        <v>0</v>
      </c>
      <c r="J6170" t="b">
        <v>0</v>
      </c>
    </row>
    <row r="6171" spans="1:10" x14ac:dyDescent="0.2">
      <c r="A6171" t="s">
        <v>155</v>
      </c>
      <c r="B6171" t="str">
        <f>VLOOKUP(Table16[[#This Row],[Metabolite ID]],Table18[],2,FALSE)</f>
        <v>1-methylhistidine</v>
      </c>
      <c r="C6171" t="s">
        <v>1116</v>
      </c>
      <c r="D6171">
        <v>599</v>
      </c>
      <c r="E6171">
        <v>-1.4000436683248907E-2</v>
      </c>
      <c r="F6171">
        <v>4.8685140356909969E-2</v>
      </c>
      <c r="G6171" s="6">
        <v>0.77367511182960746</v>
      </c>
      <c r="H6171" t="b">
        <v>0</v>
      </c>
      <c r="I6171" t="b">
        <v>0</v>
      </c>
      <c r="J6171" t="b">
        <v>0</v>
      </c>
    </row>
    <row r="6172" spans="1:10" hidden="1" x14ac:dyDescent="0.2">
      <c r="A6172" t="s">
        <v>155</v>
      </c>
      <c r="B6172" t="str">
        <f>VLOOKUP(Table16[[#This Row],[Metabolite ID]],Table18[],2,FALSE)</f>
        <v>1-methylhistidine</v>
      </c>
      <c r="C6172" t="s">
        <v>1117</v>
      </c>
      <c r="D6172">
        <v>599</v>
      </c>
      <c r="E6172">
        <v>-1.4000436683248907E-2</v>
      </c>
      <c r="F6172">
        <v>4.8248051767395078E-2</v>
      </c>
      <c r="G6172">
        <v>0.77168143714106141</v>
      </c>
      <c r="H6172" t="b">
        <v>0</v>
      </c>
      <c r="I6172" t="b">
        <v>0</v>
      </c>
      <c r="J6172" t="b">
        <v>0</v>
      </c>
    </row>
    <row r="6173" spans="1:10" hidden="1" x14ac:dyDescent="0.2">
      <c r="A6173" t="s">
        <v>155</v>
      </c>
      <c r="B6173" t="str">
        <f>VLOOKUP(Table16[[#This Row],[Metabolite ID]],Table18[],2,FALSE)</f>
        <v>1-methylhistidine</v>
      </c>
      <c r="C6173" t="s">
        <v>1118</v>
      </c>
      <c r="D6173">
        <v>599</v>
      </c>
      <c r="E6173">
        <v>-1.4000436683248884E-2</v>
      </c>
      <c r="F6173">
        <v>4.8709261337251737E-2</v>
      </c>
      <c r="G6173">
        <v>0.77378413531721102</v>
      </c>
      <c r="H6173" t="b">
        <v>0</v>
      </c>
      <c r="I6173" t="b">
        <v>0</v>
      </c>
      <c r="J6173" t="b">
        <v>0</v>
      </c>
    </row>
    <row r="6174" spans="1:10" hidden="1" x14ac:dyDescent="0.2">
      <c r="A6174" t="s">
        <v>155</v>
      </c>
      <c r="B6174" t="str">
        <f>VLOOKUP(Table16[[#This Row],[Metabolite ID]],Table18[],2,FALSE)</f>
        <v>1-methylhistidine</v>
      </c>
      <c r="C6174" t="s">
        <v>1119</v>
      </c>
      <c r="D6174">
        <v>599</v>
      </c>
      <c r="E6174">
        <v>-1.7598935140367859E-2</v>
      </c>
      <c r="F6174">
        <v>7.2997756615460457E-2</v>
      </c>
      <c r="G6174">
        <v>0.80948636110409988</v>
      </c>
      <c r="H6174" t="b">
        <v>0</v>
      </c>
      <c r="I6174" t="b">
        <v>0</v>
      </c>
      <c r="J6174" t="b">
        <v>0</v>
      </c>
    </row>
    <row r="6175" spans="1:10" hidden="1" x14ac:dyDescent="0.2">
      <c r="A6175" t="s">
        <v>155</v>
      </c>
      <c r="B6175" t="str">
        <f>VLOOKUP(Table16[[#This Row],[Metabolite ID]],Table18[],2,FALSE)</f>
        <v>1-methylhistidine</v>
      </c>
      <c r="C6175" t="s">
        <v>1120</v>
      </c>
      <c r="D6175">
        <v>599</v>
      </c>
      <c r="E6175">
        <v>-3.7523051158097467E-2</v>
      </c>
      <c r="F6175">
        <v>7.8023670402744466E-2</v>
      </c>
      <c r="G6175">
        <v>0.63057419951428761</v>
      </c>
      <c r="H6175" t="b">
        <v>0</v>
      </c>
      <c r="I6175" t="b">
        <v>0</v>
      </c>
      <c r="J6175" t="b">
        <v>0</v>
      </c>
    </row>
    <row r="6176" spans="1:10" hidden="1" x14ac:dyDescent="0.2">
      <c r="A6176" t="s">
        <v>155</v>
      </c>
      <c r="B6176" t="str">
        <f>VLOOKUP(Table16[[#This Row],[Metabolite ID]],Table18[],2,FALSE)</f>
        <v>1-methylhistidine</v>
      </c>
      <c r="C6176" t="s">
        <v>1121</v>
      </c>
      <c r="D6176">
        <v>599</v>
      </c>
      <c r="E6176">
        <v>2.9198520620601798E-2</v>
      </c>
      <c r="F6176">
        <v>0.2538825035455603</v>
      </c>
      <c r="G6176">
        <v>0.9084773814230358</v>
      </c>
      <c r="H6176" t="b">
        <v>0</v>
      </c>
      <c r="I6176" t="b">
        <v>0</v>
      </c>
      <c r="J6176" t="b">
        <v>0</v>
      </c>
    </row>
    <row r="6177" spans="1:10" hidden="1" x14ac:dyDescent="0.2">
      <c r="A6177" t="s">
        <v>155</v>
      </c>
      <c r="B6177" t="str">
        <f>VLOOKUP(Table16[[#This Row],[Metabolite ID]],Table18[],2,FALSE)</f>
        <v>1-methylhistidine</v>
      </c>
      <c r="C6177" t="s">
        <v>1122</v>
      </c>
      <c r="D6177">
        <v>599</v>
      </c>
      <c r="E6177">
        <v>-8.3517276744156987E-2</v>
      </c>
      <c r="F6177">
        <v>0.17105346738549027</v>
      </c>
      <c r="G6177">
        <v>0.62555000796419757</v>
      </c>
      <c r="H6177" t="b">
        <v>0</v>
      </c>
      <c r="I6177" t="b">
        <v>0</v>
      </c>
      <c r="J6177" t="b">
        <v>0</v>
      </c>
    </row>
    <row r="6178" spans="1:10" hidden="1" x14ac:dyDescent="0.2">
      <c r="A6178" t="s">
        <v>155</v>
      </c>
      <c r="B6178" t="str">
        <f>VLOOKUP(Table16[[#This Row],[Metabolite ID]],Table18[],2,FALSE)</f>
        <v>1-methylhistidine</v>
      </c>
      <c r="C6178" t="s">
        <v>1123</v>
      </c>
      <c r="D6178">
        <v>599</v>
      </c>
      <c r="E6178">
        <v>-0.13575675447461327</v>
      </c>
      <c r="F6178">
        <v>0.13483338864733185</v>
      </c>
      <c r="G6178">
        <v>0.31441563395847005</v>
      </c>
      <c r="H6178" t="b">
        <v>0</v>
      </c>
      <c r="I6178" t="b">
        <v>0</v>
      </c>
      <c r="J6178" t="b">
        <v>0</v>
      </c>
    </row>
    <row r="6179" spans="1:10" x14ac:dyDescent="0.2">
      <c r="A6179" t="s">
        <v>397</v>
      </c>
      <c r="B6179" t="str">
        <f>VLOOKUP(Table16[[#This Row],[Metabolite ID]],Table18[],2,FALSE)</f>
        <v>2-palmitoyl-GPE (16:0)*</v>
      </c>
      <c r="C6179" t="s">
        <v>1116</v>
      </c>
      <c r="D6179">
        <v>599</v>
      </c>
      <c r="E6179">
        <v>-1.3914953457463712E-2</v>
      </c>
      <c r="F6179">
        <v>4.8518738535396906E-2</v>
      </c>
      <c r="G6179" s="6">
        <v>0.77426894694792059</v>
      </c>
      <c r="H6179" t="b">
        <v>0</v>
      </c>
      <c r="I6179" t="b">
        <v>0</v>
      </c>
      <c r="J6179" t="b">
        <v>0</v>
      </c>
    </row>
    <row r="6180" spans="1:10" hidden="1" x14ac:dyDescent="0.2">
      <c r="A6180" t="s">
        <v>397</v>
      </c>
      <c r="B6180" t="str">
        <f>VLOOKUP(Table16[[#This Row],[Metabolite ID]],Table18[],2,FALSE)</f>
        <v>2-palmitoyl-GPE (16:0)*</v>
      </c>
      <c r="C6180" t="s">
        <v>1117</v>
      </c>
      <c r="D6180">
        <v>599</v>
      </c>
      <c r="E6180">
        <v>-1.3914953457463712E-2</v>
      </c>
      <c r="F6180">
        <v>4.7919892631514575E-2</v>
      </c>
      <c r="G6180">
        <v>0.77152594106722627</v>
      </c>
      <c r="H6180" t="b">
        <v>0</v>
      </c>
      <c r="I6180" t="b">
        <v>0</v>
      </c>
      <c r="J6180" t="b">
        <v>0</v>
      </c>
    </row>
    <row r="6181" spans="1:10" hidden="1" x14ac:dyDescent="0.2">
      <c r="A6181" t="s">
        <v>397</v>
      </c>
      <c r="B6181" t="str">
        <f>VLOOKUP(Table16[[#This Row],[Metabolite ID]],Table18[],2,FALSE)</f>
        <v>2-palmitoyl-GPE (16:0)*</v>
      </c>
      <c r="C6181" t="s">
        <v>1118</v>
      </c>
      <c r="D6181">
        <v>599</v>
      </c>
      <c r="E6181">
        <v>-1.3914953457463715E-2</v>
      </c>
      <c r="F6181">
        <v>4.8376559770357756E-2</v>
      </c>
      <c r="G6181">
        <v>0.77362359174192297</v>
      </c>
      <c r="H6181" t="b">
        <v>0</v>
      </c>
      <c r="I6181" t="b">
        <v>0</v>
      </c>
      <c r="J6181" t="b">
        <v>0</v>
      </c>
    </row>
    <row r="6182" spans="1:10" hidden="1" x14ac:dyDescent="0.2">
      <c r="A6182" t="s">
        <v>397</v>
      </c>
      <c r="B6182" t="str">
        <f>VLOOKUP(Table16[[#This Row],[Metabolite ID]],Table18[],2,FALSE)</f>
        <v>2-palmitoyl-GPE (16:0)*</v>
      </c>
      <c r="C6182" t="s">
        <v>1119</v>
      </c>
      <c r="D6182">
        <v>599</v>
      </c>
      <c r="E6182">
        <v>3.6364285714285717E-2</v>
      </c>
      <c r="F6182">
        <v>7.4730293174110896E-2</v>
      </c>
      <c r="G6182">
        <v>0.62653684353031291</v>
      </c>
      <c r="H6182" t="b">
        <v>0</v>
      </c>
      <c r="I6182" t="b">
        <v>0</v>
      </c>
      <c r="J6182" t="b">
        <v>0</v>
      </c>
    </row>
    <row r="6183" spans="1:10" hidden="1" x14ac:dyDescent="0.2">
      <c r="A6183" t="s">
        <v>397</v>
      </c>
      <c r="B6183" t="str">
        <f>VLOOKUP(Table16[[#This Row],[Metabolite ID]],Table18[],2,FALSE)</f>
        <v>2-palmitoyl-GPE (16:0)*</v>
      </c>
      <c r="C6183" t="s">
        <v>1120</v>
      </c>
      <c r="D6183">
        <v>599</v>
      </c>
      <c r="E6183">
        <v>3.7924058636015272E-2</v>
      </c>
      <c r="F6183">
        <v>7.528079315341811E-2</v>
      </c>
      <c r="G6183">
        <v>0.61442437950123652</v>
      </c>
      <c r="H6183" t="b">
        <v>0</v>
      </c>
      <c r="I6183" t="b">
        <v>0</v>
      </c>
      <c r="J6183" t="b">
        <v>0</v>
      </c>
    </row>
    <row r="6184" spans="1:10" hidden="1" x14ac:dyDescent="0.2">
      <c r="A6184" t="s">
        <v>397</v>
      </c>
      <c r="B6184" t="str">
        <f>VLOOKUP(Table16[[#This Row],[Metabolite ID]],Table18[],2,FALSE)</f>
        <v>2-palmitoyl-GPE (16:0)*</v>
      </c>
      <c r="C6184" t="s">
        <v>1121</v>
      </c>
      <c r="D6184">
        <v>599</v>
      </c>
      <c r="E6184">
        <v>0.1273411910310891</v>
      </c>
      <c r="F6184">
        <v>0.27254611260993461</v>
      </c>
      <c r="G6184">
        <v>0.64050691725985232</v>
      </c>
      <c r="H6184" t="b">
        <v>0</v>
      </c>
      <c r="I6184" t="b">
        <v>0</v>
      </c>
      <c r="J6184" t="b">
        <v>0</v>
      </c>
    </row>
    <row r="6185" spans="1:10" hidden="1" x14ac:dyDescent="0.2">
      <c r="A6185" t="s">
        <v>397</v>
      </c>
      <c r="B6185" t="str">
        <f>VLOOKUP(Table16[[#This Row],[Metabolite ID]],Table18[],2,FALSE)</f>
        <v>2-palmitoyl-GPE (16:0)*</v>
      </c>
      <c r="C6185" t="s">
        <v>1122</v>
      </c>
      <c r="D6185">
        <v>599</v>
      </c>
      <c r="E6185">
        <v>0.16732456339758883</v>
      </c>
      <c r="F6185">
        <v>0.20078628139089957</v>
      </c>
      <c r="G6185">
        <v>0.4049820055026454</v>
      </c>
      <c r="H6185" t="b">
        <v>0</v>
      </c>
      <c r="I6185" t="b">
        <v>0</v>
      </c>
      <c r="J6185" t="b">
        <v>0</v>
      </c>
    </row>
    <row r="6186" spans="1:10" hidden="1" x14ac:dyDescent="0.2">
      <c r="A6186" t="s">
        <v>397</v>
      </c>
      <c r="B6186" t="str">
        <f>VLOOKUP(Table16[[#This Row],[Metabolite ID]],Table18[],2,FALSE)</f>
        <v>2-palmitoyl-GPE (16:0)*</v>
      </c>
      <c r="C6186" t="s">
        <v>1123</v>
      </c>
      <c r="D6186">
        <v>599</v>
      </c>
      <c r="E6186">
        <v>-0.13185609426358258</v>
      </c>
      <c r="F6186">
        <v>0.1343806301821992</v>
      </c>
      <c r="G6186">
        <v>0.32688490955214211</v>
      </c>
      <c r="H6186" t="b">
        <v>0</v>
      </c>
      <c r="I6186" t="b">
        <v>0</v>
      </c>
      <c r="J6186" t="b">
        <v>0</v>
      </c>
    </row>
    <row r="6187" spans="1:10" x14ac:dyDescent="0.2">
      <c r="A6187" t="s">
        <v>323</v>
      </c>
      <c r="B6187" t="str">
        <f>VLOOKUP(Table16[[#This Row],[Metabolite ID]],Table18[],2,FALSE)</f>
        <v>oleoyl ethanolamide</v>
      </c>
      <c r="C6187" t="s">
        <v>1116</v>
      </c>
      <c r="D6187">
        <v>599</v>
      </c>
      <c r="E6187">
        <v>-1.4678387302190694E-2</v>
      </c>
      <c r="F6187">
        <v>5.1233088617159493E-2</v>
      </c>
      <c r="G6187" s="6">
        <v>0.77449358791890432</v>
      </c>
      <c r="H6187" t="b">
        <v>0</v>
      </c>
      <c r="I6187" t="b">
        <v>0</v>
      </c>
      <c r="J6187" t="b">
        <v>0</v>
      </c>
    </row>
    <row r="6188" spans="1:10" hidden="1" x14ac:dyDescent="0.2">
      <c r="A6188" t="s">
        <v>323</v>
      </c>
      <c r="B6188" t="str">
        <f>VLOOKUP(Table16[[#This Row],[Metabolite ID]],Table18[],2,FALSE)</f>
        <v>oleoyl ethanolamide</v>
      </c>
      <c r="C6188" t="s">
        <v>1117</v>
      </c>
      <c r="D6188">
        <v>599</v>
      </c>
      <c r="E6188">
        <v>-1.4678387302190694E-2</v>
      </c>
      <c r="F6188">
        <v>4.7983937242768497E-2</v>
      </c>
      <c r="G6188">
        <v>0.75967918487478325</v>
      </c>
      <c r="H6188" t="b">
        <v>0</v>
      </c>
      <c r="I6188" t="b">
        <v>0</v>
      </c>
      <c r="J6188" t="b">
        <v>0</v>
      </c>
    </row>
    <row r="6189" spans="1:10" hidden="1" x14ac:dyDescent="0.2">
      <c r="A6189" t="s">
        <v>323</v>
      </c>
      <c r="B6189" t="str">
        <f>VLOOKUP(Table16[[#This Row],[Metabolite ID]],Table18[],2,FALSE)</f>
        <v>oleoyl ethanolamide</v>
      </c>
      <c r="C6189" t="s">
        <v>1118</v>
      </c>
      <c r="D6189">
        <v>599</v>
      </c>
      <c r="E6189">
        <v>-1.4678387302190701E-2</v>
      </c>
      <c r="F6189">
        <v>4.849626910875067E-2</v>
      </c>
      <c r="G6189">
        <v>0.76214102417124141</v>
      </c>
      <c r="H6189" t="b">
        <v>0</v>
      </c>
      <c r="I6189" t="b">
        <v>0</v>
      </c>
      <c r="J6189" t="b">
        <v>0</v>
      </c>
    </row>
    <row r="6190" spans="1:10" hidden="1" x14ac:dyDescent="0.2">
      <c r="A6190" t="s">
        <v>323</v>
      </c>
      <c r="B6190" t="str">
        <f>VLOOKUP(Table16[[#This Row],[Metabolite ID]],Table18[],2,FALSE)</f>
        <v>oleoyl ethanolamide</v>
      </c>
      <c r="C6190" t="s">
        <v>1119</v>
      </c>
      <c r="D6190">
        <v>599</v>
      </c>
      <c r="E6190">
        <v>-1.3773291139240505E-2</v>
      </c>
      <c r="F6190">
        <v>7.6004273473187736E-2</v>
      </c>
      <c r="G6190">
        <v>0.85619699623191003</v>
      </c>
      <c r="H6190" t="b">
        <v>0</v>
      </c>
      <c r="I6190" t="b">
        <v>0</v>
      </c>
      <c r="J6190" t="b">
        <v>0</v>
      </c>
    </row>
    <row r="6191" spans="1:10" hidden="1" x14ac:dyDescent="0.2">
      <c r="A6191" t="s">
        <v>323</v>
      </c>
      <c r="B6191" t="str">
        <f>VLOOKUP(Table16[[#This Row],[Metabolite ID]],Table18[],2,FALSE)</f>
        <v>oleoyl ethanolamide</v>
      </c>
      <c r="C6191" t="s">
        <v>1120</v>
      </c>
      <c r="D6191">
        <v>599</v>
      </c>
      <c r="E6191">
        <v>3.3442114286376959E-2</v>
      </c>
      <c r="F6191">
        <v>7.6211527139062596E-2</v>
      </c>
      <c r="G6191">
        <v>0.66080174245601575</v>
      </c>
      <c r="H6191" t="b">
        <v>0</v>
      </c>
      <c r="I6191" t="b">
        <v>0</v>
      </c>
      <c r="J6191" t="b">
        <v>0</v>
      </c>
    </row>
    <row r="6192" spans="1:10" hidden="1" x14ac:dyDescent="0.2">
      <c r="A6192" t="s">
        <v>323</v>
      </c>
      <c r="B6192" t="str">
        <f>VLOOKUP(Table16[[#This Row],[Metabolite ID]],Table18[],2,FALSE)</f>
        <v>oleoyl ethanolamide</v>
      </c>
      <c r="C6192" t="s">
        <v>1121</v>
      </c>
      <c r="D6192">
        <v>599</v>
      </c>
      <c r="E6192">
        <v>0.26296481990102993</v>
      </c>
      <c r="F6192">
        <v>0.28714925462301272</v>
      </c>
      <c r="G6192">
        <v>0.36015275551071313</v>
      </c>
      <c r="H6192" t="b">
        <v>0</v>
      </c>
      <c r="I6192" t="b">
        <v>0</v>
      </c>
      <c r="J6192" t="b">
        <v>0</v>
      </c>
    </row>
    <row r="6193" spans="1:10" hidden="1" x14ac:dyDescent="0.2">
      <c r="A6193" t="s">
        <v>323</v>
      </c>
      <c r="B6193" t="str">
        <f>VLOOKUP(Table16[[#This Row],[Metabolite ID]],Table18[],2,FALSE)</f>
        <v>oleoyl ethanolamide</v>
      </c>
      <c r="C6193" t="s">
        <v>1122</v>
      </c>
      <c r="D6193">
        <v>599</v>
      </c>
      <c r="E6193">
        <v>0.30920365729834387</v>
      </c>
      <c r="F6193">
        <v>0.19979767601036177</v>
      </c>
      <c r="G6193">
        <v>0.12225155043083713</v>
      </c>
      <c r="H6193" t="b">
        <v>0</v>
      </c>
      <c r="I6193" t="b">
        <v>0</v>
      </c>
      <c r="J6193" t="b">
        <v>0</v>
      </c>
    </row>
    <row r="6194" spans="1:10" hidden="1" x14ac:dyDescent="0.2">
      <c r="A6194" t="s">
        <v>323</v>
      </c>
      <c r="B6194" t="str">
        <f>VLOOKUP(Table16[[#This Row],[Metabolite ID]],Table18[],2,FALSE)</f>
        <v>oleoyl ethanolamide</v>
      </c>
      <c r="C6194" t="s">
        <v>1123</v>
      </c>
      <c r="D6194">
        <v>599</v>
      </c>
      <c r="E6194">
        <v>0.11748619461477421</v>
      </c>
      <c r="F6194">
        <v>0.14191453549257679</v>
      </c>
      <c r="G6194">
        <v>0.40807729734968523</v>
      </c>
      <c r="H6194" t="b">
        <v>0</v>
      </c>
      <c r="I6194" t="b">
        <v>0</v>
      </c>
      <c r="J6194" t="b">
        <v>0</v>
      </c>
    </row>
    <row r="6195" spans="1:10" x14ac:dyDescent="0.2">
      <c r="A6195" t="s">
        <v>615</v>
      </c>
      <c r="B6195" t="str">
        <f>VLOOKUP(Table16[[#This Row],[Metabolite ID]],Table18[],2,FALSE)</f>
        <v>arabitol/xylitol</v>
      </c>
      <c r="C6195" t="s">
        <v>1116</v>
      </c>
      <c r="D6195">
        <v>599</v>
      </c>
      <c r="E6195">
        <v>-1.3865439758596981E-2</v>
      </c>
      <c r="F6195">
        <v>4.8410595177878074E-2</v>
      </c>
      <c r="G6195" s="6">
        <v>0.7745615665106188</v>
      </c>
      <c r="H6195" t="b">
        <v>0</v>
      </c>
      <c r="I6195" t="b">
        <v>0</v>
      </c>
      <c r="J6195" t="b">
        <v>0</v>
      </c>
    </row>
    <row r="6196" spans="1:10" hidden="1" x14ac:dyDescent="0.2">
      <c r="A6196" t="s">
        <v>615</v>
      </c>
      <c r="B6196" t="str">
        <f>VLOOKUP(Table16[[#This Row],[Metabolite ID]],Table18[],2,FALSE)</f>
        <v>arabitol/xylitol</v>
      </c>
      <c r="C6196" t="s">
        <v>1117</v>
      </c>
      <c r="D6196">
        <v>599</v>
      </c>
      <c r="E6196">
        <v>-1.3865439758596981E-2</v>
      </c>
      <c r="F6196">
        <v>4.7821503567740578E-2</v>
      </c>
      <c r="G6196">
        <v>0.77186097167877499</v>
      </c>
      <c r="H6196" t="b">
        <v>0</v>
      </c>
      <c r="I6196" t="b">
        <v>0</v>
      </c>
      <c r="J6196" t="b">
        <v>0</v>
      </c>
    </row>
    <row r="6197" spans="1:10" hidden="1" x14ac:dyDescent="0.2">
      <c r="A6197" t="s">
        <v>615</v>
      </c>
      <c r="B6197" t="str">
        <f>VLOOKUP(Table16[[#This Row],[Metabolite ID]],Table18[],2,FALSE)</f>
        <v>arabitol/xylitol</v>
      </c>
      <c r="C6197" t="s">
        <v>1118</v>
      </c>
      <c r="D6197">
        <v>599</v>
      </c>
      <c r="E6197">
        <v>-1.3865439758596981E-2</v>
      </c>
      <c r="F6197">
        <v>4.8272610851425812E-2</v>
      </c>
      <c r="G6197">
        <v>0.77393466669791144</v>
      </c>
      <c r="H6197" t="b">
        <v>0</v>
      </c>
      <c r="I6197" t="b">
        <v>0</v>
      </c>
      <c r="J6197" t="b">
        <v>0</v>
      </c>
    </row>
    <row r="6198" spans="1:10" hidden="1" x14ac:dyDescent="0.2">
      <c r="A6198" t="s">
        <v>615</v>
      </c>
      <c r="B6198" t="str">
        <f>VLOOKUP(Table16[[#This Row],[Metabolite ID]],Table18[],2,FALSE)</f>
        <v>arabitol/xylitol</v>
      </c>
      <c r="C6198" t="s">
        <v>1119</v>
      </c>
      <c r="D6198">
        <v>599</v>
      </c>
      <c r="E6198">
        <v>4.470421875E-3</v>
      </c>
      <c r="F6198">
        <v>7.2484802437076487E-2</v>
      </c>
      <c r="G6198">
        <v>0.95082250959483106</v>
      </c>
      <c r="H6198" t="b">
        <v>0</v>
      </c>
      <c r="I6198" t="b">
        <v>0</v>
      </c>
      <c r="J6198" t="b">
        <v>0</v>
      </c>
    </row>
    <row r="6199" spans="1:10" hidden="1" x14ac:dyDescent="0.2">
      <c r="A6199" t="s">
        <v>615</v>
      </c>
      <c r="B6199" t="str">
        <f>VLOOKUP(Table16[[#This Row],[Metabolite ID]],Table18[],2,FALSE)</f>
        <v>arabitol/xylitol</v>
      </c>
      <c r="C6199" t="s">
        <v>1120</v>
      </c>
      <c r="D6199">
        <v>599</v>
      </c>
      <c r="E6199">
        <v>-9.8036654712056904E-3</v>
      </c>
      <c r="F6199">
        <v>8.0233663318428253E-2</v>
      </c>
      <c r="G6199">
        <v>0.90274939333803939</v>
      </c>
      <c r="H6199" t="b">
        <v>0</v>
      </c>
      <c r="I6199" t="b">
        <v>0</v>
      </c>
      <c r="J6199" t="b">
        <v>0</v>
      </c>
    </row>
    <row r="6200" spans="1:10" hidden="1" x14ac:dyDescent="0.2">
      <c r="A6200" t="s">
        <v>615</v>
      </c>
      <c r="B6200" t="str">
        <f>VLOOKUP(Table16[[#This Row],[Metabolite ID]],Table18[],2,FALSE)</f>
        <v>arabitol/xylitol</v>
      </c>
      <c r="C6200" t="s">
        <v>1121</v>
      </c>
      <c r="D6200">
        <v>599</v>
      </c>
      <c r="E6200">
        <v>0.16975925385498769</v>
      </c>
      <c r="F6200">
        <v>0.2638789585683301</v>
      </c>
      <c r="G6200">
        <v>0.52026151550925204</v>
      </c>
      <c r="H6200" t="b">
        <v>0</v>
      </c>
      <c r="I6200" t="b">
        <v>0</v>
      </c>
      <c r="J6200" t="b">
        <v>0</v>
      </c>
    </row>
    <row r="6201" spans="1:10" hidden="1" x14ac:dyDescent="0.2">
      <c r="A6201" t="s">
        <v>615</v>
      </c>
      <c r="B6201" t="str">
        <f>VLOOKUP(Table16[[#This Row],[Metabolite ID]],Table18[],2,FALSE)</f>
        <v>arabitol/xylitol</v>
      </c>
      <c r="C6201" t="s">
        <v>1122</v>
      </c>
      <c r="D6201">
        <v>599</v>
      </c>
      <c r="E6201">
        <v>-4.074080895133747E-2</v>
      </c>
      <c r="F6201">
        <v>0.16537119366893735</v>
      </c>
      <c r="G6201">
        <v>0.80548828718579701</v>
      </c>
      <c r="H6201" t="b">
        <v>0</v>
      </c>
      <c r="I6201" t="b">
        <v>0</v>
      </c>
      <c r="J6201" t="b">
        <v>0</v>
      </c>
    </row>
    <row r="6202" spans="1:10" hidden="1" x14ac:dyDescent="0.2">
      <c r="A6202" t="s">
        <v>615</v>
      </c>
      <c r="B6202" t="str">
        <f>VLOOKUP(Table16[[#This Row],[Metabolite ID]],Table18[],2,FALSE)</f>
        <v>arabitol/xylitol</v>
      </c>
      <c r="C6202" t="s">
        <v>1123</v>
      </c>
      <c r="D6202">
        <v>599</v>
      </c>
      <c r="E6202">
        <v>4.7220813423312039E-2</v>
      </c>
      <c r="F6202">
        <v>0.13417414624916832</v>
      </c>
      <c r="G6202">
        <v>0.72500988488095941</v>
      </c>
      <c r="H6202" t="b">
        <v>0</v>
      </c>
      <c r="I6202" t="b">
        <v>0</v>
      </c>
      <c r="J6202" t="b">
        <v>0</v>
      </c>
    </row>
    <row r="6203" spans="1:10" x14ac:dyDescent="0.2">
      <c r="A6203" t="s">
        <v>710</v>
      </c>
      <c r="B6203" t="str">
        <f>VLOOKUP(Table16[[#This Row],[Metabolite ID]],Table18[],2,FALSE)</f>
        <v>1-adrenoyl-GPC (22:4)*</v>
      </c>
      <c r="C6203" t="s">
        <v>1116</v>
      </c>
      <c r="D6203">
        <v>599</v>
      </c>
      <c r="E6203">
        <v>-1.538251967887823E-2</v>
      </c>
      <c r="F6203">
        <v>5.4557850226666815E-2</v>
      </c>
      <c r="G6203" s="6">
        <v>0.77798277996208764</v>
      </c>
      <c r="H6203" t="b">
        <v>0</v>
      </c>
      <c r="I6203" t="b">
        <v>0</v>
      </c>
      <c r="J6203" t="b">
        <v>0</v>
      </c>
    </row>
    <row r="6204" spans="1:10" hidden="1" x14ac:dyDescent="0.2">
      <c r="A6204" t="s">
        <v>710</v>
      </c>
      <c r="B6204" t="str">
        <f>VLOOKUP(Table16[[#This Row],[Metabolite ID]],Table18[],2,FALSE)</f>
        <v>1-adrenoyl-GPC (22:4)*</v>
      </c>
      <c r="C6204" t="s">
        <v>1117</v>
      </c>
      <c r="D6204">
        <v>599</v>
      </c>
      <c r="E6204">
        <v>-1.538251967887823E-2</v>
      </c>
      <c r="F6204">
        <v>4.9179132472708088E-2</v>
      </c>
      <c r="G6204">
        <v>0.75444363021883243</v>
      </c>
      <c r="H6204" t="b">
        <v>0</v>
      </c>
      <c r="I6204" t="b">
        <v>0</v>
      </c>
      <c r="J6204" t="b">
        <v>0</v>
      </c>
    </row>
    <row r="6205" spans="1:10" hidden="1" x14ac:dyDescent="0.2">
      <c r="A6205" t="s">
        <v>710</v>
      </c>
      <c r="B6205" t="str">
        <f>VLOOKUP(Table16[[#This Row],[Metabolite ID]],Table18[],2,FALSE)</f>
        <v>1-adrenoyl-GPC (22:4)*</v>
      </c>
      <c r="C6205" t="s">
        <v>1118</v>
      </c>
      <c r="D6205">
        <v>599</v>
      </c>
      <c r="E6205">
        <v>-1.5382519678878225E-2</v>
      </c>
      <c r="F6205">
        <v>4.9745473974264043E-2</v>
      </c>
      <c r="G6205">
        <v>0.75715075273188437</v>
      </c>
      <c r="H6205" t="b">
        <v>0</v>
      </c>
      <c r="I6205" t="b">
        <v>0</v>
      </c>
      <c r="J6205" t="b">
        <v>0</v>
      </c>
    </row>
    <row r="6206" spans="1:10" hidden="1" x14ac:dyDescent="0.2">
      <c r="A6206" t="s">
        <v>710</v>
      </c>
      <c r="B6206" t="str">
        <f>VLOOKUP(Table16[[#This Row],[Metabolite ID]],Table18[],2,FALSE)</f>
        <v>1-adrenoyl-GPC (22:4)*</v>
      </c>
      <c r="C6206" t="s">
        <v>1119</v>
      </c>
      <c r="D6206">
        <v>599</v>
      </c>
      <c r="E6206">
        <v>-9.9462380952380948E-3</v>
      </c>
      <c r="F6206">
        <v>7.4510125252946827E-2</v>
      </c>
      <c r="G6206">
        <v>0.89380713029036774</v>
      </c>
      <c r="H6206" t="b">
        <v>0</v>
      </c>
      <c r="I6206" t="b">
        <v>0</v>
      </c>
      <c r="J6206" t="b">
        <v>0</v>
      </c>
    </row>
    <row r="6207" spans="1:10" hidden="1" x14ac:dyDescent="0.2">
      <c r="A6207" t="s">
        <v>710</v>
      </c>
      <c r="B6207" t="str">
        <f>VLOOKUP(Table16[[#This Row],[Metabolite ID]],Table18[],2,FALSE)</f>
        <v>1-adrenoyl-GPC (22:4)*</v>
      </c>
      <c r="C6207" t="s">
        <v>1120</v>
      </c>
      <c r="D6207">
        <v>599</v>
      </c>
      <c r="E6207">
        <v>-1.0174504671473279E-2</v>
      </c>
      <c r="F6207">
        <v>7.6446858520884564E-2</v>
      </c>
      <c r="G6207">
        <v>0.89412021457623725</v>
      </c>
      <c r="H6207" t="b">
        <v>0</v>
      </c>
      <c r="I6207" t="b">
        <v>0</v>
      </c>
      <c r="J6207" t="b">
        <v>0</v>
      </c>
    </row>
    <row r="6208" spans="1:10" hidden="1" x14ac:dyDescent="0.2">
      <c r="A6208" t="s">
        <v>710</v>
      </c>
      <c r="B6208" t="str">
        <f>VLOOKUP(Table16[[#This Row],[Metabolite ID]],Table18[],2,FALSE)</f>
        <v>1-adrenoyl-GPC (22:4)*</v>
      </c>
      <c r="C6208" t="s">
        <v>1121</v>
      </c>
      <c r="D6208">
        <v>599</v>
      </c>
      <c r="E6208">
        <v>-0.22461568101762097</v>
      </c>
      <c r="F6208">
        <v>0.32876858363970246</v>
      </c>
      <c r="G6208">
        <v>0.49474318485717428</v>
      </c>
      <c r="H6208" t="b">
        <v>0</v>
      </c>
      <c r="I6208" t="b">
        <v>0</v>
      </c>
      <c r="J6208" t="b">
        <v>0</v>
      </c>
    </row>
    <row r="6209" spans="1:10" hidden="1" x14ac:dyDescent="0.2">
      <c r="A6209" t="s">
        <v>710</v>
      </c>
      <c r="B6209" t="str">
        <f>VLOOKUP(Table16[[#This Row],[Metabolite ID]],Table18[],2,FALSE)</f>
        <v>1-adrenoyl-GPC (22:4)*</v>
      </c>
      <c r="C6209" t="s">
        <v>1122</v>
      </c>
      <c r="D6209">
        <v>599</v>
      </c>
      <c r="E6209">
        <v>-6.0789017827501013E-2</v>
      </c>
      <c r="F6209">
        <v>0.31868542292199187</v>
      </c>
      <c r="G6209">
        <v>0.8487867600009168</v>
      </c>
      <c r="H6209" t="b">
        <v>0</v>
      </c>
      <c r="I6209" t="b">
        <v>0</v>
      </c>
      <c r="J6209" t="b">
        <v>0</v>
      </c>
    </row>
    <row r="6210" spans="1:10" hidden="1" x14ac:dyDescent="0.2">
      <c r="A6210" t="s">
        <v>710</v>
      </c>
      <c r="B6210" t="str">
        <f>VLOOKUP(Table16[[#This Row],[Metabolite ID]],Table18[],2,FALSE)</f>
        <v>1-adrenoyl-GPC (22:4)*</v>
      </c>
      <c r="C6210" t="s">
        <v>1123</v>
      </c>
      <c r="D6210">
        <v>599</v>
      </c>
      <c r="E6210">
        <v>-6.6732072969595824E-2</v>
      </c>
      <c r="F6210">
        <v>0.15121313388435925</v>
      </c>
      <c r="G6210">
        <v>0.65914739052918614</v>
      </c>
      <c r="H6210" t="b">
        <v>0</v>
      </c>
      <c r="I6210" t="b">
        <v>0</v>
      </c>
      <c r="J6210" t="b">
        <v>0</v>
      </c>
    </row>
    <row r="6211" spans="1:10" x14ac:dyDescent="0.2">
      <c r="A6211" t="s">
        <v>861</v>
      </c>
      <c r="B6211" t="str">
        <f>VLOOKUP(Table16[[#This Row],[Metabolite ID]],Table18[],2,FALSE)</f>
        <v>Triglycerides in very large HDL</v>
      </c>
      <c r="C6211" t="s">
        <v>1116</v>
      </c>
      <c r="D6211">
        <v>599</v>
      </c>
      <c r="E6211">
        <v>-7.2137146792030519E-3</v>
      </c>
      <c r="F6211">
        <v>2.59004531510444E-2</v>
      </c>
      <c r="G6211" s="6">
        <v>0.78061557125312497</v>
      </c>
      <c r="H6211" t="b">
        <v>0</v>
      </c>
      <c r="I6211" t="b">
        <v>0</v>
      </c>
      <c r="J6211" t="b">
        <v>0</v>
      </c>
    </row>
    <row r="6212" spans="1:10" hidden="1" x14ac:dyDescent="0.2">
      <c r="A6212" t="s">
        <v>861</v>
      </c>
      <c r="B6212" t="str">
        <f>VLOOKUP(Table16[[#This Row],[Metabolite ID]],Table18[],2,FALSE)</f>
        <v>Triglycerides in very large HDL</v>
      </c>
      <c r="C6212" t="s">
        <v>1117</v>
      </c>
      <c r="D6212">
        <v>599</v>
      </c>
      <c r="E6212">
        <v>-7.2137146792030519E-3</v>
      </c>
      <c r="F6212">
        <v>2.1707473854413763E-2</v>
      </c>
      <c r="G6212">
        <v>0.73965157086908917</v>
      </c>
      <c r="H6212" t="b">
        <v>0</v>
      </c>
      <c r="I6212" t="b">
        <v>0</v>
      </c>
      <c r="J6212" t="b">
        <v>0</v>
      </c>
    </row>
    <row r="6213" spans="1:10" hidden="1" x14ac:dyDescent="0.2">
      <c r="A6213" t="s">
        <v>861</v>
      </c>
      <c r="B6213" t="str">
        <f>VLOOKUP(Table16[[#This Row],[Metabolite ID]],Table18[],2,FALSE)</f>
        <v>Triglycerides in very large HDL</v>
      </c>
      <c r="C6213" t="s">
        <v>1118</v>
      </c>
      <c r="D6213">
        <v>599</v>
      </c>
      <c r="E6213">
        <v>-7.1991681739266167E-3</v>
      </c>
      <c r="F6213">
        <v>2.199811245637584E-2</v>
      </c>
      <c r="G6213">
        <v>0.74346897821224267</v>
      </c>
      <c r="H6213" t="b">
        <v>0</v>
      </c>
      <c r="I6213" t="b">
        <v>0</v>
      </c>
      <c r="J6213" t="b">
        <v>0</v>
      </c>
    </row>
    <row r="6214" spans="1:10" hidden="1" x14ac:dyDescent="0.2">
      <c r="A6214" t="s">
        <v>861</v>
      </c>
      <c r="B6214" t="str">
        <f>VLOOKUP(Table16[[#This Row],[Metabolite ID]],Table18[],2,FALSE)</f>
        <v>Triglycerides in very large HDL</v>
      </c>
      <c r="C6214" t="s">
        <v>1119</v>
      </c>
      <c r="D6214">
        <v>599</v>
      </c>
      <c r="E6214">
        <v>-3.4446134969325147E-4</v>
      </c>
      <c r="F6214">
        <v>3.3226276865983825E-2</v>
      </c>
      <c r="G6214">
        <v>0.99172836996731617</v>
      </c>
      <c r="H6214" t="b">
        <v>0</v>
      </c>
      <c r="I6214" t="b">
        <v>0</v>
      </c>
      <c r="J6214" t="b">
        <v>0</v>
      </c>
    </row>
    <row r="6215" spans="1:10" hidden="1" x14ac:dyDescent="0.2">
      <c r="A6215" t="s">
        <v>861</v>
      </c>
      <c r="B6215" t="str">
        <f>VLOOKUP(Table16[[#This Row],[Metabolite ID]],Table18[],2,FALSE)</f>
        <v>Triglycerides in very large HDL</v>
      </c>
      <c r="C6215" t="s">
        <v>1120</v>
      </c>
      <c r="D6215">
        <v>599</v>
      </c>
      <c r="E6215">
        <v>3.9467065172088721E-2</v>
      </c>
      <c r="F6215">
        <v>3.5976969184082351E-2</v>
      </c>
      <c r="G6215">
        <v>0.27263738269260052</v>
      </c>
      <c r="H6215" t="b">
        <v>0</v>
      </c>
      <c r="I6215" t="b">
        <v>0</v>
      </c>
      <c r="J6215" t="b">
        <v>0</v>
      </c>
    </row>
    <row r="6216" spans="1:10" hidden="1" x14ac:dyDescent="0.2">
      <c r="A6216" t="s">
        <v>861</v>
      </c>
      <c r="B6216" t="str">
        <f>VLOOKUP(Table16[[#This Row],[Metabolite ID]],Table18[],2,FALSE)</f>
        <v>Triglycerides in very large HDL</v>
      </c>
      <c r="C6216" t="s">
        <v>1121</v>
      </c>
      <c r="D6216">
        <v>599</v>
      </c>
      <c r="E6216">
        <v>8.8715871227743381E-2</v>
      </c>
      <c r="F6216">
        <v>0.11686830521563696</v>
      </c>
      <c r="G6216">
        <v>0.44808601050173591</v>
      </c>
      <c r="H6216" t="b">
        <v>0</v>
      </c>
      <c r="I6216" t="b">
        <v>0</v>
      </c>
      <c r="J6216" t="b">
        <v>0</v>
      </c>
    </row>
    <row r="6217" spans="1:10" hidden="1" x14ac:dyDescent="0.2">
      <c r="A6217" t="s">
        <v>861</v>
      </c>
      <c r="B6217" t="str">
        <f>VLOOKUP(Table16[[#This Row],[Metabolite ID]],Table18[],2,FALSE)</f>
        <v>Triglycerides in very large HDL</v>
      </c>
      <c r="C6217" t="s">
        <v>1122</v>
      </c>
      <c r="D6217">
        <v>599</v>
      </c>
      <c r="E6217">
        <v>0.10270787587336327</v>
      </c>
      <c r="F6217">
        <v>7.1869220215652077E-2</v>
      </c>
      <c r="G6217">
        <v>0.15349934762894993</v>
      </c>
      <c r="H6217" t="b">
        <v>0</v>
      </c>
      <c r="I6217" t="b">
        <v>0</v>
      </c>
      <c r="J6217" t="b">
        <v>0</v>
      </c>
    </row>
    <row r="6218" spans="1:10" hidden="1" x14ac:dyDescent="0.2">
      <c r="A6218" t="s">
        <v>861</v>
      </c>
      <c r="B6218" t="str">
        <f>VLOOKUP(Table16[[#This Row],[Metabolite ID]],Table18[],2,FALSE)</f>
        <v>Triglycerides in very large HDL</v>
      </c>
      <c r="C6218" t="s">
        <v>1123</v>
      </c>
      <c r="D6218">
        <v>599</v>
      </c>
      <c r="E6218">
        <v>0.1189902498828163</v>
      </c>
      <c r="F6218">
        <v>7.1619190475131975E-2</v>
      </c>
      <c r="G6218">
        <v>9.7152174260643848E-2</v>
      </c>
      <c r="H6218" t="b">
        <v>0</v>
      </c>
      <c r="I6218" t="b">
        <v>0</v>
      </c>
      <c r="J6218" t="b">
        <v>0</v>
      </c>
    </row>
    <row r="6219" spans="1:10" x14ac:dyDescent="0.2">
      <c r="A6219" t="s">
        <v>192</v>
      </c>
      <c r="B6219" t="str">
        <f>VLOOKUP(Table16[[#This Row],[Metabolite ID]],Table18[],2,FALSE)</f>
        <v>pregn steroid monosulfate*</v>
      </c>
      <c r="C6219" t="s">
        <v>1116</v>
      </c>
      <c r="D6219">
        <v>599</v>
      </c>
      <c r="E6219">
        <v>1.440357885414203E-2</v>
      </c>
      <c r="F6219">
        <v>5.2810457547327862E-2</v>
      </c>
      <c r="G6219" s="6">
        <v>0.78505228867916399</v>
      </c>
      <c r="H6219" t="b">
        <v>0</v>
      </c>
      <c r="I6219" t="b">
        <v>0</v>
      </c>
      <c r="J6219" t="b">
        <v>0</v>
      </c>
    </row>
    <row r="6220" spans="1:10" hidden="1" x14ac:dyDescent="0.2">
      <c r="A6220" t="s">
        <v>192</v>
      </c>
      <c r="B6220" t="str">
        <f>VLOOKUP(Table16[[#This Row],[Metabolite ID]],Table18[],2,FALSE)</f>
        <v>pregn steroid monosulfate*</v>
      </c>
      <c r="C6220" t="s">
        <v>1117</v>
      </c>
      <c r="D6220">
        <v>599</v>
      </c>
      <c r="E6220">
        <v>1.440357885414203E-2</v>
      </c>
      <c r="F6220">
        <v>4.7662069470985571E-2</v>
      </c>
      <c r="G6220">
        <v>0.7624979815674382</v>
      </c>
      <c r="H6220" t="b">
        <v>0</v>
      </c>
      <c r="I6220" t="b">
        <v>0</v>
      </c>
      <c r="J6220" t="b">
        <v>0</v>
      </c>
    </row>
    <row r="6221" spans="1:10" hidden="1" x14ac:dyDescent="0.2">
      <c r="A6221" t="s">
        <v>192</v>
      </c>
      <c r="B6221" t="str">
        <f>VLOOKUP(Table16[[#This Row],[Metabolite ID]],Table18[],2,FALSE)</f>
        <v>pregn steroid monosulfate*</v>
      </c>
      <c r="C6221" t="s">
        <v>1118</v>
      </c>
      <c r="D6221">
        <v>599</v>
      </c>
      <c r="E6221">
        <v>1.4403578854142013E-2</v>
      </c>
      <c r="F6221">
        <v>4.8207038495088395E-2</v>
      </c>
      <c r="G6221">
        <v>0.76510348164981468</v>
      </c>
      <c r="H6221" t="b">
        <v>0</v>
      </c>
      <c r="I6221" t="b">
        <v>0</v>
      </c>
      <c r="J6221" t="b">
        <v>0</v>
      </c>
    </row>
    <row r="6222" spans="1:10" hidden="1" x14ac:dyDescent="0.2">
      <c r="A6222" t="s">
        <v>192</v>
      </c>
      <c r="B6222" t="str">
        <f>VLOOKUP(Table16[[#This Row],[Metabolite ID]],Table18[],2,FALSE)</f>
        <v>pregn steroid monosulfate*</v>
      </c>
      <c r="C6222" t="s">
        <v>1119</v>
      </c>
      <c r="D6222">
        <v>599</v>
      </c>
      <c r="E6222">
        <v>5.1260245901639336E-2</v>
      </c>
      <c r="F6222">
        <v>7.2135166877358867E-2</v>
      </c>
      <c r="G6222">
        <v>0.47732358179286077</v>
      </c>
      <c r="H6222" t="b">
        <v>0</v>
      </c>
      <c r="I6222" t="b">
        <v>0</v>
      </c>
      <c r="J6222" t="b">
        <v>0</v>
      </c>
    </row>
    <row r="6223" spans="1:10" hidden="1" x14ac:dyDescent="0.2">
      <c r="A6223" t="s">
        <v>192</v>
      </c>
      <c r="B6223" t="str">
        <f>VLOOKUP(Table16[[#This Row],[Metabolite ID]],Table18[],2,FALSE)</f>
        <v>pregn steroid monosulfate*</v>
      </c>
      <c r="C6223" t="s">
        <v>1120</v>
      </c>
      <c r="D6223">
        <v>599</v>
      </c>
      <c r="E6223">
        <v>4.4785333603970058E-2</v>
      </c>
      <c r="F6223">
        <v>8.3555466727676247E-2</v>
      </c>
      <c r="G6223">
        <v>0.59196183058104479</v>
      </c>
      <c r="H6223" t="b">
        <v>0</v>
      </c>
      <c r="I6223" t="b">
        <v>0</v>
      </c>
      <c r="J6223" t="b">
        <v>0</v>
      </c>
    </row>
    <row r="6224" spans="1:10" hidden="1" x14ac:dyDescent="0.2">
      <c r="A6224" t="s">
        <v>192</v>
      </c>
      <c r="B6224" t="str">
        <f>VLOOKUP(Table16[[#This Row],[Metabolite ID]],Table18[],2,FALSE)</f>
        <v>pregn steroid monosulfate*</v>
      </c>
      <c r="C6224" t="s">
        <v>1121</v>
      </c>
      <c r="D6224">
        <v>599</v>
      </c>
      <c r="E6224">
        <v>0.2373860673262298</v>
      </c>
      <c r="F6224">
        <v>0.28162616328348172</v>
      </c>
      <c r="G6224">
        <v>0.39961468116066912</v>
      </c>
      <c r="H6224" t="b">
        <v>0</v>
      </c>
      <c r="I6224" t="b">
        <v>0</v>
      </c>
      <c r="J6224" t="b">
        <v>0</v>
      </c>
    </row>
    <row r="6225" spans="1:10" hidden="1" x14ac:dyDescent="0.2">
      <c r="A6225" t="s">
        <v>192</v>
      </c>
      <c r="B6225" t="str">
        <f>VLOOKUP(Table16[[#This Row],[Metabolite ID]],Table18[],2,FALSE)</f>
        <v>pregn steroid monosulfate*</v>
      </c>
      <c r="C6225" t="s">
        <v>1122</v>
      </c>
      <c r="D6225">
        <v>599</v>
      </c>
      <c r="E6225">
        <v>0.12787309551077897</v>
      </c>
      <c r="F6225">
        <v>0.18886607053511645</v>
      </c>
      <c r="G6225">
        <v>0.49863161083881269</v>
      </c>
      <c r="H6225" t="b">
        <v>0</v>
      </c>
      <c r="I6225" t="b">
        <v>0</v>
      </c>
      <c r="J6225" t="b">
        <v>0</v>
      </c>
    </row>
    <row r="6226" spans="1:10" hidden="1" x14ac:dyDescent="0.2">
      <c r="A6226" t="s">
        <v>192</v>
      </c>
      <c r="B6226" t="str">
        <f>VLOOKUP(Table16[[#This Row],[Metabolite ID]],Table18[],2,FALSE)</f>
        <v>pregn steroid monosulfate*</v>
      </c>
      <c r="C6226" t="s">
        <v>1123</v>
      </c>
      <c r="D6226">
        <v>599</v>
      </c>
      <c r="E6226">
        <v>1.5362932830804305E-2</v>
      </c>
      <c r="F6226">
        <v>0.14641569614210106</v>
      </c>
      <c r="G6226">
        <v>0.91646912256606594</v>
      </c>
      <c r="H6226" t="b">
        <v>0</v>
      </c>
      <c r="I6226" t="b">
        <v>0</v>
      </c>
      <c r="J6226" t="b">
        <v>0</v>
      </c>
    </row>
    <row r="6227" spans="1:10" x14ac:dyDescent="0.2">
      <c r="A6227" t="s">
        <v>832</v>
      </c>
      <c r="B6227" t="str">
        <f>VLOOKUP(Table16[[#This Row],[Metabolite ID]],Table18[],2,FALSE)</f>
        <v>Cholesteryl esters in small LDL</v>
      </c>
      <c r="C6227" t="s">
        <v>1116</v>
      </c>
      <c r="D6227">
        <v>599</v>
      </c>
      <c r="E6227">
        <v>9.6388861183321455E-3</v>
      </c>
      <c r="F6227">
        <v>3.5569618521094359E-2</v>
      </c>
      <c r="G6227" s="6">
        <v>0.78640142208641539</v>
      </c>
      <c r="H6227" t="b">
        <v>0</v>
      </c>
      <c r="I6227" t="b">
        <v>0</v>
      </c>
      <c r="J6227" t="b">
        <v>0</v>
      </c>
    </row>
    <row r="6228" spans="1:10" hidden="1" x14ac:dyDescent="0.2">
      <c r="A6228" t="s">
        <v>832</v>
      </c>
      <c r="B6228" t="str">
        <f>VLOOKUP(Table16[[#This Row],[Metabolite ID]],Table18[],2,FALSE)</f>
        <v>Cholesteryl esters in small LDL</v>
      </c>
      <c r="C6228" t="s">
        <v>1117</v>
      </c>
      <c r="D6228">
        <v>599</v>
      </c>
      <c r="E6228">
        <v>9.6388861183321455E-3</v>
      </c>
      <c r="F6228">
        <v>2.1661823314711965E-2</v>
      </c>
      <c r="G6228">
        <v>0.65634061370822339</v>
      </c>
      <c r="H6228" t="b">
        <v>0</v>
      </c>
      <c r="I6228" t="b">
        <v>0</v>
      </c>
      <c r="J6228" t="b">
        <v>0</v>
      </c>
    </row>
    <row r="6229" spans="1:10" hidden="1" x14ac:dyDescent="0.2">
      <c r="A6229" t="s">
        <v>832</v>
      </c>
      <c r="B6229" t="str">
        <f>VLOOKUP(Table16[[#This Row],[Metabolite ID]],Table18[],2,FALSE)</f>
        <v>Cholesteryl esters in small LDL</v>
      </c>
      <c r="C6229" t="s">
        <v>1118</v>
      </c>
      <c r="D6229">
        <v>599</v>
      </c>
      <c r="E6229">
        <v>1.0063322431664084E-2</v>
      </c>
      <c r="F6229">
        <v>2.227159352288768E-2</v>
      </c>
      <c r="G6229">
        <v>0.65138018777370021</v>
      </c>
      <c r="H6229" t="b">
        <v>0</v>
      </c>
      <c r="I6229" t="b">
        <v>0</v>
      </c>
      <c r="J6229" t="b">
        <v>0</v>
      </c>
    </row>
    <row r="6230" spans="1:10" hidden="1" x14ac:dyDescent="0.2">
      <c r="A6230" t="s">
        <v>832</v>
      </c>
      <c r="B6230" t="str">
        <f>VLOOKUP(Table16[[#This Row],[Metabolite ID]],Table18[],2,FALSE)</f>
        <v>Cholesteryl esters in small LDL</v>
      </c>
      <c r="C6230" t="s">
        <v>1119</v>
      </c>
      <c r="D6230">
        <v>599</v>
      </c>
      <c r="E6230">
        <v>6.1182300884955756E-2</v>
      </c>
      <c r="F6230">
        <v>3.4180374480029432E-2</v>
      </c>
      <c r="G6230">
        <v>7.3456589652097587E-2</v>
      </c>
      <c r="H6230" t="b">
        <v>0</v>
      </c>
      <c r="I6230" t="b">
        <v>0</v>
      </c>
      <c r="J6230" t="b">
        <v>0</v>
      </c>
    </row>
    <row r="6231" spans="1:10" hidden="1" x14ac:dyDescent="0.2">
      <c r="A6231" t="s">
        <v>832</v>
      </c>
      <c r="B6231" t="str">
        <f>VLOOKUP(Table16[[#This Row],[Metabolite ID]],Table18[],2,FALSE)</f>
        <v>Cholesteryl esters in small LDL</v>
      </c>
      <c r="C6231" t="s">
        <v>1120</v>
      </c>
      <c r="D6231">
        <v>599</v>
      </c>
      <c r="E6231">
        <v>1.2215130238673934E-2</v>
      </c>
      <c r="F6231">
        <v>3.6614890155617877E-2</v>
      </c>
      <c r="G6231">
        <v>0.73867311412659775</v>
      </c>
      <c r="H6231" t="b">
        <v>0</v>
      </c>
      <c r="I6231" t="b">
        <v>0</v>
      </c>
      <c r="J6231" t="b">
        <v>0</v>
      </c>
    </row>
    <row r="6232" spans="1:10" hidden="1" x14ac:dyDescent="0.2">
      <c r="A6232" t="s">
        <v>832</v>
      </c>
      <c r="B6232" t="str">
        <f>VLOOKUP(Table16[[#This Row],[Metabolite ID]],Table18[],2,FALSE)</f>
        <v>Cholesteryl esters in small LDL</v>
      </c>
      <c r="C6232" t="s">
        <v>1121</v>
      </c>
      <c r="D6232">
        <v>599</v>
      </c>
      <c r="E6232">
        <v>4.509389250665663E-2</v>
      </c>
      <c r="F6232">
        <v>0.1334365220186472</v>
      </c>
      <c r="G6232">
        <v>0.73552500359866269</v>
      </c>
      <c r="H6232" t="b">
        <v>0</v>
      </c>
      <c r="I6232" t="b">
        <v>0</v>
      </c>
      <c r="J6232" t="b">
        <v>0</v>
      </c>
    </row>
    <row r="6233" spans="1:10" hidden="1" x14ac:dyDescent="0.2">
      <c r="A6233" t="s">
        <v>832</v>
      </c>
      <c r="B6233" t="str">
        <f>VLOOKUP(Table16[[#This Row],[Metabolite ID]],Table18[],2,FALSE)</f>
        <v>Cholesteryl esters in small LDL</v>
      </c>
      <c r="C6233" t="s">
        <v>1122</v>
      </c>
      <c r="D6233">
        <v>599</v>
      </c>
      <c r="E6233">
        <v>2.3353439406546883E-2</v>
      </c>
      <c r="F6233">
        <v>8.7161519767691861E-2</v>
      </c>
      <c r="G6233">
        <v>0.78884335390902827</v>
      </c>
      <c r="H6233" t="b">
        <v>0</v>
      </c>
      <c r="I6233" t="b">
        <v>0</v>
      </c>
      <c r="J6233" t="b">
        <v>0</v>
      </c>
    </row>
    <row r="6234" spans="1:10" hidden="1" x14ac:dyDescent="0.2">
      <c r="A6234" t="s">
        <v>832</v>
      </c>
      <c r="B6234" t="str">
        <f>VLOOKUP(Table16[[#This Row],[Metabolite ID]],Table18[],2,FALSE)</f>
        <v>Cholesteryl esters in small LDL</v>
      </c>
      <c r="C6234" t="s">
        <v>1123</v>
      </c>
      <c r="D6234">
        <v>599</v>
      </c>
      <c r="E6234">
        <v>-0.20586849896960455</v>
      </c>
      <c r="F6234">
        <v>9.8190374543720718E-2</v>
      </c>
      <c r="G6234">
        <v>3.6446902613399473E-2</v>
      </c>
      <c r="H6234" t="b">
        <v>0</v>
      </c>
      <c r="I6234" t="b">
        <v>0</v>
      </c>
      <c r="J6234" t="b">
        <v>0</v>
      </c>
    </row>
    <row r="6235" spans="1:10" x14ac:dyDescent="0.2">
      <c r="A6235" t="s">
        <v>445</v>
      </c>
      <c r="B6235" t="str">
        <f>VLOOKUP(Table16[[#This Row],[Metabolite ID]],Table18[],2,FALSE)</f>
        <v>X - 21448</v>
      </c>
      <c r="C6235" t="s">
        <v>1116</v>
      </c>
      <c r="D6235">
        <v>599</v>
      </c>
      <c r="E6235">
        <v>-1.3092318591902826E-2</v>
      </c>
      <c r="F6235">
        <v>4.9434385284053722E-2</v>
      </c>
      <c r="G6235" s="6">
        <v>0.79113091358110132</v>
      </c>
      <c r="H6235" t="b">
        <v>0</v>
      </c>
      <c r="I6235" t="b">
        <v>0</v>
      </c>
      <c r="J6235" t="b">
        <v>0</v>
      </c>
    </row>
    <row r="6236" spans="1:10" hidden="1" x14ac:dyDescent="0.2">
      <c r="A6236" t="s">
        <v>445</v>
      </c>
      <c r="B6236" t="str">
        <f>VLOOKUP(Table16[[#This Row],[Metabolite ID]],Table18[],2,FALSE)</f>
        <v>X - 21448</v>
      </c>
      <c r="C6236" t="s">
        <v>1117</v>
      </c>
      <c r="D6236">
        <v>599</v>
      </c>
      <c r="E6236">
        <v>-1.3092318591902826E-2</v>
      </c>
      <c r="F6236">
        <v>4.7728689373060053E-2</v>
      </c>
      <c r="G6236">
        <v>0.78384862510153219</v>
      </c>
      <c r="H6236" t="b">
        <v>0</v>
      </c>
      <c r="I6236" t="b">
        <v>0</v>
      </c>
      <c r="J6236" t="b">
        <v>0</v>
      </c>
    </row>
    <row r="6237" spans="1:10" hidden="1" x14ac:dyDescent="0.2">
      <c r="A6237" t="s">
        <v>445</v>
      </c>
      <c r="B6237" t="str">
        <f>VLOOKUP(Table16[[#This Row],[Metabolite ID]],Table18[],2,FALSE)</f>
        <v>X - 21448</v>
      </c>
      <c r="C6237" t="s">
        <v>1118</v>
      </c>
      <c r="D6237">
        <v>599</v>
      </c>
      <c r="E6237">
        <v>-1.3092318591902831E-2</v>
      </c>
      <c r="F6237">
        <v>4.8209321698783975E-2</v>
      </c>
      <c r="G6237">
        <v>0.78595086525409497</v>
      </c>
      <c r="H6237" t="b">
        <v>0</v>
      </c>
      <c r="I6237" t="b">
        <v>0</v>
      </c>
      <c r="J6237" t="b">
        <v>0</v>
      </c>
    </row>
    <row r="6238" spans="1:10" hidden="1" x14ac:dyDescent="0.2">
      <c r="A6238" t="s">
        <v>445</v>
      </c>
      <c r="B6238" t="str">
        <f>VLOOKUP(Table16[[#This Row],[Metabolite ID]],Table18[],2,FALSE)</f>
        <v>X - 21448</v>
      </c>
      <c r="C6238" t="s">
        <v>1119</v>
      </c>
      <c r="D6238">
        <v>599</v>
      </c>
      <c r="E6238">
        <v>-1.7676846846846846E-2</v>
      </c>
      <c r="F6238">
        <v>7.2800442054994211E-2</v>
      </c>
      <c r="G6238">
        <v>0.80815076334330549</v>
      </c>
      <c r="H6238" t="b">
        <v>0</v>
      </c>
      <c r="I6238" t="b">
        <v>0</v>
      </c>
      <c r="J6238" t="b">
        <v>0</v>
      </c>
    </row>
    <row r="6239" spans="1:10" hidden="1" x14ac:dyDescent="0.2">
      <c r="A6239" t="s">
        <v>445</v>
      </c>
      <c r="B6239" t="str">
        <f>VLOOKUP(Table16[[#This Row],[Metabolite ID]],Table18[],2,FALSE)</f>
        <v>X - 21448</v>
      </c>
      <c r="C6239" t="s">
        <v>1120</v>
      </c>
      <c r="D6239">
        <v>599</v>
      </c>
      <c r="E6239">
        <v>0.11750083806055883</v>
      </c>
      <c r="F6239">
        <v>8.4868596398827684E-2</v>
      </c>
      <c r="G6239">
        <v>0.16620444780714344</v>
      </c>
      <c r="H6239" t="b">
        <v>0</v>
      </c>
      <c r="I6239" t="b">
        <v>0</v>
      </c>
      <c r="J6239" t="b">
        <v>0</v>
      </c>
    </row>
    <row r="6240" spans="1:10" hidden="1" x14ac:dyDescent="0.2">
      <c r="A6240" t="s">
        <v>445</v>
      </c>
      <c r="B6240" t="str">
        <f>VLOOKUP(Table16[[#This Row],[Metabolite ID]],Table18[],2,FALSE)</f>
        <v>X - 21448</v>
      </c>
      <c r="C6240" t="s">
        <v>1121</v>
      </c>
      <c r="D6240">
        <v>599</v>
      </c>
      <c r="E6240">
        <v>0.11088877193975133</v>
      </c>
      <c r="F6240">
        <v>0.26881692229126286</v>
      </c>
      <c r="G6240">
        <v>0.68011594006625664</v>
      </c>
      <c r="H6240" t="b">
        <v>0</v>
      </c>
      <c r="I6240" t="b">
        <v>0</v>
      </c>
      <c r="J6240" t="b">
        <v>0</v>
      </c>
    </row>
    <row r="6241" spans="1:10" hidden="1" x14ac:dyDescent="0.2">
      <c r="A6241" t="s">
        <v>445</v>
      </c>
      <c r="B6241" t="str">
        <f>VLOOKUP(Table16[[#This Row],[Metabolite ID]],Table18[],2,FALSE)</f>
        <v>X - 21448</v>
      </c>
      <c r="C6241" t="s">
        <v>1122</v>
      </c>
      <c r="D6241">
        <v>599</v>
      </c>
      <c r="E6241">
        <v>0.1971714535645992</v>
      </c>
      <c r="F6241">
        <v>0.17680138091611669</v>
      </c>
      <c r="G6241">
        <v>0.26520650250687555</v>
      </c>
      <c r="H6241" t="b">
        <v>0</v>
      </c>
      <c r="I6241" t="b">
        <v>0</v>
      </c>
      <c r="J6241" t="b">
        <v>0</v>
      </c>
    </row>
    <row r="6242" spans="1:10" hidden="1" x14ac:dyDescent="0.2">
      <c r="A6242" t="s">
        <v>445</v>
      </c>
      <c r="B6242" t="str">
        <f>VLOOKUP(Table16[[#This Row],[Metabolite ID]],Table18[],2,FALSE)</f>
        <v>X - 21448</v>
      </c>
      <c r="C6242" t="s">
        <v>1123</v>
      </c>
      <c r="D6242">
        <v>599</v>
      </c>
      <c r="E6242">
        <v>0.22376527095819493</v>
      </c>
      <c r="F6242">
        <v>0.13670502605199425</v>
      </c>
      <c r="G6242">
        <v>0.10218934558115048</v>
      </c>
      <c r="H6242" t="b">
        <v>0</v>
      </c>
      <c r="I6242" t="b">
        <v>0</v>
      </c>
      <c r="J6242" t="b">
        <v>0</v>
      </c>
    </row>
    <row r="6243" spans="1:10" x14ac:dyDescent="0.2">
      <c r="A6243" t="s">
        <v>465</v>
      </c>
      <c r="B6243" t="str">
        <f>VLOOKUP(Table16[[#This Row],[Metabolite ID]],Table18[],2,FALSE)</f>
        <v>X - 11530</v>
      </c>
      <c r="C6243" t="s">
        <v>1116</v>
      </c>
      <c r="D6243">
        <v>599</v>
      </c>
      <c r="E6243">
        <v>-1.3280282285340672E-2</v>
      </c>
      <c r="F6243">
        <v>5.0920305408907865E-2</v>
      </c>
      <c r="G6243" s="6">
        <v>0.7942427061706564</v>
      </c>
      <c r="H6243" t="b">
        <v>0</v>
      </c>
      <c r="I6243" t="b">
        <v>0</v>
      </c>
      <c r="J6243" t="b">
        <v>0</v>
      </c>
    </row>
    <row r="6244" spans="1:10" hidden="1" x14ac:dyDescent="0.2">
      <c r="A6244" t="s">
        <v>465</v>
      </c>
      <c r="B6244" t="str">
        <f>VLOOKUP(Table16[[#This Row],[Metabolite ID]],Table18[],2,FALSE)</f>
        <v>X - 11530</v>
      </c>
      <c r="C6244" t="s">
        <v>1117</v>
      </c>
      <c r="D6244">
        <v>599</v>
      </c>
      <c r="E6244">
        <v>-1.3280282285340672E-2</v>
      </c>
      <c r="F6244">
        <v>4.7638075208865392E-2</v>
      </c>
      <c r="G6244">
        <v>0.78041785781186812</v>
      </c>
      <c r="H6244" t="b">
        <v>0</v>
      </c>
      <c r="I6244" t="b">
        <v>0</v>
      </c>
      <c r="J6244" t="b">
        <v>0</v>
      </c>
    </row>
    <row r="6245" spans="1:10" hidden="1" x14ac:dyDescent="0.2">
      <c r="A6245" t="s">
        <v>465</v>
      </c>
      <c r="B6245" t="str">
        <f>VLOOKUP(Table16[[#This Row],[Metabolite ID]],Table18[],2,FALSE)</f>
        <v>X - 11530</v>
      </c>
      <c r="C6245" t="s">
        <v>1118</v>
      </c>
      <c r="D6245">
        <v>599</v>
      </c>
      <c r="E6245">
        <v>-1.3280282285340663E-2</v>
      </c>
      <c r="F6245">
        <v>4.8144870075579167E-2</v>
      </c>
      <c r="G6245">
        <v>0.78267093841984325</v>
      </c>
      <c r="H6245" t="b">
        <v>0</v>
      </c>
      <c r="I6245" t="b">
        <v>0</v>
      </c>
      <c r="J6245" t="b">
        <v>0</v>
      </c>
    </row>
    <row r="6246" spans="1:10" hidden="1" x14ac:dyDescent="0.2">
      <c r="A6246" t="s">
        <v>465</v>
      </c>
      <c r="B6246" t="str">
        <f>VLOOKUP(Table16[[#This Row],[Metabolite ID]],Table18[],2,FALSE)</f>
        <v>X - 11530</v>
      </c>
      <c r="C6246" t="s">
        <v>1119</v>
      </c>
      <c r="D6246">
        <v>599</v>
      </c>
      <c r="E6246">
        <v>4.3546641221374041E-2</v>
      </c>
      <c r="F6246">
        <v>7.5783403841614638E-2</v>
      </c>
      <c r="G6246">
        <v>0.56554848613199649</v>
      </c>
      <c r="H6246" t="b">
        <v>0</v>
      </c>
      <c r="I6246" t="b">
        <v>0</v>
      </c>
      <c r="J6246" t="b">
        <v>0</v>
      </c>
    </row>
    <row r="6247" spans="1:10" hidden="1" x14ac:dyDescent="0.2">
      <c r="A6247" t="s">
        <v>465</v>
      </c>
      <c r="B6247" t="str">
        <f>VLOOKUP(Table16[[#This Row],[Metabolite ID]],Table18[],2,FALSE)</f>
        <v>X - 11530</v>
      </c>
      <c r="C6247" t="s">
        <v>1120</v>
      </c>
      <c r="D6247">
        <v>599</v>
      </c>
      <c r="E6247">
        <v>0.14345980416744505</v>
      </c>
      <c r="F6247">
        <v>7.5061047538279954E-2</v>
      </c>
      <c r="G6247">
        <v>5.5973527189311867E-2</v>
      </c>
      <c r="H6247" t="b">
        <v>0</v>
      </c>
      <c r="I6247" t="b">
        <v>0</v>
      </c>
      <c r="J6247" t="b">
        <v>0</v>
      </c>
    </row>
    <row r="6248" spans="1:10" hidden="1" x14ac:dyDescent="0.2">
      <c r="A6248" t="s">
        <v>465</v>
      </c>
      <c r="B6248" t="str">
        <f>VLOOKUP(Table16[[#This Row],[Metabolite ID]],Table18[],2,FALSE)</f>
        <v>X - 11530</v>
      </c>
      <c r="C6248" t="s">
        <v>1121</v>
      </c>
      <c r="D6248">
        <v>599</v>
      </c>
      <c r="E6248">
        <v>0.41058741040477553</v>
      </c>
      <c r="F6248">
        <v>0.28650229835774416</v>
      </c>
      <c r="G6248">
        <v>0.1523508793333945</v>
      </c>
      <c r="H6248" t="b">
        <v>0</v>
      </c>
      <c r="I6248" t="b">
        <v>0</v>
      </c>
      <c r="J6248" t="b">
        <v>0</v>
      </c>
    </row>
    <row r="6249" spans="1:10" hidden="1" x14ac:dyDescent="0.2">
      <c r="A6249" t="s">
        <v>465</v>
      </c>
      <c r="B6249" t="str">
        <f>VLOOKUP(Table16[[#This Row],[Metabolite ID]],Table18[],2,FALSE)</f>
        <v>X - 11530</v>
      </c>
      <c r="C6249" t="s">
        <v>1122</v>
      </c>
      <c r="D6249">
        <v>599</v>
      </c>
      <c r="E6249">
        <v>0.41058741040477553</v>
      </c>
      <c r="F6249">
        <v>0.19093079897937484</v>
      </c>
      <c r="G6249">
        <v>3.1919698541790033E-2</v>
      </c>
      <c r="H6249" t="b">
        <v>0</v>
      </c>
      <c r="I6249" t="b">
        <v>0</v>
      </c>
      <c r="J6249" t="b">
        <v>0</v>
      </c>
    </row>
    <row r="6250" spans="1:10" hidden="1" x14ac:dyDescent="0.2">
      <c r="A6250" t="s">
        <v>465</v>
      </c>
      <c r="B6250" t="str">
        <f>VLOOKUP(Table16[[#This Row],[Metabolite ID]],Table18[],2,FALSE)</f>
        <v>X - 11530</v>
      </c>
      <c r="C6250" t="s">
        <v>1123</v>
      </c>
      <c r="D6250">
        <v>599</v>
      </c>
      <c r="E6250">
        <v>0.10469456517585737</v>
      </c>
      <c r="F6250">
        <v>0.14110244371458275</v>
      </c>
      <c r="G6250">
        <v>0.45839394117939836</v>
      </c>
      <c r="H6250" t="b">
        <v>0</v>
      </c>
      <c r="I6250" t="b">
        <v>0</v>
      </c>
      <c r="J6250" t="b">
        <v>0</v>
      </c>
    </row>
    <row r="6251" spans="1:10" x14ac:dyDescent="0.2">
      <c r="A6251" t="s">
        <v>542</v>
      </c>
      <c r="B6251" t="str">
        <f>VLOOKUP(Table16[[#This Row],[Metabolite ID]],Table18[],2,FALSE)</f>
        <v>sphingomyelin (d18:1/24:1, d18:2/24:0)*</v>
      </c>
      <c r="C6251" t="s">
        <v>1116</v>
      </c>
      <c r="D6251">
        <v>598</v>
      </c>
      <c r="E6251">
        <v>-1.3040408363768843E-2</v>
      </c>
      <c r="F6251">
        <v>5.1506295754643168E-2</v>
      </c>
      <c r="G6251" s="6">
        <v>0.80012845465485261</v>
      </c>
      <c r="H6251" t="b">
        <v>0</v>
      </c>
      <c r="I6251" t="b">
        <v>0</v>
      </c>
      <c r="J6251" t="b">
        <v>0</v>
      </c>
    </row>
    <row r="6252" spans="1:10" hidden="1" x14ac:dyDescent="0.2">
      <c r="A6252" t="s">
        <v>542</v>
      </c>
      <c r="B6252" t="str">
        <f>VLOOKUP(Table16[[#This Row],[Metabolite ID]],Table18[],2,FALSE)</f>
        <v>sphingomyelin (d18:1/24:1, d18:2/24:0)*</v>
      </c>
      <c r="C6252" t="s">
        <v>1117</v>
      </c>
      <c r="D6252">
        <v>598</v>
      </c>
      <c r="E6252">
        <v>-1.3040408363768843E-2</v>
      </c>
      <c r="F6252">
        <v>4.9421336092451085E-2</v>
      </c>
      <c r="G6252">
        <v>0.79188632360114264</v>
      </c>
      <c r="H6252" t="b">
        <v>0</v>
      </c>
      <c r="I6252" t="b">
        <v>0</v>
      </c>
      <c r="J6252" t="b">
        <v>0</v>
      </c>
    </row>
    <row r="6253" spans="1:10" hidden="1" x14ac:dyDescent="0.2">
      <c r="A6253" t="s">
        <v>542</v>
      </c>
      <c r="B6253" t="str">
        <f>VLOOKUP(Table16[[#This Row],[Metabolite ID]],Table18[],2,FALSE)</f>
        <v>sphingomyelin (d18:1/24:1, d18:2/24:0)*</v>
      </c>
      <c r="C6253" t="s">
        <v>1118</v>
      </c>
      <c r="D6253">
        <v>598</v>
      </c>
      <c r="E6253">
        <v>-1.3040408363768869E-2</v>
      </c>
      <c r="F6253">
        <v>4.9925078152485612E-2</v>
      </c>
      <c r="G6253">
        <v>0.79393861868883331</v>
      </c>
      <c r="H6253" t="b">
        <v>0</v>
      </c>
      <c r="I6253" t="b">
        <v>0</v>
      </c>
      <c r="J6253" t="b">
        <v>0</v>
      </c>
    </row>
    <row r="6254" spans="1:10" hidden="1" x14ac:dyDescent="0.2">
      <c r="A6254" t="s">
        <v>542</v>
      </c>
      <c r="B6254" t="str">
        <f>VLOOKUP(Table16[[#This Row],[Metabolite ID]],Table18[],2,FALSE)</f>
        <v>sphingomyelin (d18:1/24:1, d18:2/24:0)*</v>
      </c>
      <c r="C6254" t="s">
        <v>1119</v>
      </c>
      <c r="D6254">
        <v>598</v>
      </c>
      <c r="E6254">
        <v>1.7666437500000146E-3</v>
      </c>
      <c r="F6254">
        <v>7.8165375606230991E-2</v>
      </c>
      <c r="G6254">
        <v>0.98196825942773291</v>
      </c>
      <c r="H6254" t="b">
        <v>0</v>
      </c>
      <c r="I6254" t="b">
        <v>0</v>
      </c>
      <c r="J6254" t="b">
        <v>0</v>
      </c>
    </row>
    <row r="6255" spans="1:10" hidden="1" x14ac:dyDescent="0.2">
      <c r="A6255" t="s">
        <v>542</v>
      </c>
      <c r="B6255" t="str">
        <f>VLOOKUP(Table16[[#This Row],[Metabolite ID]],Table18[],2,FALSE)</f>
        <v>sphingomyelin (d18:1/24:1, d18:2/24:0)*</v>
      </c>
      <c r="C6255" t="s">
        <v>1120</v>
      </c>
      <c r="D6255">
        <v>598</v>
      </c>
      <c r="E6255">
        <v>2.2454358310955089E-2</v>
      </c>
      <c r="F6255">
        <v>8.354148951126078E-2</v>
      </c>
      <c r="G6255">
        <v>0.7880982777565757</v>
      </c>
      <c r="H6255" t="b">
        <v>0</v>
      </c>
      <c r="I6255" t="b">
        <v>0</v>
      </c>
      <c r="J6255" t="b">
        <v>0</v>
      </c>
    </row>
    <row r="6256" spans="1:10" hidden="1" x14ac:dyDescent="0.2">
      <c r="A6256" t="s">
        <v>542</v>
      </c>
      <c r="B6256" t="str">
        <f>VLOOKUP(Table16[[#This Row],[Metabolite ID]],Table18[],2,FALSE)</f>
        <v>sphingomyelin (d18:1/24:1, d18:2/24:0)*</v>
      </c>
      <c r="C6256" t="s">
        <v>1121</v>
      </c>
      <c r="D6256">
        <v>598</v>
      </c>
      <c r="E6256">
        <v>1.3389902344725257E-2</v>
      </c>
      <c r="F6256">
        <v>0.27656493129078119</v>
      </c>
      <c r="G6256">
        <v>0.96140166486649292</v>
      </c>
      <c r="H6256" t="b">
        <v>0</v>
      </c>
      <c r="I6256" t="b">
        <v>0</v>
      </c>
      <c r="J6256" t="b">
        <v>0</v>
      </c>
    </row>
    <row r="6257" spans="1:10" hidden="1" x14ac:dyDescent="0.2">
      <c r="A6257" t="s">
        <v>542</v>
      </c>
      <c r="B6257" t="str">
        <f>VLOOKUP(Table16[[#This Row],[Metabolite ID]],Table18[],2,FALSE)</f>
        <v>sphingomyelin (d18:1/24:1, d18:2/24:0)*</v>
      </c>
      <c r="C6257" t="s">
        <v>1122</v>
      </c>
      <c r="D6257">
        <v>598</v>
      </c>
      <c r="E6257">
        <v>0.10044822738765191</v>
      </c>
      <c r="F6257">
        <v>0.18236421037038478</v>
      </c>
      <c r="G6257">
        <v>0.58196924462397692</v>
      </c>
      <c r="H6257" t="b">
        <v>0</v>
      </c>
      <c r="I6257" t="b">
        <v>0</v>
      </c>
      <c r="J6257" t="b">
        <v>0</v>
      </c>
    </row>
    <row r="6258" spans="1:10" hidden="1" x14ac:dyDescent="0.2">
      <c r="A6258" t="s">
        <v>542</v>
      </c>
      <c r="B6258" t="str">
        <f>VLOOKUP(Table16[[#This Row],[Metabolite ID]],Table18[],2,FALSE)</f>
        <v>sphingomyelin (d18:1/24:1, d18:2/24:0)*</v>
      </c>
      <c r="C6258" t="s">
        <v>1123</v>
      </c>
      <c r="D6258">
        <v>598</v>
      </c>
      <c r="E6258">
        <v>-4.4939480752989286E-2</v>
      </c>
      <c r="F6258">
        <v>0.1425786289543288</v>
      </c>
      <c r="G6258">
        <v>0.75272706852353755</v>
      </c>
      <c r="H6258" t="b">
        <v>0</v>
      </c>
      <c r="I6258" t="b">
        <v>0</v>
      </c>
      <c r="J6258" t="b">
        <v>0</v>
      </c>
    </row>
    <row r="6259" spans="1:10" x14ac:dyDescent="0.2">
      <c r="A6259" t="s">
        <v>165</v>
      </c>
      <c r="B6259" t="str">
        <f>VLOOKUP(Table16[[#This Row],[Metabolite ID]],Table18[],2,FALSE)</f>
        <v>3-(4-hydroxyphenyl)lactate</v>
      </c>
      <c r="C6259" t="s">
        <v>1116</v>
      </c>
      <c r="D6259">
        <v>599</v>
      </c>
      <c r="E6259">
        <v>1.1980010278319462E-2</v>
      </c>
      <c r="F6259">
        <v>4.7742927817802677E-2</v>
      </c>
      <c r="G6259" s="6">
        <v>0.80187021502861411</v>
      </c>
      <c r="H6259" t="b">
        <v>0</v>
      </c>
      <c r="I6259" t="b">
        <v>0</v>
      </c>
      <c r="J6259" t="b">
        <v>0</v>
      </c>
    </row>
    <row r="6260" spans="1:10" hidden="1" x14ac:dyDescent="0.2">
      <c r="A6260" t="s">
        <v>165</v>
      </c>
      <c r="B6260" t="str">
        <f>VLOOKUP(Table16[[#This Row],[Metabolite ID]],Table18[],2,FALSE)</f>
        <v>3-(4-hydroxyphenyl)lactate</v>
      </c>
      <c r="C6260" t="s">
        <v>1117</v>
      </c>
      <c r="D6260">
        <v>599</v>
      </c>
      <c r="E6260">
        <v>1.1980010278319462E-2</v>
      </c>
      <c r="F6260">
        <v>4.7742927817802677E-2</v>
      </c>
      <c r="G6260">
        <v>0.80187021502861411</v>
      </c>
      <c r="H6260" t="b">
        <v>0</v>
      </c>
      <c r="I6260" t="b">
        <v>0</v>
      </c>
      <c r="J6260" t="b">
        <v>0</v>
      </c>
    </row>
    <row r="6261" spans="1:10" hidden="1" x14ac:dyDescent="0.2">
      <c r="A6261" t="s">
        <v>165</v>
      </c>
      <c r="B6261" t="str">
        <f>VLOOKUP(Table16[[#This Row],[Metabolite ID]],Table18[],2,FALSE)</f>
        <v>3-(4-hydroxyphenyl)lactate</v>
      </c>
      <c r="C6261" t="s">
        <v>1118</v>
      </c>
      <c r="D6261">
        <v>599</v>
      </c>
      <c r="E6261">
        <v>1.1980010278319436E-2</v>
      </c>
      <c r="F6261">
        <v>4.8167521538817669E-2</v>
      </c>
      <c r="G6261">
        <v>0.80358084099957727</v>
      </c>
      <c r="H6261" t="b">
        <v>0</v>
      </c>
      <c r="I6261" t="b">
        <v>0</v>
      </c>
      <c r="J6261" t="b">
        <v>0</v>
      </c>
    </row>
    <row r="6262" spans="1:10" hidden="1" x14ac:dyDescent="0.2">
      <c r="A6262" t="s">
        <v>165</v>
      </c>
      <c r="B6262" t="str">
        <f>VLOOKUP(Table16[[#This Row],[Metabolite ID]],Table18[],2,FALSE)</f>
        <v>3-(4-hydroxyphenyl)lactate</v>
      </c>
      <c r="C6262" t="s">
        <v>1119</v>
      </c>
      <c r="D6262">
        <v>599</v>
      </c>
      <c r="E6262">
        <v>-5.353809160305343E-2</v>
      </c>
      <c r="F6262">
        <v>7.1217471431542528E-2</v>
      </c>
      <c r="G6262">
        <v>0.45219839669137063</v>
      </c>
      <c r="H6262" t="b">
        <v>0</v>
      </c>
      <c r="I6262" t="b">
        <v>0</v>
      </c>
      <c r="J6262" t="b">
        <v>0</v>
      </c>
    </row>
    <row r="6263" spans="1:10" hidden="1" x14ac:dyDescent="0.2">
      <c r="A6263" t="s">
        <v>165</v>
      </c>
      <c r="B6263" t="str">
        <f>VLOOKUP(Table16[[#This Row],[Metabolite ID]],Table18[],2,FALSE)</f>
        <v>3-(4-hydroxyphenyl)lactate</v>
      </c>
      <c r="C6263" t="s">
        <v>1120</v>
      </c>
      <c r="D6263">
        <v>599</v>
      </c>
      <c r="E6263">
        <v>3.3853235287045133E-2</v>
      </c>
      <c r="F6263">
        <v>8.2258937803179139E-2</v>
      </c>
      <c r="G6263">
        <v>0.68067312329066931</v>
      </c>
      <c r="H6263" t="b">
        <v>0</v>
      </c>
      <c r="I6263" t="b">
        <v>0</v>
      </c>
      <c r="J6263" t="b">
        <v>0</v>
      </c>
    </row>
    <row r="6264" spans="1:10" hidden="1" x14ac:dyDescent="0.2">
      <c r="A6264" t="s">
        <v>165</v>
      </c>
      <c r="B6264" t="str">
        <f>VLOOKUP(Table16[[#This Row],[Metabolite ID]],Table18[],2,FALSE)</f>
        <v>3-(4-hydroxyphenyl)lactate</v>
      </c>
      <c r="C6264" t="s">
        <v>1121</v>
      </c>
      <c r="D6264">
        <v>599</v>
      </c>
      <c r="E6264">
        <v>-0.22178179323429603</v>
      </c>
      <c r="F6264">
        <v>0.28281812792265959</v>
      </c>
      <c r="G6264">
        <v>0.4332419486882555</v>
      </c>
      <c r="H6264" t="b">
        <v>0</v>
      </c>
      <c r="I6264" t="b">
        <v>0</v>
      </c>
      <c r="J6264" t="b">
        <v>0</v>
      </c>
    </row>
    <row r="6265" spans="1:10" hidden="1" x14ac:dyDescent="0.2">
      <c r="A6265" t="s">
        <v>165</v>
      </c>
      <c r="B6265" t="str">
        <f>VLOOKUP(Table16[[#This Row],[Metabolite ID]],Table18[],2,FALSE)</f>
        <v>3-(4-hydroxyphenyl)lactate</v>
      </c>
      <c r="C6265" t="s">
        <v>1122</v>
      </c>
      <c r="D6265">
        <v>599</v>
      </c>
      <c r="E6265">
        <v>0.10244869798601552</v>
      </c>
      <c r="F6265">
        <v>0.17596675662499239</v>
      </c>
      <c r="G6265">
        <v>0.56064814161967702</v>
      </c>
      <c r="H6265" t="b">
        <v>0</v>
      </c>
      <c r="I6265" t="b">
        <v>0</v>
      </c>
      <c r="J6265" t="b">
        <v>0</v>
      </c>
    </row>
    <row r="6266" spans="1:10" hidden="1" x14ac:dyDescent="0.2">
      <c r="A6266" t="s">
        <v>165</v>
      </c>
      <c r="B6266" t="str">
        <f>VLOOKUP(Table16[[#This Row],[Metabolite ID]],Table18[],2,FALSE)</f>
        <v>3-(4-hydroxyphenyl)lactate</v>
      </c>
      <c r="C6266" t="s">
        <v>1123</v>
      </c>
      <c r="D6266">
        <v>599</v>
      </c>
      <c r="E6266">
        <v>0.25412404460184984</v>
      </c>
      <c r="F6266">
        <v>0.13225864523950812</v>
      </c>
      <c r="G6266">
        <v>5.5154913973518821E-2</v>
      </c>
      <c r="H6266" t="b">
        <v>0</v>
      </c>
      <c r="I6266" t="b">
        <v>0</v>
      </c>
      <c r="J6266" t="b">
        <v>0</v>
      </c>
    </row>
    <row r="6267" spans="1:10" x14ac:dyDescent="0.2">
      <c r="A6267" t="s">
        <v>477</v>
      </c>
      <c r="B6267" t="str">
        <f>VLOOKUP(Table16[[#This Row],[Metabolite ID]],Table18[],2,FALSE)</f>
        <v>X - 12472</v>
      </c>
      <c r="C6267" t="s">
        <v>1116</v>
      </c>
      <c r="D6267">
        <v>599</v>
      </c>
      <c r="E6267">
        <v>1.210460302436691E-2</v>
      </c>
      <c r="F6267">
        <v>4.8723353360365061E-2</v>
      </c>
      <c r="G6267" s="6">
        <v>0.80379759045762222</v>
      </c>
      <c r="H6267" t="b">
        <v>0</v>
      </c>
      <c r="I6267" t="b">
        <v>0</v>
      </c>
      <c r="J6267" t="b">
        <v>0</v>
      </c>
    </row>
    <row r="6268" spans="1:10" hidden="1" x14ac:dyDescent="0.2">
      <c r="A6268" t="s">
        <v>477</v>
      </c>
      <c r="B6268" t="str">
        <f>VLOOKUP(Table16[[#This Row],[Metabolite ID]],Table18[],2,FALSE)</f>
        <v>X - 12472</v>
      </c>
      <c r="C6268" t="s">
        <v>1117</v>
      </c>
      <c r="D6268">
        <v>599</v>
      </c>
      <c r="E6268">
        <v>1.210460302436691E-2</v>
      </c>
      <c r="F6268">
        <v>4.8723353360365061E-2</v>
      </c>
      <c r="G6268">
        <v>0.80379759045762222</v>
      </c>
      <c r="H6268" t="b">
        <v>0</v>
      </c>
      <c r="I6268" t="b">
        <v>0</v>
      </c>
      <c r="J6268" t="b">
        <v>0</v>
      </c>
    </row>
    <row r="6269" spans="1:10" hidden="1" x14ac:dyDescent="0.2">
      <c r="A6269" t="s">
        <v>477</v>
      </c>
      <c r="B6269" t="str">
        <f>VLOOKUP(Table16[[#This Row],[Metabolite ID]],Table18[],2,FALSE)</f>
        <v>X - 12472</v>
      </c>
      <c r="C6269" t="s">
        <v>1118</v>
      </c>
      <c r="D6269">
        <v>599</v>
      </c>
      <c r="E6269">
        <v>1.2104603024366894E-2</v>
      </c>
      <c r="F6269">
        <v>4.9167389090590263E-2</v>
      </c>
      <c r="G6269">
        <v>0.80553384157590158</v>
      </c>
      <c r="H6269" t="b">
        <v>0</v>
      </c>
      <c r="I6269" t="b">
        <v>0</v>
      </c>
      <c r="J6269" t="b">
        <v>0</v>
      </c>
    </row>
    <row r="6270" spans="1:10" hidden="1" x14ac:dyDescent="0.2">
      <c r="A6270" t="s">
        <v>477</v>
      </c>
      <c r="B6270" t="str">
        <f>VLOOKUP(Table16[[#This Row],[Metabolite ID]],Table18[],2,FALSE)</f>
        <v>X - 12472</v>
      </c>
      <c r="C6270" t="s">
        <v>1119</v>
      </c>
      <c r="D6270">
        <v>599</v>
      </c>
      <c r="E6270">
        <v>5.6836637168141593E-2</v>
      </c>
      <c r="F6270">
        <v>7.1460231425240481E-2</v>
      </c>
      <c r="G6270">
        <v>0.42640389703241588</v>
      </c>
      <c r="H6270" t="b">
        <v>0</v>
      </c>
      <c r="I6270" t="b">
        <v>0</v>
      </c>
      <c r="J6270" t="b">
        <v>0</v>
      </c>
    </row>
    <row r="6271" spans="1:10" hidden="1" x14ac:dyDescent="0.2">
      <c r="A6271" t="s">
        <v>477</v>
      </c>
      <c r="B6271" t="str">
        <f>VLOOKUP(Table16[[#This Row],[Metabolite ID]],Table18[],2,FALSE)</f>
        <v>X - 12472</v>
      </c>
      <c r="C6271" t="s">
        <v>1120</v>
      </c>
      <c r="D6271">
        <v>599</v>
      </c>
      <c r="E6271">
        <v>6.2862549651441488E-2</v>
      </c>
      <c r="F6271">
        <v>7.9388145807091484E-2</v>
      </c>
      <c r="G6271">
        <v>0.42845514892862874</v>
      </c>
      <c r="H6271" t="b">
        <v>0</v>
      </c>
      <c r="I6271" t="b">
        <v>0</v>
      </c>
      <c r="J6271" t="b">
        <v>0</v>
      </c>
    </row>
    <row r="6272" spans="1:10" hidden="1" x14ac:dyDescent="0.2">
      <c r="A6272" t="s">
        <v>477</v>
      </c>
      <c r="B6272" t="str">
        <f>VLOOKUP(Table16[[#This Row],[Metabolite ID]],Table18[],2,FALSE)</f>
        <v>X - 12472</v>
      </c>
      <c r="C6272" t="s">
        <v>1121</v>
      </c>
      <c r="D6272">
        <v>599</v>
      </c>
      <c r="E6272">
        <v>0.18475196680617056</v>
      </c>
      <c r="F6272">
        <v>0.27967720896278786</v>
      </c>
      <c r="G6272">
        <v>0.50912966901487922</v>
      </c>
      <c r="H6272" t="b">
        <v>0</v>
      </c>
      <c r="I6272" t="b">
        <v>0</v>
      </c>
      <c r="J6272" t="b">
        <v>0</v>
      </c>
    </row>
    <row r="6273" spans="1:10" hidden="1" x14ac:dyDescent="0.2">
      <c r="A6273" t="s">
        <v>477</v>
      </c>
      <c r="B6273" t="str">
        <f>VLOOKUP(Table16[[#This Row],[Metabolite ID]],Table18[],2,FALSE)</f>
        <v>X - 12472</v>
      </c>
      <c r="C6273" t="s">
        <v>1122</v>
      </c>
      <c r="D6273">
        <v>599</v>
      </c>
      <c r="E6273">
        <v>0.18475196680617056</v>
      </c>
      <c r="F6273">
        <v>0.18087710430363788</v>
      </c>
      <c r="G6273">
        <v>0.3074672812003329</v>
      </c>
      <c r="H6273" t="b">
        <v>0</v>
      </c>
      <c r="I6273" t="b">
        <v>0</v>
      </c>
      <c r="J6273" t="b">
        <v>0</v>
      </c>
    </row>
    <row r="6274" spans="1:10" hidden="1" x14ac:dyDescent="0.2">
      <c r="A6274" t="s">
        <v>477</v>
      </c>
      <c r="B6274" t="str">
        <f>VLOOKUP(Table16[[#This Row],[Metabolite ID]],Table18[],2,FALSE)</f>
        <v>X - 12472</v>
      </c>
      <c r="C6274" t="s">
        <v>1123</v>
      </c>
      <c r="D6274">
        <v>599</v>
      </c>
      <c r="E6274">
        <v>0.13303493145247405</v>
      </c>
      <c r="F6274">
        <v>0.13501112768843551</v>
      </c>
      <c r="G6274">
        <v>0.32484510700789093</v>
      </c>
      <c r="H6274" t="b">
        <v>0</v>
      </c>
      <c r="I6274" t="b">
        <v>0</v>
      </c>
      <c r="J6274" t="b">
        <v>0</v>
      </c>
    </row>
    <row r="6275" spans="1:10" x14ac:dyDescent="0.2">
      <c r="A6275" t="s">
        <v>111</v>
      </c>
      <c r="B6275" t="str">
        <f>VLOOKUP(Table16[[#This Row],[Metabolite ID]],Table18[],2,FALSE)</f>
        <v>glycerophosphorylcholine (GPC)</v>
      </c>
      <c r="C6275" t="s">
        <v>1116</v>
      </c>
      <c r="D6275">
        <v>599</v>
      </c>
      <c r="E6275">
        <v>1.1931972823783952E-2</v>
      </c>
      <c r="F6275">
        <v>4.8341075696711769E-2</v>
      </c>
      <c r="G6275" s="6">
        <v>0.80504067084193054</v>
      </c>
      <c r="H6275" t="b">
        <v>0</v>
      </c>
      <c r="I6275" t="b">
        <v>0</v>
      </c>
      <c r="J6275" t="b">
        <v>0</v>
      </c>
    </row>
    <row r="6276" spans="1:10" hidden="1" x14ac:dyDescent="0.2">
      <c r="A6276" t="s">
        <v>111</v>
      </c>
      <c r="B6276" t="str">
        <f>VLOOKUP(Table16[[#This Row],[Metabolite ID]],Table18[],2,FALSE)</f>
        <v>glycerophosphorylcholine (GPC)</v>
      </c>
      <c r="C6276" t="s">
        <v>1117</v>
      </c>
      <c r="D6276">
        <v>599</v>
      </c>
      <c r="E6276">
        <v>1.1931972823783952E-2</v>
      </c>
      <c r="F6276">
        <v>4.7742578032188503E-2</v>
      </c>
      <c r="G6276">
        <v>0.80264682329785408</v>
      </c>
      <c r="H6276" t="b">
        <v>0</v>
      </c>
      <c r="I6276" t="b">
        <v>0</v>
      </c>
      <c r="J6276" t="b">
        <v>0</v>
      </c>
    </row>
    <row r="6277" spans="1:10" hidden="1" x14ac:dyDescent="0.2">
      <c r="A6277" t="s">
        <v>111</v>
      </c>
      <c r="B6277" t="str">
        <f>VLOOKUP(Table16[[#This Row],[Metabolite ID]],Table18[],2,FALSE)</f>
        <v>glycerophosphorylcholine (GPC)</v>
      </c>
      <c r="C6277" t="s">
        <v>1118</v>
      </c>
      <c r="D6277">
        <v>599</v>
      </c>
      <c r="E6277">
        <v>1.1931972823783931E-2</v>
      </c>
      <c r="F6277">
        <v>4.82000116559766E-2</v>
      </c>
      <c r="G6277">
        <v>0.80448163861651667</v>
      </c>
      <c r="H6277" t="b">
        <v>0</v>
      </c>
      <c r="I6277" t="b">
        <v>0</v>
      </c>
      <c r="J6277" t="b">
        <v>0</v>
      </c>
    </row>
    <row r="6278" spans="1:10" hidden="1" x14ac:dyDescent="0.2">
      <c r="A6278" t="s">
        <v>111</v>
      </c>
      <c r="B6278" t="str">
        <f>VLOOKUP(Table16[[#This Row],[Metabolite ID]],Table18[],2,FALSE)</f>
        <v>glycerophosphorylcholine (GPC)</v>
      </c>
      <c r="C6278" t="s">
        <v>1119</v>
      </c>
      <c r="D6278">
        <v>599</v>
      </c>
      <c r="E6278">
        <v>-1.062804733727811E-2</v>
      </c>
      <c r="F6278">
        <v>7.2624110868648534E-2</v>
      </c>
      <c r="G6278">
        <v>0.88365043648573127</v>
      </c>
      <c r="H6278" t="b">
        <v>0</v>
      </c>
      <c r="I6278" t="b">
        <v>0</v>
      </c>
      <c r="J6278" t="b">
        <v>0</v>
      </c>
    </row>
    <row r="6279" spans="1:10" hidden="1" x14ac:dyDescent="0.2">
      <c r="A6279" t="s">
        <v>111</v>
      </c>
      <c r="B6279" t="str">
        <f>VLOOKUP(Table16[[#This Row],[Metabolite ID]],Table18[],2,FALSE)</f>
        <v>glycerophosphorylcholine (GPC)</v>
      </c>
      <c r="C6279" t="s">
        <v>1120</v>
      </c>
      <c r="D6279">
        <v>599</v>
      </c>
      <c r="E6279">
        <v>5.7460746960552953E-3</v>
      </c>
      <c r="F6279">
        <v>7.9082658092791427E-2</v>
      </c>
      <c r="G6279">
        <v>0.94207739662283618</v>
      </c>
      <c r="H6279" t="b">
        <v>0</v>
      </c>
      <c r="I6279" t="b">
        <v>0</v>
      </c>
      <c r="J6279" t="b">
        <v>0</v>
      </c>
    </row>
    <row r="6280" spans="1:10" hidden="1" x14ac:dyDescent="0.2">
      <c r="A6280" t="s">
        <v>111</v>
      </c>
      <c r="B6280" t="str">
        <f>VLOOKUP(Table16[[#This Row],[Metabolite ID]],Table18[],2,FALSE)</f>
        <v>glycerophosphorylcholine (GPC)</v>
      </c>
      <c r="C6280" t="s">
        <v>1121</v>
      </c>
      <c r="D6280">
        <v>599</v>
      </c>
      <c r="E6280">
        <v>-0.24290195483350097</v>
      </c>
      <c r="F6280">
        <v>0.27819550322246372</v>
      </c>
      <c r="G6280">
        <v>0.38294050525614276</v>
      </c>
      <c r="H6280" t="b">
        <v>0</v>
      </c>
      <c r="I6280" t="b">
        <v>0</v>
      </c>
      <c r="J6280" t="b">
        <v>0</v>
      </c>
    </row>
    <row r="6281" spans="1:10" hidden="1" x14ac:dyDescent="0.2">
      <c r="A6281" t="s">
        <v>111</v>
      </c>
      <c r="B6281" t="str">
        <f>VLOOKUP(Table16[[#This Row],[Metabolite ID]],Table18[],2,FALSE)</f>
        <v>glycerophosphorylcholine (GPC)</v>
      </c>
      <c r="C6281" t="s">
        <v>1122</v>
      </c>
      <c r="D6281">
        <v>599</v>
      </c>
      <c r="E6281">
        <v>-6.1515264278526161E-2</v>
      </c>
      <c r="F6281">
        <v>0.18926301829679396</v>
      </c>
      <c r="G6281">
        <v>0.7452756205983011</v>
      </c>
      <c r="H6281" t="b">
        <v>0</v>
      </c>
      <c r="I6281" t="b">
        <v>0</v>
      </c>
      <c r="J6281" t="b">
        <v>0</v>
      </c>
    </row>
    <row r="6282" spans="1:10" hidden="1" x14ac:dyDescent="0.2">
      <c r="A6282" t="s">
        <v>111</v>
      </c>
      <c r="B6282" t="str">
        <f>VLOOKUP(Table16[[#This Row],[Metabolite ID]],Table18[],2,FALSE)</f>
        <v>glycerophosphorylcholine (GPC)</v>
      </c>
      <c r="C6282" t="s">
        <v>1123</v>
      </c>
      <c r="D6282">
        <v>599</v>
      </c>
      <c r="E6282">
        <v>6.9392507818126573E-2</v>
      </c>
      <c r="F6282">
        <v>0.13400491512697404</v>
      </c>
      <c r="G6282">
        <v>0.6047648524367415</v>
      </c>
      <c r="H6282" t="b">
        <v>0</v>
      </c>
      <c r="I6282" t="b">
        <v>0</v>
      </c>
      <c r="J6282" t="b">
        <v>0</v>
      </c>
    </row>
    <row r="6283" spans="1:10" x14ac:dyDescent="0.2">
      <c r="A6283" t="s">
        <v>375</v>
      </c>
      <c r="B6283" t="str">
        <f>VLOOKUP(Table16[[#This Row],[Metabolite ID]],Table18[],2,FALSE)</f>
        <v>dimethyl sulfone</v>
      </c>
      <c r="C6283" t="s">
        <v>1116</v>
      </c>
      <c r="D6283">
        <v>599</v>
      </c>
      <c r="E6283">
        <v>1.3972752564416976E-2</v>
      </c>
      <c r="F6283">
        <v>5.6745221715870507E-2</v>
      </c>
      <c r="G6283" s="6">
        <v>0.80549905619787876</v>
      </c>
      <c r="H6283" t="b">
        <v>0</v>
      </c>
      <c r="I6283" t="b">
        <v>0</v>
      </c>
      <c r="J6283" t="b">
        <v>0</v>
      </c>
    </row>
    <row r="6284" spans="1:10" hidden="1" x14ac:dyDescent="0.2">
      <c r="A6284" t="s">
        <v>375</v>
      </c>
      <c r="B6284" t="str">
        <f>VLOOKUP(Table16[[#This Row],[Metabolite ID]],Table18[],2,FALSE)</f>
        <v>dimethyl sulfone</v>
      </c>
      <c r="C6284" t="s">
        <v>1117</v>
      </c>
      <c r="D6284">
        <v>599</v>
      </c>
      <c r="E6284">
        <v>1.3972752564416976E-2</v>
      </c>
      <c r="F6284">
        <v>5.5751258375694779E-2</v>
      </c>
      <c r="G6284">
        <v>0.80210275544044318</v>
      </c>
      <c r="H6284" t="b">
        <v>0</v>
      </c>
      <c r="I6284" t="b">
        <v>0</v>
      </c>
      <c r="J6284" t="b">
        <v>0</v>
      </c>
    </row>
    <row r="6285" spans="1:10" hidden="1" x14ac:dyDescent="0.2">
      <c r="A6285" t="s">
        <v>375</v>
      </c>
      <c r="B6285" t="str">
        <f>VLOOKUP(Table16[[#This Row],[Metabolite ID]],Table18[],2,FALSE)</f>
        <v>dimethyl sulfone</v>
      </c>
      <c r="C6285" t="s">
        <v>1118</v>
      </c>
      <c r="D6285">
        <v>599</v>
      </c>
      <c r="E6285">
        <v>1.3972752564417013E-2</v>
      </c>
      <c r="F6285">
        <v>5.6286108269817905E-2</v>
      </c>
      <c r="G6285">
        <v>0.80394474610932021</v>
      </c>
      <c r="H6285" t="b">
        <v>0</v>
      </c>
      <c r="I6285" t="b">
        <v>0</v>
      </c>
      <c r="J6285" t="b">
        <v>0</v>
      </c>
    </row>
    <row r="6286" spans="1:10" hidden="1" x14ac:dyDescent="0.2">
      <c r="A6286" t="s">
        <v>375</v>
      </c>
      <c r="B6286" t="str">
        <f>VLOOKUP(Table16[[#This Row],[Metabolite ID]],Table18[],2,FALSE)</f>
        <v>dimethyl sulfone</v>
      </c>
      <c r="C6286" t="s">
        <v>1119</v>
      </c>
      <c r="D6286">
        <v>599</v>
      </c>
      <c r="E6286">
        <v>4.2478947368421054E-2</v>
      </c>
      <c r="F6286">
        <v>8.6335241998235723E-2</v>
      </c>
      <c r="G6286">
        <v>0.62270289923088729</v>
      </c>
      <c r="H6286" t="b">
        <v>0</v>
      </c>
      <c r="I6286" t="b">
        <v>0</v>
      </c>
      <c r="J6286" t="b">
        <v>0</v>
      </c>
    </row>
    <row r="6287" spans="1:10" hidden="1" x14ac:dyDescent="0.2">
      <c r="A6287" t="s">
        <v>375</v>
      </c>
      <c r="B6287" t="str">
        <f>VLOOKUP(Table16[[#This Row],[Metabolite ID]],Table18[],2,FALSE)</f>
        <v>dimethyl sulfone</v>
      </c>
      <c r="C6287" t="s">
        <v>1120</v>
      </c>
      <c r="D6287">
        <v>599</v>
      </c>
      <c r="E6287">
        <v>7.8688585128936589E-2</v>
      </c>
      <c r="F6287">
        <v>9.1731191160142125E-2</v>
      </c>
      <c r="G6287">
        <v>0.39099346135986146</v>
      </c>
      <c r="H6287" t="b">
        <v>0</v>
      </c>
      <c r="I6287" t="b">
        <v>0</v>
      </c>
      <c r="J6287" t="b">
        <v>0</v>
      </c>
    </row>
    <row r="6288" spans="1:10" hidden="1" x14ac:dyDescent="0.2">
      <c r="A6288" t="s">
        <v>375</v>
      </c>
      <c r="B6288" t="str">
        <f>VLOOKUP(Table16[[#This Row],[Metabolite ID]],Table18[],2,FALSE)</f>
        <v>dimethyl sulfone</v>
      </c>
      <c r="C6288" t="s">
        <v>1121</v>
      </c>
      <c r="D6288">
        <v>599</v>
      </c>
      <c r="E6288">
        <v>8.0189985119392126E-2</v>
      </c>
      <c r="F6288">
        <v>0.31593089872339558</v>
      </c>
      <c r="G6288">
        <v>0.79972087686763937</v>
      </c>
      <c r="H6288" t="b">
        <v>0</v>
      </c>
      <c r="I6288" t="b">
        <v>0</v>
      </c>
      <c r="J6288" t="b">
        <v>0</v>
      </c>
    </row>
    <row r="6289" spans="1:10" hidden="1" x14ac:dyDescent="0.2">
      <c r="A6289" t="s">
        <v>375</v>
      </c>
      <c r="B6289" t="str">
        <f>VLOOKUP(Table16[[#This Row],[Metabolite ID]],Table18[],2,FALSE)</f>
        <v>dimethyl sulfone</v>
      </c>
      <c r="C6289" t="s">
        <v>1122</v>
      </c>
      <c r="D6289">
        <v>599</v>
      </c>
      <c r="E6289">
        <v>0.13519519369702504</v>
      </c>
      <c r="F6289">
        <v>0.20737791607765269</v>
      </c>
      <c r="G6289">
        <v>0.51469896173240093</v>
      </c>
      <c r="H6289" t="b">
        <v>0</v>
      </c>
      <c r="I6289" t="b">
        <v>0</v>
      </c>
      <c r="J6289" t="b">
        <v>0</v>
      </c>
    </row>
    <row r="6290" spans="1:10" hidden="1" x14ac:dyDescent="0.2">
      <c r="A6290" t="s">
        <v>375</v>
      </c>
      <c r="B6290" t="str">
        <f>VLOOKUP(Table16[[#This Row],[Metabolite ID]],Table18[],2,FALSE)</f>
        <v>dimethyl sulfone</v>
      </c>
      <c r="C6290" t="s">
        <v>1123</v>
      </c>
      <c r="D6290">
        <v>599</v>
      </c>
      <c r="E6290">
        <v>0.16010270099402796</v>
      </c>
      <c r="F6290">
        <v>0.15688596341423758</v>
      </c>
      <c r="G6290">
        <v>0.3079030093721376</v>
      </c>
      <c r="H6290" t="b">
        <v>0</v>
      </c>
      <c r="I6290" t="b">
        <v>0</v>
      </c>
      <c r="J6290" t="b">
        <v>0</v>
      </c>
    </row>
    <row r="6291" spans="1:10" x14ac:dyDescent="0.2">
      <c r="A6291" t="s">
        <v>747</v>
      </c>
      <c r="B6291" t="str">
        <f>VLOOKUP(Table16[[#This Row],[Metabolite ID]],Table18[],2,FALSE)</f>
        <v>Creatinine</v>
      </c>
      <c r="C6291" t="s">
        <v>1116</v>
      </c>
      <c r="D6291">
        <v>599</v>
      </c>
      <c r="E6291">
        <v>-6.4516050983982436E-3</v>
      </c>
      <c r="F6291">
        <v>2.6574838964774306E-2</v>
      </c>
      <c r="G6291" s="6">
        <v>0.80818266030746488</v>
      </c>
      <c r="H6291" t="b">
        <v>0</v>
      </c>
      <c r="I6291" t="b">
        <v>0</v>
      </c>
      <c r="J6291" t="b">
        <v>0</v>
      </c>
    </row>
    <row r="6292" spans="1:10" hidden="1" x14ac:dyDescent="0.2">
      <c r="A6292" t="s">
        <v>747</v>
      </c>
      <c r="B6292" t="str">
        <f>VLOOKUP(Table16[[#This Row],[Metabolite ID]],Table18[],2,FALSE)</f>
        <v>Creatinine</v>
      </c>
      <c r="C6292" t="s">
        <v>1117</v>
      </c>
      <c r="D6292">
        <v>599</v>
      </c>
      <c r="E6292">
        <v>-6.4516050983982436E-3</v>
      </c>
      <c r="F6292">
        <v>2.2146001407262875E-2</v>
      </c>
      <c r="G6292">
        <v>0.77080548876804145</v>
      </c>
      <c r="H6292" t="b">
        <v>0</v>
      </c>
      <c r="I6292" t="b">
        <v>0</v>
      </c>
      <c r="J6292" t="b">
        <v>0</v>
      </c>
    </row>
    <row r="6293" spans="1:10" hidden="1" x14ac:dyDescent="0.2">
      <c r="A6293" t="s">
        <v>747</v>
      </c>
      <c r="B6293" t="str">
        <f>VLOOKUP(Table16[[#This Row],[Metabolite ID]],Table18[],2,FALSE)</f>
        <v>Creatinine</v>
      </c>
      <c r="C6293" t="s">
        <v>1118</v>
      </c>
      <c r="D6293">
        <v>599</v>
      </c>
      <c r="E6293">
        <v>-6.4326512827359295E-3</v>
      </c>
      <c r="F6293">
        <v>2.2446610432737078E-2</v>
      </c>
      <c r="G6293">
        <v>0.77443728484376906</v>
      </c>
      <c r="H6293" t="b">
        <v>0</v>
      </c>
      <c r="I6293" t="b">
        <v>0</v>
      </c>
      <c r="J6293" t="b">
        <v>0</v>
      </c>
    </row>
    <row r="6294" spans="1:10" hidden="1" x14ac:dyDescent="0.2">
      <c r="A6294" t="s">
        <v>747</v>
      </c>
      <c r="B6294" t="str">
        <f>VLOOKUP(Table16[[#This Row],[Metabolite ID]],Table18[],2,FALSE)</f>
        <v>Creatinine</v>
      </c>
      <c r="C6294" t="s">
        <v>1119</v>
      </c>
      <c r="D6294">
        <v>599</v>
      </c>
      <c r="E6294">
        <v>-8.7844642857142861E-3</v>
      </c>
      <c r="F6294">
        <v>3.5176248520008634E-2</v>
      </c>
      <c r="G6294">
        <v>0.80279836072689381</v>
      </c>
      <c r="H6294" t="b">
        <v>0</v>
      </c>
      <c r="I6294" t="b">
        <v>0</v>
      </c>
      <c r="J6294" t="b">
        <v>0</v>
      </c>
    </row>
    <row r="6295" spans="1:10" hidden="1" x14ac:dyDescent="0.2">
      <c r="A6295" t="s">
        <v>747</v>
      </c>
      <c r="B6295" t="str">
        <f>VLOOKUP(Table16[[#This Row],[Metabolite ID]],Table18[],2,FALSE)</f>
        <v>Creatinine</v>
      </c>
      <c r="C6295" t="s">
        <v>1120</v>
      </c>
      <c r="D6295">
        <v>599</v>
      </c>
      <c r="E6295">
        <v>-4.7605350558456985E-3</v>
      </c>
      <c r="F6295">
        <v>3.6555723864831517E-2</v>
      </c>
      <c r="G6295">
        <v>0.89638698929660598</v>
      </c>
      <c r="H6295" t="b">
        <v>0</v>
      </c>
      <c r="I6295" t="b">
        <v>0</v>
      </c>
      <c r="J6295" t="b">
        <v>0</v>
      </c>
    </row>
    <row r="6296" spans="1:10" hidden="1" x14ac:dyDescent="0.2">
      <c r="A6296" t="s">
        <v>747</v>
      </c>
      <c r="B6296" t="str">
        <f>VLOOKUP(Table16[[#This Row],[Metabolite ID]],Table18[],2,FALSE)</f>
        <v>Creatinine</v>
      </c>
      <c r="C6296" t="s">
        <v>1121</v>
      </c>
      <c r="D6296">
        <v>599</v>
      </c>
      <c r="E6296">
        <v>-1.2668070432952483E-2</v>
      </c>
      <c r="F6296">
        <v>0.13938420747470817</v>
      </c>
      <c r="G6296">
        <v>0.92761362391956181</v>
      </c>
      <c r="H6296" t="b">
        <v>0</v>
      </c>
      <c r="I6296" t="b">
        <v>0</v>
      </c>
      <c r="J6296" t="b">
        <v>0</v>
      </c>
    </row>
    <row r="6297" spans="1:10" hidden="1" x14ac:dyDescent="0.2">
      <c r="A6297" t="s">
        <v>747</v>
      </c>
      <c r="B6297" t="str">
        <f>VLOOKUP(Table16[[#This Row],[Metabolite ID]],Table18[],2,FALSE)</f>
        <v>Creatinine</v>
      </c>
      <c r="C6297" t="s">
        <v>1122</v>
      </c>
      <c r="D6297">
        <v>599</v>
      </c>
      <c r="E6297">
        <v>1.2789889011279865E-2</v>
      </c>
      <c r="F6297">
        <v>0.100310036003581</v>
      </c>
      <c r="G6297">
        <v>0.89858470043961958</v>
      </c>
      <c r="H6297" t="b">
        <v>0</v>
      </c>
      <c r="I6297" t="b">
        <v>0</v>
      </c>
      <c r="J6297" t="b">
        <v>0</v>
      </c>
    </row>
    <row r="6298" spans="1:10" hidden="1" x14ac:dyDescent="0.2">
      <c r="A6298" t="s">
        <v>747</v>
      </c>
      <c r="B6298" t="str">
        <f>VLOOKUP(Table16[[#This Row],[Metabolite ID]],Table18[],2,FALSE)</f>
        <v>Creatinine</v>
      </c>
      <c r="C6298" t="s">
        <v>1123</v>
      </c>
      <c r="D6298">
        <v>599</v>
      </c>
      <c r="E6298">
        <v>1.9070791523706564E-2</v>
      </c>
      <c r="F6298">
        <v>7.3653987363289403E-2</v>
      </c>
      <c r="G6298">
        <v>0.79578306158243572</v>
      </c>
      <c r="H6298" t="b">
        <v>0</v>
      </c>
      <c r="I6298" t="b">
        <v>0</v>
      </c>
      <c r="J6298" t="b">
        <v>0</v>
      </c>
    </row>
    <row r="6299" spans="1:10" x14ac:dyDescent="0.2">
      <c r="A6299" t="s">
        <v>263</v>
      </c>
      <c r="B6299" t="str">
        <f>VLOOKUP(Table16[[#This Row],[Metabolite ID]],Table18[],2,FALSE)</f>
        <v>tiglylcarnitine</v>
      </c>
      <c r="C6299" t="s">
        <v>1116</v>
      </c>
      <c r="D6299">
        <v>599</v>
      </c>
      <c r="E6299">
        <v>-1.2663363104432833E-2</v>
      </c>
      <c r="F6299">
        <v>5.303951760337481E-2</v>
      </c>
      <c r="G6299" s="6">
        <v>0.81129683676496223</v>
      </c>
      <c r="H6299" t="b">
        <v>0</v>
      </c>
      <c r="I6299" t="b">
        <v>0</v>
      </c>
      <c r="J6299" t="b">
        <v>0</v>
      </c>
    </row>
    <row r="6300" spans="1:10" hidden="1" x14ac:dyDescent="0.2">
      <c r="A6300" t="s">
        <v>263</v>
      </c>
      <c r="B6300" t="str">
        <f>VLOOKUP(Table16[[#This Row],[Metabolite ID]],Table18[],2,FALSE)</f>
        <v>tiglylcarnitine</v>
      </c>
      <c r="C6300" t="s">
        <v>1117</v>
      </c>
      <c r="D6300">
        <v>599</v>
      </c>
      <c r="E6300">
        <v>-1.2663363104432833E-2</v>
      </c>
      <c r="F6300">
        <v>5.0767214967295575E-2</v>
      </c>
      <c r="G6300">
        <v>0.80302061475924269</v>
      </c>
      <c r="H6300" t="b">
        <v>0</v>
      </c>
      <c r="I6300" t="b">
        <v>0</v>
      </c>
      <c r="J6300" t="b">
        <v>0</v>
      </c>
    </row>
    <row r="6301" spans="1:10" hidden="1" x14ac:dyDescent="0.2">
      <c r="A6301" t="s">
        <v>263</v>
      </c>
      <c r="B6301" t="str">
        <f>VLOOKUP(Table16[[#This Row],[Metabolite ID]],Table18[],2,FALSE)</f>
        <v>tiglylcarnitine</v>
      </c>
      <c r="C6301" t="s">
        <v>1118</v>
      </c>
      <c r="D6301">
        <v>599</v>
      </c>
      <c r="E6301">
        <v>-1.266336310443285E-2</v>
      </c>
      <c r="F6301">
        <v>5.1283051716617387E-2</v>
      </c>
      <c r="G6301">
        <v>0.80496180771672343</v>
      </c>
      <c r="H6301" t="b">
        <v>0</v>
      </c>
      <c r="I6301" t="b">
        <v>0</v>
      </c>
      <c r="J6301" t="b">
        <v>0</v>
      </c>
    </row>
    <row r="6302" spans="1:10" hidden="1" x14ac:dyDescent="0.2">
      <c r="A6302" t="s">
        <v>263</v>
      </c>
      <c r="B6302" t="str">
        <f>VLOOKUP(Table16[[#This Row],[Metabolite ID]],Table18[],2,FALSE)</f>
        <v>tiglylcarnitine</v>
      </c>
      <c r="C6302" t="s">
        <v>1119</v>
      </c>
      <c r="D6302">
        <v>599</v>
      </c>
      <c r="E6302">
        <v>-6.7717851239669419E-2</v>
      </c>
      <c r="F6302">
        <v>7.8294628533349814E-2</v>
      </c>
      <c r="G6302">
        <v>0.38708787950655615</v>
      </c>
      <c r="H6302" t="b">
        <v>0</v>
      </c>
      <c r="I6302" t="b">
        <v>0</v>
      </c>
      <c r="J6302" t="b">
        <v>0</v>
      </c>
    </row>
    <row r="6303" spans="1:10" hidden="1" x14ac:dyDescent="0.2">
      <c r="A6303" t="s">
        <v>263</v>
      </c>
      <c r="B6303" t="str">
        <f>VLOOKUP(Table16[[#This Row],[Metabolite ID]],Table18[],2,FALSE)</f>
        <v>tiglylcarnitine</v>
      </c>
      <c r="C6303" t="s">
        <v>1120</v>
      </c>
      <c r="D6303">
        <v>599</v>
      </c>
      <c r="E6303">
        <v>-7.1046438232809109E-2</v>
      </c>
      <c r="F6303">
        <v>8.7462749288852323E-2</v>
      </c>
      <c r="G6303">
        <v>0.41661657880026953</v>
      </c>
      <c r="H6303" t="b">
        <v>0</v>
      </c>
      <c r="I6303" t="b">
        <v>0</v>
      </c>
      <c r="J6303" t="b">
        <v>0</v>
      </c>
    </row>
    <row r="6304" spans="1:10" hidden="1" x14ac:dyDescent="0.2">
      <c r="A6304" t="s">
        <v>263</v>
      </c>
      <c r="B6304" t="str">
        <f>VLOOKUP(Table16[[#This Row],[Metabolite ID]],Table18[],2,FALSE)</f>
        <v>tiglylcarnitine</v>
      </c>
      <c r="C6304" t="s">
        <v>1121</v>
      </c>
      <c r="D6304">
        <v>599</v>
      </c>
      <c r="E6304">
        <v>-3.4088261597507774E-2</v>
      </c>
      <c r="F6304">
        <v>0.28874399681656499</v>
      </c>
      <c r="G6304">
        <v>0.90606210514236207</v>
      </c>
      <c r="H6304" t="b">
        <v>0</v>
      </c>
      <c r="I6304" t="b">
        <v>0</v>
      </c>
      <c r="J6304" t="b">
        <v>0</v>
      </c>
    </row>
    <row r="6305" spans="1:10" hidden="1" x14ac:dyDescent="0.2">
      <c r="A6305" t="s">
        <v>263</v>
      </c>
      <c r="B6305" t="str">
        <f>VLOOKUP(Table16[[#This Row],[Metabolite ID]],Table18[],2,FALSE)</f>
        <v>tiglylcarnitine</v>
      </c>
      <c r="C6305" t="s">
        <v>1122</v>
      </c>
      <c r="D6305">
        <v>599</v>
      </c>
      <c r="E6305">
        <v>-1.2511992225449298E-2</v>
      </c>
      <c r="F6305">
        <v>0.17428686700631343</v>
      </c>
      <c r="G6305">
        <v>0.94279331688688639</v>
      </c>
      <c r="H6305" t="b">
        <v>0</v>
      </c>
      <c r="I6305" t="b">
        <v>0</v>
      </c>
      <c r="J6305" t="b">
        <v>0</v>
      </c>
    </row>
    <row r="6306" spans="1:10" hidden="1" x14ac:dyDescent="0.2">
      <c r="A6306" t="s">
        <v>263</v>
      </c>
      <c r="B6306" t="str">
        <f>VLOOKUP(Table16[[#This Row],[Metabolite ID]],Table18[],2,FALSE)</f>
        <v>tiglylcarnitine</v>
      </c>
      <c r="C6306" t="s">
        <v>1123</v>
      </c>
      <c r="D6306">
        <v>599</v>
      </c>
      <c r="E6306">
        <v>1.9782749553642995E-2</v>
      </c>
      <c r="F6306">
        <v>0.14703594333242215</v>
      </c>
      <c r="G6306">
        <v>0.89301805876131146</v>
      </c>
      <c r="H6306" t="b">
        <v>0</v>
      </c>
      <c r="I6306" t="b">
        <v>0</v>
      </c>
      <c r="J6306" t="b">
        <v>0</v>
      </c>
    </row>
    <row r="6307" spans="1:10" x14ac:dyDescent="0.2">
      <c r="A6307" t="s">
        <v>170</v>
      </c>
      <c r="B6307" t="str">
        <f>VLOOKUP(Table16[[#This Row],[Metabolite ID]],Table18[],2,FALSE)</f>
        <v>N-acetylneuraminate</v>
      </c>
      <c r="C6307" t="s">
        <v>1116</v>
      </c>
      <c r="D6307">
        <v>599</v>
      </c>
      <c r="E6307">
        <v>1.1849062251211948E-2</v>
      </c>
      <c r="F6307">
        <v>5.0367929994338832E-2</v>
      </c>
      <c r="G6307" s="6">
        <v>0.81401459678316912</v>
      </c>
      <c r="H6307" t="b">
        <v>0</v>
      </c>
      <c r="I6307" t="b">
        <v>0</v>
      </c>
      <c r="J6307" t="b">
        <v>0</v>
      </c>
    </row>
    <row r="6308" spans="1:10" hidden="1" x14ac:dyDescent="0.2">
      <c r="A6308" t="s">
        <v>170</v>
      </c>
      <c r="B6308" t="str">
        <f>VLOOKUP(Table16[[#This Row],[Metabolite ID]],Table18[],2,FALSE)</f>
        <v>N-acetylneuraminate</v>
      </c>
      <c r="C6308" t="s">
        <v>1117</v>
      </c>
      <c r="D6308">
        <v>599</v>
      </c>
      <c r="E6308">
        <v>1.1849062251211948E-2</v>
      </c>
      <c r="F6308">
        <v>4.787840193709321E-2</v>
      </c>
      <c r="G6308">
        <v>0.80453490373581427</v>
      </c>
      <c r="H6308" t="b">
        <v>0</v>
      </c>
      <c r="I6308" t="b">
        <v>0</v>
      </c>
      <c r="J6308" t="b">
        <v>0</v>
      </c>
    </row>
    <row r="6309" spans="1:10" hidden="1" x14ac:dyDescent="0.2">
      <c r="A6309" t="s">
        <v>170</v>
      </c>
      <c r="B6309" t="str">
        <f>VLOOKUP(Table16[[#This Row],[Metabolite ID]],Table18[],2,FALSE)</f>
        <v>N-acetylneuraminate</v>
      </c>
      <c r="C6309" t="s">
        <v>1118</v>
      </c>
      <c r="D6309">
        <v>599</v>
      </c>
      <c r="E6309">
        <v>1.1849062251211958E-2</v>
      </c>
      <c r="F6309">
        <v>4.8375478373104991E-2</v>
      </c>
      <c r="G6309">
        <v>0.80650332824280513</v>
      </c>
      <c r="H6309" t="b">
        <v>0</v>
      </c>
      <c r="I6309" t="b">
        <v>0</v>
      </c>
      <c r="J6309" t="b">
        <v>0</v>
      </c>
    </row>
    <row r="6310" spans="1:10" hidden="1" x14ac:dyDescent="0.2">
      <c r="A6310" t="s">
        <v>170</v>
      </c>
      <c r="B6310" t="str">
        <f>VLOOKUP(Table16[[#This Row],[Metabolite ID]],Table18[],2,FALSE)</f>
        <v>N-acetylneuraminate</v>
      </c>
      <c r="C6310" t="s">
        <v>1119</v>
      </c>
      <c r="D6310">
        <v>599</v>
      </c>
      <c r="E6310">
        <v>-4.3867105263157895E-2</v>
      </c>
      <c r="F6310">
        <v>7.500498418460208E-2</v>
      </c>
      <c r="G6310">
        <v>0.55864463381758211</v>
      </c>
      <c r="H6310" t="b">
        <v>0</v>
      </c>
      <c r="I6310" t="b">
        <v>0</v>
      </c>
      <c r="J6310" t="b">
        <v>0</v>
      </c>
    </row>
    <row r="6311" spans="1:10" hidden="1" x14ac:dyDescent="0.2">
      <c r="A6311" t="s">
        <v>170</v>
      </c>
      <c r="B6311" t="str">
        <f>VLOOKUP(Table16[[#This Row],[Metabolite ID]],Table18[],2,FALSE)</f>
        <v>N-acetylneuraminate</v>
      </c>
      <c r="C6311" t="s">
        <v>1120</v>
      </c>
      <c r="D6311">
        <v>599</v>
      </c>
      <c r="E6311">
        <v>-6.2401619794494413E-2</v>
      </c>
      <c r="F6311">
        <v>7.9946816464815301E-2</v>
      </c>
      <c r="G6311">
        <v>0.43507359554597558</v>
      </c>
      <c r="H6311" t="b">
        <v>0</v>
      </c>
      <c r="I6311" t="b">
        <v>0</v>
      </c>
      <c r="J6311" t="b">
        <v>0</v>
      </c>
    </row>
    <row r="6312" spans="1:10" hidden="1" x14ac:dyDescent="0.2">
      <c r="A6312" t="s">
        <v>170</v>
      </c>
      <c r="B6312" t="str">
        <f>VLOOKUP(Table16[[#This Row],[Metabolite ID]],Table18[],2,FALSE)</f>
        <v>N-acetylneuraminate</v>
      </c>
      <c r="C6312" t="s">
        <v>1121</v>
      </c>
      <c r="D6312">
        <v>599</v>
      </c>
      <c r="E6312">
        <v>-0.15387872519821943</v>
      </c>
      <c r="F6312">
        <v>0.25608769229947487</v>
      </c>
      <c r="G6312">
        <v>0.54814563417834039</v>
      </c>
      <c r="H6312" t="b">
        <v>0</v>
      </c>
      <c r="I6312" t="b">
        <v>0</v>
      </c>
      <c r="J6312" t="b">
        <v>0</v>
      </c>
    </row>
    <row r="6313" spans="1:10" hidden="1" x14ac:dyDescent="0.2">
      <c r="A6313" t="s">
        <v>170</v>
      </c>
      <c r="B6313" t="str">
        <f>VLOOKUP(Table16[[#This Row],[Metabolite ID]],Table18[],2,FALSE)</f>
        <v>N-acetylneuraminate</v>
      </c>
      <c r="C6313" t="s">
        <v>1122</v>
      </c>
      <c r="D6313">
        <v>599</v>
      </c>
      <c r="E6313">
        <v>-0.10775793659696742</v>
      </c>
      <c r="F6313">
        <v>0.17428143892406717</v>
      </c>
      <c r="G6313">
        <v>0.53661406621844021</v>
      </c>
      <c r="H6313" t="b">
        <v>0</v>
      </c>
      <c r="I6313" t="b">
        <v>0</v>
      </c>
      <c r="J6313" t="b">
        <v>0</v>
      </c>
    </row>
    <row r="6314" spans="1:10" hidden="1" x14ac:dyDescent="0.2">
      <c r="A6314" t="s">
        <v>170</v>
      </c>
      <c r="B6314" t="str">
        <f>VLOOKUP(Table16[[#This Row],[Metabolite ID]],Table18[],2,FALSE)</f>
        <v>N-acetylneuraminate</v>
      </c>
      <c r="C6314" t="s">
        <v>1123</v>
      </c>
      <c r="D6314">
        <v>599</v>
      </c>
      <c r="E6314">
        <v>-0.14902031615543115</v>
      </c>
      <c r="F6314">
        <v>0.13947328265434766</v>
      </c>
      <c r="G6314">
        <v>0.2857491222514712</v>
      </c>
      <c r="H6314" t="b">
        <v>0</v>
      </c>
      <c r="I6314" t="b">
        <v>0</v>
      </c>
      <c r="J6314" t="b">
        <v>0</v>
      </c>
    </row>
    <row r="6315" spans="1:10" x14ac:dyDescent="0.2">
      <c r="A6315" t="s">
        <v>579</v>
      </c>
      <c r="B6315" t="str">
        <f>VLOOKUP(Table16[[#This Row],[Metabolite ID]],Table18[],2,FALSE)</f>
        <v>X - 13729</v>
      </c>
      <c r="C6315" t="s">
        <v>1116</v>
      </c>
      <c r="D6315">
        <v>599</v>
      </c>
      <c r="E6315">
        <v>-1.1351699168381309E-2</v>
      </c>
      <c r="F6315">
        <v>4.9066985628791318E-2</v>
      </c>
      <c r="G6315" s="6">
        <v>0.81704208176570203</v>
      </c>
      <c r="H6315" t="b">
        <v>0</v>
      </c>
      <c r="I6315" t="b">
        <v>0</v>
      </c>
      <c r="J6315" t="b">
        <v>0</v>
      </c>
    </row>
    <row r="6316" spans="1:10" hidden="1" x14ac:dyDescent="0.2">
      <c r="A6316" t="s">
        <v>579</v>
      </c>
      <c r="B6316" t="str">
        <f>VLOOKUP(Table16[[#This Row],[Metabolite ID]],Table18[],2,FALSE)</f>
        <v>X - 13729</v>
      </c>
      <c r="C6316" t="s">
        <v>1117</v>
      </c>
      <c r="D6316">
        <v>599</v>
      </c>
      <c r="E6316">
        <v>-1.1351699168381309E-2</v>
      </c>
      <c r="F6316">
        <v>4.9066985628791318E-2</v>
      </c>
      <c r="G6316">
        <v>0.81704208176570203</v>
      </c>
      <c r="H6316" t="b">
        <v>0</v>
      </c>
      <c r="I6316" t="b">
        <v>0</v>
      </c>
      <c r="J6316" t="b">
        <v>0</v>
      </c>
    </row>
    <row r="6317" spans="1:10" hidden="1" x14ac:dyDescent="0.2">
      <c r="A6317" t="s">
        <v>579</v>
      </c>
      <c r="B6317" t="str">
        <f>VLOOKUP(Table16[[#This Row],[Metabolite ID]],Table18[],2,FALSE)</f>
        <v>X - 13729</v>
      </c>
      <c r="C6317" t="s">
        <v>1118</v>
      </c>
      <c r="D6317">
        <v>599</v>
      </c>
      <c r="E6317">
        <v>-1.1351699168381305E-2</v>
      </c>
      <c r="F6317">
        <v>4.9509990941621257E-2</v>
      </c>
      <c r="G6317">
        <v>0.81865053668577548</v>
      </c>
      <c r="H6317" t="b">
        <v>0</v>
      </c>
      <c r="I6317" t="b">
        <v>0</v>
      </c>
      <c r="J6317" t="b">
        <v>0</v>
      </c>
    </row>
    <row r="6318" spans="1:10" hidden="1" x14ac:dyDescent="0.2">
      <c r="A6318" t="s">
        <v>579</v>
      </c>
      <c r="B6318" t="str">
        <f>VLOOKUP(Table16[[#This Row],[Metabolite ID]],Table18[],2,FALSE)</f>
        <v>X - 13729</v>
      </c>
      <c r="C6318" t="s">
        <v>1119</v>
      </c>
      <c r="D6318">
        <v>599</v>
      </c>
      <c r="E6318">
        <v>2.3687630057803468E-2</v>
      </c>
      <c r="F6318">
        <v>7.5645359410407634E-2</v>
      </c>
      <c r="G6318">
        <v>0.75417387660791935</v>
      </c>
      <c r="H6318" t="b">
        <v>0</v>
      </c>
      <c r="I6318" t="b">
        <v>0</v>
      </c>
      <c r="J6318" t="b">
        <v>0</v>
      </c>
    </row>
    <row r="6319" spans="1:10" hidden="1" x14ac:dyDescent="0.2">
      <c r="A6319" t="s">
        <v>579</v>
      </c>
      <c r="B6319" t="str">
        <f>VLOOKUP(Table16[[#This Row],[Metabolite ID]],Table18[],2,FALSE)</f>
        <v>X - 13729</v>
      </c>
      <c r="C6319" t="s">
        <v>1120</v>
      </c>
      <c r="D6319">
        <v>599</v>
      </c>
      <c r="E6319">
        <v>9.5707838131439432E-2</v>
      </c>
      <c r="F6319">
        <v>8.1560645755435576E-2</v>
      </c>
      <c r="G6319">
        <v>0.240612947392288</v>
      </c>
      <c r="H6319" t="b">
        <v>0</v>
      </c>
      <c r="I6319" t="b">
        <v>0</v>
      </c>
      <c r="J6319" t="b">
        <v>0</v>
      </c>
    </row>
    <row r="6320" spans="1:10" hidden="1" x14ac:dyDescent="0.2">
      <c r="A6320" t="s">
        <v>579</v>
      </c>
      <c r="B6320" t="str">
        <f>VLOOKUP(Table16[[#This Row],[Metabolite ID]],Table18[],2,FALSE)</f>
        <v>X - 13729</v>
      </c>
      <c r="C6320" t="s">
        <v>1121</v>
      </c>
      <c r="D6320">
        <v>599</v>
      </c>
      <c r="E6320">
        <v>0.28828854604090814</v>
      </c>
      <c r="F6320">
        <v>0.29842664972016503</v>
      </c>
      <c r="G6320">
        <v>0.33442059722745388</v>
      </c>
      <c r="H6320" t="b">
        <v>0</v>
      </c>
      <c r="I6320" t="b">
        <v>0</v>
      </c>
      <c r="J6320" t="b">
        <v>0</v>
      </c>
    </row>
    <row r="6321" spans="1:10" hidden="1" x14ac:dyDescent="0.2">
      <c r="A6321" t="s">
        <v>579</v>
      </c>
      <c r="B6321" t="str">
        <f>VLOOKUP(Table16[[#This Row],[Metabolite ID]],Table18[],2,FALSE)</f>
        <v>X - 13729</v>
      </c>
      <c r="C6321" t="s">
        <v>1122</v>
      </c>
      <c r="D6321">
        <v>599</v>
      </c>
      <c r="E6321">
        <v>0.28828854604090814</v>
      </c>
      <c r="F6321">
        <v>0.1813314787014115</v>
      </c>
      <c r="G6321">
        <v>0.11239874759647636</v>
      </c>
      <c r="H6321" t="b">
        <v>0</v>
      </c>
      <c r="I6321" t="b">
        <v>0</v>
      </c>
      <c r="J6321" t="b">
        <v>0</v>
      </c>
    </row>
    <row r="6322" spans="1:10" hidden="1" x14ac:dyDescent="0.2">
      <c r="A6322" t="s">
        <v>579</v>
      </c>
      <c r="B6322" t="str">
        <f>VLOOKUP(Table16[[#This Row],[Metabolite ID]],Table18[],2,FALSE)</f>
        <v>X - 13729</v>
      </c>
      <c r="C6322" t="s">
        <v>1123</v>
      </c>
      <c r="D6322">
        <v>599</v>
      </c>
      <c r="E6322">
        <v>0.12877375106453601</v>
      </c>
      <c r="F6322">
        <v>0.13593852207413282</v>
      </c>
      <c r="G6322">
        <v>0.343872240657632</v>
      </c>
      <c r="H6322" t="b">
        <v>0</v>
      </c>
      <c r="I6322" t="b">
        <v>0</v>
      </c>
      <c r="J6322" t="b">
        <v>0</v>
      </c>
    </row>
    <row r="6323" spans="1:10" x14ac:dyDescent="0.2">
      <c r="A6323" t="s">
        <v>204</v>
      </c>
      <c r="B6323" t="str">
        <f>VLOOKUP(Table16[[#This Row],[Metabolite ID]],Table18[],2,FALSE)</f>
        <v>1-palmitoleoyl-GPC (16:1)*</v>
      </c>
      <c r="C6323" t="s">
        <v>1116</v>
      </c>
      <c r="D6323">
        <v>599</v>
      </c>
      <c r="E6323">
        <v>1.1142209873861011E-2</v>
      </c>
      <c r="F6323">
        <v>4.9396771826286621E-2</v>
      </c>
      <c r="G6323" s="6">
        <v>0.82153933948744629</v>
      </c>
      <c r="H6323" t="b">
        <v>0</v>
      </c>
      <c r="I6323" t="b">
        <v>0</v>
      </c>
      <c r="J6323" t="b">
        <v>0</v>
      </c>
    </row>
    <row r="6324" spans="1:10" hidden="1" x14ac:dyDescent="0.2">
      <c r="A6324" t="s">
        <v>204</v>
      </c>
      <c r="B6324" t="str">
        <f>VLOOKUP(Table16[[#This Row],[Metabolite ID]],Table18[],2,FALSE)</f>
        <v>1-palmitoleoyl-GPC (16:1)*</v>
      </c>
      <c r="C6324" t="s">
        <v>1117</v>
      </c>
      <c r="D6324">
        <v>599</v>
      </c>
      <c r="E6324">
        <v>1.1142209873861011E-2</v>
      </c>
      <c r="F6324">
        <v>4.7744400034222423E-2</v>
      </c>
      <c r="G6324">
        <v>0.81547249274215738</v>
      </c>
      <c r="H6324" t="b">
        <v>0</v>
      </c>
      <c r="I6324" t="b">
        <v>0</v>
      </c>
      <c r="J6324" t="b">
        <v>0</v>
      </c>
    </row>
    <row r="6325" spans="1:10" hidden="1" x14ac:dyDescent="0.2">
      <c r="A6325" t="s">
        <v>204</v>
      </c>
      <c r="B6325" t="str">
        <f>VLOOKUP(Table16[[#This Row],[Metabolite ID]],Table18[],2,FALSE)</f>
        <v>1-palmitoleoyl-GPC (16:1)*</v>
      </c>
      <c r="C6325" t="s">
        <v>1118</v>
      </c>
      <c r="D6325">
        <v>599</v>
      </c>
      <c r="E6325">
        <v>1.1142209873860992E-2</v>
      </c>
      <c r="F6325">
        <v>4.8226214932534379E-2</v>
      </c>
      <c r="G6325">
        <v>0.81728332149495619</v>
      </c>
      <c r="H6325" t="b">
        <v>0</v>
      </c>
      <c r="I6325" t="b">
        <v>0</v>
      </c>
      <c r="J6325" t="b">
        <v>0</v>
      </c>
    </row>
    <row r="6326" spans="1:10" hidden="1" x14ac:dyDescent="0.2">
      <c r="A6326" t="s">
        <v>204</v>
      </c>
      <c r="B6326" t="str">
        <f>VLOOKUP(Table16[[#This Row],[Metabolite ID]],Table18[],2,FALSE)</f>
        <v>1-palmitoleoyl-GPC (16:1)*</v>
      </c>
      <c r="C6326" t="s">
        <v>1119</v>
      </c>
      <c r="D6326">
        <v>599</v>
      </c>
      <c r="E6326">
        <v>4.6987181818181824E-2</v>
      </c>
      <c r="F6326">
        <v>7.2720047378666039E-2</v>
      </c>
      <c r="G6326">
        <v>0.51819002467162179</v>
      </c>
      <c r="H6326" t="b">
        <v>0</v>
      </c>
      <c r="I6326" t="b">
        <v>0</v>
      </c>
      <c r="J6326" t="b">
        <v>0</v>
      </c>
    </row>
    <row r="6327" spans="1:10" hidden="1" x14ac:dyDescent="0.2">
      <c r="A6327" t="s">
        <v>204</v>
      </c>
      <c r="B6327" t="str">
        <f>VLOOKUP(Table16[[#This Row],[Metabolite ID]],Table18[],2,FALSE)</f>
        <v>1-palmitoleoyl-GPC (16:1)*</v>
      </c>
      <c r="C6327" t="s">
        <v>1120</v>
      </c>
      <c r="D6327">
        <v>599</v>
      </c>
      <c r="E6327">
        <v>3.9193070107115216E-2</v>
      </c>
      <c r="F6327">
        <v>7.9448331073388667E-2</v>
      </c>
      <c r="G6327">
        <v>0.621789883082144</v>
      </c>
      <c r="H6327" t="b">
        <v>0</v>
      </c>
      <c r="I6327" t="b">
        <v>0</v>
      </c>
      <c r="J6327" t="b">
        <v>0</v>
      </c>
    </row>
    <row r="6328" spans="1:10" hidden="1" x14ac:dyDescent="0.2">
      <c r="A6328" t="s">
        <v>204</v>
      </c>
      <c r="B6328" t="str">
        <f>VLOOKUP(Table16[[#This Row],[Metabolite ID]],Table18[],2,FALSE)</f>
        <v>1-palmitoleoyl-GPC (16:1)*</v>
      </c>
      <c r="C6328" t="s">
        <v>1121</v>
      </c>
      <c r="D6328">
        <v>599</v>
      </c>
      <c r="E6328">
        <v>-0.11160183121815948</v>
      </c>
      <c r="F6328">
        <v>0.2878900575860433</v>
      </c>
      <c r="G6328">
        <v>0.69840978756648497</v>
      </c>
      <c r="H6328" t="b">
        <v>0</v>
      </c>
      <c r="I6328" t="b">
        <v>0</v>
      </c>
      <c r="J6328" t="b">
        <v>0</v>
      </c>
    </row>
    <row r="6329" spans="1:10" hidden="1" x14ac:dyDescent="0.2">
      <c r="A6329" t="s">
        <v>204</v>
      </c>
      <c r="B6329" t="str">
        <f>VLOOKUP(Table16[[#This Row],[Metabolite ID]],Table18[],2,FALSE)</f>
        <v>1-palmitoleoyl-GPC (16:1)*</v>
      </c>
      <c r="C6329" t="s">
        <v>1122</v>
      </c>
      <c r="D6329">
        <v>599</v>
      </c>
      <c r="E6329">
        <v>0.2846076207506858</v>
      </c>
      <c r="F6329">
        <v>0.22397834367556738</v>
      </c>
      <c r="G6329">
        <v>0.204332142701802</v>
      </c>
      <c r="H6329" t="b">
        <v>0</v>
      </c>
      <c r="I6329" t="b">
        <v>0</v>
      </c>
      <c r="J6329" t="b">
        <v>0</v>
      </c>
    </row>
    <row r="6330" spans="1:10" hidden="1" x14ac:dyDescent="0.2">
      <c r="A6330" t="s">
        <v>204</v>
      </c>
      <c r="B6330" t="str">
        <f>VLOOKUP(Table16[[#This Row],[Metabolite ID]],Table18[],2,FALSE)</f>
        <v>1-palmitoleoyl-GPC (16:1)*</v>
      </c>
      <c r="C6330" t="s">
        <v>1123</v>
      </c>
      <c r="D6330">
        <v>599</v>
      </c>
      <c r="E6330">
        <v>-0.19998698017450525</v>
      </c>
      <c r="F6330">
        <v>0.13664044160579175</v>
      </c>
      <c r="G6330">
        <v>0.14382951753969511</v>
      </c>
      <c r="H6330" t="b">
        <v>0</v>
      </c>
      <c r="I6330" t="b">
        <v>0</v>
      </c>
      <c r="J6330" t="b">
        <v>0</v>
      </c>
    </row>
    <row r="6331" spans="1:10" x14ac:dyDescent="0.2">
      <c r="A6331" t="s">
        <v>608</v>
      </c>
      <c r="B6331" t="str">
        <f>VLOOKUP(Table16[[#This Row],[Metabolite ID]],Table18[],2,FALSE)</f>
        <v>sphingomyelin (d18:1/22:1, d18:2/22:0, d16:1/24:1)*</v>
      </c>
      <c r="C6331" t="s">
        <v>1116</v>
      </c>
      <c r="D6331">
        <v>599</v>
      </c>
      <c r="E6331">
        <v>1.1992187054265031E-2</v>
      </c>
      <c r="F6331">
        <v>5.3390844247585695E-2</v>
      </c>
      <c r="G6331" s="6">
        <v>0.82228167162437182</v>
      </c>
      <c r="H6331" t="b">
        <v>0</v>
      </c>
      <c r="I6331" t="b">
        <v>0</v>
      </c>
      <c r="J6331" t="b">
        <v>0</v>
      </c>
    </row>
    <row r="6332" spans="1:10" hidden="1" x14ac:dyDescent="0.2">
      <c r="A6332" t="s">
        <v>608</v>
      </c>
      <c r="B6332" t="str">
        <f>VLOOKUP(Table16[[#This Row],[Metabolite ID]],Table18[],2,FALSE)</f>
        <v>sphingomyelin (d18:1/22:1, d18:2/22:0, d16:1/24:1)*</v>
      </c>
      <c r="C6332" t="s">
        <v>1117</v>
      </c>
      <c r="D6332">
        <v>599</v>
      </c>
      <c r="E6332">
        <v>1.1992187054265031E-2</v>
      </c>
      <c r="F6332">
        <v>4.7890976034966663E-2</v>
      </c>
      <c r="G6332">
        <v>0.80227340121854329</v>
      </c>
      <c r="H6332" t="b">
        <v>0</v>
      </c>
      <c r="I6332" t="b">
        <v>0</v>
      </c>
      <c r="J6332" t="b">
        <v>0</v>
      </c>
    </row>
    <row r="6333" spans="1:10" hidden="1" x14ac:dyDescent="0.2">
      <c r="A6333" t="s">
        <v>608</v>
      </c>
      <c r="B6333" t="str">
        <f>VLOOKUP(Table16[[#This Row],[Metabolite ID]],Table18[],2,FALSE)</f>
        <v>sphingomyelin (d18:1/22:1, d18:2/22:0, d16:1/24:1)*</v>
      </c>
      <c r="C6333" t="s">
        <v>1118</v>
      </c>
      <c r="D6333">
        <v>599</v>
      </c>
      <c r="E6333">
        <v>1.1992187054265019E-2</v>
      </c>
      <c r="F6333">
        <v>4.8446730910841916E-2</v>
      </c>
      <c r="G6333">
        <v>0.80449539766248712</v>
      </c>
      <c r="H6333" t="b">
        <v>0</v>
      </c>
      <c r="I6333" t="b">
        <v>0</v>
      </c>
      <c r="J6333" t="b">
        <v>0</v>
      </c>
    </row>
    <row r="6334" spans="1:10" hidden="1" x14ac:dyDescent="0.2">
      <c r="A6334" t="s">
        <v>608</v>
      </c>
      <c r="B6334" t="str">
        <f>VLOOKUP(Table16[[#This Row],[Metabolite ID]],Table18[],2,FALSE)</f>
        <v>sphingomyelin (d18:1/22:1, d18:2/22:0, d16:1/24:1)*</v>
      </c>
      <c r="C6334" t="s">
        <v>1119</v>
      </c>
      <c r="D6334">
        <v>599</v>
      </c>
      <c r="E6334">
        <v>6.1370849056603768E-2</v>
      </c>
      <c r="F6334">
        <v>7.3762847764114015E-2</v>
      </c>
      <c r="G6334">
        <v>0.40540772231879713</v>
      </c>
      <c r="H6334" t="b">
        <v>0</v>
      </c>
      <c r="I6334" t="b">
        <v>0</v>
      </c>
      <c r="J6334" t="b">
        <v>0</v>
      </c>
    </row>
    <row r="6335" spans="1:10" hidden="1" x14ac:dyDescent="0.2">
      <c r="A6335" t="s">
        <v>608</v>
      </c>
      <c r="B6335" t="str">
        <f>VLOOKUP(Table16[[#This Row],[Metabolite ID]],Table18[],2,FALSE)</f>
        <v>sphingomyelin (d18:1/22:1, d18:2/22:0, d16:1/24:1)*</v>
      </c>
      <c r="C6335" t="s">
        <v>1120</v>
      </c>
      <c r="D6335">
        <v>599</v>
      </c>
      <c r="E6335">
        <v>5.7358979093484717E-2</v>
      </c>
      <c r="F6335">
        <v>7.7911741793961417E-2</v>
      </c>
      <c r="G6335">
        <v>0.46160622143404806</v>
      </c>
      <c r="H6335" t="b">
        <v>0</v>
      </c>
      <c r="I6335" t="b">
        <v>0</v>
      </c>
      <c r="J6335" t="b">
        <v>0</v>
      </c>
    </row>
    <row r="6336" spans="1:10" hidden="1" x14ac:dyDescent="0.2">
      <c r="A6336" t="s">
        <v>608</v>
      </c>
      <c r="B6336" t="str">
        <f>VLOOKUP(Table16[[#This Row],[Metabolite ID]],Table18[],2,FALSE)</f>
        <v>sphingomyelin (d18:1/22:1, d18:2/22:0, d16:1/24:1)*</v>
      </c>
      <c r="C6336" t="s">
        <v>1121</v>
      </c>
      <c r="D6336">
        <v>599</v>
      </c>
      <c r="E6336">
        <v>0.20464341551136211</v>
      </c>
      <c r="F6336">
        <v>0.26888981958616387</v>
      </c>
      <c r="G6336">
        <v>0.44691650142782469</v>
      </c>
      <c r="H6336" t="b">
        <v>0</v>
      </c>
      <c r="I6336" t="b">
        <v>0</v>
      </c>
      <c r="J6336" t="b">
        <v>0</v>
      </c>
    </row>
    <row r="6337" spans="1:10" hidden="1" x14ac:dyDescent="0.2">
      <c r="A6337" t="s">
        <v>608</v>
      </c>
      <c r="B6337" t="str">
        <f>VLOOKUP(Table16[[#This Row],[Metabolite ID]],Table18[],2,FALSE)</f>
        <v>sphingomyelin (d18:1/22:1, d18:2/22:0, d16:1/24:1)*</v>
      </c>
      <c r="C6337" t="s">
        <v>1122</v>
      </c>
      <c r="D6337">
        <v>599</v>
      </c>
      <c r="E6337">
        <v>0.20464341551136211</v>
      </c>
      <c r="F6337">
        <v>0.20911815902758585</v>
      </c>
      <c r="G6337">
        <v>0.32817247085856494</v>
      </c>
      <c r="H6337" t="b">
        <v>0</v>
      </c>
      <c r="I6337" t="b">
        <v>0</v>
      </c>
      <c r="J6337" t="b">
        <v>0</v>
      </c>
    </row>
    <row r="6338" spans="1:10" hidden="1" x14ac:dyDescent="0.2">
      <c r="A6338" t="s">
        <v>608</v>
      </c>
      <c r="B6338" t="str">
        <f>VLOOKUP(Table16[[#This Row],[Metabolite ID]],Table18[],2,FALSE)</f>
        <v>sphingomyelin (d18:1/22:1, d18:2/22:0, d16:1/24:1)*</v>
      </c>
      <c r="C6338" t="s">
        <v>1123</v>
      </c>
      <c r="D6338">
        <v>599</v>
      </c>
      <c r="E6338">
        <v>-1.4388685919173746E-2</v>
      </c>
      <c r="F6338">
        <v>0.14800624042888952</v>
      </c>
      <c r="G6338">
        <v>0.92258689298636454</v>
      </c>
      <c r="H6338" t="b">
        <v>0</v>
      </c>
      <c r="I6338" t="b">
        <v>0</v>
      </c>
      <c r="J6338" t="b">
        <v>0</v>
      </c>
    </row>
    <row r="6339" spans="1:10" x14ac:dyDescent="0.2">
      <c r="A6339" t="s">
        <v>161</v>
      </c>
      <c r="B6339" t="str">
        <f>VLOOKUP(Table16[[#This Row],[Metabolite ID]],Table18[],2,FALSE)</f>
        <v>butyrylglycine</v>
      </c>
      <c r="C6339" t="s">
        <v>1116</v>
      </c>
      <c r="D6339">
        <v>598</v>
      </c>
      <c r="E6339">
        <v>-1.251774208854485E-2</v>
      </c>
      <c r="F6339">
        <v>5.5876986946057076E-2</v>
      </c>
      <c r="G6339" s="6">
        <v>0.82273924170224189</v>
      </c>
      <c r="H6339" t="b">
        <v>0</v>
      </c>
      <c r="I6339" t="b">
        <v>0</v>
      </c>
      <c r="J6339" t="b">
        <v>0</v>
      </c>
    </row>
    <row r="6340" spans="1:10" hidden="1" x14ac:dyDescent="0.2">
      <c r="A6340" t="s">
        <v>161</v>
      </c>
      <c r="B6340" t="str">
        <f>VLOOKUP(Table16[[#This Row],[Metabolite ID]],Table18[],2,FALSE)</f>
        <v>butyrylglycine</v>
      </c>
      <c r="C6340" t="s">
        <v>1117</v>
      </c>
      <c r="D6340">
        <v>598</v>
      </c>
      <c r="E6340">
        <v>-1.251774208854485E-2</v>
      </c>
      <c r="F6340">
        <v>5.4472616822042984E-2</v>
      </c>
      <c r="G6340">
        <v>0.81824811566626388</v>
      </c>
      <c r="H6340" t="b">
        <v>0</v>
      </c>
      <c r="I6340" t="b">
        <v>0</v>
      </c>
      <c r="J6340" t="b">
        <v>0</v>
      </c>
    </row>
    <row r="6341" spans="1:10" hidden="1" x14ac:dyDescent="0.2">
      <c r="A6341" t="s">
        <v>161</v>
      </c>
      <c r="B6341" t="str">
        <f>VLOOKUP(Table16[[#This Row],[Metabolite ID]],Table18[],2,FALSE)</f>
        <v>butyrylglycine</v>
      </c>
      <c r="C6341" t="s">
        <v>1118</v>
      </c>
      <c r="D6341">
        <v>598</v>
      </c>
      <c r="E6341">
        <v>-1.2517742088544861E-2</v>
      </c>
      <c r="F6341">
        <v>5.5007942812154279E-2</v>
      </c>
      <c r="G6341">
        <v>0.819986416681455</v>
      </c>
      <c r="H6341" t="b">
        <v>0</v>
      </c>
      <c r="I6341" t="b">
        <v>0</v>
      </c>
      <c r="J6341" t="b">
        <v>0</v>
      </c>
    </row>
    <row r="6342" spans="1:10" hidden="1" x14ac:dyDescent="0.2">
      <c r="A6342" t="s">
        <v>161</v>
      </c>
      <c r="B6342" t="str">
        <f>VLOOKUP(Table16[[#This Row],[Metabolite ID]],Table18[],2,FALSE)</f>
        <v>butyrylglycine</v>
      </c>
      <c r="C6342" t="s">
        <v>1119</v>
      </c>
      <c r="D6342">
        <v>598</v>
      </c>
      <c r="E6342">
        <v>-2.9578639140717289E-2</v>
      </c>
      <c r="F6342">
        <v>8.245005168922287E-2</v>
      </c>
      <c r="G6342">
        <v>0.71978499578907362</v>
      </c>
      <c r="H6342" t="b">
        <v>0</v>
      </c>
      <c r="I6342" t="b">
        <v>0</v>
      </c>
      <c r="J6342" t="b">
        <v>0</v>
      </c>
    </row>
    <row r="6343" spans="1:10" hidden="1" x14ac:dyDescent="0.2">
      <c r="A6343" t="s">
        <v>161</v>
      </c>
      <c r="B6343" t="str">
        <f>VLOOKUP(Table16[[#This Row],[Metabolite ID]],Table18[],2,FALSE)</f>
        <v>butyrylglycine</v>
      </c>
      <c r="C6343" t="s">
        <v>1120</v>
      </c>
      <c r="D6343">
        <v>598</v>
      </c>
      <c r="E6343">
        <v>6.4764314919424443E-2</v>
      </c>
      <c r="F6343">
        <v>9.5409278746129894E-2</v>
      </c>
      <c r="G6343">
        <v>0.49726129603676178</v>
      </c>
      <c r="H6343" t="b">
        <v>0</v>
      </c>
      <c r="I6343" t="b">
        <v>0</v>
      </c>
      <c r="J6343" t="b">
        <v>0</v>
      </c>
    </row>
    <row r="6344" spans="1:10" hidden="1" x14ac:dyDescent="0.2">
      <c r="A6344" t="s">
        <v>161</v>
      </c>
      <c r="B6344" t="str">
        <f>VLOOKUP(Table16[[#This Row],[Metabolite ID]],Table18[],2,FALSE)</f>
        <v>butyrylglycine</v>
      </c>
      <c r="C6344" t="s">
        <v>1121</v>
      </c>
      <c r="D6344">
        <v>598</v>
      </c>
      <c r="E6344">
        <v>3.5136951898362412E-4</v>
      </c>
      <c r="F6344">
        <v>0.30221810339138844</v>
      </c>
      <c r="G6344">
        <v>0.99907273961382126</v>
      </c>
      <c r="H6344" t="b">
        <v>0</v>
      </c>
      <c r="I6344" t="b">
        <v>0</v>
      </c>
      <c r="J6344" t="b">
        <v>0</v>
      </c>
    </row>
    <row r="6345" spans="1:10" hidden="1" x14ac:dyDescent="0.2">
      <c r="A6345" t="s">
        <v>161</v>
      </c>
      <c r="B6345" t="str">
        <f>VLOOKUP(Table16[[#This Row],[Metabolite ID]],Table18[],2,FALSE)</f>
        <v>butyrylglycine</v>
      </c>
      <c r="C6345" t="s">
        <v>1122</v>
      </c>
      <c r="D6345">
        <v>598</v>
      </c>
      <c r="E6345">
        <v>0.10173434136438608</v>
      </c>
      <c r="F6345">
        <v>0.21385555249906738</v>
      </c>
      <c r="G6345">
        <v>0.63445129590089677</v>
      </c>
      <c r="H6345" t="b">
        <v>0</v>
      </c>
      <c r="I6345" t="b">
        <v>0</v>
      </c>
      <c r="J6345" t="b">
        <v>0</v>
      </c>
    </row>
    <row r="6346" spans="1:10" hidden="1" x14ac:dyDescent="0.2">
      <c r="A6346" t="s">
        <v>161</v>
      </c>
      <c r="B6346" t="str">
        <f>VLOOKUP(Table16[[#This Row],[Metabolite ID]],Table18[],2,FALSE)</f>
        <v>butyrylglycine</v>
      </c>
      <c r="C6346" t="s">
        <v>1123</v>
      </c>
      <c r="D6346">
        <v>598</v>
      </c>
      <c r="E6346">
        <v>0.1584283058624153</v>
      </c>
      <c r="F6346">
        <v>0.15491482875786766</v>
      </c>
      <c r="G6346">
        <v>0.30687405861376504</v>
      </c>
      <c r="H6346" t="b">
        <v>0</v>
      </c>
      <c r="I6346" t="b">
        <v>0</v>
      </c>
      <c r="J6346" t="b">
        <v>0</v>
      </c>
    </row>
    <row r="6347" spans="1:10" x14ac:dyDescent="0.2">
      <c r="A6347" t="s">
        <v>358</v>
      </c>
      <c r="B6347" t="str">
        <f>VLOOKUP(Table16[[#This Row],[Metabolite ID]],Table18[],2,FALSE)</f>
        <v>1-palmitoyl-2-linoleoyl-GPE (16:0/18:2)</v>
      </c>
      <c r="C6347" t="s">
        <v>1116</v>
      </c>
      <c r="D6347">
        <v>599</v>
      </c>
      <c r="E6347">
        <v>1.1065240952704995E-2</v>
      </c>
      <c r="F6347">
        <v>4.9744934621889496E-2</v>
      </c>
      <c r="G6347" s="6">
        <v>0.82397172520455086</v>
      </c>
      <c r="H6347" t="b">
        <v>0</v>
      </c>
      <c r="I6347" t="b">
        <v>0</v>
      </c>
      <c r="J6347" t="b">
        <v>0</v>
      </c>
    </row>
    <row r="6348" spans="1:10" hidden="1" x14ac:dyDescent="0.2">
      <c r="A6348" t="s">
        <v>358</v>
      </c>
      <c r="B6348" t="str">
        <f>VLOOKUP(Table16[[#This Row],[Metabolite ID]],Table18[],2,FALSE)</f>
        <v>1-palmitoyl-2-linoleoyl-GPE (16:0/18:2)</v>
      </c>
      <c r="C6348" t="s">
        <v>1117</v>
      </c>
      <c r="D6348">
        <v>599</v>
      </c>
      <c r="E6348">
        <v>1.1065240952704995E-2</v>
      </c>
      <c r="F6348">
        <v>4.7739776590798019E-2</v>
      </c>
      <c r="G6348">
        <v>0.81670701200305107</v>
      </c>
      <c r="H6348" t="b">
        <v>0</v>
      </c>
      <c r="I6348" t="b">
        <v>0</v>
      </c>
      <c r="J6348" t="b">
        <v>0</v>
      </c>
    </row>
    <row r="6349" spans="1:10" hidden="1" x14ac:dyDescent="0.2">
      <c r="A6349" t="s">
        <v>358</v>
      </c>
      <c r="B6349" t="str">
        <f>VLOOKUP(Table16[[#This Row],[Metabolite ID]],Table18[],2,FALSE)</f>
        <v>1-palmitoyl-2-linoleoyl-GPE (16:0/18:2)</v>
      </c>
      <c r="C6349" t="s">
        <v>1118</v>
      </c>
      <c r="D6349">
        <v>599</v>
      </c>
      <c r="E6349">
        <v>1.1065240952705009E-2</v>
      </c>
      <c r="F6349">
        <v>4.8226243727555559E-2</v>
      </c>
      <c r="G6349">
        <v>0.81852353997127836</v>
      </c>
      <c r="H6349" t="b">
        <v>0</v>
      </c>
      <c r="I6349" t="b">
        <v>0</v>
      </c>
      <c r="J6349" t="b">
        <v>0</v>
      </c>
    </row>
    <row r="6350" spans="1:10" hidden="1" x14ac:dyDescent="0.2">
      <c r="A6350" t="s">
        <v>358</v>
      </c>
      <c r="B6350" t="str">
        <f>VLOOKUP(Table16[[#This Row],[Metabolite ID]],Table18[],2,FALSE)</f>
        <v>1-palmitoyl-2-linoleoyl-GPE (16:0/18:2)</v>
      </c>
      <c r="C6350" t="s">
        <v>1119</v>
      </c>
      <c r="D6350">
        <v>599</v>
      </c>
      <c r="E6350">
        <v>4.0663790322580641E-2</v>
      </c>
      <c r="F6350">
        <v>7.3885422607539775E-2</v>
      </c>
      <c r="G6350">
        <v>0.58207053739719905</v>
      </c>
      <c r="H6350" t="b">
        <v>0</v>
      </c>
      <c r="I6350" t="b">
        <v>0</v>
      </c>
      <c r="J6350" t="b">
        <v>0</v>
      </c>
    </row>
    <row r="6351" spans="1:10" hidden="1" x14ac:dyDescent="0.2">
      <c r="A6351" t="s">
        <v>358</v>
      </c>
      <c r="B6351" t="str">
        <f>VLOOKUP(Table16[[#This Row],[Metabolite ID]],Table18[],2,FALSE)</f>
        <v>1-palmitoyl-2-linoleoyl-GPE (16:0/18:2)</v>
      </c>
      <c r="C6351" t="s">
        <v>1120</v>
      </c>
      <c r="D6351">
        <v>599</v>
      </c>
      <c r="E6351">
        <v>1.4792913191415662E-2</v>
      </c>
      <c r="F6351">
        <v>7.7940973557824367E-2</v>
      </c>
      <c r="G6351">
        <v>0.84946870719328604</v>
      </c>
      <c r="H6351" t="b">
        <v>0</v>
      </c>
      <c r="I6351" t="b">
        <v>0</v>
      </c>
      <c r="J6351" t="b">
        <v>0</v>
      </c>
    </row>
    <row r="6352" spans="1:10" hidden="1" x14ac:dyDescent="0.2">
      <c r="A6352" t="s">
        <v>358</v>
      </c>
      <c r="B6352" t="str">
        <f>VLOOKUP(Table16[[#This Row],[Metabolite ID]],Table18[],2,FALSE)</f>
        <v>1-palmitoyl-2-linoleoyl-GPE (16:0/18:2)</v>
      </c>
      <c r="C6352" t="s">
        <v>1121</v>
      </c>
      <c r="D6352">
        <v>599</v>
      </c>
      <c r="E6352">
        <v>4.1926731555411045E-2</v>
      </c>
      <c r="F6352">
        <v>0.27092239084995817</v>
      </c>
      <c r="G6352">
        <v>0.87706628677699305</v>
      </c>
      <c r="H6352" t="b">
        <v>0</v>
      </c>
      <c r="I6352" t="b">
        <v>0</v>
      </c>
      <c r="J6352" t="b">
        <v>0</v>
      </c>
    </row>
    <row r="6353" spans="1:10" hidden="1" x14ac:dyDescent="0.2">
      <c r="A6353" t="s">
        <v>358</v>
      </c>
      <c r="B6353" t="str">
        <f>VLOOKUP(Table16[[#This Row],[Metabolite ID]],Table18[],2,FALSE)</f>
        <v>1-palmitoyl-2-linoleoyl-GPE (16:0/18:2)</v>
      </c>
      <c r="C6353" t="s">
        <v>1122</v>
      </c>
      <c r="D6353">
        <v>599</v>
      </c>
      <c r="E6353">
        <v>6.3200411597385653E-2</v>
      </c>
      <c r="F6353">
        <v>0.18628195930328345</v>
      </c>
      <c r="G6353">
        <v>0.73452330249020525</v>
      </c>
      <c r="H6353" t="b">
        <v>0</v>
      </c>
      <c r="I6353" t="b">
        <v>0</v>
      </c>
      <c r="J6353" t="b">
        <v>0</v>
      </c>
    </row>
    <row r="6354" spans="1:10" hidden="1" x14ac:dyDescent="0.2">
      <c r="A6354" t="s">
        <v>358</v>
      </c>
      <c r="B6354" t="str">
        <f>VLOOKUP(Table16[[#This Row],[Metabolite ID]],Table18[],2,FALSE)</f>
        <v>1-palmitoyl-2-linoleoyl-GPE (16:0/18:2)</v>
      </c>
      <c r="C6354" t="s">
        <v>1123</v>
      </c>
      <c r="D6354">
        <v>599</v>
      </c>
      <c r="E6354">
        <v>4.755899827223397E-2</v>
      </c>
      <c r="F6354">
        <v>0.13791026855143296</v>
      </c>
      <c r="G6354">
        <v>0.73032509658669054</v>
      </c>
      <c r="H6354" t="b">
        <v>0</v>
      </c>
      <c r="I6354" t="b">
        <v>0</v>
      </c>
      <c r="J6354" t="b">
        <v>0</v>
      </c>
    </row>
    <row r="6355" spans="1:10" x14ac:dyDescent="0.2">
      <c r="A6355" t="s">
        <v>326</v>
      </c>
      <c r="B6355" t="str">
        <f>VLOOKUP(Table16[[#This Row],[Metabolite ID]],Table18[],2,FALSE)</f>
        <v>16a-hydroxy DHEA 3-sulfate</v>
      </c>
      <c r="C6355" t="s">
        <v>1116</v>
      </c>
      <c r="D6355">
        <v>599</v>
      </c>
      <c r="E6355">
        <v>1.3276047427449995E-2</v>
      </c>
      <c r="F6355">
        <v>5.982321139419837E-2</v>
      </c>
      <c r="G6355" s="6">
        <v>0.82437511529872154</v>
      </c>
      <c r="H6355" t="b">
        <v>0</v>
      </c>
      <c r="I6355" t="b">
        <v>0</v>
      </c>
      <c r="J6355" t="b">
        <v>0</v>
      </c>
    </row>
    <row r="6356" spans="1:10" hidden="1" x14ac:dyDescent="0.2">
      <c r="A6356" t="s">
        <v>326</v>
      </c>
      <c r="B6356" t="str">
        <f>VLOOKUP(Table16[[#This Row],[Metabolite ID]],Table18[],2,FALSE)</f>
        <v>16a-hydroxy DHEA 3-sulfate</v>
      </c>
      <c r="C6356" t="s">
        <v>1117</v>
      </c>
      <c r="D6356">
        <v>599</v>
      </c>
      <c r="E6356">
        <v>1.3276047427449995E-2</v>
      </c>
      <c r="F6356">
        <v>4.7712857960698594E-2</v>
      </c>
      <c r="G6356">
        <v>0.78082134487017696</v>
      </c>
      <c r="H6356" t="b">
        <v>0</v>
      </c>
      <c r="I6356" t="b">
        <v>0</v>
      </c>
      <c r="J6356" t="b">
        <v>0</v>
      </c>
    </row>
    <row r="6357" spans="1:10" hidden="1" x14ac:dyDescent="0.2">
      <c r="A6357" t="s">
        <v>326</v>
      </c>
      <c r="B6357" t="str">
        <f>VLOOKUP(Table16[[#This Row],[Metabolite ID]],Table18[],2,FALSE)</f>
        <v>16a-hydroxy DHEA 3-sulfate</v>
      </c>
      <c r="C6357" t="s">
        <v>1118</v>
      </c>
      <c r="D6357">
        <v>599</v>
      </c>
      <c r="E6357">
        <v>1.3276047427449989E-2</v>
      </c>
      <c r="F6357">
        <v>4.8391473516015505E-2</v>
      </c>
      <c r="G6357">
        <v>0.78381809827291971</v>
      </c>
      <c r="H6357" t="b">
        <v>0</v>
      </c>
      <c r="I6357" t="b">
        <v>0</v>
      </c>
      <c r="J6357" t="b">
        <v>0</v>
      </c>
    </row>
    <row r="6358" spans="1:10" hidden="1" x14ac:dyDescent="0.2">
      <c r="A6358" t="s">
        <v>326</v>
      </c>
      <c r="B6358" t="str">
        <f>VLOOKUP(Table16[[#This Row],[Metabolite ID]],Table18[],2,FALSE)</f>
        <v>16a-hydroxy DHEA 3-sulfate</v>
      </c>
      <c r="C6358" t="s">
        <v>1119</v>
      </c>
      <c r="D6358">
        <v>599</v>
      </c>
      <c r="E6358">
        <v>5.8503008130081302E-2</v>
      </c>
      <c r="F6358">
        <v>7.0950118529537851E-2</v>
      </c>
      <c r="G6358">
        <v>0.40961840963807311</v>
      </c>
      <c r="H6358" t="b">
        <v>0</v>
      </c>
      <c r="I6358" t="b">
        <v>0</v>
      </c>
      <c r="J6358" t="b">
        <v>0</v>
      </c>
    </row>
    <row r="6359" spans="1:10" hidden="1" x14ac:dyDescent="0.2">
      <c r="A6359" t="s">
        <v>326</v>
      </c>
      <c r="B6359" t="str">
        <f>VLOOKUP(Table16[[#This Row],[Metabolite ID]],Table18[],2,FALSE)</f>
        <v>16a-hydroxy DHEA 3-sulfate</v>
      </c>
      <c r="C6359" t="s">
        <v>1120</v>
      </c>
      <c r="D6359">
        <v>599</v>
      </c>
      <c r="E6359">
        <v>1.1286648328041177E-2</v>
      </c>
      <c r="F6359">
        <v>8.0007495272485643E-2</v>
      </c>
      <c r="G6359">
        <v>0.88781473230384855</v>
      </c>
      <c r="H6359" t="b">
        <v>0</v>
      </c>
      <c r="I6359" t="b">
        <v>0</v>
      </c>
      <c r="J6359" t="b">
        <v>0</v>
      </c>
    </row>
    <row r="6360" spans="1:10" hidden="1" x14ac:dyDescent="0.2">
      <c r="A6360" t="s">
        <v>326</v>
      </c>
      <c r="B6360" t="str">
        <f>VLOOKUP(Table16[[#This Row],[Metabolite ID]],Table18[],2,FALSE)</f>
        <v>16a-hydroxy DHEA 3-sulfate</v>
      </c>
      <c r="C6360" t="s">
        <v>1121</v>
      </c>
      <c r="D6360">
        <v>599</v>
      </c>
      <c r="E6360">
        <v>-1.3249851104855992E-2</v>
      </c>
      <c r="F6360">
        <v>0.26136595369616511</v>
      </c>
      <c r="G6360">
        <v>0.95958578141448836</v>
      </c>
      <c r="H6360" t="b">
        <v>0</v>
      </c>
      <c r="I6360" t="b">
        <v>0</v>
      </c>
      <c r="J6360" t="b">
        <v>0</v>
      </c>
    </row>
    <row r="6361" spans="1:10" hidden="1" x14ac:dyDescent="0.2">
      <c r="A6361" t="s">
        <v>326</v>
      </c>
      <c r="B6361" t="str">
        <f>VLOOKUP(Table16[[#This Row],[Metabolite ID]],Table18[],2,FALSE)</f>
        <v>16a-hydroxy DHEA 3-sulfate</v>
      </c>
      <c r="C6361" t="s">
        <v>1122</v>
      </c>
      <c r="D6361">
        <v>599</v>
      </c>
      <c r="E6361">
        <v>-1.3249851104855992E-2</v>
      </c>
      <c r="F6361">
        <v>0.16827202414875286</v>
      </c>
      <c r="G6361">
        <v>0.93726524031321601</v>
      </c>
      <c r="H6361" t="b">
        <v>0</v>
      </c>
      <c r="I6361" t="b">
        <v>0</v>
      </c>
      <c r="J6361" t="b">
        <v>0</v>
      </c>
    </row>
    <row r="6362" spans="1:10" hidden="1" x14ac:dyDescent="0.2">
      <c r="A6362" t="s">
        <v>326</v>
      </c>
      <c r="B6362" t="str">
        <f>VLOOKUP(Table16[[#This Row],[Metabolite ID]],Table18[],2,FALSE)</f>
        <v>16a-hydroxy DHEA 3-sulfate</v>
      </c>
      <c r="C6362" t="s">
        <v>1123</v>
      </c>
      <c r="D6362">
        <v>599</v>
      </c>
      <c r="E6362">
        <v>6.6139279571253054E-2</v>
      </c>
      <c r="F6362">
        <v>0.16584193923100604</v>
      </c>
      <c r="G6362">
        <v>0.69017645295651031</v>
      </c>
      <c r="H6362" t="b">
        <v>0</v>
      </c>
      <c r="I6362" t="b">
        <v>0</v>
      </c>
      <c r="J6362" t="b">
        <v>0</v>
      </c>
    </row>
    <row r="6363" spans="1:10" x14ac:dyDescent="0.2">
      <c r="A6363" t="s">
        <v>382</v>
      </c>
      <c r="B6363" t="str">
        <f>VLOOKUP(Table16[[#This Row],[Metabolite ID]],Table18[],2,FALSE)</f>
        <v>3-methyl-2-oxobutyrate</v>
      </c>
      <c r="C6363" t="s">
        <v>1116</v>
      </c>
      <c r="D6363">
        <v>599</v>
      </c>
      <c r="E6363">
        <v>1.0531022223241071E-2</v>
      </c>
      <c r="F6363">
        <v>4.8836922379229222E-2</v>
      </c>
      <c r="G6363" s="6">
        <v>0.82927111478336624</v>
      </c>
      <c r="H6363" t="b">
        <v>0</v>
      </c>
      <c r="I6363" t="b">
        <v>0</v>
      </c>
      <c r="J6363" t="b">
        <v>0</v>
      </c>
    </row>
    <row r="6364" spans="1:10" hidden="1" x14ac:dyDescent="0.2">
      <c r="A6364" t="s">
        <v>382</v>
      </c>
      <c r="B6364" t="str">
        <f>VLOOKUP(Table16[[#This Row],[Metabolite ID]],Table18[],2,FALSE)</f>
        <v>3-methyl-2-oxobutyrate</v>
      </c>
      <c r="C6364" t="s">
        <v>1117</v>
      </c>
      <c r="D6364">
        <v>599</v>
      </c>
      <c r="E6364">
        <v>1.0531022223241071E-2</v>
      </c>
      <c r="F6364">
        <v>4.7743681367317985E-2</v>
      </c>
      <c r="G6364">
        <v>0.82542402593760156</v>
      </c>
      <c r="H6364" t="b">
        <v>0</v>
      </c>
      <c r="I6364" t="b">
        <v>0</v>
      </c>
      <c r="J6364" t="b">
        <v>0</v>
      </c>
    </row>
    <row r="6365" spans="1:10" hidden="1" x14ac:dyDescent="0.2">
      <c r="A6365" t="s">
        <v>382</v>
      </c>
      <c r="B6365" t="str">
        <f>VLOOKUP(Table16[[#This Row],[Metabolite ID]],Table18[],2,FALSE)</f>
        <v>3-methyl-2-oxobutyrate</v>
      </c>
      <c r="C6365" t="s">
        <v>1118</v>
      </c>
      <c r="D6365">
        <v>599</v>
      </c>
      <c r="E6365">
        <v>1.0531022223241072E-2</v>
      </c>
      <c r="F6365">
        <v>4.8211200957828569E-2</v>
      </c>
      <c r="G6365">
        <v>0.82709005978160399</v>
      </c>
      <c r="H6365" t="b">
        <v>0</v>
      </c>
      <c r="I6365" t="b">
        <v>0</v>
      </c>
      <c r="J6365" t="b">
        <v>0</v>
      </c>
    </row>
    <row r="6366" spans="1:10" hidden="1" x14ac:dyDescent="0.2">
      <c r="A6366" t="s">
        <v>382</v>
      </c>
      <c r="B6366" t="str">
        <f>VLOOKUP(Table16[[#This Row],[Metabolite ID]],Table18[],2,FALSE)</f>
        <v>3-methyl-2-oxobutyrate</v>
      </c>
      <c r="C6366" t="s">
        <v>1119</v>
      </c>
      <c r="D6366">
        <v>599</v>
      </c>
      <c r="E6366">
        <v>-3.7755000000000004E-2</v>
      </c>
      <c r="F6366">
        <v>7.3918913479440129E-2</v>
      </c>
      <c r="G6366">
        <v>0.60951745628866205</v>
      </c>
      <c r="H6366" t="b">
        <v>0</v>
      </c>
      <c r="I6366" t="b">
        <v>0</v>
      </c>
      <c r="J6366" t="b">
        <v>0</v>
      </c>
    </row>
    <row r="6367" spans="1:10" hidden="1" x14ac:dyDescent="0.2">
      <c r="A6367" t="s">
        <v>382</v>
      </c>
      <c r="B6367" t="str">
        <f>VLOOKUP(Table16[[#This Row],[Metabolite ID]],Table18[],2,FALSE)</f>
        <v>3-methyl-2-oxobutyrate</v>
      </c>
      <c r="C6367" t="s">
        <v>1120</v>
      </c>
      <c r="D6367">
        <v>599</v>
      </c>
      <c r="E6367">
        <v>5.2241843881131733E-2</v>
      </c>
      <c r="F6367">
        <v>7.6172028711701978E-2</v>
      </c>
      <c r="G6367">
        <v>0.49281384616944424</v>
      </c>
      <c r="H6367" t="b">
        <v>0</v>
      </c>
      <c r="I6367" t="b">
        <v>0</v>
      </c>
      <c r="J6367" t="b">
        <v>0</v>
      </c>
    </row>
    <row r="6368" spans="1:10" hidden="1" x14ac:dyDescent="0.2">
      <c r="A6368" t="s">
        <v>382</v>
      </c>
      <c r="B6368" t="str">
        <f>VLOOKUP(Table16[[#This Row],[Metabolite ID]],Table18[],2,FALSE)</f>
        <v>3-methyl-2-oxobutyrate</v>
      </c>
      <c r="C6368" t="s">
        <v>1121</v>
      </c>
      <c r="D6368">
        <v>599</v>
      </c>
      <c r="E6368">
        <v>-0.13254965370733363</v>
      </c>
      <c r="F6368">
        <v>0.28488966150423783</v>
      </c>
      <c r="G6368">
        <v>0.64190990834590123</v>
      </c>
      <c r="H6368" t="b">
        <v>0</v>
      </c>
      <c r="I6368" t="b">
        <v>0</v>
      </c>
      <c r="J6368" t="b">
        <v>0</v>
      </c>
    </row>
    <row r="6369" spans="1:10" hidden="1" x14ac:dyDescent="0.2">
      <c r="A6369" t="s">
        <v>382</v>
      </c>
      <c r="B6369" t="str">
        <f>VLOOKUP(Table16[[#This Row],[Metabolite ID]],Table18[],2,FALSE)</f>
        <v>3-methyl-2-oxobutyrate</v>
      </c>
      <c r="C6369" t="s">
        <v>1122</v>
      </c>
      <c r="D6369">
        <v>599</v>
      </c>
      <c r="E6369">
        <v>0.22859081584043306</v>
      </c>
      <c r="F6369">
        <v>0.19353207846925921</v>
      </c>
      <c r="G6369">
        <v>0.23801185372925435</v>
      </c>
      <c r="H6369" t="b">
        <v>0</v>
      </c>
      <c r="I6369" t="b">
        <v>0</v>
      </c>
      <c r="J6369" t="b">
        <v>0</v>
      </c>
    </row>
    <row r="6370" spans="1:10" hidden="1" x14ac:dyDescent="0.2">
      <c r="A6370" t="s">
        <v>382</v>
      </c>
      <c r="B6370" t="str">
        <f>VLOOKUP(Table16[[#This Row],[Metabolite ID]],Table18[],2,FALSE)</f>
        <v>3-methyl-2-oxobutyrate</v>
      </c>
      <c r="C6370" t="s">
        <v>1123</v>
      </c>
      <c r="D6370">
        <v>599</v>
      </c>
      <c r="E6370">
        <v>0.14567830699243559</v>
      </c>
      <c r="F6370">
        <v>0.13527333428338476</v>
      </c>
      <c r="G6370">
        <v>0.2819518161419533</v>
      </c>
      <c r="H6370" t="b">
        <v>0</v>
      </c>
      <c r="I6370" t="b">
        <v>0</v>
      </c>
      <c r="J6370" t="b">
        <v>0</v>
      </c>
    </row>
    <row r="6371" spans="1:10" x14ac:dyDescent="0.2">
      <c r="A6371" t="s">
        <v>72</v>
      </c>
      <c r="B6371" t="str">
        <f>VLOOKUP(Table16[[#This Row],[Metabolite ID]],Table18[],2,FALSE)</f>
        <v>heptanoate (7:0)</v>
      </c>
      <c r="C6371" t="s">
        <v>1116</v>
      </c>
      <c r="D6371">
        <v>599</v>
      </c>
      <c r="E6371">
        <v>1.0528345950045504E-2</v>
      </c>
      <c r="F6371">
        <v>5.112868112039827E-2</v>
      </c>
      <c r="G6371" s="6">
        <v>0.8368545035228836</v>
      </c>
      <c r="H6371" t="b">
        <v>0</v>
      </c>
      <c r="I6371" t="b">
        <v>0</v>
      </c>
      <c r="J6371" t="b">
        <v>0</v>
      </c>
    </row>
    <row r="6372" spans="1:10" hidden="1" x14ac:dyDescent="0.2">
      <c r="A6372" t="s">
        <v>72</v>
      </c>
      <c r="B6372" t="str">
        <f>VLOOKUP(Table16[[#This Row],[Metabolite ID]],Table18[],2,FALSE)</f>
        <v>heptanoate (7:0)</v>
      </c>
      <c r="C6372" t="s">
        <v>1117</v>
      </c>
      <c r="D6372">
        <v>599</v>
      </c>
      <c r="E6372">
        <v>1.0528345950045504E-2</v>
      </c>
      <c r="F6372">
        <v>4.9391189590633711E-2</v>
      </c>
      <c r="G6372">
        <v>0.83120027200074609</v>
      </c>
      <c r="H6372" t="b">
        <v>0</v>
      </c>
      <c r="I6372" t="b">
        <v>0</v>
      </c>
      <c r="J6372" t="b">
        <v>0</v>
      </c>
    </row>
    <row r="6373" spans="1:10" hidden="1" x14ac:dyDescent="0.2">
      <c r="A6373" t="s">
        <v>72</v>
      </c>
      <c r="B6373" t="str">
        <f>VLOOKUP(Table16[[#This Row],[Metabolite ID]],Table18[],2,FALSE)</f>
        <v>heptanoate (7:0)</v>
      </c>
      <c r="C6373" t="s">
        <v>1118</v>
      </c>
      <c r="D6373">
        <v>599</v>
      </c>
      <c r="E6373">
        <v>1.0528345950045507E-2</v>
      </c>
      <c r="F6373">
        <v>4.9883271770733074E-2</v>
      </c>
      <c r="G6373">
        <v>0.83284072450761015</v>
      </c>
      <c r="H6373" t="b">
        <v>0</v>
      </c>
      <c r="I6373" t="b">
        <v>0</v>
      </c>
      <c r="J6373" t="b">
        <v>0</v>
      </c>
    </row>
    <row r="6374" spans="1:10" hidden="1" x14ac:dyDescent="0.2">
      <c r="A6374" t="s">
        <v>72</v>
      </c>
      <c r="B6374" t="str">
        <f>VLOOKUP(Table16[[#This Row],[Metabolite ID]],Table18[],2,FALSE)</f>
        <v>heptanoate (7:0)</v>
      </c>
      <c r="C6374" t="s">
        <v>1119</v>
      </c>
      <c r="D6374">
        <v>599</v>
      </c>
      <c r="E6374">
        <v>-1.370222972972973E-2</v>
      </c>
      <c r="F6374">
        <v>7.3748943648743431E-2</v>
      </c>
      <c r="G6374">
        <v>0.852605049883564</v>
      </c>
      <c r="H6374" t="b">
        <v>0</v>
      </c>
      <c r="I6374" t="b">
        <v>0</v>
      </c>
      <c r="J6374" t="b">
        <v>0</v>
      </c>
    </row>
    <row r="6375" spans="1:10" hidden="1" x14ac:dyDescent="0.2">
      <c r="A6375" t="s">
        <v>72</v>
      </c>
      <c r="B6375" t="str">
        <f>VLOOKUP(Table16[[#This Row],[Metabolite ID]],Table18[],2,FALSE)</f>
        <v>heptanoate (7:0)</v>
      </c>
      <c r="C6375" t="s">
        <v>1120</v>
      </c>
      <c r="D6375">
        <v>599</v>
      </c>
      <c r="E6375">
        <v>-1.1957225424974001E-2</v>
      </c>
      <c r="F6375">
        <v>8.5344510566166612E-2</v>
      </c>
      <c r="G6375">
        <v>0.88857672673902321</v>
      </c>
      <c r="H6375" t="b">
        <v>0</v>
      </c>
      <c r="I6375" t="b">
        <v>0</v>
      </c>
      <c r="J6375" t="b">
        <v>0</v>
      </c>
    </row>
    <row r="6376" spans="1:10" hidden="1" x14ac:dyDescent="0.2">
      <c r="A6376" t="s">
        <v>72</v>
      </c>
      <c r="B6376" t="str">
        <f>VLOOKUP(Table16[[#This Row],[Metabolite ID]],Table18[],2,FALSE)</f>
        <v>heptanoate (7:0)</v>
      </c>
      <c r="C6376" t="s">
        <v>1121</v>
      </c>
      <c r="D6376">
        <v>599</v>
      </c>
      <c r="E6376">
        <v>-6.3978645458762529E-2</v>
      </c>
      <c r="F6376">
        <v>0.2897173013212071</v>
      </c>
      <c r="G6376">
        <v>0.82529917512841089</v>
      </c>
      <c r="H6376" t="b">
        <v>0</v>
      </c>
      <c r="I6376" t="b">
        <v>0</v>
      </c>
      <c r="J6376" t="b">
        <v>0</v>
      </c>
    </row>
    <row r="6377" spans="1:10" hidden="1" x14ac:dyDescent="0.2">
      <c r="A6377" t="s">
        <v>72</v>
      </c>
      <c r="B6377" t="str">
        <f>VLOOKUP(Table16[[#This Row],[Metabolite ID]],Table18[],2,FALSE)</f>
        <v>heptanoate (7:0)</v>
      </c>
      <c r="C6377" t="s">
        <v>1122</v>
      </c>
      <c r="D6377">
        <v>599</v>
      </c>
      <c r="E6377">
        <v>-8.609604250131131E-2</v>
      </c>
      <c r="F6377">
        <v>0.17451137708656084</v>
      </c>
      <c r="G6377">
        <v>0.62194297243956742</v>
      </c>
      <c r="H6377" t="b">
        <v>0</v>
      </c>
      <c r="I6377" t="b">
        <v>0</v>
      </c>
      <c r="J6377" t="b">
        <v>0</v>
      </c>
    </row>
    <row r="6378" spans="1:10" hidden="1" x14ac:dyDescent="0.2">
      <c r="A6378" t="s">
        <v>72</v>
      </c>
      <c r="B6378" t="str">
        <f>VLOOKUP(Table16[[#This Row],[Metabolite ID]],Table18[],2,FALSE)</f>
        <v>heptanoate (7:0)</v>
      </c>
      <c r="C6378" t="s">
        <v>1123</v>
      </c>
      <c r="D6378">
        <v>599</v>
      </c>
      <c r="E6378">
        <v>-2.3978369019740362E-2</v>
      </c>
      <c r="F6378">
        <v>0.14171751130042659</v>
      </c>
      <c r="G6378">
        <v>0.86569794059735172</v>
      </c>
      <c r="H6378" t="b">
        <v>0</v>
      </c>
      <c r="I6378" t="b">
        <v>0</v>
      </c>
      <c r="J6378" t="b">
        <v>0</v>
      </c>
    </row>
    <row r="6379" spans="1:10" x14ac:dyDescent="0.2">
      <c r="A6379" t="s">
        <v>379</v>
      </c>
      <c r="B6379" t="str">
        <f>VLOOKUP(Table16[[#This Row],[Metabolite ID]],Table18[],2,FALSE)</f>
        <v>guanidinoacetate</v>
      </c>
      <c r="C6379" t="s">
        <v>1116</v>
      </c>
      <c r="D6379">
        <v>599</v>
      </c>
      <c r="E6379">
        <v>1.0195181187833365E-2</v>
      </c>
      <c r="F6379">
        <v>5.0259708512914933E-2</v>
      </c>
      <c r="G6379" s="6">
        <v>0.83925228654816153</v>
      </c>
      <c r="H6379" t="b">
        <v>0</v>
      </c>
      <c r="I6379" t="b">
        <v>0</v>
      </c>
      <c r="J6379" t="b">
        <v>0</v>
      </c>
    </row>
    <row r="6380" spans="1:10" hidden="1" x14ac:dyDescent="0.2">
      <c r="A6380" t="s">
        <v>379</v>
      </c>
      <c r="B6380" t="str">
        <f>VLOOKUP(Table16[[#This Row],[Metabolite ID]],Table18[],2,FALSE)</f>
        <v>guanidinoacetate</v>
      </c>
      <c r="C6380" t="s">
        <v>1117</v>
      </c>
      <c r="D6380">
        <v>599</v>
      </c>
      <c r="E6380">
        <v>1.0195181187833365E-2</v>
      </c>
      <c r="F6380">
        <v>4.7859405679172788E-2</v>
      </c>
      <c r="G6380">
        <v>0.8313085827631681</v>
      </c>
      <c r="H6380" t="b">
        <v>0</v>
      </c>
      <c r="I6380" t="b">
        <v>0</v>
      </c>
      <c r="J6380" t="b">
        <v>0</v>
      </c>
    </row>
    <row r="6381" spans="1:10" hidden="1" x14ac:dyDescent="0.2">
      <c r="A6381" t="s">
        <v>379</v>
      </c>
      <c r="B6381" t="str">
        <f>VLOOKUP(Table16[[#This Row],[Metabolite ID]],Table18[],2,FALSE)</f>
        <v>guanidinoacetate</v>
      </c>
      <c r="C6381" t="s">
        <v>1118</v>
      </c>
      <c r="D6381">
        <v>599</v>
      </c>
      <c r="E6381">
        <v>1.0195181187833403E-2</v>
      </c>
      <c r="F6381">
        <v>4.834982747618994E-2</v>
      </c>
      <c r="G6381">
        <v>0.83299431358462273</v>
      </c>
      <c r="H6381" t="b">
        <v>0</v>
      </c>
      <c r="I6381" t="b">
        <v>0</v>
      </c>
      <c r="J6381" t="b">
        <v>0</v>
      </c>
    </row>
    <row r="6382" spans="1:10" hidden="1" x14ac:dyDescent="0.2">
      <c r="A6382" t="s">
        <v>379</v>
      </c>
      <c r="B6382" t="str">
        <f>VLOOKUP(Table16[[#This Row],[Metabolite ID]],Table18[],2,FALSE)</f>
        <v>guanidinoacetate</v>
      </c>
      <c r="C6382" t="s">
        <v>1119</v>
      </c>
      <c r="D6382">
        <v>599</v>
      </c>
      <c r="E6382">
        <v>6.3191140939597313E-3</v>
      </c>
      <c r="F6382">
        <v>7.4313419047897525E-2</v>
      </c>
      <c r="G6382">
        <v>0.93223492943241326</v>
      </c>
      <c r="H6382" t="b">
        <v>0</v>
      </c>
      <c r="I6382" t="b">
        <v>0</v>
      </c>
      <c r="J6382" t="b">
        <v>0</v>
      </c>
    </row>
    <row r="6383" spans="1:10" hidden="1" x14ac:dyDescent="0.2">
      <c r="A6383" t="s">
        <v>379</v>
      </c>
      <c r="B6383" t="str">
        <f>VLOOKUP(Table16[[#This Row],[Metabolite ID]],Table18[],2,FALSE)</f>
        <v>guanidinoacetate</v>
      </c>
      <c r="C6383" t="s">
        <v>1120</v>
      </c>
      <c r="D6383">
        <v>599</v>
      </c>
      <c r="E6383">
        <v>3.4865680026538011E-2</v>
      </c>
      <c r="F6383">
        <v>8.5101213690955774E-2</v>
      </c>
      <c r="G6383">
        <v>0.68202850620812572</v>
      </c>
      <c r="H6383" t="b">
        <v>0</v>
      </c>
      <c r="I6383" t="b">
        <v>0</v>
      </c>
      <c r="J6383" t="b">
        <v>0</v>
      </c>
    </row>
    <row r="6384" spans="1:10" hidden="1" x14ac:dyDescent="0.2">
      <c r="A6384" t="s">
        <v>379</v>
      </c>
      <c r="B6384" t="str">
        <f>VLOOKUP(Table16[[#This Row],[Metabolite ID]],Table18[],2,FALSE)</f>
        <v>guanidinoacetate</v>
      </c>
      <c r="C6384" t="s">
        <v>1121</v>
      </c>
      <c r="D6384">
        <v>599</v>
      </c>
      <c r="E6384">
        <v>0.14437304630070358</v>
      </c>
      <c r="F6384">
        <v>0.26963955466610617</v>
      </c>
      <c r="G6384">
        <v>0.59255176520548547</v>
      </c>
      <c r="H6384" t="b">
        <v>0</v>
      </c>
      <c r="I6384" t="b">
        <v>0</v>
      </c>
      <c r="J6384" t="b">
        <v>0</v>
      </c>
    </row>
    <row r="6385" spans="1:10" hidden="1" x14ac:dyDescent="0.2">
      <c r="A6385" t="s">
        <v>379</v>
      </c>
      <c r="B6385" t="str">
        <f>VLOOKUP(Table16[[#This Row],[Metabolite ID]],Table18[],2,FALSE)</f>
        <v>guanidinoacetate</v>
      </c>
      <c r="C6385" t="s">
        <v>1122</v>
      </c>
      <c r="D6385">
        <v>599</v>
      </c>
      <c r="E6385">
        <v>8.1863430846497387E-2</v>
      </c>
      <c r="F6385">
        <v>0.17826607108653614</v>
      </c>
      <c r="G6385">
        <v>0.64624272342402134</v>
      </c>
      <c r="H6385" t="b">
        <v>0</v>
      </c>
      <c r="I6385" t="b">
        <v>0</v>
      </c>
      <c r="J6385" t="b">
        <v>0</v>
      </c>
    </row>
    <row r="6386" spans="1:10" hidden="1" x14ac:dyDescent="0.2">
      <c r="A6386" t="s">
        <v>379</v>
      </c>
      <c r="B6386" t="str">
        <f>VLOOKUP(Table16[[#This Row],[Metabolite ID]],Table18[],2,FALSE)</f>
        <v>guanidinoacetate</v>
      </c>
      <c r="C6386" t="s">
        <v>1123</v>
      </c>
      <c r="D6386">
        <v>599</v>
      </c>
      <c r="E6386">
        <v>-1.842947109132239E-2</v>
      </c>
      <c r="F6386">
        <v>0.13934948293473789</v>
      </c>
      <c r="G6386">
        <v>0.89482826580603092</v>
      </c>
      <c r="H6386" t="b">
        <v>0</v>
      </c>
      <c r="I6386" t="b">
        <v>0</v>
      </c>
      <c r="J6386" t="b">
        <v>0</v>
      </c>
    </row>
    <row r="6387" spans="1:10" x14ac:dyDescent="0.2">
      <c r="A6387" t="s">
        <v>338</v>
      </c>
      <c r="B6387" t="str">
        <f>VLOOKUP(Table16[[#This Row],[Metabolite ID]],Table18[],2,FALSE)</f>
        <v>escitalopram</v>
      </c>
      <c r="C6387" t="s">
        <v>1116</v>
      </c>
      <c r="D6387">
        <v>594</v>
      </c>
      <c r="E6387">
        <v>7.7531443338703529E-2</v>
      </c>
      <c r="F6387">
        <v>0.39153099457716073</v>
      </c>
      <c r="G6387" s="6">
        <v>0.84302846505431317</v>
      </c>
      <c r="H6387" t="b">
        <v>0</v>
      </c>
      <c r="I6387" t="b">
        <v>0</v>
      </c>
      <c r="J6387" t="b">
        <v>0</v>
      </c>
    </row>
    <row r="6388" spans="1:10" hidden="1" x14ac:dyDescent="0.2">
      <c r="A6388" t="s">
        <v>338</v>
      </c>
      <c r="B6388" t="str">
        <f>VLOOKUP(Table16[[#This Row],[Metabolite ID]],Table18[],2,FALSE)</f>
        <v>escitalopram</v>
      </c>
      <c r="C6388" t="s">
        <v>1117</v>
      </c>
      <c r="D6388">
        <v>594</v>
      </c>
      <c r="E6388">
        <v>7.7531443338703529E-2</v>
      </c>
      <c r="F6388">
        <v>0.36873027106807321</v>
      </c>
      <c r="G6388">
        <v>0.83346006134732809</v>
      </c>
      <c r="H6388" t="b">
        <v>0</v>
      </c>
      <c r="I6388" t="b">
        <v>0</v>
      </c>
      <c r="J6388" t="b">
        <v>0</v>
      </c>
    </row>
    <row r="6389" spans="1:10" hidden="1" x14ac:dyDescent="0.2">
      <c r="A6389" t="s">
        <v>338</v>
      </c>
      <c r="B6389" t="str">
        <f>VLOOKUP(Table16[[#This Row],[Metabolite ID]],Table18[],2,FALSE)</f>
        <v>escitalopram</v>
      </c>
      <c r="C6389" t="s">
        <v>1118</v>
      </c>
      <c r="D6389">
        <v>594</v>
      </c>
      <c r="E6389">
        <v>7.7531443338703598E-2</v>
      </c>
      <c r="F6389">
        <v>0.37279954129929865</v>
      </c>
      <c r="G6389">
        <v>0.83525171577266222</v>
      </c>
      <c r="H6389" t="b">
        <v>0</v>
      </c>
      <c r="I6389" t="b">
        <v>0</v>
      </c>
      <c r="J6389" t="b">
        <v>0</v>
      </c>
    </row>
    <row r="6390" spans="1:10" hidden="1" x14ac:dyDescent="0.2">
      <c r="A6390" t="s">
        <v>338</v>
      </c>
      <c r="B6390" t="str">
        <f>VLOOKUP(Table16[[#This Row],[Metabolite ID]],Table18[],2,FALSE)</f>
        <v>escitalopram</v>
      </c>
      <c r="C6390" t="s">
        <v>1119</v>
      </c>
      <c r="D6390">
        <v>594</v>
      </c>
      <c r="E6390">
        <v>0.68363209957113591</v>
      </c>
      <c r="F6390">
        <v>0.57430546807866945</v>
      </c>
      <c r="G6390">
        <v>0.23390366711245975</v>
      </c>
      <c r="H6390" t="b">
        <v>0</v>
      </c>
      <c r="I6390" t="b">
        <v>0</v>
      </c>
      <c r="J6390" t="b">
        <v>0</v>
      </c>
    </row>
    <row r="6391" spans="1:10" hidden="1" x14ac:dyDescent="0.2">
      <c r="A6391" t="s">
        <v>338</v>
      </c>
      <c r="B6391" t="str">
        <f>VLOOKUP(Table16[[#This Row],[Metabolite ID]],Table18[],2,FALSE)</f>
        <v>escitalopram</v>
      </c>
      <c r="C6391" t="s">
        <v>1120</v>
      </c>
      <c r="D6391">
        <v>594</v>
      </c>
      <c r="E6391">
        <v>0.89697042087471401</v>
      </c>
      <c r="F6391">
        <v>0.60056111428781878</v>
      </c>
      <c r="G6391">
        <v>0.1352922448152217</v>
      </c>
      <c r="H6391" t="b">
        <v>0</v>
      </c>
      <c r="I6391" t="b">
        <v>0</v>
      </c>
      <c r="J6391" t="b">
        <v>0</v>
      </c>
    </row>
    <row r="6392" spans="1:10" hidden="1" x14ac:dyDescent="0.2">
      <c r="A6392" t="s">
        <v>338</v>
      </c>
      <c r="B6392" t="str">
        <f>VLOOKUP(Table16[[#This Row],[Metabolite ID]],Table18[],2,FALSE)</f>
        <v>escitalopram</v>
      </c>
      <c r="C6392" t="s">
        <v>1121</v>
      </c>
      <c r="D6392">
        <v>594</v>
      </c>
      <c r="E6392">
        <v>2.2965031606708877</v>
      </c>
      <c r="F6392">
        <v>2.2402059554851355</v>
      </c>
      <c r="G6392">
        <v>0.30571966421890523</v>
      </c>
      <c r="H6392" t="b">
        <v>0</v>
      </c>
      <c r="I6392" t="b">
        <v>0</v>
      </c>
      <c r="J6392" t="b">
        <v>0</v>
      </c>
    </row>
    <row r="6393" spans="1:10" hidden="1" x14ac:dyDescent="0.2">
      <c r="A6393" t="s">
        <v>338</v>
      </c>
      <c r="B6393" t="str">
        <f>VLOOKUP(Table16[[#This Row],[Metabolite ID]],Table18[],2,FALSE)</f>
        <v>escitalopram</v>
      </c>
      <c r="C6393" t="s">
        <v>1122</v>
      </c>
      <c r="D6393">
        <v>594</v>
      </c>
      <c r="E6393">
        <v>2.13131217021769</v>
      </c>
      <c r="F6393">
        <v>1.8490941849216704</v>
      </c>
      <c r="G6393">
        <v>0.24952876178270753</v>
      </c>
      <c r="H6393" t="b">
        <v>0</v>
      </c>
      <c r="I6393" t="b">
        <v>0</v>
      </c>
      <c r="J6393" t="b">
        <v>0</v>
      </c>
    </row>
    <row r="6394" spans="1:10" hidden="1" x14ac:dyDescent="0.2">
      <c r="A6394" t="s">
        <v>338</v>
      </c>
      <c r="B6394" t="str">
        <f>VLOOKUP(Table16[[#This Row],[Metabolite ID]],Table18[],2,FALSE)</f>
        <v>escitalopram</v>
      </c>
      <c r="C6394" t="s">
        <v>1123</v>
      </c>
      <c r="D6394">
        <v>594</v>
      </c>
      <c r="E6394">
        <v>0.2273293663310485</v>
      </c>
      <c r="F6394">
        <v>1.105351029458508</v>
      </c>
      <c r="G6394">
        <v>0.83712517611253257</v>
      </c>
      <c r="H6394" t="b">
        <v>0</v>
      </c>
      <c r="I6394" t="b">
        <v>0</v>
      </c>
      <c r="J6394" t="b">
        <v>0</v>
      </c>
    </row>
    <row r="6395" spans="1:10" x14ac:dyDescent="0.2">
      <c r="A6395" t="s">
        <v>623</v>
      </c>
      <c r="B6395" t="str">
        <f>VLOOKUP(Table16[[#This Row],[Metabolite ID]],Table18[],2,FALSE)</f>
        <v>X - 23585</v>
      </c>
      <c r="C6395" t="s">
        <v>1116</v>
      </c>
      <c r="D6395">
        <v>599</v>
      </c>
      <c r="E6395">
        <v>1.0229329779603166E-2</v>
      </c>
      <c r="F6395">
        <v>5.258720262064713E-2</v>
      </c>
      <c r="G6395" s="6">
        <v>0.84576773768544644</v>
      </c>
      <c r="H6395" t="b">
        <v>0</v>
      </c>
      <c r="I6395" t="b">
        <v>0</v>
      </c>
      <c r="J6395" t="b">
        <v>0</v>
      </c>
    </row>
    <row r="6396" spans="1:10" hidden="1" x14ac:dyDescent="0.2">
      <c r="A6396" t="s">
        <v>623</v>
      </c>
      <c r="B6396" t="str">
        <f>VLOOKUP(Table16[[#This Row],[Metabolite ID]],Table18[],2,FALSE)</f>
        <v>X - 23585</v>
      </c>
      <c r="C6396" t="s">
        <v>1117</v>
      </c>
      <c r="D6396">
        <v>599</v>
      </c>
      <c r="E6396">
        <v>1.0229329779603166E-2</v>
      </c>
      <c r="F6396">
        <v>5.258720262064713E-2</v>
      </c>
      <c r="G6396">
        <v>0.84576773768544644</v>
      </c>
      <c r="H6396" t="b">
        <v>0</v>
      </c>
      <c r="I6396" t="b">
        <v>0</v>
      </c>
      <c r="J6396" t="b">
        <v>0</v>
      </c>
    </row>
    <row r="6397" spans="1:10" hidden="1" x14ac:dyDescent="0.2">
      <c r="A6397" t="s">
        <v>623</v>
      </c>
      <c r="B6397" t="str">
        <f>VLOOKUP(Table16[[#This Row],[Metabolite ID]],Table18[],2,FALSE)</f>
        <v>X - 23585</v>
      </c>
      <c r="C6397" t="s">
        <v>1118</v>
      </c>
      <c r="D6397">
        <v>599</v>
      </c>
      <c r="E6397">
        <v>1.0229329779603141E-2</v>
      </c>
      <c r="F6397">
        <v>5.3044533986690255E-2</v>
      </c>
      <c r="G6397">
        <v>0.84708100044488255</v>
      </c>
      <c r="H6397" t="b">
        <v>0</v>
      </c>
      <c r="I6397" t="b">
        <v>0</v>
      </c>
      <c r="J6397" t="b">
        <v>0</v>
      </c>
    </row>
    <row r="6398" spans="1:10" hidden="1" x14ac:dyDescent="0.2">
      <c r="A6398" t="s">
        <v>623</v>
      </c>
      <c r="B6398" t="str">
        <f>VLOOKUP(Table16[[#This Row],[Metabolite ID]],Table18[],2,FALSE)</f>
        <v>X - 23585</v>
      </c>
      <c r="C6398" t="s">
        <v>1119</v>
      </c>
      <c r="D6398">
        <v>599</v>
      </c>
      <c r="E6398">
        <v>0.1188216216216216</v>
      </c>
      <c r="F6398">
        <v>7.8686279041932788E-2</v>
      </c>
      <c r="G6398">
        <v>0.13102610750497559</v>
      </c>
      <c r="H6398" t="b">
        <v>0</v>
      </c>
      <c r="I6398" t="b">
        <v>0</v>
      </c>
      <c r="J6398" t="b">
        <v>0</v>
      </c>
    </row>
    <row r="6399" spans="1:10" hidden="1" x14ac:dyDescent="0.2">
      <c r="A6399" t="s">
        <v>623</v>
      </c>
      <c r="B6399" t="str">
        <f>VLOOKUP(Table16[[#This Row],[Metabolite ID]],Table18[],2,FALSE)</f>
        <v>X - 23585</v>
      </c>
      <c r="C6399" t="s">
        <v>1120</v>
      </c>
      <c r="D6399">
        <v>599</v>
      </c>
      <c r="E6399">
        <v>1.7314256622393973E-2</v>
      </c>
      <c r="F6399">
        <v>8.5590826135002449E-2</v>
      </c>
      <c r="G6399">
        <v>0.83968920980449013</v>
      </c>
      <c r="H6399" t="b">
        <v>0</v>
      </c>
      <c r="I6399" t="b">
        <v>0</v>
      </c>
      <c r="J6399" t="b">
        <v>0</v>
      </c>
    </row>
    <row r="6400" spans="1:10" hidden="1" x14ac:dyDescent="0.2">
      <c r="A6400" t="s">
        <v>623</v>
      </c>
      <c r="B6400" t="str">
        <f>VLOOKUP(Table16[[#This Row],[Metabolite ID]],Table18[],2,FALSE)</f>
        <v>X - 23585</v>
      </c>
      <c r="C6400" t="s">
        <v>1121</v>
      </c>
      <c r="D6400">
        <v>599</v>
      </c>
      <c r="E6400">
        <v>0.31274627092209517</v>
      </c>
      <c r="F6400">
        <v>0.30726496044832169</v>
      </c>
      <c r="G6400">
        <v>0.30916606932253204</v>
      </c>
      <c r="H6400" t="b">
        <v>0</v>
      </c>
      <c r="I6400" t="b">
        <v>0</v>
      </c>
      <c r="J6400" t="b">
        <v>0</v>
      </c>
    </row>
    <row r="6401" spans="1:10" hidden="1" x14ac:dyDescent="0.2">
      <c r="A6401" t="s">
        <v>623</v>
      </c>
      <c r="B6401" t="str">
        <f>VLOOKUP(Table16[[#This Row],[Metabolite ID]],Table18[],2,FALSE)</f>
        <v>X - 23585</v>
      </c>
      <c r="C6401" t="s">
        <v>1122</v>
      </c>
      <c r="D6401">
        <v>599</v>
      </c>
      <c r="E6401">
        <v>8.496397472065631E-2</v>
      </c>
      <c r="F6401">
        <v>0.18927892582132227</v>
      </c>
      <c r="G6401">
        <v>0.65367912649256787</v>
      </c>
      <c r="H6401" t="b">
        <v>0</v>
      </c>
      <c r="I6401" t="b">
        <v>0</v>
      </c>
      <c r="J6401" t="b">
        <v>0</v>
      </c>
    </row>
    <row r="6402" spans="1:10" hidden="1" x14ac:dyDescent="0.2">
      <c r="A6402" t="s">
        <v>623</v>
      </c>
      <c r="B6402" t="str">
        <f>VLOOKUP(Table16[[#This Row],[Metabolite ID]],Table18[],2,FALSE)</f>
        <v>X - 23585</v>
      </c>
      <c r="C6402" t="s">
        <v>1123</v>
      </c>
      <c r="D6402">
        <v>599</v>
      </c>
      <c r="E6402">
        <v>-0.20332941989290729</v>
      </c>
      <c r="F6402">
        <v>0.14626271130806109</v>
      </c>
      <c r="G6402">
        <v>0.1649966082201893</v>
      </c>
      <c r="H6402" t="b">
        <v>0</v>
      </c>
      <c r="I6402" t="b">
        <v>0</v>
      </c>
      <c r="J6402" t="b">
        <v>0</v>
      </c>
    </row>
    <row r="6403" spans="1:10" x14ac:dyDescent="0.2">
      <c r="A6403" t="s">
        <v>550</v>
      </c>
      <c r="B6403" t="str">
        <f>VLOOKUP(Table16[[#This Row],[Metabolite ID]],Table18[],2,FALSE)</f>
        <v>X - 10458</v>
      </c>
      <c r="C6403" t="s">
        <v>1116</v>
      </c>
      <c r="D6403">
        <v>599</v>
      </c>
      <c r="E6403">
        <v>9.7826660165184053E-3</v>
      </c>
      <c r="F6403">
        <v>5.9853060229976413E-2</v>
      </c>
      <c r="G6403" s="6">
        <v>0.87016830338935791</v>
      </c>
      <c r="H6403" t="b">
        <v>0</v>
      </c>
      <c r="I6403" t="b">
        <v>0</v>
      </c>
      <c r="J6403" t="b">
        <v>0</v>
      </c>
    </row>
    <row r="6404" spans="1:10" hidden="1" x14ac:dyDescent="0.2">
      <c r="A6404" t="s">
        <v>550</v>
      </c>
      <c r="B6404" t="str">
        <f>VLOOKUP(Table16[[#This Row],[Metabolite ID]],Table18[],2,FALSE)</f>
        <v>X - 10458</v>
      </c>
      <c r="C6404" t="s">
        <v>1117</v>
      </c>
      <c r="D6404">
        <v>599</v>
      </c>
      <c r="E6404">
        <v>9.7826660165184053E-3</v>
      </c>
      <c r="F6404">
        <v>5.9853060229976413E-2</v>
      </c>
      <c r="G6404">
        <v>0.87016830338935791</v>
      </c>
      <c r="H6404" t="b">
        <v>0</v>
      </c>
      <c r="I6404" t="b">
        <v>0</v>
      </c>
      <c r="J6404" t="b">
        <v>0</v>
      </c>
    </row>
    <row r="6405" spans="1:10" hidden="1" x14ac:dyDescent="0.2">
      <c r="A6405" t="s">
        <v>550</v>
      </c>
      <c r="B6405" t="str">
        <f>VLOOKUP(Table16[[#This Row],[Metabolite ID]],Table18[],2,FALSE)</f>
        <v>X - 10458</v>
      </c>
      <c r="C6405" t="s">
        <v>1118</v>
      </c>
      <c r="D6405">
        <v>599</v>
      </c>
      <c r="E6405">
        <v>9.7826660165183984E-3</v>
      </c>
      <c r="F6405">
        <v>6.0380285766650124E-2</v>
      </c>
      <c r="G6405">
        <v>0.87129203293080071</v>
      </c>
      <c r="H6405" t="b">
        <v>0</v>
      </c>
      <c r="I6405" t="b">
        <v>0</v>
      </c>
      <c r="J6405" t="b">
        <v>0</v>
      </c>
    </row>
    <row r="6406" spans="1:10" hidden="1" x14ac:dyDescent="0.2">
      <c r="A6406" t="s">
        <v>550</v>
      </c>
      <c r="B6406" t="str">
        <f>VLOOKUP(Table16[[#This Row],[Metabolite ID]],Table18[],2,FALSE)</f>
        <v>X - 10458</v>
      </c>
      <c r="C6406" t="s">
        <v>1119</v>
      </c>
      <c r="D6406">
        <v>599</v>
      </c>
      <c r="E6406">
        <v>1.5856542056074768E-2</v>
      </c>
      <c r="F6406">
        <v>8.8589174566430007E-2</v>
      </c>
      <c r="G6406">
        <v>0.85794585775186671</v>
      </c>
      <c r="H6406" t="b">
        <v>0</v>
      </c>
      <c r="I6406" t="b">
        <v>0</v>
      </c>
      <c r="J6406" t="b">
        <v>0</v>
      </c>
    </row>
    <row r="6407" spans="1:10" hidden="1" x14ac:dyDescent="0.2">
      <c r="A6407" t="s">
        <v>550</v>
      </c>
      <c r="B6407" t="str">
        <f>VLOOKUP(Table16[[#This Row],[Metabolite ID]],Table18[],2,FALSE)</f>
        <v>X - 10458</v>
      </c>
      <c r="C6407" t="s">
        <v>1120</v>
      </c>
      <c r="D6407">
        <v>599</v>
      </c>
      <c r="E6407">
        <v>7.9968877726792412E-2</v>
      </c>
      <c r="F6407">
        <v>9.8421444287652246E-2</v>
      </c>
      <c r="G6407">
        <v>0.41649631169506007</v>
      </c>
      <c r="H6407" t="b">
        <v>0</v>
      </c>
      <c r="I6407" t="b">
        <v>0</v>
      </c>
      <c r="J6407" t="b">
        <v>0</v>
      </c>
    </row>
    <row r="6408" spans="1:10" hidden="1" x14ac:dyDescent="0.2">
      <c r="A6408" t="s">
        <v>550</v>
      </c>
      <c r="B6408" t="str">
        <f>VLOOKUP(Table16[[#This Row],[Metabolite ID]],Table18[],2,FALSE)</f>
        <v>X - 10458</v>
      </c>
      <c r="C6408" t="s">
        <v>1121</v>
      </c>
      <c r="D6408">
        <v>599</v>
      </c>
      <c r="E6408">
        <v>0.31867116633181691</v>
      </c>
      <c r="F6408">
        <v>0.32449906195405642</v>
      </c>
      <c r="G6408">
        <v>0.32647711773679533</v>
      </c>
      <c r="H6408" t="b">
        <v>0</v>
      </c>
      <c r="I6408" t="b">
        <v>0</v>
      </c>
      <c r="J6408" t="b">
        <v>0</v>
      </c>
    </row>
    <row r="6409" spans="1:10" hidden="1" x14ac:dyDescent="0.2">
      <c r="A6409" t="s">
        <v>550</v>
      </c>
      <c r="B6409" t="str">
        <f>VLOOKUP(Table16[[#This Row],[Metabolite ID]],Table18[],2,FALSE)</f>
        <v>X - 10458</v>
      </c>
      <c r="C6409" t="s">
        <v>1122</v>
      </c>
      <c r="D6409">
        <v>599</v>
      </c>
      <c r="E6409">
        <v>0.31867116633181691</v>
      </c>
      <c r="F6409">
        <v>0.21375398003518165</v>
      </c>
      <c r="G6409">
        <v>0.13653301333462339</v>
      </c>
      <c r="H6409" t="b">
        <v>0</v>
      </c>
      <c r="I6409" t="b">
        <v>0</v>
      </c>
      <c r="J6409" t="b">
        <v>0</v>
      </c>
    </row>
    <row r="6410" spans="1:10" hidden="1" x14ac:dyDescent="0.2">
      <c r="A6410" t="s">
        <v>550</v>
      </c>
      <c r="B6410" t="str">
        <f>VLOOKUP(Table16[[#This Row],[Metabolite ID]],Table18[],2,FALSE)</f>
        <v>X - 10458</v>
      </c>
      <c r="C6410" t="s">
        <v>1123</v>
      </c>
      <c r="D6410">
        <v>599</v>
      </c>
      <c r="E6410">
        <v>3.1359669929280402E-2</v>
      </c>
      <c r="F6410">
        <v>0.16511090893432073</v>
      </c>
      <c r="G6410">
        <v>0.84942780838338006</v>
      </c>
      <c r="H6410" t="b">
        <v>0</v>
      </c>
      <c r="I6410" t="b">
        <v>0</v>
      </c>
      <c r="J6410" t="b">
        <v>0</v>
      </c>
    </row>
    <row r="6411" spans="1:10" x14ac:dyDescent="0.2">
      <c r="A6411" t="s">
        <v>268</v>
      </c>
      <c r="B6411" t="str">
        <f>VLOOKUP(Table16[[#This Row],[Metabolite ID]],Table18[],2,FALSE)</f>
        <v>1-palmitoyl-GPE (16:0)</v>
      </c>
      <c r="C6411" t="s">
        <v>1116</v>
      </c>
      <c r="D6411">
        <v>599</v>
      </c>
      <c r="E6411">
        <v>-8.1633317712485991E-3</v>
      </c>
      <c r="F6411">
        <v>5.1209935390605595E-2</v>
      </c>
      <c r="G6411" s="6">
        <v>0.87334653813992658</v>
      </c>
      <c r="H6411" t="b">
        <v>0</v>
      </c>
      <c r="I6411" t="b">
        <v>0</v>
      </c>
      <c r="J6411" t="b">
        <v>0</v>
      </c>
    </row>
    <row r="6412" spans="1:10" hidden="1" x14ac:dyDescent="0.2">
      <c r="A6412" t="s">
        <v>268</v>
      </c>
      <c r="B6412" t="str">
        <f>VLOOKUP(Table16[[#This Row],[Metabolite ID]],Table18[],2,FALSE)</f>
        <v>1-palmitoyl-GPE (16:0)</v>
      </c>
      <c r="C6412" t="s">
        <v>1117</v>
      </c>
      <c r="D6412">
        <v>599</v>
      </c>
      <c r="E6412">
        <v>-8.1633317712485991E-3</v>
      </c>
      <c r="F6412">
        <v>4.7745245854493482E-2</v>
      </c>
      <c r="G6412">
        <v>0.8642419680312855</v>
      </c>
      <c r="H6412" t="b">
        <v>0</v>
      </c>
      <c r="I6412" t="b">
        <v>0</v>
      </c>
      <c r="J6412" t="b">
        <v>0</v>
      </c>
    </row>
    <row r="6413" spans="1:10" hidden="1" x14ac:dyDescent="0.2">
      <c r="A6413" t="s">
        <v>268</v>
      </c>
      <c r="B6413" t="str">
        <f>VLOOKUP(Table16[[#This Row],[Metabolite ID]],Table18[],2,FALSE)</f>
        <v>1-palmitoyl-GPE (16:0)</v>
      </c>
      <c r="C6413" t="s">
        <v>1118</v>
      </c>
      <c r="D6413">
        <v>599</v>
      </c>
      <c r="E6413">
        <v>-8.1633317712485991E-3</v>
      </c>
      <c r="F6413">
        <v>4.8260332391315192E-2</v>
      </c>
      <c r="G6413">
        <v>0.86567708365780915</v>
      </c>
      <c r="H6413" t="b">
        <v>0</v>
      </c>
      <c r="I6413" t="b">
        <v>0</v>
      </c>
      <c r="J6413" t="b">
        <v>0</v>
      </c>
    </row>
    <row r="6414" spans="1:10" hidden="1" x14ac:dyDescent="0.2">
      <c r="A6414" t="s">
        <v>268</v>
      </c>
      <c r="B6414" t="str">
        <f>VLOOKUP(Table16[[#This Row],[Metabolite ID]],Table18[],2,FALSE)</f>
        <v>1-palmitoyl-GPE (16:0)</v>
      </c>
      <c r="C6414" t="s">
        <v>1119</v>
      </c>
      <c r="D6414">
        <v>599</v>
      </c>
      <c r="E6414">
        <v>9.3496981132075475E-3</v>
      </c>
      <c r="F6414">
        <v>7.5229162269549718E-2</v>
      </c>
      <c r="G6414">
        <v>0.90109128970617269</v>
      </c>
      <c r="H6414" t="b">
        <v>0</v>
      </c>
      <c r="I6414" t="b">
        <v>0</v>
      </c>
      <c r="J6414" t="b">
        <v>0</v>
      </c>
    </row>
    <row r="6415" spans="1:10" hidden="1" x14ac:dyDescent="0.2">
      <c r="A6415" t="s">
        <v>268</v>
      </c>
      <c r="B6415" t="str">
        <f>VLOOKUP(Table16[[#This Row],[Metabolite ID]],Table18[],2,FALSE)</f>
        <v>1-palmitoyl-GPE (16:0)</v>
      </c>
      <c r="C6415" t="s">
        <v>1120</v>
      </c>
      <c r="D6415">
        <v>599</v>
      </c>
      <c r="E6415">
        <v>4.3323558626836657E-2</v>
      </c>
      <c r="F6415">
        <v>7.9184944482039193E-2</v>
      </c>
      <c r="G6415">
        <v>0.58429723143441414</v>
      </c>
      <c r="H6415" t="b">
        <v>0</v>
      </c>
      <c r="I6415" t="b">
        <v>0</v>
      </c>
      <c r="J6415" t="b">
        <v>0</v>
      </c>
    </row>
    <row r="6416" spans="1:10" hidden="1" x14ac:dyDescent="0.2">
      <c r="A6416" t="s">
        <v>268</v>
      </c>
      <c r="B6416" t="str">
        <f>VLOOKUP(Table16[[#This Row],[Metabolite ID]],Table18[],2,FALSE)</f>
        <v>1-palmitoyl-GPE (16:0)</v>
      </c>
      <c r="C6416" t="s">
        <v>1121</v>
      </c>
      <c r="D6416">
        <v>599</v>
      </c>
      <c r="E6416">
        <v>0.10877310784805516</v>
      </c>
      <c r="F6416">
        <v>0.30133316061518634</v>
      </c>
      <c r="G6416">
        <v>0.71824718137815147</v>
      </c>
      <c r="H6416" t="b">
        <v>0</v>
      </c>
      <c r="I6416" t="b">
        <v>0</v>
      </c>
      <c r="J6416" t="b">
        <v>0</v>
      </c>
    </row>
    <row r="6417" spans="1:10" hidden="1" x14ac:dyDescent="0.2">
      <c r="A6417" t="s">
        <v>268</v>
      </c>
      <c r="B6417" t="str">
        <f>VLOOKUP(Table16[[#This Row],[Metabolite ID]],Table18[],2,FALSE)</f>
        <v>1-palmitoyl-GPE (16:0)</v>
      </c>
      <c r="C6417" t="s">
        <v>1122</v>
      </c>
      <c r="D6417">
        <v>599</v>
      </c>
      <c r="E6417">
        <v>0.31842220252090847</v>
      </c>
      <c r="F6417">
        <v>0.22455381504579902</v>
      </c>
      <c r="G6417">
        <v>0.15670527951003349</v>
      </c>
      <c r="H6417" t="b">
        <v>0</v>
      </c>
      <c r="I6417" t="b">
        <v>0</v>
      </c>
      <c r="J6417" t="b">
        <v>0</v>
      </c>
    </row>
    <row r="6418" spans="1:10" hidden="1" x14ac:dyDescent="0.2">
      <c r="A6418" t="s">
        <v>268</v>
      </c>
      <c r="B6418" t="str">
        <f>VLOOKUP(Table16[[#This Row],[Metabolite ID]],Table18[],2,FALSE)</f>
        <v>1-palmitoyl-GPE (16:0)</v>
      </c>
      <c r="C6418" t="s">
        <v>1123</v>
      </c>
      <c r="D6418">
        <v>599</v>
      </c>
      <c r="E6418">
        <v>2.9160168795730187E-2</v>
      </c>
      <c r="F6418">
        <v>0.14197589782717643</v>
      </c>
      <c r="G6418">
        <v>0.83733887982176269</v>
      </c>
      <c r="H6418" t="b">
        <v>0</v>
      </c>
      <c r="I6418" t="b">
        <v>0</v>
      </c>
      <c r="J6418" t="b">
        <v>0</v>
      </c>
    </row>
    <row r="6419" spans="1:10" x14ac:dyDescent="0.2">
      <c r="A6419" t="s">
        <v>696</v>
      </c>
      <c r="B6419" t="str">
        <f>VLOOKUP(Table16[[#This Row],[Metabolite ID]],Table18[],2,FALSE)</f>
        <v>1-palmitoyl-2-oleoyl-GPI (16:0/18:1)*</v>
      </c>
      <c r="C6419" t="s">
        <v>1116</v>
      </c>
      <c r="D6419">
        <v>599</v>
      </c>
      <c r="E6419">
        <v>7.9455947095900467E-3</v>
      </c>
      <c r="F6419">
        <v>5.0462790759244799E-2</v>
      </c>
      <c r="G6419" s="6">
        <v>0.87488664518758763</v>
      </c>
      <c r="H6419" t="b">
        <v>0</v>
      </c>
      <c r="I6419" t="b">
        <v>0</v>
      </c>
      <c r="J6419" t="b">
        <v>0</v>
      </c>
    </row>
    <row r="6420" spans="1:10" hidden="1" x14ac:dyDescent="0.2">
      <c r="A6420" t="s">
        <v>696</v>
      </c>
      <c r="B6420" t="str">
        <f>VLOOKUP(Table16[[#This Row],[Metabolite ID]],Table18[],2,FALSE)</f>
        <v>1-palmitoyl-2-oleoyl-GPI (16:0/18:1)*</v>
      </c>
      <c r="C6420" t="s">
        <v>1117</v>
      </c>
      <c r="D6420">
        <v>599</v>
      </c>
      <c r="E6420">
        <v>7.9455947095900467E-3</v>
      </c>
      <c r="F6420">
        <v>4.7894354110671937E-2</v>
      </c>
      <c r="G6420">
        <v>0.86823693963076642</v>
      </c>
      <c r="H6420" t="b">
        <v>0</v>
      </c>
      <c r="I6420" t="b">
        <v>0</v>
      </c>
      <c r="J6420" t="b">
        <v>0</v>
      </c>
    </row>
    <row r="6421" spans="1:10" hidden="1" x14ac:dyDescent="0.2">
      <c r="A6421" t="s">
        <v>696</v>
      </c>
      <c r="B6421" t="str">
        <f>VLOOKUP(Table16[[#This Row],[Metabolite ID]],Table18[],2,FALSE)</f>
        <v>1-palmitoyl-2-oleoyl-GPI (16:0/18:1)*</v>
      </c>
      <c r="C6421" t="s">
        <v>1118</v>
      </c>
      <c r="D6421">
        <v>599</v>
      </c>
      <c r="E6421">
        <v>7.945594709590019E-3</v>
      </c>
      <c r="F6421">
        <v>4.8386805277530184E-2</v>
      </c>
      <c r="G6421">
        <v>0.86956587116318029</v>
      </c>
      <c r="H6421" t="b">
        <v>0</v>
      </c>
      <c r="I6421" t="b">
        <v>0</v>
      </c>
      <c r="J6421" t="b">
        <v>0</v>
      </c>
    </row>
    <row r="6422" spans="1:10" hidden="1" x14ac:dyDescent="0.2">
      <c r="A6422" t="s">
        <v>696</v>
      </c>
      <c r="B6422" t="str">
        <f>VLOOKUP(Table16[[#This Row],[Metabolite ID]],Table18[],2,FALSE)</f>
        <v>1-palmitoyl-2-oleoyl-GPI (16:0/18:1)*</v>
      </c>
      <c r="C6422" t="s">
        <v>1119</v>
      </c>
      <c r="D6422">
        <v>599</v>
      </c>
      <c r="E6422">
        <v>-1.7572457142857142E-2</v>
      </c>
      <c r="F6422">
        <v>7.189034966995006E-2</v>
      </c>
      <c r="G6422">
        <v>0.80689458910476031</v>
      </c>
      <c r="H6422" t="b">
        <v>0</v>
      </c>
      <c r="I6422" t="b">
        <v>0</v>
      </c>
      <c r="J6422" t="b">
        <v>0</v>
      </c>
    </row>
    <row r="6423" spans="1:10" hidden="1" x14ac:dyDescent="0.2">
      <c r="A6423" t="s">
        <v>696</v>
      </c>
      <c r="B6423" t="str">
        <f>VLOOKUP(Table16[[#This Row],[Metabolite ID]],Table18[],2,FALSE)</f>
        <v>1-palmitoyl-2-oleoyl-GPI (16:0/18:1)*</v>
      </c>
      <c r="C6423" t="s">
        <v>1120</v>
      </c>
      <c r="D6423">
        <v>599</v>
      </c>
      <c r="E6423">
        <v>-3.8215000778943041E-2</v>
      </c>
      <c r="F6423">
        <v>8.378324620681718E-2</v>
      </c>
      <c r="G6423">
        <v>0.64830552113482143</v>
      </c>
      <c r="H6423" t="b">
        <v>0</v>
      </c>
      <c r="I6423" t="b">
        <v>0</v>
      </c>
      <c r="J6423" t="b">
        <v>0</v>
      </c>
    </row>
    <row r="6424" spans="1:10" hidden="1" x14ac:dyDescent="0.2">
      <c r="A6424" t="s">
        <v>696</v>
      </c>
      <c r="B6424" t="str">
        <f>VLOOKUP(Table16[[#This Row],[Metabolite ID]],Table18[],2,FALSE)</f>
        <v>1-palmitoyl-2-oleoyl-GPI (16:0/18:1)*</v>
      </c>
      <c r="C6424" t="s">
        <v>1121</v>
      </c>
      <c r="D6424">
        <v>599</v>
      </c>
      <c r="E6424">
        <v>-0.21835849207870428</v>
      </c>
      <c r="F6424">
        <v>0.29204013520062683</v>
      </c>
      <c r="G6424">
        <v>0.45493487743601435</v>
      </c>
      <c r="H6424" t="b">
        <v>0</v>
      </c>
      <c r="I6424" t="b">
        <v>0</v>
      </c>
      <c r="J6424" t="b">
        <v>0</v>
      </c>
    </row>
    <row r="6425" spans="1:10" hidden="1" x14ac:dyDescent="0.2">
      <c r="A6425" t="s">
        <v>696</v>
      </c>
      <c r="B6425" t="str">
        <f>VLOOKUP(Table16[[#This Row],[Metabolite ID]],Table18[],2,FALSE)</f>
        <v>1-palmitoyl-2-oleoyl-GPI (16:0/18:1)*</v>
      </c>
      <c r="C6425" t="s">
        <v>1122</v>
      </c>
      <c r="D6425">
        <v>599</v>
      </c>
      <c r="E6425">
        <v>-0.11210133929943034</v>
      </c>
      <c r="F6425">
        <v>0.18792787579641693</v>
      </c>
      <c r="G6425">
        <v>0.55105860414229313</v>
      </c>
      <c r="H6425" t="b">
        <v>0</v>
      </c>
      <c r="I6425" t="b">
        <v>0</v>
      </c>
      <c r="J6425" t="b">
        <v>0</v>
      </c>
    </row>
    <row r="6426" spans="1:10" hidden="1" x14ac:dyDescent="0.2">
      <c r="A6426" t="s">
        <v>696</v>
      </c>
      <c r="B6426" t="str">
        <f>VLOOKUP(Table16[[#This Row],[Metabolite ID]],Table18[],2,FALSE)</f>
        <v>1-palmitoyl-2-oleoyl-GPI (16:0/18:1)*</v>
      </c>
      <c r="C6426" t="s">
        <v>1123</v>
      </c>
      <c r="D6426">
        <v>599</v>
      </c>
      <c r="E6426">
        <v>-5.2776349470582275E-2</v>
      </c>
      <c r="F6426">
        <v>0.13994797370114737</v>
      </c>
      <c r="G6426">
        <v>0.70622284968463023</v>
      </c>
      <c r="H6426" t="b">
        <v>0</v>
      </c>
      <c r="I6426" t="b">
        <v>0</v>
      </c>
      <c r="J6426" t="b">
        <v>0</v>
      </c>
    </row>
    <row r="6427" spans="1:10" x14ac:dyDescent="0.2">
      <c r="A6427" t="s">
        <v>241</v>
      </c>
      <c r="B6427" t="str">
        <f>VLOOKUP(Table16[[#This Row],[Metabolite ID]],Table18[],2,FALSE)</f>
        <v>3,7-dimethylurate</v>
      </c>
      <c r="C6427" t="s">
        <v>1116</v>
      </c>
      <c r="D6427">
        <v>599</v>
      </c>
      <c r="E6427">
        <v>-7.6921223750605096E-3</v>
      </c>
      <c r="F6427">
        <v>5.0452136579565016E-2</v>
      </c>
      <c r="G6427" s="6">
        <v>0.8788211726300541</v>
      </c>
      <c r="H6427" t="b">
        <v>0</v>
      </c>
      <c r="I6427" t="b">
        <v>0</v>
      </c>
      <c r="J6427" t="b">
        <v>0</v>
      </c>
    </row>
    <row r="6428" spans="1:10" hidden="1" x14ac:dyDescent="0.2">
      <c r="A6428" t="s">
        <v>241</v>
      </c>
      <c r="B6428" t="str">
        <f>VLOOKUP(Table16[[#This Row],[Metabolite ID]],Table18[],2,FALSE)</f>
        <v>3,7-dimethylurate</v>
      </c>
      <c r="C6428" t="s">
        <v>1117</v>
      </c>
      <c r="D6428">
        <v>599</v>
      </c>
      <c r="E6428">
        <v>-7.6921223750605096E-3</v>
      </c>
      <c r="F6428">
        <v>4.8796256312342003E-2</v>
      </c>
      <c r="G6428">
        <v>0.87474241156581256</v>
      </c>
      <c r="H6428" t="b">
        <v>0</v>
      </c>
      <c r="I6428" t="b">
        <v>0</v>
      </c>
      <c r="J6428" t="b">
        <v>0</v>
      </c>
    </row>
    <row r="6429" spans="1:10" hidden="1" x14ac:dyDescent="0.2">
      <c r="A6429" t="s">
        <v>241</v>
      </c>
      <c r="B6429" t="str">
        <f>VLOOKUP(Table16[[#This Row],[Metabolite ID]],Table18[],2,FALSE)</f>
        <v>3,7-dimethylurate</v>
      </c>
      <c r="C6429" t="s">
        <v>1118</v>
      </c>
      <c r="D6429">
        <v>599</v>
      </c>
      <c r="E6429">
        <v>-7.6921223750605061E-3</v>
      </c>
      <c r="F6429">
        <v>4.9289849173987502E-2</v>
      </c>
      <c r="G6429">
        <v>0.8759865507229021</v>
      </c>
      <c r="H6429" t="b">
        <v>0</v>
      </c>
      <c r="I6429" t="b">
        <v>0</v>
      </c>
      <c r="J6429" t="b">
        <v>0</v>
      </c>
    </row>
    <row r="6430" spans="1:10" hidden="1" x14ac:dyDescent="0.2">
      <c r="A6430" t="s">
        <v>241</v>
      </c>
      <c r="B6430" t="str">
        <f>VLOOKUP(Table16[[#This Row],[Metabolite ID]],Table18[],2,FALSE)</f>
        <v>3,7-dimethylurate</v>
      </c>
      <c r="C6430" t="s">
        <v>1119</v>
      </c>
      <c r="D6430">
        <v>599</v>
      </c>
      <c r="E6430">
        <v>-3.8195789473684211E-2</v>
      </c>
      <c r="F6430">
        <v>7.4139500681866477E-2</v>
      </c>
      <c r="G6430">
        <v>0.60642157456111179</v>
      </c>
      <c r="H6430" t="b">
        <v>0</v>
      </c>
      <c r="I6430" t="b">
        <v>0</v>
      </c>
      <c r="J6430" t="b">
        <v>0</v>
      </c>
    </row>
    <row r="6431" spans="1:10" hidden="1" x14ac:dyDescent="0.2">
      <c r="A6431" t="s">
        <v>241</v>
      </c>
      <c r="B6431" t="str">
        <f>VLOOKUP(Table16[[#This Row],[Metabolite ID]],Table18[],2,FALSE)</f>
        <v>3,7-dimethylurate</v>
      </c>
      <c r="C6431" t="s">
        <v>1120</v>
      </c>
      <c r="D6431">
        <v>599</v>
      </c>
      <c r="E6431">
        <v>2.0025091793806724E-2</v>
      </c>
      <c r="F6431">
        <v>8.4141063005199329E-2</v>
      </c>
      <c r="G6431">
        <v>0.81188552987193563</v>
      </c>
      <c r="H6431" t="b">
        <v>0</v>
      </c>
      <c r="I6431" t="b">
        <v>0</v>
      </c>
      <c r="J6431" t="b">
        <v>0</v>
      </c>
    </row>
    <row r="6432" spans="1:10" hidden="1" x14ac:dyDescent="0.2">
      <c r="A6432" t="s">
        <v>241</v>
      </c>
      <c r="B6432" t="str">
        <f>VLOOKUP(Table16[[#This Row],[Metabolite ID]],Table18[],2,FALSE)</f>
        <v>3,7-dimethylurate</v>
      </c>
      <c r="C6432" t="s">
        <v>1121</v>
      </c>
      <c r="D6432">
        <v>599</v>
      </c>
      <c r="E6432">
        <v>-8.4773813671912279E-2</v>
      </c>
      <c r="F6432">
        <v>0.27664631762749131</v>
      </c>
      <c r="G6432">
        <v>0.75938095152516938</v>
      </c>
      <c r="H6432" t="b">
        <v>0</v>
      </c>
      <c r="I6432" t="b">
        <v>0</v>
      </c>
      <c r="J6432" t="b">
        <v>0</v>
      </c>
    </row>
    <row r="6433" spans="1:10" hidden="1" x14ac:dyDescent="0.2">
      <c r="A6433" t="s">
        <v>241</v>
      </c>
      <c r="B6433" t="str">
        <f>VLOOKUP(Table16[[#This Row],[Metabolite ID]],Table18[],2,FALSE)</f>
        <v>3,7-dimethylurate</v>
      </c>
      <c r="C6433" t="s">
        <v>1122</v>
      </c>
      <c r="D6433">
        <v>599</v>
      </c>
      <c r="E6433">
        <v>3.3258822170744828E-2</v>
      </c>
      <c r="F6433">
        <v>0.17672475835646526</v>
      </c>
      <c r="G6433">
        <v>0.85078716445659752</v>
      </c>
      <c r="H6433" t="b">
        <v>0</v>
      </c>
      <c r="I6433" t="b">
        <v>0</v>
      </c>
      <c r="J6433" t="b">
        <v>0</v>
      </c>
    </row>
    <row r="6434" spans="1:10" hidden="1" x14ac:dyDescent="0.2">
      <c r="A6434" t="s">
        <v>241</v>
      </c>
      <c r="B6434" t="str">
        <f>VLOOKUP(Table16[[#This Row],[Metabolite ID]],Table18[],2,FALSE)</f>
        <v>3,7-dimethylurate</v>
      </c>
      <c r="C6434" t="s">
        <v>1123</v>
      </c>
      <c r="D6434">
        <v>599</v>
      </c>
      <c r="E6434">
        <v>7.8358983021410963E-2</v>
      </c>
      <c r="F6434">
        <v>0.13979730026971626</v>
      </c>
      <c r="G6434">
        <v>0.57533606080721822</v>
      </c>
      <c r="H6434" t="b">
        <v>0</v>
      </c>
      <c r="I6434" t="b">
        <v>0</v>
      </c>
      <c r="J6434" t="b">
        <v>0</v>
      </c>
    </row>
    <row r="6435" spans="1:10" x14ac:dyDescent="0.2">
      <c r="A6435" t="s">
        <v>254</v>
      </c>
      <c r="B6435" t="str">
        <f>VLOOKUP(Table16[[#This Row],[Metabolite ID]],Table18[],2,FALSE)</f>
        <v>7-methylguanine</v>
      </c>
      <c r="C6435" t="s">
        <v>1116</v>
      </c>
      <c r="D6435">
        <v>599</v>
      </c>
      <c r="E6435">
        <v>6.9669001635432369E-3</v>
      </c>
      <c r="F6435">
        <v>4.9115323520578971E-2</v>
      </c>
      <c r="G6435" s="6">
        <v>0.88720023364944778</v>
      </c>
      <c r="H6435" t="b">
        <v>0</v>
      </c>
      <c r="I6435" t="b">
        <v>0</v>
      </c>
      <c r="J6435" t="b">
        <v>0</v>
      </c>
    </row>
    <row r="6436" spans="1:10" hidden="1" x14ac:dyDescent="0.2">
      <c r="A6436" t="s">
        <v>254</v>
      </c>
      <c r="B6436" t="str">
        <f>VLOOKUP(Table16[[#This Row],[Metabolite ID]],Table18[],2,FALSE)</f>
        <v>7-methylguanine</v>
      </c>
      <c r="C6436" t="s">
        <v>1117</v>
      </c>
      <c r="D6436">
        <v>599</v>
      </c>
      <c r="E6436">
        <v>6.9669001635432369E-3</v>
      </c>
      <c r="F6436">
        <v>4.7790548585408883E-2</v>
      </c>
      <c r="G6436">
        <v>0.88409516417153755</v>
      </c>
      <c r="H6436" t="b">
        <v>0</v>
      </c>
      <c r="I6436" t="b">
        <v>0</v>
      </c>
      <c r="J6436" t="b">
        <v>0</v>
      </c>
    </row>
    <row r="6437" spans="1:10" hidden="1" x14ac:dyDescent="0.2">
      <c r="A6437" t="s">
        <v>254</v>
      </c>
      <c r="B6437" t="str">
        <f>VLOOKUP(Table16[[#This Row],[Metabolite ID]],Table18[],2,FALSE)</f>
        <v>7-methylguanine</v>
      </c>
      <c r="C6437" t="s">
        <v>1118</v>
      </c>
      <c r="D6437">
        <v>599</v>
      </c>
      <c r="E6437">
        <v>6.9669001635432031E-3</v>
      </c>
      <c r="F6437">
        <v>4.8264439285171885E-2</v>
      </c>
      <c r="G6437">
        <v>0.88522526957861436</v>
      </c>
      <c r="H6437" t="b">
        <v>0</v>
      </c>
      <c r="I6437" t="b">
        <v>0</v>
      </c>
      <c r="J6437" t="b">
        <v>0</v>
      </c>
    </row>
    <row r="6438" spans="1:10" hidden="1" x14ac:dyDescent="0.2">
      <c r="A6438" t="s">
        <v>254</v>
      </c>
      <c r="B6438" t="str">
        <f>VLOOKUP(Table16[[#This Row],[Metabolite ID]],Table18[],2,FALSE)</f>
        <v>7-methylguanine</v>
      </c>
      <c r="C6438" t="s">
        <v>1119</v>
      </c>
      <c r="D6438">
        <v>599</v>
      </c>
      <c r="E6438">
        <v>-5.8117821782178218E-2</v>
      </c>
      <c r="F6438">
        <v>7.2668842651834931E-2</v>
      </c>
      <c r="G6438">
        <v>0.4238483618059315</v>
      </c>
      <c r="H6438" t="b">
        <v>0</v>
      </c>
      <c r="I6438" t="b">
        <v>0</v>
      </c>
      <c r="J6438" t="b">
        <v>0</v>
      </c>
    </row>
    <row r="6439" spans="1:10" hidden="1" x14ac:dyDescent="0.2">
      <c r="A6439" t="s">
        <v>254</v>
      </c>
      <c r="B6439" t="str">
        <f>VLOOKUP(Table16[[#This Row],[Metabolite ID]],Table18[],2,FALSE)</f>
        <v>7-methylguanine</v>
      </c>
      <c r="C6439" t="s">
        <v>1120</v>
      </c>
      <c r="D6439">
        <v>599</v>
      </c>
      <c r="E6439">
        <v>6.6330157979776535E-3</v>
      </c>
      <c r="F6439">
        <v>7.8638566455393827E-2</v>
      </c>
      <c r="G6439">
        <v>0.93277964881691389</v>
      </c>
      <c r="H6439" t="b">
        <v>0</v>
      </c>
      <c r="I6439" t="b">
        <v>0</v>
      </c>
      <c r="J6439" t="b">
        <v>0</v>
      </c>
    </row>
    <row r="6440" spans="1:10" hidden="1" x14ac:dyDescent="0.2">
      <c r="A6440" t="s">
        <v>254</v>
      </c>
      <c r="B6440" t="str">
        <f>VLOOKUP(Table16[[#This Row],[Metabolite ID]],Table18[],2,FALSE)</f>
        <v>7-methylguanine</v>
      </c>
      <c r="C6440" t="s">
        <v>1121</v>
      </c>
      <c r="D6440">
        <v>599</v>
      </c>
      <c r="E6440">
        <v>-0.13566599812849045</v>
      </c>
      <c r="F6440">
        <v>0.24427916711230502</v>
      </c>
      <c r="G6440">
        <v>0.57884740549706781</v>
      </c>
      <c r="H6440" t="b">
        <v>0</v>
      </c>
      <c r="I6440" t="b">
        <v>0</v>
      </c>
      <c r="J6440" t="b">
        <v>0</v>
      </c>
    </row>
    <row r="6441" spans="1:10" hidden="1" x14ac:dyDescent="0.2">
      <c r="A6441" t="s">
        <v>254</v>
      </c>
      <c r="B6441" t="str">
        <f>VLOOKUP(Table16[[#This Row],[Metabolite ID]],Table18[],2,FALSE)</f>
        <v>7-methylguanine</v>
      </c>
      <c r="C6441" t="s">
        <v>1122</v>
      </c>
      <c r="D6441">
        <v>599</v>
      </c>
      <c r="E6441">
        <v>5.4996565578089296E-2</v>
      </c>
      <c r="F6441">
        <v>0.17476361558454531</v>
      </c>
      <c r="G6441">
        <v>0.75310592065544468</v>
      </c>
      <c r="H6441" t="b">
        <v>0</v>
      </c>
      <c r="I6441" t="b">
        <v>0</v>
      </c>
      <c r="J6441" t="b">
        <v>0</v>
      </c>
    </row>
    <row r="6442" spans="1:10" hidden="1" x14ac:dyDescent="0.2">
      <c r="A6442" t="s">
        <v>254</v>
      </c>
      <c r="B6442" t="str">
        <f>VLOOKUP(Table16[[#This Row],[Metabolite ID]],Table18[],2,FALSE)</f>
        <v>7-methylguanine</v>
      </c>
      <c r="C6442" t="s">
        <v>1123</v>
      </c>
      <c r="D6442">
        <v>599</v>
      </c>
      <c r="E6442">
        <v>0.14502238154039906</v>
      </c>
      <c r="F6442">
        <v>0.13604246985497429</v>
      </c>
      <c r="G6442">
        <v>0.28685087537413451</v>
      </c>
      <c r="H6442" t="b">
        <v>0</v>
      </c>
      <c r="I6442" t="b">
        <v>0</v>
      </c>
      <c r="J6442" t="b">
        <v>0</v>
      </c>
    </row>
    <row r="6443" spans="1:10" x14ac:dyDescent="0.2">
      <c r="A6443" t="s">
        <v>124</v>
      </c>
      <c r="B6443" t="str">
        <f>VLOOKUP(Table16[[#This Row],[Metabolite ID]],Table18[],2,FALSE)</f>
        <v>taurocholate</v>
      </c>
      <c r="C6443" t="s">
        <v>1116</v>
      </c>
      <c r="D6443">
        <v>599</v>
      </c>
      <c r="E6443">
        <v>7.2829147020075074E-3</v>
      </c>
      <c r="F6443">
        <v>5.1454372714357259E-2</v>
      </c>
      <c r="G6443" s="6">
        <v>0.88744239873723707</v>
      </c>
      <c r="H6443" t="b">
        <v>0</v>
      </c>
      <c r="I6443" t="b">
        <v>0</v>
      </c>
      <c r="J6443" t="b">
        <v>0</v>
      </c>
    </row>
    <row r="6444" spans="1:10" hidden="1" x14ac:dyDescent="0.2">
      <c r="A6444" t="s">
        <v>124</v>
      </c>
      <c r="B6444" t="str">
        <f>VLOOKUP(Table16[[#This Row],[Metabolite ID]],Table18[],2,FALSE)</f>
        <v>taurocholate</v>
      </c>
      <c r="C6444" t="s">
        <v>1117</v>
      </c>
      <c r="D6444">
        <v>599</v>
      </c>
      <c r="E6444">
        <v>7.2829147020075074E-3</v>
      </c>
      <c r="F6444">
        <v>4.8644332528222881E-2</v>
      </c>
      <c r="G6444">
        <v>0.88098738974985458</v>
      </c>
      <c r="H6444" t="b">
        <v>0</v>
      </c>
      <c r="I6444" t="b">
        <v>0</v>
      </c>
      <c r="J6444" t="b">
        <v>0</v>
      </c>
    </row>
    <row r="6445" spans="1:10" hidden="1" x14ac:dyDescent="0.2">
      <c r="A6445" t="s">
        <v>124</v>
      </c>
      <c r="B6445" t="str">
        <f>VLOOKUP(Table16[[#This Row],[Metabolite ID]],Table18[],2,FALSE)</f>
        <v>taurocholate</v>
      </c>
      <c r="C6445" t="s">
        <v>1118</v>
      </c>
      <c r="D6445">
        <v>599</v>
      </c>
      <c r="E6445">
        <v>7.2829147020075109E-3</v>
      </c>
      <c r="F6445">
        <v>4.9155002191995464E-2</v>
      </c>
      <c r="G6445">
        <v>0.88221473948528462</v>
      </c>
      <c r="H6445" t="b">
        <v>0</v>
      </c>
      <c r="I6445" t="b">
        <v>0</v>
      </c>
      <c r="J6445" t="b">
        <v>0</v>
      </c>
    </row>
    <row r="6446" spans="1:10" hidden="1" x14ac:dyDescent="0.2">
      <c r="A6446" t="s">
        <v>124</v>
      </c>
      <c r="B6446" t="str">
        <f>VLOOKUP(Table16[[#This Row],[Metabolite ID]],Table18[],2,FALSE)</f>
        <v>taurocholate</v>
      </c>
      <c r="C6446" t="s">
        <v>1119</v>
      </c>
      <c r="D6446">
        <v>599</v>
      </c>
      <c r="E6446">
        <v>7.5778709677419356E-2</v>
      </c>
      <c r="F6446">
        <v>7.4551134883834996E-2</v>
      </c>
      <c r="G6446">
        <v>0.30940742940908206</v>
      </c>
      <c r="H6446" t="b">
        <v>0</v>
      </c>
      <c r="I6446" t="b">
        <v>0</v>
      </c>
      <c r="J6446" t="b">
        <v>0</v>
      </c>
    </row>
    <row r="6447" spans="1:10" hidden="1" x14ac:dyDescent="0.2">
      <c r="A6447" t="s">
        <v>124</v>
      </c>
      <c r="B6447" t="str">
        <f>VLOOKUP(Table16[[#This Row],[Metabolite ID]],Table18[],2,FALSE)</f>
        <v>taurocholate</v>
      </c>
      <c r="C6447" t="s">
        <v>1120</v>
      </c>
      <c r="D6447">
        <v>599</v>
      </c>
      <c r="E6447">
        <v>1.3278046352870929E-2</v>
      </c>
      <c r="F6447">
        <v>8.1967028952036197E-2</v>
      </c>
      <c r="G6447">
        <v>0.87131173679158547</v>
      </c>
      <c r="H6447" t="b">
        <v>0</v>
      </c>
      <c r="I6447" t="b">
        <v>0</v>
      </c>
      <c r="J6447" t="b">
        <v>0</v>
      </c>
    </row>
    <row r="6448" spans="1:10" hidden="1" x14ac:dyDescent="0.2">
      <c r="A6448" t="s">
        <v>124</v>
      </c>
      <c r="B6448" t="str">
        <f>VLOOKUP(Table16[[#This Row],[Metabolite ID]],Table18[],2,FALSE)</f>
        <v>taurocholate</v>
      </c>
      <c r="C6448" t="s">
        <v>1121</v>
      </c>
      <c r="D6448">
        <v>599</v>
      </c>
      <c r="E6448">
        <v>3.6356970626193252E-2</v>
      </c>
      <c r="F6448">
        <v>0.27563275539737697</v>
      </c>
      <c r="G6448">
        <v>0.89510485638467996</v>
      </c>
      <c r="H6448" t="b">
        <v>0</v>
      </c>
      <c r="I6448" t="b">
        <v>0</v>
      </c>
      <c r="J6448" t="b">
        <v>0</v>
      </c>
    </row>
    <row r="6449" spans="1:10" hidden="1" x14ac:dyDescent="0.2">
      <c r="A6449" t="s">
        <v>124</v>
      </c>
      <c r="B6449" t="str">
        <f>VLOOKUP(Table16[[#This Row],[Metabolite ID]],Table18[],2,FALSE)</f>
        <v>taurocholate</v>
      </c>
      <c r="C6449" t="s">
        <v>1122</v>
      </c>
      <c r="D6449">
        <v>599</v>
      </c>
      <c r="E6449">
        <v>-3.8735493105991559E-2</v>
      </c>
      <c r="F6449">
        <v>0.17354987753205373</v>
      </c>
      <c r="G6449">
        <v>0.82345983613564222</v>
      </c>
      <c r="H6449" t="b">
        <v>0</v>
      </c>
      <c r="I6449" t="b">
        <v>0</v>
      </c>
      <c r="J6449" t="b">
        <v>0</v>
      </c>
    </row>
    <row r="6450" spans="1:10" hidden="1" x14ac:dyDescent="0.2">
      <c r="A6450" t="s">
        <v>124</v>
      </c>
      <c r="B6450" t="str">
        <f>VLOOKUP(Table16[[#This Row],[Metabolite ID]],Table18[],2,FALSE)</f>
        <v>taurocholate</v>
      </c>
      <c r="C6450" t="s">
        <v>1123</v>
      </c>
      <c r="D6450">
        <v>599</v>
      </c>
      <c r="E6450">
        <v>-0.11157406131137716</v>
      </c>
      <c r="F6450">
        <v>0.14252729632859432</v>
      </c>
      <c r="G6450">
        <v>0.43403975536922224</v>
      </c>
      <c r="H6450" t="b">
        <v>0</v>
      </c>
      <c r="I6450" t="b">
        <v>0</v>
      </c>
      <c r="J6450" t="b">
        <v>0</v>
      </c>
    </row>
    <row r="6451" spans="1:10" x14ac:dyDescent="0.2">
      <c r="A6451" t="s">
        <v>119</v>
      </c>
      <c r="B6451" t="str">
        <f>VLOOKUP(Table16[[#This Row],[Metabolite ID]],Table18[],2,FALSE)</f>
        <v>cys-gly, oxidized</v>
      </c>
      <c r="C6451" t="s">
        <v>1116</v>
      </c>
      <c r="D6451">
        <v>599</v>
      </c>
      <c r="E6451">
        <v>-7.0914000001680161E-3</v>
      </c>
      <c r="F6451">
        <v>5.0225409193996352E-2</v>
      </c>
      <c r="G6451" s="6">
        <v>0.8877186743849983</v>
      </c>
      <c r="H6451" t="b">
        <v>0</v>
      </c>
      <c r="I6451" t="b">
        <v>0</v>
      </c>
      <c r="J6451" t="b">
        <v>0</v>
      </c>
    </row>
    <row r="6452" spans="1:10" hidden="1" x14ac:dyDescent="0.2">
      <c r="A6452" t="s">
        <v>119</v>
      </c>
      <c r="B6452" t="str">
        <f>VLOOKUP(Table16[[#This Row],[Metabolite ID]],Table18[],2,FALSE)</f>
        <v>cys-gly, oxidized</v>
      </c>
      <c r="C6452" t="s">
        <v>1117</v>
      </c>
      <c r="D6452">
        <v>599</v>
      </c>
      <c r="E6452">
        <v>-7.0914000001680161E-3</v>
      </c>
      <c r="F6452">
        <v>4.8019119537225964E-2</v>
      </c>
      <c r="G6452">
        <v>0.88259636110900275</v>
      </c>
      <c r="H6452" t="b">
        <v>0</v>
      </c>
      <c r="I6452" t="b">
        <v>0</v>
      </c>
      <c r="J6452" t="b">
        <v>0</v>
      </c>
    </row>
    <row r="6453" spans="1:10" hidden="1" x14ac:dyDescent="0.2">
      <c r="A6453" t="s">
        <v>119</v>
      </c>
      <c r="B6453" t="str">
        <f>VLOOKUP(Table16[[#This Row],[Metabolite ID]],Table18[],2,FALSE)</f>
        <v>cys-gly, oxidized</v>
      </c>
      <c r="C6453" t="s">
        <v>1118</v>
      </c>
      <c r="D6453">
        <v>599</v>
      </c>
      <c r="E6453">
        <v>-7.0914000001679875E-3</v>
      </c>
      <c r="F6453">
        <v>4.8508825703917409E-2</v>
      </c>
      <c r="G6453">
        <v>0.88377311203713549</v>
      </c>
      <c r="H6453" t="b">
        <v>0</v>
      </c>
      <c r="I6453" t="b">
        <v>0</v>
      </c>
      <c r="J6453" t="b">
        <v>0</v>
      </c>
    </row>
    <row r="6454" spans="1:10" hidden="1" x14ac:dyDescent="0.2">
      <c r="A6454" t="s">
        <v>119</v>
      </c>
      <c r="B6454" t="str">
        <f>VLOOKUP(Table16[[#This Row],[Metabolite ID]],Table18[],2,FALSE)</f>
        <v>cys-gly, oxidized</v>
      </c>
      <c r="C6454" t="s">
        <v>1119</v>
      </c>
      <c r="D6454">
        <v>599</v>
      </c>
      <c r="E6454">
        <v>-7.4631460674157296E-2</v>
      </c>
      <c r="F6454">
        <v>7.6552527724822322E-2</v>
      </c>
      <c r="G6454">
        <v>0.3296072649559364</v>
      </c>
      <c r="H6454" t="b">
        <v>0</v>
      </c>
      <c r="I6454" t="b">
        <v>0</v>
      </c>
      <c r="J6454" t="b">
        <v>0</v>
      </c>
    </row>
    <row r="6455" spans="1:10" hidden="1" x14ac:dyDescent="0.2">
      <c r="A6455" t="s">
        <v>119</v>
      </c>
      <c r="B6455" t="str">
        <f>VLOOKUP(Table16[[#This Row],[Metabolite ID]],Table18[],2,FALSE)</f>
        <v>cys-gly, oxidized</v>
      </c>
      <c r="C6455" t="s">
        <v>1120</v>
      </c>
      <c r="D6455">
        <v>599</v>
      </c>
      <c r="E6455">
        <v>-2.3924937187985657E-3</v>
      </c>
      <c r="F6455">
        <v>8.1024632982105063E-2</v>
      </c>
      <c r="G6455">
        <v>0.976443504084201</v>
      </c>
      <c r="H6455" t="b">
        <v>0</v>
      </c>
      <c r="I6455" t="b">
        <v>0</v>
      </c>
      <c r="J6455" t="b">
        <v>0</v>
      </c>
    </row>
    <row r="6456" spans="1:10" hidden="1" x14ac:dyDescent="0.2">
      <c r="A6456" t="s">
        <v>119</v>
      </c>
      <c r="B6456" t="str">
        <f>VLOOKUP(Table16[[#This Row],[Metabolite ID]],Table18[],2,FALSE)</f>
        <v>cys-gly, oxidized</v>
      </c>
      <c r="C6456" t="s">
        <v>1121</v>
      </c>
      <c r="D6456">
        <v>599</v>
      </c>
      <c r="E6456">
        <v>-0.12790696826495029</v>
      </c>
      <c r="F6456">
        <v>0.32810598870075686</v>
      </c>
      <c r="G6456">
        <v>0.69679788156608691</v>
      </c>
      <c r="H6456" t="b">
        <v>0</v>
      </c>
      <c r="I6456" t="b">
        <v>0</v>
      </c>
      <c r="J6456" t="b">
        <v>0</v>
      </c>
    </row>
    <row r="6457" spans="1:10" hidden="1" x14ac:dyDescent="0.2">
      <c r="A6457" t="s">
        <v>119</v>
      </c>
      <c r="B6457" t="str">
        <f>VLOOKUP(Table16[[#This Row],[Metabolite ID]],Table18[],2,FALSE)</f>
        <v>cys-gly, oxidized</v>
      </c>
      <c r="C6457" t="s">
        <v>1122</v>
      </c>
      <c r="D6457">
        <v>599</v>
      </c>
      <c r="E6457">
        <v>1.9785379894756261E-2</v>
      </c>
      <c r="F6457">
        <v>0.21965544645102417</v>
      </c>
      <c r="G6457">
        <v>0.92825808147515065</v>
      </c>
      <c r="H6457" t="b">
        <v>0</v>
      </c>
      <c r="I6457" t="b">
        <v>0</v>
      </c>
      <c r="J6457" t="b">
        <v>0</v>
      </c>
    </row>
    <row r="6458" spans="1:10" hidden="1" x14ac:dyDescent="0.2">
      <c r="A6458" t="s">
        <v>119</v>
      </c>
      <c r="B6458" t="str">
        <f>VLOOKUP(Table16[[#This Row],[Metabolite ID]],Table18[],2,FALSE)</f>
        <v>cys-gly, oxidized</v>
      </c>
      <c r="C6458" t="s">
        <v>1123</v>
      </c>
      <c r="D6458">
        <v>599</v>
      </c>
      <c r="E6458">
        <v>0.19048687674287151</v>
      </c>
      <c r="F6458">
        <v>0.13899721803644458</v>
      </c>
      <c r="G6458">
        <v>0.17106571823361552</v>
      </c>
      <c r="H6458" t="b">
        <v>0</v>
      </c>
      <c r="I6458" t="b">
        <v>0</v>
      </c>
      <c r="J6458" t="b">
        <v>0</v>
      </c>
    </row>
    <row r="6459" spans="1:10" x14ac:dyDescent="0.2">
      <c r="A6459" t="s">
        <v>239</v>
      </c>
      <c r="B6459" t="str">
        <f>VLOOKUP(Table16[[#This Row],[Metabolite ID]],Table18[],2,FALSE)</f>
        <v>choline phosphate</v>
      </c>
      <c r="C6459" t="s">
        <v>1116</v>
      </c>
      <c r="D6459">
        <v>599</v>
      </c>
      <c r="E6459">
        <v>6.8459708360257849E-3</v>
      </c>
      <c r="F6459">
        <v>5.002998725818246E-2</v>
      </c>
      <c r="G6459" s="6">
        <v>0.89115936092825154</v>
      </c>
      <c r="H6459" t="b">
        <v>0</v>
      </c>
      <c r="I6459" t="b">
        <v>0</v>
      </c>
      <c r="J6459" t="b">
        <v>0</v>
      </c>
    </row>
    <row r="6460" spans="1:10" hidden="1" x14ac:dyDescent="0.2">
      <c r="A6460" t="s">
        <v>239</v>
      </c>
      <c r="B6460" t="str">
        <f>VLOOKUP(Table16[[#This Row],[Metabolite ID]],Table18[],2,FALSE)</f>
        <v>choline phosphate</v>
      </c>
      <c r="C6460" t="s">
        <v>1117</v>
      </c>
      <c r="D6460">
        <v>599</v>
      </c>
      <c r="E6460">
        <v>6.8459708360257849E-3</v>
      </c>
      <c r="F6460">
        <v>4.7737301522399286E-2</v>
      </c>
      <c r="G6460">
        <v>0.88596697427608628</v>
      </c>
      <c r="H6460" t="b">
        <v>0</v>
      </c>
      <c r="I6460" t="b">
        <v>0</v>
      </c>
      <c r="J6460" t="b">
        <v>0</v>
      </c>
    </row>
    <row r="6461" spans="1:10" hidden="1" x14ac:dyDescent="0.2">
      <c r="A6461" t="s">
        <v>239</v>
      </c>
      <c r="B6461" t="str">
        <f>VLOOKUP(Table16[[#This Row],[Metabolite ID]],Table18[],2,FALSE)</f>
        <v>choline phosphate</v>
      </c>
      <c r="C6461" t="s">
        <v>1118</v>
      </c>
      <c r="D6461">
        <v>599</v>
      </c>
      <c r="E6461">
        <v>6.8459708360258031E-3</v>
      </c>
      <c r="F6461">
        <v>4.8225638281055E-2</v>
      </c>
      <c r="G6461">
        <v>0.88711390674049306</v>
      </c>
      <c r="H6461" t="b">
        <v>0</v>
      </c>
      <c r="I6461" t="b">
        <v>0</v>
      </c>
      <c r="J6461" t="b">
        <v>0</v>
      </c>
    </row>
    <row r="6462" spans="1:10" hidden="1" x14ac:dyDescent="0.2">
      <c r="A6462" t="s">
        <v>239</v>
      </c>
      <c r="B6462" t="str">
        <f>VLOOKUP(Table16[[#This Row],[Metabolite ID]],Table18[],2,FALSE)</f>
        <v>choline phosphate</v>
      </c>
      <c r="C6462" t="s">
        <v>1119</v>
      </c>
      <c r="D6462">
        <v>599</v>
      </c>
      <c r="E6462">
        <v>-2.2045517241379309E-3</v>
      </c>
      <c r="F6462">
        <v>7.6401761184338932E-2</v>
      </c>
      <c r="G6462">
        <v>0.97698045566811542</v>
      </c>
      <c r="H6462" t="b">
        <v>0</v>
      </c>
      <c r="I6462" t="b">
        <v>0</v>
      </c>
      <c r="J6462" t="b">
        <v>0</v>
      </c>
    </row>
    <row r="6463" spans="1:10" hidden="1" x14ac:dyDescent="0.2">
      <c r="A6463" t="s">
        <v>239</v>
      </c>
      <c r="B6463" t="str">
        <f>VLOOKUP(Table16[[#This Row],[Metabolite ID]],Table18[],2,FALSE)</f>
        <v>choline phosphate</v>
      </c>
      <c r="C6463" t="s">
        <v>1120</v>
      </c>
      <c r="D6463">
        <v>599</v>
      </c>
      <c r="E6463">
        <v>3.1883973795427741E-2</v>
      </c>
      <c r="F6463">
        <v>7.984666334081332E-2</v>
      </c>
      <c r="G6463">
        <v>0.68966108437062679</v>
      </c>
      <c r="H6463" t="b">
        <v>0</v>
      </c>
      <c r="I6463" t="b">
        <v>0</v>
      </c>
      <c r="J6463" t="b">
        <v>0</v>
      </c>
    </row>
    <row r="6464" spans="1:10" hidden="1" x14ac:dyDescent="0.2">
      <c r="A6464" t="s">
        <v>239</v>
      </c>
      <c r="B6464" t="str">
        <f>VLOOKUP(Table16[[#This Row],[Metabolite ID]],Table18[],2,FALSE)</f>
        <v>choline phosphate</v>
      </c>
      <c r="C6464" t="s">
        <v>1121</v>
      </c>
      <c r="D6464">
        <v>599</v>
      </c>
      <c r="E6464">
        <v>1.4508949607699329E-2</v>
      </c>
      <c r="F6464">
        <v>0.27294707519866745</v>
      </c>
      <c r="G6464">
        <v>0.95762485484814364</v>
      </c>
      <c r="H6464" t="b">
        <v>0</v>
      </c>
      <c r="I6464" t="b">
        <v>0</v>
      </c>
      <c r="J6464" t="b">
        <v>0</v>
      </c>
    </row>
    <row r="6465" spans="1:10" hidden="1" x14ac:dyDescent="0.2">
      <c r="A6465" t="s">
        <v>239</v>
      </c>
      <c r="B6465" t="str">
        <f>VLOOKUP(Table16[[#This Row],[Metabolite ID]],Table18[],2,FALSE)</f>
        <v>choline phosphate</v>
      </c>
      <c r="C6465" t="s">
        <v>1122</v>
      </c>
      <c r="D6465">
        <v>599</v>
      </c>
      <c r="E6465">
        <v>0.14332807384523871</v>
      </c>
      <c r="F6465">
        <v>0.17768917292731704</v>
      </c>
      <c r="G6465">
        <v>0.42020471588940833</v>
      </c>
      <c r="H6465" t="b">
        <v>0</v>
      </c>
      <c r="I6465" t="b">
        <v>0</v>
      </c>
      <c r="J6465" t="b">
        <v>0</v>
      </c>
    </row>
    <row r="6466" spans="1:10" hidden="1" x14ac:dyDescent="0.2">
      <c r="A6466" t="s">
        <v>239</v>
      </c>
      <c r="B6466" t="str">
        <f>VLOOKUP(Table16[[#This Row],[Metabolite ID]],Table18[],2,FALSE)</f>
        <v>choline phosphate</v>
      </c>
      <c r="C6466" t="s">
        <v>1123</v>
      </c>
      <c r="D6466">
        <v>599</v>
      </c>
      <c r="E6466">
        <v>0.11293520603701186</v>
      </c>
      <c r="F6466">
        <v>0.13866002092493651</v>
      </c>
      <c r="G6466">
        <v>0.4156972996524253</v>
      </c>
      <c r="H6466" t="b">
        <v>0</v>
      </c>
      <c r="I6466" t="b">
        <v>0</v>
      </c>
      <c r="J6466" t="b">
        <v>0</v>
      </c>
    </row>
    <row r="6467" spans="1:10" x14ac:dyDescent="0.2">
      <c r="A6467" t="s">
        <v>455</v>
      </c>
      <c r="B6467" t="str">
        <f>VLOOKUP(Table16[[#This Row],[Metabolite ID]],Table18[],2,FALSE)</f>
        <v>3-methylglutarylcarnitine (2)</v>
      </c>
      <c r="C6467" t="s">
        <v>1116</v>
      </c>
      <c r="D6467">
        <v>599</v>
      </c>
      <c r="E6467">
        <v>-6.7851419025091123E-3</v>
      </c>
      <c r="F6467">
        <v>4.9973386696408106E-2</v>
      </c>
      <c r="G6467" s="6">
        <v>0.8919990709049791</v>
      </c>
      <c r="H6467" t="b">
        <v>0</v>
      </c>
      <c r="I6467" t="b">
        <v>0</v>
      </c>
      <c r="J6467" t="b">
        <v>0</v>
      </c>
    </row>
    <row r="6468" spans="1:10" hidden="1" x14ac:dyDescent="0.2">
      <c r="A6468" t="s">
        <v>455</v>
      </c>
      <c r="B6468" t="str">
        <f>VLOOKUP(Table16[[#This Row],[Metabolite ID]],Table18[],2,FALSE)</f>
        <v>3-methylglutarylcarnitine (2)</v>
      </c>
      <c r="C6468" t="s">
        <v>1117</v>
      </c>
      <c r="D6468">
        <v>599</v>
      </c>
      <c r="E6468">
        <v>-6.7851419025091123E-3</v>
      </c>
      <c r="F6468">
        <v>4.9783246563994486E-2</v>
      </c>
      <c r="G6468">
        <v>0.89158911948161768</v>
      </c>
      <c r="H6468" t="b">
        <v>0</v>
      </c>
      <c r="I6468" t="b">
        <v>0</v>
      </c>
      <c r="J6468" t="b">
        <v>0</v>
      </c>
    </row>
    <row r="6469" spans="1:10" hidden="1" x14ac:dyDescent="0.2">
      <c r="A6469" t="s">
        <v>455</v>
      </c>
      <c r="B6469" t="str">
        <f>VLOOKUP(Table16[[#This Row],[Metabolite ID]],Table18[],2,FALSE)</f>
        <v>3-methylglutarylcarnitine (2)</v>
      </c>
      <c r="C6469" t="s">
        <v>1118</v>
      </c>
      <c r="D6469">
        <v>599</v>
      </c>
      <c r="E6469">
        <v>-6.785141902509108E-3</v>
      </c>
      <c r="F6469">
        <v>5.0251851633298261E-2</v>
      </c>
      <c r="G6469">
        <v>0.89259390755882928</v>
      </c>
      <c r="H6469" t="b">
        <v>0</v>
      </c>
      <c r="I6469" t="b">
        <v>0</v>
      </c>
      <c r="J6469" t="b">
        <v>0</v>
      </c>
    </row>
    <row r="6470" spans="1:10" hidden="1" x14ac:dyDescent="0.2">
      <c r="A6470" t="s">
        <v>455</v>
      </c>
      <c r="B6470" t="str">
        <f>VLOOKUP(Table16[[#This Row],[Metabolite ID]],Table18[],2,FALSE)</f>
        <v>3-methylglutarylcarnitine (2)</v>
      </c>
      <c r="C6470" t="s">
        <v>1119</v>
      </c>
      <c r="D6470">
        <v>599</v>
      </c>
      <c r="E6470">
        <v>-3.9733529411764702E-2</v>
      </c>
      <c r="F6470">
        <v>7.7902153398975008E-2</v>
      </c>
      <c r="G6470">
        <v>0.61002060512840828</v>
      </c>
      <c r="H6470" t="b">
        <v>0</v>
      </c>
      <c r="I6470" t="b">
        <v>0</v>
      </c>
      <c r="J6470" t="b">
        <v>0</v>
      </c>
    </row>
    <row r="6471" spans="1:10" hidden="1" x14ac:dyDescent="0.2">
      <c r="A6471" t="s">
        <v>455</v>
      </c>
      <c r="B6471" t="str">
        <f>VLOOKUP(Table16[[#This Row],[Metabolite ID]],Table18[],2,FALSE)</f>
        <v>3-methylglutarylcarnitine (2)</v>
      </c>
      <c r="C6471" t="s">
        <v>1120</v>
      </c>
      <c r="D6471">
        <v>599</v>
      </c>
      <c r="E6471">
        <v>-4.1939128850772146E-2</v>
      </c>
      <c r="F6471">
        <v>8.4003052372860723E-2</v>
      </c>
      <c r="G6471">
        <v>0.61759820168779656</v>
      </c>
      <c r="H6471" t="b">
        <v>0</v>
      </c>
      <c r="I6471" t="b">
        <v>0</v>
      </c>
      <c r="J6471" t="b">
        <v>0</v>
      </c>
    </row>
    <row r="6472" spans="1:10" hidden="1" x14ac:dyDescent="0.2">
      <c r="A6472" t="s">
        <v>455</v>
      </c>
      <c r="B6472" t="str">
        <f>VLOOKUP(Table16[[#This Row],[Metabolite ID]],Table18[],2,FALSE)</f>
        <v>3-methylglutarylcarnitine (2)</v>
      </c>
      <c r="C6472" t="s">
        <v>1121</v>
      </c>
      <c r="D6472">
        <v>599</v>
      </c>
      <c r="E6472">
        <v>-0.1344343268650805</v>
      </c>
      <c r="F6472">
        <v>0.32391875703474182</v>
      </c>
      <c r="G6472">
        <v>0.67827258206899654</v>
      </c>
      <c r="H6472" t="b">
        <v>0</v>
      </c>
      <c r="I6472" t="b">
        <v>0</v>
      </c>
      <c r="J6472" t="b">
        <v>0</v>
      </c>
    </row>
    <row r="6473" spans="1:10" hidden="1" x14ac:dyDescent="0.2">
      <c r="A6473" t="s">
        <v>455</v>
      </c>
      <c r="B6473" t="str">
        <f>VLOOKUP(Table16[[#This Row],[Metabolite ID]],Table18[],2,FALSE)</f>
        <v>3-methylglutarylcarnitine (2)</v>
      </c>
      <c r="C6473" t="s">
        <v>1122</v>
      </c>
      <c r="D6473">
        <v>599</v>
      </c>
      <c r="E6473">
        <v>-0.15382194749881606</v>
      </c>
      <c r="F6473">
        <v>0.19922758091446238</v>
      </c>
      <c r="G6473">
        <v>0.44036517332859837</v>
      </c>
      <c r="H6473" t="b">
        <v>0</v>
      </c>
      <c r="I6473" t="b">
        <v>0</v>
      </c>
      <c r="J6473" t="b">
        <v>0</v>
      </c>
    </row>
    <row r="6474" spans="1:10" hidden="1" x14ac:dyDescent="0.2">
      <c r="A6474" t="s">
        <v>455</v>
      </c>
      <c r="B6474" t="str">
        <f>VLOOKUP(Table16[[#This Row],[Metabolite ID]],Table18[],2,FALSE)</f>
        <v>3-methylglutarylcarnitine (2)</v>
      </c>
      <c r="C6474" t="s">
        <v>1123</v>
      </c>
      <c r="D6474">
        <v>599</v>
      </c>
      <c r="E6474">
        <v>5.6322029300545369E-2</v>
      </c>
      <c r="F6474">
        <v>0.1386711318446458</v>
      </c>
      <c r="G6474">
        <v>0.68477396129755497</v>
      </c>
      <c r="H6474" t="b">
        <v>0</v>
      </c>
      <c r="I6474" t="b">
        <v>0</v>
      </c>
      <c r="J6474" t="b">
        <v>0</v>
      </c>
    </row>
    <row r="6475" spans="1:10" x14ac:dyDescent="0.2">
      <c r="A6475" t="s">
        <v>260</v>
      </c>
      <c r="B6475" t="str">
        <f>VLOOKUP(Table16[[#This Row],[Metabolite ID]],Table18[],2,FALSE)</f>
        <v>1-arachidonoyl-GPE (20:4n6)*</v>
      </c>
      <c r="C6475" t="s">
        <v>1116</v>
      </c>
      <c r="D6475">
        <v>599</v>
      </c>
      <c r="E6475">
        <v>-6.2697748932391386E-3</v>
      </c>
      <c r="F6475">
        <v>4.8570272034077135E-2</v>
      </c>
      <c r="G6475" s="6">
        <v>0.89728906604657788</v>
      </c>
      <c r="H6475" t="b">
        <v>0</v>
      </c>
      <c r="I6475" t="b">
        <v>0</v>
      </c>
      <c r="J6475" t="b">
        <v>0</v>
      </c>
    </row>
    <row r="6476" spans="1:10" hidden="1" x14ac:dyDescent="0.2">
      <c r="A6476" t="s">
        <v>260</v>
      </c>
      <c r="B6476" t="str">
        <f>VLOOKUP(Table16[[#This Row],[Metabolite ID]],Table18[],2,FALSE)</f>
        <v>1-arachidonoyl-GPE (20:4n6)*</v>
      </c>
      <c r="C6476" t="s">
        <v>1117</v>
      </c>
      <c r="D6476">
        <v>599</v>
      </c>
      <c r="E6476">
        <v>-6.2697748932391386E-3</v>
      </c>
      <c r="F6476">
        <v>4.7746983552762245E-2</v>
      </c>
      <c r="G6476">
        <v>0.89552811849800007</v>
      </c>
      <c r="H6476" t="b">
        <v>0</v>
      </c>
      <c r="I6476" t="b">
        <v>0</v>
      </c>
      <c r="J6476" t="b">
        <v>0</v>
      </c>
    </row>
    <row r="6477" spans="1:10" hidden="1" x14ac:dyDescent="0.2">
      <c r="A6477" t="s">
        <v>260</v>
      </c>
      <c r="B6477" t="str">
        <f>VLOOKUP(Table16[[#This Row],[Metabolite ID]],Table18[],2,FALSE)</f>
        <v>1-arachidonoyl-GPE (20:4n6)*</v>
      </c>
      <c r="C6477" t="s">
        <v>1118</v>
      </c>
      <c r="D6477">
        <v>599</v>
      </c>
      <c r="E6477">
        <v>-6.2697748932391264E-3</v>
      </c>
      <c r="F6477">
        <v>4.8209973373883615E-2</v>
      </c>
      <c r="G6477">
        <v>0.89652575470473284</v>
      </c>
      <c r="H6477" t="b">
        <v>0</v>
      </c>
      <c r="I6477" t="b">
        <v>0</v>
      </c>
      <c r="J6477" t="b">
        <v>0</v>
      </c>
    </row>
    <row r="6478" spans="1:10" hidden="1" x14ac:dyDescent="0.2">
      <c r="A6478" t="s">
        <v>260</v>
      </c>
      <c r="B6478" t="str">
        <f>VLOOKUP(Table16[[#This Row],[Metabolite ID]],Table18[],2,FALSE)</f>
        <v>1-arachidonoyl-GPE (20:4n6)*</v>
      </c>
      <c r="C6478" t="s">
        <v>1119</v>
      </c>
      <c r="D6478">
        <v>599</v>
      </c>
      <c r="E6478">
        <v>1.3570760233918127E-2</v>
      </c>
      <c r="F6478">
        <v>7.3999316153462599E-2</v>
      </c>
      <c r="G6478">
        <v>0.85449174975780517</v>
      </c>
      <c r="H6478" t="b">
        <v>0</v>
      </c>
      <c r="I6478" t="b">
        <v>0</v>
      </c>
      <c r="J6478" t="b">
        <v>0</v>
      </c>
    </row>
    <row r="6479" spans="1:10" hidden="1" x14ac:dyDescent="0.2">
      <c r="A6479" t="s">
        <v>260</v>
      </c>
      <c r="B6479" t="str">
        <f>VLOOKUP(Table16[[#This Row],[Metabolite ID]],Table18[],2,FALSE)</f>
        <v>1-arachidonoyl-GPE (20:4n6)*</v>
      </c>
      <c r="C6479" t="s">
        <v>1120</v>
      </c>
      <c r="D6479">
        <v>599</v>
      </c>
      <c r="E6479">
        <v>-1.1551774715909421E-2</v>
      </c>
      <c r="F6479">
        <v>7.3510753092423456E-2</v>
      </c>
      <c r="G6479">
        <v>0.87513135135476072</v>
      </c>
      <c r="H6479" t="b">
        <v>0</v>
      </c>
      <c r="I6479" t="b">
        <v>0</v>
      </c>
      <c r="J6479" t="b">
        <v>0</v>
      </c>
    </row>
    <row r="6480" spans="1:10" hidden="1" x14ac:dyDescent="0.2">
      <c r="A6480" t="s">
        <v>260</v>
      </c>
      <c r="B6480" t="str">
        <f>VLOOKUP(Table16[[#This Row],[Metabolite ID]],Table18[],2,FALSE)</f>
        <v>1-arachidonoyl-GPE (20:4n6)*</v>
      </c>
      <c r="C6480" t="s">
        <v>1121</v>
      </c>
      <c r="D6480">
        <v>599</v>
      </c>
      <c r="E6480">
        <v>-6.1497001205168544E-2</v>
      </c>
      <c r="F6480">
        <v>0.29321530566187659</v>
      </c>
      <c r="G6480">
        <v>0.83394729956385205</v>
      </c>
      <c r="H6480" t="b">
        <v>0</v>
      </c>
      <c r="I6480" t="b">
        <v>0</v>
      </c>
      <c r="J6480" t="b">
        <v>0</v>
      </c>
    </row>
    <row r="6481" spans="1:10" hidden="1" x14ac:dyDescent="0.2">
      <c r="A6481" t="s">
        <v>260</v>
      </c>
      <c r="B6481" t="str">
        <f>VLOOKUP(Table16[[#This Row],[Metabolite ID]],Table18[],2,FALSE)</f>
        <v>1-arachidonoyl-GPE (20:4n6)*</v>
      </c>
      <c r="C6481" t="s">
        <v>1122</v>
      </c>
      <c r="D6481">
        <v>599</v>
      </c>
      <c r="E6481">
        <v>0.10196167565595271</v>
      </c>
      <c r="F6481">
        <v>0.3088464740163453</v>
      </c>
      <c r="G6481">
        <v>0.74141200090795467</v>
      </c>
      <c r="H6481" t="b">
        <v>0</v>
      </c>
      <c r="I6481" t="b">
        <v>0</v>
      </c>
      <c r="J6481" t="b">
        <v>0</v>
      </c>
    </row>
    <row r="6482" spans="1:10" hidden="1" x14ac:dyDescent="0.2">
      <c r="A6482" t="s">
        <v>260</v>
      </c>
      <c r="B6482" t="str">
        <f>VLOOKUP(Table16[[#This Row],[Metabolite ID]],Table18[],2,FALSE)</f>
        <v>1-arachidonoyl-GPE (20:4n6)*</v>
      </c>
      <c r="C6482" t="s">
        <v>1123</v>
      </c>
      <c r="D6482">
        <v>599</v>
      </c>
      <c r="E6482">
        <v>-0.12498157001018978</v>
      </c>
      <c r="F6482">
        <v>0.13456339760561309</v>
      </c>
      <c r="G6482">
        <v>0.35337163571201857</v>
      </c>
      <c r="H6482" t="b">
        <v>0</v>
      </c>
      <c r="I6482" t="b">
        <v>0</v>
      </c>
      <c r="J6482" t="b">
        <v>0</v>
      </c>
    </row>
    <row r="6483" spans="1:10" x14ac:dyDescent="0.2">
      <c r="A6483" t="s">
        <v>126</v>
      </c>
      <c r="B6483" t="str">
        <f>VLOOKUP(Table16[[#This Row],[Metabolite ID]],Table18[],2,FALSE)</f>
        <v>1,2-distearoyl-GPC (18:0/18:0)</v>
      </c>
      <c r="C6483" t="s">
        <v>1116</v>
      </c>
      <c r="D6483">
        <v>599</v>
      </c>
      <c r="E6483">
        <v>6.5436951998254752E-3</v>
      </c>
      <c r="F6483">
        <v>5.2081329828067187E-2</v>
      </c>
      <c r="G6483" s="6">
        <v>0.90001390530668346</v>
      </c>
      <c r="H6483" t="b">
        <v>0</v>
      </c>
      <c r="I6483" t="b">
        <v>0</v>
      </c>
      <c r="J6483" t="b">
        <v>0</v>
      </c>
    </row>
    <row r="6484" spans="1:10" hidden="1" x14ac:dyDescent="0.2">
      <c r="A6484" t="s">
        <v>126</v>
      </c>
      <c r="B6484" t="str">
        <f>VLOOKUP(Table16[[#This Row],[Metabolite ID]],Table18[],2,FALSE)</f>
        <v>1,2-distearoyl-GPC (18:0/18:0)</v>
      </c>
      <c r="C6484" t="s">
        <v>1117</v>
      </c>
      <c r="D6484">
        <v>599</v>
      </c>
      <c r="E6484">
        <v>6.5436951998254752E-3</v>
      </c>
      <c r="F6484">
        <v>5.1831608949759619E-2</v>
      </c>
      <c r="G6484">
        <v>0.8995347274777169</v>
      </c>
      <c r="H6484" t="b">
        <v>0</v>
      </c>
      <c r="I6484" t="b">
        <v>0</v>
      </c>
      <c r="J6484" t="b">
        <v>0</v>
      </c>
    </row>
    <row r="6485" spans="1:10" hidden="1" x14ac:dyDescent="0.2">
      <c r="A6485" t="s">
        <v>126</v>
      </c>
      <c r="B6485" t="str">
        <f>VLOOKUP(Table16[[#This Row],[Metabolite ID]],Table18[],2,FALSE)</f>
        <v>1,2-distearoyl-GPC (18:0/18:0)</v>
      </c>
      <c r="C6485" t="s">
        <v>1118</v>
      </c>
      <c r="D6485">
        <v>599</v>
      </c>
      <c r="E6485">
        <v>6.5436951998254474E-3</v>
      </c>
      <c r="F6485">
        <v>5.2319555377182934E-2</v>
      </c>
      <c r="G6485">
        <v>0.90046679555675579</v>
      </c>
      <c r="H6485" t="b">
        <v>0</v>
      </c>
      <c r="I6485" t="b">
        <v>0</v>
      </c>
      <c r="J6485" t="b">
        <v>0</v>
      </c>
    </row>
    <row r="6486" spans="1:10" hidden="1" x14ac:dyDescent="0.2">
      <c r="A6486" t="s">
        <v>126</v>
      </c>
      <c r="B6486" t="str">
        <f>VLOOKUP(Table16[[#This Row],[Metabolite ID]],Table18[],2,FALSE)</f>
        <v>1,2-distearoyl-GPC (18:0/18:0)</v>
      </c>
      <c r="C6486" t="s">
        <v>1119</v>
      </c>
      <c r="D6486">
        <v>599</v>
      </c>
      <c r="E6486">
        <v>-6.3616126126126125E-3</v>
      </c>
      <c r="F6486">
        <v>7.7526658015110148E-2</v>
      </c>
      <c r="G6486">
        <v>0.934601308465975</v>
      </c>
      <c r="H6486" t="b">
        <v>0</v>
      </c>
      <c r="I6486" t="b">
        <v>0</v>
      </c>
      <c r="J6486" t="b">
        <v>0</v>
      </c>
    </row>
    <row r="6487" spans="1:10" hidden="1" x14ac:dyDescent="0.2">
      <c r="A6487" t="s">
        <v>126</v>
      </c>
      <c r="B6487" t="str">
        <f>VLOOKUP(Table16[[#This Row],[Metabolite ID]],Table18[],2,FALSE)</f>
        <v>1,2-distearoyl-GPC (18:0/18:0)</v>
      </c>
      <c r="C6487" t="s">
        <v>1120</v>
      </c>
      <c r="D6487">
        <v>599</v>
      </c>
      <c r="E6487">
        <v>9.5013637823355077E-2</v>
      </c>
      <c r="F6487">
        <v>8.473478403208988E-2</v>
      </c>
      <c r="G6487">
        <v>0.26215755171563632</v>
      </c>
      <c r="H6487" t="b">
        <v>0</v>
      </c>
      <c r="I6487" t="b">
        <v>0</v>
      </c>
      <c r="J6487" t="b">
        <v>0</v>
      </c>
    </row>
    <row r="6488" spans="1:10" hidden="1" x14ac:dyDescent="0.2">
      <c r="A6488" t="s">
        <v>126</v>
      </c>
      <c r="B6488" t="str">
        <f>VLOOKUP(Table16[[#This Row],[Metabolite ID]],Table18[],2,FALSE)</f>
        <v>1,2-distearoyl-GPC (18:0/18:0)</v>
      </c>
      <c r="C6488" t="s">
        <v>1121</v>
      </c>
      <c r="D6488">
        <v>599</v>
      </c>
      <c r="E6488">
        <v>0.13095321876329891</v>
      </c>
      <c r="F6488">
        <v>0.30817811925914834</v>
      </c>
      <c r="G6488">
        <v>0.67104270662653809</v>
      </c>
      <c r="H6488" t="b">
        <v>0</v>
      </c>
      <c r="I6488" t="b">
        <v>0</v>
      </c>
      <c r="J6488" t="b">
        <v>0</v>
      </c>
    </row>
    <row r="6489" spans="1:10" hidden="1" x14ac:dyDescent="0.2">
      <c r="A6489" t="s">
        <v>126</v>
      </c>
      <c r="B6489" t="str">
        <f>VLOOKUP(Table16[[#This Row],[Metabolite ID]],Table18[],2,FALSE)</f>
        <v>1,2-distearoyl-GPC (18:0/18:0)</v>
      </c>
      <c r="C6489" t="s">
        <v>1122</v>
      </c>
      <c r="D6489">
        <v>599</v>
      </c>
      <c r="E6489">
        <v>0.24509979457116238</v>
      </c>
      <c r="F6489">
        <v>0.18594859433869754</v>
      </c>
      <c r="G6489">
        <v>0.1879731291553772</v>
      </c>
      <c r="H6489" t="b">
        <v>0</v>
      </c>
      <c r="I6489" t="b">
        <v>0</v>
      </c>
      <c r="J6489" t="b">
        <v>0</v>
      </c>
    </row>
    <row r="6490" spans="1:10" hidden="1" x14ac:dyDescent="0.2">
      <c r="A6490" t="s">
        <v>126</v>
      </c>
      <c r="B6490" t="str">
        <f>VLOOKUP(Table16[[#This Row],[Metabolite ID]],Table18[],2,FALSE)</f>
        <v>1,2-distearoyl-GPC (18:0/18:0)</v>
      </c>
      <c r="C6490" t="s">
        <v>1123</v>
      </c>
      <c r="D6490">
        <v>599</v>
      </c>
      <c r="E6490">
        <v>0.10597436265261932</v>
      </c>
      <c r="F6490">
        <v>0.14428597779576532</v>
      </c>
      <c r="G6490">
        <v>0.46294801284739762</v>
      </c>
      <c r="H6490" t="b">
        <v>0</v>
      </c>
      <c r="I6490" t="b">
        <v>0</v>
      </c>
      <c r="J6490" t="b">
        <v>0</v>
      </c>
    </row>
    <row r="6491" spans="1:10" x14ac:dyDescent="0.2">
      <c r="A6491" t="s">
        <v>533</v>
      </c>
      <c r="B6491" t="str">
        <f>VLOOKUP(Table16[[#This Row],[Metabolite ID]],Table18[],2,FALSE)</f>
        <v>X - 21834</v>
      </c>
      <c r="C6491" t="s">
        <v>1116</v>
      </c>
      <c r="D6491">
        <v>599</v>
      </c>
      <c r="E6491">
        <v>-6.0271257209655689E-3</v>
      </c>
      <c r="F6491">
        <v>4.9841344366789241E-2</v>
      </c>
      <c r="G6491" s="6">
        <v>0.90374946849554127</v>
      </c>
      <c r="H6491" t="b">
        <v>0</v>
      </c>
      <c r="I6491" t="b">
        <v>0</v>
      </c>
      <c r="J6491" t="b">
        <v>0</v>
      </c>
    </row>
    <row r="6492" spans="1:10" hidden="1" x14ac:dyDescent="0.2">
      <c r="A6492" t="s">
        <v>533</v>
      </c>
      <c r="B6492" t="str">
        <f>VLOOKUP(Table16[[#This Row],[Metabolite ID]],Table18[],2,FALSE)</f>
        <v>X - 21834</v>
      </c>
      <c r="C6492" t="s">
        <v>1117</v>
      </c>
      <c r="D6492">
        <v>599</v>
      </c>
      <c r="E6492">
        <v>-6.0271257209655689E-3</v>
      </c>
      <c r="F6492">
        <v>4.9841344366789241E-2</v>
      </c>
      <c r="G6492">
        <v>0.90374946849554127</v>
      </c>
      <c r="H6492" t="b">
        <v>0</v>
      </c>
      <c r="I6492" t="b">
        <v>0</v>
      </c>
      <c r="J6492" t="b">
        <v>0</v>
      </c>
    </row>
    <row r="6493" spans="1:10" hidden="1" x14ac:dyDescent="0.2">
      <c r="A6493" t="s">
        <v>533</v>
      </c>
      <c r="B6493" t="str">
        <f>VLOOKUP(Table16[[#This Row],[Metabolite ID]],Table18[],2,FALSE)</f>
        <v>X - 21834</v>
      </c>
      <c r="C6493" t="s">
        <v>1118</v>
      </c>
      <c r="D6493">
        <v>599</v>
      </c>
      <c r="E6493">
        <v>-6.0271257209655498E-3</v>
      </c>
      <c r="F6493">
        <v>5.0289713489847239E-2</v>
      </c>
      <c r="G6493">
        <v>0.90460349224818759</v>
      </c>
      <c r="H6493" t="b">
        <v>0</v>
      </c>
      <c r="I6493" t="b">
        <v>0</v>
      </c>
      <c r="J6493" t="b">
        <v>0</v>
      </c>
    </row>
    <row r="6494" spans="1:10" hidden="1" x14ac:dyDescent="0.2">
      <c r="A6494" t="s">
        <v>533</v>
      </c>
      <c r="B6494" t="str">
        <f>VLOOKUP(Table16[[#This Row],[Metabolite ID]],Table18[],2,FALSE)</f>
        <v>X - 21834</v>
      </c>
      <c r="C6494" t="s">
        <v>1119</v>
      </c>
      <c r="D6494">
        <v>599</v>
      </c>
      <c r="E6494">
        <v>2.4683482142857142E-2</v>
      </c>
      <c r="F6494">
        <v>7.1702677542782367E-2</v>
      </c>
      <c r="G6494">
        <v>0.73066000922470542</v>
      </c>
      <c r="H6494" t="b">
        <v>0</v>
      </c>
      <c r="I6494" t="b">
        <v>0</v>
      </c>
      <c r="J6494" t="b">
        <v>0</v>
      </c>
    </row>
    <row r="6495" spans="1:10" hidden="1" x14ac:dyDescent="0.2">
      <c r="A6495" t="s">
        <v>533</v>
      </c>
      <c r="B6495" t="str">
        <f>VLOOKUP(Table16[[#This Row],[Metabolite ID]],Table18[],2,FALSE)</f>
        <v>X - 21834</v>
      </c>
      <c r="C6495" t="s">
        <v>1120</v>
      </c>
      <c r="D6495">
        <v>599</v>
      </c>
      <c r="E6495">
        <v>2.7652724905136511E-2</v>
      </c>
      <c r="F6495">
        <v>7.7008792085995093E-2</v>
      </c>
      <c r="G6495">
        <v>0.71953128111574705</v>
      </c>
      <c r="H6495" t="b">
        <v>0</v>
      </c>
      <c r="I6495" t="b">
        <v>0</v>
      </c>
      <c r="J6495" t="b">
        <v>0</v>
      </c>
    </row>
    <row r="6496" spans="1:10" hidden="1" x14ac:dyDescent="0.2">
      <c r="A6496" t="s">
        <v>533</v>
      </c>
      <c r="B6496" t="str">
        <f>VLOOKUP(Table16[[#This Row],[Metabolite ID]],Table18[],2,FALSE)</f>
        <v>X - 21834</v>
      </c>
      <c r="C6496" t="s">
        <v>1121</v>
      </c>
      <c r="D6496">
        <v>599</v>
      </c>
      <c r="E6496">
        <v>7.66378538692436E-2</v>
      </c>
      <c r="F6496">
        <v>0.287280978786426</v>
      </c>
      <c r="G6496">
        <v>0.78973846779975387</v>
      </c>
      <c r="H6496" t="b">
        <v>0</v>
      </c>
      <c r="I6496" t="b">
        <v>0</v>
      </c>
      <c r="J6496" t="b">
        <v>0</v>
      </c>
    </row>
    <row r="6497" spans="1:10" hidden="1" x14ac:dyDescent="0.2">
      <c r="A6497" t="s">
        <v>533</v>
      </c>
      <c r="B6497" t="str">
        <f>VLOOKUP(Table16[[#This Row],[Metabolite ID]],Table18[],2,FALSE)</f>
        <v>X - 21834</v>
      </c>
      <c r="C6497" t="s">
        <v>1122</v>
      </c>
      <c r="D6497">
        <v>599</v>
      </c>
      <c r="E6497">
        <v>9.9802558370907235E-3</v>
      </c>
      <c r="F6497">
        <v>0.195654184416856</v>
      </c>
      <c r="G6497">
        <v>0.95933484667625279</v>
      </c>
      <c r="H6497" t="b">
        <v>0</v>
      </c>
      <c r="I6497" t="b">
        <v>0</v>
      </c>
      <c r="J6497" t="b">
        <v>0</v>
      </c>
    </row>
    <row r="6498" spans="1:10" hidden="1" x14ac:dyDescent="0.2">
      <c r="A6498" t="s">
        <v>533</v>
      </c>
      <c r="B6498" t="str">
        <f>VLOOKUP(Table16[[#This Row],[Metabolite ID]],Table18[],2,FALSE)</f>
        <v>X - 21834</v>
      </c>
      <c r="C6498" t="s">
        <v>1123</v>
      </c>
      <c r="D6498">
        <v>599</v>
      </c>
      <c r="E6498">
        <v>0.17123833730131247</v>
      </c>
      <c r="F6498">
        <v>0.13804552290775504</v>
      </c>
      <c r="G6498">
        <v>0.21529689389220125</v>
      </c>
      <c r="H6498" t="b">
        <v>0</v>
      </c>
      <c r="I6498" t="b">
        <v>0</v>
      </c>
      <c r="J6498" t="b">
        <v>0</v>
      </c>
    </row>
    <row r="6499" spans="1:10" x14ac:dyDescent="0.2">
      <c r="A6499" t="s">
        <v>130</v>
      </c>
      <c r="B6499" t="str">
        <f>VLOOKUP(Table16[[#This Row],[Metabolite ID]],Table18[],2,FALSE)</f>
        <v>1,5-anhydroglucitol (1,5-AG)</v>
      </c>
      <c r="C6499" t="s">
        <v>1116</v>
      </c>
      <c r="D6499">
        <v>599</v>
      </c>
      <c r="E6499">
        <v>-5.5616848009418032E-3</v>
      </c>
      <c r="F6499">
        <v>5.0387011223179221E-2</v>
      </c>
      <c r="G6499" s="6">
        <v>0.91210854110832684</v>
      </c>
      <c r="H6499" t="b">
        <v>0</v>
      </c>
      <c r="I6499" t="b">
        <v>0</v>
      </c>
      <c r="J6499" t="b">
        <v>0</v>
      </c>
    </row>
    <row r="6500" spans="1:10" hidden="1" x14ac:dyDescent="0.2">
      <c r="A6500" t="s">
        <v>130</v>
      </c>
      <c r="B6500" t="str">
        <f>VLOOKUP(Table16[[#This Row],[Metabolite ID]],Table18[],2,FALSE)</f>
        <v>1,5-anhydroglucitol (1,5-AG)</v>
      </c>
      <c r="C6500" t="s">
        <v>1117</v>
      </c>
      <c r="D6500">
        <v>599</v>
      </c>
      <c r="E6500">
        <v>-5.5616848009418032E-3</v>
      </c>
      <c r="F6500">
        <v>4.7736752648812754E-2</v>
      </c>
      <c r="G6500">
        <v>0.90725042392192579</v>
      </c>
      <c r="H6500" t="b">
        <v>0</v>
      </c>
      <c r="I6500" t="b">
        <v>0</v>
      </c>
      <c r="J6500" t="b">
        <v>0</v>
      </c>
    </row>
    <row r="6501" spans="1:10" hidden="1" x14ac:dyDescent="0.2">
      <c r="A6501" t="s">
        <v>130</v>
      </c>
      <c r="B6501" t="str">
        <f>VLOOKUP(Table16[[#This Row],[Metabolite ID]],Table18[],2,FALSE)</f>
        <v>1,5-anhydroglucitol (1,5-AG)</v>
      </c>
      <c r="C6501" t="s">
        <v>1118</v>
      </c>
      <c r="D6501">
        <v>599</v>
      </c>
      <c r="E6501">
        <v>-5.561684800941805E-3</v>
      </c>
      <c r="F6501">
        <v>4.8242482921387997E-2</v>
      </c>
      <c r="G6501">
        <v>0.90821840329205406</v>
      </c>
      <c r="H6501" t="b">
        <v>0</v>
      </c>
      <c r="I6501" t="b">
        <v>0</v>
      </c>
      <c r="J6501" t="b">
        <v>0</v>
      </c>
    </row>
    <row r="6502" spans="1:10" hidden="1" x14ac:dyDescent="0.2">
      <c r="A6502" t="s">
        <v>130</v>
      </c>
      <c r="B6502" t="str">
        <f>VLOOKUP(Table16[[#This Row],[Metabolite ID]],Table18[],2,FALSE)</f>
        <v>1,5-anhydroglucitol (1,5-AG)</v>
      </c>
      <c r="C6502" t="s">
        <v>1119</v>
      </c>
      <c r="D6502">
        <v>599</v>
      </c>
      <c r="E6502">
        <v>2.8248905109489051E-2</v>
      </c>
      <c r="F6502">
        <v>7.4590922207363339E-2</v>
      </c>
      <c r="G6502">
        <v>0.70489748208703262</v>
      </c>
      <c r="H6502" t="b">
        <v>0</v>
      </c>
      <c r="I6502" t="b">
        <v>0</v>
      </c>
      <c r="J6502" t="b">
        <v>0</v>
      </c>
    </row>
    <row r="6503" spans="1:10" hidden="1" x14ac:dyDescent="0.2">
      <c r="A6503" t="s">
        <v>130</v>
      </c>
      <c r="B6503" t="str">
        <f>VLOOKUP(Table16[[#This Row],[Metabolite ID]],Table18[],2,FALSE)</f>
        <v>1,5-anhydroglucitol (1,5-AG)</v>
      </c>
      <c r="C6503" t="s">
        <v>1120</v>
      </c>
      <c r="D6503">
        <v>599</v>
      </c>
      <c r="E6503">
        <v>-1.1390729120223516E-2</v>
      </c>
      <c r="F6503">
        <v>8.1605820453726177E-2</v>
      </c>
      <c r="G6503">
        <v>0.88899001649364873</v>
      </c>
      <c r="H6503" t="b">
        <v>0</v>
      </c>
      <c r="I6503" t="b">
        <v>0</v>
      </c>
      <c r="J6503" t="b">
        <v>0</v>
      </c>
    </row>
    <row r="6504" spans="1:10" hidden="1" x14ac:dyDescent="0.2">
      <c r="A6504" t="s">
        <v>130</v>
      </c>
      <c r="B6504" t="str">
        <f>VLOOKUP(Table16[[#This Row],[Metabolite ID]],Table18[],2,FALSE)</f>
        <v>1,5-anhydroglucitol (1,5-AG)</v>
      </c>
      <c r="C6504" t="s">
        <v>1121</v>
      </c>
      <c r="D6504">
        <v>599</v>
      </c>
      <c r="E6504">
        <v>-3.8241615498431081E-2</v>
      </c>
      <c r="F6504">
        <v>0.26462778468740167</v>
      </c>
      <c r="G6504">
        <v>0.88514569036161284</v>
      </c>
      <c r="H6504" t="b">
        <v>0</v>
      </c>
      <c r="I6504" t="b">
        <v>0</v>
      </c>
      <c r="J6504" t="b">
        <v>0</v>
      </c>
    </row>
    <row r="6505" spans="1:10" hidden="1" x14ac:dyDescent="0.2">
      <c r="A6505" t="s">
        <v>130</v>
      </c>
      <c r="B6505" t="str">
        <f>VLOOKUP(Table16[[#This Row],[Metabolite ID]],Table18[],2,FALSE)</f>
        <v>1,5-anhydroglucitol (1,5-AG)</v>
      </c>
      <c r="C6505" t="s">
        <v>1122</v>
      </c>
      <c r="D6505">
        <v>599</v>
      </c>
      <c r="E6505">
        <v>-3.8241615498431081E-2</v>
      </c>
      <c r="F6505">
        <v>0.17851134772743263</v>
      </c>
      <c r="G6505">
        <v>0.83044453106141825</v>
      </c>
      <c r="H6505" t="b">
        <v>0</v>
      </c>
      <c r="I6505" t="b">
        <v>0</v>
      </c>
      <c r="J6505" t="b">
        <v>0</v>
      </c>
    </row>
    <row r="6506" spans="1:10" hidden="1" x14ac:dyDescent="0.2">
      <c r="A6506" t="s">
        <v>130</v>
      </c>
      <c r="B6506" t="str">
        <f>VLOOKUP(Table16[[#This Row],[Metabolite ID]],Table18[],2,FALSE)</f>
        <v>1,5-anhydroglucitol (1,5-AG)</v>
      </c>
      <c r="C6506" t="s">
        <v>1123</v>
      </c>
      <c r="D6506">
        <v>599</v>
      </c>
      <c r="E6506">
        <v>2.5982779676365048E-2</v>
      </c>
      <c r="F6506">
        <v>0.13969563914619046</v>
      </c>
      <c r="G6506">
        <v>0.85251136024602781</v>
      </c>
      <c r="H6506" t="b">
        <v>0</v>
      </c>
      <c r="I6506" t="b">
        <v>0</v>
      </c>
      <c r="J6506" t="b">
        <v>0</v>
      </c>
    </row>
    <row r="6507" spans="1:10" x14ac:dyDescent="0.2">
      <c r="A6507" t="s">
        <v>337</v>
      </c>
      <c r="B6507" t="str">
        <f>VLOOKUP(Table16[[#This Row],[Metabolite ID]],Table18[],2,FALSE)</f>
        <v>isoleucylglycine</v>
      </c>
      <c r="C6507" t="s">
        <v>1116</v>
      </c>
      <c r="D6507">
        <v>599</v>
      </c>
      <c r="E6507">
        <v>-6.7303204510838089E-3</v>
      </c>
      <c r="F6507">
        <v>6.3333697003207789E-2</v>
      </c>
      <c r="G6507" s="6">
        <v>0.91537003154484475</v>
      </c>
      <c r="H6507" t="b">
        <v>0</v>
      </c>
      <c r="I6507" t="b">
        <v>0</v>
      </c>
      <c r="J6507" t="b">
        <v>0</v>
      </c>
    </row>
    <row r="6508" spans="1:10" hidden="1" x14ac:dyDescent="0.2">
      <c r="A6508" t="s">
        <v>337</v>
      </c>
      <c r="B6508" t="str">
        <f>VLOOKUP(Table16[[#This Row],[Metabolite ID]],Table18[],2,FALSE)</f>
        <v>isoleucylglycine</v>
      </c>
      <c r="C6508" t="s">
        <v>1117</v>
      </c>
      <c r="D6508">
        <v>599</v>
      </c>
      <c r="E6508">
        <v>-6.7303204510838089E-3</v>
      </c>
      <c r="F6508">
        <v>6.3333697003207789E-2</v>
      </c>
      <c r="G6508">
        <v>0.91537003154484475</v>
      </c>
      <c r="H6508" t="b">
        <v>0</v>
      </c>
      <c r="I6508" t="b">
        <v>0</v>
      </c>
      <c r="J6508" t="b">
        <v>0</v>
      </c>
    </row>
    <row r="6509" spans="1:10" hidden="1" x14ac:dyDescent="0.2">
      <c r="A6509" t="s">
        <v>337</v>
      </c>
      <c r="B6509" t="str">
        <f>VLOOKUP(Table16[[#This Row],[Metabolite ID]],Table18[],2,FALSE)</f>
        <v>isoleucylglycine</v>
      </c>
      <c r="C6509" t="s">
        <v>1118</v>
      </c>
      <c r="D6509">
        <v>599</v>
      </c>
      <c r="E6509">
        <v>-6.7303204510837994E-3</v>
      </c>
      <c r="F6509">
        <v>6.3857039860693396E-2</v>
      </c>
      <c r="G6509">
        <v>0.91606104471385263</v>
      </c>
      <c r="H6509" t="b">
        <v>0</v>
      </c>
      <c r="I6509" t="b">
        <v>0</v>
      </c>
      <c r="J6509" t="b">
        <v>0</v>
      </c>
    </row>
    <row r="6510" spans="1:10" hidden="1" x14ac:dyDescent="0.2">
      <c r="A6510" t="s">
        <v>337</v>
      </c>
      <c r="B6510" t="str">
        <f>VLOOKUP(Table16[[#This Row],[Metabolite ID]],Table18[],2,FALSE)</f>
        <v>isoleucylglycine</v>
      </c>
      <c r="C6510" t="s">
        <v>1119</v>
      </c>
      <c r="D6510">
        <v>599</v>
      </c>
      <c r="E6510">
        <v>-2.6273212996389891E-2</v>
      </c>
      <c r="F6510">
        <v>9.4185514594757214E-2</v>
      </c>
      <c r="G6510">
        <v>0.78028186253132781</v>
      </c>
      <c r="H6510" t="b">
        <v>0</v>
      </c>
      <c r="I6510" t="b">
        <v>0</v>
      </c>
      <c r="J6510" t="b">
        <v>0</v>
      </c>
    </row>
    <row r="6511" spans="1:10" hidden="1" x14ac:dyDescent="0.2">
      <c r="A6511" t="s">
        <v>337</v>
      </c>
      <c r="B6511" t="str">
        <f>VLOOKUP(Table16[[#This Row],[Metabolite ID]],Table18[],2,FALSE)</f>
        <v>isoleucylglycine</v>
      </c>
      <c r="C6511" t="s">
        <v>1120</v>
      </c>
      <c r="D6511">
        <v>599</v>
      </c>
      <c r="E6511">
        <v>3.4490395876076524E-2</v>
      </c>
      <c r="F6511">
        <v>0.10457542427437137</v>
      </c>
      <c r="G6511">
        <v>0.7415408197577098</v>
      </c>
      <c r="H6511" t="b">
        <v>0</v>
      </c>
      <c r="I6511" t="b">
        <v>0</v>
      </c>
      <c r="J6511" t="b">
        <v>0</v>
      </c>
    </row>
    <row r="6512" spans="1:10" hidden="1" x14ac:dyDescent="0.2">
      <c r="A6512" t="s">
        <v>337</v>
      </c>
      <c r="B6512" t="str">
        <f>VLOOKUP(Table16[[#This Row],[Metabolite ID]],Table18[],2,FALSE)</f>
        <v>isoleucylglycine</v>
      </c>
      <c r="C6512" t="s">
        <v>1121</v>
      </c>
      <c r="D6512">
        <v>599</v>
      </c>
      <c r="E6512">
        <v>-7.1857633049164704E-2</v>
      </c>
      <c r="F6512">
        <v>0.36820713252785964</v>
      </c>
      <c r="G6512">
        <v>0.84533753192039929</v>
      </c>
      <c r="H6512" t="b">
        <v>0</v>
      </c>
      <c r="I6512" t="b">
        <v>0</v>
      </c>
      <c r="J6512" t="b">
        <v>0</v>
      </c>
    </row>
    <row r="6513" spans="1:10" hidden="1" x14ac:dyDescent="0.2">
      <c r="A6513" t="s">
        <v>337</v>
      </c>
      <c r="B6513" t="str">
        <f>VLOOKUP(Table16[[#This Row],[Metabolite ID]],Table18[],2,FALSE)</f>
        <v>isoleucylglycine</v>
      </c>
      <c r="C6513" t="s">
        <v>1122</v>
      </c>
      <c r="D6513">
        <v>599</v>
      </c>
      <c r="E6513">
        <v>0.17308226144556649</v>
      </c>
      <c r="F6513">
        <v>0.25548191157276218</v>
      </c>
      <c r="G6513">
        <v>0.49836749796072921</v>
      </c>
      <c r="H6513" t="b">
        <v>0</v>
      </c>
      <c r="I6513" t="b">
        <v>0</v>
      </c>
      <c r="J6513" t="b">
        <v>0</v>
      </c>
    </row>
    <row r="6514" spans="1:10" hidden="1" x14ac:dyDescent="0.2">
      <c r="A6514" t="s">
        <v>337</v>
      </c>
      <c r="B6514" t="str">
        <f>VLOOKUP(Table16[[#This Row],[Metabolite ID]],Table18[],2,FALSE)</f>
        <v>isoleucylglycine</v>
      </c>
      <c r="C6514" t="s">
        <v>1123</v>
      </c>
      <c r="D6514">
        <v>599</v>
      </c>
      <c r="E6514">
        <v>4.8178067245424602E-2</v>
      </c>
      <c r="F6514">
        <v>0.1749662008382516</v>
      </c>
      <c r="G6514">
        <v>0.7831376949515112</v>
      </c>
      <c r="H6514" t="b">
        <v>0</v>
      </c>
      <c r="I6514" t="b">
        <v>0</v>
      </c>
      <c r="J6514" t="b">
        <v>0</v>
      </c>
    </row>
    <row r="6515" spans="1:10" x14ac:dyDescent="0.2">
      <c r="A6515" t="s">
        <v>367</v>
      </c>
      <c r="B6515" t="str">
        <f>VLOOKUP(Table16[[#This Row],[Metabolite ID]],Table18[],2,FALSE)</f>
        <v>N-acetyl-1-methylhistidine*</v>
      </c>
      <c r="C6515" t="s">
        <v>1116</v>
      </c>
      <c r="D6515">
        <v>599</v>
      </c>
      <c r="E6515">
        <v>-5.7080342495850148E-3</v>
      </c>
      <c r="F6515">
        <v>5.5244383633857135E-2</v>
      </c>
      <c r="G6515" s="6">
        <v>0.91770635187829253</v>
      </c>
      <c r="H6515" t="b">
        <v>0</v>
      </c>
      <c r="I6515" t="b">
        <v>0</v>
      </c>
      <c r="J6515" t="b">
        <v>0</v>
      </c>
    </row>
    <row r="6516" spans="1:10" hidden="1" x14ac:dyDescent="0.2">
      <c r="A6516" t="s">
        <v>367</v>
      </c>
      <c r="B6516" t="str">
        <f>VLOOKUP(Table16[[#This Row],[Metabolite ID]],Table18[],2,FALSE)</f>
        <v>N-acetyl-1-methylhistidine*</v>
      </c>
      <c r="C6516" t="s">
        <v>1117</v>
      </c>
      <c r="D6516">
        <v>599</v>
      </c>
      <c r="E6516">
        <v>-5.7080342495850148E-3</v>
      </c>
      <c r="F6516">
        <v>5.1329981070500505E-2</v>
      </c>
      <c r="G6516">
        <v>0.91145558337929455</v>
      </c>
      <c r="H6516" t="b">
        <v>0</v>
      </c>
      <c r="I6516" t="b">
        <v>0</v>
      </c>
      <c r="J6516" t="b">
        <v>0</v>
      </c>
    </row>
    <row r="6517" spans="1:10" hidden="1" x14ac:dyDescent="0.2">
      <c r="A6517" t="s">
        <v>367</v>
      </c>
      <c r="B6517" t="str">
        <f>VLOOKUP(Table16[[#This Row],[Metabolite ID]],Table18[],2,FALSE)</f>
        <v>N-acetyl-1-methylhistidine*</v>
      </c>
      <c r="C6517" t="s">
        <v>1118</v>
      </c>
      <c r="D6517">
        <v>599</v>
      </c>
      <c r="E6517">
        <v>-5.708034249585007E-3</v>
      </c>
      <c r="F6517">
        <v>5.1896542740453612E-2</v>
      </c>
      <c r="G6517">
        <v>0.91241832167183978</v>
      </c>
      <c r="H6517" t="b">
        <v>0</v>
      </c>
      <c r="I6517" t="b">
        <v>0</v>
      </c>
      <c r="J6517" t="b">
        <v>0</v>
      </c>
    </row>
    <row r="6518" spans="1:10" hidden="1" x14ac:dyDescent="0.2">
      <c r="A6518" t="s">
        <v>367</v>
      </c>
      <c r="B6518" t="str">
        <f>VLOOKUP(Table16[[#This Row],[Metabolite ID]],Table18[],2,FALSE)</f>
        <v>N-acetyl-1-methylhistidine*</v>
      </c>
      <c r="C6518" t="s">
        <v>1119</v>
      </c>
      <c r="D6518">
        <v>599</v>
      </c>
      <c r="E6518">
        <v>-1.5765709677419356E-2</v>
      </c>
      <c r="F6518">
        <v>7.8206039307565173E-2</v>
      </c>
      <c r="G6518">
        <v>0.8402357218860641</v>
      </c>
      <c r="H6518" t="b">
        <v>0</v>
      </c>
      <c r="I6518" t="b">
        <v>0</v>
      </c>
      <c r="J6518" t="b">
        <v>0</v>
      </c>
    </row>
    <row r="6519" spans="1:10" hidden="1" x14ac:dyDescent="0.2">
      <c r="A6519" t="s">
        <v>367</v>
      </c>
      <c r="B6519" t="str">
        <f>VLOOKUP(Table16[[#This Row],[Metabolite ID]],Table18[],2,FALSE)</f>
        <v>N-acetyl-1-methylhistidine*</v>
      </c>
      <c r="C6519" t="s">
        <v>1120</v>
      </c>
      <c r="D6519">
        <v>599</v>
      </c>
      <c r="E6519">
        <v>-6.6618652916589305E-2</v>
      </c>
      <c r="F6519">
        <v>8.8595990757913426E-2</v>
      </c>
      <c r="G6519">
        <v>0.4520886106257907</v>
      </c>
      <c r="H6519" t="b">
        <v>0</v>
      </c>
      <c r="I6519" t="b">
        <v>0</v>
      </c>
      <c r="J6519" t="b">
        <v>0</v>
      </c>
    </row>
    <row r="6520" spans="1:10" hidden="1" x14ac:dyDescent="0.2">
      <c r="A6520" t="s">
        <v>367</v>
      </c>
      <c r="B6520" t="str">
        <f>VLOOKUP(Table16[[#This Row],[Metabolite ID]],Table18[],2,FALSE)</f>
        <v>N-acetyl-1-methylhistidine*</v>
      </c>
      <c r="C6520" t="s">
        <v>1121</v>
      </c>
      <c r="D6520">
        <v>599</v>
      </c>
      <c r="E6520">
        <v>-0.17886890897051266</v>
      </c>
      <c r="F6520">
        <v>0.29445476217908301</v>
      </c>
      <c r="G6520">
        <v>0.54377758264153553</v>
      </c>
      <c r="H6520" t="b">
        <v>0</v>
      </c>
      <c r="I6520" t="b">
        <v>0</v>
      </c>
      <c r="J6520" t="b">
        <v>0</v>
      </c>
    </row>
    <row r="6521" spans="1:10" hidden="1" x14ac:dyDescent="0.2">
      <c r="A6521" t="s">
        <v>367</v>
      </c>
      <c r="B6521" t="str">
        <f>VLOOKUP(Table16[[#This Row],[Metabolite ID]],Table18[],2,FALSE)</f>
        <v>N-acetyl-1-methylhistidine*</v>
      </c>
      <c r="C6521" t="s">
        <v>1122</v>
      </c>
      <c r="D6521">
        <v>599</v>
      </c>
      <c r="E6521">
        <v>-0.10013949014008894</v>
      </c>
      <c r="F6521">
        <v>0.17384301473761507</v>
      </c>
      <c r="G6521">
        <v>0.564808907990624</v>
      </c>
      <c r="H6521" t="b">
        <v>0</v>
      </c>
      <c r="I6521" t="b">
        <v>0</v>
      </c>
      <c r="J6521" t="b">
        <v>0</v>
      </c>
    </row>
    <row r="6522" spans="1:10" hidden="1" x14ac:dyDescent="0.2">
      <c r="A6522" t="s">
        <v>367</v>
      </c>
      <c r="B6522" t="str">
        <f>VLOOKUP(Table16[[#This Row],[Metabolite ID]],Table18[],2,FALSE)</f>
        <v>N-acetyl-1-methylhistidine*</v>
      </c>
      <c r="C6522" t="s">
        <v>1123</v>
      </c>
      <c r="D6522">
        <v>599</v>
      </c>
      <c r="E6522">
        <v>-0.3201798073543704</v>
      </c>
      <c r="F6522">
        <v>0.15256557963783776</v>
      </c>
      <c r="G6522">
        <v>3.6268395020369847E-2</v>
      </c>
      <c r="H6522" t="b">
        <v>0</v>
      </c>
      <c r="I6522" t="b">
        <v>0</v>
      </c>
      <c r="J6522" t="b">
        <v>0</v>
      </c>
    </row>
    <row r="6523" spans="1:10" x14ac:dyDescent="0.2">
      <c r="A6523" t="s">
        <v>162</v>
      </c>
      <c r="B6523" t="str">
        <f>VLOOKUP(Table16[[#This Row],[Metabolite ID]],Table18[],2,FALSE)</f>
        <v>glycolithocholate</v>
      </c>
      <c r="C6523" t="s">
        <v>1116</v>
      </c>
      <c r="D6523">
        <v>599</v>
      </c>
      <c r="E6523">
        <v>-5.2436886821009571E-3</v>
      </c>
      <c r="F6523">
        <v>5.1175146273985492E-2</v>
      </c>
      <c r="G6523" s="6">
        <v>0.91838716883644278</v>
      </c>
      <c r="H6523" t="b">
        <v>0</v>
      </c>
      <c r="I6523" t="b">
        <v>0</v>
      </c>
      <c r="J6523" t="b">
        <v>0</v>
      </c>
    </row>
    <row r="6524" spans="1:10" hidden="1" x14ac:dyDescent="0.2">
      <c r="A6524" t="s">
        <v>162</v>
      </c>
      <c r="B6524" t="str">
        <f>VLOOKUP(Table16[[#This Row],[Metabolite ID]],Table18[],2,FALSE)</f>
        <v>glycolithocholate</v>
      </c>
      <c r="C6524" t="s">
        <v>1117</v>
      </c>
      <c r="D6524">
        <v>599</v>
      </c>
      <c r="E6524">
        <v>-5.2436886821009571E-3</v>
      </c>
      <c r="F6524">
        <v>5.0136074815850744E-2</v>
      </c>
      <c r="G6524">
        <v>0.91670183667266059</v>
      </c>
      <c r="H6524" t="b">
        <v>0</v>
      </c>
      <c r="I6524" t="b">
        <v>0</v>
      </c>
      <c r="J6524" t="b">
        <v>0</v>
      </c>
    </row>
    <row r="6525" spans="1:10" hidden="1" x14ac:dyDescent="0.2">
      <c r="A6525" t="s">
        <v>162</v>
      </c>
      <c r="B6525" t="str">
        <f>VLOOKUP(Table16[[#This Row],[Metabolite ID]],Table18[],2,FALSE)</f>
        <v>glycolithocholate</v>
      </c>
      <c r="C6525" t="s">
        <v>1118</v>
      </c>
      <c r="D6525">
        <v>599</v>
      </c>
      <c r="E6525">
        <v>-5.243688682100958E-3</v>
      </c>
      <c r="F6525">
        <v>5.0633448783415483E-2</v>
      </c>
      <c r="G6525">
        <v>0.91751714162528453</v>
      </c>
      <c r="H6525" t="b">
        <v>0</v>
      </c>
      <c r="I6525" t="b">
        <v>0</v>
      </c>
      <c r="J6525" t="b">
        <v>0</v>
      </c>
    </row>
    <row r="6526" spans="1:10" hidden="1" x14ac:dyDescent="0.2">
      <c r="A6526" t="s">
        <v>162</v>
      </c>
      <c r="B6526" t="str">
        <f>VLOOKUP(Table16[[#This Row],[Metabolite ID]],Table18[],2,FALSE)</f>
        <v>glycolithocholate</v>
      </c>
      <c r="C6526" t="s">
        <v>1119</v>
      </c>
      <c r="D6526">
        <v>599</v>
      </c>
      <c r="E6526">
        <v>-5.1494097222222222E-2</v>
      </c>
      <c r="F6526">
        <v>7.7150101067651064E-2</v>
      </c>
      <c r="G6526">
        <v>0.50448256652742707</v>
      </c>
      <c r="H6526" t="b">
        <v>0</v>
      </c>
      <c r="I6526" t="b">
        <v>0</v>
      </c>
      <c r="J6526" t="b">
        <v>0</v>
      </c>
    </row>
    <row r="6527" spans="1:10" hidden="1" x14ac:dyDescent="0.2">
      <c r="A6527" t="s">
        <v>162</v>
      </c>
      <c r="B6527" t="str">
        <f>VLOOKUP(Table16[[#This Row],[Metabolite ID]],Table18[],2,FALSE)</f>
        <v>glycolithocholate</v>
      </c>
      <c r="C6527" t="s">
        <v>1120</v>
      </c>
      <c r="D6527">
        <v>599</v>
      </c>
      <c r="E6527">
        <v>-5.1580127215270458E-2</v>
      </c>
      <c r="F6527">
        <v>8.492752306269144E-2</v>
      </c>
      <c r="G6527">
        <v>0.54362338103933827</v>
      </c>
      <c r="H6527" t="b">
        <v>0</v>
      </c>
      <c r="I6527" t="b">
        <v>0</v>
      </c>
      <c r="J6527" t="b">
        <v>0</v>
      </c>
    </row>
    <row r="6528" spans="1:10" hidden="1" x14ac:dyDescent="0.2">
      <c r="A6528" t="s">
        <v>162</v>
      </c>
      <c r="B6528" t="str">
        <f>VLOOKUP(Table16[[#This Row],[Metabolite ID]],Table18[],2,FALSE)</f>
        <v>glycolithocholate</v>
      </c>
      <c r="C6528" t="s">
        <v>1121</v>
      </c>
      <c r="D6528">
        <v>599</v>
      </c>
      <c r="E6528">
        <v>-2.948923795252778E-2</v>
      </c>
      <c r="F6528">
        <v>0.26396676596898844</v>
      </c>
      <c r="G6528">
        <v>0.91108629945463482</v>
      </c>
      <c r="H6528" t="b">
        <v>0</v>
      </c>
      <c r="I6528" t="b">
        <v>0</v>
      </c>
      <c r="J6528" t="b">
        <v>0</v>
      </c>
    </row>
    <row r="6529" spans="1:10" hidden="1" x14ac:dyDescent="0.2">
      <c r="A6529" t="s">
        <v>162</v>
      </c>
      <c r="B6529" t="str">
        <f>VLOOKUP(Table16[[#This Row],[Metabolite ID]],Table18[],2,FALSE)</f>
        <v>glycolithocholate</v>
      </c>
      <c r="C6529" t="s">
        <v>1122</v>
      </c>
      <c r="D6529">
        <v>599</v>
      </c>
      <c r="E6529">
        <v>-8.7238499709624051E-2</v>
      </c>
      <c r="F6529">
        <v>0.15767607681184248</v>
      </c>
      <c r="G6529">
        <v>0.58028073395161661</v>
      </c>
      <c r="H6529" t="b">
        <v>0</v>
      </c>
      <c r="I6529" t="b">
        <v>0</v>
      </c>
      <c r="J6529" t="b">
        <v>0</v>
      </c>
    </row>
    <row r="6530" spans="1:10" hidden="1" x14ac:dyDescent="0.2">
      <c r="A6530" t="s">
        <v>162</v>
      </c>
      <c r="B6530" t="str">
        <f>VLOOKUP(Table16[[#This Row],[Metabolite ID]],Table18[],2,FALSE)</f>
        <v>glycolithocholate</v>
      </c>
      <c r="C6530" t="s">
        <v>1123</v>
      </c>
      <c r="D6530">
        <v>599</v>
      </c>
      <c r="E6530">
        <v>-7.2678604412119791E-2</v>
      </c>
      <c r="F6530">
        <v>0.14166020498169785</v>
      </c>
      <c r="G6530">
        <v>0.60810694357456185</v>
      </c>
      <c r="H6530" t="b">
        <v>0</v>
      </c>
      <c r="I6530" t="b">
        <v>0</v>
      </c>
      <c r="J6530" t="b">
        <v>0</v>
      </c>
    </row>
    <row r="6531" spans="1:10" x14ac:dyDescent="0.2">
      <c r="A6531" t="s">
        <v>188</v>
      </c>
      <c r="B6531" t="str">
        <f>VLOOKUP(Table16[[#This Row],[Metabolite ID]],Table18[],2,FALSE)</f>
        <v>pregnen-diol disulfate*</v>
      </c>
      <c r="C6531" t="s">
        <v>1116</v>
      </c>
      <c r="D6531">
        <v>599</v>
      </c>
      <c r="E6531">
        <v>-5.0720417413328079E-3</v>
      </c>
      <c r="F6531">
        <v>5.0613321668308585E-2</v>
      </c>
      <c r="G6531" s="6">
        <v>0.92017634011193705</v>
      </c>
      <c r="H6531" t="b">
        <v>0</v>
      </c>
      <c r="I6531" t="b">
        <v>0</v>
      </c>
      <c r="J6531" t="b">
        <v>0</v>
      </c>
    </row>
    <row r="6532" spans="1:10" hidden="1" x14ac:dyDescent="0.2">
      <c r="A6532" t="s">
        <v>188</v>
      </c>
      <c r="B6532" t="str">
        <f>VLOOKUP(Table16[[#This Row],[Metabolite ID]],Table18[],2,FALSE)</f>
        <v>pregnen-diol disulfate*</v>
      </c>
      <c r="C6532" t="s">
        <v>1117</v>
      </c>
      <c r="D6532">
        <v>599</v>
      </c>
      <c r="E6532">
        <v>-5.0720417413328079E-3</v>
      </c>
      <c r="F6532">
        <v>4.7628000903449375E-2</v>
      </c>
      <c r="G6532">
        <v>0.91519132493793476</v>
      </c>
      <c r="H6532" t="b">
        <v>0</v>
      </c>
      <c r="I6532" t="b">
        <v>0</v>
      </c>
      <c r="J6532" t="b">
        <v>0</v>
      </c>
    </row>
    <row r="6533" spans="1:10" hidden="1" x14ac:dyDescent="0.2">
      <c r="A6533" t="s">
        <v>188</v>
      </c>
      <c r="B6533" t="str">
        <f>VLOOKUP(Table16[[#This Row],[Metabolite ID]],Table18[],2,FALSE)</f>
        <v>pregnen-diol disulfate*</v>
      </c>
      <c r="C6533" t="s">
        <v>1118</v>
      </c>
      <c r="D6533">
        <v>599</v>
      </c>
      <c r="E6533">
        <v>-5.0720417413328417E-3</v>
      </c>
      <c r="F6533">
        <v>4.8128627922813999E-2</v>
      </c>
      <c r="G6533">
        <v>0.91607021438750569</v>
      </c>
      <c r="H6533" t="b">
        <v>0</v>
      </c>
      <c r="I6533" t="b">
        <v>0</v>
      </c>
      <c r="J6533" t="b">
        <v>0</v>
      </c>
    </row>
    <row r="6534" spans="1:10" hidden="1" x14ac:dyDescent="0.2">
      <c r="A6534" t="s">
        <v>188</v>
      </c>
      <c r="B6534" t="str">
        <f>VLOOKUP(Table16[[#This Row],[Metabolite ID]],Table18[],2,FALSE)</f>
        <v>pregnen-diol disulfate*</v>
      </c>
      <c r="C6534" t="s">
        <v>1119</v>
      </c>
      <c r="D6534">
        <v>599</v>
      </c>
      <c r="E6534">
        <v>-3.1271507936507938E-2</v>
      </c>
      <c r="F6534">
        <v>7.1101827609515403E-2</v>
      </c>
      <c r="G6534">
        <v>0.66007255306947976</v>
      </c>
      <c r="H6534" t="b">
        <v>0</v>
      </c>
      <c r="I6534" t="b">
        <v>0</v>
      </c>
      <c r="J6534" t="b">
        <v>0</v>
      </c>
    </row>
    <row r="6535" spans="1:10" hidden="1" x14ac:dyDescent="0.2">
      <c r="A6535" t="s">
        <v>188</v>
      </c>
      <c r="B6535" t="str">
        <f>VLOOKUP(Table16[[#This Row],[Metabolite ID]],Table18[],2,FALSE)</f>
        <v>pregnen-diol disulfate*</v>
      </c>
      <c r="C6535" t="s">
        <v>1120</v>
      </c>
      <c r="D6535">
        <v>599</v>
      </c>
      <c r="E6535">
        <v>-3.2590458358538736E-2</v>
      </c>
      <c r="F6535">
        <v>8.1665037550127773E-2</v>
      </c>
      <c r="G6535">
        <v>0.68983809138295982</v>
      </c>
      <c r="H6535" t="b">
        <v>0</v>
      </c>
      <c r="I6535" t="b">
        <v>0</v>
      </c>
      <c r="J6535" t="b">
        <v>0</v>
      </c>
    </row>
    <row r="6536" spans="1:10" hidden="1" x14ac:dyDescent="0.2">
      <c r="A6536" t="s">
        <v>188</v>
      </c>
      <c r="B6536" t="str">
        <f>VLOOKUP(Table16[[#This Row],[Metabolite ID]],Table18[],2,FALSE)</f>
        <v>pregnen-diol disulfate*</v>
      </c>
      <c r="C6536" t="s">
        <v>1121</v>
      </c>
      <c r="D6536">
        <v>599</v>
      </c>
      <c r="E6536">
        <v>-4.3973931089187346E-2</v>
      </c>
      <c r="F6536">
        <v>0.27251656597546176</v>
      </c>
      <c r="G6536">
        <v>0.87186246772745057</v>
      </c>
      <c r="H6536" t="b">
        <v>0</v>
      </c>
      <c r="I6536" t="b">
        <v>0</v>
      </c>
      <c r="J6536" t="b">
        <v>0</v>
      </c>
    </row>
    <row r="6537" spans="1:10" hidden="1" x14ac:dyDescent="0.2">
      <c r="A6537" t="s">
        <v>188</v>
      </c>
      <c r="B6537" t="str">
        <f>VLOOKUP(Table16[[#This Row],[Metabolite ID]],Table18[],2,FALSE)</f>
        <v>pregnen-diol disulfate*</v>
      </c>
      <c r="C6537" t="s">
        <v>1122</v>
      </c>
      <c r="D6537">
        <v>599</v>
      </c>
      <c r="E6537">
        <v>-2.195371243226063E-2</v>
      </c>
      <c r="F6537">
        <v>0.16431746400931388</v>
      </c>
      <c r="G6537">
        <v>0.89375950537257387</v>
      </c>
      <c r="H6537" t="b">
        <v>0</v>
      </c>
      <c r="I6537" t="b">
        <v>0</v>
      </c>
      <c r="J6537" t="b">
        <v>0</v>
      </c>
    </row>
    <row r="6538" spans="1:10" hidden="1" x14ac:dyDescent="0.2">
      <c r="A6538" t="s">
        <v>188</v>
      </c>
      <c r="B6538" t="str">
        <f>VLOOKUP(Table16[[#This Row],[Metabolite ID]],Table18[],2,FALSE)</f>
        <v>pregnen-diol disulfate*</v>
      </c>
      <c r="C6538" t="s">
        <v>1123</v>
      </c>
      <c r="D6538">
        <v>599</v>
      </c>
      <c r="E6538">
        <v>3.8646856190364384E-2</v>
      </c>
      <c r="F6538">
        <v>0.14030629208483753</v>
      </c>
      <c r="G6538">
        <v>0.78306864612513372</v>
      </c>
      <c r="H6538" t="b">
        <v>0</v>
      </c>
      <c r="I6538" t="b">
        <v>0</v>
      </c>
      <c r="J6538" t="b">
        <v>0</v>
      </c>
    </row>
    <row r="6539" spans="1:10" x14ac:dyDescent="0.2">
      <c r="A6539" t="s">
        <v>385</v>
      </c>
      <c r="B6539" t="str">
        <f>VLOOKUP(Table16[[#This Row],[Metabolite ID]],Table18[],2,FALSE)</f>
        <v>1-dihomo-linolenoyl-GPE (20:3n3 or 6)*</v>
      </c>
      <c r="C6539" t="s">
        <v>1116</v>
      </c>
      <c r="D6539">
        <v>599</v>
      </c>
      <c r="E6539">
        <v>-4.8193782888000447E-3</v>
      </c>
      <c r="F6539">
        <v>5.0354611641544859E-2</v>
      </c>
      <c r="G6539" s="6">
        <v>0.92375186998841341</v>
      </c>
      <c r="H6539" t="b">
        <v>0</v>
      </c>
      <c r="I6539" t="b">
        <v>0</v>
      </c>
      <c r="J6539" t="b">
        <v>0</v>
      </c>
    </row>
    <row r="6540" spans="1:10" hidden="1" x14ac:dyDescent="0.2">
      <c r="A6540" t="s">
        <v>385</v>
      </c>
      <c r="B6540" t="str">
        <f>VLOOKUP(Table16[[#This Row],[Metabolite ID]],Table18[],2,FALSE)</f>
        <v>1-dihomo-linolenoyl-GPE (20:3n3 or 6)*</v>
      </c>
      <c r="C6540" t="s">
        <v>1117</v>
      </c>
      <c r="D6540">
        <v>599</v>
      </c>
      <c r="E6540">
        <v>-4.8193782888000447E-3</v>
      </c>
      <c r="F6540">
        <v>5.0354611641544859E-2</v>
      </c>
      <c r="G6540">
        <v>0.92375186998841341</v>
      </c>
      <c r="H6540" t="b">
        <v>0</v>
      </c>
      <c r="I6540" t="b">
        <v>0</v>
      </c>
      <c r="J6540" t="b">
        <v>0</v>
      </c>
    </row>
    <row r="6541" spans="1:10" hidden="1" x14ac:dyDescent="0.2">
      <c r="A6541" t="s">
        <v>385</v>
      </c>
      <c r="B6541" t="str">
        <f>VLOOKUP(Table16[[#This Row],[Metabolite ID]],Table18[],2,FALSE)</f>
        <v>1-dihomo-linolenoyl-GPE (20:3n3 or 6)*</v>
      </c>
      <c r="C6541" t="s">
        <v>1118</v>
      </c>
      <c r="D6541">
        <v>599</v>
      </c>
      <c r="E6541">
        <v>-4.8193782888000247E-3</v>
      </c>
      <c r="F6541">
        <v>5.0799677150375817E-2</v>
      </c>
      <c r="G6541">
        <v>0.92441788356906929</v>
      </c>
      <c r="H6541" t="b">
        <v>0</v>
      </c>
      <c r="I6541" t="b">
        <v>0</v>
      </c>
      <c r="J6541" t="b">
        <v>0</v>
      </c>
    </row>
    <row r="6542" spans="1:10" hidden="1" x14ac:dyDescent="0.2">
      <c r="A6542" t="s">
        <v>385</v>
      </c>
      <c r="B6542" t="str">
        <f>VLOOKUP(Table16[[#This Row],[Metabolite ID]],Table18[],2,FALSE)</f>
        <v>1-dihomo-linolenoyl-GPE (20:3n3 or 6)*</v>
      </c>
      <c r="C6542" t="s">
        <v>1119</v>
      </c>
      <c r="D6542">
        <v>599</v>
      </c>
      <c r="E6542">
        <v>1.7279189189189189E-2</v>
      </c>
      <c r="F6542">
        <v>7.4401437906486928E-2</v>
      </c>
      <c r="G6542">
        <v>0.81634953150250333</v>
      </c>
      <c r="H6542" t="b">
        <v>0</v>
      </c>
      <c r="I6542" t="b">
        <v>0</v>
      </c>
      <c r="J6542" t="b">
        <v>0</v>
      </c>
    </row>
    <row r="6543" spans="1:10" hidden="1" x14ac:dyDescent="0.2">
      <c r="A6543" t="s">
        <v>385</v>
      </c>
      <c r="B6543" t="str">
        <f>VLOOKUP(Table16[[#This Row],[Metabolite ID]],Table18[],2,FALSE)</f>
        <v>1-dihomo-linolenoyl-GPE (20:3n3 or 6)*</v>
      </c>
      <c r="C6543" t="s">
        <v>1120</v>
      </c>
      <c r="D6543">
        <v>599</v>
      </c>
      <c r="E6543">
        <v>-8.0194987103282579E-3</v>
      </c>
      <c r="F6543">
        <v>8.4935291803751312E-2</v>
      </c>
      <c r="G6543">
        <v>0.92477638519595351</v>
      </c>
      <c r="H6543" t="b">
        <v>0</v>
      </c>
      <c r="I6543" t="b">
        <v>0</v>
      </c>
      <c r="J6543" t="b">
        <v>0</v>
      </c>
    </row>
    <row r="6544" spans="1:10" hidden="1" x14ac:dyDescent="0.2">
      <c r="A6544" t="s">
        <v>385</v>
      </c>
      <c r="B6544" t="str">
        <f>VLOOKUP(Table16[[#This Row],[Metabolite ID]],Table18[],2,FALSE)</f>
        <v>1-dihomo-linolenoyl-GPE (20:3n3 or 6)*</v>
      </c>
      <c r="C6544" t="s">
        <v>1121</v>
      </c>
      <c r="D6544">
        <v>599</v>
      </c>
      <c r="E6544">
        <v>-5.9220151680034583E-2</v>
      </c>
      <c r="F6544">
        <v>0.25386746973645574</v>
      </c>
      <c r="G6544">
        <v>0.81563008865163833</v>
      </c>
      <c r="H6544" t="b">
        <v>0</v>
      </c>
      <c r="I6544" t="b">
        <v>0</v>
      </c>
      <c r="J6544" t="b">
        <v>0</v>
      </c>
    </row>
    <row r="6545" spans="1:10" hidden="1" x14ac:dyDescent="0.2">
      <c r="A6545" t="s">
        <v>385</v>
      </c>
      <c r="B6545" t="str">
        <f>VLOOKUP(Table16[[#This Row],[Metabolite ID]],Table18[],2,FALSE)</f>
        <v>1-dihomo-linolenoyl-GPE (20:3n3 or 6)*</v>
      </c>
      <c r="C6545" t="s">
        <v>1122</v>
      </c>
      <c r="D6545">
        <v>599</v>
      </c>
      <c r="E6545">
        <v>-5.9220151680034583E-2</v>
      </c>
      <c r="F6545">
        <v>0.17093508476981695</v>
      </c>
      <c r="G6545">
        <v>0.72912777603693824</v>
      </c>
      <c r="H6545" t="b">
        <v>0</v>
      </c>
      <c r="I6545" t="b">
        <v>0</v>
      </c>
      <c r="J6545" t="b">
        <v>0</v>
      </c>
    </row>
    <row r="6546" spans="1:10" hidden="1" x14ac:dyDescent="0.2">
      <c r="A6546" t="s">
        <v>385</v>
      </c>
      <c r="B6546" t="str">
        <f>VLOOKUP(Table16[[#This Row],[Metabolite ID]],Table18[],2,FALSE)</f>
        <v>1-dihomo-linolenoyl-GPE (20:3n3 or 6)*</v>
      </c>
      <c r="C6546" t="s">
        <v>1123</v>
      </c>
      <c r="D6546">
        <v>599</v>
      </c>
      <c r="E6546">
        <v>-9.5443407215458659E-2</v>
      </c>
      <c r="F6546">
        <v>0.1394157885298942</v>
      </c>
      <c r="G6546">
        <v>0.49386495130499719</v>
      </c>
      <c r="H6546" t="b">
        <v>0</v>
      </c>
      <c r="I6546" t="b">
        <v>0</v>
      </c>
      <c r="J6546" t="b">
        <v>0</v>
      </c>
    </row>
    <row r="6547" spans="1:10" x14ac:dyDescent="0.2">
      <c r="A6547" t="s">
        <v>532</v>
      </c>
      <c r="B6547" t="str">
        <f>VLOOKUP(Table16[[#This Row],[Metabolite ID]],Table18[],2,FALSE)</f>
        <v>X - 21829</v>
      </c>
      <c r="C6547" t="s">
        <v>1116</v>
      </c>
      <c r="D6547">
        <v>599</v>
      </c>
      <c r="E6547">
        <v>-4.8569591791793659E-3</v>
      </c>
      <c r="F6547">
        <v>5.0899439665290508E-2</v>
      </c>
      <c r="G6547" s="6">
        <v>0.92397912976659269</v>
      </c>
      <c r="H6547" t="b">
        <v>0</v>
      </c>
      <c r="I6547" t="b">
        <v>0</v>
      </c>
      <c r="J6547" t="b">
        <v>0</v>
      </c>
    </row>
    <row r="6548" spans="1:10" hidden="1" x14ac:dyDescent="0.2">
      <c r="A6548" t="s">
        <v>532</v>
      </c>
      <c r="B6548" t="str">
        <f>VLOOKUP(Table16[[#This Row],[Metabolite ID]],Table18[],2,FALSE)</f>
        <v>X - 21829</v>
      </c>
      <c r="C6548" t="s">
        <v>1117</v>
      </c>
      <c r="D6548">
        <v>599</v>
      </c>
      <c r="E6548">
        <v>-4.8569591791793659E-3</v>
      </c>
      <c r="F6548">
        <v>5.0363448060211848E-2</v>
      </c>
      <c r="G6548">
        <v>0.92317257159019761</v>
      </c>
      <c r="H6548" t="b">
        <v>0</v>
      </c>
      <c r="I6548" t="b">
        <v>0</v>
      </c>
      <c r="J6548" t="b">
        <v>0</v>
      </c>
    </row>
    <row r="6549" spans="1:10" hidden="1" x14ac:dyDescent="0.2">
      <c r="A6549" t="s">
        <v>532</v>
      </c>
      <c r="B6549" t="str">
        <f>VLOOKUP(Table16[[#This Row],[Metabolite ID]],Table18[],2,FALSE)</f>
        <v>X - 21829</v>
      </c>
      <c r="C6549" t="s">
        <v>1118</v>
      </c>
      <c r="D6549">
        <v>599</v>
      </c>
      <c r="E6549">
        <v>-4.8569591791793841E-3</v>
      </c>
      <c r="F6549">
        <v>5.0847412726322094E-2</v>
      </c>
      <c r="G6549">
        <v>0.92390158157497371</v>
      </c>
      <c r="H6549" t="b">
        <v>0</v>
      </c>
      <c r="I6549" t="b">
        <v>0</v>
      </c>
      <c r="J6549" t="b">
        <v>0</v>
      </c>
    </row>
    <row r="6550" spans="1:10" hidden="1" x14ac:dyDescent="0.2">
      <c r="A6550" t="s">
        <v>532</v>
      </c>
      <c r="B6550" t="str">
        <f>VLOOKUP(Table16[[#This Row],[Metabolite ID]],Table18[],2,FALSE)</f>
        <v>X - 21829</v>
      </c>
      <c r="C6550" t="s">
        <v>1119</v>
      </c>
      <c r="D6550">
        <v>599</v>
      </c>
      <c r="E6550">
        <v>5.8756153846153958E-4</v>
      </c>
      <c r="F6550">
        <v>7.8621651166101689E-2</v>
      </c>
      <c r="G6550">
        <v>0.99403724153148498</v>
      </c>
      <c r="H6550" t="b">
        <v>0</v>
      </c>
      <c r="I6550" t="b">
        <v>0</v>
      </c>
      <c r="J6550" t="b">
        <v>0</v>
      </c>
    </row>
    <row r="6551" spans="1:10" hidden="1" x14ac:dyDescent="0.2">
      <c r="A6551" t="s">
        <v>532</v>
      </c>
      <c r="B6551" t="str">
        <f>VLOOKUP(Table16[[#This Row],[Metabolite ID]],Table18[],2,FALSE)</f>
        <v>X - 21829</v>
      </c>
      <c r="C6551" t="s">
        <v>1120</v>
      </c>
      <c r="D6551">
        <v>599</v>
      </c>
      <c r="E6551">
        <v>-0.14623066112880861</v>
      </c>
      <c r="F6551">
        <v>8.4003264626658261E-2</v>
      </c>
      <c r="G6551">
        <v>8.1723280138826959E-2</v>
      </c>
      <c r="H6551" t="b">
        <v>0</v>
      </c>
      <c r="I6551" t="b">
        <v>0</v>
      </c>
      <c r="J6551" t="b">
        <v>0</v>
      </c>
    </row>
    <row r="6552" spans="1:10" hidden="1" x14ac:dyDescent="0.2">
      <c r="A6552" t="s">
        <v>532</v>
      </c>
      <c r="B6552" t="str">
        <f>VLOOKUP(Table16[[#This Row],[Metabolite ID]],Table18[],2,FALSE)</f>
        <v>X - 21829</v>
      </c>
      <c r="C6552" t="s">
        <v>1121</v>
      </c>
      <c r="D6552">
        <v>599</v>
      </c>
      <c r="E6552">
        <v>0.20364834892987105</v>
      </c>
      <c r="F6552">
        <v>0.29687324851127245</v>
      </c>
      <c r="G6552">
        <v>0.49299320061124086</v>
      </c>
      <c r="H6552" t="b">
        <v>0</v>
      </c>
      <c r="I6552" t="b">
        <v>0</v>
      </c>
      <c r="J6552" t="b">
        <v>0</v>
      </c>
    </row>
    <row r="6553" spans="1:10" hidden="1" x14ac:dyDescent="0.2">
      <c r="A6553" t="s">
        <v>532</v>
      </c>
      <c r="B6553" t="str">
        <f>VLOOKUP(Table16[[#This Row],[Metabolite ID]],Table18[],2,FALSE)</f>
        <v>X - 21829</v>
      </c>
      <c r="C6553" t="s">
        <v>1122</v>
      </c>
      <c r="D6553">
        <v>599</v>
      </c>
      <c r="E6553">
        <v>-0.22415599499088668</v>
      </c>
      <c r="F6553">
        <v>0.17068809207952995</v>
      </c>
      <c r="G6553">
        <v>0.18960267047092438</v>
      </c>
      <c r="H6553" t="b">
        <v>0</v>
      </c>
      <c r="I6553" t="b">
        <v>0</v>
      </c>
      <c r="J6553" t="b">
        <v>0</v>
      </c>
    </row>
    <row r="6554" spans="1:10" hidden="1" x14ac:dyDescent="0.2">
      <c r="A6554" t="s">
        <v>532</v>
      </c>
      <c r="B6554" t="str">
        <f>VLOOKUP(Table16[[#This Row],[Metabolite ID]],Table18[],2,FALSE)</f>
        <v>X - 21829</v>
      </c>
      <c r="C6554" t="s">
        <v>1123</v>
      </c>
      <c r="D6554">
        <v>599</v>
      </c>
      <c r="E6554">
        <v>-0.23425712980289601</v>
      </c>
      <c r="F6554">
        <v>0.14059380042111541</v>
      </c>
      <c r="G6554">
        <v>9.6198505801716253E-2</v>
      </c>
      <c r="H6554" t="b">
        <v>0</v>
      </c>
      <c r="I6554" t="b">
        <v>0</v>
      </c>
      <c r="J6554" t="b">
        <v>0</v>
      </c>
    </row>
    <row r="6555" spans="1:10" x14ac:dyDescent="0.2">
      <c r="A6555" t="s">
        <v>577</v>
      </c>
      <c r="B6555" t="str">
        <f>VLOOKUP(Table16[[#This Row],[Metabolite ID]],Table18[],2,FALSE)</f>
        <v>X - 12715</v>
      </c>
      <c r="C6555" t="s">
        <v>1116</v>
      </c>
      <c r="D6555">
        <v>599</v>
      </c>
      <c r="E6555">
        <v>-4.8595772250496902E-3</v>
      </c>
      <c r="F6555">
        <v>5.2738438941147263E-2</v>
      </c>
      <c r="G6555" s="6">
        <v>0.92658292955246446</v>
      </c>
      <c r="H6555" t="b">
        <v>0</v>
      </c>
      <c r="I6555" t="b">
        <v>0</v>
      </c>
      <c r="J6555" t="b">
        <v>0</v>
      </c>
    </row>
    <row r="6556" spans="1:10" hidden="1" x14ac:dyDescent="0.2">
      <c r="A6556" t="s">
        <v>577</v>
      </c>
      <c r="B6556" t="str">
        <f>VLOOKUP(Table16[[#This Row],[Metabolite ID]],Table18[],2,FALSE)</f>
        <v>X - 12715</v>
      </c>
      <c r="C6556" t="s">
        <v>1117</v>
      </c>
      <c r="D6556">
        <v>599</v>
      </c>
      <c r="E6556">
        <v>-4.8595772250496902E-3</v>
      </c>
      <c r="F6556">
        <v>5.2738438941147263E-2</v>
      </c>
      <c r="G6556">
        <v>0.92658292955246446</v>
      </c>
      <c r="H6556" t="b">
        <v>0</v>
      </c>
      <c r="I6556" t="b">
        <v>0</v>
      </c>
      <c r="J6556" t="b">
        <v>0</v>
      </c>
    </row>
    <row r="6557" spans="1:10" hidden="1" x14ac:dyDescent="0.2">
      <c r="A6557" t="s">
        <v>577</v>
      </c>
      <c r="B6557" t="str">
        <f>VLOOKUP(Table16[[#This Row],[Metabolite ID]],Table18[],2,FALSE)</f>
        <v>X - 12715</v>
      </c>
      <c r="C6557" t="s">
        <v>1118</v>
      </c>
      <c r="D6557">
        <v>599</v>
      </c>
      <c r="E6557">
        <v>-4.859577225049691E-3</v>
      </c>
      <c r="F6557">
        <v>5.3224037554192583E-2</v>
      </c>
      <c r="G6557">
        <v>0.92725089491509882</v>
      </c>
      <c r="H6557" t="b">
        <v>0</v>
      </c>
      <c r="I6557" t="b">
        <v>0</v>
      </c>
      <c r="J6557" t="b">
        <v>0</v>
      </c>
    </row>
    <row r="6558" spans="1:10" hidden="1" x14ac:dyDescent="0.2">
      <c r="A6558" t="s">
        <v>577</v>
      </c>
      <c r="B6558" t="str">
        <f>VLOOKUP(Table16[[#This Row],[Metabolite ID]],Table18[],2,FALSE)</f>
        <v>X - 12715</v>
      </c>
      <c r="C6558" t="s">
        <v>1119</v>
      </c>
      <c r="D6558">
        <v>599</v>
      </c>
      <c r="E6558">
        <v>1.4534759615384616E-2</v>
      </c>
      <c r="F6558">
        <v>7.7925427476965639E-2</v>
      </c>
      <c r="G6558">
        <v>0.8520359006878292</v>
      </c>
      <c r="H6558" t="b">
        <v>0</v>
      </c>
      <c r="I6558" t="b">
        <v>0</v>
      </c>
      <c r="J6558" t="b">
        <v>0</v>
      </c>
    </row>
    <row r="6559" spans="1:10" hidden="1" x14ac:dyDescent="0.2">
      <c r="A6559" t="s">
        <v>577</v>
      </c>
      <c r="B6559" t="str">
        <f>VLOOKUP(Table16[[#This Row],[Metabolite ID]],Table18[],2,FALSE)</f>
        <v>X - 12715</v>
      </c>
      <c r="C6559" t="s">
        <v>1120</v>
      </c>
      <c r="D6559">
        <v>599</v>
      </c>
      <c r="E6559">
        <v>-3.6970653479466681E-2</v>
      </c>
      <c r="F6559">
        <v>9.0200194938198586E-2</v>
      </c>
      <c r="G6559">
        <v>0.681898876820347</v>
      </c>
      <c r="H6559" t="b">
        <v>0</v>
      </c>
      <c r="I6559" t="b">
        <v>0</v>
      </c>
      <c r="J6559" t="b">
        <v>0</v>
      </c>
    </row>
    <row r="6560" spans="1:10" hidden="1" x14ac:dyDescent="0.2">
      <c r="A6560" t="s">
        <v>577</v>
      </c>
      <c r="B6560" t="str">
        <f>VLOOKUP(Table16[[#This Row],[Metabolite ID]],Table18[],2,FALSE)</f>
        <v>X - 12715</v>
      </c>
      <c r="C6560" t="s">
        <v>1121</v>
      </c>
      <c r="D6560">
        <v>599</v>
      </c>
      <c r="E6560">
        <v>6.9010823299157309E-2</v>
      </c>
      <c r="F6560">
        <v>0.30892235400646018</v>
      </c>
      <c r="G6560">
        <v>0.82330661696323904</v>
      </c>
      <c r="H6560" t="b">
        <v>0</v>
      </c>
      <c r="I6560" t="b">
        <v>0</v>
      </c>
      <c r="J6560" t="b">
        <v>0</v>
      </c>
    </row>
    <row r="6561" spans="1:10" hidden="1" x14ac:dyDescent="0.2">
      <c r="A6561" t="s">
        <v>577</v>
      </c>
      <c r="B6561" t="str">
        <f>VLOOKUP(Table16[[#This Row],[Metabolite ID]],Table18[],2,FALSE)</f>
        <v>X - 12715</v>
      </c>
      <c r="C6561" t="s">
        <v>1122</v>
      </c>
      <c r="D6561">
        <v>599</v>
      </c>
      <c r="E6561">
        <v>-4.6781778596076684E-2</v>
      </c>
      <c r="F6561">
        <v>0.19492633149201866</v>
      </c>
      <c r="G6561">
        <v>0.81041465194150542</v>
      </c>
      <c r="H6561" t="b">
        <v>0</v>
      </c>
      <c r="I6561" t="b">
        <v>0</v>
      </c>
      <c r="J6561" t="b">
        <v>0</v>
      </c>
    </row>
    <row r="6562" spans="1:10" hidden="1" x14ac:dyDescent="0.2">
      <c r="A6562" t="s">
        <v>577</v>
      </c>
      <c r="B6562" t="str">
        <f>VLOOKUP(Table16[[#This Row],[Metabolite ID]],Table18[],2,FALSE)</f>
        <v>X - 12715</v>
      </c>
      <c r="C6562" t="s">
        <v>1123</v>
      </c>
      <c r="D6562">
        <v>599</v>
      </c>
      <c r="E6562">
        <v>-0.14966373239172603</v>
      </c>
      <c r="F6562">
        <v>0.14594218059216835</v>
      </c>
      <c r="G6562">
        <v>0.30554257424265868</v>
      </c>
      <c r="H6562" t="b">
        <v>0</v>
      </c>
      <c r="I6562" t="b">
        <v>0</v>
      </c>
      <c r="J6562" t="b">
        <v>0</v>
      </c>
    </row>
    <row r="6563" spans="1:10" x14ac:dyDescent="0.2">
      <c r="A6563" t="s">
        <v>517</v>
      </c>
      <c r="B6563" t="str">
        <f>VLOOKUP(Table16[[#This Row],[Metabolite ID]],Table18[],2,FALSE)</f>
        <v>X - 21735</v>
      </c>
      <c r="C6563" t="s">
        <v>1116</v>
      </c>
      <c r="D6563">
        <v>599</v>
      </c>
      <c r="E6563">
        <v>-4.2742039202668365E-3</v>
      </c>
      <c r="F6563">
        <v>5.0858757493178128E-2</v>
      </c>
      <c r="G6563" s="6">
        <v>0.93302409824949473</v>
      </c>
      <c r="H6563" t="b">
        <v>0</v>
      </c>
      <c r="I6563" t="b">
        <v>0</v>
      </c>
      <c r="J6563" t="b">
        <v>0</v>
      </c>
    </row>
    <row r="6564" spans="1:10" hidden="1" x14ac:dyDescent="0.2">
      <c r="A6564" t="s">
        <v>517</v>
      </c>
      <c r="B6564" t="str">
        <f>VLOOKUP(Table16[[#This Row],[Metabolite ID]],Table18[],2,FALSE)</f>
        <v>X - 21735</v>
      </c>
      <c r="C6564" t="s">
        <v>1117</v>
      </c>
      <c r="D6564">
        <v>599</v>
      </c>
      <c r="E6564">
        <v>-4.2742039202668365E-3</v>
      </c>
      <c r="F6564">
        <v>4.9616651868015053E-2</v>
      </c>
      <c r="G6564">
        <v>0.93135151309034803</v>
      </c>
      <c r="H6564" t="b">
        <v>0</v>
      </c>
      <c r="I6564" t="b">
        <v>0</v>
      </c>
      <c r="J6564" t="b">
        <v>0</v>
      </c>
    </row>
    <row r="6565" spans="1:10" hidden="1" x14ac:dyDescent="0.2">
      <c r="A6565" t="s">
        <v>517</v>
      </c>
      <c r="B6565" t="str">
        <f>VLOOKUP(Table16[[#This Row],[Metabolite ID]],Table18[],2,FALSE)</f>
        <v>X - 21735</v>
      </c>
      <c r="C6565" t="s">
        <v>1118</v>
      </c>
      <c r="D6565">
        <v>599</v>
      </c>
      <c r="E6565">
        <v>-4.2742039202668105E-3</v>
      </c>
      <c r="F6565">
        <v>5.0098390181799353E-2</v>
      </c>
      <c r="G6565">
        <v>0.93201001840406439</v>
      </c>
      <c r="H6565" t="b">
        <v>0</v>
      </c>
      <c r="I6565" t="b">
        <v>0</v>
      </c>
      <c r="J6565" t="b">
        <v>0</v>
      </c>
    </row>
    <row r="6566" spans="1:10" hidden="1" x14ac:dyDescent="0.2">
      <c r="A6566" t="s">
        <v>517</v>
      </c>
      <c r="B6566" t="str">
        <f>VLOOKUP(Table16[[#This Row],[Metabolite ID]],Table18[],2,FALSE)</f>
        <v>X - 21735</v>
      </c>
      <c r="C6566" t="s">
        <v>1119</v>
      </c>
      <c r="D6566">
        <v>599</v>
      </c>
      <c r="E6566">
        <v>2.1258990825688075E-2</v>
      </c>
      <c r="F6566">
        <v>7.6027930264318519E-2</v>
      </c>
      <c r="G6566">
        <v>0.77976844589715211</v>
      </c>
      <c r="H6566" t="b">
        <v>0</v>
      </c>
      <c r="I6566" t="b">
        <v>0</v>
      </c>
      <c r="J6566" t="b">
        <v>0</v>
      </c>
    </row>
    <row r="6567" spans="1:10" hidden="1" x14ac:dyDescent="0.2">
      <c r="A6567" t="s">
        <v>517</v>
      </c>
      <c r="B6567" t="str">
        <f>VLOOKUP(Table16[[#This Row],[Metabolite ID]],Table18[],2,FALSE)</f>
        <v>X - 21735</v>
      </c>
      <c r="C6567" t="s">
        <v>1120</v>
      </c>
      <c r="D6567">
        <v>599</v>
      </c>
      <c r="E6567">
        <v>-2.6030040694194834E-2</v>
      </c>
      <c r="F6567">
        <v>8.3718813072972215E-2</v>
      </c>
      <c r="G6567">
        <v>0.7558597385759499</v>
      </c>
      <c r="H6567" t="b">
        <v>0</v>
      </c>
      <c r="I6567" t="b">
        <v>0</v>
      </c>
      <c r="J6567" t="b">
        <v>0</v>
      </c>
    </row>
    <row r="6568" spans="1:10" hidden="1" x14ac:dyDescent="0.2">
      <c r="A6568" t="s">
        <v>517</v>
      </c>
      <c r="B6568" t="str">
        <f>VLOOKUP(Table16[[#This Row],[Metabolite ID]],Table18[],2,FALSE)</f>
        <v>X - 21735</v>
      </c>
      <c r="C6568" t="s">
        <v>1121</v>
      </c>
      <c r="D6568">
        <v>599</v>
      </c>
      <c r="E6568">
        <v>-4.380656264859617E-3</v>
      </c>
      <c r="F6568">
        <v>0.24277390756494485</v>
      </c>
      <c r="G6568">
        <v>0.98560962661629303</v>
      </c>
      <c r="H6568" t="b">
        <v>0</v>
      </c>
      <c r="I6568" t="b">
        <v>0</v>
      </c>
      <c r="J6568" t="b">
        <v>0</v>
      </c>
    </row>
    <row r="6569" spans="1:10" hidden="1" x14ac:dyDescent="0.2">
      <c r="A6569" t="s">
        <v>517</v>
      </c>
      <c r="B6569" t="str">
        <f>VLOOKUP(Table16[[#This Row],[Metabolite ID]],Table18[],2,FALSE)</f>
        <v>X - 21735</v>
      </c>
      <c r="C6569" t="s">
        <v>1122</v>
      </c>
      <c r="D6569">
        <v>599</v>
      </c>
      <c r="E6569">
        <v>-5.0082984558653898E-2</v>
      </c>
      <c r="F6569">
        <v>0.18226641686433714</v>
      </c>
      <c r="G6569">
        <v>0.78358093307377463</v>
      </c>
      <c r="H6569" t="b">
        <v>0</v>
      </c>
      <c r="I6569" t="b">
        <v>0</v>
      </c>
      <c r="J6569" t="b">
        <v>0</v>
      </c>
    </row>
    <row r="6570" spans="1:10" hidden="1" x14ac:dyDescent="0.2">
      <c r="A6570" t="s">
        <v>517</v>
      </c>
      <c r="B6570" t="str">
        <f>VLOOKUP(Table16[[#This Row],[Metabolite ID]],Table18[],2,FALSE)</f>
        <v>X - 21735</v>
      </c>
      <c r="C6570" t="s">
        <v>1123</v>
      </c>
      <c r="D6570">
        <v>599</v>
      </c>
      <c r="E6570">
        <v>-0.12817542637933355</v>
      </c>
      <c r="F6570">
        <v>0.14073775416240902</v>
      </c>
      <c r="G6570">
        <v>0.36280023486036783</v>
      </c>
      <c r="H6570" t="b">
        <v>0</v>
      </c>
      <c r="I6570" t="b">
        <v>0</v>
      </c>
      <c r="J6570" t="b">
        <v>0</v>
      </c>
    </row>
    <row r="6571" spans="1:10" x14ac:dyDescent="0.2">
      <c r="A6571" t="s">
        <v>601</v>
      </c>
      <c r="B6571" t="str">
        <f>VLOOKUP(Table16[[#This Row],[Metabolite ID]],Table18[],2,FALSE)</f>
        <v>pyrraline</v>
      </c>
      <c r="C6571" t="s">
        <v>1116</v>
      </c>
      <c r="D6571">
        <v>599</v>
      </c>
      <c r="E6571">
        <v>3.7726971560588401E-3</v>
      </c>
      <c r="F6571">
        <v>4.8215068338798565E-2</v>
      </c>
      <c r="G6571" s="6">
        <v>0.93763136641607303</v>
      </c>
      <c r="H6571" t="b">
        <v>0</v>
      </c>
      <c r="I6571" t="b">
        <v>0</v>
      </c>
      <c r="J6571" t="b">
        <v>0</v>
      </c>
    </row>
    <row r="6572" spans="1:10" hidden="1" x14ac:dyDescent="0.2">
      <c r="A6572" t="s">
        <v>601</v>
      </c>
      <c r="B6572" t="str">
        <f>VLOOKUP(Table16[[#This Row],[Metabolite ID]],Table18[],2,FALSE)</f>
        <v>pyrraline</v>
      </c>
      <c r="C6572" t="s">
        <v>1117</v>
      </c>
      <c r="D6572">
        <v>599</v>
      </c>
      <c r="E6572">
        <v>3.7726971560588401E-3</v>
      </c>
      <c r="F6572">
        <v>4.8215068338798565E-2</v>
      </c>
      <c r="G6572">
        <v>0.93763136641607303</v>
      </c>
      <c r="H6572" t="b">
        <v>0</v>
      </c>
      <c r="I6572" t="b">
        <v>0</v>
      </c>
      <c r="J6572" t="b">
        <v>0</v>
      </c>
    </row>
    <row r="6573" spans="1:10" hidden="1" x14ac:dyDescent="0.2">
      <c r="A6573" t="s">
        <v>601</v>
      </c>
      <c r="B6573" t="str">
        <f>VLOOKUP(Table16[[#This Row],[Metabolite ID]],Table18[],2,FALSE)</f>
        <v>pyrraline</v>
      </c>
      <c r="C6573" t="s">
        <v>1118</v>
      </c>
      <c r="D6573">
        <v>599</v>
      </c>
      <c r="E6573">
        <v>3.7726971560588449E-3</v>
      </c>
      <c r="F6573">
        <v>4.8664230152681683E-2</v>
      </c>
      <c r="G6573">
        <v>0.93820585963845482</v>
      </c>
      <c r="H6573" t="b">
        <v>0</v>
      </c>
      <c r="I6573" t="b">
        <v>0</v>
      </c>
      <c r="J6573" t="b">
        <v>0</v>
      </c>
    </row>
    <row r="6574" spans="1:10" hidden="1" x14ac:dyDescent="0.2">
      <c r="A6574" t="s">
        <v>601</v>
      </c>
      <c r="B6574" t="str">
        <f>VLOOKUP(Table16[[#This Row],[Metabolite ID]],Table18[],2,FALSE)</f>
        <v>pyrraline</v>
      </c>
      <c r="C6574" t="s">
        <v>1119</v>
      </c>
      <c r="D6574">
        <v>599</v>
      </c>
      <c r="E6574">
        <v>-6.6785620915032692E-2</v>
      </c>
      <c r="F6574">
        <v>7.4829254873410023E-2</v>
      </c>
      <c r="G6574">
        <v>0.37212133455804075</v>
      </c>
      <c r="H6574" t="b">
        <v>0</v>
      </c>
      <c r="I6574" t="b">
        <v>0</v>
      </c>
      <c r="J6574" t="b">
        <v>0</v>
      </c>
    </row>
    <row r="6575" spans="1:10" hidden="1" x14ac:dyDescent="0.2">
      <c r="A6575" t="s">
        <v>601</v>
      </c>
      <c r="B6575" t="str">
        <f>VLOOKUP(Table16[[#This Row],[Metabolite ID]],Table18[],2,FALSE)</f>
        <v>pyrraline</v>
      </c>
      <c r="C6575" t="s">
        <v>1120</v>
      </c>
      <c r="D6575">
        <v>599</v>
      </c>
      <c r="E6575">
        <v>2.6323260687662848E-2</v>
      </c>
      <c r="F6575">
        <v>8.6336684319425316E-2</v>
      </c>
      <c r="G6575">
        <v>0.76044932347795846</v>
      </c>
      <c r="H6575" t="b">
        <v>0</v>
      </c>
      <c r="I6575" t="b">
        <v>0</v>
      </c>
      <c r="J6575" t="b">
        <v>0</v>
      </c>
    </row>
    <row r="6576" spans="1:10" hidden="1" x14ac:dyDescent="0.2">
      <c r="A6576" t="s">
        <v>601</v>
      </c>
      <c r="B6576" t="str">
        <f>VLOOKUP(Table16[[#This Row],[Metabolite ID]],Table18[],2,FALSE)</f>
        <v>pyrraline</v>
      </c>
      <c r="C6576" t="s">
        <v>1121</v>
      </c>
      <c r="D6576">
        <v>599</v>
      </c>
      <c r="E6576">
        <v>-0.25031812374860696</v>
      </c>
      <c r="F6576">
        <v>0.26545946096350309</v>
      </c>
      <c r="G6576">
        <v>0.34608124974217414</v>
      </c>
      <c r="H6576" t="b">
        <v>0</v>
      </c>
      <c r="I6576" t="b">
        <v>0</v>
      </c>
      <c r="J6576" t="b">
        <v>0</v>
      </c>
    </row>
    <row r="6577" spans="1:10" hidden="1" x14ac:dyDescent="0.2">
      <c r="A6577" t="s">
        <v>601</v>
      </c>
      <c r="B6577" t="str">
        <f>VLOOKUP(Table16[[#This Row],[Metabolite ID]],Table18[],2,FALSE)</f>
        <v>pyrraline</v>
      </c>
      <c r="C6577" t="s">
        <v>1122</v>
      </c>
      <c r="D6577">
        <v>599</v>
      </c>
      <c r="E6577">
        <v>7.3895425315921415E-2</v>
      </c>
      <c r="F6577">
        <v>0.18543534553608401</v>
      </c>
      <c r="G6577">
        <v>0.6904061247916834</v>
      </c>
      <c r="H6577" t="b">
        <v>0</v>
      </c>
      <c r="I6577" t="b">
        <v>0</v>
      </c>
      <c r="J6577" t="b">
        <v>0</v>
      </c>
    </row>
    <row r="6578" spans="1:10" hidden="1" x14ac:dyDescent="0.2">
      <c r="A6578" t="s">
        <v>601</v>
      </c>
      <c r="B6578" t="str">
        <f>VLOOKUP(Table16[[#This Row],[Metabolite ID]],Table18[],2,FALSE)</f>
        <v>pyrraline</v>
      </c>
      <c r="C6578" t="s">
        <v>1123</v>
      </c>
      <c r="D6578">
        <v>599</v>
      </c>
      <c r="E6578">
        <v>0.11103743660170788</v>
      </c>
      <c r="F6578">
        <v>0.13350366829606539</v>
      </c>
      <c r="G6578">
        <v>0.40590054385254248</v>
      </c>
      <c r="H6578" t="b">
        <v>0</v>
      </c>
      <c r="I6578" t="b">
        <v>0</v>
      </c>
      <c r="J6578" t="b">
        <v>0</v>
      </c>
    </row>
    <row r="6579" spans="1:10" x14ac:dyDescent="0.2">
      <c r="A6579" t="s">
        <v>706</v>
      </c>
      <c r="B6579" t="str">
        <f>VLOOKUP(Table16[[#This Row],[Metabolite ID]],Table18[],2,FALSE)</f>
        <v>1-oleoyl-2-linoleoyl-GPE (18:1/18:2)*</v>
      </c>
      <c r="C6579" t="s">
        <v>1116</v>
      </c>
      <c r="D6579">
        <v>599</v>
      </c>
      <c r="E6579">
        <v>-4.063935713933535E-3</v>
      </c>
      <c r="F6579">
        <v>5.2130706957503652E-2</v>
      </c>
      <c r="G6579" s="6">
        <v>0.93786252961600902</v>
      </c>
      <c r="H6579" t="b">
        <v>0</v>
      </c>
      <c r="I6579" t="b">
        <v>0</v>
      </c>
      <c r="J6579" t="b">
        <v>0</v>
      </c>
    </row>
    <row r="6580" spans="1:10" hidden="1" x14ac:dyDescent="0.2">
      <c r="A6580" t="s">
        <v>706</v>
      </c>
      <c r="B6580" t="str">
        <f>VLOOKUP(Table16[[#This Row],[Metabolite ID]],Table18[],2,FALSE)</f>
        <v>1-oleoyl-2-linoleoyl-GPE (18:1/18:2)*</v>
      </c>
      <c r="C6580" t="s">
        <v>1117</v>
      </c>
      <c r="D6580">
        <v>599</v>
      </c>
      <c r="E6580">
        <v>-4.063935713933535E-3</v>
      </c>
      <c r="F6580">
        <v>5.1429072963611454E-2</v>
      </c>
      <c r="G6580">
        <v>0.93701655474851886</v>
      </c>
      <c r="H6580" t="b">
        <v>0</v>
      </c>
      <c r="I6580" t="b">
        <v>0</v>
      </c>
      <c r="J6580" t="b">
        <v>0</v>
      </c>
    </row>
    <row r="6581" spans="1:10" hidden="1" x14ac:dyDescent="0.2">
      <c r="A6581" t="s">
        <v>706</v>
      </c>
      <c r="B6581" t="str">
        <f>VLOOKUP(Table16[[#This Row],[Metabolite ID]],Table18[],2,FALSE)</f>
        <v>1-oleoyl-2-linoleoyl-GPE (18:1/18:2)*</v>
      </c>
      <c r="C6581" t="s">
        <v>1118</v>
      </c>
      <c r="D6581">
        <v>599</v>
      </c>
      <c r="E6581">
        <v>-4.0639357139335046E-3</v>
      </c>
      <c r="F6581">
        <v>5.1924023113483465E-2</v>
      </c>
      <c r="G6581">
        <v>0.93761569472087847</v>
      </c>
      <c r="H6581" t="b">
        <v>0</v>
      </c>
      <c r="I6581" t="b">
        <v>0</v>
      </c>
      <c r="J6581" t="b">
        <v>0</v>
      </c>
    </row>
    <row r="6582" spans="1:10" hidden="1" x14ac:dyDescent="0.2">
      <c r="A6582" t="s">
        <v>706</v>
      </c>
      <c r="B6582" t="str">
        <f>VLOOKUP(Table16[[#This Row],[Metabolite ID]],Table18[],2,FALSE)</f>
        <v>1-oleoyl-2-linoleoyl-GPE (18:1/18:2)*</v>
      </c>
      <c r="C6582" t="s">
        <v>1119</v>
      </c>
      <c r="D6582">
        <v>599</v>
      </c>
      <c r="E6582">
        <v>-2.1078867924528302E-2</v>
      </c>
      <c r="F6582">
        <v>7.8577976375464223E-2</v>
      </c>
      <c r="G6582">
        <v>0.78850369944569609</v>
      </c>
      <c r="H6582" t="b">
        <v>0</v>
      </c>
      <c r="I6582" t="b">
        <v>0</v>
      </c>
      <c r="J6582" t="b">
        <v>0</v>
      </c>
    </row>
    <row r="6583" spans="1:10" hidden="1" x14ac:dyDescent="0.2">
      <c r="A6583" t="s">
        <v>706</v>
      </c>
      <c r="B6583" t="str">
        <f>VLOOKUP(Table16[[#This Row],[Metabolite ID]],Table18[],2,FALSE)</f>
        <v>1-oleoyl-2-linoleoyl-GPE (18:1/18:2)*</v>
      </c>
      <c r="C6583" t="s">
        <v>1120</v>
      </c>
      <c r="D6583">
        <v>599</v>
      </c>
      <c r="E6583">
        <v>-9.210920746462372E-3</v>
      </c>
      <c r="F6583">
        <v>8.339536827596862E-2</v>
      </c>
      <c r="G6583">
        <v>0.91205343025671248</v>
      </c>
      <c r="H6583" t="b">
        <v>0</v>
      </c>
      <c r="I6583" t="b">
        <v>0</v>
      </c>
      <c r="J6583" t="b">
        <v>0</v>
      </c>
    </row>
    <row r="6584" spans="1:10" hidden="1" x14ac:dyDescent="0.2">
      <c r="A6584" t="s">
        <v>706</v>
      </c>
      <c r="B6584" t="str">
        <f>VLOOKUP(Table16[[#This Row],[Metabolite ID]],Table18[],2,FALSE)</f>
        <v>1-oleoyl-2-linoleoyl-GPE (18:1/18:2)*</v>
      </c>
      <c r="C6584" t="s">
        <v>1121</v>
      </c>
      <c r="D6584">
        <v>599</v>
      </c>
      <c r="E6584">
        <v>-9.0417122327751898E-2</v>
      </c>
      <c r="F6584">
        <v>0.27526937501098558</v>
      </c>
      <c r="G6584">
        <v>0.74267298201378051</v>
      </c>
      <c r="H6584" t="b">
        <v>0</v>
      </c>
      <c r="I6584" t="b">
        <v>0</v>
      </c>
      <c r="J6584" t="b">
        <v>0</v>
      </c>
    </row>
    <row r="6585" spans="1:10" hidden="1" x14ac:dyDescent="0.2">
      <c r="A6585" t="s">
        <v>706</v>
      </c>
      <c r="B6585" t="str">
        <f>VLOOKUP(Table16[[#This Row],[Metabolite ID]],Table18[],2,FALSE)</f>
        <v>1-oleoyl-2-linoleoyl-GPE (18:1/18:2)*</v>
      </c>
      <c r="C6585" t="s">
        <v>1122</v>
      </c>
      <c r="D6585">
        <v>599</v>
      </c>
      <c r="E6585">
        <v>5.8616134157112754E-2</v>
      </c>
      <c r="F6585">
        <v>0.20093386223858675</v>
      </c>
      <c r="G6585">
        <v>0.77060299436389379</v>
      </c>
      <c r="H6585" t="b">
        <v>0</v>
      </c>
      <c r="I6585" t="b">
        <v>0</v>
      </c>
      <c r="J6585" t="b">
        <v>0</v>
      </c>
    </row>
    <row r="6586" spans="1:10" hidden="1" x14ac:dyDescent="0.2">
      <c r="A6586" t="s">
        <v>706</v>
      </c>
      <c r="B6586" t="str">
        <f>VLOOKUP(Table16[[#This Row],[Metabolite ID]],Table18[],2,FALSE)</f>
        <v>1-oleoyl-2-linoleoyl-GPE (18:1/18:2)*</v>
      </c>
      <c r="C6586" t="s">
        <v>1123</v>
      </c>
      <c r="D6586">
        <v>599</v>
      </c>
      <c r="E6586">
        <v>2.6100198891706651E-2</v>
      </c>
      <c r="F6586">
        <v>0.14437738026710228</v>
      </c>
      <c r="G6586">
        <v>0.85660348362740824</v>
      </c>
      <c r="H6586" t="b">
        <v>0</v>
      </c>
      <c r="I6586" t="b">
        <v>0</v>
      </c>
      <c r="J6586" t="b">
        <v>0</v>
      </c>
    </row>
    <row r="6587" spans="1:10" x14ac:dyDescent="0.2">
      <c r="A6587" t="s">
        <v>522</v>
      </c>
      <c r="B6587" t="str">
        <f>VLOOKUP(Table16[[#This Row],[Metabolite ID]],Table18[],2,FALSE)</f>
        <v>X - 21792</v>
      </c>
      <c r="C6587" t="s">
        <v>1116</v>
      </c>
      <c r="D6587">
        <v>599</v>
      </c>
      <c r="E6587">
        <v>-3.9392079482443642E-3</v>
      </c>
      <c r="F6587">
        <v>5.1092056701098544E-2</v>
      </c>
      <c r="G6587" s="6">
        <v>0.93854383143585485</v>
      </c>
      <c r="H6587" t="b">
        <v>0</v>
      </c>
      <c r="I6587" t="b">
        <v>0</v>
      </c>
      <c r="J6587" t="b">
        <v>0</v>
      </c>
    </row>
    <row r="6588" spans="1:10" hidden="1" x14ac:dyDescent="0.2">
      <c r="A6588" t="s">
        <v>522</v>
      </c>
      <c r="B6588" t="str">
        <f>VLOOKUP(Table16[[#This Row],[Metabolite ID]],Table18[],2,FALSE)</f>
        <v>X - 21792</v>
      </c>
      <c r="C6588" t="s">
        <v>1117</v>
      </c>
      <c r="D6588">
        <v>599</v>
      </c>
      <c r="E6588">
        <v>-3.9392079482443642E-3</v>
      </c>
      <c r="F6588">
        <v>4.8533216150293559E-2</v>
      </c>
      <c r="G6588">
        <v>0.93531057860344524</v>
      </c>
      <c r="H6588" t="b">
        <v>0</v>
      </c>
      <c r="I6588" t="b">
        <v>0</v>
      </c>
      <c r="J6588" t="b">
        <v>0</v>
      </c>
    </row>
    <row r="6589" spans="1:10" hidden="1" x14ac:dyDescent="0.2">
      <c r="A6589" t="s">
        <v>522</v>
      </c>
      <c r="B6589" t="str">
        <f>VLOOKUP(Table16[[#This Row],[Metabolite ID]],Table18[],2,FALSE)</f>
        <v>X - 21792</v>
      </c>
      <c r="C6589" t="s">
        <v>1118</v>
      </c>
      <c r="D6589">
        <v>599</v>
      </c>
      <c r="E6589">
        <v>-3.9392079482443816E-3</v>
      </c>
      <c r="F6589">
        <v>4.903567055564912E-2</v>
      </c>
      <c r="G6589">
        <v>0.93597200043423645</v>
      </c>
      <c r="H6589" t="b">
        <v>0</v>
      </c>
      <c r="I6589" t="b">
        <v>0</v>
      </c>
      <c r="J6589" t="b">
        <v>0</v>
      </c>
    </row>
    <row r="6590" spans="1:10" hidden="1" x14ac:dyDescent="0.2">
      <c r="A6590" t="s">
        <v>522</v>
      </c>
      <c r="B6590" t="str">
        <f>VLOOKUP(Table16[[#This Row],[Metabolite ID]],Table18[],2,FALSE)</f>
        <v>X - 21792</v>
      </c>
      <c r="C6590" t="s">
        <v>1119</v>
      </c>
      <c r="D6590">
        <v>599</v>
      </c>
      <c r="E6590">
        <v>2.3882617449664429E-2</v>
      </c>
      <c r="F6590">
        <v>7.499169606094655E-2</v>
      </c>
      <c r="G6590">
        <v>0.75012832606988433</v>
      </c>
      <c r="H6590" t="b">
        <v>0</v>
      </c>
      <c r="I6590" t="b">
        <v>0</v>
      </c>
      <c r="J6590" t="b">
        <v>0</v>
      </c>
    </row>
    <row r="6591" spans="1:10" hidden="1" x14ac:dyDescent="0.2">
      <c r="A6591" t="s">
        <v>522</v>
      </c>
      <c r="B6591" t="str">
        <f>VLOOKUP(Table16[[#This Row],[Metabolite ID]],Table18[],2,FALSE)</f>
        <v>X - 21792</v>
      </c>
      <c r="C6591" t="s">
        <v>1120</v>
      </c>
      <c r="D6591">
        <v>599</v>
      </c>
      <c r="E6591">
        <v>2.5970169606358808E-2</v>
      </c>
      <c r="F6591">
        <v>8.0382060744093056E-2</v>
      </c>
      <c r="G6591">
        <v>0.74663151513798254</v>
      </c>
      <c r="H6591" t="b">
        <v>0</v>
      </c>
      <c r="I6591" t="b">
        <v>0</v>
      </c>
      <c r="J6591" t="b">
        <v>0</v>
      </c>
    </row>
    <row r="6592" spans="1:10" hidden="1" x14ac:dyDescent="0.2">
      <c r="A6592" t="s">
        <v>522</v>
      </c>
      <c r="B6592" t="str">
        <f>VLOOKUP(Table16[[#This Row],[Metabolite ID]],Table18[],2,FALSE)</f>
        <v>X - 21792</v>
      </c>
      <c r="C6592" t="s">
        <v>1121</v>
      </c>
      <c r="D6592">
        <v>599</v>
      </c>
      <c r="E6592">
        <v>3.1345110473218085E-2</v>
      </c>
      <c r="F6592">
        <v>0.28325452664064499</v>
      </c>
      <c r="G6592">
        <v>0.91192263423994013</v>
      </c>
      <c r="H6592" t="b">
        <v>0</v>
      </c>
      <c r="I6592" t="b">
        <v>0</v>
      </c>
      <c r="J6592" t="b">
        <v>0</v>
      </c>
    </row>
    <row r="6593" spans="1:10" hidden="1" x14ac:dyDescent="0.2">
      <c r="A6593" t="s">
        <v>522</v>
      </c>
      <c r="B6593" t="str">
        <f>VLOOKUP(Table16[[#This Row],[Metabolite ID]],Table18[],2,FALSE)</f>
        <v>X - 21792</v>
      </c>
      <c r="C6593" t="s">
        <v>1122</v>
      </c>
      <c r="D6593">
        <v>599</v>
      </c>
      <c r="E6593">
        <v>0.17233823733512388</v>
      </c>
      <c r="F6593">
        <v>0.17972561328789496</v>
      </c>
      <c r="G6593">
        <v>0.33799847700335661</v>
      </c>
      <c r="H6593" t="b">
        <v>0</v>
      </c>
      <c r="I6593" t="b">
        <v>0</v>
      </c>
      <c r="J6593" t="b">
        <v>0</v>
      </c>
    </row>
    <row r="6594" spans="1:10" hidden="1" x14ac:dyDescent="0.2">
      <c r="A6594" t="s">
        <v>522</v>
      </c>
      <c r="B6594" t="str">
        <f>VLOOKUP(Table16[[#This Row],[Metabolite ID]],Table18[],2,FALSE)</f>
        <v>X - 21792</v>
      </c>
      <c r="C6594" t="s">
        <v>1123</v>
      </c>
      <c r="D6594">
        <v>599</v>
      </c>
      <c r="E6594">
        <v>-0.11399952111015661</v>
      </c>
      <c r="F6594">
        <v>0.14165424391080816</v>
      </c>
      <c r="G6594">
        <v>0.42127101571654768</v>
      </c>
      <c r="H6594" t="b">
        <v>0</v>
      </c>
      <c r="I6594" t="b">
        <v>0</v>
      </c>
      <c r="J6594" t="b">
        <v>0</v>
      </c>
    </row>
    <row r="6595" spans="1:10" x14ac:dyDescent="0.2">
      <c r="A6595" t="s">
        <v>371</v>
      </c>
      <c r="B6595" t="str">
        <f>VLOOKUP(Table16[[#This Row],[Metabolite ID]],Table18[],2,FALSE)</f>
        <v>2-hydroxyibuprofen</v>
      </c>
      <c r="C6595" t="s">
        <v>1116</v>
      </c>
      <c r="D6595">
        <v>595</v>
      </c>
      <c r="E6595">
        <v>1.4527972115507501E-2</v>
      </c>
      <c r="F6595">
        <v>0.18881534699184571</v>
      </c>
      <c r="G6595" s="6">
        <v>0.93866908842685792</v>
      </c>
      <c r="H6595" t="b">
        <v>0</v>
      </c>
      <c r="I6595" t="b">
        <v>0</v>
      </c>
      <c r="J6595" t="b">
        <v>0</v>
      </c>
    </row>
    <row r="6596" spans="1:10" hidden="1" x14ac:dyDescent="0.2">
      <c r="A6596" t="s">
        <v>371</v>
      </c>
      <c r="B6596" t="str">
        <f>VLOOKUP(Table16[[#This Row],[Metabolite ID]],Table18[],2,FALSE)</f>
        <v>2-hydroxyibuprofen</v>
      </c>
      <c r="C6596" t="s">
        <v>1117</v>
      </c>
      <c r="D6596">
        <v>595</v>
      </c>
      <c r="E6596">
        <v>1.4527972115507501E-2</v>
      </c>
      <c r="F6596">
        <v>0.18875398474453517</v>
      </c>
      <c r="G6596">
        <v>0.93864918962507848</v>
      </c>
      <c r="H6596" t="b">
        <v>0</v>
      </c>
      <c r="I6596" t="b">
        <v>0</v>
      </c>
      <c r="J6596" t="b">
        <v>0</v>
      </c>
    </row>
    <row r="6597" spans="1:10" hidden="1" x14ac:dyDescent="0.2">
      <c r="A6597" t="s">
        <v>371</v>
      </c>
      <c r="B6597" t="str">
        <f>VLOOKUP(Table16[[#This Row],[Metabolite ID]],Table18[],2,FALSE)</f>
        <v>2-hydroxyibuprofen</v>
      </c>
      <c r="C6597" t="s">
        <v>1118</v>
      </c>
      <c r="D6597">
        <v>595</v>
      </c>
      <c r="E6597">
        <v>1.4527972115507413E-2</v>
      </c>
      <c r="F6597">
        <v>0.19055642484235469</v>
      </c>
      <c r="G6597">
        <v>0.93922836743691263</v>
      </c>
      <c r="H6597" t="b">
        <v>0</v>
      </c>
      <c r="I6597" t="b">
        <v>0</v>
      </c>
      <c r="J6597" t="b">
        <v>0</v>
      </c>
    </row>
    <row r="6598" spans="1:10" hidden="1" x14ac:dyDescent="0.2">
      <c r="A6598" t="s">
        <v>371</v>
      </c>
      <c r="B6598" t="str">
        <f>VLOOKUP(Table16[[#This Row],[Metabolite ID]],Table18[],2,FALSE)</f>
        <v>2-hydroxyibuprofen</v>
      </c>
      <c r="C6598" t="s">
        <v>1119</v>
      </c>
      <c r="D6598">
        <v>595</v>
      </c>
      <c r="E6598">
        <v>-0.13786190476190474</v>
      </c>
      <c r="F6598">
        <v>0.28998503731317471</v>
      </c>
      <c r="G6598">
        <v>0.63449447779163182</v>
      </c>
      <c r="H6598" t="b">
        <v>0</v>
      </c>
      <c r="I6598" t="b">
        <v>0</v>
      </c>
      <c r="J6598" t="b">
        <v>0</v>
      </c>
    </row>
    <row r="6599" spans="1:10" hidden="1" x14ac:dyDescent="0.2">
      <c r="A6599" t="s">
        <v>371</v>
      </c>
      <c r="B6599" t="str">
        <f>VLOOKUP(Table16[[#This Row],[Metabolite ID]],Table18[],2,FALSE)</f>
        <v>2-hydroxyibuprofen</v>
      </c>
      <c r="C6599" t="s">
        <v>1120</v>
      </c>
      <c r="D6599">
        <v>595</v>
      </c>
      <c r="E6599">
        <v>-0.36254853683261473</v>
      </c>
      <c r="F6599">
        <v>0.29647023367666248</v>
      </c>
      <c r="G6599">
        <v>0.22137372714707831</v>
      </c>
      <c r="H6599" t="b">
        <v>0</v>
      </c>
      <c r="I6599" t="b">
        <v>0</v>
      </c>
      <c r="J6599" t="b">
        <v>0</v>
      </c>
    </row>
    <row r="6600" spans="1:10" hidden="1" x14ac:dyDescent="0.2">
      <c r="A6600" t="s">
        <v>371</v>
      </c>
      <c r="B6600" t="str">
        <f>VLOOKUP(Table16[[#This Row],[Metabolite ID]],Table18[],2,FALSE)</f>
        <v>2-hydroxyibuprofen</v>
      </c>
      <c r="C6600" t="s">
        <v>1121</v>
      </c>
      <c r="D6600">
        <v>595</v>
      </c>
      <c r="E6600">
        <v>-1.2271135349025215</v>
      </c>
      <c r="F6600">
        <v>1.0484113056766293</v>
      </c>
      <c r="G6600">
        <v>0.24228908655008416</v>
      </c>
      <c r="H6600" t="b">
        <v>0</v>
      </c>
      <c r="I6600" t="b">
        <v>0</v>
      </c>
      <c r="J6600" t="b">
        <v>0</v>
      </c>
    </row>
    <row r="6601" spans="1:10" hidden="1" x14ac:dyDescent="0.2">
      <c r="A6601" t="s">
        <v>371</v>
      </c>
      <c r="B6601" t="str">
        <f>VLOOKUP(Table16[[#This Row],[Metabolite ID]],Table18[],2,FALSE)</f>
        <v>2-hydroxyibuprofen</v>
      </c>
      <c r="C6601" t="s">
        <v>1122</v>
      </c>
      <c r="D6601">
        <v>595</v>
      </c>
      <c r="E6601">
        <v>-0.99889639590274371</v>
      </c>
      <c r="F6601">
        <v>0.83408946771252979</v>
      </c>
      <c r="G6601">
        <v>0.23155471872483555</v>
      </c>
      <c r="H6601" t="b">
        <v>0</v>
      </c>
      <c r="I6601" t="b">
        <v>0</v>
      </c>
      <c r="J6601" t="b">
        <v>0</v>
      </c>
    </row>
    <row r="6602" spans="1:10" hidden="1" x14ac:dyDescent="0.2">
      <c r="A6602" t="s">
        <v>371</v>
      </c>
      <c r="B6602" t="str">
        <f>VLOOKUP(Table16[[#This Row],[Metabolite ID]],Table18[],2,FALSE)</f>
        <v>2-hydroxyibuprofen</v>
      </c>
      <c r="C6602" t="s">
        <v>1123</v>
      </c>
      <c r="D6602">
        <v>595</v>
      </c>
      <c r="E6602">
        <v>-0.13140691170237231</v>
      </c>
      <c r="F6602">
        <v>0.53996866028698898</v>
      </c>
      <c r="G6602">
        <v>0.80781048927369792</v>
      </c>
      <c r="H6602" t="b">
        <v>0</v>
      </c>
      <c r="I6602" t="b">
        <v>0</v>
      </c>
      <c r="J6602" t="b">
        <v>0</v>
      </c>
    </row>
    <row r="6603" spans="1:10" x14ac:dyDescent="0.2">
      <c r="A6603" t="s">
        <v>352</v>
      </c>
      <c r="B6603" t="str">
        <f>VLOOKUP(Table16[[#This Row],[Metabolite ID]],Table18[],2,FALSE)</f>
        <v>gamma-CEHC glucuronide*</v>
      </c>
      <c r="C6603" t="s">
        <v>1116</v>
      </c>
      <c r="D6603">
        <v>599</v>
      </c>
      <c r="E6603">
        <v>4.3891296040478572E-3</v>
      </c>
      <c r="F6603">
        <v>5.8027901751372131E-2</v>
      </c>
      <c r="G6603" s="6">
        <v>0.93970689540534591</v>
      </c>
      <c r="H6603" t="b">
        <v>0</v>
      </c>
      <c r="I6603" t="b">
        <v>0</v>
      </c>
      <c r="J6603" t="b">
        <v>0</v>
      </c>
    </row>
    <row r="6604" spans="1:10" hidden="1" x14ac:dyDescent="0.2">
      <c r="A6604" t="s">
        <v>352</v>
      </c>
      <c r="B6604" t="str">
        <f>VLOOKUP(Table16[[#This Row],[Metabolite ID]],Table18[],2,FALSE)</f>
        <v>gamma-CEHC glucuronide*</v>
      </c>
      <c r="C6604" t="s">
        <v>1117</v>
      </c>
      <c r="D6604">
        <v>599</v>
      </c>
      <c r="E6604">
        <v>4.3891296040478572E-3</v>
      </c>
      <c r="F6604">
        <v>5.8027901751372131E-2</v>
      </c>
      <c r="G6604">
        <v>0.93970689540534591</v>
      </c>
      <c r="H6604" t="b">
        <v>0</v>
      </c>
      <c r="I6604" t="b">
        <v>0</v>
      </c>
      <c r="J6604" t="b">
        <v>0</v>
      </c>
    </row>
    <row r="6605" spans="1:10" hidden="1" x14ac:dyDescent="0.2">
      <c r="A6605" t="s">
        <v>352</v>
      </c>
      <c r="B6605" t="str">
        <f>VLOOKUP(Table16[[#This Row],[Metabolite ID]],Table18[],2,FALSE)</f>
        <v>gamma-CEHC glucuronide*</v>
      </c>
      <c r="C6605" t="s">
        <v>1118</v>
      </c>
      <c r="D6605">
        <v>599</v>
      </c>
      <c r="E6605">
        <v>4.3891296040478849E-3</v>
      </c>
      <c r="F6605">
        <v>5.8554264928472682E-2</v>
      </c>
      <c r="G6605">
        <v>0.94024787062120452</v>
      </c>
      <c r="H6605" t="b">
        <v>0</v>
      </c>
      <c r="I6605" t="b">
        <v>0</v>
      </c>
      <c r="J6605" t="b">
        <v>0</v>
      </c>
    </row>
    <row r="6606" spans="1:10" hidden="1" x14ac:dyDescent="0.2">
      <c r="A6606" t="s">
        <v>352</v>
      </c>
      <c r="B6606" t="str">
        <f>VLOOKUP(Table16[[#This Row],[Metabolite ID]],Table18[],2,FALSE)</f>
        <v>gamma-CEHC glucuronide*</v>
      </c>
      <c r="C6606" t="s">
        <v>1119</v>
      </c>
      <c r="D6606">
        <v>599</v>
      </c>
      <c r="E6606">
        <v>-4.1991666666666663E-2</v>
      </c>
      <c r="F6606">
        <v>8.7951852854511514E-2</v>
      </c>
      <c r="G6606">
        <v>0.63304937037807574</v>
      </c>
      <c r="H6606" t="b">
        <v>0</v>
      </c>
      <c r="I6606" t="b">
        <v>0</v>
      </c>
      <c r="J6606" t="b">
        <v>0</v>
      </c>
    </row>
    <row r="6607" spans="1:10" hidden="1" x14ac:dyDescent="0.2">
      <c r="A6607" t="s">
        <v>352</v>
      </c>
      <c r="B6607" t="str">
        <f>VLOOKUP(Table16[[#This Row],[Metabolite ID]],Table18[],2,FALSE)</f>
        <v>gamma-CEHC glucuronide*</v>
      </c>
      <c r="C6607" t="s">
        <v>1120</v>
      </c>
      <c r="D6607">
        <v>599</v>
      </c>
      <c r="E6607">
        <v>-3.985489367521737E-2</v>
      </c>
      <c r="F6607">
        <v>9.8600872757394153E-2</v>
      </c>
      <c r="G6607">
        <v>0.68606251491407044</v>
      </c>
      <c r="H6607" t="b">
        <v>0</v>
      </c>
      <c r="I6607" t="b">
        <v>0</v>
      </c>
      <c r="J6607" t="b">
        <v>0</v>
      </c>
    </row>
    <row r="6608" spans="1:10" hidden="1" x14ac:dyDescent="0.2">
      <c r="A6608" t="s">
        <v>352</v>
      </c>
      <c r="B6608" t="str">
        <f>VLOOKUP(Table16[[#This Row],[Metabolite ID]],Table18[],2,FALSE)</f>
        <v>gamma-CEHC glucuronide*</v>
      </c>
      <c r="C6608" t="s">
        <v>1121</v>
      </c>
      <c r="D6608">
        <v>599</v>
      </c>
      <c r="E6608">
        <v>-0.55749641079406764</v>
      </c>
      <c r="F6608">
        <v>0.33114071424150499</v>
      </c>
      <c r="G6608">
        <v>9.2787959379655949E-2</v>
      </c>
      <c r="H6608" t="b">
        <v>0</v>
      </c>
      <c r="I6608" t="b">
        <v>0</v>
      </c>
      <c r="J6608" t="b">
        <v>0</v>
      </c>
    </row>
    <row r="6609" spans="1:10" hidden="1" x14ac:dyDescent="0.2">
      <c r="A6609" t="s">
        <v>352</v>
      </c>
      <c r="B6609" t="str">
        <f>VLOOKUP(Table16[[#This Row],[Metabolite ID]],Table18[],2,FALSE)</f>
        <v>gamma-CEHC glucuronide*</v>
      </c>
      <c r="C6609" t="s">
        <v>1122</v>
      </c>
      <c r="D6609">
        <v>599</v>
      </c>
      <c r="E6609">
        <v>0.137068827230312</v>
      </c>
      <c r="F6609">
        <v>0.21334106981281042</v>
      </c>
      <c r="G6609">
        <v>0.52080337691143985</v>
      </c>
      <c r="H6609" t="b">
        <v>0</v>
      </c>
      <c r="I6609" t="b">
        <v>0</v>
      </c>
      <c r="J6609" t="b">
        <v>0</v>
      </c>
    </row>
    <row r="6610" spans="1:10" hidden="1" x14ac:dyDescent="0.2">
      <c r="A6610" t="s">
        <v>352</v>
      </c>
      <c r="B6610" t="str">
        <f>VLOOKUP(Table16[[#This Row],[Metabolite ID]],Table18[],2,FALSE)</f>
        <v>gamma-CEHC glucuronide*</v>
      </c>
      <c r="C6610" t="s">
        <v>1123</v>
      </c>
      <c r="D6610">
        <v>599</v>
      </c>
      <c r="E6610">
        <v>1.3744175101818364E-2</v>
      </c>
      <c r="F6610">
        <v>0.16120744031601145</v>
      </c>
      <c r="G6610">
        <v>0.9320851053851974</v>
      </c>
      <c r="H6610" t="b">
        <v>0</v>
      </c>
      <c r="I6610" t="b">
        <v>0</v>
      </c>
      <c r="J6610" t="b">
        <v>0</v>
      </c>
    </row>
    <row r="6611" spans="1:10" x14ac:dyDescent="0.2">
      <c r="A6611" t="s">
        <v>672</v>
      </c>
      <c r="B6611" t="str">
        <f>VLOOKUP(Table16[[#This Row],[Metabolite ID]],Table18[],2,FALSE)</f>
        <v>1-(1-enyl-stearoyl)-2-docosahexaenoyl-GPE (P-18:0/22:6)*</v>
      </c>
      <c r="C6611" t="s">
        <v>1116</v>
      </c>
      <c r="D6611">
        <v>599</v>
      </c>
      <c r="E6611">
        <v>3.7378375999118948E-3</v>
      </c>
      <c r="F6611">
        <v>4.9808882902888652E-2</v>
      </c>
      <c r="G6611" s="6">
        <v>0.94018002644136545</v>
      </c>
      <c r="H6611" t="b">
        <v>0</v>
      </c>
      <c r="I6611" t="b">
        <v>0</v>
      </c>
      <c r="J6611" t="b">
        <v>0</v>
      </c>
    </row>
    <row r="6612" spans="1:10" hidden="1" x14ac:dyDescent="0.2">
      <c r="A6612" t="s">
        <v>672</v>
      </c>
      <c r="B6612" t="str">
        <f>VLOOKUP(Table16[[#This Row],[Metabolite ID]],Table18[],2,FALSE)</f>
        <v>1-(1-enyl-stearoyl)-2-docosahexaenoyl-GPE (P-18:0/22:6)*</v>
      </c>
      <c r="C6612" t="s">
        <v>1117</v>
      </c>
      <c r="D6612">
        <v>599</v>
      </c>
      <c r="E6612">
        <v>3.7378375999118948E-3</v>
      </c>
      <c r="F6612">
        <v>4.7835614829005751E-2</v>
      </c>
      <c r="G6612">
        <v>0.93771731001977066</v>
      </c>
      <c r="H6612" t="b">
        <v>0</v>
      </c>
      <c r="I6612" t="b">
        <v>0</v>
      </c>
      <c r="J6612" t="b">
        <v>0</v>
      </c>
    </row>
    <row r="6613" spans="1:10" hidden="1" x14ac:dyDescent="0.2">
      <c r="A6613" t="s">
        <v>672</v>
      </c>
      <c r="B6613" t="str">
        <f>VLOOKUP(Table16[[#This Row],[Metabolite ID]],Table18[],2,FALSE)</f>
        <v>1-(1-enyl-stearoyl)-2-docosahexaenoyl-GPE (P-18:0/22:6)*</v>
      </c>
      <c r="C6613" t="s">
        <v>1118</v>
      </c>
      <c r="D6613">
        <v>599</v>
      </c>
      <c r="E6613">
        <v>3.7378375999119243E-3</v>
      </c>
      <c r="F6613">
        <v>4.8316763762566599E-2</v>
      </c>
      <c r="G6613">
        <v>0.93833629218324788</v>
      </c>
      <c r="H6613" t="b">
        <v>0</v>
      </c>
      <c r="I6613" t="b">
        <v>0</v>
      </c>
      <c r="J6613" t="b">
        <v>0</v>
      </c>
    </row>
    <row r="6614" spans="1:10" hidden="1" x14ac:dyDescent="0.2">
      <c r="A6614" t="s">
        <v>672</v>
      </c>
      <c r="B6614" t="str">
        <f>VLOOKUP(Table16[[#This Row],[Metabolite ID]],Table18[],2,FALSE)</f>
        <v>1-(1-enyl-stearoyl)-2-docosahexaenoyl-GPE (P-18:0/22:6)*</v>
      </c>
      <c r="C6614" t="s">
        <v>1119</v>
      </c>
      <c r="D6614">
        <v>599</v>
      </c>
      <c r="E6614">
        <v>7.1642165242165245E-3</v>
      </c>
      <c r="F6614">
        <v>7.2834009136494043E-2</v>
      </c>
      <c r="G6614">
        <v>0.92164356456707808</v>
      </c>
      <c r="H6614" t="b">
        <v>0</v>
      </c>
      <c r="I6614" t="b">
        <v>0</v>
      </c>
      <c r="J6614" t="b">
        <v>0</v>
      </c>
    </row>
    <row r="6615" spans="1:10" hidden="1" x14ac:dyDescent="0.2">
      <c r="A6615" t="s">
        <v>672</v>
      </c>
      <c r="B6615" t="str">
        <f>VLOOKUP(Table16[[#This Row],[Metabolite ID]],Table18[],2,FALSE)</f>
        <v>1-(1-enyl-stearoyl)-2-docosahexaenoyl-GPE (P-18:0/22:6)*</v>
      </c>
      <c r="C6615" t="s">
        <v>1120</v>
      </c>
      <c r="D6615">
        <v>599</v>
      </c>
      <c r="E6615">
        <v>2.9073747579290619E-2</v>
      </c>
      <c r="F6615">
        <v>7.8414026818083835E-2</v>
      </c>
      <c r="G6615">
        <v>0.71080714874422846</v>
      </c>
      <c r="H6615" t="b">
        <v>0</v>
      </c>
      <c r="I6615" t="b">
        <v>0</v>
      </c>
      <c r="J6615" t="b">
        <v>0</v>
      </c>
    </row>
    <row r="6616" spans="1:10" hidden="1" x14ac:dyDescent="0.2">
      <c r="A6616" t="s">
        <v>672</v>
      </c>
      <c r="B6616" t="str">
        <f>VLOOKUP(Table16[[#This Row],[Metabolite ID]],Table18[],2,FALSE)</f>
        <v>1-(1-enyl-stearoyl)-2-docosahexaenoyl-GPE (P-18:0/22:6)*</v>
      </c>
      <c r="C6616" t="s">
        <v>1121</v>
      </c>
      <c r="D6616">
        <v>599</v>
      </c>
      <c r="E6616">
        <v>-1.2318122838485657E-2</v>
      </c>
      <c r="F6616">
        <v>0.2516816825355056</v>
      </c>
      <c r="G6616">
        <v>0.96098085287270241</v>
      </c>
      <c r="H6616" t="b">
        <v>0</v>
      </c>
      <c r="I6616" t="b">
        <v>0</v>
      </c>
      <c r="J6616" t="b">
        <v>0</v>
      </c>
    </row>
    <row r="6617" spans="1:10" hidden="1" x14ac:dyDescent="0.2">
      <c r="A6617" t="s">
        <v>672</v>
      </c>
      <c r="B6617" t="str">
        <f>VLOOKUP(Table16[[#This Row],[Metabolite ID]],Table18[],2,FALSE)</f>
        <v>1-(1-enyl-stearoyl)-2-docosahexaenoyl-GPE (P-18:0/22:6)*</v>
      </c>
      <c r="C6617" t="s">
        <v>1122</v>
      </c>
      <c r="D6617">
        <v>599</v>
      </c>
      <c r="E6617">
        <v>-1.2318122838485657E-2</v>
      </c>
      <c r="F6617">
        <v>0.19801286630973983</v>
      </c>
      <c r="G6617">
        <v>0.95041742118561556</v>
      </c>
      <c r="H6617" t="b">
        <v>0</v>
      </c>
      <c r="I6617" t="b">
        <v>0</v>
      </c>
      <c r="J6617" t="b">
        <v>0</v>
      </c>
    </row>
    <row r="6618" spans="1:10" hidden="1" x14ac:dyDescent="0.2">
      <c r="A6618" t="s">
        <v>672</v>
      </c>
      <c r="B6618" t="str">
        <f>VLOOKUP(Table16[[#This Row],[Metabolite ID]],Table18[],2,FALSE)</f>
        <v>1-(1-enyl-stearoyl)-2-docosahexaenoyl-GPE (P-18:0/22:6)*</v>
      </c>
      <c r="C6618" t="s">
        <v>1123</v>
      </c>
      <c r="D6618">
        <v>599</v>
      </c>
      <c r="E6618">
        <v>6.3301705696806404E-2</v>
      </c>
      <c r="F6618">
        <v>0.13805112567689393</v>
      </c>
      <c r="G6618">
        <v>0.64673274717214635</v>
      </c>
      <c r="H6618" t="b">
        <v>0</v>
      </c>
      <c r="I6618" t="b">
        <v>0</v>
      </c>
      <c r="J6618" t="b">
        <v>0</v>
      </c>
    </row>
    <row r="6619" spans="1:10" x14ac:dyDescent="0.2">
      <c r="A6619" t="s">
        <v>471</v>
      </c>
      <c r="B6619" t="str">
        <f>VLOOKUP(Table16[[#This Row],[Metabolite ID]],Table18[],2,FALSE)</f>
        <v>X - 12216</v>
      </c>
      <c r="C6619" t="s">
        <v>1116</v>
      </c>
      <c r="D6619">
        <v>599</v>
      </c>
      <c r="E6619">
        <v>-3.6711669029814292E-3</v>
      </c>
      <c r="F6619">
        <v>5.0608209889127106E-2</v>
      </c>
      <c r="G6619" s="6">
        <v>0.94217142922758024</v>
      </c>
      <c r="H6619" t="b">
        <v>0</v>
      </c>
      <c r="I6619" t="b">
        <v>0</v>
      </c>
      <c r="J6619" t="b">
        <v>0</v>
      </c>
    </row>
    <row r="6620" spans="1:10" hidden="1" x14ac:dyDescent="0.2">
      <c r="A6620" t="s">
        <v>471</v>
      </c>
      <c r="B6620" t="str">
        <f>VLOOKUP(Table16[[#This Row],[Metabolite ID]],Table18[],2,FALSE)</f>
        <v>X - 12216</v>
      </c>
      <c r="C6620" t="s">
        <v>1117</v>
      </c>
      <c r="D6620">
        <v>599</v>
      </c>
      <c r="E6620">
        <v>-3.6711669029814292E-3</v>
      </c>
      <c r="F6620">
        <v>4.821950050954367E-2</v>
      </c>
      <c r="G6620">
        <v>0.93931210361891782</v>
      </c>
      <c r="H6620" t="b">
        <v>0</v>
      </c>
      <c r="I6620" t="b">
        <v>0</v>
      </c>
      <c r="J6620" t="b">
        <v>0</v>
      </c>
    </row>
    <row r="6621" spans="1:10" hidden="1" x14ac:dyDescent="0.2">
      <c r="A6621" t="s">
        <v>471</v>
      </c>
      <c r="B6621" t="str">
        <f>VLOOKUP(Table16[[#This Row],[Metabolite ID]],Table18[],2,FALSE)</f>
        <v>X - 12216</v>
      </c>
      <c r="C6621" t="s">
        <v>1118</v>
      </c>
      <c r="D6621">
        <v>599</v>
      </c>
      <c r="E6621">
        <v>-3.6711669029814496E-3</v>
      </c>
      <c r="F6621">
        <v>4.8727093563467327E-2</v>
      </c>
      <c r="G6621">
        <v>0.93994309151327271</v>
      </c>
      <c r="H6621" t="b">
        <v>0</v>
      </c>
      <c r="I6621" t="b">
        <v>0</v>
      </c>
      <c r="J6621" t="b">
        <v>0</v>
      </c>
    </row>
    <row r="6622" spans="1:10" hidden="1" x14ac:dyDescent="0.2">
      <c r="A6622" t="s">
        <v>471</v>
      </c>
      <c r="B6622" t="str">
        <f>VLOOKUP(Table16[[#This Row],[Metabolite ID]],Table18[],2,FALSE)</f>
        <v>X - 12216</v>
      </c>
      <c r="C6622" t="s">
        <v>1119</v>
      </c>
      <c r="D6622">
        <v>599</v>
      </c>
      <c r="E6622">
        <v>-3.0215416666666665E-2</v>
      </c>
      <c r="F6622">
        <v>7.5155390980540401E-2</v>
      </c>
      <c r="G6622">
        <v>0.68765514396447003</v>
      </c>
      <c r="H6622" t="b">
        <v>0</v>
      </c>
      <c r="I6622" t="b">
        <v>0</v>
      </c>
      <c r="J6622" t="b">
        <v>0</v>
      </c>
    </row>
    <row r="6623" spans="1:10" hidden="1" x14ac:dyDescent="0.2">
      <c r="A6623" t="s">
        <v>471</v>
      </c>
      <c r="B6623" t="str">
        <f>VLOOKUP(Table16[[#This Row],[Metabolite ID]],Table18[],2,FALSE)</f>
        <v>X - 12216</v>
      </c>
      <c r="C6623" t="s">
        <v>1120</v>
      </c>
      <c r="D6623">
        <v>599</v>
      </c>
      <c r="E6623">
        <v>1.3917278607452349E-2</v>
      </c>
      <c r="F6623">
        <v>8.3056740159305656E-2</v>
      </c>
      <c r="G6623">
        <v>0.86692668290796226</v>
      </c>
      <c r="H6623" t="b">
        <v>0</v>
      </c>
      <c r="I6623" t="b">
        <v>0</v>
      </c>
      <c r="J6623" t="b">
        <v>0</v>
      </c>
    </row>
    <row r="6624" spans="1:10" hidden="1" x14ac:dyDescent="0.2">
      <c r="A6624" t="s">
        <v>471</v>
      </c>
      <c r="B6624" t="str">
        <f>VLOOKUP(Table16[[#This Row],[Metabolite ID]],Table18[],2,FALSE)</f>
        <v>X - 12216</v>
      </c>
      <c r="C6624" t="s">
        <v>1121</v>
      </c>
      <c r="D6624">
        <v>599</v>
      </c>
      <c r="E6624">
        <v>3.0722424120522618E-2</v>
      </c>
      <c r="F6624">
        <v>0.27685512925542521</v>
      </c>
      <c r="G6624">
        <v>0.91167791257604858</v>
      </c>
      <c r="H6624" t="b">
        <v>0</v>
      </c>
      <c r="I6624" t="b">
        <v>0</v>
      </c>
      <c r="J6624" t="b">
        <v>0</v>
      </c>
    </row>
    <row r="6625" spans="1:10" hidden="1" x14ac:dyDescent="0.2">
      <c r="A6625" t="s">
        <v>471</v>
      </c>
      <c r="B6625" t="str">
        <f>VLOOKUP(Table16[[#This Row],[Metabolite ID]],Table18[],2,FALSE)</f>
        <v>X - 12216</v>
      </c>
      <c r="C6625" t="s">
        <v>1122</v>
      </c>
      <c r="D6625">
        <v>599</v>
      </c>
      <c r="E6625">
        <v>9.9999731007310189E-2</v>
      </c>
      <c r="F6625">
        <v>0.18037184382607302</v>
      </c>
      <c r="G6625">
        <v>0.57950640331667769</v>
      </c>
      <c r="H6625" t="b">
        <v>0</v>
      </c>
      <c r="I6625" t="b">
        <v>0</v>
      </c>
      <c r="J6625" t="b">
        <v>0</v>
      </c>
    </row>
    <row r="6626" spans="1:10" hidden="1" x14ac:dyDescent="0.2">
      <c r="A6626" t="s">
        <v>471</v>
      </c>
      <c r="B6626" t="str">
        <f>VLOOKUP(Table16[[#This Row],[Metabolite ID]],Table18[],2,FALSE)</f>
        <v>X - 12216</v>
      </c>
      <c r="C6626" t="s">
        <v>1123</v>
      </c>
      <c r="D6626">
        <v>599</v>
      </c>
      <c r="E6626">
        <v>8.3835202995181435E-2</v>
      </c>
      <c r="F6626">
        <v>0.14016112704598799</v>
      </c>
      <c r="G6626">
        <v>0.54997704331581443</v>
      </c>
      <c r="H6626" t="b">
        <v>0</v>
      </c>
      <c r="I6626" t="b">
        <v>0</v>
      </c>
      <c r="J6626" t="b">
        <v>0</v>
      </c>
    </row>
    <row r="6627" spans="1:10" x14ac:dyDescent="0.2">
      <c r="A6627" t="s">
        <v>224</v>
      </c>
      <c r="B6627" t="str">
        <f>VLOOKUP(Table16[[#This Row],[Metabolite ID]],Table18[],2,FALSE)</f>
        <v>myristoylcarnitine</v>
      </c>
      <c r="C6627" t="s">
        <v>1116</v>
      </c>
      <c r="D6627">
        <v>599</v>
      </c>
      <c r="E6627">
        <v>-3.5427398789546825E-3</v>
      </c>
      <c r="F6627">
        <v>5.0049989255283436E-2</v>
      </c>
      <c r="G6627" s="6">
        <v>0.94356964313967018</v>
      </c>
      <c r="H6627" t="b">
        <v>0</v>
      </c>
      <c r="I6627" t="b">
        <v>0</v>
      </c>
      <c r="J6627" t="b">
        <v>0</v>
      </c>
    </row>
    <row r="6628" spans="1:10" hidden="1" x14ac:dyDescent="0.2">
      <c r="A6628" t="s">
        <v>224</v>
      </c>
      <c r="B6628" t="str">
        <f>VLOOKUP(Table16[[#This Row],[Metabolite ID]],Table18[],2,FALSE)</f>
        <v>myristoylcarnitine</v>
      </c>
      <c r="C6628" t="s">
        <v>1117</v>
      </c>
      <c r="D6628">
        <v>599</v>
      </c>
      <c r="E6628">
        <v>-3.5427398789546825E-3</v>
      </c>
      <c r="F6628">
        <v>4.7903050774119153E-2</v>
      </c>
      <c r="G6628">
        <v>0.94104503320566091</v>
      </c>
      <c r="H6628" t="b">
        <v>0</v>
      </c>
      <c r="I6628" t="b">
        <v>0</v>
      </c>
      <c r="J6628" t="b">
        <v>0</v>
      </c>
    </row>
    <row r="6629" spans="1:10" hidden="1" x14ac:dyDescent="0.2">
      <c r="A6629" t="s">
        <v>224</v>
      </c>
      <c r="B6629" t="str">
        <f>VLOOKUP(Table16[[#This Row],[Metabolite ID]],Table18[],2,FALSE)</f>
        <v>myristoylcarnitine</v>
      </c>
      <c r="C6629" t="s">
        <v>1118</v>
      </c>
      <c r="D6629">
        <v>599</v>
      </c>
      <c r="E6629">
        <v>-3.5427398789546908E-3</v>
      </c>
      <c r="F6629">
        <v>4.839519935621589E-2</v>
      </c>
      <c r="G6629">
        <v>0.94164349226759725</v>
      </c>
      <c r="H6629" t="b">
        <v>0</v>
      </c>
      <c r="I6629" t="b">
        <v>0</v>
      </c>
      <c r="J6629" t="b">
        <v>0</v>
      </c>
    </row>
    <row r="6630" spans="1:10" hidden="1" x14ac:dyDescent="0.2">
      <c r="A6630" t="s">
        <v>224</v>
      </c>
      <c r="B6630" t="str">
        <f>VLOOKUP(Table16[[#This Row],[Metabolite ID]],Table18[],2,FALSE)</f>
        <v>myristoylcarnitine</v>
      </c>
      <c r="C6630" t="s">
        <v>1119</v>
      </c>
      <c r="D6630">
        <v>599</v>
      </c>
      <c r="E6630">
        <v>-4.1722280701754384E-2</v>
      </c>
      <c r="F6630">
        <v>7.3625611694442469E-2</v>
      </c>
      <c r="G6630">
        <v>0.57093051244447257</v>
      </c>
      <c r="H6630" t="b">
        <v>0</v>
      </c>
      <c r="I6630" t="b">
        <v>0</v>
      </c>
      <c r="J6630" t="b">
        <v>0</v>
      </c>
    </row>
    <row r="6631" spans="1:10" hidden="1" x14ac:dyDescent="0.2">
      <c r="A6631" t="s">
        <v>224</v>
      </c>
      <c r="B6631" t="str">
        <f>VLOOKUP(Table16[[#This Row],[Metabolite ID]],Table18[],2,FALSE)</f>
        <v>myristoylcarnitine</v>
      </c>
      <c r="C6631" t="s">
        <v>1120</v>
      </c>
      <c r="D6631">
        <v>599</v>
      </c>
      <c r="E6631">
        <v>0.10662683471382595</v>
      </c>
      <c r="F6631">
        <v>8.3915892154351773E-2</v>
      </c>
      <c r="G6631">
        <v>0.20385698100000951</v>
      </c>
      <c r="H6631" t="b">
        <v>0</v>
      </c>
      <c r="I6631" t="b">
        <v>0</v>
      </c>
      <c r="J6631" t="b">
        <v>0</v>
      </c>
    </row>
    <row r="6632" spans="1:10" hidden="1" x14ac:dyDescent="0.2">
      <c r="A6632" t="s">
        <v>224</v>
      </c>
      <c r="B6632" t="str">
        <f>VLOOKUP(Table16[[#This Row],[Metabolite ID]],Table18[],2,FALSE)</f>
        <v>myristoylcarnitine</v>
      </c>
      <c r="C6632" t="s">
        <v>1121</v>
      </c>
      <c r="D6632">
        <v>599</v>
      </c>
      <c r="E6632">
        <v>5.9947345154100162E-2</v>
      </c>
      <c r="F6632">
        <v>0.2914437057926072</v>
      </c>
      <c r="G6632">
        <v>0.83710229677337666</v>
      </c>
      <c r="H6632" t="b">
        <v>0</v>
      </c>
      <c r="I6632" t="b">
        <v>0</v>
      </c>
      <c r="J6632" t="b">
        <v>0</v>
      </c>
    </row>
    <row r="6633" spans="1:10" hidden="1" x14ac:dyDescent="0.2">
      <c r="A6633" t="s">
        <v>224</v>
      </c>
      <c r="B6633" t="str">
        <f>VLOOKUP(Table16[[#This Row],[Metabolite ID]],Table18[],2,FALSE)</f>
        <v>myristoylcarnitine</v>
      </c>
      <c r="C6633" t="s">
        <v>1122</v>
      </c>
      <c r="D6633">
        <v>599</v>
      </c>
      <c r="E6633">
        <v>0.20750382652459987</v>
      </c>
      <c r="F6633">
        <v>0.18043440837785579</v>
      </c>
      <c r="G6633">
        <v>0.25059384751652952</v>
      </c>
      <c r="H6633" t="b">
        <v>0</v>
      </c>
      <c r="I6633" t="b">
        <v>0</v>
      </c>
      <c r="J6633" t="b">
        <v>0</v>
      </c>
    </row>
    <row r="6634" spans="1:10" hidden="1" x14ac:dyDescent="0.2">
      <c r="A6634" t="s">
        <v>224</v>
      </c>
      <c r="B6634" t="str">
        <f>VLOOKUP(Table16[[#This Row],[Metabolite ID]],Table18[],2,FALSE)</f>
        <v>myristoylcarnitine</v>
      </c>
      <c r="C6634" t="s">
        <v>1123</v>
      </c>
      <c r="D6634">
        <v>599</v>
      </c>
      <c r="E6634">
        <v>0.22870352056321921</v>
      </c>
      <c r="F6634">
        <v>0.13838463456622577</v>
      </c>
      <c r="G6634">
        <v>9.8924712198173878E-2</v>
      </c>
      <c r="H6634" t="b">
        <v>0</v>
      </c>
      <c r="I6634" t="b">
        <v>0</v>
      </c>
      <c r="J6634" t="b">
        <v>0</v>
      </c>
    </row>
    <row r="6635" spans="1:10" x14ac:dyDescent="0.2">
      <c r="A6635" t="s">
        <v>83</v>
      </c>
      <c r="B6635" t="str">
        <f>VLOOKUP(Table16[[#This Row],[Metabolite ID]],Table18[],2,FALSE)</f>
        <v>biliverdin</v>
      </c>
      <c r="C6635" t="s">
        <v>1116</v>
      </c>
      <c r="D6635">
        <v>599</v>
      </c>
      <c r="E6635">
        <v>-3.4861968474062476E-3</v>
      </c>
      <c r="F6635">
        <v>4.9646536944693904E-2</v>
      </c>
      <c r="G6635" s="6">
        <v>0.9440182830081475</v>
      </c>
      <c r="H6635" t="b">
        <v>0</v>
      </c>
      <c r="I6635" t="b">
        <v>0</v>
      </c>
      <c r="J6635" t="b">
        <v>0</v>
      </c>
    </row>
    <row r="6636" spans="1:10" hidden="1" x14ac:dyDescent="0.2">
      <c r="A6636" t="s">
        <v>83</v>
      </c>
      <c r="B6636" t="str">
        <f>VLOOKUP(Table16[[#This Row],[Metabolite ID]],Table18[],2,FALSE)</f>
        <v>biliverdin</v>
      </c>
      <c r="C6636" t="s">
        <v>1117</v>
      </c>
      <c r="D6636">
        <v>599</v>
      </c>
      <c r="E6636">
        <v>-3.4861968474062476E-3</v>
      </c>
      <c r="F6636">
        <v>4.7623050393043945E-2</v>
      </c>
      <c r="G6636">
        <v>0.94164379899017281</v>
      </c>
      <c r="H6636" t="b">
        <v>0</v>
      </c>
      <c r="I6636" t="b">
        <v>0</v>
      </c>
      <c r="J6636" t="b">
        <v>0</v>
      </c>
    </row>
    <row r="6637" spans="1:10" hidden="1" x14ac:dyDescent="0.2">
      <c r="A6637" t="s">
        <v>83</v>
      </c>
      <c r="B6637" t="str">
        <f>VLOOKUP(Table16[[#This Row],[Metabolite ID]],Table18[],2,FALSE)</f>
        <v>biliverdin</v>
      </c>
      <c r="C6637" t="s">
        <v>1118</v>
      </c>
      <c r="D6637">
        <v>599</v>
      </c>
      <c r="E6637">
        <v>-3.4861968474062394E-3</v>
      </c>
      <c r="F6637">
        <v>4.8106624106950276E-2</v>
      </c>
      <c r="G6637">
        <v>0.94222937134626261</v>
      </c>
      <c r="H6637" t="b">
        <v>0</v>
      </c>
      <c r="I6637" t="b">
        <v>0</v>
      </c>
      <c r="J6637" t="b">
        <v>0</v>
      </c>
    </row>
    <row r="6638" spans="1:10" hidden="1" x14ac:dyDescent="0.2">
      <c r="A6638" t="s">
        <v>83</v>
      </c>
      <c r="B6638" t="str">
        <f>VLOOKUP(Table16[[#This Row],[Metabolite ID]],Table18[],2,FALSE)</f>
        <v>biliverdin</v>
      </c>
      <c r="C6638" t="s">
        <v>1119</v>
      </c>
      <c r="D6638">
        <v>599</v>
      </c>
      <c r="E6638">
        <v>-9.9023611111111118E-3</v>
      </c>
      <c r="F6638">
        <v>7.3250253265289764E-2</v>
      </c>
      <c r="G6638">
        <v>0.8924653299218529</v>
      </c>
      <c r="H6638" t="b">
        <v>0</v>
      </c>
      <c r="I6638" t="b">
        <v>0</v>
      </c>
      <c r="J6638" t="b">
        <v>0</v>
      </c>
    </row>
    <row r="6639" spans="1:10" hidden="1" x14ac:dyDescent="0.2">
      <c r="A6639" t="s">
        <v>83</v>
      </c>
      <c r="B6639" t="str">
        <f>VLOOKUP(Table16[[#This Row],[Metabolite ID]],Table18[],2,FALSE)</f>
        <v>biliverdin</v>
      </c>
      <c r="C6639" t="s">
        <v>1120</v>
      </c>
      <c r="D6639">
        <v>599</v>
      </c>
      <c r="E6639">
        <v>6.3141987568165164E-2</v>
      </c>
      <c r="F6639">
        <v>8.2360950752250556E-2</v>
      </c>
      <c r="G6639">
        <v>0.44328989408160502</v>
      </c>
      <c r="H6639" t="b">
        <v>0</v>
      </c>
      <c r="I6639" t="b">
        <v>0</v>
      </c>
      <c r="J6639" t="b">
        <v>0</v>
      </c>
    </row>
    <row r="6640" spans="1:10" hidden="1" x14ac:dyDescent="0.2">
      <c r="A6640" t="s">
        <v>83</v>
      </c>
      <c r="B6640" t="str">
        <f>VLOOKUP(Table16[[#This Row],[Metabolite ID]],Table18[],2,FALSE)</f>
        <v>biliverdin</v>
      </c>
      <c r="C6640" t="s">
        <v>1121</v>
      </c>
      <c r="D6640">
        <v>599</v>
      </c>
      <c r="E6640">
        <v>4.9856541634196283E-2</v>
      </c>
      <c r="F6640">
        <v>0.26362395292649876</v>
      </c>
      <c r="G6640">
        <v>0.85006299501946925</v>
      </c>
      <c r="H6640" t="b">
        <v>0</v>
      </c>
      <c r="I6640" t="b">
        <v>0</v>
      </c>
      <c r="J6640" t="b">
        <v>0</v>
      </c>
    </row>
    <row r="6641" spans="1:10" hidden="1" x14ac:dyDescent="0.2">
      <c r="A6641" t="s">
        <v>83</v>
      </c>
      <c r="B6641" t="str">
        <f>VLOOKUP(Table16[[#This Row],[Metabolite ID]],Table18[],2,FALSE)</f>
        <v>biliverdin</v>
      </c>
      <c r="C6641" t="s">
        <v>1122</v>
      </c>
      <c r="D6641">
        <v>599</v>
      </c>
      <c r="E6641">
        <v>0.11834788192701673</v>
      </c>
      <c r="F6641">
        <v>0.17187207850945532</v>
      </c>
      <c r="G6641">
        <v>0.49135389721520439</v>
      </c>
      <c r="H6641" t="b">
        <v>0</v>
      </c>
      <c r="I6641" t="b">
        <v>0</v>
      </c>
      <c r="J6641" t="b">
        <v>0</v>
      </c>
    </row>
    <row r="6642" spans="1:10" hidden="1" x14ac:dyDescent="0.2">
      <c r="A6642" t="s">
        <v>83</v>
      </c>
      <c r="B6642" t="str">
        <f>VLOOKUP(Table16[[#This Row],[Metabolite ID]],Table18[],2,FALSE)</f>
        <v>biliverdin</v>
      </c>
      <c r="C6642" t="s">
        <v>1123</v>
      </c>
      <c r="D6642">
        <v>599</v>
      </c>
      <c r="E6642">
        <v>0.10392122368425764</v>
      </c>
      <c r="F6642">
        <v>0.13758269621379471</v>
      </c>
      <c r="G6642">
        <v>0.45034503160839767</v>
      </c>
      <c r="H6642" t="b">
        <v>0</v>
      </c>
      <c r="I6642" t="b">
        <v>0</v>
      </c>
      <c r="J6642" t="b">
        <v>0</v>
      </c>
    </row>
    <row r="6643" spans="1:10" x14ac:dyDescent="0.2">
      <c r="A6643" t="s">
        <v>123</v>
      </c>
      <c r="B6643" t="str">
        <f>VLOOKUP(Table16[[#This Row],[Metabolite ID]],Table18[],2,FALSE)</f>
        <v>glycocholate</v>
      </c>
      <c r="C6643" t="s">
        <v>1116</v>
      </c>
      <c r="D6643">
        <v>599</v>
      </c>
      <c r="E6643">
        <v>-3.3923991298963844E-3</v>
      </c>
      <c r="F6643">
        <v>4.8703928994954723E-2</v>
      </c>
      <c r="G6643" s="6">
        <v>0.94446945327302045</v>
      </c>
      <c r="H6643" t="b">
        <v>0</v>
      </c>
      <c r="I6643" t="b">
        <v>0</v>
      </c>
      <c r="J6643" t="b">
        <v>0</v>
      </c>
    </row>
    <row r="6644" spans="1:10" hidden="1" x14ac:dyDescent="0.2">
      <c r="A6644" t="s">
        <v>123</v>
      </c>
      <c r="B6644" t="str">
        <f>VLOOKUP(Table16[[#This Row],[Metabolite ID]],Table18[],2,FALSE)</f>
        <v>glycocholate</v>
      </c>
      <c r="C6644" t="s">
        <v>1117</v>
      </c>
      <c r="D6644">
        <v>599</v>
      </c>
      <c r="E6644">
        <v>-3.3923991298963844E-3</v>
      </c>
      <c r="F6644">
        <v>4.7737017219150864E-2</v>
      </c>
      <c r="G6644">
        <v>0.94334655715428406</v>
      </c>
      <c r="H6644" t="b">
        <v>0</v>
      </c>
      <c r="I6644" t="b">
        <v>0</v>
      </c>
      <c r="J6644" t="b">
        <v>0</v>
      </c>
    </row>
    <row r="6645" spans="1:10" hidden="1" x14ac:dyDescent="0.2">
      <c r="A6645" t="s">
        <v>123</v>
      </c>
      <c r="B6645" t="str">
        <f>VLOOKUP(Table16[[#This Row],[Metabolite ID]],Table18[],2,FALSE)</f>
        <v>glycocholate</v>
      </c>
      <c r="C6645" t="s">
        <v>1118</v>
      </c>
      <c r="D6645">
        <v>599</v>
      </c>
      <c r="E6645">
        <v>-3.392399129896387E-3</v>
      </c>
      <c r="F6645">
        <v>4.8208043834918439E-2</v>
      </c>
      <c r="G6645">
        <v>0.94389918367164949</v>
      </c>
      <c r="H6645" t="b">
        <v>0</v>
      </c>
      <c r="I6645" t="b">
        <v>0</v>
      </c>
      <c r="J6645" t="b">
        <v>0</v>
      </c>
    </row>
    <row r="6646" spans="1:10" hidden="1" x14ac:dyDescent="0.2">
      <c r="A6646" t="s">
        <v>123</v>
      </c>
      <c r="B6646" t="str">
        <f>VLOOKUP(Table16[[#This Row],[Metabolite ID]],Table18[],2,FALSE)</f>
        <v>glycocholate</v>
      </c>
      <c r="C6646" t="s">
        <v>1119</v>
      </c>
      <c r="D6646">
        <v>599</v>
      </c>
      <c r="E6646">
        <v>-9.3487924528301881E-3</v>
      </c>
      <c r="F6646">
        <v>7.0103695905784399E-2</v>
      </c>
      <c r="G6646">
        <v>0.89391134529806515</v>
      </c>
      <c r="H6646" t="b">
        <v>0</v>
      </c>
      <c r="I6646" t="b">
        <v>0</v>
      </c>
      <c r="J6646" t="b">
        <v>0</v>
      </c>
    </row>
    <row r="6647" spans="1:10" hidden="1" x14ac:dyDescent="0.2">
      <c r="A6647" t="s">
        <v>123</v>
      </c>
      <c r="B6647" t="str">
        <f>VLOOKUP(Table16[[#This Row],[Metabolite ID]],Table18[],2,FALSE)</f>
        <v>glycocholate</v>
      </c>
      <c r="C6647" t="s">
        <v>1120</v>
      </c>
      <c r="D6647">
        <v>599</v>
      </c>
      <c r="E6647">
        <v>-4.2754347341690646E-2</v>
      </c>
      <c r="F6647">
        <v>7.9800495534322058E-2</v>
      </c>
      <c r="G6647">
        <v>0.59212067239963195</v>
      </c>
      <c r="H6647" t="b">
        <v>0</v>
      </c>
      <c r="I6647" t="b">
        <v>0</v>
      </c>
      <c r="J6647" t="b">
        <v>0</v>
      </c>
    </row>
    <row r="6648" spans="1:10" hidden="1" x14ac:dyDescent="0.2">
      <c r="A6648" t="s">
        <v>123</v>
      </c>
      <c r="B6648" t="str">
        <f>VLOOKUP(Table16[[#This Row],[Metabolite ID]],Table18[],2,FALSE)</f>
        <v>glycocholate</v>
      </c>
      <c r="C6648" t="s">
        <v>1121</v>
      </c>
      <c r="D6648">
        <v>599</v>
      </c>
      <c r="E6648">
        <v>-0.10085831132679424</v>
      </c>
      <c r="F6648">
        <v>0.25827671546996589</v>
      </c>
      <c r="G6648">
        <v>0.69630233400458685</v>
      </c>
      <c r="H6648" t="b">
        <v>0</v>
      </c>
      <c r="I6648" t="b">
        <v>0</v>
      </c>
      <c r="J6648" t="b">
        <v>0</v>
      </c>
    </row>
    <row r="6649" spans="1:10" hidden="1" x14ac:dyDescent="0.2">
      <c r="A6649" t="s">
        <v>123</v>
      </c>
      <c r="B6649" t="str">
        <f>VLOOKUP(Table16[[#This Row],[Metabolite ID]],Table18[],2,FALSE)</f>
        <v>glycocholate</v>
      </c>
      <c r="C6649" t="s">
        <v>1122</v>
      </c>
      <c r="D6649">
        <v>599</v>
      </c>
      <c r="E6649">
        <v>-7.8706329962855648E-2</v>
      </c>
      <c r="F6649">
        <v>0.18880866806003699</v>
      </c>
      <c r="G6649">
        <v>0.67693215449373978</v>
      </c>
      <c r="H6649" t="b">
        <v>0</v>
      </c>
      <c r="I6649" t="b">
        <v>0</v>
      </c>
      <c r="J6649" t="b">
        <v>0</v>
      </c>
    </row>
    <row r="6650" spans="1:10" hidden="1" x14ac:dyDescent="0.2">
      <c r="A6650" t="s">
        <v>123</v>
      </c>
      <c r="B6650" t="str">
        <f>VLOOKUP(Table16[[#This Row],[Metabolite ID]],Table18[],2,FALSE)</f>
        <v>glycocholate</v>
      </c>
      <c r="C6650" t="s">
        <v>1123</v>
      </c>
      <c r="D6650">
        <v>599</v>
      </c>
      <c r="E6650">
        <v>-0.12694934475001646</v>
      </c>
      <c r="F6650">
        <v>0.13493177612450752</v>
      </c>
      <c r="G6650">
        <v>0.34716688333621581</v>
      </c>
      <c r="H6650" t="b">
        <v>0</v>
      </c>
      <c r="I6650" t="b">
        <v>0</v>
      </c>
      <c r="J6650" t="b">
        <v>0</v>
      </c>
    </row>
    <row r="6651" spans="1:10" x14ac:dyDescent="0.2">
      <c r="A6651" t="s">
        <v>327</v>
      </c>
      <c r="B6651" t="str">
        <f>VLOOKUP(Table16[[#This Row],[Metabolite ID]],Table18[],2,FALSE)</f>
        <v>pregnenolone sulfate</v>
      </c>
      <c r="C6651" t="s">
        <v>1116</v>
      </c>
      <c r="D6651">
        <v>599</v>
      </c>
      <c r="E6651">
        <v>-3.6331449771271019E-3</v>
      </c>
      <c r="F6651">
        <v>5.4039135087395933E-2</v>
      </c>
      <c r="G6651" s="6">
        <v>0.94639721893001316</v>
      </c>
      <c r="H6651" t="b">
        <v>0</v>
      </c>
      <c r="I6651" t="b">
        <v>0</v>
      </c>
      <c r="J6651" t="b">
        <v>0</v>
      </c>
    </row>
    <row r="6652" spans="1:10" hidden="1" x14ac:dyDescent="0.2">
      <c r="A6652" t="s">
        <v>327</v>
      </c>
      <c r="B6652" t="str">
        <f>VLOOKUP(Table16[[#This Row],[Metabolite ID]],Table18[],2,FALSE)</f>
        <v>pregnenolone sulfate</v>
      </c>
      <c r="C6652" t="s">
        <v>1117</v>
      </c>
      <c r="D6652">
        <v>599</v>
      </c>
      <c r="E6652">
        <v>-3.6331449771271019E-3</v>
      </c>
      <c r="F6652">
        <v>4.8132670701144971E-2</v>
      </c>
      <c r="G6652">
        <v>0.93983130575141371</v>
      </c>
      <c r="H6652" t="b">
        <v>0</v>
      </c>
      <c r="I6652" t="b">
        <v>0</v>
      </c>
      <c r="J6652" t="b">
        <v>0</v>
      </c>
    </row>
    <row r="6653" spans="1:10" hidden="1" x14ac:dyDescent="0.2">
      <c r="A6653" t="s">
        <v>327</v>
      </c>
      <c r="B6653" t="str">
        <f>VLOOKUP(Table16[[#This Row],[Metabolite ID]],Table18[],2,FALSE)</f>
        <v>pregnenolone sulfate</v>
      </c>
      <c r="C6653" t="s">
        <v>1118</v>
      </c>
      <c r="D6653">
        <v>599</v>
      </c>
      <c r="E6653">
        <v>-3.6331449771271214E-3</v>
      </c>
      <c r="F6653">
        <v>4.8696044230633853E-2</v>
      </c>
      <c r="G6653">
        <v>0.94052611028379185</v>
      </c>
      <c r="H6653" t="b">
        <v>0</v>
      </c>
      <c r="I6653" t="b">
        <v>0</v>
      </c>
      <c r="J6653" t="b">
        <v>0</v>
      </c>
    </row>
    <row r="6654" spans="1:10" hidden="1" x14ac:dyDescent="0.2">
      <c r="A6654" t="s">
        <v>327</v>
      </c>
      <c r="B6654" t="str">
        <f>VLOOKUP(Table16[[#This Row],[Metabolite ID]],Table18[],2,FALSE)</f>
        <v>pregnenolone sulfate</v>
      </c>
      <c r="C6654" t="s">
        <v>1119</v>
      </c>
      <c r="D6654">
        <v>599</v>
      </c>
      <c r="E6654">
        <v>-5.842537190082645E-3</v>
      </c>
      <c r="F6654">
        <v>7.7301927888604668E-2</v>
      </c>
      <c r="G6654">
        <v>0.93975265703248245</v>
      </c>
      <c r="H6654" t="b">
        <v>0</v>
      </c>
      <c r="I6654" t="b">
        <v>0</v>
      </c>
      <c r="J6654" t="b">
        <v>0</v>
      </c>
    </row>
    <row r="6655" spans="1:10" hidden="1" x14ac:dyDescent="0.2">
      <c r="A6655" t="s">
        <v>327</v>
      </c>
      <c r="B6655" t="str">
        <f>VLOOKUP(Table16[[#This Row],[Metabolite ID]],Table18[],2,FALSE)</f>
        <v>pregnenolone sulfate</v>
      </c>
      <c r="C6655" t="s">
        <v>1120</v>
      </c>
      <c r="D6655">
        <v>599</v>
      </c>
      <c r="E6655">
        <v>-1.8405166903618451E-2</v>
      </c>
      <c r="F6655">
        <v>8.5377081360464818E-2</v>
      </c>
      <c r="G6655">
        <v>0.82931902106554189</v>
      </c>
      <c r="H6655" t="b">
        <v>0</v>
      </c>
      <c r="I6655" t="b">
        <v>0</v>
      </c>
      <c r="J6655" t="b">
        <v>0</v>
      </c>
    </row>
    <row r="6656" spans="1:10" hidden="1" x14ac:dyDescent="0.2">
      <c r="A6656" t="s">
        <v>327</v>
      </c>
      <c r="B6656" t="str">
        <f>VLOOKUP(Table16[[#This Row],[Metabolite ID]],Table18[],2,FALSE)</f>
        <v>pregnenolone sulfate</v>
      </c>
      <c r="C6656" t="s">
        <v>1121</v>
      </c>
      <c r="D6656">
        <v>599</v>
      </c>
      <c r="E6656">
        <v>-8.0034967460738571E-2</v>
      </c>
      <c r="F6656">
        <v>0.25458738237362877</v>
      </c>
      <c r="G6656">
        <v>0.75334869412428884</v>
      </c>
      <c r="H6656" t="b">
        <v>0</v>
      </c>
      <c r="I6656" t="b">
        <v>0</v>
      </c>
      <c r="J6656" t="b">
        <v>0</v>
      </c>
    </row>
    <row r="6657" spans="1:10" hidden="1" x14ac:dyDescent="0.2">
      <c r="A6657" t="s">
        <v>327</v>
      </c>
      <c r="B6657" t="str">
        <f>VLOOKUP(Table16[[#This Row],[Metabolite ID]],Table18[],2,FALSE)</f>
        <v>pregnenolone sulfate</v>
      </c>
      <c r="C6657" t="s">
        <v>1122</v>
      </c>
      <c r="D6657">
        <v>599</v>
      </c>
      <c r="E6657">
        <v>-5.7404321755577747E-2</v>
      </c>
      <c r="F6657">
        <v>0.16950569239450208</v>
      </c>
      <c r="G6657">
        <v>0.73498686753773068</v>
      </c>
      <c r="H6657" t="b">
        <v>0</v>
      </c>
      <c r="I6657" t="b">
        <v>0</v>
      </c>
      <c r="J6657" t="b">
        <v>0</v>
      </c>
    </row>
    <row r="6658" spans="1:10" hidden="1" x14ac:dyDescent="0.2">
      <c r="A6658" t="s">
        <v>327</v>
      </c>
      <c r="B6658" t="str">
        <f>VLOOKUP(Table16[[#This Row],[Metabolite ID]],Table18[],2,FALSE)</f>
        <v>pregnenolone sulfate</v>
      </c>
      <c r="C6658" t="s">
        <v>1123</v>
      </c>
      <c r="D6658">
        <v>599</v>
      </c>
      <c r="E6658">
        <v>-6.8890001945025245E-2</v>
      </c>
      <c r="F6658">
        <v>0.14982583341750527</v>
      </c>
      <c r="G6658">
        <v>0.64582678044787589</v>
      </c>
      <c r="H6658" t="b">
        <v>0</v>
      </c>
      <c r="I6658" t="b">
        <v>0</v>
      </c>
      <c r="J6658" t="b">
        <v>0</v>
      </c>
    </row>
    <row r="6659" spans="1:10" x14ac:dyDescent="0.2">
      <c r="A6659" t="s">
        <v>451</v>
      </c>
      <c r="B6659" t="str">
        <f>VLOOKUP(Table16[[#This Row],[Metabolite ID]],Table18[],2,FALSE)</f>
        <v>X - 21470</v>
      </c>
      <c r="C6659" t="s">
        <v>1116</v>
      </c>
      <c r="D6659">
        <v>599</v>
      </c>
      <c r="E6659">
        <v>3.4374494467478102E-3</v>
      </c>
      <c r="F6659">
        <v>5.1989283045998827E-2</v>
      </c>
      <c r="G6659" s="6">
        <v>0.9472835429172759</v>
      </c>
      <c r="H6659" t="b">
        <v>0</v>
      </c>
      <c r="I6659" t="b">
        <v>0</v>
      </c>
      <c r="J6659" t="b">
        <v>0</v>
      </c>
    </row>
    <row r="6660" spans="1:10" hidden="1" x14ac:dyDescent="0.2">
      <c r="A6660" t="s">
        <v>451</v>
      </c>
      <c r="B6660" t="str">
        <f>VLOOKUP(Table16[[#This Row],[Metabolite ID]],Table18[],2,FALSE)</f>
        <v>X - 21470</v>
      </c>
      <c r="C6660" t="s">
        <v>1117</v>
      </c>
      <c r="D6660">
        <v>599</v>
      </c>
      <c r="E6660">
        <v>3.4374494467478102E-3</v>
      </c>
      <c r="F6660">
        <v>4.811144967366017E-2</v>
      </c>
      <c r="G6660">
        <v>0.94304149670079296</v>
      </c>
      <c r="H6660" t="b">
        <v>0</v>
      </c>
      <c r="I6660" t="b">
        <v>0</v>
      </c>
      <c r="J6660" t="b">
        <v>0</v>
      </c>
    </row>
    <row r="6661" spans="1:10" hidden="1" x14ac:dyDescent="0.2">
      <c r="A6661" t="s">
        <v>451</v>
      </c>
      <c r="B6661" t="str">
        <f>VLOOKUP(Table16[[#This Row],[Metabolite ID]],Table18[],2,FALSE)</f>
        <v>X - 21470</v>
      </c>
      <c r="C6661" t="s">
        <v>1118</v>
      </c>
      <c r="D6661">
        <v>599</v>
      </c>
      <c r="E6661">
        <v>3.437449446747873E-3</v>
      </c>
      <c r="F6661">
        <v>4.8635322882840212E-2</v>
      </c>
      <c r="G6661">
        <v>0.94365399619675516</v>
      </c>
      <c r="H6661" t="b">
        <v>0</v>
      </c>
      <c r="I6661" t="b">
        <v>0</v>
      </c>
      <c r="J6661" t="b">
        <v>0</v>
      </c>
    </row>
    <row r="6662" spans="1:10" hidden="1" x14ac:dyDescent="0.2">
      <c r="A6662" t="s">
        <v>451</v>
      </c>
      <c r="B6662" t="str">
        <f>VLOOKUP(Table16[[#This Row],[Metabolite ID]],Table18[],2,FALSE)</f>
        <v>X - 21470</v>
      </c>
      <c r="C6662" t="s">
        <v>1119</v>
      </c>
      <c r="D6662">
        <v>599</v>
      </c>
      <c r="E6662">
        <v>1.0375470085470085E-2</v>
      </c>
      <c r="F6662">
        <v>7.3716006865281916E-2</v>
      </c>
      <c r="G6662">
        <v>0.88806806425508444</v>
      </c>
      <c r="H6662" t="b">
        <v>0</v>
      </c>
      <c r="I6662" t="b">
        <v>0</v>
      </c>
      <c r="J6662" t="b">
        <v>0</v>
      </c>
    </row>
    <row r="6663" spans="1:10" hidden="1" x14ac:dyDescent="0.2">
      <c r="A6663" t="s">
        <v>451</v>
      </c>
      <c r="B6663" t="str">
        <f>VLOOKUP(Table16[[#This Row],[Metabolite ID]],Table18[],2,FALSE)</f>
        <v>X - 21470</v>
      </c>
      <c r="C6663" t="s">
        <v>1120</v>
      </c>
      <c r="D6663">
        <v>599</v>
      </c>
      <c r="E6663">
        <v>-7.6253193525943036E-2</v>
      </c>
      <c r="F6663">
        <v>8.296155659144433E-2</v>
      </c>
      <c r="G6663">
        <v>0.35802292688557175</v>
      </c>
      <c r="H6663" t="b">
        <v>0</v>
      </c>
      <c r="I6663" t="b">
        <v>0</v>
      </c>
      <c r="J6663" t="b">
        <v>0</v>
      </c>
    </row>
    <row r="6664" spans="1:10" hidden="1" x14ac:dyDescent="0.2">
      <c r="A6664" t="s">
        <v>451</v>
      </c>
      <c r="B6664" t="str">
        <f>VLOOKUP(Table16[[#This Row],[Metabolite ID]],Table18[],2,FALSE)</f>
        <v>X - 21470</v>
      </c>
      <c r="C6664" t="s">
        <v>1121</v>
      </c>
      <c r="D6664">
        <v>599</v>
      </c>
      <c r="E6664">
        <v>-7.8978121483268993E-2</v>
      </c>
      <c r="F6664">
        <v>0.28085813835598938</v>
      </c>
      <c r="G6664">
        <v>0.77865205549239536</v>
      </c>
      <c r="H6664" t="b">
        <v>0</v>
      </c>
      <c r="I6664" t="b">
        <v>0</v>
      </c>
      <c r="J6664" t="b">
        <v>0</v>
      </c>
    </row>
    <row r="6665" spans="1:10" hidden="1" x14ac:dyDescent="0.2">
      <c r="A6665" t="s">
        <v>451</v>
      </c>
      <c r="B6665" t="str">
        <f>VLOOKUP(Table16[[#This Row],[Metabolite ID]],Table18[],2,FALSE)</f>
        <v>X - 21470</v>
      </c>
      <c r="C6665" t="s">
        <v>1122</v>
      </c>
      <c r="D6665">
        <v>599</v>
      </c>
      <c r="E6665">
        <v>-0.12713555324707837</v>
      </c>
      <c r="F6665">
        <v>0.17876087448782546</v>
      </c>
      <c r="G6665">
        <v>0.47723478108877015</v>
      </c>
      <c r="H6665" t="b">
        <v>0</v>
      </c>
      <c r="I6665" t="b">
        <v>0</v>
      </c>
      <c r="J6665" t="b">
        <v>0</v>
      </c>
    </row>
    <row r="6666" spans="1:10" hidden="1" x14ac:dyDescent="0.2">
      <c r="A6666" t="s">
        <v>451</v>
      </c>
      <c r="B6666" t="str">
        <f>VLOOKUP(Table16[[#This Row],[Metabolite ID]],Table18[],2,FALSE)</f>
        <v>X - 21470</v>
      </c>
      <c r="C6666" t="s">
        <v>1123</v>
      </c>
      <c r="D6666">
        <v>599</v>
      </c>
      <c r="E6666">
        <v>-6.1603629881699588E-2</v>
      </c>
      <c r="F6666">
        <v>0.14406072371511666</v>
      </c>
      <c r="G6666">
        <v>0.6690800662567653</v>
      </c>
      <c r="H6666" t="b">
        <v>0</v>
      </c>
      <c r="I6666" t="b">
        <v>0</v>
      </c>
      <c r="J6666" t="b">
        <v>0</v>
      </c>
    </row>
    <row r="6667" spans="1:10" x14ac:dyDescent="0.2">
      <c r="A6667" t="s">
        <v>825</v>
      </c>
      <c r="B6667" t="str">
        <f>VLOOKUP(Table16[[#This Row],[Metabolite ID]],Table18[],2,FALSE)</f>
        <v>Cholesteryl esters in small HDL</v>
      </c>
      <c r="C6667" t="s">
        <v>1116</v>
      </c>
      <c r="D6667">
        <v>599</v>
      </c>
      <c r="E6667">
        <v>-1.6583400644744402E-3</v>
      </c>
      <c r="F6667">
        <v>2.7650971051752696E-2</v>
      </c>
      <c r="G6667" s="6">
        <v>0.95217632146984243</v>
      </c>
      <c r="H6667" t="b">
        <v>0</v>
      </c>
      <c r="I6667" t="b">
        <v>0</v>
      </c>
      <c r="J6667" t="b">
        <v>0</v>
      </c>
    </row>
    <row r="6668" spans="1:10" hidden="1" x14ac:dyDescent="0.2">
      <c r="A6668" t="s">
        <v>825</v>
      </c>
      <c r="B6668" t="str">
        <f>VLOOKUP(Table16[[#This Row],[Metabolite ID]],Table18[],2,FALSE)</f>
        <v>Cholesteryl esters in small HDL</v>
      </c>
      <c r="C6668" t="s">
        <v>1117</v>
      </c>
      <c r="D6668">
        <v>599</v>
      </c>
      <c r="E6668">
        <v>-1.6583400644744402E-3</v>
      </c>
      <c r="F6668">
        <v>2.1720584741717633E-2</v>
      </c>
      <c r="G6668">
        <v>0.9391416212196958</v>
      </c>
      <c r="H6668" t="b">
        <v>0</v>
      </c>
      <c r="I6668" t="b">
        <v>0</v>
      </c>
      <c r="J6668" t="b">
        <v>0</v>
      </c>
    </row>
    <row r="6669" spans="1:10" hidden="1" x14ac:dyDescent="0.2">
      <c r="A6669" t="s">
        <v>825</v>
      </c>
      <c r="B6669" t="str">
        <f>VLOOKUP(Table16[[#This Row],[Metabolite ID]],Table18[],2,FALSE)</f>
        <v>Cholesteryl esters in small HDL</v>
      </c>
      <c r="C6669" t="s">
        <v>1118</v>
      </c>
      <c r="D6669">
        <v>599</v>
      </c>
      <c r="E6669">
        <v>-1.6583400644744318E-3</v>
      </c>
      <c r="F6669">
        <v>2.2063793884655541E-2</v>
      </c>
      <c r="G6669">
        <v>0.94008649675807621</v>
      </c>
      <c r="H6669" t="b">
        <v>0</v>
      </c>
      <c r="I6669" t="b">
        <v>0</v>
      </c>
      <c r="J6669" t="b">
        <v>0</v>
      </c>
    </row>
    <row r="6670" spans="1:10" hidden="1" x14ac:dyDescent="0.2">
      <c r="A6670" t="s">
        <v>825</v>
      </c>
      <c r="B6670" t="str">
        <f>VLOOKUP(Table16[[#This Row],[Metabolite ID]],Table18[],2,FALSE)</f>
        <v>Cholesteryl esters in small HDL</v>
      </c>
      <c r="C6670" t="s">
        <v>1119</v>
      </c>
      <c r="D6670">
        <v>599</v>
      </c>
      <c r="E6670">
        <v>3.4721276595744678E-2</v>
      </c>
      <c r="F6670">
        <v>3.4025747381489779E-2</v>
      </c>
      <c r="G6670">
        <v>0.30751923324013103</v>
      </c>
      <c r="H6670" t="b">
        <v>0</v>
      </c>
      <c r="I6670" t="b">
        <v>0</v>
      </c>
      <c r="J6670" t="b">
        <v>0</v>
      </c>
    </row>
    <row r="6671" spans="1:10" hidden="1" x14ac:dyDescent="0.2">
      <c r="A6671" t="s">
        <v>825</v>
      </c>
      <c r="B6671" t="str">
        <f>VLOOKUP(Table16[[#This Row],[Metabolite ID]],Table18[],2,FALSE)</f>
        <v>Cholesteryl esters in small HDL</v>
      </c>
      <c r="C6671" t="s">
        <v>1120</v>
      </c>
      <c r="D6671">
        <v>599</v>
      </c>
      <c r="E6671">
        <v>-1.0755548656046582E-2</v>
      </c>
      <c r="F6671">
        <v>3.4179561255729435E-2</v>
      </c>
      <c r="G6671">
        <v>0.75300631236923943</v>
      </c>
      <c r="H6671" t="b">
        <v>0</v>
      </c>
      <c r="I6671" t="b">
        <v>0</v>
      </c>
      <c r="J6671" t="b">
        <v>0</v>
      </c>
    </row>
    <row r="6672" spans="1:10" hidden="1" x14ac:dyDescent="0.2">
      <c r="A6672" t="s">
        <v>825</v>
      </c>
      <c r="B6672" t="str">
        <f>VLOOKUP(Table16[[#This Row],[Metabolite ID]],Table18[],2,FALSE)</f>
        <v>Cholesteryl esters in small HDL</v>
      </c>
      <c r="C6672" t="s">
        <v>1121</v>
      </c>
      <c r="D6672">
        <v>599</v>
      </c>
      <c r="E6672">
        <v>-6.382713048702815E-2</v>
      </c>
      <c r="F6672">
        <v>0.12091416026618736</v>
      </c>
      <c r="G6672">
        <v>0.59778438666824307</v>
      </c>
      <c r="H6672" t="b">
        <v>0</v>
      </c>
      <c r="I6672" t="b">
        <v>0</v>
      </c>
      <c r="J6672" t="b">
        <v>0</v>
      </c>
    </row>
    <row r="6673" spans="1:10" hidden="1" x14ac:dyDescent="0.2">
      <c r="A6673" t="s">
        <v>825</v>
      </c>
      <c r="B6673" t="str">
        <f>VLOOKUP(Table16[[#This Row],[Metabolite ID]],Table18[],2,FALSE)</f>
        <v>Cholesteryl esters in small HDL</v>
      </c>
      <c r="C6673" t="s">
        <v>1122</v>
      </c>
      <c r="D6673">
        <v>599</v>
      </c>
      <c r="E6673">
        <v>-7.7598243652368559E-2</v>
      </c>
      <c r="F6673">
        <v>8.1956377330677552E-2</v>
      </c>
      <c r="G6673">
        <v>0.34411103403816157</v>
      </c>
      <c r="H6673" t="b">
        <v>0</v>
      </c>
      <c r="I6673" t="b">
        <v>0</v>
      </c>
      <c r="J6673" t="b">
        <v>0</v>
      </c>
    </row>
    <row r="6674" spans="1:10" hidden="1" x14ac:dyDescent="0.2">
      <c r="A6674" t="s">
        <v>825</v>
      </c>
      <c r="B6674" t="str">
        <f>VLOOKUP(Table16[[#This Row],[Metabolite ID]],Table18[],2,FALSE)</f>
        <v>Cholesteryl esters in small HDL</v>
      </c>
      <c r="C6674" t="s">
        <v>1123</v>
      </c>
      <c r="D6674">
        <v>599</v>
      </c>
      <c r="E6674">
        <v>-0.23494582881154857</v>
      </c>
      <c r="F6674">
        <v>7.6003914355511112E-2</v>
      </c>
      <c r="G6674">
        <v>2.0861722911868874E-3</v>
      </c>
      <c r="H6674" t="b">
        <v>0</v>
      </c>
      <c r="I6674" t="b">
        <v>0</v>
      </c>
      <c r="J6674" t="b">
        <v>0</v>
      </c>
    </row>
    <row r="6675" spans="1:10" x14ac:dyDescent="0.2">
      <c r="A6675" t="s">
        <v>783</v>
      </c>
      <c r="B6675" t="str">
        <f>VLOOKUP(Table16[[#This Row],[Metabolite ID]],Table18[],2,FALSE)</f>
        <v>Free cholesterol in large LDL</v>
      </c>
      <c r="C6675" t="s">
        <v>1116</v>
      </c>
      <c r="D6675">
        <v>599</v>
      </c>
      <c r="E6675">
        <v>2.0124478866840444E-3</v>
      </c>
      <c r="F6675">
        <v>3.4389332215501833E-2</v>
      </c>
      <c r="G6675" s="6">
        <v>0.95333479885406069</v>
      </c>
      <c r="H6675" t="b">
        <v>0</v>
      </c>
      <c r="I6675" t="b">
        <v>0</v>
      </c>
      <c r="J6675" t="b">
        <v>0</v>
      </c>
    </row>
    <row r="6676" spans="1:10" hidden="1" x14ac:dyDescent="0.2">
      <c r="A6676" t="s">
        <v>783</v>
      </c>
      <c r="B6676" t="str">
        <f>VLOOKUP(Table16[[#This Row],[Metabolite ID]],Table18[],2,FALSE)</f>
        <v>Free cholesterol in large LDL</v>
      </c>
      <c r="C6676" t="s">
        <v>1117</v>
      </c>
      <c r="D6676">
        <v>599</v>
      </c>
      <c r="E6676">
        <v>2.0124478866840444E-3</v>
      </c>
      <c r="F6676">
        <v>2.1660203447468898E-2</v>
      </c>
      <c r="G6676">
        <v>0.92597512052043351</v>
      </c>
      <c r="H6676" t="b">
        <v>0</v>
      </c>
      <c r="I6676" t="b">
        <v>0</v>
      </c>
      <c r="J6676" t="b">
        <v>0</v>
      </c>
    </row>
    <row r="6677" spans="1:10" hidden="1" x14ac:dyDescent="0.2">
      <c r="A6677" t="s">
        <v>783</v>
      </c>
      <c r="B6677" t="str">
        <f>VLOOKUP(Table16[[#This Row],[Metabolite ID]],Table18[],2,FALSE)</f>
        <v>Free cholesterol in large LDL</v>
      </c>
      <c r="C6677" t="s">
        <v>1118</v>
      </c>
      <c r="D6677">
        <v>599</v>
      </c>
      <c r="E6677">
        <v>2.0124478866840384E-3</v>
      </c>
      <c r="F6677">
        <v>2.2224905986469701E-2</v>
      </c>
      <c r="G6677">
        <v>0.92785078319288539</v>
      </c>
      <c r="H6677" t="b">
        <v>0</v>
      </c>
      <c r="I6677" t="b">
        <v>0</v>
      </c>
      <c r="J6677" t="b">
        <v>0</v>
      </c>
    </row>
    <row r="6678" spans="1:10" hidden="1" x14ac:dyDescent="0.2">
      <c r="A6678" t="s">
        <v>783</v>
      </c>
      <c r="B6678" t="str">
        <f>VLOOKUP(Table16[[#This Row],[Metabolite ID]],Table18[],2,FALSE)</f>
        <v>Free cholesterol in large LDL</v>
      </c>
      <c r="C6678" t="s">
        <v>1119</v>
      </c>
      <c r="D6678">
        <v>599</v>
      </c>
      <c r="E6678">
        <v>1.9990363636363636E-2</v>
      </c>
      <c r="F6678">
        <v>3.3437129727004987E-2</v>
      </c>
      <c r="G6678">
        <v>0.54994051115655052</v>
      </c>
      <c r="H6678" t="b">
        <v>0</v>
      </c>
      <c r="I6678" t="b">
        <v>0</v>
      </c>
      <c r="J6678" t="b">
        <v>0</v>
      </c>
    </row>
    <row r="6679" spans="1:10" hidden="1" x14ac:dyDescent="0.2">
      <c r="A6679" t="s">
        <v>783</v>
      </c>
      <c r="B6679" t="str">
        <f>VLOOKUP(Table16[[#This Row],[Metabolite ID]],Table18[],2,FALSE)</f>
        <v>Free cholesterol in large LDL</v>
      </c>
      <c r="C6679" t="s">
        <v>1120</v>
      </c>
      <c r="D6679">
        <v>599</v>
      </c>
      <c r="E6679">
        <v>-1.1486783635194963E-2</v>
      </c>
      <c r="F6679">
        <v>3.8471054275669429E-2</v>
      </c>
      <c r="G6679">
        <v>0.76525861822001118</v>
      </c>
      <c r="H6679" t="b">
        <v>0</v>
      </c>
      <c r="I6679" t="b">
        <v>0</v>
      </c>
      <c r="J6679" t="b">
        <v>0</v>
      </c>
    </row>
    <row r="6680" spans="1:10" hidden="1" x14ac:dyDescent="0.2">
      <c r="A6680" t="s">
        <v>783</v>
      </c>
      <c r="B6680" t="str">
        <f>VLOOKUP(Table16[[#This Row],[Metabolite ID]],Table18[],2,FALSE)</f>
        <v>Free cholesterol in large LDL</v>
      </c>
      <c r="C6680" t="s">
        <v>1121</v>
      </c>
      <c r="D6680">
        <v>599</v>
      </c>
      <c r="E6680">
        <v>-7.5443518576619795E-2</v>
      </c>
      <c r="F6680">
        <v>0.13053220747465558</v>
      </c>
      <c r="G6680">
        <v>0.56350288012104421</v>
      </c>
      <c r="H6680" t="b">
        <v>0</v>
      </c>
      <c r="I6680" t="b">
        <v>0</v>
      </c>
      <c r="J6680" t="b">
        <v>0</v>
      </c>
    </row>
    <row r="6681" spans="1:10" hidden="1" x14ac:dyDescent="0.2">
      <c r="A6681" t="s">
        <v>783</v>
      </c>
      <c r="B6681" t="str">
        <f>VLOOKUP(Table16[[#This Row],[Metabolite ID]],Table18[],2,FALSE)</f>
        <v>Free cholesterol in large LDL</v>
      </c>
      <c r="C6681" t="s">
        <v>1122</v>
      </c>
      <c r="D6681">
        <v>599</v>
      </c>
      <c r="E6681">
        <v>-3.4064869564745415E-2</v>
      </c>
      <c r="F6681">
        <v>8.4802275417500239E-2</v>
      </c>
      <c r="G6681">
        <v>0.68805011593006538</v>
      </c>
      <c r="H6681" t="b">
        <v>0</v>
      </c>
      <c r="I6681" t="b">
        <v>0</v>
      </c>
      <c r="J6681" t="b">
        <v>0</v>
      </c>
    </row>
    <row r="6682" spans="1:10" hidden="1" x14ac:dyDescent="0.2">
      <c r="A6682" t="s">
        <v>783</v>
      </c>
      <c r="B6682" t="str">
        <f>VLOOKUP(Table16[[#This Row],[Metabolite ID]],Table18[],2,FALSE)</f>
        <v>Free cholesterol in large LDL</v>
      </c>
      <c r="C6682" t="s">
        <v>1123</v>
      </c>
      <c r="D6682">
        <v>599</v>
      </c>
      <c r="E6682">
        <v>-0.16966040247063455</v>
      </c>
      <c r="F6682">
        <v>9.5072311110789259E-2</v>
      </c>
      <c r="G6682">
        <v>7.4843561606686787E-2</v>
      </c>
      <c r="H6682" t="b">
        <v>0</v>
      </c>
      <c r="I6682" t="b">
        <v>0</v>
      </c>
      <c r="J6682" t="b">
        <v>0</v>
      </c>
    </row>
    <row r="6683" spans="1:10" x14ac:dyDescent="0.2">
      <c r="A6683" t="s">
        <v>304</v>
      </c>
      <c r="B6683" t="str">
        <f>VLOOKUP(Table16[[#This Row],[Metabolite ID]],Table18[],2,FALSE)</f>
        <v>5alpha-pregnan-3beta,20beta-diol monosulfate (1)</v>
      </c>
      <c r="C6683" t="s">
        <v>1116</v>
      </c>
      <c r="D6683">
        <v>599</v>
      </c>
      <c r="E6683">
        <v>-2.8965869609114381E-3</v>
      </c>
      <c r="F6683">
        <v>5.0438165401956045E-2</v>
      </c>
      <c r="G6683" s="6">
        <v>0.9542038800238255</v>
      </c>
      <c r="H6683" t="b">
        <v>0</v>
      </c>
      <c r="I6683" t="b">
        <v>0</v>
      </c>
      <c r="J6683" t="b">
        <v>0</v>
      </c>
    </row>
    <row r="6684" spans="1:10" hidden="1" x14ac:dyDescent="0.2">
      <c r="A6684" t="s">
        <v>304</v>
      </c>
      <c r="B6684" t="str">
        <f>VLOOKUP(Table16[[#This Row],[Metabolite ID]],Table18[],2,FALSE)</f>
        <v>5alpha-pregnan-3beta,20beta-diol monosulfate (1)</v>
      </c>
      <c r="C6684" t="s">
        <v>1117</v>
      </c>
      <c r="D6684">
        <v>599</v>
      </c>
      <c r="E6684">
        <v>-2.8965869609114381E-3</v>
      </c>
      <c r="F6684">
        <v>4.9212875909453294E-2</v>
      </c>
      <c r="G6684">
        <v>0.95306496013050002</v>
      </c>
      <c r="H6684" t="b">
        <v>0</v>
      </c>
      <c r="I6684" t="b">
        <v>0</v>
      </c>
      <c r="J6684" t="b">
        <v>0</v>
      </c>
    </row>
    <row r="6685" spans="1:10" hidden="1" x14ac:dyDescent="0.2">
      <c r="A6685" t="s">
        <v>304</v>
      </c>
      <c r="B6685" t="str">
        <f>VLOOKUP(Table16[[#This Row],[Metabolite ID]],Table18[],2,FALSE)</f>
        <v>5alpha-pregnan-3beta,20beta-diol monosulfate (1)</v>
      </c>
      <c r="C6685" t="s">
        <v>1118</v>
      </c>
      <c r="D6685">
        <v>599</v>
      </c>
      <c r="E6685">
        <v>-2.8965869609114017E-3</v>
      </c>
      <c r="F6685">
        <v>4.9690504816443992E-2</v>
      </c>
      <c r="G6685">
        <v>0.95351559005313025</v>
      </c>
      <c r="H6685" t="b">
        <v>0</v>
      </c>
      <c r="I6685" t="b">
        <v>0</v>
      </c>
      <c r="J6685" t="b">
        <v>0</v>
      </c>
    </row>
    <row r="6686" spans="1:10" hidden="1" x14ac:dyDescent="0.2">
      <c r="A6686" t="s">
        <v>304</v>
      </c>
      <c r="B6686" t="str">
        <f>VLOOKUP(Table16[[#This Row],[Metabolite ID]],Table18[],2,FALSE)</f>
        <v>5alpha-pregnan-3beta,20beta-diol monosulfate (1)</v>
      </c>
      <c r="C6686" t="s">
        <v>1119</v>
      </c>
      <c r="D6686">
        <v>599</v>
      </c>
      <c r="E6686">
        <v>-8.2044363636363637E-2</v>
      </c>
      <c r="F6686">
        <v>7.3909648496271935E-2</v>
      </c>
      <c r="G6686">
        <v>0.26697189429480955</v>
      </c>
      <c r="H6686" t="b">
        <v>0</v>
      </c>
      <c r="I6686" t="b">
        <v>0</v>
      </c>
      <c r="J6686" t="b">
        <v>0</v>
      </c>
    </row>
    <row r="6687" spans="1:10" hidden="1" x14ac:dyDescent="0.2">
      <c r="A6687" t="s">
        <v>304</v>
      </c>
      <c r="B6687" t="str">
        <f>VLOOKUP(Table16[[#This Row],[Metabolite ID]],Table18[],2,FALSE)</f>
        <v>5alpha-pregnan-3beta,20beta-diol monosulfate (1)</v>
      </c>
      <c r="C6687" t="s">
        <v>1120</v>
      </c>
      <c r="D6687">
        <v>599</v>
      </c>
      <c r="E6687">
        <v>-9.4047053493858668E-2</v>
      </c>
      <c r="F6687">
        <v>8.1662915082924031E-2</v>
      </c>
      <c r="G6687">
        <v>0.24946514100609299</v>
      </c>
      <c r="H6687" t="b">
        <v>0</v>
      </c>
      <c r="I6687" t="b">
        <v>0</v>
      </c>
      <c r="J6687" t="b">
        <v>0</v>
      </c>
    </row>
    <row r="6688" spans="1:10" hidden="1" x14ac:dyDescent="0.2">
      <c r="A6688" t="s">
        <v>304</v>
      </c>
      <c r="B6688" t="str">
        <f>VLOOKUP(Table16[[#This Row],[Metabolite ID]],Table18[],2,FALSE)</f>
        <v>5alpha-pregnan-3beta,20beta-diol monosulfate (1)</v>
      </c>
      <c r="C6688" t="s">
        <v>1121</v>
      </c>
      <c r="D6688">
        <v>599</v>
      </c>
      <c r="E6688">
        <v>-0.18838904379451549</v>
      </c>
      <c r="F6688">
        <v>0.30084284457682448</v>
      </c>
      <c r="G6688">
        <v>0.53141997711380062</v>
      </c>
      <c r="H6688" t="b">
        <v>0</v>
      </c>
      <c r="I6688" t="b">
        <v>0</v>
      </c>
      <c r="J6688" t="b">
        <v>0</v>
      </c>
    </row>
    <row r="6689" spans="1:10" hidden="1" x14ac:dyDescent="0.2">
      <c r="A6689" t="s">
        <v>304</v>
      </c>
      <c r="B6689" t="str">
        <f>VLOOKUP(Table16[[#This Row],[Metabolite ID]],Table18[],2,FALSE)</f>
        <v>5alpha-pregnan-3beta,20beta-diol monosulfate (1)</v>
      </c>
      <c r="C6689" t="s">
        <v>1122</v>
      </c>
      <c r="D6689">
        <v>599</v>
      </c>
      <c r="E6689">
        <v>-0.16245036370483668</v>
      </c>
      <c r="F6689">
        <v>0.20020916605488584</v>
      </c>
      <c r="G6689">
        <v>0.41745697982156305</v>
      </c>
      <c r="H6689" t="b">
        <v>0</v>
      </c>
      <c r="I6689" t="b">
        <v>0</v>
      </c>
      <c r="J6689" t="b">
        <v>0</v>
      </c>
    </row>
    <row r="6690" spans="1:10" hidden="1" x14ac:dyDescent="0.2">
      <c r="A6690" t="s">
        <v>304</v>
      </c>
      <c r="B6690" t="str">
        <f>VLOOKUP(Table16[[#This Row],[Metabolite ID]],Table18[],2,FALSE)</f>
        <v>5alpha-pregnan-3beta,20beta-diol monosulfate (1)</v>
      </c>
      <c r="C6690" t="s">
        <v>1123</v>
      </c>
      <c r="D6690">
        <v>599</v>
      </c>
      <c r="E6690">
        <v>-5.5116542181688363E-2</v>
      </c>
      <c r="F6690">
        <v>0.13996516848748414</v>
      </c>
      <c r="G6690">
        <v>0.69387849414840352</v>
      </c>
      <c r="H6690" t="b">
        <v>0</v>
      </c>
      <c r="I6690" t="b">
        <v>0</v>
      </c>
      <c r="J6690" t="b">
        <v>0</v>
      </c>
    </row>
    <row r="6691" spans="1:10" x14ac:dyDescent="0.2">
      <c r="A6691" t="s">
        <v>190</v>
      </c>
      <c r="B6691" t="str">
        <f>VLOOKUP(Table16[[#This Row],[Metabolite ID]],Table18[],2,FALSE)</f>
        <v>bilirubin (E,E)*</v>
      </c>
      <c r="C6691" t="s">
        <v>1116</v>
      </c>
      <c r="D6691">
        <v>599</v>
      </c>
      <c r="E6691">
        <v>2.5504798107394643E-3</v>
      </c>
      <c r="F6691">
        <v>4.9339279295650795E-2</v>
      </c>
      <c r="G6691" s="6">
        <v>0.95877356616708487</v>
      </c>
      <c r="H6691" t="b">
        <v>0</v>
      </c>
      <c r="I6691" t="b">
        <v>0</v>
      </c>
      <c r="J6691" t="b">
        <v>0</v>
      </c>
    </row>
    <row r="6692" spans="1:10" hidden="1" x14ac:dyDescent="0.2">
      <c r="A6692" t="s">
        <v>190</v>
      </c>
      <c r="B6692" t="str">
        <f>VLOOKUP(Table16[[#This Row],[Metabolite ID]],Table18[],2,FALSE)</f>
        <v>bilirubin (E,E)*</v>
      </c>
      <c r="C6692" t="s">
        <v>1117</v>
      </c>
      <c r="D6692">
        <v>599</v>
      </c>
      <c r="E6692">
        <v>2.5504798107394643E-3</v>
      </c>
      <c r="F6692">
        <v>4.7608865451154343E-2</v>
      </c>
      <c r="G6692">
        <v>0.95727653891127984</v>
      </c>
      <c r="H6692" t="b">
        <v>0</v>
      </c>
      <c r="I6692" t="b">
        <v>0</v>
      </c>
      <c r="J6692" t="b">
        <v>0</v>
      </c>
    </row>
    <row r="6693" spans="1:10" hidden="1" x14ac:dyDescent="0.2">
      <c r="A6693" t="s">
        <v>190</v>
      </c>
      <c r="B6693" t="str">
        <f>VLOOKUP(Table16[[#This Row],[Metabolite ID]],Table18[],2,FALSE)</f>
        <v>bilirubin (E,E)*</v>
      </c>
      <c r="C6693" t="s">
        <v>1118</v>
      </c>
      <c r="D6693">
        <v>599</v>
      </c>
      <c r="E6693">
        <v>2.5504798107394717E-3</v>
      </c>
      <c r="F6693">
        <v>4.809376672060104E-2</v>
      </c>
      <c r="G6693">
        <v>0.957706888822208</v>
      </c>
      <c r="H6693" t="b">
        <v>0</v>
      </c>
      <c r="I6693" t="b">
        <v>0</v>
      </c>
      <c r="J6693" t="b">
        <v>0</v>
      </c>
    </row>
    <row r="6694" spans="1:10" hidden="1" x14ac:dyDescent="0.2">
      <c r="A6694" t="s">
        <v>190</v>
      </c>
      <c r="B6694" t="str">
        <f>VLOOKUP(Table16[[#This Row],[Metabolite ID]],Table18[],2,FALSE)</f>
        <v>bilirubin (E,E)*</v>
      </c>
      <c r="C6694" t="s">
        <v>1119</v>
      </c>
      <c r="D6694">
        <v>599</v>
      </c>
      <c r="E6694">
        <v>2.053909090909091E-2</v>
      </c>
      <c r="F6694">
        <v>7.1367568056161887E-2</v>
      </c>
      <c r="G6694">
        <v>0.7735051488326885</v>
      </c>
      <c r="H6694" t="b">
        <v>0</v>
      </c>
      <c r="I6694" t="b">
        <v>0</v>
      </c>
      <c r="J6694" t="b">
        <v>0</v>
      </c>
    </row>
    <row r="6695" spans="1:10" hidden="1" x14ac:dyDescent="0.2">
      <c r="A6695" t="s">
        <v>190</v>
      </c>
      <c r="B6695" t="str">
        <f>VLOOKUP(Table16[[#This Row],[Metabolite ID]],Table18[],2,FALSE)</f>
        <v>bilirubin (E,E)*</v>
      </c>
      <c r="C6695" t="s">
        <v>1120</v>
      </c>
      <c r="D6695">
        <v>599</v>
      </c>
      <c r="E6695">
        <v>-1.4448765916713785E-2</v>
      </c>
      <c r="F6695">
        <v>7.7742487581241096E-2</v>
      </c>
      <c r="G6695">
        <v>0.8525591188033157</v>
      </c>
      <c r="H6695" t="b">
        <v>0</v>
      </c>
      <c r="I6695" t="b">
        <v>0</v>
      </c>
      <c r="J6695" t="b">
        <v>0</v>
      </c>
    </row>
    <row r="6696" spans="1:10" hidden="1" x14ac:dyDescent="0.2">
      <c r="A6696" t="s">
        <v>190</v>
      </c>
      <c r="B6696" t="str">
        <f>VLOOKUP(Table16[[#This Row],[Metabolite ID]],Table18[],2,FALSE)</f>
        <v>bilirubin (E,E)*</v>
      </c>
      <c r="C6696" t="s">
        <v>1121</v>
      </c>
      <c r="D6696">
        <v>599</v>
      </c>
      <c r="E6696">
        <v>6.2972989317626293E-2</v>
      </c>
      <c r="F6696">
        <v>0.2563446891516411</v>
      </c>
      <c r="G6696">
        <v>0.80603167923710006</v>
      </c>
      <c r="H6696" t="b">
        <v>0</v>
      </c>
      <c r="I6696" t="b">
        <v>0</v>
      </c>
      <c r="J6696" t="b">
        <v>0</v>
      </c>
    </row>
    <row r="6697" spans="1:10" hidden="1" x14ac:dyDescent="0.2">
      <c r="A6697" t="s">
        <v>190</v>
      </c>
      <c r="B6697" t="str">
        <f>VLOOKUP(Table16[[#This Row],[Metabolite ID]],Table18[],2,FALSE)</f>
        <v>bilirubin (E,E)*</v>
      </c>
      <c r="C6697" t="s">
        <v>1122</v>
      </c>
      <c r="D6697">
        <v>599</v>
      </c>
      <c r="E6697">
        <v>1.6949819909584107E-2</v>
      </c>
      <c r="F6697">
        <v>0.16784645234477372</v>
      </c>
      <c r="G6697">
        <v>0.91959694422219829</v>
      </c>
      <c r="H6697" t="b">
        <v>0</v>
      </c>
      <c r="I6697" t="b">
        <v>0</v>
      </c>
      <c r="J6697" t="b">
        <v>0</v>
      </c>
    </row>
    <row r="6698" spans="1:10" hidden="1" x14ac:dyDescent="0.2">
      <c r="A6698" t="s">
        <v>190</v>
      </c>
      <c r="B6698" t="str">
        <f>VLOOKUP(Table16[[#This Row],[Metabolite ID]],Table18[],2,FALSE)</f>
        <v>bilirubin (E,E)*</v>
      </c>
      <c r="C6698" t="s">
        <v>1123</v>
      </c>
      <c r="D6698">
        <v>599</v>
      </c>
      <c r="E6698">
        <v>0.16131769898545781</v>
      </c>
      <c r="F6698">
        <v>0.13663993463988885</v>
      </c>
      <c r="G6698">
        <v>0.23823009680046653</v>
      </c>
      <c r="H6698" t="b">
        <v>0</v>
      </c>
      <c r="I6698" t="b">
        <v>0</v>
      </c>
      <c r="J6698" t="b">
        <v>0</v>
      </c>
    </row>
    <row r="6699" spans="1:10" x14ac:dyDescent="0.2">
      <c r="A6699" t="s">
        <v>144</v>
      </c>
      <c r="B6699" t="str">
        <f>VLOOKUP(Table16[[#This Row],[Metabolite ID]],Table18[],2,FALSE)</f>
        <v>bradykinin</v>
      </c>
      <c r="C6699" t="s">
        <v>1116</v>
      </c>
      <c r="D6699">
        <v>599</v>
      </c>
      <c r="E6699">
        <v>-3.3375112664177347E-3</v>
      </c>
      <c r="F6699">
        <v>7.2463655108327238E-2</v>
      </c>
      <c r="G6699" s="6">
        <v>0.96326423895308022</v>
      </c>
      <c r="H6699" t="b">
        <v>0</v>
      </c>
      <c r="I6699" t="b">
        <v>0</v>
      </c>
      <c r="J6699" t="b">
        <v>0</v>
      </c>
    </row>
    <row r="6700" spans="1:10" hidden="1" x14ac:dyDescent="0.2">
      <c r="A6700" t="s">
        <v>144</v>
      </c>
      <c r="B6700" t="str">
        <f>VLOOKUP(Table16[[#This Row],[Metabolite ID]],Table18[],2,FALSE)</f>
        <v>bradykinin</v>
      </c>
      <c r="C6700" t="s">
        <v>1117</v>
      </c>
      <c r="D6700">
        <v>599</v>
      </c>
      <c r="E6700">
        <v>-3.3375112664177347E-3</v>
      </c>
      <c r="F6700">
        <v>6.9586810160042978E-2</v>
      </c>
      <c r="G6700">
        <v>0.96174665701597517</v>
      </c>
      <c r="H6700" t="b">
        <v>0</v>
      </c>
      <c r="I6700" t="b">
        <v>0</v>
      </c>
      <c r="J6700" t="b">
        <v>0</v>
      </c>
    </row>
    <row r="6701" spans="1:10" hidden="1" x14ac:dyDescent="0.2">
      <c r="A6701" t="s">
        <v>144</v>
      </c>
      <c r="B6701" t="str">
        <f>VLOOKUP(Table16[[#This Row],[Metabolite ID]],Table18[],2,FALSE)</f>
        <v>bradykinin</v>
      </c>
      <c r="C6701" t="s">
        <v>1118</v>
      </c>
      <c r="D6701">
        <v>599</v>
      </c>
      <c r="E6701">
        <v>-3.3375112664176753E-3</v>
      </c>
      <c r="F6701">
        <v>7.0299785405433288E-2</v>
      </c>
      <c r="G6701">
        <v>0.96213432671922061</v>
      </c>
      <c r="H6701" t="b">
        <v>0</v>
      </c>
      <c r="I6701" t="b">
        <v>0</v>
      </c>
      <c r="J6701" t="b">
        <v>0</v>
      </c>
    </row>
    <row r="6702" spans="1:10" hidden="1" x14ac:dyDescent="0.2">
      <c r="A6702" t="s">
        <v>144</v>
      </c>
      <c r="B6702" t="str">
        <f>VLOOKUP(Table16[[#This Row],[Metabolite ID]],Table18[],2,FALSE)</f>
        <v>bradykinin</v>
      </c>
      <c r="C6702" t="s">
        <v>1119</v>
      </c>
      <c r="D6702">
        <v>599</v>
      </c>
      <c r="E6702">
        <v>3.2246249999999997E-2</v>
      </c>
      <c r="F6702">
        <v>0.10486331449997899</v>
      </c>
      <c r="G6702">
        <v>0.75845715648273182</v>
      </c>
      <c r="H6702" t="b">
        <v>0</v>
      </c>
      <c r="I6702" t="b">
        <v>0</v>
      </c>
      <c r="J6702" t="b">
        <v>0</v>
      </c>
    </row>
    <row r="6703" spans="1:10" hidden="1" x14ac:dyDescent="0.2">
      <c r="A6703" t="s">
        <v>144</v>
      </c>
      <c r="B6703" t="str">
        <f>VLOOKUP(Table16[[#This Row],[Metabolite ID]],Table18[],2,FALSE)</f>
        <v>bradykinin</v>
      </c>
      <c r="C6703" t="s">
        <v>1120</v>
      </c>
      <c r="D6703">
        <v>599</v>
      </c>
      <c r="E6703">
        <v>8.1758790957721997E-2</v>
      </c>
      <c r="F6703">
        <v>0.11044261032423271</v>
      </c>
      <c r="G6703">
        <v>0.45912827168053738</v>
      </c>
      <c r="H6703" t="b">
        <v>0</v>
      </c>
      <c r="I6703" t="b">
        <v>0</v>
      </c>
      <c r="J6703" t="b">
        <v>0</v>
      </c>
    </row>
    <row r="6704" spans="1:10" hidden="1" x14ac:dyDescent="0.2">
      <c r="A6704" t="s">
        <v>144</v>
      </c>
      <c r="B6704" t="str">
        <f>VLOOKUP(Table16[[#This Row],[Metabolite ID]],Table18[],2,FALSE)</f>
        <v>bradykinin</v>
      </c>
      <c r="C6704" t="s">
        <v>1121</v>
      </c>
      <c r="D6704">
        <v>599</v>
      </c>
      <c r="E6704">
        <v>0.10164663742899194</v>
      </c>
      <c r="F6704">
        <v>0.41909553011533851</v>
      </c>
      <c r="G6704">
        <v>0.80844639129046092</v>
      </c>
      <c r="H6704" t="b">
        <v>0</v>
      </c>
      <c r="I6704" t="b">
        <v>0</v>
      </c>
      <c r="J6704" t="b">
        <v>0</v>
      </c>
    </row>
    <row r="6705" spans="1:10" hidden="1" x14ac:dyDescent="0.2">
      <c r="A6705" t="s">
        <v>144</v>
      </c>
      <c r="B6705" t="str">
        <f>VLOOKUP(Table16[[#This Row],[Metabolite ID]],Table18[],2,FALSE)</f>
        <v>bradykinin</v>
      </c>
      <c r="C6705" t="s">
        <v>1122</v>
      </c>
      <c r="D6705">
        <v>599</v>
      </c>
      <c r="E6705">
        <v>0.22995320301864197</v>
      </c>
      <c r="F6705">
        <v>0.27548163613190585</v>
      </c>
      <c r="G6705">
        <v>0.40420223538036171</v>
      </c>
      <c r="H6705" t="b">
        <v>0</v>
      </c>
      <c r="I6705" t="b">
        <v>0</v>
      </c>
      <c r="J6705" t="b">
        <v>0</v>
      </c>
    </row>
    <row r="6706" spans="1:10" hidden="1" x14ac:dyDescent="0.2">
      <c r="A6706" t="s">
        <v>144</v>
      </c>
      <c r="B6706" t="str">
        <f>VLOOKUP(Table16[[#This Row],[Metabolite ID]],Table18[],2,FALSE)</f>
        <v>bradykinin</v>
      </c>
      <c r="C6706" t="s">
        <v>1123</v>
      </c>
      <c r="D6706">
        <v>599</v>
      </c>
      <c r="E6706">
        <v>0.14094436591488618</v>
      </c>
      <c r="F6706">
        <v>0.20031992723231581</v>
      </c>
      <c r="G6706">
        <v>0.48195851037593906</v>
      </c>
      <c r="H6706" t="b">
        <v>0</v>
      </c>
      <c r="I6706" t="b">
        <v>0</v>
      </c>
      <c r="J6706" t="b">
        <v>0</v>
      </c>
    </row>
    <row r="6707" spans="1:10" x14ac:dyDescent="0.2">
      <c r="A6707" t="s">
        <v>574</v>
      </c>
      <c r="B6707" t="str">
        <f>VLOOKUP(Table16[[#This Row],[Metabolite ID]],Table18[],2,FALSE)</f>
        <v>X - 12026</v>
      </c>
      <c r="C6707" t="s">
        <v>1116</v>
      </c>
      <c r="D6707">
        <v>599</v>
      </c>
      <c r="E6707">
        <v>2.1922406200431226E-3</v>
      </c>
      <c r="F6707">
        <v>4.981862705557661E-2</v>
      </c>
      <c r="G6707" s="6">
        <v>0.96490086733113067</v>
      </c>
      <c r="H6707" t="b">
        <v>0</v>
      </c>
      <c r="I6707" t="b">
        <v>0</v>
      </c>
      <c r="J6707" t="b">
        <v>0</v>
      </c>
    </row>
    <row r="6708" spans="1:10" hidden="1" x14ac:dyDescent="0.2">
      <c r="A6708" t="s">
        <v>574</v>
      </c>
      <c r="B6708" t="str">
        <f>VLOOKUP(Table16[[#This Row],[Metabolite ID]],Table18[],2,FALSE)</f>
        <v>X - 12026</v>
      </c>
      <c r="C6708" t="s">
        <v>1117</v>
      </c>
      <c r="D6708">
        <v>599</v>
      </c>
      <c r="E6708">
        <v>2.1922406200431226E-3</v>
      </c>
      <c r="F6708">
        <v>4.7784652616777959E-2</v>
      </c>
      <c r="G6708">
        <v>0.96340788402621125</v>
      </c>
      <c r="H6708" t="b">
        <v>0</v>
      </c>
      <c r="I6708" t="b">
        <v>0</v>
      </c>
      <c r="J6708" t="b">
        <v>0</v>
      </c>
    </row>
    <row r="6709" spans="1:10" hidden="1" x14ac:dyDescent="0.2">
      <c r="A6709" t="s">
        <v>574</v>
      </c>
      <c r="B6709" t="str">
        <f>VLOOKUP(Table16[[#This Row],[Metabolite ID]],Table18[],2,FALSE)</f>
        <v>X - 12026</v>
      </c>
      <c r="C6709" t="s">
        <v>1118</v>
      </c>
      <c r="D6709">
        <v>599</v>
      </c>
      <c r="E6709">
        <v>2.1922406200431126E-3</v>
      </c>
      <c r="F6709">
        <v>4.8272108604581254E-2</v>
      </c>
      <c r="G6709">
        <v>0.96377713916549979</v>
      </c>
      <c r="H6709" t="b">
        <v>0</v>
      </c>
      <c r="I6709" t="b">
        <v>0</v>
      </c>
      <c r="J6709" t="b">
        <v>0</v>
      </c>
    </row>
    <row r="6710" spans="1:10" hidden="1" x14ac:dyDescent="0.2">
      <c r="A6710" t="s">
        <v>574</v>
      </c>
      <c r="B6710" t="str">
        <f>VLOOKUP(Table16[[#This Row],[Metabolite ID]],Table18[],2,FALSE)</f>
        <v>X - 12026</v>
      </c>
      <c r="C6710" t="s">
        <v>1119</v>
      </c>
      <c r="D6710">
        <v>599</v>
      </c>
      <c r="E6710">
        <v>-7.3623444976076563E-2</v>
      </c>
      <c r="F6710">
        <v>7.2324315456920071E-2</v>
      </c>
      <c r="G6710">
        <v>0.30869575129346227</v>
      </c>
      <c r="H6710" t="b">
        <v>0</v>
      </c>
      <c r="I6710" t="b">
        <v>0</v>
      </c>
      <c r="J6710" t="b">
        <v>0</v>
      </c>
    </row>
    <row r="6711" spans="1:10" hidden="1" x14ac:dyDescent="0.2">
      <c r="A6711" t="s">
        <v>574</v>
      </c>
      <c r="B6711" t="str">
        <f>VLOOKUP(Table16[[#This Row],[Metabolite ID]],Table18[],2,FALSE)</f>
        <v>X - 12026</v>
      </c>
      <c r="C6711" t="s">
        <v>1120</v>
      </c>
      <c r="D6711">
        <v>599</v>
      </c>
      <c r="E6711">
        <v>-4.8558668376596996E-2</v>
      </c>
      <c r="F6711">
        <v>7.8850616028035031E-2</v>
      </c>
      <c r="G6711">
        <v>0.53800594246527988</v>
      </c>
      <c r="H6711" t="b">
        <v>0</v>
      </c>
      <c r="I6711" t="b">
        <v>0</v>
      </c>
      <c r="J6711" t="b">
        <v>0</v>
      </c>
    </row>
    <row r="6712" spans="1:10" hidden="1" x14ac:dyDescent="0.2">
      <c r="A6712" t="s">
        <v>574</v>
      </c>
      <c r="B6712" t="str">
        <f>VLOOKUP(Table16[[#This Row],[Metabolite ID]],Table18[],2,FALSE)</f>
        <v>X - 12026</v>
      </c>
      <c r="C6712" t="s">
        <v>1121</v>
      </c>
      <c r="D6712">
        <v>599</v>
      </c>
      <c r="E6712">
        <v>-0.24669104448219326</v>
      </c>
      <c r="F6712">
        <v>0.29091805674230364</v>
      </c>
      <c r="G6712">
        <v>0.39679154035108266</v>
      </c>
      <c r="H6712" t="b">
        <v>0</v>
      </c>
      <c r="I6712" t="b">
        <v>0</v>
      </c>
      <c r="J6712" t="b">
        <v>0</v>
      </c>
    </row>
    <row r="6713" spans="1:10" hidden="1" x14ac:dyDescent="0.2">
      <c r="A6713" t="s">
        <v>574</v>
      </c>
      <c r="B6713" t="str">
        <f>VLOOKUP(Table16[[#This Row],[Metabolite ID]],Table18[],2,FALSE)</f>
        <v>X - 12026</v>
      </c>
      <c r="C6713" t="s">
        <v>1122</v>
      </c>
      <c r="D6713">
        <v>599</v>
      </c>
      <c r="E6713">
        <v>-0.11609007056499898</v>
      </c>
      <c r="F6713">
        <v>0.18728751436367261</v>
      </c>
      <c r="G6713">
        <v>0.53559298945054834</v>
      </c>
      <c r="H6713" t="b">
        <v>0</v>
      </c>
      <c r="I6713" t="b">
        <v>0</v>
      </c>
      <c r="J6713" t="b">
        <v>0</v>
      </c>
    </row>
    <row r="6714" spans="1:10" hidden="1" x14ac:dyDescent="0.2">
      <c r="A6714" t="s">
        <v>574</v>
      </c>
      <c r="B6714" t="str">
        <f>VLOOKUP(Table16[[#This Row],[Metabolite ID]],Table18[],2,FALSE)</f>
        <v>X - 12026</v>
      </c>
      <c r="C6714" t="s">
        <v>1123</v>
      </c>
      <c r="D6714">
        <v>599</v>
      </c>
      <c r="E6714">
        <v>0.14917126227452815</v>
      </c>
      <c r="F6714">
        <v>0.13794502132405223</v>
      </c>
      <c r="G6714">
        <v>0.27996384635148341</v>
      </c>
      <c r="H6714" t="b">
        <v>0</v>
      </c>
      <c r="I6714" t="b">
        <v>0</v>
      </c>
      <c r="J6714" t="b">
        <v>0</v>
      </c>
    </row>
    <row r="6715" spans="1:10" x14ac:dyDescent="0.2">
      <c r="A6715" t="s">
        <v>137</v>
      </c>
      <c r="B6715" t="str">
        <f>VLOOKUP(Table16[[#This Row],[Metabolite ID]],Table18[],2,FALSE)</f>
        <v>3-hydroxyoctanoate</v>
      </c>
      <c r="C6715" t="s">
        <v>1116</v>
      </c>
      <c r="D6715">
        <v>599</v>
      </c>
      <c r="E6715">
        <v>2.0019672024546831E-3</v>
      </c>
      <c r="F6715">
        <v>4.879487007386029E-2</v>
      </c>
      <c r="G6715" s="6">
        <v>0.96727338969820453</v>
      </c>
      <c r="H6715" t="b">
        <v>0</v>
      </c>
      <c r="I6715" t="b">
        <v>0</v>
      </c>
      <c r="J6715" t="b">
        <v>0</v>
      </c>
    </row>
    <row r="6716" spans="1:10" hidden="1" x14ac:dyDescent="0.2">
      <c r="A6716" t="s">
        <v>137</v>
      </c>
      <c r="B6716" t="str">
        <f>VLOOKUP(Table16[[#This Row],[Metabolite ID]],Table18[],2,FALSE)</f>
        <v>3-hydroxyoctanoate</v>
      </c>
      <c r="C6716" t="s">
        <v>1117</v>
      </c>
      <c r="D6716">
        <v>599</v>
      </c>
      <c r="E6716">
        <v>2.0019672024546831E-3</v>
      </c>
      <c r="F6716">
        <v>4.7752038889635008E-2</v>
      </c>
      <c r="G6716">
        <v>0.96655910495179109</v>
      </c>
      <c r="H6716" t="b">
        <v>0</v>
      </c>
      <c r="I6716" t="b">
        <v>0</v>
      </c>
      <c r="J6716" t="b">
        <v>0</v>
      </c>
    </row>
    <row r="6717" spans="1:10" hidden="1" x14ac:dyDescent="0.2">
      <c r="A6717" t="s">
        <v>137</v>
      </c>
      <c r="B6717" t="str">
        <f>VLOOKUP(Table16[[#This Row],[Metabolite ID]],Table18[],2,FALSE)</f>
        <v>3-hydroxyoctanoate</v>
      </c>
      <c r="C6717" t="s">
        <v>1118</v>
      </c>
      <c r="D6717">
        <v>599</v>
      </c>
      <c r="E6717">
        <v>2.0019672024546658E-3</v>
      </c>
      <c r="F6717">
        <v>4.8218601421401996E-2</v>
      </c>
      <c r="G6717">
        <v>0.9668824918076695</v>
      </c>
      <c r="H6717" t="b">
        <v>0</v>
      </c>
      <c r="I6717" t="b">
        <v>0</v>
      </c>
      <c r="J6717" t="b">
        <v>0</v>
      </c>
    </row>
    <row r="6718" spans="1:10" hidden="1" x14ac:dyDescent="0.2">
      <c r="A6718" t="s">
        <v>137</v>
      </c>
      <c r="B6718" t="str">
        <f>VLOOKUP(Table16[[#This Row],[Metabolite ID]],Table18[],2,FALSE)</f>
        <v>3-hydroxyoctanoate</v>
      </c>
      <c r="C6718" t="s">
        <v>1119</v>
      </c>
      <c r="D6718">
        <v>599</v>
      </c>
      <c r="E6718">
        <v>3.3136746031746031E-2</v>
      </c>
      <c r="F6718">
        <v>7.2708426089488951E-2</v>
      </c>
      <c r="G6718">
        <v>0.64857094128122506</v>
      </c>
      <c r="H6718" t="b">
        <v>0</v>
      </c>
      <c r="I6718" t="b">
        <v>0</v>
      </c>
      <c r="J6718" t="b">
        <v>0</v>
      </c>
    </row>
    <row r="6719" spans="1:10" hidden="1" x14ac:dyDescent="0.2">
      <c r="A6719" t="s">
        <v>137</v>
      </c>
      <c r="B6719" t="str">
        <f>VLOOKUP(Table16[[#This Row],[Metabolite ID]],Table18[],2,FALSE)</f>
        <v>3-hydroxyoctanoate</v>
      </c>
      <c r="C6719" t="s">
        <v>1120</v>
      </c>
      <c r="D6719">
        <v>599</v>
      </c>
      <c r="E6719">
        <v>5.0382408361104851E-2</v>
      </c>
      <c r="F6719">
        <v>8.3740915081301576E-2</v>
      </c>
      <c r="G6719">
        <v>0.54740962905705026</v>
      </c>
      <c r="H6719" t="b">
        <v>0</v>
      </c>
      <c r="I6719" t="b">
        <v>0</v>
      </c>
      <c r="J6719" t="b">
        <v>0</v>
      </c>
    </row>
    <row r="6720" spans="1:10" hidden="1" x14ac:dyDescent="0.2">
      <c r="A6720" t="s">
        <v>137</v>
      </c>
      <c r="B6720" t="str">
        <f>VLOOKUP(Table16[[#This Row],[Metabolite ID]],Table18[],2,FALSE)</f>
        <v>3-hydroxyoctanoate</v>
      </c>
      <c r="C6720" t="s">
        <v>1121</v>
      </c>
      <c r="D6720">
        <v>599</v>
      </c>
      <c r="E6720">
        <v>0.25477309253185698</v>
      </c>
      <c r="F6720">
        <v>0.26222189144070113</v>
      </c>
      <c r="G6720">
        <v>0.33164562467795722</v>
      </c>
      <c r="H6720" t="b">
        <v>0</v>
      </c>
      <c r="I6720" t="b">
        <v>0</v>
      </c>
      <c r="J6720" t="b">
        <v>0</v>
      </c>
    </row>
    <row r="6721" spans="1:10" hidden="1" x14ac:dyDescent="0.2">
      <c r="A6721" t="s">
        <v>137</v>
      </c>
      <c r="B6721" t="str">
        <f>VLOOKUP(Table16[[#This Row],[Metabolite ID]],Table18[],2,FALSE)</f>
        <v>3-hydroxyoctanoate</v>
      </c>
      <c r="C6721" t="s">
        <v>1122</v>
      </c>
      <c r="D6721">
        <v>599</v>
      </c>
      <c r="E6721">
        <v>0.23402563615086791</v>
      </c>
      <c r="F6721">
        <v>0.18834544106751805</v>
      </c>
      <c r="G6721">
        <v>0.21452657273580758</v>
      </c>
      <c r="H6721" t="b">
        <v>0</v>
      </c>
      <c r="I6721" t="b">
        <v>0</v>
      </c>
      <c r="J6721" t="b">
        <v>0</v>
      </c>
    </row>
    <row r="6722" spans="1:10" hidden="1" x14ac:dyDescent="0.2">
      <c r="A6722" t="s">
        <v>137</v>
      </c>
      <c r="B6722" t="str">
        <f>VLOOKUP(Table16[[#This Row],[Metabolite ID]],Table18[],2,FALSE)</f>
        <v>3-hydroxyoctanoate</v>
      </c>
      <c r="C6722" t="s">
        <v>1123</v>
      </c>
      <c r="D6722">
        <v>599</v>
      </c>
      <c r="E6722">
        <v>-1.082026221545874E-2</v>
      </c>
      <c r="F6722">
        <v>0.13528166233783603</v>
      </c>
      <c r="G6722">
        <v>0.93627740970613238</v>
      </c>
      <c r="H6722" t="b">
        <v>0</v>
      </c>
      <c r="I6722" t="b">
        <v>0</v>
      </c>
      <c r="J6722" t="b">
        <v>0</v>
      </c>
    </row>
    <row r="6723" spans="1:10" x14ac:dyDescent="0.2">
      <c r="A6723" t="s">
        <v>40</v>
      </c>
      <c r="B6723" t="str">
        <f>VLOOKUP(Table16[[#This Row],[Metabolite ID]],Table18[],2,FALSE)</f>
        <v>allantoin</v>
      </c>
      <c r="C6723" t="s">
        <v>1116</v>
      </c>
      <c r="D6723">
        <v>599</v>
      </c>
      <c r="E6723">
        <v>1.9163686592752083E-3</v>
      </c>
      <c r="F6723">
        <v>4.8872452592914159E-2</v>
      </c>
      <c r="G6723" s="6">
        <v>0.96872165923218134</v>
      </c>
      <c r="H6723" t="b">
        <v>0</v>
      </c>
      <c r="I6723" t="b">
        <v>0</v>
      </c>
      <c r="J6723" t="b">
        <v>0</v>
      </c>
    </row>
    <row r="6724" spans="1:10" hidden="1" x14ac:dyDescent="0.2">
      <c r="A6724" t="s">
        <v>40</v>
      </c>
      <c r="B6724" t="str">
        <f>VLOOKUP(Table16[[#This Row],[Metabolite ID]],Table18[],2,FALSE)</f>
        <v>allantoin</v>
      </c>
      <c r="C6724" t="s">
        <v>1117</v>
      </c>
      <c r="D6724">
        <v>599</v>
      </c>
      <c r="E6724">
        <v>1.9163686592752083E-3</v>
      </c>
      <c r="F6724">
        <v>4.7756940412775457E-2</v>
      </c>
      <c r="G6724">
        <v>0.9679914436879129</v>
      </c>
      <c r="H6724" t="b">
        <v>0</v>
      </c>
      <c r="I6724" t="b">
        <v>0</v>
      </c>
      <c r="J6724" t="b">
        <v>0</v>
      </c>
    </row>
    <row r="6725" spans="1:10" hidden="1" x14ac:dyDescent="0.2">
      <c r="A6725" t="s">
        <v>40</v>
      </c>
      <c r="B6725" t="str">
        <f>VLOOKUP(Table16[[#This Row],[Metabolite ID]],Table18[],2,FALSE)</f>
        <v>allantoin</v>
      </c>
      <c r="C6725" t="s">
        <v>1118</v>
      </c>
      <c r="D6725">
        <v>599</v>
      </c>
      <c r="E6725">
        <v>1.9163686592752127E-3</v>
      </c>
      <c r="F6725">
        <v>4.8217778907814292E-2</v>
      </c>
      <c r="G6725">
        <v>0.96829720170302447</v>
      </c>
      <c r="H6725" t="b">
        <v>0</v>
      </c>
      <c r="I6725" t="b">
        <v>0</v>
      </c>
      <c r="J6725" t="b">
        <v>0</v>
      </c>
    </row>
    <row r="6726" spans="1:10" hidden="1" x14ac:dyDescent="0.2">
      <c r="A6726" t="s">
        <v>40</v>
      </c>
      <c r="B6726" t="str">
        <f>VLOOKUP(Table16[[#This Row],[Metabolite ID]],Table18[],2,FALSE)</f>
        <v>allantoin</v>
      </c>
      <c r="C6726" t="s">
        <v>1119</v>
      </c>
      <c r="D6726">
        <v>599</v>
      </c>
      <c r="E6726">
        <v>-7.8398639455782307E-2</v>
      </c>
      <c r="F6726">
        <v>7.4161860035421037E-2</v>
      </c>
      <c r="G6726">
        <v>0.29045280057756467</v>
      </c>
      <c r="H6726" t="b">
        <v>0</v>
      </c>
      <c r="I6726" t="b">
        <v>0</v>
      </c>
      <c r="J6726" t="b">
        <v>0</v>
      </c>
    </row>
    <row r="6727" spans="1:10" hidden="1" x14ac:dyDescent="0.2">
      <c r="A6727" t="s">
        <v>40</v>
      </c>
      <c r="B6727" t="str">
        <f>VLOOKUP(Table16[[#This Row],[Metabolite ID]],Table18[],2,FALSE)</f>
        <v>allantoin</v>
      </c>
      <c r="C6727" t="s">
        <v>1120</v>
      </c>
      <c r="D6727">
        <v>599</v>
      </c>
      <c r="E6727">
        <v>-8.1262090107195623E-2</v>
      </c>
      <c r="F6727">
        <v>8.2868577624288245E-2</v>
      </c>
      <c r="G6727">
        <v>0.32678311154266815</v>
      </c>
      <c r="H6727" t="b">
        <v>0</v>
      </c>
      <c r="I6727" t="b">
        <v>0</v>
      </c>
      <c r="J6727" t="b">
        <v>0</v>
      </c>
    </row>
    <row r="6728" spans="1:10" hidden="1" x14ac:dyDescent="0.2">
      <c r="A6728" t="s">
        <v>40</v>
      </c>
      <c r="B6728" t="str">
        <f>VLOOKUP(Table16[[#This Row],[Metabolite ID]],Table18[],2,FALSE)</f>
        <v>allantoin</v>
      </c>
      <c r="C6728" t="s">
        <v>1121</v>
      </c>
      <c r="D6728">
        <v>599</v>
      </c>
      <c r="E6728">
        <v>-0.27444570300069326</v>
      </c>
      <c r="F6728">
        <v>0.2625799993020711</v>
      </c>
      <c r="G6728">
        <v>0.29635796723005547</v>
      </c>
      <c r="H6728" t="b">
        <v>0</v>
      </c>
      <c r="I6728" t="b">
        <v>0</v>
      </c>
      <c r="J6728" t="b">
        <v>0</v>
      </c>
    </row>
    <row r="6729" spans="1:10" hidden="1" x14ac:dyDescent="0.2">
      <c r="A6729" t="s">
        <v>40</v>
      </c>
      <c r="B6729" t="str">
        <f>VLOOKUP(Table16[[#This Row],[Metabolite ID]],Table18[],2,FALSE)</f>
        <v>allantoin</v>
      </c>
      <c r="C6729" t="s">
        <v>1122</v>
      </c>
      <c r="D6729">
        <v>599</v>
      </c>
      <c r="E6729">
        <v>-0.15590599883768608</v>
      </c>
      <c r="F6729">
        <v>0.18911565486480555</v>
      </c>
      <c r="G6729">
        <v>0.41004385293225731</v>
      </c>
      <c r="H6729" t="b">
        <v>0</v>
      </c>
      <c r="I6729" t="b">
        <v>0</v>
      </c>
      <c r="J6729" t="b">
        <v>0</v>
      </c>
    </row>
    <row r="6730" spans="1:10" hidden="1" x14ac:dyDescent="0.2">
      <c r="A6730" t="s">
        <v>40</v>
      </c>
      <c r="B6730" t="str">
        <f>VLOOKUP(Table16[[#This Row],[Metabolite ID]],Table18[],2,FALSE)</f>
        <v>allantoin</v>
      </c>
      <c r="C6730" t="s">
        <v>1123</v>
      </c>
      <c r="D6730">
        <v>599</v>
      </c>
      <c r="E6730">
        <v>-1.6859684650361945E-2</v>
      </c>
      <c r="F6730">
        <v>0.13550859175490201</v>
      </c>
      <c r="G6730">
        <v>0.90102633833356327</v>
      </c>
      <c r="H6730" t="b">
        <v>0</v>
      </c>
      <c r="I6730" t="b">
        <v>0</v>
      </c>
      <c r="J6730" t="b">
        <v>0</v>
      </c>
    </row>
    <row r="6731" spans="1:10" x14ac:dyDescent="0.2">
      <c r="A6731" t="s">
        <v>518</v>
      </c>
      <c r="B6731" t="str">
        <f>VLOOKUP(Table16[[#This Row],[Metabolite ID]],Table18[],2,FALSE)</f>
        <v>X - 11522</v>
      </c>
      <c r="C6731" t="s">
        <v>1116</v>
      </c>
      <c r="D6731">
        <v>599</v>
      </c>
      <c r="E6731">
        <v>-1.8645008519347756E-3</v>
      </c>
      <c r="F6731">
        <v>5.0737078715293649E-2</v>
      </c>
      <c r="G6731" s="6">
        <v>0.97068570525062803</v>
      </c>
      <c r="H6731" t="b">
        <v>0</v>
      </c>
      <c r="I6731" t="b">
        <v>0</v>
      </c>
      <c r="J6731" t="b">
        <v>0</v>
      </c>
    </row>
    <row r="6732" spans="1:10" hidden="1" x14ac:dyDescent="0.2">
      <c r="A6732" t="s">
        <v>518</v>
      </c>
      <c r="B6732" t="str">
        <f>VLOOKUP(Table16[[#This Row],[Metabolite ID]],Table18[],2,FALSE)</f>
        <v>X - 11522</v>
      </c>
      <c r="C6732" t="s">
        <v>1117</v>
      </c>
      <c r="D6732">
        <v>599</v>
      </c>
      <c r="E6732">
        <v>-1.8645008519347756E-3</v>
      </c>
      <c r="F6732">
        <v>4.7661737976334731E-2</v>
      </c>
      <c r="G6732">
        <v>0.9687951560498872</v>
      </c>
      <c r="H6732" t="b">
        <v>0</v>
      </c>
      <c r="I6732" t="b">
        <v>0</v>
      </c>
      <c r="J6732" t="b">
        <v>0</v>
      </c>
    </row>
    <row r="6733" spans="1:10" hidden="1" x14ac:dyDescent="0.2">
      <c r="A6733" t="s">
        <v>518</v>
      </c>
      <c r="B6733" t="str">
        <f>VLOOKUP(Table16[[#This Row],[Metabolite ID]],Table18[],2,FALSE)</f>
        <v>X - 11522</v>
      </c>
      <c r="C6733" t="s">
        <v>1118</v>
      </c>
      <c r="D6733">
        <v>599</v>
      </c>
      <c r="E6733">
        <v>-1.8645008519347494E-3</v>
      </c>
      <c r="F6733">
        <v>4.8165098539328155E-2</v>
      </c>
      <c r="G6733">
        <v>0.96912110580567112</v>
      </c>
      <c r="H6733" t="b">
        <v>0</v>
      </c>
      <c r="I6733" t="b">
        <v>0</v>
      </c>
      <c r="J6733" t="b">
        <v>0</v>
      </c>
    </row>
    <row r="6734" spans="1:10" hidden="1" x14ac:dyDescent="0.2">
      <c r="A6734" t="s">
        <v>518</v>
      </c>
      <c r="B6734" t="str">
        <f>VLOOKUP(Table16[[#This Row],[Metabolite ID]],Table18[],2,FALSE)</f>
        <v>X - 11522</v>
      </c>
      <c r="C6734" t="s">
        <v>1119</v>
      </c>
      <c r="D6734">
        <v>599</v>
      </c>
      <c r="E6734">
        <v>6.9096521739130431E-2</v>
      </c>
      <c r="F6734">
        <v>7.5999370671516589E-2</v>
      </c>
      <c r="G6734">
        <v>0.36325918955111847</v>
      </c>
      <c r="H6734" t="b">
        <v>0</v>
      </c>
      <c r="I6734" t="b">
        <v>0</v>
      </c>
      <c r="J6734" t="b">
        <v>0</v>
      </c>
    </row>
    <row r="6735" spans="1:10" hidden="1" x14ac:dyDescent="0.2">
      <c r="A6735" t="s">
        <v>518</v>
      </c>
      <c r="B6735" t="str">
        <f>VLOOKUP(Table16[[#This Row],[Metabolite ID]],Table18[],2,FALSE)</f>
        <v>X - 11522</v>
      </c>
      <c r="C6735" t="s">
        <v>1120</v>
      </c>
      <c r="D6735">
        <v>599</v>
      </c>
      <c r="E6735">
        <v>0.15834087681103806</v>
      </c>
      <c r="F6735">
        <v>7.8134838026293008E-2</v>
      </c>
      <c r="G6735">
        <v>4.2712750519683387E-2</v>
      </c>
      <c r="H6735" t="b">
        <v>0</v>
      </c>
      <c r="I6735" t="b">
        <v>0</v>
      </c>
      <c r="J6735" t="b">
        <v>0</v>
      </c>
    </row>
    <row r="6736" spans="1:10" hidden="1" x14ac:dyDescent="0.2">
      <c r="A6736" t="s">
        <v>518</v>
      </c>
      <c r="B6736" t="str">
        <f>VLOOKUP(Table16[[#This Row],[Metabolite ID]],Table18[],2,FALSE)</f>
        <v>X - 11522</v>
      </c>
      <c r="C6736" t="s">
        <v>1121</v>
      </c>
      <c r="D6736">
        <v>599</v>
      </c>
      <c r="E6736">
        <v>0.36273853697832692</v>
      </c>
      <c r="F6736">
        <v>0.28013998940689766</v>
      </c>
      <c r="G6736">
        <v>0.1958725876536602</v>
      </c>
      <c r="H6736" t="b">
        <v>0</v>
      </c>
      <c r="I6736" t="b">
        <v>0</v>
      </c>
      <c r="J6736" t="b">
        <v>0</v>
      </c>
    </row>
    <row r="6737" spans="1:10" hidden="1" x14ac:dyDescent="0.2">
      <c r="A6737" t="s">
        <v>518</v>
      </c>
      <c r="B6737" t="str">
        <f>VLOOKUP(Table16[[#This Row],[Metabolite ID]],Table18[],2,FALSE)</f>
        <v>X - 11522</v>
      </c>
      <c r="C6737" t="s">
        <v>1122</v>
      </c>
      <c r="D6737">
        <v>599</v>
      </c>
      <c r="E6737">
        <v>0.3874340723692784</v>
      </c>
      <c r="F6737">
        <v>0.19134834273834389</v>
      </c>
      <c r="G6737">
        <v>4.3336094090802017E-2</v>
      </c>
      <c r="H6737" t="b">
        <v>0</v>
      </c>
      <c r="I6737" t="b">
        <v>0</v>
      </c>
      <c r="J6737" t="b">
        <v>0</v>
      </c>
    </row>
    <row r="6738" spans="1:10" hidden="1" x14ac:dyDescent="0.2">
      <c r="A6738" t="s">
        <v>518</v>
      </c>
      <c r="B6738" t="str">
        <f>VLOOKUP(Table16[[#This Row],[Metabolite ID]],Table18[],2,FALSE)</f>
        <v>X - 11522</v>
      </c>
      <c r="C6738" t="s">
        <v>1123</v>
      </c>
      <c r="D6738">
        <v>599</v>
      </c>
      <c r="E6738">
        <v>8.9935078571376961E-2</v>
      </c>
      <c r="F6738">
        <v>0.14064395109978178</v>
      </c>
      <c r="G6738">
        <v>0.52277411097746396</v>
      </c>
      <c r="H6738" t="b">
        <v>0</v>
      </c>
      <c r="I6738" t="b">
        <v>0</v>
      </c>
      <c r="J6738" t="b">
        <v>0</v>
      </c>
    </row>
    <row r="6739" spans="1:10" x14ac:dyDescent="0.2">
      <c r="A6739" t="s">
        <v>319</v>
      </c>
      <c r="B6739" t="str">
        <f>VLOOKUP(Table16[[#This Row],[Metabolite ID]],Table18[],2,FALSE)</f>
        <v>17alpha-hydroxypregnenolone sulfate</v>
      </c>
      <c r="C6739" t="s">
        <v>1116</v>
      </c>
      <c r="D6739">
        <v>598</v>
      </c>
      <c r="E6739">
        <v>2.2685942300146047E-3</v>
      </c>
      <c r="F6739">
        <v>6.26404328866976E-2</v>
      </c>
      <c r="G6739" s="6">
        <v>0.97111002239100064</v>
      </c>
      <c r="H6739" t="b">
        <v>0</v>
      </c>
      <c r="I6739" t="b">
        <v>0</v>
      </c>
      <c r="J6739" t="b">
        <v>0</v>
      </c>
    </row>
    <row r="6740" spans="1:10" hidden="1" x14ac:dyDescent="0.2">
      <c r="A6740" t="s">
        <v>319</v>
      </c>
      <c r="B6740" t="str">
        <f>VLOOKUP(Table16[[#This Row],[Metabolite ID]],Table18[],2,FALSE)</f>
        <v>17alpha-hydroxypregnenolone sulfate</v>
      </c>
      <c r="C6740" t="s">
        <v>1117</v>
      </c>
      <c r="D6740">
        <v>598</v>
      </c>
      <c r="E6740">
        <v>2.2685942300146047E-3</v>
      </c>
      <c r="F6740">
        <v>6.161559942740067E-2</v>
      </c>
      <c r="G6740">
        <v>0.97062971952631594</v>
      </c>
      <c r="H6740" t="b">
        <v>0</v>
      </c>
      <c r="I6740" t="b">
        <v>0</v>
      </c>
      <c r="J6740" t="b">
        <v>0</v>
      </c>
    </row>
    <row r="6741" spans="1:10" hidden="1" x14ac:dyDescent="0.2">
      <c r="A6741" t="s">
        <v>319</v>
      </c>
      <c r="B6741" t="str">
        <f>VLOOKUP(Table16[[#This Row],[Metabolite ID]],Table18[],2,FALSE)</f>
        <v>17alpha-hydroxypregnenolone sulfate</v>
      </c>
      <c r="C6741" t="s">
        <v>1118</v>
      </c>
      <c r="D6741">
        <v>598</v>
      </c>
      <c r="E6741">
        <v>2.2685942300146016E-3</v>
      </c>
      <c r="F6741">
        <v>6.2201722935551193E-2</v>
      </c>
      <c r="G6741">
        <v>0.97090635083573018</v>
      </c>
      <c r="H6741" t="b">
        <v>0</v>
      </c>
      <c r="I6741" t="b">
        <v>0</v>
      </c>
      <c r="J6741" t="b">
        <v>0</v>
      </c>
    </row>
    <row r="6742" spans="1:10" hidden="1" x14ac:dyDescent="0.2">
      <c r="A6742" t="s">
        <v>319</v>
      </c>
      <c r="B6742" t="str">
        <f>VLOOKUP(Table16[[#This Row],[Metabolite ID]],Table18[],2,FALSE)</f>
        <v>17alpha-hydroxypregnenolone sulfate</v>
      </c>
      <c r="C6742" t="s">
        <v>1119</v>
      </c>
      <c r="D6742">
        <v>598</v>
      </c>
      <c r="E6742">
        <v>2.9515476973684267E-2</v>
      </c>
      <c r="F6742">
        <v>9.2658832701660157E-2</v>
      </c>
      <c r="G6742">
        <v>0.75007591114532768</v>
      </c>
      <c r="H6742" t="b">
        <v>0</v>
      </c>
      <c r="I6742" t="b">
        <v>0</v>
      </c>
      <c r="J6742" t="b">
        <v>0</v>
      </c>
    </row>
    <row r="6743" spans="1:10" hidden="1" x14ac:dyDescent="0.2">
      <c r="A6743" t="s">
        <v>319</v>
      </c>
      <c r="B6743" t="str">
        <f>VLOOKUP(Table16[[#This Row],[Metabolite ID]],Table18[],2,FALSE)</f>
        <v>17alpha-hydroxypregnenolone sulfate</v>
      </c>
      <c r="C6743" t="s">
        <v>1120</v>
      </c>
      <c r="D6743">
        <v>598</v>
      </c>
      <c r="E6743">
        <v>-1.0104033154067655E-2</v>
      </c>
      <c r="F6743">
        <v>0.1071105788759472</v>
      </c>
      <c r="G6743">
        <v>0.92484485225994228</v>
      </c>
      <c r="H6743" t="b">
        <v>0</v>
      </c>
      <c r="I6743" t="b">
        <v>0</v>
      </c>
      <c r="J6743" t="b">
        <v>0</v>
      </c>
    </row>
    <row r="6744" spans="1:10" hidden="1" x14ac:dyDescent="0.2">
      <c r="A6744" t="s">
        <v>319</v>
      </c>
      <c r="B6744" t="str">
        <f>VLOOKUP(Table16[[#This Row],[Metabolite ID]],Table18[],2,FALSE)</f>
        <v>17alpha-hydroxypregnenolone sulfate</v>
      </c>
      <c r="C6744" t="s">
        <v>1121</v>
      </c>
      <c r="D6744">
        <v>598</v>
      </c>
      <c r="E6744">
        <v>0.16162241618573159</v>
      </c>
      <c r="F6744">
        <v>0.33063280347818919</v>
      </c>
      <c r="G6744">
        <v>0.6251433283627279</v>
      </c>
      <c r="H6744" t="b">
        <v>0</v>
      </c>
      <c r="I6744" t="b">
        <v>0</v>
      </c>
      <c r="J6744" t="b">
        <v>0</v>
      </c>
    </row>
    <row r="6745" spans="1:10" hidden="1" x14ac:dyDescent="0.2">
      <c r="A6745" t="s">
        <v>319</v>
      </c>
      <c r="B6745" t="str">
        <f>VLOOKUP(Table16[[#This Row],[Metabolite ID]],Table18[],2,FALSE)</f>
        <v>17alpha-hydroxypregnenolone sulfate</v>
      </c>
      <c r="C6745" t="s">
        <v>1122</v>
      </c>
      <c r="D6745">
        <v>598</v>
      </c>
      <c r="E6745">
        <v>4.8350455045103935E-2</v>
      </c>
      <c r="F6745">
        <v>0.21625451526208331</v>
      </c>
      <c r="G6745">
        <v>0.82315963895348032</v>
      </c>
      <c r="H6745" t="b">
        <v>0</v>
      </c>
      <c r="I6745" t="b">
        <v>0</v>
      </c>
      <c r="J6745" t="b">
        <v>0</v>
      </c>
    </row>
    <row r="6746" spans="1:10" hidden="1" x14ac:dyDescent="0.2">
      <c r="A6746" t="s">
        <v>319</v>
      </c>
      <c r="B6746" t="str">
        <f>VLOOKUP(Table16[[#This Row],[Metabolite ID]],Table18[],2,FALSE)</f>
        <v>17alpha-hydroxypregnenolone sulfate</v>
      </c>
      <c r="C6746" t="s">
        <v>1123</v>
      </c>
      <c r="D6746">
        <v>598</v>
      </c>
      <c r="E6746">
        <v>-0.12240741835669967</v>
      </c>
      <c r="F6746">
        <v>0.17359594810686579</v>
      </c>
      <c r="G6746">
        <v>0.48100585919422123</v>
      </c>
      <c r="H6746" t="b">
        <v>0</v>
      </c>
      <c r="I6746" t="b">
        <v>0</v>
      </c>
      <c r="J6746" t="b">
        <v>0</v>
      </c>
    </row>
    <row r="6747" spans="1:10" x14ac:dyDescent="0.2">
      <c r="A6747" t="s">
        <v>690</v>
      </c>
      <c r="B6747" t="str">
        <f>VLOOKUP(Table16[[#This Row],[Metabolite ID]],Table18[],2,FALSE)</f>
        <v>1-palmitoyl-2-stearoyl-GPC (16:0/18:0)</v>
      </c>
      <c r="C6747" t="s">
        <v>1116</v>
      </c>
      <c r="D6747">
        <v>599</v>
      </c>
      <c r="E6747">
        <v>1.7471671354782753E-3</v>
      </c>
      <c r="F6747">
        <v>5.0804013899946307E-2</v>
      </c>
      <c r="G6747" s="6">
        <v>0.97256588924115783</v>
      </c>
      <c r="H6747" t="b">
        <v>0</v>
      </c>
      <c r="I6747" t="b">
        <v>0</v>
      </c>
      <c r="J6747" t="b">
        <v>0</v>
      </c>
    </row>
    <row r="6748" spans="1:10" hidden="1" x14ac:dyDescent="0.2">
      <c r="A6748" t="s">
        <v>690</v>
      </c>
      <c r="B6748" t="str">
        <f>VLOOKUP(Table16[[#This Row],[Metabolite ID]],Table18[],2,FALSE)</f>
        <v>1-palmitoyl-2-stearoyl-GPC (16:0/18:0)</v>
      </c>
      <c r="C6748" t="s">
        <v>1117</v>
      </c>
      <c r="D6748">
        <v>599</v>
      </c>
      <c r="E6748">
        <v>1.7471671354782753E-3</v>
      </c>
      <c r="F6748">
        <v>4.7732549040479237E-2</v>
      </c>
      <c r="G6748">
        <v>0.97080134028614384</v>
      </c>
      <c r="H6748" t="b">
        <v>0</v>
      </c>
      <c r="I6748" t="b">
        <v>0</v>
      </c>
      <c r="J6748" t="b">
        <v>0</v>
      </c>
    </row>
    <row r="6749" spans="1:10" hidden="1" x14ac:dyDescent="0.2">
      <c r="A6749" t="s">
        <v>690</v>
      </c>
      <c r="B6749" t="str">
        <f>VLOOKUP(Table16[[#This Row],[Metabolite ID]],Table18[],2,FALSE)</f>
        <v>1-palmitoyl-2-stearoyl-GPC (16:0/18:0)</v>
      </c>
      <c r="C6749" t="s">
        <v>1118</v>
      </c>
      <c r="D6749">
        <v>599</v>
      </c>
      <c r="E6749">
        <v>1.7471671354782525E-3</v>
      </c>
      <c r="F6749">
        <v>4.8243488421384942E-2</v>
      </c>
      <c r="G6749">
        <v>0.97111044291355109</v>
      </c>
      <c r="H6749" t="b">
        <v>0</v>
      </c>
      <c r="I6749" t="b">
        <v>0</v>
      </c>
      <c r="J6749" t="b">
        <v>0</v>
      </c>
    </row>
    <row r="6750" spans="1:10" hidden="1" x14ac:dyDescent="0.2">
      <c r="A6750" t="s">
        <v>690</v>
      </c>
      <c r="B6750" t="str">
        <f>VLOOKUP(Table16[[#This Row],[Metabolite ID]],Table18[],2,FALSE)</f>
        <v>1-palmitoyl-2-stearoyl-GPC (16:0/18:0)</v>
      </c>
      <c r="C6750" t="s">
        <v>1119</v>
      </c>
      <c r="D6750">
        <v>599</v>
      </c>
      <c r="E6750">
        <v>9.2773728813559317E-3</v>
      </c>
      <c r="F6750">
        <v>7.0945355098732454E-2</v>
      </c>
      <c r="G6750">
        <v>0.89595894173549984</v>
      </c>
      <c r="H6750" t="b">
        <v>0</v>
      </c>
      <c r="I6750" t="b">
        <v>0</v>
      </c>
      <c r="J6750" t="b">
        <v>0</v>
      </c>
    </row>
    <row r="6751" spans="1:10" hidden="1" x14ac:dyDescent="0.2">
      <c r="A6751" t="s">
        <v>690</v>
      </c>
      <c r="B6751" t="str">
        <f>VLOOKUP(Table16[[#This Row],[Metabolite ID]],Table18[],2,FALSE)</f>
        <v>1-palmitoyl-2-stearoyl-GPC (16:0/18:0)</v>
      </c>
      <c r="C6751" t="s">
        <v>1120</v>
      </c>
      <c r="D6751">
        <v>599</v>
      </c>
      <c r="E6751">
        <v>3.2251872254026641E-2</v>
      </c>
      <c r="F6751">
        <v>7.5231545665449401E-2</v>
      </c>
      <c r="G6751">
        <v>0.66814050972306394</v>
      </c>
      <c r="H6751" t="b">
        <v>0</v>
      </c>
      <c r="I6751" t="b">
        <v>0</v>
      </c>
      <c r="J6751" t="b">
        <v>0</v>
      </c>
    </row>
    <row r="6752" spans="1:10" hidden="1" x14ac:dyDescent="0.2">
      <c r="A6752" t="s">
        <v>690</v>
      </c>
      <c r="B6752" t="str">
        <f>VLOOKUP(Table16[[#This Row],[Metabolite ID]],Table18[],2,FALSE)</f>
        <v>1-palmitoyl-2-stearoyl-GPC (16:0/18:0)</v>
      </c>
      <c r="C6752" t="s">
        <v>1121</v>
      </c>
      <c r="D6752">
        <v>599</v>
      </c>
      <c r="E6752">
        <v>0.17496710187062803</v>
      </c>
      <c r="F6752">
        <v>0.27142726446332038</v>
      </c>
      <c r="G6752">
        <v>0.51942148123355558</v>
      </c>
      <c r="H6752" t="b">
        <v>0</v>
      </c>
      <c r="I6752" t="b">
        <v>0</v>
      </c>
      <c r="J6752" t="b">
        <v>0</v>
      </c>
    </row>
    <row r="6753" spans="1:10" hidden="1" x14ac:dyDescent="0.2">
      <c r="A6753" t="s">
        <v>690</v>
      </c>
      <c r="B6753" t="str">
        <f>VLOOKUP(Table16[[#This Row],[Metabolite ID]],Table18[],2,FALSE)</f>
        <v>1-palmitoyl-2-stearoyl-GPC (16:0/18:0)</v>
      </c>
      <c r="C6753" t="s">
        <v>1122</v>
      </c>
      <c r="D6753">
        <v>599</v>
      </c>
      <c r="E6753">
        <v>0.3059575877277112</v>
      </c>
      <c r="F6753">
        <v>0.17177245779959149</v>
      </c>
      <c r="G6753">
        <v>7.5390603538083426E-2</v>
      </c>
      <c r="H6753" t="b">
        <v>0</v>
      </c>
      <c r="I6753" t="b">
        <v>0</v>
      </c>
      <c r="J6753" t="b">
        <v>0</v>
      </c>
    </row>
    <row r="6754" spans="1:10" hidden="1" x14ac:dyDescent="0.2">
      <c r="A6754" t="s">
        <v>690</v>
      </c>
      <c r="B6754" t="str">
        <f>VLOOKUP(Table16[[#This Row],[Metabolite ID]],Table18[],2,FALSE)</f>
        <v>1-palmitoyl-2-stearoyl-GPC (16:0/18:0)</v>
      </c>
      <c r="C6754" t="s">
        <v>1123</v>
      </c>
      <c r="D6754">
        <v>599</v>
      </c>
      <c r="E6754">
        <v>0.13659037380323283</v>
      </c>
      <c r="F6754">
        <v>0.14073428564215776</v>
      </c>
      <c r="G6754">
        <v>0.33216293793586782</v>
      </c>
      <c r="H6754" t="b">
        <v>0</v>
      </c>
      <c r="I6754" t="b">
        <v>0</v>
      </c>
      <c r="J6754" t="b">
        <v>0</v>
      </c>
    </row>
    <row r="6755" spans="1:10" x14ac:dyDescent="0.2">
      <c r="A6755" t="s">
        <v>771</v>
      </c>
      <c r="B6755" t="str">
        <f>VLOOKUP(Table16[[#This Row],[Metabolite ID]],Table18[],2,FALSE)</f>
        <v>Average diameter for LDL particles</v>
      </c>
      <c r="C6755" t="s">
        <v>1116</v>
      </c>
      <c r="D6755">
        <v>599</v>
      </c>
      <c r="E6755">
        <v>8.9316291236584842E-4</v>
      </c>
      <c r="F6755">
        <v>2.7494304553275027E-2</v>
      </c>
      <c r="G6755" s="6">
        <v>0.9740849754946449</v>
      </c>
      <c r="H6755" t="b">
        <v>0</v>
      </c>
      <c r="I6755" t="b">
        <v>0</v>
      </c>
      <c r="J6755" t="b">
        <v>0</v>
      </c>
    </row>
    <row r="6756" spans="1:10" hidden="1" x14ac:dyDescent="0.2">
      <c r="A6756" t="s">
        <v>771</v>
      </c>
      <c r="B6756" t="str">
        <f>VLOOKUP(Table16[[#This Row],[Metabolite ID]],Table18[],2,FALSE)</f>
        <v>Average diameter for LDL particles</v>
      </c>
      <c r="C6756" t="s">
        <v>1117</v>
      </c>
      <c r="D6756">
        <v>599</v>
      </c>
      <c r="E6756">
        <v>8.9316291236584842E-4</v>
      </c>
      <c r="F6756">
        <v>2.1712294253835265E-2</v>
      </c>
      <c r="G6756">
        <v>0.96718725561368823</v>
      </c>
      <c r="H6756" t="b">
        <v>0</v>
      </c>
      <c r="I6756" t="b">
        <v>0</v>
      </c>
      <c r="J6756" t="b">
        <v>0</v>
      </c>
    </row>
    <row r="6757" spans="1:10" hidden="1" x14ac:dyDescent="0.2">
      <c r="A6757" t="s">
        <v>771</v>
      </c>
      <c r="B6757" t="str">
        <f>VLOOKUP(Table16[[#This Row],[Metabolite ID]],Table18[],2,FALSE)</f>
        <v>Average diameter for LDL particles</v>
      </c>
      <c r="C6757" t="s">
        <v>1118</v>
      </c>
      <c r="D6757">
        <v>599</v>
      </c>
      <c r="E6757">
        <v>8.9316291236585753E-4</v>
      </c>
      <c r="F6757">
        <v>2.2051000189129037E-2</v>
      </c>
      <c r="G6757">
        <v>0.96769098547968868</v>
      </c>
      <c r="H6757" t="b">
        <v>0</v>
      </c>
      <c r="I6757" t="b">
        <v>0</v>
      </c>
      <c r="J6757" t="b">
        <v>0</v>
      </c>
    </row>
    <row r="6758" spans="1:10" hidden="1" x14ac:dyDescent="0.2">
      <c r="A6758" t="s">
        <v>771</v>
      </c>
      <c r="B6758" t="str">
        <f>VLOOKUP(Table16[[#This Row],[Metabolite ID]],Table18[],2,FALSE)</f>
        <v>Average diameter for LDL particles</v>
      </c>
      <c r="C6758" t="s">
        <v>1119</v>
      </c>
      <c r="D6758">
        <v>599</v>
      </c>
      <c r="E6758">
        <v>-1.8587433628318585E-2</v>
      </c>
      <c r="F6758">
        <v>3.3584668018582557E-2</v>
      </c>
      <c r="G6758">
        <v>0.57995532735590216</v>
      </c>
      <c r="H6758" t="b">
        <v>0</v>
      </c>
      <c r="I6758" t="b">
        <v>0</v>
      </c>
      <c r="J6758" t="b">
        <v>0</v>
      </c>
    </row>
    <row r="6759" spans="1:10" hidden="1" x14ac:dyDescent="0.2">
      <c r="A6759" t="s">
        <v>771</v>
      </c>
      <c r="B6759" t="str">
        <f>VLOOKUP(Table16[[#This Row],[Metabolite ID]],Table18[],2,FALSE)</f>
        <v>Average diameter for LDL particles</v>
      </c>
      <c r="C6759" t="s">
        <v>1120</v>
      </c>
      <c r="D6759">
        <v>599</v>
      </c>
      <c r="E6759">
        <v>2.0674525735098748E-2</v>
      </c>
      <c r="F6759">
        <v>3.8141019718426351E-2</v>
      </c>
      <c r="G6759">
        <v>0.58778070252437564</v>
      </c>
      <c r="H6759" t="b">
        <v>0</v>
      </c>
      <c r="I6759" t="b">
        <v>0</v>
      </c>
      <c r="J6759" t="b">
        <v>0</v>
      </c>
    </row>
    <row r="6760" spans="1:10" hidden="1" x14ac:dyDescent="0.2">
      <c r="A6760" t="s">
        <v>771</v>
      </c>
      <c r="B6760" t="str">
        <f>VLOOKUP(Table16[[#This Row],[Metabolite ID]],Table18[],2,FALSE)</f>
        <v>Average diameter for LDL particles</v>
      </c>
      <c r="C6760" t="s">
        <v>1121</v>
      </c>
      <c r="D6760">
        <v>599</v>
      </c>
      <c r="E6760">
        <v>6.2016950234400348E-2</v>
      </c>
      <c r="F6760">
        <v>0.1329698334536179</v>
      </c>
      <c r="G6760">
        <v>0.6411000325916657</v>
      </c>
      <c r="H6760" t="b">
        <v>0</v>
      </c>
      <c r="I6760" t="b">
        <v>0</v>
      </c>
      <c r="J6760" t="b">
        <v>0</v>
      </c>
    </row>
    <row r="6761" spans="1:10" hidden="1" x14ac:dyDescent="0.2">
      <c r="A6761" t="s">
        <v>771</v>
      </c>
      <c r="B6761" t="str">
        <f>VLOOKUP(Table16[[#This Row],[Metabolite ID]],Table18[],2,FALSE)</f>
        <v>Average diameter for LDL particles</v>
      </c>
      <c r="C6761" t="s">
        <v>1122</v>
      </c>
      <c r="D6761">
        <v>599</v>
      </c>
      <c r="E6761">
        <v>7.7693406381907248E-2</v>
      </c>
      <c r="F6761">
        <v>8.1434696065315476E-2</v>
      </c>
      <c r="G6761">
        <v>0.34043987605209691</v>
      </c>
      <c r="H6761" t="b">
        <v>0</v>
      </c>
      <c r="I6761" t="b">
        <v>0</v>
      </c>
      <c r="J6761" t="b">
        <v>0</v>
      </c>
    </row>
    <row r="6762" spans="1:10" hidden="1" x14ac:dyDescent="0.2">
      <c r="A6762" t="s">
        <v>771</v>
      </c>
      <c r="B6762" t="str">
        <f>VLOOKUP(Table16[[#This Row],[Metabolite ID]],Table18[],2,FALSE)</f>
        <v>Average diameter for LDL particles</v>
      </c>
      <c r="C6762" t="s">
        <v>1123</v>
      </c>
      <c r="D6762">
        <v>599</v>
      </c>
      <c r="E6762">
        <v>0.14358091868722894</v>
      </c>
      <c r="F6762">
        <v>7.5999040745386548E-2</v>
      </c>
      <c r="G6762">
        <v>5.9343162519304944E-2</v>
      </c>
      <c r="H6762" t="b">
        <v>0</v>
      </c>
      <c r="I6762" t="b">
        <v>0</v>
      </c>
      <c r="J6762" t="b">
        <v>0</v>
      </c>
    </row>
    <row r="6763" spans="1:10" x14ac:dyDescent="0.2">
      <c r="A6763" t="s">
        <v>97</v>
      </c>
      <c r="B6763" t="str">
        <f>VLOOKUP(Table16[[#This Row],[Metabolite ID]],Table18[],2,FALSE)</f>
        <v>choline</v>
      </c>
      <c r="C6763" t="s">
        <v>1116</v>
      </c>
      <c r="D6763">
        <v>599</v>
      </c>
      <c r="E6763">
        <v>1.412759417949896E-3</v>
      </c>
      <c r="F6763">
        <v>4.7746747672805526E-2</v>
      </c>
      <c r="G6763" s="6">
        <v>0.97639515722045811</v>
      </c>
      <c r="H6763" t="b">
        <v>0</v>
      </c>
      <c r="I6763" t="b">
        <v>0</v>
      </c>
      <c r="J6763" t="b">
        <v>0</v>
      </c>
    </row>
    <row r="6764" spans="1:10" hidden="1" x14ac:dyDescent="0.2">
      <c r="A6764" t="s">
        <v>97</v>
      </c>
      <c r="B6764" t="str">
        <f>VLOOKUP(Table16[[#This Row],[Metabolite ID]],Table18[],2,FALSE)</f>
        <v>choline</v>
      </c>
      <c r="C6764" t="s">
        <v>1117</v>
      </c>
      <c r="D6764">
        <v>599</v>
      </c>
      <c r="E6764">
        <v>1.412759417949896E-3</v>
      </c>
      <c r="F6764">
        <v>4.7746747672805526E-2</v>
      </c>
      <c r="G6764">
        <v>0.97639515722045811</v>
      </c>
      <c r="H6764" t="b">
        <v>0</v>
      </c>
      <c r="I6764" t="b">
        <v>0</v>
      </c>
      <c r="J6764" t="b">
        <v>0</v>
      </c>
    </row>
    <row r="6765" spans="1:10" hidden="1" x14ac:dyDescent="0.2">
      <c r="A6765" t="s">
        <v>97</v>
      </c>
      <c r="B6765" t="str">
        <f>VLOOKUP(Table16[[#This Row],[Metabolite ID]],Table18[],2,FALSE)</f>
        <v>choline</v>
      </c>
      <c r="C6765" t="s">
        <v>1118</v>
      </c>
      <c r="D6765">
        <v>599</v>
      </c>
      <c r="E6765">
        <v>1.4127594179499173E-3</v>
      </c>
      <c r="F6765">
        <v>4.8193887364439462E-2</v>
      </c>
      <c r="G6765">
        <v>0.97661409836899271</v>
      </c>
      <c r="H6765" t="b">
        <v>0</v>
      </c>
      <c r="I6765" t="b">
        <v>0</v>
      </c>
      <c r="J6765" t="b">
        <v>0</v>
      </c>
    </row>
    <row r="6766" spans="1:10" hidden="1" x14ac:dyDescent="0.2">
      <c r="A6766" t="s">
        <v>97</v>
      </c>
      <c r="B6766" t="str">
        <f>VLOOKUP(Table16[[#This Row],[Metabolite ID]],Table18[],2,FALSE)</f>
        <v>choline</v>
      </c>
      <c r="C6766" t="s">
        <v>1119</v>
      </c>
      <c r="D6766">
        <v>599</v>
      </c>
      <c r="E6766">
        <v>-2.5314950495049508E-2</v>
      </c>
      <c r="F6766">
        <v>7.2451397157290667E-2</v>
      </c>
      <c r="G6766">
        <v>0.72678455415635679</v>
      </c>
      <c r="H6766" t="b">
        <v>0</v>
      </c>
      <c r="I6766" t="b">
        <v>0</v>
      </c>
      <c r="J6766" t="b">
        <v>0</v>
      </c>
    </row>
    <row r="6767" spans="1:10" hidden="1" x14ac:dyDescent="0.2">
      <c r="A6767" t="s">
        <v>97</v>
      </c>
      <c r="B6767" t="str">
        <f>VLOOKUP(Table16[[#This Row],[Metabolite ID]],Table18[],2,FALSE)</f>
        <v>choline</v>
      </c>
      <c r="C6767" t="s">
        <v>1120</v>
      </c>
      <c r="D6767">
        <v>599</v>
      </c>
      <c r="E6767">
        <v>2.858988104503964E-2</v>
      </c>
      <c r="F6767">
        <v>8.0454248509467377E-2</v>
      </c>
      <c r="G6767">
        <v>0.72232308329603745</v>
      </c>
      <c r="H6767" t="b">
        <v>0</v>
      </c>
      <c r="I6767" t="b">
        <v>0</v>
      </c>
      <c r="J6767" t="b">
        <v>0</v>
      </c>
    </row>
    <row r="6768" spans="1:10" hidden="1" x14ac:dyDescent="0.2">
      <c r="A6768" t="s">
        <v>97</v>
      </c>
      <c r="B6768" t="str">
        <f>VLOOKUP(Table16[[#This Row],[Metabolite ID]],Table18[],2,FALSE)</f>
        <v>choline</v>
      </c>
      <c r="C6768" t="s">
        <v>1121</v>
      </c>
      <c r="D6768">
        <v>599</v>
      </c>
      <c r="E6768">
        <v>-0.12636553310435694</v>
      </c>
      <c r="F6768">
        <v>0.2653810520550432</v>
      </c>
      <c r="G6768">
        <v>0.63412977142154037</v>
      </c>
      <c r="H6768" t="b">
        <v>0</v>
      </c>
      <c r="I6768" t="b">
        <v>0</v>
      </c>
      <c r="J6768" t="b">
        <v>0</v>
      </c>
    </row>
    <row r="6769" spans="1:10" hidden="1" x14ac:dyDescent="0.2">
      <c r="A6769" t="s">
        <v>97</v>
      </c>
      <c r="B6769" t="str">
        <f>VLOOKUP(Table16[[#This Row],[Metabolite ID]],Table18[],2,FALSE)</f>
        <v>choline</v>
      </c>
      <c r="C6769" t="s">
        <v>1122</v>
      </c>
      <c r="D6769">
        <v>599</v>
      </c>
      <c r="E6769">
        <v>4.8754997333396055E-2</v>
      </c>
      <c r="F6769">
        <v>0.16747142313362831</v>
      </c>
      <c r="G6769">
        <v>0.77105721727113052</v>
      </c>
      <c r="H6769" t="b">
        <v>0</v>
      </c>
      <c r="I6769" t="b">
        <v>0</v>
      </c>
      <c r="J6769" t="b">
        <v>0</v>
      </c>
    </row>
    <row r="6770" spans="1:10" hidden="1" x14ac:dyDescent="0.2">
      <c r="A6770" t="s">
        <v>97</v>
      </c>
      <c r="B6770" t="str">
        <f>VLOOKUP(Table16[[#This Row],[Metabolite ID]],Table18[],2,FALSE)</f>
        <v>choline</v>
      </c>
      <c r="C6770" t="s">
        <v>1123</v>
      </c>
      <c r="D6770">
        <v>599</v>
      </c>
      <c r="E6770">
        <v>-3.3227539105657559E-2</v>
      </c>
      <c r="F6770">
        <v>0.1322746481519689</v>
      </c>
      <c r="G6770">
        <v>0.80174506045294658</v>
      </c>
      <c r="H6770" t="b">
        <v>0</v>
      </c>
      <c r="I6770" t="b">
        <v>0</v>
      </c>
      <c r="J6770" t="b">
        <v>0</v>
      </c>
    </row>
    <row r="6771" spans="1:10" x14ac:dyDescent="0.2">
      <c r="A6771" t="s">
        <v>341</v>
      </c>
      <c r="B6771" t="str">
        <f>VLOOKUP(Table16[[#This Row],[Metabolite ID]],Table18[],2,FALSE)</f>
        <v>methionylalanine</v>
      </c>
      <c r="C6771" t="s">
        <v>1116</v>
      </c>
      <c r="D6771">
        <v>599</v>
      </c>
      <c r="E6771">
        <v>-1.4592685226537906E-3</v>
      </c>
      <c r="F6771">
        <v>5.2038642683947638E-2</v>
      </c>
      <c r="G6771" s="6">
        <v>0.97762863928685906</v>
      </c>
      <c r="H6771" t="b">
        <v>0</v>
      </c>
      <c r="I6771" t="b">
        <v>0</v>
      </c>
      <c r="J6771" t="b">
        <v>0</v>
      </c>
    </row>
    <row r="6772" spans="1:10" hidden="1" x14ac:dyDescent="0.2">
      <c r="A6772" t="s">
        <v>341</v>
      </c>
      <c r="B6772" t="str">
        <f>VLOOKUP(Table16[[#This Row],[Metabolite ID]],Table18[],2,FALSE)</f>
        <v>methionylalanine</v>
      </c>
      <c r="C6772" t="s">
        <v>1117</v>
      </c>
      <c r="D6772">
        <v>599</v>
      </c>
      <c r="E6772">
        <v>-1.4592685226537906E-3</v>
      </c>
      <c r="F6772">
        <v>5.1678000191503239E-2</v>
      </c>
      <c r="G6772">
        <v>0.97747255881723893</v>
      </c>
      <c r="H6772" t="b">
        <v>0</v>
      </c>
      <c r="I6772" t="b">
        <v>0</v>
      </c>
      <c r="J6772" t="b">
        <v>0</v>
      </c>
    </row>
    <row r="6773" spans="1:10" hidden="1" x14ac:dyDescent="0.2">
      <c r="A6773" t="s">
        <v>341</v>
      </c>
      <c r="B6773" t="str">
        <f>VLOOKUP(Table16[[#This Row],[Metabolite ID]],Table18[],2,FALSE)</f>
        <v>methionylalanine</v>
      </c>
      <c r="C6773" t="s">
        <v>1118</v>
      </c>
      <c r="D6773">
        <v>599</v>
      </c>
      <c r="E6773">
        <v>-1.4592685226537986E-3</v>
      </c>
      <c r="F6773">
        <v>5.217097804905034E-2</v>
      </c>
      <c r="G6773">
        <v>0.97768537100480435</v>
      </c>
      <c r="H6773" t="b">
        <v>0</v>
      </c>
      <c r="I6773" t="b">
        <v>0</v>
      </c>
      <c r="J6773" t="b">
        <v>0</v>
      </c>
    </row>
    <row r="6774" spans="1:10" hidden="1" x14ac:dyDescent="0.2">
      <c r="A6774" t="s">
        <v>341</v>
      </c>
      <c r="B6774" t="str">
        <f>VLOOKUP(Table16[[#This Row],[Metabolite ID]],Table18[],2,FALSE)</f>
        <v>methionylalanine</v>
      </c>
      <c r="C6774" t="s">
        <v>1119</v>
      </c>
      <c r="D6774">
        <v>599</v>
      </c>
      <c r="E6774">
        <v>-2.9937798165137613E-2</v>
      </c>
      <c r="F6774">
        <v>7.869536145086814E-2</v>
      </c>
      <c r="G6774">
        <v>0.70362887256570239</v>
      </c>
      <c r="H6774" t="b">
        <v>0</v>
      </c>
      <c r="I6774" t="b">
        <v>0</v>
      </c>
      <c r="J6774" t="b">
        <v>0</v>
      </c>
    </row>
    <row r="6775" spans="1:10" hidden="1" x14ac:dyDescent="0.2">
      <c r="A6775" t="s">
        <v>341</v>
      </c>
      <c r="B6775" t="str">
        <f>VLOOKUP(Table16[[#This Row],[Metabolite ID]],Table18[],2,FALSE)</f>
        <v>methionylalanine</v>
      </c>
      <c r="C6775" t="s">
        <v>1120</v>
      </c>
      <c r="D6775">
        <v>599</v>
      </c>
      <c r="E6775">
        <v>-2.5926041377447268E-2</v>
      </c>
      <c r="F6775">
        <v>8.3473108790293821E-2</v>
      </c>
      <c r="G6775">
        <v>0.756111159705119</v>
      </c>
      <c r="H6775" t="b">
        <v>0</v>
      </c>
      <c r="I6775" t="b">
        <v>0</v>
      </c>
      <c r="J6775" t="b">
        <v>0</v>
      </c>
    </row>
    <row r="6776" spans="1:10" hidden="1" x14ac:dyDescent="0.2">
      <c r="A6776" t="s">
        <v>341</v>
      </c>
      <c r="B6776" t="str">
        <f>VLOOKUP(Table16[[#This Row],[Metabolite ID]],Table18[],2,FALSE)</f>
        <v>methionylalanine</v>
      </c>
      <c r="C6776" t="s">
        <v>1121</v>
      </c>
      <c r="D6776">
        <v>599</v>
      </c>
      <c r="E6776">
        <v>-9.881192087089552E-2</v>
      </c>
      <c r="F6776">
        <v>0.31995783888935792</v>
      </c>
      <c r="G6776">
        <v>0.7575599726482467</v>
      </c>
      <c r="H6776" t="b">
        <v>0</v>
      </c>
      <c r="I6776" t="b">
        <v>0</v>
      </c>
      <c r="J6776" t="b">
        <v>0</v>
      </c>
    </row>
    <row r="6777" spans="1:10" hidden="1" x14ac:dyDescent="0.2">
      <c r="A6777" t="s">
        <v>341</v>
      </c>
      <c r="B6777" t="str">
        <f>VLOOKUP(Table16[[#This Row],[Metabolite ID]],Table18[],2,FALSE)</f>
        <v>methionylalanine</v>
      </c>
      <c r="C6777" t="s">
        <v>1122</v>
      </c>
      <c r="D6777">
        <v>599</v>
      </c>
      <c r="E6777">
        <v>-7.5991242734847475E-2</v>
      </c>
      <c r="F6777">
        <v>0.24137316121355307</v>
      </c>
      <c r="G6777">
        <v>0.75300139925167286</v>
      </c>
      <c r="H6777" t="b">
        <v>0</v>
      </c>
      <c r="I6777" t="b">
        <v>0</v>
      </c>
      <c r="J6777" t="b">
        <v>0</v>
      </c>
    </row>
    <row r="6778" spans="1:10" hidden="1" x14ac:dyDescent="0.2">
      <c r="A6778" t="s">
        <v>341</v>
      </c>
      <c r="B6778" t="str">
        <f>VLOOKUP(Table16[[#This Row],[Metabolite ID]],Table18[],2,FALSE)</f>
        <v>methionylalanine</v>
      </c>
      <c r="C6778" t="s">
        <v>1123</v>
      </c>
      <c r="D6778">
        <v>599</v>
      </c>
      <c r="E6778">
        <v>0.10737544625310946</v>
      </c>
      <c r="F6778">
        <v>0.14421051785383535</v>
      </c>
      <c r="G6778">
        <v>0.45682209017066733</v>
      </c>
      <c r="H6778" t="b">
        <v>0</v>
      </c>
      <c r="I6778" t="b">
        <v>0</v>
      </c>
      <c r="J6778" t="b">
        <v>0</v>
      </c>
    </row>
    <row r="6779" spans="1:10" x14ac:dyDescent="0.2">
      <c r="A6779" t="s">
        <v>821</v>
      </c>
      <c r="B6779" t="str">
        <f>VLOOKUP(Table16[[#This Row],[Metabolite ID]],Table18[],2,FALSE)</f>
        <v>Total cholesterol</v>
      </c>
      <c r="C6779" t="s">
        <v>1116</v>
      </c>
      <c r="D6779">
        <v>599</v>
      </c>
      <c r="E6779">
        <v>7.431257124700893E-4</v>
      </c>
      <c r="F6779">
        <v>3.1197931039188293E-2</v>
      </c>
      <c r="G6779" s="6">
        <v>0.98099641711569507</v>
      </c>
      <c r="H6779" t="b">
        <v>0</v>
      </c>
      <c r="I6779" t="b">
        <v>0</v>
      </c>
      <c r="J6779" t="b">
        <v>0</v>
      </c>
    </row>
    <row r="6780" spans="1:10" hidden="1" x14ac:dyDescent="0.2">
      <c r="A6780" t="s">
        <v>821</v>
      </c>
      <c r="B6780" t="str">
        <f>VLOOKUP(Table16[[#This Row],[Metabolite ID]],Table18[],2,FALSE)</f>
        <v>Total cholesterol</v>
      </c>
      <c r="C6780" t="s">
        <v>1117</v>
      </c>
      <c r="D6780">
        <v>599</v>
      </c>
      <c r="E6780">
        <v>7.431257124700893E-4</v>
      </c>
      <c r="F6780">
        <v>2.1674873379832461E-2</v>
      </c>
      <c r="G6780">
        <v>0.97264978755730236</v>
      </c>
      <c r="H6780" t="b">
        <v>0</v>
      </c>
      <c r="I6780" t="b">
        <v>0</v>
      </c>
      <c r="J6780" t="b">
        <v>0</v>
      </c>
    </row>
    <row r="6781" spans="1:10" hidden="1" x14ac:dyDescent="0.2">
      <c r="A6781" t="s">
        <v>821</v>
      </c>
      <c r="B6781" t="str">
        <f>VLOOKUP(Table16[[#This Row],[Metabolite ID]],Table18[],2,FALSE)</f>
        <v>Total cholesterol</v>
      </c>
      <c r="C6781" t="s">
        <v>1118</v>
      </c>
      <c r="D6781">
        <v>599</v>
      </c>
      <c r="E6781">
        <v>7.4312571247009624E-4</v>
      </c>
      <c r="F6781">
        <v>2.2124831603189701E-2</v>
      </c>
      <c r="G6781">
        <v>0.9732058043472126</v>
      </c>
      <c r="H6781" t="b">
        <v>0</v>
      </c>
      <c r="I6781" t="b">
        <v>0</v>
      </c>
      <c r="J6781" t="b">
        <v>0</v>
      </c>
    </row>
    <row r="6782" spans="1:10" hidden="1" x14ac:dyDescent="0.2">
      <c r="A6782" t="s">
        <v>821</v>
      </c>
      <c r="B6782" t="str">
        <f>VLOOKUP(Table16[[#This Row],[Metabolite ID]],Table18[],2,FALSE)</f>
        <v>Total cholesterol</v>
      </c>
      <c r="C6782" t="s">
        <v>1119</v>
      </c>
      <c r="D6782">
        <v>599</v>
      </c>
      <c r="E6782">
        <v>2.8710206185567008E-2</v>
      </c>
      <c r="F6782">
        <v>3.3624016044494325E-2</v>
      </c>
      <c r="G6782">
        <v>0.39318250159602308</v>
      </c>
      <c r="H6782" t="b">
        <v>0</v>
      </c>
      <c r="I6782" t="b">
        <v>0</v>
      </c>
      <c r="J6782" t="b">
        <v>0</v>
      </c>
    </row>
    <row r="6783" spans="1:10" hidden="1" x14ac:dyDescent="0.2">
      <c r="A6783" t="s">
        <v>821</v>
      </c>
      <c r="B6783" t="str">
        <f>VLOOKUP(Table16[[#This Row],[Metabolite ID]],Table18[],2,FALSE)</f>
        <v>Total cholesterol</v>
      </c>
      <c r="C6783" t="s">
        <v>1120</v>
      </c>
      <c r="D6783">
        <v>599</v>
      </c>
      <c r="E6783">
        <v>5.862873565163765E-3</v>
      </c>
      <c r="F6783">
        <v>3.7345093397258201E-2</v>
      </c>
      <c r="G6783">
        <v>0.87525130784276273</v>
      </c>
      <c r="H6783" t="b">
        <v>0</v>
      </c>
      <c r="I6783" t="b">
        <v>0</v>
      </c>
      <c r="J6783" t="b">
        <v>0</v>
      </c>
    </row>
    <row r="6784" spans="1:10" hidden="1" x14ac:dyDescent="0.2">
      <c r="A6784" t="s">
        <v>821</v>
      </c>
      <c r="B6784" t="str">
        <f>VLOOKUP(Table16[[#This Row],[Metabolite ID]],Table18[],2,FALSE)</f>
        <v>Total cholesterol</v>
      </c>
      <c r="C6784" t="s">
        <v>1121</v>
      </c>
      <c r="D6784">
        <v>599</v>
      </c>
      <c r="E6784">
        <v>-1.610169612550294E-2</v>
      </c>
      <c r="F6784">
        <v>0.12812372509566342</v>
      </c>
      <c r="G6784">
        <v>0.90003299351465493</v>
      </c>
      <c r="H6784" t="b">
        <v>0</v>
      </c>
      <c r="I6784" t="b">
        <v>0</v>
      </c>
      <c r="J6784" t="b">
        <v>0</v>
      </c>
    </row>
    <row r="6785" spans="1:10" hidden="1" x14ac:dyDescent="0.2">
      <c r="A6785" t="s">
        <v>821</v>
      </c>
      <c r="B6785" t="str">
        <f>VLOOKUP(Table16[[#This Row],[Metabolite ID]],Table18[],2,FALSE)</f>
        <v>Total cholesterol</v>
      </c>
      <c r="C6785" t="s">
        <v>1122</v>
      </c>
      <c r="D6785">
        <v>599</v>
      </c>
      <c r="E6785">
        <v>2.2284184227965298E-3</v>
      </c>
      <c r="F6785">
        <v>7.4868311341770147E-2</v>
      </c>
      <c r="G6785">
        <v>0.97626479571514824</v>
      </c>
      <c r="H6785" t="b">
        <v>0</v>
      </c>
      <c r="I6785" t="b">
        <v>0</v>
      </c>
      <c r="J6785" t="b">
        <v>0</v>
      </c>
    </row>
    <row r="6786" spans="1:10" hidden="1" x14ac:dyDescent="0.2">
      <c r="A6786" t="s">
        <v>821</v>
      </c>
      <c r="B6786" t="str">
        <f>VLOOKUP(Table16[[#This Row],[Metabolite ID]],Table18[],2,FALSE)</f>
        <v>Total cholesterol</v>
      </c>
      <c r="C6786" t="s">
        <v>1123</v>
      </c>
      <c r="D6786">
        <v>599</v>
      </c>
      <c r="E6786">
        <v>-0.10795746310740234</v>
      </c>
      <c r="F6786">
        <v>8.6390655532473659E-2</v>
      </c>
      <c r="G6786">
        <v>0.21191972880059365</v>
      </c>
      <c r="H6786" t="b">
        <v>0</v>
      </c>
      <c r="I6786" t="b">
        <v>0</v>
      </c>
      <c r="J6786" t="b">
        <v>0</v>
      </c>
    </row>
    <row r="6787" spans="1:10" x14ac:dyDescent="0.2">
      <c r="A6787" t="s">
        <v>140</v>
      </c>
      <c r="B6787" t="str">
        <f>VLOOKUP(Table16[[#This Row],[Metabolite ID]],Table18[],2,FALSE)</f>
        <v>4-methyl-2-oxopentanoate</v>
      </c>
      <c r="C6787" t="s">
        <v>1116</v>
      </c>
      <c r="D6787">
        <v>599</v>
      </c>
      <c r="E6787">
        <v>1.1355719099476074E-3</v>
      </c>
      <c r="F6787">
        <v>4.9769452813174943E-2</v>
      </c>
      <c r="G6787" s="6">
        <v>0.98179653111957066</v>
      </c>
      <c r="H6787" t="b">
        <v>0</v>
      </c>
      <c r="I6787" t="b">
        <v>0</v>
      </c>
      <c r="J6787" t="b">
        <v>0</v>
      </c>
    </row>
    <row r="6788" spans="1:10" hidden="1" x14ac:dyDescent="0.2">
      <c r="A6788" t="s">
        <v>140</v>
      </c>
      <c r="B6788" t="str">
        <f>VLOOKUP(Table16[[#This Row],[Metabolite ID]],Table18[],2,FALSE)</f>
        <v>4-methyl-2-oxopentanoate</v>
      </c>
      <c r="C6788" t="s">
        <v>1117</v>
      </c>
      <c r="D6788">
        <v>599</v>
      </c>
      <c r="E6788">
        <v>1.1355719099476074E-3</v>
      </c>
      <c r="F6788">
        <v>4.7744292591203497E-2</v>
      </c>
      <c r="G6788">
        <v>0.98102454080353063</v>
      </c>
      <c r="H6788" t="b">
        <v>0</v>
      </c>
      <c r="I6788" t="b">
        <v>0</v>
      </c>
      <c r="J6788" t="b">
        <v>0</v>
      </c>
    </row>
    <row r="6789" spans="1:10" hidden="1" x14ac:dyDescent="0.2">
      <c r="A6789" t="s">
        <v>140</v>
      </c>
      <c r="B6789" t="str">
        <f>VLOOKUP(Table16[[#This Row],[Metabolite ID]],Table18[],2,FALSE)</f>
        <v>4-methyl-2-oxopentanoate</v>
      </c>
      <c r="C6789" t="s">
        <v>1118</v>
      </c>
      <c r="D6789">
        <v>599</v>
      </c>
      <c r="E6789">
        <v>1.135571909947643E-3</v>
      </c>
      <c r="F6789">
        <v>4.8231494919804614E-2</v>
      </c>
      <c r="G6789">
        <v>0.98121618261549415</v>
      </c>
      <c r="H6789" t="b">
        <v>0</v>
      </c>
      <c r="I6789" t="b">
        <v>0</v>
      </c>
      <c r="J6789" t="b">
        <v>0</v>
      </c>
    </row>
    <row r="6790" spans="1:10" hidden="1" x14ac:dyDescent="0.2">
      <c r="A6790" t="s">
        <v>140</v>
      </c>
      <c r="B6790" t="str">
        <f>VLOOKUP(Table16[[#This Row],[Metabolite ID]],Table18[],2,FALSE)</f>
        <v>4-methyl-2-oxopentanoate</v>
      </c>
      <c r="C6790" t="s">
        <v>1119</v>
      </c>
      <c r="D6790">
        <v>599</v>
      </c>
      <c r="E6790">
        <v>-2.8639416058394162E-2</v>
      </c>
      <c r="F6790">
        <v>7.3999558755514713E-2</v>
      </c>
      <c r="G6790">
        <v>0.69874033291106008</v>
      </c>
      <c r="H6790" t="b">
        <v>0</v>
      </c>
      <c r="I6790" t="b">
        <v>0</v>
      </c>
      <c r="J6790" t="b">
        <v>0</v>
      </c>
    </row>
    <row r="6791" spans="1:10" hidden="1" x14ac:dyDescent="0.2">
      <c r="A6791" t="s">
        <v>140</v>
      </c>
      <c r="B6791" t="str">
        <f>VLOOKUP(Table16[[#This Row],[Metabolite ID]],Table18[],2,FALSE)</f>
        <v>4-methyl-2-oxopentanoate</v>
      </c>
      <c r="C6791" t="s">
        <v>1120</v>
      </c>
      <c r="D6791">
        <v>599</v>
      </c>
      <c r="E6791">
        <v>9.8431653260959609E-2</v>
      </c>
      <c r="F6791">
        <v>7.6956065897783449E-2</v>
      </c>
      <c r="G6791">
        <v>0.20087488653237451</v>
      </c>
      <c r="H6791" t="b">
        <v>0</v>
      </c>
      <c r="I6791" t="b">
        <v>0</v>
      </c>
      <c r="J6791" t="b">
        <v>0</v>
      </c>
    </row>
    <row r="6792" spans="1:10" hidden="1" x14ac:dyDescent="0.2">
      <c r="A6792" t="s">
        <v>140</v>
      </c>
      <c r="B6792" t="str">
        <f>VLOOKUP(Table16[[#This Row],[Metabolite ID]],Table18[],2,FALSE)</f>
        <v>4-methyl-2-oxopentanoate</v>
      </c>
      <c r="C6792" t="s">
        <v>1121</v>
      </c>
      <c r="D6792">
        <v>599</v>
      </c>
      <c r="E6792">
        <v>-0.11998319535991797</v>
      </c>
      <c r="F6792">
        <v>0.27802638490789666</v>
      </c>
      <c r="G6792">
        <v>0.66622166706022545</v>
      </c>
      <c r="H6792" t="b">
        <v>0</v>
      </c>
      <c r="I6792" t="b">
        <v>0</v>
      </c>
      <c r="J6792" t="b">
        <v>0</v>
      </c>
    </row>
    <row r="6793" spans="1:10" hidden="1" x14ac:dyDescent="0.2">
      <c r="A6793" t="s">
        <v>140</v>
      </c>
      <c r="B6793" t="str">
        <f>VLOOKUP(Table16[[#This Row],[Metabolite ID]],Table18[],2,FALSE)</f>
        <v>4-methyl-2-oxopentanoate</v>
      </c>
      <c r="C6793" t="s">
        <v>1122</v>
      </c>
      <c r="D6793">
        <v>599</v>
      </c>
      <c r="E6793">
        <v>0.34392965406578835</v>
      </c>
      <c r="F6793">
        <v>0.18148137145169468</v>
      </c>
      <c r="G6793">
        <v>5.855803523182683E-2</v>
      </c>
      <c r="H6793" t="b">
        <v>0</v>
      </c>
      <c r="I6793" t="b">
        <v>0</v>
      </c>
      <c r="J6793" t="b">
        <v>0</v>
      </c>
    </row>
    <row r="6794" spans="1:10" hidden="1" x14ac:dyDescent="0.2">
      <c r="A6794" t="s">
        <v>140</v>
      </c>
      <c r="B6794" t="str">
        <f>VLOOKUP(Table16[[#This Row],[Metabolite ID]],Table18[],2,FALSE)</f>
        <v>4-methyl-2-oxopentanoate</v>
      </c>
      <c r="C6794" t="s">
        <v>1123</v>
      </c>
      <c r="D6794">
        <v>599</v>
      </c>
      <c r="E6794">
        <v>0.23631012586096087</v>
      </c>
      <c r="F6794">
        <v>0.1376115771229183</v>
      </c>
      <c r="G6794">
        <v>8.6456581733108537E-2</v>
      </c>
      <c r="H6794" t="b">
        <v>0</v>
      </c>
      <c r="I6794" t="b">
        <v>0</v>
      </c>
      <c r="J6794" t="b">
        <v>0</v>
      </c>
    </row>
    <row r="6795" spans="1:10" x14ac:dyDescent="0.2">
      <c r="A6795" t="s">
        <v>391</v>
      </c>
      <c r="B6795" t="str">
        <f>VLOOKUP(Table16[[#This Row],[Metabolite ID]],Table18[],2,FALSE)</f>
        <v>gamma-CEHC</v>
      </c>
      <c r="C6795" t="s">
        <v>1116</v>
      </c>
      <c r="D6795">
        <v>599</v>
      </c>
      <c r="E6795">
        <v>-1.07656729159429E-3</v>
      </c>
      <c r="F6795">
        <v>4.7780222678000514E-2</v>
      </c>
      <c r="G6795" s="6">
        <v>0.98202386473232572</v>
      </c>
      <c r="H6795" t="b">
        <v>0</v>
      </c>
      <c r="I6795" t="b">
        <v>0</v>
      </c>
      <c r="J6795" t="b">
        <v>0</v>
      </c>
    </row>
    <row r="6796" spans="1:10" hidden="1" x14ac:dyDescent="0.2">
      <c r="A6796" t="s">
        <v>391</v>
      </c>
      <c r="B6796" t="str">
        <f>VLOOKUP(Table16[[#This Row],[Metabolite ID]],Table18[],2,FALSE)</f>
        <v>gamma-CEHC</v>
      </c>
      <c r="C6796" t="s">
        <v>1117</v>
      </c>
      <c r="D6796">
        <v>599</v>
      </c>
      <c r="E6796">
        <v>-1.07656729159429E-3</v>
      </c>
      <c r="F6796">
        <v>4.7780222678000514E-2</v>
      </c>
      <c r="G6796">
        <v>0.98202386473232572</v>
      </c>
      <c r="H6796" t="b">
        <v>0</v>
      </c>
      <c r="I6796" t="b">
        <v>0</v>
      </c>
      <c r="J6796" t="b">
        <v>0</v>
      </c>
    </row>
    <row r="6797" spans="1:10" hidden="1" x14ac:dyDescent="0.2">
      <c r="A6797" t="s">
        <v>391</v>
      </c>
      <c r="B6797" t="str">
        <f>VLOOKUP(Table16[[#This Row],[Metabolite ID]],Table18[],2,FALSE)</f>
        <v>gamma-CEHC</v>
      </c>
      <c r="C6797" t="s">
        <v>1118</v>
      </c>
      <c r="D6797">
        <v>599</v>
      </c>
      <c r="E6797">
        <v>-1.0765672915942915E-3</v>
      </c>
      <c r="F6797">
        <v>4.8201221238125085E-2</v>
      </c>
      <c r="G6797">
        <v>0.98218084546850581</v>
      </c>
      <c r="H6797" t="b">
        <v>0</v>
      </c>
      <c r="I6797" t="b">
        <v>0</v>
      </c>
      <c r="J6797" t="b">
        <v>0</v>
      </c>
    </row>
    <row r="6798" spans="1:10" hidden="1" x14ac:dyDescent="0.2">
      <c r="A6798" t="s">
        <v>391</v>
      </c>
      <c r="B6798" t="str">
        <f>VLOOKUP(Table16[[#This Row],[Metabolite ID]],Table18[],2,FALSE)</f>
        <v>gamma-CEHC</v>
      </c>
      <c r="C6798" t="s">
        <v>1119</v>
      </c>
      <c r="D6798">
        <v>599</v>
      </c>
      <c r="E6798">
        <v>1.270241134751773E-2</v>
      </c>
      <c r="F6798">
        <v>7.3557393090802156E-2</v>
      </c>
      <c r="G6798">
        <v>0.86289740071346133</v>
      </c>
      <c r="H6798" t="b">
        <v>0</v>
      </c>
      <c r="I6798" t="b">
        <v>0</v>
      </c>
      <c r="J6798" t="b">
        <v>0</v>
      </c>
    </row>
    <row r="6799" spans="1:10" hidden="1" x14ac:dyDescent="0.2">
      <c r="A6799" t="s">
        <v>391</v>
      </c>
      <c r="B6799" t="str">
        <f>VLOOKUP(Table16[[#This Row],[Metabolite ID]],Table18[],2,FALSE)</f>
        <v>gamma-CEHC</v>
      </c>
      <c r="C6799" t="s">
        <v>1120</v>
      </c>
      <c r="D6799">
        <v>599</v>
      </c>
      <c r="E6799">
        <v>-2.9090854021592706E-2</v>
      </c>
      <c r="F6799">
        <v>7.701262108612543E-2</v>
      </c>
      <c r="G6799">
        <v>0.7056227221088105</v>
      </c>
      <c r="H6799" t="b">
        <v>0</v>
      </c>
      <c r="I6799" t="b">
        <v>0</v>
      </c>
      <c r="J6799" t="b">
        <v>0</v>
      </c>
    </row>
    <row r="6800" spans="1:10" hidden="1" x14ac:dyDescent="0.2">
      <c r="A6800" t="s">
        <v>391</v>
      </c>
      <c r="B6800" t="str">
        <f>VLOOKUP(Table16[[#This Row],[Metabolite ID]],Table18[],2,FALSE)</f>
        <v>gamma-CEHC</v>
      </c>
      <c r="C6800" t="s">
        <v>1121</v>
      </c>
      <c r="D6800">
        <v>599</v>
      </c>
      <c r="E6800">
        <v>-1.212564027839047E-2</v>
      </c>
      <c r="F6800">
        <v>0.26544342993097747</v>
      </c>
      <c r="G6800">
        <v>0.96358000125416909</v>
      </c>
      <c r="H6800" t="b">
        <v>0</v>
      </c>
      <c r="I6800" t="b">
        <v>0</v>
      </c>
      <c r="J6800" t="b">
        <v>0</v>
      </c>
    </row>
    <row r="6801" spans="1:10" hidden="1" x14ac:dyDescent="0.2">
      <c r="A6801" t="s">
        <v>391</v>
      </c>
      <c r="B6801" t="str">
        <f>VLOOKUP(Table16[[#This Row],[Metabolite ID]],Table18[],2,FALSE)</f>
        <v>gamma-CEHC</v>
      </c>
      <c r="C6801" t="s">
        <v>1122</v>
      </c>
      <c r="D6801">
        <v>599</v>
      </c>
      <c r="E6801">
        <v>-0.10161480694233305</v>
      </c>
      <c r="F6801">
        <v>0.18811338562184998</v>
      </c>
      <c r="G6801">
        <v>0.58927504502638839</v>
      </c>
      <c r="H6801" t="b">
        <v>0</v>
      </c>
      <c r="I6801" t="b">
        <v>0</v>
      </c>
      <c r="J6801" t="b">
        <v>0</v>
      </c>
    </row>
    <row r="6802" spans="1:10" hidden="1" x14ac:dyDescent="0.2">
      <c r="A6802" t="s">
        <v>391</v>
      </c>
      <c r="B6802" t="str">
        <f>VLOOKUP(Table16[[#This Row],[Metabolite ID]],Table18[],2,FALSE)</f>
        <v>gamma-CEHC</v>
      </c>
      <c r="C6802" t="s">
        <v>1123</v>
      </c>
      <c r="D6802">
        <v>599</v>
      </c>
      <c r="E6802">
        <v>2.1460719570820193E-2</v>
      </c>
      <c r="F6802">
        <v>0.13236063945208237</v>
      </c>
      <c r="G6802">
        <v>0.87125186312913239</v>
      </c>
      <c r="H6802" t="b">
        <v>0</v>
      </c>
      <c r="I6802" t="b">
        <v>0</v>
      </c>
      <c r="J6802" t="b">
        <v>0</v>
      </c>
    </row>
    <row r="6803" spans="1:10" x14ac:dyDescent="0.2">
      <c r="A6803" t="s">
        <v>760</v>
      </c>
      <c r="B6803" t="str">
        <f>VLOOKUP(Table16[[#This Row],[Metabolite ID]],Table18[],2,FALSE)</f>
        <v>Histidine</v>
      </c>
      <c r="C6803" t="s">
        <v>1116</v>
      </c>
      <c r="D6803">
        <v>599</v>
      </c>
      <c r="E6803">
        <v>5.0066463173016054E-4</v>
      </c>
      <c r="F6803">
        <v>2.3096740767923032E-2</v>
      </c>
      <c r="G6803" s="6">
        <v>0.98270572884750129</v>
      </c>
      <c r="H6803" t="b">
        <v>0</v>
      </c>
      <c r="I6803" t="b">
        <v>0</v>
      </c>
      <c r="J6803" t="b">
        <v>0</v>
      </c>
    </row>
    <row r="6804" spans="1:10" hidden="1" x14ac:dyDescent="0.2">
      <c r="A6804" t="s">
        <v>760</v>
      </c>
      <c r="B6804" t="str">
        <f>VLOOKUP(Table16[[#This Row],[Metabolite ID]],Table18[],2,FALSE)</f>
        <v>Histidine</v>
      </c>
      <c r="C6804" t="s">
        <v>1117</v>
      </c>
      <c r="D6804">
        <v>599</v>
      </c>
      <c r="E6804">
        <v>5.0066463173016054E-4</v>
      </c>
      <c r="F6804">
        <v>2.1762536661617749E-2</v>
      </c>
      <c r="G6804">
        <v>0.98164564403198029</v>
      </c>
      <c r="H6804" t="b">
        <v>0</v>
      </c>
      <c r="I6804" t="b">
        <v>0</v>
      </c>
      <c r="J6804" t="b">
        <v>0</v>
      </c>
    </row>
    <row r="6805" spans="1:10" hidden="1" x14ac:dyDescent="0.2">
      <c r="A6805" t="s">
        <v>760</v>
      </c>
      <c r="B6805" t="str">
        <f>VLOOKUP(Table16[[#This Row],[Metabolite ID]],Table18[],2,FALSE)</f>
        <v>Histidine</v>
      </c>
      <c r="C6805" t="s">
        <v>1118</v>
      </c>
      <c r="D6805">
        <v>599</v>
      </c>
      <c r="E6805">
        <v>5.006646317301626E-4</v>
      </c>
      <c r="F6805">
        <v>2.1992528872459768E-2</v>
      </c>
      <c r="G6805">
        <v>0.98183755583450505</v>
      </c>
      <c r="H6805" t="b">
        <v>0</v>
      </c>
      <c r="I6805" t="b">
        <v>0</v>
      </c>
      <c r="J6805" t="b">
        <v>0</v>
      </c>
    </row>
    <row r="6806" spans="1:10" hidden="1" x14ac:dyDescent="0.2">
      <c r="A6806" t="s">
        <v>760</v>
      </c>
      <c r="B6806" t="str">
        <f>VLOOKUP(Table16[[#This Row],[Metabolite ID]],Table18[],2,FALSE)</f>
        <v>Histidine</v>
      </c>
      <c r="C6806" t="s">
        <v>1119</v>
      </c>
      <c r="D6806">
        <v>599</v>
      </c>
      <c r="E6806">
        <v>1.7886258503401361E-2</v>
      </c>
      <c r="F6806">
        <v>3.2980161887403395E-2</v>
      </c>
      <c r="G6806">
        <v>0.58758853373137687</v>
      </c>
      <c r="H6806" t="b">
        <v>0</v>
      </c>
      <c r="I6806" t="b">
        <v>0</v>
      </c>
      <c r="J6806" t="b">
        <v>0</v>
      </c>
    </row>
    <row r="6807" spans="1:10" hidden="1" x14ac:dyDescent="0.2">
      <c r="A6807" t="s">
        <v>760</v>
      </c>
      <c r="B6807" t="str">
        <f>VLOOKUP(Table16[[#This Row],[Metabolite ID]],Table18[],2,FALSE)</f>
        <v>Histidine</v>
      </c>
      <c r="C6807" t="s">
        <v>1120</v>
      </c>
      <c r="D6807">
        <v>599</v>
      </c>
      <c r="E6807">
        <v>-2.6835624600493598E-2</v>
      </c>
      <c r="F6807">
        <v>3.8082784353286304E-2</v>
      </c>
      <c r="G6807">
        <v>0.48101842084491647</v>
      </c>
      <c r="H6807" t="b">
        <v>0</v>
      </c>
      <c r="I6807" t="b">
        <v>0</v>
      </c>
      <c r="J6807" t="b">
        <v>0</v>
      </c>
    </row>
    <row r="6808" spans="1:10" hidden="1" x14ac:dyDescent="0.2">
      <c r="A6808" t="s">
        <v>760</v>
      </c>
      <c r="B6808" t="str">
        <f>VLOOKUP(Table16[[#This Row],[Metabolite ID]],Table18[],2,FALSE)</f>
        <v>Histidine</v>
      </c>
      <c r="C6808" t="s">
        <v>1121</v>
      </c>
      <c r="D6808">
        <v>599</v>
      </c>
      <c r="E6808">
        <v>-0.1030889791793812</v>
      </c>
      <c r="F6808">
        <v>0.12858592599655802</v>
      </c>
      <c r="G6808">
        <v>0.42303757823289734</v>
      </c>
      <c r="H6808" t="b">
        <v>0</v>
      </c>
      <c r="I6808" t="b">
        <v>0</v>
      </c>
      <c r="J6808" t="b">
        <v>0</v>
      </c>
    </row>
    <row r="6809" spans="1:10" hidden="1" x14ac:dyDescent="0.2">
      <c r="A6809" t="s">
        <v>760</v>
      </c>
      <c r="B6809" t="str">
        <f>VLOOKUP(Table16[[#This Row],[Metabolite ID]],Table18[],2,FALSE)</f>
        <v>Histidine</v>
      </c>
      <c r="C6809" t="s">
        <v>1122</v>
      </c>
      <c r="D6809">
        <v>599</v>
      </c>
      <c r="E6809">
        <v>-9.2872826117973872E-2</v>
      </c>
      <c r="F6809">
        <v>8.1366522840176148E-2</v>
      </c>
      <c r="G6809">
        <v>0.25415486006265847</v>
      </c>
      <c r="H6809" t="b">
        <v>0</v>
      </c>
      <c r="I6809" t="b">
        <v>0</v>
      </c>
      <c r="J6809" t="b">
        <v>0</v>
      </c>
    </row>
    <row r="6810" spans="1:10" hidden="1" x14ac:dyDescent="0.2">
      <c r="A6810" t="s">
        <v>760</v>
      </c>
      <c r="B6810" t="str">
        <f>VLOOKUP(Table16[[#This Row],[Metabolite ID]],Table18[],2,FALSE)</f>
        <v>Histidine</v>
      </c>
      <c r="C6810" t="s">
        <v>1123</v>
      </c>
      <c r="D6810">
        <v>599</v>
      </c>
      <c r="E6810">
        <v>-5.2516979855972722E-2</v>
      </c>
      <c r="F6810">
        <v>6.401303449916089E-2</v>
      </c>
      <c r="G6810">
        <v>0.41230945117615503</v>
      </c>
      <c r="H6810" t="b">
        <v>0</v>
      </c>
      <c r="I6810" t="b">
        <v>0</v>
      </c>
      <c r="J6810" t="b">
        <v>0</v>
      </c>
    </row>
    <row r="6811" spans="1:10" x14ac:dyDescent="0.2">
      <c r="A6811" t="s">
        <v>437</v>
      </c>
      <c r="B6811" t="str">
        <f>VLOOKUP(Table16[[#This Row],[Metabolite ID]],Table18[],2,FALSE)</f>
        <v>X - 21410</v>
      </c>
      <c r="C6811" t="s">
        <v>1116</v>
      </c>
      <c r="D6811">
        <v>599</v>
      </c>
      <c r="E6811">
        <v>7.1964390057772433E-4</v>
      </c>
      <c r="F6811">
        <v>5.7142830856893131E-2</v>
      </c>
      <c r="G6811" s="6">
        <v>0.98995188773170095</v>
      </c>
      <c r="H6811" t="b">
        <v>0</v>
      </c>
      <c r="I6811" t="b">
        <v>0</v>
      </c>
      <c r="J6811" t="b">
        <v>0</v>
      </c>
    </row>
    <row r="6812" spans="1:10" hidden="1" x14ac:dyDescent="0.2">
      <c r="A6812" t="s">
        <v>437</v>
      </c>
      <c r="B6812" t="str">
        <f>VLOOKUP(Table16[[#This Row],[Metabolite ID]],Table18[],2,FALSE)</f>
        <v>X - 21410</v>
      </c>
      <c r="C6812" t="s">
        <v>1117</v>
      </c>
      <c r="D6812">
        <v>599</v>
      </c>
      <c r="E6812">
        <v>7.1964390057772433E-4</v>
      </c>
      <c r="F6812">
        <v>4.8527696049554411E-2</v>
      </c>
      <c r="G6812">
        <v>0.98816816458787771</v>
      </c>
      <c r="H6812" t="b">
        <v>0</v>
      </c>
      <c r="I6812" t="b">
        <v>0</v>
      </c>
      <c r="J6812" t="b">
        <v>0</v>
      </c>
    </row>
    <row r="6813" spans="1:10" hidden="1" x14ac:dyDescent="0.2">
      <c r="A6813" t="s">
        <v>437</v>
      </c>
      <c r="B6813" t="str">
        <f>VLOOKUP(Table16[[#This Row],[Metabolite ID]],Table18[],2,FALSE)</f>
        <v>X - 21410</v>
      </c>
      <c r="C6813" t="s">
        <v>1118</v>
      </c>
      <c r="D6813">
        <v>599</v>
      </c>
      <c r="E6813">
        <v>7.1964390057774764E-4</v>
      </c>
      <c r="F6813">
        <v>4.9167599481466491E-2</v>
      </c>
      <c r="G6813">
        <v>0.98832214175899757</v>
      </c>
      <c r="H6813" t="b">
        <v>0</v>
      </c>
      <c r="I6813" t="b">
        <v>0</v>
      </c>
      <c r="J6813" t="b">
        <v>0</v>
      </c>
    </row>
    <row r="6814" spans="1:10" hidden="1" x14ac:dyDescent="0.2">
      <c r="A6814" t="s">
        <v>437</v>
      </c>
      <c r="B6814" t="str">
        <f>VLOOKUP(Table16[[#This Row],[Metabolite ID]],Table18[],2,FALSE)</f>
        <v>X - 21410</v>
      </c>
      <c r="C6814" t="s">
        <v>1119</v>
      </c>
      <c r="D6814">
        <v>599</v>
      </c>
      <c r="E6814">
        <v>0.11373809523809524</v>
      </c>
      <c r="F6814">
        <v>7.3767896800316299E-2</v>
      </c>
      <c r="G6814">
        <v>0.12311313411777393</v>
      </c>
      <c r="H6814" t="b">
        <v>0</v>
      </c>
      <c r="I6814" t="b">
        <v>0</v>
      </c>
      <c r="J6814" t="b">
        <v>0</v>
      </c>
    </row>
    <row r="6815" spans="1:10" hidden="1" x14ac:dyDescent="0.2">
      <c r="A6815" t="s">
        <v>437</v>
      </c>
      <c r="B6815" t="str">
        <f>VLOOKUP(Table16[[#This Row],[Metabolite ID]],Table18[],2,FALSE)</f>
        <v>X - 21410</v>
      </c>
      <c r="C6815" t="s">
        <v>1120</v>
      </c>
      <c r="D6815">
        <v>599</v>
      </c>
      <c r="E6815">
        <v>1.1639329432856522E-2</v>
      </c>
      <c r="F6815">
        <v>8.221091106669888E-2</v>
      </c>
      <c r="G6815">
        <v>0.8874126432638374</v>
      </c>
      <c r="H6815" t="b">
        <v>0</v>
      </c>
      <c r="I6815" t="b">
        <v>0</v>
      </c>
      <c r="J6815" t="b">
        <v>0</v>
      </c>
    </row>
    <row r="6816" spans="1:10" hidden="1" x14ac:dyDescent="0.2">
      <c r="A6816" t="s">
        <v>437</v>
      </c>
      <c r="B6816" t="str">
        <f>VLOOKUP(Table16[[#This Row],[Metabolite ID]],Table18[],2,FALSE)</f>
        <v>X - 21410</v>
      </c>
      <c r="C6816" t="s">
        <v>1121</v>
      </c>
      <c r="D6816">
        <v>599</v>
      </c>
      <c r="E6816">
        <v>0.22726871176701735</v>
      </c>
      <c r="F6816">
        <v>0.29436953237151398</v>
      </c>
      <c r="G6816">
        <v>0.44038837290198019</v>
      </c>
      <c r="H6816" t="b">
        <v>0</v>
      </c>
      <c r="I6816" t="b">
        <v>0</v>
      </c>
      <c r="J6816" t="b">
        <v>0</v>
      </c>
    </row>
    <row r="6817" spans="1:10" hidden="1" x14ac:dyDescent="0.2">
      <c r="A6817" t="s">
        <v>437</v>
      </c>
      <c r="B6817" t="str">
        <f>VLOOKUP(Table16[[#This Row],[Metabolite ID]],Table18[],2,FALSE)</f>
        <v>X - 21410</v>
      </c>
      <c r="C6817" t="s">
        <v>1122</v>
      </c>
      <c r="D6817">
        <v>599</v>
      </c>
      <c r="E6817">
        <v>-3.1104768515945125E-2</v>
      </c>
      <c r="F6817">
        <v>0.18192996299450476</v>
      </c>
      <c r="G6817">
        <v>0.86430431131173879</v>
      </c>
      <c r="H6817" t="b">
        <v>0</v>
      </c>
      <c r="I6817" t="b">
        <v>0</v>
      </c>
      <c r="J6817" t="b">
        <v>0</v>
      </c>
    </row>
    <row r="6818" spans="1:10" hidden="1" x14ac:dyDescent="0.2">
      <c r="A6818" t="s">
        <v>437</v>
      </c>
      <c r="B6818" t="str">
        <f>VLOOKUP(Table16[[#This Row],[Metabolite ID]],Table18[],2,FALSE)</f>
        <v>X - 21410</v>
      </c>
      <c r="C6818" t="s">
        <v>1123</v>
      </c>
      <c r="D6818">
        <v>599</v>
      </c>
      <c r="E6818">
        <v>7.8991292508008598E-2</v>
      </c>
      <c r="F6818">
        <v>0.15824791501932925</v>
      </c>
      <c r="G6818">
        <v>0.61784938539210976</v>
      </c>
      <c r="H6818" t="b">
        <v>0</v>
      </c>
      <c r="I6818" t="b">
        <v>0</v>
      </c>
      <c r="J6818" t="b">
        <v>0</v>
      </c>
    </row>
    <row r="6819" spans="1:10" x14ac:dyDescent="0.2">
      <c r="A6819" t="s">
        <v>314</v>
      </c>
      <c r="B6819" t="str">
        <f>VLOOKUP(Table16[[#This Row],[Metabolite ID]],Table18[],2,FALSE)</f>
        <v>2-hydroxyglutarate</v>
      </c>
      <c r="C6819" t="s">
        <v>1116</v>
      </c>
      <c r="D6819">
        <v>599</v>
      </c>
      <c r="E6819">
        <v>-4.7649035272452096E-4</v>
      </c>
      <c r="F6819">
        <v>5.2457539810055291E-2</v>
      </c>
      <c r="G6819" s="6">
        <v>0.99275263252422918</v>
      </c>
      <c r="H6819" t="b">
        <v>0</v>
      </c>
      <c r="I6819" t="b">
        <v>0</v>
      </c>
      <c r="J6819" t="b">
        <v>0</v>
      </c>
    </row>
    <row r="6820" spans="1:10" hidden="1" x14ac:dyDescent="0.2">
      <c r="A6820" t="s">
        <v>314</v>
      </c>
      <c r="B6820" t="str">
        <f>VLOOKUP(Table16[[#This Row],[Metabolite ID]],Table18[],2,FALSE)</f>
        <v>2-hydroxyglutarate</v>
      </c>
      <c r="C6820" t="s">
        <v>1117</v>
      </c>
      <c r="D6820">
        <v>599</v>
      </c>
      <c r="E6820">
        <v>-4.7649035272452096E-4</v>
      </c>
      <c r="F6820">
        <v>5.0537617633191492E-2</v>
      </c>
      <c r="G6820">
        <v>0.99247731331777245</v>
      </c>
      <c r="H6820" t="b">
        <v>0</v>
      </c>
      <c r="I6820" t="b">
        <v>0</v>
      </c>
      <c r="J6820" t="b">
        <v>0</v>
      </c>
    </row>
    <row r="6821" spans="1:10" hidden="1" x14ac:dyDescent="0.2">
      <c r="A6821" t="s">
        <v>314</v>
      </c>
      <c r="B6821" t="str">
        <f>VLOOKUP(Table16[[#This Row],[Metabolite ID]],Table18[],2,FALSE)</f>
        <v>2-hydroxyglutarate</v>
      </c>
      <c r="C6821" t="s">
        <v>1118</v>
      </c>
      <c r="D6821">
        <v>599</v>
      </c>
      <c r="E6821">
        <v>-4.7649035272451749E-4</v>
      </c>
      <c r="F6821">
        <v>5.104395659417188E-2</v>
      </c>
      <c r="G6821">
        <v>0.99255193367284522</v>
      </c>
      <c r="H6821" t="b">
        <v>0</v>
      </c>
      <c r="I6821" t="b">
        <v>0</v>
      </c>
      <c r="J6821" t="b">
        <v>0</v>
      </c>
    </row>
    <row r="6822" spans="1:10" hidden="1" x14ac:dyDescent="0.2">
      <c r="A6822" t="s">
        <v>314</v>
      </c>
      <c r="B6822" t="str">
        <f>VLOOKUP(Table16[[#This Row],[Metabolite ID]],Table18[],2,FALSE)</f>
        <v>2-hydroxyglutarate</v>
      </c>
      <c r="C6822" t="s">
        <v>1119</v>
      </c>
      <c r="D6822">
        <v>599</v>
      </c>
      <c r="E6822">
        <v>8.7429787234042558E-2</v>
      </c>
      <c r="F6822">
        <v>7.9029253490934287E-2</v>
      </c>
      <c r="G6822">
        <v>0.26859820237836068</v>
      </c>
      <c r="H6822" t="b">
        <v>0</v>
      </c>
      <c r="I6822" t="b">
        <v>0</v>
      </c>
      <c r="J6822" t="b">
        <v>0</v>
      </c>
    </row>
    <row r="6823" spans="1:10" hidden="1" x14ac:dyDescent="0.2">
      <c r="A6823" t="s">
        <v>314</v>
      </c>
      <c r="B6823" t="str">
        <f>VLOOKUP(Table16[[#This Row],[Metabolite ID]],Table18[],2,FALSE)</f>
        <v>2-hydroxyglutarate</v>
      </c>
      <c r="C6823" t="s">
        <v>1120</v>
      </c>
      <c r="D6823">
        <v>599</v>
      </c>
      <c r="E6823">
        <v>0.12384372279566458</v>
      </c>
      <c r="F6823">
        <v>8.4894783721481432E-2</v>
      </c>
      <c r="G6823">
        <v>0.14462271714907166</v>
      </c>
      <c r="H6823" t="b">
        <v>0</v>
      </c>
      <c r="I6823" t="b">
        <v>0</v>
      </c>
      <c r="J6823" t="b">
        <v>0</v>
      </c>
    </row>
    <row r="6824" spans="1:10" hidden="1" x14ac:dyDescent="0.2">
      <c r="A6824" t="s">
        <v>314</v>
      </c>
      <c r="B6824" t="str">
        <f>VLOOKUP(Table16[[#This Row],[Metabolite ID]],Table18[],2,FALSE)</f>
        <v>2-hydroxyglutarate</v>
      </c>
      <c r="C6824" t="s">
        <v>1121</v>
      </c>
      <c r="D6824">
        <v>599</v>
      </c>
      <c r="E6824">
        <v>0.41644268974037679</v>
      </c>
      <c r="F6824">
        <v>0.29366544615524037</v>
      </c>
      <c r="G6824">
        <v>0.15668670890592049</v>
      </c>
      <c r="H6824" t="b">
        <v>0</v>
      </c>
      <c r="I6824" t="b">
        <v>0</v>
      </c>
      <c r="J6824" t="b">
        <v>0</v>
      </c>
    </row>
    <row r="6825" spans="1:10" hidden="1" x14ac:dyDescent="0.2">
      <c r="A6825" t="s">
        <v>314</v>
      </c>
      <c r="B6825" t="str">
        <f>VLOOKUP(Table16[[#This Row],[Metabolite ID]],Table18[],2,FALSE)</f>
        <v>2-hydroxyglutarate</v>
      </c>
      <c r="C6825" t="s">
        <v>1122</v>
      </c>
      <c r="D6825">
        <v>599</v>
      </c>
      <c r="E6825">
        <v>0.34431977095451316</v>
      </c>
      <c r="F6825">
        <v>0.20128372717665297</v>
      </c>
      <c r="G6825">
        <v>8.7670108125351726E-2</v>
      </c>
      <c r="H6825" t="b">
        <v>0</v>
      </c>
      <c r="I6825" t="b">
        <v>0</v>
      </c>
      <c r="J6825" t="b">
        <v>0</v>
      </c>
    </row>
    <row r="6826" spans="1:10" hidden="1" x14ac:dyDescent="0.2">
      <c r="A6826" t="s">
        <v>314</v>
      </c>
      <c r="B6826" t="str">
        <f>VLOOKUP(Table16[[#This Row],[Metabolite ID]],Table18[],2,FALSE)</f>
        <v>2-hydroxyglutarate</v>
      </c>
      <c r="C6826" t="s">
        <v>1123</v>
      </c>
      <c r="D6826">
        <v>599</v>
      </c>
      <c r="E6826">
        <v>5.5407300434429541E-2</v>
      </c>
      <c r="F6826">
        <v>0.1455953090773332</v>
      </c>
      <c r="G6826">
        <v>0.70366743003842958</v>
      </c>
      <c r="H6826" t="b">
        <v>0</v>
      </c>
      <c r="I6826" t="b">
        <v>0</v>
      </c>
      <c r="J6826" t="b">
        <v>0</v>
      </c>
    </row>
    <row r="6827" spans="1:10" x14ac:dyDescent="0.2">
      <c r="A6827" t="s">
        <v>246</v>
      </c>
      <c r="B6827" t="str">
        <f>VLOOKUP(Table16[[#This Row],[Metabolite ID]],Table18[],2,FALSE)</f>
        <v>stearoylcarnitine</v>
      </c>
      <c r="C6827" t="s">
        <v>1116</v>
      </c>
      <c r="D6827">
        <v>599</v>
      </c>
      <c r="E6827">
        <v>3.286043740596283E-4</v>
      </c>
      <c r="F6827">
        <v>5.0850193683498301E-2</v>
      </c>
      <c r="G6827" s="6">
        <v>0.99484394231646844</v>
      </c>
      <c r="H6827" t="b">
        <v>0</v>
      </c>
      <c r="I6827" t="b">
        <v>0</v>
      </c>
      <c r="J6827" t="b">
        <v>0</v>
      </c>
    </row>
    <row r="6828" spans="1:10" hidden="1" x14ac:dyDescent="0.2">
      <c r="A6828" t="s">
        <v>246</v>
      </c>
      <c r="B6828" t="str">
        <f>VLOOKUP(Table16[[#This Row],[Metabolite ID]],Table18[],2,FALSE)</f>
        <v>stearoylcarnitine</v>
      </c>
      <c r="C6828" t="s">
        <v>1117</v>
      </c>
      <c r="D6828">
        <v>599</v>
      </c>
      <c r="E6828">
        <v>3.286043740596283E-4</v>
      </c>
      <c r="F6828">
        <v>4.8541239055462135E-2</v>
      </c>
      <c r="G6828">
        <v>0.99459868847143795</v>
      </c>
      <c r="H6828" t="b">
        <v>0</v>
      </c>
      <c r="I6828" t="b">
        <v>0</v>
      </c>
      <c r="J6828" t="b">
        <v>0</v>
      </c>
    </row>
    <row r="6829" spans="1:10" hidden="1" x14ac:dyDescent="0.2">
      <c r="A6829" t="s">
        <v>246</v>
      </c>
      <c r="B6829" t="str">
        <f>VLOOKUP(Table16[[#This Row],[Metabolite ID]],Table18[],2,FALSE)</f>
        <v>stearoylcarnitine</v>
      </c>
      <c r="C6829" t="s">
        <v>1118</v>
      </c>
      <c r="D6829">
        <v>599</v>
      </c>
      <c r="E6829">
        <v>3.2860437405964537E-4</v>
      </c>
      <c r="F6829">
        <v>4.9042439721382246E-2</v>
      </c>
      <c r="G6829">
        <v>0.99465388760566986</v>
      </c>
      <c r="H6829" t="b">
        <v>0</v>
      </c>
      <c r="I6829" t="b">
        <v>0</v>
      </c>
      <c r="J6829" t="b">
        <v>0</v>
      </c>
    </row>
    <row r="6830" spans="1:10" hidden="1" x14ac:dyDescent="0.2">
      <c r="A6830" t="s">
        <v>246</v>
      </c>
      <c r="B6830" t="str">
        <f>VLOOKUP(Table16[[#This Row],[Metabolite ID]],Table18[],2,FALSE)</f>
        <v>stearoylcarnitine</v>
      </c>
      <c r="C6830" t="s">
        <v>1119</v>
      </c>
      <c r="D6830">
        <v>599</v>
      </c>
      <c r="E6830">
        <v>-8.575254385964912E-3</v>
      </c>
      <c r="F6830">
        <v>7.6975611686158796E-2</v>
      </c>
      <c r="G6830">
        <v>0.91129739602459359</v>
      </c>
      <c r="H6830" t="b">
        <v>0</v>
      </c>
      <c r="I6830" t="b">
        <v>0</v>
      </c>
      <c r="J6830" t="b">
        <v>0</v>
      </c>
    </row>
    <row r="6831" spans="1:10" hidden="1" x14ac:dyDescent="0.2">
      <c r="A6831" t="s">
        <v>246</v>
      </c>
      <c r="B6831" t="str">
        <f>VLOOKUP(Table16[[#This Row],[Metabolite ID]],Table18[],2,FALSE)</f>
        <v>stearoylcarnitine</v>
      </c>
      <c r="C6831" t="s">
        <v>1120</v>
      </c>
      <c r="D6831">
        <v>599</v>
      </c>
      <c r="E6831">
        <v>0.13316837012187793</v>
      </c>
      <c r="F6831">
        <v>7.9157566992653819E-2</v>
      </c>
      <c r="G6831">
        <v>9.2506775501560182E-2</v>
      </c>
      <c r="H6831" t="b">
        <v>0</v>
      </c>
      <c r="I6831" t="b">
        <v>0</v>
      </c>
      <c r="J6831" t="b">
        <v>0</v>
      </c>
    </row>
    <row r="6832" spans="1:10" hidden="1" x14ac:dyDescent="0.2">
      <c r="A6832" t="s">
        <v>246</v>
      </c>
      <c r="B6832" t="str">
        <f>VLOOKUP(Table16[[#This Row],[Metabolite ID]],Table18[],2,FALSE)</f>
        <v>stearoylcarnitine</v>
      </c>
      <c r="C6832" t="s">
        <v>1121</v>
      </c>
      <c r="D6832">
        <v>599</v>
      </c>
      <c r="E6832">
        <v>0.20810763530904808</v>
      </c>
      <c r="F6832">
        <v>0.30907217108765239</v>
      </c>
      <c r="G6832">
        <v>0.50099736292802377</v>
      </c>
      <c r="H6832" t="b">
        <v>0</v>
      </c>
      <c r="I6832" t="b">
        <v>0</v>
      </c>
      <c r="J6832" t="b">
        <v>0</v>
      </c>
    </row>
    <row r="6833" spans="1:10" hidden="1" x14ac:dyDescent="0.2">
      <c r="A6833" t="s">
        <v>246</v>
      </c>
      <c r="B6833" t="str">
        <f>VLOOKUP(Table16[[#This Row],[Metabolite ID]],Table18[],2,FALSE)</f>
        <v>stearoylcarnitine</v>
      </c>
      <c r="C6833" t="s">
        <v>1122</v>
      </c>
      <c r="D6833">
        <v>599</v>
      </c>
      <c r="E6833">
        <v>0.33315483380350219</v>
      </c>
      <c r="F6833">
        <v>0.19655154071698586</v>
      </c>
      <c r="G6833">
        <v>9.0596039604065384E-2</v>
      </c>
      <c r="H6833" t="b">
        <v>0</v>
      </c>
      <c r="I6833" t="b">
        <v>0</v>
      </c>
      <c r="J6833" t="b">
        <v>0</v>
      </c>
    </row>
    <row r="6834" spans="1:10" hidden="1" x14ac:dyDescent="0.2">
      <c r="A6834" t="s">
        <v>246</v>
      </c>
      <c r="B6834" t="str">
        <f>VLOOKUP(Table16[[#This Row],[Metabolite ID]],Table18[],2,FALSE)</f>
        <v>stearoylcarnitine</v>
      </c>
      <c r="C6834" t="s">
        <v>1123</v>
      </c>
      <c r="D6834">
        <v>599</v>
      </c>
      <c r="E6834">
        <v>0.24134659951209292</v>
      </c>
      <c r="F6834">
        <v>0.14055622924191649</v>
      </c>
      <c r="G6834">
        <v>8.6482798936079325E-2</v>
      </c>
      <c r="H6834" t="b">
        <v>0</v>
      </c>
      <c r="I6834" t="b">
        <v>0</v>
      </c>
      <c r="J6834" t="b">
        <v>0</v>
      </c>
    </row>
    <row r="6835" spans="1:10" x14ac:dyDescent="0.2">
      <c r="A6835" t="s">
        <v>277</v>
      </c>
      <c r="B6835" t="str">
        <f>VLOOKUP(Table16[[#This Row],[Metabolite ID]],Table18[],2,FALSE)</f>
        <v>p-cresol sulfate</v>
      </c>
      <c r="C6835" t="s">
        <v>1116</v>
      </c>
      <c r="D6835">
        <v>599</v>
      </c>
      <c r="E6835">
        <v>1.4324461668191322E-4</v>
      </c>
      <c r="F6835">
        <v>4.7741498075211782E-2</v>
      </c>
      <c r="G6835" s="6">
        <v>0.99760601361101786</v>
      </c>
      <c r="H6835" t="b">
        <v>0</v>
      </c>
      <c r="I6835" t="b">
        <v>0</v>
      </c>
      <c r="J6835" t="b">
        <v>0</v>
      </c>
    </row>
    <row r="6836" spans="1:10" hidden="1" x14ac:dyDescent="0.2">
      <c r="A6836" t="s">
        <v>277</v>
      </c>
      <c r="B6836" t="str">
        <f>VLOOKUP(Table16[[#This Row],[Metabolite ID]],Table18[],2,FALSE)</f>
        <v>p-cresol sulfate</v>
      </c>
      <c r="C6836" t="s">
        <v>1117</v>
      </c>
      <c r="D6836">
        <v>599</v>
      </c>
      <c r="E6836">
        <v>1.4324461668191322E-4</v>
      </c>
      <c r="F6836">
        <v>4.7741498075211782E-2</v>
      </c>
      <c r="G6836">
        <v>0.99760601361101786</v>
      </c>
      <c r="H6836" t="b">
        <v>0</v>
      </c>
      <c r="I6836" t="b">
        <v>0</v>
      </c>
      <c r="J6836" t="b">
        <v>0</v>
      </c>
    </row>
    <row r="6837" spans="1:10" hidden="1" x14ac:dyDescent="0.2">
      <c r="A6837" t="s">
        <v>277</v>
      </c>
      <c r="B6837" t="str">
        <f>VLOOKUP(Table16[[#This Row],[Metabolite ID]],Table18[],2,FALSE)</f>
        <v>p-cresol sulfate</v>
      </c>
      <c r="C6837" t="s">
        <v>1118</v>
      </c>
      <c r="D6837">
        <v>599</v>
      </c>
      <c r="E6837">
        <v>1.4324461668191154E-4</v>
      </c>
      <c r="F6837">
        <v>4.818366340152018E-2</v>
      </c>
      <c r="G6837">
        <v>0.99762798235654737</v>
      </c>
      <c r="H6837" t="b">
        <v>0</v>
      </c>
      <c r="I6837" t="b">
        <v>0</v>
      </c>
      <c r="J6837" t="b">
        <v>0</v>
      </c>
    </row>
    <row r="6838" spans="1:10" hidden="1" x14ac:dyDescent="0.2">
      <c r="A6838" t="s">
        <v>277</v>
      </c>
      <c r="B6838" t="str">
        <f>VLOOKUP(Table16[[#This Row],[Metabolite ID]],Table18[],2,FALSE)</f>
        <v>p-cresol sulfate</v>
      </c>
      <c r="C6838" t="s">
        <v>1119</v>
      </c>
      <c r="D6838">
        <v>599</v>
      </c>
      <c r="E6838">
        <v>-2.0223432835820895E-2</v>
      </c>
      <c r="F6838">
        <v>7.054719319302992E-2</v>
      </c>
      <c r="G6838">
        <v>0.77436860369672011</v>
      </c>
      <c r="H6838" t="b">
        <v>0</v>
      </c>
      <c r="I6838" t="b">
        <v>0</v>
      </c>
      <c r="J6838" t="b">
        <v>0</v>
      </c>
    </row>
    <row r="6839" spans="1:10" hidden="1" x14ac:dyDescent="0.2">
      <c r="A6839" t="s">
        <v>277</v>
      </c>
      <c r="B6839" t="str">
        <f>VLOOKUP(Table16[[#This Row],[Metabolite ID]],Table18[],2,FALSE)</f>
        <v>p-cresol sulfate</v>
      </c>
      <c r="C6839" t="s">
        <v>1120</v>
      </c>
      <c r="D6839">
        <v>599</v>
      </c>
      <c r="E6839">
        <v>-6.7498533044291755E-3</v>
      </c>
      <c r="F6839">
        <v>8.219562730434006E-2</v>
      </c>
      <c r="G6839">
        <v>0.93455178843490494</v>
      </c>
      <c r="H6839" t="b">
        <v>0</v>
      </c>
      <c r="I6839" t="b">
        <v>0</v>
      </c>
      <c r="J6839" t="b">
        <v>0</v>
      </c>
    </row>
    <row r="6840" spans="1:10" hidden="1" x14ac:dyDescent="0.2">
      <c r="A6840" t="s">
        <v>277</v>
      </c>
      <c r="B6840" t="str">
        <f>VLOOKUP(Table16[[#This Row],[Metabolite ID]],Table18[],2,FALSE)</f>
        <v>p-cresol sulfate</v>
      </c>
      <c r="C6840" t="s">
        <v>1121</v>
      </c>
      <c r="D6840">
        <v>599</v>
      </c>
      <c r="E6840">
        <v>-0.1470321588463257</v>
      </c>
      <c r="F6840">
        <v>0.28205310406101536</v>
      </c>
      <c r="G6840">
        <v>0.60235603784726044</v>
      </c>
      <c r="H6840" t="b">
        <v>0</v>
      </c>
      <c r="I6840" t="b">
        <v>0</v>
      </c>
      <c r="J6840" t="b">
        <v>0</v>
      </c>
    </row>
    <row r="6841" spans="1:10" hidden="1" x14ac:dyDescent="0.2">
      <c r="A6841" t="s">
        <v>277</v>
      </c>
      <c r="B6841" t="str">
        <f>VLOOKUP(Table16[[#This Row],[Metabolite ID]],Table18[],2,FALSE)</f>
        <v>p-cresol sulfate</v>
      </c>
      <c r="C6841" t="s">
        <v>1122</v>
      </c>
      <c r="D6841">
        <v>599</v>
      </c>
      <c r="E6841">
        <v>4.0272678908084281E-2</v>
      </c>
      <c r="F6841">
        <v>0.23785225191929282</v>
      </c>
      <c r="G6841">
        <v>0.86560373944913516</v>
      </c>
      <c r="H6841" t="b">
        <v>0</v>
      </c>
      <c r="I6841" t="b">
        <v>0</v>
      </c>
      <c r="J6841" t="b">
        <v>0</v>
      </c>
    </row>
    <row r="6842" spans="1:10" hidden="1" x14ac:dyDescent="0.2">
      <c r="A6842" t="s">
        <v>277</v>
      </c>
      <c r="B6842" t="str">
        <f>VLOOKUP(Table16[[#This Row],[Metabolite ID]],Table18[],2,FALSE)</f>
        <v>p-cresol sulfate</v>
      </c>
      <c r="C6842" t="s">
        <v>1123</v>
      </c>
      <c r="D6842">
        <v>599</v>
      </c>
      <c r="E6842">
        <v>0.15883343735594044</v>
      </c>
      <c r="F6842">
        <v>0.13225502442894818</v>
      </c>
      <c r="G6842">
        <v>0.23024168077148865</v>
      </c>
      <c r="H6842" t="b">
        <v>0</v>
      </c>
      <c r="I6842" t="b">
        <v>0</v>
      </c>
      <c r="J6842" t="b">
        <v>0</v>
      </c>
    </row>
    <row r="6843" spans="1:10" x14ac:dyDescent="0.2">
      <c r="A6843" t="s">
        <v>361</v>
      </c>
      <c r="B6843" t="str">
        <f>VLOOKUP(Table16[[#This Row],[Metabolite ID]],Table18[],2,FALSE)</f>
        <v>sphingomyelin (d18:1/14:0, d16:1/16:0)*</v>
      </c>
      <c r="C6843" t="s">
        <v>1116</v>
      </c>
      <c r="D6843">
        <v>599</v>
      </c>
      <c r="E6843">
        <v>-5.1831707416185113E-6</v>
      </c>
      <c r="F6843">
        <v>4.8646261145893072E-2</v>
      </c>
      <c r="G6843" s="6">
        <v>0.99991498684985236</v>
      </c>
      <c r="H6843" t="b">
        <v>0</v>
      </c>
      <c r="I6843" t="b">
        <v>0</v>
      </c>
      <c r="J6843" t="b">
        <v>0</v>
      </c>
    </row>
    <row r="6844" spans="1:10" hidden="1" x14ac:dyDescent="0.2">
      <c r="A6844" t="s">
        <v>361</v>
      </c>
      <c r="B6844" t="str">
        <f>VLOOKUP(Table16[[#This Row],[Metabolite ID]],Table18[],2,FALSE)</f>
        <v>sphingomyelin (d18:1/14:0, d16:1/16:0)*</v>
      </c>
      <c r="C6844" t="s">
        <v>1117</v>
      </c>
      <c r="D6844">
        <v>599</v>
      </c>
      <c r="E6844">
        <v>-5.1831707416185113E-6</v>
      </c>
      <c r="F6844">
        <v>4.7721573999962047E-2</v>
      </c>
      <c r="G6844">
        <v>0.99991333957462059</v>
      </c>
      <c r="H6844" t="b">
        <v>0</v>
      </c>
      <c r="I6844" t="b">
        <v>0</v>
      </c>
      <c r="J6844" t="b">
        <v>0</v>
      </c>
    </row>
    <row r="6845" spans="1:10" hidden="1" x14ac:dyDescent="0.2">
      <c r="A6845" t="s">
        <v>361</v>
      </c>
      <c r="B6845" t="str">
        <f>VLOOKUP(Table16[[#This Row],[Metabolite ID]],Table18[],2,FALSE)</f>
        <v>sphingomyelin (d18:1/14:0, d16:1/16:0)*</v>
      </c>
      <c r="C6845" t="s">
        <v>1118</v>
      </c>
      <c r="D6845">
        <v>599</v>
      </c>
      <c r="E6845">
        <v>-5.1831707416133614E-6</v>
      </c>
      <c r="F6845">
        <v>4.8186566940173203E-2</v>
      </c>
      <c r="G6845">
        <v>0.9999141758343586</v>
      </c>
      <c r="H6845" t="b">
        <v>0</v>
      </c>
      <c r="I6845" t="b">
        <v>0</v>
      </c>
      <c r="J6845" t="b">
        <v>0</v>
      </c>
    </row>
    <row r="6846" spans="1:10" hidden="1" x14ac:dyDescent="0.2">
      <c r="A6846" t="s">
        <v>361</v>
      </c>
      <c r="B6846" t="str">
        <f>VLOOKUP(Table16[[#This Row],[Metabolite ID]],Table18[],2,FALSE)</f>
        <v>sphingomyelin (d18:1/14:0, d16:1/16:0)*</v>
      </c>
      <c r="C6846" t="s">
        <v>1119</v>
      </c>
      <c r="D6846">
        <v>599</v>
      </c>
      <c r="E6846">
        <v>1.4914495412844042E-3</v>
      </c>
      <c r="F6846">
        <v>7.5380621176355328E-2</v>
      </c>
      <c r="G6846">
        <v>0.98421441868628035</v>
      </c>
      <c r="H6846" t="b">
        <v>0</v>
      </c>
      <c r="I6846" t="b">
        <v>0</v>
      </c>
      <c r="J6846" t="b">
        <v>0</v>
      </c>
    </row>
    <row r="6847" spans="1:10" hidden="1" x14ac:dyDescent="0.2">
      <c r="A6847" t="s">
        <v>361</v>
      </c>
      <c r="B6847" t="str">
        <f>VLOOKUP(Table16[[#This Row],[Metabolite ID]],Table18[],2,FALSE)</f>
        <v>sphingomyelin (d18:1/14:0, d16:1/16:0)*</v>
      </c>
      <c r="C6847" t="s">
        <v>1120</v>
      </c>
      <c r="D6847">
        <v>599</v>
      </c>
      <c r="E6847">
        <v>4.8357261485361173E-2</v>
      </c>
      <c r="F6847">
        <v>7.7688655417857022E-2</v>
      </c>
      <c r="G6847">
        <v>0.5336463676543608</v>
      </c>
      <c r="H6847" t="b">
        <v>0</v>
      </c>
      <c r="I6847" t="b">
        <v>0</v>
      </c>
      <c r="J6847" t="b">
        <v>0</v>
      </c>
    </row>
    <row r="6848" spans="1:10" hidden="1" x14ac:dyDescent="0.2">
      <c r="A6848" t="s">
        <v>361</v>
      </c>
      <c r="B6848" t="str">
        <f>VLOOKUP(Table16[[#This Row],[Metabolite ID]],Table18[],2,FALSE)</f>
        <v>sphingomyelin (d18:1/14:0, d16:1/16:0)*</v>
      </c>
      <c r="C6848" t="s">
        <v>1121</v>
      </c>
      <c r="D6848">
        <v>599</v>
      </c>
      <c r="E6848">
        <v>-3.1652692901396051E-2</v>
      </c>
      <c r="F6848">
        <v>0.26803727192673382</v>
      </c>
      <c r="G6848">
        <v>0.90603549417603135</v>
      </c>
      <c r="H6848" t="b">
        <v>0</v>
      </c>
      <c r="I6848" t="b">
        <v>0</v>
      </c>
      <c r="J6848" t="b">
        <v>0</v>
      </c>
    </row>
    <row r="6849" spans="1:10" hidden="1" x14ac:dyDescent="0.2">
      <c r="A6849" t="s">
        <v>361</v>
      </c>
      <c r="B6849" t="str">
        <f>VLOOKUP(Table16[[#This Row],[Metabolite ID]],Table18[],2,FALSE)</f>
        <v>sphingomyelin (d18:1/14:0, d16:1/16:0)*</v>
      </c>
      <c r="C6849" t="s">
        <v>1122</v>
      </c>
      <c r="D6849">
        <v>599</v>
      </c>
      <c r="E6849">
        <v>0.13101463670914804</v>
      </c>
      <c r="F6849">
        <v>0.18257221992176412</v>
      </c>
      <c r="G6849">
        <v>0.47328143768207775</v>
      </c>
      <c r="H6849" t="b">
        <v>0</v>
      </c>
      <c r="I6849" t="b">
        <v>0</v>
      </c>
      <c r="J6849" t="b">
        <v>0</v>
      </c>
    </row>
    <row r="6850" spans="1:10" hidden="1" x14ac:dyDescent="0.2">
      <c r="A6850" t="s">
        <v>361</v>
      </c>
      <c r="B6850" t="str">
        <f>VLOOKUP(Table16[[#This Row],[Metabolite ID]],Table18[],2,FALSE)</f>
        <v>sphingomyelin (d18:1/14:0, d16:1/16:0)*</v>
      </c>
      <c r="C6850" t="s">
        <v>1123</v>
      </c>
      <c r="D6850">
        <v>599</v>
      </c>
      <c r="E6850">
        <v>0.17485538599277892</v>
      </c>
      <c r="F6850">
        <v>0.13465953222785806</v>
      </c>
      <c r="G6850">
        <v>0.1946169748759338</v>
      </c>
      <c r="H6850" t="b">
        <v>0</v>
      </c>
      <c r="I6850" t="b">
        <v>0</v>
      </c>
      <c r="J6850" t="b">
        <v>0</v>
      </c>
    </row>
    <row r="6852" spans="1:10" x14ac:dyDescent="0.2">
      <c r="A6852" s="1" t="s">
        <v>1199</v>
      </c>
    </row>
  </sheetData>
  <phoneticPr fontId="15" type="noConversion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A43D4-CF8F-C54D-9E25-7507FD0A6BBF}">
  <sheetPr codeName="Sheet11"/>
  <dimension ref="A1:J620"/>
  <sheetViews>
    <sheetView workbookViewId="0">
      <selection activeCell="A5" sqref="A1:J620"/>
    </sheetView>
  </sheetViews>
  <sheetFormatPr baseColWidth="10" defaultRowHeight="16" x14ac:dyDescent="0.2"/>
  <cols>
    <col min="1" max="1" width="13.83203125" customWidth="1"/>
    <col min="2" max="2" width="55.1640625" bestFit="1" customWidth="1"/>
    <col min="3" max="3" width="34" bestFit="1" customWidth="1"/>
    <col min="6" max="6" width="11.1640625" customWidth="1"/>
    <col min="7" max="7" width="15.33203125" bestFit="1" customWidth="1"/>
    <col min="8" max="9" width="15.5" bestFit="1" customWidth="1"/>
  </cols>
  <sheetData>
    <row r="1" spans="1:10" x14ac:dyDescent="0.2">
      <c r="A1" s="32" t="s">
        <v>2045</v>
      </c>
    </row>
    <row r="2" spans="1:10" x14ac:dyDescent="0.2">
      <c r="A2" s="34" t="s">
        <v>8</v>
      </c>
      <c r="B2" s="34" t="s">
        <v>940</v>
      </c>
      <c r="C2" s="34" t="s">
        <v>1112</v>
      </c>
      <c r="D2" s="34" t="s">
        <v>9</v>
      </c>
      <c r="E2" s="34" t="s">
        <v>15</v>
      </c>
      <c r="F2" s="34" t="s">
        <v>890</v>
      </c>
      <c r="G2" s="34" t="s">
        <v>891</v>
      </c>
      <c r="H2" s="34" t="s">
        <v>1113</v>
      </c>
      <c r="I2" s="34" t="s">
        <v>1114</v>
      </c>
      <c r="J2" s="34" t="s">
        <v>1115</v>
      </c>
    </row>
    <row r="3" spans="1:10" hidden="1" x14ac:dyDescent="0.2">
      <c r="A3" s="35" t="s">
        <v>456</v>
      </c>
      <c r="B3" s="35" t="str">
        <f>VLOOKUP(Table15[[#This Row],[Metabolite ID]],Table18[],2,FALSE)</f>
        <v>X - 12063</v>
      </c>
      <c r="C3" s="35" t="s">
        <v>1117</v>
      </c>
      <c r="D3" s="35">
        <v>2</v>
      </c>
      <c r="E3" s="35">
        <v>1.0568904711432297E-2</v>
      </c>
      <c r="F3" s="35">
        <v>2.9778272218091277E-3</v>
      </c>
      <c r="G3" s="36">
        <v>3.8640331272523726E-4</v>
      </c>
      <c r="H3" s="35" t="s">
        <v>1132</v>
      </c>
      <c r="I3" s="35" t="s">
        <v>1132</v>
      </c>
      <c r="J3" s="35" t="b">
        <v>0</v>
      </c>
    </row>
    <row r="4" spans="1:10" hidden="1" x14ac:dyDescent="0.2">
      <c r="A4" s="35" t="s">
        <v>456</v>
      </c>
      <c r="B4" s="35" t="str">
        <f>VLOOKUP(Table15[[#This Row],[Metabolite ID]],Table18[],2,FALSE)</f>
        <v>X - 12063</v>
      </c>
      <c r="C4" s="35" t="s">
        <v>1118</v>
      </c>
      <c r="D4" s="35">
        <v>2</v>
      </c>
      <c r="E4" s="35">
        <v>1.056993897403391E-2</v>
      </c>
      <c r="F4" s="35">
        <v>2.9918820915657107E-3</v>
      </c>
      <c r="G4" s="36">
        <v>4.110701439242894E-4</v>
      </c>
      <c r="H4" s="35" t="s">
        <v>1132</v>
      </c>
      <c r="I4" s="35" t="s">
        <v>1132</v>
      </c>
      <c r="J4" s="35" t="b">
        <v>0</v>
      </c>
    </row>
    <row r="5" spans="1:10" x14ac:dyDescent="0.2">
      <c r="A5" s="35" t="s">
        <v>456</v>
      </c>
      <c r="B5" s="35" t="str">
        <f>VLOOKUP(Table15[[#This Row],[Metabolite ID]],Table18[],2,FALSE)</f>
        <v>X - 12063</v>
      </c>
      <c r="C5" s="35" t="s">
        <v>1116</v>
      </c>
      <c r="D5" s="35">
        <v>2</v>
      </c>
      <c r="E5" s="35">
        <v>1.0568904711432297E-2</v>
      </c>
      <c r="F5" s="35">
        <v>2.9778272218091277E-3</v>
      </c>
      <c r="G5" s="36">
        <v>3.8640331272523726E-4</v>
      </c>
      <c r="H5" s="35" t="s">
        <v>1132</v>
      </c>
      <c r="I5" s="35" t="s">
        <v>1132</v>
      </c>
      <c r="J5" s="35" t="b">
        <v>0</v>
      </c>
    </row>
    <row r="6" spans="1:10" x14ac:dyDescent="0.2">
      <c r="A6" s="35" t="s">
        <v>68</v>
      </c>
      <c r="B6" s="35" t="str">
        <f>VLOOKUP(Table15[[#This Row],[Metabolite ID]],Table18[],2,FALSE)</f>
        <v>urate</v>
      </c>
      <c r="C6" s="35" t="s">
        <v>1116</v>
      </c>
      <c r="D6" s="35">
        <v>2</v>
      </c>
      <c r="E6" s="35">
        <v>5.0031602205184676E-2</v>
      </c>
      <c r="F6" s="35">
        <v>1.4601613397112858E-2</v>
      </c>
      <c r="G6" s="36">
        <v>6.1154114421018433E-4</v>
      </c>
      <c r="H6" s="35" t="s">
        <v>1132</v>
      </c>
      <c r="I6" s="35" t="s">
        <v>1132</v>
      </c>
      <c r="J6" s="35" t="b">
        <v>0</v>
      </c>
    </row>
    <row r="7" spans="1:10" hidden="1" x14ac:dyDescent="0.2">
      <c r="A7" s="35" t="s">
        <v>68</v>
      </c>
      <c r="B7" s="35" t="str">
        <f>VLOOKUP(Table15[[#This Row],[Metabolite ID]],Table18[],2,FALSE)</f>
        <v>urate</v>
      </c>
      <c r="C7" s="35" t="s">
        <v>1117</v>
      </c>
      <c r="D7" s="35">
        <v>2</v>
      </c>
      <c r="E7" s="35">
        <v>5.0031602205184676E-2</v>
      </c>
      <c r="F7" s="35">
        <v>1.4601613397112858E-2</v>
      </c>
      <c r="G7" s="36">
        <v>6.1154114421018433E-4</v>
      </c>
      <c r="H7" s="35" t="s">
        <v>1132</v>
      </c>
      <c r="I7" s="35" t="s">
        <v>1132</v>
      </c>
      <c r="J7" s="35" t="b">
        <v>0</v>
      </c>
    </row>
    <row r="8" spans="1:10" hidden="1" x14ac:dyDescent="0.2">
      <c r="A8" s="35" t="s">
        <v>68</v>
      </c>
      <c r="B8" s="35" t="str">
        <f>VLOOKUP(Table15[[#This Row],[Metabolite ID]],Table18[],2,FALSE)</f>
        <v>urate</v>
      </c>
      <c r="C8" s="35" t="s">
        <v>1118</v>
      </c>
      <c r="D8" s="35">
        <v>2</v>
      </c>
      <c r="E8" s="35">
        <v>5.0200375752771684E-2</v>
      </c>
      <c r="F8" s="35">
        <v>1.5990558178962052E-2</v>
      </c>
      <c r="G8" s="36">
        <v>1.6930800992849499E-3</v>
      </c>
      <c r="H8" s="35" t="s">
        <v>1132</v>
      </c>
      <c r="I8" s="35" t="s">
        <v>1132</v>
      </c>
      <c r="J8" s="35" t="b">
        <v>0</v>
      </c>
    </row>
    <row r="9" spans="1:10" x14ac:dyDescent="0.2">
      <c r="A9" s="35" t="s">
        <v>745</v>
      </c>
      <c r="B9" s="35" t="str">
        <f>VLOOKUP(Table15[[#This Row],[Metabolite ID]],Table18[],2,FALSE)</f>
        <v>Apolipoprotein A1</v>
      </c>
      <c r="C9" s="35" t="s">
        <v>1116</v>
      </c>
      <c r="D9" s="35">
        <v>6</v>
      </c>
      <c r="E9" s="35">
        <v>-5.2940686775129753E-2</v>
      </c>
      <c r="F9" s="35">
        <v>1.6350571792267982E-2</v>
      </c>
      <c r="G9" s="36">
        <v>1.2043442511864659E-3</v>
      </c>
      <c r="H9" s="35" t="s">
        <v>1132</v>
      </c>
      <c r="I9" s="35" t="s">
        <v>1132</v>
      </c>
      <c r="J9" s="35" t="b">
        <v>0</v>
      </c>
    </row>
    <row r="10" spans="1:10" hidden="1" x14ac:dyDescent="0.2">
      <c r="A10" s="35" t="s">
        <v>745</v>
      </c>
      <c r="B10" s="35" t="str">
        <f>VLOOKUP(Table15[[#This Row],[Metabolite ID]],Table18[],2,FALSE)</f>
        <v>Apolipoprotein A1</v>
      </c>
      <c r="C10" s="35" t="s">
        <v>1117</v>
      </c>
      <c r="D10" s="35">
        <v>6</v>
      </c>
      <c r="E10" s="35">
        <v>-5.2940686775129753E-2</v>
      </c>
      <c r="F10" s="35">
        <v>1.2391602652132775E-2</v>
      </c>
      <c r="G10" s="36">
        <v>1.9346405649023324E-5</v>
      </c>
      <c r="H10" s="35" t="s">
        <v>1132</v>
      </c>
      <c r="I10" s="35" t="s">
        <v>1132</v>
      </c>
      <c r="J10" s="35" t="b">
        <v>0</v>
      </c>
    </row>
    <row r="11" spans="1:10" hidden="1" x14ac:dyDescent="0.2">
      <c r="A11" s="35" t="s">
        <v>745</v>
      </c>
      <c r="B11" s="35" t="str">
        <f>VLOOKUP(Table15[[#This Row],[Metabolite ID]],Table18[],2,FALSE)</f>
        <v>Apolipoprotein A1</v>
      </c>
      <c r="C11" s="35" t="s">
        <v>1118</v>
      </c>
      <c r="D11" s="35">
        <v>6</v>
      </c>
      <c r="E11" s="35">
        <v>-5.4118829023357545E-2</v>
      </c>
      <c r="F11" s="35">
        <v>1.282229782001431E-2</v>
      </c>
      <c r="G11" s="36">
        <v>2.4356538187246015E-5</v>
      </c>
      <c r="H11" s="35" t="s">
        <v>1132</v>
      </c>
      <c r="I11" s="35" t="s">
        <v>1132</v>
      </c>
      <c r="J11" s="35" t="b">
        <v>0</v>
      </c>
    </row>
    <row r="12" spans="1:10" hidden="1" x14ac:dyDescent="0.2">
      <c r="A12" s="35" t="s">
        <v>745</v>
      </c>
      <c r="B12" s="35" t="str">
        <f>VLOOKUP(Table15[[#This Row],[Metabolite ID]],Table18[],2,FALSE)</f>
        <v>Apolipoprotein A1</v>
      </c>
      <c r="C12" s="35" t="s">
        <v>1119</v>
      </c>
      <c r="D12" s="35">
        <v>6</v>
      </c>
      <c r="E12" s="35">
        <v>-6.3369707574197409E-2</v>
      </c>
      <c r="F12" s="35">
        <v>1.8336466646536414E-2</v>
      </c>
      <c r="G12" s="36">
        <v>5.4837969905784177E-4</v>
      </c>
      <c r="H12" s="35" t="s">
        <v>1132</v>
      </c>
      <c r="I12" s="35" t="s">
        <v>1132</v>
      </c>
      <c r="J12" s="35" t="b">
        <v>0</v>
      </c>
    </row>
    <row r="13" spans="1:10" hidden="1" x14ac:dyDescent="0.2">
      <c r="A13" s="35" t="s">
        <v>745</v>
      </c>
      <c r="B13" s="35" t="str">
        <f>VLOOKUP(Table15[[#This Row],[Metabolite ID]],Table18[],2,FALSE)</f>
        <v>Apolipoprotein A1</v>
      </c>
      <c r="C13" s="35" t="s">
        <v>1120</v>
      </c>
      <c r="D13" s="35">
        <v>6</v>
      </c>
      <c r="E13" s="35">
        <v>-4.4781584563163376E-2</v>
      </c>
      <c r="F13" s="35">
        <v>1.7496329816332697E-2</v>
      </c>
      <c r="G13" s="36">
        <v>1.0482753744712872E-2</v>
      </c>
      <c r="H13" s="35" t="s">
        <v>1132</v>
      </c>
      <c r="I13" s="35" t="s">
        <v>1132</v>
      </c>
      <c r="J13" s="35" t="b">
        <v>0</v>
      </c>
    </row>
    <row r="14" spans="1:10" hidden="1" x14ac:dyDescent="0.2">
      <c r="A14" s="35" t="s">
        <v>745</v>
      </c>
      <c r="B14" s="35" t="str">
        <f>VLOOKUP(Table15[[#This Row],[Metabolite ID]],Table18[],2,FALSE)</f>
        <v>Apolipoprotein A1</v>
      </c>
      <c r="C14" s="35" t="s">
        <v>1121</v>
      </c>
      <c r="D14" s="35">
        <v>6</v>
      </c>
      <c r="E14" s="35">
        <v>-8.401608617462665E-2</v>
      </c>
      <c r="F14" s="35">
        <v>3.2963218832752147E-2</v>
      </c>
      <c r="G14" s="36">
        <v>5.1342016282100042E-2</v>
      </c>
      <c r="H14" s="35" t="s">
        <v>1132</v>
      </c>
      <c r="I14" s="35" t="s">
        <v>1132</v>
      </c>
      <c r="J14" s="35" t="b">
        <v>0</v>
      </c>
    </row>
    <row r="15" spans="1:10" hidden="1" x14ac:dyDescent="0.2">
      <c r="A15" s="35" t="s">
        <v>745</v>
      </c>
      <c r="B15" s="35" t="str">
        <f>VLOOKUP(Table15[[#This Row],[Metabolite ID]],Table18[],2,FALSE)</f>
        <v>Apolipoprotein A1</v>
      </c>
      <c r="C15" s="35" t="s">
        <v>1122</v>
      </c>
      <c r="D15" s="35">
        <v>6</v>
      </c>
      <c r="E15" s="35">
        <v>-3.3380045935914066E-2</v>
      </c>
      <c r="F15" s="35">
        <v>2.1294425820834989E-2</v>
      </c>
      <c r="G15" s="36">
        <v>0.17777138327480704</v>
      </c>
      <c r="H15" s="35" t="s">
        <v>1132</v>
      </c>
      <c r="I15" s="35" t="s">
        <v>1132</v>
      </c>
      <c r="J15" s="35" t="b">
        <v>0</v>
      </c>
    </row>
    <row r="16" spans="1:10" hidden="1" x14ac:dyDescent="0.2">
      <c r="A16" s="35" t="s">
        <v>745</v>
      </c>
      <c r="B16" s="35" t="str">
        <f>VLOOKUP(Table15[[#This Row],[Metabolite ID]],Table18[],2,FALSE)</f>
        <v>Apolipoprotein A1</v>
      </c>
      <c r="C16" s="35" t="s">
        <v>1123</v>
      </c>
      <c r="D16" s="35">
        <v>6</v>
      </c>
      <c r="E16" s="35">
        <v>3.5695420570942347E-2</v>
      </c>
      <c r="F16" s="35">
        <v>3.8248254729116832E-2</v>
      </c>
      <c r="G16" s="36">
        <v>0.40351990779475894</v>
      </c>
      <c r="H16" s="35" t="s">
        <v>1132</v>
      </c>
      <c r="I16" s="35" t="s">
        <v>1132</v>
      </c>
      <c r="J16" s="35" t="b">
        <v>0</v>
      </c>
    </row>
    <row r="17" spans="1:10" x14ac:dyDescent="0.2">
      <c r="A17" s="35" t="s">
        <v>754</v>
      </c>
      <c r="B17" s="35" t="str">
        <f>VLOOKUP(Table15[[#This Row],[Metabolite ID]],Table18[],2,FALSE)</f>
        <v>Glutamine</v>
      </c>
      <c r="C17" s="35" t="s">
        <v>1116</v>
      </c>
      <c r="D17" s="35">
        <v>5</v>
      </c>
      <c r="E17" s="35">
        <v>3.3868319552733131E-2</v>
      </c>
      <c r="F17" s="35">
        <v>1.4521313721147061E-2</v>
      </c>
      <c r="G17" s="36">
        <v>1.9683974887662548E-2</v>
      </c>
      <c r="H17" s="35" t="s">
        <v>1132</v>
      </c>
      <c r="I17" s="35" t="s">
        <v>1132</v>
      </c>
      <c r="J17" s="35" t="b">
        <v>1</v>
      </c>
    </row>
    <row r="18" spans="1:10" hidden="1" x14ac:dyDescent="0.2">
      <c r="A18" s="35" t="s">
        <v>754</v>
      </c>
      <c r="B18" s="35" t="str">
        <f>VLOOKUP(Table15[[#This Row],[Metabolite ID]],Table18[],2,FALSE)</f>
        <v>Glutamine</v>
      </c>
      <c r="C18" s="35" t="s">
        <v>1117</v>
      </c>
      <c r="D18" s="35">
        <v>5</v>
      </c>
      <c r="E18" s="35">
        <v>3.3868319552733131E-2</v>
      </c>
      <c r="F18" s="35">
        <v>1.4521313721147061E-2</v>
      </c>
      <c r="G18" s="36">
        <v>1.9683974887662548E-2</v>
      </c>
      <c r="H18" s="35" t="s">
        <v>1132</v>
      </c>
      <c r="I18" s="35" t="s">
        <v>1132</v>
      </c>
      <c r="J18" s="35" t="b">
        <v>1</v>
      </c>
    </row>
    <row r="19" spans="1:10" hidden="1" x14ac:dyDescent="0.2">
      <c r="A19" s="35" t="s">
        <v>754</v>
      </c>
      <c r="B19" s="35" t="str">
        <f>VLOOKUP(Table15[[#This Row],[Metabolite ID]],Table18[],2,FALSE)</f>
        <v>Glutamine</v>
      </c>
      <c r="C19" s="35" t="s">
        <v>1118</v>
      </c>
      <c r="D19" s="35">
        <v>5</v>
      </c>
      <c r="E19" s="35">
        <v>3.4042973251502455E-2</v>
      </c>
      <c r="F19" s="35">
        <v>1.4690908079965925E-2</v>
      </c>
      <c r="G19" s="36">
        <v>2.0488388541271586E-2</v>
      </c>
      <c r="H19" s="35" t="s">
        <v>1132</v>
      </c>
      <c r="I19" s="35" t="s">
        <v>1132</v>
      </c>
      <c r="J19" s="35" t="b">
        <v>1</v>
      </c>
    </row>
    <row r="20" spans="1:10" hidden="1" x14ac:dyDescent="0.2">
      <c r="A20" s="35" t="s">
        <v>754</v>
      </c>
      <c r="B20" s="35" t="str">
        <f>VLOOKUP(Table15[[#This Row],[Metabolite ID]],Table18[],2,FALSE)</f>
        <v>Glutamine</v>
      </c>
      <c r="C20" s="35" t="s">
        <v>1119</v>
      </c>
      <c r="D20" s="35">
        <v>5</v>
      </c>
      <c r="E20" s="35">
        <v>2.7842012049404098E-2</v>
      </c>
      <c r="F20" s="35">
        <v>1.9091434298807212E-2</v>
      </c>
      <c r="G20" s="36">
        <v>0.14474382309095657</v>
      </c>
      <c r="H20" s="35" t="s">
        <v>1132</v>
      </c>
      <c r="I20" s="35" t="s">
        <v>1132</v>
      </c>
      <c r="J20" s="35" t="b">
        <v>1</v>
      </c>
    </row>
    <row r="21" spans="1:10" hidden="1" x14ac:dyDescent="0.2">
      <c r="A21" s="35" t="s">
        <v>754</v>
      </c>
      <c r="B21" s="35" t="str">
        <f>VLOOKUP(Table15[[#This Row],[Metabolite ID]],Table18[],2,FALSE)</f>
        <v>Glutamine</v>
      </c>
      <c r="C21" s="35" t="s">
        <v>1120</v>
      </c>
      <c r="D21" s="35">
        <v>5</v>
      </c>
      <c r="E21" s="35">
        <v>2.7129673842996409E-2</v>
      </c>
      <c r="F21" s="35">
        <v>1.7193717343605943E-2</v>
      </c>
      <c r="G21" s="36">
        <v>0.11459249730912388</v>
      </c>
      <c r="H21" s="35" t="s">
        <v>1132</v>
      </c>
      <c r="I21" s="35" t="s">
        <v>1132</v>
      </c>
      <c r="J21" s="35" t="b">
        <v>1</v>
      </c>
    </row>
    <row r="22" spans="1:10" hidden="1" x14ac:dyDescent="0.2">
      <c r="A22" s="35" t="s">
        <v>754</v>
      </c>
      <c r="B22" s="35" t="str">
        <f>VLOOKUP(Table15[[#This Row],[Metabolite ID]],Table18[],2,FALSE)</f>
        <v>Glutamine</v>
      </c>
      <c r="C22" s="35" t="s">
        <v>1121</v>
      </c>
      <c r="D22" s="35">
        <v>5</v>
      </c>
      <c r="E22" s="35">
        <v>2.4608727995923715E-2</v>
      </c>
      <c r="F22" s="35">
        <v>2.3228909509007783E-2</v>
      </c>
      <c r="G22" s="36">
        <v>0.34914973630310037</v>
      </c>
      <c r="H22" s="35" t="s">
        <v>1132</v>
      </c>
      <c r="I22" s="35" t="s">
        <v>1132</v>
      </c>
      <c r="J22" s="35" t="b">
        <v>1</v>
      </c>
    </row>
    <row r="23" spans="1:10" hidden="1" x14ac:dyDescent="0.2">
      <c r="A23" s="35" t="s">
        <v>754</v>
      </c>
      <c r="B23" s="35" t="str">
        <f>VLOOKUP(Table15[[#This Row],[Metabolite ID]],Table18[],2,FALSE)</f>
        <v>Glutamine</v>
      </c>
      <c r="C23" s="35" t="s">
        <v>1122</v>
      </c>
      <c r="D23" s="35">
        <v>5</v>
      </c>
      <c r="E23" s="35">
        <v>2.6004334859158929E-2</v>
      </c>
      <c r="F23" s="35">
        <v>2.2564628430953006E-2</v>
      </c>
      <c r="G23" s="36">
        <v>0.31332764781904848</v>
      </c>
      <c r="H23" s="35" t="s">
        <v>1132</v>
      </c>
      <c r="I23" s="35" t="s">
        <v>1132</v>
      </c>
      <c r="J23" s="35" t="b">
        <v>1</v>
      </c>
    </row>
    <row r="24" spans="1:10" hidden="1" x14ac:dyDescent="0.2">
      <c r="A24" s="35" t="s">
        <v>754</v>
      </c>
      <c r="B24" s="35" t="str">
        <f>VLOOKUP(Table15[[#This Row],[Metabolite ID]],Table18[],2,FALSE)</f>
        <v>Glutamine</v>
      </c>
      <c r="C24" s="35" t="s">
        <v>1123</v>
      </c>
      <c r="D24" s="35">
        <v>5</v>
      </c>
      <c r="E24" s="35">
        <v>-1.0154684626464853E-2</v>
      </c>
      <c r="F24" s="35">
        <v>6.0568056603192186E-2</v>
      </c>
      <c r="G24" s="36">
        <v>0.87751756762909672</v>
      </c>
      <c r="H24" s="35" t="s">
        <v>1132</v>
      </c>
      <c r="I24" s="35" t="s">
        <v>1132</v>
      </c>
      <c r="J24" s="35" t="b">
        <v>1</v>
      </c>
    </row>
    <row r="25" spans="1:10" x14ac:dyDescent="0.2">
      <c r="A25" s="35" t="s">
        <v>230</v>
      </c>
      <c r="B25" s="35" t="str">
        <f>VLOOKUP(Table15[[#This Row],[Metabolite ID]],Table18[],2,FALSE)</f>
        <v>stearidonate (18:4n3)</v>
      </c>
      <c r="C25" s="35" t="s">
        <v>1127</v>
      </c>
      <c r="D25" s="35">
        <v>1</v>
      </c>
      <c r="E25" s="35">
        <v>-1.7417189182342138E-2</v>
      </c>
      <c r="F25" s="35">
        <v>8.9724913969641308E-3</v>
      </c>
      <c r="G25" s="36">
        <v>5.223687608348012E-2</v>
      </c>
      <c r="H25" s="35" t="s">
        <v>909</v>
      </c>
      <c r="I25" s="35" t="s">
        <v>909</v>
      </c>
      <c r="J25" s="35" t="b">
        <v>0</v>
      </c>
    </row>
    <row r="26" spans="1:10" x14ac:dyDescent="0.2">
      <c r="A26" s="35" t="s">
        <v>839</v>
      </c>
      <c r="B26" s="35" t="str">
        <f>VLOOKUP(Table15[[#This Row],[Metabolite ID]],Table18[],2,FALSE)</f>
        <v>Cholesterol in small VLDL</v>
      </c>
      <c r="C26" s="35" t="s">
        <v>1116</v>
      </c>
      <c r="D26" s="35">
        <v>15</v>
      </c>
      <c r="E26" s="35">
        <v>-4.952973556882774E-2</v>
      </c>
      <c r="F26" s="35">
        <v>2.659793467364464E-2</v>
      </c>
      <c r="G26" s="36">
        <v>6.2579875684421013E-2</v>
      </c>
      <c r="H26" s="35" t="s">
        <v>1132</v>
      </c>
      <c r="I26" s="35" t="s">
        <v>1132</v>
      </c>
      <c r="J26" s="35" t="b">
        <v>0</v>
      </c>
    </row>
    <row r="27" spans="1:10" hidden="1" x14ac:dyDescent="0.2">
      <c r="A27" s="35" t="s">
        <v>839</v>
      </c>
      <c r="B27" s="35" t="str">
        <f>VLOOKUP(Table15[[#This Row],[Metabolite ID]],Table18[],2,FALSE)</f>
        <v>Cholesterol in small VLDL</v>
      </c>
      <c r="C27" s="35" t="s">
        <v>1117</v>
      </c>
      <c r="D27" s="35">
        <v>15</v>
      </c>
      <c r="E27" s="35">
        <v>-4.952973556882774E-2</v>
      </c>
      <c r="F27" s="35">
        <v>5.9508277425750515E-3</v>
      </c>
      <c r="G27" s="36">
        <v>8.564334736341884E-17</v>
      </c>
      <c r="H27" s="35" t="s">
        <v>1132</v>
      </c>
      <c r="I27" s="35" t="s">
        <v>1132</v>
      </c>
      <c r="J27" s="35" t="b">
        <v>0</v>
      </c>
    </row>
    <row r="28" spans="1:10" hidden="1" x14ac:dyDescent="0.2">
      <c r="A28" s="35" t="s">
        <v>839</v>
      </c>
      <c r="B28" s="35" t="str">
        <f>VLOOKUP(Table15[[#This Row],[Metabolite ID]],Table18[],2,FALSE)</f>
        <v>Cholesterol in small VLDL</v>
      </c>
      <c r="C28" s="35" t="s">
        <v>1118</v>
      </c>
      <c r="D28" s="35">
        <v>15</v>
      </c>
      <c r="E28" s="35">
        <v>-5.4893728551578494E-2</v>
      </c>
      <c r="F28" s="35">
        <v>6.6960686883539332E-3</v>
      </c>
      <c r="G28" s="36">
        <v>2.4461449275865366E-16</v>
      </c>
      <c r="H28" s="35" t="s">
        <v>1132</v>
      </c>
      <c r="I28" s="35" t="s">
        <v>1132</v>
      </c>
      <c r="J28" s="35" t="b">
        <v>0</v>
      </c>
    </row>
    <row r="29" spans="1:10" hidden="1" x14ac:dyDescent="0.2">
      <c r="A29" s="35" t="s">
        <v>839</v>
      </c>
      <c r="B29" s="35" t="str">
        <f>VLOOKUP(Table15[[#This Row],[Metabolite ID]],Table18[],2,FALSE)</f>
        <v>Cholesterol in small VLDL</v>
      </c>
      <c r="C29" s="35" t="s">
        <v>1119</v>
      </c>
      <c r="D29" s="35">
        <v>15</v>
      </c>
      <c r="E29" s="35">
        <v>-3.7272544298418898E-2</v>
      </c>
      <c r="F29" s="35">
        <v>1.2487138443696326E-2</v>
      </c>
      <c r="G29" s="36">
        <v>2.8369445586218685E-3</v>
      </c>
      <c r="H29" s="35" t="s">
        <v>1132</v>
      </c>
      <c r="I29" s="35" t="s">
        <v>1132</v>
      </c>
      <c r="J29" s="35" t="b">
        <v>0</v>
      </c>
    </row>
    <row r="30" spans="1:10" hidden="1" x14ac:dyDescent="0.2">
      <c r="A30" s="35" t="s">
        <v>839</v>
      </c>
      <c r="B30" s="35" t="str">
        <f>VLOOKUP(Table15[[#This Row],[Metabolite ID]],Table18[],2,FALSE)</f>
        <v>Cholesterol in small VLDL</v>
      </c>
      <c r="C30" s="35" t="s">
        <v>1120</v>
      </c>
      <c r="D30" s="35">
        <v>15</v>
      </c>
      <c r="E30" s="35">
        <v>-2.5225263985986263E-2</v>
      </c>
      <c r="F30" s="35">
        <v>1.1235380005810924E-2</v>
      </c>
      <c r="G30" s="36">
        <v>2.4757644683477246E-2</v>
      </c>
      <c r="H30" s="35" t="s">
        <v>1132</v>
      </c>
      <c r="I30" s="35" t="s">
        <v>1132</v>
      </c>
      <c r="J30" s="35" t="b">
        <v>0</v>
      </c>
    </row>
    <row r="31" spans="1:10" hidden="1" x14ac:dyDescent="0.2">
      <c r="A31" s="35" t="s">
        <v>839</v>
      </c>
      <c r="B31" s="35" t="str">
        <f>VLOOKUP(Table15[[#This Row],[Metabolite ID]],Table18[],2,FALSE)</f>
        <v>Cholesterol in small VLDL</v>
      </c>
      <c r="C31" s="35" t="s">
        <v>1121</v>
      </c>
      <c r="D31" s="35">
        <v>15</v>
      </c>
      <c r="E31" s="35">
        <v>-2.1441393119541741E-2</v>
      </c>
      <c r="F31" s="35">
        <v>1.3559259983323829E-2</v>
      </c>
      <c r="G31" s="36">
        <v>0.13612963575328491</v>
      </c>
      <c r="H31" s="35" t="s">
        <v>1132</v>
      </c>
      <c r="I31" s="35" t="s">
        <v>1132</v>
      </c>
      <c r="J31" s="35" t="b">
        <v>0</v>
      </c>
    </row>
    <row r="32" spans="1:10" hidden="1" x14ac:dyDescent="0.2">
      <c r="A32" s="35" t="s">
        <v>839</v>
      </c>
      <c r="B32" s="35" t="str">
        <f>VLOOKUP(Table15[[#This Row],[Metabolite ID]],Table18[],2,FALSE)</f>
        <v>Cholesterol in small VLDL</v>
      </c>
      <c r="C32" s="35" t="s">
        <v>1122</v>
      </c>
      <c r="D32" s="35">
        <v>15</v>
      </c>
      <c r="E32" s="35">
        <v>-1.5361772196745394E-2</v>
      </c>
      <c r="F32" s="35">
        <v>1.1060966411180855E-2</v>
      </c>
      <c r="G32" s="36">
        <v>0.18658439535836241</v>
      </c>
      <c r="H32" s="35" t="s">
        <v>1132</v>
      </c>
      <c r="I32" s="35" t="s">
        <v>1132</v>
      </c>
      <c r="J32" s="35" t="b">
        <v>0</v>
      </c>
    </row>
    <row r="33" spans="1:10" hidden="1" x14ac:dyDescent="0.2">
      <c r="A33" s="35" t="s">
        <v>839</v>
      </c>
      <c r="B33" s="35" t="str">
        <f>VLOOKUP(Table15[[#This Row],[Metabolite ID]],Table18[],2,FALSE)</f>
        <v>Cholesterol in small VLDL</v>
      </c>
      <c r="C33" s="35" t="s">
        <v>1123</v>
      </c>
      <c r="D33" s="35">
        <v>15</v>
      </c>
      <c r="E33" s="35">
        <v>3.6799842969008699E-2</v>
      </c>
      <c r="F33" s="35">
        <v>8.7045380356990262E-2</v>
      </c>
      <c r="G33" s="36">
        <v>0.67937512207786876</v>
      </c>
      <c r="H33" s="35" t="s">
        <v>1132</v>
      </c>
      <c r="I33" s="35" t="s">
        <v>1132</v>
      </c>
      <c r="J33" s="35" t="b">
        <v>0</v>
      </c>
    </row>
    <row r="34" spans="1:10" x14ac:dyDescent="0.2">
      <c r="A34" s="35" t="s">
        <v>799</v>
      </c>
      <c r="B34" s="35" t="str">
        <f>VLOOKUP(Table15[[#This Row],[Metabolite ID]],Table18[],2,FALSE)</f>
        <v>Concentration of medium HDL particles</v>
      </c>
      <c r="C34" s="35" t="s">
        <v>1116</v>
      </c>
      <c r="D34" s="35">
        <v>2</v>
      </c>
      <c r="E34" s="35">
        <v>-0.13733046476687713</v>
      </c>
      <c r="F34" s="35">
        <v>7.7759826017172295E-2</v>
      </c>
      <c r="G34" s="36">
        <v>7.7381584349428503E-2</v>
      </c>
      <c r="H34" s="35" t="s">
        <v>1132</v>
      </c>
      <c r="I34" s="35" t="s">
        <v>1132</v>
      </c>
      <c r="J34" s="35" t="b">
        <v>0</v>
      </c>
    </row>
    <row r="35" spans="1:10" hidden="1" x14ac:dyDescent="0.2">
      <c r="A35" s="35" t="s">
        <v>799</v>
      </c>
      <c r="B35" s="35" t="str">
        <f>VLOOKUP(Table15[[#This Row],[Metabolite ID]],Table18[],2,FALSE)</f>
        <v>Concentration of medium HDL particles</v>
      </c>
      <c r="C35" s="35" t="s">
        <v>1117</v>
      </c>
      <c r="D35" s="35">
        <v>2</v>
      </c>
      <c r="E35" s="35">
        <v>-0.13733046476687713</v>
      </c>
      <c r="F35" s="35">
        <v>2.3789047685028576E-2</v>
      </c>
      <c r="G35" s="36">
        <v>7.7944529393710499E-9</v>
      </c>
      <c r="H35" s="35" t="s">
        <v>1132</v>
      </c>
      <c r="I35" s="35" t="s">
        <v>1132</v>
      </c>
      <c r="J35" s="35" t="b">
        <v>0</v>
      </c>
    </row>
    <row r="36" spans="1:10" hidden="1" x14ac:dyDescent="0.2">
      <c r="A36" s="35" t="s">
        <v>799</v>
      </c>
      <c r="B36" s="35" t="str">
        <f>VLOOKUP(Table15[[#This Row],[Metabolite ID]],Table18[],2,FALSE)</f>
        <v>Concentration of medium HDL particles</v>
      </c>
      <c r="C36" s="35" t="s">
        <v>1118</v>
      </c>
      <c r="D36" s="35">
        <v>2</v>
      </c>
      <c r="E36" s="35">
        <v>-0.14771406489030384</v>
      </c>
      <c r="F36" s="35">
        <v>2.8680010110899733E-2</v>
      </c>
      <c r="G36" s="36">
        <v>2.5990536068827669E-7</v>
      </c>
      <c r="H36" s="35" t="s">
        <v>1132</v>
      </c>
      <c r="I36" s="35" t="s">
        <v>1132</v>
      </c>
      <c r="J36" s="35" t="b">
        <v>0</v>
      </c>
    </row>
    <row r="37" spans="1:10" x14ac:dyDescent="0.2">
      <c r="A37" s="35" t="s">
        <v>840</v>
      </c>
      <c r="B37" s="35" t="str">
        <f>VLOOKUP(Table15[[#This Row],[Metabolite ID]],Table18[],2,FALSE)</f>
        <v>Cholesteryl esters in small VLDL</v>
      </c>
      <c r="C37" s="35" t="s">
        <v>1116</v>
      </c>
      <c r="D37" s="35">
        <v>13</v>
      </c>
      <c r="E37" s="35">
        <v>-5.1944836495898906E-2</v>
      </c>
      <c r="F37" s="35">
        <v>2.9816922274913178E-2</v>
      </c>
      <c r="G37" s="36">
        <v>8.148639333756251E-2</v>
      </c>
      <c r="H37" s="35" t="s">
        <v>1132</v>
      </c>
      <c r="I37" s="35" t="s">
        <v>1132</v>
      </c>
      <c r="J37" s="35" t="b">
        <v>0</v>
      </c>
    </row>
    <row r="38" spans="1:10" hidden="1" x14ac:dyDescent="0.2">
      <c r="A38" s="35" t="s">
        <v>840</v>
      </c>
      <c r="B38" s="35" t="str">
        <f>VLOOKUP(Table15[[#This Row],[Metabolite ID]],Table18[],2,FALSE)</f>
        <v>Cholesteryl esters in small VLDL</v>
      </c>
      <c r="C38" s="35" t="s">
        <v>1117</v>
      </c>
      <c r="D38" s="35">
        <v>13</v>
      </c>
      <c r="E38" s="35">
        <v>-5.1944836495898906E-2</v>
      </c>
      <c r="F38" s="35">
        <v>6.4445121885604514E-3</v>
      </c>
      <c r="G38" s="36">
        <v>7.609440454659374E-16</v>
      </c>
      <c r="H38" s="35" t="s">
        <v>1132</v>
      </c>
      <c r="I38" s="35" t="s">
        <v>1132</v>
      </c>
      <c r="J38" s="35" t="b">
        <v>0</v>
      </c>
    </row>
    <row r="39" spans="1:10" hidden="1" x14ac:dyDescent="0.2">
      <c r="A39" s="35" t="s">
        <v>840</v>
      </c>
      <c r="B39" s="35" t="str">
        <f>VLOOKUP(Table15[[#This Row],[Metabolite ID]],Table18[],2,FALSE)</f>
        <v>Cholesteryl esters in small VLDL</v>
      </c>
      <c r="C39" s="35" t="s">
        <v>1118</v>
      </c>
      <c r="D39" s="35">
        <v>13</v>
      </c>
      <c r="E39" s="35">
        <v>-5.42150862800213E-2</v>
      </c>
      <c r="F39" s="35">
        <v>7.2594651573477248E-3</v>
      </c>
      <c r="G39" s="36">
        <v>8.130358881448186E-14</v>
      </c>
      <c r="H39" s="35" t="s">
        <v>1132</v>
      </c>
      <c r="I39" s="35" t="s">
        <v>1132</v>
      </c>
      <c r="J39" s="35" t="b">
        <v>0</v>
      </c>
    </row>
    <row r="40" spans="1:10" hidden="1" x14ac:dyDescent="0.2">
      <c r="A40" s="35" t="s">
        <v>840</v>
      </c>
      <c r="B40" s="35" t="str">
        <f>VLOOKUP(Table15[[#This Row],[Metabolite ID]],Table18[],2,FALSE)</f>
        <v>Cholesteryl esters in small VLDL</v>
      </c>
      <c r="C40" s="35" t="s">
        <v>1119</v>
      </c>
      <c r="D40" s="35">
        <v>13</v>
      </c>
      <c r="E40" s="35">
        <v>-3.2901282053290674E-2</v>
      </c>
      <c r="F40" s="35">
        <v>1.3329653708097964E-2</v>
      </c>
      <c r="G40" s="36">
        <v>1.3576509003414568E-2</v>
      </c>
      <c r="H40" s="35" t="s">
        <v>1132</v>
      </c>
      <c r="I40" s="35" t="s">
        <v>1132</v>
      </c>
      <c r="J40" s="35" t="b">
        <v>0</v>
      </c>
    </row>
    <row r="41" spans="1:10" hidden="1" x14ac:dyDescent="0.2">
      <c r="A41" s="35" t="s">
        <v>840</v>
      </c>
      <c r="B41" s="35" t="str">
        <f>VLOOKUP(Table15[[#This Row],[Metabolite ID]],Table18[],2,FALSE)</f>
        <v>Cholesteryl esters in small VLDL</v>
      </c>
      <c r="C41" s="35" t="s">
        <v>1120</v>
      </c>
      <c r="D41" s="35">
        <v>13</v>
      </c>
      <c r="E41" s="35">
        <v>-2.7671808993359758E-2</v>
      </c>
      <c r="F41" s="35">
        <v>1.2053553780556919E-2</v>
      </c>
      <c r="G41" s="36">
        <v>2.1690830510842134E-2</v>
      </c>
      <c r="H41" s="35" t="s">
        <v>1132</v>
      </c>
      <c r="I41" s="35" t="s">
        <v>1132</v>
      </c>
      <c r="J41" s="35" t="b">
        <v>0</v>
      </c>
    </row>
    <row r="42" spans="1:10" hidden="1" x14ac:dyDescent="0.2">
      <c r="A42" s="35" t="s">
        <v>840</v>
      </c>
      <c r="B42" s="35" t="str">
        <f>VLOOKUP(Table15[[#This Row],[Metabolite ID]],Table18[],2,FALSE)</f>
        <v>Cholesteryl esters in small VLDL</v>
      </c>
      <c r="C42" s="35" t="s">
        <v>1121</v>
      </c>
      <c r="D42" s="35">
        <v>13</v>
      </c>
      <c r="E42" s="35">
        <v>-2.3265984729681721E-2</v>
      </c>
      <c r="F42" s="35">
        <v>1.4031615050371041E-2</v>
      </c>
      <c r="G42" s="36">
        <v>0.12318523571071917</v>
      </c>
      <c r="H42" s="35" t="s">
        <v>1132</v>
      </c>
      <c r="I42" s="35" t="s">
        <v>1132</v>
      </c>
      <c r="J42" s="35" t="b">
        <v>0</v>
      </c>
    </row>
    <row r="43" spans="1:10" hidden="1" x14ac:dyDescent="0.2">
      <c r="A43" s="35" t="s">
        <v>840</v>
      </c>
      <c r="B43" s="35" t="str">
        <f>VLOOKUP(Table15[[#This Row],[Metabolite ID]],Table18[],2,FALSE)</f>
        <v>Cholesteryl esters in small VLDL</v>
      </c>
      <c r="C43" s="35" t="s">
        <v>1122</v>
      </c>
      <c r="D43" s="35">
        <v>13</v>
      </c>
      <c r="E43" s="35">
        <v>-2.0405446687851714E-2</v>
      </c>
      <c r="F43" s="35">
        <v>1.1550627811607293E-2</v>
      </c>
      <c r="G43" s="36">
        <v>0.10269433989259535</v>
      </c>
      <c r="H43" s="35" t="s">
        <v>1132</v>
      </c>
      <c r="I43" s="35" t="s">
        <v>1132</v>
      </c>
      <c r="J43" s="35" t="b">
        <v>0</v>
      </c>
    </row>
    <row r="44" spans="1:10" hidden="1" x14ac:dyDescent="0.2">
      <c r="A44" s="35" t="s">
        <v>840</v>
      </c>
      <c r="B44" s="35" t="str">
        <f>VLOOKUP(Table15[[#This Row],[Metabolite ID]],Table18[],2,FALSE)</f>
        <v>Cholesteryl esters in small VLDL</v>
      </c>
      <c r="C44" s="35" t="s">
        <v>1123</v>
      </c>
      <c r="D44" s="35">
        <v>13</v>
      </c>
      <c r="E44" s="35">
        <v>-1.0731188779186007E-2</v>
      </c>
      <c r="F44" s="35">
        <v>9.8834319072021143E-2</v>
      </c>
      <c r="G44" s="36">
        <v>0.91549284995403646</v>
      </c>
      <c r="H44" s="35" t="s">
        <v>1132</v>
      </c>
      <c r="I44" s="35" t="s">
        <v>1132</v>
      </c>
      <c r="J44" s="35" t="b">
        <v>0</v>
      </c>
    </row>
    <row r="45" spans="1:10" x14ac:dyDescent="0.2">
      <c r="A45" s="35" t="s">
        <v>247</v>
      </c>
      <c r="B45" s="35" t="str">
        <f>VLOOKUP(Table15[[#This Row],[Metabolite ID]],Table18[],2,FALSE)</f>
        <v>1-linoleoyl-GPC (18:2)</v>
      </c>
      <c r="C45" s="35" t="s">
        <v>1127</v>
      </c>
      <c r="D45" s="35">
        <v>1</v>
      </c>
      <c r="E45" s="35">
        <v>3.0566831319998045E-2</v>
      </c>
      <c r="F45" s="35">
        <v>1.8340098791998827E-2</v>
      </c>
      <c r="G45" s="36">
        <v>9.5580704545629405E-2</v>
      </c>
      <c r="H45" s="35" t="s">
        <v>909</v>
      </c>
      <c r="I45" s="35" t="s">
        <v>909</v>
      </c>
      <c r="J45" s="35" t="b">
        <v>0</v>
      </c>
    </row>
    <row r="46" spans="1:10" x14ac:dyDescent="0.2">
      <c r="A46" s="35" t="s">
        <v>262</v>
      </c>
      <c r="B46" s="35" t="str">
        <f>VLOOKUP(Table15[[#This Row],[Metabolite ID]],Table18[],2,FALSE)</f>
        <v>2-linoleoyl-GPC (18:2)*</v>
      </c>
      <c r="C46" s="35" t="s">
        <v>1127</v>
      </c>
      <c r="D46" s="35">
        <v>1</v>
      </c>
      <c r="E46" s="35">
        <v>3.2402587022547877E-2</v>
      </c>
      <c r="F46" s="35">
        <v>1.9441552213528727E-2</v>
      </c>
      <c r="G46" s="36">
        <v>9.5580704545629419E-2</v>
      </c>
      <c r="H46" s="35" t="s">
        <v>909</v>
      </c>
      <c r="I46" s="35" t="s">
        <v>909</v>
      </c>
      <c r="J46" s="35" t="b">
        <v>0</v>
      </c>
    </row>
    <row r="47" spans="1:10" x14ac:dyDescent="0.2">
      <c r="A47" s="35" t="s">
        <v>853</v>
      </c>
      <c r="B47" s="35" t="str">
        <f>VLOOKUP(Table15[[#This Row],[Metabolite ID]],Table18[],2,FALSE)</f>
        <v>Average diameter for VLDL particles</v>
      </c>
      <c r="C47" s="35" t="s">
        <v>1116</v>
      </c>
      <c r="D47" s="35">
        <v>12</v>
      </c>
      <c r="E47" s="35">
        <v>-2.8636764652551137E-2</v>
      </c>
      <c r="F47" s="35">
        <v>1.7628897244179719E-2</v>
      </c>
      <c r="G47" s="36">
        <v>0.10428582169688992</v>
      </c>
      <c r="H47" s="35" t="s">
        <v>1132</v>
      </c>
      <c r="I47" s="35" t="s">
        <v>1132</v>
      </c>
      <c r="J47" s="35" t="b">
        <v>0</v>
      </c>
    </row>
    <row r="48" spans="1:10" hidden="1" x14ac:dyDescent="0.2">
      <c r="A48" s="35" t="s">
        <v>853</v>
      </c>
      <c r="B48" s="35" t="str">
        <f>VLOOKUP(Table15[[#This Row],[Metabolite ID]],Table18[],2,FALSE)</f>
        <v>Average diameter for VLDL particles</v>
      </c>
      <c r="C48" s="35" t="s">
        <v>1117</v>
      </c>
      <c r="D48" s="35">
        <v>12</v>
      </c>
      <c r="E48" s="35">
        <v>-2.8636764652551137E-2</v>
      </c>
      <c r="F48" s="35">
        <v>6.2129691580692257E-3</v>
      </c>
      <c r="G48" s="36">
        <v>4.0423786306284538E-6</v>
      </c>
      <c r="H48" s="35" t="s">
        <v>1132</v>
      </c>
      <c r="I48" s="35" t="s">
        <v>1132</v>
      </c>
      <c r="J48" s="35" t="b">
        <v>0</v>
      </c>
    </row>
    <row r="49" spans="1:10" hidden="1" x14ac:dyDescent="0.2">
      <c r="A49" s="35" t="s">
        <v>853</v>
      </c>
      <c r="B49" s="35" t="str">
        <f>VLOOKUP(Table15[[#This Row],[Metabolite ID]],Table18[],2,FALSE)</f>
        <v>Average diameter for VLDL particles</v>
      </c>
      <c r="C49" s="35" t="s">
        <v>1118</v>
      </c>
      <c r="D49" s="35">
        <v>12</v>
      </c>
      <c r="E49" s="35">
        <v>-2.910904125946031E-2</v>
      </c>
      <c r="F49" s="35">
        <v>6.3899283809959974E-3</v>
      </c>
      <c r="G49" s="36">
        <v>5.2271913885376849E-6</v>
      </c>
      <c r="H49" s="35" t="s">
        <v>1132</v>
      </c>
      <c r="I49" s="35" t="s">
        <v>1132</v>
      </c>
      <c r="J49" s="35" t="b">
        <v>0</v>
      </c>
    </row>
    <row r="50" spans="1:10" hidden="1" x14ac:dyDescent="0.2">
      <c r="A50" s="35" t="s">
        <v>853</v>
      </c>
      <c r="B50" s="35" t="str">
        <f>VLOOKUP(Table15[[#This Row],[Metabolite ID]],Table18[],2,FALSE)</f>
        <v>Average diameter for VLDL particles</v>
      </c>
      <c r="C50" s="35" t="s">
        <v>1119</v>
      </c>
      <c r="D50" s="35">
        <v>12</v>
      </c>
      <c r="E50" s="35">
        <v>-4.9101196843279654E-2</v>
      </c>
      <c r="F50" s="35">
        <v>1.6683421943471333E-2</v>
      </c>
      <c r="G50" s="36">
        <v>3.2492973958383044E-3</v>
      </c>
      <c r="H50" s="35" t="s">
        <v>1132</v>
      </c>
      <c r="I50" s="35" t="s">
        <v>1132</v>
      </c>
      <c r="J50" s="35" t="b">
        <v>0</v>
      </c>
    </row>
    <row r="51" spans="1:10" hidden="1" x14ac:dyDescent="0.2">
      <c r="A51" s="35" t="s">
        <v>853</v>
      </c>
      <c r="B51" s="35" t="str">
        <f>VLOOKUP(Table15[[#This Row],[Metabolite ID]],Table18[],2,FALSE)</f>
        <v>Average diameter for VLDL particles</v>
      </c>
      <c r="C51" s="35" t="s">
        <v>1120</v>
      </c>
      <c r="D51" s="35">
        <v>12</v>
      </c>
      <c r="E51" s="35">
        <v>-7.9577490402967417E-3</v>
      </c>
      <c r="F51" s="35">
        <v>9.7602954298386807E-3</v>
      </c>
      <c r="G51" s="36">
        <v>0.4148900447211632</v>
      </c>
      <c r="H51" s="35" t="s">
        <v>1132</v>
      </c>
      <c r="I51" s="35" t="s">
        <v>1132</v>
      </c>
      <c r="J51" s="35" t="b">
        <v>0</v>
      </c>
    </row>
    <row r="52" spans="1:10" hidden="1" x14ac:dyDescent="0.2">
      <c r="A52" s="35" t="s">
        <v>853</v>
      </c>
      <c r="B52" s="35" t="str">
        <f>VLOOKUP(Table15[[#This Row],[Metabolite ID]],Table18[],2,FALSE)</f>
        <v>Average diameter for VLDL particles</v>
      </c>
      <c r="C52" s="35" t="s">
        <v>1121</v>
      </c>
      <c r="D52" s="35">
        <v>12</v>
      </c>
      <c r="E52" s="35">
        <v>-3.7024613232628456E-2</v>
      </c>
      <c r="F52" s="35">
        <v>2.3756330801292868E-2</v>
      </c>
      <c r="G52" s="36">
        <v>0.14739898667320361</v>
      </c>
      <c r="H52" s="35" t="s">
        <v>1132</v>
      </c>
      <c r="I52" s="35" t="s">
        <v>1132</v>
      </c>
      <c r="J52" s="35" t="b">
        <v>0</v>
      </c>
    </row>
    <row r="53" spans="1:10" hidden="1" x14ac:dyDescent="0.2">
      <c r="A53" s="35" t="s">
        <v>853</v>
      </c>
      <c r="B53" s="35" t="str">
        <f>VLOOKUP(Table15[[#This Row],[Metabolite ID]],Table18[],2,FALSE)</f>
        <v>Average diameter for VLDL particles</v>
      </c>
      <c r="C53" s="35" t="s">
        <v>1122</v>
      </c>
      <c r="D53" s="35">
        <v>12</v>
      </c>
      <c r="E53" s="35">
        <v>-6.9377821874055945E-4</v>
      </c>
      <c r="F53" s="35">
        <v>8.3753824740044266E-3</v>
      </c>
      <c r="G53" s="36">
        <v>0.93547057999487415</v>
      </c>
      <c r="H53" s="35" t="s">
        <v>1132</v>
      </c>
      <c r="I53" s="35" t="s">
        <v>1132</v>
      </c>
      <c r="J53" s="35" t="b">
        <v>0</v>
      </c>
    </row>
    <row r="54" spans="1:10" hidden="1" x14ac:dyDescent="0.2">
      <c r="A54" s="35" t="s">
        <v>853</v>
      </c>
      <c r="B54" s="35" t="str">
        <f>VLOOKUP(Table15[[#This Row],[Metabolite ID]],Table18[],2,FALSE)</f>
        <v>Average diameter for VLDL particles</v>
      </c>
      <c r="C54" s="35" t="s">
        <v>1123</v>
      </c>
      <c r="D54" s="35">
        <v>12</v>
      </c>
      <c r="E54" s="35">
        <v>2.9693031434966276E-2</v>
      </c>
      <c r="F54" s="35">
        <v>2.314003720937122E-2</v>
      </c>
      <c r="G54" s="36">
        <v>0.22836577417783013</v>
      </c>
      <c r="H54" s="35" t="s">
        <v>1132</v>
      </c>
      <c r="I54" s="35" t="s">
        <v>1132</v>
      </c>
      <c r="J54" s="35" t="b">
        <v>0</v>
      </c>
    </row>
    <row r="55" spans="1:10" x14ac:dyDescent="0.2">
      <c r="A55" s="35" t="s">
        <v>846</v>
      </c>
      <c r="B55" s="35" t="str">
        <f>VLOOKUP(Table15[[#This Row],[Metabolite ID]],Table18[],2,FALSE)</f>
        <v>Total cholines</v>
      </c>
      <c r="C55" s="35" t="s">
        <v>1116</v>
      </c>
      <c r="D55" s="35">
        <v>9</v>
      </c>
      <c r="E55" s="35">
        <v>-6.1408892241937768E-2</v>
      </c>
      <c r="F55" s="35">
        <v>3.7876908095978004E-2</v>
      </c>
      <c r="G55" s="36">
        <v>0.10495862848630973</v>
      </c>
      <c r="H55" s="35" t="s">
        <v>1132</v>
      </c>
      <c r="I55" s="35" t="s">
        <v>1132</v>
      </c>
      <c r="J55" s="35" t="b">
        <v>0</v>
      </c>
    </row>
    <row r="56" spans="1:10" hidden="1" x14ac:dyDescent="0.2">
      <c r="A56" s="35" t="s">
        <v>846</v>
      </c>
      <c r="B56" s="35" t="str">
        <f>VLOOKUP(Table15[[#This Row],[Metabolite ID]],Table18[],2,FALSE)</f>
        <v>Total cholines</v>
      </c>
      <c r="C56" s="35" t="s">
        <v>1117</v>
      </c>
      <c r="D56" s="35">
        <v>9</v>
      </c>
      <c r="E56" s="35">
        <v>-6.1408892241937768E-2</v>
      </c>
      <c r="F56" s="35">
        <v>8.9665266215669046E-3</v>
      </c>
      <c r="G56" s="36">
        <v>7.4533307940026814E-12</v>
      </c>
      <c r="H56" s="35" t="s">
        <v>1132</v>
      </c>
      <c r="I56" s="35" t="s">
        <v>1132</v>
      </c>
      <c r="J56" s="35" t="b">
        <v>0</v>
      </c>
    </row>
    <row r="57" spans="1:10" hidden="1" x14ac:dyDescent="0.2">
      <c r="A57" s="35" t="s">
        <v>846</v>
      </c>
      <c r="B57" s="35" t="str">
        <f>VLOOKUP(Table15[[#This Row],[Metabolite ID]],Table18[],2,FALSE)</f>
        <v>Total cholines</v>
      </c>
      <c r="C57" s="35" t="s">
        <v>1118</v>
      </c>
      <c r="D57" s="35">
        <v>9</v>
      </c>
      <c r="E57" s="35">
        <v>-7.5408256515831579E-2</v>
      </c>
      <c r="F57" s="35">
        <v>1.0492967474475732E-2</v>
      </c>
      <c r="G57" s="36">
        <v>6.6447984107531161E-13</v>
      </c>
      <c r="H57" s="35" t="s">
        <v>1132</v>
      </c>
      <c r="I57" s="35" t="s">
        <v>1132</v>
      </c>
      <c r="J57" s="35" t="b">
        <v>0</v>
      </c>
    </row>
    <row r="58" spans="1:10" hidden="1" x14ac:dyDescent="0.2">
      <c r="A58" s="35" t="s">
        <v>846</v>
      </c>
      <c r="B58" s="35" t="str">
        <f>VLOOKUP(Table15[[#This Row],[Metabolite ID]],Table18[],2,FALSE)</f>
        <v>Total cholines</v>
      </c>
      <c r="C58" s="35" t="s">
        <v>1119</v>
      </c>
      <c r="D58" s="35">
        <v>9</v>
      </c>
      <c r="E58" s="35">
        <v>-6.5888990970424194E-2</v>
      </c>
      <c r="F58" s="35">
        <v>1.9647713363390915E-2</v>
      </c>
      <c r="G58" s="36">
        <v>7.9790775509141392E-4</v>
      </c>
      <c r="H58" s="35" t="s">
        <v>1132</v>
      </c>
      <c r="I58" s="35" t="s">
        <v>1132</v>
      </c>
      <c r="J58" s="35" t="b">
        <v>0</v>
      </c>
    </row>
    <row r="59" spans="1:10" hidden="1" x14ac:dyDescent="0.2">
      <c r="A59" s="35" t="s">
        <v>846</v>
      </c>
      <c r="B59" s="35" t="str">
        <f>VLOOKUP(Table15[[#This Row],[Metabolite ID]],Table18[],2,FALSE)</f>
        <v>Total cholines</v>
      </c>
      <c r="C59" s="35" t="s">
        <v>1120</v>
      </c>
      <c r="D59" s="35">
        <v>9</v>
      </c>
      <c r="E59" s="35">
        <v>-2.6540192905520781E-2</v>
      </c>
      <c r="F59" s="35">
        <v>1.3811850177601568E-2</v>
      </c>
      <c r="G59" s="36">
        <v>5.4662111613202037E-2</v>
      </c>
      <c r="H59" s="35" t="s">
        <v>1132</v>
      </c>
      <c r="I59" s="35" t="s">
        <v>1132</v>
      </c>
      <c r="J59" s="35" t="b">
        <v>0</v>
      </c>
    </row>
    <row r="60" spans="1:10" hidden="1" x14ac:dyDescent="0.2">
      <c r="A60" s="35" t="s">
        <v>846</v>
      </c>
      <c r="B60" s="35" t="str">
        <f>VLOOKUP(Table15[[#This Row],[Metabolite ID]],Table18[],2,FALSE)</f>
        <v>Total cholines</v>
      </c>
      <c r="C60" s="35" t="s">
        <v>1121</v>
      </c>
      <c r="D60" s="35">
        <v>9</v>
      </c>
      <c r="E60" s="35">
        <v>-5.2936413383427638E-2</v>
      </c>
      <c r="F60" s="35">
        <v>2.144504517666276E-2</v>
      </c>
      <c r="G60" s="36">
        <v>3.8803006888241898E-2</v>
      </c>
      <c r="H60" s="35" t="s">
        <v>1132</v>
      </c>
      <c r="I60" s="35" t="s">
        <v>1132</v>
      </c>
      <c r="J60" s="35" t="b">
        <v>0</v>
      </c>
    </row>
    <row r="61" spans="1:10" hidden="1" x14ac:dyDescent="0.2">
      <c r="A61" s="35" t="s">
        <v>846</v>
      </c>
      <c r="B61" s="35" t="str">
        <f>VLOOKUP(Table15[[#This Row],[Metabolite ID]],Table18[],2,FALSE)</f>
        <v>Total cholines</v>
      </c>
      <c r="C61" s="35" t="s">
        <v>1122</v>
      </c>
      <c r="D61" s="35">
        <v>9</v>
      </c>
      <c r="E61" s="35">
        <v>-3.2837278139808135E-2</v>
      </c>
      <c r="F61" s="35">
        <v>1.3915315056986993E-2</v>
      </c>
      <c r="G61" s="36">
        <v>4.5972997813665394E-2</v>
      </c>
      <c r="H61" s="35" t="s">
        <v>1132</v>
      </c>
      <c r="I61" s="35" t="s">
        <v>1132</v>
      </c>
      <c r="J61" s="35" t="b">
        <v>0</v>
      </c>
    </row>
    <row r="62" spans="1:10" hidden="1" x14ac:dyDescent="0.2">
      <c r="A62" s="35" t="s">
        <v>846</v>
      </c>
      <c r="B62" s="35" t="str">
        <f>VLOOKUP(Table15[[#This Row],[Metabolite ID]],Table18[],2,FALSE)</f>
        <v>Total cholines</v>
      </c>
      <c r="C62" s="35" t="s">
        <v>1123</v>
      </c>
      <c r="D62" s="35">
        <v>9</v>
      </c>
      <c r="E62" s="35">
        <v>2.033372414891832E-2</v>
      </c>
      <c r="F62" s="35">
        <v>0.10848243036961831</v>
      </c>
      <c r="G62" s="36">
        <v>0.85663458138985804</v>
      </c>
      <c r="H62" s="35" t="s">
        <v>1132</v>
      </c>
      <c r="I62" s="35" t="s">
        <v>1132</v>
      </c>
      <c r="J62" s="35" t="b">
        <v>0</v>
      </c>
    </row>
    <row r="63" spans="1:10" hidden="1" x14ac:dyDescent="0.2">
      <c r="A63" s="35" t="s">
        <v>797</v>
      </c>
      <c r="B63" s="35" t="str">
        <f>VLOOKUP(Table15[[#This Row],[Metabolite ID]],Table18[],2,FALSE)</f>
        <v>Free cholesterol in medium HDL</v>
      </c>
      <c r="C63" s="35" t="s">
        <v>1117</v>
      </c>
      <c r="D63" s="35">
        <v>3</v>
      </c>
      <c r="E63" s="35">
        <v>-5.4146448308936952E-2</v>
      </c>
      <c r="F63" s="35">
        <v>1.9838902222639E-2</v>
      </c>
      <c r="G63" s="36">
        <v>6.346764998881471E-3</v>
      </c>
      <c r="H63" s="35" t="s">
        <v>1132</v>
      </c>
      <c r="I63" s="35" t="s">
        <v>1132</v>
      </c>
      <c r="J63" s="35" t="b">
        <v>0</v>
      </c>
    </row>
    <row r="64" spans="1:10" hidden="1" x14ac:dyDescent="0.2">
      <c r="A64" s="35" t="s">
        <v>797</v>
      </c>
      <c r="B64" s="35" t="str">
        <f>VLOOKUP(Table15[[#This Row],[Metabolite ID]],Table18[],2,FALSE)</f>
        <v>Free cholesterol in medium HDL</v>
      </c>
      <c r="C64" s="35" t="s">
        <v>1118</v>
      </c>
      <c r="D64" s="35">
        <v>3</v>
      </c>
      <c r="E64" s="35">
        <v>-5.58411041163379E-2</v>
      </c>
      <c r="F64" s="35">
        <v>2.0593603244844431E-2</v>
      </c>
      <c r="G64" s="36">
        <v>6.696434696490134E-3</v>
      </c>
      <c r="H64" s="35" t="s">
        <v>1132</v>
      </c>
      <c r="I64" s="35" t="s">
        <v>1132</v>
      </c>
      <c r="J64" s="35" t="b">
        <v>0</v>
      </c>
    </row>
    <row r="65" spans="1:10" hidden="1" x14ac:dyDescent="0.2">
      <c r="A65" s="35" t="s">
        <v>797</v>
      </c>
      <c r="B65" s="35" t="str">
        <f>VLOOKUP(Table15[[#This Row],[Metabolite ID]],Table18[],2,FALSE)</f>
        <v>Free cholesterol in medium HDL</v>
      </c>
      <c r="C65" s="35" t="s">
        <v>1119</v>
      </c>
      <c r="D65" s="35">
        <v>3</v>
      </c>
      <c r="E65" s="35">
        <v>-6.5139937578946761E-2</v>
      </c>
      <c r="F65" s="35">
        <v>2.6082717008006226E-2</v>
      </c>
      <c r="G65" s="36">
        <v>1.2509475772738154E-2</v>
      </c>
      <c r="H65" s="35" t="s">
        <v>1132</v>
      </c>
      <c r="I65" s="35" t="s">
        <v>1132</v>
      </c>
      <c r="J65" s="35" t="b">
        <v>0</v>
      </c>
    </row>
    <row r="66" spans="1:10" hidden="1" x14ac:dyDescent="0.2">
      <c r="A66" s="35" t="s">
        <v>797</v>
      </c>
      <c r="B66" s="35" t="str">
        <f>VLOOKUP(Table15[[#This Row],[Metabolite ID]],Table18[],2,FALSE)</f>
        <v>Free cholesterol in medium HDL</v>
      </c>
      <c r="C66" s="35" t="s">
        <v>1120</v>
      </c>
      <c r="D66" s="35">
        <v>3</v>
      </c>
      <c r="E66" s="35">
        <v>-6.7046367875654309E-2</v>
      </c>
      <c r="F66" s="35">
        <v>2.4459402970059496E-2</v>
      </c>
      <c r="G66" s="36">
        <v>6.1228546681998414E-3</v>
      </c>
      <c r="H66" s="35" t="s">
        <v>1132</v>
      </c>
      <c r="I66" s="35" t="s">
        <v>1132</v>
      </c>
      <c r="J66" s="35" t="b">
        <v>0</v>
      </c>
    </row>
    <row r="67" spans="1:10" hidden="1" x14ac:dyDescent="0.2">
      <c r="A67" s="35" t="s">
        <v>797</v>
      </c>
      <c r="B67" s="35" t="str">
        <f>VLOOKUP(Table15[[#This Row],[Metabolite ID]],Table18[],2,FALSE)</f>
        <v>Free cholesterol in medium HDL</v>
      </c>
      <c r="C67" s="35" t="s">
        <v>1121</v>
      </c>
      <c r="D67" s="35">
        <v>3</v>
      </c>
      <c r="E67" s="35">
        <v>-8.1549959508873907E-2</v>
      </c>
      <c r="F67" s="35">
        <v>3.1077986086260979E-2</v>
      </c>
      <c r="G67" s="36">
        <v>0.1197064645131572</v>
      </c>
      <c r="H67" s="35" t="s">
        <v>1132</v>
      </c>
      <c r="I67" s="35" t="s">
        <v>1132</v>
      </c>
      <c r="J67" s="35" t="b">
        <v>0</v>
      </c>
    </row>
    <row r="68" spans="1:10" hidden="1" x14ac:dyDescent="0.2">
      <c r="A68" s="35" t="s">
        <v>797</v>
      </c>
      <c r="B68" s="35" t="str">
        <f>VLOOKUP(Table15[[#This Row],[Metabolite ID]],Table18[],2,FALSE)</f>
        <v>Free cholesterol in medium HDL</v>
      </c>
      <c r="C68" s="35" t="s">
        <v>1122</v>
      </c>
      <c r="D68" s="35">
        <v>3</v>
      </c>
      <c r="E68" s="35">
        <v>-7.400211697942255E-2</v>
      </c>
      <c r="F68" s="35">
        <v>2.8209204307997629E-2</v>
      </c>
      <c r="G68" s="36">
        <v>0.11976011538328107</v>
      </c>
      <c r="H68" s="35" t="s">
        <v>1132</v>
      </c>
      <c r="I68" s="35" t="s">
        <v>1132</v>
      </c>
      <c r="J68" s="35" t="b">
        <v>0</v>
      </c>
    </row>
    <row r="69" spans="1:10" hidden="1" x14ac:dyDescent="0.2">
      <c r="A69" s="35" t="s">
        <v>797</v>
      </c>
      <c r="B69" s="35" t="str">
        <f>VLOOKUP(Table15[[#This Row],[Metabolite ID]],Table18[],2,FALSE)</f>
        <v>Free cholesterol in medium HDL</v>
      </c>
      <c r="C69" s="35" t="s">
        <v>1123</v>
      </c>
      <c r="D69" s="35">
        <v>3</v>
      </c>
      <c r="E69" s="35">
        <v>7.6403398042240223E-2</v>
      </c>
      <c r="F69" s="35">
        <v>6.1860547505114785E-2</v>
      </c>
      <c r="G69" s="36">
        <v>0.43328449460616675</v>
      </c>
      <c r="H69" s="35" t="s">
        <v>1132</v>
      </c>
      <c r="I69" s="35" t="s">
        <v>1132</v>
      </c>
      <c r="J69" s="35" t="b">
        <v>0</v>
      </c>
    </row>
    <row r="70" spans="1:10" x14ac:dyDescent="0.2">
      <c r="A70" s="35" t="s">
        <v>797</v>
      </c>
      <c r="B70" s="35" t="str">
        <f>VLOOKUP(Table15[[#This Row],[Metabolite ID]],Table18[],2,FALSE)</f>
        <v>Free cholesterol in medium HDL</v>
      </c>
      <c r="C70" s="35" t="s">
        <v>1116</v>
      </c>
      <c r="D70" s="35">
        <v>3</v>
      </c>
      <c r="E70" s="35">
        <v>-5.4146448308936952E-2</v>
      </c>
      <c r="F70" s="35">
        <v>3.341660951236608E-2</v>
      </c>
      <c r="G70" s="36">
        <v>0.10515810924450367</v>
      </c>
      <c r="H70" s="35" t="s">
        <v>1132</v>
      </c>
      <c r="I70" s="35" t="s">
        <v>1132</v>
      </c>
      <c r="J70" s="35" t="b">
        <v>0</v>
      </c>
    </row>
    <row r="71" spans="1:10" x14ac:dyDescent="0.2">
      <c r="A71" s="35" t="s">
        <v>848</v>
      </c>
      <c r="B71" s="35" t="str">
        <f>VLOOKUP(Table15[[#This Row],[Metabolite ID]],Table18[],2,FALSE)</f>
        <v>Phosphoglycerides</v>
      </c>
      <c r="C71" s="35" t="s">
        <v>1116</v>
      </c>
      <c r="D71" s="35">
        <v>10</v>
      </c>
      <c r="E71" s="35">
        <v>-3.7534026720708304E-2</v>
      </c>
      <c r="F71" s="35">
        <v>2.3187263737687452E-2</v>
      </c>
      <c r="G71" s="36">
        <v>0.10550437309213304</v>
      </c>
      <c r="H71" s="35" t="s">
        <v>1132</v>
      </c>
      <c r="I71" s="35" t="s">
        <v>1132</v>
      </c>
      <c r="J71" s="35" t="b">
        <v>0</v>
      </c>
    </row>
    <row r="72" spans="1:10" hidden="1" x14ac:dyDescent="0.2">
      <c r="A72" s="35" t="s">
        <v>848</v>
      </c>
      <c r="B72" s="35" t="str">
        <f>VLOOKUP(Table15[[#This Row],[Metabolite ID]],Table18[],2,FALSE)</f>
        <v>Phosphoglycerides</v>
      </c>
      <c r="C72" s="35" t="s">
        <v>1117</v>
      </c>
      <c r="D72" s="35">
        <v>10</v>
      </c>
      <c r="E72" s="35">
        <v>-3.7534026720708304E-2</v>
      </c>
      <c r="F72" s="35">
        <v>8.7798046767565453E-3</v>
      </c>
      <c r="G72" s="36">
        <v>1.9110195226492631E-5</v>
      </c>
      <c r="H72" s="35" t="s">
        <v>1132</v>
      </c>
      <c r="I72" s="35" t="s">
        <v>1132</v>
      </c>
      <c r="J72" s="35" t="b">
        <v>0</v>
      </c>
    </row>
    <row r="73" spans="1:10" hidden="1" x14ac:dyDescent="0.2">
      <c r="A73" s="35" t="s">
        <v>848</v>
      </c>
      <c r="B73" s="35" t="str">
        <f>VLOOKUP(Table15[[#This Row],[Metabolite ID]],Table18[],2,FALSE)</f>
        <v>Phosphoglycerides</v>
      </c>
      <c r="C73" s="35" t="s">
        <v>1118</v>
      </c>
      <c r="D73" s="35">
        <v>10</v>
      </c>
      <c r="E73" s="35">
        <v>-4.109422282338502E-2</v>
      </c>
      <c r="F73" s="35">
        <v>9.3183219390574456E-3</v>
      </c>
      <c r="G73" s="36">
        <v>1.0334894848911805E-5</v>
      </c>
      <c r="H73" s="35" t="s">
        <v>1132</v>
      </c>
      <c r="I73" s="35" t="s">
        <v>1132</v>
      </c>
      <c r="J73" s="35" t="b">
        <v>0</v>
      </c>
    </row>
    <row r="74" spans="1:10" hidden="1" x14ac:dyDescent="0.2">
      <c r="A74" s="35" t="s">
        <v>848</v>
      </c>
      <c r="B74" s="35" t="str">
        <f>VLOOKUP(Table15[[#This Row],[Metabolite ID]],Table18[],2,FALSE)</f>
        <v>Phosphoglycerides</v>
      </c>
      <c r="C74" s="35" t="s">
        <v>1119</v>
      </c>
      <c r="D74" s="35">
        <v>10</v>
      </c>
      <c r="E74" s="35">
        <v>-5.613353865559996E-2</v>
      </c>
      <c r="F74" s="35">
        <v>1.7945190906800471E-2</v>
      </c>
      <c r="G74" s="36">
        <v>1.7596743270023127E-3</v>
      </c>
      <c r="H74" s="35" t="s">
        <v>1132</v>
      </c>
      <c r="I74" s="35" t="s">
        <v>1132</v>
      </c>
      <c r="J74" s="35" t="b">
        <v>0</v>
      </c>
    </row>
    <row r="75" spans="1:10" hidden="1" x14ac:dyDescent="0.2">
      <c r="A75" s="35" t="s">
        <v>848</v>
      </c>
      <c r="B75" s="35" t="str">
        <f>VLOOKUP(Table15[[#This Row],[Metabolite ID]],Table18[],2,FALSE)</f>
        <v>Phosphoglycerides</v>
      </c>
      <c r="C75" s="35" t="s">
        <v>1120</v>
      </c>
      <c r="D75" s="35">
        <v>10</v>
      </c>
      <c r="E75" s="35">
        <v>-2.1937432820003558E-2</v>
      </c>
      <c r="F75" s="35">
        <v>1.322624963197511E-2</v>
      </c>
      <c r="G75" s="36">
        <v>9.7190702121093306E-2</v>
      </c>
      <c r="H75" s="35" t="s">
        <v>1132</v>
      </c>
      <c r="I75" s="35" t="s">
        <v>1132</v>
      </c>
      <c r="J75" s="35" t="b">
        <v>0</v>
      </c>
    </row>
    <row r="76" spans="1:10" hidden="1" x14ac:dyDescent="0.2">
      <c r="A76" s="35" t="s">
        <v>848</v>
      </c>
      <c r="B76" s="35" t="str">
        <f>VLOOKUP(Table15[[#This Row],[Metabolite ID]],Table18[],2,FALSE)</f>
        <v>Phosphoglycerides</v>
      </c>
      <c r="C76" s="35" t="s">
        <v>1121</v>
      </c>
      <c r="D76" s="35">
        <v>10</v>
      </c>
      <c r="E76" s="35">
        <v>-5.2873968148237888E-2</v>
      </c>
      <c r="F76" s="35">
        <v>2.9979354574286354E-2</v>
      </c>
      <c r="G76" s="36">
        <v>0.11161328011447007</v>
      </c>
      <c r="H76" s="35" t="s">
        <v>1132</v>
      </c>
      <c r="I76" s="35" t="s">
        <v>1132</v>
      </c>
      <c r="J76" s="35" t="b">
        <v>0</v>
      </c>
    </row>
    <row r="77" spans="1:10" hidden="1" x14ac:dyDescent="0.2">
      <c r="A77" s="35" t="s">
        <v>848</v>
      </c>
      <c r="B77" s="35" t="str">
        <f>VLOOKUP(Table15[[#This Row],[Metabolite ID]],Table18[],2,FALSE)</f>
        <v>Phosphoglycerides</v>
      </c>
      <c r="C77" s="35" t="s">
        <v>1122</v>
      </c>
      <c r="D77" s="35">
        <v>10</v>
      </c>
      <c r="E77" s="35">
        <v>-2.1800607689547113E-2</v>
      </c>
      <c r="F77" s="35">
        <v>1.4080432416006091E-2</v>
      </c>
      <c r="G77" s="36">
        <v>0.1559595214512759</v>
      </c>
      <c r="H77" s="35" t="s">
        <v>1132</v>
      </c>
      <c r="I77" s="35" t="s">
        <v>1132</v>
      </c>
      <c r="J77" s="35" t="b">
        <v>0</v>
      </c>
    </row>
    <row r="78" spans="1:10" hidden="1" x14ac:dyDescent="0.2">
      <c r="A78" s="35" t="s">
        <v>848</v>
      </c>
      <c r="B78" s="35" t="str">
        <f>VLOOKUP(Table15[[#This Row],[Metabolite ID]],Table18[],2,FALSE)</f>
        <v>Phosphoglycerides</v>
      </c>
      <c r="C78" s="35" t="s">
        <v>1123</v>
      </c>
      <c r="D78" s="35">
        <v>10</v>
      </c>
      <c r="E78" s="35">
        <v>2.0086530513937165E-2</v>
      </c>
      <c r="F78" s="35">
        <v>6.0924784615405923E-2</v>
      </c>
      <c r="G78" s="36">
        <v>0.75009808320361016</v>
      </c>
      <c r="H78" s="35" t="s">
        <v>1132</v>
      </c>
      <c r="I78" s="35" t="s">
        <v>1132</v>
      </c>
      <c r="J78" s="35" t="b">
        <v>0</v>
      </c>
    </row>
    <row r="79" spans="1:10" hidden="1" x14ac:dyDescent="0.2">
      <c r="A79" s="35" t="s">
        <v>844</v>
      </c>
      <c r="B79" s="35" t="str">
        <f>VLOOKUP(Table15[[#This Row],[Metabolite ID]],Table18[],2,FALSE)</f>
        <v>Phospholipids in small VLDL</v>
      </c>
      <c r="C79" s="35" t="s">
        <v>1117</v>
      </c>
      <c r="D79" s="35">
        <v>15</v>
      </c>
      <c r="E79" s="35">
        <v>-2.7439295939229901E-2</v>
      </c>
      <c r="F79" s="35">
        <v>5.4999104041421115E-3</v>
      </c>
      <c r="G79" s="36">
        <v>6.0678773035046107E-7</v>
      </c>
      <c r="H79" s="35" t="s">
        <v>1132</v>
      </c>
      <c r="I79" s="35" t="s">
        <v>1132</v>
      </c>
      <c r="J79" s="35" t="b">
        <v>0</v>
      </c>
    </row>
    <row r="80" spans="1:10" hidden="1" x14ac:dyDescent="0.2">
      <c r="A80" s="35" t="s">
        <v>844</v>
      </c>
      <c r="B80" s="35" t="str">
        <f>VLOOKUP(Table15[[#This Row],[Metabolite ID]],Table18[],2,FALSE)</f>
        <v>Phospholipids in small VLDL</v>
      </c>
      <c r="C80" s="35" t="s">
        <v>1118</v>
      </c>
      <c r="D80" s="35">
        <v>15</v>
      </c>
      <c r="E80" s="35">
        <v>-2.8144440276816535E-2</v>
      </c>
      <c r="F80" s="35">
        <v>5.7139790614190731E-3</v>
      </c>
      <c r="G80" s="36">
        <v>8.4127107010189794E-7</v>
      </c>
      <c r="H80" s="35" t="s">
        <v>1132</v>
      </c>
      <c r="I80" s="35" t="s">
        <v>1132</v>
      </c>
      <c r="J80" s="35" t="b">
        <v>0</v>
      </c>
    </row>
    <row r="81" spans="1:10" hidden="1" x14ac:dyDescent="0.2">
      <c r="A81" s="35" t="s">
        <v>844</v>
      </c>
      <c r="B81" s="35" t="str">
        <f>VLOOKUP(Table15[[#This Row],[Metabolite ID]],Table18[],2,FALSE)</f>
        <v>Phospholipids in small VLDL</v>
      </c>
      <c r="C81" s="35" t="s">
        <v>1119</v>
      </c>
      <c r="D81" s="35">
        <v>15</v>
      </c>
      <c r="E81" s="35">
        <v>-4.4603033006244429E-2</v>
      </c>
      <c r="F81" s="35">
        <v>1.573412104135825E-2</v>
      </c>
      <c r="G81" s="36">
        <v>4.5854868769120843E-3</v>
      </c>
      <c r="H81" s="35" t="s">
        <v>1132</v>
      </c>
      <c r="I81" s="35" t="s">
        <v>1132</v>
      </c>
      <c r="J81" s="35" t="b">
        <v>0</v>
      </c>
    </row>
    <row r="82" spans="1:10" hidden="1" x14ac:dyDescent="0.2">
      <c r="A82" s="35" t="s">
        <v>844</v>
      </c>
      <c r="B82" s="35" t="str">
        <f>VLOOKUP(Table15[[#This Row],[Metabolite ID]],Table18[],2,FALSE)</f>
        <v>Phospholipids in small VLDL</v>
      </c>
      <c r="C82" s="35" t="s">
        <v>1120</v>
      </c>
      <c r="D82" s="35">
        <v>15</v>
      </c>
      <c r="E82" s="35">
        <v>-8.1928091433026914E-3</v>
      </c>
      <c r="F82" s="35">
        <v>9.5566852748601491E-3</v>
      </c>
      <c r="G82" s="36">
        <v>0.39128703743296955</v>
      </c>
      <c r="H82" s="35" t="s">
        <v>1132</v>
      </c>
      <c r="I82" s="35" t="s">
        <v>1132</v>
      </c>
      <c r="J82" s="35" t="b">
        <v>0</v>
      </c>
    </row>
    <row r="83" spans="1:10" hidden="1" x14ac:dyDescent="0.2">
      <c r="A83" s="35" t="s">
        <v>844</v>
      </c>
      <c r="B83" s="35" t="str">
        <f>VLOOKUP(Table15[[#This Row],[Metabolite ID]],Table18[],2,FALSE)</f>
        <v>Phospholipids in small VLDL</v>
      </c>
      <c r="C83" s="35" t="s">
        <v>1121</v>
      </c>
      <c r="D83" s="35">
        <v>15</v>
      </c>
      <c r="E83" s="35">
        <v>-2.6195511009142969E-2</v>
      </c>
      <c r="F83" s="35">
        <v>2.049623598140372E-2</v>
      </c>
      <c r="G83" s="36">
        <v>0.22201128584795413</v>
      </c>
      <c r="H83" s="35" t="s">
        <v>1132</v>
      </c>
      <c r="I83" s="35" t="s">
        <v>1132</v>
      </c>
      <c r="J83" s="35" t="b">
        <v>0</v>
      </c>
    </row>
    <row r="84" spans="1:10" hidden="1" x14ac:dyDescent="0.2">
      <c r="A84" s="35" t="s">
        <v>844</v>
      </c>
      <c r="B84" s="35" t="str">
        <f>VLOOKUP(Table15[[#This Row],[Metabolite ID]],Table18[],2,FALSE)</f>
        <v>Phospholipids in small VLDL</v>
      </c>
      <c r="C84" s="35" t="s">
        <v>1122</v>
      </c>
      <c r="D84" s="35">
        <v>15</v>
      </c>
      <c r="E84" s="35">
        <v>-4.5567497331727158E-3</v>
      </c>
      <c r="F84" s="35">
        <v>8.4775325984596944E-3</v>
      </c>
      <c r="G84" s="36">
        <v>0.59935644373176344</v>
      </c>
      <c r="H84" s="35" t="s">
        <v>1132</v>
      </c>
      <c r="I84" s="35" t="s">
        <v>1132</v>
      </c>
      <c r="J84" s="35" t="b">
        <v>0</v>
      </c>
    </row>
    <row r="85" spans="1:10" hidden="1" x14ac:dyDescent="0.2">
      <c r="A85" s="35" t="s">
        <v>844</v>
      </c>
      <c r="B85" s="35" t="str">
        <f>VLOOKUP(Table15[[#This Row],[Metabolite ID]],Table18[],2,FALSE)</f>
        <v>Phospholipids in small VLDL</v>
      </c>
      <c r="C85" s="35" t="s">
        <v>1123</v>
      </c>
      <c r="D85" s="35">
        <v>15</v>
      </c>
      <c r="E85" s="35">
        <v>3.3757649487086983E-2</v>
      </c>
      <c r="F85" s="35">
        <v>3.5523690388473639E-2</v>
      </c>
      <c r="G85" s="36">
        <v>0.35930070884743792</v>
      </c>
      <c r="H85" s="35" t="s">
        <v>1132</v>
      </c>
      <c r="I85" s="35" t="s">
        <v>1132</v>
      </c>
      <c r="J85" s="35" t="b">
        <v>0</v>
      </c>
    </row>
    <row r="86" spans="1:10" x14ac:dyDescent="0.2">
      <c r="A86" s="35" t="s">
        <v>844</v>
      </c>
      <c r="B86" s="35" t="str">
        <f>VLOOKUP(Table15[[#This Row],[Metabolite ID]],Table18[],2,FALSE)</f>
        <v>Phospholipids in small VLDL</v>
      </c>
      <c r="C86" s="35" t="s">
        <v>1116</v>
      </c>
      <c r="D86" s="35">
        <v>15</v>
      </c>
      <c r="E86" s="35">
        <v>-2.7439295939229901E-2</v>
      </c>
      <c r="F86" s="35">
        <v>1.713198957904993E-2</v>
      </c>
      <c r="G86" s="36">
        <v>0.10923503156379921</v>
      </c>
      <c r="H86" s="35" t="s">
        <v>1132</v>
      </c>
      <c r="I86" s="35" t="s">
        <v>1132</v>
      </c>
      <c r="J86" s="35" t="b">
        <v>0</v>
      </c>
    </row>
    <row r="87" spans="1:10" x14ac:dyDescent="0.2">
      <c r="A87" s="35" t="s">
        <v>794</v>
      </c>
      <c r="B87" s="35" t="str">
        <f>VLOOKUP(Table15[[#This Row],[Metabolite ID]],Table18[],2,FALSE)</f>
        <v>Triglycerides in large VLDL</v>
      </c>
      <c r="C87" s="35" t="s">
        <v>1116</v>
      </c>
      <c r="D87" s="35">
        <v>9</v>
      </c>
      <c r="E87" s="35">
        <v>-3.3483365802296237E-2</v>
      </c>
      <c r="F87" s="35">
        <v>2.1056574302635338E-2</v>
      </c>
      <c r="G87" s="36">
        <v>0.11179827756754512</v>
      </c>
      <c r="H87" s="35" t="s">
        <v>1132</v>
      </c>
      <c r="I87" s="35" t="s">
        <v>1132</v>
      </c>
      <c r="J87" s="35" t="b">
        <v>0</v>
      </c>
    </row>
    <row r="88" spans="1:10" hidden="1" x14ac:dyDescent="0.2">
      <c r="A88" s="35" t="s">
        <v>794</v>
      </c>
      <c r="B88" s="35" t="str">
        <f>VLOOKUP(Table15[[#This Row],[Metabolite ID]],Table18[],2,FALSE)</f>
        <v>Triglycerides in large VLDL</v>
      </c>
      <c r="C88" s="35" t="s">
        <v>1117</v>
      </c>
      <c r="D88" s="35">
        <v>9</v>
      </c>
      <c r="E88" s="35">
        <v>-3.3483365802296237E-2</v>
      </c>
      <c r="F88" s="35">
        <v>6.641203590169259E-3</v>
      </c>
      <c r="G88" s="36">
        <v>4.6126551944447731E-7</v>
      </c>
      <c r="H88" s="35" t="s">
        <v>1132</v>
      </c>
      <c r="I88" s="35" t="s">
        <v>1132</v>
      </c>
      <c r="J88" s="35" t="b">
        <v>0</v>
      </c>
    </row>
    <row r="89" spans="1:10" hidden="1" x14ac:dyDescent="0.2">
      <c r="A89" s="35" t="s">
        <v>794</v>
      </c>
      <c r="B89" s="35" t="str">
        <f>VLOOKUP(Table15[[#This Row],[Metabolite ID]],Table18[],2,FALSE)</f>
        <v>Triglycerides in large VLDL</v>
      </c>
      <c r="C89" s="35" t="s">
        <v>1118</v>
      </c>
      <c r="D89" s="35">
        <v>9</v>
      </c>
      <c r="E89" s="35">
        <v>-3.5350520090860205E-2</v>
      </c>
      <c r="F89" s="35">
        <v>6.8869045898935759E-3</v>
      </c>
      <c r="G89" s="36">
        <v>2.8515136101983343E-7</v>
      </c>
      <c r="H89" s="35" t="s">
        <v>1132</v>
      </c>
      <c r="I89" s="35" t="s">
        <v>1132</v>
      </c>
      <c r="J89" s="35" t="b">
        <v>0</v>
      </c>
    </row>
    <row r="90" spans="1:10" hidden="1" x14ac:dyDescent="0.2">
      <c r="A90" s="35" t="s">
        <v>794</v>
      </c>
      <c r="B90" s="35" t="str">
        <f>VLOOKUP(Table15[[#This Row],[Metabolite ID]],Table18[],2,FALSE)</f>
        <v>Triglycerides in large VLDL</v>
      </c>
      <c r="C90" s="35" t="s">
        <v>1119</v>
      </c>
      <c r="D90" s="35">
        <v>9</v>
      </c>
      <c r="E90" s="35">
        <v>-5.2802732632452914E-2</v>
      </c>
      <c r="F90" s="35">
        <v>2.3193839538314765E-2</v>
      </c>
      <c r="G90" s="36">
        <v>2.2811056961755408E-2</v>
      </c>
      <c r="H90" s="35" t="s">
        <v>1132</v>
      </c>
      <c r="I90" s="35" t="s">
        <v>1132</v>
      </c>
      <c r="J90" s="35" t="b">
        <v>0</v>
      </c>
    </row>
    <row r="91" spans="1:10" hidden="1" x14ac:dyDescent="0.2">
      <c r="A91" s="35" t="s">
        <v>794</v>
      </c>
      <c r="B91" s="35" t="str">
        <f>VLOOKUP(Table15[[#This Row],[Metabolite ID]],Table18[],2,FALSE)</f>
        <v>Triglycerides in large VLDL</v>
      </c>
      <c r="C91" s="35" t="s">
        <v>1120</v>
      </c>
      <c r="D91" s="35">
        <v>9</v>
      </c>
      <c r="E91" s="35">
        <v>-1.0125257559733272E-2</v>
      </c>
      <c r="F91" s="35">
        <v>1.0014478403327845E-2</v>
      </c>
      <c r="G91" s="36">
        <v>0.31198680435308218</v>
      </c>
      <c r="H91" s="35" t="s">
        <v>1132</v>
      </c>
      <c r="I91" s="35" t="s">
        <v>1132</v>
      </c>
      <c r="J91" s="35" t="b">
        <v>0</v>
      </c>
    </row>
    <row r="92" spans="1:10" hidden="1" x14ac:dyDescent="0.2">
      <c r="A92" s="35" t="s">
        <v>794</v>
      </c>
      <c r="B92" s="35" t="str">
        <f>VLOOKUP(Table15[[#This Row],[Metabolite ID]],Table18[],2,FALSE)</f>
        <v>Triglycerides in large VLDL</v>
      </c>
      <c r="C92" s="35" t="s">
        <v>1121</v>
      </c>
      <c r="D92" s="35">
        <v>9</v>
      </c>
      <c r="E92" s="35">
        <v>-4.0586195036095174E-2</v>
      </c>
      <c r="F92" s="35">
        <v>3.2981559161856112E-2</v>
      </c>
      <c r="G92" s="36">
        <v>0.25343531856818857</v>
      </c>
      <c r="H92" s="35" t="s">
        <v>1132</v>
      </c>
      <c r="I92" s="35" t="s">
        <v>1132</v>
      </c>
      <c r="J92" s="35" t="b">
        <v>0</v>
      </c>
    </row>
    <row r="93" spans="1:10" hidden="1" x14ac:dyDescent="0.2">
      <c r="A93" s="35" t="s">
        <v>794</v>
      </c>
      <c r="B93" s="35" t="str">
        <f>VLOOKUP(Table15[[#This Row],[Metabolite ID]],Table18[],2,FALSE)</f>
        <v>Triglycerides in large VLDL</v>
      </c>
      <c r="C93" s="35" t="s">
        <v>1122</v>
      </c>
      <c r="D93" s="35">
        <v>9</v>
      </c>
      <c r="E93" s="35">
        <v>-2.6749488343105199E-3</v>
      </c>
      <c r="F93" s="35">
        <v>9.1117082359967547E-3</v>
      </c>
      <c r="G93" s="36">
        <v>0.77655632678927899</v>
      </c>
      <c r="H93" s="35" t="s">
        <v>1132</v>
      </c>
      <c r="I93" s="35" t="s">
        <v>1132</v>
      </c>
      <c r="J93" s="35" t="b">
        <v>0</v>
      </c>
    </row>
    <row r="94" spans="1:10" hidden="1" x14ac:dyDescent="0.2">
      <c r="A94" s="35" t="s">
        <v>794</v>
      </c>
      <c r="B94" s="35" t="str">
        <f>VLOOKUP(Table15[[#This Row],[Metabolite ID]],Table18[],2,FALSE)</f>
        <v>Triglycerides in large VLDL</v>
      </c>
      <c r="C94" s="35" t="s">
        <v>1123</v>
      </c>
      <c r="D94" s="35">
        <v>9</v>
      </c>
      <c r="E94" s="35">
        <v>4.0871404719769522E-2</v>
      </c>
      <c r="F94" s="35">
        <v>2.4767936421147184E-2</v>
      </c>
      <c r="G94" s="36">
        <v>0.14289314923902829</v>
      </c>
      <c r="H94" s="35" t="s">
        <v>1132</v>
      </c>
      <c r="I94" s="35" t="s">
        <v>1132</v>
      </c>
      <c r="J94" s="35" t="b">
        <v>0</v>
      </c>
    </row>
    <row r="95" spans="1:10" x14ac:dyDescent="0.2">
      <c r="A95" s="35" t="s">
        <v>830</v>
      </c>
      <c r="B95" s="35" t="str">
        <f>VLOOKUP(Table15[[#This Row],[Metabolite ID]],Table18[],2,FALSE)</f>
        <v>Triglycerides in small HDL</v>
      </c>
      <c r="C95" s="35" t="s">
        <v>1116</v>
      </c>
      <c r="D95" s="35">
        <v>11</v>
      </c>
      <c r="E95" s="35">
        <v>-4.6457188222695511E-2</v>
      </c>
      <c r="F95" s="35">
        <v>3.0108586370223765E-2</v>
      </c>
      <c r="G95" s="36">
        <v>0.12283368141473396</v>
      </c>
      <c r="H95" s="35" t="s">
        <v>1132</v>
      </c>
      <c r="I95" s="35" t="s">
        <v>1132</v>
      </c>
      <c r="J95" s="35" t="b">
        <v>0</v>
      </c>
    </row>
    <row r="96" spans="1:10" hidden="1" x14ac:dyDescent="0.2">
      <c r="A96" s="35" t="s">
        <v>830</v>
      </c>
      <c r="B96" s="35" t="str">
        <f>VLOOKUP(Table15[[#This Row],[Metabolite ID]],Table18[],2,FALSE)</f>
        <v>Triglycerides in small HDL</v>
      </c>
      <c r="C96" s="35" t="s">
        <v>1117</v>
      </c>
      <c r="D96" s="35">
        <v>11</v>
      </c>
      <c r="E96" s="35">
        <v>-4.6457188222695511E-2</v>
      </c>
      <c r="F96" s="35">
        <v>7.4477881181502755E-3</v>
      </c>
      <c r="G96" s="36">
        <v>4.4400537031873275E-10</v>
      </c>
      <c r="H96" s="35" t="s">
        <v>1132</v>
      </c>
      <c r="I96" s="35" t="s">
        <v>1132</v>
      </c>
      <c r="J96" s="35" t="b">
        <v>0</v>
      </c>
    </row>
    <row r="97" spans="1:10" hidden="1" x14ac:dyDescent="0.2">
      <c r="A97" s="35" t="s">
        <v>830</v>
      </c>
      <c r="B97" s="35" t="str">
        <f>VLOOKUP(Table15[[#This Row],[Metabolite ID]],Table18[],2,FALSE)</f>
        <v>Triglycerides in small HDL</v>
      </c>
      <c r="C97" s="35" t="s">
        <v>1118</v>
      </c>
      <c r="D97" s="35">
        <v>11</v>
      </c>
      <c r="E97" s="35">
        <v>-5.2290853802415611E-2</v>
      </c>
      <c r="F97" s="35">
        <v>8.1518077062223675E-3</v>
      </c>
      <c r="G97" s="36">
        <v>1.4116261124073414E-10</v>
      </c>
      <c r="H97" s="35" t="s">
        <v>1132</v>
      </c>
      <c r="I97" s="35" t="s">
        <v>1132</v>
      </c>
      <c r="J97" s="35" t="b">
        <v>0</v>
      </c>
    </row>
    <row r="98" spans="1:10" hidden="1" x14ac:dyDescent="0.2">
      <c r="A98" s="35" t="s">
        <v>830</v>
      </c>
      <c r="B98" s="35" t="str">
        <f>VLOOKUP(Table15[[#This Row],[Metabolite ID]],Table18[],2,FALSE)</f>
        <v>Triglycerides in small HDL</v>
      </c>
      <c r="C98" s="35" t="s">
        <v>1119</v>
      </c>
      <c r="D98" s="35">
        <v>11</v>
      </c>
      <c r="E98" s="35">
        <v>-3.7560007981501699E-2</v>
      </c>
      <c r="F98" s="35">
        <v>2.411682162585084E-2</v>
      </c>
      <c r="G98" s="36">
        <v>0.11937092229652686</v>
      </c>
      <c r="H98" s="35" t="s">
        <v>1132</v>
      </c>
      <c r="I98" s="35" t="s">
        <v>1132</v>
      </c>
      <c r="J98" s="35" t="b">
        <v>0</v>
      </c>
    </row>
    <row r="99" spans="1:10" hidden="1" x14ac:dyDescent="0.2">
      <c r="A99" s="35" t="s">
        <v>830</v>
      </c>
      <c r="B99" s="35" t="str">
        <f>VLOOKUP(Table15[[#This Row],[Metabolite ID]],Table18[],2,FALSE)</f>
        <v>Triglycerides in small HDL</v>
      </c>
      <c r="C99" s="35" t="s">
        <v>1120</v>
      </c>
      <c r="D99" s="35">
        <v>11</v>
      </c>
      <c r="E99" s="35">
        <v>-9.0326391483758171E-3</v>
      </c>
      <c r="F99" s="35">
        <v>1.0808736702380918E-2</v>
      </c>
      <c r="G99" s="36">
        <v>0.40333525879694321</v>
      </c>
      <c r="H99" s="35" t="s">
        <v>1132</v>
      </c>
      <c r="I99" s="35" t="s">
        <v>1132</v>
      </c>
      <c r="J99" s="35" t="b">
        <v>0</v>
      </c>
    </row>
    <row r="100" spans="1:10" hidden="1" x14ac:dyDescent="0.2">
      <c r="A100" s="35" t="s">
        <v>830</v>
      </c>
      <c r="B100" s="35" t="str">
        <f>VLOOKUP(Table15[[#This Row],[Metabolite ID]],Table18[],2,FALSE)</f>
        <v>Triglycerides in small HDL</v>
      </c>
      <c r="C100" s="35" t="s">
        <v>1121</v>
      </c>
      <c r="D100" s="35">
        <v>11</v>
      </c>
      <c r="E100" s="35">
        <v>-3.4812958026235075E-2</v>
      </c>
      <c r="F100" s="35">
        <v>2.5069287562141634E-2</v>
      </c>
      <c r="G100" s="36">
        <v>0.19508421787731542</v>
      </c>
      <c r="H100" s="35" t="s">
        <v>1132</v>
      </c>
      <c r="I100" s="35" t="s">
        <v>1132</v>
      </c>
      <c r="J100" s="35" t="b">
        <v>0</v>
      </c>
    </row>
    <row r="101" spans="1:10" hidden="1" x14ac:dyDescent="0.2">
      <c r="A101" s="35" t="s">
        <v>830</v>
      </c>
      <c r="B101" s="35" t="str">
        <f>VLOOKUP(Table15[[#This Row],[Metabolite ID]],Table18[],2,FALSE)</f>
        <v>Triglycerides in small HDL</v>
      </c>
      <c r="C101" s="35" t="s">
        <v>1122</v>
      </c>
      <c r="D101" s="35">
        <v>11</v>
      </c>
      <c r="E101" s="35">
        <v>-1.0930373096463386E-2</v>
      </c>
      <c r="F101" s="35">
        <v>1.1134263707093138E-2</v>
      </c>
      <c r="G101" s="36">
        <v>0.34940723734610346</v>
      </c>
      <c r="H101" s="35" t="s">
        <v>1132</v>
      </c>
      <c r="I101" s="35" t="s">
        <v>1132</v>
      </c>
      <c r="J101" s="35" t="b">
        <v>0</v>
      </c>
    </row>
    <row r="102" spans="1:10" hidden="1" x14ac:dyDescent="0.2">
      <c r="A102" s="35" t="s">
        <v>830</v>
      </c>
      <c r="B102" s="35" t="str">
        <f>VLOOKUP(Table15[[#This Row],[Metabolite ID]],Table18[],2,FALSE)</f>
        <v>Triglycerides in small HDL</v>
      </c>
      <c r="C102" s="35" t="s">
        <v>1123</v>
      </c>
      <c r="D102" s="35">
        <v>11</v>
      </c>
      <c r="E102" s="35">
        <v>2.0429508582987095E-2</v>
      </c>
      <c r="F102" s="35">
        <v>6.0339326312033474E-2</v>
      </c>
      <c r="G102" s="36">
        <v>0.7426933902930718</v>
      </c>
      <c r="H102" s="35" t="s">
        <v>1132</v>
      </c>
      <c r="I102" s="35" t="s">
        <v>1132</v>
      </c>
      <c r="J102" s="35" t="b">
        <v>0</v>
      </c>
    </row>
    <row r="103" spans="1:10" x14ac:dyDescent="0.2">
      <c r="A103" s="35" t="s">
        <v>856</v>
      </c>
      <c r="B103" s="35" t="str">
        <f>VLOOKUP(Table15[[#This Row],[Metabolite ID]],Table18[],2,FALSE)</f>
        <v>Cholesteryl esters in very large HDL</v>
      </c>
      <c r="C103" s="35" t="s">
        <v>1116</v>
      </c>
      <c r="D103" s="35">
        <v>8</v>
      </c>
      <c r="E103" s="35">
        <v>-6.9296598796050365E-2</v>
      </c>
      <c r="F103" s="35">
        <v>4.6024368174938303E-2</v>
      </c>
      <c r="G103" s="36">
        <v>0.1321569963413339</v>
      </c>
      <c r="H103" s="35" t="s">
        <v>1132</v>
      </c>
      <c r="I103" s="35" t="s">
        <v>1132</v>
      </c>
      <c r="J103" s="35" t="b">
        <v>0</v>
      </c>
    </row>
    <row r="104" spans="1:10" hidden="1" x14ac:dyDescent="0.2">
      <c r="A104" s="35" t="s">
        <v>856</v>
      </c>
      <c r="B104" s="35" t="str">
        <f>VLOOKUP(Table15[[#This Row],[Metabolite ID]],Table18[],2,FALSE)</f>
        <v>Cholesteryl esters in very large HDL</v>
      </c>
      <c r="C104" s="35" t="s">
        <v>1117</v>
      </c>
      <c r="D104" s="35">
        <v>8</v>
      </c>
      <c r="E104" s="35">
        <v>-6.9296598796050365E-2</v>
      </c>
      <c r="F104" s="35">
        <v>8.5429385366397551E-3</v>
      </c>
      <c r="G104" s="36">
        <v>4.99720342478705E-16</v>
      </c>
      <c r="H104" s="35" t="s">
        <v>1132</v>
      </c>
      <c r="I104" s="35" t="s">
        <v>1132</v>
      </c>
      <c r="J104" s="35" t="b">
        <v>0</v>
      </c>
    </row>
    <row r="105" spans="1:10" hidden="1" x14ac:dyDescent="0.2">
      <c r="A105" s="35" t="s">
        <v>856</v>
      </c>
      <c r="B105" s="35" t="str">
        <f>VLOOKUP(Table15[[#This Row],[Metabolite ID]],Table18[],2,FALSE)</f>
        <v>Cholesteryl esters in very large HDL</v>
      </c>
      <c r="C105" s="35" t="s">
        <v>1118</v>
      </c>
      <c r="D105" s="35">
        <v>8</v>
      </c>
      <c r="E105" s="35">
        <v>-8.9925038316953324E-2</v>
      </c>
      <c r="F105" s="35">
        <v>1.0383521472146415E-2</v>
      </c>
      <c r="G105" s="36">
        <v>4.7027498078749171E-18</v>
      </c>
      <c r="H105" s="35" t="s">
        <v>1132</v>
      </c>
      <c r="I105" s="35" t="s">
        <v>1132</v>
      </c>
      <c r="J105" s="35" t="b">
        <v>0</v>
      </c>
    </row>
    <row r="106" spans="1:10" hidden="1" x14ac:dyDescent="0.2">
      <c r="A106" s="35" t="s">
        <v>856</v>
      </c>
      <c r="B106" s="35" t="str">
        <f>VLOOKUP(Table15[[#This Row],[Metabolite ID]],Table18[],2,FALSE)</f>
        <v>Cholesteryl esters in very large HDL</v>
      </c>
      <c r="C106" s="35" t="s">
        <v>1119</v>
      </c>
      <c r="D106" s="35">
        <v>8</v>
      </c>
      <c r="E106" s="35">
        <v>-4.4040359571868817E-2</v>
      </c>
      <c r="F106" s="35">
        <v>1.6949007466400656E-2</v>
      </c>
      <c r="G106" s="36">
        <v>9.3658377952032437E-3</v>
      </c>
      <c r="H106" s="35" t="s">
        <v>1132</v>
      </c>
      <c r="I106" s="35" t="s">
        <v>1132</v>
      </c>
      <c r="J106" s="35" t="b">
        <v>0</v>
      </c>
    </row>
    <row r="107" spans="1:10" hidden="1" x14ac:dyDescent="0.2">
      <c r="A107" s="35" t="s">
        <v>856</v>
      </c>
      <c r="B107" s="35" t="str">
        <f>VLOOKUP(Table15[[#This Row],[Metabolite ID]],Table18[],2,FALSE)</f>
        <v>Cholesteryl esters in very large HDL</v>
      </c>
      <c r="C107" s="35" t="s">
        <v>1120</v>
      </c>
      <c r="D107" s="35">
        <v>8</v>
      </c>
      <c r="E107" s="35">
        <v>-2.722814191905458E-2</v>
      </c>
      <c r="F107" s="35">
        <v>1.182675339177746E-2</v>
      </c>
      <c r="G107" s="36">
        <v>2.1321082878703178E-2</v>
      </c>
      <c r="H107" s="35" t="s">
        <v>1132</v>
      </c>
      <c r="I107" s="35" t="s">
        <v>1132</v>
      </c>
      <c r="J107" s="35" t="b">
        <v>0</v>
      </c>
    </row>
    <row r="108" spans="1:10" hidden="1" x14ac:dyDescent="0.2">
      <c r="A108" s="35" t="s">
        <v>856</v>
      </c>
      <c r="B108" s="35" t="str">
        <f>VLOOKUP(Table15[[#This Row],[Metabolite ID]],Table18[],2,FALSE)</f>
        <v>Cholesteryl esters in very large HDL</v>
      </c>
      <c r="C108" s="35" t="s">
        <v>1121</v>
      </c>
      <c r="D108" s="35">
        <v>8</v>
      </c>
      <c r="E108" s="35">
        <v>-3.0000167387898125E-2</v>
      </c>
      <c r="F108" s="35">
        <v>1.3671860518286456E-2</v>
      </c>
      <c r="G108" s="36">
        <v>6.4269484191025586E-2</v>
      </c>
      <c r="H108" s="35" t="s">
        <v>1132</v>
      </c>
      <c r="I108" s="35" t="s">
        <v>1132</v>
      </c>
      <c r="J108" s="35" t="b">
        <v>0</v>
      </c>
    </row>
    <row r="109" spans="1:10" hidden="1" x14ac:dyDescent="0.2">
      <c r="A109" s="35" t="s">
        <v>856</v>
      </c>
      <c r="B109" s="35" t="str">
        <f>VLOOKUP(Table15[[#This Row],[Metabolite ID]],Table18[],2,FALSE)</f>
        <v>Cholesteryl esters in very large HDL</v>
      </c>
      <c r="C109" s="35" t="s">
        <v>1122</v>
      </c>
      <c r="D109" s="35">
        <v>8</v>
      </c>
      <c r="E109" s="35">
        <v>-2.5783090308129308E-2</v>
      </c>
      <c r="F109" s="35">
        <v>1.0697273240541852E-2</v>
      </c>
      <c r="G109" s="36">
        <v>4.6756902134192459E-2</v>
      </c>
      <c r="H109" s="35" t="s">
        <v>1132</v>
      </c>
      <c r="I109" s="35" t="s">
        <v>1132</v>
      </c>
      <c r="J109" s="35" t="b">
        <v>0</v>
      </c>
    </row>
    <row r="110" spans="1:10" hidden="1" x14ac:dyDescent="0.2">
      <c r="A110" s="35" t="s">
        <v>856</v>
      </c>
      <c r="B110" s="35" t="str">
        <f>VLOOKUP(Table15[[#This Row],[Metabolite ID]],Table18[],2,FALSE)</f>
        <v>Cholesteryl esters in very large HDL</v>
      </c>
      <c r="C110" s="35" t="s">
        <v>1123</v>
      </c>
      <c r="D110" s="35">
        <v>8</v>
      </c>
      <c r="E110" s="35">
        <v>8.029047868846817E-2</v>
      </c>
      <c r="F110" s="35">
        <v>0.13461715803419028</v>
      </c>
      <c r="G110" s="36">
        <v>0.5726838845077169</v>
      </c>
      <c r="H110" s="35" t="s">
        <v>1132</v>
      </c>
      <c r="I110" s="35" t="s">
        <v>1132</v>
      </c>
      <c r="J110" s="35" t="b">
        <v>0</v>
      </c>
    </row>
    <row r="111" spans="1:10" hidden="1" x14ac:dyDescent="0.2">
      <c r="A111" s="35" t="s">
        <v>841</v>
      </c>
      <c r="B111" s="35" t="str">
        <f>VLOOKUP(Table15[[#This Row],[Metabolite ID]],Table18[],2,FALSE)</f>
        <v>Free cholesterol in small VLDL</v>
      </c>
      <c r="C111" s="35" t="s">
        <v>1117</v>
      </c>
      <c r="D111" s="35">
        <v>15</v>
      </c>
      <c r="E111" s="35">
        <v>-2.2503510068552734E-2</v>
      </c>
      <c r="F111" s="35">
        <v>5.4958392419887422E-3</v>
      </c>
      <c r="G111" s="36">
        <v>4.2281593472539731E-5</v>
      </c>
      <c r="H111" s="35" t="s">
        <v>1132</v>
      </c>
      <c r="I111" s="35" t="s">
        <v>1132</v>
      </c>
      <c r="J111" s="35" t="b">
        <v>0</v>
      </c>
    </row>
    <row r="112" spans="1:10" hidden="1" x14ac:dyDescent="0.2">
      <c r="A112" s="35" t="s">
        <v>841</v>
      </c>
      <c r="B112" s="35" t="str">
        <f>VLOOKUP(Table15[[#This Row],[Metabolite ID]],Table18[],2,FALSE)</f>
        <v>Free cholesterol in small VLDL</v>
      </c>
      <c r="C112" s="35" t="s">
        <v>1118</v>
      </c>
      <c r="D112" s="35">
        <v>15</v>
      </c>
      <c r="E112" s="35">
        <v>-2.3062826848620661E-2</v>
      </c>
      <c r="F112" s="35">
        <v>5.6660095898581533E-3</v>
      </c>
      <c r="G112" s="36">
        <v>4.6935989658053374E-5</v>
      </c>
      <c r="H112" s="35" t="s">
        <v>1132</v>
      </c>
      <c r="I112" s="35" t="s">
        <v>1132</v>
      </c>
      <c r="J112" s="35" t="b">
        <v>0</v>
      </c>
    </row>
    <row r="113" spans="1:10" hidden="1" x14ac:dyDescent="0.2">
      <c r="A113" s="35" t="s">
        <v>841</v>
      </c>
      <c r="B113" s="35" t="str">
        <f>VLOOKUP(Table15[[#This Row],[Metabolite ID]],Table18[],2,FALSE)</f>
        <v>Free cholesterol in small VLDL</v>
      </c>
      <c r="C113" s="35" t="s">
        <v>1119</v>
      </c>
      <c r="D113" s="35">
        <v>15</v>
      </c>
      <c r="E113" s="35">
        <v>-3.1999652885121244E-2</v>
      </c>
      <c r="F113" s="35">
        <v>1.2697006057849828E-2</v>
      </c>
      <c r="G113" s="36">
        <v>1.1727089684134114E-2</v>
      </c>
      <c r="H113" s="35" t="s">
        <v>1132</v>
      </c>
      <c r="I113" s="35" t="s">
        <v>1132</v>
      </c>
      <c r="J113" s="35" t="b">
        <v>0</v>
      </c>
    </row>
    <row r="114" spans="1:10" hidden="1" x14ac:dyDescent="0.2">
      <c r="A114" s="35" t="s">
        <v>841</v>
      </c>
      <c r="B114" s="35" t="str">
        <f>VLOOKUP(Table15[[#This Row],[Metabolite ID]],Table18[],2,FALSE)</f>
        <v>Free cholesterol in small VLDL</v>
      </c>
      <c r="C114" s="35" t="s">
        <v>1120</v>
      </c>
      <c r="D114" s="35">
        <v>15</v>
      </c>
      <c r="E114" s="35">
        <v>-9.2973858181373409E-3</v>
      </c>
      <c r="F114" s="35">
        <v>9.4286441062745689E-3</v>
      </c>
      <c r="G114" s="36">
        <v>0.32409445882077953</v>
      </c>
      <c r="H114" s="35" t="s">
        <v>1132</v>
      </c>
      <c r="I114" s="35" t="s">
        <v>1132</v>
      </c>
      <c r="J114" s="35" t="b">
        <v>0</v>
      </c>
    </row>
    <row r="115" spans="1:10" hidden="1" x14ac:dyDescent="0.2">
      <c r="A115" s="35" t="s">
        <v>841</v>
      </c>
      <c r="B115" s="35" t="str">
        <f>VLOOKUP(Table15[[#This Row],[Metabolite ID]],Table18[],2,FALSE)</f>
        <v>Free cholesterol in small VLDL</v>
      </c>
      <c r="C115" s="35" t="s">
        <v>1121</v>
      </c>
      <c r="D115" s="35">
        <v>15</v>
      </c>
      <c r="E115" s="35">
        <v>-2.3627918511050783E-2</v>
      </c>
      <c r="F115" s="35">
        <v>2.0385859151249509E-2</v>
      </c>
      <c r="G115" s="36">
        <v>0.2658298504007599</v>
      </c>
      <c r="H115" s="35" t="s">
        <v>1132</v>
      </c>
      <c r="I115" s="35" t="s">
        <v>1132</v>
      </c>
      <c r="J115" s="35" t="b">
        <v>0</v>
      </c>
    </row>
    <row r="116" spans="1:10" hidden="1" x14ac:dyDescent="0.2">
      <c r="A116" s="35" t="s">
        <v>841</v>
      </c>
      <c r="B116" s="35" t="str">
        <f>VLOOKUP(Table15[[#This Row],[Metabolite ID]],Table18[],2,FALSE)</f>
        <v>Free cholesterol in small VLDL</v>
      </c>
      <c r="C116" s="35" t="s">
        <v>1122</v>
      </c>
      <c r="D116" s="35">
        <v>15</v>
      </c>
      <c r="E116" s="35">
        <v>-8.2872811405296232E-3</v>
      </c>
      <c r="F116" s="35">
        <v>1.0323426003732724E-2</v>
      </c>
      <c r="G116" s="36">
        <v>0.43552772961926434</v>
      </c>
      <c r="H116" s="35" t="s">
        <v>1132</v>
      </c>
      <c r="I116" s="35" t="s">
        <v>1132</v>
      </c>
      <c r="J116" s="35" t="b">
        <v>0</v>
      </c>
    </row>
    <row r="117" spans="1:10" hidden="1" x14ac:dyDescent="0.2">
      <c r="A117" s="35" t="s">
        <v>841</v>
      </c>
      <c r="B117" s="35" t="str">
        <f>VLOOKUP(Table15[[#This Row],[Metabolite ID]],Table18[],2,FALSE)</f>
        <v>Free cholesterol in small VLDL</v>
      </c>
      <c r="C117" s="35" t="s">
        <v>1123</v>
      </c>
      <c r="D117" s="35">
        <v>15</v>
      </c>
      <c r="E117" s="35">
        <v>1.1888990302542979E-2</v>
      </c>
      <c r="F117" s="35">
        <v>4.2437914643923755E-2</v>
      </c>
      <c r="G117" s="36">
        <v>0.78377059552564343</v>
      </c>
      <c r="H117" s="35" t="s">
        <v>1132</v>
      </c>
      <c r="I117" s="35" t="s">
        <v>1132</v>
      </c>
      <c r="J117" s="35" t="b">
        <v>0</v>
      </c>
    </row>
    <row r="118" spans="1:10" x14ac:dyDescent="0.2">
      <c r="A118" s="35" t="s">
        <v>841</v>
      </c>
      <c r="B118" s="35" t="str">
        <f>VLOOKUP(Table15[[#This Row],[Metabolite ID]],Table18[],2,FALSE)</f>
        <v>Free cholesterol in small VLDL</v>
      </c>
      <c r="C118" s="35" t="s">
        <v>1116</v>
      </c>
      <c r="D118" s="35">
        <v>15</v>
      </c>
      <c r="E118" s="35">
        <v>-2.2503510068552734E-2</v>
      </c>
      <c r="F118" s="35">
        <v>1.5059667020701328E-2</v>
      </c>
      <c r="G118" s="36">
        <v>0.13509983362349065</v>
      </c>
      <c r="H118" s="35" t="s">
        <v>1132</v>
      </c>
      <c r="I118" s="35" t="s">
        <v>1132</v>
      </c>
      <c r="J118" s="35" t="b">
        <v>0</v>
      </c>
    </row>
    <row r="119" spans="1:10" x14ac:dyDescent="0.2">
      <c r="A119" s="35" t="s">
        <v>852</v>
      </c>
      <c r="B119" s="35" t="str">
        <f>VLOOKUP(Table15[[#This Row],[Metabolite ID]],Table18[],2,FALSE)</f>
        <v>VLDL cholesterol</v>
      </c>
      <c r="C119" s="35" t="s">
        <v>1116</v>
      </c>
      <c r="D119" s="35">
        <v>14</v>
      </c>
      <c r="E119" s="35">
        <v>-3.7468116657478831E-2</v>
      </c>
      <c r="F119" s="35">
        <v>2.5359549889251414E-2</v>
      </c>
      <c r="G119" s="36">
        <v>0.13954818921237103</v>
      </c>
      <c r="H119" s="35" t="s">
        <v>1132</v>
      </c>
      <c r="I119" s="35" t="s">
        <v>1132</v>
      </c>
      <c r="J119" s="35" t="b">
        <v>0</v>
      </c>
    </row>
    <row r="120" spans="1:10" hidden="1" x14ac:dyDescent="0.2">
      <c r="A120" s="35" t="s">
        <v>852</v>
      </c>
      <c r="B120" s="35" t="str">
        <f>VLOOKUP(Table15[[#This Row],[Metabolite ID]],Table18[],2,FALSE)</f>
        <v>VLDL cholesterol</v>
      </c>
      <c r="C120" s="35" t="s">
        <v>1117</v>
      </c>
      <c r="D120" s="35">
        <v>14</v>
      </c>
      <c r="E120" s="35">
        <v>-3.7468116657478831E-2</v>
      </c>
      <c r="F120" s="35">
        <v>6.3157274181623244E-3</v>
      </c>
      <c r="G120" s="36">
        <v>2.9833804203452159E-9</v>
      </c>
      <c r="H120" s="35" t="s">
        <v>1132</v>
      </c>
      <c r="I120" s="35" t="s">
        <v>1132</v>
      </c>
      <c r="J120" s="35" t="b">
        <v>0</v>
      </c>
    </row>
    <row r="121" spans="1:10" hidden="1" x14ac:dyDescent="0.2">
      <c r="A121" s="35" t="s">
        <v>852</v>
      </c>
      <c r="B121" s="35" t="str">
        <f>VLOOKUP(Table15[[#This Row],[Metabolite ID]],Table18[],2,FALSE)</f>
        <v>VLDL cholesterol</v>
      </c>
      <c r="C121" s="35" t="s">
        <v>1118</v>
      </c>
      <c r="D121" s="35">
        <v>14</v>
      </c>
      <c r="E121" s="35">
        <v>-4.332947007005241E-2</v>
      </c>
      <c r="F121" s="35">
        <v>6.8993237269039344E-3</v>
      </c>
      <c r="G121" s="36">
        <v>3.3803147598748829E-10</v>
      </c>
      <c r="H121" s="35" t="s">
        <v>1132</v>
      </c>
      <c r="I121" s="35" t="s">
        <v>1132</v>
      </c>
      <c r="J121" s="35" t="b">
        <v>0</v>
      </c>
    </row>
    <row r="122" spans="1:10" hidden="1" x14ac:dyDescent="0.2">
      <c r="A122" s="35" t="s">
        <v>852</v>
      </c>
      <c r="B122" s="35" t="str">
        <f>VLOOKUP(Table15[[#This Row],[Metabolite ID]],Table18[],2,FALSE)</f>
        <v>VLDL cholesterol</v>
      </c>
      <c r="C122" s="35" t="s">
        <v>1119</v>
      </c>
      <c r="D122" s="35">
        <v>14</v>
      </c>
      <c r="E122" s="35">
        <v>-3.7419587201581873E-2</v>
      </c>
      <c r="F122" s="35">
        <v>1.3294920818679822E-2</v>
      </c>
      <c r="G122" s="36">
        <v>4.8841374215524615E-3</v>
      </c>
      <c r="H122" s="35" t="s">
        <v>1132</v>
      </c>
      <c r="I122" s="35" t="s">
        <v>1132</v>
      </c>
      <c r="J122" s="35" t="b">
        <v>0</v>
      </c>
    </row>
    <row r="123" spans="1:10" hidden="1" x14ac:dyDescent="0.2">
      <c r="A123" s="35" t="s">
        <v>852</v>
      </c>
      <c r="B123" s="35" t="str">
        <f>VLOOKUP(Table15[[#This Row],[Metabolite ID]],Table18[],2,FALSE)</f>
        <v>VLDL cholesterol</v>
      </c>
      <c r="C123" s="35" t="s">
        <v>1120</v>
      </c>
      <c r="D123" s="35">
        <v>14</v>
      </c>
      <c r="E123" s="35">
        <v>-1.3540893293439467E-2</v>
      </c>
      <c r="F123" s="35">
        <v>1.1096812005740258E-2</v>
      </c>
      <c r="G123" s="36">
        <v>0.22236982941455169</v>
      </c>
      <c r="H123" s="35" t="s">
        <v>1132</v>
      </c>
      <c r="I123" s="35" t="s">
        <v>1132</v>
      </c>
      <c r="J123" s="35" t="b">
        <v>0</v>
      </c>
    </row>
    <row r="124" spans="1:10" hidden="1" x14ac:dyDescent="0.2">
      <c r="A124" s="35" t="s">
        <v>852</v>
      </c>
      <c r="B124" s="35" t="str">
        <f>VLOOKUP(Table15[[#This Row],[Metabolite ID]],Table18[],2,FALSE)</f>
        <v>VLDL cholesterol</v>
      </c>
      <c r="C124" s="35" t="s">
        <v>1121</v>
      </c>
      <c r="D124" s="35">
        <v>14</v>
      </c>
      <c r="E124" s="35">
        <v>-2.9631553419615542E-2</v>
      </c>
      <c r="F124" s="35">
        <v>1.6821843987144987E-2</v>
      </c>
      <c r="G124" s="36">
        <v>0.10163964441600172</v>
      </c>
      <c r="H124" s="35" t="s">
        <v>1132</v>
      </c>
      <c r="I124" s="35" t="s">
        <v>1132</v>
      </c>
      <c r="J124" s="35" t="b">
        <v>0</v>
      </c>
    </row>
    <row r="125" spans="1:10" hidden="1" x14ac:dyDescent="0.2">
      <c r="A125" s="35" t="s">
        <v>852</v>
      </c>
      <c r="B125" s="35" t="str">
        <f>VLOOKUP(Table15[[#This Row],[Metabolite ID]],Table18[],2,FALSE)</f>
        <v>VLDL cholesterol</v>
      </c>
      <c r="C125" s="35" t="s">
        <v>1122</v>
      </c>
      <c r="D125" s="35">
        <v>14</v>
      </c>
      <c r="E125" s="35">
        <v>-1.5378434308277233E-2</v>
      </c>
      <c r="F125" s="35">
        <v>1.2796445075095574E-2</v>
      </c>
      <c r="G125" s="36">
        <v>0.25088695391638421</v>
      </c>
      <c r="H125" s="35" t="s">
        <v>1132</v>
      </c>
      <c r="I125" s="35" t="s">
        <v>1132</v>
      </c>
      <c r="J125" s="35" t="b">
        <v>0</v>
      </c>
    </row>
    <row r="126" spans="1:10" hidden="1" x14ac:dyDescent="0.2">
      <c r="A126" s="35" t="s">
        <v>852</v>
      </c>
      <c r="B126" s="35" t="str">
        <f>VLOOKUP(Table15[[#This Row],[Metabolite ID]],Table18[],2,FALSE)</f>
        <v>VLDL cholesterol</v>
      </c>
      <c r="C126" s="35" t="s">
        <v>1123</v>
      </c>
      <c r="D126" s="35">
        <v>14</v>
      </c>
      <c r="E126" s="35">
        <v>7.0494245227919944E-2</v>
      </c>
      <c r="F126" s="35">
        <v>5.520083902227392E-2</v>
      </c>
      <c r="G126" s="36">
        <v>0.22574175800763427</v>
      </c>
      <c r="H126" s="35" t="s">
        <v>1132</v>
      </c>
      <c r="I126" s="35" t="s">
        <v>1132</v>
      </c>
      <c r="J126" s="35" t="b">
        <v>0</v>
      </c>
    </row>
    <row r="127" spans="1:10" x14ac:dyDescent="0.2">
      <c r="A127" s="35" t="s">
        <v>800</v>
      </c>
      <c r="B127" s="35" t="str">
        <f>VLOOKUP(Table15[[#This Row],[Metabolite ID]],Table18[],2,FALSE)</f>
        <v>Phospholipids in medium HDL</v>
      </c>
      <c r="C127" s="35" t="s">
        <v>1116</v>
      </c>
      <c r="D127" s="35">
        <v>3</v>
      </c>
      <c r="E127" s="35">
        <v>-9.9914372566546353E-2</v>
      </c>
      <c r="F127" s="35">
        <v>6.8039307886380171E-2</v>
      </c>
      <c r="G127" s="36">
        <v>0.14197384620927533</v>
      </c>
      <c r="H127" s="35" t="s">
        <v>1132</v>
      </c>
      <c r="I127" s="35" t="s">
        <v>1132</v>
      </c>
      <c r="J127" s="35" t="b">
        <v>0</v>
      </c>
    </row>
    <row r="128" spans="1:10" hidden="1" x14ac:dyDescent="0.2">
      <c r="A128" s="35" t="s">
        <v>800</v>
      </c>
      <c r="B128" s="35" t="str">
        <f>VLOOKUP(Table15[[#This Row],[Metabolite ID]],Table18[],2,FALSE)</f>
        <v>Phospholipids in medium HDL</v>
      </c>
      <c r="C128" s="35" t="s">
        <v>1117</v>
      </c>
      <c r="D128" s="35">
        <v>3</v>
      </c>
      <c r="E128" s="35">
        <v>-9.9914372566546353E-2</v>
      </c>
      <c r="F128" s="35">
        <v>2.073792882900936E-2</v>
      </c>
      <c r="G128" s="36">
        <v>1.4503830772353335E-6</v>
      </c>
      <c r="H128" s="35" t="s">
        <v>1132</v>
      </c>
      <c r="I128" s="35" t="s">
        <v>1132</v>
      </c>
      <c r="J128" s="35" t="b">
        <v>0</v>
      </c>
    </row>
    <row r="129" spans="1:10" hidden="1" x14ac:dyDescent="0.2">
      <c r="A129" s="35" t="s">
        <v>800</v>
      </c>
      <c r="B129" s="35" t="str">
        <f>VLOOKUP(Table15[[#This Row],[Metabolite ID]],Table18[],2,FALSE)</f>
        <v>Phospholipids in medium HDL</v>
      </c>
      <c r="C129" s="35" t="s">
        <v>1118</v>
      </c>
      <c r="D129" s="35">
        <v>3</v>
      </c>
      <c r="E129" s="35">
        <v>-0.11304232218764677</v>
      </c>
      <c r="F129" s="35">
        <v>2.3971768078302161E-2</v>
      </c>
      <c r="G129" s="36">
        <v>2.4094751482925686E-6</v>
      </c>
      <c r="H129" s="35" t="s">
        <v>1132</v>
      </c>
      <c r="I129" s="35" t="s">
        <v>1132</v>
      </c>
      <c r="J129" s="35" t="b">
        <v>0</v>
      </c>
    </row>
    <row r="130" spans="1:10" hidden="1" x14ac:dyDescent="0.2">
      <c r="A130" s="35" t="s">
        <v>800</v>
      </c>
      <c r="B130" s="35" t="str">
        <f>VLOOKUP(Table15[[#This Row],[Metabolite ID]],Table18[],2,FALSE)</f>
        <v>Phospholipids in medium HDL</v>
      </c>
      <c r="C130" s="35" t="s">
        <v>1119</v>
      </c>
      <c r="D130" s="35">
        <v>3</v>
      </c>
      <c r="E130" s="35">
        <v>-7.2321585792267246E-2</v>
      </c>
      <c r="F130" s="35">
        <v>3.0912399558803341E-2</v>
      </c>
      <c r="G130" s="36">
        <v>1.9306182120394016E-2</v>
      </c>
      <c r="H130" s="35" t="s">
        <v>1132</v>
      </c>
      <c r="I130" s="35" t="s">
        <v>1132</v>
      </c>
      <c r="J130" s="35" t="b">
        <v>0</v>
      </c>
    </row>
    <row r="131" spans="1:10" hidden="1" x14ac:dyDescent="0.2">
      <c r="A131" s="35" t="s">
        <v>800</v>
      </c>
      <c r="B131" s="35" t="str">
        <f>VLOOKUP(Table15[[#This Row],[Metabolite ID]],Table18[],2,FALSE)</f>
        <v>Phospholipids in medium HDL</v>
      </c>
      <c r="C131" s="35" t="s">
        <v>1120</v>
      </c>
      <c r="D131" s="35">
        <v>3</v>
      </c>
      <c r="E131" s="35">
        <v>-6.8900416908061729E-2</v>
      </c>
      <c r="F131" s="35">
        <v>3.0331758182020958E-2</v>
      </c>
      <c r="G131" s="36">
        <v>2.3113082632858554E-2</v>
      </c>
      <c r="H131" s="35" t="s">
        <v>1132</v>
      </c>
      <c r="I131" s="35" t="s">
        <v>1132</v>
      </c>
      <c r="J131" s="35" t="b">
        <v>0</v>
      </c>
    </row>
    <row r="132" spans="1:10" hidden="1" x14ac:dyDescent="0.2">
      <c r="A132" s="35" t="s">
        <v>800</v>
      </c>
      <c r="B132" s="35" t="str">
        <f>VLOOKUP(Table15[[#This Row],[Metabolite ID]],Table18[],2,FALSE)</f>
        <v>Phospholipids in medium HDL</v>
      </c>
      <c r="C132" s="35" t="s">
        <v>1121</v>
      </c>
      <c r="D132" s="35">
        <v>3</v>
      </c>
      <c r="E132" s="35">
        <v>-4.3803497634252841E-2</v>
      </c>
      <c r="F132" s="35">
        <v>5.0135375568212827E-2</v>
      </c>
      <c r="G132" s="36">
        <v>0.47441152445765244</v>
      </c>
      <c r="H132" s="35" t="s">
        <v>1132</v>
      </c>
      <c r="I132" s="35" t="s">
        <v>1132</v>
      </c>
      <c r="J132" s="35" t="b">
        <v>0</v>
      </c>
    </row>
    <row r="133" spans="1:10" hidden="1" x14ac:dyDescent="0.2">
      <c r="A133" s="35" t="s">
        <v>800</v>
      </c>
      <c r="B133" s="35" t="str">
        <f>VLOOKUP(Table15[[#This Row],[Metabolite ID]],Table18[],2,FALSE)</f>
        <v>Phospholipids in medium HDL</v>
      </c>
      <c r="C133" s="35" t="s">
        <v>1122</v>
      </c>
      <c r="D133" s="35">
        <v>3</v>
      </c>
      <c r="E133" s="35">
        <v>-6.1943295633520912E-2</v>
      </c>
      <c r="F133" s="35">
        <v>3.8724009886723726E-2</v>
      </c>
      <c r="G133" s="36">
        <v>0.25081156447628583</v>
      </c>
      <c r="H133" s="35" t="s">
        <v>1132</v>
      </c>
      <c r="I133" s="35" t="s">
        <v>1132</v>
      </c>
      <c r="J133" s="35" t="b">
        <v>0</v>
      </c>
    </row>
    <row r="134" spans="1:10" hidden="1" x14ac:dyDescent="0.2">
      <c r="A134" s="35" t="s">
        <v>800</v>
      </c>
      <c r="B134" s="35" t="str">
        <f>VLOOKUP(Table15[[#This Row],[Metabolite ID]],Table18[],2,FALSE)</f>
        <v>Phospholipids in medium HDL</v>
      </c>
      <c r="C134" s="35" t="s">
        <v>1123</v>
      </c>
      <c r="D134" s="35">
        <v>3</v>
      </c>
      <c r="E134" s="35">
        <v>0.18931194221370873</v>
      </c>
      <c r="F134" s="35">
        <v>7.9979505309444615E-2</v>
      </c>
      <c r="G134" s="36">
        <v>0.25447586221633017</v>
      </c>
      <c r="H134" s="35" t="s">
        <v>1132</v>
      </c>
      <c r="I134" s="35" t="s">
        <v>1132</v>
      </c>
      <c r="J134" s="35" t="b">
        <v>0</v>
      </c>
    </row>
    <row r="135" spans="1:10" x14ac:dyDescent="0.2">
      <c r="A135" s="35" t="s">
        <v>855</v>
      </c>
      <c r="B135" s="35" t="str">
        <f>VLOOKUP(Table15[[#This Row],[Metabolite ID]],Table18[],2,FALSE)</f>
        <v>Cholesterol in very large HDL</v>
      </c>
      <c r="C135" s="35" t="s">
        <v>1116</v>
      </c>
      <c r="D135" s="35">
        <v>8</v>
      </c>
      <c r="E135" s="35">
        <v>-6.7106399781472773E-2</v>
      </c>
      <c r="F135" s="35">
        <v>4.5923921756385079E-2</v>
      </c>
      <c r="G135" s="36">
        <v>0.14394643309822622</v>
      </c>
      <c r="H135" s="35" t="s">
        <v>1132</v>
      </c>
      <c r="I135" s="35" t="s">
        <v>1132</v>
      </c>
      <c r="J135" s="35" t="b">
        <v>0</v>
      </c>
    </row>
    <row r="136" spans="1:10" hidden="1" x14ac:dyDescent="0.2">
      <c r="A136" s="35" t="s">
        <v>855</v>
      </c>
      <c r="B136" s="35" t="str">
        <f>VLOOKUP(Table15[[#This Row],[Metabolite ID]],Table18[],2,FALSE)</f>
        <v>Cholesterol in very large HDL</v>
      </c>
      <c r="C136" s="35" t="s">
        <v>1117</v>
      </c>
      <c r="D136" s="35">
        <v>8</v>
      </c>
      <c r="E136" s="35">
        <v>-6.7106399781472773E-2</v>
      </c>
      <c r="F136" s="35">
        <v>8.4520123093145168E-3</v>
      </c>
      <c r="G136" s="36">
        <v>2.0267903393077251E-15</v>
      </c>
      <c r="H136" s="35" t="s">
        <v>1132</v>
      </c>
      <c r="I136" s="35" t="s">
        <v>1132</v>
      </c>
      <c r="J136" s="35" t="b">
        <v>0</v>
      </c>
    </row>
    <row r="137" spans="1:10" hidden="1" x14ac:dyDescent="0.2">
      <c r="A137" s="35" t="s">
        <v>855</v>
      </c>
      <c r="B137" s="35" t="str">
        <f>VLOOKUP(Table15[[#This Row],[Metabolite ID]],Table18[],2,FALSE)</f>
        <v>Cholesterol in very large HDL</v>
      </c>
      <c r="C137" s="35" t="s">
        <v>1118</v>
      </c>
      <c r="D137" s="35">
        <v>8</v>
      </c>
      <c r="E137" s="35">
        <v>-8.7507549335626669E-2</v>
      </c>
      <c r="F137" s="35">
        <v>1.0257681451822914E-2</v>
      </c>
      <c r="G137" s="36">
        <v>1.4517746638192155E-17</v>
      </c>
      <c r="H137" s="35" t="s">
        <v>1132</v>
      </c>
      <c r="I137" s="35" t="s">
        <v>1132</v>
      </c>
      <c r="J137" s="35" t="b">
        <v>0</v>
      </c>
    </row>
    <row r="138" spans="1:10" hidden="1" x14ac:dyDescent="0.2">
      <c r="A138" s="35" t="s">
        <v>855</v>
      </c>
      <c r="B138" s="35" t="str">
        <f>VLOOKUP(Table15[[#This Row],[Metabolite ID]],Table18[],2,FALSE)</f>
        <v>Cholesterol in very large HDL</v>
      </c>
      <c r="C138" s="35" t="s">
        <v>1119</v>
      </c>
      <c r="D138" s="35">
        <v>8</v>
      </c>
      <c r="E138" s="35">
        <v>-4.5862117211171477E-2</v>
      </c>
      <c r="F138" s="35">
        <v>1.6954400198227703E-2</v>
      </c>
      <c r="G138" s="36">
        <v>6.8298754135992746E-3</v>
      </c>
      <c r="H138" s="35" t="s">
        <v>1132</v>
      </c>
      <c r="I138" s="35" t="s">
        <v>1132</v>
      </c>
      <c r="J138" s="35" t="b">
        <v>0</v>
      </c>
    </row>
    <row r="139" spans="1:10" hidden="1" x14ac:dyDescent="0.2">
      <c r="A139" s="35" t="s">
        <v>855</v>
      </c>
      <c r="B139" s="35" t="str">
        <f>VLOOKUP(Table15[[#This Row],[Metabolite ID]],Table18[],2,FALSE)</f>
        <v>Cholesterol in very large HDL</v>
      </c>
      <c r="C139" s="35" t="s">
        <v>1120</v>
      </c>
      <c r="D139" s="35">
        <v>8</v>
      </c>
      <c r="E139" s="35">
        <v>-2.6124300242898624E-2</v>
      </c>
      <c r="F139" s="35">
        <v>1.1498185900561919E-2</v>
      </c>
      <c r="G139" s="36">
        <v>2.3084294341117344E-2</v>
      </c>
      <c r="H139" s="35" t="s">
        <v>1132</v>
      </c>
      <c r="I139" s="35" t="s">
        <v>1132</v>
      </c>
      <c r="J139" s="35" t="b">
        <v>0</v>
      </c>
    </row>
    <row r="140" spans="1:10" hidden="1" x14ac:dyDescent="0.2">
      <c r="A140" s="35" t="s">
        <v>855</v>
      </c>
      <c r="B140" s="35" t="str">
        <f>VLOOKUP(Table15[[#This Row],[Metabolite ID]],Table18[],2,FALSE)</f>
        <v>Cholesterol in very large HDL</v>
      </c>
      <c r="C140" s="35" t="s">
        <v>1121</v>
      </c>
      <c r="D140" s="35">
        <v>8</v>
      </c>
      <c r="E140" s="35">
        <v>-3.6806691065415897E-2</v>
      </c>
      <c r="F140" s="35">
        <v>1.4418543139287822E-2</v>
      </c>
      <c r="G140" s="36">
        <v>3.79519175209347E-2</v>
      </c>
      <c r="H140" s="35" t="s">
        <v>1132</v>
      </c>
      <c r="I140" s="35" t="s">
        <v>1132</v>
      </c>
      <c r="J140" s="35" t="b">
        <v>0</v>
      </c>
    </row>
    <row r="141" spans="1:10" hidden="1" x14ac:dyDescent="0.2">
      <c r="A141" s="35" t="s">
        <v>855</v>
      </c>
      <c r="B141" s="35" t="str">
        <f>VLOOKUP(Table15[[#This Row],[Metabolite ID]],Table18[],2,FALSE)</f>
        <v>Cholesterol in very large HDL</v>
      </c>
      <c r="C141" s="35" t="s">
        <v>1122</v>
      </c>
      <c r="D141" s="35">
        <v>8</v>
      </c>
      <c r="E141" s="35">
        <v>-2.6242133903024434E-2</v>
      </c>
      <c r="F141" s="35">
        <v>1.0258881543307289E-2</v>
      </c>
      <c r="G141" s="36">
        <v>3.7661798050491781E-2</v>
      </c>
      <c r="H141" s="35" t="s">
        <v>1132</v>
      </c>
      <c r="I141" s="35" t="s">
        <v>1132</v>
      </c>
      <c r="J141" s="35" t="b">
        <v>0</v>
      </c>
    </row>
    <row r="142" spans="1:10" hidden="1" x14ac:dyDescent="0.2">
      <c r="A142" s="35" t="s">
        <v>855</v>
      </c>
      <c r="B142" s="35" t="str">
        <f>VLOOKUP(Table15[[#This Row],[Metabolite ID]],Table18[],2,FALSE)</f>
        <v>Cholesterol in very large HDL</v>
      </c>
      <c r="C142" s="35" t="s">
        <v>1123</v>
      </c>
      <c r="D142" s="35">
        <v>8</v>
      </c>
      <c r="E142" s="35">
        <v>7.5670837028270307E-2</v>
      </c>
      <c r="F142" s="35">
        <v>0.12500298479229219</v>
      </c>
      <c r="G142" s="36">
        <v>0.56712107372446552</v>
      </c>
      <c r="H142" s="35" t="s">
        <v>1132</v>
      </c>
      <c r="I142" s="35" t="s">
        <v>1132</v>
      </c>
      <c r="J142" s="35" t="b">
        <v>0</v>
      </c>
    </row>
    <row r="143" spans="1:10" x14ac:dyDescent="0.2">
      <c r="A143" s="35" t="s">
        <v>842</v>
      </c>
      <c r="B143" s="35" t="str">
        <f>VLOOKUP(Table15[[#This Row],[Metabolite ID]],Table18[],2,FALSE)</f>
        <v>Total lipids in small VLDL</v>
      </c>
      <c r="C143" s="35" t="s">
        <v>1116</v>
      </c>
      <c r="D143" s="35">
        <v>15</v>
      </c>
      <c r="E143" s="35">
        <v>-2.5555832790850209E-2</v>
      </c>
      <c r="F143" s="35">
        <v>1.8123210688902623E-2</v>
      </c>
      <c r="G143" s="36">
        <v>0.15850537774784013</v>
      </c>
      <c r="H143" s="35" t="s">
        <v>1132</v>
      </c>
      <c r="I143" s="35" t="s">
        <v>1132</v>
      </c>
      <c r="J143" s="35" t="b">
        <v>0</v>
      </c>
    </row>
    <row r="144" spans="1:10" hidden="1" x14ac:dyDescent="0.2">
      <c r="A144" s="35" t="s">
        <v>842</v>
      </c>
      <c r="B144" s="35" t="str">
        <f>VLOOKUP(Table15[[#This Row],[Metabolite ID]],Table18[],2,FALSE)</f>
        <v>Total lipids in small VLDL</v>
      </c>
      <c r="C144" s="35" t="s">
        <v>1117</v>
      </c>
      <c r="D144" s="35">
        <v>15</v>
      </c>
      <c r="E144" s="35">
        <v>-2.5555832790850209E-2</v>
      </c>
      <c r="F144" s="35">
        <v>5.6483276169288048E-3</v>
      </c>
      <c r="G144" s="36">
        <v>6.0539745785754249E-6</v>
      </c>
      <c r="H144" s="35" t="s">
        <v>1132</v>
      </c>
      <c r="I144" s="35" t="s">
        <v>1132</v>
      </c>
      <c r="J144" s="35" t="b">
        <v>0</v>
      </c>
    </row>
    <row r="145" spans="1:10" hidden="1" x14ac:dyDescent="0.2">
      <c r="A145" s="35" t="s">
        <v>842</v>
      </c>
      <c r="B145" s="35" t="str">
        <f>VLOOKUP(Table15[[#This Row],[Metabolite ID]],Table18[],2,FALSE)</f>
        <v>Total lipids in small VLDL</v>
      </c>
      <c r="C145" s="35" t="s">
        <v>1118</v>
      </c>
      <c r="D145" s="35">
        <v>15</v>
      </c>
      <c r="E145" s="35">
        <v>-2.6311415458385053E-2</v>
      </c>
      <c r="F145" s="35">
        <v>5.8818221713107018E-3</v>
      </c>
      <c r="G145" s="36">
        <v>7.7005649032282032E-6</v>
      </c>
      <c r="H145" s="35" t="s">
        <v>1132</v>
      </c>
      <c r="I145" s="35" t="s">
        <v>1132</v>
      </c>
      <c r="J145" s="35" t="b">
        <v>0</v>
      </c>
    </row>
    <row r="146" spans="1:10" hidden="1" x14ac:dyDescent="0.2">
      <c r="A146" s="35" t="s">
        <v>842</v>
      </c>
      <c r="B146" s="35" t="str">
        <f>VLOOKUP(Table15[[#This Row],[Metabolite ID]],Table18[],2,FALSE)</f>
        <v>Total lipids in small VLDL</v>
      </c>
      <c r="C146" s="35" t="s">
        <v>1119</v>
      </c>
      <c r="D146" s="35">
        <v>15</v>
      </c>
      <c r="E146" s="35">
        <v>-4.1649505527814927E-2</v>
      </c>
      <c r="F146" s="35">
        <v>1.5268627392542916E-2</v>
      </c>
      <c r="G146" s="36">
        <v>6.3761496067262823E-3</v>
      </c>
      <c r="H146" s="35" t="s">
        <v>1132</v>
      </c>
      <c r="I146" s="35" t="s">
        <v>1132</v>
      </c>
      <c r="J146" s="35" t="b">
        <v>0</v>
      </c>
    </row>
    <row r="147" spans="1:10" hidden="1" x14ac:dyDescent="0.2">
      <c r="A147" s="35" t="s">
        <v>842</v>
      </c>
      <c r="B147" s="35" t="str">
        <f>VLOOKUP(Table15[[#This Row],[Metabolite ID]],Table18[],2,FALSE)</f>
        <v>Total lipids in small VLDL</v>
      </c>
      <c r="C147" s="35" t="s">
        <v>1120</v>
      </c>
      <c r="D147" s="35">
        <v>15</v>
      </c>
      <c r="E147" s="35">
        <v>-9.094139439819942E-3</v>
      </c>
      <c r="F147" s="35">
        <v>1.0415298128465183E-2</v>
      </c>
      <c r="G147" s="36">
        <v>0.38258017894741631</v>
      </c>
      <c r="H147" s="35" t="s">
        <v>1132</v>
      </c>
      <c r="I147" s="35" t="s">
        <v>1132</v>
      </c>
      <c r="J147" s="35" t="b">
        <v>0</v>
      </c>
    </row>
    <row r="148" spans="1:10" hidden="1" x14ac:dyDescent="0.2">
      <c r="A148" s="35" t="s">
        <v>842</v>
      </c>
      <c r="B148" s="35" t="str">
        <f>VLOOKUP(Table15[[#This Row],[Metabolite ID]],Table18[],2,FALSE)</f>
        <v>Total lipids in small VLDL</v>
      </c>
      <c r="C148" s="35" t="s">
        <v>1121</v>
      </c>
      <c r="D148" s="35">
        <v>15</v>
      </c>
      <c r="E148" s="35">
        <v>-2.7920094692918729E-2</v>
      </c>
      <c r="F148" s="35">
        <v>2.6183955701039652E-2</v>
      </c>
      <c r="G148" s="36">
        <v>0.30432974822726505</v>
      </c>
      <c r="H148" s="35" t="s">
        <v>1132</v>
      </c>
      <c r="I148" s="35" t="s">
        <v>1132</v>
      </c>
      <c r="J148" s="35" t="b">
        <v>0</v>
      </c>
    </row>
    <row r="149" spans="1:10" hidden="1" x14ac:dyDescent="0.2">
      <c r="A149" s="35" t="s">
        <v>842</v>
      </c>
      <c r="B149" s="35" t="str">
        <f>VLOOKUP(Table15[[#This Row],[Metabolite ID]],Table18[],2,FALSE)</f>
        <v>Total lipids in small VLDL</v>
      </c>
      <c r="C149" s="35" t="s">
        <v>1122</v>
      </c>
      <c r="D149" s="35">
        <v>15</v>
      </c>
      <c r="E149" s="35">
        <v>-1.7092980098295518E-3</v>
      </c>
      <c r="F149" s="35">
        <v>1.0413363529981304E-2</v>
      </c>
      <c r="G149" s="36">
        <v>0.87196349948941754</v>
      </c>
      <c r="H149" s="35" t="s">
        <v>1132</v>
      </c>
      <c r="I149" s="35" t="s">
        <v>1132</v>
      </c>
      <c r="J149" s="35" t="b">
        <v>0</v>
      </c>
    </row>
    <row r="150" spans="1:10" hidden="1" x14ac:dyDescent="0.2">
      <c r="A150" s="35" t="s">
        <v>842</v>
      </c>
      <c r="B150" s="35" t="str">
        <f>VLOOKUP(Table15[[#This Row],[Metabolite ID]],Table18[],2,FALSE)</f>
        <v>Total lipids in small VLDL</v>
      </c>
      <c r="C150" s="35" t="s">
        <v>1123</v>
      </c>
      <c r="D150" s="35">
        <v>15</v>
      </c>
      <c r="E150" s="35">
        <v>3.4570582334439375E-2</v>
      </c>
      <c r="F150" s="35">
        <v>3.9081610795061131E-2</v>
      </c>
      <c r="G150" s="36">
        <v>0.39245329343728974</v>
      </c>
      <c r="H150" s="35" t="s">
        <v>1132</v>
      </c>
      <c r="I150" s="35" t="s">
        <v>1132</v>
      </c>
      <c r="J150" s="35" t="b">
        <v>0</v>
      </c>
    </row>
    <row r="151" spans="1:10" hidden="1" x14ac:dyDescent="0.2">
      <c r="A151" s="35" t="s">
        <v>792</v>
      </c>
      <c r="B151" s="35" t="str">
        <f>VLOOKUP(Table15[[#This Row],[Metabolite ID]],Table18[],2,FALSE)</f>
        <v>Concentration of large VLDL particles</v>
      </c>
      <c r="C151" s="35" t="s">
        <v>1117</v>
      </c>
      <c r="D151" s="35">
        <v>8</v>
      </c>
      <c r="E151" s="35">
        <v>-3.0835034607729017E-2</v>
      </c>
      <c r="F151" s="35">
        <v>6.7039859020161414E-3</v>
      </c>
      <c r="G151" s="36">
        <v>4.2349059149454107E-6</v>
      </c>
      <c r="H151" s="35" t="s">
        <v>1132</v>
      </c>
      <c r="I151" s="35" t="s">
        <v>1132</v>
      </c>
      <c r="J151" s="35" t="b">
        <v>0</v>
      </c>
    </row>
    <row r="152" spans="1:10" hidden="1" x14ac:dyDescent="0.2">
      <c r="A152" s="35" t="s">
        <v>792</v>
      </c>
      <c r="B152" s="35" t="str">
        <f>VLOOKUP(Table15[[#This Row],[Metabolite ID]],Table18[],2,FALSE)</f>
        <v>Concentration of large VLDL particles</v>
      </c>
      <c r="C152" s="35" t="s">
        <v>1118</v>
      </c>
      <c r="D152" s="35">
        <v>8</v>
      </c>
      <c r="E152" s="35">
        <v>-3.2725802853312336E-2</v>
      </c>
      <c r="F152" s="35">
        <v>6.9437091688810629E-3</v>
      </c>
      <c r="G152" s="36">
        <v>2.4407867364693631E-6</v>
      </c>
      <c r="H152" s="35" t="s">
        <v>1132</v>
      </c>
      <c r="I152" s="35" t="s">
        <v>1132</v>
      </c>
      <c r="J152" s="35" t="b">
        <v>0</v>
      </c>
    </row>
    <row r="153" spans="1:10" hidden="1" x14ac:dyDescent="0.2">
      <c r="A153" s="35" t="s">
        <v>792</v>
      </c>
      <c r="B153" s="35" t="str">
        <f>VLOOKUP(Table15[[#This Row],[Metabolite ID]],Table18[],2,FALSE)</f>
        <v>Concentration of large VLDL particles</v>
      </c>
      <c r="C153" s="35" t="s">
        <v>1119</v>
      </c>
      <c r="D153" s="35">
        <v>8</v>
      </c>
      <c r="E153" s="35">
        <v>-4.5190242474291722E-2</v>
      </c>
      <c r="F153" s="35">
        <v>2.0341999307602596E-2</v>
      </c>
      <c r="G153" s="36">
        <v>2.6315481686756764E-2</v>
      </c>
      <c r="H153" s="35" t="s">
        <v>1132</v>
      </c>
      <c r="I153" s="35" t="s">
        <v>1132</v>
      </c>
      <c r="J153" s="35" t="b">
        <v>0</v>
      </c>
    </row>
    <row r="154" spans="1:10" hidden="1" x14ac:dyDescent="0.2">
      <c r="A154" s="35" t="s">
        <v>792</v>
      </c>
      <c r="B154" s="35" t="str">
        <f>VLOOKUP(Table15[[#This Row],[Metabolite ID]],Table18[],2,FALSE)</f>
        <v>Concentration of large VLDL particles</v>
      </c>
      <c r="C154" s="35" t="s">
        <v>1120</v>
      </c>
      <c r="D154" s="35">
        <v>8</v>
      </c>
      <c r="E154" s="35">
        <v>-8.8797431769992233E-3</v>
      </c>
      <c r="F154" s="35">
        <v>9.8655030239424898E-3</v>
      </c>
      <c r="G154" s="36">
        <v>0.36807761303942887</v>
      </c>
      <c r="H154" s="35" t="s">
        <v>1132</v>
      </c>
      <c r="I154" s="35" t="s">
        <v>1132</v>
      </c>
      <c r="J154" s="35" t="b">
        <v>0</v>
      </c>
    </row>
    <row r="155" spans="1:10" hidden="1" x14ac:dyDescent="0.2">
      <c r="A155" s="35" t="s">
        <v>792</v>
      </c>
      <c r="B155" s="35" t="str">
        <f>VLOOKUP(Table15[[#This Row],[Metabolite ID]],Table18[],2,FALSE)</f>
        <v>Concentration of large VLDL particles</v>
      </c>
      <c r="C155" s="35" t="s">
        <v>1121</v>
      </c>
      <c r="D155" s="35">
        <v>8</v>
      </c>
      <c r="E155" s="35">
        <v>-3.5640182506956997E-2</v>
      </c>
      <c r="F155" s="35">
        <v>2.447214783372292E-2</v>
      </c>
      <c r="G155" s="36">
        <v>0.18863582035439219</v>
      </c>
      <c r="H155" s="35" t="s">
        <v>1132</v>
      </c>
      <c r="I155" s="35" t="s">
        <v>1132</v>
      </c>
      <c r="J155" s="35" t="b">
        <v>0</v>
      </c>
    </row>
    <row r="156" spans="1:10" hidden="1" x14ac:dyDescent="0.2">
      <c r="A156" s="35" t="s">
        <v>792</v>
      </c>
      <c r="B156" s="35" t="str">
        <f>VLOOKUP(Table15[[#This Row],[Metabolite ID]],Table18[],2,FALSE)</f>
        <v>Concentration of large VLDL particles</v>
      </c>
      <c r="C156" s="35" t="s">
        <v>1122</v>
      </c>
      <c r="D156" s="35">
        <v>8</v>
      </c>
      <c r="E156" s="35">
        <v>-3.4504360718909388E-3</v>
      </c>
      <c r="F156" s="35">
        <v>9.1167423015268249E-3</v>
      </c>
      <c r="G156" s="36">
        <v>0.71629660181205279</v>
      </c>
      <c r="H156" s="35" t="s">
        <v>1132</v>
      </c>
      <c r="I156" s="35" t="s">
        <v>1132</v>
      </c>
      <c r="J156" s="35" t="b">
        <v>0</v>
      </c>
    </row>
    <row r="157" spans="1:10" hidden="1" x14ac:dyDescent="0.2">
      <c r="A157" s="35" t="s">
        <v>792</v>
      </c>
      <c r="B157" s="35" t="str">
        <f>VLOOKUP(Table15[[#This Row],[Metabolite ID]],Table18[],2,FALSE)</f>
        <v>Concentration of large VLDL particles</v>
      </c>
      <c r="C157" s="35" t="s">
        <v>1123</v>
      </c>
      <c r="D157" s="35">
        <v>8</v>
      </c>
      <c r="E157" s="35">
        <v>4.224523723258948E-2</v>
      </c>
      <c r="F157" s="35">
        <v>2.6830469569004752E-2</v>
      </c>
      <c r="G157" s="36">
        <v>0.16643288986079102</v>
      </c>
      <c r="H157" s="35" t="s">
        <v>1132</v>
      </c>
      <c r="I157" s="35" t="s">
        <v>1132</v>
      </c>
      <c r="J157" s="35" t="b">
        <v>0</v>
      </c>
    </row>
    <row r="158" spans="1:10" x14ac:dyDescent="0.2">
      <c r="A158" s="35" t="s">
        <v>792</v>
      </c>
      <c r="B158" s="35" t="str">
        <f>VLOOKUP(Table15[[#This Row],[Metabolite ID]],Table18[],2,FALSE)</f>
        <v>Concentration of large VLDL particles</v>
      </c>
      <c r="C158" s="35" t="s">
        <v>1116</v>
      </c>
      <c r="D158" s="35">
        <v>8</v>
      </c>
      <c r="E158" s="35">
        <v>-3.0835034607729017E-2</v>
      </c>
      <c r="F158" s="35">
        <v>2.217963397510973E-2</v>
      </c>
      <c r="G158" s="36">
        <v>0.16445573330026525</v>
      </c>
      <c r="H158" s="35" t="s">
        <v>1132</v>
      </c>
      <c r="I158" s="35" t="s">
        <v>1132</v>
      </c>
      <c r="J158" s="35" t="b">
        <v>0</v>
      </c>
    </row>
    <row r="159" spans="1:10" x14ac:dyDescent="0.2">
      <c r="A159" s="35" t="s">
        <v>791</v>
      </c>
      <c r="B159" s="35" t="str">
        <f>VLOOKUP(Table15[[#This Row],[Metabolite ID]],Table18[],2,FALSE)</f>
        <v>Total lipids in large VLDL</v>
      </c>
      <c r="C159" s="35" t="s">
        <v>1116</v>
      </c>
      <c r="D159" s="35">
        <v>8</v>
      </c>
      <c r="E159" s="35">
        <v>-3.0679987001362798E-2</v>
      </c>
      <c r="F159" s="35">
        <v>2.2203285778616414E-2</v>
      </c>
      <c r="G159" s="36">
        <v>0.16704021934513535</v>
      </c>
      <c r="H159" s="35" t="s">
        <v>1132</v>
      </c>
      <c r="I159" s="35" t="s">
        <v>1132</v>
      </c>
      <c r="J159" s="35" t="b">
        <v>0</v>
      </c>
    </row>
    <row r="160" spans="1:10" hidden="1" x14ac:dyDescent="0.2">
      <c r="A160" s="35" t="s">
        <v>791</v>
      </c>
      <c r="B160" s="35" t="str">
        <f>VLOOKUP(Table15[[#This Row],[Metabolite ID]],Table18[],2,FALSE)</f>
        <v>Total lipids in large VLDL</v>
      </c>
      <c r="C160" s="35" t="s">
        <v>1117</v>
      </c>
      <c r="D160" s="35">
        <v>8</v>
      </c>
      <c r="E160" s="35">
        <v>-3.0679987001362798E-2</v>
      </c>
      <c r="F160" s="35">
        <v>6.7023154733761737E-3</v>
      </c>
      <c r="G160" s="36">
        <v>4.7051951661850554E-6</v>
      </c>
      <c r="H160" s="35" t="s">
        <v>1132</v>
      </c>
      <c r="I160" s="35" t="s">
        <v>1132</v>
      </c>
      <c r="J160" s="35" t="b">
        <v>0</v>
      </c>
    </row>
    <row r="161" spans="1:10" hidden="1" x14ac:dyDescent="0.2">
      <c r="A161" s="35" t="s">
        <v>791</v>
      </c>
      <c r="B161" s="35" t="str">
        <f>VLOOKUP(Table15[[#This Row],[Metabolite ID]],Table18[],2,FALSE)</f>
        <v>Total lipids in large VLDL</v>
      </c>
      <c r="C161" s="35" t="s">
        <v>1118</v>
      </c>
      <c r="D161" s="35">
        <v>8</v>
      </c>
      <c r="E161" s="35">
        <v>-3.2522508590556984E-2</v>
      </c>
      <c r="F161" s="35">
        <v>6.9425667013188518E-3</v>
      </c>
      <c r="G161" s="36">
        <v>2.8063333769395574E-6</v>
      </c>
      <c r="H161" s="35" t="s">
        <v>1132</v>
      </c>
      <c r="I161" s="35" t="s">
        <v>1132</v>
      </c>
      <c r="J161" s="35" t="b">
        <v>0</v>
      </c>
    </row>
    <row r="162" spans="1:10" hidden="1" x14ac:dyDescent="0.2">
      <c r="A162" s="35" t="s">
        <v>791</v>
      </c>
      <c r="B162" s="35" t="str">
        <f>VLOOKUP(Table15[[#This Row],[Metabolite ID]],Table18[],2,FALSE)</f>
        <v>Total lipids in large VLDL</v>
      </c>
      <c r="C162" s="35" t="s">
        <v>1119</v>
      </c>
      <c r="D162" s="35">
        <v>8</v>
      </c>
      <c r="E162" s="35">
        <v>-4.5172804322949699E-2</v>
      </c>
      <c r="F162" s="35">
        <v>2.0229017435030319E-2</v>
      </c>
      <c r="G162" s="36">
        <v>2.5544353491917811E-2</v>
      </c>
      <c r="H162" s="35" t="s">
        <v>1132</v>
      </c>
      <c r="I162" s="35" t="s">
        <v>1132</v>
      </c>
      <c r="J162" s="35" t="b">
        <v>0</v>
      </c>
    </row>
    <row r="163" spans="1:10" hidden="1" x14ac:dyDescent="0.2">
      <c r="A163" s="35" t="s">
        <v>791</v>
      </c>
      <c r="B163" s="35" t="str">
        <f>VLOOKUP(Table15[[#This Row],[Metabolite ID]],Table18[],2,FALSE)</f>
        <v>Total lipids in large VLDL</v>
      </c>
      <c r="C163" s="35" t="s">
        <v>1120</v>
      </c>
      <c r="D163" s="35">
        <v>8</v>
      </c>
      <c r="E163" s="35">
        <v>-8.7160905563703275E-3</v>
      </c>
      <c r="F163" s="35">
        <v>1.0193304959192217E-2</v>
      </c>
      <c r="G163" s="36">
        <v>0.39250689606246097</v>
      </c>
      <c r="H163" s="35" t="s">
        <v>1132</v>
      </c>
      <c r="I163" s="35" t="s">
        <v>1132</v>
      </c>
      <c r="J163" s="35" t="b">
        <v>0</v>
      </c>
    </row>
    <row r="164" spans="1:10" hidden="1" x14ac:dyDescent="0.2">
      <c r="A164" s="35" t="s">
        <v>791</v>
      </c>
      <c r="B164" s="35" t="str">
        <f>VLOOKUP(Table15[[#This Row],[Metabolite ID]],Table18[],2,FALSE)</f>
        <v>Total lipids in large VLDL</v>
      </c>
      <c r="C164" s="35" t="s">
        <v>1121</v>
      </c>
      <c r="D164" s="35">
        <v>8</v>
      </c>
      <c r="E164" s="35">
        <v>-3.5224145795214601E-2</v>
      </c>
      <c r="F164" s="35">
        <v>2.5540510829658823E-2</v>
      </c>
      <c r="G164" s="36">
        <v>0.21030063483575026</v>
      </c>
      <c r="H164" s="35" t="s">
        <v>1132</v>
      </c>
      <c r="I164" s="35" t="s">
        <v>1132</v>
      </c>
      <c r="J164" s="35" t="b">
        <v>0</v>
      </c>
    </row>
    <row r="165" spans="1:10" hidden="1" x14ac:dyDescent="0.2">
      <c r="A165" s="35" t="s">
        <v>791</v>
      </c>
      <c r="B165" s="35" t="str">
        <f>VLOOKUP(Table15[[#This Row],[Metabolite ID]],Table18[],2,FALSE)</f>
        <v>Total lipids in large VLDL</v>
      </c>
      <c r="C165" s="35" t="s">
        <v>1122</v>
      </c>
      <c r="D165" s="35">
        <v>8</v>
      </c>
      <c r="E165" s="35">
        <v>-2.8774237295901006E-3</v>
      </c>
      <c r="F165" s="35">
        <v>7.8950680710009984E-3</v>
      </c>
      <c r="G165" s="36">
        <v>0.72627664237039768</v>
      </c>
      <c r="H165" s="35" t="s">
        <v>1132</v>
      </c>
      <c r="I165" s="35" t="s">
        <v>1132</v>
      </c>
      <c r="J165" s="35" t="b">
        <v>0</v>
      </c>
    </row>
    <row r="166" spans="1:10" hidden="1" x14ac:dyDescent="0.2">
      <c r="A166" s="35" t="s">
        <v>791</v>
      </c>
      <c r="B166" s="35" t="str">
        <f>VLOOKUP(Table15[[#This Row],[Metabolite ID]],Table18[],2,FALSE)</f>
        <v>Total lipids in large VLDL</v>
      </c>
      <c r="C166" s="35" t="s">
        <v>1123</v>
      </c>
      <c r="D166" s="35">
        <v>8</v>
      </c>
      <c r="E166" s="35">
        <v>4.2303400626626103E-2</v>
      </c>
      <c r="F166" s="35">
        <v>2.6691829272036522E-2</v>
      </c>
      <c r="G166" s="36">
        <v>0.16408568689872546</v>
      </c>
      <c r="H166" s="35" t="s">
        <v>1132</v>
      </c>
      <c r="I166" s="35" t="s">
        <v>1132</v>
      </c>
      <c r="J166" s="35" t="b">
        <v>0</v>
      </c>
    </row>
    <row r="167" spans="1:10" x14ac:dyDescent="0.2">
      <c r="A167" s="35" t="s">
        <v>843</v>
      </c>
      <c r="B167" s="35" t="str">
        <f>VLOOKUP(Table15[[#This Row],[Metabolite ID]],Table18[],2,FALSE)</f>
        <v>Concentration of small VLDL particles</v>
      </c>
      <c r="C167" s="35" t="s">
        <v>1116</v>
      </c>
      <c r="D167" s="35">
        <v>14</v>
      </c>
      <c r="E167" s="35">
        <v>-2.5470672936665321E-2</v>
      </c>
      <c r="F167" s="35">
        <v>1.8693773378187381E-2</v>
      </c>
      <c r="G167" s="36">
        <v>0.17303328284565161</v>
      </c>
      <c r="H167" s="35" t="s">
        <v>1132</v>
      </c>
      <c r="I167" s="35" t="s">
        <v>1132</v>
      </c>
      <c r="J167" s="35" t="b">
        <v>0</v>
      </c>
    </row>
    <row r="168" spans="1:10" hidden="1" x14ac:dyDescent="0.2">
      <c r="A168" s="35" t="s">
        <v>843</v>
      </c>
      <c r="B168" s="35" t="str">
        <f>VLOOKUP(Table15[[#This Row],[Metabolite ID]],Table18[],2,FALSE)</f>
        <v>Concentration of small VLDL particles</v>
      </c>
      <c r="C168" s="35" t="s">
        <v>1117</v>
      </c>
      <c r="D168" s="35">
        <v>14</v>
      </c>
      <c r="E168" s="35">
        <v>-2.5470672936665321E-2</v>
      </c>
      <c r="F168" s="35">
        <v>5.849463971480319E-3</v>
      </c>
      <c r="G168" s="36">
        <v>1.3345613300980847E-5</v>
      </c>
      <c r="H168" s="35" t="s">
        <v>1132</v>
      </c>
      <c r="I168" s="35" t="s">
        <v>1132</v>
      </c>
      <c r="J168" s="35" t="b">
        <v>0</v>
      </c>
    </row>
    <row r="169" spans="1:10" hidden="1" x14ac:dyDescent="0.2">
      <c r="A169" s="35" t="s">
        <v>843</v>
      </c>
      <c r="B169" s="35" t="str">
        <f>VLOOKUP(Table15[[#This Row],[Metabolite ID]],Table18[],2,FALSE)</f>
        <v>Concentration of small VLDL particles</v>
      </c>
      <c r="C169" s="35" t="s">
        <v>1118</v>
      </c>
      <c r="D169" s="35">
        <v>14</v>
      </c>
      <c r="E169" s="35">
        <v>-2.6310843882000671E-2</v>
      </c>
      <c r="F169" s="35">
        <v>6.0878564339498569E-3</v>
      </c>
      <c r="G169" s="36">
        <v>1.5472158072823457E-5</v>
      </c>
      <c r="H169" s="35" t="s">
        <v>1132</v>
      </c>
      <c r="I169" s="35" t="s">
        <v>1132</v>
      </c>
      <c r="J169" s="35" t="b">
        <v>0</v>
      </c>
    </row>
    <row r="170" spans="1:10" hidden="1" x14ac:dyDescent="0.2">
      <c r="A170" s="35" t="s">
        <v>843</v>
      </c>
      <c r="B170" s="35" t="str">
        <f>VLOOKUP(Table15[[#This Row],[Metabolite ID]],Table18[],2,FALSE)</f>
        <v>Concentration of small VLDL particles</v>
      </c>
      <c r="C170" s="35" t="s">
        <v>1119</v>
      </c>
      <c r="D170" s="35">
        <v>14</v>
      </c>
      <c r="E170" s="35">
        <v>-3.7184584568251203E-2</v>
      </c>
      <c r="F170" s="35">
        <v>1.5600939954562172E-2</v>
      </c>
      <c r="G170" s="36">
        <v>1.7149648466700092E-2</v>
      </c>
      <c r="H170" s="35" t="s">
        <v>1132</v>
      </c>
      <c r="I170" s="35" t="s">
        <v>1132</v>
      </c>
      <c r="J170" s="35" t="b">
        <v>0</v>
      </c>
    </row>
    <row r="171" spans="1:10" hidden="1" x14ac:dyDescent="0.2">
      <c r="A171" s="35" t="s">
        <v>843</v>
      </c>
      <c r="B171" s="35" t="str">
        <f>VLOOKUP(Table15[[#This Row],[Metabolite ID]],Table18[],2,FALSE)</f>
        <v>Concentration of small VLDL particles</v>
      </c>
      <c r="C171" s="35" t="s">
        <v>1120</v>
      </c>
      <c r="D171" s="35">
        <v>14</v>
      </c>
      <c r="E171" s="35">
        <v>-4.8914633280194887E-3</v>
      </c>
      <c r="F171" s="35">
        <v>9.2486219520098081E-3</v>
      </c>
      <c r="G171" s="36">
        <v>0.59688478503318743</v>
      </c>
      <c r="H171" s="35" t="s">
        <v>1132</v>
      </c>
      <c r="I171" s="35" t="s">
        <v>1132</v>
      </c>
      <c r="J171" s="35" t="b">
        <v>0</v>
      </c>
    </row>
    <row r="172" spans="1:10" hidden="1" x14ac:dyDescent="0.2">
      <c r="A172" s="35" t="s">
        <v>843</v>
      </c>
      <c r="B172" s="35" t="str">
        <f>VLOOKUP(Table15[[#This Row],[Metabolite ID]],Table18[],2,FALSE)</f>
        <v>Concentration of small VLDL particles</v>
      </c>
      <c r="C172" s="35" t="s">
        <v>1121</v>
      </c>
      <c r="D172" s="35">
        <v>14</v>
      </c>
      <c r="E172" s="35">
        <v>-2.2168468281229259E-2</v>
      </c>
      <c r="F172" s="35">
        <v>1.9883689693253295E-2</v>
      </c>
      <c r="G172" s="36">
        <v>0.2850773484287234</v>
      </c>
      <c r="H172" s="35" t="s">
        <v>1132</v>
      </c>
      <c r="I172" s="35" t="s">
        <v>1132</v>
      </c>
      <c r="J172" s="35" t="b">
        <v>0</v>
      </c>
    </row>
    <row r="173" spans="1:10" hidden="1" x14ac:dyDescent="0.2">
      <c r="A173" s="35" t="s">
        <v>843</v>
      </c>
      <c r="B173" s="35" t="str">
        <f>VLOOKUP(Table15[[#This Row],[Metabolite ID]],Table18[],2,FALSE)</f>
        <v>Concentration of small VLDL particles</v>
      </c>
      <c r="C173" s="35" t="s">
        <v>1122</v>
      </c>
      <c r="D173" s="35">
        <v>14</v>
      </c>
      <c r="E173" s="35">
        <v>-4.0498989729115253E-4</v>
      </c>
      <c r="F173" s="35">
        <v>8.0422143894911761E-3</v>
      </c>
      <c r="G173" s="36">
        <v>0.96060262030893784</v>
      </c>
      <c r="H173" s="35" t="s">
        <v>1132</v>
      </c>
      <c r="I173" s="35" t="s">
        <v>1132</v>
      </c>
      <c r="J173" s="35" t="b">
        <v>0</v>
      </c>
    </row>
    <row r="174" spans="1:10" hidden="1" x14ac:dyDescent="0.2">
      <c r="A174" s="35" t="s">
        <v>843</v>
      </c>
      <c r="B174" s="35" t="str">
        <f>VLOOKUP(Table15[[#This Row],[Metabolite ID]],Table18[],2,FALSE)</f>
        <v>Concentration of small VLDL particles</v>
      </c>
      <c r="C174" s="35" t="s">
        <v>1123</v>
      </c>
      <c r="D174" s="35">
        <v>14</v>
      </c>
      <c r="E174" s="35">
        <v>2.6541476708173188E-2</v>
      </c>
      <c r="F174" s="35">
        <v>3.567562061238165E-2</v>
      </c>
      <c r="G174" s="36">
        <v>0.47121384390915788</v>
      </c>
      <c r="H174" s="35" t="s">
        <v>1132</v>
      </c>
      <c r="I174" s="35" t="s">
        <v>1132</v>
      </c>
      <c r="J174" s="35" t="b">
        <v>0</v>
      </c>
    </row>
    <row r="175" spans="1:10" hidden="1" x14ac:dyDescent="0.2">
      <c r="A175" s="35" t="s">
        <v>798</v>
      </c>
      <c r="B175" s="35" t="str">
        <f>VLOOKUP(Table15[[#This Row],[Metabolite ID]],Table18[],2,FALSE)</f>
        <v>Total lipids in medium HDL</v>
      </c>
      <c r="C175" s="35" t="s">
        <v>1117</v>
      </c>
      <c r="D175" s="35">
        <v>3</v>
      </c>
      <c r="E175" s="35">
        <v>-9.8120723168636487E-2</v>
      </c>
      <c r="F175" s="35">
        <v>2.1158814527637831E-2</v>
      </c>
      <c r="G175" s="36">
        <v>3.5291304396227155E-6</v>
      </c>
      <c r="H175" s="35" t="s">
        <v>1132</v>
      </c>
      <c r="I175" s="35" t="s">
        <v>1132</v>
      </c>
      <c r="J175" s="35" t="b">
        <v>0</v>
      </c>
    </row>
    <row r="176" spans="1:10" hidden="1" x14ac:dyDescent="0.2">
      <c r="A176" s="35" t="s">
        <v>798</v>
      </c>
      <c r="B176" s="35" t="str">
        <f>VLOOKUP(Table15[[#This Row],[Metabolite ID]],Table18[],2,FALSE)</f>
        <v>Total lipids in medium HDL</v>
      </c>
      <c r="C176" s="35" t="s">
        <v>1118</v>
      </c>
      <c r="D176" s="35">
        <v>3</v>
      </c>
      <c r="E176" s="35">
        <v>-0.11310686008504761</v>
      </c>
      <c r="F176" s="35">
        <v>2.4658220596883183E-2</v>
      </c>
      <c r="G176" s="36">
        <v>4.4969541477856037E-6</v>
      </c>
      <c r="H176" s="35" t="s">
        <v>1132</v>
      </c>
      <c r="I176" s="35" t="s">
        <v>1132</v>
      </c>
      <c r="J176" s="35" t="b">
        <v>0</v>
      </c>
    </row>
    <row r="177" spans="1:10" hidden="1" x14ac:dyDescent="0.2">
      <c r="A177" s="35" t="s">
        <v>798</v>
      </c>
      <c r="B177" s="35" t="str">
        <f>VLOOKUP(Table15[[#This Row],[Metabolite ID]],Table18[],2,FALSE)</f>
        <v>Total lipids in medium HDL</v>
      </c>
      <c r="C177" s="35" t="s">
        <v>1119</v>
      </c>
      <c r="D177" s="35">
        <v>3</v>
      </c>
      <c r="E177" s="35">
        <v>-7.1070460181229672E-2</v>
      </c>
      <c r="F177" s="35">
        <v>3.0164840668257437E-2</v>
      </c>
      <c r="G177" s="36">
        <v>1.8469463254015224E-2</v>
      </c>
      <c r="H177" s="35" t="s">
        <v>1132</v>
      </c>
      <c r="I177" s="35" t="s">
        <v>1132</v>
      </c>
      <c r="J177" s="35" t="b">
        <v>0</v>
      </c>
    </row>
    <row r="178" spans="1:10" hidden="1" x14ac:dyDescent="0.2">
      <c r="A178" s="35" t="s">
        <v>798</v>
      </c>
      <c r="B178" s="35" t="str">
        <f>VLOOKUP(Table15[[#This Row],[Metabolite ID]],Table18[],2,FALSE)</f>
        <v>Total lipids in medium HDL</v>
      </c>
      <c r="C178" s="35" t="s">
        <v>1120</v>
      </c>
      <c r="D178" s="35">
        <v>3</v>
      </c>
      <c r="E178" s="35">
        <v>-6.1233797909775692E-2</v>
      </c>
      <c r="F178" s="35">
        <v>2.8220306234027114E-2</v>
      </c>
      <c r="G178" s="36">
        <v>3.0018301306522204E-2</v>
      </c>
      <c r="H178" s="35" t="s">
        <v>1132</v>
      </c>
      <c r="I178" s="35" t="s">
        <v>1132</v>
      </c>
      <c r="J178" s="35" t="b">
        <v>0</v>
      </c>
    </row>
    <row r="179" spans="1:10" hidden="1" x14ac:dyDescent="0.2">
      <c r="A179" s="35" t="s">
        <v>798</v>
      </c>
      <c r="B179" s="35" t="str">
        <f>VLOOKUP(Table15[[#This Row],[Metabolite ID]],Table18[],2,FALSE)</f>
        <v>Total lipids in medium HDL</v>
      </c>
      <c r="C179" s="35" t="s">
        <v>1121</v>
      </c>
      <c r="D179" s="35">
        <v>3</v>
      </c>
      <c r="E179" s="35">
        <v>-3.9492964410530407E-2</v>
      </c>
      <c r="F179" s="35">
        <v>4.409784246951895E-2</v>
      </c>
      <c r="G179" s="36">
        <v>0.46498744493026156</v>
      </c>
      <c r="H179" s="35" t="s">
        <v>1132</v>
      </c>
      <c r="I179" s="35" t="s">
        <v>1132</v>
      </c>
      <c r="J179" s="35" t="b">
        <v>0</v>
      </c>
    </row>
    <row r="180" spans="1:10" hidden="1" x14ac:dyDescent="0.2">
      <c r="A180" s="35" t="s">
        <v>798</v>
      </c>
      <c r="B180" s="35" t="str">
        <f>VLOOKUP(Table15[[#This Row],[Metabolite ID]],Table18[],2,FALSE)</f>
        <v>Total lipids in medium HDL</v>
      </c>
      <c r="C180" s="35" t="s">
        <v>1122</v>
      </c>
      <c r="D180" s="35">
        <v>3</v>
      </c>
      <c r="E180" s="35">
        <v>-5.5595923864037888E-2</v>
      </c>
      <c r="F180" s="35">
        <v>3.3505265895838986E-2</v>
      </c>
      <c r="G180" s="36">
        <v>0.23891972653919913</v>
      </c>
      <c r="H180" s="35" t="s">
        <v>1132</v>
      </c>
      <c r="I180" s="35" t="s">
        <v>1132</v>
      </c>
      <c r="J180" s="35" t="b">
        <v>0</v>
      </c>
    </row>
    <row r="181" spans="1:10" hidden="1" x14ac:dyDescent="0.2">
      <c r="A181" s="35" t="s">
        <v>798</v>
      </c>
      <c r="B181" s="35" t="str">
        <f>VLOOKUP(Table15[[#This Row],[Metabolite ID]],Table18[],2,FALSE)</f>
        <v>Total lipids in medium HDL</v>
      </c>
      <c r="C181" s="35" t="s">
        <v>1123</v>
      </c>
      <c r="D181" s="35">
        <v>3</v>
      </c>
      <c r="E181" s="35">
        <v>0.18333779003800199</v>
      </c>
      <c r="F181" s="35">
        <v>6.3006828541516749E-2</v>
      </c>
      <c r="G181" s="36">
        <v>0.21073405923580082</v>
      </c>
      <c r="H181" s="35" t="s">
        <v>1132</v>
      </c>
      <c r="I181" s="35" t="s">
        <v>1132</v>
      </c>
      <c r="J181" s="35" t="b">
        <v>0</v>
      </c>
    </row>
    <row r="182" spans="1:10" x14ac:dyDescent="0.2">
      <c r="A182" s="35" t="s">
        <v>798</v>
      </c>
      <c r="B182" s="35" t="str">
        <f>VLOOKUP(Table15[[#This Row],[Metabolite ID]],Table18[],2,FALSE)</f>
        <v>Total lipids in medium HDL</v>
      </c>
      <c r="C182" s="35" t="s">
        <v>1116</v>
      </c>
      <c r="D182" s="35">
        <v>3</v>
      </c>
      <c r="E182" s="35">
        <v>-9.8120723168636487E-2</v>
      </c>
      <c r="F182" s="35">
        <v>7.212093724728072E-2</v>
      </c>
      <c r="G182" s="36">
        <v>0.17367092836582296</v>
      </c>
      <c r="H182" s="35" t="s">
        <v>1132</v>
      </c>
      <c r="I182" s="35" t="s">
        <v>1132</v>
      </c>
      <c r="J182" s="35" t="b">
        <v>0</v>
      </c>
    </row>
    <row r="183" spans="1:10" x14ac:dyDescent="0.2">
      <c r="A183" s="35" t="s">
        <v>845</v>
      </c>
      <c r="B183" s="35" t="str">
        <f>VLOOKUP(Table15[[#This Row],[Metabolite ID]],Table18[],2,FALSE)</f>
        <v>Triglycerides in small VLDL</v>
      </c>
      <c r="C183" s="35" t="s">
        <v>1116</v>
      </c>
      <c r="D183" s="35">
        <v>12</v>
      </c>
      <c r="E183" s="35">
        <v>-2.9885920002737352E-2</v>
      </c>
      <c r="F183" s="35">
        <v>2.244099002090218E-2</v>
      </c>
      <c r="G183" s="36">
        <v>0.18294042626577103</v>
      </c>
      <c r="H183" s="35" t="s">
        <v>1132</v>
      </c>
      <c r="I183" s="35" t="s">
        <v>1132</v>
      </c>
      <c r="J183" s="35" t="b">
        <v>0</v>
      </c>
    </row>
    <row r="184" spans="1:10" hidden="1" x14ac:dyDescent="0.2">
      <c r="A184" s="35" t="s">
        <v>845</v>
      </c>
      <c r="B184" s="35" t="str">
        <f>VLOOKUP(Table15[[#This Row],[Metabolite ID]],Table18[],2,FALSE)</f>
        <v>Triglycerides in small VLDL</v>
      </c>
      <c r="C184" s="35" t="s">
        <v>1117</v>
      </c>
      <c r="D184" s="35">
        <v>12</v>
      </c>
      <c r="E184" s="35">
        <v>-2.9885920002737352E-2</v>
      </c>
      <c r="F184" s="35">
        <v>6.0916939794912577E-3</v>
      </c>
      <c r="G184" s="36">
        <v>9.2947133085464622E-7</v>
      </c>
      <c r="H184" s="35" t="s">
        <v>1132</v>
      </c>
      <c r="I184" s="35" t="s">
        <v>1132</v>
      </c>
      <c r="J184" s="35" t="b">
        <v>0</v>
      </c>
    </row>
    <row r="185" spans="1:10" hidden="1" x14ac:dyDescent="0.2">
      <c r="A185" s="35" t="s">
        <v>845</v>
      </c>
      <c r="B185" s="35" t="str">
        <f>VLOOKUP(Table15[[#This Row],[Metabolite ID]],Table18[],2,FALSE)</f>
        <v>Triglycerides in small VLDL</v>
      </c>
      <c r="C185" s="35" t="s">
        <v>1118</v>
      </c>
      <c r="D185" s="35">
        <v>12</v>
      </c>
      <c r="E185" s="35">
        <v>-3.0631899870323255E-2</v>
      </c>
      <c r="F185" s="35">
        <v>6.3800323749249556E-3</v>
      </c>
      <c r="G185" s="36">
        <v>1.5770673379204132E-6</v>
      </c>
      <c r="H185" s="35" t="s">
        <v>1132</v>
      </c>
      <c r="I185" s="35" t="s">
        <v>1132</v>
      </c>
      <c r="J185" s="35" t="b">
        <v>0</v>
      </c>
    </row>
    <row r="186" spans="1:10" hidden="1" x14ac:dyDescent="0.2">
      <c r="A186" s="35" t="s">
        <v>845</v>
      </c>
      <c r="B186" s="35" t="str">
        <f>VLOOKUP(Table15[[#This Row],[Metabolite ID]],Table18[],2,FALSE)</f>
        <v>Triglycerides in small VLDL</v>
      </c>
      <c r="C186" s="35" t="s">
        <v>1119</v>
      </c>
      <c r="D186" s="35">
        <v>12</v>
      </c>
      <c r="E186" s="35">
        <v>-3.2499160638580687E-2</v>
      </c>
      <c r="F186" s="35">
        <v>1.2973491512829258E-2</v>
      </c>
      <c r="G186" s="36">
        <v>1.2243633281693679E-2</v>
      </c>
      <c r="H186" s="35" t="s">
        <v>1132</v>
      </c>
      <c r="I186" s="35" t="s">
        <v>1132</v>
      </c>
      <c r="J186" s="35" t="b">
        <v>0</v>
      </c>
    </row>
    <row r="187" spans="1:10" hidden="1" x14ac:dyDescent="0.2">
      <c r="A187" s="35" t="s">
        <v>845</v>
      </c>
      <c r="B187" s="35" t="str">
        <f>VLOOKUP(Table15[[#This Row],[Metabolite ID]],Table18[],2,FALSE)</f>
        <v>Triglycerides in small VLDL</v>
      </c>
      <c r="C187" s="35" t="s">
        <v>1120</v>
      </c>
      <c r="D187" s="35">
        <v>12</v>
      </c>
      <c r="E187" s="35">
        <v>-2.1425772806988347E-2</v>
      </c>
      <c r="F187" s="35">
        <v>9.3900315361946547E-3</v>
      </c>
      <c r="G187" s="36">
        <v>2.2503674287659533E-2</v>
      </c>
      <c r="H187" s="35" t="s">
        <v>1132</v>
      </c>
      <c r="I187" s="35" t="s">
        <v>1132</v>
      </c>
      <c r="J187" s="35" t="b">
        <v>0</v>
      </c>
    </row>
    <row r="188" spans="1:10" hidden="1" x14ac:dyDescent="0.2">
      <c r="A188" s="35" t="s">
        <v>845</v>
      </c>
      <c r="B188" s="35" t="str">
        <f>VLOOKUP(Table15[[#This Row],[Metabolite ID]],Table18[],2,FALSE)</f>
        <v>Triglycerides in small VLDL</v>
      </c>
      <c r="C188" s="35" t="s">
        <v>1121</v>
      </c>
      <c r="D188" s="35">
        <v>12</v>
      </c>
      <c r="E188" s="35">
        <v>-3.5664221402776419E-2</v>
      </c>
      <c r="F188" s="35">
        <v>1.7060246644906199E-2</v>
      </c>
      <c r="G188" s="36">
        <v>6.0589619071342866E-2</v>
      </c>
      <c r="H188" s="35" t="s">
        <v>1132</v>
      </c>
      <c r="I188" s="35" t="s">
        <v>1132</v>
      </c>
      <c r="J188" s="35" t="b">
        <v>0</v>
      </c>
    </row>
    <row r="189" spans="1:10" hidden="1" x14ac:dyDescent="0.2">
      <c r="A189" s="35" t="s">
        <v>845</v>
      </c>
      <c r="B189" s="35" t="str">
        <f>VLOOKUP(Table15[[#This Row],[Metabolite ID]],Table18[],2,FALSE)</f>
        <v>Triglycerides in small VLDL</v>
      </c>
      <c r="C189" s="35" t="s">
        <v>1122</v>
      </c>
      <c r="D189" s="35">
        <v>12</v>
      </c>
      <c r="E189" s="35">
        <v>-1.6493974278532553E-2</v>
      </c>
      <c r="F189" s="35">
        <v>8.3492799456547587E-3</v>
      </c>
      <c r="G189" s="36">
        <v>7.3835349756552052E-2</v>
      </c>
      <c r="H189" s="35" t="s">
        <v>1132</v>
      </c>
      <c r="I189" s="35" t="s">
        <v>1132</v>
      </c>
      <c r="J189" s="35" t="b">
        <v>0</v>
      </c>
    </row>
    <row r="190" spans="1:10" hidden="1" x14ac:dyDescent="0.2">
      <c r="A190" s="35" t="s">
        <v>845</v>
      </c>
      <c r="B190" s="35" t="str">
        <f>VLOOKUP(Table15[[#This Row],[Metabolite ID]],Table18[],2,FALSE)</f>
        <v>Triglycerides in small VLDL</v>
      </c>
      <c r="C190" s="35" t="s">
        <v>1123</v>
      </c>
      <c r="D190" s="35">
        <v>12</v>
      </c>
      <c r="E190" s="35">
        <v>3.7703065141825617E-3</v>
      </c>
      <c r="F190" s="35">
        <v>4.2548674746788091E-2</v>
      </c>
      <c r="G190" s="36">
        <v>0.93114007760561279</v>
      </c>
      <c r="H190" s="35" t="s">
        <v>1132</v>
      </c>
      <c r="I190" s="35" t="s">
        <v>1132</v>
      </c>
      <c r="J190" s="35" t="b">
        <v>0</v>
      </c>
    </row>
    <row r="191" spans="1:10" x14ac:dyDescent="0.2">
      <c r="A191" s="35" t="s">
        <v>817</v>
      </c>
      <c r="B191" s="35" t="str">
        <f>VLOOKUP(Table15[[#This Row],[Metabolite ID]],Table18[],2,FALSE)</f>
        <v>Phosphatidylcholines</v>
      </c>
      <c r="C191" s="35" t="s">
        <v>1116</v>
      </c>
      <c r="D191" s="35">
        <v>8</v>
      </c>
      <c r="E191" s="35">
        <v>-3.52901168716293E-2</v>
      </c>
      <c r="F191" s="35">
        <v>2.6979266381286147E-2</v>
      </c>
      <c r="G191" s="36">
        <v>0.19085776530386223</v>
      </c>
      <c r="H191" s="35" t="s">
        <v>1132</v>
      </c>
      <c r="I191" s="35" t="s">
        <v>1132</v>
      </c>
      <c r="J191" s="35" t="b">
        <v>0</v>
      </c>
    </row>
    <row r="192" spans="1:10" hidden="1" x14ac:dyDescent="0.2">
      <c r="A192" s="35" t="s">
        <v>817</v>
      </c>
      <c r="B192" s="35" t="str">
        <f>VLOOKUP(Table15[[#This Row],[Metabolite ID]],Table18[],2,FALSE)</f>
        <v>Phosphatidylcholines</v>
      </c>
      <c r="C192" s="35" t="s">
        <v>1117</v>
      </c>
      <c r="D192" s="35">
        <v>8</v>
      </c>
      <c r="E192" s="35">
        <v>-3.52901168716293E-2</v>
      </c>
      <c r="F192" s="35">
        <v>9.1729362182125813E-3</v>
      </c>
      <c r="G192" s="36">
        <v>1.1947561417074402E-4</v>
      </c>
      <c r="H192" s="35" t="s">
        <v>1132</v>
      </c>
      <c r="I192" s="35" t="s">
        <v>1132</v>
      </c>
      <c r="J192" s="35" t="b">
        <v>0</v>
      </c>
    </row>
    <row r="193" spans="1:10" hidden="1" x14ac:dyDescent="0.2">
      <c r="A193" s="35" t="s">
        <v>817</v>
      </c>
      <c r="B193" s="35" t="str">
        <f>VLOOKUP(Table15[[#This Row],[Metabolite ID]],Table18[],2,FALSE)</f>
        <v>Phosphatidylcholines</v>
      </c>
      <c r="C193" s="35" t="s">
        <v>1118</v>
      </c>
      <c r="D193" s="35">
        <v>8</v>
      </c>
      <c r="E193" s="35">
        <v>-3.8882271243889974E-2</v>
      </c>
      <c r="F193" s="35">
        <v>9.7426883080714254E-3</v>
      </c>
      <c r="G193" s="36">
        <v>6.5818004316705616E-5</v>
      </c>
      <c r="H193" s="35" t="s">
        <v>1132</v>
      </c>
      <c r="I193" s="35" t="s">
        <v>1132</v>
      </c>
      <c r="J193" s="35" t="b">
        <v>0</v>
      </c>
    </row>
    <row r="194" spans="1:10" hidden="1" x14ac:dyDescent="0.2">
      <c r="A194" s="35" t="s">
        <v>817</v>
      </c>
      <c r="B194" s="35" t="str">
        <f>VLOOKUP(Table15[[#This Row],[Metabolite ID]],Table18[],2,FALSE)</f>
        <v>Phosphatidylcholines</v>
      </c>
      <c r="C194" s="35" t="s">
        <v>1119</v>
      </c>
      <c r="D194" s="35">
        <v>8</v>
      </c>
      <c r="E194" s="35">
        <v>-4.845430037251635E-2</v>
      </c>
      <c r="F194" s="35">
        <v>1.7795540597199806E-2</v>
      </c>
      <c r="G194" s="36">
        <v>6.4724599746723002E-3</v>
      </c>
      <c r="H194" s="35" t="s">
        <v>1132</v>
      </c>
      <c r="I194" s="35" t="s">
        <v>1132</v>
      </c>
      <c r="J194" s="35" t="b">
        <v>0</v>
      </c>
    </row>
    <row r="195" spans="1:10" hidden="1" x14ac:dyDescent="0.2">
      <c r="A195" s="35" t="s">
        <v>817</v>
      </c>
      <c r="B195" s="35" t="str">
        <f>VLOOKUP(Table15[[#This Row],[Metabolite ID]],Table18[],2,FALSE)</f>
        <v>Phosphatidylcholines</v>
      </c>
      <c r="C195" s="35" t="s">
        <v>1120</v>
      </c>
      <c r="D195" s="35">
        <v>8</v>
      </c>
      <c r="E195" s="35">
        <v>-2.13124746887325E-2</v>
      </c>
      <c r="F195" s="35">
        <v>1.2923227060519044E-2</v>
      </c>
      <c r="G195" s="36">
        <v>9.9114772283499464E-2</v>
      </c>
      <c r="H195" s="35" t="s">
        <v>1132</v>
      </c>
      <c r="I195" s="35" t="s">
        <v>1132</v>
      </c>
      <c r="J195" s="35" t="b">
        <v>0</v>
      </c>
    </row>
    <row r="196" spans="1:10" hidden="1" x14ac:dyDescent="0.2">
      <c r="A196" s="35" t="s">
        <v>817</v>
      </c>
      <c r="B196" s="35" t="str">
        <f>VLOOKUP(Table15[[#This Row],[Metabolite ID]],Table18[],2,FALSE)</f>
        <v>Phosphatidylcholines</v>
      </c>
      <c r="C196" s="35" t="s">
        <v>1121</v>
      </c>
      <c r="D196" s="35">
        <v>8</v>
      </c>
      <c r="E196" s="35">
        <v>-3.6993974447285527E-2</v>
      </c>
      <c r="F196" s="35">
        <v>3.0705083940513543E-2</v>
      </c>
      <c r="G196" s="36">
        <v>0.26742211367080654</v>
      </c>
      <c r="H196" s="35" t="s">
        <v>1132</v>
      </c>
      <c r="I196" s="35" t="s">
        <v>1132</v>
      </c>
      <c r="J196" s="35" t="b">
        <v>0</v>
      </c>
    </row>
    <row r="197" spans="1:10" hidden="1" x14ac:dyDescent="0.2">
      <c r="A197" s="35" t="s">
        <v>817</v>
      </c>
      <c r="B197" s="35" t="str">
        <f>VLOOKUP(Table15[[#This Row],[Metabolite ID]],Table18[],2,FALSE)</f>
        <v>Phosphatidylcholines</v>
      </c>
      <c r="C197" s="35" t="s">
        <v>1122</v>
      </c>
      <c r="D197" s="35">
        <v>8</v>
      </c>
      <c r="E197" s="35">
        <v>-2.430949276817107E-2</v>
      </c>
      <c r="F197" s="35">
        <v>1.4722803375801492E-2</v>
      </c>
      <c r="G197" s="36">
        <v>0.14269229420803961</v>
      </c>
      <c r="H197" s="35" t="s">
        <v>1132</v>
      </c>
      <c r="I197" s="35" t="s">
        <v>1132</v>
      </c>
      <c r="J197" s="35" t="b">
        <v>0</v>
      </c>
    </row>
    <row r="198" spans="1:10" hidden="1" x14ac:dyDescent="0.2">
      <c r="A198" s="35" t="s">
        <v>817</v>
      </c>
      <c r="B198" s="35" t="str">
        <f>VLOOKUP(Table15[[#This Row],[Metabolite ID]],Table18[],2,FALSE)</f>
        <v>Phosphatidylcholines</v>
      </c>
      <c r="C198" s="35" t="s">
        <v>1123</v>
      </c>
      <c r="D198" s="35">
        <v>8</v>
      </c>
      <c r="E198" s="35">
        <v>1.8851027441792515E-2</v>
      </c>
      <c r="F198" s="35">
        <v>7.1000618502019844E-2</v>
      </c>
      <c r="G198" s="36">
        <v>0.7995072028334016</v>
      </c>
      <c r="H198" s="35" t="s">
        <v>1132</v>
      </c>
      <c r="I198" s="35" t="s">
        <v>1132</v>
      </c>
      <c r="J198" s="35" t="b">
        <v>0</v>
      </c>
    </row>
    <row r="199" spans="1:10" hidden="1" x14ac:dyDescent="0.2">
      <c r="A199" s="35" t="s">
        <v>854</v>
      </c>
      <c r="B199" s="35" t="str">
        <f>VLOOKUP(Table15[[#This Row],[Metabolite ID]],Table18[],2,FALSE)</f>
        <v>Triglycerides in VLDL</v>
      </c>
      <c r="C199" s="35" t="s">
        <v>1117</v>
      </c>
      <c r="D199" s="35">
        <v>10</v>
      </c>
      <c r="E199" s="35">
        <v>-2.7977052441930834E-2</v>
      </c>
      <c r="F199" s="35">
        <v>6.4661598276830662E-3</v>
      </c>
      <c r="G199" s="36">
        <v>1.5136852206901036E-5</v>
      </c>
      <c r="H199" s="35" t="s">
        <v>1132</v>
      </c>
      <c r="I199" s="35" t="s">
        <v>1132</v>
      </c>
      <c r="J199" s="35" t="b">
        <v>0</v>
      </c>
    </row>
    <row r="200" spans="1:10" hidden="1" x14ac:dyDescent="0.2">
      <c r="A200" s="35" t="s">
        <v>854</v>
      </c>
      <c r="B200" s="35" t="str">
        <f>VLOOKUP(Table15[[#This Row],[Metabolite ID]],Table18[],2,FALSE)</f>
        <v>Triglycerides in VLDL</v>
      </c>
      <c r="C200" s="35" t="s">
        <v>1118</v>
      </c>
      <c r="D200" s="35">
        <v>10</v>
      </c>
      <c r="E200" s="35">
        <v>-3.0358576938057096E-2</v>
      </c>
      <c r="F200" s="35">
        <v>6.7605239099616261E-3</v>
      </c>
      <c r="G200" s="36">
        <v>7.1034251759597103E-6</v>
      </c>
      <c r="H200" s="35" t="s">
        <v>1132</v>
      </c>
      <c r="I200" s="35" t="s">
        <v>1132</v>
      </c>
      <c r="J200" s="35" t="b">
        <v>0</v>
      </c>
    </row>
    <row r="201" spans="1:10" hidden="1" x14ac:dyDescent="0.2">
      <c r="A201" s="35" t="s">
        <v>854</v>
      </c>
      <c r="B201" s="35" t="str">
        <f>VLOOKUP(Table15[[#This Row],[Metabolite ID]],Table18[],2,FALSE)</f>
        <v>Triglycerides in VLDL</v>
      </c>
      <c r="C201" s="35" t="s">
        <v>1119</v>
      </c>
      <c r="D201" s="35">
        <v>10</v>
      </c>
      <c r="E201" s="35">
        <v>-4.0728879944848168E-2</v>
      </c>
      <c r="F201" s="35">
        <v>1.8533099405274644E-2</v>
      </c>
      <c r="G201" s="36">
        <v>2.7975542450527073E-2</v>
      </c>
      <c r="H201" s="35" t="s">
        <v>1132</v>
      </c>
      <c r="I201" s="35" t="s">
        <v>1132</v>
      </c>
      <c r="J201" s="35" t="b">
        <v>0</v>
      </c>
    </row>
    <row r="202" spans="1:10" hidden="1" x14ac:dyDescent="0.2">
      <c r="A202" s="35" t="s">
        <v>854</v>
      </c>
      <c r="B202" s="35" t="str">
        <f>VLOOKUP(Table15[[#This Row],[Metabolite ID]],Table18[],2,FALSE)</f>
        <v>Triglycerides in VLDL</v>
      </c>
      <c r="C202" s="35" t="s">
        <v>1120</v>
      </c>
      <c r="D202" s="35">
        <v>10</v>
      </c>
      <c r="E202" s="35">
        <v>-1.0540143974275388E-2</v>
      </c>
      <c r="F202" s="35">
        <v>9.6185498603598204E-3</v>
      </c>
      <c r="G202" s="36">
        <v>0.27316007229848993</v>
      </c>
      <c r="H202" s="35" t="s">
        <v>1132</v>
      </c>
      <c r="I202" s="35" t="s">
        <v>1132</v>
      </c>
      <c r="J202" s="35" t="b">
        <v>0</v>
      </c>
    </row>
    <row r="203" spans="1:10" hidden="1" x14ac:dyDescent="0.2">
      <c r="A203" s="35" t="s">
        <v>854</v>
      </c>
      <c r="B203" s="35" t="str">
        <f>VLOOKUP(Table15[[#This Row],[Metabolite ID]],Table18[],2,FALSE)</f>
        <v>Triglycerides in VLDL</v>
      </c>
      <c r="C203" s="35" t="s">
        <v>1121</v>
      </c>
      <c r="D203" s="35">
        <v>10</v>
      </c>
      <c r="E203" s="35">
        <v>-3.8663405654687899E-2</v>
      </c>
      <c r="F203" s="35">
        <v>2.5116220119951179E-2</v>
      </c>
      <c r="G203" s="36">
        <v>0.1580959184264992</v>
      </c>
      <c r="H203" s="35" t="s">
        <v>1132</v>
      </c>
      <c r="I203" s="35" t="s">
        <v>1132</v>
      </c>
      <c r="J203" s="35" t="b">
        <v>0</v>
      </c>
    </row>
    <row r="204" spans="1:10" hidden="1" x14ac:dyDescent="0.2">
      <c r="A204" s="35" t="s">
        <v>854</v>
      </c>
      <c r="B204" s="35" t="str">
        <f>VLOOKUP(Table15[[#This Row],[Metabolite ID]],Table18[],2,FALSE)</f>
        <v>Triglycerides in VLDL</v>
      </c>
      <c r="C204" s="35" t="s">
        <v>1122</v>
      </c>
      <c r="D204" s="35">
        <v>10</v>
      </c>
      <c r="E204" s="35">
        <v>-7.5518766842239127E-3</v>
      </c>
      <c r="F204" s="35">
        <v>9.6077522407352709E-3</v>
      </c>
      <c r="G204" s="36">
        <v>0.45205356333881141</v>
      </c>
      <c r="H204" s="35" t="s">
        <v>1132</v>
      </c>
      <c r="I204" s="35" t="s">
        <v>1132</v>
      </c>
      <c r="J204" s="35" t="b">
        <v>0</v>
      </c>
    </row>
    <row r="205" spans="1:10" hidden="1" x14ac:dyDescent="0.2">
      <c r="A205" s="35" t="s">
        <v>854</v>
      </c>
      <c r="B205" s="35" t="str">
        <f>VLOOKUP(Table15[[#This Row],[Metabolite ID]],Table18[],2,FALSE)</f>
        <v>Triglycerides in VLDL</v>
      </c>
      <c r="C205" s="35" t="s">
        <v>1123</v>
      </c>
      <c r="D205" s="35">
        <v>10</v>
      </c>
      <c r="E205" s="35">
        <v>2.0266922921013304E-2</v>
      </c>
      <c r="F205" s="35">
        <v>3.6437763799562685E-2</v>
      </c>
      <c r="G205" s="36">
        <v>0.59328141614244045</v>
      </c>
      <c r="H205" s="35" t="s">
        <v>1132</v>
      </c>
      <c r="I205" s="35" t="s">
        <v>1132</v>
      </c>
      <c r="J205" s="35" t="b">
        <v>0</v>
      </c>
    </row>
    <row r="206" spans="1:10" x14ac:dyDescent="0.2">
      <c r="A206" s="35" t="s">
        <v>854</v>
      </c>
      <c r="B206" s="35" t="str">
        <f>VLOOKUP(Table15[[#This Row],[Metabolite ID]],Table18[],2,FALSE)</f>
        <v>Triglycerides in VLDL</v>
      </c>
      <c r="C206" s="35" t="s">
        <v>1116</v>
      </c>
      <c r="D206" s="35">
        <v>10</v>
      </c>
      <c r="E206" s="35">
        <v>-2.7977052441930834E-2</v>
      </c>
      <c r="F206" s="35">
        <v>2.2101006201788804E-2</v>
      </c>
      <c r="G206" s="36">
        <v>0.20555879056754359</v>
      </c>
      <c r="H206" s="35" t="s">
        <v>1132</v>
      </c>
      <c r="I206" s="35" t="s">
        <v>1132</v>
      </c>
      <c r="J206" s="35" t="b">
        <v>0</v>
      </c>
    </row>
    <row r="207" spans="1:10" hidden="1" x14ac:dyDescent="0.2">
      <c r="A207" s="35" t="s">
        <v>793</v>
      </c>
      <c r="B207" s="35" t="str">
        <f>VLOOKUP(Table15[[#This Row],[Metabolite ID]],Table18[],2,FALSE)</f>
        <v>Phospholipids in large VLDL</v>
      </c>
      <c r="C207" s="35" t="s">
        <v>1117</v>
      </c>
      <c r="D207" s="35">
        <v>10</v>
      </c>
      <c r="E207" s="35">
        <v>-2.7832329819378332E-2</v>
      </c>
      <c r="F207" s="35">
        <v>6.6228599670734353E-3</v>
      </c>
      <c r="G207" s="36">
        <v>2.6402538281790136E-5</v>
      </c>
      <c r="H207" s="35" t="s">
        <v>1132</v>
      </c>
      <c r="I207" s="35" t="s">
        <v>1132</v>
      </c>
      <c r="J207" s="35" t="b">
        <v>0</v>
      </c>
    </row>
    <row r="208" spans="1:10" hidden="1" x14ac:dyDescent="0.2">
      <c r="A208" s="35" t="s">
        <v>793</v>
      </c>
      <c r="B208" s="35" t="str">
        <f>VLOOKUP(Table15[[#This Row],[Metabolite ID]],Table18[],2,FALSE)</f>
        <v>Phospholipids in large VLDL</v>
      </c>
      <c r="C208" s="35" t="s">
        <v>1118</v>
      </c>
      <c r="D208" s="35">
        <v>10</v>
      </c>
      <c r="E208" s="35">
        <v>-2.9842826508791238E-2</v>
      </c>
      <c r="F208" s="35">
        <v>6.9002130448943379E-3</v>
      </c>
      <c r="G208" s="36">
        <v>1.5259152948271535E-5</v>
      </c>
      <c r="H208" s="35" t="s">
        <v>1132</v>
      </c>
      <c r="I208" s="35" t="s">
        <v>1132</v>
      </c>
      <c r="J208" s="35" t="b">
        <v>0</v>
      </c>
    </row>
    <row r="209" spans="1:10" hidden="1" x14ac:dyDescent="0.2">
      <c r="A209" s="35" t="s">
        <v>793</v>
      </c>
      <c r="B209" s="35" t="str">
        <f>VLOOKUP(Table15[[#This Row],[Metabolite ID]],Table18[],2,FALSE)</f>
        <v>Phospholipids in large VLDL</v>
      </c>
      <c r="C209" s="35" t="s">
        <v>1119</v>
      </c>
      <c r="D209" s="35">
        <v>10</v>
      </c>
      <c r="E209" s="35">
        <v>-4.570026528564456E-2</v>
      </c>
      <c r="F209" s="35">
        <v>1.9723296876843394E-2</v>
      </c>
      <c r="G209" s="36">
        <v>2.0499902919543383E-2</v>
      </c>
      <c r="H209" s="35" t="s">
        <v>1132</v>
      </c>
      <c r="I209" s="35" t="s">
        <v>1132</v>
      </c>
      <c r="J209" s="35" t="b">
        <v>0</v>
      </c>
    </row>
    <row r="210" spans="1:10" hidden="1" x14ac:dyDescent="0.2">
      <c r="A210" s="35" t="s">
        <v>793</v>
      </c>
      <c r="B210" s="35" t="str">
        <f>VLOOKUP(Table15[[#This Row],[Metabolite ID]],Table18[],2,FALSE)</f>
        <v>Phospholipids in large VLDL</v>
      </c>
      <c r="C210" s="35" t="s">
        <v>1120</v>
      </c>
      <c r="D210" s="35">
        <v>10</v>
      </c>
      <c r="E210" s="35">
        <v>-8.745220679819813E-3</v>
      </c>
      <c r="F210" s="35">
        <v>9.7553686288190146E-3</v>
      </c>
      <c r="G210" s="36">
        <v>0.37001135283907799</v>
      </c>
      <c r="H210" s="35" t="s">
        <v>1132</v>
      </c>
      <c r="I210" s="35" t="s">
        <v>1132</v>
      </c>
      <c r="J210" s="35" t="b">
        <v>0</v>
      </c>
    </row>
    <row r="211" spans="1:10" hidden="1" x14ac:dyDescent="0.2">
      <c r="A211" s="35" t="s">
        <v>793</v>
      </c>
      <c r="B211" s="35" t="str">
        <f>VLOOKUP(Table15[[#This Row],[Metabolite ID]],Table18[],2,FALSE)</f>
        <v>Phospholipids in large VLDL</v>
      </c>
      <c r="C211" s="35" t="s">
        <v>1121</v>
      </c>
      <c r="D211" s="35">
        <v>10</v>
      </c>
      <c r="E211" s="35">
        <v>-3.9324489750487746E-2</v>
      </c>
      <c r="F211" s="35">
        <v>2.3470441102688755E-2</v>
      </c>
      <c r="G211" s="36">
        <v>0.12815782593432531</v>
      </c>
      <c r="H211" s="35" t="s">
        <v>1132</v>
      </c>
      <c r="I211" s="35" t="s">
        <v>1132</v>
      </c>
      <c r="J211" s="35" t="b">
        <v>0</v>
      </c>
    </row>
    <row r="212" spans="1:10" hidden="1" x14ac:dyDescent="0.2">
      <c r="A212" s="35" t="s">
        <v>793</v>
      </c>
      <c r="B212" s="35" t="str">
        <f>VLOOKUP(Table15[[#This Row],[Metabolite ID]],Table18[],2,FALSE)</f>
        <v>Phospholipids in large VLDL</v>
      </c>
      <c r="C212" s="35" t="s">
        <v>1122</v>
      </c>
      <c r="D212" s="35">
        <v>10</v>
      </c>
      <c r="E212" s="35">
        <v>-3.0287935461448812E-3</v>
      </c>
      <c r="F212" s="35">
        <v>8.6634196949701408E-3</v>
      </c>
      <c r="G212" s="36">
        <v>0.73467476903282836</v>
      </c>
      <c r="H212" s="35" t="s">
        <v>1132</v>
      </c>
      <c r="I212" s="35" t="s">
        <v>1132</v>
      </c>
      <c r="J212" s="35" t="b">
        <v>0</v>
      </c>
    </row>
    <row r="213" spans="1:10" hidden="1" x14ac:dyDescent="0.2">
      <c r="A213" s="35" t="s">
        <v>793</v>
      </c>
      <c r="B213" s="35" t="str">
        <f>VLOOKUP(Table15[[#This Row],[Metabolite ID]],Table18[],2,FALSE)</f>
        <v>Phospholipids in large VLDL</v>
      </c>
      <c r="C213" s="35" t="s">
        <v>1123</v>
      </c>
      <c r="D213" s="35">
        <v>10</v>
      </c>
      <c r="E213" s="35">
        <v>1.3178756048571025E-2</v>
      </c>
      <c r="F213" s="35">
        <v>3.390108885252445E-2</v>
      </c>
      <c r="G213" s="36">
        <v>0.70760917080029984</v>
      </c>
      <c r="H213" s="35" t="s">
        <v>1132</v>
      </c>
      <c r="I213" s="35" t="s">
        <v>1132</v>
      </c>
      <c r="J213" s="35" t="b">
        <v>0</v>
      </c>
    </row>
    <row r="214" spans="1:10" x14ac:dyDescent="0.2">
      <c r="A214" s="35" t="s">
        <v>793</v>
      </c>
      <c r="B214" s="35" t="str">
        <f>VLOOKUP(Table15[[#This Row],[Metabolite ID]],Table18[],2,FALSE)</f>
        <v>Phospholipids in large VLDL</v>
      </c>
      <c r="C214" s="35" t="s">
        <v>1116</v>
      </c>
      <c r="D214" s="35">
        <v>10</v>
      </c>
      <c r="E214" s="35">
        <v>-2.7832329819378332E-2</v>
      </c>
      <c r="F214" s="35">
        <v>2.1991243021164369E-2</v>
      </c>
      <c r="G214" s="36">
        <v>0.20565286237995539</v>
      </c>
      <c r="H214" s="35" t="s">
        <v>1132</v>
      </c>
      <c r="I214" s="35" t="s">
        <v>1132</v>
      </c>
      <c r="J214" s="35" t="b">
        <v>0</v>
      </c>
    </row>
    <row r="215" spans="1:10" hidden="1" x14ac:dyDescent="0.2">
      <c r="A215" s="35" t="s">
        <v>816</v>
      </c>
      <c r="B215" s="35" t="str">
        <f>VLOOKUP(Table15[[#This Row],[Metabolite ID]],Table18[],2,FALSE)</f>
        <v>Triglycerides in medium VLDL</v>
      </c>
      <c r="C215" s="35" t="s">
        <v>1117</v>
      </c>
      <c r="D215" s="35">
        <v>10</v>
      </c>
      <c r="E215" s="35">
        <v>-2.7079201671093369E-2</v>
      </c>
      <c r="F215" s="35">
        <v>6.5362672522100056E-3</v>
      </c>
      <c r="G215" s="36">
        <v>3.4291860382734446E-5</v>
      </c>
      <c r="H215" s="35" t="s">
        <v>1132</v>
      </c>
      <c r="I215" s="35" t="s">
        <v>1132</v>
      </c>
      <c r="J215" s="35" t="b">
        <v>0</v>
      </c>
    </row>
    <row r="216" spans="1:10" hidden="1" x14ac:dyDescent="0.2">
      <c r="A216" s="35" t="s">
        <v>816</v>
      </c>
      <c r="B216" s="35" t="str">
        <f>VLOOKUP(Table15[[#This Row],[Metabolite ID]],Table18[],2,FALSE)</f>
        <v>Triglycerides in medium VLDL</v>
      </c>
      <c r="C216" s="35" t="s">
        <v>1118</v>
      </c>
      <c r="D216" s="35">
        <v>10</v>
      </c>
      <c r="E216" s="35">
        <v>-2.8998370256053826E-2</v>
      </c>
      <c r="F216" s="35">
        <v>6.7973975794471137E-3</v>
      </c>
      <c r="G216" s="36">
        <v>1.9892063700031942E-5</v>
      </c>
      <c r="H216" s="35" t="s">
        <v>1132</v>
      </c>
      <c r="I216" s="35" t="s">
        <v>1132</v>
      </c>
      <c r="J216" s="35" t="b">
        <v>0</v>
      </c>
    </row>
    <row r="217" spans="1:10" hidden="1" x14ac:dyDescent="0.2">
      <c r="A217" s="35" t="s">
        <v>816</v>
      </c>
      <c r="B217" s="35" t="str">
        <f>VLOOKUP(Table15[[#This Row],[Metabolite ID]],Table18[],2,FALSE)</f>
        <v>Triglycerides in medium VLDL</v>
      </c>
      <c r="C217" s="35" t="s">
        <v>1119</v>
      </c>
      <c r="D217" s="35">
        <v>10</v>
      </c>
      <c r="E217" s="35">
        <v>-4.1492047434388044E-2</v>
      </c>
      <c r="F217" s="35">
        <v>1.7940551997573783E-2</v>
      </c>
      <c r="G217" s="36">
        <v>2.0736278471016337E-2</v>
      </c>
      <c r="H217" s="35" t="s">
        <v>1132</v>
      </c>
      <c r="I217" s="35" t="s">
        <v>1132</v>
      </c>
      <c r="J217" s="35" t="b">
        <v>0</v>
      </c>
    </row>
    <row r="218" spans="1:10" hidden="1" x14ac:dyDescent="0.2">
      <c r="A218" s="35" t="s">
        <v>816</v>
      </c>
      <c r="B218" s="35" t="str">
        <f>VLOOKUP(Table15[[#This Row],[Metabolite ID]],Table18[],2,FALSE)</f>
        <v>Triglycerides in medium VLDL</v>
      </c>
      <c r="C218" s="35" t="s">
        <v>1120</v>
      </c>
      <c r="D218" s="35">
        <v>10</v>
      </c>
      <c r="E218" s="35">
        <v>-1.1221375945966505E-2</v>
      </c>
      <c r="F218" s="35">
        <v>9.2916865991865948E-3</v>
      </c>
      <c r="G218" s="36">
        <v>0.22717071043314913</v>
      </c>
      <c r="H218" s="35" t="s">
        <v>1132</v>
      </c>
      <c r="I218" s="35" t="s">
        <v>1132</v>
      </c>
      <c r="J218" s="35" t="b">
        <v>0</v>
      </c>
    </row>
    <row r="219" spans="1:10" hidden="1" x14ac:dyDescent="0.2">
      <c r="A219" s="35" t="s">
        <v>816</v>
      </c>
      <c r="B219" s="35" t="str">
        <f>VLOOKUP(Table15[[#This Row],[Metabolite ID]],Table18[],2,FALSE)</f>
        <v>Triglycerides in medium VLDL</v>
      </c>
      <c r="C219" s="35" t="s">
        <v>1121</v>
      </c>
      <c r="D219" s="35">
        <v>10</v>
      </c>
      <c r="E219" s="35">
        <v>-4.4562776998085862E-2</v>
      </c>
      <c r="F219" s="35">
        <v>2.81385766799595E-2</v>
      </c>
      <c r="G219" s="36">
        <v>0.14772451954998106</v>
      </c>
      <c r="H219" s="35" t="s">
        <v>1132</v>
      </c>
      <c r="I219" s="35" t="s">
        <v>1132</v>
      </c>
      <c r="J219" s="35" t="b">
        <v>0</v>
      </c>
    </row>
    <row r="220" spans="1:10" hidden="1" x14ac:dyDescent="0.2">
      <c r="A220" s="35" t="s">
        <v>816</v>
      </c>
      <c r="B220" s="35" t="str">
        <f>VLOOKUP(Table15[[#This Row],[Metabolite ID]],Table18[],2,FALSE)</f>
        <v>Triglycerides in medium VLDL</v>
      </c>
      <c r="C220" s="35" t="s">
        <v>1122</v>
      </c>
      <c r="D220" s="35">
        <v>10</v>
      </c>
      <c r="E220" s="35">
        <v>-6.302227240060132E-3</v>
      </c>
      <c r="F220" s="35">
        <v>9.3423101525281459E-3</v>
      </c>
      <c r="G220" s="36">
        <v>0.51688844130513267</v>
      </c>
      <c r="H220" s="35" t="s">
        <v>1132</v>
      </c>
      <c r="I220" s="35" t="s">
        <v>1132</v>
      </c>
      <c r="J220" s="35" t="b">
        <v>0</v>
      </c>
    </row>
    <row r="221" spans="1:10" hidden="1" x14ac:dyDescent="0.2">
      <c r="A221" s="35" t="s">
        <v>816</v>
      </c>
      <c r="B221" s="35" t="str">
        <f>VLOOKUP(Table15[[#This Row],[Metabolite ID]],Table18[],2,FALSE)</f>
        <v>Triglycerides in medium VLDL</v>
      </c>
      <c r="C221" s="35" t="s">
        <v>1123</v>
      </c>
      <c r="D221" s="35">
        <v>10</v>
      </c>
      <c r="E221" s="35">
        <v>1.3605008479757688E-2</v>
      </c>
      <c r="F221" s="35">
        <v>3.7461782978381888E-2</v>
      </c>
      <c r="G221" s="36">
        <v>0.7258865370210662</v>
      </c>
      <c r="H221" s="35" t="s">
        <v>1132</v>
      </c>
      <c r="I221" s="35" t="s">
        <v>1132</v>
      </c>
      <c r="J221" s="35" t="b">
        <v>0</v>
      </c>
    </row>
    <row r="222" spans="1:10" x14ac:dyDescent="0.2">
      <c r="A222" s="35" t="s">
        <v>816</v>
      </c>
      <c r="B222" s="35" t="str">
        <f>VLOOKUP(Table15[[#This Row],[Metabolite ID]],Table18[],2,FALSE)</f>
        <v>Triglycerides in medium VLDL</v>
      </c>
      <c r="C222" s="35" t="s">
        <v>1116</v>
      </c>
      <c r="D222" s="35">
        <v>10</v>
      </c>
      <c r="E222" s="35">
        <v>-2.7079201671093369E-2</v>
      </c>
      <c r="F222" s="35">
        <v>2.1466275078679695E-2</v>
      </c>
      <c r="G222" s="36">
        <v>0.20713721957989514</v>
      </c>
      <c r="H222" s="35" t="s">
        <v>1132</v>
      </c>
      <c r="I222" s="35" t="s">
        <v>1132</v>
      </c>
      <c r="J222" s="35" t="b">
        <v>0</v>
      </c>
    </row>
    <row r="223" spans="1:10" hidden="1" x14ac:dyDescent="0.2">
      <c r="A223" s="35" t="s">
        <v>812</v>
      </c>
      <c r="B223" s="35" t="str">
        <f>VLOOKUP(Table15[[#This Row],[Metabolite ID]],Table18[],2,FALSE)</f>
        <v>Free cholesterol in medium VLDL</v>
      </c>
      <c r="C223" s="35" t="s">
        <v>1117</v>
      </c>
      <c r="D223" s="35">
        <v>10</v>
      </c>
      <c r="E223" s="35">
        <v>-2.8839334967056283E-2</v>
      </c>
      <c r="F223" s="35">
        <v>6.7096177748649909E-3</v>
      </c>
      <c r="G223" s="36">
        <v>1.7218429372140084E-5</v>
      </c>
      <c r="H223" s="35" t="s">
        <v>1132</v>
      </c>
      <c r="I223" s="35" t="s">
        <v>1132</v>
      </c>
      <c r="J223" s="35" t="b">
        <v>0</v>
      </c>
    </row>
    <row r="224" spans="1:10" hidden="1" x14ac:dyDescent="0.2">
      <c r="A224" s="35" t="s">
        <v>812</v>
      </c>
      <c r="B224" s="35" t="str">
        <f>VLOOKUP(Table15[[#This Row],[Metabolite ID]],Table18[],2,FALSE)</f>
        <v>Free cholesterol in medium VLDL</v>
      </c>
      <c r="C224" s="35" t="s">
        <v>1118</v>
      </c>
      <c r="D224" s="35">
        <v>10</v>
      </c>
      <c r="E224" s="35">
        <v>-3.1347083406082429E-2</v>
      </c>
      <c r="F224" s="35">
        <v>7.0350195888465444E-3</v>
      </c>
      <c r="G224" s="36">
        <v>8.3556385911853113E-6</v>
      </c>
      <c r="H224" s="35" t="s">
        <v>1132</v>
      </c>
      <c r="I224" s="35" t="s">
        <v>1132</v>
      </c>
      <c r="J224" s="35" t="b">
        <v>0</v>
      </c>
    </row>
    <row r="225" spans="1:10" hidden="1" x14ac:dyDescent="0.2">
      <c r="A225" s="35" t="s">
        <v>812</v>
      </c>
      <c r="B225" s="35" t="str">
        <f>VLOOKUP(Table15[[#This Row],[Metabolite ID]],Table18[],2,FALSE)</f>
        <v>Free cholesterol in medium VLDL</v>
      </c>
      <c r="C225" s="35" t="s">
        <v>1119</v>
      </c>
      <c r="D225" s="35">
        <v>10</v>
      </c>
      <c r="E225" s="35">
        <v>-6.0098123217954671E-2</v>
      </c>
      <c r="F225" s="35">
        <v>1.9731192278328306E-2</v>
      </c>
      <c r="G225" s="36">
        <v>2.3202859296338214E-3</v>
      </c>
      <c r="H225" s="35" t="s">
        <v>1132</v>
      </c>
      <c r="I225" s="35" t="s">
        <v>1132</v>
      </c>
      <c r="J225" s="35" t="b">
        <v>0</v>
      </c>
    </row>
    <row r="226" spans="1:10" hidden="1" x14ac:dyDescent="0.2">
      <c r="A226" s="35" t="s">
        <v>812</v>
      </c>
      <c r="B226" s="35" t="str">
        <f>VLOOKUP(Table15[[#This Row],[Metabolite ID]],Table18[],2,FALSE)</f>
        <v>Free cholesterol in medium VLDL</v>
      </c>
      <c r="C226" s="35" t="s">
        <v>1120</v>
      </c>
      <c r="D226" s="35">
        <v>10</v>
      </c>
      <c r="E226" s="35">
        <v>-9.298204213865912E-3</v>
      </c>
      <c r="F226" s="35">
        <v>1.0075126772703646E-2</v>
      </c>
      <c r="G226" s="36">
        <v>0.3560660601880396</v>
      </c>
      <c r="H226" s="35" t="s">
        <v>1132</v>
      </c>
      <c r="I226" s="35" t="s">
        <v>1132</v>
      </c>
      <c r="J226" s="35" t="b">
        <v>0</v>
      </c>
    </row>
    <row r="227" spans="1:10" hidden="1" x14ac:dyDescent="0.2">
      <c r="A227" s="35" t="s">
        <v>812</v>
      </c>
      <c r="B227" s="35" t="str">
        <f>VLOOKUP(Table15[[#This Row],[Metabolite ID]],Table18[],2,FALSE)</f>
        <v>Free cholesterol in medium VLDL</v>
      </c>
      <c r="C227" s="35" t="s">
        <v>1121</v>
      </c>
      <c r="D227" s="35">
        <v>10</v>
      </c>
      <c r="E227" s="35">
        <v>-5.7398884964530883E-2</v>
      </c>
      <c r="F227" s="35">
        <v>3.4808432460975508E-2</v>
      </c>
      <c r="G227" s="36">
        <v>0.13354944943090882</v>
      </c>
      <c r="H227" s="35" t="s">
        <v>1132</v>
      </c>
      <c r="I227" s="35" t="s">
        <v>1132</v>
      </c>
      <c r="J227" s="35" t="b">
        <v>0</v>
      </c>
    </row>
    <row r="228" spans="1:10" hidden="1" x14ac:dyDescent="0.2">
      <c r="A228" s="35" t="s">
        <v>812</v>
      </c>
      <c r="B228" s="35" t="str">
        <f>VLOOKUP(Table15[[#This Row],[Metabolite ID]],Table18[],2,FALSE)</f>
        <v>Free cholesterol in medium VLDL</v>
      </c>
      <c r="C228" s="35" t="s">
        <v>1122</v>
      </c>
      <c r="D228" s="35">
        <v>10</v>
      </c>
      <c r="E228" s="35">
        <v>-2.7731120676413035E-3</v>
      </c>
      <c r="F228" s="35">
        <v>9.8971187231431234E-3</v>
      </c>
      <c r="G228" s="36">
        <v>0.7856624865599966</v>
      </c>
      <c r="H228" s="35" t="s">
        <v>1132</v>
      </c>
      <c r="I228" s="35" t="s">
        <v>1132</v>
      </c>
      <c r="J228" s="35" t="b">
        <v>0</v>
      </c>
    </row>
    <row r="229" spans="1:10" hidden="1" x14ac:dyDescent="0.2">
      <c r="A229" s="35" t="s">
        <v>812</v>
      </c>
      <c r="B229" s="35" t="str">
        <f>VLOOKUP(Table15[[#This Row],[Metabolite ID]],Table18[],2,FALSE)</f>
        <v>Free cholesterol in medium VLDL</v>
      </c>
      <c r="C229" s="35" t="s">
        <v>1123</v>
      </c>
      <c r="D229" s="35">
        <v>10</v>
      </c>
      <c r="E229" s="35">
        <v>2.2423089085978821E-2</v>
      </c>
      <c r="F229" s="35">
        <v>3.6217216395498214E-2</v>
      </c>
      <c r="G229" s="36">
        <v>0.55305023466588399</v>
      </c>
      <c r="H229" s="35" t="s">
        <v>1132</v>
      </c>
      <c r="I229" s="35" t="s">
        <v>1132</v>
      </c>
      <c r="J229" s="35" t="b">
        <v>0</v>
      </c>
    </row>
    <row r="230" spans="1:10" x14ac:dyDescent="0.2">
      <c r="A230" s="35" t="s">
        <v>812</v>
      </c>
      <c r="B230" s="35" t="str">
        <f>VLOOKUP(Table15[[#This Row],[Metabolite ID]],Table18[],2,FALSE)</f>
        <v>Free cholesterol in medium VLDL</v>
      </c>
      <c r="C230" s="35" t="s">
        <v>1116</v>
      </c>
      <c r="D230" s="35">
        <v>10</v>
      </c>
      <c r="E230" s="35">
        <v>-2.8839334967056283E-2</v>
      </c>
      <c r="F230" s="35">
        <v>2.3154613181206891E-2</v>
      </c>
      <c r="G230" s="36">
        <v>0.21294382314130758</v>
      </c>
      <c r="H230" s="35" t="s">
        <v>1132</v>
      </c>
      <c r="I230" s="35" t="s">
        <v>1132</v>
      </c>
      <c r="J230" s="35" t="b">
        <v>0</v>
      </c>
    </row>
    <row r="231" spans="1:10" hidden="1" x14ac:dyDescent="0.2">
      <c r="A231" s="35" t="s">
        <v>822</v>
      </c>
      <c r="B231" s="35" t="str">
        <f>VLOOKUP(Table15[[#This Row],[Metabolite ID]],Table18[],2,FALSE)</f>
        <v>Total triglycerides</v>
      </c>
      <c r="C231" s="35" t="s">
        <v>1117</v>
      </c>
      <c r="D231" s="35">
        <v>12</v>
      </c>
      <c r="E231" s="35">
        <v>-2.9989826792414673E-2</v>
      </c>
      <c r="F231" s="35">
        <v>6.5747413569192904E-3</v>
      </c>
      <c r="G231" s="36">
        <v>5.0820980745900453E-6</v>
      </c>
      <c r="H231" s="35" t="s">
        <v>1132</v>
      </c>
      <c r="I231" s="35" t="s">
        <v>1132</v>
      </c>
      <c r="J231" s="35" t="b">
        <v>0</v>
      </c>
    </row>
    <row r="232" spans="1:10" hidden="1" x14ac:dyDescent="0.2">
      <c r="A232" s="35" t="s">
        <v>822</v>
      </c>
      <c r="B232" s="35" t="str">
        <f>VLOOKUP(Table15[[#This Row],[Metabolite ID]],Table18[],2,FALSE)</f>
        <v>Total triglycerides</v>
      </c>
      <c r="C232" s="35" t="s">
        <v>1118</v>
      </c>
      <c r="D232" s="35">
        <v>12</v>
      </c>
      <c r="E232" s="35">
        <v>-3.1302120296714364E-2</v>
      </c>
      <c r="F232" s="35">
        <v>7.0021249029319629E-3</v>
      </c>
      <c r="G232" s="36">
        <v>7.8082767953461316E-6</v>
      </c>
      <c r="H232" s="35" t="s">
        <v>1132</v>
      </c>
      <c r="I232" s="35" t="s">
        <v>1132</v>
      </c>
      <c r="J232" s="35" t="b">
        <v>0</v>
      </c>
    </row>
    <row r="233" spans="1:10" hidden="1" x14ac:dyDescent="0.2">
      <c r="A233" s="35" t="s">
        <v>822</v>
      </c>
      <c r="B233" s="35" t="str">
        <f>VLOOKUP(Table15[[#This Row],[Metabolite ID]],Table18[],2,FALSE)</f>
        <v>Total triglycerides</v>
      </c>
      <c r="C233" s="35" t="s">
        <v>1119</v>
      </c>
      <c r="D233" s="35">
        <v>12</v>
      </c>
      <c r="E233" s="35">
        <v>-4.2400914501291048E-2</v>
      </c>
      <c r="F233" s="35">
        <v>1.92339810446517E-2</v>
      </c>
      <c r="G233" s="36">
        <v>2.7490648920798558E-2</v>
      </c>
      <c r="H233" s="35" t="s">
        <v>1132</v>
      </c>
      <c r="I233" s="35" t="s">
        <v>1132</v>
      </c>
      <c r="J233" s="35" t="b">
        <v>0</v>
      </c>
    </row>
    <row r="234" spans="1:10" hidden="1" x14ac:dyDescent="0.2">
      <c r="A234" s="35" t="s">
        <v>822</v>
      </c>
      <c r="B234" s="35" t="str">
        <f>VLOOKUP(Table15[[#This Row],[Metabolite ID]],Table18[],2,FALSE)</f>
        <v>Total triglycerides</v>
      </c>
      <c r="C234" s="35" t="s">
        <v>1120</v>
      </c>
      <c r="D234" s="35">
        <v>12</v>
      </c>
      <c r="E234" s="35">
        <v>-8.5936425880165975E-3</v>
      </c>
      <c r="F234" s="35">
        <v>9.8315237029076054E-3</v>
      </c>
      <c r="G234" s="36">
        <v>0.38206890867576526</v>
      </c>
      <c r="H234" s="35" t="s">
        <v>1132</v>
      </c>
      <c r="I234" s="35" t="s">
        <v>1132</v>
      </c>
      <c r="J234" s="35" t="b">
        <v>0</v>
      </c>
    </row>
    <row r="235" spans="1:10" hidden="1" x14ac:dyDescent="0.2">
      <c r="A235" s="35" t="s">
        <v>822</v>
      </c>
      <c r="B235" s="35" t="str">
        <f>VLOOKUP(Table15[[#This Row],[Metabolite ID]],Table18[],2,FALSE)</f>
        <v>Total triglycerides</v>
      </c>
      <c r="C235" s="35" t="s">
        <v>1121</v>
      </c>
      <c r="D235" s="35">
        <v>12</v>
      </c>
      <c r="E235" s="35">
        <v>-3.4212634659018026E-2</v>
      </c>
      <c r="F235" s="35">
        <v>2.7096832527384814E-2</v>
      </c>
      <c r="G235" s="36">
        <v>0.23284072700232755</v>
      </c>
      <c r="H235" s="35" t="s">
        <v>1132</v>
      </c>
      <c r="I235" s="35" t="s">
        <v>1132</v>
      </c>
      <c r="J235" s="35" t="b">
        <v>0</v>
      </c>
    </row>
    <row r="236" spans="1:10" hidden="1" x14ac:dyDescent="0.2">
      <c r="A236" s="35" t="s">
        <v>822</v>
      </c>
      <c r="B236" s="35" t="str">
        <f>VLOOKUP(Table15[[#This Row],[Metabolite ID]],Table18[],2,FALSE)</f>
        <v>Total triglycerides</v>
      </c>
      <c r="C236" s="35" t="s">
        <v>1122</v>
      </c>
      <c r="D236" s="35">
        <v>12</v>
      </c>
      <c r="E236" s="35">
        <v>-5.8088928588807542E-3</v>
      </c>
      <c r="F236" s="35">
        <v>1.0445186647174703E-2</v>
      </c>
      <c r="G236" s="36">
        <v>0.58925468369740619</v>
      </c>
      <c r="H236" s="35" t="s">
        <v>1132</v>
      </c>
      <c r="I236" s="35" t="s">
        <v>1132</v>
      </c>
      <c r="J236" s="35" t="b">
        <v>0</v>
      </c>
    </row>
    <row r="237" spans="1:10" hidden="1" x14ac:dyDescent="0.2">
      <c r="A237" s="35" t="s">
        <v>822</v>
      </c>
      <c r="B237" s="35" t="str">
        <f>VLOOKUP(Table15[[#This Row],[Metabolite ID]],Table18[],2,FALSE)</f>
        <v>Total triglycerides</v>
      </c>
      <c r="C237" s="35" t="s">
        <v>1123</v>
      </c>
      <c r="D237" s="35">
        <v>12</v>
      </c>
      <c r="E237" s="35">
        <v>1.0563061779338851E-2</v>
      </c>
      <c r="F237" s="35">
        <v>4.2940722745170072E-2</v>
      </c>
      <c r="G237" s="36">
        <v>0.81066408559051906</v>
      </c>
      <c r="H237" s="35" t="s">
        <v>1132</v>
      </c>
      <c r="I237" s="35" t="s">
        <v>1132</v>
      </c>
      <c r="J237" s="35" t="b">
        <v>0</v>
      </c>
    </row>
    <row r="238" spans="1:10" x14ac:dyDescent="0.2">
      <c r="A238" s="35" t="s">
        <v>822</v>
      </c>
      <c r="B238" s="35" t="str">
        <f>VLOOKUP(Table15[[#This Row],[Metabolite ID]],Table18[],2,FALSE)</f>
        <v>Total triglycerides</v>
      </c>
      <c r="C238" s="35" t="s">
        <v>1116</v>
      </c>
      <c r="D238" s="35">
        <v>12</v>
      </c>
      <c r="E238" s="35">
        <v>-2.9989826792414673E-2</v>
      </c>
      <c r="F238" s="35">
        <v>2.510173544829955E-2</v>
      </c>
      <c r="G238" s="36">
        <v>0.23219206401230566</v>
      </c>
      <c r="H238" s="35" t="s">
        <v>1132</v>
      </c>
      <c r="I238" s="35" t="s">
        <v>1132</v>
      </c>
      <c r="J238" s="35" t="b">
        <v>0</v>
      </c>
    </row>
    <row r="239" spans="1:10" hidden="1" x14ac:dyDescent="0.2">
      <c r="A239" s="35" t="s">
        <v>811</v>
      </c>
      <c r="B239" s="35" t="str">
        <f>VLOOKUP(Table15[[#This Row],[Metabolite ID]],Table18[],2,FALSE)</f>
        <v>Cholesteryl esters in medium VLDL</v>
      </c>
      <c r="C239" s="35" t="s">
        <v>1117</v>
      </c>
      <c r="D239" s="35">
        <v>16</v>
      </c>
      <c r="E239" s="35">
        <v>-2.5812691734089982E-2</v>
      </c>
      <c r="F239" s="35">
        <v>5.6714874283700211E-3</v>
      </c>
      <c r="G239" s="36">
        <v>5.3313184259420966E-6</v>
      </c>
      <c r="H239" s="35" t="s">
        <v>1132</v>
      </c>
      <c r="I239" s="35" t="s">
        <v>1132</v>
      </c>
      <c r="J239" s="35" t="b">
        <v>0</v>
      </c>
    </row>
    <row r="240" spans="1:10" hidden="1" x14ac:dyDescent="0.2">
      <c r="A240" s="35" t="s">
        <v>811</v>
      </c>
      <c r="B240" s="35" t="str">
        <f>VLOOKUP(Table15[[#This Row],[Metabolite ID]],Table18[],2,FALSE)</f>
        <v>Cholesteryl esters in medium VLDL</v>
      </c>
      <c r="C240" s="35" t="s">
        <v>1118</v>
      </c>
      <c r="D240" s="35">
        <v>16</v>
      </c>
      <c r="E240" s="35">
        <v>-2.5846669053955957E-2</v>
      </c>
      <c r="F240" s="35">
        <v>6.0468661482186124E-3</v>
      </c>
      <c r="G240" s="36">
        <v>1.9166060775307769E-5</v>
      </c>
      <c r="H240" s="35" t="s">
        <v>1132</v>
      </c>
      <c r="I240" s="35" t="s">
        <v>1132</v>
      </c>
      <c r="J240" s="35" t="b">
        <v>0</v>
      </c>
    </row>
    <row r="241" spans="1:10" hidden="1" x14ac:dyDescent="0.2">
      <c r="A241" s="35" t="s">
        <v>811</v>
      </c>
      <c r="B241" s="35" t="str">
        <f>VLOOKUP(Table15[[#This Row],[Metabolite ID]],Table18[],2,FALSE)</f>
        <v>Cholesteryl esters in medium VLDL</v>
      </c>
      <c r="C241" s="35" t="s">
        <v>1119</v>
      </c>
      <c r="D241" s="35">
        <v>16</v>
      </c>
      <c r="E241" s="35">
        <v>-3.7409731929718693E-2</v>
      </c>
      <c r="F241" s="35">
        <v>1.3414014674797445E-2</v>
      </c>
      <c r="G241" s="36">
        <v>5.289486254016651E-3</v>
      </c>
      <c r="H241" s="35" t="s">
        <v>1132</v>
      </c>
      <c r="I241" s="35" t="s">
        <v>1132</v>
      </c>
      <c r="J241" s="35" t="b">
        <v>0</v>
      </c>
    </row>
    <row r="242" spans="1:10" hidden="1" x14ac:dyDescent="0.2">
      <c r="A242" s="35" t="s">
        <v>811</v>
      </c>
      <c r="B242" s="35" t="str">
        <f>VLOOKUP(Table15[[#This Row],[Metabolite ID]],Table18[],2,FALSE)</f>
        <v>Cholesteryl esters in medium VLDL</v>
      </c>
      <c r="C242" s="35" t="s">
        <v>1120</v>
      </c>
      <c r="D242" s="35">
        <v>16</v>
      </c>
      <c r="E242" s="35">
        <v>-2.3983328053156332E-3</v>
      </c>
      <c r="F242" s="35">
        <v>1.0297863860204716E-2</v>
      </c>
      <c r="G242" s="36">
        <v>0.8158420511940101</v>
      </c>
      <c r="H242" s="35" t="s">
        <v>1132</v>
      </c>
      <c r="I242" s="35" t="s">
        <v>1132</v>
      </c>
      <c r="J242" s="35" t="b">
        <v>0</v>
      </c>
    </row>
    <row r="243" spans="1:10" hidden="1" x14ac:dyDescent="0.2">
      <c r="A243" s="35" t="s">
        <v>811</v>
      </c>
      <c r="B243" s="35" t="str">
        <f>VLOOKUP(Table15[[#This Row],[Metabolite ID]],Table18[],2,FALSE)</f>
        <v>Cholesteryl esters in medium VLDL</v>
      </c>
      <c r="C243" s="35" t="s">
        <v>1121</v>
      </c>
      <c r="D243" s="35">
        <v>16</v>
      </c>
      <c r="E243" s="35">
        <v>-2.8711243921909713E-2</v>
      </c>
      <c r="F243" s="35">
        <v>1.8956777024039636E-2</v>
      </c>
      <c r="G243" s="36">
        <v>0.15066846884614335</v>
      </c>
      <c r="H243" s="35" t="s">
        <v>1132</v>
      </c>
      <c r="I243" s="35" t="s">
        <v>1132</v>
      </c>
      <c r="J243" s="35" t="b">
        <v>0</v>
      </c>
    </row>
    <row r="244" spans="1:10" hidden="1" x14ac:dyDescent="0.2">
      <c r="A244" s="35" t="s">
        <v>811</v>
      </c>
      <c r="B244" s="35" t="str">
        <f>VLOOKUP(Table15[[#This Row],[Metabolite ID]],Table18[],2,FALSE)</f>
        <v>Cholesteryl esters in medium VLDL</v>
      </c>
      <c r="C244" s="35" t="s">
        <v>1122</v>
      </c>
      <c r="D244" s="35">
        <v>16</v>
      </c>
      <c r="E244" s="35">
        <v>4.1126960452082528E-3</v>
      </c>
      <c r="F244" s="35">
        <v>9.2273551365692225E-3</v>
      </c>
      <c r="G244" s="36">
        <v>0.66217469762744208</v>
      </c>
      <c r="H244" s="35" t="s">
        <v>1132</v>
      </c>
      <c r="I244" s="35" t="s">
        <v>1132</v>
      </c>
      <c r="J244" s="35" t="b">
        <v>0</v>
      </c>
    </row>
    <row r="245" spans="1:10" hidden="1" x14ac:dyDescent="0.2">
      <c r="A245" s="35" t="s">
        <v>811</v>
      </c>
      <c r="B245" s="35" t="str">
        <f>VLOOKUP(Table15[[#This Row],[Metabolite ID]],Table18[],2,FALSE)</f>
        <v>Cholesteryl esters in medium VLDL</v>
      </c>
      <c r="C245" s="35" t="s">
        <v>1123</v>
      </c>
      <c r="D245" s="35">
        <v>16</v>
      </c>
      <c r="E245" s="35">
        <v>6.3819983843549435E-2</v>
      </c>
      <c r="F245" s="35">
        <v>4.130659243777815E-2</v>
      </c>
      <c r="G245" s="36">
        <v>0.14463860816532573</v>
      </c>
      <c r="H245" s="35" t="s">
        <v>1132</v>
      </c>
      <c r="I245" s="35" t="s">
        <v>1132</v>
      </c>
      <c r="J245" s="35" t="b">
        <v>0</v>
      </c>
    </row>
    <row r="246" spans="1:10" x14ac:dyDescent="0.2">
      <c r="A246" s="35" t="s">
        <v>811</v>
      </c>
      <c r="B246" s="35" t="str">
        <f>VLOOKUP(Table15[[#This Row],[Metabolite ID]],Table18[],2,FALSE)</f>
        <v>Cholesteryl esters in medium VLDL</v>
      </c>
      <c r="C246" s="35" t="s">
        <v>1116</v>
      </c>
      <c r="D246" s="35">
        <v>16</v>
      </c>
      <c r="E246" s="35">
        <v>-2.5812691734089982E-2</v>
      </c>
      <c r="F246" s="35">
        <v>2.1746721152113534E-2</v>
      </c>
      <c r="G246" s="36">
        <v>0.23523970568288149</v>
      </c>
      <c r="H246" s="35" t="s">
        <v>1132</v>
      </c>
      <c r="I246" s="35" t="s">
        <v>1132</v>
      </c>
      <c r="J246" s="35" t="b">
        <v>0</v>
      </c>
    </row>
    <row r="247" spans="1:10" x14ac:dyDescent="0.2">
      <c r="A247" s="35" t="s">
        <v>780</v>
      </c>
      <c r="B247" s="35" t="str">
        <f>VLOOKUP(Table15[[#This Row],[Metabolite ID]],Table18[],2,FALSE)</f>
        <v>Triglycerides in large HDL</v>
      </c>
      <c r="C247" s="35" t="s">
        <v>1116</v>
      </c>
      <c r="D247" s="35">
        <v>3</v>
      </c>
      <c r="E247" s="35">
        <v>-2.3014207679460805E-2</v>
      </c>
      <c r="F247" s="35">
        <v>1.9656985957085933E-2</v>
      </c>
      <c r="G247" s="36">
        <v>0.2416830942336389</v>
      </c>
      <c r="H247" s="35" t="s">
        <v>1132</v>
      </c>
      <c r="I247" s="35" t="s">
        <v>1132</v>
      </c>
      <c r="J247" s="35" t="b">
        <v>0</v>
      </c>
    </row>
    <row r="248" spans="1:10" hidden="1" x14ac:dyDescent="0.2">
      <c r="A248" s="35" t="s">
        <v>780</v>
      </c>
      <c r="B248" s="35" t="str">
        <f>VLOOKUP(Table15[[#This Row],[Metabolite ID]],Table18[],2,FALSE)</f>
        <v>Triglycerides in large HDL</v>
      </c>
      <c r="C248" s="35" t="s">
        <v>1117</v>
      </c>
      <c r="D248" s="35">
        <v>3</v>
      </c>
      <c r="E248" s="35">
        <v>-2.3014207679460805E-2</v>
      </c>
      <c r="F248" s="35">
        <v>1.8787604148033377E-2</v>
      </c>
      <c r="G248" s="36">
        <v>0.22058740189474516</v>
      </c>
      <c r="H248" s="35" t="s">
        <v>1132</v>
      </c>
      <c r="I248" s="35" t="s">
        <v>1132</v>
      </c>
      <c r="J248" s="35" t="b">
        <v>0</v>
      </c>
    </row>
    <row r="249" spans="1:10" hidden="1" x14ac:dyDescent="0.2">
      <c r="A249" s="35" t="s">
        <v>780</v>
      </c>
      <c r="B249" s="35" t="str">
        <f>VLOOKUP(Table15[[#This Row],[Metabolite ID]],Table18[],2,FALSE)</f>
        <v>Triglycerides in large HDL</v>
      </c>
      <c r="C249" s="35" t="s">
        <v>1118</v>
      </c>
      <c r="D249" s="35">
        <v>3</v>
      </c>
      <c r="E249" s="35">
        <v>-2.3300683062645974E-2</v>
      </c>
      <c r="F249" s="35">
        <v>1.8967297065868929E-2</v>
      </c>
      <c r="G249" s="36">
        <v>0.21927201582435277</v>
      </c>
      <c r="H249" s="35" t="s">
        <v>1132</v>
      </c>
      <c r="I249" s="35" t="s">
        <v>1132</v>
      </c>
      <c r="J249" s="35" t="b">
        <v>0</v>
      </c>
    </row>
    <row r="250" spans="1:10" hidden="1" x14ac:dyDescent="0.2">
      <c r="A250" s="35" t="s">
        <v>780</v>
      </c>
      <c r="B250" s="35" t="str">
        <f>VLOOKUP(Table15[[#This Row],[Metabolite ID]],Table18[],2,FALSE)</f>
        <v>Triglycerides in large HDL</v>
      </c>
      <c r="C250" s="35" t="s">
        <v>1119</v>
      </c>
      <c r="D250" s="35">
        <v>3</v>
      </c>
      <c r="E250" s="35">
        <v>0</v>
      </c>
      <c r="F250" s="35">
        <v>2.9715955818443163E-2</v>
      </c>
      <c r="G250" s="36">
        <v>1</v>
      </c>
      <c r="H250" s="35" t="s">
        <v>1132</v>
      </c>
      <c r="I250" s="35" t="s">
        <v>1132</v>
      </c>
      <c r="J250" s="35" t="b">
        <v>0</v>
      </c>
    </row>
    <row r="251" spans="1:10" hidden="1" x14ac:dyDescent="0.2">
      <c r="A251" s="35" t="s">
        <v>780</v>
      </c>
      <c r="B251" s="35" t="str">
        <f>VLOOKUP(Table15[[#This Row],[Metabolite ID]],Table18[],2,FALSE)</f>
        <v>Triglycerides in large HDL</v>
      </c>
      <c r="C251" s="35" t="s">
        <v>1120</v>
      </c>
      <c r="D251" s="35">
        <v>3</v>
      </c>
      <c r="E251" s="35">
        <v>-1.8870856671163141E-2</v>
      </c>
      <c r="F251" s="35">
        <v>2.1025028687529559E-2</v>
      </c>
      <c r="G251" s="36">
        <v>0.36942950925996682</v>
      </c>
      <c r="H251" s="35" t="s">
        <v>1132</v>
      </c>
      <c r="I251" s="35" t="s">
        <v>1132</v>
      </c>
      <c r="J251" s="35" t="b">
        <v>0</v>
      </c>
    </row>
    <row r="252" spans="1:10" hidden="1" x14ac:dyDescent="0.2">
      <c r="A252" s="35" t="s">
        <v>780</v>
      </c>
      <c r="B252" s="35" t="str">
        <f>VLOOKUP(Table15[[#This Row],[Metabolite ID]],Table18[],2,FALSE)</f>
        <v>Triglycerides in large HDL</v>
      </c>
      <c r="C252" s="35" t="s">
        <v>1121</v>
      </c>
      <c r="D252" s="35">
        <v>3</v>
      </c>
      <c r="E252" s="35">
        <v>7.0477845469143624E-3</v>
      </c>
      <c r="F252" s="35">
        <v>3.4093318275412537E-2</v>
      </c>
      <c r="G252" s="36">
        <v>0.85536363146781924</v>
      </c>
      <c r="H252" s="35" t="s">
        <v>1132</v>
      </c>
      <c r="I252" s="35" t="s">
        <v>1132</v>
      </c>
      <c r="J252" s="35" t="b">
        <v>0</v>
      </c>
    </row>
    <row r="253" spans="1:10" hidden="1" x14ac:dyDescent="0.2">
      <c r="A253" s="35" t="s">
        <v>780</v>
      </c>
      <c r="B253" s="35" t="str">
        <f>VLOOKUP(Table15[[#This Row],[Metabolite ID]],Table18[],2,FALSE)</f>
        <v>Triglycerides in large HDL</v>
      </c>
      <c r="C253" s="35" t="s">
        <v>1122</v>
      </c>
      <c r="D253" s="35">
        <v>3</v>
      </c>
      <c r="E253" s="35">
        <v>-4.6618425149904642E-2</v>
      </c>
      <c r="F253" s="35">
        <v>2.4379458109976479E-2</v>
      </c>
      <c r="G253" s="36">
        <v>0.19599423597484597</v>
      </c>
      <c r="H253" s="35" t="s">
        <v>1132</v>
      </c>
      <c r="I253" s="35" t="s">
        <v>1132</v>
      </c>
      <c r="J253" s="35" t="b">
        <v>0</v>
      </c>
    </row>
    <row r="254" spans="1:10" hidden="1" x14ac:dyDescent="0.2">
      <c r="A254" s="35" t="s">
        <v>780</v>
      </c>
      <c r="B254" s="35" t="str">
        <f>VLOOKUP(Table15[[#This Row],[Metabolite ID]],Table18[],2,FALSE)</f>
        <v>Triglycerides in large HDL</v>
      </c>
      <c r="C254" s="35" t="s">
        <v>1123</v>
      </c>
      <c r="D254" s="35">
        <v>3</v>
      </c>
      <c r="E254" s="35">
        <v>8.9675858106532613E-2</v>
      </c>
      <c r="F254" s="35">
        <v>7.8733505087572958E-2</v>
      </c>
      <c r="G254" s="36">
        <v>0.4586938640308359</v>
      </c>
      <c r="H254" s="35" t="s">
        <v>1132</v>
      </c>
      <c r="I254" s="35" t="s">
        <v>1132</v>
      </c>
      <c r="J254" s="35" t="b">
        <v>0</v>
      </c>
    </row>
    <row r="255" spans="1:10" hidden="1" x14ac:dyDescent="0.2">
      <c r="A255" s="35" t="s">
        <v>863</v>
      </c>
      <c r="B255" s="35" t="str">
        <f>VLOOKUP(Table15[[#This Row],[Metabolite ID]],Table18[],2,FALSE)</f>
        <v>Cholesteryl esters in very large VLDL</v>
      </c>
      <c r="C255" s="35" t="s">
        <v>1117</v>
      </c>
      <c r="D255" s="35">
        <v>10</v>
      </c>
      <c r="E255" s="35">
        <v>-2.7787132238693252E-2</v>
      </c>
      <c r="F255" s="35">
        <v>6.6095219869786387E-3</v>
      </c>
      <c r="G255" s="36">
        <v>2.6211587731895253E-5</v>
      </c>
      <c r="H255" s="35" t="s">
        <v>1132</v>
      </c>
      <c r="I255" s="35" t="s">
        <v>1132</v>
      </c>
      <c r="J255" s="35" t="b">
        <v>0</v>
      </c>
    </row>
    <row r="256" spans="1:10" hidden="1" x14ac:dyDescent="0.2">
      <c r="A256" s="35" t="s">
        <v>863</v>
      </c>
      <c r="B256" s="35" t="str">
        <f>VLOOKUP(Table15[[#This Row],[Metabolite ID]],Table18[],2,FALSE)</f>
        <v>Cholesteryl esters in very large VLDL</v>
      </c>
      <c r="C256" s="35" t="s">
        <v>1118</v>
      </c>
      <c r="D256" s="35">
        <v>10</v>
      </c>
      <c r="E256" s="35">
        <v>-3.0332416040447299E-2</v>
      </c>
      <c r="F256" s="35">
        <v>6.9496499782387847E-3</v>
      </c>
      <c r="G256" s="36">
        <v>1.2735778138970392E-5</v>
      </c>
      <c r="H256" s="35" t="s">
        <v>1132</v>
      </c>
      <c r="I256" s="35" t="s">
        <v>1132</v>
      </c>
      <c r="J256" s="35" t="b">
        <v>0</v>
      </c>
    </row>
    <row r="257" spans="1:10" hidden="1" x14ac:dyDescent="0.2">
      <c r="A257" s="35" t="s">
        <v>863</v>
      </c>
      <c r="B257" s="35" t="str">
        <f>VLOOKUP(Table15[[#This Row],[Metabolite ID]],Table18[],2,FALSE)</f>
        <v>Cholesteryl esters in very large VLDL</v>
      </c>
      <c r="C257" s="35" t="s">
        <v>1119</v>
      </c>
      <c r="D257" s="35">
        <v>10</v>
      </c>
      <c r="E257" s="35">
        <v>-4.1923821562078398E-2</v>
      </c>
      <c r="F257" s="35">
        <v>1.9864060853741376E-2</v>
      </c>
      <c r="G257" s="36">
        <v>3.4812187610832129E-2</v>
      </c>
      <c r="H257" s="35" t="s">
        <v>1132</v>
      </c>
      <c r="I257" s="35" t="s">
        <v>1132</v>
      </c>
      <c r="J257" s="35" t="b">
        <v>0</v>
      </c>
    </row>
    <row r="258" spans="1:10" hidden="1" x14ac:dyDescent="0.2">
      <c r="A258" s="35" t="s">
        <v>863</v>
      </c>
      <c r="B258" s="35" t="str">
        <f>VLOOKUP(Table15[[#This Row],[Metabolite ID]],Table18[],2,FALSE)</f>
        <v>Cholesteryl esters in very large VLDL</v>
      </c>
      <c r="C258" s="35" t="s">
        <v>1120</v>
      </c>
      <c r="D258" s="35">
        <v>10</v>
      </c>
      <c r="E258" s="35">
        <v>3.0704941582194584E-3</v>
      </c>
      <c r="F258" s="35">
        <v>1.0559921964918683E-2</v>
      </c>
      <c r="G258" s="36">
        <v>0.77122827047147824</v>
      </c>
      <c r="H258" s="35" t="s">
        <v>1132</v>
      </c>
      <c r="I258" s="35" t="s">
        <v>1132</v>
      </c>
      <c r="J258" s="35" t="b">
        <v>0</v>
      </c>
    </row>
    <row r="259" spans="1:10" hidden="1" x14ac:dyDescent="0.2">
      <c r="A259" s="35" t="s">
        <v>863</v>
      </c>
      <c r="B259" s="35" t="str">
        <f>VLOOKUP(Table15[[#This Row],[Metabolite ID]],Table18[],2,FALSE)</f>
        <v>Cholesteryl esters in very large VLDL</v>
      </c>
      <c r="C259" s="35" t="s">
        <v>1121</v>
      </c>
      <c r="D259" s="35">
        <v>10</v>
      </c>
      <c r="E259" s="35">
        <v>-3.0217781195488624E-2</v>
      </c>
      <c r="F259" s="35">
        <v>2.6618337239140002E-2</v>
      </c>
      <c r="G259" s="36">
        <v>0.28560877218003455</v>
      </c>
      <c r="H259" s="35" t="s">
        <v>1132</v>
      </c>
      <c r="I259" s="35" t="s">
        <v>1132</v>
      </c>
      <c r="J259" s="35" t="b">
        <v>0</v>
      </c>
    </row>
    <row r="260" spans="1:10" hidden="1" x14ac:dyDescent="0.2">
      <c r="A260" s="35" t="s">
        <v>863</v>
      </c>
      <c r="B260" s="35" t="str">
        <f>VLOOKUP(Table15[[#This Row],[Metabolite ID]],Table18[],2,FALSE)</f>
        <v>Cholesteryl esters in very large VLDL</v>
      </c>
      <c r="C260" s="35" t="s">
        <v>1122</v>
      </c>
      <c r="D260" s="35">
        <v>10</v>
      </c>
      <c r="E260" s="35">
        <v>-3.912972178671259E-5</v>
      </c>
      <c r="F260" s="35">
        <v>7.995437595669546E-3</v>
      </c>
      <c r="G260" s="36">
        <v>0.99620192628604431</v>
      </c>
      <c r="H260" s="35" t="s">
        <v>1132</v>
      </c>
      <c r="I260" s="35" t="s">
        <v>1132</v>
      </c>
      <c r="J260" s="35" t="b">
        <v>0</v>
      </c>
    </row>
    <row r="261" spans="1:10" hidden="1" x14ac:dyDescent="0.2">
      <c r="A261" s="35" t="s">
        <v>863</v>
      </c>
      <c r="B261" s="35" t="str">
        <f>VLOOKUP(Table15[[#This Row],[Metabolite ID]],Table18[],2,FALSE)</f>
        <v>Cholesteryl esters in very large VLDL</v>
      </c>
      <c r="C261" s="35" t="s">
        <v>1123</v>
      </c>
      <c r="D261" s="35">
        <v>10</v>
      </c>
      <c r="E261" s="35">
        <v>2.0133998084411166E-2</v>
      </c>
      <c r="F261" s="35">
        <v>3.7614537123962614E-2</v>
      </c>
      <c r="G261" s="36">
        <v>0.60701650648332028</v>
      </c>
      <c r="H261" s="35" t="s">
        <v>1132</v>
      </c>
      <c r="I261" s="35" t="s">
        <v>1132</v>
      </c>
      <c r="J261" s="35" t="b">
        <v>0</v>
      </c>
    </row>
    <row r="262" spans="1:10" x14ac:dyDescent="0.2">
      <c r="A262" s="35" t="s">
        <v>863</v>
      </c>
      <c r="B262" s="35" t="str">
        <f>VLOOKUP(Table15[[#This Row],[Metabolite ID]],Table18[],2,FALSE)</f>
        <v>Cholesteryl esters in very large VLDL</v>
      </c>
      <c r="C262" s="35" t="s">
        <v>1116</v>
      </c>
      <c r="D262" s="35">
        <v>10</v>
      </c>
      <c r="E262" s="35">
        <v>-2.7787132238693252E-2</v>
      </c>
      <c r="F262" s="35">
        <v>2.3921998984164871E-2</v>
      </c>
      <c r="G262" s="36">
        <v>0.24540922462160866</v>
      </c>
      <c r="H262" s="35" t="s">
        <v>1132</v>
      </c>
      <c r="I262" s="35" t="s">
        <v>1132</v>
      </c>
      <c r="J262" s="35" t="b">
        <v>0</v>
      </c>
    </row>
    <row r="263" spans="1:10" hidden="1" x14ac:dyDescent="0.2">
      <c r="A263" s="35" t="s">
        <v>857</v>
      </c>
      <c r="B263" s="35" t="str">
        <f>VLOOKUP(Table15[[#This Row],[Metabolite ID]],Table18[],2,FALSE)</f>
        <v>Free cholesterol in very large HDL</v>
      </c>
      <c r="C263" s="35" t="s">
        <v>1117</v>
      </c>
      <c r="D263" s="35">
        <v>10</v>
      </c>
      <c r="E263" s="35">
        <v>-4.7387434085399936E-2</v>
      </c>
      <c r="F263" s="35">
        <v>8.1655766611450145E-3</v>
      </c>
      <c r="G263" s="36">
        <v>6.5015504613068731E-9</v>
      </c>
      <c r="H263" s="35" t="s">
        <v>1132</v>
      </c>
      <c r="I263" s="35" t="s">
        <v>1132</v>
      </c>
      <c r="J263" s="35" t="b">
        <v>0</v>
      </c>
    </row>
    <row r="264" spans="1:10" hidden="1" x14ac:dyDescent="0.2">
      <c r="A264" s="35" t="s">
        <v>857</v>
      </c>
      <c r="B264" s="35" t="str">
        <f>VLOOKUP(Table15[[#This Row],[Metabolite ID]],Table18[],2,FALSE)</f>
        <v>Free cholesterol in very large HDL</v>
      </c>
      <c r="C264" s="35" t="s">
        <v>1118</v>
      </c>
      <c r="D264" s="35">
        <v>10</v>
      </c>
      <c r="E264" s="35">
        <v>-6.3862047779829345E-2</v>
      </c>
      <c r="F264" s="35">
        <v>9.7774251389707804E-3</v>
      </c>
      <c r="G264" s="36">
        <v>6.5078853287231708E-11</v>
      </c>
      <c r="H264" s="35" t="s">
        <v>1132</v>
      </c>
      <c r="I264" s="35" t="s">
        <v>1132</v>
      </c>
      <c r="J264" s="35" t="b">
        <v>0</v>
      </c>
    </row>
    <row r="265" spans="1:10" hidden="1" x14ac:dyDescent="0.2">
      <c r="A265" s="35" t="s">
        <v>857</v>
      </c>
      <c r="B265" s="35" t="str">
        <f>VLOOKUP(Table15[[#This Row],[Metabolite ID]],Table18[],2,FALSE)</f>
        <v>Free cholesterol in very large HDL</v>
      </c>
      <c r="C265" s="35" t="s">
        <v>1119</v>
      </c>
      <c r="D265" s="35">
        <v>10</v>
      </c>
      <c r="E265" s="35">
        <v>-2.1811018928817302E-2</v>
      </c>
      <c r="F265" s="35">
        <v>1.2672508281800117E-2</v>
      </c>
      <c r="G265" s="36">
        <v>8.5227454860776389E-2</v>
      </c>
      <c r="H265" s="35" t="s">
        <v>1132</v>
      </c>
      <c r="I265" s="35" t="s">
        <v>1132</v>
      </c>
      <c r="J265" s="35" t="b">
        <v>0</v>
      </c>
    </row>
    <row r="266" spans="1:10" hidden="1" x14ac:dyDescent="0.2">
      <c r="A266" s="35" t="s">
        <v>857</v>
      </c>
      <c r="B266" s="35" t="str">
        <f>VLOOKUP(Table15[[#This Row],[Metabolite ID]],Table18[],2,FALSE)</f>
        <v>Free cholesterol in very large HDL</v>
      </c>
      <c r="C266" s="35" t="s">
        <v>1120</v>
      </c>
      <c r="D266" s="35">
        <v>10</v>
      </c>
      <c r="E266" s="35">
        <v>-2.00004255165184E-2</v>
      </c>
      <c r="F266" s="35">
        <v>1.1101619401219631E-2</v>
      </c>
      <c r="G266" s="36">
        <v>7.1611935235417354E-2</v>
      </c>
      <c r="H266" s="35" t="s">
        <v>1132</v>
      </c>
      <c r="I266" s="35" t="s">
        <v>1132</v>
      </c>
      <c r="J266" s="35" t="b">
        <v>0</v>
      </c>
    </row>
    <row r="267" spans="1:10" hidden="1" x14ac:dyDescent="0.2">
      <c r="A267" s="35" t="s">
        <v>857</v>
      </c>
      <c r="B267" s="35" t="str">
        <f>VLOOKUP(Table15[[#This Row],[Metabolite ID]],Table18[],2,FALSE)</f>
        <v>Free cholesterol in very large HDL</v>
      </c>
      <c r="C267" s="35" t="s">
        <v>1121</v>
      </c>
      <c r="D267" s="35">
        <v>10</v>
      </c>
      <c r="E267" s="35">
        <v>-5.512036028317624E-3</v>
      </c>
      <c r="F267" s="35">
        <v>1.7421655336202903E-2</v>
      </c>
      <c r="G267" s="36">
        <v>0.75892158376957308</v>
      </c>
      <c r="H267" s="35" t="s">
        <v>1132</v>
      </c>
      <c r="I267" s="35" t="s">
        <v>1132</v>
      </c>
      <c r="J267" s="35" t="b">
        <v>0</v>
      </c>
    </row>
    <row r="268" spans="1:10" hidden="1" x14ac:dyDescent="0.2">
      <c r="A268" s="35" t="s">
        <v>857</v>
      </c>
      <c r="B268" s="35" t="str">
        <f>VLOOKUP(Table15[[#This Row],[Metabolite ID]],Table18[],2,FALSE)</f>
        <v>Free cholesterol in very large HDL</v>
      </c>
      <c r="C268" s="35" t="s">
        <v>1122</v>
      </c>
      <c r="D268" s="35">
        <v>10</v>
      </c>
      <c r="E268" s="35">
        <v>-1.9696582921009731E-2</v>
      </c>
      <c r="F268" s="35">
        <v>1.0149803940480815E-2</v>
      </c>
      <c r="G268" s="36">
        <v>8.4229876228380587E-2</v>
      </c>
      <c r="H268" s="35" t="s">
        <v>1132</v>
      </c>
      <c r="I268" s="35" t="s">
        <v>1132</v>
      </c>
      <c r="J268" s="35" t="b">
        <v>0</v>
      </c>
    </row>
    <row r="269" spans="1:10" hidden="1" x14ac:dyDescent="0.2">
      <c r="A269" s="35" t="s">
        <v>857</v>
      </c>
      <c r="B269" s="35" t="str">
        <f>VLOOKUP(Table15[[#This Row],[Metabolite ID]],Table18[],2,FALSE)</f>
        <v>Free cholesterol in very large HDL</v>
      </c>
      <c r="C269" s="35" t="s">
        <v>1123</v>
      </c>
      <c r="D269" s="35">
        <v>10</v>
      </c>
      <c r="E269" s="35">
        <v>-4.3893531791439275E-3</v>
      </c>
      <c r="F269" s="35">
        <v>0.10398344763705876</v>
      </c>
      <c r="G269" s="36">
        <v>0.9673641961334184</v>
      </c>
      <c r="H269" s="35" t="s">
        <v>1132</v>
      </c>
      <c r="I269" s="35" t="s">
        <v>1132</v>
      </c>
      <c r="J269" s="35" t="b">
        <v>0</v>
      </c>
    </row>
    <row r="270" spans="1:10" x14ac:dyDescent="0.2">
      <c r="A270" s="35" t="s">
        <v>857</v>
      </c>
      <c r="B270" s="35" t="str">
        <f>VLOOKUP(Table15[[#This Row],[Metabolite ID]],Table18[],2,FALSE)</f>
        <v>Free cholesterol in very large HDL</v>
      </c>
      <c r="C270" s="35" t="s">
        <v>1116</v>
      </c>
      <c r="D270" s="35">
        <v>10</v>
      </c>
      <c r="E270" s="35">
        <v>-4.7387434085399936E-2</v>
      </c>
      <c r="F270" s="35">
        <v>4.121367060289928E-2</v>
      </c>
      <c r="G270" s="36">
        <v>0.25022669881101789</v>
      </c>
      <c r="H270" s="35" t="s">
        <v>1132</v>
      </c>
      <c r="I270" s="35" t="s">
        <v>1132</v>
      </c>
      <c r="J270" s="35" t="b">
        <v>0</v>
      </c>
    </row>
    <row r="271" spans="1:10" hidden="1" x14ac:dyDescent="0.2">
      <c r="A271" s="35" t="s">
        <v>789</v>
      </c>
      <c r="B271" s="35" t="str">
        <f>VLOOKUP(Table15[[#This Row],[Metabolite ID]],Table18[],2,FALSE)</f>
        <v>Cholesteryl esters in large VLDL</v>
      </c>
      <c r="C271" s="35" t="s">
        <v>1117</v>
      </c>
      <c r="D271" s="35">
        <v>12</v>
      </c>
      <c r="E271" s="35">
        <v>-2.2752494549219654E-2</v>
      </c>
      <c r="F271" s="35">
        <v>5.923265625356563E-3</v>
      </c>
      <c r="G271" s="36">
        <v>1.2243037871063813E-4</v>
      </c>
      <c r="H271" s="35" t="s">
        <v>1132</v>
      </c>
      <c r="I271" s="35" t="s">
        <v>1132</v>
      </c>
      <c r="J271" s="35" t="b">
        <v>0</v>
      </c>
    </row>
    <row r="272" spans="1:10" hidden="1" x14ac:dyDescent="0.2">
      <c r="A272" s="35" t="s">
        <v>789</v>
      </c>
      <c r="B272" s="35" t="str">
        <f>VLOOKUP(Table15[[#This Row],[Metabolite ID]],Table18[],2,FALSE)</f>
        <v>Cholesteryl esters in large VLDL</v>
      </c>
      <c r="C272" s="35" t="s">
        <v>1118</v>
      </c>
      <c r="D272" s="35">
        <v>12</v>
      </c>
      <c r="E272" s="35">
        <v>-2.3592429045582682E-2</v>
      </c>
      <c r="F272" s="35">
        <v>6.1521976728553798E-3</v>
      </c>
      <c r="G272" s="36">
        <v>1.2566805167234306E-4</v>
      </c>
      <c r="H272" s="35" t="s">
        <v>1132</v>
      </c>
      <c r="I272" s="35" t="s">
        <v>1132</v>
      </c>
      <c r="J272" s="35" t="b">
        <v>0</v>
      </c>
    </row>
    <row r="273" spans="1:10" hidden="1" x14ac:dyDescent="0.2">
      <c r="A273" s="35" t="s">
        <v>789</v>
      </c>
      <c r="B273" s="35" t="str">
        <f>VLOOKUP(Table15[[#This Row],[Metabolite ID]],Table18[],2,FALSE)</f>
        <v>Cholesteryl esters in large VLDL</v>
      </c>
      <c r="C273" s="35" t="s">
        <v>1119</v>
      </c>
      <c r="D273" s="35">
        <v>12</v>
      </c>
      <c r="E273" s="35">
        <v>-3.1887870865989883E-2</v>
      </c>
      <c r="F273" s="35">
        <v>1.6097138324649148E-2</v>
      </c>
      <c r="G273" s="36">
        <v>4.759517615548222E-2</v>
      </c>
      <c r="H273" s="35" t="s">
        <v>1132</v>
      </c>
      <c r="I273" s="35" t="s">
        <v>1132</v>
      </c>
      <c r="J273" s="35" t="b">
        <v>0</v>
      </c>
    </row>
    <row r="274" spans="1:10" hidden="1" x14ac:dyDescent="0.2">
      <c r="A274" s="35" t="s">
        <v>789</v>
      </c>
      <c r="B274" s="35" t="str">
        <f>VLOOKUP(Table15[[#This Row],[Metabolite ID]],Table18[],2,FALSE)</f>
        <v>Cholesteryl esters in large VLDL</v>
      </c>
      <c r="C274" s="35" t="s">
        <v>1120</v>
      </c>
      <c r="D274" s="35">
        <v>12</v>
      </c>
      <c r="E274" s="35">
        <v>-1.2520027808326645E-3</v>
      </c>
      <c r="F274" s="35">
        <v>8.9483316802898994E-3</v>
      </c>
      <c r="G274" s="36">
        <v>0.88872741855599946</v>
      </c>
      <c r="H274" s="35" t="s">
        <v>1132</v>
      </c>
      <c r="I274" s="35" t="s">
        <v>1132</v>
      </c>
      <c r="J274" s="35" t="b">
        <v>0</v>
      </c>
    </row>
    <row r="275" spans="1:10" hidden="1" x14ac:dyDescent="0.2">
      <c r="A275" s="35" t="s">
        <v>789</v>
      </c>
      <c r="B275" s="35" t="str">
        <f>VLOOKUP(Table15[[#This Row],[Metabolite ID]],Table18[],2,FALSE)</f>
        <v>Cholesteryl esters in large VLDL</v>
      </c>
      <c r="C275" s="35" t="s">
        <v>1121</v>
      </c>
      <c r="D275" s="35">
        <v>12</v>
      </c>
      <c r="E275" s="35">
        <v>-1.8189134120502104E-2</v>
      </c>
      <c r="F275" s="35">
        <v>1.5592833218776497E-2</v>
      </c>
      <c r="G275" s="36">
        <v>0.26807746312599595</v>
      </c>
      <c r="H275" s="35" t="s">
        <v>1132</v>
      </c>
      <c r="I275" s="35" t="s">
        <v>1132</v>
      </c>
      <c r="J275" s="35" t="b">
        <v>0</v>
      </c>
    </row>
    <row r="276" spans="1:10" hidden="1" x14ac:dyDescent="0.2">
      <c r="A276" s="35" t="s">
        <v>789</v>
      </c>
      <c r="B276" s="35" t="str">
        <f>VLOOKUP(Table15[[#This Row],[Metabolite ID]],Table18[],2,FALSE)</f>
        <v>Cholesteryl esters in large VLDL</v>
      </c>
      <c r="C276" s="35" t="s">
        <v>1122</v>
      </c>
      <c r="D276" s="35">
        <v>12</v>
      </c>
      <c r="E276" s="35">
        <v>2.819306474919181E-3</v>
      </c>
      <c r="F276" s="35">
        <v>7.5483421023184866E-3</v>
      </c>
      <c r="G276" s="36">
        <v>0.71587455935704702</v>
      </c>
      <c r="H276" s="35" t="s">
        <v>1132</v>
      </c>
      <c r="I276" s="35" t="s">
        <v>1132</v>
      </c>
      <c r="J276" s="35" t="b">
        <v>0</v>
      </c>
    </row>
    <row r="277" spans="1:10" hidden="1" x14ac:dyDescent="0.2">
      <c r="A277" s="35" t="s">
        <v>789</v>
      </c>
      <c r="B277" s="35" t="str">
        <f>VLOOKUP(Table15[[#This Row],[Metabolite ID]],Table18[],2,FALSE)</f>
        <v>Cholesteryl esters in large VLDL</v>
      </c>
      <c r="C277" s="35" t="s">
        <v>1123</v>
      </c>
      <c r="D277" s="35">
        <v>12</v>
      </c>
      <c r="E277" s="35">
        <v>2.5592063711543753E-2</v>
      </c>
      <c r="F277" s="35">
        <v>3.2502336531219818E-2</v>
      </c>
      <c r="G277" s="36">
        <v>0.44931240017750051</v>
      </c>
      <c r="H277" s="35" t="s">
        <v>1132</v>
      </c>
      <c r="I277" s="35" t="s">
        <v>1132</v>
      </c>
      <c r="J277" s="35" t="b">
        <v>0</v>
      </c>
    </row>
    <row r="278" spans="1:10" x14ac:dyDescent="0.2">
      <c r="A278" s="35" t="s">
        <v>789</v>
      </c>
      <c r="B278" s="35" t="str">
        <f>VLOOKUP(Table15[[#This Row],[Metabolite ID]],Table18[],2,FALSE)</f>
        <v>Cholesteryl esters in large VLDL</v>
      </c>
      <c r="C278" s="35" t="s">
        <v>1116</v>
      </c>
      <c r="D278" s="35">
        <v>12</v>
      </c>
      <c r="E278" s="35">
        <v>-2.2752494549219654E-2</v>
      </c>
      <c r="F278" s="35">
        <v>1.9836214740341251E-2</v>
      </c>
      <c r="G278" s="36">
        <v>0.25137419857764859</v>
      </c>
      <c r="H278" s="35" t="s">
        <v>1132</v>
      </c>
      <c r="I278" s="35" t="s">
        <v>1132</v>
      </c>
      <c r="J278" s="35" t="b">
        <v>0</v>
      </c>
    </row>
    <row r="279" spans="1:10" x14ac:dyDescent="0.2">
      <c r="A279" s="35" t="s">
        <v>490</v>
      </c>
      <c r="B279" s="35" t="str">
        <f>VLOOKUP(Table15[[#This Row],[Metabolite ID]],Table18[],2,FALSE)</f>
        <v>X - 15492</v>
      </c>
      <c r="C279" s="35" t="s">
        <v>1127</v>
      </c>
      <c r="D279" s="35">
        <v>1</v>
      </c>
      <c r="E279" s="35">
        <v>2.0839483875449347E-2</v>
      </c>
      <c r="F279" s="35">
        <v>1.8234548391018179E-2</v>
      </c>
      <c r="G279" s="36">
        <v>0.25309790894711559</v>
      </c>
      <c r="H279" s="35" t="s">
        <v>909</v>
      </c>
      <c r="I279" s="35" t="s">
        <v>909</v>
      </c>
      <c r="J279" s="35" t="b">
        <v>0</v>
      </c>
    </row>
    <row r="280" spans="1:10" x14ac:dyDescent="0.2">
      <c r="A280" s="35" t="s">
        <v>571</v>
      </c>
      <c r="B280" s="35" t="str">
        <f>VLOOKUP(Table15[[#This Row],[Metabolite ID]],Table18[],2,FALSE)</f>
        <v>X - 17340</v>
      </c>
      <c r="C280" s="35" t="s">
        <v>1127</v>
      </c>
      <c r="D280" s="35">
        <v>1</v>
      </c>
      <c r="E280" s="35">
        <v>1.979936642027455E-2</v>
      </c>
      <c r="F280" s="35">
        <v>1.7324445617740231E-2</v>
      </c>
      <c r="G280" s="36">
        <v>0.25309790894711559</v>
      </c>
      <c r="H280" s="35" t="s">
        <v>909</v>
      </c>
      <c r="I280" s="35" t="s">
        <v>909</v>
      </c>
      <c r="J280" s="35" t="b">
        <v>0</v>
      </c>
    </row>
    <row r="281" spans="1:10" hidden="1" x14ac:dyDescent="0.2">
      <c r="A281" s="35" t="s">
        <v>790</v>
      </c>
      <c r="B281" s="35" t="str">
        <f>VLOOKUP(Table15[[#This Row],[Metabolite ID]],Table18[],2,FALSE)</f>
        <v>Free cholesterol in large VLDL</v>
      </c>
      <c r="C281" s="35" t="s">
        <v>1117</v>
      </c>
      <c r="D281" s="35">
        <v>9</v>
      </c>
      <c r="E281" s="35">
        <v>-2.5992619741895602E-2</v>
      </c>
      <c r="F281" s="35">
        <v>6.7195408678358314E-3</v>
      </c>
      <c r="G281" s="36">
        <v>1.0963558291052741E-4</v>
      </c>
      <c r="H281" s="35" t="s">
        <v>1132</v>
      </c>
      <c r="I281" s="35" t="s">
        <v>1132</v>
      </c>
      <c r="J281" s="35" t="b">
        <v>0</v>
      </c>
    </row>
    <row r="282" spans="1:10" hidden="1" x14ac:dyDescent="0.2">
      <c r="A282" s="35" t="s">
        <v>790</v>
      </c>
      <c r="B282" s="35" t="str">
        <f>VLOOKUP(Table15[[#This Row],[Metabolite ID]],Table18[],2,FALSE)</f>
        <v>Free cholesterol in large VLDL</v>
      </c>
      <c r="C282" s="35" t="s">
        <v>1118</v>
      </c>
      <c r="D282" s="35">
        <v>9</v>
      </c>
      <c r="E282" s="35">
        <v>-2.7903981857168414E-2</v>
      </c>
      <c r="F282" s="35">
        <v>7.0130098415624826E-3</v>
      </c>
      <c r="G282" s="36">
        <v>6.9238297999872395E-5</v>
      </c>
      <c r="H282" s="35" t="s">
        <v>1132</v>
      </c>
      <c r="I282" s="35" t="s">
        <v>1132</v>
      </c>
      <c r="J282" s="35" t="b">
        <v>0</v>
      </c>
    </row>
    <row r="283" spans="1:10" hidden="1" x14ac:dyDescent="0.2">
      <c r="A283" s="35" t="s">
        <v>790</v>
      </c>
      <c r="B283" s="35" t="str">
        <f>VLOOKUP(Table15[[#This Row],[Metabolite ID]],Table18[],2,FALSE)</f>
        <v>Free cholesterol in large VLDL</v>
      </c>
      <c r="C283" s="35" t="s">
        <v>1119</v>
      </c>
      <c r="D283" s="35">
        <v>9</v>
      </c>
      <c r="E283" s="35">
        <v>-3.9588016237796488E-2</v>
      </c>
      <c r="F283" s="35">
        <v>2.2935075382192537E-2</v>
      </c>
      <c r="G283" s="36">
        <v>8.4331128706783817E-2</v>
      </c>
      <c r="H283" s="35" t="s">
        <v>1132</v>
      </c>
      <c r="I283" s="35" t="s">
        <v>1132</v>
      </c>
      <c r="J283" s="35" t="b">
        <v>0</v>
      </c>
    </row>
    <row r="284" spans="1:10" hidden="1" x14ac:dyDescent="0.2">
      <c r="A284" s="35" t="s">
        <v>790</v>
      </c>
      <c r="B284" s="35" t="str">
        <f>VLOOKUP(Table15[[#This Row],[Metabolite ID]],Table18[],2,FALSE)</f>
        <v>Free cholesterol in large VLDL</v>
      </c>
      <c r="C284" s="35" t="s">
        <v>1120</v>
      </c>
      <c r="D284" s="35">
        <v>9</v>
      </c>
      <c r="E284" s="35">
        <v>-6.237208942898434E-3</v>
      </c>
      <c r="F284" s="35">
        <v>1.0050204336658857E-2</v>
      </c>
      <c r="G284" s="36">
        <v>0.53485942591947944</v>
      </c>
      <c r="H284" s="35" t="s">
        <v>1132</v>
      </c>
      <c r="I284" s="35" t="s">
        <v>1132</v>
      </c>
      <c r="J284" s="35" t="b">
        <v>0</v>
      </c>
    </row>
    <row r="285" spans="1:10" hidden="1" x14ac:dyDescent="0.2">
      <c r="A285" s="35" t="s">
        <v>790</v>
      </c>
      <c r="B285" s="35" t="str">
        <f>VLOOKUP(Table15[[#This Row],[Metabolite ID]],Table18[],2,FALSE)</f>
        <v>Free cholesterol in large VLDL</v>
      </c>
      <c r="C285" s="35" t="s">
        <v>1121</v>
      </c>
      <c r="D285" s="35">
        <v>9</v>
      </c>
      <c r="E285" s="35">
        <v>-3.2565380649924536E-2</v>
      </c>
      <c r="F285" s="35">
        <v>2.4012548171111227E-2</v>
      </c>
      <c r="G285" s="36">
        <v>0.21207538825117131</v>
      </c>
      <c r="H285" s="35" t="s">
        <v>1132</v>
      </c>
      <c r="I285" s="35" t="s">
        <v>1132</v>
      </c>
      <c r="J285" s="35" t="b">
        <v>0</v>
      </c>
    </row>
    <row r="286" spans="1:10" hidden="1" x14ac:dyDescent="0.2">
      <c r="A286" s="35" t="s">
        <v>790</v>
      </c>
      <c r="B286" s="35" t="str">
        <f>VLOOKUP(Table15[[#This Row],[Metabolite ID]],Table18[],2,FALSE)</f>
        <v>Free cholesterol in large VLDL</v>
      </c>
      <c r="C286" s="35" t="s">
        <v>1122</v>
      </c>
      <c r="D286" s="35">
        <v>9</v>
      </c>
      <c r="E286" s="35">
        <v>-3.2327429391049711E-3</v>
      </c>
      <c r="F286" s="35">
        <v>8.7773266817564137E-3</v>
      </c>
      <c r="G286" s="36">
        <v>0.72220015865630716</v>
      </c>
      <c r="H286" s="35" t="s">
        <v>1132</v>
      </c>
      <c r="I286" s="35" t="s">
        <v>1132</v>
      </c>
      <c r="J286" s="35" t="b">
        <v>0</v>
      </c>
    </row>
    <row r="287" spans="1:10" hidden="1" x14ac:dyDescent="0.2">
      <c r="A287" s="35" t="s">
        <v>790</v>
      </c>
      <c r="B287" s="35" t="str">
        <f>VLOOKUP(Table15[[#This Row],[Metabolite ID]],Table18[],2,FALSE)</f>
        <v>Free cholesterol in large VLDL</v>
      </c>
      <c r="C287" s="35" t="s">
        <v>1123</v>
      </c>
      <c r="D287" s="35">
        <v>9</v>
      </c>
      <c r="E287" s="35">
        <v>1.5311039867511173E-2</v>
      </c>
      <c r="F287" s="35">
        <v>3.6287239292745993E-2</v>
      </c>
      <c r="G287" s="36">
        <v>0.68572509156725503</v>
      </c>
      <c r="H287" s="35" t="s">
        <v>1132</v>
      </c>
      <c r="I287" s="35" t="s">
        <v>1132</v>
      </c>
      <c r="J287" s="35" t="b">
        <v>0</v>
      </c>
    </row>
    <row r="288" spans="1:10" x14ac:dyDescent="0.2">
      <c r="A288" s="35" t="s">
        <v>790</v>
      </c>
      <c r="B288" s="35" t="str">
        <f>VLOOKUP(Table15[[#This Row],[Metabolite ID]],Table18[],2,FALSE)</f>
        <v>Free cholesterol in large VLDL</v>
      </c>
      <c r="C288" s="35" t="s">
        <v>1116</v>
      </c>
      <c r="D288" s="35">
        <v>9</v>
      </c>
      <c r="E288" s="35">
        <v>-2.5992619741895602E-2</v>
      </c>
      <c r="F288" s="35">
        <v>2.3627669716154098E-2</v>
      </c>
      <c r="G288" s="36">
        <v>0.2712918674849249</v>
      </c>
      <c r="H288" s="35" t="s">
        <v>1132</v>
      </c>
      <c r="I288" s="35" t="s">
        <v>1132</v>
      </c>
      <c r="J288" s="35" t="b">
        <v>0</v>
      </c>
    </row>
    <row r="289" spans="1:10" hidden="1" x14ac:dyDescent="0.2">
      <c r="A289" s="35" t="s">
        <v>678</v>
      </c>
      <c r="B289" s="35" t="str">
        <f>VLOOKUP(Table15[[#This Row],[Metabolite ID]],Table18[],2,FALSE)</f>
        <v>1-margaroyl-2-linoleoyl-GPC (17:0/18:2)*</v>
      </c>
      <c r="C289" s="35" t="s">
        <v>1117</v>
      </c>
      <c r="D289" s="35">
        <v>2</v>
      </c>
      <c r="E289" s="35">
        <v>-1.4929680112903581E-2</v>
      </c>
      <c r="F289" s="35">
        <v>1.3736501536126013E-2</v>
      </c>
      <c r="G289" s="36">
        <v>0.27709784799282028</v>
      </c>
      <c r="H289" s="35" t="s">
        <v>1132</v>
      </c>
      <c r="I289" s="35" t="s">
        <v>1132</v>
      </c>
      <c r="J289" s="35" t="b">
        <v>0</v>
      </c>
    </row>
    <row r="290" spans="1:10" hidden="1" x14ac:dyDescent="0.2">
      <c r="A290" s="35" t="s">
        <v>678</v>
      </c>
      <c r="B290" s="35" t="str">
        <f>VLOOKUP(Table15[[#This Row],[Metabolite ID]],Table18[],2,FALSE)</f>
        <v>1-margaroyl-2-linoleoyl-GPC (17:0/18:2)*</v>
      </c>
      <c r="C290" s="35" t="s">
        <v>1118</v>
      </c>
      <c r="D290" s="35">
        <v>2</v>
      </c>
      <c r="E290" s="35">
        <v>-1.493360141894017E-2</v>
      </c>
      <c r="F290" s="35">
        <v>1.3865765284632367E-2</v>
      </c>
      <c r="G290" s="36">
        <v>0.28147471726754908</v>
      </c>
      <c r="H290" s="35" t="s">
        <v>1132</v>
      </c>
      <c r="I290" s="35" t="s">
        <v>1132</v>
      </c>
      <c r="J290" s="35" t="b">
        <v>0</v>
      </c>
    </row>
    <row r="291" spans="1:10" x14ac:dyDescent="0.2">
      <c r="A291" s="35" t="s">
        <v>678</v>
      </c>
      <c r="B291" s="35" t="str">
        <f>VLOOKUP(Table15[[#This Row],[Metabolite ID]],Table18[],2,FALSE)</f>
        <v>1-margaroyl-2-linoleoyl-GPC (17:0/18:2)*</v>
      </c>
      <c r="C291" s="35" t="s">
        <v>1116</v>
      </c>
      <c r="D291" s="35">
        <v>2</v>
      </c>
      <c r="E291" s="35">
        <v>-1.4929680112903581E-2</v>
      </c>
      <c r="F291" s="35">
        <v>1.3736501536126013E-2</v>
      </c>
      <c r="G291" s="36">
        <v>0.27709784799282028</v>
      </c>
      <c r="H291" s="35" t="s">
        <v>1132</v>
      </c>
      <c r="I291" s="35" t="s">
        <v>1132</v>
      </c>
      <c r="J291" s="35" t="b">
        <v>0</v>
      </c>
    </row>
    <row r="292" spans="1:10" x14ac:dyDescent="0.2">
      <c r="A292" s="35" t="s">
        <v>788</v>
      </c>
      <c r="B292" s="35" t="str">
        <f>VLOOKUP(Table15[[#This Row],[Metabolite ID]],Table18[],2,FALSE)</f>
        <v>Cholesterol in large VLDL</v>
      </c>
      <c r="C292" s="35" t="s">
        <v>1116</v>
      </c>
      <c r="D292" s="35">
        <v>9</v>
      </c>
      <c r="E292" s="35">
        <v>-2.4874752833484001E-2</v>
      </c>
      <c r="F292" s="35">
        <v>2.3144535336741701E-2</v>
      </c>
      <c r="G292" s="36">
        <v>0.28248350827733804</v>
      </c>
      <c r="H292" s="35" t="s">
        <v>1132</v>
      </c>
      <c r="I292" s="35" t="s">
        <v>1132</v>
      </c>
      <c r="J292" s="35" t="b">
        <v>0</v>
      </c>
    </row>
    <row r="293" spans="1:10" hidden="1" x14ac:dyDescent="0.2">
      <c r="A293" s="35" t="s">
        <v>788</v>
      </c>
      <c r="B293" s="35" t="str">
        <f>VLOOKUP(Table15[[#This Row],[Metabolite ID]],Table18[],2,FALSE)</f>
        <v>Cholesterol in large VLDL</v>
      </c>
      <c r="C293" s="35" t="s">
        <v>1117</v>
      </c>
      <c r="D293" s="35">
        <v>9</v>
      </c>
      <c r="E293" s="35">
        <v>-2.4874752833484001E-2</v>
      </c>
      <c r="F293" s="35">
        <v>6.6825004863211423E-3</v>
      </c>
      <c r="G293" s="36">
        <v>1.9735994920657809E-4</v>
      </c>
      <c r="H293" s="35" t="s">
        <v>1132</v>
      </c>
      <c r="I293" s="35" t="s">
        <v>1132</v>
      </c>
      <c r="J293" s="35" t="b">
        <v>0</v>
      </c>
    </row>
    <row r="294" spans="1:10" hidden="1" x14ac:dyDescent="0.2">
      <c r="A294" s="35" t="s">
        <v>788</v>
      </c>
      <c r="B294" s="35" t="str">
        <f>VLOOKUP(Table15[[#This Row],[Metabolite ID]],Table18[],2,FALSE)</f>
        <v>Cholesterol in large VLDL</v>
      </c>
      <c r="C294" s="35" t="s">
        <v>1118</v>
      </c>
      <c r="D294" s="35">
        <v>9</v>
      </c>
      <c r="E294" s="35">
        <v>-2.6828725566941148E-2</v>
      </c>
      <c r="F294" s="35">
        <v>6.9686248393667077E-3</v>
      </c>
      <c r="G294" s="36">
        <v>1.1815105139111882E-4</v>
      </c>
      <c r="H294" s="35" t="s">
        <v>1132</v>
      </c>
      <c r="I294" s="35" t="s">
        <v>1132</v>
      </c>
      <c r="J294" s="35" t="b">
        <v>0</v>
      </c>
    </row>
    <row r="295" spans="1:10" hidden="1" x14ac:dyDescent="0.2">
      <c r="A295" s="35" t="s">
        <v>788</v>
      </c>
      <c r="B295" s="35" t="str">
        <f>VLOOKUP(Table15[[#This Row],[Metabolite ID]],Table18[],2,FALSE)</f>
        <v>Cholesterol in large VLDL</v>
      </c>
      <c r="C295" s="35" t="s">
        <v>1119</v>
      </c>
      <c r="D295" s="35">
        <v>9</v>
      </c>
      <c r="E295" s="35">
        <v>-3.7235721047649099E-2</v>
      </c>
      <c r="F295" s="35">
        <v>2.0328345820318696E-2</v>
      </c>
      <c r="G295" s="36">
        <v>6.6994002069701339E-2</v>
      </c>
      <c r="H295" s="35" t="s">
        <v>1132</v>
      </c>
      <c r="I295" s="35" t="s">
        <v>1132</v>
      </c>
      <c r="J295" s="35" t="b">
        <v>0</v>
      </c>
    </row>
    <row r="296" spans="1:10" hidden="1" x14ac:dyDescent="0.2">
      <c r="A296" s="35" t="s">
        <v>788</v>
      </c>
      <c r="B296" s="35" t="str">
        <f>VLOOKUP(Table15[[#This Row],[Metabolite ID]],Table18[],2,FALSE)</f>
        <v>Cholesterol in large VLDL</v>
      </c>
      <c r="C296" s="35" t="s">
        <v>1120</v>
      </c>
      <c r="D296" s="35">
        <v>9</v>
      </c>
      <c r="E296" s="35">
        <v>-6.4661651485157191E-3</v>
      </c>
      <c r="F296" s="35">
        <v>9.8900920897432368E-3</v>
      </c>
      <c r="G296" s="36">
        <v>0.51323917192696245</v>
      </c>
      <c r="H296" s="35" t="s">
        <v>1132</v>
      </c>
      <c r="I296" s="35" t="s">
        <v>1132</v>
      </c>
      <c r="J296" s="35" t="b">
        <v>0</v>
      </c>
    </row>
    <row r="297" spans="1:10" hidden="1" x14ac:dyDescent="0.2">
      <c r="A297" s="35" t="s">
        <v>788</v>
      </c>
      <c r="B297" s="35" t="str">
        <f>VLOOKUP(Table15[[#This Row],[Metabolite ID]],Table18[],2,FALSE)</f>
        <v>Cholesterol in large VLDL</v>
      </c>
      <c r="C297" s="35" t="s">
        <v>1121</v>
      </c>
      <c r="D297" s="35">
        <v>9</v>
      </c>
      <c r="E297" s="35">
        <v>-3.6764598642722079E-2</v>
      </c>
      <c r="F297" s="35">
        <v>2.3915581522232377E-2</v>
      </c>
      <c r="G297" s="36">
        <v>0.16278405470745425</v>
      </c>
      <c r="H297" s="35" t="s">
        <v>1132</v>
      </c>
      <c r="I297" s="35" t="s">
        <v>1132</v>
      </c>
      <c r="J297" s="35" t="b">
        <v>0</v>
      </c>
    </row>
    <row r="298" spans="1:10" hidden="1" x14ac:dyDescent="0.2">
      <c r="A298" s="35" t="s">
        <v>788</v>
      </c>
      <c r="B298" s="35" t="str">
        <f>VLOOKUP(Table15[[#This Row],[Metabolite ID]],Table18[],2,FALSE)</f>
        <v>Cholesterol in large VLDL</v>
      </c>
      <c r="C298" s="35" t="s">
        <v>1122</v>
      </c>
      <c r="D298" s="35">
        <v>9</v>
      </c>
      <c r="E298" s="35">
        <v>-2.9694870091708792E-3</v>
      </c>
      <c r="F298" s="35">
        <v>8.4706299628145333E-3</v>
      </c>
      <c r="G298" s="36">
        <v>0.73496824560352481</v>
      </c>
      <c r="H298" s="35" t="s">
        <v>1132</v>
      </c>
      <c r="I298" s="35" t="s">
        <v>1132</v>
      </c>
      <c r="J298" s="35" t="b">
        <v>0</v>
      </c>
    </row>
    <row r="299" spans="1:10" hidden="1" x14ac:dyDescent="0.2">
      <c r="A299" s="35" t="s">
        <v>788</v>
      </c>
      <c r="B299" s="35" t="str">
        <f>VLOOKUP(Table15[[#This Row],[Metabolite ID]],Table18[],2,FALSE)</f>
        <v>Cholesterol in large VLDL</v>
      </c>
      <c r="C299" s="35" t="s">
        <v>1123</v>
      </c>
      <c r="D299" s="35">
        <v>9</v>
      </c>
      <c r="E299" s="35">
        <v>1.3393760741751012E-2</v>
      </c>
      <c r="F299" s="35">
        <v>3.8598241004163848E-2</v>
      </c>
      <c r="G299" s="36">
        <v>0.73878630928510647</v>
      </c>
      <c r="H299" s="35" t="s">
        <v>1132</v>
      </c>
      <c r="I299" s="35" t="s">
        <v>1132</v>
      </c>
      <c r="J299" s="35" t="b">
        <v>0</v>
      </c>
    </row>
    <row r="300" spans="1:10" hidden="1" x14ac:dyDescent="0.2">
      <c r="A300" s="35" t="s">
        <v>801</v>
      </c>
      <c r="B300" s="35" t="str">
        <f>VLOOKUP(Table15[[#This Row],[Metabolite ID]],Table18[],2,FALSE)</f>
        <v>Triglycerides in medium HDL</v>
      </c>
      <c r="C300" s="35" t="s">
        <v>1117</v>
      </c>
      <c r="D300" s="35">
        <v>12</v>
      </c>
      <c r="E300" s="35">
        <v>-2.460341300514448E-2</v>
      </c>
      <c r="F300" s="35">
        <v>6.68466216283549E-3</v>
      </c>
      <c r="G300" s="36">
        <v>2.3270688205620911E-4</v>
      </c>
      <c r="H300" s="35" t="s">
        <v>1132</v>
      </c>
      <c r="I300" s="35" t="s">
        <v>1132</v>
      </c>
      <c r="J300" s="35" t="b">
        <v>0</v>
      </c>
    </row>
    <row r="301" spans="1:10" hidden="1" x14ac:dyDescent="0.2">
      <c r="A301" s="35" t="s">
        <v>801</v>
      </c>
      <c r="B301" s="35" t="str">
        <f>VLOOKUP(Table15[[#This Row],[Metabolite ID]],Table18[],2,FALSE)</f>
        <v>Triglycerides in medium HDL</v>
      </c>
      <c r="C301" s="35" t="s">
        <v>1118</v>
      </c>
      <c r="D301" s="35">
        <v>12</v>
      </c>
      <c r="E301" s="35">
        <v>-2.7459363775647269E-2</v>
      </c>
      <c r="F301" s="35">
        <v>7.1035274348341454E-3</v>
      </c>
      <c r="G301" s="36">
        <v>1.1081846928871499E-4</v>
      </c>
      <c r="H301" s="35" t="s">
        <v>1132</v>
      </c>
      <c r="I301" s="35" t="s">
        <v>1132</v>
      </c>
      <c r="J301" s="35" t="b">
        <v>0</v>
      </c>
    </row>
    <row r="302" spans="1:10" hidden="1" x14ac:dyDescent="0.2">
      <c r="A302" s="35" t="s">
        <v>801</v>
      </c>
      <c r="B302" s="35" t="str">
        <f>VLOOKUP(Table15[[#This Row],[Metabolite ID]],Table18[],2,FALSE)</f>
        <v>Triglycerides in medium HDL</v>
      </c>
      <c r="C302" s="35" t="s">
        <v>1119</v>
      </c>
      <c r="D302" s="35">
        <v>12</v>
      </c>
      <c r="E302" s="35">
        <v>-2.3883002697074548E-2</v>
      </c>
      <c r="F302" s="35">
        <v>1.6888342152994371E-2</v>
      </c>
      <c r="G302" s="36">
        <v>0.15731171818143661</v>
      </c>
      <c r="H302" s="35" t="s">
        <v>1132</v>
      </c>
      <c r="I302" s="35" t="s">
        <v>1132</v>
      </c>
      <c r="J302" s="35" t="b">
        <v>0</v>
      </c>
    </row>
    <row r="303" spans="1:10" hidden="1" x14ac:dyDescent="0.2">
      <c r="A303" s="35" t="s">
        <v>801</v>
      </c>
      <c r="B303" s="35" t="str">
        <f>VLOOKUP(Table15[[#This Row],[Metabolite ID]],Table18[],2,FALSE)</f>
        <v>Triglycerides in medium HDL</v>
      </c>
      <c r="C303" s="35" t="s">
        <v>1120</v>
      </c>
      <c r="D303" s="35">
        <v>12</v>
      </c>
      <c r="E303" s="35">
        <v>-6.4606883720344944E-3</v>
      </c>
      <c r="F303" s="35">
        <v>1.0742067562917453E-2</v>
      </c>
      <c r="G303" s="36">
        <v>0.54754824924663015</v>
      </c>
      <c r="H303" s="35" t="s">
        <v>1132</v>
      </c>
      <c r="I303" s="35" t="s">
        <v>1132</v>
      </c>
      <c r="J303" s="35" t="b">
        <v>0</v>
      </c>
    </row>
    <row r="304" spans="1:10" hidden="1" x14ac:dyDescent="0.2">
      <c r="A304" s="35" t="s">
        <v>801</v>
      </c>
      <c r="B304" s="35" t="str">
        <f>VLOOKUP(Table15[[#This Row],[Metabolite ID]],Table18[],2,FALSE)</f>
        <v>Triglycerides in medium HDL</v>
      </c>
      <c r="C304" s="35" t="s">
        <v>1121</v>
      </c>
      <c r="D304" s="35">
        <v>12</v>
      </c>
      <c r="E304" s="35">
        <v>-1.1665519282379133E-2</v>
      </c>
      <c r="F304" s="35">
        <v>1.9370605715467025E-2</v>
      </c>
      <c r="G304" s="36">
        <v>0.5592316758334388</v>
      </c>
      <c r="H304" s="35" t="s">
        <v>1132</v>
      </c>
      <c r="I304" s="35" t="s">
        <v>1132</v>
      </c>
      <c r="J304" s="35" t="b">
        <v>0</v>
      </c>
    </row>
    <row r="305" spans="1:10" hidden="1" x14ac:dyDescent="0.2">
      <c r="A305" s="35" t="s">
        <v>801</v>
      </c>
      <c r="B305" s="35" t="str">
        <f>VLOOKUP(Table15[[#This Row],[Metabolite ID]],Table18[],2,FALSE)</f>
        <v>Triglycerides in medium HDL</v>
      </c>
      <c r="C305" s="35" t="s">
        <v>1122</v>
      </c>
      <c r="D305" s="35">
        <v>12</v>
      </c>
      <c r="E305" s="35">
        <v>1.3792810925072896E-3</v>
      </c>
      <c r="F305" s="35">
        <v>8.9416218968082738E-3</v>
      </c>
      <c r="G305" s="36">
        <v>0.88020318338714476</v>
      </c>
      <c r="H305" s="35" t="s">
        <v>1132</v>
      </c>
      <c r="I305" s="35" t="s">
        <v>1132</v>
      </c>
      <c r="J305" s="35" t="b">
        <v>0</v>
      </c>
    </row>
    <row r="306" spans="1:10" hidden="1" x14ac:dyDescent="0.2">
      <c r="A306" s="35" t="s">
        <v>801</v>
      </c>
      <c r="B306" s="35" t="str">
        <f>VLOOKUP(Table15[[#This Row],[Metabolite ID]],Table18[],2,FALSE)</f>
        <v>Triglycerides in medium HDL</v>
      </c>
      <c r="C306" s="35" t="s">
        <v>1123</v>
      </c>
      <c r="D306" s="35">
        <v>12</v>
      </c>
      <c r="E306" s="35">
        <v>2.9606297510747472E-2</v>
      </c>
      <c r="F306" s="35">
        <v>4.5286494056325885E-2</v>
      </c>
      <c r="G306" s="36">
        <v>0.52801549427784</v>
      </c>
      <c r="H306" s="35" t="s">
        <v>1132</v>
      </c>
      <c r="I306" s="35" t="s">
        <v>1132</v>
      </c>
      <c r="J306" s="35" t="b">
        <v>0</v>
      </c>
    </row>
    <row r="307" spans="1:10" x14ac:dyDescent="0.2">
      <c r="A307" s="35" t="s">
        <v>801</v>
      </c>
      <c r="B307" s="35" t="str">
        <f>VLOOKUP(Table15[[#This Row],[Metabolite ID]],Table18[],2,FALSE)</f>
        <v>Triglycerides in medium HDL</v>
      </c>
      <c r="C307" s="35" t="s">
        <v>1116</v>
      </c>
      <c r="D307" s="35">
        <v>12</v>
      </c>
      <c r="E307" s="35">
        <v>-2.460341300514448E-2</v>
      </c>
      <c r="F307" s="35">
        <v>2.3149690242146821E-2</v>
      </c>
      <c r="G307" s="36">
        <v>0.28787418362866857</v>
      </c>
      <c r="H307" s="35" t="s">
        <v>1132</v>
      </c>
      <c r="I307" s="35" t="s">
        <v>1132</v>
      </c>
      <c r="J307" s="35" t="b">
        <v>0</v>
      </c>
    </row>
    <row r="308" spans="1:10" hidden="1" x14ac:dyDescent="0.2">
      <c r="A308" s="35" t="s">
        <v>813</v>
      </c>
      <c r="B308" s="35" t="str">
        <f>VLOOKUP(Table15[[#This Row],[Metabolite ID]],Table18[],2,FALSE)</f>
        <v>Total lipids in medium VLDL</v>
      </c>
      <c r="C308" s="35" t="s">
        <v>1117</v>
      </c>
      <c r="D308" s="35">
        <v>9</v>
      </c>
      <c r="E308" s="35">
        <v>-2.5542088227006484E-2</v>
      </c>
      <c r="F308" s="35">
        <v>6.8620450885443557E-3</v>
      </c>
      <c r="G308" s="36">
        <v>1.9747351256342498E-4</v>
      </c>
      <c r="H308" s="35" t="s">
        <v>1132</v>
      </c>
      <c r="I308" s="35" t="s">
        <v>1132</v>
      </c>
      <c r="J308" s="35" t="b">
        <v>0</v>
      </c>
    </row>
    <row r="309" spans="1:10" hidden="1" x14ac:dyDescent="0.2">
      <c r="A309" s="35" t="s">
        <v>813</v>
      </c>
      <c r="B309" s="35" t="str">
        <f>VLOOKUP(Table15[[#This Row],[Metabolite ID]],Table18[],2,FALSE)</f>
        <v>Total lipids in medium VLDL</v>
      </c>
      <c r="C309" s="35" t="s">
        <v>1118</v>
      </c>
      <c r="D309" s="35">
        <v>9</v>
      </c>
      <c r="E309" s="35">
        <v>-2.7699822791605877E-2</v>
      </c>
      <c r="F309" s="35">
        <v>7.1965414696677143E-3</v>
      </c>
      <c r="G309" s="36">
        <v>1.1857849579991621E-4</v>
      </c>
      <c r="H309" s="35" t="s">
        <v>1132</v>
      </c>
      <c r="I309" s="35" t="s">
        <v>1132</v>
      </c>
      <c r="J309" s="35" t="b">
        <v>0</v>
      </c>
    </row>
    <row r="310" spans="1:10" hidden="1" x14ac:dyDescent="0.2">
      <c r="A310" s="35" t="s">
        <v>813</v>
      </c>
      <c r="B310" s="35" t="str">
        <f>VLOOKUP(Table15[[#This Row],[Metabolite ID]],Table18[],2,FALSE)</f>
        <v>Total lipids in medium VLDL</v>
      </c>
      <c r="C310" s="35" t="s">
        <v>1119</v>
      </c>
      <c r="D310" s="35">
        <v>9</v>
      </c>
      <c r="E310" s="35">
        <v>-5.1205175607266895E-2</v>
      </c>
      <c r="F310" s="35">
        <v>2.3644655336413977E-2</v>
      </c>
      <c r="G310" s="36">
        <v>3.0340763637902005E-2</v>
      </c>
      <c r="H310" s="35" t="s">
        <v>1132</v>
      </c>
      <c r="I310" s="35" t="s">
        <v>1132</v>
      </c>
      <c r="J310" s="35" t="b">
        <v>0</v>
      </c>
    </row>
    <row r="311" spans="1:10" hidden="1" x14ac:dyDescent="0.2">
      <c r="A311" s="35" t="s">
        <v>813</v>
      </c>
      <c r="B311" s="35" t="str">
        <f>VLOOKUP(Table15[[#This Row],[Metabolite ID]],Table18[],2,FALSE)</f>
        <v>Total lipids in medium VLDL</v>
      </c>
      <c r="C311" s="35" t="s">
        <v>1120</v>
      </c>
      <c r="D311" s="35">
        <v>9</v>
      </c>
      <c r="E311" s="35">
        <v>-6.6723833249033434E-3</v>
      </c>
      <c r="F311" s="35">
        <v>1.0207324595864257E-2</v>
      </c>
      <c r="G311" s="36">
        <v>0.51331424222103528</v>
      </c>
      <c r="H311" s="35" t="s">
        <v>1132</v>
      </c>
      <c r="I311" s="35" t="s">
        <v>1132</v>
      </c>
      <c r="J311" s="35" t="b">
        <v>0</v>
      </c>
    </row>
    <row r="312" spans="1:10" hidden="1" x14ac:dyDescent="0.2">
      <c r="A312" s="35" t="s">
        <v>813</v>
      </c>
      <c r="B312" s="35" t="str">
        <f>VLOOKUP(Table15[[#This Row],[Metabolite ID]],Table18[],2,FALSE)</f>
        <v>Total lipids in medium VLDL</v>
      </c>
      <c r="C312" s="35" t="s">
        <v>1121</v>
      </c>
      <c r="D312" s="35">
        <v>9</v>
      </c>
      <c r="E312" s="35">
        <v>-3.9865000363524028E-2</v>
      </c>
      <c r="F312" s="35">
        <v>3.1406701407890932E-2</v>
      </c>
      <c r="G312" s="36">
        <v>0.24000841153435501</v>
      </c>
      <c r="H312" s="35" t="s">
        <v>1132</v>
      </c>
      <c r="I312" s="35" t="s">
        <v>1132</v>
      </c>
      <c r="J312" s="35" t="b">
        <v>0</v>
      </c>
    </row>
    <row r="313" spans="1:10" hidden="1" x14ac:dyDescent="0.2">
      <c r="A313" s="35" t="s">
        <v>813</v>
      </c>
      <c r="B313" s="35" t="str">
        <f>VLOOKUP(Table15[[#This Row],[Metabolite ID]],Table18[],2,FALSE)</f>
        <v>Total lipids in medium VLDL</v>
      </c>
      <c r="C313" s="35" t="s">
        <v>1122</v>
      </c>
      <c r="D313" s="35">
        <v>9</v>
      </c>
      <c r="E313" s="35">
        <v>-4.0731315115147271E-3</v>
      </c>
      <c r="F313" s="35">
        <v>9.602515535865325E-3</v>
      </c>
      <c r="G313" s="36">
        <v>0.68261540327165571</v>
      </c>
      <c r="H313" s="35" t="s">
        <v>1132</v>
      </c>
      <c r="I313" s="35" t="s">
        <v>1132</v>
      </c>
      <c r="J313" s="35" t="b">
        <v>0</v>
      </c>
    </row>
    <row r="314" spans="1:10" hidden="1" x14ac:dyDescent="0.2">
      <c r="A314" s="35" t="s">
        <v>813</v>
      </c>
      <c r="B314" s="35" t="str">
        <f>VLOOKUP(Table15[[#This Row],[Metabolite ID]],Table18[],2,FALSE)</f>
        <v>Total lipids in medium VLDL</v>
      </c>
      <c r="C314" s="35" t="s">
        <v>1123</v>
      </c>
      <c r="D314" s="35">
        <v>9</v>
      </c>
      <c r="E314" s="35">
        <v>2.6223021267962599E-2</v>
      </c>
      <c r="F314" s="35">
        <v>3.7577477751167036E-2</v>
      </c>
      <c r="G314" s="36">
        <v>0.50778811271331181</v>
      </c>
      <c r="H314" s="35" t="s">
        <v>1132</v>
      </c>
      <c r="I314" s="35" t="s">
        <v>1132</v>
      </c>
      <c r="J314" s="35" t="b">
        <v>0</v>
      </c>
    </row>
    <row r="315" spans="1:10" x14ac:dyDescent="0.2">
      <c r="A315" s="35" t="s">
        <v>813</v>
      </c>
      <c r="B315" s="35" t="str">
        <f>VLOOKUP(Table15[[#This Row],[Metabolite ID]],Table18[],2,FALSE)</f>
        <v>Total lipids in medium VLDL</v>
      </c>
      <c r="C315" s="35" t="s">
        <v>1116</v>
      </c>
      <c r="D315" s="35">
        <v>9</v>
      </c>
      <c r="E315" s="35">
        <v>-2.5542088227006484E-2</v>
      </c>
      <c r="F315" s="35">
        <v>2.464795074915151E-2</v>
      </c>
      <c r="G315" s="36">
        <v>0.30007324021102888</v>
      </c>
      <c r="H315" s="35" t="s">
        <v>1132</v>
      </c>
      <c r="I315" s="35" t="s">
        <v>1132</v>
      </c>
      <c r="J315" s="35" t="b">
        <v>0</v>
      </c>
    </row>
    <row r="316" spans="1:10" hidden="1" x14ac:dyDescent="0.2">
      <c r="A316" s="35" t="s">
        <v>479</v>
      </c>
      <c r="B316" s="35" t="str">
        <f>VLOOKUP(Table15[[#This Row],[Metabolite ID]],Table18[],2,FALSE)</f>
        <v>X - 12844</v>
      </c>
      <c r="C316" s="35" t="s">
        <v>1117</v>
      </c>
      <c r="D316" s="35">
        <v>2</v>
      </c>
      <c r="E316" s="35">
        <v>1.030274801857149E-2</v>
      </c>
      <c r="F316" s="35">
        <v>1.0090618316872408E-2</v>
      </c>
      <c r="G316" s="36">
        <v>0.30724379389367334</v>
      </c>
      <c r="H316" s="35" t="s">
        <v>1132</v>
      </c>
      <c r="I316" s="35" t="s">
        <v>1132</v>
      </c>
      <c r="J316" s="35" t="b">
        <v>0</v>
      </c>
    </row>
    <row r="317" spans="1:10" hidden="1" x14ac:dyDescent="0.2">
      <c r="A317" s="35" t="s">
        <v>479</v>
      </c>
      <c r="B317" s="35" t="str">
        <f>VLOOKUP(Table15[[#This Row],[Metabolite ID]],Table18[],2,FALSE)</f>
        <v>X - 12844</v>
      </c>
      <c r="C317" s="35" t="s">
        <v>1118</v>
      </c>
      <c r="D317" s="35">
        <v>2</v>
      </c>
      <c r="E317" s="35">
        <v>1.0329172744026643E-2</v>
      </c>
      <c r="F317" s="35">
        <v>1.014814727180678E-2</v>
      </c>
      <c r="G317" s="36">
        <v>0.30875481778213604</v>
      </c>
      <c r="H317" s="35" t="s">
        <v>1132</v>
      </c>
      <c r="I317" s="35" t="s">
        <v>1132</v>
      </c>
      <c r="J317" s="35" t="b">
        <v>0</v>
      </c>
    </row>
    <row r="318" spans="1:10" x14ac:dyDescent="0.2">
      <c r="A318" s="35" t="s">
        <v>479</v>
      </c>
      <c r="B318" s="35" t="str">
        <f>VLOOKUP(Table15[[#This Row],[Metabolite ID]],Table18[],2,FALSE)</f>
        <v>X - 12844</v>
      </c>
      <c r="C318" s="35" t="s">
        <v>1116</v>
      </c>
      <c r="D318" s="35">
        <v>2</v>
      </c>
      <c r="E318" s="35">
        <v>1.030274801857149E-2</v>
      </c>
      <c r="F318" s="35">
        <v>1.0090618316872408E-2</v>
      </c>
      <c r="G318" s="36">
        <v>0.30724379389367334</v>
      </c>
      <c r="H318" s="35" t="s">
        <v>1132</v>
      </c>
      <c r="I318" s="35" t="s">
        <v>1132</v>
      </c>
      <c r="J318" s="35" t="b">
        <v>0</v>
      </c>
    </row>
    <row r="319" spans="1:10" hidden="1" x14ac:dyDescent="0.2">
      <c r="A319" s="35" t="s">
        <v>251</v>
      </c>
      <c r="B319" s="35" t="str">
        <f>VLOOKUP(Table15[[#This Row],[Metabolite ID]],Table18[],2,FALSE)</f>
        <v>sphingosine 1-phosphate</v>
      </c>
      <c r="C319" s="35" t="s">
        <v>1117</v>
      </c>
      <c r="D319" s="35">
        <v>2</v>
      </c>
      <c r="E319" s="35">
        <v>-1.1643781367441649E-2</v>
      </c>
      <c r="F319" s="35">
        <v>1.1440361525568522E-2</v>
      </c>
      <c r="G319" s="36">
        <v>0.30878209431994919</v>
      </c>
      <c r="H319" s="35" t="s">
        <v>1132</v>
      </c>
      <c r="I319" s="35" t="s">
        <v>1132</v>
      </c>
      <c r="J319" s="35" t="b">
        <v>0</v>
      </c>
    </row>
    <row r="320" spans="1:10" hidden="1" x14ac:dyDescent="0.2">
      <c r="A320" s="35" t="s">
        <v>251</v>
      </c>
      <c r="B320" s="35" t="str">
        <f>VLOOKUP(Table15[[#This Row],[Metabolite ID]],Table18[],2,FALSE)</f>
        <v>sphingosine 1-phosphate</v>
      </c>
      <c r="C320" s="35" t="s">
        <v>1118</v>
      </c>
      <c r="D320" s="35">
        <v>2</v>
      </c>
      <c r="E320" s="35">
        <v>-1.1644109246166857E-2</v>
      </c>
      <c r="F320" s="35">
        <v>1.1506579442584338E-2</v>
      </c>
      <c r="G320" s="36">
        <v>0.31156087286747908</v>
      </c>
      <c r="H320" s="35" t="s">
        <v>1132</v>
      </c>
      <c r="I320" s="35" t="s">
        <v>1132</v>
      </c>
      <c r="J320" s="35" t="b">
        <v>0</v>
      </c>
    </row>
    <row r="321" spans="1:10" x14ac:dyDescent="0.2">
      <c r="A321" s="35" t="s">
        <v>251</v>
      </c>
      <c r="B321" s="35" t="str">
        <f>VLOOKUP(Table15[[#This Row],[Metabolite ID]],Table18[],2,FALSE)</f>
        <v>sphingosine 1-phosphate</v>
      </c>
      <c r="C321" s="35" t="s">
        <v>1116</v>
      </c>
      <c r="D321" s="35">
        <v>2</v>
      </c>
      <c r="E321" s="35">
        <v>-1.1643781367441649E-2</v>
      </c>
      <c r="F321" s="35">
        <v>1.1440361525568522E-2</v>
      </c>
      <c r="G321" s="36">
        <v>0.30878209431994919</v>
      </c>
      <c r="H321" s="35" t="s">
        <v>1132</v>
      </c>
      <c r="I321" s="35" t="s">
        <v>1132</v>
      </c>
      <c r="J321" s="35" t="b">
        <v>0</v>
      </c>
    </row>
    <row r="322" spans="1:10" hidden="1" x14ac:dyDescent="0.2">
      <c r="A322" s="35" t="s">
        <v>849</v>
      </c>
      <c r="B322" s="35" t="str">
        <f>VLOOKUP(Table15[[#This Row],[Metabolite ID]],Table18[],2,FALSE)</f>
        <v>Tyrosine</v>
      </c>
      <c r="C322" s="35" t="s">
        <v>1117</v>
      </c>
      <c r="D322" s="35">
        <v>2</v>
      </c>
      <c r="E322" s="35">
        <v>-6.2027339123632015E-2</v>
      </c>
      <c r="F322" s="35">
        <v>1.3931252179693127E-2</v>
      </c>
      <c r="G322" s="36">
        <v>8.4920563082612892E-6</v>
      </c>
      <c r="H322" s="35" t="s">
        <v>1132</v>
      </c>
      <c r="I322" s="35" t="s">
        <v>1132</v>
      </c>
      <c r="J322" s="35" t="b">
        <v>0</v>
      </c>
    </row>
    <row r="323" spans="1:10" hidden="1" x14ac:dyDescent="0.2">
      <c r="A323" s="35" t="s">
        <v>849</v>
      </c>
      <c r="B323" s="35" t="str">
        <f>VLOOKUP(Table15[[#This Row],[Metabolite ID]],Table18[],2,FALSE)</f>
        <v>Tyrosine</v>
      </c>
      <c r="C323" s="35" t="s">
        <v>1118</v>
      </c>
      <c r="D323" s="35">
        <v>2</v>
      </c>
      <c r="E323" s="35">
        <v>-6.6163823150558437E-2</v>
      </c>
      <c r="F323" s="35">
        <v>1.4885125363533116E-2</v>
      </c>
      <c r="G323" s="36">
        <v>8.7907224306655017E-6</v>
      </c>
      <c r="H323" s="35" t="s">
        <v>1132</v>
      </c>
      <c r="I323" s="35" t="s">
        <v>1132</v>
      </c>
      <c r="J323" s="35" t="b">
        <v>0</v>
      </c>
    </row>
    <row r="324" spans="1:10" x14ac:dyDescent="0.2">
      <c r="A324" s="35" t="s">
        <v>849</v>
      </c>
      <c r="B324" s="35" t="str">
        <f>VLOOKUP(Table15[[#This Row],[Metabolite ID]],Table18[],2,FALSE)</f>
        <v>Tyrosine</v>
      </c>
      <c r="C324" s="35" t="s">
        <v>1116</v>
      </c>
      <c r="D324" s="35">
        <v>2</v>
      </c>
      <c r="E324" s="35">
        <v>-6.2027339123632015E-2</v>
      </c>
      <c r="F324" s="35">
        <v>6.1311424569877523E-2</v>
      </c>
      <c r="G324" s="36">
        <v>0.31169266392276862</v>
      </c>
      <c r="H324" s="35" t="s">
        <v>1132</v>
      </c>
      <c r="I324" s="35" t="s">
        <v>1132</v>
      </c>
      <c r="J324" s="35" t="b">
        <v>0</v>
      </c>
    </row>
    <row r="325" spans="1:10" hidden="1" x14ac:dyDescent="0.2">
      <c r="A325" s="35" t="s">
        <v>767</v>
      </c>
      <c r="B325" s="35" t="str">
        <f>VLOOKUP(Table15[[#This Row],[Metabolite ID]],Table18[],2,FALSE)</f>
        <v>Triglycerides in IDL</v>
      </c>
      <c r="C325" s="35" t="s">
        <v>1117</v>
      </c>
      <c r="D325" s="35">
        <v>15</v>
      </c>
      <c r="E325" s="35">
        <v>-1.2134139478634606E-2</v>
      </c>
      <c r="F325" s="35">
        <v>4.7487727771372765E-3</v>
      </c>
      <c r="G325" s="36">
        <v>1.0612196641454366E-2</v>
      </c>
      <c r="H325" s="35" t="s">
        <v>1132</v>
      </c>
      <c r="I325" s="35" t="s">
        <v>1132</v>
      </c>
      <c r="J325" s="35" t="b">
        <v>0</v>
      </c>
    </row>
    <row r="326" spans="1:10" hidden="1" x14ac:dyDescent="0.2">
      <c r="A326" s="35" t="s">
        <v>767</v>
      </c>
      <c r="B326" s="35" t="str">
        <f>VLOOKUP(Table15[[#This Row],[Metabolite ID]],Table18[],2,FALSE)</f>
        <v>Triglycerides in IDL</v>
      </c>
      <c r="C326" s="35" t="s">
        <v>1118</v>
      </c>
      <c r="D326" s="35">
        <v>15</v>
      </c>
      <c r="E326" s="35">
        <v>-1.2311723578359669E-2</v>
      </c>
      <c r="F326" s="35">
        <v>4.8441289335268978E-3</v>
      </c>
      <c r="G326" s="36">
        <v>1.1035383844144873E-2</v>
      </c>
      <c r="H326" s="35" t="s">
        <v>1132</v>
      </c>
      <c r="I326" s="35" t="s">
        <v>1132</v>
      </c>
      <c r="J326" s="35" t="b">
        <v>0</v>
      </c>
    </row>
    <row r="327" spans="1:10" hidden="1" x14ac:dyDescent="0.2">
      <c r="A327" s="35" t="s">
        <v>767</v>
      </c>
      <c r="B327" s="35" t="str">
        <f>VLOOKUP(Table15[[#This Row],[Metabolite ID]],Table18[],2,FALSE)</f>
        <v>Triglycerides in IDL</v>
      </c>
      <c r="C327" s="35" t="s">
        <v>1119</v>
      </c>
      <c r="D327" s="35">
        <v>15</v>
      </c>
      <c r="E327" s="35">
        <v>-8.6905422070666528E-3</v>
      </c>
      <c r="F327" s="35">
        <v>7.9596067371694671E-3</v>
      </c>
      <c r="G327" s="36">
        <v>0.27490756596888327</v>
      </c>
      <c r="H327" s="35" t="s">
        <v>1132</v>
      </c>
      <c r="I327" s="35" t="s">
        <v>1132</v>
      </c>
      <c r="J327" s="35" t="b">
        <v>0</v>
      </c>
    </row>
    <row r="328" spans="1:10" hidden="1" x14ac:dyDescent="0.2">
      <c r="A328" s="35" t="s">
        <v>767</v>
      </c>
      <c r="B328" s="35" t="str">
        <f>VLOOKUP(Table15[[#This Row],[Metabolite ID]],Table18[],2,FALSE)</f>
        <v>Triglycerides in IDL</v>
      </c>
      <c r="C328" s="35" t="s">
        <v>1120</v>
      </c>
      <c r="D328" s="35">
        <v>15</v>
      </c>
      <c r="E328" s="35">
        <v>-8.1414352549080745E-3</v>
      </c>
      <c r="F328" s="35">
        <v>6.5421028200124982E-3</v>
      </c>
      <c r="G328" s="36">
        <v>0.21332750214330073</v>
      </c>
      <c r="H328" s="35" t="s">
        <v>1132</v>
      </c>
      <c r="I328" s="35" t="s">
        <v>1132</v>
      </c>
      <c r="J328" s="35" t="b">
        <v>0</v>
      </c>
    </row>
    <row r="329" spans="1:10" hidden="1" x14ac:dyDescent="0.2">
      <c r="A329" s="35" t="s">
        <v>767</v>
      </c>
      <c r="B329" s="35" t="str">
        <f>VLOOKUP(Table15[[#This Row],[Metabolite ID]],Table18[],2,FALSE)</f>
        <v>Triglycerides in IDL</v>
      </c>
      <c r="C329" s="35" t="s">
        <v>1121</v>
      </c>
      <c r="D329" s="35">
        <v>15</v>
      </c>
      <c r="E329" s="35">
        <v>-1.5331313375236244E-2</v>
      </c>
      <c r="F329" s="35">
        <v>1.3666690403739856E-2</v>
      </c>
      <c r="G329" s="36">
        <v>0.28081944716623619</v>
      </c>
      <c r="H329" s="35" t="s">
        <v>1132</v>
      </c>
      <c r="I329" s="35" t="s">
        <v>1132</v>
      </c>
      <c r="J329" s="35" t="b">
        <v>0</v>
      </c>
    </row>
    <row r="330" spans="1:10" hidden="1" x14ac:dyDescent="0.2">
      <c r="A330" s="35" t="s">
        <v>767</v>
      </c>
      <c r="B330" s="35" t="str">
        <f>VLOOKUP(Table15[[#This Row],[Metabolite ID]],Table18[],2,FALSE)</f>
        <v>Triglycerides in IDL</v>
      </c>
      <c r="C330" s="35" t="s">
        <v>1122</v>
      </c>
      <c r="D330" s="35">
        <v>15</v>
      </c>
      <c r="E330" s="35">
        <v>-1.0216927817488453E-2</v>
      </c>
      <c r="F330" s="35">
        <v>6.2039851667265774E-3</v>
      </c>
      <c r="G330" s="36">
        <v>0.12184639557605721</v>
      </c>
      <c r="H330" s="35" t="s">
        <v>1132</v>
      </c>
      <c r="I330" s="35" t="s">
        <v>1132</v>
      </c>
      <c r="J330" s="35" t="b">
        <v>0</v>
      </c>
    </row>
    <row r="331" spans="1:10" hidden="1" x14ac:dyDescent="0.2">
      <c r="A331" s="35" t="s">
        <v>767</v>
      </c>
      <c r="B331" s="35" t="str">
        <f>VLOOKUP(Table15[[#This Row],[Metabolite ID]],Table18[],2,FALSE)</f>
        <v>Triglycerides in IDL</v>
      </c>
      <c r="C331" s="35" t="s">
        <v>1123</v>
      </c>
      <c r="D331" s="35">
        <v>15</v>
      </c>
      <c r="E331" s="35">
        <v>-1.6611223332332132E-2</v>
      </c>
      <c r="F331" s="35">
        <v>2.4401570245023704E-2</v>
      </c>
      <c r="G331" s="36">
        <v>0.50797764657415345</v>
      </c>
      <c r="H331" s="35" t="s">
        <v>1132</v>
      </c>
      <c r="I331" s="35" t="s">
        <v>1132</v>
      </c>
      <c r="J331" s="35" t="b">
        <v>0</v>
      </c>
    </row>
    <row r="332" spans="1:10" x14ac:dyDescent="0.2">
      <c r="A332" s="35" t="s">
        <v>767</v>
      </c>
      <c r="B332" s="35" t="str">
        <f>VLOOKUP(Table15[[#This Row],[Metabolite ID]],Table18[],2,FALSE)</f>
        <v>Triglycerides in IDL</v>
      </c>
      <c r="C332" s="35" t="s">
        <v>1116</v>
      </c>
      <c r="D332" s="35">
        <v>15</v>
      </c>
      <c r="E332" s="35">
        <v>-1.2134139478634606E-2</v>
      </c>
      <c r="F332" s="35">
        <v>1.2263289010124684E-2</v>
      </c>
      <c r="G332" s="36">
        <v>0.32243392260156706</v>
      </c>
      <c r="H332" s="35" t="s">
        <v>1132</v>
      </c>
      <c r="I332" s="35" t="s">
        <v>1132</v>
      </c>
      <c r="J332" s="35" t="b">
        <v>0</v>
      </c>
    </row>
    <row r="333" spans="1:10" hidden="1" x14ac:dyDescent="0.2">
      <c r="A333" s="35" t="s">
        <v>658</v>
      </c>
      <c r="B333" s="35" t="str">
        <f>VLOOKUP(Table15[[#This Row],[Metabolite ID]],Table18[],2,FALSE)</f>
        <v>1-oleoyl-2-linoleoyl-GPC (18:1/18:2)*</v>
      </c>
      <c r="C333" s="35" t="s">
        <v>1117</v>
      </c>
      <c r="D333" s="35">
        <v>3</v>
      </c>
      <c r="E333" s="35">
        <v>7.3277540367676936E-3</v>
      </c>
      <c r="F333" s="35">
        <v>5.9895917826557508E-3</v>
      </c>
      <c r="G333" s="36">
        <v>0.22117314158495832</v>
      </c>
      <c r="H333" s="35" t="s">
        <v>1132</v>
      </c>
      <c r="I333" s="35" t="s">
        <v>1132</v>
      </c>
      <c r="J333" s="35" t="b">
        <v>0</v>
      </c>
    </row>
    <row r="334" spans="1:10" hidden="1" x14ac:dyDescent="0.2">
      <c r="A334" s="35" t="s">
        <v>658</v>
      </c>
      <c r="B334" s="35" t="str">
        <f>VLOOKUP(Table15[[#This Row],[Metabolite ID]],Table18[],2,FALSE)</f>
        <v>1-oleoyl-2-linoleoyl-GPC (18:1/18:2)*</v>
      </c>
      <c r="C334" s="35" t="s">
        <v>1118</v>
      </c>
      <c r="D334" s="35">
        <v>3</v>
      </c>
      <c r="E334" s="35">
        <v>7.3995550011514899E-3</v>
      </c>
      <c r="F334" s="35">
        <v>6.0334626912261777E-3</v>
      </c>
      <c r="G334" s="36">
        <v>0.22004093236624586</v>
      </c>
      <c r="H334" s="35" t="s">
        <v>1132</v>
      </c>
      <c r="I334" s="35" t="s">
        <v>1132</v>
      </c>
      <c r="J334" s="35" t="b">
        <v>0</v>
      </c>
    </row>
    <row r="335" spans="1:10" hidden="1" x14ac:dyDescent="0.2">
      <c r="A335" s="35" t="s">
        <v>658</v>
      </c>
      <c r="B335" s="35" t="str">
        <f>VLOOKUP(Table15[[#This Row],[Metabolite ID]],Table18[],2,FALSE)</f>
        <v>1-oleoyl-2-linoleoyl-GPC (18:1/18:2)*</v>
      </c>
      <c r="C335" s="35" t="s">
        <v>1119</v>
      </c>
      <c r="D335" s="35">
        <v>3</v>
      </c>
      <c r="E335" s="35">
        <v>-1.2790513952945955E-2</v>
      </c>
      <c r="F335" s="35">
        <v>1.3557290232651226E-2</v>
      </c>
      <c r="G335" s="36">
        <v>0.3454549842375062</v>
      </c>
      <c r="H335" s="35" t="s">
        <v>1132</v>
      </c>
      <c r="I335" s="35" t="s">
        <v>1132</v>
      </c>
      <c r="J335" s="35" t="b">
        <v>0</v>
      </c>
    </row>
    <row r="336" spans="1:10" hidden="1" x14ac:dyDescent="0.2">
      <c r="A336" s="35" t="s">
        <v>658</v>
      </c>
      <c r="B336" s="35" t="str">
        <f>VLOOKUP(Table15[[#This Row],[Metabolite ID]],Table18[],2,FALSE)</f>
        <v>1-oleoyl-2-linoleoyl-GPC (18:1/18:2)*</v>
      </c>
      <c r="C336" s="35" t="s">
        <v>1120</v>
      </c>
      <c r="D336" s="35">
        <v>3</v>
      </c>
      <c r="E336" s="35">
        <v>6.8768644832407771E-3</v>
      </c>
      <c r="F336" s="35">
        <v>6.6375040529017193E-3</v>
      </c>
      <c r="G336" s="36">
        <v>0.30017330597771769</v>
      </c>
      <c r="H336" s="35" t="s">
        <v>1132</v>
      </c>
      <c r="I336" s="35" t="s">
        <v>1132</v>
      </c>
      <c r="J336" s="35" t="b">
        <v>0</v>
      </c>
    </row>
    <row r="337" spans="1:10" hidden="1" x14ac:dyDescent="0.2">
      <c r="A337" s="35" t="s">
        <v>658</v>
      </c>
      <c r="B337" s="35" t="str">
        <f>VLOOKUP(Table15[[#This Row],[Metabolite ID]],Table18[],2,FALSE)</f>
        <v>1-oleoyl-2-linoleoyl-GPC (18:1/18:2)*</v>
      </c>
      <c r="C337" s="35" t="s">
        <v>1121</v>
      </c>
      <c r="D337" s="35">
        <v>3</v>
      </c>
      <c r="E337" s="35">
        <v>-1.3394986765668169E-2</v>
      </c>
      <c r="F337" s="35">
        <v>1.6383051514012689E-2</v>
      </c>
      <c r="G337" s="36">
        <v>0.49948777041913417</v>
      </c>
      <c r="H337" s="35" t="s">
        <v>1132</v>
      </c>
      <c r="I337" s="35" t="s">
        <v>1132</v>
      </c>
      <c r="J337" s="35" t="b">
        <v>0</v>
      </c>
    </row>
    <row r="338" spans="1:10" hidden="1" x14ac:dyDescent="0.2">
      <c r="A338" s="35" t="s">
        <v>658</v>
      </c>
      <c r="B338" s="35" t="str">
        <f>VLOOKUP(Table15[[#This Row],[Metabolite ID]],Table18[],2,FALSE)</f>
        <v>1-oleoyl-2-linoleoyl-GPC (18:1/18:2)*</v>
      </c>
      <c r="C338" s="35" t="s">
        <v>1122</v>
      </c>
      <c r="D338" s="35">
        <v>3</v>
      </c>
      <c r="E338" s="35">
        <v>1.2661398344724125E-2</v>
      </c>
      <c r="F338" s="35">
        <v>6.3682388293698645E-3</v>
      </c>
      <c r="G338" s="36">
        <v>0.18511728836154498</v>
      </c>
      <c r="H338" s="35" t="s">
        <v>1132</v>
      </c>
      <c r="I338" s="35" t="s">
        <v>1132</v>
      </c>
      <c r="J338" s="35" t="b">
        <v>0</v>
      </c>
    </row>
    <row r="339" spans="1:10" hidden="1" x14ac:dyDescent="0.2">
      <c r="A339" s="35" t="s">
        <v>658</v>
      </c>
      <c r="B339" s="35" t="str">
        <f>VLOOKUP(Table15[[#This Row],[Metabolite ID]],Table18[],2,FALSE)</f>
        <v>1-oleoyl-2-linoleoyl-GPC (18:1/18:2)*</v>
      </c>
      <c r="C339" s="35" t="s">
        <v>1123</v>
      </c>
      <c r="D339" s="35">
        <v>3</v>
      </c>
      <c r="E339" s="35">
        <v>3.42528888447328E-2</v>
      </c>
      <c r="F339" s="35">
        <v>1.677635826079411E-2</v>
      </c>
      <c r="G339" s="36">
        <v>0.28994065970839683</v>
      </c>
      <c r="H339" s="35" t="s">
        <v>1132</v>
      </c>
      <c r="I339" s="35" t="s">
        <v>1132</v>
      </c>
      <c r="J339" s="35" t="b">
        <v>0</v>
      </c>
    </row>
    <row r="340" spans="1:10" x14ac:dyDescent="0.2">
      <c r="A340" s="35" t="s">
        <v>658</v>
      </c>
      <c r="B340" s="35" t="str">
        <f>VLOOKUP(Table15[[#This Row],[Metabolite ID]],Table18[],2,FALSE)</f>
        <v>1-oleoyl-2-linoleoyl-GPC (18:1/18:2)*</v>
      </c>
      <c r="C340" s="35" t="s">
        <v>1116</v>
      </c>
      <c r="D340" s="35">
        <v>3</v>
      </c>
      <c r="E340" s="35">
        <v>7.3277540367676936E-3</v>
      </c>
      <c r="F340" s="35">
        <v>7.4225148424863626E-3</v>
      </c>
      <c r="G340" s="36">
        <v>0.32352826639779003</v>
      </c>
      <c r="H340" s="35" t="s">
        <v>1132</v>
      </c>
      <c r="I340" s="35" t="s">
        <v>1132</v>
      </c>
      <c r="J340" s="35" t="b">
        <v>0</v>
      </c>
    </row>
    <row r="341" spans="1:10" hidden="1" x14ac:dyDescent="0.2">
      <c r="A341" s="35" t="s">
        <v>810</v>
      </c>
      <c r="B341" s="35" t="str">
        <f>VLOOKUP(Table15[[#This Row],[Metabolite ID]],Table18[],2,FALSE)</f>
        <v>Cholesterol in medium VLDL</v>
      </c>
      <c r="C341" s="35" t="s">
        <v>1117</v>
      </c>
      <c r="D341" s="35">
        <v>11</v>
      </c>
      <c r="E341" s="35">
        <v>-2.1092032239066076E-2</v>
      </c>
      <c r="F341" s="35">
        <v>6.8908075260962999E-3</v>
      </c>
      <c r="G341" s="36">
        <v>2.206771160580121E-3</v>
      </c>
      <c r="H341" s="35" t="s">
        <v>1132</v>
      </c>
      <c r="I341" s="35" t="s">
        <v>1132</v>
      </c>
      <c r="J341" s="35" t="b">
        <v>0</v>
      </c>
    </row>
    <row r="342" spans="1:10" hidden="1" x14ac:dyDescent="0.2">
      <c r="A342" s="35" t="s">
        <v>810</v>
      </c>
      <c r="B342" s="35" t="str">
        <f>VLOOKUP(Table15[[#This Row],[Metabolite ID]],Table18[],2,FALSE)</f>
        <v>Cholesterol in medium VLDL</v>
      </c>
      <c r="C342" s="35" t="s">
        <v>1118</v>
      </c>
      <c r="D342" s="35">
        <v>11</v>
      </c>
      <c r="E342" s="35">
        <v>-2.2768726858647816E-2</v>
      </c>
      <c r="F342" s="35">
        <v>7.1905800168881352E-3</v>
      </c>
      <c r="G342" s="36">
        <v>1.5430340424104749E-3</v>
      </c>
      <c r="H342" s="35" t="s">
        <v>1132</v>
      </c>
      <c r="I342" s="35" t="s">
        <v>1132</v>
      </c>
      <c r="J342" s="35" t="b">
        <v>0</v>
      </c>
    </row>
    <row r="343" spans="1:10" hidden="1" x14ac:dyDescent="0.2">
      <c r="A343" s="35" t="s">
        <v>810</v>
      </c>
      <c r="B343" s="35" t="str">
        <f>VLOOKUP(Table15[[#This Row],[Metabolite ID]],Table18[],2,FALSE)</f>
        <v>Cholesterol in medium VLDL</v>
      </c>
      <c r="C343" s="35" t="s">
        <v>1119</v>
      </c>
      <c r="D343" s="35">
        <v>11</v>
      </c>
      <c r="E343" s="35">
        <v>-4.7130864956107195E-2</v>
      </c>
      <c r="F343" s="35">
        <v>2.0454596360835325E-2</v>
      </c>
      <c r="G343" s="36">
        <v>2.121310896097086E-2</v>
      </c>
      <c r="H343" s="35" t="s">
        <v>1132</v>
      </c>
      <c r="I343" s="35" t="s">
        <v>1132</v>
      </c>
      <c r="J343" s="35" t="b">
        <v>0</v>
      </c>
    </row>
    <row r="344" spans="1:10" hidden="1" x14ac:dyDescent="0.2">
      <c r="A344" s="35" t="s">
        <v>810</v>
      </c>
      <c r="B344" s="35" t="str">
        <f>VLOOKUP(Table15[[#This Row],[Metabolite ID]],Table18[],2,FALSE)</f>
        <v>Cholesterol in medium VLDL</v>
      </c>
      <c r="C344" s="35" t="s">
        <v>1120</v>
      </c>
      <c r="D344" s="35">
        <v>11</v>
      </c>
      <c r="E344" s="35">
        <v>-9.8124771355446588E-3</v>
      </c>
      <c r="F344" s="35">
        <v>1.083012467410038E-2</v>
      </c>
      <c r="G344" s="36">
        <v>0.36491707687499803</v>
      </c>
      <c r="H344" s="35" t="s">
        <v>1132</v>
      </c>
      <c r="I344" s="35" t="s">
        <v>1132</v>
      </c>
      <c r="J344" s="35" t="b">
        <v>0</v>
      </c>
    </row>
    <row r="345" spans="1:10" hidden="1" x14ac:dyDescent="0.2">
      <c r="A345" s="35" t="s">
        <v>810</v>
      </c>
      <c r="B345" s="35" t="str">
        <f>VLOOKUP(Table15[[#This Row],[Metabolite ID]],Table18[],2,FALSE)</f>
        <v>Cholesterol in medium VLDL</v>
      </c>
      <c r="C345" s="35" t="s">
        <v>1121</v>
      </c>
      <c r="D345" s="35">
        <v>11</v>
      </c>
      <c r="E345" s="35">
        <v>-5.0031972254659746E-2</v>
      </c>
      <c r="F345" s="35">
        <v>3.6751037750583727E-2</v>
      </c>
      <c r="G345" s="36">
        <v>0.20327905679366917</v>
      </c>
      <c r="H345" s="35" t="s">
        <v>1132</v>
      </c>
      <c r="I345" s="35" t="s">
        <v>1132</v>
      </c>
      <c r="J345" s="35" t="b">
        <v>0</v>
      </c>
    </row>
    <row r="346" spans="1:10" hidden="1" x14ac:dyDescent="0.2">
      <c r="A346" s="35" t="s">
        <v>810</v>
      </c>
      <c r="B346" s="35" t="str">
        <f>VLOOKUP(Table15[[#This Row],[Metabolite ID]],Table18[],2,FALSE)</f>
        <v>Cholesterol in medium VLDL</v>
      </c>
      <c r="C346" s="35" t="s">
        <v>1122</v>
      </c>
      <c r="D346" s="35">
        <v>11</v>
      </c>
      <c r="E346" s="35">
        <v>-4.9591360622186498E-3</v>
      </c>
      <c r="F346" s="35">
        <v>1.1516002715565228E-2</v>
      </c>
      <c r="G346" s="36">
        <v>0.67587120058774297</v>
      </c>
      <c r="H346" s="35" t="s">
        <v>1132</v>
      </c>
      <c r="I346" s="35" t="s">
        <v>1132</v>
      </c>
      <c r="J346" s="35" t="b">
        <v>0</v>
      </c>
    </row>
    <row r="347" spans="1:10" hidden="1" x14ac:dyDescent="0.2">
      <c r="A347" s="35" t="s">
        <v>810</v>
      </c>
      <c r="B347" s="35" t="str">
        <f>VLOOKUP(Table15[[#This Row],[Metabolite ID]],Table18[],2,FALSE)</f>
        <v>Cholesterol in medium VLDL</v>
      </c>
      <c r="C347" s="35" t="s">
        <v>1123</v>
      </c>
      <c r="D347" s="35">
        <v>11</v>
      </c>
      <c r="E347" s="35">
        <v>-3.9065008164593518E-3</v>
      </c>
      <c r="F347" s="35">
        <v>4.337772055891214E-2</v>
      </c>
      <c r="G347" s="36">
        <v>0.93021368351146982</v>
      </c>
      <c r="H347" s="35" t="s">
        <v>1132</v>
      </c>
      <c r="I347" s="35" t="s">
        <v>1132</v>
      </c>
      <c r="J347" s="35" t="b">
        <v>0</v>
      </c>
    </row>
    <row r="348" spans="1:10" x14ac:dyDescent="0.2">
      <c r="A348" s="35" t="s">
        <v>810</v>
      </c>
      <c r="B348" s="35" t="str">
        <f>VLOOKUP(Table15[[#This Row],[Metabolite ID]],Table18[],2,FALSE)</f>
        <v>Cholesterol in medium VLDL</v>
      </c>
      <c r="C348" s="35" t="s">
        <v>1116</v>
      </c>
      <c r="D348" s="35">
        <v>11</v>
      </c>
      <c r="E348" s="35">
        <v>-2.1092032239066076E-2</v>
      </c>
      <c r="F348" s="35">
        <v>2.1637096900756263E-2</v>
      </c>
      <c r="G348" s="36">
        <v>0.32965511634882028</v>
      </c>
      <c r="H348" s="35" t="s">
        <v>1132</v>
      </c>
      <c r="I348" s="35" t="s">
        <v>1132</v>
      </c>
      <c r="J348" s="35" t="b">
        <v>0</v>
      </c>
    </row>
    <row r="349" spans="1:10" hidden="1" x14ac:dyDescent="0.2">
      <c r="A349" s="35" t="s">
        <v>868</v>
      </c>
      <c r="B349" s="35" t="str">
        <f>VLOOKUP(Table15[[#This Row],[Metabolite ID]],Table18[],2,FALSE)</f>
        <v>Triglycerides in very large VLDL</v>
      </c>
      <c r="C349" s="35" t="s">
        <v>1117</v>
      </c>
      <c r="D349" s="35">
        <v>6</v>
      </c>
      <c r="E349" s="35">
        <v>-2.5381461000944683E-2</v>
      </c>
      <c r="F349" s="35">
        <v>6.8148103404268969E-3</v>
      </c>
      <c r="G349" s="36">
        <v>1.9573687565083896E-4</v>
      </c>
      <c r="H349" s="35" t="s">
        <v>1132</v>
      </c>
      <c r="I349" s="35" t="s">
        <v>1132</v>
      </c>
      <c r="J349" s="35" t="b">
        <v>0</v>
      </c>
    </row>
    <row r="350" spans="1:10" hidden="1" x14ac:dyDescent="0.2">
      <c r="A350" s="35" t="s">
        <v>868</v>
      </c>
      <c r="B350" s="35" t="str">
        <f>VLOOKUP(Table15[[#This Row],[Metabolite ID]],Table18[],2,FALSE)</f>
        <v>Triglycerides in very large VLDL</v>
      </c>
      <c r="C350" s="35" t="s">
        <v>1118</v>
      </c>
      <c r="D350" s="35">
        <v>6</v>
      </c>
      <c r="E350" s="35">
        <v>-2.6912031744278579E-2</v>
      </c>
      <c r="F350" s="35">
        <v>7.0431689165629191E-3</v>
      </c>
      <c r="G350" s="36">
        <v>1.3290527657144508E-4</v>
      </c>
      <c r="H350" s="35" t="s">
        <v>1132</v>
      </c>
      <c r="I350" s="35" t="s">
        <v>1132</v>
      </c>
      <c r="J350" s="35" t="b">
        <v>0</v>
      </c>
    </row>
    <row r="351" spans="1:10" hidden="1" x14ac:dyDescent="0.2">
      <c r="A351" s="35" t="s">
        <v>868</v>
      </c>
      <c r="B351" s="35" t="str">
        <f>VLOOKUP(Table15[[#This Row],[Metabolite ID]],Table18[],2,FALSE)</f>
        <v>Triglycerides in very large VLDL</v>
      </c>
      <c r="C351" s="35" t="s">
        <v>1119</v>
      </c>
      <c r="D351" s="35">
        <v>6</v>
      </c>
      <c r="E351" s="35">
        <v>-4.2211717528227694E-2</v>
      </c>
      <c r="F351" s="35">
        <v>2.00423716675746E-2</v>
      </c>
      <c r="G351" s="36">
        <v>3.5193593244319248E-2</v>
      </c>
      <c r="H351" s="35" t="s">
        <v>1132</v>
      </c>
      <c r="I351" s="35" t="s">
        <v>1132</v>
      </c>
      <c r="J351" s="35" t="b">
        <v>0</v>
      </c>
    </row>
    <row r="352" spans="1:10" hidden="1" x14ac:dyDescent="0.2">
      <c r="A352" s="35" t="s">
        <v>868</v>
      </c>
      <c r="B352" s="35" t="str">
        <f>VLOOKUP(Table15[[#This Row],[Metabolite ID]],Table18[],2,FALSE)</f>
        <v>Triglycerides in very large VLDL</v>
      </c>
      <c r="C352" s="35" t="s">
        <v>1120</v>
      </c>
      <c r="D352" s="35">
        <v>6</v>
      </c>
      <c r="E352" s="35">
        <v>-3.3725231611251025E-3</v>
      </c>
      <c r="F352" s="35">
        <v>9.9588727502214827E-3</v>
      </c>
      <c r="G352" s="36">
        <v>0.73487712555968909</v>
      </c>
      <c r="H352" s="35" t="s">
        <v>1132</v>
      </c>
      <c r="I352" s="35" t="s">
        <v>1132</v>
      </c>
      <c r="J352" s="35" t="b">
        <v>0</v>
      </c>
    </row>
    <row r="353" spans="1:10" hidden="1" x14ac:dyDescent="0.2">
      <c r="A353" s="35" t="s">
        <v>868</v>
      </c>
      <c r="B353" s="35" t="str">
        <f>VLOOKUP(Table15[[#This Row],[Metabolite ID]],Table18[],2,FALSE)</f>
        <v>Triglycerides in very large VLDL</v>
      </c>
      <c r="C353" s="35" t="s">
        <v>1121</v>
      </c>
      <c r="D353" s="35">
        <v>6</v>
      </c>
      <c r="E353" s="35">
        <v>-2.3812300990949553E-2</v>
      </c>
      <c r="F353" s="35">
        <v>1.7966958175390881E-2</v>
      </c>
      <c r="G353" s="36">
        <v>0.24238735560749672</v>
      </c>
      <c r="H353" s="35" t="s">
        <v>1132</v>
      </c>
      <c r="I353" s="35" t="s">
        <v>1132</v>
      </c>
      <c r="J353" s="35" t="b">
        <v>0</v>
      </c>
    </row>
    <row r="354" spans="1:10" hidden="1" x14ac:dyDescent="0.2">
      <c r="A354" s="35" t="s">
        <v>868</v>
      </c>
      <c r="B354" s="35" t="str">
        <f>VLOOKUP(Table15[[#This Row],[Metabolite ID]],Table18[],2,FALSE)</f>
        <v>Triglycerides in very large VLDL</v>
      </c>
      <c r="C354" s="35" t="s">
        <v>1122</v>
      </c>
      <c r="D354" s="35">
        <v>6</v>
      </c>
      <c r="E354" s="35">
        <v>6.7560725173643199E-4</v>
      </c>
      <c r="F354" s="35">
        <v>7.8751721727077454E-3</v>
      </c>
      <c r="G354" s="36">
        <v>0.93496315151898468</v>
      </c>
      <c r="H354" s="35" t="s">
        <v>1132</v>
      </c>
      <c r="I354" s="35" t="s">
        <v>1132</v>
      </c>
      <c r="J354" s="35" t="b">
        <v>0</v>
      </c>
    </row>
    <row r="355" spans="1:10" hidden="1" x14ac:dyDescent="0.2">
      <c r="A355" s="35" t="s">
        <v>868</v>
      </c>
      <c r="B355" s="35" t="str">
        <f>VLOOKUP(Table15[[#This Row],[Metabolite ID]],Table18[],2,FALSE)</f>
        <v>Triglycerides in very large VLDL</v>
      </c>
      <c r="C355" s="35" t="s">
        <v>1123</v>
      </c>
      <c r="D355" s="35">
        <v>6</v>
      </c>
      <c r="E355" s="35">
        <v>4.2819571838826516E-2</v>
      </c>
      <c r="F355" s="35">
        <v>2.8713728659844569E-2</v>
      </c>
      <c r="G355" s="36">
        <v>0.21015978578303735</v>
      </c>
      <c r="H355" s="35" t="s">
        <v>1132</v>
      </c>
      <c r="I355" s="35" t="s">
        <v>1132</v>
      </c>
      <c r="J355" s="35" t="b">
        <v>0</v>
      </c>
    </row>
    <row r="356" spans="1:10" x14ac:dyDescent="0.2">
      <c r="A356" s="35" t="s">
        <v>868</v>
      </c>
      <c r="B356" s="35" t="str">
        <f>VLOOKUP(Table15[[#This Row],[Metabolite ID]],Table18[],2,FALSE)</f>
        <v>Triglycerides in very large VLDL</v>
      </c>
      <c r="C356" s="35" t="s">
        <v>1116</v>
      </c>
      <c r="D356" s="35">
        <v>6</v>
      </c>
      <c r="E356" s="35">
        <v>-2.5381461000944683E-2</v>
      </c>
      <c r="F356" s="35">
        <v>2.6320737569080006E-2</v>
      </c>
      <c r="G356" s="36">
        <v>0.33488842358861615</v>
      </c>
      <c r="H356" s="35" t="s">
        <v>1132</v>
      </c>
      <c r="I356" s="35" t="s">
        <v>1132</v>
      </c>
      <c r="J356" s="35" t="b">
        <v>0</v>
      </c>
    </row>
    <row r="357" spans="1:10" hidden="1" x14ac:dyDescent="0.2">
      <c r="A357" s="35" t="s">
        <v>875</v>
      </c>
      <c r="B357" s="35" t="str">
        <f>VLOOKUP(Table15[[#This Row],[Metabolite ID]],Table18[],2,FALSE)</f>
        <v>Triglycerides in very small VLDL</v>
      </c>
      <c r="C357" s="35" t="s">
        <v>1117</v>
      </c>
      <c r="D357" s="35">
        <v>16</v>
      </c>
      <c r="E357" s="35">
        <v>-1.5509605769236009E-2</v>
      </c>
      <c r="F357" s="35">
        <v>5.3115253943554755E-3</v>
      </c>
      <c r="G357" s="36">
        <v>3.5004161698501432E-3</v>
      </c>
      <c r="H357" s="35" t="s">
        <v>1132</v>
      </c>
      <c r="I357" s="35" t="s">
        <v>1132</v>
      </c>
      <c r="J357" s="35" t="b">
        <v>0</v>
      </c>
    </row>
    <row r="358" spans="1:10" hidden="1" x14ac:dyDescent="0.2">
      <c r="A358" s="35" t="s">
        <v>875</v>
      </c>
      <c r="B358" s="35" t="str">
        <f>VLOOKUP(Table15[[#This Row],[Metabolite ID]],Table18[],2,FALSE)</f>
        <v>Triglycerides in very small VLDL</v>
      </c>
      <c r="C358" s="35" t="s">
        <v>1118</v>
      </c>
      <c r="D358" s="35">
        <v>16</v>
      </c>
      <c r="E358" s="35">
        <v>-1.6022080286534041E-2</v>
      </c>
      <c r="F358" s="35">
        <v>5.5027310791071447E-3</v>
      </c>
      <c r="G358" s="36">
        <v>3.5951408217490257E-3</v>
      </c>
      <c r="H358" s="35" t="s">
        <v>1132</v>
      </c>
      <c r="I358" s="35" t="s">
        <v>1132</v>
      </c>
      <c r="J358" s="35" t="b">
        <v>0</v>
      </c>
    </row>
    <row r="359" spans="1:10" hidden="1" x14ac:dyDescent="0.2">
      <c r="A359" s="35" t="s">
        <v>875</v>
      </c>
      <c r="B359" s="35" t="str">
        <f>VLOOKUP(Table15[[#This Row],[Metabolite ID]],Table18[],2,FALSE)</f>
        <v>Triglycerides in very small VLDL</v>
      </c>
      <c r="C359" s="35" t="s">
        <v>1119</v>
      </c>
      <c r="D359" s="35">
        <v>16</v>
      </c>
      <c r="E359" s="35">
        <v>-2.141359852051913E-2</v>
      </c>
      <c r="F359" s="35">
        <v>9.7462161507926998E-3</v>
      </c>
      <c r="G359" s="36">
        <v>2.8011935034832208E-2</v>
      </c>
      <c r="H359" s="35" t="s">
        <v>1132</v>
      </c>
      <c r="I359" s="35" t="s">
        <v>1132</v>
      </c>
      <c r="J359" s="35" t="b">
        <v>0</v>
      </c>
    </row>
    <row r="360" spans="1:10" hidden="1" x14ac:dyDescent="0.2">
      <c r="A360" s="35" t="s">
        <v>875</v>
      </c>
      <c r="B360" s="35" t="str">
        <f>VLOOKUP(Table15[[#This Row],[Metabolite ID]],Table18[],2,FALSE)</f>
        <v>Triglycerides in very small VLDL</v>
      </c>
      <c r="C360" s="35" t="s">
        <v>1120</v>
      </c>
      <c r="D360" s="35">
        <v>16</v>
      </c>
      <c r="E360" s="35">
        <v>-8.1497700918162774E-3</v>
      </c>
      <c r="F360" s="35">
        <v>8.0893183894984299E-3</v>
      </c>
      <c r="G360" s="36">
        <v>0.31370751290122378</v>
      </c>
      <c r="H360" s="35" t="s">
        <v>1132</v>
      </c>
      <c r="I360" s="35" t="s">
        <v>1132</v>
      </c>
      <c r="J360" s="35" t="b">
        <v>0</v>
      </c>
    </row>
    <row r="361" spans="1:10" hidden="1" x14ac:dyDescent="0.2">
      <c r="A361" s="35" t="s">
        <v>875</v>
      </c>
      <c r="B361" s="35" t="str">
        <f>VLOOKUP(Table15[[#This Row],[Metabolite ID]],Table18[],2,FALSE)</f>
        <v>Triglycerides in very small VLDL</v>
      </c>
      <c r="C361" s="35" t="s">
        <v>1121</v>
      </c>
      <c r="D361" s="35">
        <v>16</v>
      </c>
      <c r="E361" s="35">
        <v>-1.9840575705870722E-2</v>
      </c>
      <c r="F361" s="35">
        <v>1.5568782391100461E-2</v>
      </c>
      <c r="G361" s="36">
        <v>0.22191786113081666</v>
      </c>
      <c r="H361" s="35" t="s">
        <v>1132</v>
      </c>
      <c r="I361" s="35" t="s">
        <v>1132</v>
      </c>
      <c r="J361" s="35" t="b">
        <v>0</v>
      </c>
    </row>
    <row r="362" spans="1:10" hidden="1" x14ac:dyDescent="0.2">
      <c r="A362" s="35" t="s">
        <v>875</v>
      </c>
      <c r="B362" s="35" t="str">
        <f>VLOOKUP(Table15[[#This Row],[Metabolite ID]],Table18[],2,FALSE)</f>
        <v>Triglycerides in very small VLDL</v>
      </c>
      <c r="C362" s="35" t="s">
        <v>1122</v>
      </c>
      <c r="D362" s="35">
        <v>16</v>
      </c>
      <c r="E362" s="35">
        <v>-3.58377626173495E-3</v>
      </c>
      <c r="F362" s="35">
        <v>7.3492054158742683E-3</v>
      </c>
      <c r="G362" s="36">
        <v>0.63285419801991771</v>
      </c>
      <c r="H362" s="35" t="s">
        <v>1132</v>
      </c>
      <c r="I362" s="35" t="s">
        <v>1132</v>
      </c>
      <c r="J362" s="35" t="b">
        <v>0</v>
      </c>
    </row>
    <row r="363" spans="1:10" hidden="1" x14ac:dyDescent="0.2">
      <c r="A363" s="35" t="s">
        <v>875</v>
      </c>
      <c r="B363" s="35" t="str">
        <f>VLOOKUP(Table15[[#This Row],[Metabolite ID]],Table18[],2,FALSE)</f>
        <v>Triglycerides in very small VLDL</v>
      </c>
      <c r="C363" s="35" t="s">
        <v>1123</v>
      </c>
      <c r="D363" s="35">
        <v>16</v>
      </c>
      <c r="E363" s="35">
        <v>6.4578771932301852E-3</v>
      </c>
      <c r="F363" s="35">
        <v>3.5887191089556084E-2</v>
      </c>
      <c r="G363" s="36">
        <v>0.85977097527833957</v>
      </c>
      <c r="H363" s="35" t="s">
        <v>1132</v>
      </c>
      <c r="I363" s="35" t="s">
        <v>1132</v>
      </c>
      <c r="J363" s="35" t="b">
        <v>0</v>
      </c>
    </row>
    <row r="364" spans="1:10" x14ac:dyDescent="0.2">
      <c r="A364" s="35" t="s">
        <v>875</v>
      </c>
      <c r="B364" s="35" t="str">
        <f>VLOOKUP(Table15[[#This Row],[Metabolite ID]],Table18[],2,FALSE)</f>
        <v>Triglycerides in very small VLDL</v>
      </c>
      <c r="C364" s="35" t="s">
        <v>1116</v>
      </c>
      <c r="D364" s="35">
        <v>16</v>
      </c>
      <c r="E364" s="35">
        <v>-1.5509605769236009E-2</v>
      </c>
      <c r="F364" s="35">
        <v>1.6155421000212469E-2</v>
      </c>
      <c r="G364" s="36">
        <v>0.33704270378533369</v>
      </c>
      <c r="H364" s="35" t="s">
        <v>1132</v>
      </c>
      <c r="I364" s="35" t="s">
        <v>1132</v>
      </c>
      <c r="J364" s="35" t="b">
        <v>0</v>
      </c>
    </row>
    <row r="365" spans="1:10" hidden="1" x14ac:dyDescent="0.2">
      <c r="A365" s="35" t="s">
        <v>815</v>
      </c>
      <c r="B365" s="35" t="str">
        <f>VLOOKUP(Table15[[#This Row],[Metabolite ID]],Table18[],2,FALSE)</f>
        <v>Phospholipids in medium VLDL</v>
      </c>
      <c r="C365" s="35" t="s">
        <v>1117</v>
      </c>
      <c r="D365" s="35">
        <v>9</v>
      </c>
      <c r="E365" s="35">
        <v>-1.8931430738765288E-2</v>
      </c>
      <c r="F365" s="35">
        <v>6.9505802816715286E-3</v>
      </c>
      <c r="G365" s="36">
        <v>6.4551313657327421E-3</v>
      </c>
      <c r="H365" s="35" t="s">
        <v>1132</v>
      </c>
      <c r="I365" s="35" t="s">
        <v>1132</v>
      </c>
      <c r="J365" s="35" t="b">
        <v>0</v>
      </c>
    </row>
    <row r="366" spans="1:10" hidden="1" x14ac:dyDescent="0.2">
      <c r="A366" s="35" t="s">
        <v>815</v>
      </c>
      <c r="B366" s="35" t="str">
        <f>VLOOKUP(Table15[[#This Row],[Metabolite ID]],Table18[],2,FALSE)</f>
        <v>Phospholipids in medium VLDL</v>
      </c>
      <c r="C366" s="35" t="s">
        <v>1118</v>
      </c>
      <c r="D366" s="35">
        <v>9</v>
      </c>
      <c r="E366" s="35">
        <v>-1.9995331886199272E-2</v>
      </c>
      <c r="F366" s="35">
        <v>7.1625329372625437E-3</v>
      </c>
      <c r="G366" s="36">
        <v>5.2438986225461347E-3</v>
      </c>
      <c r="H366" s="35" t="s">
        <v>1132</v>
      </c>
      <c r="I366" s="35" t="s">
        <v>1132</v>
      </c>
      <c r="J366" s="35" t="b">
        <v>0</v>
      </c>
    </row>
    <row r="367" spans="1:10" hidden="1" x14ac:dyDescent="0.2">
      <c r="A367" s="35" t="s">
        <v>815</v>
      </c>
      <c r="B367" s="35" t="str">
        <f>VLOOKUP(Table15[[#This Row],[Metabolite ID]],Table18[],2,FALSE)</f>
        <v>Phospholipids in medium VLDL</v>
      </c>
      <c r="C367" s="35" t="s">
        <v>1119</v>
      </c>
      <c r="D367" s="35">
        <v>9</v>
      </c>
      <c r="E367" s="35">
        <v>-5.1662002241062023E-2</v>
      </c>
      <c r="F367" s="35">
        <v>2.2037189751212827E-2</v>
      </c>
      <c r="G367" s="36">
        <v>1.9062324916430295E-2</v>
      </c>
      <c r="H367" s="35" t="s">
        <v>1132</v>
      </c>
      <c r="I367" s="35" t="s">
        <v>1132</v>
      </c>
      <c r="J367" s="35" t="b">
        <v>0</v>
      </c>
    </row>
    <row r="368" spans="1:10" hidden="1" x14ac:dyDescent="0.2">
      <c r="A368" s="35" t="s">
        <v>815</v>
      </c>
      <c r="B368" s="35" t="str">
        <f>VLOOKUP(Table15[[#This Row],[Metabolite ID]],Table18[],2,FALSE)</f>
        <v>Phospholipids in medium VLDL</v>
      </c>
      <c r="C368" s="35" t="s">
        <v>1120</v>
      </c>
      <c r="D368" s="35">
        <v>9</v>
      </c>
      <c r="E368" s="35">
        <v>-7.5572845060257396E-3</v>
      </c>
      <c r="F368" s="35">
        <v>1.0419143309100659E-2</v>
      </c>
      <c r="G368" s="36">
        <v>0.46825153102087314</v>
      </c>
      <c r="H368" s="35" t="s">
        <v>1132</v>
      </c>
      <c r="I368" s="35" t="s">
        <v>1132</v>
      </c>
      <c r="J368" s="35" t="b">
        <v>0</v>
      </c>
    </row>
    <row r="369" spans="1:10" hidden="1" x14ac:dyDescent="0.2">
      <c r="A369" s="35" t="s">
        <v>815</v>
      </c>
      <c r="B369" s="35" t="str">
        <f>VLOOKUP(Table15[[#This Row],[Metabolite ID]],Table18[],2,FALSE)</f>
        <v>Phospholipids in medium VLDL</v>
      </c>
      <c r="C369" s="35" t="s">
        <v>1121</v>
      </c>
      <c r="D369" s="35">
        <v>9</v>
      </c>
      <c r="E369" s="35">
        <v>-4.7379584295607458E-2</v>
      </c>
      <c r="F369" s="35">
        <v>3.4943984350468749E-2</v>
      </c>
      <c r="G369" s="36">
        <v>0.21216969943047165</v>
      </c>
      <c r="H369" s="35" t="s">
        <v>1132</v>
      </c>
      <c r="I369" s="35" t="s">
        <v>1132</v>
      </c>
      <c r="J369" s="35" t="b">
        <v>0</v>
      </c>
    </row>
    <row r="370" spans="1:10" hidden="1" x14ac:dyDescent="0.2">
      <c r="A370" s="35" t="s">
        <v>815</v>
      </c>
      <c r="B370" s="35" t="str">
        <f>VLOOKUP(Table15[[#This Row],[Metabolite ID]],Table18[],2,FALSE)</f>
        <v>Phospholipids in medium VLDL</v>
      </c>
      <c r="C370" s="35" t="s">
        <v>1122</v>
      </c>
      <c r="D370" s="35">
        <v>9</v>
      </c>
      <c r="E370" s="35">
        <v>-2.756581132685898E-3</v>
      </c>
      <c r="F370" s="35">
        <v>1.0616134003878343E-2</v>
      </c>
      <c r="G370" s="36">
        <v>0.80168365901775163</v>
      </c>
      <c r="H370" s="35" t="s">
        <v>1132</v>
      </c>
      <c r="I370" s="35" t="s">
        <v>1132</v>
      </c>
      <c r="J370" s="35" t="b">
        <v>0</v>
      </c>
    </row>
    <row r="371" spans="1:10" hidden="1" x14ac:dyDescent="0.2">
      <c r="A371" s="35" t="s">
        <v>815</v>
      </c>
      <c r="B371" s="35" t="str">
        <f>VLOOKUP(Table15[[#This Row],[Metabolite ID]],Table18[],2,FALSE)</f>
        <v>Phospholipids in medium VLDL</v>
      </c>
      <c r="C371" s="35" t="s">
        <v>1123</v>
      </c>
      <c r="D371" s="35">
        <v>9</v>
      </c>
      <c r="E371" s="35">
        <v>1.2544496966613349E-2</v>
      </c>
      <c r="F371" s="35">
        <v>3.3842341569404258E-2</v>
      </c>
      <c r="G371" s="36">
        <v>0.72184261363701485</v>
      </c>
      <c r="H371" s="35" t="s">
        <v>1132</v>
      </c>
      <c r="I371" s="35" t="s">
        <v>1132</v>
      </c>
      <c r="J371" s="35" t="b">
        <v>0</v>
      </c>
    </row>
    <row r="372" spans="1:10" x14ac:dyDescent="0.2">
      <c r="A372" s="35" t="s">
        <v>815</v>
      </c>
      <c r="B372" s="35" t="str">
        <f>VLOOKUP(Table15[[#This Row],[Metabolite ID]],Table18[],2,FALSE)</f>
        <v>Phospholipids in medium VLDL</v>
      </c>
      <c r="C372" s="35" t="s">
        <v>1116</v>
      </c>
      <c r="D372" s="35">
        <v>9</v>
      </c>
      <c r="E372" s="35">
        <v>-1.8931430738765288E-2</v>
      </c>
      <c r="F372" s="35">
        <v>2.0158305168622059E-2</v>
      </c>
      <c r="G372" s="36">
        <v>0.34765988767659767</v>
      </c>
      <c r="H372" s="35" t="s">
        <v>1132</v>
      </c>
      <c r="I372" s="35" t="s">
        <v>1132</v>
      </c>
      <c r="J372" s="35" t="b">
        <v>0</v>
      </c>
    </row>
    <row r="373" spans="1:10" hidden="1" x14ac:dyDescent="0.2">
      <c r="A373" s="35" t="s">
        <v>691</v>
      </c>
      <c r="B373" s="35" t="str">
        <f>VLOOKUP(Table15[[#This Row],[Metabolite ID]],Table18[],2,FALSE)</f>
        <v>1-stearoyl-2-dihomo-linolenoyl-GPC (18:0/20:3n3 or 6)*</v>
      </c>
      <c r="C373" s="35" t="s">
        <v>1117</v>
      </c>
      <c r="D373" s="35">
        <v>2</v>
      </c>
      <c r="E373" s="35">
        <v>2.8619673734229217E-2</v>
      </c>
      <c r="F373" s="35">
        <v>6.4732040612507777E-3</v>
      </c>
      <c r="G373" s="36">
        <v>9.8130133465647582E-6</v>
      </c>
      <c r="H373" s="35" t="s">
        <v>1132</v>
      </c>
      <c r="I373" s="35" t="s">
        <v>1132</v>
      </c>
      <c r="J373" s="35" t="b">
        <v>0</v>
      </c>
    </row>
    <row r="374" spans="1:10" hidden="1" x14ac:dyDescent="0.2">
      <c r="A374" s="35" t="s">
        <v>691</v>
      </c>
      <c r="B374" s="35" t="str">
        <f>VLOOKUP(Table15[[#This Row],[Metabolite ID]],Table18[],2,FALSE)</f>
        <v>1-stearoyl-2-dihomo-linolenoyl-GPC (18:0/20:3n3 or 6)*</v>
      </c>
      <c r="C374" s="35" t="s">
        <v>1118</v>
      </c>
      <c r="D374" s="35">
        <v>2</v>
      </c>
      <c r="E374" s="35">
        <v>3.1183740183640979E-2</v>
      </c>
      <c r="F374" s="35">
        <v>7.057109420158093E-3</v>
      </c>
      <c r="G374" s="36">
        <v>9.9264424369139618E-6</v>
      </c>
      <c r="H374" s="35" t="s">
        <v>1132</v>
      </c>
      <c r="I374" s="35" t="s">
        <v>1132</v>
      </c>
      <c r="J374" s="35" t="b">
        <v>0</v>
      </c>
    </row>
    <row r="375" spans="1:10" x14ac:dyDescent="0.2">
      <c r="A375" s="35" t="s">
        <v>691</v>
      </c>
      <c r="B375" s="35" t="str">
        <f>VLOOKUP(Table15[[#This Row],[Metabolite ID]],Table18[],2,FALSE)</f>
        <v>1-stearoyl-2-dihomo-linolenoyl-GPC (18:0/20:3n3 or 6)*</v>
      </c>
      <c r="C375" s="35" t="s">
        <v>1116</v>
      </c>
      <c r="D375" s="35">
        <v>2</v>
      </c>
      <c r="E375" s="35">
        <v>2.8619673734229217E-2</v>
      </c>
      <c r="F375" s="35">
        <v>3.1337863056713447E-2</v>
      </c>
      <c r="G375" s="36">
        <v>0.3611048593937462</v>
      </c>
      <c r="H375" s="35" t="s">
        <v>1132</v>
      </c>
      <c r="I375" s="35" t="s">
        <v>1132</v>
      </c>
      <c r="J375" s="35" t="b">
        <v>0</v>
      </c>
    </row>
    <row r="376" spans="1:10" x14ac:dyDescent="0.2">
      <c r="A376" s="35" t="s">
        <v>267</v>
      </c>
      <c r="B376" s="35" t="str">
        <f>VLOOKUP(Table15[[#This Row],[Metabolite ID]],Table18[],2,FALSE)</f>
        <v>1-oleoyl-GPE (18:1)</v>
      </c>
      <c r="C376" s="35" t="s">
        <v>1127</v>
      </c>
      <c r="D376" s="35">
        <v>1</v>
      </c>
      <c r="E376" s="35">
        <v>-1.8193230299005742E-2</v>
      </c>
      <c r="F376" s="35">
        <v>2.0012553328906314E-2</v>
      </c>
      <c r="G376" s="36">
        <v>0.36330214088689777</v>
      </c>
      <c r="H376" s="35" t="s">
        <v>909</v>
      </c>
      <c r="I376" s="35" t="s">
        <v>909</v>
      </c>
      <c r="J376" s="35" t="b">
        <v>0</v>
      </c>
    </row>
    <row r="377" spans="1:10" hidden="1" x14ac:dyDescent="0.2">
      <c r="A377" s="35" t="s">
        <v>814</v>
      </c>
      <c r="B377" s="35" t="str">
        <f>VLOOKUP(Table15[[#This Row],[Metabolite ID]],Table18[],2,FALSE)</f>
        <v>Concentration of medium VLDL particles</v>
      </c>
      <c r="C377" s="35" t="s">
        <v>1117</v>
      </c>
      <c r="D377" s="35">
        <v>8</v>
      </c>
      <c r="E377" s="35">
        <v>-2.2772092278323244E-2</v>
      </c>
      <c r="F377" s="35">
        <v>6.910350504621356E-3</v>
      </c>
      <c r="G377" s="36">
        <v>9.8295686061625025E-4</v>
      </c>
      <c r="H377" s="35" t="s">
        <v>1132</v>
      </c>
      <c r="I377" s="35" t="s">
        <v>1132</v>
      </c>
      <c r="J377" s="35" t="b">
        <v>0</v>
      </c>
    </row>
    <row r="378" spans="1:10" hidden="1" x14ac:dyDescent="0.2">
      <c r="A378" s="35" t="s">
        <v>814</v>
      </c>
      <c r="B378" s="35" t="str">
        <f>VLOOKUP(Table15[[#This Row],[Metabolite ID]],Table18[],2,FALSE)</f>
        <v>Concentration of medium VLDL particles</v>
      </c>
      <c r="C378" s="35" t="s">
        <v>1118</v>
      </c>
      <c r="D378" s="35">
        <v>8</v>
      </c>
      <c r="E378" s="35">
        <v>-2.460554339396321E-2</v>
      </c>
      <c r="F378" s="35">
        <v>7.2116326210843011E-3</v>
      </c>
      <c r="G378" s="36">
        <v>6.4506063224441831E-4</v>
      </c>
      <c r="H378" s="35" t="s">
        <v>1132</v>
      </c>
      <c r="I378" s="35" t="s">
        <v>1132</v>
      </c>
      <c r="J378" s="35" t="b">
        <v>0</v>
      </c>
    </row>
    <row r="379" spans="1:10" hidden="1" x14ac:dyDescent="0.2">
      <c r="A379" s="35" t="s">
        <v>814</v>
      </c>
      <c r="B379" s="35" t="str">
        <f>VLOOKUP(Table15[[#This Row],[Metabolite ID]],Table18[],2,FALSE)</f>
        <v>Concentration of medium VLDL particles</v>
      </c>
      <c r="C379" s="35" t="s">
        <v>1119</v>
      </c>
      <c r="D379" s="35">
        <v>8</v>
      </c>
      <c r="E379" s="35">
        <v>-4.1717939593330623E-2</v>
      </c>
      <c r="F379" s="35">
        <v>1.9690192912521862E-2</v>
      </c>
      <c r="G379" s="36">
        <v>3.4114420253928794E-2</v>
      </c>
      <c r="H379" s="35" t="s">
        <v>1132</v>
      </c>
      <c r="I379" s="35" t="s">
        <v>1132</v>
      </c>
      <c r="J379" s="35" t="b">
        <v>0</v>
      </c>
    </row>
    <row r="380" spans="1:10" hidden="1" x14ac:dyDescent="0.2">
      <c r="A380" s="35" t="s">
        <v>814</v>
      </c>
      <c r="B380" s="35" t="str">
        <f>VLOOKUP(Table15[[#This Row],[Metabolite ID]],Table18[],2,FALSE)</f>
        <v>Concentration of medium VLDL particles</v>
      </c>
      <c r="C380" s="35" t="s">
        <v>1120</v>
      </c>
      <c r="D380" s="35">
        <v>8</v>
      </c>
      <c r="E380" s="35">
        <v>-6.1312342946809838E-3</v>
      </c>
      <c r="F380" s="35">
        <v>1.0098271208147224E-2</v>
      </c>
      <c r="G380" s="36">
        <v>0.54374684113966776</v>
      </c>
      <c r="H380" s="35" t="s">
        <v>1132</v>
      </c>
      <c r="I380" s="35" t="s">
        <v>1132</v>
      </c>
      <c r="J380" s="35" t="b">
        <v>0</v>
      </c>
    </row>
    <row r="381" spans="1:10" hidden="1" x14ac:dyDescent="0.2">
      <c r="A381" s="35" t="s">
        <v>814</v>
      </c>
      <c r="B381" s="35" t="str">
        <f>VLOOKUP(Table15[[#This Row],[Metabolite ID]],Table18[],2,FALSE)</f>
        <v>Concentration of medium VLDL particles</v>
      </c>
      <c r="C381" s="35" t="s">
        <v>1121</v>
      </c>
      <c r="D381" s="35">
        <v>8</v>
      </c>
      <c r="E381" s="35">
        <v>-3.8861599141194192E-2</v>
      </c>
      <c r="F381" s="35">
        <v>2.8503694933994569E-2</v>
      </c>
      <c r="G381" s="36">
        <v>0.21498560258213187</v>
      </c>
      <c r="H381" s="35" t="s">
        <v>1132</v>
      </c>
      <c r="I381" s="35" t="s">
        <v>1132</v>
      </c>
      <c r="J381" s="35" t="b">
        <v>0</v>
      </c>
    </row>
    <row r="382" spans="1:10" hidden="1" x14ac:dyDescent="0.2">
      <c r="A382" s="35" t="s">
        <v>814</v>
      </c>
      <c r="B382" s="35" t="str">
        <f>VLOOKUP(Table15[[#This Row],[Metabolite ID]],Table18[],2,FALSE)</f>
        <v>Concentration of medium VLDL particles</v>
      </c>
      <c r="C382" s="35" t="s">
        <v>1122</v>
      </c>
      <c r="D382" s="35">
        <v>8</v>
      </c>
      <c r="E382" s="35">
        <v>-2.8881905330498392E-3</v>
      </c>
      <c r="F382" s="35">
        <v>8.8816864567571093E-3</v>
      </c>
      <c r="G382" s="36">
        <v>0.75454458508591149</v>
      </c>
      <c r="H382" s="35" t="s">
        <v>1132</v>
      </c>
      <c r="I382" s="35" t="s">
        <v>1132</v>
      </c>
      <c r="J382" s="35" t="b">
        <v>0</v>
      </c>
    </row>
    <row r="383" spans="1:10" hidden="1" x14ac:dyDescent="0.2">
      <c r="A383" s="35" t="s">
        <v>814</v>
      </c>
      <c r="B383" s="35" t="str">
        <f>VLOOKUP(Table15[[#This Row],[Metabolite ID]],Table18[],2,FALSE)</f>
        <v>Concentration of medium VLDL particles</v>
      </c>
      <c r="C383" s="35" t="s">
        <v>1123</v>
      </c>
      <c r="D383" s="35">
        <v>8</v>
      </c>
      <c r="E383" s="35">
        <v>2.2847176316669084E-2</v>
      </c>
      <c r="F383" s="35">
        <v>4.2467330976877542E-2</v>
      </c>
      <c r="G383" s="36">
        <v>0.60994132856519645</v>
      </c>
      <c r="H383" s="35" t="s">
        <v>1132</v>
      </c>
      <c r="I383" s="35" t="s">
        <v>1132</v>
      </c>
      <c r="J383" s="35" t="b">
        <v>0</v>
      </c>
    </row>
    <row r="384" spans="1:10" x14ac:dyDescent="0.2">
      <c r="A384" s="35" t="s">
        <v>814</v>
      </c>
      <c r="B384" s="35" t="str">
        <f>VLOOKUP(Table15[[#This Row],[Metabolite ID]],Table18[],2,FALSE)</f>
        <v>Concentration of medium VLDL particles</v>
      </c>
      <c r="C384" s="35" t="s">
        <v>1116</v>
      </c>
      <c r="D384" s="35">
        <v>8</v>
      </c>
      <c r="E384" s="35">
        <v>-2.2772092278323244E-2</v>
      </c>
      <c r="F384" s="35">
        <v>2.5264868552025511E-2</v>
      </c>
      <c r="G384" s="36">
        <v>0.36741060898701516</v>
      </c>
      <c r="H384" s="35" t="s">
        <v>1132</v>
      </c>
      <c r="I384" s="35" t="s">
        <v>1132</v>
      </c>
      <c r="J384" s="35" t="b">
        <v>0</v>
      </c>
    </row>
    <row r="385" spans="1:10" hidden="1" x14ac:dyDescent="0.2">
      <c r="A385" s="35" t="s">
        <v>881</v>
      </c>
      <c r="B385" s="35" t="str">
        <f>VLOOKUP(Table15[[#This Row],[Metabolite ID]],Table18[],2,FALSE)</f>
        <v>Phospholipids in chylomicrons and extremely large VLDL</v>
      </c>
      <c r="C385" s="35" t="s">
        <v>1117</v>
      </c>
      <c r="D385" s="35">
        <v>7</v>
      </c>
      <c r="E385" s="35">
        <v>-2.2500397290880457E-2</v>
      </c>
      <c r="F385" s="35">
        <v>6.5540375747585328E-3</v>
      </c>
      <c r="G385" s="36">
        <v>5.9681234365626149E-4</v>
      </c>
      <c r="H385" s="35" t="s">
        <v>1132</v>
      </c>
      <c r="I385" s="35" t="s">
        <v>1132</v>
      </c>
      <c r="J385" s="35" t="b">
        <v>0</v>
      </c>
    </row>
    <row r="386" spans="1:10" hidden="1" x14ac:dyDescent="0.2">
      <c r="A386" s="35" t="s">
        <v>881</v>
      </c>
      <c r="B386" s="35" t="str">
        <f>VLOOKUP(Table15[[#This Row],[Metabolite ID]],Table18[],2,FALSE)</f>
        <v>Phospholipids in chylomicrons and extremely large VLDL</v>
      </c>
      <c r="C386" s="35" t="s">
        <v>1118</v>
      </c>
      <c r="D386" s="35">
        <v>7</v>
      </c>
      <c r="E386" s="35">
        <v>-2.3980762156665739E-2</v>
      </c>
      <c r="F386" s="35">
        <v>6.7846087517860008E-3</v>
      </c>
      <c r="G386" s="36">
        <v>4.0841927947101413E-4</v>
      </c>
      <c r="H386" s="35" t="s">
        <v>1132</v>
      </c>
      <c r="I386" s="35" t="s">
        <v>1132</v>
      </c>
      <c r="J386" s="35" t="b">
        <v>0</v>
      </c>
    </row>
    <row r="387" spans="1:10" hidden="1" x14ac:dyDescent="0.2">
      <c r="A387" s="35" t="s">
        <v>881</v>
      </c>
      <c r="B387" s="35" t="str">
        <f>VLOOKUP(Table15[[#This Row],[Metabolite ID]],Table18[],2,FALSE)</f>
        <v>Phospholipids in chylomicrons and extremely large VLDL</v>
      </c>
      <c r="C387" s="35" t="s">
        <v>1119</v>
      </c>
      <c r="D387" s="35">
        <v>7</v>
      </c>
      <c r="E387" s="35">
        <v>-2.7582076378709783E-2</v>
      </c>
      <c r="F387" s="35">
        <v>2.1451170871756152E-2</v>
      </c>
      <c r="G387" s="36">
        <v>0.19851025228707853</v>
      </c>
      <c r="H387" s="35" t="s">
        <v>1132</v>
      </c>
      <c r="I387" s="35" t="s">
        <v>1132</v>
      </c>
      <c r="J387" s="35" t="b">
        <v>0</v>
      </c>
    </row>
    <row r="388" spans="1:10" hidden="1" x14ac:dyDescent="0.2">
      <c r="A388" s="35" t="s">
        <v>881</v>
      </c>
      <c r="B388" s="35" t="str">
        <f>VLOOKUP(Table15[[#This Row],[Metabolite ID]],Table18[],2,FALSE)</f>
        <v>Phospholipids in chylomicrons and extremely large VLDL</v>
      </c>
      <c r="C388" s="35" t="s">
        <v>1120</v>
      </c>
      <c r="D388" s="35">
        <v>7</v>
      </c>
      <c r="E388" s="35">
        <v>1.1590072066313007E-2</v>
      </c>
      <c r="F388" s="35">
        <v>9.2943416339470904E-3</v>
      </c>
      <c r="G388" s="36">
        <v>0.21239639102669258</v>
      </c>
      <c r="H388" s="35" t="s">
        <v>1132</v>
      </c>
      <c r="I388" s="35" t="s">
        <v>1132</v>
      </c>
      <c r="J388" s="35" t="b">
        <v>0</v>
      </c>
    </row>
    <row r="389" spans="1:10" hidden="1" x14ac:dyDescent="0.2">
      <c r="A389" s="35" t="s">
        <v>881</v>
      </c>
      <c r="B389" s="35" t="str">
        <f>VLOOKUP(Table15[[#This Row],[Metabolite ID]],Table18[],2,FALSE)</f>
        <v>Phospholipids in chylomicrons and extremely large VLDL</v>
      </c>
      <c r="C389" s="35" t="s">
        <v>1121</v>
      </c>
      <c r="D389" s="35">
        <v>7</v>
      </c>
      <c r="E389" s="35">
        <v>-2.2451388220205981E-3</v>
      </c>
      <c r="F389" s="35">
        <v>1.4722876738367009E-2</v>
      </c>
      <c r="G389" s="36">
        <v>0.88379675386624923</v>
      </c>
      <c r="H389" s="35" t="s">
        <v>1132</v>
      </c>
      <c r="I389" s="35" t="s">
        <v>1132</v>
      </c>
      <c r="J389" s="35" t="b">
        <v>0</v>
      </c>
    </row>
    <row r="390" spans="1:10" hidden="1" x14ac:dyDescent="0.2">
      <c r="A390" s="35" t="s">
        <v>881</v>
      </c>
      <c r="B390" s="35" t="str">
        <f>VLOOKUP(Table15[[#This Row],[Metabolite ID]],Table18[],2,FALSE)</f>
        <v>Phospholipids in chylomicrons and extremely large VLDL</v>
      </c>
      <c r="C390" s="35" t="s">
        <v>1122</v>
      </c>
      <c r="D390" s="35">
        <v>7</v>
      </c>
      <c r="E390" s="35">
        <v>4.6443146381365819E-3</v>
      </c>
      <c r="F390" s="35">
        <v>7.5025690945785557E-3</v>
      </c>
      <c r="G390" s="36">
        <v>0.55865196903166825</v>
      </c>
      <c r="H390" s="35" t="s">
        <v>1132</v>
      </c>
      <c r="I390" s="35" t="s">
        <v>1132</v>
      </c>
      <c r="J390" s="35" t="b">
        <v>0</v>
      </c>
    </row>
    <row r="391" spans="1:10" hidden="1" x14ac:dyDescent="0.2">
      <c r="A391" s="35" t="s">
        <v>881</v>
      </c>
      <c r="B391" s="35" t="str">
        <f>VLOOKUP(Table15[[#This Row],[Metabolite ID]],Table18[],2,FALSE)</f>
        <v>Phospholipids in chylomicrons and extremely large VLDL</v>
      </c>
      <c r="C391" s="35" t="s">
        <v>1123</v>
      </c>
      <c r="D391" s="35">
        <v>7</v>
      </c>
      <c r="E391" s="35">
        <v>4.2510725209545977E-2</v>
      </c>
      <c r="F391" s="35">
        <v>2.1839669701526988E-2</v>
      </c>
      <c r="G391" s="36">
        <v>0.10915951293563271</v>
      </c>
      <c r="H391" s="35" t="s">
        <v>1132</v>
      </c>
      <c r="I391" s="35" t="s">
        <v>1132</v>
      </c>
      <c r="J391" s="35" t="b">
        <v>0</v>
      </c>
    </row>
    <row r="392" spans="1:10" x14ac:dyDescent="0.2">
      <c r="A392" s="35" t="s">
        <v>881</v>
      </c>
      <c r="B392" s="35" t="str">
        <f>VLOOKUP(Table15[[#This Row],[Metabolite ID]],Table18[],2,FALSE)</f>
        <v>Phospholipids in chylomicrons and extremely large VLDL</v>
      </c>
      <c r="C392" s="35" t="s">
        <v>1116</v>
      </c>
      <c r="D392" s="35">
        <v>7</v>
      </c>
      <c r="E392" s="35">
        <v>-2.2500397290880457E-2</v>
      </c>
      <c r="F392" s="35">
        <v>2.5001476312669649E-2</v>
      </c>
      <c r="G392" s="36">
        <v>0.36814007619753081</v>
      </c>
      <c r="H392" s="35" t="s">
        <v>1132</v>
      </c>
      <c r="I392" s="35" t="s">
        <v>1132</v>
      </c>
      <c r="J392" s="35" t="b">
        <v>0</v>
      </c>
    </row>
    <row r="393" spans="1:10" hidden="1" x14ac:dyDescent="0.2">
      <c r="A393" s="35" t="s">
        <v>878</v>
      </c>
      <c r="B393" s="35" t="str">
        <f>VLOOKUP(Table15[[#This Row],[Metabolite ID]],Table18[],2,FALSE)</f>
        <v>Free cholesterol in chylomicrons and extremely large VLDL</v>
      </c>
      <c r="C393" s="35" t="s">
        <v>1117</v>
      </c>
      <c r="D393" s="35">
        <v>6</v>
      </c>
      <c r="E393" s="35">
        <v>-2.5437881330692726E-2</v>
      </c>
      <c r="F393" s="35">
        <v>6.8749213089435556E-3</v>
      </c>
      <c r="G393" s="36">
        <v>2.1551638010485692E-4</v>
      </c>
      <c r="H393" s="35" t="s">
        <v>1132</v>
      </c>
      <c r="I393" s="35" t="s">
        <v>1132</v>
      </c>
      <c r="J393" s="35" t="b">
        <v>0</v>
      </c>
    </row>
    <row r="394" spans="1:10" hidden="1" x14ac:dyDescent="0.2">
      <c r="A394" s="35" t="s">
        <v>878</v>
      </c>
      <c r="B394" s="35" t="str">
        <f>VLOOKUP(Table15[[#This Row],[Metabolite ID]],Table18[],2,FALSE)</f>
        <v>Free cholesterol in chylomicrons and extremely large VLDL</v>
      </c>
      <c r="C394" s="35" t="s">
        <v>1118</v>
      </c>
      <c r="D394" s="35">
        <v>6</v>
      </c>
      <c r="E394" s="35">
        <v>-2.720096246664757E-2</v>
      </c>
      <c r="F394" s="35">
        <v>7.1382531429288361E-3</v>
      </c>
      <c r="G394" s="36">
        <v>1.386350241304083E-4</v>
      </c>
      <c r="H394" s="35" t="s">
        <v>1132</v>
      </c>
      <c r="I394" s="35" t="s">
        <v>1132</v>
      </c>
      <c r="J394" s="35" t="b">
        <v>0</v>
      </c>
    </row>
    <row r="395" spans="1:10" hidden="1" x14ac:dyDescent="0.2">
      <c r="A395" s="35" t="s">
        <v>878</v>
      </c>
      <c r="B395" s="35" t="str">
        <f>VLOOKUP(Table15[[#This Row],[Metabolite ID]],Table18[],2,FALSE)</f>
        <v>Free cholesterol in chylomicrons and extremely large VLDL</v>
      </c>
      <c r="C395" s="35" t="s">
        <v>1119</v>
      </c>
      <c r="D395" s="35">
        <v>6</v>
      </c>
      <c r="E395" s="35">
        <v>-7.0274665246698176E-2</v>
      </c>
      <c r="F395" s="35">
        <v>1.5045819038062208E-2</v>
      </c>
      <c r="G395" s="36">
        <v>3.0015968872244981E-6</v>
      </c>
      <c r="H395" s="35" t="s">
        <v>1132</v>
      </c>
      <c r="I395" s="35" t="s">
        <v>1132</v>
      </c>
      <c r="J395" s="35" t="b">
        <v>0</v>
      </c>
    </row>
    <row r="396" spans="1:10" hidden="1" x14ac:dyDescent="0.2">
      <c r="A396" s="35" t="s">
        <v>878</v>
      </c>
      <c r="B396" s="35" t="str">
        <f>VLOOKUP(Table15[[#This Row],[Metabolite ID]],Table18[],2,FALSE)</f>
        <v>Free cholesterol in chylomicrons and extremely large VLDL</v>
      </c>
      <c r="C396" s="35" t="s">
        <v>1120</v>
      </c>
      <c r="D396" s="35">
        <v>6</v>
      </c>
      <c r="E396" s="35">
        <v>-8.3804366534860619E-4</v>
      </c>
      <c r="F396" s="35">
        <v>9.7127904613008697E-3</v>
      </c>
      <c r="G396" s="36">
        <v>0.93124186410608123</v>
      </c>
      <c r="H396" s="35" t="s">
        <v>1132</v>
      </c>
      <c r="I396" s="35" t="s">
        <v>1132</v>
      </c>
      <c r="J396" s="35" t="b">
        <v>0</v>
      </c>
    </row>
    <row r="397" spans="1:10" hidden="1" x14ac:dyDescent="0.2">
      <c r="A397" s="35" t="s">
        <v>878</v>
      </c>
      <c r="B397" s="35" t="str">
        <f>VLOOKUP(Table15[[#This Row],[Metabolite ID]],Table18[],2,FALSE)</f>
        <v>Free cholesterol in chylomicrons and extremely large VLDL</v>
      </c>
      <c r="C397" s="35" t="s">
        <v>1121</v>
      </c>
      <c r="D397" s="35">
        <v>6</v>
      </c>
      <c r="E397" s="35">
        <v>-2.7249389194065499E-2</v>
      </c>
      <c r="F397" s="35">
        <v>1.9094789377787989E-2</v>
      </c>
      <c r="G397" s="36">
        <v>0.21291072629706698</v>
      </c>
      <c r="H397" s="35" t="s">
        <v>1132</v>
      </c>
      <c r="I397" s="35" t="s">
        <v>1132</v>
      </c>
      <c r="J397" s="35" t="b">
        <v>0</v>
      </c>
    </row>
    <row r="398" spans="1:10" hidden="1" x14ac:dyDescent="0.2">
      <c r="A398" s="35" t="s">
        <v>878</v>
      </c>
      <c r="B398" s="35" t="str">
        <f>VLOOKUP(Table15[[#This Row],[Metabolite ID]],Table18[],2,FALSE)</f>
        <v>Free cholesterol in chylomicrons and extremely large VLDL</v>
      </c>
      <c r="C398" s="35" t="s">
        <v>1122</v>
      </c>
      <c r="D398" s="35">
        <v>6</v>
      </c>
      <c r="E398" s="35">
        <v>-5.8625457800798308E-4</v>
      </c>
      <c r="F398" s="35">
        <v>7.8526686711369604E-3</v>
      </c>
      <c r="G398" s="36">
        <v>0.9433827090931215</v>
      </c>
      <c r="H398" s="35" t="s">
        <v>1132</v>
      </c>
      <c r="I398" s="35" t="s">
        <v>1132</v>
      </c>
      <c r="J398" s="35" t="b">
        <v>0</v>
      </c>
    </row>
    <row r="399" spans="1:10" hidden="1" x14ac:dyDescent="0.2">
      <c r="A399" s="35" t="s">
        <v>878</v>
      </c>
      <c r="B399" s="35" t="str">
        <f>VLOOKUP(Table15[[#This Row],[Metabolite ID]],Table18[],2,FALSE)</f>
        <v>Free cholesterol in chylomicrons and extremely large VLDL</v>
      </c>
      <c r="C399" s="35" t="s">
        <v>1123</v>
      </c>
      <c r="D399" s="35">
        <v>6</v>
      </c>
      <c r="E399" s="35">
        <v>4.3898241839461963E-2</v>
      </c>
      <c r="F399" s="35">
        <v>2.325605773084756E-2</v>
      </c>
      <c r="G399" s="36">
        <v>0.13211546182361841</v>
      </c>
      <c r="H399" s="35" t="s">
        <v>1132</v>
      </c>
      <c r="I399" s="35" t="s">
        <v>1132</v>
      </c>
      <c r="J399" s="35" t="b">
        <v>0</v>
      </c>
    </row>
    <row r="400" spans="1:10" x14ac:dyDescent="0.2">
      <c r="A400" s="35" t="s">
        <v>878</v>
      </c>
      <c r="B400" s="35" t="str">
        <f>VLOOKUP(Table15[[#This Row],[Metabolite ID]],Table18[],2,FALSE)</f>
        <v>Free cholesterol in chylomicrons and extremely large VLDL</v>
      </c>
      <c r="C400" s="35" t="s">
        <v>1116</v>
      </c>
      <c r="D400" s="35">
        <v>6</v>
      </c>
      <c r="E400" s="35">
        <v>-2.5437881330692726E-2</v>
      </c>
      <c r="F400" s="35">
        <v>2.8397093342604769E-2</v>
      </c>
      <c r="G400" s="36">
        <v>0.3703640083783391</v>
      </c>
      <c r="H400" s="35" t="s">
        <v>1132</v>
      </c>
      <c r="I400" s="35" t="s">
        <v>1132</v>
      </c>
      <c r="J400" s="35" t="b">
        <v>0</v>
      </c>
    </row>
    <row r="401" spans="1:10" hidden="1" x14ac:dyDescent="0.2">
      <c r="A401" s="35" t="s">
        <v>862</v>
      </c>
      <c r="B401" s="35" t="str">
        <f>VLOOKUP(Table15[[#This Row],[Metabolite ID]],Table18[],2,FALSE)</f>
        <v>Cholesterol in very large VLDL</v>
      </c>
      <c r="C401" s="35" t="s">
        <v>1117</v>
      </c>
      <c r="D401" s="35">
        <v>9</v>
      </c>
      <c r="E401" s="35">
        <v>-2.0707793856531799E-2</v>
      </c>
      <c r="F401" s="35">
        <v>6.7516973452110508E-3</v>
      </c>
      <c r="G401" s="36">
        <v>2.1618263754282514E-3</v>
      </c>
      <c r="H401" s="35" t="s">
        <v>1132</v>
      </c>
      <c r="I401" s="35" t="s">
        <v>1132</v>
      </c>
      <c r="J401" s="35" t="b">
        <v>0</v>
      </c>
    </row>
    <row r="402" spans="1:10" hidden="1" x14ac:dyDescent="0.2">
      <c r="A402" s="35" t="s">
        <v>862</v>
      </c>
      <c r="B402" s="35" t="str">
        <f>VLOOKUP(Table15[[#This Row],[Metabolite ID]],Table18[],2,FALSE)</f>
        <v>Cholesterol in very large VLDL</v>
      </c>
      <c r="C402" s="35" t="s">
        <v>1118</v>
      </c>
      <c r="D402" s="35">
        <v>9</v>
      </c>
      <c r="E402" s="35">
        <v>-2.2611114921813058E-2</v>
      </c>
      <c r="F402" s="35">
        <v>7.0542156094547089E-3</v>
      </c>
      <c r="G402" s="36">
        <v>1.3490598430028202E-3</v>
      </c>
      <c r="H402" s="35" t="s">
        <v>1132</v>
      </c>
      <c r="I402" s="35" t="s">
        <v>1132</v>
      </c>
      <c r="J402" s="35" t="b">
        <v>0</v>
      </c>
    </row>
    <row r="403" spans="1:10" hidden="1" x14ac:dyDescent="0.2">
      <c r="A403" s="35" t="s">
        <v>862</v>
      </c>
      <c r="B403" s="35" t="str">
        <f>VLOOKUP(Table15[[#This Row],[Metabolite ID]],Table18[],2,FALSE)</f>
        <v>Cholesterol in very large VLDL</v>
      </c>
      <c r="C403" s="35" t="s">
        <v>1119</v>
      </c>
      <c r="D403" s="35">
        <v>9</v>
      </c>
      <c r="E403" s="35">
        <v>-2.8423356419415045E-2</v>
      </c>
      <c r="F403" s="35">
        <v>1.9022808458290755E-2</v>
      </c>
      <c r="G403" s="36">
        <v>0.1351305500596319</v>
      </c>
      <c r="H403" s="35" t="s">
        <v>1132</v>
      </c>
      <c r="I403" s="35" t="s">
        <v>1132</v>
      </c>
      <c r="J403" s="35" t="b">
        <v>0</v>
      </c>
    </row>
    <row r="404" spans="1:10" hidden="1" x14ac:dyDescent="0.2">
      <c r="A404" s="35" t="s">
        <v>862</v>
      </c>
      <c r="B404" s="35" t="str">
        <f>VLOOKUP(Table15[[#This Row],[Metabolite ID]],Table18[],2,FALSE)</f>
        <v>Cholesterol in very large VLDL</v>
      </c>
      <c r="C404" s="35" t="s">
        <v>1120</v>
      </c>
      <c r="D404" s="35">
        <v>9</v>
      </c>
      <c r="E404" s="35">
        <v>6.4931880855823524E-3</v>
      </c>
      <c r="F404" s="35">
        <v>1.0163074162945056E-2</v>
      </c>
      <c r="G404" s="36">
        <v>0.52288798782555923</v>
      </c>
      <c r="H404" s="35" t="s">
        <v>1132</v>
      </c>
      <c r="I404" s="35" t="s">
        <v>1132</v>
      </c>
      <c r="J404" s="35" t="b">
        <v>0</v>
      </c>
    </row>
    <row r="405" spans="1:10" hidden="1" x14ac:dyDescent="0.2">
      <c r="A405" s="35" t="s">
        <v>862</v>
      </c>
      <c r="B405" s="35" t="str">
        <f>VLOOKUP(Table15[[#This Row],[Metabolite ID]],Table18[],2,FALSE)</f>
        <v>Cholesterol in very large VLDL</v>
      </c>
      <c r="C405" s="35" t="s">
        <v>1121</v>
      </c>
      <c r="D405" s="35">
        <v>9</v>
      </c>
      <c r="E405" s="35">
        <v>-1.0955179994488196E-2</v>
      </c>
      <c r="F405" s="35">
        <v>2.1108961965808169E-2</v>
      </c>
      <c r="G405" s="36">
        <v>0.61782027780335591</v>
      </c>
      <c r="H405" s="35" t="s">
        <v>1132</v>
      </c>
      <c r="I405" s="35" t="s">
        <v>1132</v>
      </c>
      <c r="J405" s="35" t="b">
        <v>0</v>
      </c>
    </row>
    <row r="406" spans="1:10" hidden="1" x14ac:dyDescent="0.2">
      <c r="A406" s="35" t="s">
        <v>862</v>
      </c>
      <c r="B406" s="35" t="str">
        <f>VLOOKUP(Table15[[#This Row],[Metabolite ID]],Table18[],2,FALSE)</f>
        <v>Cholesterol in very large VLDL</v>
      </c>
      <c r="C406" s="35" t="s">
        <v>1122</v>
      </c>
      <c r="D406" s="35">
        <v>9</v>
      </c>
      <c r="E406" s="35">
        <v>3.3372039531271436E-3</v>
      </c>
      <c r="F406" s="35">
        <v>8.1390752338737372E-3</v>
      </c>
      <c r="G406" s="36">
        <v>0.6925497604456442</v>
      </c>
      <c r="H406" s="35" t="s">
        <v>1132</v>
      </c>
      <c r="I406" s="35" t="s">
        <v>1132</v>
      </c>
      <c r="J406" s="35" t="b">
        <v>0</v>
      </c>
    </row>
    <row r="407" spans="1:10" hidden="1" x14ac:dyDescent="0.2">
      <c r="A407" s="35" t="s">
        <v>862</v>
      </c>
      <c r="B407" s="35" t="str">
        <f>VLOOKUP(Table15[[#This Row],[Metabolite ID]],Table18[],2,FALSE)</f>
        <v>Cholesterol in very large VLDL</v>
      </c>
      <c r="C407" s="35" t="s">
        <v>1123</v>
      </c>
      <c r="D407" s="35">
        <v>9</v>
      </c>
      <c r="E407" s="35">
        <v>3.3165582257962477E-2</v>
      </c>
      <c r="F407" s="35">
        <v>3.7082593622445037E-2</v>
      </c>
      <c r="G407" s="36">
        <v>0.40082801741765428</v>
      </c>
      <c r="H407" s="35" t="s">
        <v>1132</v>
      </c>
      <c r="I407" s="35" t="s">
        <v>1132</v>
      </c>
      <c r="J407" s="35" t="b">
        <v>0</v>
      </c>
    </row>
    <row r="408" spans="1:10" x14ac:dyDescent="0.2">
      <c r="A408" s="35" t="s">
        <v>862</v>
      </c>
      <c r="B408" s="35" t="str">
        <f>VLOOKUP(Table15[[#This Row],[Metabolite ID]],Table18[],2,FALSE)</f>
        <v>Cholesterol in very large VLDL</v>
      </c>
      <c r="C408" s="35" t="s">
        <v>1116</v>
      </c>
      <c r="D408" s="35">
        <v>9</v>
      </c>
      <c r="E408" s="35">
        <v>-2.0707793856531799E-2</v>
      </c>
      <c r="F408" s="35">
        <v>2.448965951758433E-2</v>
      </c>
      <c r="G408" s="36">
        <v>0.39779101604447992</v>
      </c>
      <c r="H408" s="35" t="s">
        <v>1132</v>
      </c>
      <c r="I408" s="35" t="s">
        <v>1132</v>
      </c>
      <c r="J408" s="35" t="b">
        <v>0</v>
      </c>
    </row>
    <row r="409" spans="1:10" hidden="1" x14ac:dyDescent="0.2">
      <c r="A409" s="35" t="s">
        <v>858</v>
      </c>
      <c r="B409" s="35" t="str">
        <f>VLOOKUP(Table15[[#This Row],[Metabolite ID]],Table18[],2,FALSE)</f>
        <v>Total lipids in very large HDL</v>
      </c>
      <c r="C409" s="35" t="s">
        <v>1117</v>
      </c>
      <c r="D409" s="35">
        <v>14</v>
      </c>
      <c r="E409" s="35">
        <v>-2.8337193207003744E-2</v>
      </c>
      <c r="F409" s="35">
        <v>7.1087663179937978E-3</v>
      </c>
      <c r="G409" s="36">
        <v>6.7130817546280541E-5</v>
      </c>
      <c r="H409" s="35" t="s">
        <v>1132</v>
      </c>
      <c r="I409" s="35" t="s">
        <v>1132</v>
      </c>
      <c r="J409" s="35" t="b">
        <v>0</v>
      </c>
    </row>
    <row r="410" spans="1:10" hidden="1" x14ac:dyDescent="0.2">
      <c r="A410" s="35" t="s">
        <v>858</v>
      </c>
      <c r="B410" s="35" t="str">
        <f>VLOOKUP(Table15[[#This Row],[Metabolite ID]],Table18[],2,FALSE)</f>
        <v>Total lipids in very large HDL</v>
      </c>
      <c r="C410" s="35" t="s">
        <v>1118</v>
      </c>
      <c r="D410" s="35">
        <v>14</v>
      </c>
      <c r="E410" s="35">
        <v>-3.4115627177948117E-2</v>
      </c>
      <c r="F410" s="35">
        <v>8.3423513413594958E-3</v>
      </c>
      <c r="G410" s="36">
        <v>4.3239759956947107E-5</v>
      </c>
      <c r="H410" s="35" t="s">
        <v>1132</v>
      </c>
      <c r="I410" s="35" t="s">
        <v>1132</v>
      </c>
      <c r="J410" s="35" t="b">
        <v>0</v>
      </c>
    </row>
    <row r="411" spans="1:10" hidden="1" x14ac:dyDescent="0.2">
      <c r="A411" s="35" t="s">
        <v>858</v>
      </c>
      <c r="B411" s="35" t="str">
        <f>VLOOKUP(Table15[[#This Row],[Metabolite ID]],Table18[],2,FALSE)</f>
        <v>Total lipids in very large HDL</v>
      </c>
      <c r="C411" s="35" t="s">
        <v>1119</v>
      </c>
      <c r="D411" s="35">
        <v>14</v>
      </c>
      <c r="E411" s="35">
        <v>-1.9574536589582154E-2</v>
      </c>
      <c r="F411" s="35">
        <v>1.2277566971841718E-2</v>
      </c>
      <c r="G411" s="36">
        <v>0.11086135335270803</v>
      </c>
      <c r="H411" s="35" t="s">
        <v>1132</v>
      </c>
      <c r="I411" s="35" t="s">
        <v>1132</v>
      </c>
      <c r="J411" s="35" t="b">
        <v>0</v>
      </c>
    </row>
    <row r="412" spans="1:10" hidden="1" x14ac:dyDescent="0.2">
      <c r="A412" s="35" t="s">
        <v>858</v>
      </c>
      <c r="B412" s="35" t="str">
        <f>VLOOKUP(Table15[[#This Row],[Metabolite ID]],Table18[],2,FALSE)</f>
        <v>Total lipids in very large HDL</v>
      </c>
      <c r="C412" s="35" t="s">
        <v>1120</v>
      </c>
      <c r="D412" s="35">
        <v>14</v>
      </c>
      <c r="E412" s="35">
        <v>-1.8172030666157368E-2</v>
      </c>
      <c r="F412" s="35">
        <v>1.0231484699435529E-2</v>
      </c>
      <c r="G412" s="36">
        <v>7.5718196851770059E-2</v>
      </c>
      <c r="H412" s="35" t="s">
        <v>1132</v>
      </c>
      <c r="I412" s="35" t="s">
        <v>1132</v>
      </c>
      <c r="J412" s="35" t="b">
        <v>0</v>
      </c>
    </row>
    <row r="413" spans="1:10" hidden="1" x14ac:dyDescent="0.2">
      <c r="A413" s="35" t="s">
        <v>858</v>
      </c>
      <c r="B413" s="35" t="str">
        <f>VLOOKUP(Table15[[#This Row],[Metabolite ID]],Table18[],2,FALSE)</f>
        <v>Total lipids in very large HDL</v>
      </c>
      <c r="C413" s="35" t="s">
        <v>1121</v>
      </c>
      <c r="D413" s="35">
        <v>14</v>
      </c>
      <c r="E413" s="35">
        <v>-1.3160122517118955E-2</v>
      </c>
      <c r="F413" s="35">
        <v>1.7854718629829767E-2</v>
      </c>
      <c r="G413" s="36">
        <v>0.47417498749550402</v>
      </c>
      <c r="H413" s="35" t="s">
        <v>1132</v>
      </c>
      <c r="I413" s="35" t="s">
        <v>1132</v>
      </c>
      <c r="J413" s="35" t="b">
        <v>0</v>
      </c>
    </row>
    <row r="414" spans="1:10" hidden="1" x14ac:dyDescent="0.2">
      <c r="A414" s="35" t="s">
        <v>858</v>
      </c>
      <c r="B414" s="35" t="str">
        <f>VLOOKUP(Table15[[#This Row],[Metabolite ID]],Table18[],2,FALSE)</f>
        <v>Total lipids in very large HDL</v>
      </c>
      <c r="C414" s="35" t="s">
        <v>1122</v>
      </c>
      <c r="D414" s="35">
        <v>14</v>
      </c>
      <c r="E414" s="35">
        <v>-1.7597253732366092E-2</v>
      </c>
      <c r="F414" s="35">
        <v>9.3304924185082967E-3</v>
      </c>
      <c r="G414" s="36">
        <v>8.1835705023961508E-2</v>
      </c>
      <c r="H414" s="35" t="s">
        <v>1132</v>
      </c>
      <c r="I414" s="35" t="s">
        <v>1132</v>
      </c>
      <c r="J414" s="35" t="b">
        <v>0</v>
      </c>
    </row>
    <row r="415" spans="1:10" hidden="1" x14ac:dyDescent="0.2">
      <c r="A415" s="35" t="s">
        <v>858</v>
      </c>
      <c r="B415" s="35" t="str">
        <f>VLOOKUP(Table15[[#This Row],[Metabolite ID]],Table18[],2,FALSE)</f>
        <v>Total lipids in very large HDL</v>
      </c>
      <c r="C415" s="35" t="s">
        <v>1123</v>
      </c>
      <c r="D415" s="35">
        <v>14</v>
      </c>
      <c r="E415" s="35">
        <v>-4.3986779821927779E-2</v>
      </c>
      <c r="F415" s="35">
        <v>7.0178757309183215E-2</v>
      </c>
      <c r="G415" s="36">
        <v>0.54254293945466681</v>
      </c>
      <c r="H415" s="35" t="s">
        <v>1132</v>
      </c>
      <c r="I415" s="35" t="s">
        <v>1132</v>
      </c>
      <c r="J415" s="35" t="b">
        <v>0</v>
      </c>
    </row>
    <row r="416" spans="1:10" x14ac:dyDescent="0.2">
      <c r="A416" s="35" t="s">
        <v>858</v>
      </c>
      <c r="B416" s="35" t="str">
        <f>VLOOKUP(Table15[[#This Row],[Metabolite ID]],Table18[],2,FALSE)</f>
        <v>Total lipids in very large HDL</v>
      </c>
      <c r="C416" s="35" t="s">
        <v>1116</v>
      </c>
      <c r="D416" s="35">
        <v>14</v>
      </c>
      <c r="E416" s="35">
        <v>-2.8337193207003744E-2</v>
      </c>
      <c r="F416" s="35">
        <v>3.4432576235460019E-2</v>
      </c>
      <c r="G416" s="36">
        <v>0.41052148725482879</v>
      </c>
      <c r="H416" s="35" t="s">
        <v>1132</v>
      </c>
      <c r="I416" s="35" t="s">
        <v>1132</v>
      </c>
      <c r="J416" s="35" t="b">
        <v>0</v>
      </c>
    </row>
    <row r="417" spans="1:10" hidden="1" x14ac:dyDescent="0.2">
      <c r="A417" s="35" t="s">
        <v>859</v>
      </c>
      <c r="B417" s="35" t="str">
        <f>VLOOKUP(Table15[[#This Row],[Metabolite ID]],Table18[],2,FALSE)</f>
        <v>Concentration of very large HDL particles</v>
      </c>
      <c r="C417" s="35" t="s">
        <v>1117</v>
      </c>
      <c r="D417" s="35">
        <v>14</v>
      </c>
      <c r="E417" s="35">
        <v>-2.7584699554613609E-2</v>
      </c>
      <c r="F417" s="35">
        <v>7.0333735663076352E-3</v>
      </c>
      <c r="G417" s="36">
        <v>8.7826922361143134E-5</v>
      </c>
      <c r="H417" s="35" t="s">
        <v>1132</v>
      </c>
      <c r="I417" s="35" t="s">
        <v>1132</v>
      </c>
      <c r="J417" s="35" t="b">
        <v>0</v>
      </c>
    </row>
    <row r="418" spans="1:10" hidden="1" x14ac:dyDescent="0.2">
      <c r="A418" s="35" t="s">
        <v>859</v>
      </c>
      <c r="B418" s="35" t="str">
        <f>VLOOKUP(Table15[[#This Row],[Metabolite ID]],Table18[],2,FALSE)</f>
        <v>Concentration of very large HDL particles</v>
      </c>
      <c r="C418" s="35" t="s">
        <v>1118</v>
      </c>
      <c r="D418" s="35">
        <v>14</v>
      </c>
      <c r="E418" s="35">
        <v>-3.1901374877394174E-2</v>
      </c>
      <c r="F418" s="35">
        <v>8.1835325949410603E-3</v>
      </c>
      <c r="G418" s="36">
        <v>9.6894322456737565E-5</v>
      </c>
      <c r="H418" s="35" t="s">
        <v>1132</v>
      </c>
      <c r="I418" s="35" t="s">
        <v>1132</v>
      </c>
      <c r="J418" s="35" t="b">
        <v>0</v>
      </c>
    </row>
    <row r="419" spans="1:10" hidden="1" x14ac:dyDescent="0.2">
      <c r="A419" s="35" t="s">
        <v>859</v>
      </c>
      <c r="B419" s="35" t="str">
        <f>VLOOKUP(Table15[[#This Row],[Metabolite ID]],Table18[],2,FALSE)</f>
        <v>Concentration of very large HDL particles</v>
      </c>
      <c r="C419" s="35" t="s">
        <v>1119</v>
      </c>
      <c r="D419" s="35">
        <v>14</v>
      </c>
      <c r="E419" s="35">
        <v>-1.934535346810641E-2</v>
      </c>
      <c r="F419" s="35">
        <v>1.1639248253941579E-2</v>
      </c>
      <c r="G419" s="36">
        <v>9.6496877546998872E-2</v>
      </c>
      <c r="H419" s="35" t="s">
        <v>1132</v>
      </c>
      <c r="I419" s="35" t="s">
        <v>1132</v>
      </c>
      <c r="J419" s="35" t="b">
        <v>0</v>
      </c>
    </row>
    <row r="420" spans="1:10" hidden="1" x14ac:dyDescent="0.2">
      <c r="A420" s="35" t="s">
        <v>859</v>
      </c>
      <c r="B420" s="35" t="str">
        <f>VLOOKUP(Table15[[#This Row],[Metabolite ID]],Table18[],2,FALSE)</f>
        <v>Concentration of very large HDL particles</v>
      </c>
      <c r="C420" s="35" t="s">
        <v>1120</v>
      </c>
      <c r="D420" s="35">
        <v>14</v>
      </c>
      <c r="E420" s="35">
        <v>-1.7798223051070681E-2</v>
      </c>
      <c r="F420" s="35">
        <v>1.0179461127299495E-2</v>
      </c>
      <c r="G420" s="36">
        <v>8.0387084100048564E-2</v>
      </c>
      <c r="H420" s="35" t="s">
        <v>1132</v>
      </c>
      <c r="I420" s="35" t="s">
        <v>1132</v>
      </c>
      <c r="J420" s="35" t="b">
        <v>0</v>
      </c>
    </row>
    <row r="421" spans="1:10" hidden="1" x14ac:dyDescent="0.2">
      <c r="A421" s="35" t="s">
        <v>859</v>
      </c>
      <c r="B421" s="35" t="str">
        <f>VLOOKUP(Table15[[#This Row],[Metabolite ID]],Table18[],2,FALSE)</f>
        <v>Concentration of very large HDL particles</v>
      </c>
      <c r="C421" s="35" t="s">
        <v>1121</v>
      </c>
      <c r="D421" s="35">
        <v>14</v>
      </c>
      <c r="E421" s="35">
        <v>-1.2715252705342128E-2</v>
      </c>
      <c r="F421" s="35">
        <v>1.8369068011995358E-2</v>
      </c>
      <c r="G421" s="36">
        <v>0.50098318394789576</v>
      </c>
      <c r="H421" s="35" t="s">
        <v>1132</v>
      </c>
      <c r="I421" s="35" t="s">
        <v>1132</v>
      </c>
      <c r="J421" s="35" t="b">
        <v>0</v>
      </c>
    </row>
    <row r="422" spans="1:10" hidden="1" x14ac:dyDescent="0.2">
      <c r="A422" s="35" t="s">
        <v>859</v>
      </c>
      <c r="B422" s="35" t="str">
        <f>VLOOKUP(Table15[[#This Row],[Metabolite ID]],Table18[],2,FALSE)</f>
        <v>Concentration of very large HDL particles</v>
      </c>
      <c r="C422" s="35" t="s">
        <v>1122</v>
      </c>
      <c r="D422" s="35">
        <v>14</v>
      </c>
      <c r="E422" s="35">
        <v>-1.7145289454396417E-2</v>
      </c>
      <c r="F422" s="35">
        <v>8.7271420004189568E-3</v>
      </c>
      <c r="G422" s="36">
        <v>7.1203711642989803E-2</v>
      </c>
      <c r="H422" s="35" t="s">
        <v>1132</v>
      </c>
      <c r="I422" s="35" t="s">
        <v>1132</v>
      </c>
      <c r="J422" s="35" t="b">
        <v>0</v>
      </c>
    </row>
    <row r="423" spans="1:10" hidden="1" x14ac:dyDescent="0.2">
      <c r="A423" s="35" t="s">
        <v>859</v>
      </c>
      <c r="B423" s="35" t="str">
        <f>VLOOKUP(Table15[[#This Row],[Metabolite ID]],Table18[],2,FALSE)</f>
        <v>Concentration of very large HDL particles</v>
      </c>
      <c r="C423" s="35" t="s">
        <v>1123</v>
      </c>
      <c r="D423" s="35">
        <v>14</v>
      </c>
      <c r="E423" s="35">
        <v>-4.1380753420624042E-2</v>
      </c>
      <c r="F423" s="35">
        <v>6.9075461843504424E-2</v>
      </c>
      <c r="G423" s="36">
        <v>0.56026876743637732</v>
      </c>
      <c r="H423" s="35" t="s">
        <v>1132</v>
      </c>
      <c r="I423" s="35" t="s">
        <v>1132</v>
      </c>
      <c r="J423" s="35" t="b">
        <v>0</v>
      </c>
    </row>
    <row r="424" spans="1:10" x14ac:dyDescent="0.2">
      <c r="A424" s="35" t="s">
        <v>859</v>
      </c>
      <c r="B424" s="35" t="str">
        <f>VLOOKUP(Table15[[#This Row],[Metabolite ID]],Table18[],2,FALSE)</f>
        <v>Concentration of very large HDL particles</v>
      </c>
      <c r="C424" s="35" t="s">
        <v>1116</v>
      </c>
      <c r="D424" s="35">
        <v>14</v>
      </c>
      <c r="E424" s="35">
        <v>-2.7584699554613609E-2</v>
      </c>
      <c r="F424" s="35">
        <v>3.4095767342050526E-2</v>
      </c>
      <c r="G424" s="36">
        <v>0.41849450121614734</v>
      </c>
      <c r="H424" s="35" t="s">
        <v>1132</v>
      </c>
      <c r="I424" s="35" t="s">
        <v>1132</v>
      </c>
      <c r="J424" s="35" t="b">
        <v>0</v>
      </c>
    </row>
    <row r="425" spans="1:10" hidden="1" x14ac:dyDescent="0.2">
      <c r="A425" s="35" t="s">
        <v>866</v>
      </c>
      <c r="B425" s="35" t="str">
        <f>VLOOKUP(Table15[[#This Row],[Metabolite ID]],Table18[],2,FALSE)</f>
        <v>Concentration of very large VLDL particles</v>
      </c>
      <c r="C425" s="35" t="s">
        <v>1117</v>
      </c>
      <c r="D425" s="35">
        <v>7</v>
      </c>
      <c r="E425" s="35">
        <v>-2.0562459370092177E-2</v>
      </c>
      <c r="F425" s="35">
        <v>6.7597936405190589E-3</v>
      </c>
      <c r="G425" s="36">
        <v>2.3510810958972308E-3</v>
      </c>
      <c r="H425" s="35" t="s">
        <v>1132</v>
      </c>
      <c r="I425" s="35" t="s">
        <v>1132</v>
      </c>
      <c r="J425" s="35" t="b">
        <v>0</v>
      </c>
    </row>
    <row r="426" spans="1:10" hidden="1" x14ac:dyDescent="0.2">
      <c r="A426" s="35" t="s">
        <v>866</v>
      </c>
      <c r="B426" s="35" t="str">
        <f>VLOOKUP(Table15[[#This Row],[Metabolite ID]],Table18[],2,FALSE)</f>
        <v>Concentration of very large VLDL particles</v>
      </c>
      <c r="C426" s="35" t="s">
        <v>1118</v>
      </c>
      <c r="D426" s="35">
        <v>7</v>
      </c>
      <c r="E426" s="35">
        <v>-2.2127904827803274E-2</v>
      </c>
      <c r="F426" s="35">
        <v>7.0312318359479825E-3</v>
      </c>
      <c r="G426" s="36">
        <v>1.6490536379680737E-3</v>
      </c>
      <c r="H426" s="35" t="s">
        <v>1132</v>
      </c>
      <c r="I426" s="35" t="s">
        <v>1132</v>
      </c>
      <c r="J426" s="35" t="b">
        <v>0</v>
      </c>
    </row>
    <row r="427" spans="1:10" hidden="1" x14ac:dyDescent="0.2">
      <c r="A427" s="35" t="s">
        <v>866</v>
      </c>
      <c r="B427" s="35" t="str">
        <f>VLOOKUP(Table15[[#This Row],[Metabolite ID]],Table18[],2,FALSE)</f>
        <v>Concentration of very large VLDL particles</v>
      </c>
      <c r="C427" s="35" t="s">
        <v>1119</v>
      </c>
      <c r="D427" s="35">
        <v>7</v>
      </c>
      <c r="E427" s="35">
        <v>-2.7454174407218614E-2</v>
      </c>
      <c r="F427" s="35">
        <v>1.8331297557159815E-2</v>
      </c>
      <c r="G427" s="36">
        <v>0.13421986081068651</v>
      </c>
      <c r="H427" s="35" t="s">
        <v>1132</v>
      </c>
      <c r="I427" s="35" t="s">
        <v>1132</v>
      </c>
      <c r="J427" s="35" t="b">
        <v>0</v>
      </c>
    </row>
    <row r="428" spans="1:10" hidden="1" x14ac:dyDescent="0.2">
      <c r="A428" s="35" t="s">
        <v>866</v>
      </c>
      <c r="B428" s="35" t="str">
        <f>VLOOKUP(Table15[[#This Row],[Metabolite ID]],Table18[],2,FALSE)</f>
        <v>Concentration of very large VLDL particles</v>
      </c>
      <c r="C428" s="35" t="s">
        <v>1120</v>
      </c>
      <c r="D428" s="35">
        <v>7</v>
      </c>
      <c r="E428" s="35">
        <v>-2.2716133063819949E-3</v>
      </c>
      <c r="F428" s="35">
        <v>9.5228851018822475E-3</v>
      </c>
      <c r="G428" s="36">
        <v>0.81146031662385099</v>
      </c>
      <c r="H428" s="35" t="s">
        <v>1132</v>
      </c>
      <c r="I428" s="35" t="s">
        <v>1132</v>
      </c>
      <c r="J428" s="35" t="b">
        <v>0</v>
      </c>
    </row>
    <row r="429" spans="1:10" hidden="1" x14ac:dyDescent="0.2">
      <c r="A429" s="35" t="s">
        <v>866</v>
      </c>
      <c r="B429" s="35" t="str">
        <f>VLOOKUP(Table15[[#This Row],[Metabolite ID]],Table18[],2,FALSE)</f>
        <v>Concentration of very large VLDL particles</v>
      </c>
      <c r="C429" s="35" t="s">
        <v>1121</v>
      </c>
      <c r="D429" s="35">
        <v>7</v>
      </c>
      <c r="E429" s="35">
        <v>-2.1608021799005561E-2</v>
      </c>
      <c r="F429" s="35">
        <v>1.9818382453897481E-2</v>
      </c>
      <c r="G429" s="36">
        <v>0.3174190818966906</v>
      </c>
      <c r="H429" s="35" t="s">
        <v>1132</v>
      </c>
      <c r="I429" s="35" t="s">
        <v>1132</v>
      </c>
      <c r="J429" s="35" t="b">
        <v>0</v>
      </c>
    </row>
    <row r="430" spans="1:10" hidden="1" x14ac:dyDescent="0.2">
      <c r="A430" s="35" t="s">
        <v>866</v>
      </c>
      <c r="B430" s="35" t="str">
        <f>VLOOKUP(Table15[[#This Row],[Metabolite ID]],Table18[],2,FALSE)</f>
        <v>Concentration of very large VLDL particles</v>
      </c>
      <c r="C430" s="35" t="s">
        <v>1122</v>
      </c>
      <c r="D430" s="35">
        <v>7</v>
      </c>
      <c r="E430" s="35">
        <v>1.3452056795464906E-3</v>
      </c>
      <c r="F430" s="35">
        <v>7.9876657238494436E-3</v>
      </c>
      <c r="G430" s="36">
        <v>0.87179409260788876</v>
      </c>
      <c r="H430" s="35" t="s">
        <v>1132</v>
      </c>
      <c r="I430" s="35" t="s">
        <v>1132</v>
      </c>
      <c r="J430" s="35" t="b">
        <v>0</v>
      </c>
    </row>
    <row r="431" spans="1:10" hidden="1" x14ac:dyDescent="0.2">
      <c r="A431" s="35" t="s">
        <v>866</v>
      </c>
      <c r="B431" s="35" t="str">
        <f>VLOOKUP(Table15[[#This Row],[Metabolite ID]],Table18[],2,FALSE)</f>
        <v>Concentration of very large VLDL particles</v>
      </c>
      <c r="C431" s="35" t="s">
        <v>1123</v>
      </c>
      <c r="D431" s="35">
        <v>7</v>
      </c>
      <c r="E431" s="35">
        <v>1.5149018634245028E-2</v>
      </c>
      <c r="F431" s="35">
        <v>4.2433571865339151E-2</v>
      </c>
      <c r="G431" s="36">
        <v>0.73566058893628306</v>
      </c>
      <c r="H431" s="35" t="s">
        <v>1132</v>
      </c>
      <c r="I431" s="35" t="s">
        <v>1132</v>
      </c>
      <c r="J431" s="35" t="b">
        <v>0</v>
      </c>
    </row>
    <row r="432" spans="1:10" x14ac:dyDescent="0.2">
      <c r="A432" s="35" t="s">
        <v>866</v>
      </c>
      <c r="B432" s="35" t="str">
        <f>VLOOKUP(Table15[[#This Row],[Metabolite ID]],Table18[],2,FALSE)</f>
        <v>Concentration of very large VLDL particles</v>
      </c>
      <c r="C432" s="35" t="s">
        <v>1116</v>
      </c>
      <c r="D432" s="35">
        <v>7</v>
      </c>
      <c r="E432" s="35">
        <v>-2.0562459370092177E-2</v>
      </c>
      <c r="F432" s="35">
        <v>2.6361715401209886E-2</v>
      </c>
      <c r="G432" s="36">
        <v>0.43538369987395076</v>
      </c>
      <c r="H432" s="35" t="s">
        <v>1132</v>
      </c>
      <c r="I432" s="35" t="s">
        <v>1132</v>
      </c>
      <c r="J432" s="35" t="b">
        <v>0</v>
      </c>
    </row>
    <row r="433" spans="1:10" hidden="1" x14ac:dyDescent="0.2">
      <c r="A433" s="35" t="s">
        <v>865</v>
      </c>
      <c r="B433" s="35" t="str">
        <f>VLOOKUP(Table15[[#This Row],[Metabolite ID]],Table18[],2,FALSE)</f>
        <v>Total lipids in very large VLDL</v>
      </c>
      <c r="C433" s="35" t="s">
        <v>1117</v>
      </c>
      <c r="D433" s="35">
        <v>7</v>
      </c>
      <c r="E433" s="35">
        <v>-2.0396742614711891E-2</v>
      </c>
      <c r="F433" s="35">
        <v>6.7720900552627377E-3</v>
      </c>
      <c r="G433" s="36">
        <v>2.596326837479861E-3</v>
      </c>
      <c r="H433" s="35" t="s">
        <v>1132</v>
      </c>
      <c r="I433" s="35" t="s">
        <v>1132</v>
      </c>
      <c r="J433" s="35" t="b">
        <v>0</v>
      </c>
    </row>
    <row r="434" spans="1:10" hidden="1" x14ac:dyDescent="0.2">
      <c r="A434" s="35" t="s">
        <v>865</v>
      </c>
      <c r="B434" s="35" t="str">
        <f>VLOOKUP(Table15[[#This Row],[Metabolite ID]],Table18[],2,FALSE)</f>
        <v>Total lipids in very large VLDL</v>
      </c>
      <c r="C434" s="35" t="s">
        <v>1118</v>
      </c>
      <c r="D434" s="35">
        <v>7</v>
      </c>
      <c r="E434" s="35">
        <v>-2.1977862661450777E-2</v>
      </c>
      <c r="F434" s="35">
        <v>7.043643435242903E-3</v>
      </c>
      <c r="G434" s="36">
        <v>1.8070333740529676E-3</v>
      </c>
      <c r="H434" s="35" t="s">
        <v>1132</v>
      </c>
      <c r="I434" s="35" t="s">
        <v>1132</v>
      </c>
      <c r="J434" s="35" t="b">
        <v>0</v>
      </c>
    </row>
    <row r="435" spans="1:10" hidden="1" x14ac:dyDescent="0.2">
      <c r="A435" s="35" t="s">
        <v>865</v>
      </c>
      <c r="B435" s="35" t="str">
        <f>VLOOKUP(Table15[[#This Row],[Metabolite ID]],Table18[],2,FALSE)</f>
        <v>Total lipids in very large VLDL</v>
      </c>
      <c r="C435" s="35" t="s">
        <v>1119</v>
      </c>
      <c r="D435" s="35">
        <v>7</v>
      </c>
      <c r="E435" s="35">
        <v>-2.7558621124076785E-2</v>
      </c>
      <c r="F435" s="35">
        <v>1.7717854854122625E-2</v>
      </c>
      <c r="G435" s="36">
        <v>0.11984721134672455</v>
      </c>
      <c r="H435" s="35" t="s">
        <v>1132</v>
      </c>
      <c r="I435" s="35" t="s">
        <v>1132</v>
      </c>
      <c r="J435" s="35" t="b">
        <v>0</v>
      </c>
    </row>
    <row r="436" spans="1:10" hidden="1" x14ac:dyDescent="0.2">
      <c r="A436" s="35" t="s">
        <v>865</v>
      </c>
      <c r="B436" s="35" t="str">
        <f>VLOOKUP(Table15[[#This Row],[Metabolite ID]],Table18[],2,FALSE)</f>
        <v>Total lipids in very large VLDL</v>
      </c>
      <c r="C436" s="35" t="s">
        <v>1120</v>
      </c>
      <c r="D436" s="35">
        <v>7</v>
      </c>
      <c r="E436" s="35">
        <v>-2.1081861063721868E-3</v>
      </c>
      <c r="F436" s="35">
        <v>9.5478931827159014E-3</v>
      </c>
      <c r="G436" s="36">
        <v>0.82524724270179461</v>
      </c>
      <c r="H436" s="35" t="s">
        <v>1132</v>
      </c>
      <c r="I436" s="35" t="s">
        <v>1132</v>
      </c>
      <c r="J436" s="35" t="b">
        <v>0</v>
      </c>
    </row>
    <row r="437" spans="1:10" hidden="1" x14ac:dyDescent="0.2">
      <c r="A437" s="35" t="s">
        <v>865</v>
      </c>
      <c r="B437" s="35" t="str">
        <f>VLOOKUP(Table15[[#This Row],[Metabolite ID]],Table18[],2,FALSE)</f>
        <v>Total lipids in very large VLDL</v>
      </c>
      <c r="C437" s="35" t="s">
        <v>1121</v>
      </c>
      <c r="D437" s="35">
        <v>7</v>
      </c>
      <c r="E437" s="35">
        <v>-2.1706071261585136E-2</v>
      </c>
      <c r="F437" s="35">
        <v>1.822094094208257E-2</v>
      </c>
      <c r="G437" s="36">
        <v>0.27852997073765168</v>
      </c>
      <c r="H437" s="35" t="s">
        <v>1132</v>
      </c>
      <c r="I437" s="35" t="s">
        <v>1132</v>
      </c>
      <c r="J437" s="35" t="b">
        <v>0</v>
      </c>
    </row>
    <row r="438" spans="1:10" hidden="1" x14ac:dyDescent="0.2">
      <c r="A438" s="35" t="s">
        <v>865</v>
      </c>
      <c r="B438" s="35" t="str">
        <f>VLOOKUP(Table15[[#This Row],[Metabolite ID]],Table18[],2,FALSE)</f>
        <v>Total lipids in very large VLDL</v>
      </c>
      <c r="C438" s="35" t="s">
        <v>1122</v>
      </c>
      <c r="D438" s="35">
        <v>7</v>
      </c>
      <c r="E438" s="35">
        <v>1.3186537970074075E-3</v>
      </c>
      <c r="F438" s="35">
        <v>8.5763848010782032E-3</v>
      </c>
      <c r="G438" s="36">
        <v>0.88284472286314475</v>
      </c>
      <c r="H438" s="35" t="s">
        <v>1132</v>
      </c>
      <c r="I438" s="35" t="s">
        <v>1132</v>
      </c>
      <c r="J438" s="35" t="b">
        <v>0</v>
      </c>
    </row>
    <row r="439" spans="1:10" hidden="1" x14ac:dyDescent="0.2">
      <c r="A439" s="35" t="s">
        <v>865</v>
      </c>
      <c r="B439" s="35" t="str">
        <f>VLOOKUP(Table15[[#This Row],[Metabolite ID]],Table18[],2,FALSE)</f>
        <v>Total lipids in very large VLDL</v>
      </c>
      <c r="C439" s="35" t="s">
        <v>1123</v>
      </c>
      <c r="D439" s="35">
        <v>7</v>
      </c>
      <c r="E439" s="35">
        <v>1.5543045703537454E-2</v>
      </c>
      <c r="F439" s="35">
        <v>4.2382470344094536E-2</v>
      </c>
      <c r="G439" s="36">
        <v>0.72882658553115265</v>
      </c>
      <c r="H439" s="35" t="s">
        <v>1132</v>
      </c>
      <c r="I439" s="35" t="s">
        <v>1132</v>
      </c>
      <c r="J439" s="35" t="b">
        <v>0</v>
      </c>
    </row>
    <row r="440" spans="1:10" x14ac:dyDescent="0.2">
      <c r="A440" s="35" t="s">
        <v>865</v>
      </c>
      <c r="B440" s="35" t="str">
        <f>VLOOKUP(Table15[[#This Row],[Metabolite ID]],Table18[],2,FALSE)</f>
        <v>Total lipids in very large VLDL</v>
      </c>
      <c r="C440" s="35" t="s">
        <v>1116</v>
      </c>
      <c r="D440" s="35">
        <v>7</v>
      </c>
      <c r="E440" s="35">
        <v>-2.0396742614711891E-2</v>
      </c>
      <c r="F440" s="35">
        <v>2.6435931616254824E-2</v>
      </c>
      <c r="G440" s="36">
        <v>0.44037876607734955</v>
      </c>
      <c r="H440" s="35" t="s">
        <v>1132</v>
      </c>
      <c r="I440" s="35" t="s">
        <v>1132</v>
      </c>
      <c r="J440" s="35" t="b">
        <v>0</v>
      </c>
    </row>
    <row r="441" spans="1:10" x14ac:dyDescent="0.2">
      <c r="A441" s="35" t="s">
        <v>702</v>
      </c>
      <c r="B441" s="35" t="str">
        <f>VLOOKUP(Table15[[#This Row],[Metabolite ID]],Table18[],2,FALSE)</f>
        <v>1-(1-enyl-palmitoyl)-2-linoleoyl-GPC (P-16:0/18:2)*</v>
      </c>
      <c r="C441" s="35" t="s">
        <v>1127</v>
      </c>
      <c r="D441" s="35">
        <v>1</v>
      </c>
      <c r="E441" s="35">
        <v>-1.4977010289206069E-2</v>
      </c>
      <c r="F441" s="35">
        <v>1.9585321147423319E-2</v>
      </c>
      <c r="G441" s="36">
        <v>0.44444670263492425</v>
      </c>
      <c r="H441" s="35" t="s">
        <v>909</v>
      </c>
      <c r="I441" s="35" t="s">
        <v>909</v>
      </c>
      <c r="J441" s="35" t="b">
        <v>0</v>
      </c>
    </row>
    <row r="442" spans="1:10" hidden="1" x14ac:dyDescent="0.2">
      <c r="A442" s="35" t="s">
        <v>877</v>
      </c>
      <c r="B442" s="35" t="str">
        <f>VLOOKUP(Table15[[#This Row],[Metabolite ID]],Table18[],2,FALSE)</f>
        <v>Cholesteryl esters in chylomicrons and extremely large VLDL</v>
      </c>
      <c r="C442" s="35" t="s">
        <v>1117</v>
      </c>
      <c r="D442" s="35">
        <v>8</v>
      </c>
      <c r="E442" s="35">
        <v>-1.6761822412310456E-2</v>
      </c>
      <c r="F442" s="35">
        <v>6.9716761230639536E-3</v>
      </c>
      <c r="G442" s="36">
        <v>1.6204604798113798E-2</v>
      </c>
      <c r="H442" s="35" t="s">
        <v>1132</v>
      </c>
      <c r="I442" s="35" t="s">
        <v>1132</v>
      </c>
      <c r="J442" s="35" t="b">
        <v>0</v>
      </c>
    </row>
    <row r="443" spans="1:10" hidden="1" x14ac:dyDescent="0.2">
      <c r="A443" s="35" t="s">
        <v>877</v>
      </c>
      <c r="B443" s="35" t="str">
        <f>VLOOKUP(Table15[[#This Row],[Metabolite ID]],Table18[],2,FALSE)</f>
        <v>Cholesteryl esters in chylomicrons and extremely large VLDL</v>
      </c>
      <c r="C443" s="35" t="s">
        <v>1118</v>
      </c>
      <c r="D443" s="35">
        <v>8</v>
      </c>
      <c r="E443" s="35">
        <v>-1.7732293770507314E-2</v>
      </c>
      <c r="F443" s="35">
        <v>7.2003606158910537E-3</v>
      </c>
      <c r="G443" s="36">
        <v>1.3789707455977972E-2</v>
      </c>
      <c r="H443" s="35" t="s">
        <v>1132</v>
      </c>
      <c r="I443" s="35" t="s">
        <v>1132</v>
      </c>
      <c r="J443" s="35" t="b">
        <v>0</v>
      </c>
    </row>
    <row r="444" spans="1:10" hidden="1" x14ac:dyDescent="0.2">
      <c r="A444" s="35" t="s">
        <v>877</v>
      </c>
      <c r="B444" s="35" t="str">
        <f>VLOOKUP(Table15[[#This Row],[Metabolite ID]],Table18[],2,FALSE)</f>
        <v>Cholesteryl esters in chylomicrons and extremely large VLDL</v>
      </c>
      <c r="C444" s="35" t="s">
        <v>1119</v>
      </c>
      <c r="D444" s="35">
        <v>8</v>
      </c>
      <c r="E444" s="35">
        <v>-2.867831927567405E-2</v>
      </c>
      <c r="F444" s="35">
        <v>1.9834313110382012E-2</v>
      </c>
      <c r="G444" s="36">
        <v>0.1482068649943929</v>
      </c>
      <c r="H444" s="35" t="s">
        <v>1132</v>
      </c>
      <c r="I444" s="35" t="s">
        <v>1132</v>
      </c>
      <c r="J444" s="35" t="b">
        <v>0</v>
      </c>
    </row>
    <row r="445" spans="1:10" hidden="1" x14ac:dyDescent="0.2">
      <c r="A445" s="35" t="s">
        <v>877</v>
      </c>
      <c r="B445" s="35" t="str">
        <f>VLOOKUP(Table15[[#This Row],[Metabolite ID]],Table18[],2,FALSE)</f>
        <v>Cholesteryl esters in chylomicrons and extremely large VLDL</v>
      </c>
      <c r="C445" s="35" t="s">
        <v>1120</v>
      </c>
      <c r="D445" s="35">
        <v>8</v>
      </c>
      <c r="E445" s="35">
        <v>1.4717113105622869E-2</v>
      </c>
      <c r="F445" s="35">
        <v>9.6700782676278681E-3</v>
      </c>
      <c r="G445" s="36">
        <v>0.12802841223877082</v>
      </c>
      <c r="H445" s="35" t="s">
        <v>1132</v>
      </c>
      <c r="I445" s="35" t="s">
        <v>1132</v>
      </c>
      <c r="J445" s="35" t="b">
        <v>0</v>
      </c>
    </row>
    <row r="446" spans="1:10" hidden="1" x14ac:dyDescent="0.2">
      <c r="A446" s="35" t="s">
        <v>877</v>
      </c>
      <c r="B446" s="35" t="str">
        <f>VLOOKUP(Table15[[#This Row],[Metabolite ID]],Table18[],2,FALSE)</f>
        <v>Cholesteryl esters in chylomicrons and extremely large VLDL</v>
      </c>
      <c r="C446" s="35" t="s">
        <v>1121</v>
      </c>
      <c r="D446" s="35">
        <v>8</v>
      </c>
      <c r="E446" s="35">
        <v>3.9305908619712282E-3</v>
      </c>
      <c r="F446" s="35">
        <v>1.3312608172926968E-2</v>
      </c>
      <c r="G446" s="36">
        <v>0.7763656648741335</v>
      </c>
      <c r="H446" s="35" t="s">
        <v>1132</v>
      </c>
      <c r="I446" s="35" t="s">
        <v>1132</v>
      </c>
      <c r="J446" s="35" t="b">
        <v>0</v>
      </c>
    </row>
    <row r="447" spans="1:10" hidden="1" x14ac:dyDescent="0.2">
      <c r="A447" s="35" t="s">
        <v>877</v>
      </c>
      <c r="B447" s="35" t="str">
        <f>VLOOKUP(Table15[[#This Row],[Metabolite ID]],Table18[],2,FALSE)</f>
        <v>Cholesteryl esters in chylomicrons and extremely large VLDL</v>
      </c>
      <c r="C447" s="35" t="s">
        <v>1122</v>
      </c>
      <c r="D447" s="35">
        <v>8</v>
      </c>
      <c r="E447" s="35">
        <v>1.0178064400953424E-2</v>
      </c>
      <c r="F447" s="35">
        <v>8.0889889150218986E-3</v>
      </c>
      <c r="G447" s="36">
        <v>0.24864015058788685</v>
      </c>
      <c r="H447" s="35" t="s">
        <v>1132</v>
      </c>
      <c r="I447" s="35" t="s">
        <v>1132</v>
      </c>
      <c r="J447" s="35" t="b">
        <v>0</v>
      </c>
    </row>
    <row r="448" spans="1:10" hidden="1" x14ac:dyDescent="0.2">
      <c r="A448" s="35" t="s">
        <v>877</v>
      </c>
      <c r="B448" s="35" t="str">
        <f>VLOOKUP(Table15[[#This Row],[Metabolite ID]],Table18[],2,FALSE)</f>
        <v>Cholesteryl esters in chylomicrons and extremely large VLDL</v>
      </c>
      <c r="C448" s="35" t="s">
        <v>1123</v>
      </c>
      <c r="D448" s="35">
        <v>8</v>
      </c>
      <c r="E448" s="35">
        <v>4.9516419953589109E-2</v>
      </c>
      <c r="F448" s="35">
        <v>2.9132774860198156E-2</v>
      </c>
      <c r="G448" s="36">
        <v>0.14010136625592501</v>
      </c>
      <c r="H448" s="35" t="s">
        <v>1132</v>
      </c>
      <c r="I448" s="35" t="s">
        <v>1132</v>
      </c>
      <c r="J448" s="35" t="b">
        <v>0</v>
      </c>
    </row>
    <row r="449" spans="1:10" x14ac:dyDescent="0.2">
      <c r="A449" s="35" t="s">
        <v>877</v>
      </c>
      <c r="B449" s="35" t="str">
        <f>VLOOKUP(Table15[[#This Row],[Metabolite ID]],Table18[],2,FALSE)</f>
        <v>Cholesteryl esters in chylomicrons and extremely large VLDL</v>
      </c>
      <c r="C449" s="35" t="s">
        <v>1116</v>
      </c>
      <c r="D449" s="35">
        <v>8</v>
      </c>
      <c r="E449" s="35">
        <v>-1.6761822412310456E-2</v>
      </c>
      <c r="F449" s="35">
        <v>2.2537265096754546E-2</v>
      </c>
      <c r="G449" s="36">
        <v>0.45703494320802124</v>
      </c>
      <c r="H449" s="35" t="s">
        <v>1132</v>
      </c>
      <c r="I449" s="35" t="s">
        <v>1132</v>
      </c>
      <c r="J449" s="35" t="b">
        <v>0</v>
      </c>
    </row>
    <row r="450" spans="1:10" hidden="1" x14ac:dyDescent="0.2">
      <c r="A450" s="35" t="s">
        <v>795</v>
      </c>
      <c r="B450" s="35" t="str">
        <f>VLOOKUP(Table15[[#This Row],[Metabolite ID]],Table18[],2,FALSE)</f>
        <v>Cholesterol in medium HDL</v>
      </c>
      <c r="C450" s="35" t="s">
        <v>1117</v>
      </c>
      <c r="D450" s="35">
        <v>2</v>
      </c>
      <c r="E450" s="35">
        <v>-2.822777436904331E-2</v>
      </c>
      <c r="F450" s="35">
        <v>2.1787776376869007E-2</v>
      </c>
      <c r="G450" s="36">
        <v>0.19512074452020747</v>
      </c>
      <c r="H450" s="35" t="s">
        <v>1132</v>
      </c>
      <c r="I450" s="35" t="s">
        <v>1132</v>
      </c>
      <c r="J450" s="35" t="b">
        <v>0</v>
      </c>
    </row>
    <row r="451" spans="1:10" hidden="1" x14ac:dyDescent="0.2">
      <c r="A451" s="35" t="s">
        <v>795</v>
      </c>
      <c r="B451" s="35" t="str">
        <f>VLOOKUP(Table15[[#This Row],[Metabolite ID]],Table18[],2,FALSE)</f>
        <v>Cholesterol in medium HDL</v>
      </c>
      <c r="C451" s="35" t="s">
        <v>1118</v>
      </c>
      <c r="D451" s="35">
        <v>2</v>
      </c>
      <c r="E451" s="35">
        <v>-2.8817919573746353E-2</v>
      </c>
      <c r="F451" s="35">
        <v>2.2134625176009313E-2</v>
      </c>
      <c r="G451" s="36">
        <v>0.1929374273988364</v>
      </c>
      <c r="H451" s="35" t="s">
        <v>1132</v>
      </c>
      <c r="I451" s="35" t="s">
        <v>1132</v>
      </c>
      <c r="J451" s="35" t="b">
        <v>0</v>
      </c>
    </row>
    <row r="452" spans="1:10" x14ac:dyDescent="0.2">
      <c r="A452" s="35" t="s">
        <v>795</v>
      </c>
      <c r="B452" s="35" t="str">
        <f>VLOOKUP(Table15[[#This Row],[Metabolite ID]],Table18[],2,FALSE)</f>
        <v>Cholesterol in medium HDL</v>
      </c>
      <c r="C452" s="35" t="s">
        <v>1116</v>
      </c>
      <c r="D452" s="35">
        <v>2</v>
      </c>
      <c r="E452" s="35">
        <v>-2.822777436904331E-2</v>
      </c>
      <c r="F452" s="35">
        <v>3.8067088243619603E-2</v>
      </c>
      <c r="G452" s="36">
        <v>0.45837395716028934</v>
      </c>
      <c r="H452" s="35" t="s">
        <v>1132</v>
      </c>
      <c r="I452" s="35" t="s">
        <v>1132</v>
      </c>
      <c r="J452" s="35" t="b">
        <v>0</v>
      </c>
    </row>
    <row r="453" spans="1:10" hidden="1" x14ac:dyDescent="0.2">
      <c r="A453" s="35" t="s">
        <v>879</v>
      </c>
      <c r="B453" s="35" t="str">
        <f>VLOOKUP(Table15[[#This Row],[Metabolite ID]],Table18[],2,FALSE)</f>
        <v>Total lipids in chylomicrons and extremely large VLDL</v>
      </c>
      <c r="C453" s="35" t="s">
        <v>1117</v>
      </c>
      <c r="D453" s="35">
        <v>6</v>
      </c>
      <c r="E453" s="35">
        <v>-1.9579809502737161E-2</v>
      </c>
      <c r="F453" s="35">
        <v>6.729845280995005E-3</v>
      </c>
      <c r="G453" s="36">
        <v>3.6212361992907093E-3</v>
      </c>
      <c r="H453" s="35" t="s">
        <v>1132</v>
      </c>
      <c r="I453" s="35" t="s">
        <v>1132</v>
      </c>
      <c r="J453" s="35" t="b">
        <v>0</v>
      </c>
    </row>
    <row r="454" spans="1:10" hidden="1" x14ac:dyDescent="0.2">
      <c r="A454" s="35" t="s">
        <v>879</v>
      </c>
      <c r="B454" s="35" t="str">
        <f>VLOOKUP(Table15[[#This Row],[Metabolite ID]],Table18[],2,FALSE)</f>
        <v>Total lipids in chylomicrons and extremely large VLDL</v>
      </c>
      <c r="C454" s="35" t="s">
        <v>1118</v>
      </c>
      <c r="D454" s="35">
        <v>6</v>
      </c>
      <c r="E454" s="35">
        <v>-2.0804757878582106E-2</v>
      </c>
      <c r="F454" s="35">
        <v>6.9504920239272404E-3</v>
      </c>
      <c r="G454" s="36">
        <v>2.7599782774400416E-3</v>
      </c>
      <c r="H454" s="35" t="s">
        <v>1132</v>
      </c>
      <c r="I454" s="35" t="s">
        <v>1132</v>
      </c>
      <c r="J454" s="35" t="b">
        <v>0</v>
      </c>
    </row>
    <row r="455" spans="1:10" hidden="1" x14ac:dyDescent="0.2">
      <c r="A455" s="35" t="s">
        <v>879</v>
      </c>
      <c r="B455" s="35" t="str">
        <f>VLOOKUP(Table15[[#This Row],[Metabolite ID]],Table18[],2,FALSE)</f>
        <v>Total lipids in chylomicrons and extremely large VLDL</v>
      </c>
      <c r="C455" s="35" t="s">
        <v>1119</v>
      </c>
      <c r="D455" s="35">
        <v>6</v>
      </c>
      <c r="E455" s="35">
        <v>-1.8287716432480547E-2</v>
      </c>
      <c r="F455" s="35">
        <v>1.4900303969920738E-2</v>
      </c>
      <c r="G455" s="36">
        <v>0.21969539828033649</v>
      </c>
      <c r="H455" s="35" t="s">
        <v>1132</v>
      </c>
      <c r="I455" s="35" t="s">
        <v>1132</v>
      </c>
      <c r="J455" s="35" t="b">
        <v>0</v>
      </c>
    </row>
    <row r="456" spans="1:10" hidden="1" x14ac:dyDescent="0.2">
      <c r="A456" s="35" t="s">
        <v>879</v>
      </c>
      <c r="B456" s="35" t="str">
        <f>VLOOKUP(Table15[[#This Row],[Metabolite ID]],Table18[],2,FALSE)</f>
        <v>Total lipids in chylomicrons and extremely large VLDL</v>
      </c>
      <c r="C456" s="35" t="s">
        <v>1120</v>
      </c>
      <c r="D456" s="35">
        <v>6</v>
      </c>
      <c r="E456" s="35">
        <v>1.191106802971254E-2</v>
      </c>
      <c r="F456" s="35">
        <v>8.9214191186273405E-3</v>
      </c>
      <c r="G456" s="36">
        <v>0.18184063495560018</v>
      </c>
      <c r="H456" s="35" t="s">
        <v>1132</v>
      </c>
      <c r="I456" s="35" t="s">
        <v>1132</v>
      </c>
      <c r="J456" s="35" t="b">
        <v>0</v>
      </c>
    </row>
    <row r="457" spans="1:10" hidden="1" x14ac:dyDescent="0.2">
      <c r="A457" s="35" t="s">
        <v>879</v>
      </c>
      <c r="B457" s="35" t="str">
        <f>VLOOKUP(Table15[[#This Row],[Metabolite ID]],Table18[],2,FALSE)</f>
        <v>Total lipids in chylomicrons and extremely large VLDL</v>
      </c>
      <c r="C457" s="35" t="s">
        <v>1121</v>
      </c>
      <c r="D457" s="35">
        <v>6</v>
      </c>
      <c r="E457" s="35">
        <v>-7.4033124135453043E-4</v>
      </c>
      <c r="F457" s="35">
        <v>1.2143413394029745E-2</v>
      </c>
      <c r="G457" s="36">
        <v>0.95374842997455178</v>
      </c>
      <c r="H457" s="35" t="s">
        <v>1132</v>
      </c>
      <c r="I457" s="35" t="s">
        <v>1132</v>
      </c>
      <c r="J457" s="35" t="b">
        <v>0</v>
      </c>
    </row>
    <row r="458" spans="1:10" hidden="1" x14ac:dyDescent="0.2">
      <c r="A458" s="35" t="s">
        <v>879</v>
      </c>
      <c r="B458" s="35" t="str">
        <f>VLOOKUP(Table15[[#This Row],[Metabolite ID]],Table18[],2,FALSE)</f>
        <v>Total lipids in chylomicrons and extremely large VLDL</v>
      </c>
      <c r="C458" s="35" t="s">
        <v>1122</v>
      </c>
      <c r="D458" s="35">
        <v>6</v>
      </c>
      <c r="E458" s="35">
        <v>5.3734456793227969E-3</v>
      </c>
      <c r="F458" s="35">
        <v>7.6708115276584009E-3</v>
      </c>
      <c r="G458" s="36">
        <v>0.51485908339890329</v>
      </c>
      <c r="H458" s="35" t="s">
        <v>1132</v>
      </c>
      <c r="I458" s="35" t="s">
        <v>1132</v>
      </c>
      <c r="J458" s="35" t="b">
        <v>0</v>
      </c>
    </row>
    <row r="459" spans="1:10" hidden="1" x14ac:dyDescent="0.2">
      <c r="A459" s="35" t="s">
        <v>879</v>
      </c>
      <c r="B459" s="35" t="str">
        <f>VLOOKUP(Table15[[#This Row],[Metabolite ID]],Table18[],2,FALSE)</f>
        <v>Total lipids in chylomicrons and extremely large VLDL</v>
      </c>
      <c r="C459" s="35" t="s">
        <v>1123</v>
      </c>
      <c r="D459" s="35">
        <v>6</v>
      </c>
      <c r="E459" s="35">
        <v>4.9643082610626214E-2</v>
      </c>
      <c r="F459" s="35">
        <v>2.4892095392666309E-2</v>
      </c>
      <c r="G459" s="36">
        <v>0.11687077574729585</v>
      </c>
      <c r="H459" s="35" t="s">
        <v>1132</v>
      </c>
      <c r="I459" s="35" t="s">
        <v>1132</v>
      </c>
      <c r="J459" s="35" t="b">
        <v>0</v>
      </c>
    </row>
    <row r="460" spans="1:10" x14ac:dyDescent="0.2">
      <c r="A460" s="35" t="s">
        <v>879</v>
      </c>
      <c r="B460" s="35" t="str">
        <f>VLOOKUP(Table15[[#This Row],[Metabolite ID]],Table18[],2,FALSE)</f>
        <v>Total lipids in chylomicrons and extremely large VLDL</v>
      </c>
      <c r="C460" s="35" t="s">
        <v>1116</v>
      </c>
      <c r="D460" s="35">
        <v>6</v>
      </c>
      <c r="E460" s="35">
        <v>-1.9579809502737161E-2</v>
      </c>
      <c r="F460" s="35">
        <v>2.6578962448725159E-2</v>
      </c>
      <c r="G460" s="36">
        <v>0.46132568125342782</v>
      </c>
      <c r="H460" s="35" t="s">
        <v>1132</v>
      </c>
      <c r="I460" s="35" t="s">
        <v>1132</v>
      </c>
      <c r="J460" s="35" t="b">
        <v>0</v>
      </c>
    </row>
    <row r="461" spans="1:10" hidden="1" x14ac:dyDescent="0.2">
      <c r="A461" s="35" t="s">
        <v>882</v>
      </c>
      <c r="B461" s="35" t="str">
        <f>VLOOKUP(Table15[[#This Row],[Metabolite ID]],Table18[],2,FALSE)</f>
        <v>Triglycerides in chylomicrons and extremely large VLDL</v>
      </c>
      <c r="C461" s="35" t="s">
        <v>1117</v>
      </c>
      <c r="D461" s="35">
        <v>6</v>
      </c>
      <c r="E461" s="35">
        <v>-1.9377021847885621E-2</v>
      </c>
      <c r="F461" s="35">
        <v>6.6692392495935312E-3</v>
      </c>
      <c r="G461" s="36">
        <v>3.6674640333361438E-3</v>
      </c>
      <c r="H461" s="35" t="s">
        <v>1132</v>
      </c>
      <c r="I461" s="35" t="s">
        <v>1132</v>
      </c>
      <c r="J461" s="35" t="b">
        <v>0</v>
      </c>
    </row>
    <row r="462" spans="1:10" hidden="1" x14ac:dyDescent="0.2">
      <c r="A462" s="35" t="s">
        <v>882</v>
      </c>
      <c r="B462" s="35" t="str">
        <f>VLOOKUP(Table15[[#This Row],[Metabolite ID]],Table18[],2,FALSE)</f>
        <v>Triglycerides in chylomicrons and extremely large VLDL</v>
      </c>
      <c r="C462" s="35" t="s">
        <v>1118</v>
      </c>
      <c r="D462" s="35">
        <v>6</v>
      </c>
      <c r="E462" s="35">
        <v>-2.0579993852704953E-2</v>
      </c>
      <c r="F462" s="35">
        <v>6.8841857627066185E-3</v>
      </c>
      <c r="G462" s="36">
        <v>2.7947158430210628E-3</v>
      </c>
      <c r="H462" s="35" t="s">
        <v>1132</v>
      </c>
      <c r="I462" s="35" t="s">
        <v>1132</v>
      </c>
      <c r="J462" s="35" t="b">
        <v>0</v>
      </c>
    </row>
    <row r="463" spans="1:10" hidden="1" x14ac:dyDescent="0.2">
      <c r="A463" s="35" t="s">
        <v>882</v>
      </c>
      <c r="B463" s="35" t="str">
        <f>VLOOKUP(Table15[[#This Row],[Metabolite ID]],Table18[],2,FALSE)</f>
        <v>Triglycerides in chylomicrons and extremely large VLDL</v>
      </c>
      <c r="C463" s="35" t="s">
        <v>1119</v>
      </c>
      <c r="D463" s="35">
        <v>6</v>
      </c>
      <c r="E463" s="35">
        <v>-1.8237292332590464E-2</v>
      </c>
      <c r="F463" s="35">
        <v>1.4765779915646496E-2</v>
      </c>
      <c r="G463" s="36">
        <v>0.21679133479742074</v>
      </c>
      <c r="H463" s="35" t="s">
        <v>1132</v>
      </c>
      <c r="I463" s="35" t="s">
        <v>1132</v>
      </c>
      <c r="J463" s="35" t="b">
        <v>0</v>
      </c>
    </row>
    <row r="464" spans="1:10" hidden="1" x14ac:dyDescent="0.2">
      <c r="A464" s="35" t="s">
        <v>882</v>
      </c>
      <c r="B464" s="35" t="str">
        <f>VLOOKUP(Table15[[#This Row],[Metabolite ID]],Table18[],2,FALSE)</f>
        <v>Triglycerides in chylomicrons and extremely large VLDL</v>
      </c>
      <c r="C464" s="35" t="s">
        <v>1120</v>
      </c>
      <c r="D464" s="35">
        <v>6</v>
      </c>
      <c r="E464" s="35">
        <v>1.1731467289245486E-2</v>
      </c>
      <c r="F464" s="35">
        <v>9.2598686969639667E-3</v>
      </c>
      <c r="G464" s="36">
        <v>0.20518565608120501</v>
      </c>
      <c r="H464" s="35" t="s">
        <v>1132</v>
      </c>
      <c r="I464" s="35" t="s">
        <v>1132</v>
      </c>
      <c r="J464" s="35" t="b">
        <v>0</v>
      </c>
    </row>
    <row r="465" spans="1:10" hidden="1" x14ac:dyDescent="0.2">
      <c r="A465" s="35" t="s">
        <v>882</v>
      </c>
      <c r="B465" s="35" t="str">
        <f>VLOOKUP(Table15[[#This Row],[Metabolite ID]],Table18[],2,FALSE)</f>
        <v>Triglycerides in chylomicrons and extremely large VLDL</v>
      </c>
      <c r="C465" s="35" t="s">
        <v>1121</v>
      </c>
      <c r="D465" s="35">
        <v>6</v>
      </c>
      <c r="E465" s="35">
        <v>-1.4810576162295752E-3</v>
      </c>
      <c r="F465" s="35">
        <v>1.1951016242081452E-2</v>
      </c>
      <c r="G465" s="36">
        <v>0.9062006446148968</v>
      </c>
      <c r="H465" s="35" t="s">
        <v>1132</v>
      </c>
      <c r="I465" s="35" t="s">
        <v>1132</v>
      </c>
      <c r="J465" s="35" t="b">
        <v>0</v>
      </c>
    </row>
    <row r="466" spans="1:10" hidden="1" x14ac:dyDescent="0.2">
      <c r="A466" s="35" t="s">
        <v>882</v>
      </c>
      <c r="B466" s="35" t="str">
        <f>VLOOKUP(Table15[[#This Row],[Metabolite ID]],Table18[],2,FALSE)</f>
        <v>Triglycerides in chylomicrons and extremely large VLDL</v>
      </c>
      <c r="C466" s="35" t="s">
        <v>1122</v>
      </c>
      <c r="D466" s="35">
        <v>6</v>
      </c>
      <c r="E466" s="35">
        <v>5.3653607444846263E-3</v>
      </c>
      <c r="F466" s="35">
        <v>7.9839169581133601E-3</v>
      </c>
      <c r="G466" s="36">
        <v>0.53136675452600224</v>
      </c>
      <c r="H466" s="35" t="s">
        <v>1132</v>
      </c>
      <c r="I466" s="35" t="s">
        <v>1132</v>
      </c>
      <c r="J466" s="35" t="b">
        <v>0</v>
      </c>
    </row>
    <row r="467" spans="1:10" hidden="1" x14ac:dyDescent="0.2">
      <c r="A467" s="35" t="s">
        <v>882</v>
      </c>
      <c r="B467" s="35" t="str">
        <f>VLOOKUP(Table15[[#This Row],[Metabolite ID]],Table18[],2,FALSE)</f>
        <v>Triglycerides in chylomicrons and extremely large VLDL</v>
      </c>
      <c r="C467" s="35" t="s">
        <v>1123</v>
      </c>
      <c r="D467" s="35">
        <v>6</v>
      </c>
      <c r="E467" s="35">
        <v>4.9169606068081323E-2</v>
      </c>
      <c r="F467" s="35">
        <v>2.4649298779460684E-2</v>
      </c>
      <c r="G467" s="36">
        <v>0.11681261123982915</v>
      </c>
      <c r="H467" s="35" t="s">
        <v>1132</v>
      </c>
      <c r="I467" s="35" t="s">
        <v>1132</v>
      </c>
      <c r="J467" s="35" t="b">
        <v>0</v>
      </c>
    </row>
    <row r="468" spans="1:10" x14ac:dyDescent="0.2">
      <c r="A468" s="35" t="s">
        <v>882</v>
      </c>
      <c r="B468" s="35" t="str">
        <f>VLOOKUP(Table15[[#This Row],[Metabolite ID]],Table18[],2,FALSE)</f>
        <v>Triglycerides in chylomicrons and extremely large VLDL</v>
      </c>
      <c r="C468" s="35" t="s">
        <v>1116</v>
      </c>
      <c r="D468" s="35">
        <v>6</v>
      </c>
      <c r="E468" s="35">
        <v>-1.9377021847885621E-2</v>
      </c>
      <c r="F468" s="35">
        <v>2.634349954469636E-2</v>
      </c>
      <c r="G468" s="36">
        <v>0.46200319667132428</v>
      </c>
      <c r="H468" s="35" t="s">
        <v>1132</v>
      </c>
      <c r="I468" s="35" t="s">
        <v>1132</v>
      </c>
      <c r="J468" s="35" t="b">
        <v>0</v>
      </c>
    </row>
    <row r="469" spans="1:10" hidden="1" x14ac:dyDescent="0.2">
      <c r="A469" s="35" t="s">
        <v>880</v>
      </c>
      <c r="B469" s="35" t="str">
        <f>VLOOKUP(Table15[[#This Row],[Metabolite ID]],Table18[],2,FALSE)</f>
        <v>Concentration of chylomicrons and extremely large VLDL particles</v>
      </c>
      <c r="C469" s="35" t="s">
        <v>1117</v>
      </c>
      <c r="D469" s="35">
        <v>6</v>
      </c>
      <c r="E469" s="35">
        <v>-1.9487173681362234E-2</v>
      </c>
      <c r="F469" s="35">
        <v>6.7144352004293107E-3</v>
      </c>
      <c r="G469" s="36">
        <v>3.7045678811482192E-3</v>
      </c>
      <c r="H469" s="35" t="s">
        <v>1132</v>
      </c>
      <c r="I469" s="35" t="s">
        <v>1132</v>
      </c>
      <c r="J469" s="35" t="b">
        <v>0</v>
      </c>
    </row>
    <row r="470" spans="1:10" hidden="1" x14ac:dyDescent="0.2">
      <c r="A470" s="35" t="s">
        <v>880</v>
      </c>
      <c r="B470" s="35" t="str">
        <f>VLOOKUP(Table15[[#This Row],[Metabolite ID]],Table18[],2,FALSE)</f>
        <v>Concentration of chylomicrons and extremely large VLDL particles</v>
      </c>
      <c r="C470" s="35" t="s">
        <v>1118</v>
      </c>
      <c r="D470" s="35">
        <v>6</v>
      </c>
      <c r="E470" s="35">
        <v>-2.0726860160564051E-2</v>
      </c>
      <c r="F470" s="35">
        <v>6.9351882969298818E-3</v>
      </c>
      <c r="G470" s="36">
        <v>2.8021164092750018E-3</v>
      </c>
      <c r="H470" s="35" t="s">
        <v>1132</v>
      </c>
      <c r="I470" s="35" t="s">
        <v>1132</v>
      </c>
      <c r="J470" s="35" t="b">
        <v>0</v>
      </c>
    </row>
    <row r="471" spans="1:10" hidden="1" x14ac:dyDescent="0.2">
      <c r="A471" s="35" t="s">
        <v>880</v>
      </c>
      <c r="B471" s="35" t="str">
        <f>VLOOKUP(Table15[[#This Row],[Metabolite ID]],Table18[],2,FALSE)</f>
        <v>Concentration of chylomicrons and extremely large VLDL particles</v>
      </c>
      <c r="C471" s="35" t="s">
        <v>1119</v>
      </c>
      <c r="D471" s="35">
        <v>6</v>
      </c>
      <c r="E471" s="35">
        <v>-1.8267367047808875E-2</v>
      </c>
      <c r="F471" s="35">
        <v>1.518259970831403E-2</v>
      </c>
      <c r="G471" s="36">
        <v>0.22890752042454982</v>
      </c>
      <c r="H471" s="35" t="s">
        <v>1132</v>
      </c>
      <c r="I471" s="35" t="s">
        <v>1132</v>
      </c>
      <c r="J471" s="35" t="b">
        <v>0</v>
      </c>
    </row>
    <row r="472" spans="1:10" hidden="1" x14ac:dyDescent="0.2">
      <c r="A472" s="35" t="s">
        <v>880</v>
      </c>
      <c r="B472" s="35" t="str">
        <f>VLOOKUP(Table15[[#This Row],[Metabolite ID]],Table18[],2,FALSE)</f>
        <v>Concentration of chylomicrons and extremely large VLDL particles</v>
      </c>
      <c r="C472" s="35" t="s">
        <v>1120</v>
      </c>
      <c r="D472" s="35">
        <v>6</v>
      </c>
      <c r="E472" s="35">
        <v>1.1860439883328191E-2</v>
      </c>
      <c r="F472" s="35">
        <v>9.163850998310007E-3</v>
      </c>
      <c r="G472" s="36">
        <v>0.19557434353944247</v>
      </c>
      <c r="H472" s="35" t="s">
        <v>1132</v>
      </c>
      <c r="I472" s="35" t="s">
        <v>1132</v>
      </c>
      <c r="J472" s="35" t="b">
        <v>0</v>
      </c>
    </row>
    <row r="473" spans="1:10" hidden="1" x14ac:dyDescent="0.2">
      <c r="A473" s="35" t="s">
        <v>880</v>
      </c>
      <c r="B473" s="35" t="str">
        <f>VLOOKUP(Table15[[#This Row],[Metabolite ID]],Table18[],2,FALSE)</f>
        <v>Concentration of chylomicrons and extremely large VLDL particles</v>
      </c>
      <c r="C473" s="35" t="s">
        <v>1121</v>
      </c>
      <c r="D473" s="35">
        <v>6</v>
      </c>
      <c r="E473" s="35">
        <v>-7.3646151919137814E-4</v>
      </c>
      <c r="F473" s="35">
        <v>1.1807773754447894E-2</v>
      </c>
      <c r="G473" s="36">
        <v>0.95268398280668254</v>
      </c>
      <c r="H473" s="35" t="s">
        <v>1132</v>
      </c>
      <c r="I473" s="35" t="s">
        <v>1132</v>
      </c>
      <c r="J473" s="35" t="b">
        <v>0</v>
      </c>
    </row>
    <row r="474" spans="1:10" hidden="1" x14ac:dyDescent="0.2">
      <c r="A474" s="35" t="s">
        <v>880</v>
      </c>
      <c r="B474" s="35" t="str">
        <f>VLOOKUP(Table15[[#This Row],[Metabolite ID]],Table18[],2,FALSE)</f>
        <v>Concentration of chylomicrons and extremely large VLDL particles</v>
      </c>
      <c r="C474" s="35" t="s">
        <v>1122</v>
      </c>
      <c r="D474" s="35">
        <v>6</v>
      </c>
      <c r="E474" s="35">
        <v>5.3583147748532123E-3</v>
      </c>
      <c r="F474" s="35">
        <v>7.6915179972213378E-3</v>
      </c>
      <c r="G474" s="36">
        <v>0.51707133517237613</v>
      </c>
      <c r="H474" s="35" t="s">
        <v>1132</v>
      </c>
      <c r="I474" s="35" t="s">
        <v>1132</v>
      </c>
      <c r="J474" s="35" t="b">
        <v>0</v>
      </c>
    </row>
    <row r="475" spans="1:10" hidden="1" x14ac:dyDescent="0.2">
      <c r="A475" s="35" t="s">
        <v>880</v>
      </c>
      <c r="B475" s="35" t="str">
        <f>VLOOKUP(Table15[[#This Row],[Metabolite ID]],Table18[],2,FALSE)</f>
        <v>Concentration of chylomicrons and extremely large VLDL particles</v>
      </c>
      <c r="C475" s="35" t="s">
        <v>1123</v>
      </c>
      <c r="D475" s="35">
        <v>6</v>
      </c>
      <c r="E475" s="35">
        <v>4.9526499451414199E-2</v>
      </c>
      <c r="F475" s="35">
        <v>2.47932610484463E-2</v>
      </c>
      <c r="G475" s="36">
        <v>0.11643798211117957</v>
      </c>
      <c r="H475" s="35" t="s">
        <v>1132</v>
      </c>
      <c r="I475" s="35" t="s">
        <v>1132</v>
      </c>
      <c r="J475" s="35" t="b">
        <v>0</v>
      </c>
    </row>
    <row r="476" spans="1:10" x14ac:dyDescent="0.2">
      <c r="A476" s="35" t="s">
        <v>880</v>
      </c>
      <c r="B476" s="35" t="str">
        <f>VLOOKUP(Table15[[#This Row],[Metabolite ID]],Table18[],2,FALSE)</f>
        <v>Concentration of chylomicrons and extremely large VLDL particles</v>
      </c>
      <c r="C476" s="35" t="s">
        <v>1116</v>
      </c>
      <c r="D476" s="35">
        <v>6</v>
      </c>
      <c r="E476" s="35">
        <v>-1.9487173681362234E-2</v>
      </c>
      <c r="F476" s="35">
        <v>2.6525134851806964E-2</v>
      </c>
      <c r="G476" s="36">
        <v>0.46254157776513605</v>
      </c>
      <c r="H476" s="35" t="s">
        <v>1132</v>
      </c>
      <c r="I476" s="35" t="s">
        <v>1132</v>
      </c>
      <c r="J476" s="35" t="b">
        <v>0</v>
      </c>
    </row>
    <row r="477" spans="1:10" hidden="1" x14ac:dyDescent="0.2">
      <c r="A477" s="35" t="s">
        <v>178</v>
      </c>
      <c r="B477" s="35" t="str">
        <f>VLOOKUP(Table15[[#This Row],[Metabolite ID]],Table18[],2,FALSE)</f>
        <v>butyrylcarnitine</v>
      </c>
      <c r="C477" s="35" t="s">
        <v>1117</v>
      </c>
      <c r="D477" s="35">
        <v>2</v>
      </c>
      <c r="E477" s="35">
        <v>6.9648222667364652E-3</v>
      </c>
      <c r="F477" s="35">
        <v>8.2749869040533476E-3</v>
      </c>
      <c r="G477" s="36">
        <v>0.39997174515760692</v>
      </c>
      <c r="H477" s="35" t="s">
        <v>1132</v>
      </c>
      <c r="I477" s="35" t="s">
        <v>1132</v>
      </c>
      <c r="J477" s="35" t="b">
        <v>0</v>
      </c>
    </row>
    <row r="478" spans="1:10" hidden="1" x14ac:dyDescent="0.2">
      <c r="A478" s="35" t="s">
        <v>178</v>
      </c>
      <c r="B478" s="35" t="str">
        <f>VLOOKUP(Table15[[#This Row],[Metabolite ID]],Table18[],2,FALSE)</f>
        <v>butyrylcarnitine</v>
      </c>
      <c r="C478" s="35" t="s">
        <v>1118</v>
      </c>
      <c r="D478" s="35">
        <v>2</v>
      </c>
      <c r="E478" s="35">
        <v>7.0207173650078079E-3</v>
      </c>
      <c r="F478" s="35">
        <v>8.3285439711342415E-3</v>
      </c>
      <c r="G478" s="36">
        <v>0.39924490971693161</v>
      </c>
      <c r="H478" s="35" t="s">
        <v>1132</v>
      </c>
      <c r="I478" s="35" t="s">
        <v>1132</v>
      </c>
      <c r="J478" s="35" t="b">
        <v>0</v>
      </c>
    </row>
    <row r="479" spans="1:10" x14ac:dyDescent="0.2">
      <c r="A479" s="35" t="s">
        <v>178</v>
      </c>
      <c r="B479" s="35" t="str">
        <f>VLOOKUP(Table15[[#This Row],[Metabolite ID]],Table18[],2,FALSE)</f>
        <v>butyrylcarnitine</v>
      </c>
      <c r="C479" s="35" t="s">
        <v>1116</v>
      </c>
      <c r="D479" s="35">
        <v>2</v>
      </c>
      <c r="E479" s="35">
        <v>6.9648222667364652E-3</v>
      </c>
      <c r="F479" s="35">
        <v>9.5824917286306769E-3</v>
      </c>
      <c r="G479" s="36">
        <v>0.46733139413154712</v>
      </c>
      <c r="H479" s="35" t="s">
        <v>1132</v>
      </c>
      <c r="I479" s="35" t="s">
        <v>1132</v>
      </c>
      <c r="J479" s="35" t="b">
        <v>0</v>
      </c>
    </row>
    <row r="480" spans="1:10" x14ac:dyDescent="0.2">
      <c r="A480" s="35" t="s">
        <v>709</v>
      </c>
      <c r="B480" s="35" t="str">
        <f>VLOOKUP(Table15[[#This Row],[Metabolite ID]],Table18[],2,FALSE)</f>
        <v>1-oleoyl-2-docosahexaenoyl-GPC (18:1/22:6)*</v>
      </c>
      <c r="C480" s="35" t="s">
        <v>1127</v>
      </c>
      <c r="D480" s="35">
        <v>1</v>
      </c>
      <c r="E480" s="35">
        <v>-1.2619045851674249E-2</v>
      </c>
      <c r="F480" s="35">
        <v>1.8557420370109191E-2</v>
      </c>
      <c r="G480" s="36">
        <v>0.49650446090714107</v>
      </c>
      <c r="H480" s="35" t="s">
        <v>909</v>
      </c>
      <c r="I480" s="35" t="s">
        <v>909</v>
      </c>
      <c r="J480" s="35" t="b">
        <v>0</v>
      </c>
    </row>
    <row r="481" spans="1:10" hidden="1" x14ac:dyDescent="0.2">
      <c r="A481" s="35" t="s">
        <v>867</v>
      </c>
      <c r="B481" s="35" t="str">
        <f>VLOOKUP(Table15[[#This Row],[Metabolite ID]],Table18[],2,FALSE)</f>
        <v>Phospholipids in very large VLDL</v>
      </c>
      <c r="C481" s="35" t="s">
        <v>1117</v>
      </c>
      <c r="D481" s="35">
        <v>7</v>
      </c>
      <c r="E481" s="35">
        <v>-1.8277259838388106E-2</v>
      </c>
      <c r="F481" s="35">
        <v>6.9094729248284949E-3</v>
      </c>
      <c r="G481" s="36">
        <v>8.1631399712843809E-3</v>
      </c>
      <c r="H481" s="35" t="s">
        <v>1132</v>
      </c>
      <c r="I481" s="35" t="s">
        <v>1132</v>
      </c>
      <c r="J481" s="35" t="b">
        <v>0</v>
      </c>
    </row>
    <row r="482" spans="1:10" hidden="1" x14ac:dyDescent="0.2">
      <c r="A482" s="35" t="s">
        <v>867</v>
      </c>
      <c r="B482" s="35" t="str">
        <f>VLOOKUP(Table15[[#This Row],[Metabolite ID]],Table18[],2,FALSE)</f>
        <v>Phospholipids in very large VLDL</v>
      </c>
      <c r="C482" s="35" t="s">
        <v>1118</v>
      </c>
      <c r="D482" s="35">
        <v>7</v>
      </c>
      <c r="E482" s="35">
        <v>-1.9763692505468382E-2</v>
      </c>
      <c r="F482" s="35">
        <v>7.1970212282570604E-3</v>
      </c>
      <c r="G482" s="36">
        <v>6.030959102476998E-3</v>
      </c>
      <c r="H482" s="35" t="s">
        <v>1132</v>
      </c>
      <c r="I482" s="35" t="s">
        <v>1132</v>
      </c>
      <c r="J482" s="35" t="b">
        <v>0</v>
      </c>
    </row>
    <row r="483" spans="1:10" hidden="1" x14ac:dyDescent="0.2">
      <c r="A483" s="35" t="s">
        <v>867</v>
      </c>
      <c r="B483" s="35" t="str">
        <f>VLOOKUP(Table15[[#This Row],[Metabolite ID]],Table18[],2,FALSE)</f>
        <v>Phospholipids in very large VLDL</v>
      </c>
      <c r="C483" s="35" t="s">
        <v>1119</v>
      </c>
      <c r="D483" s="35">
        <v>7</v>
      </c>
      <c r="E483" s="35">
        <v>-8.6992119537406612E-3</v>
      </c>
      <c r="F483" s="35">
        <v>1.4413849564042264E-2</v>
      </c>
      <c r="G483" s="36">
        <v>0.54615518032296317</v>
      </c>
      <c r="H483" s="35" t="s">
        <v>1132</v>
      </c>
      <c r="I483" s="35" t="s">
        <v>1132</v>
      </c>
      <c r="J483" s="35" t="b">
        <v>0</v>
      </c>
    </row>
    <row r="484" spans="1:10" hidden="1" x14ac:dyDescent="0.2">
      <c r="A484" s="35" t="s">
        <v>867</v>
      </c>
      <c r="B484" s="35" t="str">
        <f>VLOOKUP(Table15[[#This Row],[Metabolite ID]],Table18[],2,FALSE)</f>
        <v>Phospholipids in very large VLDL</v>
      </c>
      <c r="C484" s="35" t="s">
        <v>1120</v>
      </c>
      <c r="D484" s="35">
        <v>7</v>
      </c>
      <c r="E484" s="35">
        <v>8.4903448003712054E-3</v>
      </c>
      <c r="F484" s="35">
        <v>9.7098775035192632E-3</v>
      </c>
      <c r="G484" s="36">
        <v>0.38189889251845022</v>
      </c>
      <c r="H484" s="35" t="s">
        <v>1132</v>
      </c>
      <c r="I484" s="35" t="s">
        <v>1132</v>
      </c>
      <c r="J484" s="35" t="b">
        <v>0</v>
      </c>
    </row>
    <row r="485" spans="1:10" hidden="1" x14ac:dyDescent="0.2">
      <c r="A485" s="35" t="s">
        <v>867</v>
      </c>
      <c r="B485" s="35" t="str">
        <f>VLOOKUP(Table15[[#This Row],[Metabolite ID]],Table18[],2,FALSE)</f>
        <v>Phospholipids in very large VLDL</v>
      </c>
      <c r="C485" s="35" t="s">
        <v>1121</v>
      </c>
      <c r="D485" s="35">
        <v>7</v>
      </c>
      <c r="E485" s="35">
        <v>2.1558103299779141E-3</v>
      </c>
      <c r="F485" s="35">
        <v>1.4912959271544568E-2</v>
      </c>
      <c r="G485" s="36">
        <v>0.88979219508383056</v>
      </c>
      <c r="H485" s="35" t="s">
        <v>1132</v>
      </c>
      <c r="I485" s="35" t="s">
        <v>1132</v>
      </c>
      <c r="J485" s="35" t="b">
        <v>0</v>
      </c>
    </row>
    <row r="486" spans="1:10" hidden="1" x14ac:dyDescent="0.2">
      <c r="A486" s="35" t="s">
        <v>867</v>
      </c>
      <c r="B486" s="35" t="str">
        <f>VLOOKUP(Table15[[#This Row],[Metabolite ID]],Table18[],2,FALSE)</f>
        <v>Phospholipids in very large VLDL</v>
      </c>
      <c r="C486" s="35" t="s">
        <v>1122</v>
      </c>
      <c r="D486" s="35">
        <v>7</v>
      </c>
      <c r="E486" s="35">
        <v>5.2936738744258083E-3</v>
      </c>
      <c r="F486" s="35">
        <v>8.7950701587014447E-3</v>
      </c>
      <c r="G486" s="36">
        <v>0.56927653952232027</v>
      </c>
      <c r="H486" s="35" t="s">
        <v>1132</v>
      </c>
      <c r="I486" s="35" t="s">
        <v>1132</v>
      </c>
      <c r="J486" s="35" t="b">
        <v>0</v>
      </c>
    </row>
    <row r="487" spans="1:10" hidden="1" x14ac:dyDescent="0.2">
      <c r="A487" s="35" t="s">
        <v>867</v>
      </c>
      <c r="B487" s="35" t="str">
        <f>VLOOKUP(Table15[[#This Row],[Metabolite ID]],Table18[],2,FALSE)</f>
        <v>Phospholipids in very large VLDL</v>
      </c>
      <c r="C487" s="35" t="s">
        <v>1123</v>
      </c>
      <c r="D487" s="35">
        <v>7</v>
      </c>
      <c r="E487" s="35">
        <v>1.7949580601395058E-2</v>
      </c>
      <c r="F487" s="35">
        <v>4.4176466646025862E-2</v>
      </c>
      <c r="G487" s="36">
        <v>0.70131711635295813</v>
      </c>
      <c r="H487" s="35" t="s">
        <v>1132</v>
      </c>
      <c r="I487" s="35" t="s">
        <v>1132</v>
      </c>
      <c r="J487" s="35" t="b">
        <v>0</v>
      </c>
    </row>
    <row r="488" spans="1:10" x14ac:dyDescent="0.2">
      <c r="A488" s="35" t="s">
        <v>867</v>
      </c>
      <c r="B488" s="35" t="str">
        <f>VLOOKUP(Table15[[#This Row],[Metabolite ID]],Table18[],2,FALSE)</f>
        <v>Phospholipids in very large VLDL</v>
      </c>
      <c r="C488" s="35" t="s">
        <v>1116</v>
      </c>
      <c r="D488" s="35">
        <v>7</v>
      </c>
      <c r="E488" s="35">
        <v>-1.8277259838388106E-2</v>
      </c>
      <c r="F488" s="35">
        <v>2.6982607276021434E-2</v>
      </c>
      <c r="G488" s="36">
        <v>0.49817002525851239</v>
      </c>
      <c r="H488" s="35" t="s">
        <v>1132</v>
      </c>
      <c r="I488" s="35" t="s">
        <v>1132</v>
      </c>
      <c r="J488" s="35" t="b">
        <v>0</v>
      </c>
    </row>
    <row r="489" spans="1:10" hidden="1" x14ac:dyDescent="0.2">
      <c r="A489" s="35" t="s">
        <v>776</v>
      </c>
      <c r="B489" s="35" t="str">
        <f>VLOOKUP(Table15[[#This Row],[Metabolite ID]],Table18[],2,FALSE)</f>
        <v>Free cholesterol in large HDL</v>
      </c>
      <c r="C489" s="35" t="s">
        <v>1117</v>
      </c>
      <c r="D489" s="35">
        <v>11</v>
      </c>
      <c r="E489" s="35">
        <v>1.6958665160389644E-2</v>
      </c>
      <c r="F489" s="35">
        <v>7.1855832544454167E-3</v>
      </c>
      <c r="G489" s="36">
        <v>1.8270214180138959E-2</v>
      </c>
      <c r="H489" s="35" t="s">
        <v>1132</v>
      </c>
      <c r="I489" s="35" t="s">
        <v>1132</v>
      </c>
      <c r="J489" s="35" t="b">
        <v>0</v>
      </c>
    </row>
    <row r="490" spans="1:10" hidden="1" x14ac:dyDescent="0.2">
      <c r="A490" s="35" t="s">
        <v>776</v>
      </c>
      <c r="B490" s="35" t="str">
        <f>VLOOKUP(Table15[[#This Row],[Metabolite ID]],Table18[],2,FALSE)</f>
        <v>Free cholesterol in large HDL</v>
      </c>
      <c r="C490" s="35" t="s">
        <v>1118</v>
      </c>
      <c r="D490" s="35">
        <v>11</v>
      </c>
      <c r="E490" s="35">
        <v>1.8390491492853479E-2</v>
      </c>
      <c r="F490" s="35">
        <v>7.6584405663126737E-3</v>
      </c>
      <c r="G490" s="36">
        <v>1.6335315188189599E-2</v>
      </c>
      <c r="H490" s="35" t="s">
        <v>1132</v>
      </c>
      <c r="I490" s="35" t="s">
        <v>1132</v>
      </c>
      <c r="J490" s="35" t="b">
        <v>0</v>
      </c>
    </row>
    <row r="491" spans="1:10" hidden="1" x14ac:dyDescent="0.2">
      <c r="A491" s="35" t="s">
        <v>776</v>
      </c>
      <c r="B491" s="35" t="str">
        <f>VLOOKUP(Table15[[#This Row],[Metabolite ID]],Table18[],2,FALSE)</f>
        <v>Free cholesterol in large HDL</v>
      </c>
      <c r="C491" s="35" t="s">
        <v>1119</v>
      </c>
      <c r="D491" s="35">
        <v>11</v>
      </c>
      <c r="E491" s="35">
        <v>2.8527911418417439E-2</v>
      </c>
      <c r="F491" s="35">
        <v>1.8395178349096927E-2</v>
      </c>
      <c r="G491" s="36">
        <v>0.12094090481508483</v>
      </c>
      <c r="H491" s="35" t="s">
        <v>1132</v>
      </c>
      <c r="I491" s="35" t="s">
        <v>1132</v>
      </c>
      <c r="J491" s="35" t="b">
        <v>0</v>
      </c>
    </row>
    <row r="492" spans="1:10" hidden="1" x14ac:dyDescent="0.2">
      <c r="A492" s="35" t="s">
        <v>776</v>
      </c>
      <c r="B492" s="35" t="str">
        <f>VLOOKUP(Table15[[#This Row],[Metabolite ID]],Table18[],2,FALSE)</f>
        <v>Free cholesterol in large HDL</v>
      </c>
      <c r="C492" s="35" t="s">
        <v>1120</v>
      </c>
      <c r="D492" s="35">
        <v>11</v>
      </c>
      <c r="E492" s="35">
        <v>-1.4699713534409468E-2</v>
      </c>
      <c r="F492" s="35">
        <v>1.0666484887144178E-2</v>
      </c>
      <c r="G492" s="36">
        <v>0.16816573853520062</v>
      </c>
      <c r="H492" s="35" t="s">
        <v>1132</v>
      </c>
      <c r="I492" s="35" t="s">
        <v>1132</v>
      </c>
      <c r="J492" s="35" t="b">
        <v>0</v>
      </c>
    </row>
    <row r="493" spans="1:10" hidden="1" x14ac:dyDescent="0.2">
      <c r="A493" s="35" t="s">
        <v>776</v>
      </c>
      <c r="B493" s="35" t="str">
        <f>VLOOKUP(Table15[[#This Row],[Metabolite ID]],Table18[],2,FALSE)</f>
        <v>Free cholesterol in large HDL</v>
      </c>
      <c r="C493" s="35" t="s">
        <v>1121</v>
      </c>
      <c r="D493" s="35">
        <v>11</v>
      </c>
      <c r="E493" s="35">
        <v>-9.6890086434520128E-4</v>
      </c>
      <c r="F493" s="35">
        <v>1.2816271291646022E-2</v>
      </c>
      <c r="G493" s="36">
        <v>0.94122894968781601</v>
      </c>
      <c r="H493" s="35" t="s">
        <v>1132</v>
      </c>
      <c r="I493" s="35" t="s">
        <v>1132</v>
      </c>
      <c r="J493" s="35" t="b">
        <v>0</v>
      </c>
    </row>
    <row r="494" spans="1:10" hidden="1" x14ac:dyDescent="0.2">
      <c r="A494" s="35" t="s">
        <v>776</v>
      </c>
      <c r="B494" s="35" t="str">
        <f>VLOOKUP(Table15[[#This Row],[Metabolite ID]],Table18[],2,FALSE)</f>
        <v>Free cholesterol in large HDL</v>
      </c>
      <c r="C494" s="35" t="s">
        <v>1122</v>
      </c>
      <c r="D494" s="35">
        <v>11</v>
      </c>
      <c r="E494" s="35">
        <v>-1.3583166381970629E-2</v>
      </c>
      <c r="F494" s="35">
        <v>8.883958152174961E-3</v>
      </c>
      <c r="G494" s="36">
        <v>0.15726979105101274</v>
      </c>
      <c r="H494" s="35" t="s">
        <v>1132</v>
      </c>
      <c r="I494" s="35" t="s">
        <v>1132</v>
      </c>
      <c r="J494" s="35" t="b">
        <v>0</v>
      </c>
    </row>
    <row r="495" spans="1:10" hidden="1" x14ac:dyDescent="0.2">
      <c r="A495" s="35" t="s">
        <v>776</v>
      </c>
      <c r="B495" s="35" t="str">
        <f>VLOOKUP(Table15[[#This Row],[Metabolite ID]],Table18[],2,FALSE)</f>
        <v>Free cholesterol in large HDL</v>
      </c>
      <c r="C495" s="35" t="s">
        <v>1123</v>
      </c>
      <c r="D495" s="35">
        <v>11</v>
      </c>
      <c r="E495" s="35">
        <v>-0.12161423361774336</v>
      </c>
      <c r="F495" s="35">
        <v>4.2042084551506854E-2</v>
      </c>
      <c r="G495" s="36">
        <v>1.780641654938173E-2</v>
      </c>
      <c r="H495" s="35" t="s">
        <v>1132</v>
      </c>
      <c r="I495" s="35" t="s">
        <v>1132</v>
      </c>
      <c r="J495" s="35" t="b">
        <v>0</v>
      </c>
    </row>
    <row r="496" spans="1:10" x14ac:dyDescent="0.2">
      <c r="A496" s="35" t="s">
        <v>776</v>
      </c>
      <c r="B496" s="35" t="str">
        <f>VLOOKUP(Table15[[#This Row],[Metabolite ID]],Table18[],2,FALSE)</f>
        <v>Free cholesterol in large HDL</v>
      </c>
      <c r="C496" s="35" t="s">
        <v>1116</v>
      </c>
      <c r="D496" s="35">
        <v>11</v>
      </c>
      <c r="E496" s="35">
        <v>1.6958665160389644E-2</v>
      </c>
      <c r="F496" s="35">
        <v>2.5217869767278942E-2</v>
      </c>
      <c r="G496" s="36">
        <v>0.50127432985170262</v>
      </c>
      <c r="H496" s="35" t="s">
        <v>1132</v>
      </c>
      <c r="I496" s="35" t="s">
        <v>1132</v>
      </c>
      <c r="J496" s="35" t="b">
        <v>0</v>
      </c>
    </row>
    <row r="497" spans="1:10" hidden="1" x14ac:dyDescent="0.2">
      <c r="A497" s="35" t="s">
        <v>774</v>
      </c>
      <c r="B497" s="35" t="str">
        <f>VLOOKUP(Table15[[#This Row],[Metabolite ID]],Table18[],2,FALSE)</f>
        <v>Cholesterol in large HDL</v>
      </c>
      <c r="C497" s="35" t="s">
        <v>1117</v>
      </c>
      <c r="D497" s="35">
        <v>12</v>
      </c>
      <c r="E497" s="35">
        <v>1.626001117494871E-2</v>
      </c>
      <c r="F497" s="35">
        <v>7.2838049338446618E-3</v>
      </c>
      <c r="G497" s="36">
        <v>2.5591755974784351E-2</v>
      </c>
      <c r="H497" s="35" t="s">
        <v>1132</v>
      </c>
      <c r="I497" s="35" t="s">
        <v>1132</v>
      </c>
      <c r="J497" s="35" t="b">
        <v>0</v>
      </c>
    </row>
    <row r="498" spans="1:10" hidden="1" x14ac:dyDescent="0.2">
      <c r="A498" s="35" t="s">
        <v>774</v>
      </c>
      <c r="B498" s="35" t="str">
        <f>VLOOKUP(Table15[[#This Row],[Metabolite ID]],Table18[],2,FALSE)</f>
        <v>Cholesterol in large HDL</v>
      </c>
      <c r="C498" s="35" t="s">
        <v>1118</v>
      </c>
      <c r="D498" s="35">
        <v>12</v>
      </c>
      <c r="E498" s="35">
        <v>1.8129608977037383E-2</v>
      </c>
      <c r="F498" s="35">
        <v>7.7617548744317718E-3</v>
      </c>
      <c r="G498" s="36">
        <v>1.9503670044495214E-2</v>
      </c>
      <c r="H498" s="35" t="s">
        <v>1132</v>
      </c>
      <c r="I498" s="35" t="s">
        <v>1132</v>
      </c>
      <c r="J498" s="35" t="b">
        <v>0</v>
      </c>
    </row>
    <row r="499" spans="1:10" hidden="1" x14ac:dyDescent="0.2">
      <c r="A499" s="35" t="s">
        <v>774</v>
      </c>
      <c r="B499" s="35" t="str">
        <f>VLOOKUP(Table15[[#This Row],[Metabolite ID]],Table18[],2,FALSE)</f>
        <v>Cholesterol in large HDL</v>
      </c>
      <c r="C499" s="35" t="s">
        <v>1119</v>
      </c>
      <c r="D499" s="35">
        <v>12</v>
      </c>
      <c r="E499" s="35">
        <v>2.2375603017891307E-2</v>
      </c>
      <c r="F499" s="35">
        <v>1.6162674142445814E-2</v>
      </c>
      <c r="G499" s="36">
        <v>0.16623606698354121</v>
      </c>
      <c r="H499" s="35" t="s">
        <v>1132</v>
      </c>
      <c r="I499" s="35" t="s">
        <v>1132</v>
      </c>
      <c r="J499" s="35" t="b">
        <v>0</v>
      </c>
    </row>
    <row r="500" spans="1:10" hidden="1" x14ac:dyDescent="0.2">
      <c r="A500" s="35" t="s">
        <v>774</v>
      </c>
      <c r="B500" s="35" t="str">
        <f>VLOOKUP(Table15[[#This Row],[Metabolite ID]],Table18[],2,FALSE)</f>
        <v>Cholesterol in large HDL</v>
      </c>
      <c r="C500" s="35" t="s">
        <v>1120</v>
      </c>
      <c r="D500" s="35">
        <v>12</v>
      </c>
      <c r="E500" s="35">
        <v>-1.4147023038033278E-2</v>
      </c>
      <c r="F500" s="35">
        <v>1.1380938637603016E-2</v>
      </c>
      <c r="G500" s="36">
        <v>0.21385111646419755</v>
      </c>
      <c r="H500" s="35" t="s">
        <v>1132</v>
      </c>
      <c r="I500" s="35" t="s">
        <v>1132</v>
      </c>
      <c r="J500" s="35" t="b">
        <v>0</v>
      </c>
    </row>
    <row r="501" spans="1:10" hidden="1" x14ac:dyDescent="0.2">
      <c r="A501" s="35" t="s">
        <v>774</v>
      </c>
      <c r="B501" s="35" t="str">
        <f>VLOOKUP(Table15[[#This Row],[Metabolite ID]],Table18[],2,FALSE)</f>
        <v>Cholesterol in large HDL</v>
      </c>
      <c r="C501" s="35" t="s">
        <v>1121</v>
      </c>
      <c r="D501" s="35">
        <v>12</v>
      </c>
      <c r="E501" s="35">
        <v>-5.8160676537477585E-3</v>
      </c>
      <c r="F501" s="35">
        <v>1.5441570246819299E-2</v>
      </c>
      <c r="G501" s="36">
        <v>0.71359805552501521</v>
      </c>
      <c r="H501" s="35" t="s">
        <v>1132</v>
      </c>
      <c r="I501" s="35" t="s">
        <v>1132</v>
      </c>
      <c r="J501" s="35" t="b">
        <v>0</v>
      </c>
    </row>
    <row r="502" spans="1:10" hidden="1" x14ac:dyDescent="0.2">
      <c r="A502" s="35" t="s">
        <v>774</v>
      </c>
      <c r="B502" s="35" t="str">
        <f>VLOOKUP(Table15[[#This Row],[Metabolite ID]],Table18[],2,FALSE)</f>
        <v>Cholesterol in large HDL</v>
      </c>
      <c r="C502" s="35" t="s">
        <v>1122</v>
      </c>
      <c r="D502" s="35">
        <v>12</v>
      </c>
      <c r="E502" s="35">
        <v>-1.7074045247391145E-2</v>
      </c>
      <c r="F502" s="35">
        <v>9.6012414929569981E-3</v>
      </c>
      <c r="G502" s="36">
        <v>0.10296895113780891</v>
      </c>
      <c r="H502" s="35" t="s">
        <v>1132</v>
      </c>
      <c r="I502" s="35" t="s">
        <v>1132</v>
      </c>
      <c r="J502" s="35" t="b">
        <v>0</v>
      </c>
    </row>
    <row r="503" spans="1:10" hidden="1" x14ac:dyDescent="0.2">
      <c r="A503" s="35" t="s">
        <v>774</v>
      </c>
      <c r="B503" s="35" t="str">
        <f>VLOOKUP(Table15[[#This Row],[Metabolite ID]],Table18[],2,FALSE)</f>
        <v>Cholesterol in large HDL</v>
      </c>
      <c r="C503" s="35" t="s">
        <v>1123</v>
      </c>
      <c r="D503" s="35">
        <v>12</v>
      </c>
      <c r="E503" s="35">
        <v>-8.672229054411168E-2</v>
      </c>
      <c r="F503" s="35">
        <v>4.4547156341934208E-2</v>
      </c>
      <c r="G503" s="36">
        <v>8.0178816955319449E-2</v>
      </c>
      <c r="H503" s="35" t="s">
        <v>1132</v>
      </c>
      <c r="I503" s="35" t="s">
        <v>1132</v>
      </c>
      <c r="J503" s="35" t="b">
        <v>0</v>
      </c>
    </row>
    <row r="504" spans="1:10" x14ac:dyDescent="0.2">
      <c r="A504" s="35" t="s">
        <v>774</v>
      </c>
      <c r="B504" s="35" t="str">
        <f>VLOOKUP(Table15[[#This Row],[Metabolite ID]],Table18[],2,FALSE)</f>
        <v>Cholesterol in large HDL</v>
      </c>
      <c r="C504" s="35" t="s">
        <v>1116</v>
      </c>
      <c r="D504" s="35">
        <v>12</v>
      </c>
      <c r="E504" s="35">
        <v>1.626001117494871E-2</v>
      </c>
      <c r="F504" s="35">
        <v>2.4400428182988265E-2</v>
      </c>
      <c r="G504" s="36">
        <v>0.50516683271694696</v>
      </c>
      <c r="H504" s="35" t="s">
        <v>1132</v>
      </c>
      <c r="I504" s="35" t="s">
        <v>1132</v>
      </c>
      <c r="J504" s="35" t="b">
        <v>0</v>
      </c>
    </row>
    <row r="505" spans="1:10" hidden="1" x14ac:dyDescent="0.2">
      <c r="A505" s="35" t="s">
        <v>756</v>
      </c>
      <c r="B505" s="35" t="str">
        <f>VLOOKUP(Table15[[#This Row],[Metabolite ID]],Table18[],2,FALSE)</f>
        <v>Glycoprotein acetyls</v>
      </c>
      <c r="C505" s="35" t="s">
        <v>1117</v>
      </c>
      <c r="D505" s="35">
        <v>5</v>
      </c>
      <c r="E505" s="35">
        <v>-2.0600061160305019E-2</v>
      </c>
      <c r="F505" s="35">
        <v>1.0145675239187326E-2</v>
      </c>
      <c r="G505" s="36">
        <v>4.2313072183046224E-2</v>
      </c>
      <c r="H505" s="35" t="s">
        <v>1132</v>
      </c>
      <c r="I505" s="35" t="s">
        <v>1132</v>
      </c>
      <c r="J505" s="35" t="b">
        <v>0</v>
      </c>
    </row>
    <row r="506" spans="1:10" hidden="1" x14ac:dyDescent="0.2">
      <c r="A506" s="35" t="s">
        <v>756</v>
      </c>
      <c r="B506" s="35" t="str">
        <f>VLOOKUP(Table15[[#This Row],[Metabolite ID]],Table18[],2,FALSE)</f>
        <v>Glycoprotein acetyls</v>
      </c>
      <c r="C506" s="35" t="s">
        <v>1118</v>
      </c>
      <c r="D506" s="35">
        <v>5</v>
      </c>
      <c r="E506" s="35">
        <v>-2.2196782379171127E-2</v>
      </c>
      <c r="F506" s="35">
        <v>1.0554639681364464E-2</v>
      </c>
      <c r="G506" s="36">
        <v>3.5462662757102623E-2</v>
      </c>
      <c r="H506" s="35" t="s">
        <v>1132</v>
      </c>
      <c r="I506" s="35" t="s">
        <v>1132</v>
      </c>
      <c r="J506" s="35" t="b">
        <v>0</v>
      </c>
    </row>
    <row r="507" spans="1:10" hidden="1" x14ac:dyDescent="0.2">
      <c r="A507" s="35" t="s">
        <v>756</v>
      </c>
      <c r="B507" s="35" t="str">
        <f>VLOOKUP(Table15[[#This Row],[Metabolite ID]],Table18[],2,FALSE)</f>
        <v>Glycoprotein acetyls</v>
      </c>
      <c r="C507" s="35" t="s">
        <v>1119</v>
      </c>
      <c r="D507" s="35">
        <v>5</v>
      </c>
      <c r="E507" s="35">
        <v>-1.0408340855860843E-17</v>
      </c>
      <c r="F507" s="35">
        <v>1.878817295855037E-2</v>
      </c>
      <c r="G507" s="36">
        <v>0.99999999999999956</v>
      </c>
      <c r="H507" s="35" t="s">
        <v>1132</v>
      </c>
      <c r="I507" s="35" t="s">
        <v>1132</v>
      </c>
      <c r="J507" s="35" t="b">
        <v>0</v>
      </c>
    </row>
    <row r="508" spans="1:10" hidden="1" x14ac:dyDescent="0.2">
      <c r="A508" s="35" t="s">
        <v>756</v>
      </c>
      <c r="B508" s="35" t="str">
        <f>VLOOKUP(Table15[[#This Row],[Metabolite ID]],Table18[],2,FALSE)</f>
        <v>Glycoprotein acetyls</v>
      </c>
      <c r="C508" s="35" t="s">
        <v>1120</v>
      </c>
      <c r="D508" s="35">
        <v>5</v>
      </c>
      <c r="E508" s="35">
        <v>-7.8498443156039925E-4</v>
      </c>
      <c r="F508" s="35">
        <v>1.6856984189098829E-2</v>
      </c>
      <c r="G508" s="36">
        <v>0.96285808549809193</v>
      </c>
      <c r="H508" s="35" t="s">
        <v>1132</v>
      </c>
      <c r="I508" s="35" t="s">
        <v>1132</v>
      </c>
      <c r="J508" s="35" t="b">
        <v>0</v>
      </c>
    </row>
    <row r="509" spans="1:10" hidden="1" x14ac:dyDescent="0.2">
      <c r="A509" s="35" t="s">
        <v>756</v>
      </c>
      <c r="B509" s="35" t="str">
        <f>VLOOKUP(Table15[[#This Row],[Metabolite ID]],Table18[],2,FALSE)</f>
        <v>Glycoprotein acetyls</v>
      </c>
      <c r="C509" s="35" t="s">
        <v>1121</v>
      </c>
      <c r="D509" s="35">
        <v>5</v>
      </c>
      <c r="E509" s="35">
        <v>9.0515295998715994E-3</v>
      </c>
      <c r="F509" s="35">
        <v>1.9434750446167316E-2</v>
      </c>
      <c r="G509" s="36">
        <v>0.66563114544977675</v>
      </c>
      <c r="H509" s="35" t="s">
        <v>1132</v>
      </c>
      <c r="I509" s="35" t="s">
        <v>1132</v>
      </c>
      <c r="J509" s="35" t="b">
        <v>0</v>
      </c>
    </row>
    <row r="510" spans="1:10" hidden="1" x14ac:dyDescent="0.2">
      <c r="A510" s="35" t="s">
        <v>756</v>
      </c>
      <c r="B510" s="35" t="str">
        <f>VLOOKUP(Table15[[#This Row],[Metabolite ID]],Table18[],2,FALSE)</f>
        <v>Glycoprotein acetyls</v>
      </c>
      <c r="C510" s="35" t="s">
        <v>1122</v>
      </c>
      <c r="D510" s="35">
        <v>5</v>
      </c>
      <c r="E510" s="35">
        <v>1.6513375902536404E-2</v>
      </c>
      <c r="F510" s="35">
        <v>1.7076346543344625E-2</v>
      </c>
      <c r="G510" s="36">
        <v>0.38828919718571864</v>
      </c>
      <c r="H510" s="35" t="s">
        <v>1132</v>
      </c>
      <c r="I510" s="35" t="s">
        <v>1132</v>
      </c>
      <c r="J510" s="35" t="b">
        <v>0</v>
      </c>
    </row>
    <row r="511" spans="1:10" hidden="1" x14ac:dyDescent="0.2">
      <c r="A511" s="35" t="s">
        <v>756</v>
      </c>
      <c r="B511" s="35" t="str">
        <f>VLOOKUP(Table15[[#This Row],[Metabolite ID]],Table18[],2,FALSE)</f>
        <v>Glycoprotein acetyls</v>
      </c>
      <c r="C511" s="35" t="s">
        <v>1123</v>
      </c>
      <c r="D511" s="35">
        <v>5</v>
      </c>
      <c r="E511" s="35">
        <v>1.568448138960956E-2</v>
      </c>
      <c r="F511" s="35">
        <v>0.1102479327929274</v>
      </c>
      <c r="G511" s="36">
        <v>0.89588739309031762</v>
      </c>
      <c r="H511" s="35" t="s">
        <v>1132</v>
      </c>
      <c r="I511" s="35" t="s">
        <v>1132</v>
      </c>
      <c r="J511" s="35" t="b">
        <v>0</v>
      </c>
    </row>
    <row r="512" spans="1:10" x14ac:dyDescent="0.2">
      <c r="A512" s="35" t="s">
        <v>756</v>
      </c>
      <c r="B512" s="35" t="str">
        <f>VLOOKUP(Table15[[#This Row],[Metabolite ID]],Table18[],2,FALSE)</f>
        <v>Glycoprotein acetyls</v>
      </c>
      <c r="C512" s="35" t="s">
        <v>1116</v>
      </c>
      <c r="D512" s="35">
        <v>5</v>
      </c>
      <c r="E512" s="35">
        <v>-2.0600061160305019E-2</v>
      </c>
      <c r="F512" s="35">
        <v>3.2594488640890623E-2</v>
      </c>
      <c r="G512" s="36">
        <v>0.52737997407610937</v>
      </c>
      <c r="H512" s="35" t="s">
        <v>1132</v>
      </c>
      <c r="I512" s="35" t="s">
        <v>1132</v>
      </c>
      <c r="J512" s="35" t="b">
        <v>0</v>
      </c>
    </row>
    <row r="513" spans="1:10" hidden="1" x14ac:dyDescent="0.2">
      <c r="A513" s="35" t="s">
        <v>864</v>
      </c>
      <c r="B513" s="35" t="str">
        <f>VLOOKUP(Table15[[#This Row],[Metabolite ID]],Table18[],2,FALSE)</f>
        <v>Free cholesterol in very large VLDL</v>
      </c>
      <c r="C513" s="35" t="s">
        <v>1117</v>
      </c>
      <c r="D513" s="35">
        <v>7</v>
      </c>
      <c r="E513" s="35">
        <v>-1.7050218066756391E-2</v>
      </c>
      <c r="F513" s="35">
        <v>6.9788339996213044E-3</v>
      </c>
      <c r="G513" s="36">
        <v>1.4560379402508898E-2</v>
      </c>
      <c r="H513" s="35" t="s">
        <v>1132</v>
      </c>
      <c r="I513" s="35" t="s">
        <v>1132</v>
      </c>
      <c r="J513" s="35" t="b">
        <v>0</v>
      </c>
    </row>
    <row r="514" spans="1:10" hidden="1" x14ac:dyDescent="0.2">
      <c r="A514" s="35" t="s">
        <v>864</v>
      </c>
      <c r="B514" s="35" t="str">
        <f>VLOOKUP(Table15[[#This Row],[Metabolite ID]],Table18[],2,FALSE)</f>
        <v>Free cholesterol in very large VLDL</v>
      </c>
      <c r="C514" s="35" t="s">
        <v>1118</v>
      </c>
      <c r="D514" s="35">
        <v>7</v>
      </c>
      <c r="E514" s="35">
        <v>-1.8317520571016186E-2</v>
      </c>
      <c r="F514" s="35">
        <v>7.2926719490572682E-3</v>
      </c>
      <c r="G514" s="36">
        <v>1.201270751659048E-2</v>
      </c>
      <c r="H514" s="35" t="s">
        <v>1132</v>
      </c>
      <c r="I514" s="35" t="s">
        <v>1132</v>
      </c>
      <c r="J514" s="35" t="b">
        <v>0</v>
      </c>
    </row>
    <row r="515" spans="1:10" hidden="1" x14ac:dyDescent="0.2">
      <c r="A515" s="35" t="s">
        <v>864</v>
      </c>
      <c r="B515" s="35" t="str">
        <f>VLOOKUP(Table15[[#This Row],[Metabolite ID]],Table18[],2,FALSE)</f>
        <v>Free cholesterol in very large VLDL</v>
      </c>
      <c r="C515" s="35" t="s">
        <v>1119</v>
      </c>
      <c r="D515" s="35">
        <v>7</v>
      </c>
      <c r="E515" s="35">
        <v>-9.0369291451596612E-3</v>
      </c>
      <c r="F515" s="35">
        <v>1.4412743736098282E-2</v>
      </c>
      <c r="G515" s="36">
        <v>0.53065292143605891</v>
      </c>
      <c r="H515" s="35" t="s">
        <v>1132</v>
      </c>
      <c r="I515" s="35" t="s">
        <v>1132</v>
      </c>
      <c r="J515" s="35" t="b">
        <v>0</v>
      </c>
    </row>
    <row r="516" spans="1:10" hidden="1" x14ac:dyDescent="0.2">
      <c r="A516" s="35" t="s">
        <v>864</v>
      </c>
      <c r="B516" s="35" t="str">
        <f>VLOOKUP(Table15[[#This Row],[Metabolite ID]],Table18[],2,FALSE)</f>
        <v>Free cholesterol in very large VLDL</v>
      </c>
      <c r="C516" s="35" t="s">
        <v>1120</v>
      </c>
      <c r="D516" s="35">
        <v>7</v>
      </c>
      <c r="E516" s="35">
        <v>1.1374517497489602E-2</v>
      </c>
      <c r="F516" s="35">
        <v>9.6936631312779069E-3</v>
      </c>
      <c r="G516" s="36">
        <v>0.24063654625172348</v>
      </c>
      <c r="H516" s="35" t="s">
        <v>1132</v>
      </c>
      <c r="I516" s="35" t="s">
        <v>1132</v>
      </c>
      <c r="J516" s="35" t="b">
        <v>0</v>
      </c>
    </row>
    <row r="517" spans="1:10" hidden="1" x14ac:dyDescent="0.2">
      <c r="A517" s="35" t="s">
        <v>864</v>
      </c>
      <c r="B517" s="35" t="str">
        <f>VLOOKUP(Table15[[#This Row],[Metabolite ID]],Table18[],2,FALSE)</f>
        <v>Free cholesterol in very large VLDL</v>
      </c>
      <c r="C517" s="35" t="s">
        <v>1121</v>
      </c>
      <c r="D517" s="35">
        <v>7</v>
      </c>
      <c r="E517" s="35">
        <v>1.3479332149507472E-3</v>
      </c>
      <c r="F517" s="35">
        <v>1.3293046652322898E-2</v>
      </c>
      <c r="G517" s="36">
        <v>0.92253556873476539</v>
      </c>
      <c r="H517" s="35" t="s">
        <v>1132</v>
      </c>
      <c r="I517" s="35" t="s">
        <v>1132</v>
      </c>
      <c r="J517" s="35" t="b">
        <v>0</v>
      </c>
    </row>
    <row r="518" spans="1:10" hidden="1" x14ac:dyDescent="0.2">
      <c r="A518" s="35" t="s">
        <v>864</v>
      </c>
      <c r="B518" s="35" t="str">
        <f>VLOOKUP(Table15[[#This Row],[Metabolite ID]],Table18[],2,FALSE)</f>
        <v>Free cholesterol in very large VLDL</v>
      </c>
      <c r="C518" s="35" t="s">
        <v>1122</v>
      </c>
      <c r="D518" s="35">
        <v>7</v>
      </c>
      <c r="E518" s="35">
        <v>5.8952965176213845E-3</v>
      </c>
      <c r="F518" s="35">
        <v>8.4885423237334653E-3</v>
      </c>
      <c r="G518" s="36">
        <v>0.51334835988298066</v>
      </c>
      <c r="H518" s="35" t="s">
        <v>1132</v>
      </c>
      <c r="I518" s="35" t="s">
        <v>1132</v>
      </c>
      <c r="J518" s="35" t="b">
        <v>0</v>
      </c>
    </row>
    <row r="519" spans="1:10" hidden="1" x14ac:dyDescent="0.2">
      <c r="A519" s="35" t="s">
        <v>864</v>
      </c>
      <c r="B519" s="35" t="str">
        <f>VLOOKUP(Table15[[#This Row],[Metabolite ID]],Table18[],2,FALSE)</f>
        <v>Free cholesterol in very large VLDL</v>
      </c>
      <c r="C519" s="35" t="s">
        <v>1123</v>
      </c>
      <c r="D519" s="35">
        <v>7</v>
      </c>
      <c r="E519" s="35">
        <v>3.759611126036607E-2</v>
      </c>
      <c r="F519" s="35">
        <v>4.3573804475985384E-2</v>
      </c>
      <c r="G519" s="36">
        <v>0.42767618842022626</v>
      </c>
      <c r="H519" s="35" t="s">
        <v>1132</v>
      </c>
      <c r="I519" s="35" t="s">
        <v>1132</v>
      </c>
      <c r="J519" s="35" t="b">
        <v>0</v>
      </c>
    </row>
    <row r="520" spans="1:10" x14ac:dyDescent="0.2">
      <c r="A520" s="35" t="s">
        <v>864</v>
      </c>
      <c r="B520" s="35" t="str">
        <f>VLOOKUP(Table15[[#This Row],[Metabolite ID]],Table18[],2,FALSE)</f>
        <v>Free cholesterol in very large VLDL</v>
      </c>
      <c r="C520" s="35" t="s">
        <v>1116</v>
      </c>
      <c r="D520" s="35">
        <v>7</v>
      </c>
      <c r="E520" s="35">
        <v>-1.7050218066756391E-2</v>
      </c>
      <c r="F520" s="35">
        <v>2.820475704455833E-2</v>
      </c>
      <c r="G520" s="36">
        <v>0.54550084331498372</v>
      </c>
      <c r="H520" s="35" t="s">
        <v>1132</v>
      </c>
      <c r="I520" s="35" t="s">
        <v>1132</v>
      </c>
      <c r="J520" s="35" t="b">
        <v>0</v>
      </c>
    </row>
    <row r="521" spans="1:10" hidden="1" x14ac:dyDescent="0.2">
      <c r="A521" s="35" t="s">
        <v>758</v>
      </c>
      <c r="B521" s="35" t="str">
        <f>VLOOKUP(Table15[[#This Row],[Metabolite ID]],Table18[],2,FALSE)</f>
        <v>Average diameter for HDL particles</v>
      </c>
      <c r="C521" s="35" t="s">
        <v>1117</v>
      </c>
      <c r="D521" s="35">
        <v>9</v>
      </c>
      <c r="E521" s="35">
        <v>1.5280363045808544E-2</v>
      </c>
      <c r="F521" s="35">
        <v>8.1810529580797365E-3</v>
      </c>
      <c r="G521" s="36">
        <v>6.1793493094213531E-2</v>
      </c>
      <c r="H521" s="35" t="s">
        <v>1132</v>
      </c>
      <c r="I521" s="35" t="s">
        <v>1132</v>
      </c>
      <c r="J521" s="35" t="b">
        <v>0</v>
      </c>
    </row>
    <row r="522" spans="1:10" hidden="1" x14ac:dyDescent="0.2">
      <c r="A522" s="35" t="s">
        <v>758</v>
      </c>
      <c r="B522" s="35" t="str">
        <f>VLOOKUP(Table15[[#This Row],[Metabolite ID]],Table18[],2,FALSE)</f>
        <v>Average diameter for HDL particles</v>
      </c>
      <c r="C522" s="35" t="s">
        <v>1118</v>
      </c>
      <c r="D522" s="35">
        <v>9</v>
      </c>
      <c r="E522" s="35">
        <v>1.7109652002511605E-2</v>
      </c>
      <c r="F522" s="35">
        <v>8.6628571979104375E-3</v>
      </c>
      <c r="G522" s="36">
        <v>4.8261480052439444E-2</v>
      </c>
      <c r="H522" s="35" t="s">
        <v>1132</v>
      </c>
      <c r="I522" s="35" t="s">
        <v>1132</v>
      </c>
      <c r="J522" s="35" t="b">
        <v>0</v>
      </c>
    </row>
    <row r="523" spans="1:10" hidden="1" x14ac:dyDescent="0.2">
      <c r="A523" s="35" t="s">
        <v>758</v>
      </c>
      <c r="B523" s="35" t="str">
        <f>VLOOKUP(Table15[[#This Row],[Metabolite ID]],Table18[],2,FALSE)</f>
        <v>Average diameter for HDL particles</v>
      </c>
      <c r="C523" s="35" t="s">
        <v>1119</v>
      </c>
      <c r="D523" s="35">
        <v>9</v>
      </c>
      <c r="E523" s="35">
        <v>4.7768235111958858E-2</v>
      </c>
      <c r="F523" s="35">
        <v>1.8844956331759821E-2</v>
      </c>
      <c r="G523" s="36">
        <v>1.125108637091868E-2</v>
      </c>
      <c r="H523" s="35" t="s">
        <v>1132</v>
      </c>
      <c r="I523" s="35" t="s">
        <v>1132</v>
      </c>
      <c r="J523" s="35" t="b">
        <v>0</v>
      </c>
    </row>
    <row r="524" spans="1:10" hidden="1" x14ac:dyDescent="0.2">
      <c r="A524" s="35" t="s">
        <v>758</v>
      </c>
      <c r="B524" s="35" t="str">
        <f>VLOOKUP(Table15[[#This Row],[Metabolite ID]],Table18[],2,FALSE)</f>
        <v>Average diameter for HDL particles</v>
      </c>
      <c r="C524" s="35" t="s">
        <v>1120</v>
      </c>
      <c r="D524" s="35">
        <v>9</v>
      </c>
      <c r="E524" s="35">
        <v>4.5632884157841072E-3</v>
      </c>
      <c r="F524" s="35">
        <v>1.1655837074462976E-2</v>
      </c>
      <c r="G524" s="36">
        <v>0.69542590061169052</v>
      </c>
      <c r="H524" s="35" t="s">
        <v>1132</v>
      </c>
      <c r="I524" s="35" t="s">
        <v>1132</v>
      </c>
      <c r="J524" s="35" t="b">
        <v>0</v>
      </c>
    </row>
    <row r="525" spans="1:10" hidden="1" x14ac:dyDescent="0.2">
      <c r="A525" s="35" t="s">
        <v>758</v>
      </c>
      <c r="B525" s="35" t="str">
        <f>VLOOKUP(Table15[[#This Row],[Metabolite ID]],Table18[],2,FALSE)</f>
        <v>Average diameter for HDL particles</v>
      </c>
      <c r="C525" s="35" t="s">
        <v>1121</v>
      </c>
      <c r="D525" s="35">
        <v>9</v>
      </c>
      <c r="E525" s="35">
        <v>4.7871765946267963E-2</v>
      </c>
      <c r="F525" s="35">
        <v>2.3441877889565102E-2</v>
      </c>
      <c r="G525" s="36">
        <v>7.5422056360907708E-2</v>
      </c>
      <c r="H525" s="35" t="s">
        <v>1132</v>
      </c>
      <c r="I525" s="35" t="s">
        <v>1132</v>
      </c>
      <c r="J525" s="35" t="b">
        <v>0</v>
      </c>
    </row>
    <row r="526" spans="1:10" hidden="1" x14ac:dyDescent="0.2">
      <c r="A526" s="35" t="s">
        <v>758</v>
      </c>
      <c r="B526" s="35" t="str">
        <f>VLOOKUP(Table15[[#This Row],[Metabolite ID]],Table18[],2,FALSE)</f>
        <v>Average diameter for HDL particles</v>
      </c>
      <c r="C526" s="35" t="s">
        <v>1122</v>
      </c>
      <c r="D526" s="35">
        <v>9</v>
      </c>
      <c r="E526" s="35">
        <v>-4.8348711625249563E-3</v>
      </c>
      <c r="F526" s="35">
        <v>1.1504294505412281E-2</v>
      </c>
      <c r="G526" s="36">
        <v>0.68535159579821947</v>
      </c>
      <c r="H526" s="35" t="s">
        <v>1132</v>
      </c>
      <c r="I526" s="35" t="s">
        <v>1132</v>
      </c>
      <c r="J526" s="35" t="b">
        <v>0</v>
      </c>
    </row>
    <row r="527" spans="1:10" hidden="1" x14ac:dyDescent="0.2">
      <c r="A527" s="35" t="s">
        <v>758</v>
      </c>
      <c r="B527" s="35" t="str">
        <f>VLOOKUP(Table15[[#This Row],[Metabolite ID]],Table18[],2,FALSE)</f>
        <v>Average diameter for HDL particles</v>
      </c>
      <c r="C527" s="35" t="s">
        <v>1123</v>
      </c>
      <c r="D527" s="35">
        <v>9</v>
      </c>
      <c r="E527" s="35">
        <v>-2.8015898719997961E-2</v>
      </c>
      <c r="F527" s="35">
        <v>5.4256404015506167E-2</v>
      </c>
      <c r="G527" s="36">
        <v>0.62150889698558442</v>
      </c>
      <c r="H527" s="35" t="s">
        <v>1132</v>
      </c>
      <c r="I527" s="35" t="s">
        <v>1132</v>
      </c>
      <c r="J527" s="35" t="b">
        <v>0</v>
      </c>
    </row>
    <row r="528" spans="1:10" x14ac:dyDescent="0.2">
      <c r="A528" s="35" t="s">
        <v>758</v>
      </c>
      <c r="B528" s="35" t="str">
        <f>VLOOKUP(Table15[[#This Row],[Metabolite ID]],Table18[],2,FALSE)</f>
        <v>Average diameter for HDL particles</v>
      </c>
      <c r="C528" s="35" t="s">
        <v>1116</v>
      </c>
      <c r="D528" s="35">
        <v>9</v>
      </c>
      <c r="E528" s="35">
        <v>1.5280363045808544E-2</v>
      </c>
      <c r="F528" s="35">
        <v>2.7371146609505521E-2</v>
      </c>
      <c r="G528" s="36">
        <v>0.57666319454084258</v>
      </c>
      <c r="H528" s="35" t="s">
        <v>1132</v>
      </c>
      <c r="I528" s="35" t="s">
        <v>1132</v>
      </c>
      <c r="J528" s="35" t="b">
        <v>0</v>
      </c>
    </row>
    <row r="529" spans="1:10" hidden="1" x14ac:dyDescent="0.2">
      <c r="A529" s="35" t="s">
        <v>876</v>
      </c>
      <c r="B529" s="35" t="str">
        <f>VLOOKUP(Table15[[#This Row],[Metabolite ID]],Table18[],2,FALSE)</f>
        <v>Cholesterol in chylomicrons and extremely large VLDL</v>
      </c>
      <c r="C529" s="35" t="s">
        <v>1117</v>
      </c>
      <c r="D529" s="35">
        <v>7</v>
      </c>
      <c r="E529" s="35">
        <v>-1.0652576710195961E-2</v>
      </c>
      <c r="F529" s="35">
        <v>6.6151975381055885E-3</v>
      </c>
      <c r="G529" s="36">
        <v>0.1073282853599179</v>
      </c>
      <c r="H529" s="35" t="s">
        <v>1132</v>
      </c>
      <c r="I529" s="35" t="s">
        <v>1132</v>
      </c>
      <c r="J529" s="35" t="b">
        <v>0</v>
      </c>
    </row>
    <row r="530" spans="1:10" hidden="1" x14ac:dyDescent="0.2">
      <c r="A530" s="35" t="s">
        <v>876</v>
      </c>
      <c r="B530" s="35" t="str">
        <f>VLOOKUP(Table15[[#This Row],[Metabolite ID]],Table18[],2,FALSE)</f>
        <v>Cholesterol in chylomicrons and extremely large VLDL</v>
      </c>
      <c r="C530" s="35" t="s">
        <v>1118</v>
      </c>
      <c r="D530" s="35">
        <v>7</v>
      </c>
      <c r="E530" s="35">
        <v>-1.1033051575399074E-2</v>
      </c>
      <c r="F530" s="35">
        <v>6.7461051080334924E-3</v>
      </c>
      <c r="G530" s="36">
        <v>0.10195058801084229</v>
      </c>
      <c r="H530" s="35" t="s">
        <v>1132</v>
      </c>
      <c r="I530" s="35" t="s">
        <v>1132</v>
      </c>
      <c r="J530" s="35" t="b">
        <v>0</v>
      </c>
    </row>
    <row r="531" spans="1:10" hidden="1" x14ac:dyDescent="0.2">
      <c r="A531" s="35" t="s">
        <v>876</v>
      </c>
      <c r="B531" s="35" t="str">
        <f>VLOOKUP(Table15[[#This Row],[Metabolite ID]],Table18[],2,FALSE)</f>
        <v>Cholesterol in chylomicrons and extremely large VLDL</v>
      </c>
      <c r="C531" s="35" t="s">
        <v>1119</v>
      </c>
      <c r="D531" s="35">
        <v>7</v>
      </c>
      <c r="E531" s="35">
        <v>-9.2032178780627749E-3</v>
      </c>
      <c r="F531" s="35">
        <v>1.4049983488465244E-2</v>
      </c>
      <c r="G531" s="36">
        <v>0.51244581818282098</v>
      </c>
      <c r="H531" s="35" t="s">
        <v>1132</v>
      </c>
      <c r="I531" s="35" t="s">
        <v>1132</v>
      </c>
      <c r="J531" s="35" t="b">
        <v>0</v>
      </c>
    </row>
    <row r="532" spans="1:10" hidden="1" x14ac:dyDescent="0.2">
      <c r="A532" s="35" t="s">
        <v>876</v>
      </c>
      <c r="B532" s="35" t="str">
        <f>VLOOKUP(Table15[[#This Row],[Metabolite ID]],Table18[],2,FALSE)</f>
        <v>Cholesterol in chylomicrons and extremely large VLDL</v>
      </c>
      <c r="C532" s="35" t="s">
        <v>1120</v>
      </c>
      <c r="D532" s="35">
        <v>7</v>
      </c>
      <c r="E532" s="35">
        <v>1.38739773466289E-2</v>
      </c>
      <c r="F532" s="35">
        <v>9.0000465092992324E-3</v>
      </c>
      <c r="G532" s="36">
        <v>0.12318418207794167</v>
      </c>
      <c r="H532" s="35" t="s">
        <v>1132</v>
      </c>
      <c r="I532" s="35" t="s">
        <v>1132</v>
      </c>
      <c r="J532" s="35" t="b">
        <v>0</v>
      </c>
    </row>
    <row r="533" spans="1:10" hidden="1" x14ac:dyDescent="0.2">
      <c r="A533" s="35" t="s">
        <v>876</v>
      </c>
      <c r="B533" s="35" t="str">
        <f>VLOOKUP(Table15[[#This Row],[Metabolite ID]],Table18[],2,FALSE)</f>
        <v>Cholesterol in chylomicrons and extremely large VLDL</v>
      </c>
      <c r="C533" s="35" t="s">
        <v>1121</v>
      </c>
      <c r="D533" s="35">
        <v>7</v>
      </c>
      <c r="E533" s="35">
        <v>8.1085615667033095E-3</v>
      </c>
      <c r="F533" s="35">
        <v>1.1925619527186288E-2</v>
      </c>
      <c r="G533" s="36">
        <v>0.52190478591706491</v>
      </c>
      <c r="H533" s="35" t="s">
        <v>1132</v>
      </c>
      <c r="I533" s="35" t="s">
        <v>1132</v>
      </c>
      <c r="J533" s="35" t="b">
        <v>0</v>
      </c>
    </row>
    <row r="534" spans="1:10" hidden="1" x14ac:dyDescent="0.2">
      <c r="A534" s="35" t="s">
        <v>876</v>
      </c>
      <c r="B534" s="35" t="str">
        <f>VLOOKUP(Table15[[#This Row],[Metabolite ID]],Table18[],2,FALSE)</f>
        <v>Cholesterol in chylomicrons and extremely large VLDL</v>
      </c>
      <c r="C534" s="35" t="s">
        <v>1122</v>
      </c>
      <c r="D534" s="35">
        <v>7</v>
      </c>
      <c r="E534" s="35">
        <v>9.7840046870318609E-3</v>
      </c>
      <c r="F534" s="35">
        <v>8.103459012880794E-3</v>
      </c>
      <c r="G534" s="36">
        <v>0.27271524718425372</v>
      </c>
      <c r="H534" s="35" t="s">
        <v>1132</v>
      </c>
      <c r="I534" s="35" t="s">
        <v>1132</v>
      </c>
      <c r="J534" s="35" t="b">
        <v>0</v>
      </c>
    </row>
    <row r="535" spans="1:10" hidden="1" x14ac:dyDescent="0.2">
      <c r="A535" s="35" t="s">
        <v>876</v>
      </c>
      <c r="B535" s="35" t="str">
        <f>VLOOKUP(Table15[[#This Row],[Metabolite ID]],Table18[],2,FALSE)</f>
        <v>Cholesterol in chylomicrons and extremely large VLDL</v>
      </c>
      <c r="C535" s="35" t="s">
        <v>1123</v>
      </c>
      <c r="D535" s="35">
        <v>7</v>
      </c>
      <c r="E535" s="35">
        <v>4.9509007538569336E-2</v>
      </c>
      <c r="F535" s="35">
        <v>2.9828468957119193E-2</v>
      </c>
      <c r="G535" s="36">
        <v>0.15785093171664161</v>
      </c>
      <c r="H535" s="35" t="s">
        <v>1132</v>
      </c>
      <c r="I535" s="35" t="s">
        <v>1132</v>
      </c>
      <c r="J535" s="35" t="b">
        <v>0</v>
      </c>
    </row>
    <row r="536" spans="1:10" x14ac:dyDescent="0.2">
      <c r="A536" s="35" t="s">
        <v>876</v>
      </c>
      <c r="B536" s="35" t="str">
        <f>VLOOKUP(Table15[[#This Row],[Metabolite ID]],Table18[],2,FALSE)</f>
        <v>Cholesterol in chylomicrons and extremely large VLDL</v>
      </c>
      <c r="C536" s="35" t="s">
        <v>1116</v>
      </c>
      <c r="D536" s="35">
        <v>7</v>
      </c>
      <c r="E536" s="35">
        <v>-1.0652576710195961E-2</v>
      </c>
      <c r="F536" s="35">
        <v>1.9085770056620471E-2</v>
      </c>
      <c r="G536" s="36">
        <v>0.57674717798454778</v>
      </c>
      <c r="H536" s="35" t="s">
        <v>1132</v>
      </c>
      <c r="I536" s="35" t="s">
        <v>1132</v>
      </c>
      <c r="J536" s="35" t="b">
        <v>0</v>
      </c>
    </row>
    <row r="537" spans="1:10" x14ac:dyDescent="0.2">
      <c r="A537" s="35" t="s">
        <v>708</v>
      </c>
      <c r="B537" s="35" t="str">
        <f>VLOOKUP(Table15[[#This Row],[Metabolite ID]],Table18[],2,FALSE)</f>
        <v>1-linoleoyl-GPA (18:2)*</v>
      </c>
      <c r="C537" s="35" t="s">
        <v>1127</v>
      </c>
      <c r="D537" s="35">
        <v>1</v>
      </c>
      <c r="E537" s="35">
        <v>9.7784411106250479E-3</v>
      </c>
      <c r="F537" s="35">
        <v>2.007153701654615E-2</v>
      </c>
      <c r="G537" s="36">
        <v>0.62613114066909237</v>
      </c>
      <c r="H537" s="35" t="s">
        <v>909</v>
      </c>
      <c r="I537" s="35" t="s">
        <v>909</v>
      </c>
      <c r="J537" s="35" t="b">
        <v>0</v>
      </c>
    </row>
    <row r="538" spans="1:10" hidden="1" x14ac:dyDescent="0.2">
      <c r="A538" s="35" t="s">
        <v>775</v>
      </c>
      <c r="B538" s="35" t="str">
        <f>VLOOKUP(Table15[[#This Row],[Metabolite ID]],Table18[],2,FALSE)</f>
        <v>Cholesteryl esters in large HDL</v>
      </c>
      <c r="C538" s="35" t="s">
        <v>1117</v>
      </c>
      <c r="D538" s="35">
        <v>11</v>
      </c>
      <c r="E538" s="35">
        <v>9.7527759506381151E-3</v>
      </c>
      <c r="F538" s="35">
        <v>7.4493323910817793E-3</v>
      </c>
      <c r="G538" s="36">
        <v>0.19046161238442244</v>
      </c>
      <c r="H538" s="35" t="s">
        <v>1132</v>
      </c>
      <c r="I538" s="35" t="s">
        <v>1132</v>
      </c>
      <c r="J538" s="35" t="b">
        <v>0</v>
      </c>
    </row>
    <row r="539" spans="1:10" hidden="1" x14ac:dyDescent="0.2">
      <c r="A539" s="35" t="s">
        <v>775</v>
      </c>
      <c r="B539" s="35" t="str">
        <f>VLOOKUP(Table15[[#This Row],[Metabolite ID]],Table18[],2,FALSE)</f>
        <v>Cholesteryl esters in large HDL</v>
      </c>
      <c r="C539" s="35" t="s">
        <v>1118</v>
      </c>
      <c r="D539" s="35">
        <v>11</v>
      </c>
      <c r="E539" s="35">
        <v>1.0703606442914742E-2</v>
      </c>
      <c r="F539" s="35">
        <v>7.8354804216049252E-3</v>
      </c>
      <c r="G539" s="36">
        <v>0.17192533664678863</v>
      </c>
      <c r="H539" s="35" t="s">
        <v>1132</v>
      </c>
      <c r="I539" s="35" t="s">
        <v>1132</v>
      </c>
      <c r="J539" s="35" t="b">
        <v>0</v>
      </c>
    </row>
    <row r="540" spans="1:10" hidden="1" x14ac:dyDescent="0.2">
      <c r="A540" s="35" t="s">
        <v>775</v>
      </c>
      <c r="B540" s="35" t="str">
        <f>VLOOKUP(Table15[[#This Row],[Metabolite ID]],Table18[],2,FALSE)</f>
        <v>Cholesteryl esters in large HDL</v>
      </c>
      <c r="C540" s="35" t="s">
        <v>1119</v>
      </c>
      <c r="D540" s="35">
        <v>11</v>
      </c>
      <c r="E540" s="35">
        <v>1.6857386510124354E-2</v>
      </c>
      <c r="F540" s="35">
        <v>1.7661840148613859E-2</v>
      </c>
      <c r="G540" s="36">
        <v>0.33985467016918874</v>
      </c>
      <c r="H540" s="35" t="s">
        <v>1132</v>
      </c>
      <c r="I540" s="35" t="s">
        <v>1132</v>
      </c>
      <c r="J540" s="35" t="b">
        <v>0</v>
      </c>
    </row>
    <row r="541" spans="1:10" hidden="1" x14ac:dyDescent="0.2">
      <c r="A541" s="35" t="s">
        <v>775</v>
      </c>
      <c r="B541" s="35" t="str">
        <f>VLOOKUP(Table15[[#This Row],[Metabolite ID]],Table18[],2,FALSE)</f>
        <v>Cholesteryl esters in large HDL</v>
      </c>
      <c r="C541" s="35" t="s">
        <v>1120</v>
      </c>
      <c r="D541" s="35">
        <v>11</v>
      </c>
      <c r="E541" s="35">
        <v>-1.4434496799155636E-2</v>
      </c>
      <c r="F541" s="35">
        <v>1.1307703616436241E-2</v>
      </c>
      <c r="G541" s="36">
        <v>0.20177216826025146</v>
      </c>
      <c r="H541" s="35" t="s">
        <v>1132</v>
      </c>
      <c r="I541" s="35" t="s">
        <v>1132</v>
      </c>
      <c r="J541" s="35" t="b">
        <v>0</v>
      </c>
    </row>
    <row r="542" spans="1:10" hidden="1" x14ac:dyDescent="0.2">
      <c r="A542" s="35" t="s">
        <v>775</v>
      </c>
      <c r="B542" s="35" t="str">
        <f>VLOOKUP(Table15[[#This Row],[Metabolite ID]],Table18[],2,FALSE)</f>
        <v>Cholesteryl esters in large HDL</v>
      </c>
      <c r="C542" s="35" t="s">
        <v>1121</v>
      </c>
      <c r="D542" s="35">
        <v>11</v>
      </c>
      <c r="E542" s="35">
        <v>-6.3816672818492737E-3</v>
      </c>
      <c r="F542" s="35">
        <v>1.6354881028603E-2</v>
      </c>
      <c r="G542" s="36">
        <v>0.7045714024964802</v>
      </c>
      <c r="H542" s="35" t="s">
        <v>1132</v>
      </c>
      <c r="I542" s="35" t="s">
        <v>1132</v>
      </c>
      <c r="J542" s="35" t="b">
        <v>0</v>
      </c>
    </row>
    <row r="543" spans="1:10" hidden="1" x14ac:dyDescent="0.2">
      <c r="A543" s="35" t="s">
        <v>775</v>
      </c>
      <c r="B543" s="35" t="str">
        <f>VLOOKUP(Table15[[#This Row],[Metabolite ID]],Table18[],2,FALSE)</f>
        <v>Cholesteryl esters in large HDL</v>
      </c>
      <c r="C543" s="35" t="s">
        <v>1122</v>
      </c>
      <c r="D543" s="35">
        <v>11</v>
      </c>
      <c r="E543" s="35">
        <v>-1.7557104745430124E-2</v>
      </c>
      <c r="F543" s="35">
        <v>9.7766832852906934E-3</v>
      </c>
      <c r="G543" s="36">
        <v>0.10275027477459688</v>
      </c>
      <c r="H543" s="35" t="s">
        <v>1132</v>
      </c>
      <c r="I543" s="35" t="s">
        <v>1132</v>
      </c>
      <c r="J543" s="35" t="b">
        <v>0</v>
      </c>
    </row>
    <row r="544" spans="1:10" hidden="1" x14ac:dyDescent="0.2">
      <c r="A544" s="35" t="s">
        <v>775</v>
      </c>
      <c r="B544" s="35" t="str">
        <f>VLOOKUP(Table15[[#This Row],[Metabolite ID]],Table18[],2,FALSE)</f>
        <v>Cholesteryl esters in large HDL</v>
      </c>
      <c r="C544" s="35" t="s">
        <v>1123</v>
      </c>
      <c r="D544" s="35">
        <v>11</v>
      </c>
      <c r="E544" s="35">
        <v>-7.7789042905406253E-2</v>
      </c>
      <c r="F544" s="35">
        <v>4.4006991146395696E-2</v>
      </c>
      <c r="G544" s="36">
        <v>0.11091647767027132</v>
      </c>
      <c r="H544" s="35" t="s">
        <v>1132</v>
      </c>
      <c r="I544" s="35" t="s">
        <v>1132</v>
      </c>
      <c r="J544" s="35" t="b">
        <v>0</v>
      </c>
    </row>
    <row r="545" spans="1:10" x14ac:dyDescent="0.2">
      <c r="A545" s="35" t="s">
        <v>775</v>
      </c>
      <c r="B545" s="35" t="str">
        <f>VLOOKUP(Table15[[#This Row],[Metabolite ID]],Table18[],2,FALSE)</f>
        <v>Cholesteryl esters in large HDL</v>
      </c>
      <c r="C545" s="35" t="s">
        <v>1116</v>
      </c>
      <c r="D545" s="35">
        <v>11</v>
      </c>
      <c r="E545" s="35">
        <v>9.7527759506381151E-3</v>
      </c>
      <c r="F545" s="35">
        <v>2.3241651675505581E-2</v>
      </c>
      <c r="G545" s="36">
        <v>0.67475948934531993</v>
      </c>
      <c r="H545" s="35" t="s">
        <v>1132</v>
      </c>
      <c r="I545" s="35" t="s">
        <v>1132</v>
      </c>
      <c r="J545" s="35" t="b">
        <v>0</v>
      </c>
    </row>
    <row r="546" spans="1:10" hidden="1" x14ac:dyDescent="0.2">
      <c r="A546" s="35" t="s">
        <v>768</v>
      </c>
      <c r="B546" s="35" t="str">
        <f>VLOOKUP(Table15[[#This Row],[Metabolite ID]],Table18[],2,FALSE)</f>
        <v>Isoleucine</v>
      </c>
      <c r="C546" s="35" t="s">
        <v>1117</v>
      </c>
      <c r="D546" s="35">
        <v>3</v>
      </c>
      <c r="E546" s="35">
        <v>-4.2063981688656903E-2</v>
      </c>
      <c r="F546" s="35">
        <v>1.7451233455261554E-2</v>
      </c>
      <c r="G546" s="36">
        <v>1.5936219146841721E-2</v>
      </c>
      <c r="H546" s="35" t="s">
        <v>1132</v>
      </c>
      <c r="I546" s="35" t="s">
        <v>1132</v>
      </c>
      <c r="J546" s="35" t="b">
        <v>0</v>
      </c>
    </row>
    <row r="547" spans="1:10" hidden="1" x14ac:dyDescent="0.2">
      <c r="A547" s="35" t="s">
        <v>768</v>
      </c>
      <c r="B547" s="35" t="str">
        <f>VLOOKUP(Table15[[#This Row],[Metabolite ID]],Table18[],2,FALSE)</f>
        <v>Isoleucine</v>
      </c>
      <c r="C547" s="35" t="s">
        <v>1118</v>
      </c>
      <c r="D547" s="35">
        <v>3</v>
      </c>
      <c r="E547" s="35">
        <v>-6.6825434017977164E-2</v>
      </c>
      <c r="F547" s="35">
        <v>2.2701659440886344E-2</v>
      </c>
      <c r="G547" s="36">
        <v>3.2438071153755403E-3</v>
      </c>
      <c r="H547" s="35" t="s">
        <v>1132</v>
      </c>
      <c r="I547" s="35" t="s">
        <v>1132</v>
      </c>
      <c r="J547" s="35" t="b">
        <v>0</v>
      </c>
    </row>
    <row r="548" spans="1:10" hidden="1" x14ac:dyDescent="0.2">
      <c r="A548" s="35" t="s">
        <v>768</v>
      </c>
      <c r="B548" s="35" t="str">
        <f>VLOOKUP(Table15[[#This Row],[Metabolite ID]],Table18[],2,FALSE)</f>
        <v>Isoleucine</v>
      </c>
      <c r="C548" s="35" t="s">
        <v>1119</v>
      </c>
      <c r="D548" s="35">
        <v>3</v>
      </c>
      <c r="E548" s="35">
        <v>-2.9588579504513129E-2</v>
      </c>
      <c r="F548" s="35">
        <v>4.3441401788925978E-2</v>
      </c>
      <c r="G548" s="36">
        <v>0.49579888483599494</v>
      </c>
      <c r="H548" s="35" t="s">
        <v>1132</v>
      </c>
      <c r="I548" s="35" t="s">
        <v>1132</v>
      </c>
      <c r="J548" s="35" t="b">
        <v>0</v>
      </c>
    </row>
    <row r="549" spans="1:10" hidden="1" x14ac:dyDescent="0.2">
      <c r="A549" s="35" t="s">
        <v>768</v>
      </c>
      <c r="B549" s="35" t="str">
        <f>VLOOKUP(Table15[[#This Row],[Metabolite ID]],Table18[],2,FALSE)</f>
        <v>Isoleucine</v>
      </c>
      <c r="C549" s="35" t="s">
        <v>1120</v>
      </c>
      <c r="D549" s="35">
        <v>3</v>
      </c>
      <c r="E549" s="35">
        <v>-9.4875891599801504E-2</v>
      </c>
      <c r="F549" s="35">
        <v>2.3505294096521974E-2</v>
      </c>
      <c r="G549" s="36">
        <v>5.4286278282684848E-5</v>
      </c>
      <c r="H549" s="35" t="s">
        <v>1132</v>
      </c>
      <c r="I549" s="35" t="s">
        <v>1132</v>
      </c>
      <c r="J549" s="35" t="b">
        <v>0</v>
      </c>
    </row>
    <row r="550" spans="1:10" hidden="1" x14ac:dyDescent="0.2">
      <c r="A550" s="35" t="s">
        <v>768</v>
      </c>
      <c r="B550" s="35" t="str">
        <f>VLOOKUP(Table15[[#This Row],[Metabolite ID]],Table18[],2,FALSE)</f>
        <v>Isoleucine</v>
      </c>
      <c r="C550" s="35" t="s">
        <v>1121</v>
      </c>
      <c r="D550" s="35">
        <v>3</v>
      </c>
      <c r="E550" s="35">
        <v>-7.9798190161985305E-2</v>
      </c>
      <c r="F550" s="35">
        <v>3.6715985851558837E-2</v>
      </c>
      <c r="G550" s="36">
        <v>0.16182248419044923</v>
      </c>
      <c r="H550" s="35" t="s">
        <v>1132</v>
      </c>
      <c r="I550" s="35" t="s">
        <v>1132</v>
      </c>
      <c r="J550" s="35" t="b">
        <v>0</v>
      </c>
    </row>
    <row r="551" spans="1:10" hidden="1" x14ac:dyDescent="0.2">
      <c r="A551" s="35" t="s">
        <v>768</v>
      </c>
      <c r="B551" s="35" t="str">
        <f>VLOOKUP(Table15[[#This Row],[Metabolite ID]],Table18[],2,FALSE)</f>
        <v>Isoleucine</v>
      </c>
      <c r="C551" s="35" t="s">
        <v>1122</v>
      </c>
      <c r="D551" s="35">
        <v>3</v>
      </c>
      <c r="E551" s="35">
        <v>-0.11325731858301413</v>
      </c>
      <c r="F551" s="35">
        <v>2.1870494768913763E-2</v>
      </c>
      <c r="G551" s="36">
        <v>3.5325294383819809E-2</v>
      </c>
      <c r="H551" s="35" t="s">
        <v>1132</v>
      </c>
      <c r="I551" s="35" t="s">
        <v>1132</v>
      </c>
      <c r="J551" s="35" t="b">
        <v>0</v>
      </c>
    </row>
    <row r="552" spans="1:10" hidden="1" x14ac:dyDescent="0.2">
      <c r="A552" s="35" t="s">
        <v>768</v>
      </c>
      <c r="B552" s="35" t="str">
        <f>VLOOKUP(Table15[[#This Row],[Metabolite ID]],Table18[],2,FALSE)</f>
        <v>Isoleucine</v>
      </c>
      <c r="C552" s="35" t="s">
        <v>1123</v>
      </c>
      <c r="D552" s="35">
        <v>3</v>
      </c>
      <c r="E552" s="35">
        <v>-0.67037824323605699</v>
      </c>
      <c r="F552" s="35">
        <v>1.0264469803814726</v>
      </c>
      <c r="G552" s="36">
        <v>0.63168025467923106</v>
      </c>
      <c r="H552" s="35" t="s">
        <v>1132</v>
      </c>
      <c r="I552" s="35" t="s">
        <v>1132</v>
      </c>
      <c r="J552" s="35" t="b">
        <v>0</v>
      </c>
    </row>
    <row r="553" spans="1:10" x14ac:dyDescent="0.2">
      <c r="A553" s="35" t="s">
        <v>768</v>
      </c>
      <c r="B553" s="35" t="str">
        <f>VLOOKUP(Table15[[#This Row],[Metabolite ID]],Table18[],2,FALSE)</f>
        <v>Isoleucine</v>
      </c>
      <c r="C553" s="35" t="s">
        <v>1116</v>
      </c>
      <c r="D553" s="35">
        <v>3</v>
      </c>
      <c r="E553" s="35">
        <v>-4.2063981688656903E-2</v>
      </c>
      <c r="F553" s="35">
        <v>0.10810844049051886</v>
      </c>
      <c r="G553" s="36">
        <v>0.69720910140412407</v>
      </c>
      <c r="H553" s="35" t="s">
        <v>1132</v>
      </c>
      <c r="I553" s="35" t="s">
        <v>1132</v>
      </c>
      <c r="J553" s="35" t="b">
        <v>0</v>
      </c>
    </row>
    <row r="554" spans="1:10" hidden="1" x14ac:dyDescent="0.2">
      <c r="A554" s="35" t="s">
        <v>796</v>
      </c>
      <c r="B554" s="35" t="str">
        <f>VLOOKUP(Table15[[#This Row],[Metabolite ID]],Table18[],2,FALSE)</f>
        <v>Cholesteryl esters in medium HDL</v>
      </c>
      <c r="C554" s="35" t="s">
        <v>1117</v>
      </c>
      <c r="D554" s="35">
        <v>3</v>
      </c>
      <c r="E554" s="35">
        <v>-1.2774515888969704E-2</v>
      </c>
      <c r="F554" s="35">
        <v>1.9477663162211039E-2</v>
      </c>
      <c r="G554" s="36">
        <v>0.51191765182603655</v>
      </c>
      <c r="H554" s="35" t="s">
        <v>1132</v>
      </c>
      <c r="I554" s="35" t="s">
        <v>1132</v>
      </c>
      <c r="J554" s="35" t="b">
        <v>0</v>
      </c>
    </row>
    <row r="555" spans="1:10" hidden="1" x14ac:dyDescent="0.2">
      <c r="A555" s="35" t="s">
        <v>796</v>
      </c>
      <c r="B555" s="35" t="str">
        <f>VLOOKUP(Table15[[#This Row],[Metabolite ID]],Table18[],2,FALSE)</f>
        <v>Cholesteryl esters in medium HDL</v>
      </c>
      <c r="C555" s="35" t="s">
        <v>1118</v>
      </c>
      <c r="D555" s="35">
        <v>3</v>
      </c>
      <c r="E555" s="35">
        <v>-1.3229766045432814E-2</v>
      </c>
      <c r="F555" s="35">
        <v>1.984437285795506E-2</v>
      </c>
      <c r="G555" s="36">
        <v>0.50497914666107913</v>
      </c>
      <c r="H555" s="35" t="s">
        <v>1132</v>
      </c>
      <c r="I555" s="35" t="s">
        <v>1132</v>
      </c>
      <c r="J555" s="35" t="b">
        <v>0</v>
      </c>
    </row>
    <row r="556" spans="1:10" hidden="1" x14ac:dyDescent="0.2">
      <c r="A556" s="35" t="s">
        <v>796</v>
      </c>
      <c r="B556" s="35" t="str">
        <f>VLOOKUP(Table15[[#This Row],[Metabolite ID]],Table18[],2,FALSE)</f>
        <v>Cholesteryl esters in medium HDL</v>
      </c>
      <c r="C556" s="35" t="s">
        <v>1119</v>
      </c>
      <c r="D556" s="35">
        <v>3</v>
      </c>
      <c r="E556" s="35">
        <v>3.6595501854585599E-2</v>
      </c>
      <c r="F556" s="35">
        <v>3.6446872986241753E-2</v>
      </c>
      <c r="G556" s="36">
        <v>0.31534103818331727</v>
      </c>
      <c r="H556" s="35" t="s">
        <v>1132</v>
      </c>
      <c r="I556" s="35" t="s">
        <v>1132</v>
      </c>
      <c r="J556" s="35" t="b">
        <v>0</v>
      </c>
    </row>
    <row r="557" spans="1:10" hidden="1" x14ac:dyDescent="0.2">
      <c r="A557" s="35" t="s">
        <v>796</v>
      </c>
      <c r="B557" s="35" t="str">
        <f>VLOOKUP(Table15[[#This Row],[Metabolite ID]],Table18[],2,FALSE)</f>
        <v>Cholesteryl esters in medium HDL</v>
      </c>
      <c r="C557" s="35" t="s">
        <v>1120</v>
      </c>
      <c r="D557" s="35">
        <v>3</v>
      </c>
      <c r="E557" s="35">
        <v>-8.1049549107765836E-3</v>
      </c>
      <c r="F557" s="35">
        <v>2.214896931199575E-2</v>
      </c>
      <c r="G557" s="36">
        <v>0.71441789705024639</v>
      </c>
      <c r="H557" s="35" t="s">
        <v>1132</v>
      </c>
      <c r="I557" s="35" t="s">
        <v>1132</v>
      </c>
      <c r="J557" s="35" t="b">
        <v>0</v>
      </c>
    </row>
    <row r="558" spans="1:10" hidden="1" x14ac:dyDescent="0.2">
      <c r="A558" s="35" t="s">
        <v>796</v>
      </c>
      <c r="B558" s="35" t="str">
        <f>VLOOKUP(Table15[[#This Row],[Metabolite ID]],Table18[],2,FALSE)</f>
        <v>Cholesteryl esters in medium HDL</v>
      </c>
      <c r="C558" s="35" t="s">
        <v>1121</v>
      </c>
      <c r="D558" s="35">
        <v>3</v>
      </c>
      <c r="E558" s="35">
        <v>4.5290916680604795E-2</v>
      </c>
      <c r="F558" s="35">
        <v>4.7670364212109337E-2</v>
      </c>
      <c r="G558" s="36">
        <v>0.4423465566757474</v>
      </c>
      <c r="H558" s="35" t="s">
        <v>1132</v>
      </c>
      <c r="I558" s="35" t="s">
        <v>1132</v>
      </c>
      <c r="J558" s="35" t="b">
        <v>0</v>
      </c>
    </row>
    <row r="559" spans="1:10" hidden="1" x14ac:dyDescent="0.2">
      <c r="A559" s="35" t="s">
        <v>796</v>
      </c>
      <c r="B559" s="35" t="str">
        <f>VLOOKUP(Table15[[#This Row],[Metabolite ID]],Table18[],2,FALSE)</f>
        <v>Cholesteryl esters in medium HDL</v>
      </c>
      <c r="C559" s="35" t="s">
        <v>1122</v>
      </c>
      <c r="D559" s="35">
        <v>3</v>
      </c>
      <c r="E559" s="35">
        <v>-4.9890596106969387E-2</v>
      </c>
      <c r="F559" s="35">
        <v>2.6173250538193842E-2</v>
      </c>
      <c r="G559" s="36">
        <v>0.19689397862882063</v>
      </c>
      <c r="H559" s="35" t="s">
        <v>1132</v>
      </c>
      <c r="I559" s="35" t="s">
        <v>1132</v>
      </c>
      <c r="J559" s="35" t="b">
        <v>0</v>
      </c>
    </row>
    <row r="560" spans="1:10" hidden="1" x14ac:dyDescent="0.2">
      <c r="A560" s="35" t="s">
        <v>796</v>
      </c>
      <c r="B560" s="35" t="str">
        <f>VLOOKUP(Table15[[#This Row],[Metabolite ID]],Table18[],2,FALSE)</f>
        <v>Cholesteryl esters in medium HDL</v>
      </c>
      <c r="C560" s="35" t="s">
        <v>1123</v>
      </c>
      <c r="D560" s="35">
        <v>3</v>
      </c>
      <c r="E560" s="35">
        <v>-3.1397668818762152E-2</v>
      </c>
      <c r="F560" s="35">
        <v>0.13563893012323663</v>
      </c>
      <c r="G560" s="36">
        <v>0.85518596176461403</v>
      </c>
      <c r="H560" s="35" t="s">
        <v>1132</v>
      </c>
      <c r="I560" s="35" t="s">
        <v>1132</v>
      </c>
      <c r="J560" s="35" t="b">
        <v>0</v>
      </c>
    </row>
    <row r="561" spans="1:10" x14ac:dyDescent="0.2">
      <c r="A561" s="35" t="s">
        <v>796</v>
      </c>
      <c r="B561" s="35" t="str">
        <f>VLOOKUP(Table15[[#This Row],[Metabolite ID]],Table18[],2,FALSE)</f>
        <v>Cholesteryl esters in medium HDL</v>
      </c>
      <c r="C561" s="35" t="s">
        <v>1116</v>
      </c>
      <c r="D561" s="35">
        <v>3</v>
      </c>
      <c r="E561" s="35">
        <v>-1.2774515888969704E-2</v>
      </c>
      <c r="F561" s="35">
        <v>3.2934641089483484E-2</v>
      </c>
      <c r="G561" s="36">
        <v>0.69810872000399349</v>
      </c>
      <c r="H561" s="35" t="s">
        <v>1132</v>
      </c>
      <c r="I561" s="35" t="s">
        <v>1132</v>
      </c>
      <c r="J561" s="35" t="b">
        <v>0</v>
      </c>
    </row>
    <row r="562" spans="1:10" hidden="1" x14ac:dyDescent="0.2">
      <c r="A562" s="35" t="s">
        <v>860</v>
      </c>
      <c r="B562" s="35" t="str">
        <f>VLOOKUP(Table15[[#This Row],[Metabolite ID]],Table18[],2,FALSE)</f>
        <v>Phospholipids in very large HDL</v>
      </c>
      <c r="C562" s="35" t="s">
        <v>1117</v>
      </c>
      <c r="D562" s="35">
        <v>13</v>
      </c>
      <c r="E562" s="35">
        <v>1.6731737733480759E-2</v>
      </c>
      <c r="F562" s="35">
        <v>7.8305306642038035E-3</v>
      </c>
      <c r="G562" s="36">
        <v>3.2619875876097847E-2</v>
      </c>
      <c r="H562" s="35" t="s">
        <v>1132</v>
      </c>
      <c r="I562" s="35" t="s">
        <v>1132</v>
      </c>
      <c r="J562" s="35" t="b">
        <v>0</v>
      </c>
    </row>
    <row r="563" spans="1:10" hidden="1" x14ac:dyDescent="0.2">
      <c r="A563" s="35" t="s">
        <v>860</v>
      </c>
      <c r="B563" s="35" t="str">
        <f>VLOOKUP(Table15[[#This Row],[Metabolite ID]],Table18[],2,FALSE)</f>
        <v>Phospholipids in very large HDL</v>
      </c>
      <c r="C563" s="35" t="s">
        <v>1118</v>
      </c>
      <c r="D563" s="35">
        <v>13</v>
      </c>
      <c r="E563" s="35">
        <v>3.0664648941133459E-2</v>
      </c>
      <c r="F563" s="35">
        <v>1.0741395938999587E-2</v>
      </c>
      <c r="G563" s="36">
        <v>4.3062527040786973E-3</v>
      </c>
      <c r="H563" s="35" t="s">
        <v>1132</v>
      </c>
      <c r="I563" s="35" t="s">
        <v>1132</v>
      </c>
      <c r="J563" s="35" t="b">
        <v>0</v>
      </c>
    </row>
    <row r="564" spans="1:10" hidden="1" x14ac:dyDescent="0.2">
      <c r="A564" s="35" t="s">
        <v>860</v>
      </c>
      <c r="B564" s="35" t="str">
        <f>VLOOKUP(Table15[[#This Row],[Metabolite ID]],Table18[],2,FALSE)</f>
        <v>Phospholipids in very large HDL</v>
      </c>
      <c r="C564" s="35" t="s">
        <v>1119</v>
      </c>
      <c r="D564" s="35">
        <v>13</v>
      </c>
      <c r="E564" s="35">
        <v>2.9623083913661238E-2</v>
      </c>
      <c r="F564" s="35">
        <v>1.8936092167635612E-2</v>
      </c>
      <c r="G564" s="36">
        <v>0.11773033723948839</v>
      </c>
      <c r="H564" s="35" t="s">
        <v>1132</v>
      </c>
      <c r="I564" s="35" t="s">
        <v>1132</v>
      </c>
      <c r="J564" s="35" t="b">
        <v>0</v>
      </c>
    </row>
    <row r="565" spans="1:10" hidden="1" x14ac:dyDescent="0.2">
      <c r="A565" s="35" t="s">
        <v>860</v>
      </c>
      <c r="B565" s="35" t="str">
        <f>VLOOKUP(Table15[[#This Row],[Metabolite ID]],Table18[],2,FALSE)</f>
        <v>Phospholipids in very large HDL</v>
      </c>
      <c r="C565" s="35" t="s">
        <v>1120</v>
      </c>
      <c r="D565" s="35">
        <v>13</v>
      </c>
      <c r="E565" s="35">
        <v>-8.1408407358414293E-3</v>
      </c>
      <c r="F565" s="35">
        <v>1.1653722278318596E-2</v>
      </c>
      <c r="G565" s="36">
        <v>0.48482616369541842</v>
      </c>
      <c r="H565" s="35" t="s">
        <v>1132</v>
      </c>
      <c r="I565" s="35" t="s">
        <v>1132</v>
      </c>
      <c r="J565" s="35" t="b">
        <v>0</v>
      </c>
    </row>
    <row r="566" spans="1:10" hidden="1" x14ac:dyDescent="0.2">
      <c r="A566" s="35" t="s">
        <v>860</v>
      </c>
      <c r="B566" s="35" t="str">
        <f>VLOOKUP(Table15[[#This Row],[Metabolite ID]],Table18[],2,FALSE)</f>
        <v>Phospholipids in very large HDL</v>
      </c>
      <c r="C566" s="35" t="s">
        <v>1121</v>
      </c>
      <c r="D566" s="35">
        <v>13</v>
      </c>
      <c r="E566" s="35">
        <v>2.3748368197641478E-2</v>
      </c>
      <c r="F566" s="35">
        <v>1.7078325911290302E-2</v>
      </c>
      <c r="G566" s="36">
        <v>0.18961050929989867</v>
      </c>
      <c r="H566" s="35" t="s">
        <v>1132</v>
      </c>
      <c r="I566" s="35" t="s">
        <v>1132</v>
      </c>
      <c r="J566" s="35" t="b">
        <v>0</v>
      </c>
    </row>
    <row r="567" spans="1:10" hidden="1" x14ac:dyDescent="0.2">
      <c r="A567" s="35" t="s">
        <v>860</v>
      </c>
      <c r="B567" s="35" t="str">
        <f>VLOOKUP(Table15[[#This Row],[Metabolite ID]],Table18[],2,FALSE)</f>
        <v>Phospholipids in very large HDL</v>
      </c>
      <c r="C567" s="35" t="s">
        <v>1122</v>
      </c>
      <c r="D567" s="35">
        <v>13</v>
      </c>
      <c r="E567" s="35">
        <v>-1.5269561024247036E-3</v>
      </c>
      <c r="F567" s="35">
        <v>9.576852327753892E-3</v>
      </c>
      <c r="G567" s="36">
        <v>0.8759725297924198</v>
      </c>
      <c r="H567" s="35" t="s">
        <v>1132</v>
      </c>
      <c r="I567" s="35" t="s">
        <v>1132</v>
      </c>
      <c r="J567" s="35" t="b">
        <v>0</v>
      </c>
    </row>
    <row r="568" spans="1:10" hidden="1" x14ac:dyDescent="0.2">
      <c r="A568" s="35" t="s">
        <v>860</v>
      </c>
      <c r="B568" s="35" t="str">
        <f>VLOOKUP(Table15[[#This Row],[Metabolite ID]],Table18[],2,FALSE)</f>
        <v>Phospholipids in very large HDL</v>
      </c>
      <c r="C568" s="35" t="s">
        <v>1123</v>
      </c>
      <c r="D568" s="35">
        <v>13</v>
      </c>
      <c r="E568" s="35">
        <v>-4.2546935463736557E-2</v>
      </c>
      <c r="F568" s="35">
        <v>9.4563688659508302E-2</v>
      </c>
      <c r="G568" s="36">
        <v>0.66149916091199368</v>
      </c>
      <c r="H568" s="35" t="s">
        <v>1132</v>
      </c>
      <c r="I568" s="35" t="s">
        <v>1132</v>
      </c>
      <c r="J568" s="35" t="b">
        <v>0</v>
      </c>
    </row>
    <row r="569" spans="1:10" x14ac:dyDescent="0.2">
      <c r="A569" s="35" t="s">
        <v>860</v>
      </c>
      <c r="B569" s="35" t="str">
        <f>VLOOKUP(Table15[[#This Row],[Metabolite ID]],Table18[],2,FALSE)</f>
        <v>Phospholipids in very large HDL</v>
      </c>
      <c r="C569" s="35" t="s">
        <v>1116</v>
      </c>
      <c r="D569" s="35">
        <v>13</v>
      </c>
      <c r="E569" s="35">
        <v>1.6731737733480759E-2</v>
      </c>
      <c r="F569" s="35">
        <v>4.7931112171856902E-2</v>
      </c>
      <c r="G569" s="36">
        <v>0.72703011088976166</v>
      </c>
      <c r="H569" s="35" t="s">
        <v>1132</v>
      </c>
      <c r="I569" s="35" t="s">
        <v>1132</v>
      </c>
      <c r="J569" s="35" t="b">
        <v>0</v>
      </c>
    </row>
    <row r="570" spans="1:10" hidden="1" x14ac:dyDescent="0.2">
      <c r="A570" s="35" t="s">
        <v>818</v>
      </c>
      <c r="B570" s="35" t="str">
        <f>VLOOKUP(Table15[[#This Row],[Metabolite ID]],Table18[],2,FALSE)</f>
        <v>Phenylalanine</v>
      </c>
      <c r="C570" s="35" t="s">
        <v>1117</v>
      </c>
      <c r="D570" s="35">
        <v>4</v>
      </c>
      <c r="E570" s="35">
        <v>3.4278208161190307E-3</v>
      </c>
      <c r="F570" s="35">
        <v>1.3227230114424534E-2</v>
      </c>
      <c r="G570" s="36">
        <v>0.79552043327481414</v>
      </c>
      <c r="H570" s="35" t="s">
        <v>1132</v>
      </c>
      <c r="I570" s="35" t="s">
        <v>1132</v>
      </c>
      <c r="J570" s="35" t="b">
        <v>0</v>
      </c>
    </row>
    <row r="571" spans="1:10" hidden="1" x14ac:dyDescent="0.2">
      <c r="A571" s="35" t="s">
        <v>818</v>
      </c>
      <c r="B571" s="35" t="str">
        <f>VLOOKUP(Table15[[#This Row],[Metabolite ID]],Table18[],2,FALSE)</f>
        <v>Phenylalanine</v>
      </c>
      <c r="C571" s="35" t="s">
        <v>1118</v>
      </c>
      <c r="D571" s="35">
        <v>4</v>
      </c>
      <c r="E571" s="35">
        <v>3.501848401695352E-3</v>
      </c>
      <c r="F571" s="35">
        <v>1.3372057348139735E-2</v>
      </c>
      <c r="G571" s="36">
        <v>0.79341545707285455</v>
      </c>
      <c r="H571" s="35" t="s">
        <v>1132</v>
      </c>
      <c r="I571" s="35" t="s">
        <v>1132</v>
      </c>
      <c r="J571" s="35" t="b">
        <v>0</v>
      </c>
    </row>
    <row r="572" spans="1:10" hidden="1" x14ac:dyDescent="0.2">
      <c r="A572" s="35" t="s">
        <v>818</v>
      </c>
      <c r="B572" s="35" t="str">
        <f>VLOOKUP(Table15[[#This Row],[Metabolite ID]],Table18[],2,FALSE)</f>
        <v>Phenylalanine</v>
      </c>
      <c r="C572" s="35" t="s">
        <v>1119</v>
      </c>
      <c r="D572" s="35">
        <v>4</v>
      </c>
      <c r="E572" s="35">
        <v>-1.0362672336583497E-2</v>
      </c>
      <c r="F572" s="35">
        <v>1.7078950919507559E-2</v>
      </c>
      <c r="G572" s="36">
        <v>0.54401610146308632</v>
      </c>
      <c r="H572" s="35" t="s">
        <v>1132</v>
      </c>
      <c r="I572" s="35" t="s">
        <v>1132</v>
      </c>
      <c r="J572" s="35" t="b">
        <v>0</v>
      </c>
    </row>
    <row r="573" spans="1:10" hidden="1" x14ac:dyDescent="0.2">
      <c r="A573" s="35" t="s">
        <v>818</v>
      </c>
      <c r="B573" s="35" t="str">
        <f>VLOOKUP(Table15[[#This Row],[Metabolite ID]],Table18[],2,FALSE)</f>
        <v>Phenylalanine</v>
      </c>
      <c r="C573" s="35" t="s">
        <v>1120</v>
      </c>
      <c r="D573" s="35">
        <v>4</v>
      </c>
      <c r="E573" s="35">
        <v>-4.5508868092855904E-3</v>
      </c>
      <c r="F573" s="35">
        <v>1.6716248165030988E-2</v>
      </c>
      <c r="G573" s="36">
        <v>0.78543493882943305</v>
      </c>
      <c r="H573" s="35" t="s">
        <v>1132</v>
      </c>
      <c r="I573" s="35" t="s">
        <v>1132</v>
      </c>
      <c r="J573" s="35" t="b">
        <v>0</v>
      </c>
    </row>
    <row r="574" spans="1:10" hidden="1" x14ac:dyDescent="0.2">
      <c r="A574" s="35" t="s">
        <v>818</v>
      </c>
      <c r="B574" s="35" t="str">
        <f>VLOOKUP(Table15[[#This Row],[Metabolite ID]],Table18[],2,FALSE)</f>
        <v>Phenylalanine</v>
      </c>
      <c r="C574" s="35" t="s">
        <v>1121</v>
      </c>
      <c r="D574" s="35">
        <v>4</v>
      </c>
      <c r="E574" s="35">
        <v>-2.7253934887763842E-2</v>
      </c>
      <c r="F574" s="35">
        <v>2.9430679459017388E-2</v>
      </c>
      <c r="G574" s="36">
        <v>0.42272926221732143</v>
      </c>
      <c r="H574" s="35" t="s">
        <v>1132</v>
      </c>
      <c r="I574" s="35" t="s">
        <v>1132</v>
      </c>
      <c r="J574" s="35" t="b">
        <v>0</v>
      </c>
    </row>
    <row r="575" spans="1:10" hidden="1" x14ac:dyDescent="0.2">
      <c r="A575" s="35" t="s">
        <v>818</v>
      </c>
      <c r="B575" s="35" t="str">
        <f>VLOOKUP(Table15[[#This Row],[Metabolite ID]],Table18[],2,FALSE)</f>
        <v>Phenylalanine</v>
      </c>
      <c r="C575" s="35" t="s">
        <v>1122</v>
      </c>
      <c r="D575" s="35">
        <v>4</v>
      </c>
      <c r="E575" s="35">
        <v>-2.7253934887763842E-2</v>
      </c>
      <c r="F575" s="35">
        <v>3.458092906514823E-2</v>
      </c>
      <c r="G575" s="36">
        <v>0.48816180747040272</v>
      </c>
      <c r="H575" s="35" t="s">
        <v>1132</v>
      </c>
      <c r="I575" s="35" t="s">
        <v>1132</v>
      </c>
      <c r="J575" s="35" t="b">
        <v>0</v>
      </c>
    </row>
    <row r="576" spans="1:10" hidden="1" x14ac:dyDescent="0.2">
      <c r="A576" s="35" t="s">
        <v>818</v>
      </c>
      <c r="B576" s="35" t="str">
        <f>VLOOKUP(Table15[[#This Row],[Metabolite ID]],Table18[],2,FALSE)</f>
        <v>Phenylalanine</v>
      </c>
      <c r="C576" s="35" t="s">
        <v>1123</v>
      </c>
      <c r="D576" s="35">
        <v>4</v>
      </c>
      <c r="E576" s="35">
        <v>0.11162460272431586</v>
      </c>
      <c r="F576" s="35">
        <v>0.1493665464527146</v>
      </c>
      <c r="G576" s="36">
        <v>0.53278694674114813</v>
      </c>
      <c r="H576" s="35" t="s">
        <v>1132</v>
      </c>
      <c r="I576" s="35" t="s">
        <v>1132</v>
      </c>
      <c r="J576" s="35" t="b">
        <v>0</v>
      </c>
    </row>
    <row r="577" spans="1:10" x14ac:dyDescent="0.2">
      <c r="A577" s="35" t="s">
        <v>818</v>
      </c>
      <c r="B577" s="35" t="str">
        <f>VLOOKUP(Table15[[#This Row],[Metabolite ID]],Table18[],2,FALSE)</f>
        <v>Phenylalanine</v>
      </c>
      <c r="C577" s="35" t="s">
        <v>1116</v>
      </c>
      <c r="D577" s="35">
        <v>4</v>
      </c>
      <c r="E577" s="35">
        <v>3.4278208161190307E-3</v>
      </c>
      <c r="F577" s="35">
        <v>2.093855787025448E-2</v>
      </c>
      <c r="G577" s="36">
        <v>0.86996059139534321</v>
      </c>
      <c r="H577" s="35" t="s">
        <v>1132</v>
      </c>
      <c r="I577" s="35" t="s">
        <v>1132</v>
      </c>
      <c r="J577" s="35" t="b">
        <v>0</v>
      </c>
    </row>
    <row r="578" spans="1:10" hidden="1" x14ac:dyDescent="0.2">
      <c r="A578" s="35" t="s">
        <v>777</v>
      </c>
      <c r="B578" s="35" t="str">
        <f>VLOOKUP(Table15[[#This Row],[Metabolite ID]],Table18[],2,FALSE)</f>
        <v>Total lipids in large HDL</v>
      </c>
      <c r="C578" s="35" t="s">
        <v>1117</v>
      </c>
      <c r="D578" s="35">
        <v>10</v>
      </c>
      <c r="E578" s="35">
        <v>3.057450034813022E-3</v>
      </c>
      <c r="F578" s="35">
        <v>7.6206070893314552E-3</v>
      </c>
      <c r="G578" s="36">
        <v>0.68826684580463104</v>
      </c>
      <c r="H578" s="35" t="s">
        <v>1132</v>
      </c>
      <c r="I578" s="35" t="s">
        <v>1132</v>
      </c>
      <c r="J578" s="35" t="b">
        <v>0</v>
      </c>
    </row>
    <row r="579" spans="1:10" hidden="1" x14ac:dyDescent="0.2">
      <c r="A579" s="35" t="s">
        <v>777</v>
      </c>
      <c r="B579" s="35" t="str">
        <f>VLOOKUP(Table15[[#This Row],[Metabolite ID]],Table18[],2,FALSE)</f>
        <v>Total lipids in large HDL</v>
      </c>
      <c r="C579" s="35" t="s">
        <v>1118</v>
      </c>
      <c r="D579" s="35">
        <v>10</v>
      </c>
      <c r="E579" s="35">
        <v>3.2711328655815773E-3</v>
      </c>
      <c r="F579" s="35">
        <v>7.861351307698515E-3</v>
      </c>
      <c r="G579" s="36">
        <v>0.67733454150603678</v>
      </c>
      <c r="H579" s="35" t="s">
        <v>1132</v>
      </c>
      <c r="I579" s="35" t="s">
        <v>1132</v>
      </c>
      <c r="J579" s="35" t="b">
        <v>0</v>
      </c>
    </row>
    <row r="580" spans="1:10" hidden="1" x14ac:dyDescent="0.2">
      <c r="A580" s="35" t="s">
        <v>777</v>
      </c>
      <c r="B580" s="35" t="str">
        <f>VLOOKUP(Table15[[#This Row],[Metabolite ID]],Table18[],2,FALSE)</f>
        <v>Total lipids in large HDL</v>
      </c>
      <c r="C580" s="35" t="s">
        <v>1119</v>
      </c>
      <c r="D580" s="35">
        <v>10</v>
      </c>
      <c r="E580" s="35">
        <v>1.6999172274710744E-2</v>
      </c>
      <c r="F580" s="35">
        <v>1.5550831749549004E-2</v>
      </c>
      <c r="G580" s="36">
        <v>0.27433414096481856</v>
      </c>
      <c r="H580" s="35" t="s">
        <v>1132</v>
      </c>
      <c r="I580" s="35" t="s">
        <v>1132</v>
      </c>
      <c r="J580" s="35" t="b">
        <v>0</v>
      </c>
    </row>
    <row r="581" spans="1:10" hidden="1" x14ac:dyDescent="0.2">
      <c r="A581" s="35" t="s">
        <v>777</v>
      </c>
      <c r="B581" s="35" t="str">
        <f>VLOOKUP(Table15[[#This Row],[Metabolite ID]],Table18[],2,FALSE)</f>
        <v>Total lipids in large HDL</v>
      </c>
      <c r="C581" s="35" t="s">
        <v>1120</v>
      </c>
      <c r="D581" s="35">
        <v>10</v>
      </c>
      <c r="E581" s="35">
        <v>-1.3866794343206678E-2</v>
      </c>
      <c r="F581" s="35">
        <v>1.0729480472122944E-2</v>
      </c>
      <c r="G581" s="36">
        <v>0.1962182121436904</v>
      </c>
      <c r="H581" s="35" t="s">
        <v>1132</v>
      </c>
      <c r="I581" s="35" t="s">
        <v>1132</v>
      </c>
      <c r="J581" s="35" t="b">
        <v>0</v>
      </c>
    </row>
    <row r="582" spans="1:10" hidden="1" x14ac:dyDescent="0.2">
      <c r="A582" s="35" t="s">
        <v>777</v>
      </c>
      <c r="B582" s="35" t="str">
        <f>VLOOKUP(Table15[[#This Row],[Metabolite ID]],Table18[],2,FALSE)</f>
        <v>Total lipids in large HDL</v>
      </c>
      <c r="C582" s="35" t="s">
        <v>1121</v>
      </c>
      <c r="D582" s="35">
        <v>10</v>
      </c>
      <c r="E582" s="35">
        <v>5.7265244722518455E-3</v>
      </c>
      <c r="F582" s="35">
        <v>1.9275794468163892E-2</v>
      </c>
      <c r="G582" s="36">
        <v>0.77314513905912585</v>
      </c>
      <c r="H582" s="35" t="s">
        <v>1132</v>
      </c>
      <c r="I582" s="35" t="s">
        <v>1132</v>
      </c>
      <c r="J582" s="35" t="b">
        <v>0</v>
      </c>
    </row>
    <row r="583" spans="1:10" hidden="1" x14ac:dyDescent="0.2">
      <c r="A583" s="35" t="s">
        <v>777</v>
      </c>
      <c r="B583" s="35" t="str">
        <f>VLOOKUP(Table15[[#This Row],[Metabolite ID]],Table18[],2,FALSE)</f>
        <v>Total lipids in large HDL</v>
      </c>
      <c r="C583" s="35" t="s">
        <v>1122</v>
      </c>
      <c r="D583" s="35">
        <v>10</v>
      </c>
      <c r="E583" s="35">
        <v>-1.8895016787552205E-2</v>
      </c>
      <c r="F583" s="35">
        <v>1.0768725114505263E-2</v>
      </c>
      <c r="G583" s="36">
        <v>0.11321752170092809</v>
      </c>
      <c r="H583" s="35" t="s">
        <v>1132</v>
      </c>
      <c r="I583" s="35" t="s">
        <v>1132</v>
      </c>
      <c r="J583" s="35" t="b">
        <v>0</v>
      </c>
    </row>
    <row r="584" spans="1:10" hidden="1" x14ac:dyDescent="0.2">
      <c r="A584" s="35" t="s">
        <v>777</v>
      </c>
      <c r="B584" s="35" t="str">
        <f>VLOOKUP(Table15[[#This Row],[Metabolite ID]],Table18[],2,FALSE)</f>
        <v>Total lipids in large HDL</v>
      </c>
      <c r="C584" s="35" t="s">
        <v>1123</v>
      </c>
      <c r="D584" s="35">
        <v>10</v>
      </c>
      <c r="E584" s="35">
        <v>-6.2999402934401857E-2</v>
      </c>
      <c r="F584" s="35">
        <v>3.9059886197898727E-2</v>
      </c>
      <c r="G584" s="36">
        <v>0.14543246255744519</v>
      </c>
      <c r="H584" s="35" t="s">
        <v>1132</v>
      </c>
      <c r="I584" s="35" t="s">
        <v>1132</v>
      </c>
      <c r="J584" s="35" t="b">
        <v>0</v>
      </c>
    </row>
    <row r="585" spans="1:10" x14ac:dyDescent="0.2">
      <c r="A585" s="35" t="s">
        <v>777</v>
      </c>
      <c r="B585" s="35" t="str">
        <f>VLOOKUP(Table15[[#This Row],[Metabolite ID]],Table18[],2,FALSE)</f>
        <v>Total lipids in large HDL</v>
      </c>
      <c r="C585" s="35" t="s">
        <v>1116</v>
      </c>
      <c r="D585" s="35">
        <v>10</v>
      </c>
      <c r="E585" s="35">
        <v>3.057450034813022E-3</v>
      </c>
      <c r="F585" s="35">
        <v>1.9550062711187994E-2</v>
      </c>
      <c r="G585" s="36">
        <v>0.87572498496423812</v>
      </c>
      <c r="H585" s="35" t="s">
        <v>1132</v>
      </c>
      <c r="I585" s="35" t="s">
        <v>1132</v>
      </c>
      <c r="J585" s="35" t="b">
        <v>0</v>
      </c>
    </row>
    <row r="586" spans="1:10" hidden="1" x14ac:dyDescent="0.2">
      <c r="A586" s="35" t="s">
        <v>778</v>
      </c>
      <c r="B586" s="35" t="str">
        <f>VLOOKUP(Table15[[#This Row],[Metabolite ID]],Table18[],2,FALSE)</f>
        <v>Concentration of large HDL particles</v>
      </c>
      <c r="C586" s="35" t="s">
        <v>1117</v>
      </c>
      <c r="D586" s="35">
        <v>10</v>
      </c>
      <c r="E586" s="35">
        <v>2.747333475689472E-3</v>
      </c>
      <c r="F586" s="35">
        <v>7.6400871847693555E-3</v>
      </c>
      <c r="G586" s="36">
        <v>0.71915038304289691</v>
      </c>
      <c r="H586" s="35" t="s">
        <v>1132</v>
      </c>
      <c r="I586" s="35" t="s">
        <v>1132</v>
      </c>
      <c r="J586" s="35" t="b">
        <v>0</v>
      </c>
    </row>
    <row r="587" spans="1:10" hidden="1" x14ac:dyDescent="0.2">
      <c r="A587" s="35" t="s">
        <v>778</v>
      </c>
      <c r="B587" s="35" t="str">
        <f>VLOOKUP(Table15[[#This Row],[Metabolite ID]],Table18[],2,FALSE)</f>
        <v>Concentration of large HDL particles</v>
      </c>
      <c r="C587" s="35" t="s">
        <v>1118</v>
      </c>
      <c r="D587" s="35">
        <v>10</v>
      </c>
      <c r="E587" s="35">
        <v>2.9472546561567173E-3</v>
      </c>
      <c r="F587" s="35">
        <v>7.8805151444623685E-3</v>
      </c>
      <c r="G587" s="36">
        <v>0.7084097926335704</v>
      </c>
      <c r="H587" s="35" t="s">
        <v>1132</v>
      </c>
      <c r="I587" s="35" t="s">
        <v>1132</v>
      </c>
      <c r="J587" s="35" t="b">
        <v>0</v>
      </c>
    </row>
    <row r="588" spans="1:10" hidden="1" x14ac:dyDescent="0.2">
      <c r="A588" s="35" t="s">
        <v>778</v>
      </c>
      <c r="B588" s="35" t="str">
        <f>VLOOKUP(Table15[[#This Row],[Metabolite ID]],Table18[],2,FALSE)</f>
        <v>Concentration of large HDL particles</v>
      </c>
      <c r="C588" s="35" t="s">
        <v>1119</v>
      </c>
      <c r="D588" s="35">
        <v>10</v>
      </c>
      <c r="E588" s="35">
        <v>1.7137800828953394E-2</v>
      </c>
      <c r="F588" s="35">
        <v>1.5617368870327662E-2</v>
      </c>
      <c r="G588" s="36">
        <v>0.27248615241633656</v>
      </c>
      <c r="H588" s="35" t="s">
        <v>1132</v>
      </c>
      <c r="I588" s="35" t="s">
        <v>1132</v>
      </c>
      <c r="J588" s="35" t="b">
        <v>0</v>
      </c>
    </row>
    <row r="589" spans="1:10" hidden="1" x14ac:dyDescent="0.2">
      <c r="A589" s="35" t="s">
        <v>778</v>
      </c>
      <c r="B589" s="35" t="str">
        <f>VLOOKUP(Table15[[#This Row],[Metabolite ID]],Table18[],2,FALSE)</f>
        <v>Concentration of large HDL particles</v>
      </c>
      <c r="C589" s="35" t="s">
        <v>1120</v>
      </c>
      <c r="D589" s="35">
        <v>10</v>
      </c>
      <c r="E589" s="35">
        <v>-1.3719215475733959E-2</v>
      </c>
      <c r="F589" s="35">
        <v>1.0684587286900625E-2</v>
      </c>
      <c r="G589" s="36">
        <v>0.1991352291407758</v>
      </c>
      <c r="H589" s="35" t="s">
        <v>1132</v>
      </c>
      <c r="I589" s="35" t="s">
        <v>1132</v>
      </c>
      <c r="J589" s="35" t="b">
        <v>0</v>
      </c>
    </row>
    <row r="590" spans="1:10" hidden="1" x14ac:dyDescent="0.2">
      <c r="A590" s="35" t="s">
        <v>778</v>
      </c>
      <c r="B590" s="35" t="str">
        <f>VLOOKUP(Table15[[#This Row],[Metabolite ID]],Table18[],2,FALSE)</f>
        <v>Concentration of large HDL particles</v>
      </c>
      <c r="C590" s="35" t="s">
        <v>1121</v>
      </c>
      <c r="D590" s="35">
        <v>10</v>
      </c>
      <c r="E590" s="35">
        <v>6.0017564225056108E-3</v>
      </c>
      <c r="F590" s="35">
        <v>2.0077323450623526E-2</v>
      </c>
      <c r="G590" s="36">
        <v>0.77177938540850477</v>
      </c>
      <c r="H590" s="35" t="s">
        <v>1132</v>
      </c>
      <c r="I590" s="35" t="s">
        <v>1132</v>
      </c>
      <c r="J590" s="35" t="b">
        <v>0</v>
      </c>
    </row>
    <row r="591" spans="1:10" hidden="1" x14ac:dyDescent="0.2">
      <c r="A591" s="35" t="s">
        <v>778</v>
      </c>
      <c r="B591" s="35" t="str">
        <f>VLOOKUP(Table15[[#This Row],[Metabolite ID]],Table18[],2,FALSE)</f>
        <v>Concentration of large HDL particles</v>
      </c>
      <c r="C591" s="35" t="s">
        <v>1122</v>
      </c>
      <c r="D591" s="35">
        <v>10</v>
      </c>
      <c r="E591" s="35">
        <v>-1.8975742531905149E-2</v>
      </c>
      <c r="F591" s="35">
        <v>1.0254815518203035E-2</v>
      </c>
      <c r="G591" s="36">
        <v>9.7285521817609119E-2</v>
      </c>
      <c r="H591" s="35" t="s">
        <v>1132</v>
      </c>
      <c r="I591" s="35" t="s">
        <v>1132</v>
      </c>
      <c r="J591" s="35" t="b">
        <v>0</v>
      </c>
    </row>
    <row r="592" spans="1:10" hidden="1" x14ac:dyDescent="0.2">
      <c r="A592" s="35" t="s">
        <v>778</v>
      </c>
      <c r="B592" s="35" t="str">
        <f>VLOOKUP(Table15[[#This Row],[Metabolite ID]],Table18[],2,FALSE)</f>
        <v>Concentration of large HDL particles</v>
      </c>
      <c r="C592" s="35" t="s">
        <v>1123</v>
      </c>
      <c r="D592" s="35">
        <v>10</v>
      </c>
      <c r="E592" s="35">
        <v>-6.2748805681338046E-2</v>
      </c>
      <c r="F592" s="35">
        <v>3.8525267591018798E-2</v>
      </c>
      <c r="G592" s="36">
        <v>0.14201084464466307</v>
      </c>
      <c r="H592" s="35" t="s">
        <v>1132</v>
      </c>
      <c r="I592" s="35" t="s">
        <v>1132</v>
      </c>
      <c r="J592" s="35" t="b">
        <v>0</v>
      </c>
    </row>
    <row r="593" spans="1:10" x14ac:dyDescent="0.2">
      <c r="A593" s="35" t="s">
        <v>778</v>
      </c>
      <c r="B593" s="35" t="str">
        <f>VLOOKUP(Table15[[#This Row],[Metabolite ID]],Table18[],2,FALSE)</f>
        <v>Concentration of large HDL particles</v>
      </c>
      <c r="C593" s="35" t="s">
        <v>1116</v>
      </c>
      <c r="D593" s="35">
        <v>10</v>
      </c>
      <c r="E593" s="35">
        <v>2.747333475689472E-3</v>
      </c>
      <c r="F593" s="35">
        <v>1.9605274769665528E-2</v>
      </c>
      <c r="G593" s="36">
        <v>0.88855541109375824</v>
      </c>
      <c r="H593" s="35" t="s">
        <v>1132</v>
      </c>
      <c r="I593" s="35" t="s">
        <v>1132</v>
      </c>
      <c r="J593" s="35" t="b">
        <v>0</v>
      </c>
    </row>
    <row r="594" spans="1:10" hidden="1" x14ac:dyDescent="0.2">
      <c r="A594" s="35" t="s">
        <v>757</v>
      </c>
      <c r="B594" s="35" t="str">
        <f>VLOOKUP(Table15[[#This Row],[Metabolite ID]],Table18[],2,FALSE)</f>
        <v>HDL cholesterol</v>
      </c>
      <c r="C594" s="35" t="s">
        <v>1117</v>
      </c>
      <c r="D594" s="35">
        <v>13</v>
      </c>
      <c r="E594" s="35">
        <v>-1.2817111984138462E-3</v>
      </c>
      <c r="F594" s="35">
        <v>8.227782130065385E-3</v>
      </c>
      <c r="G594" s="36">
        <v>0.8762076527317314</v>
      </c>
      <c r="H594" s="35" t="s">
        <v>1132</v>
      </c>
      <c r="I594" s="35" t="s">
        <v>1132</v>
      </c>
      <c r="J594" s="35" t="b">
        <v>0</v>
      </c>
    </row>
    <row r="595" spans="1:10" hidden="1" x14ac:dyDescent="0.2">
      <c r="A595" s="35" t="s">
        <v>757</v>
      </c>
      <c r="B595" s="35" t="str">
        <f>VLOOKUP(Table15[[#This Row],[Metabolite ID]],Table18[],2,FALSE)</f>
        <v>HDL cholesterol</v>
      </c>
      <c r="C595" s="35" t="s">
        <v>1118</v>
      </c>
      <c r="D595" s="35">
        <v>13</v>
      </c>
      <c r="E595" s="35">
        <v>-1.4196878717588879E-3</v>
      </c>
      <c r="F595" s="35">
        <v>8.8604105507946763E-3</v>
      </c>
      <c r="G595" s="36">
        <v>0.87270129482646663</v>
      </c>
      <c r="H595" s="35" t="s">
        <v>1132</v>
      </c>
      <c r="I595" s="35" t="s">
        <v>1132</v>
      </c>
      <c r="J595" s="35" t="b">
        <v>0</v>
      </c>
    </row>
    <row r="596" spans="1:10" hidden="1" x14ac:dyDescent="0.2">
      <c r="A596" s="35" t="s">
        <v>757</v>
      </c>
      <c r="B596" s="35" t="str">
        <f>VLOOKUP(Table15[[#This Row],[Metabolite ID]],Table18[],2,FALSE)</f>
        <v>HDL cholesterol</v>
      </c>
      <c r="C596" s="35" t="s">
        <v>1119</v>
      </c>
      <c r="D596" s="35">
        <v>13</v>
      </c>
      <c r="E596" s="35">
        <v>-1.034604949032775E-2</v>
      </c>
      <c r="F596" s="35">
        <v>1.4897889185524028E-2</v>
      </c>
      <c r="G596" s="36">
        <v>0.4873911950702553</v>
      </c>
      <c r="H596" s="35" t="s">
        <v>1132</v>
      </c>
      <c r="I596" s="35" t="s">
        <v>1132</v>
      </c>
      <c r="J596" s="35" t="b">
        <v>0</v>
      </c>
    </row>
    <row r="597" spans="1:10" hidden="1" x14ac:dyDescent="0.2">
      <c r="A597" s="35" t="s">
        <v>757</v>
      </c>
      <c r="B597" s="35" t="str">
        <f>VLOOKUP(Table15[[#This Row],[Metabolite ID]],Table18[],2,FALSE)</f>
        <v>HDL cholesterol</v>
      </c>
      <c r="C597" s="35" t="s">
        <v>1120</v>
      </c>
      <c r="D597" s="35">
        <v>13</v>
      </c>
      <c r="E597" s="35">
        <v>-2.2374182280778844E-2</v>
      </c>
      <c r="F597" s="35">
        <v>1.2720721357644481E-2</v>
      </c>
      <c r="G597" s="36">
        <v>7.8598428425241951E-2</v>
      </c>
      <c r="H597" s="35" t="s">
        <v>1132</v>
      </c>
      <c r="I597" s="35" t="s">
        <v>1132</v>
      </c>
      <c r="J597" s="35" t="b">
        <v>0</v>
      </c>
    </row>
    <row r="598" spans="1:10" hidden="1" x14ac:dyDescent="0.2">
      <c r="A598" s="35" t="s">
        <v>757</v>
      </c>
      <c r="B598" s="35" t="str">
        <f>VLOOKUP(Table15[[#This Row],[Metabolite ID]],Table18[],2,FALSE)</f>
        <v>HDL cholesterol</v>
      </c>
      <c r="C598" s="35" t="s">
        <v>1121</v>
      </c>
      <c r="D598" s="35">
        <v>13</v>
      </c>
      <c r="E598" s="35">
        <v>3.1375969353250044E-3</v>
      </c>
      <c r="F598" s="35">
        <v>2.1867991313950823E-2</v>
      </c>
      <c r="G598" s="36">
        <v>0.88829313150568912</v>
      </c>
      <c r="H598" s="35" t="s">
        <v>1132</v>
      </c>
      <c r="I598" s="35" t="s">
        <v>1132</v>
      </c>
      <c r="J598" s="35" t="b">
        <v>0</v>
      </c>
    </row>
    <row r="599" spans="1:10" hidden="1" x14ac:dyDescent="0.2">
      <c r="A599" s="35" t="s">
        <v>757</v>
      </c>
      <c r="B599" s="35" t="str">
        <f>VLOOKUP(Table15[[#This Row],[Metabolite ID]],Table18[],2,FALSE)</f>
        <v>HDL cholesterol</v>
      </c>
      <c r="C599" s="35" t="s">
        <v>1122</v>
      </c>
      <c r="D599" s="35">
        <v>13</v>
      </c>
      <c r="E599" s="35">
        <v>-2.7113997546261731E-2</v>
      </c>
      <c r="F599" s="35">
        <v>1.4000288995862311E-2</v>
      </c>
      <c r="G599" s="36">
        <v>7.6686504745163045E-2</v>
      </c>
      <c r="H599" s="35" t="s">
        <v>1132</v>
      </c>
      <c r="I599" s="35" t="s">
        <v>1132</v>
      </c>
      <c r="J599" s="35" t="b">
        <v>0</v>
      </c>
    </row>
    <row r="600" spans="1:10" hidden="1" x14ac:dyDescent="0.2">
      <c r="A600" s="35" t="s">
        <v>757</v>
      </c>
      <c r="B600" s="35" t="str">
        <f>VLOOKUP(Table15[[#This Row],[Metabolite ID]],Table18[],2,FALSE)</f>
        <v>HDL cholesterol</v>
      </c>
      <c r="C600" s="35" t="s">
        <v>1123</v>
      </c>
      <c r="D600" s="35">
        <v>13</v>
      </c>
      <c r="E600" s="35">
        <v>2.8505783343933205E-2</v>
      </c>
      <c r="F600" s="35">
        <v>7.7525064384732195E-2</v>
      </c>
      <c r="G600" s="36">
        <v>0.72007563553665732</v>
      </c>
      <c r="H600" s="35" t="s">
        <v>1132</v>
      </c>
      <c r="I600" s="35" t="s">
        <v>1132</v>
      </c>
      <c r="J600" s="35" t="b">
        <v>0</v>
      </c>
    </row>
    <row r="601" spans="1:10" x14ac:dyDescent="0.2">
      <c r="A601" s="35" t="s">
        <v>757</v>
      </c>
      <c r="B601" s="35" t="str">
        <f>VLOOKUP(Table15[[#This Row],[Metabolite ID]],Table18[],2,FALSE)</f>
        <v>HDL cholesterol</v>
      </c>
      <c r="C601" s="35" t="s">
        <v>1116</v>
      </c>
      <c r="D601" s="35">
        <v>13</v>
      </c>
      <c r="E601" s="35">
        <v>-1.2817111984138462E-3</v>
      </c>
      <c r="F601" s="35">
        <v>2.6782975934962022E-2</v>
      </c>
      <c r="G601" s="36">
        <v>0.96183144941056098</v>
      </c>
      <c r="H601" s="35" t="s">
        <v>1132</v>
      </c>
      <c r="I601" s="35" t="s">
        <v>1132</v>
      </c>
      <c r="J601" s="35" t="b">
        <v>0</v>
      </c>
    </row>
    <row r="602" spans="1:10" x14ac:dyDescent="0.2">
      <c r="A602" s="35" t="s">
        <v>686</v>
      </c>
      <c r="B602" s="35" t="str">
        <f>VLOOKUP(Table15[[#This Row],[Metabolite ID]],Table18[],2,FALSE)</f>
        <v>1-(1-enyl-stearoyl)-2-oleoyl-GPC (P-18:0/18:1)</v>
      </c>
      <c r="C602" s="35" t="s">
        <v>1127</v>
      </c>
      <c r="D602" s="35">
        <v>1</v>
      </c>
      <c r="E602" s="35">
        <v>-6.5836685517904289E-4</v>
      </c>
      <c r="F602" s="35">
        <v>1.4484070813938944E-2</v>
      </c>
      <c r="G602" s="36">
        <v>0.96374500489562698</v>
      </c>
      <c r="H602" s="35" t="s">
        <v>909</v>
      </c>
      <c r="I602" s="35" t="s">
        <v>909</v>
      </c>
      <c r="J602" s="35" t="b">
        <v>0</v>
      </c>
    </row>
    <row r="603" spans="1:10" hidden="1" x14ac:dyDescent="0.2">
      <c r="A603" s="35" t="s">
        <v>779</v>
      </c>
      <c r="B603" s="35" t="str">
        <f>VLOOKUP(Table15[[#This Row],[Metabolite ID]],Table18[],2,FALSE)</f>
        <v>Phospholipids in large HDL</v>
      </c>
      <c r="C603" s="35" t="s">
        <v>1117</v>
      </c>
      <c r="D603" s="35">
        <v>12</v>
      </c>
      <c r="E603" s="35">
        <v>-6.4220960332115782E-4</v>
      </c>
      <c r="F603" s="35">
        <v>7.7142439864527484E-3</v>
      </c>
      <c r="G603" s="36">
        <v>0.93365288100386135</v>
      </c>
      <c r="H603" s="35" t="s">
        <v>1132</v>
      </c>
      <c r="I603" s="35" t="s">
        <v>1132</v>
      </c>
      <c r="J603" s="35" t="b">
        <v>0</v>
      </c>
    </row>
    <row r="604" spans="1:10" hidden="1" x14ac:dyDescent="0.2">
      <c r="A604" s="35" t="s">
        <v>779</v>
      </c>
      <c r="B604" s="35" t="str">
        <f>VLOOKUP(Table15[[#This Row],[Metabolite ID]],Table18[],2,FALSE)</f>
        <v>Phospholipids in large HDL</v>
      </c>
      <c r="C604" s="35" t="s">
        <v>1118</v>
      </c>
      <c r="D604" s="35">
        <v>12</v>
      </c>
      <c r="E604" s="35">
        <v>-6.917007959667019E-4</v>
      </c>
      <c r="F604" s="35">
        <v>7.983979269663613E-3</v>
      </c>
      <c r="G604" s="36">
        <v>0.93096077314946146</v>
      </c>
      <c r="H604" s="35" t="s">
        <v>1132</v>
      </c>
      <c r="I604" s="35" t="s">
        <v>1132</v>
      </c>
      <c r="J604" s="35" t="b">
        <v>0</v>
      </c>
    </row>
    <row r="605" spans="1:10" hidden="1" x14ac:dyDescent="0.2">
      <c r="A605" s="35" t="s">
        <v>779</v>
      </c>
      <c r="B605" s="35" t="str">
        <f>VLOOKUP(Table15[[#This Row],[Metabolite ID]],Table18[],2,FALSE)</f>
        <v>Phospholipids in large HDL</v>
      </c>
      <c r="C605" s="35" t="s">
        <v>1119</v>
      </c>
      <c r="D605" s="35">
        <v>12</v>
      </c>
      <c r="E605" s="35">
        <v>2.7828363589409502E-3</v>
      </c>
      <c r="F605" s="35">
        <v>1.4115921444277759E-2</v>
      </c>
      <c r="G605" s="36">
        <v>0.84371667352857327</v>
      </c>
      <c r="H605" s="35" t="s">
        <v>1132</v>
      </c>
      <c r="I605" s="35" t="s">
        <v>1132</v>
      </c>
      <c r="J605" s="35" t="b">
        <v>0</v>
      </c>
    </row>
    <row r="606" spans="1:10" hidden="1" x14ac:dyDescent="0.2">
      <c r="A606" s="35" t="s">
        <v>779</v>
      </c>
      <c r="B606" s="35" t="str">
        <f>VLOOKUP(Table15[[#This Row],[Metabolite ID]],Table18[],2,FALSE)</f>
        <v>Phospholipids in large HDL</v>
      </c>
      <c r="C606" s="35" t="s">
        <v>1120</v>
      </c>
      <c r="D606" s="35">
        <v>12</v>
      </c>
      <c r="E606" s="35">
        <v>-1.7281570956281588E-2</v>
      </c>
      <c r="F606" s="35">
        <v>1.1375683300547784E-2</v>
      </c>
      <c r="G606" s="36">
        <v>0.12872028224767537</v>
      </c>
      <c r="H606" s="35" t="s">
        <v>1132</v>
      </c>
      <c r="I606" s="35" t="s">
        <v>1132</v>
      </c>
      <c r="J606" s="35" t="b">
        <v>0</v>
      </c>
    </row>
    <row r="607" spans="1:10" hidden="1" x14ac:dyDescent="0.2">
      <c r="A607" s="35" t="s">
        <v>779</v>
      </c>
      <c r="B607" s="35" t="str">
        <f>VLOOKUP(Table15[[#This Row],[Metabolite ID]],Table18[],2,FALSE)</f>
        <v>Phospholipids in large HDL</v>
      </c>
      <c r="C607" s="35" t="s">
        <v>1121</v>
      </c>
      <c r="D607" s="35">
        <v>12</v>
      </c>
      <c r="E607" s="35">
        <v>-4.5672764280847711E-3</v>
      </c>
      <c r="F607" s="35">
        <v>1.8208394050469624E-2</v>
      </c>
      <c r="G607" s="36">
        <v>0.80656645305064512</v>
      </c>
      <c r="H607" s="35" t="s">
        <v>1132</v>
      </c>
      <c r="I607" s="35" t="s">
        <v>1132</v>
      </c>
      <c r="J607" s="35" t="b">
        <v>0</v>
      </c>
    </row>
    <row r="608" spans="1:10" hidden="1" x14ac:dyDescent="0.2">
      <c r="A608" s="35" t="s">
        <v>779</v>
      </c>
      <c r="B608" s="35" t="str">
        <f>VLOOKUP(Table15[[#This Row],[Metabolite ID]],Table18[],2,FALSE)</f>
        <v>Phospholipids in large HDL</v>
      </c>
      <c r="C608" s="35" t="s">
        <v>1122</v>
      </c>
      <c r="D608" s="35">
        <v>12</v>
      </c>
      <c r="E608" s="35">
        <v>-2.0569231374235497E-2</v>
      </c>
      <c r="F608" s="35">
        <v>1.0878851650074265E-2</v>
      </c>
      <c r="G608" s="36">
        <v>8.5273651480006263E-2</v>
      </c>
      <c r="H608" s="35" t="s">
        <v>1132</v>
      </c>
      <c r="I608" s="35" t="s">
        <v>1132</v>
      </c>
      <c r="J608" s="35" t="b">
        <v>0</v>
      </c>
    </row>
    <row r="609" spans="1:10" hidden="1" x14ac:dyDescent="0.2">
      <c r="A609" s="35" t="s">
        <v>779</v>
      </c>
      <c r="B609" s="35" t="str">
        <f>VLOOKUP(Table15[[#This Row],[Metabolite ID]],Table18[],2,FALSE)</f>
        <v>Phospholipids in large HDL</v>
      </c>
      <c r="C609" s="35" t="s">
        <v>1123</v>
      </c>
      <c r="D609" s="35">
        <v>12</v>
      </c>
      <c r="E609" s="35">
        <v>-5.057373355115919E-2</v>
      </c>
      <c r="F609" s="35">
        <v>4.1176506237238529E-2</v>
      </c>
      <c r="G609" s="36">
        <v>0.24748782351481977</v>
      </c>
      <c r="H609" s="35" t="s">
        <v>1132</v>
      </c>
      <c r="I609" s="35" t="s">
        <v>1132</v>
      </c>
      <c r="J609" s="35" t="b">
        <v>0</v>
      </c>
    </row>
    <row r="610" spans="1:10" x14ac:dyDescent="0.2">
      <c r="A610" s="35" t="s">
        <v>779</v>
      </c>
      <c r="B610" s="35" t="str">
        <f>VLOOKUP(Table15[[#This Row],[Metabolite ID]],Table18[],2,FALSE)</f>
        <v>Phospholipids in large HDL</v>
      </c>
      <c r="C610" s="35" t="s">
        <v>1116</v>
      </c>
      <c r="D610" s="35">
        <v>12</v>
      </c>
      <c r="E610" s="35">
        <v>-6.4220960332115782E-4</v>
      </c>
      <c r="F610" s="35">
        <v>1.8587867466986051E-2</v>
      </c>
      <c r="G610" s="36">
        <v>0.97243862412795401</v>
      </c>
      <c r="H610" s="35" t="s">
        <v>1132</v>
      </c>
      <c r="I610" s="35" t="s">
        <v>1132</v>
      </c>
      <c r="J610" s="35" t="b">
        <v>0</v>
      </c>
    </row>
    <row r="611" spans="1:10" hidden="1" x14ac:dyDescent="0.2">
      <c r="A611" s="35" t="s">
        <v>773</v>
      </c>
      <c r="B611" s="35" t="str">
        <f>VLOOKUP(Table15[[#This Row],[Metabolite ID]],Table18[],2,FALSE)</f>
        <v>Leucine</v>
      </c>
      <c r="C611" s="35" t="s">
        <v>1117</v>
      </c>
      <c r="D611" s="35">
        <v>3</v>
      </c>
      <c r="E611" s="35">
        <v>2.5552257905751261E-3</v>
      </c>
      <c r="F611" s="35">
        <v>1.6125490902082262E-2</v>
      </c>
      <c r="G611" s="36">
        <v>0.87409529046669998</v>
      </c>
      <c r="H611" s="35" t="s">
        <v>1132</v>
      </c>
      <c r="I611" s="35" t="s">
        <v>1132</v>
      </c>
      <c r="J611" s="35" t="b">
        <v>0</v>
      </c>
    </row>
    <row r="612" spans="1:10" hidden="1" x14ac:dyDescent="0.2">
      <c r="A612" s="35" t="s">
        <v>773</v>
      </c>
      <c r="B612" s="35" t="str">
        <f>VLOOKUP(Table15[[#This Row],[Metabolite ID]],Table18[],2,FALSE)</f>
        <v>Leucine</v>
      </c>
      <c r="C612" s="35" t="s">
        <v>1118</v>
      </c>
      <c r="D612" s="35">
        <v>3</v>
      </c>
      <c r="E612" s="35">
        <v>5.141607695592406E-3</v>
      </c>
      <c r="F612" s="35">
        <v>2.2953957428171457E-2</v>
      </c>
      <c r="G612" s="36">
        <v>0.82275997340230489</v>
      </c>
      <c r="H612" s="35" t="s">
        <v>1132</v>
      </c>
      <c r="I612" s="35" t="s">
        <v>1132</v>
      </c>
      <c r="J612" s="35" t="b">
        <v>0</v>
      </c>
    </row>
    <row r="613" spans="1:10" hidden="1" x14ac:dyDescent="0.2">
      <c r="A613" s="35" t="s">
        <v>773</v>
      </c>
      <c r="B613" s="35" t="str">
        <f>VLOOKUP(Table15[[#This Row],[Metabolite ID]],Table18[],2,FALSE)</f>
        <v>Leucine</v>
      </c>
      <c r="C613" s="35" t="s">
        <v>1119</v>
      </c>
      <c r="D613" s="35">
        <v>3</v>
      </c>
      <c r="E613" s="35">
        <v>0.2371658809718766</v>
      </c>
      <c r="F613" s="35">
        <v>4.0731973467704956E-2</v>
      </c>
      <c r="G613" s="36">
        <v>5.7940027880055698E-9</v>
      </c>
      <c r="H613" s="35" t="s">
        <v>1132</v>
      </c>
      <c r="I613" s="35" t="s">
        <v>1132</v>
      </c>
      <c r="J613" s="35" t="b">
        <v>0</v>
      </c>
    </row>
    <row r="614" spans="1:10" hidden="1" x14ac:dyDescent="0.2">
      <c r="A614" s="35" t="s">
        <v>773</v>
      </c>
      <c r="B614" s="35" t="str">
        <f>VLOOKUP(Table15[[#This Row],[Metabolite ID]],Table18[],2,FALSE)</f>
        <v>Leucine</v>
      </c>
      <c r="C614" s="35" t="s">
        <v>1120</v>
      </c>
      <c r="D614" s="35">
        <v>3</v>
      </c>
      <c r="E614" s="35">
        <v>-2.0650891604725496E-2</v>
      </c>
      <c r="F614" s="35">
        <v>2.0202672258511873E-2</v>
      </c>
      <c r="G614" s="36">
        <v>0.30669280866029391</v>
      </c>
      <c r="H614" s="35" t="s">
        <v>1132</v>
      </c>
      <c r="I614" s="35" t="s">
        <v>1132</v>
      </c>
      <c r="J614" s="35" t="b">
        <v>0</v>
      </c>
    </row>
    <row r="615" spans="1:10" hidden="1" x14ac:dyDescent="0.2">
      <c r="A615" s="35" t="s">
        <v>773</v>
      </c>
      <c r="B615" s="35" t="str">
        <f>VLOOKUP(Table15[[#This Row],[Metabolite ID]],Table18[],2,FALSE)</f>
        <v>Leucine</v>
      </c>
      <c r="C615" s="35" t="s">
        <v>1121</v>
      </c>
      <c r="D615" s="35">
        <v>3</v>
      </c>
      <c r="E615" s="35">
        <v>0.24208329383100874</v>
      </c>
      <c r="F615" s="35">
        <v>4.270734128456026E-2</v>
      </c>
      <c r="G615" s="36">
        <v>2.9741124365809161E-2</v>
      </c>
      <c r="H615" s="35" t="s">
        <v>1132</v>
      </c>
      <c r="I615" s="35" t="s">
        <v>1132</v>
      </c>
      <c r="J615" s="35" t="b">
        <v>0</v>
      </c>
    </row>
    <row r="616" spans="1:10" hidden="1" x14ac:dyDescent="0.2">
      <c r="A616" s="35" t="s">
        <v>773</v>
      </c>
      <c r="B616" s="35" t="str">
        <f>VLOOKUP(Table15[[#This Row],[Metabolite ID]],Table18[],2,FALSE)</f>
        <v>Leucine</v>
      </c>
      <c r="C616" s="35" t="s">
        <v>1122</v>
      </c>
      <c r="D616" s="35">
        <v>3</v>
      </c>
      <c r="E616" s="35">
        <v>-0.12317843066701503</v>
      </c>
      <c r="F616" s="35">
        <v>2.3805298159392127E-2</v>
      </c>
      <c r="G616" s="36">
        <v>3.5378768614309435E-2</v>
      </c>
      <c r="H616" s="35" t="s">
        <v>1132</v>
      </c>
      <c r="I616" s="35" t="s">
        <v>1132</v>
      </c>
      <c r="J616" s="35" t="b">
        <v>0</v>
      </c>
    </row>
    <row r="617" spans="1:10" hidden="1" x14ac:dyDescent="0.2">
      <c r="A617" s="35" t="s">
        <v>773</v>
      </c>
      <c r="B617" s="35" t="str">
        <f>VLOOKUP(Table15[[#This Row],[Metabolite ID]],Table18[],2,FALSE)</f>
        <v>Leucine</v>
      </c>
      <c r="C617" s="35" t="s">
        <v>1123</v>
      </c>
      <c r="D617" s="35">
        <v>3</v>
      </c>
      <c r="E617" s="35">
        <v>-0.39278369642101851</v>
      </c>
      <c r="F617" s="35">
        <v>0.43601282730022289</v>
      </c>
      <c r="G617" s="36">
        <v>0.53317533595150535</v>
      </c>
      <c r="H617" s="35" t="s">
        <v>1132</v>
      </c>
      <c r="I617" s="35" t="s">
        <v>1132</v>
      </c>
      <c r="J617" s="35" t="b">
        <v>0</v>
      </c>
    </row>
    <row r="618" spans="1:10" x14ac:dyDescent="0.2">
      <c r="A618" s="35" t="s">
        <v>773</v>
      </c>
      <c r="B618" s="35" t="str">
        <f>VLOOKUP(Table15[[#This Row],[Metabolite ID]],Table18[],2,FALSE)</f>
        <v>Leucine</v>
      </c>
      <c r="C618" s="35" t="s">
        <v>1116</v>
      </c>
      <c r="D618" s="35">
        <v>3</v>
      </c>
      <c r="E618" s="35">
        <v>2.5552257905751261E-3</v>
      </c>
      <c r="F618" s="35">
        <v>0.12252104310460994</v>
      </c>
      <c r="G618" s="36">
        <v>0.98336100173353425</v>
      </c>
      <c r="H618" s="35" t="s">
        <v>1132</v>
      </c>
      <c r="I618" s="35" t="s">
        <v>1132</v>
      </c>
      <c r="J618" s="35" t="b">
        <v>0</v>
      </c>
    </row>
    <row r="620" spans="1:10" x14ac:dyDescent="0.2">
      <c r="A620" s="1" t="s">
        <v>1199</v>
      </c>
    </row>
  </sheetData>
  <phoneticPr fontId="15" type="noConversion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025D5-D0A5-3B44-ABDC-32A0642AB097}">
  <sheetPr codeName="Sheet12"/>
  <dimension ref="A1:J936"/>
  <sheetViews>
    <sheetView zoomScale="108" workbookViewId="0">
      <selection activeCell="K234" sqref="K234"/>
    </sheetView>
  </sheetViews>
  <sheetFormatPr baseColWidth="10" defaultRowHeight="16" x14ac:dyDescent="0.2"/>
  <cols>
    <col min="1" max="1" width="15.1640625" bestFit="1" customWidth="1"/>
    <col min="2" max="2" width="55.1640625" bestFit="1" customWidth="1"/>
    <col min="3" max="3" width="34" bestFit="1" customWidth="1"/>
    <col min="7" max="7" width="15.33203125" bestFit="1" customWidth="1"/>
    <col min="8" max="8" width="15.5" bestFit="1" customWidth="1"/>
    <col min="9" max="9" width="15.6640625" bestFit="1" customWidth="1"/>
  </cols>
  <sheetData>
    <row r="1" spans="1:10" x14ac:dyDescent="0.2">
      <c r="A1" s="32" t="s">
        <v>2046</v>
      </c>
    </row>
    <row r="2" spans="1:10" x14ac:dyDescent="0.2">
      <c r="A2" s="34" t="s">
        <v>8</v>
      </c>
      <c r="B2" s="34" t="s">
        <v>940</v>
      </c>
      <c r="C2" s="34" t="s">
        <v>1112</v>
      </c>
      <c r="D2" s="34" t="s">
        <v>9</v>
      </c>
      <c r="E2" s="34" t="s">
        <v>15</v>
      </c>
      <c r="F2" s="34" t="s">
        <v>890</v>
      </c>
      <c r="G2" s="34" t="s">
        <v>891</v>
      </c>
      <c r="H2" s="34" t="s">
        <v>1113</v>
      </c>
      <c r="I2" s="34" t="s">
        <v>1114</v>
      </c>
      <c r="J2" s="34" t="s">
        <v>1115</v>
      </c>
    </row>
    <row r="3" spans="1:10" x14ac:dyDescent="0.2">
      <c r="A3" t="s">
        <v>273</v>
      </c>
      <c r="B3" t="str">
        <f>VLOOKUP(Table20[[#This Row],[Metabolite ID]],Table18[],2,FALSE)</f>
        <v>dihomo-linolenate (20:3n3 or n6)</v>
      </c>
      <c r="C3" t="s">
        <v>1116</v>
      </c>
      <c r="D3">
        <v>2</v>
      </c>
      <c r="E3">
        <v>-4.8747348077790111E-2</v>
      </c>
      <c r="F3">
        <v>1.083053433761568E-2</v>
      </c>
      <c r="G3" s="6">
        <v>6.7660573203087305E-6</v>
      </c>
      <c r="H3" t="s">
        <v>1132</v>
      </c>
      <c r="I3" t="s">
        <v>1132</v>
      </c>
      <c r="J3" t="b">
        <v>0</v>
      </c>
    </row>
    <row r="4" spans="1:10" hidden="1" x14ac:dyDescent="0.2">
      <c r="A4" t="s">
        <v>273</v>
      </c>
      <c r="B4" t="str">
        <f>VLOOKUP(Table20[[#This Row],[Metabolite ID]],Table18[],2,FALSE)</f>
        <v>dihomo-linolenate (20:3n3 or n6)</v>
      </c>
      <c r="C4" t="s">
        <v>1117</v>
      </c>
      <c r="D4">
        <v>2</v>
      </c>
      <c r="E4">
        <v>-4.8747348077790111E-2</v>
      </c>
      <c r="F4">
        <v>1.083053433761568E-2</v>
      </c>
      <c r="G4" s="6">
        <v>6.7660573203087305E-6</v>
      </c>
      <c r="H4" t="s">
        <v>1132</v>
      </c>
      <c r="I4" t="s">
        <v>1132</v>
      </c>
      <c r="J4" t="b">
        <v>0</v>
      </c>
    </row>
    <row r="5" spans="1:10" hidden="1" x14ac:dyDescent="0.2">
      <c r="A5" t="s">
        <v>273</v>
      </c>
      <c r="B5" t="str">
        <f>VLOOKUP(Table20[[#This Row],[Metabolite ID]],Table18[],2,FALSE)</f>
        <v>dihomo-linolenate (20:3n3 or n6)</v>
      </c>
      <c r="C5" t="s">
        <v>1118</v>
      </c>
      <c r="D5">
        <v>2</v>
      </c>
      <c r="E5">
        <v>-4.874754836633656E-2</v>
      </c>
      <c r="F5">
        <v>1.1763029434717168E-2</v>
      </c>
      <c r="G5" s="6">
        <v>3.4110302189829418E-5</v>
      </c>
      <c r="H5" t="s">
        <v>1132</v>
      </c>
      <c r="I5" t="s">
        <v>1132</v>
      </c>
      <c r="J5" t="b">
        <v>0</v>
      </c>
    </row>
    <row r="6" spans="1:10" x14ac:dyDescent="0.2">
      <c r="A6" t="s">
        <v>456</v>
      </c>
      <c r="B6" t="str">
        <f>VLOOKUP(Table20[[#This Row],[Metabolite ID]],Table18[],2,FALSE)</f>
        <v>X - 12063</v>
      </c>
      <c r="C6" t="s">
        <v>1116</v>
      </c>
      <c r="D6">
        <v>20</v>
      </c>
      <c r="E6">
        <v>1.2961852194142656E-2</v>
      </c>
      <c r="F6">
        <v>3.1063268922000295E-3</v>
      </c>
      <c r="G6" s="6">
        <v>3.009762982067953E-5</v>
      </c>
      <c r="H6" t="s">
        <v>1132</v>
      </c>
      <c r="I6" t="s">
        <v>1132</v>
      </c>
      <c r="J6" t="b">
        <v>0</v>
      </c>
    </row>
    <row r="7" spans="1:10" hidden="1" x14ac:dyDescent="0.2">
      <c r="A7" t="s">
        <v>456</v>
      </c>
      <c r="B7" t="str">
        <f>VLOOKUP(Table20[[#This Row],[Metabolite ID]],Table18[],2,FALSE)</f>
        <v>X - 12063</v>
      </c>
      <c r="C7" t="s">
        <v>1117</v>
      </c>
      <c r="D7">
        <v>20</v>
      </c>
      <c r="E7">
        <v>1.2961852194142656E-2</v>
      </c>
      <c r="F7">
        <v>1.9990244851034876E-3</v>
      </c>
      <c r="G7" s="6">
        <v>8.9269659363304287E-11</v>
      </c>
      <c r="H7" t="s">
        <v>1132</v>
      </c>
      <c r="I7" t="s">
        <v>1132</v>
      </c>
      <c r="J7" t="b">
        <v>0</v>
      </c>
    </row>
    <row r="8" spans="1:10" hidden="1" x14ac:dyDescent="0.2">
      <c r="A8" t="s">
        <v>456</v>
      </c>
      <c r="B8" t="str">
        <f>VLOOKUP(Table20[[#This Row],[Metabolite ID]],Table18[],2,FALSE)</f>
        <v>X - 12063</v>
      </c>
      <c r="C8" t="s">
        <v>1118</v>
      </c>
      <c r="D8">
        <v>20</v>
      </c>
      <c r="E8">
        <v>1.3080884396884056E-2</v>
      </c>
      <c r="F8">
        <v>2.0268405997027755E-3</v>
      </c>
      <c r="G8" s="6">
        <v>1.090582411183505E-10</v>
      </c>
      <c r="H8" t="s">
        <v>1132</v>
      </c>
      <c r="I8" t="s">
        <v>1132</v>
      </c>
      <c r="J8" t="b">
        <v>0</v>
      </c>
    </row>
    <row r="9" spans="1:10" hidden="1" x14ac:dyDescent="0.2">
      <c r="A9" t="s">
        <v>456</v>
      </c>
      <c r="B9" t="str">
        <f>VLOOKUP(Table20[[#This Row],[Metabolite ID]],Table18[],2,FALSE)</f>
        <v>X - 12063</v>
      </c>
      <c r="C9" t="s">
        <v>1119</v>
      </c>
      <c r="D9">
        <v>20</v>
      </c>
      <c r="E9">
        <v>1.4330967993297195E-2</v>
      </c>
      <c r="F9">
        <v>4.0286608659982339E-3</v>
      </c>
      <c r="G9" s="6">
        <v>3.7475246918667037E-4</v>
      </c>
      <c r="H9" t="s">
        <v>1132</v>
      </c>
      <c r="I9" t="s">
        <v>1132</v>
      </c>
      <c r="J9" t="b">
        <v>0</v>
      </c>
    </row>
    <row r="10" spans="1:10" hidden="1" x14ac:dyDescent="0.2">
      <c r="A10" t="s">
        <v>456</v>
      </c>
      <c r="B10" t="str">
        <f>VLOOKUP(Table20[[#This Row],[Metabolite ID]],Table18[],2,FALSE)</f>
        <v>X - 12063</v>
      </c>
      <c r="C10" t="s">
        <v>1120</v>
      </c>
      <c r="D10">
        <v>20</v>
      </c>
      <c r="E10">
        <v>9.3903717208785754E-3</v>
      </c>
      <c r="F10">
        <v>2.663800452502898E-3</v>
      </c>
      <c r="G10" s="6">
        <v>4.231977419466912E-4</v>
      </c>
      <c r="H10" t="s">
        <v>1132</v>
      </c>
      <c r="I10" t="s">
        <v>1132</v>
      </c>
      <c r="J10" t="b">
        <v>0</v>
      </c>
    </row>
    <row r="11" spans="1:10" hidden="1" x14ac:dyDescent="0.2">
      <c r="A11" t="s">
        <v>456</v>
      </c>
      <c r="B11" t="str">
        <f>VLOOKUP(Table20[[#This Row],[Metabolite ID]],Table18[],2,FALSE)</f>
        <v>X - 12063</v>
      </c>
      <c r="C11" t="s">
        <v>1121</v>
      </c>
      <c r="D11">
        <v>20</v>
      </c>
      <c r="E11">
        <v>1.3398229099669812E-2</v>
      </c>
      <c r="F11">
        <v>6.0973906853212349E-3</v>
      </c>
      <c r="G11" s="6">
        <v>4.0595665312292417E-2</v>
      </c>
      <c r="H11" t="s">
        <v>1132</v>
      </c>
      <c r="I11" t="s">
        <v>1132</v>
      </c>
      <c r="J11" t="b">
        <v>0</v>
      </c>
    </row>
    <row r="12" spans="1:10" hidden="1" x14ac:dyDescent="0.2">
      <c r="A12" t="s">
        <v>456</v>
      </c>
      <c r="B12" t="str">
        <f>VLOOKUP(Table20[[#This Row],[Metabolite ID]],Table18[],2,FALSE)</f>
        <v>X - 12063</v>
      </c>
      <c r="C12" t="s">
        <v>1122</v>
      </c>
      <c r="D12">
        <v>20</v>
      </c>
      <c r="E12">
        <v>9.7211518292787125E-3</v>
      </c>
      <c r="F12">
        <v>2.750192259969008E-3</v>
      </c>
      <c r="G12" s="6">
        <v>2.213786971480372E-3</v>
      </c>
      <c r="H12" t="s">
        <v>1132</v>
      </c>
      <c r="I12" t="s">
        <v>1132</v>
      </c>
      <c r="J12" t="b">
        <v>0</v>
      </c>
    </row>
    <row r="13" spans="1:10" hidden="1" x14ac:dyDescent="0.2">
      <c r="A13" t="s">
        <v>456</v>
      </c>
      <c r="B13" t="str">
        <f>VLOOKUP(Table20[[#This Row],[Metabolite ID]],Table18[],2,FALSE)</f>
        <v>X - 12063</v>
      </c>
      <c r="C13" t="s">
        <v>1123</v>
      </c>
      <c r="D13">
        <v>20</v>
      </c>
      <c r="E13">
        <v>1.2973453801903527E-2</v>
      </c>
      <c r="F13">
        <v>5.3610422375681742E-3</v>
      </c>
      <c r="G13" s="6">
        <v>2.6325071976270983E-2</v>
      </c>
      <c r="H13" t="s">
        <v>1132</v>
      </c>
      <c r="I13" t="s">
        <v>1132</v>
      </c>
      <c r="J13" t="b">
        <v>0</v>
      </c>
    </row>
    <row r="14" spans="1:10" x14ac:dyDescent="0.2">
      <c r="A14" t="s">
        <v>425</v>
      </c>
      <c r="B14" t="str">
        <f>VLOOKUP(Table20[[#This Row],[Metabolite ID]],Table18[],2,FALSE)</f>
        <v>X - 11905</v>
      </c>
      <c r="C14" t="s">
        <v>1116</v>
      </c>
      <c r="D14">
        <v>6</v>
      </c>
      <c r="E14">
        <v>1.145803334639911E-2</v>
      </c>
      <c r="F14">
        <v>3.3842419274768749E-3</v>
      </c>
      <c r="G14" s="6">
        <v>7.0996536097564001E-4</v>
      </c>
      <c r="H14" t="s">
        <v>1132</v>
      </c>
      <c r="I14" t="s">
        <v>1132</v>
      </c>
      <c r="J14" t="b">
        <v>1</v>
      </c>
    </row>
    <row r="15" spans="1:10" hidden="1" x14ac:dyDescent="0.2">
      <c r="A15" t="s">
        <v>425</v>
      </c>
      <c r="B15" t="str">
        <f>VLOOKUP(Table20[[#This Row],[Metabolite ID]],Table18[],2,FALSE)</f>
        <v>X - 11905</v>
      </c>
      <c r="C15" t="s">
        <v>1117</v>
      </c>
      <c r="D15">
        <v>6</v>
      </c>
      <c r="E15">
        <v>1.145803334639911E-2</v>
      </c>
      <c r="F15">
        <v>3.3842419274768749E-3</v>
      </c>
      <c r="G15" s="6">
        <v>7.0996536097564001E-4</v>
      </c>
      <c r="H15" t="s">
        <v>1132</v>
      </c>
      <c r="I15" t="s">
        <v>1132</v>
      </c>
      <c r="J15" t="b">
        <v>1</v>
      </c>
    </row>
    <row r="16" spans="1:10" hidden="1" x14ac:dyDescent="0.2">
      <c r="A16" t="s">
        <v>425</v>
      </c>
      <c r="B16" t="str">
        <f>VLOOKUP(Table20[[#This Row],[Metabolite ID]],Table18[],2,FALSE)</f>
        <v>X - 11905</v>
      </c>
      <c r="C16" t="s">
        <v>1118</v>
      </c>
      <c r="D16">
        <v>6</v>
      </c>
      <c r="E16">
        <v>1.1490047379061575E-2</v>
      </c>
      <c r="F16">
        <v>3.4039618639265363E-3</v>
      </c>
      <c r="G16" s="6">
        <v>7.3683728926960844E-4</v>
      </c>
      <c r="H16" t="s">
        <v>1132</v>
      </c>
      <c r="I16" t="s">
        <v>1132</v>
      </c>
      <c r="J16" t="b">
        <v>1</v>
      </c>
    </row>
    <row r="17" spans="1:10" hidden="1" x14ac:dyDescent="0.2">
      <c r="A17" t="s">
        <v>425</v>
      </c>
      <c r="B17" t="str">
        <f>VLOOKUP(Table20[[#This Row],[Metabolite ID]],Table18[],2,FALSE)</f>
        <v>X - 11905</v>
      </c>
      <c r="C17" t="s">
        <v>1119</v>
      </c>
      <c r="D17">
        <v>6</v>
      </c>
      <c r="E17">
        <v>-2.4354452908428442E-3</v>
      </c>
      <c r="F17">
        <v>8.6494938040062568E-3</v>
      </c>
      <c r="G17" s="6">
        <v>0.7782725973015967</v>
      </c>
      <c r="H17" t="s">
        <v>1132</v>
      </c>
      <c r="I17" t="s">
        <v>1132</v>
      </c>
      <c r="J17" t="b">
        <v>1</v>
      </c>
    </row>
    <row r="18" spans="1:10" hidden="1" x14ac:dyDescent="0.2">
      <c r="A18" t="s">
        <v>425</v>
      </c>
      <c r="B18" t="str">
        <f>VLOOKUP(Table20[[#This Row],[Metabolite ID]],Table18[],2,FALSE)</f>
        <v>X - 11905</v>
      </c>
      <c r="C18" t="s">
        <v>1120</v>
      </c>
      <c r="D18">
        <v>6</v>
      </c>
      <c r="E18">
        <v>1.3319036518972678E-2</v>
      </c>
      <c r="F18">
        <v>3.6120971917859611E-3</v>
      </c>
      <c r="G18" s="6">
        <v>2.2660899512203401E-4</v>
      </c>
      <c r="H18" t="s">
        <v>1132</v>
      </c>
      <c r="I18" t="s">
        <v>1132</v>
      </c>
      <c r="J18" t="b">
        <v>1</v>
      </c>
    </row>
    <row r="19" spans="1:10" hidden="1" x14ac:dyDescent="0.2">
      <c r="A19" t="s">
        <v>425</v>
      </c>
      <c r="B19" t="str">
        <f>VLOOKUP(Table20[[#This Row],[Metabolite ID]],Table18[],2,FALSE)</f>
        <v>X - 11905</v>
      </c>
      <c r="C19" t="s">
        <v>1121</v>
      </c>
      <c r="D19">
        <v>6</v>
      </c>
      <c r="E19">
        <v>-9.2175028555077712E-3</v>
      </c>
      <c r="F19">
        <v>7.6502763947833737E-3</v>
      </c>
      <c r="G19" s="6">
        <v>0.28216932460919231</v>
      </c>
      <c r="H19" t="s">
        <v>1132</v>
      </c>
      <c r="I19" t="s">
        <v>1132</v>
      </c>
      <c r="J19" t="b">
        <v>1</v>
      </c>
    </row>
    <row r="20" spans="1:10" hidden="1" x14ac:dyDescent="0.2">
      <c r="A20" t="s">
        <v>425</v>
      </c>
      <c r="B20" t="str">
        <f>VLOOKUP(Table20[[#This Row],[Metabolite ID]],Table18[],2,FALSE)</f>
        <v>X - 11905</v>
      </c>
      <c r="C20" t="s">
        <v>1122</v>
      </c>
      <c r="D20">
        <v>6</v>
      </c>
      <c r="E20">
        <v>1.3456191133908918E-2</v>
      </c>
      <c r="F20">
        <v>3.8295487897783485E-3</v>
      </c>
      <c r="G20" s="6">
        <v>1.703178518344247E-2</v>
      </c>
      <c r="H20" t="s">
        <v>1132</v>
      </c>
      <c r="I20" t="s">
        <v>1132</v>
      </c>
      <c r="J20" t="b">
        <v>1</v>
      </c>
    </row>
    <row r="21" spans="1:10" hidden="1" x14ac:dyDescent="0.2">
      <c r="A21" t="s">
        <v>425</v>
      </c>
      <c r="B21" t="str">
        <f>VLOOKUP(Table20[[#This Row],[Metabolite ID]],Table18[],2,FALSE)</f>
        <v>X - 11905</v>
      </c>
      <c r="C21" t="s">
        <v>1123</v>
      </c>
      <c r="D21">
        <v>6</v>
      </c>
      <c r="E21">
        <v>1.6121191159503383E-2</v>
      </c>
      <c r="F21">
        <v>6.4740276175923161E-3</v>
      </c>
      <c r="G21" s="6">
        <v>6.7474806567280998E-2</v>
      </c>
      <c r="H21" t="s">
        <v>1132</v>
      </c>
      <c r="I21" t="s">
        <v>1132</v>
      </c>
      <c r="J21" t="b">
        <v>1</v>
      </c>
    </row>
    <row r="22" spans="1:10" x14ac:dyDescent="0.2">
      <c r="A22" t="s">
        <v>454</v>
      </c>
      <c r="B22" t="str">
        <f>VLOOKUP(Table20[[#This Row],[Metabolite ID]],Table18[],2,FALSE)</f>
        <v>X - 21474</v>
      </c>
      <c r="C22" t="s">
        <v>1127</v>
      </c>
      <c r="D22">
        <v>1</v>
      </c>
      <c r="E22">
        <v>-2.6390516304060974E-2</v>
      </c>
      <c r="F22">
        <v>8.9727755433807298E-3</v>
      </c>
      <c r="G22" s="6">
        <v>3.2696820126936863E-3</v>
      </c>
      <c r="H22" t="s">
        <v>909</v>
      </c>
      <c r="I22" t="s">
        <v>909</v>
      </c>
      <c r="J22" t="b">
        <v>0</v>
      </c>
    </row>
    <row r="23" spans="1:10" x14ac:dyDescent="0.2">
      <c r="A23" t="s">
        <v>665</v>
      </c>
      <c r="B23" t="str">
        <f>VLOOKUP(Table20[[#This Row],[Metabolite ID]],Table18[],2,FALSE)</f>
        <v>1-stearoyl-2-docosahexaenoyl-GPE (18:0/22:6)*</v>
      </c>
      <c r="C23" t="s">
        <v>1116</v>
      </c>
      <c r="D23">
        <v>4</v>
      </c>
      <c r="E23">
        <v>-1.3072648226795365E-2</v>
      </c>
      <c r="F23">
        <v>4.6219295072491865E-3</v>
      </c>
      <c r="G23" s="6">
        <v>4.6781857520536542E-3</v>
      </c>
      <c r="H23" t="s">
        <v>1132</v>
      </c>
      <c r="I23" t="s">
        <v>1132</v>
      </c>
      <c r="J23" t="b">
        <v>1</v>
      </c>
    </row>
    <row r="24" spans="1:10" hidden="1" x14ac:dyDescent="0.2">
      <c r="A24" t="s">
        <v>665</v>
      </c>
      <c r="B24" t="str">
        <f>VLOOKUP(Table20[[#This Row],[Metabolite ID]],Table18[],2,FALSE)</f>
        <v>1-stearoyl-2-docosahexaenoyl-GPE (18:0/22:6)*</v>
      </c>
      <c r="C24" t="s">
        <v>1117</v>
      </c>
      <c r="D24">
        <v>4</v>
      </c>
      <c r="E24">
        <v>-1.3072648226795365E-2</v>
      </c>
      <c r="F24">
        <v>4.6219295072491865E-3</v>
      </c>
      <c r="G24" s="6">
        <v>4.6781857520536542E-3</v>
      </c>
      <c r="H24" t="s">
        <v>1132</v>
      </c>
      <c r="I24" t="s">
        <v>1132</v>
      </c>
      <c r="J24" t="b">
        <v>1</v>
      </c>
    </row>
    <row r="25" spans="1:10" hidden="1" x14ac:dyDescent="0.2">
      <c r="A25" t="s">
        <v>665</v>
      </c>
      <c r="B25" t="str">
        <f>VLOOKUP(Table20[[#This Row],[Metabolite ID]],Table18[],2,FALSE)</f>
        <v>1-stearoyl-2-docosahexaenoyl-GPE (18:0/22:6)*</v>
      </c>
      <c r="C25" t="s">
        <v>1118</v>
      </c>
      <c r="D25">
        <v>4</v>
      </c>
      <c r="E25">
        <v>-1.3094146535899364E-2</v>
      </c>
      <c r="F25">
        <v>4.6520345446824886E-3</v>
      </c>
      <c r="G25" s="6">
        <v>4.8820668005900751E-3</v>
      </c>
      <c r="H25" t="s">
        <v>1132</v>
      </c>
      <c r="I25" t="s">
        <v>1132</v>
      </c>
      <c r="J25" t="b">
        <v>1</v>
      </c>
    </row>
    <row r="26" spans="1:10" hidden="1" x14ac:dyDescent="0.2">
      <c r="A26" t="s">
        <v>665</v>
      </c>
      <c r="B26" t="str">
        <f>VLOOKUP(Table20[[#This Row],[Metabolite ID]],Table18[],2,FALSE)</f>
        <v>1-stearoyl-2-docosahexaenoyl-GPE (18:0/22:6)*</v>
      </c>
      <c r="C26" t="s">
        <v>1119</v>
      </c>
      <c r="D26">
        <v>4</v>
      </c>
      <c r="E26">
        <v>-9.4726271269543489E-3</v>
      </c>
      <c r="F26">
        <v>6.8581503976782024E-3</v>
      </c>
      <c r="G26" s="6">
        <v>0.16721076085639999</v>
      </c>
      <c r="H26" t="s">
        <v>1132</v>
      </c>
      <c r="I26" t="s">
        <v>1132</v>
      </c>
      <c r="J26" t="b">
        <v>1</v>
      </c>
    </row>
    <row r="27" spans="1:10" hidden="1" x14ac:dyDescent="0.2">
      <c r="A27" t="s">
        <v>665</v>
      </c>
      <c r="B27" t="str">
        <f>VLOOKUP(Table20[[#This Row],[Metabolite ID]],Table18[],2,FALSE)</f>
        <v>1-stearoyl-2-docosahexaenoyl-GPE (18:0/22:6)*</v>
      </c>
      <c r="C27" t="s">
        <v>1120</v>
      </c>
      <c r="D27">
        <v>4</v>
      </c>
      <c r="E27">
        <v>-1.0163121549924992E-2</v>
      </c>
      <c r="F27">
        <v>5.3817165731002096E-3</v>
      </c>
      <c r="G27" s="6">
        <v>5.8965093567514282E-2</v>
      </c>
      <c r="H27" t="s">
        <v>1132</v>
      </c>
      <c r="I27" t="s">
        <v>1132</v>
      </c>
      <c r="J27" t="b">
        <v>1</v>
      </c>
    </row>
    <row r="28" spans="1:10" hidden="1" x14ac:dyDescent="0.2">
      <c r="A28" t="s">
        <v>665</v>
      </c>
      <c r="B28" t="str">
        <f>VLOOKUP(Table20[[#This Row],[Metabolite ID]],Table18[],2,FALSE)</f>
        <v>1-stearoyl-2-docosahexaenoyl-GPE (18:0/22:6)*</v>
      </c>
      <c r="C28" t="s">
        <v>1121</v>
      </c>
      <c r="D28">
        <v>4</v>
      </c>
      <c r="E28">
        <v>-9.5179245822101105E-3</v>
      </c>
      <c r="F28">
        <v>7.7653679030477221E-3</v>
      </c>
      <c r="G28" s="6">
        <v>0.30775976866491606</v>
      </c>
      <c r="H28" t="s">
        <v>1132</v>
      </c>
      <c r="I28" t="s">
        <v>1132</v>
      </c>
      <c r="J28" t="b">
        <v>1</v>
      </c>
    </row>
    <row r="29" spans="1:10" hidden="1" x14ac:dyDescent="0.2">
      <c r="A29" t="s">
        <v>665</v>
      </c>
      <c r="B29" t="str">
        <f>VLOOKUP(Table20[[#This Row],[Metabolite ID]],Table18[],2,FALSE)</f>
        <v>1-stearoyl-2-docosahexaenoyl-GPE (18:0/22:6)*</v>
      </c>
      <c r="C29" t="s">
        <v>1122</v>
      </c>
      <c r="D29">
        <v>4</v>
      </c>
      <c r="E29">
        <v>-1.4895375945100105E-2</v>
      </c>
      <c r="F29">
        <v>5.8608705837216784E-3</v>
      </c>
      <c r="G29" s="6">
        <v>8.4568862837628184E-2</v>
      </c>
      <c r="H29" t="s">
        <v>1132</v>
      </c>
      <c r="I29" t="s">
        <v>1132</v>
      </c>
      <c r="J29" t="b">
        <v>1</v>
      </c>
    </row>
    <row r="30" spans="1:10" hidden="1" x14ac:dyDescent="0.2">
      <c r="A30" t="s">
        <v>665</v>
      </c>
      <c r="B30" t="str">
        <f>VLOOKUP(Table20[[#This Row],[Metabolite ID]],Table18[],2,FALSE)</f>
        <v>1-stearoyl-2-docosahexaenoyl-GPE (18:0/22:6)*</v>
      </c>
      <c r="C30" t="s">
        <v>1123</v>
      </c>
      <c r="D30">
        <v>4</v>
      </c>
      <c r="E30">
        <v>-1.9035452320197547E-2</v>
      </c>
      <c r="F30">
        <v>1.1012809138751271E-2</v>
      </c>
      <c r="G30" s="6">
        <v>0.2260427616650075</v>
      </c>
      <c r="H30" t="s">
        <v>1132</v>
      </c>
      <c r="I30" t="s">
        <v>1132</v>
      </c>
      <c r="J30" t="b">
        <v>1</v>
      </c>
    </row>
    <row r="31" spans="1:10" x14ac:dyDescent="0.2">
      <c r="A31" t="s">
        <v>480</v>
      </c>
      <c r="B31" t="str">
        <f>VLOOKUP(Table20[[#This Row],[Metabolite ID]],Table18[],2,FALSE)</f>
        <v>X - 12846</v>
      </c>
      <c r="C31" t="s">
        <v>1116</v>
      </c>
      <c r="D31">
        <v>7</v>
      </c>
      <c r="E31">
        <v>2.2264539013106648E-2</v>
      </c>
      <c r="F31">
        <v>8.0271689672091386E-3</v>
      </c>
      <c r="G31" s="6">
        <v>5.5431665454627544E-3</v>
      </c>
      <c r="H31" t="s">
        <v>1132</v>
      </c>
      <c r="I31" t="s">
        <v>1132</v>
      </c>
      <c r="J31" t="b">
        <v>0</v>
      </c>
    </row>
    <row r="32" spans="1:10" hidden="1" x14ac:dyDescent="0.2">
      <c r="A32" t="s">
        <v>480</v>
      </c>
      <c r="B32" t="str">
        <f>VLOOKUP(Table20[[#This Row],[Metabolite ID]],Table18[],2,FALSE)</f>
        <v>X - 12846</v>
      </c>
      <c r="C32" t="s">
        <v>1117</v>
      </c>
      <c r="D32">
        <v>7</v>
      </c>
      <c r="E32">
        <v>2.2264539013106648E-2</v>
      </c>
      <c r="F32">
        <v>5.6746492042406118E-3</v>
      </c>
      <c r="G32" s="6">
        <v>8.7268389500844113E-5</v>
      </c>
      <c r="H32" t="s">
        <v>1132</v>
      </c>
      <c r="I32" t="s">
        <v>1132</v>
      </c>
      <c r="J32" t="b">
        <v>0</v>
      </c>
    </row>
    <row r="33" spans="1:10" hidden="1" x14ac:dyDescent="0.2">
      <c r="A33" t="s">
        <v>480</v>
      </c>
      <c r="B33" t="str">
        <f>VLOOKUP(Table20[[#This Row],[Metabolite ID]],Table18[],2,FALSE)</f>
        <v>X - 12846</v>
      </c>
      <c r="C33" t="s">
        <v>1118</v>
      </c>
      <c r="D33">
        <v>7</v>
      </c>
      <c r="E33">
        <v>2.2588226395785498E-2</v>
      </c>
      <c r="F33">
        <v>5.8223046718629467E-3</v>
      </c>
      <c r="G33" s="6">
        <v>1.0462740608792289E-4</v>
      </c>
      <c r="H33" t="s">
        <v>1132</v>
      </c>
      <c r="I33" t="s">
        <v>1132</v>
      </c>
      <c r="J33" t="b">
        <v>0</v>
      </c>
    </row>
    <row r="34" spans="1:10" hidden="1" x14ac:dyDescent="0.2">
      <c r="A34" t="s">
        <v>480</v>
      </c>
      <c r="B34" t="str">
        <f>VLOOKUP(Table20[[#This Row],[Metabolite ID]],Table18[],2,FALSE)</f>
        <v>X - 12846</v>
      </c>
      <c r="C34" t="s">
        <v>1119</v>
      </c>
      <c r="D34">
        <v>7</v>
      </c>
      <c r="E34">
        <v>1.51637461588893E-2</v>
      </c>
      <c r="F34">
        <v>8.4584202666410663E-3</v>
      </c>
      <c r="G34" s="6">
        <v>7.3014548799472931E-2</v>
      </c>
      <c r="H34" t="s">
        <v>1132</v>
      </c>
      <c r="I34" t="s">
        <v>1132</v>
      </c>
      <c r="J34" t="b">
        <v>0</v>
      </c>
    </row>
    <row r="35" spans="1:10" hidden="1" x14ac:dyDescent="0.2">
      <c r="A35" t="s">
        <v>480</v>
      </c>
      <c r="B35" t="str">
        <f>VLOOKUP(Table20[[#This Row],[Metabolite ID]],Table18[],2,FALSE)</f>
        <v>X - 12846</v>
      </c>
      <c r="C35" t="s">
        <v>1120</v>
      </c>
      <c r="D35">
        <v>7</v>
      </c>
      <c r="E35">
        <v>1.518903452746408E-2</v>
      </c>
      <c r="F35">
        <v>7.7200581791721104E-3</v>
      </c>
      <c r="G35" s="6">
        <v>4.9128280447189719E-2</v>
      </c>
      <c r="H35" t="s">
        <v>1132</v>
      </c>
      <c r="I35" t="s">
        <v>1132</v>
      </c>
      <c r="J35" t="b">
        <v>0</v>
      </c>
    </row>
    <row r="36" spans="1:10" hidden="1" x14ac:dyDescent="0.2">
      <c r="A36" t="s">
        <v>480</v>
      </c>
      <c r="B36" t="str">
        <f>VLOOKUP(Table20[[#This Row],[Metabolite ID]],Table18[],2,FALSE)</f>
        <v>X - 12846</v>
      </c>
      <c r="C36" t="s">
        <v>1121</v>
      </c>
      <c r="D36">
        <v>7</v>
      </c>
      <c r="E36">
        <v>1.3336773937624842E-2</v>
      </c>
      <c r="F36">
        <v>1.0597870768764896E-2</v>
      </c>
      <c r="G36" s="6">
        <v>0.25498424939631636</v>
      </c>
      <c r="H36" t="s">
        <v>1132</v>
      </c>
      <c r="I36" t="s">
        <v>1132</v>
      </c>
      <c r="J36" t="b">
        <v>0</v>
      </c>
    </row>
    <row r="37" spans="1:10" hidden="1" x14ac:dyDescent="0.2">
      <c r="A37" t="s">
        <v>480</v>
      </c>
      <c r="B37" t="str">
        <f>VLOOKUP(Table20[[#This Row],[Metabolite ID]],Table18[],2,FALSE)</f>
        <v>X - 12846</v>
      </c>
      <c r="C37" t="s">
        <v>1122</v>
      </c>
      <c r="D37">
        <v>7</v>
      </c>
      <c r="E37">
        <v>1.3137809128812843E-2</v>
      </c>
      <c r="F37">
        <v>9.3148486510104111E-3</v>
      </c>
      <c r="G37" s="6">
        <v>0.20809587204709262</v>
      </c>
      <c r="H37" t="s">
        <v>1132</v>
      </c>
      <c r="I37" t="s">
        <v>1132</v>
      </c>
      <c r="J37" t="b">
        <v>0</v>
      </c>
    </row>
    <row r="38" spans="1:10" hidden="1" x14ac:dyDescent="0.2">
      <c r="A38" t="s">
        <v>480</v>
      </c>
      <c r="B38" t="str">
        <f>VLOOKUP(Table20[[#This Row],[Metabolite ID]],Table18[],2,FALSE)</f>
        <v>X - 12846</v>
      </c>
      <c r="C38" t="s">
        <v>1123</v>
      </c>
      <c r="D38">
        <v>7</v>
      </c>
      <c r="E38">
        <v>-1.3508957205496086E-2</v>
      </c>
      <c r="F38">
        <v>1.3724016282650055E-2</v>
      </c>
      <c r="G38" s="6">
        <v>0.37015638824897795</v>
      </c>
      <c r="H38" t="s">
        <v>1132</v>
      </c>
      <c r="I38" t="s">
        <v>1132</v>
      </c>
      <c r="J38" t="b">
        <v>0</v>
      </c>
    </row>
    <row r="39" spans="1:10" x14ac:dyDescent="0.2">
      <c r="A39" t="s">
        <v>857</v>
      </c>
      <c r="B39" t="str">
        <f>VLOOKUP(Table20[[#This Row],[Metabolite ID]],Table18[],2,FALSE)</f>
        <v>Free cholesterol in very large HDL</v>
      </c>
      <c r="C39" t="s">
        <v>1116</v>
      </c>
      <c r="D39">
        <v>23</v>
      </c>
      <c r="E39">
        <v>-2.5449764184895269E-2</v>
      </c>
      <c r="F39">
        <v>9.4283329321692769E-3</v>
      </c>
      <c r="G39" s="6">
        <v>6.9488494808060486E-3</v>
      </c>
      <c r="H39" t="s">
        <v>1132</v>
      </c>
      <c r="I39" t="s">
        <v>1132</v>
      </c>
      <c r="J39" t="b">
        <v>0</v>
      </c>
    </row>
    <row r="40" spans="1:10" hidden="1" x14ac:dyDescent="0.2">
      <c r="A40" t="s">
        <v>857</v>
      </c>
      <c r="B40" t="str">
        <f>VLOOKUP(Table20[[#This Row],[Metabolite ID]],Table18[],2,FALSE)</f>
        <v>Free cholesterol in very large HDL</v>
      </c>
      <c r="C40" t="s">
        <v>1117</v>
      </c>
      <c r="D40">
        <v>23</v>
      </c>
      <c r="E40">
        <v>-2.5449764184895269E-2</v>
      </c>
      <c r="F40">
        <v>5.3994761455070069E-3</v>
      </c>
      <c r="G40" s="6">
        <v>2.4364537035106996E-6</v>
      </c>
      <c r="H40" t="s">
        <v>1132</v>
      </c>
      <c r="I40" t="s">
        <v>1132</v>
      </c>
      <c r="J40" t="b">
        <v>0</v>
      </c>
    </row>
    <row r="41" spans="1:10" hidden="1" x14ac:dyDescent="0.2">
      <c r="A41" t="s">
        <v>857</v>
      </c>
      <c r="B41" t="str">
        <f>VLOOKUP(Table20[[#This Row],[Metabolite ID]],Table18[],2,FALSE)</f>
        <v>Free cholesterol in very large HDL</v>
      </c>
      <c r="C41" t="s">
        <v>1118</v>
      </c>
      <c r="D41">
        <v>23</v>
      </c>
      <c r="E41">
        <v>-2.5718786810189107E-2</v>
      </c>
      <c r="F41">
        <v>5.5119289760071164E-3</v>
      </c>
      <c r="G41" s="6">
        <v>3.0708549607247275E-6</v>
      </c>
      <c r="H41" t="s">
        <v>1132</v>
      </c>
      <c r="I41" t="s">
        <v>1132</v>
      </c>
      <c r="J41" t="b">
        <v>0</v>
      </c>
    </row>
    <row r="42" spans="1:10" hidden="1" x14ac:dyDescent="0.2">
      <c r="A42" t="s">
        <v>857</v>
      </c>
      <c r="B42" t="str">
        <f>VLOOKUP(Table20[[#This Row],[Metabolite ID]],Table18[],2,FALSE)</f>
        <v>Free cholesterol in very large HDL</v>
      </c>
      <c r="C42" t="s">
        <v>1119</v>
      </c>
      <c r="D42">
        <v>23</v>
      </c>
      <c r="E42">
        <v>-2.224545636553734E-2</v>
      </c>
      <c r="F42">
        <v>1.0042541155743691E-2</v>
      </c>
      <c r="G42" s="6">
        <v>2.6751674585879594E-2</v>
      </c>
      <c r="H42" t="s">
        <v>1132</v>
      </c>
      <c r="I42" t="s">
        <v>1132</v>
      </c>
      <c r="J42" t="b">
        <v>0</v>
      </c>
    </row>
    <row r="43" spans="1:10" hidden="1" x14ac:dyDescent="0.2">
      <c r="A43" t="s">
        <v>857</v>
      </c>
      <c r="B43" t="str">
        <f>VLOOKUP(Table20[[#This Row],[Metabolite ID]],Table18[],2,FALSE)</f>
        <v>Free cholesterol in very large HDL</v>
      </c>
      <c r="C43" t="s">
        <v>1120</v>
      </c>
      <c r="D43">
        <v>23</v>
      </c>
      <c r="E43">
        <v>-2.1933637054730049E-2</v>
      </c>
      <c r="F43">
        <v>8.774105427893468E-3</v>
      </c>
      <c r="G43" s="6">
        <v>1.2425830835806015E-2</v>
      </c>
      <c r="H43" t="s">
        <v>1132</v>
      </c>
      <c r="I43" t="s">
        <v>1132</v>
      </c>
      <c r="J43" t="b">
        <v>0</v>
      </c>
    </row>
    <row r="44" spans="1:10" hidden="1" x14ac:dyDescent="0.2">
      <c r="A44" t="s">
        <v>857</v>
      </c>
      <c r="B44" t="str">
        <f>VLOOKUP(Table20[[#This Row],[Metabolite ID]],Table18[],2,FALSE)</f>
        <v>Free cholesterol in very large HDL</v>
      </c>
      <c r="C44" t="s">
        <v>1121</v>
      </c>
      <c r="D44">
        <v>23</v>
      </c>
      <c r="E44">
        <v>-2.1712858507875826E-2</v>
      </c>
      <c r="F44">
        <v>1.5930730490525551E-2</v>
      </c>
      <c r="G44" s="6">
        <v>0.18668555983279939</v>
      </c>
      <c r="H44" t="s">
        <v>1132</v>
      </c>
      <c r="I44" t="s">
        <v>1132</v>
      </c>
      <c r="J44" t="b">
        <v>0</v>
      </c>
    </row>
    <row r="45" spans="1:10" hidden="1" x14ac:dyDescent="0.2">
      <c r="A45" t="s">
        <v>857</v>
      </c>
      <c r="B45" t="str">
        <f>VLOOKUP(Table20[[#This Row],[Metabolite ID]],Table18[],2,FALSE)</f>
        <v>Free cholesterol in very large HDL</v>
      </c>
      <c r="C45" t="s">
        <v>1122</v>
      </c>
      <c r="D45">
        <v>23</v>
      </c>
      <c r="E45">
        <v>-2.1712858507875826E-2</v>
      </c>
      <c r="F45">
        <v>9.1795692349822162E-3</v>
      </c>
      <c r="G45" s="6">
        <v>2.7247263612244249E-2</v>
      </c>
      <c r="H45" t="s">
        <v>1132</v>
      </c>
      <c r="I45" t="s">
        <v>1132</v>
      </c>
      <c r="J45" t="b">
        <v>0</v>
      </c>
    </row>
    <row r="46" spans="1:10" hidden="1" x14ac:dyDescent="0.2">
      <c r="A46" t="s">
        <v>857</v>
      </c>
      <c r="B46" t="str">
        <f>VLOOKUP(Table20[[#This Row],[Metabolite ID]],Table18[],2,FALSE)</f>
        <v>Free cholesterol in very large HDL</v>
      </c>
      <c r="C46" t="s">
        <v>1123</v>
      </c>
      <c r="D46">
        <v>23</v>
      </c>
      <c r="E46">
        <v>-2.6071164021151085E-2</v>
      </c>
      <c r="F46">
        <v>2.1842423003252193E-2</v>
      </c>
      <c r="G46" s="6">
        <v>0.24594379538548833</v>
      </c>
      <c r="H46" t="s">
        <v>1132</v>
      </c>
      <c r="I46" t="s">
        <v>1132</v>
      </c>
      <c r="J46" t="b">
        <v>0</v>
      </c>
    </row>
    <row r="47" spans="1:10" x14ac:dyDescent="0.2">
      <c r="A47" t="s">
        <v>722</v>
      </c>
      <c r="B47" t="str">
        <f>VLOOKUP(Table20[[#This Row],[Metabolite ID]],Table18[],2,FALSE)</f>
        <v>1-palmityl-2-oleoyl-GPC (O-16:0/18:1)*</v>
      </c>
      <c r="C47" t="s">
        <v>1116</v>
      </c>
      <c r="D47">
        <v>3</v>
      </c>
      <c r="E47">
        <v>-3.1558407142627226E-2</v>
      </c>
      <c r="F47">
        <v>1.2155533519173591E-2</v>
      </c>
      <c r="G47" s="6">
        <v>9.4256417367180288E-3</v>
      </c>
      <c r="H47" t="s">
        <v>1132</v>
      </c>
      <c r="I47" t="s">
        <v>1132</v>
      </c>
      <c r="J47" t="b">
        <v>1</v>
      </c>
    </row>
    <row r="48" spans="1:10" hidden="1" x14ac:dyDescent="0.2">
      <c r="A48" t="s">
        <v>722</v>
      </c>
      <c r="B48" t="str">
        <f>VLOOKUP(Table20[[#This Row],[Metabolite ID]],Table18[],2,FALSE)</f>
        <v>1-palmityl-2-oleoyl-GPC (O-16:0/18:1)*</v>
      </c>
      <c r="C48" t="s">
        <v>1117</v>
      </c>
      <c r="D48">
        <v>3</v>
      </c>
      <c r="E48">
        <v>-3.1558407142627226E-2</v>
      </c>
      <c r="F48">
        <v>9.558456299262658E-3</v>
      </c>
      <c r="G48" s="6">
        <v>9.6127608442164053E-4</v>
      </c>
      <c r="H48" t="s">
        <v>1132</v>
      </c>
      <c r="I48" t="s">
        <v>1132</v>
      </c>
      <c r="J48" t="b">
        <v>1</v>
      </c>
    </row>
    <row r="49" spans="1:10" hidden="1" x14ac:dyDescent="0.2">
      <c r="A49" t="s">
        <v>722</v>
      </c>
      <c r="B49" t="str">
        <f>VLOOKUP(Table20[[#This Row],[Metabolite ID]],Table18[],2,FALSE)</f>
        <v>1-palmityl-2-oleoyl-GPC (O-16:0/18:1)*</v>
      </c>
      <c r="C49" t="s">
        <v>1118</v>
      </c>
      <c r="D49">
        <v>3</v>
      </c>
      <c r="E49">
        <v>-3.2113799203666235E-2</v>
      </c>
      <c r="F49">
        <v>9.9661675301115481E-3</v>
      </c>
      <c r="G49" s="6">
        <v>1.2717403572748108E-3</v>
      </c>
      <c r="H49" t="s">
        <v>1132</v>
      </c>
      <c r="I49" t="s">
        <v>1132</v>
      </c>
      <c r="J49" t="b">
        <v>1</v>
      </c>
    </row>
    <row r="50" spans="1:10" hidden="1" x14ac:dyDescent="0.2">
      <c r="A50" t="s">
        <v>722</v>
      </c>
      <c r="B50" t="str">
        <f>VLOOKUP(Table20[[#This Row],[Metabolite ID]],Table18[],2,FALSE)</f>
        <v>1-palmityl-2-oleoyl-GPC (O-16:0/18:1)*</v>
      </c>
      <c r="C50" t="s">
        <v>1119</v>
      </c>
      <c r="D50">
        <v>3</v>
      </c>
      <c r="E50">
        <v>-2.5572084051787125E-2</v>
      </c>
      <c r="F50">
        <v>1.2441253023436504E-2</v>
      </c>
      <c r="G50" s="6">
        <v>3.9837805656323964E-2</v>
      </c>
      <c r="H50" t="s">
        <v>1132</v>
      </c>
      <c r="I50" t="s">
        <v>1132</v>
      </c>
      <c r="J50" t="b">
        <v>1</v>
      </c>
    </row>
    <row r="51" spans="1:10" hidden="1" x14ac:dyDescent="0.2">
      <c r="A51" t="s">
        <v>722</v>
      </c>
      <c r="B51" t="str">
        <f>VLOOKUP(Table20[[#This Row],[Metabolite ID]],Table18[],2,FALSE)</f>
        <v>1-palmityl-2-oleoyl-GPC (O-16:0/18:1)*</v>
      </c>
      <c r="C51" t="s">
        <v>1120</v>
      </c>
      <c r="D51">
        <v>3</v>
      </c>
      <c r="E51">
        <v>-2.610369741114954E-2</v>
      </c>
      <c r="F51">
        <v>1.2763930068516388E-2</v>
      </c>
      <c r="G51" s="6">
        <v>4.0843579179664476E-2</v>
      </c>
      <c r="H51" t="s">
        <v>1132</v>
      </c>
      <c r="I51" t="s">
        <v>1132</v>
      </c>
      <c r="J51" t="b">
        <v>1</v>
      </c>
    </row>
    <row r="52" spans="1:10" hidden="1" x14ac:dyDescent="0.2">
      <c r="A52" t="s">
        <v>722</v>
      </c>
      <c r="B52" t="str">
        <f>VLOOKUP(Table20[[#This Row],[Metabolite ID]],Table18[],2,FALSE)</f>
        <v>1-palmityl-2-oleoyl-GPC (O-16:0/18:1)*</v>
      </c>
      <c r="C52" t="s">
        <v>1121</v>
      </c>
      <c r="D52">
        <v>3</v>
      </c>
      <c r="E52">
        <v>-2.0017929896818554E-2</v>
      </c>
      <c r="F52">
        <v>1.5411788079501259E-2</v>
      </c>
      <c r="G52" s="6">
        <v>0.32356567972957528</v>
      </c>
      <c r="H52" t="s">
        <v>1132</v>
      </c>
      <c r="I52" t="s">
        <v>1132</v>
      </c>
      <c r="J52" t="b">
        <v>1</v>
      </c>
    </row>
    <row r="53" spans="1:10" hidden="1" x14ac:dyDescent="0.2">
      <c r="A53" t="s">
        <v>722</v>
      </c>
      <c r="B53" t="str">
        <f>VLOOKUP(Table20[[#This Row],[Metabolite ID]],Table18[],2,FALSE)</f>
        <v>1-palmityl-2-oleoyl-GPC (O-16:0/18:1)*</v>
      </c>
      <c r="C53" t="s">
        <v>1122</v>
      </c>
      <c r="D53">
        <v>3</v>
      </c>
      <c r="E53">
        <v>-2.2680103049190561E-2</v>
      </c>
      <c r="F53">
        <v>1.433307806782199E-2</v>
      </c>
      <c r="G53" s="6">
        <v>0.25438812188103271</v>
      </c>
      <c r="H53" t="s">
        <v>1132</v>
      </c>
      <c r="I53" t="s">
        <v>1132</v>
      </c>
      <c r="J53" t="b">
        <v>1</v>
      </c>
    </row>
    <row r="54" spans="1:10" hidden="1" x14ac:dyDescent="0.2">
      <c r="A54" t="s">
        <v>722</v>
      </c>
      <c r="B54" t="str">
        <f>VLOOKUP(Table20[[#This Row],[Metabolite ID]],Table18[],2,FALSE)</f>
        <v>1-palmityl-2-oleoyl-GPC (O-16:0/18:1)*</v>
      </c>
      <c r="C54" t="s">
        <v>1123</v>
      </c>
      <c r="D54">
        <v>3</v>
      </c>
      <c r="E54">
        <v>-8.7384207261536895E-2</v>
      </c>
      <c r="F54">
        <v>0.14879570544396178</v>
      </c>
      <c r="G54" s="6">
        <v>0.6619476547954497</v>
      </c>
      <c r="H54" t="s">
        <v>1132</v>
      </c>
      <c r="I54" t="s">
        <v>1132</v>
      </c>
      <c r="J54" t="b">
        <v>1</v>
      </c>
    </row>
    <row r="55" spans="1:10" x14ac:dyDescent="0.2">
      <c r="A55" t="s">
        <v>702</v>
      </c>
      <c r="B55" t="str">
        <f>VLOOKUP(Table20[[#This Row],[Metabolite ID]],Table18[],2,FALSE)</f>
        <v>1-(1-enyl-palmitoyl)-2-linoleoyl-GPC (P-16:0/18:2)*</v>
      </c>
      <c r="C55" t="s">
        <v>1116</v>
      </c>
      <c r="D55">
        <v>2</v>
      </c>
      <c r="E55">
        <v>-2.9871738181596438E-2</v>
      </c>
      <c r="F55">
        <v>1.1864450697392087E-2</v>
      </c>
      <c r="G55" s="6">
        <v>1.1810662610717483E-2</v>
      </c>
      <c r="H55" t="s">
        <v>1132</v>
      </c>
      <c r="I55" t="s">
        <v>1132</v>
      </c>
      <c r="J55" t="b">
        <v>0</v>
      </c>
    </row>
    <row r="56" spans="1:10" hidden="1" x14ac:dyDescent="0.2">
      <c r="A56" t="s">
        <v>702</v>
      </c>
      <c r="B56" t="str">
        <f>VLOOKUP(Table20[[#This Row],[Metabolite ID]],Table18[],2,FALSE)</f>
        <v>1-(1-enyl-palmitoyl)-2-linoleoyl-GPC (P-16:0/18:2)*</v>
      </c>
      <c r="C56" t="s">
        <v>1117</v>
      </c>
      <c r="D56">
        <v>2</v>
      </c>
      <c r="E56">
        <v>-2.9871738181596438E-2</v>
      </c>
      <c r="F56">
        <v>1.1864450697392087E-2</v>
      </c>
      <c r="G56" s="6">
        <v>1.1810662610717483E-2</v>
      </c>
      <c r="H56" t="s">
        <v>1132</v>
      </c>
      <c r="I56" t="s">
        <v>1132</v>
      </c>
      <c r="J56" t="b">
        <v>0</v>
      </c>
    </row>
    <row r="57" spans="1:10" hidden="1" x14ac:dyDescent="0.2">
      <c r="A57" t="s">
        <v>702</v>
      </c>
      <c r="B57" t="str">
        <f>VLOOKUP(Table20[[#This Row],[Metabolite ID]],Table18[],2,FALSE)</f>
        <v>1-(1-enyl-palmitoyl)-2-linoleoyl-GPC (P-16:0/18:2)*</v>
      </c>
      <c r="C57" t="s">
        <v>1118</v>
      </c>
      <c r="D57">
        <v>2</v>
      </c>
      <c r="E57">
        <v>-2.9871274472281883E-2</v>
      </c>
      <c r="F57">
        <v>1.225106166832792E-2</v>
      </c>
      <c r="G57" s="6">
        <v>1.4758152109115184E-2</v>
      </c>
      <c r="H57" t="s">
        <v>1132</v>
      </c>
      <c r="I57" t="s">
        <v>1132</v>
      </c>
      <c r="J57" t="b">
        <v>0</v>
      </c>
    </row>
    <row r="58" spans="1:10" x14ac:dyDescent="0.2">
      <c r="A58" t="s">
        <v>466</v>
      </c>
      <c r="B58" t="str">
        <f>VLOOKUP(Table20[[#This Row],[Metabolite ID]],Table18[],2,FALSE)</f>
        <v>X - 11538</v>
      </c>
      <c r="C58" t="s">
        <v>1116</v>
      </c>
      <c r="D58">
        <v>3</v>
      </c>
      <c r="E58">
        <v>1.2902691869024305E-2</v>
      </c>
      <c r="F58">
        <v>5.1816640455650169E-3</v>
      </c>
      <c r="G58" s="6">
        <v>1.2771893109630618E-2</v>
      </c>
      <c r="H58" t="s">
        <v>1132</v>
      </c>
      <c r="I58" t="s">
        <v>1132</v>
      </c>
      <c r="J58" t="b">
        <v>1</v>
      </c>
    </row>
    <row r="59" spans="1:10" hidden="1" x14ac:dyDescent="0.2">
      <c r="A59" t="s">
        <v>466</v>
      </c>
      <c r="B59" t="str">
        <f>VLOOKUP(Table20[[#This Row],[Metabolite ID]],Table18[],2,FALSE)</f>
        <v>X - 11538</v>
      </c>
      <c r="C59" t="s">
        <v>1117</v>
      </c>
      <c r="D59">
        <v>3</v>
      </c>
      <c r="E59">
        <v>1.2902691869024305E-2</v>
      </c>
      <c r="F59">
        <v>5.1816640455650169E-3</v>
      </c>
      <c r="G59" s="6">
        <v>1.2771893109630618E-2</v>
      </c>
      <c r="H59" t="s">
        <v>1132</v>
      </c>
      <c r="I59" t="s">
        <v>1132</v>
      </c>
      <c r="J59" t="b">
        <v>1</v>
      </c>
    </row>
    <row r="60" spans="1:10" hidden="1" x14ac:dyDescent="0.2">
      <c r="A60" t="s">
        <v>466</v>
      </c>
      <c r="B60" t="str">
        <f>VLOOKUP(Table20[[#This Row],[Metabolite ID]],Table18[],2,FALSE)</f>
        <v>X - 11538</v>
      </c>
      <c r="C60" t="s">
        <v>1118</v>
      </c>
      <c r="D60">
        <v>3</v>
      </c>
      <c r="E60">
        <v>1.2945596646406298E-2</v>
      </c>
      <c r="F60">
        <v>5.2172822377396753E-3</v>
      </c>
      <c r="G60" s="6">
        <v>1.3090737019998449E-2</v>
      </c>
      <c r="H60" t="s">
        <v>1132</v>
      </c>
      <c r="I60" t="s">
        <v>1132</v>
      </c>
      <c r="J60" t="b">
        <v>1</v>
      </c>
    </row>
    <row r="61" spans="1:10" hidden="1" x14ac:dyDescent="0.2">
      <c r="A61" t="s">
        <v>466</v>
      </c>
      <c r="B61" t="str">
        <f>VLOOKUP(Table20[[#This Row],[Metabolite ID]],Table18[],2,FALSE)</f>
        <v>X - 11538</v>
      </c>
      <c r="C61" t="s">
        <v>1119</v>
      </c>
      <c r="D61">
        <v>3</v>
      </c>
      <c r="E61">
        <v>3.6713800193009689E-3</v>
      </c>
      <c r="F61">
        <v>9.3502630381687921E-3</v>
      </c>
      <c r="G61" s="6">
        <v>0.69457806499587704</v>
      </c>
      <c r="H61" t="s">
        <v>1132</v>
      </c>
      <c r="I61" t="s">
        <v>1132</v>
      </c>
      <c r="J61" t="b">
        <v>1</v>
      </c>
    </row>
    <row r="62" spans="1:10" hidden="1" x14ac:dyDescent="0.2">
      <c r="A62" t="s">
        <v>466</v>
      </c>
      <c r="B62" t="str">
        <f>VLOOKUP(Table20[[#This Row],[Metabolite ID]],Table18[],2,FALSE)</f>
        <v>X - 11538</v>
      </c>
      <c r="C62" t="s">
        <v>1120</v>
      </c>
      <c r="D62">
        <v>3</v>
      </c>
      <c r="E62">
        <v>1.3182776401133734E-2</v>
      </c>
      <c r="F62">
        <v>5.3390894830517757E-3</v>
      </c>
      <c r="G62" s="6">
        <v>1.354511932213116E-2</v>
      </c>
      <c r="H62" t="s">
        <v>1132</v>
      </c>
      <c r="I62" t="s">
        <v>1132</v>
      </c>
      <c r="J62" t="b">
        <v>1</v>
      </c>
    </row>
    <row r="63" spans="1:10" hidden="1" x14ac:dyDescent="0.2">
      <c r="A63" t="s">
        <v>466</v>
      </c>
      <c r="B63" t="str">
        <f>VLOOKUP(Table20[[#This Row],[Metabolite ID]],Table18[],2,FALSE)</f>
        <v>X - 11538</v>
      </c>
      <c r="C63" t="s">
        <v>1121</v>
      </c>
      <c r="D63">
        <v>3</v>
      </c>
      <c r="E63">
        <v>1.204408847777505E-3</v>
      </c>
      <c r="F63">
        <v>9.4434968222828191E-3</v>
      </c>
      <c r="G63" s="6">
        <v>0.91018121424816423</v>
      </c>
      <c r="H63" t="s">
        <v>1132</v>
      </c>
      <c r="I63" t="s">
        <v>1132</v>
      </c>
      <c r="J63" t="b">
        <v>1</v>
      </c>
    </row>
    <row r="64" spans="1:10" hidden="1" x14ac:dyDescent="0.2">
      <c r="A64" t="s">
        <v>466</v>
      </c>
      <c r="B64" t="str">
        <f>VLOOKUP(Table20[[#This Row],[Metabolite ID]],Table18[],2,FALSE)</f>
        <v>X - 11538</v>
      </c>
      <c r="C64" t="s">
        <v>1122</v>
      </c>
      <c r="D64">
        <v>3</v>
      </c>
      <c r="E64">
        <v>1.5744423111649669E-2</v>
      </c>
      <c r="F64">
        <v>6.0982859801959081E-3</v>
      </c>
      <c r="G64" s="6">
        <v>0.12295848163798342</v>
      </c>
      <c r="H64" t="s">
        <v>1132</v>
      </c>
      <c r="I64" t="s">
        <v>1132</v>
      </c>
      <c r="J64" t="b">
        <v>1</v>
      </c>
    </row>
    <row r="65" spans="1:10" hidden="1" x14ac:dyDescent="0.2">
      <c r="A65" t="s">
        <v>466</v>
      </c>
      <c r="B65" t="str">
        <f>VLOOKUP(Table20[[#This Row],[Metabolite ID]],Table18[],2,FALSE)</f>
        <v>X - 11538</v>
      </c>
      <c r="C65" t="s">
        <v>1123</v>
      </c>
      <c r="D65">
        <v>3</v>
      </c>
      <c r="E65">
        <v>2.6085173028889845E-2</v>
      </c>
      <c r="F65">
        <v>1.2990688229574303E-2</v>
      </c>
      <c r="G65" s="6">
        <v>0.29415314929940478</v>
      </c>
      <c r="H65" t="s">
        <v>1132</v>
      </c>
      <c r="I65" t="s">
        <v>1132</v>
      </c>
      <c r="J65" t="b">
        <v>1</v>
      </c>
    </row>
    <row r="66" spans="1:10" x14ac:dyDescent="0.2">
      <c r="A66" t="s">
        <v>858</v>
      </c>
      <c r="B66" t="str">
        <f>VLOOKUP(Table20[[#This Row],[Metabolite ID]],Table18[],2,FALSE)</f>
        <v>Total lipids in very large HDL</v>
      </c>
      <c r="C66" t="s">
        <v>1116</v>
      </c>
      <c r="D66">
        <v>33</v>
      </c>
      <c r="E66">
        <v>-3.8677660442123708E-2</v>
      </c>
      <c r="F66">
        <v>1.5855037611299673E-2</v>
      </c>
      <c r="G66" s="6">
        <v>1.4709409737284813E-2</v>
      </c>
      <c r="H66" t="s">
        <v>1132</v>
      </c>
      <c r="I66" t="s">
        <v>1132</v>
      </c>
      <c r="J66" t="b">
        <v>0</v>
      </c>
    </row>
    <row r="67" spans="1:10" hidden="1" x14ac:dyDescent="0.2">
      <c r="A67" t="s">
        <v>858</v>
      </c>
      <c r="B67" t="str">
        <f>VLOOKUP(Table20[[#This Row],[Metabolite ID]],Table18[],2,FALSE)</f>
        <v>Total lipids in very large HDL</v>
      </c>
      <c r="C67" t="s">
        <v>1117</v>
      </c>
      <c r="D67">
        <v>33</v>
      </c>
      <c r="E67">
        <v>-3.8677660442123708E-2</v>
      </c>
      <c r="F67">
        <v>4.7335627205988993E-3</v>
      </c>
      <c r="G67" s="6">
        <v>3.0599394253867706E-16</v>
      </c>
      <c r="H67" t="s">
        <v>1132</v>
      </c>
      <c r="I67" t="s">
        <v>1132</v>
      </c>
      <c r="J67" t="b">
        <v>0</v>
      </c>
    </row>
    <row r="68" spans="1:10" hidden="1" x14ac:dyDescent="0.2">
      <c r="A68" t="s">
        <v>858</v>
      </c>
      <c r="B68" t="str">
        <f>VLOOKUP(Table20[[#This Row],[Metabolite ID]],Table18[],2,FALSE)</f>
        <v>Total lipids in very large HDL</v>
      </c>
      <c r="C68" t="s">
        <v>1118</v>
      </c>
      <c r="D68">
        <v>33</v>
      </c>
      <c r="E68">
        <v>-4.2940520934058063E-2</v>
      </c>
      <c r="F68">
        <v>5.1216713819770138E-3</v>
      </c>
      <c r="G68" s="6">
        <v>5.1122460890067112E-17</v>
      </c>
      <c r="H68" t="s">
        <v>1132</v>
      </c>
      <c r="I68" t="s">
        <v>1132</v>
      </c>
      <c r="J68" t="b">
        <v>0</v>
      </c>
    </row>
    <row r="69" spans="1:10" hidden="1" x14ac:dyDescent="0.2">
      <c r="A69" t="s">
        <v>858</v>
      </c>
      <c r="B69" t="str">
        <f>VLOOKUP(Table20[[#This Row],[Metabolite ID]],Table18[],2,FALSE)</f>
        <v>Total lipids in very large HDL</v>
      </c>
      <c r="C69" t="s">
        <v>1119</v>
      </c>
      <c r="D69">
        <v>33</v>
      </c>
      <c r="E69">
        <v>-2.6139895492697823E-2</v>
      </c>
      <c r="F69">
        <v>9.4107974551071606E-3</v>
      </c>
      <c r="G69" s="6">
        <v>5.4753669714803299E-3</v>
      </c>
      <c r="H69" t="s">
        <v>1132</v>
      </c>
      <c r="I69" t="s">
        <v>1132</v>
      </c>
      <c r="J69" t="b">
        <v>0</v>
      </c>
    </row>
    <row r="70" spans="1:10" hidden="1" x14ac:dyDescent="0.2">
      <c r="A70" t="s">
        <v>858</v>
      </c>
      <c r="B70" t="str">
        <f>VLOOKUP(Table20[[#This Row],[Metabolite ID]],Table18[],2,FALSE)</f>
        <v>Total lipids in very large HDL</v>
      </c>
      <c r="C70" t="s">
        <v>1120</v>
      </c>
      <c r="D70">
        <v>33</v>
      </c>
      <c r="E70">
        <v>-2.1559887447158036E-2</v>
      </c>
      <c r="F70">
        <v>7.9487187561872331E-3</v>
      </c>
      <c r="G70" s="6">
        <v>6.6803442791709472E-3</v>
      </c>
      <c r="H70" t="s">
        <v>1132</v>
      </c>
      <c r="I70" t="s">
        <v>1132</v>
      </c>
      <c r="J70" t="b">
        <v>0</v>
      </c>
    </row>
    <row r="71" spans="1:10" hidden="1" x14ac:dyDescent="0.2">
      <c r="A71" t="s">
        <v>858</v>
      </c>
      <c r="B71" t="str">
        <f>VLOOKUP(Table20[[#This Row],[Metabolite ID]],Table18[],2,FALSE)</f>
        <v>Total lipids in very large HDL</v>
      </c>
      <c r="C71" t="s">
        <v>1121</v>
      </c>
      <c r="D71">
        <v>33</v>
      </c>
      <c r="E71">
        <v>-1.4448523357596832E-2</v>
      </c>
      <c r="F71">
        <v>1.1656883584620234E-2</v>
      </c>
      <c r="G71" s="6">
        <v>0.22417985285249817</v>
      </c>
      <c r="H71" t="s">
        <v>1132</v>
      </c>
      <c r="I71" t="s">
        <v>1132</v>
      </c>
      <c r="J71" t="b">
        <v>0</v>
      </c>
    </row>
    <row r="72" spans="1:10" hidden="1" x14ac:dyDescent="0.2">
      <c r="A72" t="s">
        <v>858</v>
      </c>
      <c r="B72" t="str">
        <f>VLOOKUP(Table20[[#This Row],[Metabolite ID]],Table18[],2,FALSE)</f>
        <v>Total lipids in very large HDL</v>
      </c>
      <c r="C72" t="s">
        <v>1122</v>
      </c>
      <c r="D72">
        <v>33</v>
      </c>
      <c r="E72">
        <v>-1.8920334978102971E-2</v>
      </c>
      <c r="F72">
        <v>6.8694120246031078E-3</v>
      </c>
      <c r="G72" s="6">
        <v>9.6191251442820161E-3</v>
      </c>
      <c r="H72" t="s">
        <v>1132</v>
      </c>
      <c r="I72" t="s">
        <v>1132</v>
      </c>
      <c r="J72" t="b">
        <v>0</v>
      </c>
    </row>
    <row r="73" spans="1:10" hidden="1" x14ac:dyDescent="0.2">
      <c r="A73" t="s">
        <v>858</v>
      </c>
      <c r="B73" t="str">
        <f>VLOOKUP(Table20[[#This Row],[Metabolite ID]],Table18[],2,FALSE)</f>
        <v>Total lipids in very large HDL</v>
      </c>
      <c r="C73" t="s">
        <v>1123</v>
      </c>
      <c r="D73">
        <v>33</v>
      </c>
      <c r="E73">
        <v>6.0514413778439561E-3</v>
      </c>
      <c r="F73">
        <v>2.9125934555406741E-2</v>
      </c>
      <c r="G73" s="6">
        <v>0.83676894426187198</v>
      </c>
      <c r="H73" t="s">
        <v>1132</v>
      </c>
      <c r="I73" t="s">
        <v>1132</v>
      </c>
      <c r="J73" t="b">
        <v>0</v>
      </c>
    </row>
    <row r="74" spans="1:10" x14ac:dyDescent="0.2">
      <c r="A74" t="s">
        <v>859</v>
      </c>
      <c r="B74" t="str">
        <f>VLOOKUP(Table20[[#This Row],[Metabolite ID]],Table18[],2,FALSE)</f>
        <v>Concentration of very large HDL particles</v>
      </c>
      <c r="C74" t="s">
        <v>1116</v>
      </c>
      <c r="D74">
        <v>33</v>
      </c>
      <c r="E74">
        <v>-3.8313680336624419E-2</v>
      </c>
      <c r="F74">
        <v>1.5710638426341243E-2</v>
      </c>
      <c r="G74" s="6">
        <v>1.4739819459376779E-2</v>
      </c>
      <c r="H74" t="s">
        <v>1132</v>
      </c>
      <c r="I74" t="s">
        <v>1132</v>
      </c>
      <c r="J74" t="b">
        <v>0</v>
      </c>
    </row>
    <row r="75" spans="1:10" hidden="1" x14ac:dyDescent="0.2">
      <c r="A75" t="s">
        <v>859</v>
      </c>
      <c r="B75" t="str">
        <f>VLOOKUP(Table20[[#This Row],[Metabolite ID]],Table18[],2,FALSE)</f>
        <v>Concentration of very large HDL particles</v>
      </c>
      <c r="C75" t="s">
        <v>1117</v>
      </c>
      <c r="D75">
        <v>33</v>
      </c>
      <c r="E75">
        <v>-3.8313680336624419E-2</v>
      </c>
      <c r="F75">
        <v>4.6902269918733946E-3</v>
      </c>
      <c r="G75" s="6">
        <v>3.1138722774064964E-16</v>
      </c>
      <c r="H75" t="s">
        <v>1132</v>
      </c>
      <c r="I75" t="s">
        <v>1132</v>
      </c>
      <c r="J75" t="b">
        <v>0</v>
      </c>
    </row>
    <row r="76" spans="1:10" hidden="1" x14ac:dyDescent="0.2">
      <c r="A76" t="s">
        <v>859</v>
      </c>
      <c r="B76" t="str">
        <f>VLOOKUP(Table20[[#This Row],[Metabolite ID]],Table18[],2,FALSE)</f>
        <v>Concentration of very large HDL particles</v>
      </c>
      <c r="C76" t="s">
        <v>1118</v>
      </c>
      <c r="D76">
        <v>33</v>
      </c>
      <c r="E76">
        <v>-4.2909232622281329E-2</v>
      </c>
      <c r="F76">
        <v>5.0695501600176761E-3</v>
      </c>
      <c r="G76" s="6">
        <v>2.5811506623364191E-17</v>
      </c>
      <c r="H76" t="s">
        <v>1132</v>
      </c>
      <c r="I76" t="s">
        <v>1132</v>
      </c>
      <c r="J76" t="b">
        <v>0</v>
      </c>
    </row>
    <row r="77" spans="1:10" hidden="1" x14ac:dyDescent="0.2">
      <c r="A77" t="s">
        <v>859</v>
      </c>
      <c r="B77" t="str">
        <f>VLOOKUP(Table20[[#This Row],[Metabolite ID]],Table18[],2,FALSE)</f>
        <v>Concentration of very large HDL particles</v>
      </c>
      <c r="C77" t="s">
        <v>1119</v>
      </c>
      <c r="D77">
        <v>33</v>
      </c>
      <c r="E77">
        <v>-2.5798395855745691E-2</v>
      </c>
      <c r="F77">
        <v>9.528256852084728E-3</v>
      </c>
      <c r="G77" s="6">
        <v>6.777834465354687E-3</v>
      </c>
      <c r="H77" t="s">
        <v>1132</v>
      </c>
      <c r="I77" t="s">
        <v>1132</v>
      </c>
      <c r="J77" t="b">
        <v>0</v>
      </c>
    </row>
    <row r="78" spans="1:10" hidden="1" x14ac:dyDescent="0.2">
      <c r="A78" t="s">
        <v>859</v>
      </c>
      <c r="B78" t="str">
        <f>VLOOKUP(Table20[[#This Row],[Metabolite ID]],Table18[],2,FALSE)</f>
        <v>Concentration of very large HDL particles</v>
      </c>
      <c r="C78" t="s">
        <v>1120</v>
      </c>
      <c r="D78">
        <v>33</v>
      </c>
      <c r="E78">
        <v>-2.1468566356794148E-2</v>
      </c>
      <c r="F78">
        <v>8.2089620799309457E-3</v>
      </c>
      <c r="G78" s="6">
        <v>8.9159677616657412E-3</v>
      </c>
      <c r="H78" t="s">
        <v>1132</v>
      </c>
      <c r="I78" t="s">
        <v>1132</v>
      </c>
      <c r="J78" t="b">
        <v>0</v>
      </c>
    </row>
    <row r="79" spans="1:10" hidden="1" x14ac:dyDescent="0.2">
      <c r="A79" t="s">
        <v>859</v>
      </c>
      <c r="B79" t="str">
        <f>VLOOKUP(Table20[[#This Row],[Metabolite ID]],Table18[],2,FALSE)</f>
        <v>Concentration of very large HDL particles</v>
      </c>
      <c r="C79" t="s">
        <v>1121</v>
      </c>
      <c r="D79">
        <v>33</v>
      </c>
      <c r="E79">
        <v>-1.4388855845020476E-2</v>
      </c>
      <c r="F79">
        <v>1.151504220045447E-2</v>
      </c>
      <c r="G79" s="6">
        <v>0.22051911204553462</v>
      </c>
      <c r="H79" t="s">
        <v>1132</v>
      </c>
      <c r="I79" t="s">
        <v>1132</v>
      </c>
      <c r="J79" t="b">
        <v>0</v>
      </c>
    </row>
    <row r="80" spans="1:10" hidden="1" x14ac:dyDescent="0.2">
      <c r="A80" t="s">
        <v>859</v>
      </c>
      <c r="B80" t="str">
        <f>VLOOKUP(Table20[[#This Row],[Metabolite ID]],Table18[],2,FALSE)</f>
        <v>Concentration of very large HDL particles</v>
      </c>
      <c r="C80" t="s">
        <v>1122</v>
      </c>
      <c r="D80">
        <v>33</v>
      </c>
      <c r="E80">
        <v>-1.8797943685393559E-2</v>
      </c>
      <c r="F80">
        <v>6.8795148501092146E-3</v>
      </c>
      <c r="G80" s="6">
        <v>1.0148964500653949E-2</v>
      </c>
      <c r="H80" t="s">
        <v>1132</v>
      </c>
      <c r="I80" t="s">
        <v>1132</v>
      </c>
      <c r="J80" t="b">
        <v>0</v>
      </c>
    </row>
    <row r="81" spans="1:10" hidden="1" x14ac:dyDescent="0.2">
      <c r="A81" t="s">
        <v>859</v>
      </c>
      <c r="B81" t="str">
        <f>VLOOKUP(Table20[[#This Row],[Metabolite ID]],Table18[],2,FALSE)</f>
        <v>Concentration of very large HDL particles</v>
      </c>
      <c r="C81" t="s">
        <v>1123</v>
      </c>
      <c r="D81">
        <v>33</v>
      </c>
      <c r="E81">
        <v>5.7921080612799037E-3</v>
      </c>
      <c r="F81">
        <v>2.8757672739441135E-2</v>
      </c>
      <c r="G81" s="6">
        <v>0.84169310414197374</v>
      </c>
      <c r="H81" t="s">
        <v>1132</v>
      </c>
      <c r="I81" t="s">
        <v>1132</v>
      </c>
      <c r="J81" t="b">
        <v>0</v>
      </c>
    </row>
    <row r="82" spans="1:10" x14ac:dyDescent="0.2">
      <c r="A82" t="s">
        <v>774</v>
      </c>
      <c r="B82" t="str">
        <f>VLOOKUP(Table20[[#This Row],[Metabolite ID]],Table18[],2,FALSE)</f>
        <v>Cholesterol in large HDL</v>
      </c>
      <c r="C82" t="s">
        <v>1116</v>
      </c>
      <c r="D82">
        <v>36</v>
      </c>
      <c r="E82">
        <v>-4.2878870416765295E-2</v>
      </c>
      <c r="F82">
        <v>1.8405669966903796E-2</v>
      </c>
      <c r="G82" s="6">
        <v>1.9824365853030629E-2</v>
      </c>
      <c r="H82" t="s">
        <v>1132</v>
      </c>
      <c r="I82" t="s">
        <v>1132</v>
      </c>
      <c r="J82" t="b">
        <v>0</v>
      </c>
    </row>
    <row r="83" spans="1:10" hidden="1" x14ac:dyDescent="0.2">
      <c r="A83" t="s">
        <v>774</v>
      </c>
      <c r="B83" t="str">
        <f>VLOOKUP(Table20[[#This Row],[Metabolite ID]],Table18[],2,FALSE)</f>
        <v>Cholesterol in large HDL</v>
      </c>
      <c r="C83" t="s">
        <v>1117</v>
      </c>
      <c r="D83">
        <v>36</v>
      </c>
      <c r="E83">
        <v>-4.2878870416765295E-2</v>
      </c>
      <c r="F83">
        <v>4.3483227589387894E-3</v>
      </c>
      <c r="G83" s="6">
        <v>6.1426052058175174E-23</v>
      </c>
      <c r="H83" t="s">
        <v>1132</v>
      </c>
      <c r="I83" t="s">
        <v>1132</v>
      </c>
      <c r="J83" t="b">
        <v>0</v>
      </c>
    </row>
    <row r="84" spans="1:10" hidden="1" x14ac:dyDescent="0.2">
      <c r="A84" t="s">
        <v>774</v>
      </c>
      <c r="B84" t="str">
        <f>VLOOKUP(Table20[[#This Row],[Metabolite ID]],Table18[],2,FALSE)</f>
        <v>Cholesterol in large HDL</v>
      </c>
      <c r="C84" t="s">
        <v>1118</v>
      </c>
      <c r="D84">
        <v>36</v>
      </c>
      <c r="E84">
        <v>-4.8148001728825503E-2</v>
      </c>
      <c r="F84">
        <v>4.8772379695254118E-3</v>
      </c>
      <c r="G84" s="6">
        <v>5.5066045012690247E-23</v>
      </c>
      <c r="H84" t="s">
        <v>1132</v>
      </c>
      <c r="I84" t="s">
        <v>1132</v>
      </c>
      <c r="J84" t="b">
        <v>0</v>
      </c>
    </row>
    <row r="85" spans="1:10" hidden="1" x14ac:dyDescent="0.2">
      <c r="A85" t="s">
        <v>774</v>
      </c>
      <c r="B85" t="str">
        <f>VLOOKUP(Table20[[#This Row],[Metabolite ID]],Table18[],2,FALSE)</f>
        <v>Cholesterol in large HDL</v>
      </c>
      <c r="C85" t="s">
        <v>1119</v>
      </c>
      <c r="D85">
        <v>36</v>
      </c>
      <c r="E85">
        <v>-2.0461836918764794E-2</v>
      </c>
      <c r="F85">
        <v>8.242158445003445E-3</v>
      </c>
      <c r="G85" s="6">
        <v>1.3043392261125268E-2</v>
      </c>
      <c r="H85" t="s">
        <v>1132</v>
      </c>
      <c r="I85" t="s">
        <v>1132</v>
      </c>
      <c r="J85" t="b">
        <v>0</v>
      </c>
    </row>
    <row r="86" spans="1:10" hidden="1" x14ac:dyDescent="0.2">
      <c r="A86" t="s">
        <v>774</v>
      </c>
      <c r="B86" t="str">
        <f>VLOOKUP(Table20[[#This Row],[Metabolite ID]],Table18[],2,FALSE)</f>
        <v>Cholesterol in large HDL</v>
      </c>
      <c r="C86" t="s">
        <v>1120</v>
      </c>
      <c r="D86">
        <v>36</v>
      </c>
      <c r="E86">
        <v>-1.8802494135916378E-2</v>
      </c>
      <c r="F86">
        <v>7.6268953180174855E-3</v>
      </c>
      <c r="G86" s="6">
        <v>1.3690313118195487E-2</v>
      </c>
      <c r="H86" t="s">
        <v>1132</v>
      </c>
      <c r="I86" t="s">
        <v>1132</v>
      </c>
      <c r="J86" t="b">
        <v>0</v>
      </c>
    </row>
    <row r="87" spans="1:10" hidden="1" x14ac:dyDescent="0.2">
      <c r="A87" t="s">
        <v>774</v>
      </c>
      <c r="B87" t="str">
        <f>VLOOKUP(Table20[[#This Row],[Metabolite ID]],Table18[],2,FALSE)</f>
        <v>Cholesterol in large HDL</v>
      </c>
      <c r="C87" t="s">
        <v>1121</v>
      </c>
      <c r="D87">
        <v>36</v>
      </c>
      <c r="E87">
        <v>1.1489533261536344E-2</v>
      </c>
      <c r="F87">
        <v>1.3363633942992758E-2</v>
      </c>
      <c r="G87" s="6">
        <v>0.39577163229056977</v>
      </c>
      <c r="H87" t="s">
        <v>1132</v>
      </c>
      <c r="I87" t="s">
        <v>1132</v>
      </c>
      <c r="J87" t="b">
        <v>0</v>
      </c>
    </row>
    <row r="88" spans="1:10" hidden="1" x14ac:dyDescent="0.2">
      <c r="A88" t="s">
        <v>774</v>
      </c>
      <c r="B88" t="str">
        <f>VLOOKUP(Table20[[#This Row],[Metabolite ID]],Table18[],2,FALSE)</f>
        <v>Cholesterol in large HDL</v>
      </c>
      <c r="C88" t="s">
        <v>1122</v>
      </c>
      <c r="D88">
        <v>36</v>
      </c>
      <c r="E88">
        <v>-1.4746504605355759E-2</v>
      </c>
      <c r="F88">
        <v>7.1088515205952867E-3</v>
      </c>
      <c r="G88" s="6">
        <v>4.5461942487453527E-2</v>
      </c>
      <c r="H88" t="s">
        <v>1132</v>
      </c>
      <c r="I88" t="s">
        <v>1132</v>
      </c>
      <c r="J88" t="b">
        <v>0</v>
      </c>
    </row>
    <row r="89" spans="1:10" hidden="1" x14ac:dyDescent="0.2">
      <c r="A89" t="s">
        <v>774</v>
      </c>
      <c r="B89" t="str">
        <f>VLOOKUP(Table20[[#This Row],[Metabolite ID]],Table18[],2,FALSE)</f>
        <v>Cholesterol in large HDL</v>
      </c>
      <c r="C89" t="s">
        <v>1123</v>
      </c>
      <c r="D89">
        <v>36</v>
      </c>
      <c r="E89">
        <v>2.0989889057280303E-2</v>
      </c>
      <c r="F89">
        <v>3.2940066154749328E-2</v>
      </c>
      <c r="G89" s="6">
        <v>0.52825289940329023</v>
      </c>
      <c r="H89" t="s">
        <v>1132</v>
      </c>
      <c r="I89" t="s">
        <v>1132</v>
      </c>
      <c r="J89" t="b">
        <v>0</v>
      </c>
    </row>
    <row r="90" spans="1:10" x14ac:dyDescent="0.2">
      <c r="A90" t="s">
        <v>69</v>
      </c>
      <c r="B90" t="str">
        <f>VLOOKUP(Table20[[#This Row],[Metabolite ID]],Table18[],2,FALSE)</f>
        <v>arginine</v>
      </c>
      <c r="C90" t="s">
        <v>1116</v>
      </c>
      <c r="D90">
        <v>5</v>
      </c>
      <c r="E90">
        <v>2.3507989510463855E-2</v>
      </c>
      <c r="F90">
        <v>1.0141529555201399E-2</v>
      </c>
      <c r="G90" s="6">
        <v>2.044972833192428E-2</v>
      </c>
      <c r="H90" t="s">
        <v>1132</v>
      </c>
      <c r="I90" t="s">
        <v>1132</v>
      </c>
      <c r="J90" t="b">
        <v>1</v>
      </c>
    </row>
    <row r="91" spans="1:10" hidden="1" x14ac:dyDescent="0.2">
      <c r="A91" t="s">
        <v>69</v>
      </c>
      <c r="B91" t="str">
        <f>VLOOKUP(Table20[[#This Row],[Metabolite ID]],Table18[],2,FALSE)</f>
        <v>arginine</v>
      </c>
      <c r="C91" t="s">
        <v>1117</v>
      </c>
      <c r="D91">
        <v>5</v>
      </c>
      <c r="E91">
        <v>2.3507989510463855E-2</v>
      </c>
      <c r="F91">
        <v>7.3626557208083367E-3</v>
      </c>
      <c r="G91" s="6">
        <v>1.4086721394179593E-3</v>
      </c>
      <c r="H91" t="s">
        <v>1132</v>
      </c>
      <c r="I91" t="s">
        <v>1132</v>
      </c>
      <c r="J91" t="b">
        <v>1</v>
      </c>
    </row>
    <row r="92" spans="1:10" hidden="1" x14ac:dyDescent="0.2">
      <c r="A92" t="s">
        <v>69</v>
      </c>
      <c r="B92" t="str">
        <f>VLOOKUP(Table20[[#This Row],[Metabolite ID]],Table18[],2,FALSE)</f>
        <v>arginine</v>
      </c>
      <c r="C92" t="s">
        <v>1118</v>
      </c>
      <c r="D92">
        <v>5</v>
      </c>
      <c r="E92">
        <v>2.4111685875098553E-2</v>
      </c>
      <c r="F92">
        <v>7.5797313237093052E-3</v>
      </c>
      <c r="G92" s="6">
        <v>1.4673016887610218E-3</v>
      </c>
      <c r="H92" t="s">
        <v>1132</v>
      </c>
      <c r="I92" t="s">
        <v>1132</v>
      </c>
      <c r="J92" t="b">
        <v>1</v>
      </c>
    </row>
    <row r="93" spans="1:10" hidden="1" x14ac:dyDescent="0.2">
      <c r="A93" t="s">
        <v>69</v>
      </c>
      <c r="B93" t="str">
        <f>VLOOKUP(Table20[[#This Row],[Metabolite ID]],Table18[],2,FALSE)</f>
        <v>arginine</v>
      </c>
      <c r="C93" t="s">
        <v>1119</v>
      </c>
      <c r="D93">
        <v>5</v>
      </c>
      <c r="E93">
        <v>1.7796094225635734E-2</v>
      </c>
      <c r="F93">
        <v>1.2482191411940817E-2</v>
      </c>
      <c r="G93" s="6">
        <v>0.15394954462524746</v>
      </c>
      <c r="H93" t="s">
        <v>1132</v>
      </c>
      <c r="I93" t="s">
        <v>1132</v>
      </c>
      <c r="J93" t="b">
        <v>1</v>
      </c>
    </row>
    <row r="94" spans="1:10" hidden="1" x14ac:dyDescent="0.2">
      <c r="A94" t="s">
        <v>69</v>
      </c>
      <c r="B94" t="str">
        <f>VLOOKUP(Table20[[#This Row],[Metabolite ID]],Table18[],2,FALSE)</f>
        <v>arginine</v>
      </c>
      <c r="C94" t="s">
        <v>1120</v>
      </c>
      <c r="D94">
        <v>5</v>
      </c>
      <c r="E94">
        <v>1.4737074790200588E-2</v>
      </c>
      <c r="F94">
        <v>1.0194228483086454E-2</v>
      </c>
      <c r="G94" s="6">
        <v>0.14828122038801303</v>
      </c>
      <c r="H94" t="s">
        <v>1132</v>
      </c>
      <c r="I94" t="s">
        <v>1132</v>
      </c>
      <c r="J94" t="b">
        <v>1</v>
      </c>
    </row>
    <row r="95" spans="1:10" hidden="1" x14ac:dyDescent="0.2">
      <c r="A95" t="s">
        <v>69</v>
      </c>
      <c r="B95" t="str">
        <f>VLOOKUP(Table20[[#This Row],[Metabolite ID]],Table18[],2,FALSE)</f>
        <v>arginine</v>
      </c>
      <c r="C95" t="s">
        <v>1121</v>
      </c>
      <c r="D95">
        <v>5</v>
      </c>
      <c r="E95">
        <v>9.1287476012722399E-3</v>
      </c>
      <c r="F95">
        <v>1.8299466578569359E-2</v>
      </c>
      <c r="G95" s="6">
        <v>0.64406934725546694</v>
      </c>
      <c r="H95" t="s">
        <v>1132</v>
      </c>
      <c r="I95" t="s">
        <v>1132</v>
      </c>
      <c r="J95" t="b">
        <v>1</v>
      </c>
    </row>
    <row r="96" spans="1:10" hidden="1" x14ac:dyDescent="0.2">
      <c r="A96" t="s">
        <v>69</v>
      </c>
      <c r="B96" t="str">
        <f>VLOOKUP(Table20[[#This Row],[Metabolite ID]],Table18[],2,FALSE)</f>
        <v>arginine</v>
      </c>
      <c r="C96" t="s">
        <v>1122</v>
      </c>
      <c r="D96">
        <v>5</v>
      </c>
      <c r="E96">
        <v>8.5830243968725295E-3</v>
      </c>
      <c r="F96">
        <v>1.3718482868625211E-2</v>
      </c>
      <c r="G96" s="6">
        <v>0.56546745683802191</v>
      </c>
      <c r="H96" t="s">
        <v>1132</v>
      </c>
      <c r="I96" t="s">
        <v>1132</v>
      </c>
      <c r="J96" t="b">
        <v>1</v>
      </c>
    </row>
    <row r="97" spans="1:10" hidden="1" x14ac:dyDescent="0.2">
      <c r="A97" t="s">
        <v>69</v>
      </c>
      <c r="B97" t="str">
        <f>VLOOKUP(Table20[[#This Row],[Metabolite ID]],Table18[],2,FALSE)</f>
        <v>arginine</v>
      </c>
      <c r="C97" t="s">
        <v>1123</v>
      </c>
      <c r="D97">
        <v>5</v>
      </c>
      <c r="E97">
        <v>1.2873553295159228E-2</v>
      </c>
      <c r="F97">
        <v>2.3151396190231446E-2</v>
      </c>
      <c r="G97" s="6">
        <v>0.61695161549070021</v>
      </c>
      <c r="H97" t="s">
        <v>1132</v>
      </c>
      <c r="I97" t="s">
        <v>1132</v>
      </c>
      <c r="J97" t="b">
        <v>1</v>
      </c>
    </row>
    <row r="98" spans="1:10" x14ac:dyDescent="0.2">
      <c r="A98" t="s">
        <v>853</v>
      </c>
      <c r="B98" t="str">
        <f>VLOOKUP(Table20[[#This Row],[Metabolite ID]],Table18[],2,FALSE)</f>
        <v>Average diameter for VLDL particles</v>
      </c>
      <c r="C98" t="s">
        <v>1116</v>
      </c>
      <c r="D98">
        <v>38</v>
      </c>
      <c r="E98">
        <v>3.1624487813239226E-2</v>
      </c>
      <c r="F98">
        <v>1.3701578280818581E-2</v>
      </c>
      <c r="G98" s="6">
        <v>2.0994082566856722E-2</v>
      </c>
      <c r="H98" t="s">
        <v>1132</v>
      </c>
      <c r="I98" t="s">
        <v>1132</v>
      </c>
      <c r="J98" t="b">
        <v>0</v>
      </c>
    </row>
    <row r="99" spans="1:10" hidden="1" x14ac:dyDescent="0.2">
      <c r="A99" t="s">
        <v>853</v>
      </c>
      <c r="B99" t="str">
        <f>VLOOKUP(Table20[[#This Row],[Metabolite ID]],Table18[],2,FALSE)</f>
        <v>Average diameter for VLDL particles</v>
      </c>
      <c r="C99" t="s">
        <v>1117</v>
      </c>
      <c r="D99">
        <v>38</v>
      </c>
      <c r="E99">
        <v>3.1624487813239226E-2</v>
      </c>
      <c r="F99">
        <v>4.2973369435829033E-3</v>
      </c>
      <c r="G99" s="6">
        <v>1.8516865038552848E-13</v>
      </c>
      <c r="H99" t="s">
        <v>1132</v>
      </c>
      <c r="I99" t="s">
        <v>1132</v>
      </c>
      <c r="J99" t="b">
        <v>0</v>
      </c>
    </row>
    <row r="100" spans="1:10" hidden="1" x14ac:dyDescent="0.2">
      <c r="A100" t="s">
        <v>853</v>
      </c>
      <c r="B100" t="str">
        <f>VLOOKUP(Table20[[#This Row],[Metabolite ID]],Table18[],2,FALSE)</f>
        <v>Average diameter for VLDL particles</v>
      </c>
      <c r="C100" t="s">
        <v>1118</v>
      </c>
      <c r="D100">
        <v>38</v>
      </c>
      <c r="E100">
        <v>3.4325771559839222E-2</v>
      </c>
      <c r="F100">
        <v>4.5732710017283764E-3</v>
      </c>
      <c r="G100" s="6">
        <v>6.1083723716930961E-14</v>
      </c>
      <c r="H100" t="s">
        <v>1132</v>
      </c>
      <c r="I100" t="s">
        <v>1132</v>
      </c>
      <c r="J100" t="b">
        <v>0</v>
      </c>
    </row>
    <row r="101" spans="1:10" hidden="1" x14ac:dyDescent="0.2">
      <c r="A101" t="s">
        <v>853</v>
      </c>
      <c r="B101" t="str">
        <f>VLOOKUP(Table20[[#This Row],[Metabolite ID]],Table18[],2,FALSE)</f>
        <v>Average diameter for VLDL particles</v>
      </c>
      <c r="C101" t="s">
        <v>1119</v>
      </c>
      <c r="D101">
        <v>38</v>
      </c>
      <c r="E101">
        <v>1.9463009877148447E-2</v>
      </c>
      <c r="F101">
        <v>9.3978847112783596E-3</v>
      </c>
      <c r="G101" s="6">
        <v>3.835888913012387E-2</v>
      </c>
      <c r="H101" t="s">
        <v>1132</v>
      </c>
      <c r="I101" t="s">
        <v>1132</v>
      </c>
      <c r="J101" t="b">
        <v>0</v>
      </c>
    </row>
    <row r="102" spans="1:10" hidden="1" x14ac:dyDescent="0.2">
      <c r="A102" t="s">
        <v>853</v>
      </c>
      <c r="B102" t="str">
        <f>VLOOKUP(Table20[[#This Row],[Metabolite ID]],Table18[],2,FALSE)</f>
        <v>Average diameter for VLDL particles</v>
      </c>
      <c r="C102" t="s">
        <v>1120</v>
      </c>
      <c r="D102">
        <v>38</v>
      </c>
      <c r="E102">
        <v>5.9652958993911855E-3</v>
      </c>
      <c r="F102">
        <v>7.7874308197128589E-3</v>
      </c>
      <c r="G102" s="6">
        <v>0.44366683605977142</v>
      </c>
      <c r="H102" t="s">
        <v>1132</v>
      </c>
      <c r="I102" t="s">
        <v>1132</v>
      </c>
      <c r="J102" t="b">
        <v>0</v>
      </c>
    </row>
    <row r="103" spans="1:10" hidden="1" x14ac:dyDescent="0.2">
      <c r="A103" t="s">
        <v>853</v>
      </c>
      <c r="B103" t="str">
        <f>VLOOKUP(Table20[[#This Row],[Metabolite ID]],Table18[],2,FALSE)</f>
        <v>Average diameter for VLDL particles</v>
      </c>
      <c r="C103" t="s">
        <v>1121</v>
      </c>
      <c r="D103">
        <v>38</v>
      </c>
      <c r="E103">
        <v>8.2661823944928936E-3</v>
      </c>
      <c r="F103">
        <v>1.7296248836323875E-2</v>
      </c>
      <c r="G103" s="6">
        <v>0.63552040936704168</v>
      </c>
      <c r="H103" t="s">
        <v>1132</v>
      </c>
      <c r="I103" t="s">
        <v>1132</v>
      </c>
      <c r="J103" t="b">
        <v>0</v>
      </c>
    </row>
    <row r="104" spans="1:10" hidden="1" x14ac:dyDescent="0.2">
      <c r="A104" t="s">
        <v>853</v>
      </c>
      <c r="B104" t="str">
        <f>VLOOKUP(Table20[[#This Row],[Metabolite ID]],Table18[],2,FALSE)</f>
        <v>Average diameter for VLDL particles</v>
      </c>
      <c r="C104" t="s">
        <v>1122</v>
      </c>
      <c r="D104">
        <v>38</v>
      </c>
      <c r="E104">
        <v>2.2682578093930483E-3</v>
      </c>
      <c r="F104">
        <v>8.3189135193249275E-3</v>
      </c>
      <c r="G104" s="6">
        <v>0.78662848667690843</v>
      </c>
      <c r="H104" t="s">
        <v>1132</v>
      </c>
      <c r="I104" t="s">
        <v>1132</v>
      </c>
      <c r="J104" t="b">
        <v>0</v>
      </c>
    </row>
    <row r="105" spans="1:10" hidden="1" x14ac:dyDescent="0.2">
      <c r="A105" t="s">
        <v>853</v>
      </c>
      <c r="B105" t="str">
        <f>VLOOKUP(Table20[[#This Row],[Metabolite ID]],Table18[],2,FALSE)</f>
        <v>Average diameter for VLDL particles</v>
      </c>
      <c r="C105" t="s">
        <v>1123</v>
      </c>
      <c r="D105">
        <v>38</v>
      </c>
      <c r="E105">
        <v>-1.1423325526268242E-2</v>
      </c>
      <c r="F105">
        <v>2.4012400683628716E-2</v>
      </c>
      <c r="G105" s="6">
        <v>0.63714374840791521</v>
      </c>
      <c r="H105" t="s">
        <v>1132</v>
      </c>
      <c r="I105" t="s">
        <v>1132</v>
      </c>
      <c r="J105" t="b">
        <v>0</v>
      </c>
    </row>
    <row r="106" spans="1:10" x14ac:dyDescent="0.2">
      <c r="A106" t="s">
        <v>775</v>
      </c>
      <c r="B106" t="str">
        <f>VLOOKUP(Table20[[#This Row],[Metabolite ID]],Table18[],2,FALSE)</f>
        <v>Cholesteryl esters in large HDL</v>
      </c>
      <c r="C106" t="s">
        <v>1116</v>
      </c>
      <c r="D106">
        <v>36</v>
      </c>
      <c r="E106">
        <v>-3.9775592124261773E-2</v>
      </c>
      <c r="F106">
        <v>1.7841446608531521E-2</v>
      </c>
      <c r="G106" s="6">
        <v>2.578778268801513E-2</v>
      </c>
      <c r="H106" t="s">
        <v>1132</v>
      </c>
      <c r="I106" t="s">
        <v>1132</v>
      </c>
      <c r="J106" t="b">
        <v>1</v>
      </c>
    </row>
    <row r="107" spans="1:10" hidden="1" x14ac:dyDescent="0.2">
      <c r="A107" t="s">
        <v>775</v>
      </c>
      <c r="B107" t="str">
        <f>VLOOKUP(Table20[[#This Row],[Metabolite ID]],Table18[],2,FALSE)</f>
        <v>Cholesteryl esters in large HDL</v>
      </c>
      <c r="C107" t="s">
        <v>1117</v>
      </c>
      <c r="D107">
        <v>36</v>
      </c>
      <c r="E107">
        <v>-3.9775592124261773E-2</v>
      </c>
      <c r="F107">
        <v>4.3422594352642346E-3</v>
      </c>
      <c r="G107" s="6">
        <v>5.1842446190674641E-20</v>
      </c>
      <c r="H107" t="s">
        <v>1132</v>
      </c>
      <c r="I107" t="s">
        <v>1132</v>
      </c>
      <c r="J107" t="b">
        <v>1</v>
      </c>
    </row>
    <row r="108" spans="1:10" hidden="1" x14ac:dyDescent="0.2">
      <c r="A108" t="s">
        <v>775</v>
      </c>
      <c r="B108" t="str">
        <f>VLOOKUP(Table20[[#This Row],[Metabolite ID]],Table18[],2,FALSE)</f>
        <v>Cholesteryl esters in large HDL</v>
      </c>
      <c r="C108" t="s">
        <v>1118</v>
      </c>
      <c r="D108">
        <v>36</v>
      </c>
      <c r="E108">
        <v>-4.5577372267343326E-2</v>
      </c>
      <c r="F108">
        <v>4.8228646313769885E-3</v>
      </c>
      <c r="G108" s="6">
        <v>3.3795826304459774E-21</v>
      </c>
      <c r="H108" t="s">
        <v>1132</v>
      </c>
      <c r="I108" t="s">
        <v>1132</v>
      </c>
      <c r="J108" t="b">
        <v>1</v>
      </c>
    </row>
    <row r="109" spans="1:10" hidden="1" x14ac:dyDescent="0.2">
      <c r="A109" t="s">
        <v>775</v>
      </c>
      <c r="B109" t="str">
        <f>VLOOKUP(Table20[[#This Row],[Metabolite ID]],Table18[],2,FALSE)</f>
        <v>Cholesteryl esters in large HDL</v>
      </c>
      <c r="C109" t="s">
        <v>1119</v>
      </c>
      <c r="D109">
        <v>36</v>
      </c>
      <c r="E109">
        <v>-1.4086138803417176E-2</v>
      </c>
      <c r="F109">
        <v>8.5057986887423533E-3</v>
      </c>
      <c r="G109" s="6">
        <v>9.7709053902719945E-2</v>
      </c>
      <c r="H109" t="s">
        <v>1132</v>
      </c>
      <c r="I109" t="s">
        <v>1132</v>
      </c>
      <c r="J109" t="b">
        <v>1</v>
      </c>
    </row>
    <row r="110" spans="1:10" hidden="1" x14ac:dyDescent="0.2">
      <c r="A110" t="s">
        <v>775</v>
      </c>
      <c r="B110" t="str">
        <f>VLOOKUP(Table20[[#This Row],[Metabolite ID]],Table18[],2,FALSE)</f>
        <v>Cholesteryl esters in large HDL</v>
      </c>
      <c r="C110" t="s">
        <v>1120</v>
      </c>
      <c r="D110">
        <v>36</v>
      </c>
      <c r="E110">
        <v>-1.7976593983241255E-2</v>
      </c>
      <c r="F110">
        <v>7.474123197332456E-3</v>
      </c>
      <c r="G110" s="6">
        <v>1.6164606194944572E-2</v>
      </c>
      <c r="H110" t="s">
        <v>1132</v>
      </c>
      <c r="I110" t="s">
        <v>1132</v>
      </c>
      <c r="J110" t="b">
        <v>1</v>
      </c>
    </row>
    <row r="111" spans="1:10" hidden="1" x14ac:dyDescent="0.2">
      <c r="A111" t="s">
        <v>775</v>
      </c>
      <c r="B111" t="str">
        <f>VLOOKUP(Table20[[#This Row],[Metabolite ID]],Table18[],2,FALSE)</f>
        <v>Cholesteryl esters in large HDL</v>
      </c>
      <c r="C111" t="s">
        <v>1121</v>
      </c>
      <c r="D111">
        <v>36</v>
      </c>
      <c r="E111">
        <v>1.52305995087616E-2</v>
      </c>
      <c r="F111">
        <v>1.3645970265381594E-2</v>
      </c>
      <c r="G111" s="6">
        <v>0.2719732772750113</v>
      </c>
      <c r="H111" t="s">
        <v>1132</v>
      </c>
      <c r="I111" t="s">
        <v>1132</v>
      </c>
      <c r="J111" t="b">
        <v>1</v>
      </c>
    </row>
    <row r="112" spans="1:10" hidden="1" x14ac:dyDescent="0.2">
      <c r="A112" t="s">
        <v>775</v>
      </c>
      <c r="B112" t="str">
        <f>VLOOKUP(Table20[[#This Row],[Metabolite ID]],Table18[],2,FALSE)</f>
        <v>Cholesteryl esters in large HDL</v>
      </c>
      <c r="C112" t="s">
        <v>1122</v>
      </c>
      <c r="D112">
        <v>36</v>
      </c>
      <c r="E112">
        <v>-1.2726877299407025E-2</v>
      </c>
      <c r="F112">
        <v>6.7678268731305603E-3</v>
      </c>
      <c r="G112" s="6">
        <v>6.8382715604314859E-2</v>
      </c>
      <c r="H112" t="s">
        <v>1132</v>
      </c>
      <c r="I112" t="s">
        <v>1132</v>
      </c>
      <c r="J112" t="b">
        <v>1</v>
      </c>
    </row>
    <row r="113" spans="1:10" hidden="1" x14ac:dyDescent="0.2">
      <c r="A113" t="s">
        <v>775</v>
      </c>
      <c r="B113" t="str">
        <f>VLOOKUP(Table20[[#This Row],[Metabolite ID]],Table18[],2,FALSE)</f>
        <v>Cholesteryl esters in large HDL</v>
      </c>
      <c r="C113" t="s">
        <v>1123</v>
      </c>
      <c r="D113">
        <v>36</v>
      </c>
      <c r="E113">
        <v>1.5057817229577745E-2</v>
      </c>
      <c r="F113">
        <v>3.1750513609463488E-2</v>
      </c>
      <c r="G113" s="6">
        <v>0.63835034664237233</v>
      </c>
      <c r="H113" t="s">
        <v>1132</v>
      </c>
      <c r="I113" t="s">
        <v>1132</v>
      </c>
      <c r="J113" t="b">
        <v>1</v>
      </c>
    </row>
    <row r="114" spans="1:10" x14ac:dyDescent="0.2">
      <c r="A114" t="s">
        <v>850</v>
      </c>
      <c r="B114" t="str">
        <f>VLOOKUP(Table20[[#This Row],[Metabolite ID]],Table18[],2,FALSE)</f>
        <v>Degree of unsaturation</v>
      </c>
      <c r="C114" t="s">
        <v>1116</v>
      </c>
      <c r="D114">
        <v>17</v>
      </c>
      <c r="E114">
        <v>-6.9666906686932983E-2</v>
      </c>
      <c r="F114">
        <v>3.1812579163541722E-2</v>
      </c>
      <c r="G114" s="6">
        <v>2.8530259659555208E-2</v>
      </c>
      <c r="H114" t="s">
        <v>1132</v>
      </c>
      <c r="I114" t="s">
        <v>1132</v>
      </c>
      <c r="J114" t="b">
        <v>1</v>
      </c>
    </row>
    <row r="115" spans="1:10" hidden="1" x14ac:dyDescent="0.2">
      <c r="A115" t="s">
        <v>850</v>
      </c>
      <c r="B115" t="str">
        <f>VLOOKUP(Table20[[#This Row],[Metabolite ID]],Table18[],2,FALSE)</f>
        <v>Degree of unsaturation</v>
      </c>
      <c r="C115" t="s">
        <v>1117</v>
      </c>
      <c r="D115">
        <v>17</v>
      </c>
      <c r="E115">
        <v>-6.9666906686932983E-2</v>
      </c>
      <c r="F115">
        <v>8.2071688016003529E-3</v>
      </c>
      <c r="G115" s="6">
        <v>2.0924350584753366E-17</v>
      </c>
      <c r="H115" t="s">
        <v>1132</v>
      </c>
      <c r="I115" t="s">
        <v>1132</v>
      </c>
      <c r="J115" t="b">
        <v>1</v>
      </c>
    </row>
    <row r="116" spans="1:10" hidden="1" x14ac:dyDescent="0.2">
      <c r="A116" t="s">
        <v>850</v>
      </c>
      <c r="B116" t="str">
        <f>VLOOKUP(Table20[[#This Row],[Metabolite ID]],Table18[],2,FALSE)</f>
        <v>Degree of unsaturation</v>
      </c>
      <c r="C116" t="s">
        <v>1118</v>
      </c>
      <c r="D116">
        <v>17</v>
      </c>
      <c r="E116">
        <v>-9.5886683629106559E-2</v>
      </c>
      <c r="F116">
        <v>1.0200589881616691E-2</v>
      </c>
      <c r="G116" s="6">
        <v>5.4505210948518786E-21</v>
      </c>
      <c r="H116" t="s">
        <v>1132</v>
      </c>
      <c r="I116" t="s">
        <v>1132</v>
      </c>
      <c r="J116" t="b">
        <v>1</v>
      </c>
    </row>
    <row r="117" spans="1:10" hidden="1" x14ac:dyDescent="0.2">
      <c r="A117" t="s">
        <v>850</v>
      </c>
      <c r="B117" t="str">
        <f>VLOOKUP(Table20[[#This Row],[Metabolite ID]],Table18[],2,FALSE)</f>
        <v>Degree of unsaturation</v>
      </c>
      <c r="C117" t="s">
        <v>1119</v>
      </c>
      <c r="D117">
        <v>17</v>
      </c>
      <c r="E117">
        <v>-1.9424353568939318E-2</v>
      </c>
      <c r="F117">
        <v>1.7751881644477285E-2</v>
      </c>
      <c r="G117" s="6">
        <v>0.27386122789653178</v>
      </c>
      <c r="H117" t="s">
        <v>1132</v>
      </c>
      <c r="I117" t="s">
        <v>1132</v>
      </c>
      <c r="J117" t="b">
        <v>1</v>
      </c>
    </row>
    <row r="118" spans="1:10" hidden="1" x14ac:dyDescent="0.2">
      <c r="A118" t="s">
        <v>850</v>
      </c>
      <c r="B118" t="str">
        <f>VLOOKUP(Table20[[#This Row],[Metabolite ID]],Table18[],2,FALSE)</f>
        <v>Degree of unsaturation</v>
      </c>
      <c r="C118" t="s">
        <v>1120</v>
      </c>
      <c r="D118">
        <v>17</v>
      </c>
      <c r="E118">
        <v>-6.5900180767553725E-3</v>
      </c>
      <c r="F118">
        <v>1.4094506199083126E-2</v>
      </c>
      <c r="G118" s="6">
        <v>0.64009974438567574</v>
      </c>
      <c r="H118" t="s">
        <v>1132</v>
      </c>
      <c r="I118" t="s">
        <v>1132</v>
      </c>
      <c r="J118" t="b">
        <v>1</v>
      </c>
    </row>
    <row r="119" spans="1:10" hidden="1" x14ac:dyDescent="0.2">
      <c r="A119" t="s">
        <v>850</v>
      </c>
      <c r="B119" t="str">
        <f>VLOOKUP(Table20[[#This Row],[Metabolite ID]],Table18[],2,FALSE)</f>
        <v>Degree of unsaturation</v>
      </c>
      <c r="C119" t="s">
        <v>1121</v>
      </c>
      <c r="D119">
        <v>17</v>
      </c>
      <c r="E119">
        <v>-3.7806599701769583E-3</v>
      </c>
      <c r="F119">
        <v>1.7217306832565279E-2</v>
      </c>
      <c r="G119" s="6">
        <v>0.82897140187958751</v>
      </c>
      <c r="H119" t="s">
        <v>1132</v>
      </c>
      <c r="I119" t="s">
        <v>1132</v>
      </c>
      <c r="J119" t="b">
        <v>1</v>
      </c>
    </row>
    <row r="120" spans="1:10" hidden="1" x14ac:dyDescent="0.2">
      <c r="A120" t="s">
        <v>850</v>
      </c>
      <c r="B120" t="str">
        <f>VLOOKUP(Table20[[#This Row],[Metabolite ID]],Table18[],2,FALSE)</f>
        <v>Degree of unsaturation</v>
      </c>
      <c r="C120" t="s">
        <v>1122</v>
      </c>
      <c r="D120">
        <v>17</v>
      </c>
      <c r="E120">
        <v>-9.0050662086893496E-4</v>
      </c>
      <c r="F120">
        <v>1.3640692428041924E-2</v>
      </c>
      <c r="G120" s="6">
        <v>0.94818278542726697</v>
      </c>
      <c r="H120" t="s">
        <v>1132</v>
      </c>
      <c r="I120" t="s">
        <v>1132</v>
      </c>
      <c r="J120" t="b">
        <v>1</v>
      </c>
    </row>
    <row r="121" spans="1:10" hidden="1" x14ac:dyDescent="0.2">
      <c r="A121" t="s">
        <v>850</v>
      </c>
      <c r="B121" t="str">
        <f>VLOOKUP(Table20[[#This Row],[Metabolite ID]],Table18[],2,FALSE)</f>
        <v>Degree of unsaturation</v>
      </c>
      <c r="C121" t="s">
        <v>1123</v>
      </c>
      <c r="D121">
        <v>17</v>
      </c>
      <c r="E121">
        <v>4.4954504620480333E-2</v>
      </c>
      <c r="F121">
        <v>5.7238529838700092E-2</v>
      </c>
      <c r="G121" s="6">
        <v>0.44445473429263838</v>
      </c>
      <c r="H121" t="s">
        <v>1132</v>
      </c>
      <c r="I121" t="s">
        <v>1132</v>
      </c>
      <c r="J121" t="b">
        <v>1</v>
      </c>
    </row>
    <row r="122" spans="1:10" x14ac:dyDescent="0.2">
      <c r="A122" t="s">
        <v>830</v>
      </c>
      <c r="B122" t="str">
        <f>VLOOKUP(Table20[[#This Row],[Metabolite ID]],Table18[],2,FALSE)</f>
        <v>Triglycerides in small HDL</v>
      </c>
      <c r="C122" t="s">
        <v>1116</v>
      </c>
      <c r="D122">
        <v>27</v>
      </c>
      <c r="E122">
        <v>5.8824260278891115E-2</v>
      </c>
      <c r="F122">
        <v>2.6872950017978705E-2</v>
      </c>
      <c r="G122" s="6">
        <v>2.8598536735300585E-2</v>
      </c>
      <c r="H122" t="s">
        <v>1132</v>
      </c>
      <c r="I122" t="s">
        <v>1132</v>
      </c>
      <c r="J122" t="b">
        <v>1</v>
      </c>
    </row>
    <row r="123" spans="1:10" hidden="1" x14ac:dyDescent="0.2">
      <c r="A123" t="s">
        <v>830</v>
      </c>
      <c r="B123" t="str">
        <f>VLOOKUP(Table20[[#This Row],[Metabolite ID]],Table18[],2,FALSE)</f>
        <v>Triglycerides in small HDL</v>
      </c>
      <c r="C123" t="s">
        <v>1117</v>
      </c>
      <c r="D123">
        <v>27</v>
      </c>
      <c r="E123">
        <v>5.8824260278891115E-2</v>
      </c>
      <c r="F123">
        <v>5.0959031364124201E-3</v>
      </c>
      <c r="G123" s="6">
        <v>7.9672409665408606E-31</v>
      </c>
      <c r="H123" t="s">
        <v>1132</v>
      </c>
      <c r="I123" t="s">
        <v>1132</v>
      </c>
      <c r="J123" t="b">
        <v>1</v>
      </c>
    </row>
    <row r="124" spans="1:10" hidden="1" x14ac:dyDescent="0.2">
      <c r="A124" t="s">
        <v>830</v>
      </c>
      <c r="B124" t="str">
        <f>VLOOKUP(Table20[[#This Row],[Metabolite ID]],Table18[],2,FALSE)</f>
        <v>Triglycerides in small HDL</v>
      </c>
      <c r="C124" t="s">
        <v>1118</v>
      </c>
      <c r="D124">
        <v>27</v>
      </c>
      <c r="E124">
        <v>8.2777388013587125E-2</v>
      </c>
      <c r="F124">
        <v>6.2343432777647962E-3</v>
      </c>
      <c r="G124" s="6">
        <v>3.1206056939280259E-40</v>
      </c>
      <c r="H124" t="s">
        <v>1132</v>
      </c>
      <c r="I124" t="s">
        <v>1132</v>
      </c>
      <c r="J124" t="b">
        <v>1</v>
      </c>
    </row>
    <row r="125" spans="1:10" hidden="1" x14ac:dyDescent="0.2">
      <c r="A125" t="s">
        <v>830</v>
      </c>
      <c r="B125" t="str">
        <f>VLOOKUP(Table20[[#This Row],[Metabolite ID]],Table18[],2,FALSE)</f>
        <v>Triglycerides in small HDL</v>
      </c>
      <c r="C125" t="s">
        <v>1119</v>
      </c>
      <c r="D125">
        <v>27</v>
      </c>
      <c r="E125">
        <v>2.9185150595377071E-2</v>
      </c>
      <c r="F125">
        <v>1.1727268785387022E-2</v>
      </c>
      <c r="G125" s="6">
        <v>1.2822657574929359E-2</v>
      </c>
      <c r="H125" t="s">
        <v>1132</v>
      </c>
      <c r="I125" t="s">
        <v>1132</v>
      </c>
      <c r="J125" t="b">
        <v>1</v>
      </c>
    </row>
    <row r="126" spans="1:10" hidden="1" x14ac:dyDescent="0.2">
      <c r="A126" t="s">
        <v>830</v>
      </c>
      <c r="B126" t="str">
        <f>VLOOKUP(Table20[[#This Row],[Metabolite ID]],Table18[],2,FALSE)</f>
        <v>Triglycerides in small HDL</v>
      </c>
      <c r="C126" t="s">
        <v>1120</v>
      </c>
      <c r="D126">
        <v>27</v>
      </c>
      <c r="E126">
        <v>2.0678563055777976E-2</v>
      </c>
      <c r="F126">
        <v>9.7681082952344855E-3</v>
      </c>
      <c r="G126" s="6">
        <v>3.4264385213461035E-2</v>
      </c>
      <c r="H126" t="s">
        <v>1132</v>
      </c>
      <c r="I126" t="s">
        <v>1132</v>
      </c>
      <c r="J126" t="b">
        <v>1</v>
      </c>
    </row>
    <row r="127" spans="1:10" hidden="1" x14ac:dyDescent="0.2">
      <c r="A127" t="s">
        <v>830</v>
      </c>
      <c r="B127" t="str">
        <f>VLOOKUP(Table20[[#This Row],[Metabolite ID]],Table18[],2,FALSE)</f>
        <v>Triglycerides in small HDL</v>
      </c>
      <c r="C127" t="s">
        <v>1121</v>
      </c>
      <c r="D127">
        <v>27</v>
      </c>
      <c r="E127">
        <v>1.3453439661613997E-3</v>
      </c>
      <c r="F127">
        <v>1.8711311428726785E-2</v>
      </c>
      <c r="G127" s="6">
        <v>0.94323170248095201</v>
      </c>
      <c r="H127" t="s">
        <v>1132</v>
      </c>
      <c r="I127" t="s">
        <v>1132</v>
      </c>
      <c r="J127" t="b">
        <v>1</v>
      </c>
    </row>
    <row r="128" spans="1:10" hidden="1" x14ac:dyDescent="0.2">
      <c r="A128" t="s">
        <v>830</v>
      </c>
      <c r="B128" t="str">
        <f>VLOOKUP(Table20[[#This Row],[Metabolite ID]],Table18[],2,FALSE)</f>
        <v>Triglycerides in small HDL</v>
      </c>
      <c r="C128" t="s">
        <v>1122</v>
      </c>
      <c r="D128">
        <v>27</v>
      </c>
      <c r="E128">
        <v>1.4027191722674581E-2</v>
      </c>
      <c r="F128">
        <v>1.1096878727166297E-2</v>
      </c>
      <c r="G128" s="6">
        <v>0.21742180587955817</v>
      </c>
      <c r="H128" t="s">
        <v>1132</v>
      </c>
      <c r="I128" t="s">
        <v>1132</v>
      </c>
      <c r="J128" t="b">
        <v>1</v>
      </c>
    </row>
    <row r="129" spans="1:10" hidden="1" x14ac:dyDescent="0.2">
      <c r="A129" t="s">
        <v>830</v>
      </c>
      <c r="B129" t="str">
        <f>VLOOKUP(Table20[[#This Row],[Metabolite ID]],Table18[],2,FALSE)</f>
        <v>Triglycerides in small HDL</v>
      </c>
      <c r="C129" t="s">
        <v>1123</v>
      </c>
      <c r="D129">
        <v>27</v>
      </c>
      <c r="E129">
        <v>-4.6850175481830826E-2</v>
      </c>
      <c r="F129">
        <v>5.0566452074764873E-2</v>
      </c>
      <c r="G129" s="6">
        <v>0.36304104987632124</v>
      </c>
      <c r="H129" t="s">
        <v>1132</v>
      </c>
      <c r="I129" t="s">
        <v>1132</v>
      </c>
      <c r="J129" t="b">
        <v>1</v>
      </c>
    </row>
    <row r="130" spans="1:10" x14ac:dyDescent="0.2">
      <c r="A130" t="s">
        <v>812</v>
      </c>
      <c r="B130" t="str">
        <f>VLOOKUP(Table20[[#This Row],[Metabolite ID]],Table18[],2,FALSE)</f>
        <v>Free cholesterol in medium VLDL</v>
      </c>
      <c r="C130" t="s">
        <v>1116</v>
      </c>
      <c r="D130">
        <v>31</v>
      </c>
      <c r="E130">
        <v>3.4436829311056738E-2</v>
      </c>
      <c r="F130">
        <v>1.7128160263587152E-2</v>
      </c>
      <c r="G130" s="6">
        <v>4.4374203052674761E-2</v>
      </c>
      <c r="H130" t="s">
        <v>1132</v>
      </c>
      <c r="I130" t="s">
        <v>1132</v>
      </c>
      <c r="J130" t="b">
        <v>1</v>
      </c>
    </row>
    <row r="131" spans="1:10" hidden="1" x14ac:dyDescent="0.2">
      <c r="A131" t="s">
        <v>812</v>
      </c>
      <c r="B131" t="str">
        <f>VLOOKUP(Table20[[#This Row],[Metabolite ID]],Table18[],2,FALSE)</f>
        <v>Free cholesterol in medium VLDL</v>
      </c>
      <c r="C131" t="s">
        <v>1117</v>
      </c>
      <c r="D131">
        <v>31</v>
      </c>
      <c r="E131">
        <v>3.4436829311056738E-2</v>
      </c>
      <c r="F131">
        <v>4.7888311843993607E-3</v>
      </c>
      <c r="G131" s="6">
        <v>6.4284621134510861E-13</v>
      </c>
      <c r="H131" t="s">
        <v>1132</v>
      </c>
      <c r="I131" t="s">
        <v>1132</v>
      </c>
      <c r="J131" t="b">
        <v>1</v>
      </c>
    </row>
    <row r="132" spans="1:10" hidden="1" x14ac:dyDescent="0.2">
      <c r="A132" t="s">
        <v>812</v>
      </c>
      <c r="B132" t="str">
        <f>VLOOKUP(Table20[[#This Row],[Metabolite ID]],Table18[],2,FALSE)</f>
        <v>Free cholesterol in medium VLDL</v>
      </c>
      <c r="C132" t="s">
        <v>1118</v>
      </c>
      <c r="D132">
        <v>31</v>
      </c>
      <c r="E132">
        <v>3.8464244520053245E-2</v>
      </c>
      <c r="F132">
        <v>5.1702720612336623E-3</v>
      </c>
      <c r="G132" s="6">
        <v>1.0106628394586698E-13</v>
      </c>
      <c r="H132" t="s">
        <v>1132</v>
      </c>
      <c r="I132" t="s">
        <v>1132</v>
      </c>
      <c r="J132" t="b">
        <v>1</v>
      </c>
    </row>
    <row r="133" spans="1:10" hidden="1" x14ac:dyDescent="0.2">
      <c r="A133" t="s">
        <v>812</v>
      </c>
      <c r="B133" t="str">
        <f>VLOOKUP(Table20[[#This Row],[Metabolite ID]],Table18[],2,FALSE)</f>
        <v>Free cholesterol in medium VLDL</v>
      </c>
      <c r="C133" t="s">
        <v>1119</v>
      </c>
      <c r="D133">
        <v>31</v>
      </c>
      <c r="E133">
        <v>4.0152140109067813E-2</v>
      </c>
      <c r="F133">
        <v>1.2384514202693039E-2</v>
      </c>
      <c r="G133" s="6">
        <v>1.1864207311297692E-3</v>
      </c>
      <c r="H133" t="s">
        <v>1132</v>
      </c>
      <c r="I133" t="s">
        <v>1132</v>
      </c>
      <c r="J133" t="b">
        <v>1</v>
      </c>
    </row>
    <row r="134" spans="1:10" hidden="1" x14ac:dyDescent="0.2">
      <c r="A134" t="s">
        <v>812</v>
      </c>
      <c r="B134" t="str">
        <f>VLOOKUP(Table20[[#This Row],[Metabolite ID]],Table18[],2,FALSE)</f>
        <v>Free cholesterol in medium VLDL</v>
      </c>
      <c r="C134" t="s">
        <v>1120</v>
      </c>
      <c r="D134">
        <v>31</v>
      </c>
      <c r="E134">
        <v>7.3382725022261104E-3</v>
      </c>
      <c r="F134">
        <v>9.1690759231528637E-3</v>
      </c>
      <c r="G134" s="6">
        <v>0.4235205123721324</v>
      </c>
      <c r="H134" t="s">
        <v>1132</v>
      </c>
      <c r="I134" t="s">
        <v>1132</v>
      </c>
      <c r="J134" t="b">
        <v>1</v>
      </c>
    </row>
    <row r="135" spans="1:10" hidden="1" x14ac:dyDescent="0.2">
      <c r="A135" t="s">
        <v>812</v>
      </c>
      <c r="B135" t="str">
        <f>VLOOKUP(Table20[[#This Row],[Metabolite ID]],Table18[],2,FALSE)</f>
        <v>Free cholesterol in medium VLDL</v>
      </c>
      <c r="C135" t="s">
        <v>1121</v>
      </c>
      <c r="D135">
        <v>31</v>
      </c>
      <c r="E135">
        <v>6.6607633360889429E-2</v>
      </c>
      <c r="F135">
        <v>2.8639297109601416E-2</v>
      </c>
      <c r="G135" s="6">
        <v>2.6980064880733998E-2</v>
      </c>
      <c r="H135" t="s">
        <v>1132</v>
      </c>
      <c r="I135" t="s">
        <v>1132</v>
      </c>
      <c r="J135" t="b">
        <v>1</v>
      </c>
    </row>
    <row r="136" spans="1:10" hidden="1" x14ac:dyDescent="0.2">
      <c r="A136" t="s">
        <v>812</v>
      </c>
      <c r="B136" t="str">
        <f>VLOOKUP(Table20[[#This Row],[Metabolite ID]],Table18[],2,FALSE)</f>
        <v>Free cholesterol in medium VLDL</v>
      </c>
      <c r="C136" t="s">
        <v>1122</v>
      </c>
      <c r="D136">
        <v>31</v>
      </c>
      <c r="E136">
        <v>6.9103471979652942E-3</v>
      </c>
      <c r="F136">
        <v>9.4600207846205972E-3</v>
      </c>
      <c r="G136" s="6">
        <v>0.47076398543377085</v>
      </c>
      <c r="H136" t="s">
        <v>1132</v>
      </c>
      <c r="I136" t="s">
        <v>1132</v>
      </c>
      <c r="J136" t="b">
        <v>1</v>
      </c>
    </row>
    <row r="137" spans="1:10" hidden="1" x14ac:dyDescent="0.2">
      <c r="A137" t="s">
        <v>812</v>
      </c>
      <c r="B137" t="str">
        <f>VLOOKUP(Table20[[#This Row],[Metabolite ID]],Table18[],2,FALSE)</f>
        <v>Free cholesterol in medium VLDL</v>
      </c>
      <c r="C137" t="s">
        <v>1123</v>
      </c>
      <c r="D137">
        <v>31</v>
      </c>
      <c r="E137">
        <v>-7.9643010015147033E-3</v>
      </c>
      <c r="F137">
        <v>3.0011251158062809E-2</v>
      </c>
      <c r="G137" s="6">
        <v>0.79259631252001128</v>
      </c>
      <c r="H137" t="s">
        <v>1132</v>
      </c>
      <c r="I137" t="s">
        <v>1132</v>
      </c>
      <c r="J137" t="b">
        <v>1</v>
      </c>
    </row>
    <row r="138" spans="1:10" x14ac:dyDescent="0.2">
      <c r="A138" t="s">
        <v>788</v>
      </c>
      <c r="B138" t="str">
        <f>VLOOKUP(Table20[[#This Row],[Metabolite ID]],Table18[],2,FALSE)</f>
        <v>Cholesterol in large VLDL</v>
      </c>
      <c r="C138" t="s">
        <v>1116</v>
      </c>
      <c r="D138">
        <v>33</v>
      </c>
      <c r="E138">
        <v>3.2210617615595169E-2</v>
      </c>
      <c r="F138">
        <v>1.65043033897058E-2</v>
      </c>
      <c r="G138" s="6">
        <v>5.0979816518451744E-2</v>
      </c>
      <c r="H138" t="s">
        <v>1132</v>
      </c>
      <c r="I138" t="s">
        <v>1132</v>
      </c>
      <c r="J138" t="b">
        <v>0</v>
      </c>
    </row>
    <row r="139" spans="1:10" hidden="1" x14ac:dyDescent="0.2">
      <c r="A139" t="s">
        <v>788</v>
      </c>
      <c r="B139" t="str">
        <f>VLOOKUP(Table20[[#This Row],[Metabolite ID]],Table18[],2,FALSE)</f>
        <v>Cholesterol in large VLDL</v>
      </c>
      <c r="C139" t="s">
        <v>1117</v>
      </c>
      <c r="D139">
        <v>33</v>
      </c>
      <c r="E139">
        <v>3.2210617615595169E-2</v>
      </c>
      <c r="F139">
        <v>4.6471793984410618E-3</v>
      </c>
      <c r="G139" s="6">
        <v>4.1722988404150302E-12</v>
      </c>
      <c r="H139" t="s">
        <v>1132</v>
      </c>
      <c r="I139" t="s">
        <v>1132</v>
      </c>
      <c r="J139" t="b">
        <v>0</v>
      </c>
    </row>
    <row r="140" spans="1:10" hidden="1" x14ac:dyDescent="0.2">
      <c r="A140" t="s">
        <v>788</v>
      </c>
      <c r="B140" t="str">
        <f>VLOOKUP(Table20[[#This Row],[Metabolite ID]],Table18[],2,FALSE)</f>
        <v>Cholesterol in large VLDL</v>
      </c>
      <c r="C140" t="s">
        <v>1118</v>
      </c>
      <c r="D140">
        <v>33</v>
      </c>
      <c r="E140">
        <v>3.6046100661608578E-2</v>
      </c>
      <c r="F140">
        <v>5.0179369208664965E-3</v>
      </c>
      <c r="G140" s="6">
        <v>6.7973734816539547E-13</v>
      </c>
      <c r="H140" t="s">
        <v>1132</v>
      </c>
      <c r="I140" t="s">
        <v>1132</v>
      </c>
      <c r="J140" t="b">
        <v>0</v>
      </c>
    </row>
    <row r="141" spans="1:10" hidden="1" x14ac:dyDescent="0.2">
      <c r="A141" t="s">
        <v>788</v>
      </c>
      <c r="B141" t="str">
        <f>VLOOKUP(Table20[[#This Row],[Metabolite ID]],Table18[],2,FALSE)</f>
        <v>Cholesterol in large VLDL</v>
      </c>
      <c r="C141" t="s">
        <v>1119</v>
      </c>
      <c r="D141">
        <v>33</v>
      </c>
      <c r="E141">
        <v>4.8671622583060271E-2</v>
      </c>
      <c r="F141">
        <v>1.1902692140928081E-2</v>
      </c>
      <c r="G141" s="6">
        <v>4.3299930965173509E-5</v>
      </c>
      <c r="H141" t="s">
        <v>1132</v>
      </c>
      <c r="I141" t="s">
        <v>1132</v>
      </c>
      <c r="J141" t="b">
        <v>0</v>
      </c>
    </row>
    <row r="142" spans="1:10" hidden="1" x14ac:dyDescent="0.2">
      <c r="A142" t="s">
        <v>788</v>
      </c>
      <c r="B142" t="str">
        <f>VLOOKUP(Table20[[#This Row],[Metabolite ID]],Table18[],2,FALSE)</f>
        <v>Cholesterol in large VLDL</v>
      </c>
      <c r="C142" t="s">
        <v>1120</v>
      </c>
      <c r="D142">
        <v>33</v>
      </c>
      <c r="E142">
        <v>4.1336978518498567E-3</v>
      </c>
      <c r="F142">
        <v>8.8822733158163761E-3</v>
      </c>
      <c r="G142" s="6">
        <v>0.64165407443660682</v>
      </c>
      <c r="H142" t="s">
        <v>1132</v>
      </c>
      <c r="I142" t="s">
        <v>1132</v>
      </c>
      <c r="J142" t="b">
        <v>0</v>
      </c>
    </row>
    <row r="143" spans="1:10" hidden="1" x14ac:dyDescent="0.2">
      <c r="A143" t="s">
        <v>788</v>
      </c>
      <c r="B143" t="str">
        <f>VLOOKUP(Table20[[#This Row],[Metabolite ID]],Table18[],2,FALSE)</f>
        <v>Cholesterol in large VLDL</v>
      </c>
      <c r="C143" t="s">
        <v>1121</v>
      </c>
      <c r="D143">
        <v>33</v>
      </c>
      <c r="E143">
        <v>6.0390239278609426E-2</v>
      </c>
      <c r="F143">
        <v>2.5804198084816828E-2</v>
      </c>
      <c r="G143" s="6">
        <v>2.5664158774226883E-2</v>
      </c>
      <c r="H143" t="s">
        <v>1132</v>
      </c>
      <c r="I143" t="s">
        <v>1132</v>
      </c>
      <c r="J143" t="b">
        <v>0</v>
      </c>
    </row>
    <row r="144" spans="1:10" hidden="1" x14ac:dyDescent="0.2">
      <c r="A144" t="s">
        <v>788</v>
      </c>
      <c r="B144" t="str">
        <f>VLOOKUP(Table20[[#This Row],[Metabolite ID]],Table18[],2,FALSE)</f>
        <v>Cholesterol in large VLDL</v>
      </c>
      <c r="C144" t="s">
        <v>1122</v>
      </c>
      <c r="D144">
        <v>33</v>
      </c>
      <c r="E144">
        <v>3.8105426581315216E-3</v>
      </c>
      <c r="F144">
        <v>8.6855472555577157E-3</v>
      </c>
      <c r="G144" s="6">
        <v>0.66381077546972067</v>
      </c>
      <c r="H144" t="s">
        <v>1132</v>
      </c>
      <c r="I144" t="s">
        <v>1132</v>
      </c>
      <c r="J144" t="b">
        <v>0</v>
      </c>
    </row>
    <row r="145" spans="1:10" hidden="1" x14ac:dyDescent="0.2">
      <c r="A145" t="s">
        <v>788</v>
      </c>
      <c r="B145" t="str">
        <f>VLOOKUP(Table20[[#This Row],[Metabolite ID]],Table18[],2,FALSE)</f>
        <v>Cholesterol in large VLDL</v>
      </c>
      <c r="C145" t="s">
        <v>1123</v>
      </c>
      <c r="D145">
        <v>33</v>
      </c>
      <c r="E145">
        <v>-3.1325874883513231E-2</v>
      </c>
      <c r="F145">
        <v>2.7994539167706271E-2</v>
      </c>
      <c r="G145" s="6">
        <v>0.27173638784030352</v>
      </c>
      <c r="H145" t="s">
        <v>1132</v>
      </c>
      <c r="I145" t="s">
        <v>1132</v>
      </c>
      <c r="J145" t="b">
        <v>0</v>
      </c>
    </row>
    <row r="146" spans="1:10" x14ac:dyDescent="0.2">
      <c r="A146" t="s">
        <v>693</v>
      </c>
      <c r="B146" t="str">
        <f>VLOOKUP(Table20[[#This Row],[Metabolite ID]],Table18[],2,FALSE)</f>
        <v>1-palmitoyl-2-linoleoyl-glycerol (16:0/18:2)*</v>
      </c>
      <c r="C146" t="s">
        <v>1116</v>
      </c>
      <c r="D146">
        <v>4</v>
      </c>
      <c r="E146">
        <v>1.8633463858650497E-2</v>
      </c>
      <c r="F146">
        <v>9.550266332815029E-3</v>
      </c>
      <c r="G146" s="6">
        <v>5.104590819729659E-2</v>
      </c>
      <c r="H146" t="s">
        <v>1132</v>
      </c>
      <c r="I146" t="s">
        <v>1132</v>
      </c>
      <c r="J146" t="b">
        <v>0</v>
      </c>
    </row>
    <row r="147" spans="1:10" hidden="1" x14ac:dyDescent="0.2">
      <c r="A147" t="s">
        <v>693</v>
      </c>
      <c r="B147" t="str">
        <f>VLOOKUP(Table20[[#This Row],[Metabolite ID]],Table18[],2,FALSE)</f>
        <v>1-palmitoyl-2-linoleoyl-glycerol (16:0/18:2)*</v>
      </c>
      <c r="C147" t="s">
        <v>1117</v>
      </c>
      <c r="D147">
        <v>4</v>
      </c>
      <c r="E147">
        <v>1.8633463858650497E-2</v>
      </c>
      <c r="F147">
        <v>8.0650608572722816E-3</v>
      </c>
      <c r="G147" s="6">
        <v>2.0866380845313764E-2</v>
      </c>
      <c r="H147" t="s">
        <v>1132</v>
      </c>
      <c r="I147" t="s">
        <v>1132</v>
      </c>
      <c r="J147" t="b">
        <v>0</v>
      </c>
    </row>
    <row r="148" spans="1:10" hidden="1" x14ac:dyDescent="0.2">
      <c r="A148" t="s">
        <v>693</v>
      </c>
      <c r="B148" t="str">
        <f>VLOOKUP(Table20[[#This Row],[Metabolite ID]],Table18[],2,FALSE)</f>
        <v>1-palmitoyl-2-linoleoyl-glycerol (16:0/18:2)*</v>
      </c>
      <c r="C148" t="s">
        <v>1118</v>
      </c>
      <c r="D148">
        <v>4</v>
      </c>
      <c r="E148">
        <v>1.9028584246028407E-2</v>
      </c>
      <c r="F148">
        <v>8.272910001752707E-3</v>
      </c>
      <c r="G148" s="6">
        <v>2.1442117446285887E-2</v>
      </c>
      <c r="H148" t="s">
        <v>1132</v>
      </c>
      <c r="I148" t="s">
        <v>1132</v>
      </c>
      <c r="J148" t="b">
        <v>0</v>
      </c>
    </row>
    <row r="149" spans="1:10" hidden="1" x14ac:dyDescent="0.2">
      <c r="A149" t="s">
        <v>693</v>
      </c>
      <c r="B149" t="str">
        <f>VLOOKUP(Table20[[#This Row],[Metabolite ID]],Table18[],2,FALSE)</f>
        <v>1-palmitoyl-2-linoleoyl-glycerol (16:0/18:2)*</v>
      </c>
      <c r="C149" t="s">
        <v>1119</v>
      </c>
      <c r="D149">
        <v>4</v>
      </c>
      <c r="E149">
        <v>2.1445637131835907E-2</v>
      </c>
      <c r="F149">
        <v>9.7630310234085079E-3</v>
      </c>
      <c r="G149" s="6">
        <v>2.8047831467555105E-2</v>
      </c>
      <c r="H149" t="s">
        <v>1132</v>
      </c>
      <c r="I149" t="s">
        <v>1132</v>
      </c>
      <c r="J149" t="b">
        <v>0</v>
      </c>
    </row>
    <row r="150" spans="1:10" hidden="1" x14ac:dyDescent="0.2">
      <c r="A150" t="s">
        <v>693</v>
      </c>
      <c r="B150" t="str">
        <f>VLOOKUP(Table20[[#This Row],[Metabolite ID]],Table18[],2,FALSE)</f>
        <v>1-palmitoyl-2-linoleoyl-glycerol (16:0/18:2)*</v>
      </c>
      <c r="C150" t="s">
        <v>1120</v>
      </c>
      <c r="D150">
        <v>4</v>
      </c>
      <c r="E150">
        <v>1.0956275205636908E-2</v>
      </c>
      <c r="F150">
        <v>1.0525629250779213E-2</v>
      </c>
      <c r="G150" s="6">
        <v>0.29791544769339356</v>
      </c>
      <c r="H150" t="s">
        <v>1132</v>
      </c>
      <c r="I150" t="s">
        <v>1132</v>
      </c>
      <c r="J150" t="b">
        <v>0</v>
      </c>
    </row>
    <row r="151" spans="1:10" hidden="1" x14ac:dyDescent="0.2">
      <c r="A151" t="s">
        <v>693</v>
      </c>
      <c r="B151" t="str">
        <f>VLOOKUP(Table20[[#This Row],[Metabolite ID]],Table18[],2,FALSE)</f>
        <v>1-palmitoyl-2-linoleoyl-glycerol (16:0/18:2)*</v>
      </c>
      <c r="C151" t="s">
        <v>1121</v>
      </c>
      <c r="D151">
        <v>4</v>
      </c>
      <c r="E151">
        <v>1.1687572489852339E-2</v>
      </c>
      <c r="F151">
        <v>1.7215720135715828E-2</v>
      </c>
      <c r="G151" s="6">
        <v>0.54589064225890616</v>
      </c>
      <c r="H151" t="s">
        <v>1132</v>
      </c>
      <c r="I151" t="s">
        <v>1132</v>
      </c>
      <c r="J151" t="b">
        <v>0</v>
      </c>
    </row>
    <row r="152" spans="1:10" hidden="1" x14ac:dyDescent="0.2">
      <c r="A152" t="s">
        <v>693</v>
      </c>
      <c r="B152" t="str">
        <f>VLOOKUP(Table20[[#This Row],[Metabolite ID]],Table18[],2,FALSE)</f>
        <v>1-palmitoyl-2-linoleoyl-glycerol (16:0/18:2)*</v>
      </c>
      <c r="C152" t="s">
        <v>1122</v>
      </c>
      <c r="D152">
        <v>4</v>
      </c>
      <c r="E152">
        <v>7.806097493582069E-3</v>
      </c>
      <c r="F152">
        <v>1.3199015002213123E-2</v>
      </c>
      <c r="G152" s="6">
        <v>0.59584750922460239</v>
      </c>
      <c r="H152" t="s">
        <v>1132</v>
      </c>
      <c r="I152" t="s">
        <v>1132</v>
      </c>
      <c r="J152" t="b">
        <v>0</v>
      </c>
    </row>
    <row r="153" spans="1:10" hidden="1" x14ac:dyDescent="0.2">
      <c r="A153" t="s">
        <v>693</v>
      </c>
      <c r="B153" t="str">
        <f>VLOOKUP(Table20[[#This Row],[Metabolite ID]],Table18[],2,FALSE)</f>
        <v>1-palmitoyl-2-linoleoyl-glycerol (16:0/18:2)*</v>
      </c>
      <c r="C153" t="s">
        <v>1123</v>
      </c>
      <c r="D153">
        <v>4</v>
      </c>
      <c r="E153">
        <v>-3.0820158098139119E-2</v>
      </c>
      <c r="F153">
        <v>3.917560546743578E-2</v>
      </c>
      <c r="G153" s="6">
        <v>0.51386422420415712</v>
      </c>
      <c r="H153" t="s">
        <v>1132</v>
      </c>
      <c r="I153" t="s">
        <v>1132</v>
      </c>
      <c r="J153" t="b">
        <v>0</v>
      </c>
    </row>
    <row r="154" spans="1:10" x14ac:dyDescent="0.2">
      <c r="A154" t="s">
        <v>872</v>
      </c>
      <c r="B154" t="str">
        <f>VLOOKUP(Table20[[#This Row],[Metabolite ID]],Table18[],2,FALSE)</f>
        <v>Total lipids in very small VLDL</v>
      </c>
      <c r="C154" t="s">
        <v>1116</v>
      </c>
      <c r="D154">
        <v>29</v>
      </c>
      <c r="E154">
        <v>-3.0566995203755429E-2</v>
      </c>
      <c r="F154">
        <v>1.5822653755898607E-2</v>
      </c>
      <c r="G154" s="6">
        <v>5.3378010590055161E-2</v>
      </c>
      <c r="H154" t="s">
        <v>1132</v>
      </c>
      <c r="I154" t="s">
        <v>1132</v>
      </c>
      <c r="J154" t="b">
        <v>0</v>
      </c>
    </row>
    <row r="155" spans="1:10" hidden="1" x14ac:dyDescent="0.2">
      <c r="A155" t="s">
        <v>872</v>
      </c>
      <c r="B155" t="str">
        <f>VLOOKUP(Table20[[#This Row],[Metabolite ID]],Table18[],2,FALSE)</f>
        <v>Total lipids in very small VLDL</v>
      </c>
      <c r="C155" t="s">
        <v>1117</v>
      </c>
      <c r="D155">
        <v>29</v>
      </c>
      <c r="E155">
        <v>-3.0566995203755429E-2</v>
      </c>
      <c r="F155">
        <v>4.8194433965236243E-3</v>
      </c>
      <c r="G155" s="6">
        <v>2.2616507747257084E-10</v>
      </c>
      <c r="H155" t="s">
        <v>1132</v>
      </c>
      <c r="I155" t="s">
        <v>1132</v>
      </c>
      <c r="J155" t="b">
        <v>0</v>
      </c>
    </row>
    <row r="156" spans="1:10" hidden="1" x14ac:dyDescent="0.2">
      <c r="A156" t="s">
        <v>872</v>
      </c>
      <c r="B156" t="str">
        <f>VLOOKUP(Table20[[#This Row],[Metabolite ID]],Table18[],2,FALSE)</f>
        <v>Total lipids in very small VLDL</v>
      </c>
      <c r="C156" t="s">
        <v>1118</v>
      </c>
      <c r="D156">
        <v>29</v>
      </c>
      <c r="E156">
        <v>-3.0945492039365415E-2</v>
      </c>
      <c r="F156">
        <v>5.1318230056642544E-3</v>
      </c>
      <c r="G156" s="6">
        <v>1.6384123823700732E-9</v>
      </c>
      <c r="H156" t="s">
        <v>1132</v>
      </c>
      <c r="I156" t="s">
        <v>1132</v>
      </c>
      <c r="J156" t="b">
        <v>0</v>
      </c>
    </row>
    <row r="157" spans="1:10" hidden="1" x14ac:dyDescent="0.2">
      <c r="A157" t="s">
        <v>872</v>
      </c>
      <c r="B157" t="str">
        <f>VLOOKUP(Table20[[#This Row],[Metabolite ID]],Table18[],2,FALSE)</f>
        <v>Total lipids in very small VLDL</v>
      </c>
      <c r="C157" t="s">
        <v>1119</v>
      </c>
      <c r="D157">
        <v>29</v>
      </c>
      <c r="E157">
        <v>-1.8305295722052389E-2</v>
      </c>
      <c r="F157">
        <v>1.0648049175923201E-2</v>
      </c>
      <c r="G157" s="6">
        <v>8.5592157501707164E-2</v>
      </c>
      <c r="H157" t="s">
        <v>1132</v>
      </c>
      <c r="I157" t="s">
        <v>1132</v>
      </c>
      <c r="J157" t="b">
        <v>0</v>
      </c>
    </row>
    <row r="158" spans="1:10" hidden="1" x14ac:dyDescent="0.2">
      <c r="A158" t="s">
        <v>872</v>
      </c>
      <c r="B158" t="str">
        <f>VLOOKUP(Table20[[#This Row],[Metabolite ID]],Table18[],2,FALSE)</f>
        <v>Total lipids in very small VLDL</v>
      </c>
      <c r="C158" t="s">
        <v>1120</v>
      </c>
      <c r="D158">
        <v>29</v>
      </c>
      <c r="E158">
        <v>-3.0161792572200606E-2</v>
      </c>
      <c r="F158">
        <v>9.0277890620272735E-3</v>
      </c>
      <c r="G158" s="6">
        <v>8.3478911057325786E-4</v>
      </c>
      <c r="H158" t="s">
        <v>1132</v>
      </c>
      <c r="I158" t="s">
        <v>1132</v>
      </c>
      <c r="J158" t="b">
        <v>0</v>
      </c>
    </row>
    <row r="159" spans="1:10" hidden="1" x14ac:dyDescent="0.2">
      <c r="A159" t="s">
        <v>872</v>
      </c>
      <c r="B159" t="str">
        <f>VLOOKUP(Table20[[#This Row],[Metabolite ID]],Table18[],2,FALSE)</f>
        <v>Total lipids in very small VLDL</v>
      </c>
      <c r="C159" t="s">
        <v>1121</v>
      </c>
      <c r="D159">
        <v>29</v>
      </c>
      <c r="E159">
        <v>-2.8649349010149927E-2</v>
      </c>
      <c r="F159">
        <v>1.6724420468576324E-2</v>
      </c>
      <c r="G159" s="6">
        <v>9.7761728260315178E-2</v>
      </c>
      <c r="H159" t="s">
        <v>1132</v>
      </c>
      <c r="I159" t="s">
        <v>1132</v>
      </c>
      <c r="J159" t="b">
        <v>0</v>
      </c>
    </row>
    <row r="160" spans="1:10" hidden="1" x14ac:dyDescent="0.2">
      <c r="A160" t="s">
        <v>872</v>
      </c>
      <c r="B160" t="str">
        <f>VLOOKUP(Table20[[#This Row],[Metabolite ID]],Table18[],2,FALSE)</f>
        <v>Total lipids in very small VLDL</v>
      </c>
      <c r="C160" t="s">
        <v>1122</v>
      </c>
      <c r="D160">
        <v>29</v>
      </c>
      <c r="E160">
        <v>-3.2186017133745248E-2</v>
      </c>
      <c r="F160">
        <v>9.4660462832506977E-3</v>
      </c>
      <c r="G160" s="6">
        <v>2.0417147441694795E-3</v>
      </c>
      <c r="H160" t="s">
        <v>1132</v>
      </c>
      <c r="I160" t="s">
        <v>1132</v>
      </c>
      <c r="J160" t="b">
        <v>0</v>
      </c>
    </row>
    <row r="161" spans="1:10" hidden="1" x14ac:dyDescent="0.2">
      <c r="A161" t="s">
        <v>872</v>
      </c>
      <c r="B161" t="str">
        <f>VLOOKUP(Table20[[#This Row],[Metabolite ID]],Table18[],2,FALSE)</f>
        <v>Total lipids in very small VLDL</v>
      </c>
      <c r="C161" t="s">
        <v>1123</v>
      </c>
      <c r="D161">
        <v>29</v>
      </c>
      <c r="E161">
        <v>-7.5315769170638647E-2</v>
      </c>
      <c r="F161">
        <v>3.703218666827951E-2</v>
      </c>
      <c r="G161" s="6">
        <v>5.1906825105198694E-2</v>
      </c>
      <c r="H161" t="s">
        <v>1132</v>
      </c>
      <c r="I161" t="s">
        <v>1132</v>
      </c>
      <c r="J161" t="b">
        <v>0</v>
      </c>
    </row>
    <row r="162" spans="1:10" x14ac:dyDescent="0.2">
      <c r="A162" t="s">
        <v>789</v>
      </c>
      <c r="B162" t="str">
        <f>VLOOKUP(Table20[[#This Row],[Metabolite ID]],Table18[],2,FALSE)</f>
        <v>Cholesteryl esters in large VLDL</v>
      </c>
      <c r="C162" t="s">
        <v>1116</v>
      </c>
      <c r="D162">
        <v>35</v>
      </c>
      <c r="E162">
        <v>3.0573020678400994E-2</v>
      </c>
      <c r="F162">
        <v>1.6169680984185534E-2</v>
      </c>
      <c r="G162" s="6">
        <v>5.8656102725910431E-2</v>
      </c>
      <c r="H162" t="s">
        <v>1132</v>
      </c>
      <c r="I162" t="s">
        <v>1132</v>
      </c>
      <c r="J162" t="b">
        <v>0</v>
      </c>
    </row>
    <row r="163" spans="1:10" hidden="1" x14ac:dyDescent="0.2">
      <c r="A163" t="s">
        <v>789</v>
      </c>
      <c r="B163" t="str">
        <f>VLOOKUP(Table20[[#This Row],[Metabolite ID]],Table18[],2,FALSE)</f>
        <v>Cholesteryl esters in large VLDL</v>
      </c>
      <c r="C163" t="s">
        <v>1117</v>
      </c>
      <c r="D163">
        <v>35</v>
      </c>
      <c r="E163">
        <v>3.0573020678400994E-2</v>
      </c>
      <c r="F163">
        <v>4.4804347896769316E-3</v>
      </c>
      <c r="G163" s="6">
        <v>8.8741925279139408E-12</v>
      </c>
      <c r="H163" t="s">
        <v>1132</v>
      </c>
      <c r="I163" t="s">
        <v>1132</v>
      </c>
      <c r="J163" t="b">
        <v>0</v>
      </c>
    </row>
    <row r="164" spans="1:10" hidden="1" x14ac:dyDescent="0.2">
      <c r="A164" t="s">
        <v>789</v>
      </c>
      <c r="B164" t="str">
        <f>VLOOKUP(Table20[[#This Row],[Metabolite ID]],Table18[],2,FALSE)</f>
        <v>Cholesteryl esters in large VLDL</v>
      </c>
      <c r="C164" t="s">
        <v>1118</v>
      </c>
      <c r="D164">
        <v>35</v>
      </c>
      <c r="E164">
        <v>3.360124811257733E-2</v>
      </c>
      <c r="F164">
        <v>4.8398530578320706E-3</v>
      </c>
      <c r="G164" s="6">
        <v>3.8490080593011339E-12</v>
      </c>
      <c r="H164" t="s">
        <v>1132</v>
      </c>
      <c r="I164" t="s">
        <v>1132</v>
      </c>
      <c r="J164" t="b">
        <v>0</v>
      </c>
    </row>
    <row r="165" spans="1:10" hidden="1" x14ac:dyDescent="0.2">
      <c r="A165" t="s">
        <v>789</v>
      </c>
      <c r="B165" t="str">
        <f>VLOOKUP(Table20[[#This Row],[Metabolite ID]],Table18[],2,FALSE)</f>
        <v>Cholesteryl esters in large VLDL</v>
      </c>
      <c r="C165" t="s">
        <v>1119</v>
      </c>
      <c r="D165">
        <v>35</v>
      </c>
      <c r="E165">
        <v>3.846819641861092E-2</v>
      </c>
      <c r="F165">
        <v>1.0558569679614266E-2</v>
      </c>
      <c r="G165" s="6">
        <v>2.6914900839702932E-4</v>
      </c>
      <c r="H165" t="s">
        <v>1132</v>
      </c>
      <c r="I165" t="s">
        <v>1132</v>
      </c>
      <c r="J165" t="b">
        <v>0</v>
      </c>
    </row>
    <row r="166" spans="1:10" hidden="1" x14ac:dyDescent="0.2">
      <c r="A166" t="s">
        <v>789</v>
      </c>
      <c r="B166" t="str">
        <f>VLOOKUP(Table20[[#This Row],[Metabolite ID]],Table18[],2,FALSE)</f>
        <v>Cholesteryl esters in large VLDL</v>
      </c>
      <c r="C166" t="s">
        <v>1120</v>
      </c>
      <c r="D166">
        <v>35</v>
      </c>
      <c r="E166">
        <v>7.9449407865673401E-3</v>
      </c>
      <c r="F166">
        <v>8.5428233262299282E-3</v>
      </c>
      <c r="G166" s="6">
        <v>0.35236410899871762</v>
      </c>
      <c r="H166" t="s">
        <v>1132</v>
      </c>
      <c r="I166" t="s">
        <v>1132</v>
      </c>
      <c r="J166" t="b">
        <v>0</v>
      </c>
    </row>
    <row r="167" spans="1:10" hidden="1" x14ac:dyDescent="0.2">
      <c r="A167" t="s">
        <v>789</v>
      </c>
      <c r="B167" t="str">
        <f>VLOOKUP(Table20[[#This Row],[Metabolite ID]],Table18[],2,FALSE)</f>
        <v>Cholesteryl esters in large VLDL</v>
      </c>
      <c r="C167" t="s">
        <v>1121</v>
      </c>
      <c r="D167">
        <v>35</v>
      </c>
      <c r="E167">
        <v>9.0004102202370928E-3</v>
      </c>
      <c r="F167">
        <v>2.0470992587342567E-2</v>
      </c>
      <c r="G167" s="6">
        <v>0.66296073591465565</v>
      </c>
      <c r="H167" t="s">
        <v>1132</v>
      </c>
      <c r="I167" t="s">
        <v>1132</v>
      </c>
      <c r="J167" t="b">
        <v>0</v>
      </c>
    </row>
    <row r="168" spans="1:10" hidden="1" x14ac:dyDescent="0.2">
      <c r="A168" t="s">
        <v>789</v>
      </c>
      <c r="B168" t="str">
        <f>VLOOKUP(Table20[[#This Row],[Metabolite ID]],Table18[],2,FALSE)</f>
        <v>Cholesteryl esters in large VLDL</v>
      </c>
      <c r="C168" t="s">
        <v>1122</v>
      </c>
      <c r="D168">
        <v>35</v>
      </c>
      <c r="E168">
        <v>7.3400280110485494E-3</v>
      </c>
      <c r="F168">
        <v>8.6524609530023913E-3</v>
      </c>
      <c r="G168" s="6">
        <v>0.40219457785665036</v>
      </c>
      <c r="H168" t="s">
        <v>1132</v>
      </c>
      <c r="I168" t="s">
        <v>1132</v>
      </c>
      <c r="J168" t="b">
        <v>0</v>
      </c>
    </row>
    <row r="169" spans="1:10" hidden="1" x14ac:dyDescent="0.2">
      <c r="A169" t="s">
        <v>789</v>
      </c>
      <c r="B169" t="str">
        <f>VLOOKUP(Table20[[#This Row],[Metabolite ID]],Table18[],2,FALSE)</f>
        <v>Cholesteryl esters in large VLDL</v>
      </c>
      <c r="C169" t="s">
        <v>1123</v>
      </c>
      <c r="D169">
        <v>35</v>
      </c>
      <c r="E169">
        <v>-3.1187936672603053E-2</v>
      </c>
      <c r="F169">
        <v>2.884221757205168E-2</v>
      </c>
      <c r="G169" s="6">
        <v>0.28738971068112207</v>
      </c>
      <c r="H169" t="s">
        <v>1132</v>
      </c>
      <c r="I169" t="s">
        <v>1132</v>
      </c>
      <c r="J169" t="b">
        <v>0</v>
      </c>
    </row>
    <row r="170" spans="1:10" x14ac:dyDescent="0.2">
      <c r="A170" t="s">
        <v>860</v>
      </c>
      <c r="B170" t="str">
        <f>VLOOKUP(Table20[[#This Row],[Metabolite ID]],Table18[],2,FALSE)</f>
        <v>Phospholipids in very large HDL</v>
      </c>
      <c r="C170" t="s">
        <v>1116</v>
      </c>
      <c r="D170">
        <v>35</v>
      </c>
      <c r="E170">
        <v>-4.3177534269613078E-2</v>
      </c>
      <c r="F170">
        <v>2.2894528932187536E-2</v>
      </c>
      <c r="G170" s="6">
        <v>5.9304062546978557E-2</v>
      </c>
      <c r="H170" t="s">
        <v>1132</v>
      </c>
      <c r="I170" t="s">
        <v>1132</v>
      </c>
      <c r="J170" t="b">
        <v>0</v>
      </c>
    </row>
    <row r="171" spans="1:10" hidden="1" x14ac:dyDescent="0.2">
      <c r="A171" t="s">
        <v>860</v>
      </c>
      <c r="B171" t="str">
        <f>VLOOKUP(Table20[[#This Row],[Metabolite ID]],Table18[],2,FALSE)</f>
        <v>Phospholipids in very large HDL</v>
      </c>
      <c r="C171" t="s">
        <v>1117</v>
      </c>
      <c r="D171">
        <v>35</v>
      </c>
      <c r="E171">
        <v>-4.3177534269613078E-2</v>
      </c>
      <c r="F171">
        <v>4.43994879656798E-3</v>
      </c>
      <c r="G171" s="6">
        <v>2.3641117784367421E-22</v>
      </c>
      <c r="H171" t="s">
        <v>1132</v>
      </c>
      <c r="I171" t="s">
        <v>1132</v>
      </c>
      <c r="J171" t="b">
        <v>0</v>
      </c>
    </row>
    <row r="172" spans="1:10" hidden="1" x14ac:dyDescent="0.2">
      <c r="A172" t="s">
        <v>860</v>
      </c>
      <c r="B172" t="str">
        <f>VLOOKUP(Table20[[#This Row],[Metabolite ID]],Table18[],2,FALSE)</f>
        <v>Phospholipids in very large HDL</v>
      </c>
      <c r="C172" t="s">
        <v>1118</v>
      </c>
      <c r="D172">
        <v>35</v>
      </c>
      <c r="E172">
        <v>-5.3841022263252276E-2</v>
      </c>
      <c r="F172">
        <v>5.2427051731090508E-3</v>
      </c>
      <c r="G172" s="6">
        <v>9.6501817905364718E-25</v>
      </c>
      <c r="H172" t="s">
        <v>1132</v>
      </c>
      <c r="I172" t="s">
        <v>1132</v>
      </c>
      <c r="J172" t="b">
        <v>0</v>
      </c>
    </row>
    <row r="173" spans="1:10" hidden="1" x14ac:dyDescent="0.2">
      <c r="A173" t="s">
        <v>860</v>
      </c>
      <c r="B173" t="str">
        <f>VLOOKUP(Table20[[#This Row],[Metabolite ID]],Table18[],2,FALSE)</f>
        <v>Phospholipids in very large HDL</v>
      </c>
      <c r="C173" t="s">
        <v>1119</v>
      </c>
      <c r="D173">
        <v>35</v>
      </c>
      <c r="E173">
        <v>-2.0171355666385941E-2</v>
      </c>
      <c r="F173">
        <v>8.8765826858710449E-3</v>
      </c>
      <c r="G173" s="6">
        <v>2.3060939789185473E-2</v>
      </c>
      <c r="H173" t="s">
        <v>1132</v>
      </c>
      <c r="I173" t="s">
        <v>1132</v>
      </c>
      <c r="J173" t="b">
        <v>0</v>
      </c>
    </row>
    <row r="174" spans="1:10" hidden="1" x14ac:dyDescent="0.2">
      <c r="A174" t="s">
        <v>860</v>
      </c>
      <c r="B174" t="str">
        <f>VLOOKUP(Table20[[#This Row],[Metabolite ID]],Table18[],2,FALSE)</f>
        <v>Phospholipids in very large HDL</v>
      </c>
      <c r="C174" t="s">
        <v>1120</v>
      </c>
      <c r="D174">
        <v>35</v>
      </c>
      <c r="E174">
        <v>-2.0510801836228436E-2</v>
      </c>
      <c r="F174">
        <v>7.4561910522884427E-3</v>
      </c>
      <c r="G174" s="6">
        <v>5.944234693347243E-3</v>
      </c>
      <c r="H174" t="s">
        <v>1132</v>
      </c>
      <c r="I174" t="s">
        <v>1132</v>
      </c>
      <c r="J174" t="b">
        <v>0</v>
      </c>
    </row>
    <row r="175" spans="1:10" hidden="1" x14ac:dyDescent="0.2">
      <c r="A175" t="s">
        <v>860</v>
      </c>
      <c r="B175" t="str">
        <f>VLOOKUP(Table20[[#This Row],[Metabolite ID]],Table18[],2,FALSE)</f>
        <v>Phospholipids in very large HDL</v>
      </c>
      <c r="C175" t="s">
        <v>1121</v>
      </c>
      <c r="D175">
        <v>35</v>
      </c>
      <c r="E175">
        <v>-5.118126079642793E-3</v>
      </c>
      <c r="F175">
        <v>1.2483389277986446E-2</v>
      </c>
      <c r="G175" s="6">
        <v>0.68438166459616601</v>
      </c>
      <c r="H175" t="s">
        <v>1132</v>
      </c>
      <c r="I175" t="s">
        <v>1132</v>
      </c>
      <c r="J175" t="b">
        <v>0</v>
      </c>
    </row>
    <row r="176" spans="1:10" hidden="1" x14ac:dyDescent="0.2">
      <c r="A176" t="s">
        <v>860</v>
      </c>
      <c r="B176" t="str">
        <f>VLOOKUP(Table20[[#This Row],[Metabolite ID]],Table18[],2,FALSE)</f>
        <v>Phospholipids in very large HDL</v>
      </c>
      <c r="C176" t="s">
        <v>1122</v>
      </c>
      <c r="D176">
        <v>35</v>
      </c>
      <c r="E176">
        <v>-1.6958262178273009E-2</v>
      </c>
      <c r="F176">
        <v>6.3497069430712748E-3</v>
      </c>
      <c r="G176" s="6">
        <v>1.1527855347791202E-2</v>
      </c>
      <c r="H176" t="s">
        <v>1132</v>
      </c>
      <c r="I176" t="s">
        <v>1132</v>
      </c>
      <c r="J176" t="b">
        <v>0</v>
      </c>
    </row>
    <row r="177" spans="1:10" hidden="1" x14ac:dyDescent="0.2">
      <c r="A177" t="s">
        <v>860</v>
      </c>
      <c r="B177" t="str">
        <f>VLOOKUP(Table20[[#This Row],[Metabolite ID]],Table18[],2,FALSE)</f>
        <v>Phospholipids in very large HDL</v>
      </c>
      <c r="C177" t="s">
        <v>1123</v>
      </c>
      <c r="D177">
        <v>35</v>
      </c>
      <c r="E177">
        <v>1.0732488903111317E-2</v>
      </c>
      <c r="F177">
        <v>4.1684518722304623E-2</v>
      </c>
      <c r="G177" s="6">
        <v>0.79841517243650006</v>
      </c>
      <c r="H177" t="s">
        <v>1132</v>
      </c>
      <c r="I177" t="s">
        <v>1132</v>
      </c>
      <c r="J177" t="b">
        <v>0</v>
      </c>
    </row>
    <row r="178" spans="1:10" x14ac:dyDescent="0.2">
      <c r="A178" t="s">
        <v>746</v>
      </c>
      <c r="B178" t="str">
        <f>VLOOKUP(Table20[[#This Row],[Metabolite ID]],Table18[],2,FALSE)</f>
        <v>Apolipoprotein B</v>
      </c>
      <c r="C178" t="s">
        <v>1116</v>
      </c>
      <c r="D178">
        <v>37</v>
      </c>
      <c r="E178">
        <v>-2.6622941204407637E-2</v>
      </c>
      <c r="F178">
        <v>1.4659926229411653E-2</v>
      </c>
      <c r="G178" s="6">
        <v>6.9364981666432082E-2</v>
      </c>
      <c r="H178" t="s">
        <v>1132</v>
      </c>
      <c r="I178" t="s">
        <v>1132</v>
      </c>
      <c r="J178" t="b">
        <v>0</v>
      </c>
    </row>
    <row r="179" spans="1:10" hidden="1" x14ac:dyDescent="0.2">
      <c r="A179" t="s">
        <v>746</v>
      </c>
      <c r="B179" t="str">
        <f>VLOOKUP(Table20[[#This Row],[Metabolite ID]],Table18[],2,FALSE)</f>
        <v>Apolipoprotein B</v>
      </c>
      <c r="C179" t="s">
        <v>1117</v>
      </c>
      <c r="D179">
        <v>37</v>
      </c>
      <c r="E179">
        <v>-2.6622941204407637E-2</v>
      </c>
      <c r="F179">
        <v>4.6428066313851588E-3</v>
      </c>
      <c r="G179" s="6">
        <v>9.7953825153872656E-9</v>
      </c>
      <c r="H179" t="s">
        <v>1132</v>
      </c>
      <c r="I179" t="s">
        <v>1132</v>
      </c>
      <c r="J179" t="b">
        <v>0</v>
      </c>
    </row>
    <row r="180" spans="1:10" hidden="1" x14ac:dyDescent="0.2">
      <c r="A180" t="s">
        <v>746</v>
      </c>
      <c r="B180" t="str">
        <f>VLOOKUP(Table20[[#This Row],[Metabolite ID]],Table18[],2,FALSE)</f>
        <v>Apolipoprotein B</v>
      </c>
      <c r="C180" t="s">
        <v>1118</v>
      </c>
      <c r="D180">
        <v>37</v>
      </c>
      <c r="E180">
        <v>-2.7088716157277454E-2</v>
      </c>
      <c r="F180">
        <v>4.9551767636496265E-3</v>
      </c>
      <c r="G180" s="6">
        <v>4.5835992809690327E-8</v>
      </c>
      <c r="H180" t="s">
        <v>1132</v>
      </c>
      <c r="I180" t="s">
        <v>1132</v>
      </c>
      <c r="J180" t="b">
        <v>0</v>
      </c>
    </row>
    <row r="181" spans="1:10" hidden="1" x14ac:dyDescent="0.2">
      <c r="A181" t="s">
        <v>746</v>
      </c>
      <c r="B181" t="str">
        <f>VLOOKUP(Table20[[#This Row],[Metabolite ID]],Table18[],2,FALSE)</f>
        <v>Apolipoprotein B</v>
      </c>
      <c r="C181" t="s">
        <v>1119</v>
      </c>
      <c r="D181">
        <v>37</v>
      </c>
      <c r="E181">
        <v>-9.5070740553533858E-3</v>
      </c>
      <c r="F181">
        <v>1.0673086867659195E-2</v>
      </c>
      <c r="G181" s="6">
        <v>0.37306220194329687</v>
      </c>
      <c r="H181" t="s">
        <v>1132</v>
      </c>
      <c r="I181" t="s">
        <v>1132</v>
      </c>
      <c r="J181" t="b">
        <v>0</v>
      </c>
    </row>
    <row r="182" spans="1:10" hidden="1" x14ac:dyDescent="0.2">
      <c r="A182" t="s">
        <v>746</v>
      </c>
      <c r="B182" t="str">
        <f>VLOOKUP(Table20[[#This Row],[Metabolite ID]],Table18[],2,FALSE)</f>
        <v>Apolipoprotein B</v>
      </c>
      <c r="C182" t="s">
        <v>1120</v>
      </c>
      <c r="D182">
        <v>37</v>
      </c>
      <c r="E182">
        <v>-3.2093085278554548E-2</v>
      </c>
      <c r="F182">
        <v>9.2867241773586916E-3</v>
      </c>
      <c r="G182" s="6">
        <v>5.4865702740841031E-4</v>
      </c>
      <c r="H182" t="s">
        <v>1132</v>
      </c>
      <c r="I182" t="s">
        <v>1132</v>
      </c>
      <c r="J182" t="b">
        <v>0</v>
      </c>
    </row>
    <row r="183" spans="1:10" hidden="1" x14ac:dyDescent="0.2">
      <c r="A183" t="s">
        <v>746</v>
      </c>
      <c r="B183" t="str">
        <f>VLOOKUP(Table20[[#This Row],[Metabolite ID]],Table18[],2,FALSE)</f>
        <v>Apolipoprotein B</v>
      </c>
      <c r="C183" t="s">
        <v>1121</v>
      </c>
      <c r="D183">
        <v>37</v>
      </c>
      <c r="E183">
        <v>-2.1887176700855937E-2</v>
      </c>
      <c r="F183">
        <v>1.8644825609199812E-2</v>
      </c>
      <c r="G183" s="6">
        <v>0.24814251327003631</v>
      </c>
      <c r="H183" t="s">
        <v>1132</v>
      </c>
      <c r="I183" t="s">
        <v>1132</v>
      </c>
      <c r="J183" t="b">
        <v>0</v>
      </c>
    </row>
    <row r="184" spans="1:10" hidden="1" x14ac:dyDescent="0.2">
      <c r="A184" t="s">
        <v>746</v>
      </c>
      <c r="B184" t="str">
        <f>VLOOKUP(Table20[[#This Row],[Metabolite ID]],Table18[],2,FALSE)</f>
        <v>Apolipoprotein B</v>
      </c>
      <c r="C184" t="s">
        <v>1122</v>
      </c>
      <c r="D184">
        <v>37</v>
      </c>
      <c r="E184">
        <v>-3.0314169417572229E-2</v>
      </c>
      <c r="F184">
        <v>9.3621762068234055E-3</v>
      </c>
      <c r="G184" s="6">
        <v>2.5881132582723848E-3</v>
      </c>
      <c r="H184" t="s">
        <v>1132</v>
      </c>
      <c r="I184" t="s">
        <v>1132</v>
      </c>
      <c r="J184" t="b">
        <v>0</v>
      </c>
    </row>
    <row r="185" spans="1:10" hidden="1" x14ac:dyDescent="0.2">
      <c r="A185" t="s">
        <v>746</v>
      </c>
      <c r="B185" t="str">
        <f>VLOOKUP(Table20[[#This Row],[Metabolite ID]],Table18[],2,FALSE)</f>
        <v>Apolipoprotein B</v>
      </c>
      <c r="C185" t="s">
        <v>1123</v>
      </c>
      <c r="D185">
        <v>37</v>
      </c>
      <c r="E185">
        <v>-8.0403502426171503E-2</v>
      </c>
      <c r="F185">
        <v>2.9657026040825641E-2</v>
      </c>
      <c r="G185" s="6">
        <v>1.0320581766104342E-2</v>
      </c>
      <c r="H185" t="s">
        <v>1132</v>
      </c>
      <c r="I185" t="s">
        <v>1132</v>
      </c>
      <c r="J185" t="b">
        <v>0</v>
      </c>
    </row>
    <row r="186" spans="1:10" x14ac:dyDescent="0.2">
      <c r="A186" t="s">
        <v>869</v>
      </c>
      <c r="B186" t="str">
        <f>VLOOKUP(Table20[[#This Row],[Metabolite ID]],Table18[],2,FALSE)</f>
        <v>Cholesterol in very small VLDL</v>
      </c>
      <c r="C186" t="s">
        <v>1116</v>
      </c>
      <c r="D186">
        <v>26</v>
      </c>
      <c r="E186">
        <v>-3.2680052256139271E-2</v>
      </c>
      <c r="F186">
        <v>1.7998927391820508E-2</v>
      </c>
      <c r="G186" s="6">
        <v>6.9421522368300917E-2</v>
      </c>
      <c r="H186" t="s">
        <v>1132</v>
      </c>
      <c r="I186" t="s">
        <v>1132</v>
      </c>
      <c r="J186" t="b">
        <v>0</v>
      </c>
    </row>
    <row r="187" spans="1:10" hidden="1" x14ac:dyDescent="0.2">
      <c r="A187" t="s">
        <v>869</v>
      </c>
      <c r="B187" t="str">
        <f>VLOOKUP(Table20[[#This Row],[Metabolite ID]],Table18[],2,FALSE)</f>
        <v>Cholesterol in very small VLDL</v>
      </c>
      <c r="C187" t="s">
        <v>1117</v>
      </c>
      <c r="D187">
        <v>26</v>
      </c>
      <c r="E187">
        <v>-3.2680052256139271E-2</v>
      </c>
      <c r="F187">
        <v>5.2232570516060192E-3</v>
      </c>
      <c r="G187" s="6">
        <v>3.9335359559743097E-10</v>
      </c>
      <c r="H187" t="s">
        <v>1132</v>
      </c>
      <c r="I187" t="s">
        <v>1132</v>
      </c>
      <c r="J187" t="b">
        <v>0</v>
      </c>
    </row>
    <row r="188" spans="1:10" hidden="1" x14ac:dyDescent="0.2">
      <c r="A188" t="s">
        <v>869</v>
      </c>
      <c r="B188" t="str">
        <f>VLOOKUP(Table20[[#This Row],[Metabolite ID]],Table18[],2,FALSE)</f>
        <v>Cholesterol in very small VLDL</v>
      </c>
      <c r="C188" t="s">
        <v>1118</v>
      </c>
      <c r="D188">
        <v>26</v>
      </c>
      <c r="E188">
        <v>-3.3104685228982203E-2</v>
      </c>
      <c r="F188">
        <v>5.6084244186269091E-3</v>
      </c>
      <c r="G188" s="6">
        <v>3.5766267466706151E-9</v>
      </c>
      <c r="H188" t="s">
        <v>1132</v>
      </c>
      <c r="I188" t="s">
        <v>1132</v>
      </c>
      <c r="J188" t="b">
        <v>0</v>
      </c>
    </row>
    <row r="189" spans="1:10" hidden="1" x14ac:dyDescent="0.2">
      <c r="A189" t="s">
        <v>869</v>
      </c>
      <c r="B189" t="str">
        <f>VLOOKUP(Table20[[#This Row],[Metabolite ID]],Table18[],2,FALSE)</f>
        <v>Cholesterol in very small VLDL</v>
      </c>
      <c r="C189" t="s">
        <v>1119</v>
      </c>
      <c r="D189">
        <v>26</v>
      </c>
      <c r="E189">
        <v>-2.118811138602025E-2</v>
      </c>
      <c r="F189">
        <v>1.1072361138789023E-2</v>
      </c>
      <c r="G189" s="6">
        <v>5.5670810287049705E-2</v>
      </c>
      <c r="H189" t="s">
        <v>1132</v>
      </c>
      <c r="I189" t="s">
        <v>1132</v>
      </c>
      <c r="J189" t="b">
        <v>0</v>
      </c>
    </row>
    <row r="190" spans="1:10" hidden="1" x14ac:dyDescent="0.2">
      <c r="A190" t="s">
        <v>869</v>
      </c>
      <c r="B190" t="str">
        <f>VLOOKUP(Table20[[#This Row],[Metabolite ID]],Table18[],2,FALSE)</f>
        <v>Cholesterol in very small VLDL</v>
      </c>
      <c r="C190" t="s">
        <v>1120</v>
      </c>
      <c r="D190">
        <v>26</v>
      </c>
      <c r="E190">
        <v>-3.1468716452959705E-2</v>
      </c>
      <c r="F190">
        <v>1.0238819563068661E-2</v>
      </c>
      <c r="G190" s="6">
        <v>2.1158415070553203E-3</v>
      </c>
      <c r="H190" t="s">
        <v>1132</v>
      </c>
      <c r="I190" t="s">
        <v>1132</v>
      </c>
      <c r="J190" t="b">
        <v>0</v>
      </c>
    </row>
    <row r="191" spans="1:10" hidden="1" x14ac:dyDescent="0.2">
      <c r="A191" t="s">
        <v>869</v>
      </c>
      <c r="B191" t="str">
        <f>VLOOKUP(Table20[[#This Row],[Metabolite ID]],Table18[],2,FALSE)</f>
        <v>Cholesterol in very small VLDL</v>
      </c>
      <c r="C191" t="s">
        <v>1121</v>
      </c>
      <c r="D191">
        <v>26</v>
      </c>
      <c r="E191">
        <v>-2.3409090242910491E-2</v>
      </c>
      <c r="F191">
        <v>1.9683668267981343E-2</v>
      </c>
      <c r="G191" s="6">
        <v>0.24550882933747997</v>
      </c>
      <c r="H191" t="s">
        <v>1132</v>
      </c>
      <c r="I191" t="s">
        <v>1132</v>
      </c>
      <c r="J191" t="b">
        <v>0</v>
      </c>
    </row>
    <row r="192" spans="1:10" hidden="1" x14ac:dyDescent="0.2">
      <c r="A192" t="s">
        <v>869</v>
      </c>
      <c r="B192" t="str">
        <f>VLOOKUP(Table20[[#This Row],[Metabolite ID]],Table18[],2,FALSE)</f>
        <v>Cholesterol in very small VLDL</v>
      </c>
      <c r="C192" t="s">
        <v>1122</v>
      </c>
      <c r="D192">
        <v>26</v>
      </c>
      <c r="E192">
        <v>-3.3128985668471944E-2</v>
      </c>
      <c r="F192">
        <v>1.3747720877375462E-2</v>
      </c>
      <c r="G192" s="6">
        <v>2.3649823305347002E-2</v>
      </c>
      <c r="H192" t="s">
        <v>1132</v>
      </c>
      <c r="I192" t="s">
        <v>1132</v>
      </c>
      <c r="J192" t="b">
        <v>0</v>
      </c>
    </row>
    <row r="193" spans="1:10" hidden="1" x14ac:dyDescent="0.2">
      <c r="A193" t="s">
        <v>869</v>
      </c>
      <c r="B193" t="str">
        <f>VLOOKUP(Table20[[#This Row],[Metabolite ID]],Table18[],2,FALSE)</f>
        <v>Cholesterol in very small VLDL</v>
      </c>
      <c r="C193" t="s">
        <v>1123</v>
      </c>
      <c r="D193">
        <v>26</v>
      </c>
      <c r="E193">
        <v>-9.8318660651736528E-2</v>
      </c>
      <c r="F193">
        <v>4.0946663997739136E-2</v>
      </c>
      <c r="G193" s="6">
        <v>2.4448804777875106E-2</v>
      </c>
      <c r="H193" t="s">
        <v>1132</v>
      </c>
      <c r="I193" t="s">
        <v>1132</v>
      </c>
      <c r="J193" t="b">
        <v>0</v>
      </c>
    </row>
    <row r="194" spans="1:10" x14ac:dyDescent="0.2">
      <c r="A194" t="s">
        <v>870</v>
      </c>
      <c r="B194" t="str">
        <f>VLOOKUP(Table20[[#This Row],[Metabolite ID]],Table18[],2,FALSE)</f>
        <v>Cholesteryl esters in very small VLDL</v>
      </c>
      <c r="C194" t="s">
        <v>1116</v>
      </c>
      <c r="D194">
        <v>25</v>
      </c>
      <c r="E194">
        <v>-3.441948794168323E-2</v>
      </c>
      <c r="F194">
        <v>1.899029680595329E-2</v>
      </c>
      <c r="G194" s="6">
        <v>6.9912429055044675E-2</v>
      </c>
      <c r="H194" t="s">
        <v>1132</v>
      </c>
      <c r="I194" t="s">
        <v>1132</v>
      </c>
      <c r="J194" t="b">
        <v>0</v>
      </c>
    </row>
    <row r="195" spans="1:10" hidden="1" x14ac:dyDescent="0.2">
      <c r="A195" t="s">
        <v>870</v>
      </c>
      <c r="B195" t="str">
        <f>VLOOKUP(Table20[[#This Row],[Metabolite ID]],Table18[],2,FALSE)</f>
        <v>Cholesteryl esters in very small VLDL</v>
      </c>
      <c r="C195" t="s">
        <v>1117</v>
      </c>
      <c r="D195">
        <v>25</v>
      </c>
      <c r="E195">
        <v>-3.441948794168323E-2</v>
      </c>
      <c r="F195">
        <v>5.4720255455546563E-3</v>
      </c>
      <c r="G195" s="6">
        <v>3.1729886003228472E-10</v>
      </c>
      <c r="H195" t="s">
        <v>1132</v>
      </c>
      <c r="I195" t="s">
        <v>1132</v>
      </c>
      <c r="J195" t="b">
        <v>0</v>
      </c>
    </row>
    <row r="196" spans="1:10" hidden="1" x14ac:dyDescent="0.2">
      <c r="A196" t="s">
        <v>870</v>
      </c>
      <c r="B196" t="str">
        <f>VLOOKUP(Table20[[#This Row],[Metabolite ID]],Table18[],2,FALSE)</f>
        <v>Cholesteryl esters in very small VLDL</v>
      </c>
      <c r="C196" t="s">
        <v>1118</v>
      </c>
      <c r="D196">
        <v>25</v>
      </c>
      <c r="E196">
        <v>-3.5088060937819084E-2</v>
      </c>
      <c r="F196">
        <v>5.9062216786249623E-3</v>
      </c>
      <c r="G196" s="6">
        <v>2.8352341189887015E-9</v>
      </c>
      <c r="H196" t="s">
        <v>1132</v>
      </c>
      <c r="I196" t="s">
        <v>1132</v>
      </c>
      <c r="J196" t="b">
        <v>0</v>
      </c>
    </row>
    <row r="197" spans="1:10" hidden="1" x14ac:dyDescent="0.2">
      <c r="A197" t="s">
        <v>870</v>
      </c>
      <c r="B197" t="str">
        <f>VLOOKUP(Table20[[#This Row],[Metabolite ID]],Table18[],2,FALSE)</f>
        <v>Cholesteryl esters in very small VLDL</v>
      </c>
      <c r="C197" t="s">
        <v>1119</v>
      </c>
      <c r="D197">
        <v>25</v>
      </c>
      <c r="E197">
        <v>-3.0626392175663559E-2</v>
      </c>
      <c r="F197">
        <v>1.1847120637323637E-2</v>
      </c>
      <c r="G197" s="6">
        <v>9.7341210216944883E-3</v>
      </c>
      <c r="H197" t="s">
        <v>1132</v>
      </c>
      <c r="I197" t="s">
        <v>1132</v>
      </c>
      <c r="J197" t="b">
        <v>0</v>
      </c>
    </row>
    <row r="198" spans="1:10" hidden="1" x14ac:dyDescent="0.2">
      <c r="A198" t="s">
        <v>870</v>
      </c>
      <c r="B198" t="str">
        <f>VLOOKUP(Table20[[#This Row],[Metabolite ID]],Table18[],2,FALSE)</f>
        <v>Cholesteryl esters in very small VLDL</v>
      </c>
      <c r="C198" t="s">
        <v>1120</v>
      </c>
      <c r="D198">
        <v>25</v>
      </c>
      <c r="E198">
        <v>-3.2522990641972081E-2</v>
      </c>
      <c r="F198">
        <v>1.1103650188960024E-2</v>
      </c>
      <c r="G198" s="6">
        <v>3.4001508827327335E-3</v>
      </c>
      <c r="H198" t="s">
        <v>1132</v>
      </c>
      <c r="I198" t="s">
        <v>1132</v>
      </c>
      <c r="J198" t="b">
        <v>0</v>
      </c>
    </row>
    <row r="199" spans="1:10" hidden="1" x14ac:dyDescent="0.2">
      <c r="A199" t="s">
        <v>870</v>
      </c>
      <c r="B199" t="str">
        <f>VLOOKUP(Table20[[#This Row],[Metabolite ID]],Table18[],2,FALSE)</f>
        <v>Cholesteryl esters in very small VLDL</v>
      </c>
      <c r="C199" t="s">
        <v>1121</v>
      </c>
      <c r="D199">
        <v>25</v>
      </c>
      <c r="E199">
        <v>-3.7110842742837269E-2</v>
      </c>
      <c r="F199">
        <v>2.1520071170626633E-2</v>
      </c>
      <c r="G199" s="6">
        <v>9.7480385293189684E-2</v>
      </c>
      <c r="H199" t="s">
        <v>1132</v>
      </c>
      <c r="I199" t="s">
        <v>1132</v>
      </c>
      <c r="J199" t="b">
        <v>0</v>
      </c>
    </row>
    <row r="200" spans="1:10" hidden="1" x14ac:dyDescent="0.2">
      <c r="A200" t="s">
        <v>870</v>
      </c>
      <c r="B200" t="str">
        <f>VLOOKUP(Table20[[#This Row],[Metabolite ID]],Table18[],2,FALSE)</f>
        <v>Cholesteryl esters in very small VLDL</v>
      </c>
      <c r="C200" t="s">
        <v>1122</v>
      </c>
      <c r="D200">
        <v>25</v>
      </c>
      <c r="E200">
        <v>-3.2787843821462603E-2</v>
      </c>
      <c r="F200">
        <v>2.0407494897632994E-2</v>
      </c>
      <c r="G200" s="6">
        <v>0.12120808784893736</v>
      </c>
      <c r="H200" t="s">
        <v>1132</v>
      </c>
      <c r="I200" t="s">
        <v>1132</v>
      </c>
      <c r="J200" t="b">
        <v>0</v>
      </c>
    </row>
    <row r="201" spans="1:10" hidden="1" x14ac:dyDescent="0.2">
      <c r="A201" t="s">
        <v>870</v>
      </c>
      <c r="B201" t="str">
        <f>VLOOKUP(Table20[[#This Row],[Metabolite ID]],Table18[],2,FALSE)</f>
        <v>Cholesteryl esters in very small VLDL</v>
      </c>
      <c r="C201" t="s">
        <v>1123</v>
      </c>
      <c r="D201">
        <v>25</v>
      </c>
      <c r="E201">
        <v>-0.10344472950753543</v>
      </c>
      <c r="F201">
        <v>4.557924929969883E-2</v>
      </c>
      <c r="G201" s="6">
        <v>3.2923970789334504E-2</v>
      </c>
      <c r="H201" t="s">
        <v>1132</v>
      </c>
      <c r="I201" t="s">
        <v>1132</v>
      </c>
      <c r="J201" t="b">
        <v>0</v>
      </c>
    </row>
    <row r="202" spans="1:10" x14ac:dyDescent="0.2">
      <c r="A202" t="s">
        <v>845</v>
      </c>
      <c r="B202" t="str">
        <f>VLOOKUP(Table20[[#This Row],[Metabolite ID]],Table18[],2,FALSE)</f>
        <v>Triglycerides in small VLDL</v>
      </c>
      <c r="C202" t="s">
        <v>1116</v>
      </c>
      <c r="D202">
        <v>36</v>
      </c>
      <c r="E202">
        <v>3.0102118855050885E-2</v>
      </c>
      <c r="F202">
        <v>1.6751045027327639E-2</v>
      </c>
      <c r="G202" s="6">
        <v>7.2330967091195006E-2</v>
      </c>
      <c r="H202" t="s">
        <v>1132</v>
      </c>
      <c r="I202" t="s">
        <v>1132</v>
      </c>
      <c r="J202" t="b">
        <v>0</v>
      </c>
    </row>
    <row r="203" spans="1:10" hidden="1" x14ac:dyDescent="0.2">
      <c r="A203" t="s">
        <v>845</v>
      </c>
      <c r="B203" t="str">
        <f>VLOOKUP(Table20[[#This Row],[Metabolite ID]],Table18[],2,FALSE)</f>
        <v>Triglycerides in small VLDL</v>
      </c>
      <c r="C203" t="s">
        <v>1117</v>
      </c>
      <c r="D203">
        <v>36</v>
      </c>
      <c r="E203">
        <v>3.0102118855050885E-2</v>
      </c>
      <c r="F203">
        <v>4.4424567979236976E-3</v>
      </c>
      <c r="G203" s="6">
        <v>1.2354260021779804E-11</v>
      </c>
      <c r="H203" t="s">
        <v>1132</v>
      </c>
      <c r="I203" t="s">
        <v>1132</v>
      </c>
      <c r="J203" t="b">
        <v>0</v>
      </c>
    </row>
    <row r="204" spans="1:10" hidden="1" x14ac:dyDescent="0.2">
      <c r="A204" t="s">
        <v>845</v>
      </c>
      <c r="B204" t="str">
        <f>VLOOKUP(Table20[[#This Row],[Metabolite ID]],Table18[],2,FALSE)</f>
        <v>Triglycerides in small VLDL</v>
      </c>
      <c r="C204" t="s">
        <v>1118</v>
      </c>
      <c r="D204">
        <v>36</v>
      </c>
      <c r="E204">
        <v>3.4688426116739203E-2</v>
      </c>
      <c r="F204">
        <v>4.8633182319179329E-3</v>
      </c>
      <c r="G204" s="6">
        <v>9.8443015884970968E-13</v>
      </c>
      <c r="H204" t="s">
        <v>1132</v>
      </c>
      <c r="I204" t="s">
        <v>1132</v>
      </c>
      <c r="J204" t="b">
        <v>0</v>
      </c>
    </row>
    <row r="205" spans="1:10" hidden="1" x14ac:dyDescent="0.2">
      <c r="A205" t="s">
        <v>845</v>
      </c>
      <c r="B205" t="str">
        <f>VLOOKUP(Table20[[#This Row],[Metabolite ID]],Table18[],2,FALSE)</f>
        <v>Triglycerides in small VLDL</v>
      </c>
      <c r="C205" t="s">
        <v>1119</v>
      </c>
      <c r="D205">
        <v>36</v>
      </c>
      <c r="E205">
        <v>3.208023759843999E-2</v>
      </c>
      <c r="F205">
        <v>1.0396319527227114E-2</v>
      </c>
      <c r="G205" s="6">
        <v>2.0305294673009762E-3</v>
      </c>
      <c r="H205" t="s">
        <v>1132</v>
      </c>
      <c r="I205" t="s">
        <v>1132</v>
      </c>
      <c r="J205" t="b">
        <v>0</v>
      </c>
    </row>
    <row r="206" spans="1:10" hidden="1" x14ac:dyDescent="0.2">
      <c r="A206" t="s">
        <v>845</v>
      </c>
      <c r="B206" t="str">
        <f>VLOOKUP(Table20[[#This Row],[Metabolite ID]],Table18[],2,FALSE)</f>
        <v>Triglycerides in small VLDL</v>
      </c>
      <c r="C206" t="s">
        <v>1120</v>
      </c>
      <c r="D206">
        <v>36</v>
      </c>
      <c r="E206">
        <v>1.0321274891809278E-2</v>
      </c>
      <c r="F206">
        <v>8.5216035568571446E-3</v>
      </c>
      <c r="G206" s="6">
        <v>0.22582286960992537</v>
      </c>
      <c r="H206" t="s">
        <v>1132</v>
      </c>
      <c r="I206" t="s">
        <v>1132</v>
      </c>
      <c r="J206" t="b">
        <v>0</v>
      </c>
    </row>
    <row r="207" spans="1:10" hidden="1" x14ac:dyDescent="0.2">
      <c r="A207" t="s">
        <v>845</v>
      </c>
      <c r="B207" t="str">
        <f>VLOOKUP(Table20[[#This Row],[Metabolite ID]],Table18[],2,FALSE)</f>
        <v>Triglycerides in small VLDL</v>
      </c>
      <c r="C207" t="s">
        <v>1121</v>
      </c>
      <c r="D207">
        <v>36</v>
      </c>
      <c r="E207">
        <v>5.0388789166466164E-2</v>
      </c>
      <c r="F207">
        <v>2.1870773497821759E-2</v>
      </c>
      <c r="G207" s="6">
        <v>2.7281657082079976E-2</v>
      </c>
      <c r="H207" t="s">
        <v>1132</v>
      </c>
      <c r="I207" t="s">
        <v>1132</v>
      </c>
      <c r="J207" t="b">
        <v>0</v>
      </c>
    </row>
    <row r="208" spans="1:10" hidden="1" x14ac:dyDescent="0.2">
      <c r="A208" t="s">
        <v>845</v>
      </c>
      <c r="B208" t="str">
        <f>VLOOKUP(Table20[[#This Row],[Metabolite ID]],Table18[],2,FALSE)</f>
        <v>Triglycerides in small VLDL</v>
      </c>
      <c r="C208" t="s">
        <v>1122</v>
      </c>
      <c r="D208">
        <v>36</v>
      </c>
      <c r="E208">
        <v>9.5023253374887928E-3</v>
      </c>
      <c r="F208">
        <v>9.0624269403450572E-3</v>
      </c>
      <c r="G208" s="6">
        <v>0.30157637542472243</v>
      </c>
      <c r="H208" t="s">
        <v>1132</v>
      </c>
      <c r="I208" t="s">
        <v>1132</v>
      </c>
      <c r="J208" t="b">
        <v>0</v>
      </c>
    </row>
    <row r="209" spans="1:10" hidden="1" x14ac:dyDescent="0.2">
      <c r="A209" t="s">
        <v>845</v>
      </c>
      <c r="B209" t="str">
        <f>VLOOKUP(Table20[[#This Row],[Metabolite ID]],Table18[],2,FALSE)</f>
        <v>Triglycerides in small VLDL</v>
      </c>
      <c r="C209" t="s">
        <v>1123</v>
      </c>
      <c r="D209">
        <v>36</v>
      </c>
      <c r="E209">
        <v>1.3530109315420365E-2</v>
      </c>
      <c r="F209">
        <v>3.1238840170388849E-2</v>
      </c>
      <c r="G209" s="6">
        <v>0.66766431242440238</v>
      </c>
      <c r="H209" t="s">
        <v>1132</v>
      </c>
      <c r="I209" t="s">
        <v>1132</v>
      </c>
      <c r="J209" t="b">
        <v>0</v>
      </c>
    </row>
    <row r="210" spans="1:10" x14ac:dyDescent="0.2">
      <c r="A210" t="s">
        <v>779</v>
      </c>
      <c r="B210" t="str">
        <f>VLOOKUP(Table20[[#This Row],[Metabolite ID]],Table18[],2,FALSE)</f>
        <v>Phospholipids in large HDL</v>
      </c>
      <c r="C210" t="s">
        <v>1116</v>
      </c>
      <c r="D210">
        <v>31</v>
      </c>
      <c r="E210">
        <v>-3.6560049854766234E-2</v>
      </c>
      <c r="F210">
        <v>2.0610801293368338E-2</v>
      </c>
      <c r="G210" s="6">
        <v>7.6091336858921596E-2</v>
      </c>
      <c r="H210" t="s">
        <v>1132</v>
      </c>
      <c r="I210" t="s">
        <v>1132</v>
      </c>
      <c r="J210" t="b">
        <v>0</v>
      </c>
    </row>
    <row r="211" spans="1:10" hidden="1" x14ac:dyDescent="0.2">
      <c r="A211" t="s">
        <v>779</v>
      </c>
      <c r="B211" t="str">
        <f>VLOOKUP(Table20[[#This Row],[Metabolite ID]],Table18[],2,FALSE)</f>
        <v>Phospholipids in large HDL</v>
      </c>
      <c r="C211" t="s">
        <v>1117</v>
      </c>
      <c r="D211">
        <v>31</v>
      </c>
      <c r="E211">
        <v>-3.6560049854766234E-2</v>
      </c>
      <c r="F211">
        <v>4.7430171189286373E-3</v>
      </c>
      <c r="G211" s="6">
        <v>1.2762041137595788E-14</v>
      </c>
      <c r="H211" t="s">
        <v>1132</v>
      </c>
      <c r="I211" t="s">
        <v>1132</v>
      </c>
      <c r="J211" t="b">
        <v>0</v>
      </c>
    </row>
    <row r="212" spans="1:10" hidden="1" x14ac:dyDescent="0.2">
      <c r="A212" t="s">
        <v>779</v>
      </c>
      <c r="B212" t="str">
        <f>VLOOKUP(Table20[[#This Row],[Metabolite ID]],Table18[],2,FALSE)</f>
        <v>Phospholipids in large HDL</v>
      </c>
      <c r="C212" t="s">
        <v>1118</v>
      </c>
      <c r="D212">
        <v>31</v>
      </c>
      <c r="E212">
        <v>-4.2126269620679641E-2</v>
      </c>
      <c r="F212">
        <v>5.2662066248380353E-3</v>
      </c>
      <c r="G212" s="6">
        <v>1.2507006881795049E-15</v>
      </c>
      <c r="H212" t="s">
        <v>1132</v>
      </c>
      <c r="I212" t="s">
        <v>1132</v>
      </c>
      <c r="J212" t="b">
        <v>0</v>
      </c>
    </row>
    <row r="213" spans="1:10" hidden="1" x14ac:dyDescent="0.2">
      <c r="A213" t="s">
        <v>779</v>
      </c>
      <c r="B213" t="str">
        <f>VLOOKUP(Table20[[#This Row],[Metabolite ID]],Table18[],2,FALSE)</f>
        <v>Phospholipids in large HDL</v>
      </c>
      <c r="C213" t="s">
        <v>1119</v>
      </c>
      <c r="D213">
        <v>31</v>
      </c>
      <c r="E213">
        <v>-3.3180902279226342E-2</v>
      </c>
      <c r="F213">
        <v>1.0172855170933288E-2</v>
      </c>
      <c r="G213" s="6">
        <v>1.1074241694625424E-3</v>
      </c>
      <c r="H213" t="s">
        <v>1132</v>
      </c>
      <c r="I213" t="s">
        <v>1132</v>
      </c>
      <c r="J213" t="b">
        <v>0</v>
      </c>
    </row>
    <row r="214" spans="1:10" hidden="1" x14ac:dyDescent="0.2">
      <c r="A214" t="s">
        <v>779</v>
      </c>
      <c r="B214" t="str">
        <f>VLOOKUP(Table20[[#This Row],[Metabolite ID]],Table18[],2,FALSE)</f>
        <v>Phospholipids in large HDL</v>
      </c>
      <c r="C214" t="s">
        <v>1120</v>
      </c>
      <c r="D214">
        <v>31</v>
      </c>
      <c r="E214">
        <v>-2.1221842269452666E-2</v>
      </c>
      <c r="F214">
        <v>8.2711213107762496E-3</v>
      </c>
      <c r="G214" s="6">
        <v>1.0294536669801574E-2</v>
      </c>
      <c r="H214" t="s">
        <v>1132</v>
      </c>
      <c r="I214" t="s">
        <v>1132</v>
      </c>
      <c r="J214" t="b">
        <v>0</v>
      </c>
    </row>
    <row r="215" spans="1:10" hidden="1" x14ac:dyDescent="0.2">
      <c r="A215" t="s">
        <v>779</v>
      </c>
      <c r="B215" t="str">
        <f>VLOOKUP(Table20[[#This Row],[Metabolite ID]],Table18[],2,FALSE)</f>
        <v>Phospholipids in large HDL</v>
      </c>
      <c r="C215" t="s">
        <v>1121</v>
      </c>
      <c r="D215">
        <v>31</v>
      </c>
      <c r="E215">
        <v>-6.6351182475138382E-3</v>
      </c>
      <c r="F215">
        <v>1.4147943926852015E-2</v>
      </c>
      <c r="G215" s="6">
        <v>0.64247351867606106</v>
      </c>
      <c r="H215" t="s">
        <v>1132</v>
      </c>
      <c r="I215" t="s">
        <v>1132</v>
      </c>
      <c r="J215" t="b">
        <v>0</v>
      </c>
    </row>
    <row r="216" spans="1:10" hidden="1" x14ac:dyDescent="0.2">
      <c r="A216" t="s">
        <v>779</v>
      </c>
      <c r="B216" t="str">
        <f>VLOOKUP(Table20[[#This Row],[Metabolite ID]],Table18[],2,FALSE)</f>
        <v>Phospholipids in large HDL</v>
      </c>
      <c r="C216" t="s">
        <v>1122</v>
      </c>
      <c r="D216">
        <v>31</v>
      </c>
      <c r="E216">
        <v>-1.8181117568228489E-2</v>
      </c>
      <c r="F216">
        <v>7.313135955450671E-3</v>
      </c>
      <c r="G216" s="6">
        <v>1.8710221855010985E-2</v>
      </c>
      <c r="H216" t="s">
        <v>1132</v>
      </c>
      <c r="I216" t="s">
        <v>1132</v>
      </c>
      <c r="J216" t="b">
        <v>0</v>
      </c>
    </row>
    <row r="217" spans="1:10" hidden="1" x14ac:dyDescent="0.2">
      <c r="A217" t="s">
        <v>779</v>
      </c>
      <c r="B217" t="str">
        <f>VLOOKUP(Table20[[#This Row],[Metabolite ID]],Table18[],2,FALSE)</f>
        <v>Phospholipids in large HDL</v>
      </c>
      <c r="C217" t="s">
        <v>1123</v>
      </c>
      <c r="D217">
        <v>31</v>
      </c>
      <c r="E217">
        <v>2.6011559337952638E-2</v>
      </c>
      <c r="F217">
        <v>3.955013073438899E-2</v>
      </c>
      <c r="G217" s="6">
        <v>0.5159269460774315</v>
      </c>
      <c r="H217" t="s">
        <v>1132</v>
      </c>
      <c r="I217" t="s">
        <v>1132</v>
      </c>
      <c r="J217" t="b">
        <v>0</v>
      </c>
    </row>
    <row r="218" spans="1:10" x14ac:dyDescent="0.2">
      <c r="A218" t="s">
        <v>801</v>
      </c>
      <c r="B218" t="str">
        <f>VLOOKUP(Table20[[#This Row],[Metabolite ID]],Table18[],2,FALSE)</f>
        <v>Triglycerides in medium HDL</v>
      </c>
      <c r="C218" t="s">
        <v>1116</v>
      </c>
      <c r="D218">
        <v>28</v>
      </c>
      <c r="E218">
        <v>2.8817061276791935E-2</v>
      </c>
      <c r="F218">
        <v>1.6320516181608395E-2</v>
      </c>
      <c r="G218" s="6">
        <v>7.7446955385614372E-2</v>
      </c>
      <c r="H218" t="s">
        <v>1132</v>
      </c>
      <c r="I218" t="s">
        <v>1132</v>
      </c>
      <c r="J218" t="b">
        <v>0</v>
      </c>
    </row>
    <row r="219" spans="1:10" hidden="1" x14ac:dyDescent="0.2">
      <c r="A219" t="s">
        <v>801</v>
      </c>
      <c r="B219" t="str">
        <f>VLOOKUP(Table20[[#This Row],[Metabolite ID]],Table18[],2,FALSE)</f>
        <v>Triglycerides in medium HDL</v>
      </c>
      <c r="C219" t="s">
        <v>1117</v>
      </c>
      <c r="D219">
        <v>28</v>
      </c>
      <c r="E219">
        <v>2.8817061276791935E-2</v>
      </c>
      <c r="F219">
        <v>5.1756448425225718E-3</v>
      </c>
      <c r="G219" s="6">
        <v>2.5794538953560766E-8</v>
      </c>
      <c r="H219" t="s">
        <v>1132</v>
      </c>
      <c r="I219" t="s">
        <v>1132</v>
      </c>
      <c r="J219" t="b">
        <v>0</v>
      </c>
    </row>
    <row r="220" spans="1:10" hidden="1" x14ac:dyDescent="0.2">
      <c r="A220" t="s">
        <v>801</v>
      </c>
      <c r="B220" t="str">
        <f>VLOOKUP(Table20[[#This Row],[Metabolite ID]],Table18[],2,FALSE)</f>
        <v>Triglycerides in medium HDL</v>
      </c>
      <c r="C220" t="s">
        <v>1118</v>
      </c>
      <c r="D220">
        <v>28</v>
      </c>
      <c r="E220">
        <v>3.1960376686809851E-2</v>
      </c>
      <c r="F220">
        <v>5.5295429297991805E-3</v>
      </c>
      <c r="G220" s="6">
        <v>7.4731261275122098E-9</v>
      </c>
      <c r="H220" t="s">
        <v>1132</v>
      </c>
      <c r="I220" t="s">
        <v>1132</v>
      </c>
      <c r="J220" t="b">
        <v>0</v>
      </c>
    </row>
    <row r="221" spans="1:10" hidden="1" x14ac:dyDescent="0.2">
      <c r="A221" t="s">
        <v>801</v>
      </c>
      <c r="B221" t="str">
        <f>VLOOKUP(Table20[[#This Row],[Metabolite ID]],Table18[],2,FALSE)</f>
        <v>Triglycerides in medium HDL</v>
      </c>
      <c r="C221" t="s">
        <v>1119</v>
      </c>
      <c r="D221">
        <v>28</v>
      </c>
      <c r="E221">
        <v>6.9265411850415425E-3</v>
      </c>
      <c r="F221">
        <v>9.0774957174426778E-3</v>
      </c>
      <c r="G221" s="6">
        <v>0.44543633152404166</v>
      </c>
      <c r="H221" t="s">
        <v>1132</v>
      </c>
      <c r="I221" t="s">
        <v>1132</v>
      </c>
      <c r="J221" t="b">
        <v>0</v>
      </c>
    </row>
    <row r="222" spans="1:10" hidden="1" x14ac:dyDescent="0.2">
      <c r="A222" t="s">
        <v>801</v>
      </c>
      <c r="B222" t="str">
        <f>VLOOKUP(Table20[[#This Row],[Metabolite ID]],Table18[],2,FALSE)</f>
        <v>Triglycerides in medium HDL</v>
      </c>
      <c r="C222" t="s">
        <v>1120</v>
      </c>
      <c r="D222">
        <v>28</v>
      </c>
      <c r="E222">
        <v>1.4912078066331732E-2</v>
      </c>
      <c r="F222">
        <v>8.8848524537717341E-3</v>
      </c>
      <c r="G222" s="6">
        <v>9.3274709175716772E-2</v>
      </c>
      <c r="H222" t="s">
        <v>1132</v>
      </c>
      <c r="I222" t="s">
        <v>1132</v>
      </c>
      <c r="J222" t="b">
        <v>0</v>
      </c>
    </row>
    <row r="223" spans="1:10" hidden="1" x14ac:dyDescent="0.2">
      <c r="A223" t="s">
        <v>801</v>
      </c>
      <c r="B223" t="str">
        <f>VLOOKUP(Table20[[#This Row],[Metabolite ID]],Table18[],2,FALSE)</f>
        <v>Triglycerides in medium HDL</v>
      </c>
      <c r="C223" t="s">
        <v>1121</v>
      </c>
      <c r="D223">
        <v>28</v>
      </c>
      <c r="E223">
        <v>3.1786841244565434E-3</v>
      </c>
      <c r="F223">
        <v>1.6218335329552691E-2</v>
      </c>
      <c r="G223" s="6">
        <v>0.8460831136880349</v>
      </c>
      <c r="H223" t="s">
        <v>1132</v>
      </c>
      <c r="I223" t="s">
        <v>1132</v>
      </c>
      <c r="J223" t="b">
        <v>0</v>
      </c>
    </row>
    <row r="224" spans="1:10" hidden="1" x14ac:dyDescent="0.2">
      <c r="A224" t="s">
        <v>801</v>
      </c>
      <c r="B224" t="str">
        <f>VLOOKUP(Table20[[#This Row],[Metabolite ID]],Table18[],2,FALSE)</f>
        <v>Triglycerides in medium HDL</v>
      </c>
      <c r="C224" t="s">
        <v>1122</v>
      </c>
      <c r="D224">
        <v>28</v>
      </c>
      <c r="E224">
        <v>1.1923517161269936E-2</v>
      </c>
      <c r="F224">
        <v>9.2194647940627723E-3</v>
      </c>
      <c r="G224" s="6">
        <v>0.2068642008206939</v>
      </c>
      <c r="H224" t="s">
        <v>1132</v>
      </c>
      <c r="I224" t="s">
        <v>1132</v>
      </c>
      <c r="J224" t="b">
        <v>0</v>
      </c>
    </row>
    <row r="225" spans="1:10" hidden="1" x14ac:dyDescent="0.2">
      <c r="A225" t="s">
        <v>801</v>
      </c>
      <c r="B225" t="str">
        <f>VLOOKUP(Table20[[#This Row],[Metabolite ID]],Table18[],2,FALSE)</f>
        <v>Triglycerides in medium HDL</v>
      </c>
      <c r="C225" t="s">
        <v>1123</v>
      </c>
      <c r="D225">
        <v>28</v>
      </c>
      <c r="E225">
        <v>3.400158201841585E-3</v>
      </c>
      <c r="F225">
        <v>3.428795753391814E-2</v>
      </c>
      <c r="G225" s="6">
        <v>0.92176805714588173</v>
      </c>
      <c r="H225" t="s">
        <v>1132</v>
      </c>
      <c r="I225" t="s">
        <v>1132</v>
      </c>
      <c r="J225" t="b">
        <v>0</v>
      </c>
    </row>
    <row r="226" spans="1:10" x14ac:dyDescent="0.2">
      <c r="A226" t="s">
        <v>816</v>
      </c>
      <c r="B226" t="str">
        <f>VLOOKUP(Table20[[#This Row],[Metabolite ID]],Table18[],2,FALSE)</f>
        <v>Triglycerides in medium VLDL</v>
      </c>
      <c r="C226" t="s">
        <v>1116</v>
      </c>
      <c r="D226">
        <v>32</v>
      </c>
      <c r="E226">
        <v>2.9610999964134525E-2</v>
      </c>
      <c r="F226">
        <v>1.6877830897032212E-2</v>
      </c>
      <c r="G226" s="6">
        <v>7.9356579642101452E-2</v>
      </c>
      <c r="H226" t="s">
        <v>1132</v>
      </c>
      <c r="I226" t="s">
        <v>1132</v>
      </c>
      <c r="J226" t="b">
        <v>0</v>
      </c>
    </row>
    <row r="227" spans="1:10" hidden="1" x14ac:dyDescent="0.2">
      <c r="A227" t="s">
        <v>816</v>
      </c>
      <c r="B227" t="str">
        <f>VLOOKUP(Table20[[#This Row],[Metabolite ID]],Table18[],2,FALSE)</f>
        <v>Triglycerides in medium VLDL</v>
      </c>
      <c r="C227" t="s">
        <v>1117</v>
      </c>
      <c r="D227">
        <v>32</v>
      </c>
      <c r="E227">
        <v>2.9610999964134525E-2</v>
      </c>
      <c r="F227">
        <v>4.658305133603235E-3</v>
      </c>
      <c r="G227" s="6">
        <v>2.0626312463349448E-10</v>
      </c>
      <c r="H227" t="s">
        <v>1132</v>
      </c>
      <c r="I227" t="s">
        <v>1132</v>
      </c>
      <c r="J227" t="b">
        <v>0</v>
      </c>
    </row>
    <row r="228" spans="1:10" hidden="1" x14ac:dyDescent="0.2">
      <c r="A228" t="s">
        <v>816</v>
      </c>
      <c r="B228" t="str">
        <f>VLOOKUP(Table20[[#This Row],[Metabolite ID]],Table18[],2,FALSE)</f>
        <v>Triglycerides in medium VLDL</v>
      </c>
      <c r="C228" t="s">
        <v>1118</v>
      </c>
      <c r="D228">
        <v>32</v>
      </c>
      <c r="E228">
        <v>3.2546735085586857E-2</v>
      </c>
      <c r="F228">
        <v>5.0344283689830781E-3</v>
      </c>
      <c r="G228" s="6">
        <v>1.0141121728555416E-10</v>
      </c>
      <c r="H228" t="s">
        <v>1132</v>
      </c>
      <c r="I228" t="s">
        <v>1132</v>
      </c>
      <c r="J228" t="b">
        <v>0</v>
      </c>
    </row>
    <row r="229" spans="1:10" hidden="1" x14ac:dyDescent="0.2">
      <c r="A229" t="s">
        <v>816</v>
      </c>
      <c r="B229" t="str">
        <f>VLOOKUP(Table20[[#This Row],[Metabolite ID]],Table18[],2,FALSE)</f>
        <v>Triglycerides in medium VLDL</v>
      </c>
      <c r="C229" t="s">
        <v>1119</v>
      </c>
      <c r="D229">
        <v>32</v>
      </c>
      <c r="E229">
        <v>2.9583749379249596E-2</v>
      </c>
      <c r="F229">
        <v>1.115894888276564E-2</v>
      </c>
      <c r="G229" s="6">
        <v>8.0224548527092019E-3</v>
      </c>
      <c r="H229" t="s">
        <v>1132</v>
      </c>
      <c r="I229" t="s">
        <v>1132</v>
      </c>
      <c r="J229" t="b">
        <v>0</v>
      </c>
    </row>
    <row r="230" spans="1:10" hidden="1" x14ac:dyDescent="0.2">
      <c r="A230" t="s">
        <v>816</v>
      </c>
      <c r="B230" t="str">
        <f>VLOOKUP(Table20[[#This Row],[Metabolite ID]],Table18[],2,FALSE)</f>
        <v>Triglycerides in medium VLDL</v>
      </c>
      <c r="C230" t="s">
        <v>1120</v>
      </c>
      <c r="D230">
        <v>32</v>
      </c>
      <c r="E230">
        <v>2.8303650680841217E-3</v>
      </c>
      <c r="F230">
        <v>8.5223460170374982E-3</v>
      </c>
      <c r="G230" s="6">
        <v>0.73980542569822716</v>
      </c>
      <c r="H230" t="s">
        <v>1132</v>
      </c>
      <c r="I230" t="s">
        <v>1132</v>
      </c>
      <c r="J230" t="b">
        <v>0</v>
      </c>
    </row>
    <row r="231" spans="1:10" hidden="1" x14ac:dyDescent="0.2">
      <c r="A231" t="s">
        <v>816</v>
      </c>
      <c r="B231" t="str">
        <f>VLOOKUP(Table20[[#This Row],[Metabolite ID]],Table18[],2,FALSE)</f>
        <v>Triglycerides in medium VLDL</v>
      </c>
      <c r="C231" t="s">
        <v>1121</v>
      </c>
      <c r="D231">
        <v>32</v>
      </c>
      <c r="E231">
        <v>6.7735934067329806E-2</v>
      </c>
      <c r="F231">
        <v>2.9399322433299398E-2</v>
      </c>
      <c r="G231" s="6">
        <v>2.80893455647903E-2</v>
      </c>
      <c r="H231" t="s">
        <v>1132</v>
      </c>
      <c r="I231" t="s">
        <v>1132</v>
      </c>
      <c r="J231" t="b">
        <v>0</v>
      </c>
    </row>
    <row r="232" spans="1:10" hidden="1" x14ac:dyDescent="0.2">
      <c r="A232" t="s">
        <v>816</v>
      </c>
      <c r="B232" t="str">
        <f>VLOOKUP(Table20[[#This Row],[Metabolite ID]],Table18[],2,FALSE)</f>
        <v>Triglycerides in medium VLDL</v>
      </c>
      <c r="C232" t="s">
        <v>1122</v>
      </c>
      <c r="D232">
        <v>32</v>
      </c>
      <c r="E232">
        <v>1.8383954277928494E-3</v>
      </c>
      <c r="F232">
        <v>9.4191982655985867E-3</v>
      </c>
      <c r="G232" s="6">
        <v>0.84652927664374134</v>
      </c>
      <c r="H232" t="s">
        <v>1132</v>
      </c>
      <c r="I232" t="s">
        <v>1132</v>
      </c>
      <c r="J232" t="b">
        <v>0</v>
      </c>
    </row>
    <row r="233" spans="1:10" hidden="1" x14ac:dyDescent="0.2">
      <c r="A233" t="s">
        <v>816</v>
      </c>
      <c r="B233" t="str">
        <f>VLOOKUP(Table20[[#This Row],[Metabolite ID]],Table18[],2,FALSE)</f>
        <v>Triglycerides in medium VLDL</v>
      </c>
      <c r="C233" t="s">
        <v>1123</v>
      </c>
      <c r="D233">
        <v>32</v>
      </c>
      <c r="E233">
        <v>-1.0026807248515249E-2</v>
      </c>
      <c r="F233">
        <v>3.0807539925153497E-2</v>
      </c>
      <c r="G233" s="6">
        <v>0.74708757595593744</v>
      </c>
      <c r="H233" t="s">
        <v>1132</v>
      </c>
      <c r="I233" t="s">
        <v>1132</v>
      </c>
      <c r="J233" t="b">
        <v>0</v>
      </c>
    </row>
    <row r="234" spans="1:10" x14ac:dyDescent="0.2">
      <c r="A234" t="s">
        <v>745</v>
      </c>
      <c r="B234" t="str">
        <f>VLOOKUP(Table20[[#This Row],[Metabolite ID]],Table18[],2,FALSE)</f>
        <v>Apolipoprotein A1</v>
      </c>
      <c r="C234" t="s">
        <v>1116</v>
      </c>
      <c r="D234">
        <v>18</v>
      </c>
      <c r="E234">
        <v>-2.8012710800737754E-2</v>
      </c>
      <c r="F234">
        <v>1.6104908814537015E-2</v>
      </c>
      <c r="G234" s="6">
        <v>8.1966257426423508E-2</v>
      </c>
      <c r="H234" t="s">
        <v>1132</v>
      </c>
      <c r="I234" t="s">
        <v>1132</v>
      </c>
      <c r="J234" t="b">
        <v>0</v>
      </c>
    </row>
    <row r="235" spans="1:10" hidden="1" x14ac:dyDescent="0.2">
      <c r="A235" t="s">
        <v>745</v>
      </c>
      <c r="B235" t="str">
        <f>VLOOKUP(Table20[[#This Row],[Metabolite ID]],Table18[],2,FALSE)</f>
        <v>Apolipoprotein A1</v>
      </c>
      <c r="C235" t="s">
        <v>1117</v>
      </c>
      <c r="D235">
        <v>18</v>
      </c>
      <c r="E235">
        <v>-2.8012710800737754E-2</v>
      </c>
      <c r="F235">
        <v>6.2790262795081779E-3</v>
      </c>
      <c r="G235" s="6">
        <v>8.1458451533798661E-6</v>
      </c>
      <c r="H235" t="s">
        <v>1132</v>
      </c>
      <c r="I235" t="s">
        <v>1132</v>
      </c>
      <c r="J235" t="b">
        <v>0</v>
      </c>
    </row>
    <row r="236" spans="1:10" hidden="1" x14ac:dyDescent="0.2">
      <c r="A236" t="s">
        <v>745</v>
      </c>
      <c r="B236" t="str">
        <f>VLOOKUP(Table20[[#This Row],[Metabolite ID]],Table18[],2,FALSE)</f>
        <v>Apolipoprotein A1</v>
      </c>
      <c r="C236" t="s">
        <v>1118</v>
      </c>
      <c r="D236">
        <v>18</v>
      </c>
      <c r="E236">
        <v>-2.8796349047414505E-2</v>
      </c>
      <c r="F236">
        <v>6.5434657212684313E-3</v>
      </c>
      <c r="G236" s="6">
        <v>1.0786274871460384E-5</v>
      </c>
      <c r="H236" t="s">
        <v>1132</v>
      </c>
      <c r="I236" t="s">
        <v>1132</v>
      </c>
      <c r="J236" t="b">
        <v>0</v>
      </c>
    </row>
    <row r="237" spans="1:10" hidden="1" x14ac:dyDescent="0.2">
      <c r="A237" t="s">
        <v>745</v>
      </c>
      <c r="B237" t="str">
        <f>VLOOKUP(Table20[[#This Row],[Metabolite ID]],Table18[],2,FALSE)</f>
        <v>Apolipoprotein A1</v>
      </c>
      <c r="C237" t="s">
        <v>1119</v>
      </c>
      <c r="D237">
        <v>18</v>
      </c>
      <c r="E237">
        <v>-2.6490952825365927E-2</v>
      </c>
      <c r="F237">
        <v>1.0302719315986827E-2</v>
      </c>
      <c r="G237" s="6">
        <v>1.0132971118061867E-2</v>
      </c>
      <c r="H237" t="s">
        <v>1132</v>
      </c>
      <c r="I237" t="s">
        <v>1132</v>
      </c>
      <c r="J237" t="b">
        <v>0</v>
      </c>
    </row>
    <row r="238" spans="1:10" hidden="1" x14ac:dyDescent="0.2">
      <c r="A238" t="s">
        <v>745</v>
      </c>
      <c r="B238" t="str">
        <f>VLOOKUP(Table20[[#This Row],[Metabolite ID]],Table18[],2,FALSE)</f>
        <v>Apolipoprotein A1</v>
      </c>
      <c r="C238" t="s">
        <v>1120</v>
      </c>
      <c r="D238">
        <v>18</v>
      </c>
      <c r="E238">
        <v>-2.3777791073265539E-2</v>
      </c>
      <c r="F238">
        <v>9.1277180238553846E-3</v>
      </c>
      <c r="G238" s="6">
        <v>9.1871744668015325E-3</v>
      </c>
      <c r="H238" t="s">
        <v>1132</v>
      </c>
      <c r="I238" t="s">
        <v>1132</v>
      </c>
      <c r="J238" t="b">
        <v>0</v>
      </c>
    </row>
    <row r="239" spans="1:10" hidden="1" x14ac:dyDescent="0.2">
      <c r="A239" t="s">
        <v>745</v>
      </c>
      <c r="B239" t="str">
        <f>VLOOKUP(Table20[[#This Row],[Metabolite ID]],Table18[],2,FALSE)</f>
        <v>Apolipoprotein A1</v>
      </c>
      <c r="C239" t="s">
        <v>1121</v>
      </c>
      <c r="D239">
        <v>18</v>
      </c>
      <c r="E239">
        <v>-2.3143891923118276E-2</v>
      </c>
      <c r="F239">
        <v>1.7341271808753549E-2</v>
      </c>
      <c r="G239" s="6">
        <v>0.1996039831754999</v>
      </c>
      <c r="H239" t="s">
        <v>1132</v>
      </c>
      <c r="I239" t="s">
        <v>1132</v>
      </c>
      <c r="J239" t="b">
        <v>0</v>
      </c>
    </row>
    <row r="240" spans="1:10" hidden="1" x14ac:dyDescent="0.2">
      <c r="A240" t="s">
        <v>745</v>
      </c>
      <c r="B240" t="str">
        <f>VLOOKUP(Table20[[#This Row],[Metabolite ID]],Table18[],2,FALSE)</f>
        <v>Apolipoprotein A1</v>
      </c>
      <c r="C240" t="s">
        <v>1122</v>
      </c>
      <c r="D240">
        <v>18</v>
      </c>
      <c r="E240">
        <v>-2.436501267046326E-2</v>
      </c>
      <c r="F240">
        <v>8.7886342776280716E-3</v>
      </c>
      <c r="G240" s="6">
        <v>1.3042354582800566E-2</v>
      </c>
      <c r="H240" t="s">
        <v>1132</v>
      </c>
      <c r="I240" t="s">
        <v>1132</v>
      </c>
      <c r="J240" t="b">
        <v>0</v>
      </c>
    </row>
    <row r="241" spans="1:10" hidden="1" x14ac:dyDescent="0.2">
      <c r="A241" t="s">
        <v>745</v>
      </c>
      <c r="B241" t="str">
        <f>VLOOKUP(Table20[[#This Row],[Metabolite ID]],Table18[],2,FALSE)</f>
        <v>Apolipoprotein A1</v>
      </c>
      <c r="C241" t="s">
        <v>1123</v>
      </c>
      <c r="D241">
        <v>18</v>
      </c>
      <c r="E241">
        <v>-3.4378953165521656E-2</v>
      </c>
      <c r="F241">
        <v>3.2151668254953171E-2</v>
      </c>
      <c r="G241" s="6">
        <v>0.30081304238281026</v>
      </c>
      <c r="H241" t="s">
        <v>1132</v>
      </c>
      <c r="I241" t="s">
        <v>1132</v>
      </c>
      <c r="J241" t="b">
        <v>0</v>
      </c>
    </row>
    <row r="242" spans="1:10" x14ac:dyDescent="0.2">
      <c r="A242" t="s">
        <v>863</v>
      </c>
      <c r="B242" t="str">
        <f>VLOOKUP(Table20[[#This Row],[Metabolite ID]],Table18[],2,FALSE)</f>
        <v>Cholesteryl esters in very large VLDL</v>
      </c>
      <c r="C242" t="s">
        <v>1116</v>
      </c>
      <c r="D242">
        <v>30</v>
      </c>
      <c r="E242">
        <v>3.1473111978337825E-2</v>
      </c>
      <c r="F242">
        <v>1.8134421340013591E-2</v>
      </c>
      <c r="G242" s="6">
        <v>8.2644243051107943E-2</v>
      </c>
      <c r="H242" t="s">
        <v>1132</v>
      </c>
      <c r="I242" t="s">
        <v>1132</v>
      </c>
      <c r="J242" t="b">
        <v>0</v>
      </c>
    </row>
    <row r="243" spans="1:10" hidden="1" x14ac:dyDescent="0.2">
      <c r="A243" t="s">
        <v>863</v>
      </c>
      <c r="B243" t="str">
        <f>VLOOKUP(Table20[[#This Row],[Metabolite ID]],Table18[],2,FALSE)</f>
        <v>Cholesteryl esters in very large VLDL</v>
      </c>
      <c r="C243" t="s">
        <v>1117</v>
      </c>
      <c r="D243">
        <v>30</v>
      </c>
      <c r="E243">
        <v>3.1473111978337825E-2</v>
      </c>
      <c r="F243">
        <v>4.802197868312273E-3</v>
      </c>
      <c r="G243" s="6">
        <v>5.6054498528200466E-11</v>
      </c>
      <c r="H243" t="s">
        <v>1132</v>
      </c>
      <c r="I243" t="s">
        <v>1132</v>
      </c>
      <c r="J243" t="b">
        <v>0</v>
      </c>
    </row>
    <row r="244" spans="1:10" hidden="1" x14ac:dyDescent="0.2">
      <c r="A244" t="s">
        <v>863</v>
      </c>
      <c r="B244" t="str">
        <f>VLOOKUP(Table20[[#This Row],[Metabolite ID]],Table18[],2,FALSE)</f>
        <v>Cholesteryl esters in very large VLDL</v>
      </c>
      <c r="C244" t="s">
        <v>1118</v>
      </c>
      <c r="D244">
        <v>30</v>
      </c>
      <c r="E244">
        <v>3.4951538219294483E-2</v>
      </c>
      <c r="F244">
        <v>5.2268867768880713E-3</v>
      </c>
      <c r="G244" s="6">
        <v>2.2798654028566666E-11</v>
      </c>
      <c r="H244" t="s">
        <v>1132</v>
      </c>
      <c r="I244" t="s">
        <v>1132</v>
      </c>
      <c r="J244" t="b">
        <v>0</v>
      </c>
    </row>
    <row r="245" spans="1:10" hidden="1" x14ac:dyDescent="0.2">
      <c r="A245" t="s">
        <v>863</v>
      </c>
      <c r="B245" t="str">
        <f>VLOOKUP(Table20[[#This Row],[Metabolite ID]],Table18[],2,FALSE)</f>
        <v>Cholesteryl esters in very large VLDL</v>
      </c>
      <c r="C245" t="s">
        <v>1119</v>
      </c>
      <c r="D245">
        <v>30</v>
      </c>
      <c r="E245">
        <v>3.3505784652946465E-2</v>
      </c>
      <c r="F245">
        <v>1.1341652552011043E-2</v>
      </c>
      <c r="G245" s="6">
        <v>3.1345617264757603E-3</v>
      </c>
      <c r="H245" t="s">
        <v>1132</v>
      </c>
      <c r="I245" t="s">
        <v>1132</v>
      </c>
      <c r="J245" t="b">
        <v>0</v>
      </c>
    </row>
    <row r="246" spans="1:10" hidden="1" x14ac:dyDescent="0.2">
      <c r="A246" t="s">
        <v>863</v>
      </c>
      <c r="B246" t="str">
        <f>VLOOKUP(Table20[[#This Row],[Metabolite ID]],Table18[],2,FALSE)</f>
        <v>Cholesteryl esters in very large VLDL</v>
      </c>
      <c r="C246" t="s">
        <v>1120</v>
      </c>
      <c r="D246">
        <v>30</v>
      </c>
      <c r="E246">
        <v>2.0931023565186266E-3</v>
      </c>
      <c r="F246">
        <v>8.6037293831702274E-3</v>
      </c>
      <c r="G246" s="6">
        <v>0.80778966066532276</v>
      </c>
      <c r="H246" t="s">
        <v>1132</v>
      </c>
      <c r="I246" t="s">
        <v>1132</v>
      </c>
      <c r="J246" t="b">
        <v>0</v>
      </c>
    </row>
    <row r="247" spans="1:10" hidden="1" x14ac:dyDescent="0.2">
      <c r="A247" t="s">
        <v>863</v>
      </c>
      <c r="B247" t="str">
        <f>VLOOKUP(Table20[[#This Row],[Metabolite ID]],Table18[],2,FALSE)</f>
        <v>Cholesteryl esters in very large VLDL</v>
      </c>
      <c r="C247" t="s">
        <v>1121</v>
      </c>
      <c r="D247">
        <v>30</v>
      </c>
      <c r="E247">
        <v>-4.0406944817322488E-3</v>
      </c>
      <c r="F247">
        <v>1.7503155762543441E-2</v>
      </c>
      <c r="G247" s="6">
        <v>0.81904825251152802</v>
      </c>
      <c r="H247" t="s">
        <v>1132</v>
      </c>
      <c r="I247" t="s">
        <v>1132</v>
      </c>
      <c r="J247" t="b">
        <v>0</v>
      </c>
    </row>
    <row r="248" spans="1:10" hidden="1" x14ac:dyDescent="0.2">
      <c r="A248" t="s">
        <v>863</v>
      </c>
      <c r="B248" t="str">
        <f>VLOOKUP(Table20[[#This Row],[Metabolite ID]],Table18[],2,FALSE)</f>
        <v>Cholesteryl esters in very large VLDL</v>
      </c>
      <c r="C248" t="s">
        <v>1122</v>
      </c>
      <c r="D248">
        <v>30</v>
      </c>
      <c r="E248">
        <v>-7.0689227939269017E-4</v>
      </c>
      <c r="F248">
        <v>7.7186596580027453E-3</v>
      </c>
      <c r="G248" s="6">
        <v>0.92765964752038343</v>
      </c>
      <c r="H248" t="s">
        <v>1132</v>
      </c>
      <c r="I248" t="s">
        <v>1132</v>
      </c>
      <c r="J248" t="b">
        <v>0</v>
      </c>
    </row>
    <row r="249" spans="1:10" hidden="1" x14ac:dyDescent="0.2">
      <c r="A249" t="s">
        <v>863</v>
      </c>
      <c r="B249" t="str">
        <f>VLOOKUP(Table20[[#This Row],[Metabolite ID]],Table18[],2,FALSE)</f>
        <v>Cholesteryl esters in very large VLDL</v>
      </c>
      <c r="C249" t="s">
        <v>1123</v>
      </c>
      <c r="D249">
        <v>30</v>
      </c>
      <c r="E249">
        <v>-3.1189719209755534E-2</v>
      </c>
      <c r="F249">
        <v>2.9068569020750688E-2</v>
      </c>
      <c r="G249" s="6">
        <v>0.29244506826941574</v>
      </c>
      <c r="H249" t="s">
        <v>1132</v>
      </c>
      <c r="I249" t="s">
        <v>1132</v>
      </c>
      <c r="J249" t="b">
        <v>0</v>
      </c>
    </row>
    <row r="250" spans="1:10" x14ac:dyDescent="0.2">
      <c r="A250" t="s">
        <v>776</v>
      </c>
      <c r="B250" t="str">
        <f>VLOOKUP(Table20[[#This Row],[Metabolite ID]],Table18[],2,FALSE)</f>
        <v>Free cholesterol in large HDL</v>
      </c>
      <c r="C250" t="s">
        <v>1116</v>
      </c>
      <c r="D250">
        <v>31</v>
      </c>
      <c r="E250">
        <v>-4.0178820515202066E-2</v>
      </c>
      <c r="F250">
        <v>2.3212304163617914E-2</v>
      </c>
      <c r="G250" s="6">
        <v>8.3464658456871135E-2</v>
      </c>
      <c r="H250" t="s">
        <v>1132</v>
      </c>
      <c r="I250" t="s">
        <v>1132</v>
      </c>
      <c r="J250" t="b">
        <v>0</v>
      </c>
    </row>
    <row r="251" spans="1:10" hidden="1" x14ac:dyDescent="0.2">
      <c r="A251" t="s">
        <v>776</v>
      </c>
      <c r="B251" t="str">
        <f>VLOOKUP(Table20[[#This Row],[Metabolite ID]],Table18[],2,FALSE)</f>
        <v>Free cholesterol in large HDL</v>
      </c>
      <c r="C251" t="s">
        <v>1117</v>
      </c>
      <c r="D251">
        <v>31</v>
      </c>
      <c r="E251">
        <v>-4.0178820515202066E-2</v>
      </c>
      <c r="F251">
        <v>4.5362948864653072E-3</v>
      </c>
      <c r="G251" s="6">
        <v>8.2057450470950819E-19</v>
      </c>
      <c r="H251" t="s">
        <v>1132</v>
      </c>
      <c r="I251" t="s">
        <v>1132</v>
      </c>
      <c r="J251" t="b">
        <v>0</v>
      </c>
    </row>
    <row r="252" spans="1:10" hidden="1" x14ac:dyDescent="0.2">
      <c r="A252" t="s">
        <v>776</v>
      </c>
      <c r="B252" t="str">
        <f>VLOOKUP(Table20[[#This Row],[Metabolite ID]],Table18[],2,FALSE)</f>
        <v>Free cholesterol in large HDL</v>
      </c>
      <c r="C252" t="s">
        <v>1118</v>
      </c>
      <c r="D252">
        <v>31</v>
      </c>
      <c r="E252">
        <v>-4.6766460874560177E-2</v>
      </c>
      <c r="F252">
        <v>5.3035810618076249E-3</v>
      </c>
      <c r="G252" s="6">
        <v>1.1662370187284789E-18</v>
      </c>
      <c r="H252" t="s">
        <v>1132</v>
      </c>
      <c r="I252" t="s">
        <v>1132</v>
      </c>
      <c r="J252" t="b">
        <v>0</v>
      </c>
    </row>
    <row r="253" spans="1:10" hidden="1" x14ac:dyDescent="0.2">
      <c r="A253" t="s">
        <v>776</v>
      </c>
      <c r="B253" t="str">
        <f>VLOOKUP(Table20[[#This Row],[Metabolite ID]],Table18[],2,FALSE)</f>
        <v>Free cholesterol in large HDL</v>
      </c>
      <c r="C253" t="s">
        <v>1119</v>
      </c>
      <c r="D253">
        <v>31</v>
      </c>
      <c r="E253">
        <v>-2.2899206022074833E-2</v>
      </c>
      <c r="F253">
        <v>9.0452913708406121E-3</v>
      </c>
      <c r="G253" s="6">
        <v>1.1353819599064908E-2</v>
      </c>
      <c r="H253" t="s">
        <v>1132</v>
      </c>
      <c r="I253" t="s">
        <v>1132</v>
      </c>
      <c r="J253" t="b">
        <v>0</v>
      </c>
    </row>
    <row r="254" spans="1:10" hidden="1" x14ac:dyDescent="0.2">
      <c r="A254" t="s">
        <v>776</v>
      </c>
      <c r="B254" t="str">
        <f>VLOOKUP(Table20[[#This Row],[Metabolite ID]],Table18[],2,FALSE)</f>
        <v>Free cholesterol in large HDL</v>
      </c>
      <c r="C254" t="s">
        <v>1120</v>
      </c>
      <c r="D254">
        <v>31</v>
      </c>
      <c r="E254">
        <v>-2.0194078871780392E-2</v>
      </c>
      <c r="F254">
        <v>7.4974306702552699E-3</v>
      </c>
      <c r="G254" s="6">
        <v>7.0713236399902102E-3</v>
      </c>
      <c r="H254" t="s">
        <v>1132</v>
      </c>
      <c r="I254" t="s">
        <v>1132</v>
      </c>
      <c r="J254" t="b">
        <v>0</v>
      </c>
    </row>
    <row r="255" spans="1:10" hidden="1" x14ac:dyDescent="0.2">
      <c r="A255" t="s">
        <v>776</v>
      </c>
      <c r="B255" t="str">
        <f>VLOOKUP(Table20[[#This Row],[Metabolite ID]],Table18[],2,FALSE)</f>
        <v>Free cholesterol in large HDL</v>
      </c>
      <c r="C255" t="s">
        <v>1121</v>
      </c>
      <c r="D255">
        <v>31</v>
      </c>
      <c r="E255">
        <v>-5.1445723822032274E-3</v>
      </c>
      <c r="F255">
        <v>1.2977557190358771E-2</v>
      </c>
      <c r="G255" s="6">
        <v>0.69460046157104482</v>
      </c>
      <c r="H255" t="s">
        <v>1132</v>
      </c>
      <c r="I255" t="s">
        <v>1132</v>
      </c>
      <c r="J255" t="b">
        <v>0</v>
      </c>
    </row>
    <row r="256" spans="1:10" hidden="1" x14ac:dyDescent="0.2">
      <c r="A256" t="s">
        <v>776</v>
      </c>
      <c r="B256" t="str">
        <f>VLOOKUP(Table20[[#This Row],[Metabolite ID]],Table18[],2,FALSE)</f>
        <v>Free cholesterol in large HDL</v>
      </c>
      <c r="C256" t="s">
        <v>1122</v>
      </c>
      <c r="D256">
        <v>31</v>
      </c>
      <c r="E256">
        <v>-2.0296672202291144E-2</v>
      </c>
      <c r="F256">
        <v>7.0489593499620893E-3</v>
      </c>
      <c r="G256" s="6">
        <v>7.2825618379212722E-3</v>
      </c>
      <c r="H256" t="s">
        <v>1132</v>
      </c>
      <c r="I256" t="s">
        <v>1132</v>
      </c>
      <c r="J256" t="b">
        <v>0</v>
      </c>
    </row>
    <row r="257" spans="1:10" hidden="1" x14ac:dyDescent="0.2">
      <c r="A257" t="s">
        <v>776</v>
      </c>
      <c r="B257" t="str">
        <f>VLOOKUP(Table20[[#This Row],[Metabolite ID]],Table18[],2,FALSE)</f>
        <v>Free cholesterol in large HDL</v>
      </c>
      <c r="C257" t="s">
        <v>1123</v>
      </c>
      <c r="D257">
        <v>31</v>
      </c>
      <c r="E257">
        <v>2.3494482894017989E-2</v>
      </c>
      <c r="F257">
        <v>4.3895456831139934E-2</v>
      </c>
      <c r="G257" s="6">
        <v>0.59656675380108803</v>
      </c>
      <c r="H257" t="s">
        <v>1132</v>
      </c>
      <c r="I257" t="s">
        <v>1132</v>
      </c>
      <c r="J257" t="b">
        <v>0</v>
      </c>
    </row>
    <row r="258" spans="1:10" x14ac:dyDescent="0.2">
      <c r="A258" t="s">
        <v>793</v>
      </c>
      <c r="B258" t="str">
        <f>VLOOKUP(Table20[[#This Row],[Metabolite ID]],Table18[],2,FALSE)</f>
        <v>Phospholipids in large VLDL</v>
      </c>
      <c r="C258" t="s">
        <v>1116</v>
      </c>
      <c r="D258">
        <v>34</v>
      </c>
      <c r="E258">
        <v>2.864541782879786E-2</v>
      </c>
      <c r="F258">
        <v>1.7061027553780674E-2</v>
      </c>
      <c r="G258" s="6">
        <v>9.3152585608892322E-2</v>
      </c>
      <c r="H258" t="s">
        <v>1132</v>
      </c>
      <c r="I258" t="s">
        <v>1132</v>
      </c>
      <c r="J258" t="b">
        <v>0</v>
      </c>
    </row>
    <row r="259" spans="1:10" hidden="1" x14ac:dyDescent="0.2">
      <c r="A259" t="s">
        <v>793</v>
      </c>
      <c r="B259" t="str">
        <f>VLOOKUP(Table20[[#This Row],[Metabolite ID]],Table18[],2,FALSE)</f>
        <v>Phospholipids in large VLDL</v>
      </c>
      <c r="C259" t="s">
        <v>1117</v>
      </c>
      <c r="D259">
        <v>34</v>
      </c>
      <c r="E259">
        <v>2.864541782879786E-2</v>
      </c>
      <c r="F259">
        <v>4.7067930983202945E-3</v>
      </c>
      <c r="G259" s="6">
        <v>1.1578563006527433E-9</v>
      </c>
      <c r="H259" t="s">
        <v>1132</v>
      </c>
      <c r="I259" t="s">
        <v>1132</v>
      </c>
      <c r="J259" t="b">
        <v>0</v>
      </c>
    </row>
    <row r="260" spans="1:10" hidden="1" x14ac:dyDescent="0.2">
      <c r="A260" t="s">
        <v>793</v>
      </c>
      <c r="B260" t="str">
        <f>VLOOKUP(Table20[[#This Row],[Metabolite ID]],Table18[],2,FALSE)</f>
        <v>Phospholipids in large VLDL</v>
      </c>
      <c r="C260" t="s">
        <v>1118</v>
      </c>
      <c r="D260">
        <v>34</v>
      </c>
      <c r="E260">
        <v>3.2120593112338822E-2</v>
      </c>
      <c r="F260">
        <v>5.1129941872902918E-3</v>
      </c>
      <c r="G260" s="6">
        <v>3.3392381604298113E-10</v>
      </c>
      <c r="H260" t="s">
        <v>1132</v>
      </c>
      <c r="I260" t="s">
        <v>1132</v>
      </c>
      <c r="J260" t="b">
        <v>0</v>
      </c>
    </row>
    <row r="261" spans="1:10" hidden="1" x14ac:dyDescent="0.2">
      <c r="A261" t="s">
        <v>793</v>
      </c>
      <c r="B261" t="str">
        <f>VLOOKUP(Table20[[#This Row],[Metabolite ID]],Table18[],2,FALSE)</f>
        <v>Phospholipids in large VLDL</v>
      </c>
      <c r="C261" t="s">
        <v>1119</v>
      </c>
      <c r="D261">
        <v>34</v>
      </c>
      <c r="E261">
        <v>3.1676396855756038E-2</v>
      </c>
      <c r="F261">
        <v>1.1722434970169858E-2</v>
      </c>
      <c r="G261" s="6">
        <v>6.8881729765805635E-3</v>
      </c>
      <c r="H261" t="s">
        <v>1132</v>
      </c>
      <c r="I261" t="s">
        <v>1132</v>
      </c>
      <c r="J261" t="b">
        <v>0</v>
      </c>
    </row>
    <row r="262" spans="1:10" hidden="1" x14ac:dyDescent="0.2">
      <c r="A262" t="s">
        <v>793</v>
      </c>
      <c r="B262" t="str">
        <f>VLOOKUP(Table20[[#This Row],[Metabolite ID]],Table18[],2,FALSE)</f>
        <v>Phospholipids in large VLDL</v>
      </c>
      <c r="C262" t="s">
        <v>1120</v>
      </c>
      <c r="D262">
        <v>34</v>
      </c>
      <c r="E262">
        <v>2.0036346873963883E-3</v>
      </c>
      <c r="F262">
        <v>9.169814966264787E-3</v>
      </c>
      <c r="G262" s="6">
        <v>0.8270369995682646</v>
      </c>
      <c r="H262" t="s">
        <v>1132</v>
      </c>
      <c r="I262" t="s">
        <v>1132</v>
      </c>
      <c r="J262" t="b">
        <v>0</v>
      </c>
    </row>
    <row r="263" spans="1:10" hidden="1" x14ac:dyDescent="0.2">
      <c r="A263" t="s">
        <v>793</v>
      </c>
      <c r="B263" t="str">
        <f>VLOOKUP(Table20[[#This Row],[Metabolite ID]],Table18[],2,FALSE)</f>
        <v>Phospholipids in large VLDL</v>
      </c>
      <c r="C263" t="s">
        <v>1121</v>
      </c>
      <c r="D263">
        <v>34</v>
      </c>
      <c r="E263">
        <v>6.5379809191812244E-2</v>
      </c>
      <c r="F263">
        <v>2.937460500439185E-2</v>
      </c>
      <c r="G263" s="6">
        <v>3.2978098983922129E-2</v>
      </c>
      <c r="H263" t="s">
        <v>1132</v>
      </c>
      <c r="I263" t="s">
        <v>1132</v>
      </c>
      <c r="J263" t="b">
        <v>0</v>
      </c>
    </row>
    <row r="264" spans="1:10" hidden="1" x14ac:dyDescent="0.2">
      <c r="A264" t="s">
        <v>793</v>
      </c>
      <c r="B264" t="str">
        <f>VLOOKUP(Table20[[#This Row],[Metabolite ID]],Table18[],2,FALSE)</f>
        <v>Phospholipids in large VLDL</v>
      </c>
      <c r="C264" t="s">
        <v>1122</v>
      </c>
      <c r="D264">
        <v>34</v>
      </c>
      <c r="E264">
        <v>3.688231215808635E-3</v>
      </c>
      <c r="F264">
        <v>8.3268385889263118E-3</v>
      </c>
      <c r="G264" s="6">
        <v>0.66070429136119835</v>
      </c>
      <c r="H264" t="s">
        <v>1132</v>
      </c>
      <c r="I264" t="s">
        <v>1132</v>
      </c>
      <c r="J264" t="b">
        <v>0</v>
      </c>
    </row>
    <row r="265" spans="1:10" hidden="1" x14ac:dyDescent="0.2">
      <c r="A265" t="s">
        <v>793</v>
      </c>
      <c r="B265" t="str">
        <f>VLOOKUP(Table20[[#This Row],[Metabolite ID]],Table18[],2,FALSE)</f>
        <v>Phospholipids in large VLDL</v>
      </c>
      <c r="C265" t="s">
        <v>1123</v>
      </c>
      <c r="D265">
        <v>34</v>
      </c>
      <c r="E265">
        <v>-9.5121698056900364E-3</v>
      </c>
      <c r="F265">
        <v>2.9759509409272286E-2</v>
      </c>
      <c r="G265" s="6">
        <v>0.75132283388032217</v>
      </c>
      <c r="H265" t="s">
        <v>1132</v>
      </c>
      <c r="I265" t="s">
        <v>1132</v>
      </c>
      <c r="J265" t="b">
        <v>0</v>
      </c>
    </row>
    <row r="266" spans="1:10" x14ac:dyDescent="0.2">
      <c r="A266" t="s">
        <v>822</v>
      </c>
      <c r="B266" t="str">
        <f>VLOOKUP(Table20[[#This Row],[Metabolite ID]],Table18[],2,FALSE)</f>
        <v>Total triglycerides</v>
      </c>
      <c r="C266" t="s">
        <v>1116</v>
      </c>
      <c r="D266">
        <v>35</v>
      </c>
      <c r="E266">
        <v>2.9755295180544285E-2</v>
      </c>
      <c r="F266">
        <v>1.7737259190726183E-2</v>
      </c>
      <c r="G266" s="6">
        <v>9.3433262209138696E-2</v>
      </c>
      <c r="H266" t="s">
        <v>1132</v>
      </c>
      <c r="I266" t="s">
        <v>1132</v>
      </c>
      <c r="J266" t="b">
        <v>0</v>
      </c>
    </row>
    <row r="267" spans="1:10" hidden="1" x14ac:dyDescent="0.2">
      <c r="A267" t="s">
        <v>822</v>
      </c>
      <c r="B267" t="str">
        <f>VLOOKUP(Table20[[#This Row],[Metabolite ID]],Table18[],2,FALSE)</f>
        <v>Total triglycerides</v>
      </c>
      <c r="C267" t="s">
        <v>1117</v>
      </c>
      <c r="D267">
        <v>35</v>
      </c>
      <c r="E267">
        <v>2.9755295180544285E-2</v>
      </c>
      <c r="F267">
        <v>4.7374593526419333E-3</v>
      </c>
      <c r="G267" s="6">
        <v>3.3671611353082344E-10</v>
      </c>
      <c r="H267" t="s">
        <v>1132</v>
      </c>
      <c r="I267" t="s">
        <v>1132</v>
      </c>
      <c r="J267" t="b">
        <v>0</v>
      </c>
    </row>
    <row r="268" spans="1:10" hidden="1" x14ac:dyDescent="0.2">
      <c r="A268" t="s">
        <v>822</v>
      </c>
      <c r="B268" t="str">
        <f>VLOOKUP(Table20[[#This Row],[Metabolite ID]],Table18[],2,FALSE)</f>
        <v>Total triglycerides</v>
      </c>
      <c r="C268" t="s">
        <v>1118</v>
      </c>
      <c r="D268">
        <v>35</v>
      </c>
      <c r="E268">
        <v>3.4247611135493544E-2</v>
      </c>
      <c r="F268">
        <v>5.1984967476019946E-3</v>
      </c>
      <c r="G268" s="6">
        <v>4.458399835272594E-11</v>
      </c>
      <c r="H268" t="s">
        <v>1132</v>
      </c>
      <c r="I268" t="s">
        <v>1132</v>
      </c>
      <c r="J268" t="b">
        <v>0</v>
      </c>
    </row>
    <row r="269" spans="1:10" hidden="1" x14ac:dyDescent="0.2">
      <c r="A269" t="s">
        <v>822</v>
      </c>
      <c r="B269" t="str">
        <f>VLOOKUP(Table20[[#This Row],[Metabolite ID]],Table18[],2,FALSE)</f>
        <v>Total triglycerides</v>
      </c>
      <c r="C269" t="s">
        <v>1119</v>
      </c>
      <c r="D269">
        <v>35</v>
      </c>
      <c r="E269">
        <v>2.1712509010691698E-3</v>
      </c>
      <c r="F269">
        <v>1.1706369992973094E-2</v>
      </c>
      <c r="G269" s="6">
        <v>0.85285568813407264</v>
      </c>
      <c r="H269" t="s">
        <v>1132</v>
      </c>
      <c r="I269" t="s">
        <v>1132</v>
      </c>
      <c r="J269" t="b">
        <v>0</v>
      </c>
    </row>
    <row r="270" spans="1:10" hidden="1" x14ac:dyDescent="0.2">
      <c r="A270" t="s">
        <v>822</v>
      </c>
      <c r="B270" t="str">
        <f>VLOOKUP(Table20[[#This Row],[Metabolite ID]],Table18[],2,FALSE)</f>
        <v>Total triglycerides</v>
      </c>
      <c r="C270" t="s">
        <v>1120</v>
      </c>
      <c r="D270">
        <v>35</v>
      </c>
      <c r="E270">
        <v>3.2992886450589191E-3</v>
      </c>
      <c r="F270">
        <v>8.5091566576142984E-3</v>
      </c>
      <c r="G270" s="6">
        <v>0.6982129530709249</v>
      </c>
      <c r="H270" t="s">
        <v>1132</v>
      </c>
      <c r="I270" t="s">
        <v>1132</v>
      </c>
      <c r="J270" t="b">
        <v>0</v>
      </c>
    </row>
    <row r="271" spans="1:10" hidden="1" x14ac:dyDescent="0.2">
      <c r="A271" t="s">
        <v>822</v>
      </c>
      <c r="B271" t="str">
        <f>VLOOKUP(Table20[[#This Row],[Metabolite ID]],Table18[],2,FALSE)</f>
        <v>Total triglycerides</v>
      </c>
      <c r="C271" t="s">
        <v>1121</v>
      </c>
      <c r="D271">
        <v>35</v>
      </c>
      <c r="E271">
        <v>-1.1565899739620633E-2</v>
      </c>
      <c r="F271">
        <v>2.9290751599662018E-2</v>
      </c>
      <c r="G271" s="6">
        <v>0.69540867357342662</v>
      </c>
      <c r="H271" t="s">
        <v>1132</v>
      </c>
      <c r="I271" t="s">
        <v>1132</v>
      </c>
      <c r="J271" t="b">
        <v>0</v>
      </c>
    </row>
    <row r="272" spans="1:10" hidden="1" x14ac:dyDescent="0.2">
      <c r="A272" t="s">
        <v>822</v>
      </c>
      <c r="B272" t="str">
        <f>VLOOKUP(Table20[[#This Row],[Metabolite ID]],Table18[],2,FALSE)</f>
        <v>Total triglycerides</v>
      </c>
      <c r="C272" t="s">
        <v>1122</v>
      </c>
      <c r="D272">
        <v>35</v>
      </c>
      <c r="E272">
        <v>5.8944799122455649E-3</v>
      </c>
      <c r="F272">
        <v>9.9358391329442946E-3</v>
      </c>
      <c r="G272" s="6">
        <v>0.55693707805848025</v>
      </c>
      <c r="H272" t="s">
        <v>1132</v>
      </c>
      <c r="I272" t="s">
        <v>1132</v>
      </c>
      <c r="J272" t="b">
        <v>0</v>
      </c>
    </row>
    <row r="273" spans="1:10" hidden="1" x14ac:dyDescent="0.2">
      <c r="A273" t="s">
        <v>822</v>
      </c>
      <c r="B273" t="str">
        <f>VLOOKUP(Table20[[#This Row],[Metabolite ID]],Table18[],2,FALSE)</f>
        <v>Total triglycerides</v>
      </c>
      <c r="C273" t="s">
        <v>1123</v>
      </c>
      <c r="D273">
        <v>35</v>
      </c>
      <c r="E273">
        <v>1.0868688900357798E-2</v>
      </c>
      <c r="F273">
        <v>3.246260852693824E-2</v>
      </c>
      <c r="G273" s="6">
        <v>0.73989000278273609</v>
      </c>
      <c r="H273" t="s">
        <v>1132</v>
      </c>
      <c r="I273" t="s">
        <v>1132</v>
      </c>
      <c r="J273" t="b">
        <v>0</v>
      </c>
    </row>
    <row r="274" spans="1:10" x14ac:dyDescent="0.2">
      <c r="A274" t="s">
        <v>854</v>
      </c>
      <c r="B274" t="str">
        <f>VLOOKUP(Table20[[#This Row],[Metabolite ID]],Table18[],2,FALSE)</f>
        <v>Triglycerides in VLDL</v>
      </c>
      <c r="C274" t="s">
        <v>1116</v>
      </c>
      <c r="D274">
        <v>32</v>
      </c>
      <c r="E274">
        <v>2.7876738236109252E-2</v>
      </c>
      <c r="F274">
        <v>1.678448115226383E-2</v>
      </c>
      <c r="G274" s="6">
        <v>9.6740791044612501E-2</v>
      </c>
      <c r="H274" t="s">
        <v>1132</v>
      </c>
      <c r="I274" t="s">
        <v>1132</v>
      </c>
      <c r="J274" t="b">
        <v>0</v>
      </c>
    </row>
    <row r="275" spans="1:10" hidden="1" x14ac:dyDescent="0.2">
      <c r="A275" t="s">
        <v>854</v>
      </c>
      <c r="B275" t="str">
        <f>VLOOKUP(Table20[[#This Row],[Metabolite ID]],Table18[],2,FALSE)</f>
        <v>Triglycerides in VLDL</v>
      </c>
      <c r="C275" t="s">
        <v>1117</v>
      </c>
      <c r="D275">
        <v>32</v>
      </c>
      <c r="E275">
        <v>2.7876738236109252E-2</v>
      </c>
      <c r="F275">
        <v>4.6070766638859912E-3</v>
      </c>
      <c r="G275" s="6">
        <v>1.4408192880269878E-9</v>
      </c>
      <c r="H275" t="s">
        <v>1132</v>
      </c>
      <c r="I275" t="s">
        <v>1132</v>
      </c>
      <c r="J275" t="b">
        <v>0</v>
      </c>
    </row>
    <row r="276" spans="1:10" hidden="1" x14ac:dyDescent="0.2">
      <c r="A276" t="s">
        <v>854</v>
      </c>
      <c r="B276" t="str">
        <f>VLOOKUP(Table20[[#This Row],[Metabolite ID]],Table18[],2,FALSE)</f>
        <v>Triglycerides in VLDL</v>
      </c>
      <c r="C276" t="s">
        <v>1118</v>
      </c>
      <c r="D276">
        <v>32</v>
      </c>
      <c r="E276">
        <v>3.0679644059935826E-2</v>
      </c>
      <c r="F276">
        <v>4.9686909347926942E-3</v>
      </c>
      <c r="G276" s="6">
        <v>6.6334143541849103E-10</v>
      </c>
      <c r="H276" t="s">
        <v>1132</v>
      </c>
      <c r="I276" t="s">
        <v>1132</v>
      </c>
      <c r="J276" t="b">
        <v>0</v>
      </c>
    </row>
    <row r="277" spans="1:10" hidden="1" x14ac:dyDescent="0.2">
      <c r="A277" t="s">
        <v>854</v>
      </c>
      <c r="B277" t="str">
        <f>VLOOKUP(Table20[[#This Row],[Metabolite ID]],Table18[],2,FALSE)</f>
        <v>Triglycerides in VLDL</v>
      </c>
      <c r="C277" t="s">
        <v>1119</v>
      </c>
      <c r="D277">
        <v>32</v>
      </c>
      <c r="E277">
        <v>1.2785136605785776E-2</v>
      </c>
      <c r="F277">
        <v>1.0699107780831444E-2</v>
      </c>
      <c r="G277" s="6">
        <v>0.2320978830105376</v>
      </c>
      <c r="H277" t="s">
        <v>1132</v>
      </c>
      <c r="I277" t="s">
        <v>1132</v>
      </c>
      <c r="J277" t="b">
        <v>0</v>
      </c>
    </row>
    <row r="278" spans="1:10" hidden="1" x14ac:dyDescent="0.2">
      <c r="A278" t="s">
        <v>854</v>
      </c>
      <c r="B278" t="str">
        <f>VLOOKUP(Table20[[#This Row],[Metabolite ID]],Table18[],2,FALSE)</f>
        <v>Triglycerides in VLDL</v>
      </c>
      <c r="C278" t="s">
        <v>1120</v>
      </c>
      <c r="D278">
        <v>32</v>
      </c>
      <c r="E278">
        <v>2.1127614234606818E-3</v>
      </c>
      <c r="F278">
        <v>8.5699322369136785E-3</v>
      </c>
      <c r="G278" s="6">
        <v>0.80527053658598113</v>
      </c>
      <c r="H278" t="s">
        <v>1132</v>
      </c>
      <c r="I278" t="s">
        <v>1132</v>
      </c>
      <c r="J278" t="b">
        <v>0</v>
      </c>
    </row>
    <row r="279" spans="1:10" hidden="1" x14ac:dyDescent="0.2">
      <c r="A279" t="s">
        <v>854</v>
      </c>
      <c r="B279" t="str">
        <f>VLOOKUP(Table20[[#This Row],[Metabolite ID]],Table18[],2,FALSE)</f>
        <v>Triglycerides in VLDL</v>
      </c>
      <c r="C279" t="s">
        <v>1121</v>
      </c>
      <c r="D279">
        <v>32</v>
      </c>
      <c r="E279">
        <v>6.1896483699093896E-2</v>
      </c>
      <c r="F279">
        <v>2.6511725892608598E-2</v>
      </c>
      <c r="G279" s="6">
        <v>2.6211924314654099E-2</v>
      </c>
      <c r="H279" t="s">
        <v>1132</v>
      </c>
      <c r="I279" t="s">
        <v>1132</v>
      </c>
      <c r="J279" t="b">
        <v>0</v>
      </c>
    </row>
    <row r="280" spans="1:10" hidden="1" x14ac:dyDescent="0.2">
      <c r="A280" t="s">
        <v>854</v>
      </c>
      <c r="B280" t="str">
        <f>VLOOKUP(Table20[[#This Row],[Metabolite ID]],Table18[],2,FALSE)</f>
        <v>Triglycerides in VLDL</v>
      </c>
      <c r="C280" t="s">
        <v>1122</v>
      </c>
      <c r="D280">
        <v>32</v>
      </c>
      <c r="E280">
        <v>2.5138661153437658E-3</v>
      </c>
      <c r="F280">
        <v>9.1014330519742191E-3</v>
      </c>
      <c r="G280" s="6">
        <v>0.7842233218846314</v>
      </c>
      <c r="H280" t="s">
        <v>1132</v>
      </c>
      <c r="I280" t="s">
        <v>1132</v>
      </c>
      <c r="J280" t="b">
        <v>0</v>
      </c>
    </row>
    <row r="281" spans="1:10" hidden="1" x14ac:dyDescent="0.2">
      <c r="A281" t="s">
        <v>854</v>
      </c>
      <c r="B281" t="str">
        <f>VLOOKUP(Table20[[#This Row],[Metabolite ID]],Table18[],2,FALSE)</f>
        <v>Triglycerides in VLDL</v>
      </c>
      <c r="C281" t="s">
        <v>1123</v>
      </c>
      <c r="D281">
        <v>32</v>
      </c>
      <c r="E281">
        <v>-2.4629145586332851E-3</v>
      </c>
      <c r="F281">
        <v>3.118275929907896E-2</v>
      </c>
      <c r="G281" s="6">
        <v>0.93757047293457652</v>
      </c>
      <c r="H281" t="s">
        <v>1132</v>
      </c>
      <c r="I281" t="s">
        <v>1132</v>
      </c>
      <c r="J281" t="b">
        <v>0</v>
      </c>
    </row>
    <row r="282" spans="1:10" x14ac:dyDescent="0.2">
      <c r="A282" t="s">
        <v>794</v>
      </c>
      <c r="B282" t="str">
        <f>VLOOKUP(Table20[[#This Row],[Metabolite ID]],Table18[],2,FALSE)</f>
        <v>Triglycerides in large VLDL</v>
      </c>
      <c r="C282" t="s">
        <v>1116</v>
      </c>
      <c r="D282">
        <v>32</v>
      </c>
      <c r="E282">
        <v>2.8510882487114614E-2</v>
      </c>
      <c r="F282">
        <v>1.7206640636272866E-2</v>
      </c>
      <c r="G282" s="6">
        <v>9.7525597495090988E-2</v>
      </c>
      <c r="H282" t="s">
        <v>1132</v>
      </c>
      <c r="I282" t="s">
        <v>1132</v>
      </c>
      <c r="J282" t="b">
        <v>0</v>
      </c>
    </row>
    <row r="283" spans="1:10" hidden="1" x14ac:dyDescent="0.2">
      <c r="A283" t="s">
        <v>794</v>
      </c>
      <c r="B283" t="str">
        <f>VLOOKUP(Table20[[#This Row],[Metabolite ID]],Table18[],2,FALSE)</f>
        <v>Triglycerides in large VLDL</v>
      </c>
      <c r="C283" t="s">
        <v>1117</v>
      </c>
      <c r="D283">
        <v>32</v>
      </c>
      <c r="E283">
        <v>2.8510882487114614E-2</v>
      </c>
      <c r="F283">
        <v>4.7443717641239991E-3</v>
      </c>
      <c r="G283" s="6">
        <v>1.8619791105545652E-9</v>
      </c>
      <c r="H283" t="s">
        <v>1132</v>
      </c>
      <c r="I283" t="s">
        <v>1132</v>
      </c>
      <c r="J283" t="b">
        <v>0</v>
      </c>
    </row>
    <row r="284" spans="1:10" hidden="1" x14ac:dyDescent="0.2">
      <c r="A284" t="s">
        <v>794</v>
      </c>
      <c r="B284" t="str">
        <f>VLOOKUP(Table20[[#This Row],[Metabolite ID]],Table18[],2,FALSE)</f>
        <v>Triglycerides in large VLDL</v>
      </c>
      <c r="C284" t="s">
        <v>1118</v>
      </c>
      <c r="D284">
        <v>32</v>
      </c>
      <c r="E284">
        <v>3.0239908223341192E-2</v>
      </c>
      <c r="F284">
        <v>5.1465158469343854E-3</v>
      </c>
      <c r="G284" s="6">
        <v>4.2080099376873639E-9</v>
      </c>
      <c r="H284" t="s">
        <v>1132</v>
      </c>
      <c r="I284" t="s">
        <v>1132</v>
      </c>
      <c r="J284" t="b">
        <v>0</v>
      </c>
    </row>
    <row r="285" spans="1:10" hidden="1" x14ac:dyDescent="0.2">
      <c r="A285" t="s">
        <v>794</v>
      </c>
      <c r="B285" t="str">
        <f>VLOOKUP(Table20[[#This Row],[Metabolite ID]],Table18[],2,FALSE)</f>
        <v>Triglycerides in large VLDL</v>
      </c>
      <c r="C285" t="s">
        <v>1119</v>
      </c>
      <c r="D285">
        <v>32</v>
      </c>
      <c r="E285">
        <v>3.0576091513178069E-2</v>
      </c>
      <c r="F285">
        <v>1.1448819419219191E-2</v>
      </c>
      <c r="G285" s="6">
        <v>7.569859134699263E-3</v>
      </c>
      <c r="H285" t="s">
        <v>1132</v>
      </c>
      <c r="I285" t="s">
        <v>1132</v>
      </c>
      <c r="J285" t="b">
        <v>0</v>
      </c>
    </row>
    <row r="286" spans="1:10" hidden="1" x14ac:dyDescent="0.2">
      <c r="A286" t="s">
        <v>794</v>
      </c>
      <c r="B286" t="str">
        <f>VLOOKUP(Table20[[#This Row],[Metabolite ID]],Table18[],2,FALSE)</f>
        <v>Triglycerides in large VLDL</v>
      </c>
      <c r="C286" t="s">
        <v>1120</v>
      </c>
      <c r="D286">
        <v>32</v>
      </c>
      <c r="E286">
        <v>1.9529605379223912E-3</v>
      </c>
      <c r="F286">
        <v>8.338680396245822E-3</v>
      </c>
      <c r="G286" s="6">
        <v>0.81482584322831064</v>
      </c>
      <c r="H286" t="s">
        <v>1132</v>
      </c>
      <c r="I286" t="s">
        <v>1132</v>
      </c>
      <c r="J286" t="b">
        <v>0</v>
      </c>
    </row>
    <row r="287" spans="1:10" hidden="1" x14ac:dyDescent="0.2">
      <c r="A287" t="s">
        <v>794</v>
      </c>
      <c r="B287" t="str">
        <f>VLOOKUP(Table20[[#This Row],[Metabolite ID]],Table18[],2,FALSE)</f>
        <v>Triglycerides in large VLDL</v>
      </c>
      <c r="C287" t="s">
        <v>1121</v>
      </c>
      <c r="D287">
        <v>32</v>
      </c>
      <c r="E287">
        <v>7.4303622043278561E-2</v>
      </c>
      <c r="F287">
        <v>2.7348140269348401E-2</v>
      </c>
      <c r="G287" s="6">
        <v>1.068189296155553E-2</v>
      </c>
      <c r="H287" t="s">
        <v>1132</v>
      </c>
      <c r="I287" t="s">
        <v>1132</v>
      </c>
      <c r="J287" t="b">
        <v>0</v>
      </c>
    </row>
    <row r="288" spans="1:10" hidden="1" x14ac:dyDescent="0.2">
      <c r="A288" t="s">
        <v>794</v>
      </c>
      <c r="B288" t="str">
        <f>VLOOKUP(Table20[[#This Row],[Metabolite ID]],Table18[],2,FALSE)</f>
        <v>Triglycerides in large VLDL</v>
      </c>
      <c r="C288" t="s">
        <v>1122</v>
      </c>
      <c r="D288">
        <v>32</v>
      </c>
      <c r="E288">
        <v>-1.5595899846810313E-3</v>
      </c>
      <c r="F288">
        <v>8.6773229843366828E-3</v>
      </c>
      <c r="G288" s="6">
        <v>0.85853290116150571</v>
      </c>
      <c r="H288" t="s">
        <v>1132</v>
      </c>
      <c r="I288" t="s">
        <v>1132</v>
      </c>
      <c r="J288" t="b">
        <v>0</v>
      </c>
    </row>
    <row r="289" spans="1:10" hidden="1" x14ac:dyDescent="0.2">
      <c r="A289" t="s">
        <v>794</v>
      </c>
      <c r="B289" t="str">
        <f>VLOOKUP(Table20[[#This Row],[Metabolite ID]],Table18[],2,FALSE)</f>
        <v>Triglycerides in large VLDL</v>
      </c>
      <c r="C289" t="s">
        <v>1123</v>
      </c>
      <c r="D289">
        <v>32</v>
      </c>
      <c r="E289">
        <v>-1.8164804115287144E-2</v>
      </c>
      <c r="F289">
        <v>3.1599427638313485E-2</v>
      </c>
      <c r="G289" s="6">
        <v>0.56968176623870126</v>
      </c>
      <c r="H289" t="s">
        <v>1132</v>
      </c>
      <c r="I289" t="s">
        <v>1132</v>
      </c>
      <c r="J289" t="b">
        <v>0</v>
      </c>
    </row>
    <row r="290" spans="1:10" x14ac:dyDescent="0.2">
      <c r="A290" t="s">
        <v>778</v>
      </c>
      <c r="B290" t="str">
        <f>VLOOKUP(Table20[[#This Row],[Metabolite ID]],Table18[],2,FALSE)</f>
        <v>Concentration of large HDL particles</v>
      </c>
      <c r="C290" t="s">
        <v>1116</v>
      </c>
      <c r="D290">
        <v>29</v>
      </c>
      <c r="E290">
        <v>-3.4373439358661037E-2</v>
      </c>
      <c r="F290">
        <v>2.0780046825100415E-2</v>
      </c>
      <c r="G290" s="6">
        <v>9.8095818106191598E-2</v>
      </c>
      <c r="H290" t="s">
        <v>1132</v>
      </c>
      <c r="I290" t="s">
        <v>1132</v>
      </c>
      <c r="J290" t="b">
        <v>0</v>
      </c>
    </row>
    <row r="291" spans="1:10" hidden="1" x14ac:dyDescent="0.2">
      <c r="A291" t="s">
        <v>778</v>
      </c>
      <c r="B291" t="str">
        <f>VLOOKUP(Table20[[#This Row],[Metabolite ID]],Table18[],2,FALSE)</f>
        <v>Concentration of large HDL particles</v>
      </c>
      <c r="C291" t="s">
        <v>1117</v>
      </c>
      <c r="D291">
        <v>29</v>
      </c>
      <c r="E291">
        <v>-3.4373439358661037E-2</v>
      </c>
      <c r="F291">
        <v>4.6119354492351362E-3</v>
      </c>
      <c r="G291" s="6">
        <v>9.1138661963675522E-14</v>
      </c>
      <c r="H291" t="s">
        <v>1132</v>
      </c>
      <c r="I291" t="s">
        <v>1132</v>
      </c>
      <c r="J291" t="b">
        <v>0</v>
      </c>
    </row>
    <row r="292" spans="1:10" hidden="1" x14ac:dyDescent="0.2">
      <c r="A292" t="s">
        <v>778</v>
      </c>
      <c r="B292" t="str">
        <f>VLOOKUP(Table20[[#This Row],[Metabolite ID]],Table18[],2,FALSE)</f>
        <v>Concentration of large HDL particles</v>
      </c>
      <c r="C292" t="s">
        <v>1118</v>
      </c>
      <c r="D292">
        <v>29</v>
      </c>
      <c r="E292">
        <v>-3.9686939885621407E-2</v>
      </c>
      <c r="F292">
        <v>5.1048760291166556E-3</v>
      </c>
      <c r="G292" s="6">
        <v>7.5853757164891858E-15</v>
      </c>
      <c r="H292" t="s">
        <v>1132</v>
      </c>
      <c r="I292" t="s">
        <v>1132</v>
      </c>
      <c r="J292" t="b">
        <v>0</v>
      </c>
    </row>
    <row r="293" spans="1:10" hidden="1" x14ac:dyDescent="0.2">
      <c r="A293" t="s">
        <v>778</v>
      </c>
      <c r="B293" t="str">
        <f>VLOOKUP(Table20[[#This Row],[Metabolite ID]],Table18[],2,FALSE)</f>
        <v>Concentration of large HDL particles</v>
      </c>
      <c r="C293" t="s">
        <v>1119</v>
      </c>
      <c r="D293">
        <v>29</v>
      </c>
      <c r="E293">
        <v>-3.3464758566978191E-2</v>
      </c>
      <c r="F293">
        <v>1.0311879023333298E-2</v>
      </c>
      <c r="G293" s="6">
        <v>1.1734223034825936E-3</v>
      </c>
      <c r="H293" t="s">
        <v>1132</v>
      </c>
      <c r="I293" t="s">
        <v>1132</v>
      </c>
      <c r="J293" t="b">
        <v>0</v>
      </c>
    </row>
    <row r="294" spans="1:10" hidden="1" x14ac:dyDescent="0.2">
      <c r="A294" t="s">
        <v>778</v>
      </c>
      <c r="B294" t="str">
        <f>VLOOKUP(Table20[[#This Row],[Metabolite ID]],Table18[],2,FALSE)</f>
        <v>Concentration of large HDL particles</v>
      </c>
      <c r="C294" t="s">
        <v>1120</v>
      </c>
      <c r="D294">
        <v>29</v>
      </c>
      <c r="E294">
        <v>-2.0617988406593096E-2</v>
      </c>
      <c r="F294">
        <v>7.5672039627540325E-3</v>
      </c>
      <c r="G294" s="6">
        <v>6.4369525532438788E-3</v>
      </c>
      <c r="H294" t="s">
        <v>1132</v>
      </c>
      <c r="I294" t="s">
        <v>1132</v>
      </c>
      <c r="J294" t="b">
        <v>0</v>
      </c>
    </row>
    <row r="295" spans="1:10" hidden="1" x14ac:dyDescent="0.2">
      <c r="A295" t="s">
        <v>778</v>
      </c>
      <c r="B295" t="str">
        <f>VLOOKUP(Table20[[#This Row],[Metabolite ID]],Table18[],2,FALSE)</f>
        <v>Concentration of large HDL particles</v>
      </c>
      <c r="C295" t="s">
        <v>1121</v>
      </c>
      <c r="D295">
        <v>29</v>
      </c>
      <c r="E295">
        <v>-4.6754501622375821E-3</v>
      </c>
      <c r="F295">
        <v>1.2932016029479864E-2</v>
      </c>
      <c r="G295" s="6">
        <v>0.72040929666112996</v>
      </c>
      <c r="H295" t="s">
        <v>1132</v>
      </c>
      <c r="I295" t="s">
        <v>1132</v>
      </c>
      <c r="J295" t="b">
        <v>0</v>
      </c>
    </row>
    <row r="296" spans="1:10" hidden="1" x14ac:dyDescent="0.2">
      <c r="A296" t="s">
        <v>778</v>
      </c>
      <c r="B296" t="str">
        <f>VLOOKUP(Table20[[#This Row],[Metabolite ID]],Table18[],2,FALSE)</f>
        <v>Concentration of large HDL particles</v>
      </c>
      <c r="C296" t="s">
        <v>1122</v>
      </c>
      <c r="D296">
        <v>29</v>
      </c>
      <c r="E296">
        <v>-1.7989837080969795E-2</v>
      </c>
      <c r="F296">
        <v>7.0659574634740069E-3</v>
      </c>
      <c r="G296" s="6">
        <v>1.6685116991754474E-2</v>
      </c>
      <c r="H296" t="s">
        <v>1132</v>
      </c>
      <c r="I296" t="s">
        <v>1132</v>
      </c>
      <c r="J296" t="b">
        <v>0</v>
      </c>
    </row>
    <row r="297" spans="1:10" hidden="1" x14ac:dyDescent="0.2">
      <c r="A297" t="s">
        <v>778</v>
      </c>
      <c r="B297" t="str">
        <f>VLOOKUP(Table20[[#This Row],[Metabolite ID]],Table18[],2,FALSE)</f>
        <v>Concentration of large HDL particles</v>
      </c>
      <c r="C297" t="s">
        <v>1123</v>
      </c>
      <c r="D297">
        <v>29</v>
      </c>
      <c r="E297">
        <v>3.6768301114723338E-2</v>
      </c>
      <c r="F297">
        <v>3.9564761490736067E-2</v>
      </c>
      <c r="G297" s="6">
        <v>0.36095817839189281</v>
      </c>
      <c r="H297" t="s">
        <v>1132</v>
      </c>
      <c r="I297" t="s">
        <v>1132</v>
      </c>
      <c r="J297" t="b">
        <v>0</v>
      </c>
    </row>
    <row r="298" spans="1:10" x14ac:dyDescent="0.2">
      <c r="A298" t="s">
        <v>792</v>
      </c>
      <c r="B298" t="str">
        <f>VLOOKUP(Table20[[#This Row],[Metabolite ID]],Table18[],2,FALSE)</f>
        <v>Concentration of large VLDL particles</v>
      </c>
      <c r="C298" t="s">
        <v>1116</v>
      </c>
      <c r="D298">
        <v>33</v>
      </c>
      <c r="E298">
        <v>2.7754951560247484E-2</v>
      </c>
      <c r="F298">
        <v>1.6780644187678884E-2</v>
      </c>
      <c r="G298" s="6">
        <v>9.8130345154751095E-2</v>
      </c>
      <c r="H298" t="s">
        <v>1132</v>
      </c>
      <c r="I298" t="s">
        <v>1132</v>
      </c>
      <c r="J298" t="b">
        <v>0</v>
      </c>
    </row>
    <row r="299" spans="1:10" hidden="1" x14ac:dyDescent="0.2">
      <c r="A299" t="s">
        <v>792</v>
      </c>
      <c r="B299" t="str">
        <f>VLOOKUP(Table20[[#This Row],[Metabolite ID]],Table18[],2,FALSE)</f>
        <v>Concentration of large VLDL particles</v>
      </c>
      <c r="C299" t="s">
        <v>1117</v>
      </c>
      <c r="D299">
        <v>33</v>
      </c>
      <c r="E299">
        <v>2.7754951560247484E-2</v>
      </c>
      <c r="F299">
        <v>4.688484995007923E-3</v>
      </c>
      <c r="G299" s="6">
        <v>3.2230907855754737E-9</v>
      </c>
      <c r="H299" t="s">
        <v>1132</v>
      </c>
      <c r="I299" t="s">
        <v>1132</v>
      </c>
      <c r="J299" t="b">
        <v>0</v>
      </c>
    </row>
    <row r="300" spans="1:10" hidden="1" x14ac:dyDescent="0.2">
      <c r="A300" t="s">
        <v>792</v>
      </c>
      <c r="B300" t="str">
        <f>VLOOKUP(Table20[[#This Row],[Metabolite ID]],Table18[],2,FALSE)</f>
        <v>Concentration of large VLDL particles</v>
      </c>
      <c r="C300" t="s">
        <v>1118</v>
      </c>
      <c r="D300">
        <v>33</v>
      </c>
      <c r="E300">
        <v>3.1849577781972421E-2</v>
      </c>
      <c r="F300">
        <v>5.0753800764277903E-3</v>
      </c>
      <c r="G300" s="6">
        <v>3.4894081381359935E-10</v>
      </c>
      <c r="H300" t="s">
        <v>1132</v>
      </c>
      <c r="I300" t="s">
        <v>1132</v>
      </c>
      <c r="J300" t="b">
        <v>0</v>
      </c>
    </row>
    <row r="301" spans="1:10" hidden="1" x14ac:dyDescent="0.2">
      <c r="A301" t="s">
        <v>792</v>
      </c>
      <c r="B301" t="str">
        <f>VLOOKUP(Table20[[#This Row],[Metabolite ID]],Table18[],2,FALSE)</f>
        <v>Concentration of large VLDL particles</v>
      </c>
      <c r="C301" t="s">
        <v>1119</v>
      </c>
      <c r="D301">
        <v>33</v>
      </c>
      <c r="E301">
        <v>2.0862405481712941E-2</v>
      </c>
      <c r="F301">
        <v>1.1916053948801564E-2</v>
      </c>
      <c r="G301" s="6">
        <v>7.998357362185117E-2</v>
      </c>
      <c r="H301" t="s">
        <v>1132</v>
      </c>
      <c r="I301" t="s">
        <v>1132</v>
      </c>
      <c r="J301" t="b">
        <v>0</v>
      </c>
    </row>
    <row r="302" spans="1:10" hidden="1" x14ac:dyDescent="0.2">
      <c r="A302" t="s">
        <v>792</v>
      </c>
      <c r="B302" t="str">
        <f>VLOOKUP(Table20[[#This Row],[Metabolite ID]],Table18[],2,FALSE)</f>
        <v>Concentration of large VLDL particles</v>
      </c>
      <c r="C302" t="s">
        <v>1120</v>
      </c>
      <c r="D302">
        <v>33</v>
      </c>
      <c r="E302">
        <v>1.933733816635762E-3</v>
      </c>
      <c r="F302">
        <v>8.7255007168395276E-3</v>
      </c>
      <c r="G302" s="6">
        <v>0.8246107515445068</v>
      </c>
      <c r="H302" t="s">
        <v>1132</v>
      </c>
      <c r="I302" t="s">
        <v>1132</v>
      </c>
      <c r="J302" t="b">
        <v>0</v>
      </c>
    </row>
    <row r="303" spans="1:10" hidden="1" x14ac:dyDescent="0.2">
      <c r="A303" t="s">
        <v>792</v>
      </c>
      <c r="B303" t="str">
        <f>VLOOKUP(Table20[[#This Row],[Metabolite ID]],Table18[],2,FALSE)</f>
        <v>Concentration of large VLDL particles</v>
      </c>
      <c r="C303" t="s">
        <v>1121</v>
      </c>
      <c r="D303">
        <v>33</v>
      </c>
      <c r="E303">
        <v>6.7531230301765055E-2</v>
      </c>
      <c r="F303">
        <v>2.6794191995704052E-2</v>
      </c>
      <c r="G303" s="6">
        <v>1.690680294892857E-2</v>
      </c>
      <c r="H303" t="s">
        <v>1132</v>
      </c>
      <c r="I303" t="s">
        <v>1132</v>
      </c>
      <c r="J303" t="b">
        <v>0</v>
      </c>
    </row>
    <row r="304" spans="1:10" hidden="1" x14ac:dyDescent="0.2">
      <c r="A304" t="s">
        <v>792</v>
      </c>
      <c r="B304" t="str">
        <f>VLOOKUP(Table20[[#This Row],[Metabolite ID]],Table18[],2,FALSE)</f>
        <v>Concentration of large VLDL particles</v>
      </c>
      <c r="C304" t="s">
        <v>1122</v>
      </c>
      <c r="D304">
        <v>33</v>
      </c>
      <c r="E304">
        <v>6.1349915094649488E-4</v>
      </c>
      <c r="F304">
        <v>8.5757251804818111E-3</v>
      </c>
      <c r="G304" s="6">
        <v>0.94341400803246511</v>
      </c>
      <c r="H304" t="s">
        <v>1132</v>
      </c>
      <c r="I304" t="s">
        <v>1132</v>
      </c>
      <c r="J304" t="b">
        <v>0</v>
      </c>
    </row>
    <row r="305" spans="1:10" hidden="1" x14ac:dyDescent="0.2">
      <c r="A305" t="s">
        <v>792</v>
      </c>
      <c r="B305" t="str">
        <f>VLOOKUP(Table20[[#This Row],[Metabolite ID]],Table18[],2,FALSE)</f>
        <v>Concentration of large VLDL particles</v>
      </c>
      <c r="C305" t="s">
        <v>1123</v>
      </c>
      <c r="D305">
        <v>33</v>
      </c>
      <c r="E305">
        <v>-1.7738987079411694E-2</v>
      </c>
      <c r="F305">
        <v>3.0114329213008939E-2</v>
      </c>
      <c r="G305" s="6">
        <v>0.56009302012309359</v>
      </c>
      <c r="H305" t="s">
        <v>1132</v>
      </c>
      <c r="I305" t="s">
        <v>1132</v>
      </c>
      <c r="J305" t="b">
        <v>0</v>
      </c>
    </row>
    <row r="306" spans="1:10" x14ac:dyDescent="0.2">
      <c r="A306" t="s">
        <v>791</v>
      </c>
      <c r="B306" t="str">
        <f>VLOOKUP(Table20[[#This Row],[Metabolite ID]],Table18[],2,FALSE)</f>
        <v>Total lipids in large VLDL</v>
      </c>
      <c r="C306" t="s">
        <v>1116</v>
      </c>
      <c r="D306">
        <v>33</v>
      </c>
      <c r="E306">
        <v>2.7695155838979288E-2</v>
      </c>
      <c r="F306">
        <v>1.676324473118852E-2</v>
      </c>
      <c r="G306" s="6">
        <v>9.8506881371831945E-2</v>
      </c>
      <c r="H306" t="s">
        <v>1132</v>
      </c>
      <c r="I306" t="s">
        <v>1132</v>
      </c>
      <c r="J306" t="b">
        <v>0</v>
      </c>
    </row>
    <row r="307" spans="1:10" hidden="1" x14ac:dyDescent="0.2">
      <c r="A307" t="s">
        <v>791</v>
      </c>
      <c r="B307" t="str">
        <f>VLOOKUP(Table20[[#This Row],[Metabolite ID]],Table18[],2,FALSE)</f>
        <v>Total lipids in large VLDL</v>
      </c>
      <c r="C307" t="s">
        <v>1117</v>
      </c>
      <c r="D307">
        <v>33</v>
      </c>
      <c r="E307">
        <v>2.7695155838979288E-2</v>
      </c>
      <c r="F307">
        <v>4.6832111759041867E-3</v>
      </c>
      <c r="G307" s="6">
        <v>3.3448525663223101E-9</v>
      </c>
      <c r="H307" t="s">
        <v>1132</v>
      </c>
      <c r="I307" t="s">
        <v>1132</v>
      </c>
      <c r="J307" t="b">
        <v>0</v>
      </c>
    </row>
    <row r="308" spans="1:10" hidden="1" x14ac:dyDescent="0.2">
      <c r="A308" t="s">
        <v>791</v>
      </c>
      <c r="B308" t="str">
        <f>VLOOKUP(Table20[[#This Row],[Metabolite ID]],Table18[],2,FALSE)</f>
        <v>Total lipids in large VLDL</v>
      </c>
      <c r="C308" t="s">
        <v>1118</v>
      </c>
      <c r="D308">
        <v>33</v>
      </c>
      <c r="E308">
        <v>3.1479309645471576E-2</v>
      </c>
      <c r="F308">
        <v>5.0718980238967648E-3</v>
      </c>
      <c r="G308" s="6">
        <v>5.4138599610462637E-10</v>
      </c>
      <c r="H308" t="s">
        <v>1132</v>
      </c>
      <c r="I308" t="s">
        <v>1132</v>
      </c>
      <c r="J308" t="b">
        <v>0</v>
      </c>
    </row>
    <row r="309" spans="1:10" hidden="1" x14ac:dyDescent="0.2">
      <c r="A309" t="s">
        <v>791</v>
      </c>
      <c r="B309" t="str">
        <f>VLOOKUP(Table20[[#This Row],[Metabolite ID]],Table18[],2,FALSE)</f>
        <v>Total lipids in large VLDL</v>
      </c>
      <c r="C309" t="s">
        <v>1119</v>
      </c>
      <c r="D309">
        <v>33</v>
      </c>
      <c r="E309">
        <v>2.0743158214982092E-2</v>
      </c>
      <c r="F309">
        <v>1.1762789619986771E-2</v>
      </c>
      <c r="G309" s="6">
        <v>7.7823665285224941E-2</v>
      </c>
      <c r="H309" t="s">
        <v>1132</v>
      </c>
      <c r="I309" t="s">
        <v>1132</v>
      </c>
      <c r="J309" t="b">
        <v>0</v>
      </c>
    </row>
    <row r="310" spans="1:10" hidden="1" x14ac:dyDescent="0.2">
      <c r="A310" t="s">
        <v>791</v>
      </c>
      <c r="B310" t="str">
        <f>VLOOKUP(Table20[[#This Row],[Metabolite ID]],Table18[],2,FALSE)</f>
        <v>Total lipids in large VLDL</v>
      </c>
      <c r="C310" t="s">
        <v>1120</v>
      </c>
      <c r="D310">
        <v>33</v>
      </c>
      <c r="E310">
        <v>1.9470557137664731E-3</v>
      </c>
      <c r="F310">
        <v>8.4884919828310465E-3</v>
      </c>
      <c r="G310" s="6">
        <v>0.81857674522132851</v>
      </c>
      <c r="H310" t="s">
        <v>1132</v>
      </c>
      <c r="I310" t="s">
        <v>1132</v>
      </c>
      <c r="J310" t="b">
        <v>0</v>
      </c>
    </row>
    <row r="311" spans="1:10" hidden="1" x14ac:dyDescent="0.2">
      <c r="A311" t="s">
        <v>791</v>
      </c>
      <c r="B311" t="str">
        <f>VLOOKUP(Table20[[#This Row],[Metabolite ID]],Table18[],2,FALSE)</f>
        <v>Total lipids in large VLDL</v>
      </c>
      <c r="C311" t="s">
        <v>1121</v>
      </c>
      <c r="D311">
        <v>33</v>
      </c>
      <c r="E311">
        <v>6.8954379439958025E-2</v>
      </c>
      <c r="F311">
        <v>2.5986369023094633E-2</v>
      </c>
      <c r="G311" s="6">
        <v>1.2300586994856335E-2</v>
      </c>
      <c r="H311" t="s">
        <v>1132</v>
      </c>
      <c r="I311" t="s">
        <v>1132</v>
      </c>
      <c r="J311" t="b">
        <v>0</v>
      </c>
    </row>
    <row r="312" spans="1:10" hidden="1" x14ac:dyDescent="0.2">
      <c r="A312" t="s">
        <v>791</v>
      </c>
      <c r="B312" t="str">
        <f>VLOOKUP(Table20[[#This Row],[Metabolite ID]],Table18[],2,FALSE)</f>
        <v>Total lipids in large VLDL</v>
      </c>
      <c r="C312" t="s">
        <v>1122</v>
      </c>
      <c r="D312">
        <v>33</v>
      </c>
      <c r="E312">
        <v>3.3499342000731236E-4</v>
      </c>
      <c r="F312">
        <v>8.8917349690650471E-3</v>
      </c>
      <c r="G312" s="6">
        <v>0.97018110694301374</v>
      </c>
      <c r="H312" t="s">
        <v>1132</v>
      </c>
      <c r="I312" t="s">
        <v>1132</v>
      </c>
      <c r="J312" t="b">
        <v>0</v>
      </c>
    </row>
    <row r="313" spans="1:10" hidden="1" x14ac:dyDescent="0.2">
      <c r="A313" t="s">
        <v>791</v>
      </c>
      <c r="B313" t="str">
        <f>VLOOKUP(Table20[[#This Row],[Metabolite ID]],Table18[],2,FALSE)</f>
        <v>Total lipids in large VLDL</v>
      </c>
      <c r="C313" t="s">
        <v>1123</v>
      </c>
      <c r="D313">
        <v>33</v>
      </c>
      <c r="E313">
        <v>-1.7817258127934131E-2</v>
      </c>
      <c r="F313">
        <v>3.0078517427621958E-2</v>
      </c>
      <c r="G313" s="6">
        <v>0.55790705700557375</v>
      </c>
      <c r="H313" t="s">
        <v>1132</v>
      </c>
      <c r="I313" t="s">
        <v>1132</v>
      </c>
      <c r="J313" t="b">
        <v>0</v>
      </c>
    </row>
    <row r="314" spans="1:10" x14ac:dyDescent="0.2">
      <c r="A314" t="s">
        <v>777</v>
      </c>
      <c r="B314" t="str">
        <f>VLOOKUP(Table20[[#This Row],[Metabolite ID]],Table18[],2,FALSE)</f>
        <v>Total lipids in large HDL</v>
      </c>
      <c r="C314" t="s">
        <v>1116</v>
      </c>
      <c r="D314">
        <v>30</v>
      </c>
      <c r="E314">
        <v>-3.3553622668330861E-2</v>
      </c>
      <c r="F314">
        <v>2.0336972557173563E-2</v>
      </c>
      <c r="G314" s="6">
        <v>9.8966894776599632E-2</v>
      </c>
      <c r="H314" t="s">
        <v>1132</v>
      </c>
      <c r="I314" t="s">
        <v>1132</v>
      </c>
      <c r="J314" t="b">
        <v>0</v>
      </c>
    </row>
    <row r="315" spans="1:10" hidden="1" x14ac:dyDescent="0.2">
      <c r="A315" t="s">
        <v>777</v>
      </c>
      <c r="B315" t="str">
        <f>VLOOKUP(Table20[[#This Row],[Metabolite ID]],Table18[],2,FALSE)</f>
        <v>Total lipids in large HDL</v>
      </c>
      <c r="C315" t="s">
        <v>1117</v>
      </c>
      <c r="D315">
        <v>30</v>
      </c>
      <c r="E315">
        <v>-3.3553622668330861E-2</v>
      </c>
      <c r="F315">
        <v>4.5762324883268013E-3</v>
      </c>
      <c r="G315" s="6">
        <v>2.2648952108955155E-13</v>
      </c>
      <c r="H315" t="s">
        <v>1132</v>
      </c>
      <c r="I315" t="s">
        <v>1132</v>
      </c>
      <c r="J315" t="b">
        <v>0</v>
      </c>
    </row>
    <row r="316" spans="1:10" hidden="1" x14ac:dyDescent="0.2">
      <c r="A316" t="s">
        <v>777</v>
      </c>
      <c r="B316" t="str">
        <f>VLOOKUP(Table20[[#This Row],[Metabolite ID]],Table18[],2,FALSE)</f>
        <v>Total lipids in large HDL</v>
      </c>
      <c r="C316" t="s">
        <v>1118</v>
      </c>
      <c r="D316">
        <v>30</v>
      </c>
      <c r="E316">
        <v>-3.901453427535969E-2</v>
      </c>
      <c r="F316">
        <v>5.0800433656461984E-3</v>
      </c>
      <c r="G316" s="6">
        <v>1.5913718866959591E-14</v>
      </c>
      <c r="H316" t="s">
        <v>1132</v>
      </c>
      <c r="I316" t="s">
        <v>1132</v>
      </c>
      <c r="J316" t="b">
        <v>0</v>
      </c>
    </row>
    <row r="317" spans="1:10" hidden="1" x14ac:dyDescent="0.2">
      <c r="A317" t="s">
        <v>777</v>
      </c>
      <c r="B317" t="str">
        <f>VLOOKUP(Table20[[#This Row],[Metabolite ID]],Table18[],2,FALSE)</f>
        <v>Total lipids in large HDL</v>
      </c>
      <c r="C317" t="s">
        <v>1119</v>
      </c>
      <c r="D317">
        <v>30</v>
      </c>
      <c r="E317">
        <v>-2.8216049247461517E-2</v>
      </c>
      <c r="F317">
        <v>9.0474194871974292E-3</v>
      </c>
      <c r="G317" s="6">
        <v>1.8166020874895708E-3</v>
      </c>
      <c r="H317" t="s">
        <v>1132</v>
      </c>
      <c r="I317" t="s">
        <v>1132</v>
      </c>
      <c r="J317" t="b">
        <v>0</v>
      </c>
    </row>
    <row r="318" spans="1:10" hidden="1" x14ac:dyDescent="0.2">
      <c r="A318" t="s">
        <v>777</v>
      </c>
      <c r="B318" t="str">
        <f>VLOOKUP(Table20[[#This Row],[Metabolite ID]],Table18[],2,FALSE)</f>
        <v>Total lipids in large HDL</v>
      </c>
      <c r="C318" t="s">
        <v>1120</v>
      </c>
      <c r="D318">
        <v>30</v>
      </c>
      <c r="E318">
        <v>-2.0311328259201299E-2</v>
      </c>
      <c r="F318">
        <v>7.6000161836649949E-3</v>
      </c>
      <c r="G318" s="6">
        <v>7.5279959763699311E-3</v>
      </c>
      <c r="H318" t="s">
        <v>1132</v>
      </c>
      <c r="I318" t="s">
        <v>1132</v>
      </c>
      <c r="J318" t="b">
        <v>0</v>
      </c>
    </row>
    <row r="319" spans="1:10" hidden="1" x14ac:dyDescent="0.2">
      <c r="A319" t="s">
        <v>777</v>
      </c>
      <c r="B319" t="str">
        <f>VLOOKUP(Table20[[#This Row],[Metabolite ID]],Table18[],2,FALSE)</f>
        <v>Total lipids in large HDL</v>
      </c>
      <c r="C319" t="s">
        <v>1121</v>
      </c>
      <c r="D319">
        <v>30</v>
      </c>
      <c r="E319">
        <v>-4.5947434943159893E-3</v>
      </c>
      <c r="F319">
        <v>1.2712936621645287E-2</v>
      </c>
      <c r="G319" s="6">
        <v>0.72040347130691718</v>
      </c>
      <c r="H319" t="s">
        <v>1132</v>
      </c>
      <c r="I319" t="s">
        <v>1132</v>
      </c>
      <c r="J319" t="b">
        <v>0</v>
      </c>
    </row>
    <row r="320" spans="1:10" hidden="1" x14ac:dyDescent="0.2">
      <c r="A320" t="s">
        <v>777</v>
      </c>
      <c r="B320" t="str">
        <f>VLOOKUP(Table20[[#This Row],[Metabolite ID]],Table18[],2,FALSE)</f>
        <v>Total lipids in large HDL</v>
      </c>
      <c r="C320" t="s">
        <v>1122</v>
      </c>
      <c r="D320">
        <v>30</v>
      </c>
      <c r="E320">
        <v>-1.7949747329916388E-2</v>
      </c>
      <c r="F320">
        <v>7.0863390200807076E-3</v>
      </c>
      <c r="G320" s="6">
        <v>1.6975806772033634E-2</v>
      </c>
      <c r="H320" t="s">
        <v>1132</v>
      </c>
      <c r="I320" t="s">
        <v>1132</v>
      </c>
      <c r="J320" t="b">
        <v>0</v>
      </c>
    </row>
    <row r="321" spans="1:10" hidden="1" x14ac:dyDescent="0.2">
      <c r="A321" t="s">
        <v>777</v>
      </c>
      <c r="B321" t="str">
        <f>VLOOKUP(Table20[[#This Row],[Metabolite ID]],Table18[],2,FALSE)</f>
        <v>Total lipids in large HDL</v>
      </c>
      <c r="C321" t="s">
        <v>1123</v>
      </c>
      <c r="D321">
        <v>30</v>
      </c>
      <c r="E321">
        <v>2.9855106753492171E-2</v>
      </c>
      <c r="F321">
        <v>3.9068496963697699E-2</v>
      </c>
      <c r="G321" s="6">
        <v>0.45115607914517697</v>
      </c>
      <c r="H321" t="s">
        <v>1132</v>
      </c>
      <c r="I321" t="s">
        <v>1132</v>
      </c>
      <c r="J321" t="b">
        <v>0</v>
      </c>
    </row>
    <row r="322" spans="1:10" x14ac:dyDescent="0.2">
      <c r="A322" t="s">
        <v>757</v>
      </c>
      <c r="B322" t="str">
        <f>VLOOKUP(Table20[[#This Row],[Metabolite ID]],Table18[],2,FALSE)</f>
        <v>HDL cholesterol</v>
      </c>
      <c r="C322" t="s">
        <v>1116</v>
      </c>
      <c r="D322">
        <v>29</v>
      </c>
      <c r="E322">
        <v>-3.2054927481659043E-2</v>
      </c>
      <c r="F322">
        <v>1.9447276351435901E-2</v>
      </c>
      <c r="G322" s="6">
        <v>9.929131594413905E-2</v>
      </c>
      <c r="H322" t="s">
        <v>1132</v>
      </c>
      <c r="I322" t="s">
        <v>1132</v>
      </c>
      <c r="J322" t="b">
        <v>0</v>
      </c>
    </row>
    <row r="323" spans="1:10" hidden="1" x14ac:dyDescent="0.2">
      <c r="A323" t="s">
        <v>757</v>
      </c>
      <c r="B323" t="str">
        <f>VLOOKUP(Table20[[#This Row],[Metabolite ID]],Table18[],2,FALSE)</f>
        <v>HDL cholesterol</v>
      </c>
      <c r="C323" t="s">
        <v>1117</v>
      </c>
      <c r="D323">
        <v>29</v>
      </c>
      <c r="E323">
        <v>-3.2054927481659043E-2</v>
      </c>
      <c r="F323">
        <v>5.0579472701213334E-3</v>
      </c>
      <c r="G323" s="6">
        <v>2.3346730159952907E-10</v>
      </c>
      <c r="H323" t="s">
        <v>1132</v>
      </c>
      <c r="I323" t="s">
        <v>1132</v>
      </c>
      <c r="J323" t="b">
        <v>0</v>
      </c>
    </row>
    <row r="324" spans="1:10" hidden="1" x14ac:dyDescent="0.2">
      <c r="A324" t="s">
        <v>757</v>
      </c>
      <c r="B324" t="str">
        <f>VLOOKUP(Table20[[#This Row],[Metabolite ID]],Table18[],2,FALSE)</f>
        <v>HDL cholesterol</v>
      </c>
      <c r="C324" t="s">
        <v>1118</v>
      </c>
      <c r="D324">
        <v>29</v>
      </c>
      <c r="E324">
        <v>-3.7827848151386297E-2</v>
      </c>
      <c r="F324">
        <v>5.5589531140925802E-3</v>
      </c>
      <c r="G324" s="6">
        <v>1.0115381170949369E-11</v>
      </c>
      <c r="H324" t="s">
        <v>1132</v>
      </c>
      <c r="I324" t="s">
        <v>1132</v>
      </c>
      <c r="J324" t="b">
        <v>0</v>
      </c>
    </row>
    <row r="325" spans="1:10" hidden="1" x14ac:dyDescent="0.2">
      <c r="A325" t="s">
        <v>757</v>
      </c>
      <c r="B325" t="str">
        <f>VLOOKUP(Table20[[#This Row],[Metabolite ID]],Table18[],2,FALSE)</f>
        <v>HDL cholesterol</v>
      </c>
      <c r="C325" t="s">
        <v>1119</v>
      </c>
      <c r="D325">
        <v>29</v>
      </c>
      <c r="E325">
        <v>-3.3002310161711318E-2</v>
      </c>
      <c r="F325">
        <v>1.1546082197850711E-2</v>
      </c>
      <c r="G325" s="6">
        <v>4.2590083321579217E-3</v>
      </c>
      <c r="H325" t="s">
        <v>1132</v>
      </c>
      <c r="I325" t="s">
        <v>1132</v>
      </c>
      <c r="J325" t="b">
        <v>0</v>
      </c>
    </row>
    <row r="326" spans="1:10" hidden="1" x14ac:dyDescent="0.2">
      <c r="A326" t="s">
        <v>757</v>
      </c>
      <c r="B326" t="str">
        <f>VLOOKUP(Table20[[#This Row],[Metabolite ID]],Table18[],2,FALSE)</f>
        <v>HDL cholesterol</v>
      </c>
      <c r="C326" t="s">
        <v>1120</v>
      </c>
      <c r="D326">
        <v>29</v>
      </c>
      <c r="E326">
        <v>-2.0867599517896511E-2</v>
      </c>
      <c r="F326">
        <v>8.0834591406134457E-3</v>
      </c>
      <c r="G326" s="6">
        <v>9.8366711936896702E-3</v>
      </c>
      <c r="H326" t="s">
        <v>1132</v>
      </c>
      <c r="I326" t="s">
        <v>1132</v>
      </c>
      <c r="J326" t="b">
        <v>0</v>
      </c>
    </row>
    <row r="327" spans="1:10" hidden="1" x14ac:dyDescent="0.2">
      <c r="A327" t="s">
        <v>757</v>
      </c>
      <c r="B327" t="str">
        <f>VLOOKUP(Table20[[#This Row],[Metabolite ID]],Table18[],2,FALSE)</f>
        <v>HDL cholesterol</v>
      </c>
      <c r="C327" t="s">
        <v>1121</v>
      </c>
      <c r="D327">
        <v>29</v>
      </c>
      <c r="E327">
        <v>-3.318086013579824E-2</v>
      </c>
      <c r="F327">
        <v>1.8080745324206081E-2</v>
      </c>
      <c r="G327" s="6">
        <v>7.7127984264784941E-2</v>
      </c>
      <c r="H327" t="s">
        <v>1132</v>
      </c>
      <c r="I327" t="s">
        <v>1132</v>
      </c>
      <c r="J327" t="b">
        <v>0</v>
      </c>
    </row>
    <row r="328" spans="1:10" hidden="1" x14ac:dyDescent="0.2">
      <c r="A328" t="s">
        <v>757</v>
      </c>
      <c r="B328" t="str">
        <f>VLOOKUP(Table20[[#This Row],[Metabolite ID]],Table18[],2,FALSE)</f>
        <v>HDL cholesterol</v>
      </c>
      <c r="C328" t="s">
        <v>1122</v>
      </c>
      <c r="D328">
        <v>29</v>
      </c>
      <c r="E328">
        <v>-2.2097896674061368E-2</v>
      </c>
      <c r="F328">
        <v>8.2449221818367158E-3</v>
      </c>
      <c r="G328" s="6">
        <v>1.2187668788848003E-2</v>
      </c>
      <c r="H328" t="s">
        <v>1132</v>
      </c>
      <c r="I328" t="s">
        <v>1132</v>
      </c>
      <c r="J328" t="b">
        <v>0</v>
      </c>
    </row>
    <row r="329" spans="1:10" hidden="1" x14ac:dyDescent="0.2">
      <c r="A329" t="s">
        <v>757</v>
      </c>
      <c r="B329" t="str">
        <f>VLOOKUP(Table20[[#This Row],[Metabolite ID]],Table18[],2,FALSE)</f>
        <v>HDL cholesterol</v>
      </c>
      <c r="C329" t="s">
        <v>1123</v>
      </c>
      <c r="D329">
        <v>29</v>
      </c>
      <c r="E329">
        <v>-2.6496505066198568E-2</v>
      </c>
      <c r="F329">
        <v>3.803689217226465E-2</v>
      </c>
      <c r="G329" s="6">
        <v>0.49200724361577974</v>
      </c>
      <c r="H329" t="s">
        <v>1132</v>
      </c>
      <c r="I329" t="s">
        <v>1132</v>
      </c>
      <c r="J329" t="b">
        <v>0</v>
      </c>
    </row>
    <row r="330" spans="1:10" x14ac:dyDescent="0.2">
      <c r="A330" t="s">
        <v>814</v>
      </c>
      <c r="B330" t="str">
        <f>VLOOKUP(Table20[[#This Row],[Metabolite ID]],Table18[],2,FALSE)</f>
        <v>Concentration of medium VLDL particles</v>
      </c>
      <c r="C330" t="s">
        <v>1116</v>
      </c>
      <c r="D330">
        <v>30</v>
      </c>
      <c r="E330">
        <v>2.8472327328159321E-2</v>
      </c>
      <c r="F330">
        <v>1.7855592515154655E-2</v>
      </c>
      <c r="G330" s="6">
        <v>0.11080422522544418</v>
      </c>
      <c r="H330" t="s">
        <v>1132</v>
      </c>
      <c r="I330" t="s">
        <v>1132</v>
      </c>
      <c r="J330" t="b">
        <v>0</v>
      </c>
    </row>
    <row r="331" spans="1:10" hidden="1" x14ac:dyDescent="0.2">
      <c r="A331" t="s">
        <v>814</v>
      </c>
      <c r="B331" t="str">
        <f>VLOOKUP(Table20[[#This Row],[Metabolite ID]],Table18[],2,FALSE)</f>
        <v>Concentration of medium VLDL particles</v>
      </c>
      <c r="C331" t="s">
        <v>1117</v>
      </c>
      <c r="D331">
        <v>30</v>
      </c>
      <c r="E331">
        <v>2.8472327328159321E-2</v>
      </c>
      <c r="F331">
        <v>4.8683366448525325E-3</v>
      </c>
      <c r="G331" s="6">
        <v>4.9611110552973113E-9</v>
      </c>
      <c r="H331" t="s">
        <v>1132</v>
      </c>
      <c r="I331" t="s">
        <v>1132</v>
      </c>
      <c r="J331" t="b">
        <v>0</v>
      </c>
    </row>
    <row r="332" spans="1:10" hidden="1" x14ac:dyDescent="0.2">
      <c r="A332" t="s">
        <v>814</v>
      </c>
      <c r="B332" t="str">
        <f>VLOOKUP(Table20[[#This Row],[Metabolite ID]],Table18[],2,FALSE)</f>
        <v>Concentration of medium VLDL particles</v>
      </c>
      <c r="C332" t="s">
        <v>1118</v>
      </c>
      <c r="D332">
        <v>30</v>
      </c>
      <c r="E332">
        <v>3.2008846132336746E-2</v>
      </c>
      <c r="F332">
        <v>5.2814333506150078E-3</v>
      </c>
      <c r="G332" s="6">
        <v>1.3558418807999633E-9</v>
      </c>
      <c r="H332" t="s">
        <v>1132</v>
      </c>
      <c r="I332" t="s">
        <v>1132</v>
      </c>
      <c r="J332" t="b">
        <v>0</v>
      </c>
    </row>
    <row r="333" spans="1:10" hidden="1" x14ac:dyDescent="0.2">
      <c r="A333" t="s">
        <v>814</v>
      </c>
      <c r="B333" t="str">
        <f>VLOOKUP(Table20[[#This Row],[Metabolite ID]],Table18[],2,FALSE)</f>
        <v>Concentration of medium VLDL particles</v>
      </c>
      <c r="C333" t="s">
        <v>1119</v>
      </c>
      <c r="D333">
        <v>30</v>
      </c>
      <c r="E333">
        <v>1.5902435172804211E-3</v>
      </c>
      <c r="F333">
        <v>1.0748844807325604E-2</v>
      </c>
      <c r="G333" s="6">
        <v>0.88238575761029681</v>
      </c>
      <c r="H333" t="s">
        <v>1132</v>
      </c>
      <c r="I333" t="s">
        <v>1132</v>
      </c>
      <c r="J333" t="b">
        <v>0</v>
      </c>
    </row>
    <row r="334" spans="1:10" hidden="1" x14ac:dyDescent="0.2">
      <c r="A334" t="s">
        <v>814</v>
      </c>
      <c r="B334" t="str">
        <f>VLOOKUP(Table20[[#This Row],[Metabolite ID]],Table18[],2,FALSE)</f>
        <v>Concentration of medium VLDL particles</v>
      </c>
      <c r="C334" t="s">
        <v>1120</v>
      </c>
      <c r="D334">
        <v>30</v>
      </c>
      <c r="E334">
        <v>2.1016508153438992E-3</v>
      </c>
      <c r="F334">
        <v>8.7713054259929424E-3</v>
      </c>
      <c r="G334" s="6">
        <v>0.81063629565521089</v>
      </c>
      <c r="H334" t="s">
        <v>1132</v>
      </c>
      <c r="I334" t="s">
        <v>1132</v>
      </c>
      <c r="J334" t="b">
        <v>0</v>
      </c>
    </row>
    <row r="335" spans="1:10" hidden="1" x14ac:dyDescent="0.2">
      <c r="A335" t="s">
        <v>814</v>
      </c>
      <c r="B335" t="str">
        <f>VLOOKUP(Table20[[#This Row],[Metabolite ID]],Table18[],2,FALSE)</f>
        <v>Concentration of medium VLDL particles</v>
      </c>
      <c r="C335" t="s">
        <v>1121</v>
      </c>
      <c r="D335">
        <v>30</v>
      </c>
      <c r="E335">
        <v>-1.1411596019014536E-2</v>
      </c>
      <c r="F335">
        <v>2.2437524455317392E-2</v>
      </c>
      <c r="G335" s="6">
        <v>0.61488425864245189</v>
      </c>
      <c r="H335" t="s">
        <v>1132</v>
      </c>
      <c r="I335" t="s">
        <v>1132</v>
      </c>
      <c r="J335" t="b">
        <v>0</v>
      </c>
    </row>
    <row r="336" spans="1:10" hidden="1" x14ac:dyDescent="0.2">
      <c r="A336" t="s">
        <v>814</v>
      </c>
      <c r="B336" t="str">
        <f>VLOOKUP(Table20[[#This Row],[Metabolite ID]],Table18[],2,FALSE)</f>
        <v>Concentration of medium VLDL particles</v>
      </c>
      <c r="C336" t="s">
        <v>1122</v>
      </c>
      <c r="D336">
        <v>30</v>
      </c>
      <c r="E336">
        <v>3.2736606013667457E-3</v>
      </c>
      <c r="F336">
        <v>1.0249191822194217E-2</v>
      </c>
      <c r="G336" s="6">
        <v>0.75170771123000435</v>
      </c>
      <c r="H336" t="s">
        <v>1132</v>
      </c>
      <c r="I336" t="s">
        <v>1132</v>
      </c>
      <c r="J336" t="b">
        <v>0</v>
      </c>
    </row>
    <row r="337" spans="1:10" hidden="1" x14ac:dyDescent="0.2">
      <c r="A337" t="s">
        <v>814</v>
      </c>
      <c r="B337" t="str">
        <f>VLOOKUP(Table20[[#This Row],[Metabolite ID]],Table18[],2,FALSE)</f>
        <v>Concentration of medium VLDL particles</v>
      </c>
      <c r="C337" t="s">
        <v>1123</v>
      </c>
      <c r="D337">
        <v>30</v>
      </c>
      <c r="E337">
        <v>-2.5112487489397071E-2</v>
      </c>
      <c r="F337">
        <v>3.1522324954249732E-2</v>
      </c>
      <c r="G337" s="6">
        <v>0.43235358354425957</v>
      </c>
      <c r="H337" t="s">
        <v>1132</v>
      </c>
      <c r="I337" t="s">
        <v>1132</v>
      </c>
      <c r="J337" t="b">
        <v>0</v>
      </c>
    </row>
    <row r="338" spans="1:10" x14ac:dyDescent="0.2">
      <c r="A338" t="s">
        <v>790</v>
      </c>
      <c r="B338" t="str">
        <f>VLOOKUP(Table20[[#This Row],[Metabolite ID]],Table18[],2,FALSE)</f>
        <v>Free cholesterol in large VLDL</v>
      </c>
      <c r="C338" t="s">
        <v>1116</v>
      </c>
      <c r="D338">
        <v>33</v>
      </c>
      <c r="E338">
        <v>2.7865017438768912E-2</v>
      </c>
      <c r="F338">
        <v>1.7475928533910275E-2</v>
      </c>
      <c r="G338" s="6">
        <v>0.11082858075166789</v>
      </c>
      <c r="H338" t="s">
        <v>1132</v>
      </c>
      <c r="I338" t="s">
        <v>1132</v>
      </c>
      <c r="J338" t="b">
        <v>0</v>
      </c>
    </row>
    <row r="339" spans="1:10" hidden="1" x14ac:dyDescent="0.2">
      <c r="A339" t="s">
        <v>790</v>
      </c>
      <c r="B339" t="str">
        <f>VLOOKUP(Table20[[#This Row],[Metabolite ID]],Table18[],2,FALSE)</f>
        <v>Free cholesterol in large VLDL</v>
      </c>
      <c r="C339" t="s">
        <v>1117</v>
      </c>
      <c r="D339">
        <v>33</v>
      </c>
      <c r="E339">
        <v>2.7865017438768912E-2</v>
      </c>
      <c r="F339">
        <v>4.758620221101688E-3</v>
      </c>
      <c r="G339" s="6">
        <v>4.7502601593055632E-9</v>
      </c>
      <c r="H339" t="s">
        <v>1132</v>
      </c>
      <c r="I339" t="s">
        <v>1132</v>
      </c>
      <c r="J339" t="b">
        <v>0</v>
      </c>
    </row>
    <row r="340" spans="1:10" hidden="1" x14ac:dyDescent="0.2">
      <c r="A340" t="s">
        <v>790</v>
      </c>
      <c r="B340" t="str">
        <f>VLOOKUP(Table20[[#This Row],[Metabolite ID]],Table18[],2,FALSE)</f>
        <v>Free cholesterol in large VLDL</v>
      </c>
      <c r="C340" t="s">
        <v>1118</v>
      </c>
      <c r="D340">
        <v>33</v>
      </c>
      <c r="E340">
        <v>2.9166422745550181E-2</v>
      </c>
      <c r="F340">
        <v>5.1899824452365205E-3</v>
      </c>
      <c r="G340" s="6">
        <v>1.9122994427158523E-8</v>
      </c>
      <c r="H340" t="s">
        <v>1132</v>
      </c>
      <c r="I340" t="s">
        <v>1132</v>
      </c>
      <c r="J340" t="b">
        <v>0</v>
      </c>
    </row>
    <row r="341" spans="1:10" hidden="1" x14ac:dyDescent="0.2">
      <c r="A341" t="s">
        <v>790</v>
      </c>
      <c r="B341" t="str">
        <f>VLOOKUP(Table20[[#This Row],[Metabolite ID]],Table18[],2,FALSE)</f>
        <v>Free cholesterol in large VLDL</v>
      </c>
      <c r="C341" t="s">
        <v>1119</v>
      </c>
      <c r="D341">
        <v>33</v>
      </c>
      <c r="E341">
        <v>2.0213998868016062E-2</v>
      </c>
      <c r="F341">
        <v>1.1999891421816443E-2</v>
      </c>
      <c r="G341" s="6">
        <v>9.2082154563597571E-2</v>
      </c>
      <c r="H341" t="s">
        <v>1132</v>
      </c>
      <c r="I341" t="s">
        <v>1132</v>
      </c>
      <c r="J341" t="b">
        <v>0</v>
      </c>
    </row>
    <row r="342" spans="1:10" hidden="1" x14ac:dyDescent="0.2">
      <c r="A342" t="s">
        <v>790</v>
      </c>
      <c r="B342" t="str">
        <f>VLOOKUP(Table20[[#This Row],[Metabolite ID]],Table18[],2,FALSE)</f>
        <v>Free cholesterol in large VLDL</v>
      </c>
      <c r="C342" t="s">
        <v>1120</v>
      </c>
      <c r="D342">
        <v>33</v>
      </c>
      <c r="E342">
        <v>1.9011856745400776E-3</v>
      </c>
      <c r="F342">
        <v>8.5664362781738505E-3</v>
      </c>
      <c r="G342" s="6">
        <v>0.82436506185750558</v>
      </c>
      <c r="H342" t="s">
        <v>1132</v>
      </c>
      <c r="I342" t="s">
        <v>1132</v>
      </c>
      <c r="J342" t="b">
        <v>0</v>
      </c>
    </row>
    <row r="343" spans="1:10" hidden="1" x14ac:dyDescent="0.2">
      <c r="A343" t="s">
        <v>790</v>
      </c>
      <c r="B343" t="str">
        <f>VLOOKUP(Table20[[#This Row],[Metabolite ID]],Table18[],2,FALSE)</f>
        <v>Free cholesterol in large VLDL</v>
      </c>
      <c r="C343" t="s">
        <v>1121</v>
      </c>
      <c r="D343">
        <v>33</v>
      </c>
      <c r="E343">
        <v>3.0699642468545729E-4</v>
      </c>
      <c r="F343">
        <v>2.3698021458270241E-2</v>
      </c>
      <c r="G343" s="6">
        <v>0.98974451059950919</v>
      </c>
      <c r="H343" t="s">
        <v>1132</v>
      </c>
      <c r="I343" t="s">
        <v>1132</v>
      </c>
      <c r="J343" t="b">
        <v>0</v>
      </c>
    </row>
    <row r="344" spans="1:10" hidden="1" x14ac:dyDescent="0.2">
      <c r="A344" t="s">
        <v>790</v>
      </c>
      <c r="B344" t="str">
        <f>VLOOKUP(Table20[[#This Row],[Metabolite ID]],Table18[],2,FALSE)</f>
        <v>Free cholesterol in large VLDL</v>
      </c>
      <c r="C344" t="s">
        <v>1122</v>
      </c>
      <c r="D344">
        <v>33</v>
      </c>
      <c r="E344">
        <v>3.0699642468545729E-4</v>
      </c>
      <c r="F344">
        <v>8.2456006462321915E-3</v>
      </c>
      <c r="G344" s="6">
        <v>0.97053168876224416</v>
      </c>
      <c r="H344" t="s">
        <v>1132</v>
      </c>
      <c r="I344" t="s">
        <v>1132</v>
      </c>
      <c r="J344" t="b">
        <v>0</v>
      </c>
    </row>
    <row r="345" spans="1:10" hidden="1" x14ac:dyDescent="0.2">
      <c r="A345" t="s">
        <v>790</v>
      </c>
      <c r="B345" t="str">
        <f>VLOOKUP(Table20[[#This Row],[Metabolite ID]],Table18[],2,FALSE)</f>
        <v>Free cholesterol in large VLDL</v>
      </c>
      <c r="C345" t="s">
        <v>1123</v>
      </c>
      <c r="D345">
        <v>33</v>
      </c>
      <c r="E345">
        <v>-1.111083659170389E-2</v>
      </c>
      <c r="F345">
        <v>2.989799057007729E-2</v>
      </c>
      <c r="G345" s="6">
        <v>0.71270026254348506</v>
      </c>
      <c r="H345" t="s">
        <v>1132</v>
      </c>
      <c r="I345" t="s">
        <v>1132</v>
      </c>
      <c r="J345" t="b">
        <v>0</v>
      </c>
    </row>
    <row r="346" spans="1:10" x14ac:dyDescent="0.2">
      <c r="A346" t="s">
        <v>773</v>
      </c>
      <c r="B346" t="str">
        <f>VLOOKUP(Table20[[#This Row],[Metabolite ID]],Table18[],2,FALSE)</f>
        <v>Leucine</v>
      </c>
      <c r="C346" t="s">
        <v>1116</v>
      </c>
      <c r="D346">
        <v>7</v>
      </c>
      <c r="E346">
        <v>5.2279029446263031E-2</v>
      </c>
      <c r="F346">
        <v>3.2923282802796841E-2</v>
      </c>
      <c r="G346" s="6">
        <v>0.11230793215080649</v>
      </c>
      <c r="H346" t="s">
        <v>1132</v>
      </c>
      <c r="I346" t="s">
        <v>1132</v>
      </c>
      <c r="J346" t="b">
        <v>0</v>
      </c>
    </row>
    <row r="347" spans="1:10" hidden="1" x14ac:dyDescent="0.2">
      <c r="A347" t="s">
        <v>773</v>
      </c>
      <c r="B347" t="str">
        <f>VLOOKUP(Table20[[#This Row],[Metabolite ID]],Table18[],2,FALSE)</f>
        <v>Leucine</v>
      </c>
      <c r="C347" t="s">
        <v>1117</v>
      </c>
      <c r="D347">
        <v>7</v>
      </c>
      <c r="E347">
        <v>5.2279029446263031E-2</v>
      </c>
      <c r="F347">
        <v>1.3160063834978922E-2</v>
      </c>
      <c r="G347" s="6">
        <v>7.1106898961968457E-5</v>
      </c>
      <c r="H347" t="s">
        <v>1132</v>
      </c>
      <c r="I347" t="s">
        <v>1132</v>
      </c>
      <c r="J347" t="b">
        <v>0</v>
      </c>
    </row>
    <row r="348" spans="1:10" hidden="1" x14ac:dyDescent="0.2">
      <c r="A348" t="s">
        <v>773</v>
      </c>
      <c r="B348" t="str">
        <f>VLOOKUP(Table20[[#This Row],[Metabolite ID]],Table18[],2,FALSE)</f>
        <v>Leucine</v>
      </c>
      <c r="C348" t="s">
        <v>1118</v>
      </c>
      <c r="D348">
        <v>7</v>
      </c>
      <c r="E348">
        <v>5.8970286985001938E-2</v>
      </c>
      <c r="F348">
        <v>1.4338569686621928E-2</v>
      </c>
      <c r="G348" s="6">
        <v>3.9105234926210469E-5</v>
      </c>
      <c r="H348" t="s">
        <v>1132</v>
      </c>
      <c r="I348" t="s">
        <v>1132</v>
      </c>
      <c r="J348" t="b">
        <v>0</v>
      </c>
    </row>
    <row r="349" spans="1:10" hidden="1" x14ac:dyDescent="0.2">
      <c r="A349" t="s">
        <v>773</v>
      </c>
      <c r="B349" t="str">
        <f>VLOOKUP(Table20[[#This Row],[Metabolite ID]],Table18[],2,FALSE)</f>
        <v>Leucine</v>
      </c>
      <c r="C349" t="s">
        <v>1119</v>
      </c>
      <c r="D349">
        <v>7</v>
      </c>
      <c r="E349">
        <v>0.10732087351241344</v>
      </c>
      <c r="F349">
        <v>2.6371000945446862E-2</v>
      </c>
      <c r="G349" s="6">
        <v>4.7082825020551605E-5</v>
      </c>
      <c r="H349" t="s">
        <v>1132</v>
      </c>
      <c r="I349" t="s">
        <v>1132</v>
      </c>
      <c r="J349" t="b">
        <v>0</v>
      </c>
    </row>
    <row r="350" spans="1:10" hidden="1" x14ac:dyDescent="0.2">
      <c r="A350" t="s">
        <v>773</v>
      </c>
      <c r="B350" t="str">
        <f>VLOOKUP(Table20[[#This Row],[Metabolite ID]],Table18[],2,FALSE)</f>
        <v>Leucine</v>
      </c>
      <c r="C350" t="s">
        <v>1120</v>
      </c>
      <c r="D350">
        <v>7</v>
      </c>
      <c r="E350">
        <v>4.9884325541159777E-2</v>
      </c>
      <c r="F350">
        <v>2.2029229125009001E-2</v>
      </c>
      <c r="G350" s="6">
        <v>2.3545788869219153E-2</v>
      </c>
      <c r="H350" t="s">
        <v>1132</v>
      </c>
      <c r="I350" t="s">
        <v>1132</v>
      </c>
      <c r="J350" t="b">
        <v>0</v>
      </c>
    </row>
    <row r="351" spans="1:10" hidden="1" x14ac:dyDescent="0.2">
      <c r="A351" t="s">
        <v>773</v>
      </c>
      <c r="B351" t="str">
        <f>VLOOKUP(Table20[[#This Row],[Metabolite ID]],Table18[],2,FALSE)</f>
        <v>Leucine</v>
      </c>
      <c r="C351" t="s">
        <v>1121</v>
      </c>
      <c r="D351">
        <v>7</v>
      </c>
      <c r="E351">
        <v>0.126038033736243</v>
      </c>
      <c r="F351">
        <v>3.7338355085294712E-2</v>
      </c>
      <c r="G351" s="6">
        <v>1.4939387035128647E-2</v>
      </c>
      <c r="H351" t="s">
        <v>1132</v>
      </c>
      <c r="I351" t="s">
        <v>1132</v>
      </c>
      <c r="J351" t="b">
        <v>0</v>
      </c>
    </row>
    <row r="352" spans="1:10" hidden="1" x14ac:dyDescent="0.2">
      <c r="A352" t="s">
        <v>773</v>
      </c>
      <c r="B352" t="str">
        <f>VLOOKUP(Table20[[#This Row],[Metabolite ID]],Table18[],2,FALSE)</f>
        <v>Leucine</v>
      </c>
      <c r="C352" t="s">
        <v>1122</v>
      </c>
      <c r="D352">
        <v>7</v>
      </c>
      <c r="E352">
        <v>2.9415955550060047E-3</v>
      </c>
      <c r="F352">
        <v>2.2865357936041147E-2</v>
      </c>
      <c r="G352" s="6">
        <v>0.90183968804377312</v>
      </c>
      <c r="H352" t="s">
        <v>1132</v>
      </c>
      <c r="I352" t="s">
        <v>1132</v>
      </c>
      <c r="J352" t="b">
        <v>0</v>
      </c>
    </row>
    <row r="353" spans="1:10" hidden="1" x14ac:dyDescent="0.2">
      <c r="A353" t="s">
        <v>773</v>
      </c>
      <c r="B353" t="str">
        <f>VLOOKUP(Table20[[#This Row],[Metabolite ID]],Table18[],2,FALSE)</f>
        <v>Leucine</v>
      </c>
      <c r="C353" t="s">
        <v>1123</v>
      </c>
      <c r="D353">
        <v>7</v>
      </c>
      <c r="E353">
        <v>-0.13315906085474261</v>
      </c>
      <c r="F353">
        <v>7.6688269049898214E-2</v>
      </c>
      <c r="G353" s="6">
        <v>0.14301282557719305</v>
      </c>
      <c r="H353" t="s">
        <v>1132</v>
      </c>
      <c r="I353" t="s">
        <v>1132</v>
      </c>
      <c r="J353" t="b">
        <v>0</v>
      </c>
    </row>
    <row r="354" spans="1:10" x14ac:dyDescent="0.2">
      <c r="A354" t="s">
        <v>873</v>
      </c>
      <c r="B354" t="str">
        <f>VLOOKUP(Table20[[#This Row],[Metabolite ID]],Table18[],2,FALSE)</f>
        <v>Concentration of very small VLDL particles</v>
      </c>
      <c r="C354" t="s">
        <v>1116</v>
      </c>
      <c r="D354">
        <v>28</v>
      </c>
      <c r="E354">
        <v>-2.5632364137089622E-2</v>
      </c>
      <c r="F354">
        <v>1.7065980247442273E-2</v>
      </c>
      <c r="G354" s="6">
        <v>0.1331082802577683</v>
      </c>
      <c r="H354" t="s">
        <v>1132</v>
      </c>
      <c r="I354" t="s">
        <v>1132</v>
      </c>
      <c r="J354" t="b">
        <v>0</v>
      </c>
    </row>
    <row r="355" spans="1:10" hidden="1" x14ac:dyDescent="0.2">
      <c r="A355" t="s">
        <v>873</v>
      </c>
      <c r="B355" t="str">
        <f>VLOOKUP(Table20[[#This Row],[Metabolite ID]],Table18[],2,FALSE)</f>
        <v>Concentration of very small VLDL particles</v>
      </c>
      <c r="C355" t="s">
        <v>1117</v>
      </c>
      <c r="D355">
        <v>28</v>
      </c>
      <c r="E355">
        <v>-2.5632364137089622E-2</v>
      </c>
      <c r="F355">
        <v>4.9421287351603289E-3</v>
      </c>
      <c r="G355" s="6">
        <v>2.1427989354132083E-7</v>
      </c>
      <c r="H355" t="s">
        <v>1132</v>
      </c>
      <c r="I355" t="s">
        <v>1132</v>
      </c>
      <c r="J355" t="b">
        <v>0</v>
      </c>
    </row>
    <row r="356" spans="1:10" hidden="1" x14ac:dyDescent="0.2">
      <c r="A356" t="s">
        <v>873</v>
      </c>
      <c r="B356" t="str">
        <f>VLOOKUP(Table20[[#This Row],[Metabolite ID]],Table18[],2,FALSE)</f>
        <v>Concentration of very small VLDL particles</v>
      </c>
      <c r="C356" t="s">
        <v>1118</v>
      </c>
      <c r="D356">
        <v>28</v>
      </c>
      <c r="E356">
        <v>-2.5733008487880477E-2</v>
      </c>
      <c r="F356">
        <v>5.278981052944583E-3</v>
      </c>
      <c r="G356" s="6">
        <v>1.0901999763913767E-6</v>
      </c>
      <c r="H356" t="s">
        <v>1132</v>
      </c>
      <c r="I356" t="s">
        <v>1132</v>
      </c>
      <c r="J356" t="b">
        <v>0</v>
      </c>
    </row>
    <row r="357" spans="1:10" hidden="1" x14ac:dyDescent="0.2">
      <c r="A357" t="s">
        <v>873</v>
      </c>
      <c r="B357" t="str">
        <f>VLOOKUP(Table20[[#This Row],[Metabolite ID]],Table18[],2,FALSE)</f>
        <v>Concentration of very small VLDL particles</v>
      </c>
      <c r="C357" t="s">
        <v>1119</v>
      </c>
      <c r="D357">
        <v>28</v>
      </c>
      <c r="E357">
        <v>-1.4658898136190533E-2</v>
      </c>
      <c r="F357">
        <v>1.0211273055335932E-2</v>
      </c>
      <c r="G357" s="6">
        <v>0.15112750034948841</v>
      </c>
      <c r="H357" t="s">
        <v>1132</v>
      </c>
      <c r="I357" t="s">
        <v>1132</v>
      </c>
      <c r="J357" t="b">
        <v>0</v>
      </c>
    </row>
    <row r="358" spans="1:10" hidden="1" x14ac:dyDescent="0.2">
      <c r="A358" t="s">
        <v>873</v>
      </c>
      <c r="B358" t="str">
        <f>VLOOKUP(Table20[[#This Row],[Metabolite ID]],Table18[],2,FALSE)</f>
        <v>Concentration of very small VLDL particles</v>
      </c>
      <c r="C358" t="s">
        <v>1120</v>
      </c>
      <c r="D358">
        <v>28</v>
      </c>
      <c r="E358">
        <v>-1.8653954195709432E-2</v>
      </c>
      <c r="F358">
        <v>1.003955669289717E-2</v>
      </c>
      <c r="G358" s="6">
        <v>6.3162538227525197E-2</v>
      </c>
      <c r="H358" t="s">
        <v>1132</v>
      </c>
      <c r="I358" t="s">
        <v>1132</v>
      </c>
      <c r="J358" t="b">
        <v>0</v>
      </c>
    </row>
    <row r="359" spans="1:10" hidden="1" x14ac:dyDescent="0.2">
      <c r="A359" t="s">
        <v>873</v>
      </c>
      <c r="B359" t="str">
        <f>VLOOKUP(Table20[[#This Row],[Metabolite ID]],Table18[],2,FALSE)</f>
        <v>Concentration of very small VLDL particles</v>
      </c>
      <c r="C359" t="s">
        <v>1121</v>
      </c>
      <c r="D359">
        <v>28</v>
      </c>
      <c r="E359">
        <v>-3.2866417166276807E-2</v>
      </c>
      <c r="F359">
        <v>1.6653360663811165E-2</v>
      </c>
      <c r="G359" s="6">
        <v>5.8746836570132577E-2</v>
      </c>
      <c r="H359" t="s">
        <v>1132</v>
      </c>
      <c r="I359" t="s">
        <v>1132</v>
      </c>
      <c r="J359" t="b">
        <v>0</v>
      </c>
    </row>
    <row r="360" spans="1:10" hidden="1" x14ac:dyDescent="0.2">
      <c r="A360" t="s">
        <v>873</v>
      </c>
      <c r="B360" t="str">
        <f>VLOOKUP(Table20[[#This Row],[Metabolite ID]],Table18[],2,FALSE)</f>
        <v>Concentration of very small VLDL particles</v>
      </c>
      <c r="C360" t="s">
        <v>1122</v>
      </c>
      <c r="D360">
        <v>28</v>
      </c>
      <c r="E360">
        <v>-2.9358578004448577E-2</v>
      </c>
      <c r="F360">
        <v>1.0638631413014842E-2</v>
      </c>
      <c r="G360" s="6">
        <v>1.0266530450487938E-2</v>
      </c>
      <c r="H360" t="s">
        <v>1132</v>
      </c>
      <c r="I360" t="s">
        <v>1132</v>
      </c>
      <c r="J360" t="b">
        <v>0</v>
      </c>
    </row>
    <row r="361" spans="1:10" hidden="1" x14ac:dyDescent="0.2">
      <c r="A361" t="s">
        <v>873</v>
      </c>
      <c r="B361" t="str">
        <f>VLOOKUP(Table20[[#This Row],[Metabolite ID]],Table18[],2,FALSE)</f>
        <v>Concentration of very small VLDL particles</v>
      </c>
      <c r="C361" t="s">
        <v>1123</v>
      </c>
      <c r="D361">
        <v>28</v>
      </c>
      <c r="E361">
        <v>-6.9264603231560168E-2</v>
      </c>
      <c r="F361">
        <v>4.3757087262348268E-2</v>
      </c>
      <c r="G361" s="6">
        <v>0.12552609239969234</v>
      </c>
      <c r="H361" t="s">
        <v>1132</v>
      </c>
      <c r="I361" t="s">
        <v>1132</v>
      </c>
      <c r="J361" t="b">
        <v>0</v>
      </c>
    </row>
    <row r="362" spans="1:10" x14ac:dyDescent="0.2">
      <c r="A362" t="s">
        <v>813</v>
      </c>
      <c r="B362" t="str">
        <f>VLOOKUP(Table20[[#This Row],[Metabolite ID]],Table18[],2,FALSE)</f>
        <v>Total lipids in medium VLDL</v>
      </c>
      <c r="C362" t="s">
        <v>1116</v>
      </c>
      <c r="D362">
        <v>32</v>
      </c>
      <c r="E362">
        <v>2.6068127934315868E-2</v>
      </c>
      <c r="F362">
        <v>1.7433490582709613E-2</v>
      </c>
      <c r="G362" s="6">
        <v>0.13483871689322927</v>
      </c>
      <c r="H362" t="s">
        <v>1132</v>
      </c>
      <c r="I362" t="s">
        <v>1132</v>
      </c>
      <c r="J362" t="b">
        <v>0</v>
      </c>
    </row>
    <row r="363" spans="1:10" hidden="1" x14ac:dyDescent="0.2">
      <c r="A363" t="s">
        <v>813</v>
      </c>
      <c r="B363" t="str">
        <f>VLOOKUP(Table20[[#This Row],[Metabolite ID]],Table18[],2,FALSE)</f>
        <v>Total lipids in medium VLDL</v>
      </c>
      <c r="C363" t="s">
        <v>1117</v>
      </c>
      <c r="D363">
        <v>32</v>
      </c>
      <c r="E363">
        <v>2.6068127934315868E-2</v>
      </c>
      <c r="F363">
        <v>4.8327249801643811E-3</v>
      </c>
      <c r="G363" s="6">
        <v>6.8873721189907757E-8</v>
      </c>
      <c r="H363" t="s">
        <v>1132</v>
      </c>
      <c r="I363" t="s">
        <v>1132</v>
      </c>
      <c r="J363" t="b">
        <v>0</v>
      </c>
    </row>
    <row r="364" spans="1:10" hidden="1" x14ac:dyDescent="0.2">
      <c r="A364" t="s">
        <v>813</v>
      </c>
      <c r="B364" t="str">
        <f>VLOOKUP(Table20[[#This Row],[Metabolite ID]],Table18[],2,FALSE)</f>
        <v>Total lipids in medium VLDL</v>
      </c>
      <c r="C364" t="s">
        <v>1118</v>
      </c>
      <c r="D364">
        <v>32</v>
      </c>
      <c r="E364">
        <v>2.8827947647499901E-2</v>
      </c>
      <c r="F364">
        <v>5.2392154821780338E-3</v>
      </c>
      <c r="G364" s="6">
        <v>3.7478219294376825E-8</v>
      </c>
      <c r="H364" t="s">
        <v>1132</v>
      </c>
      <c r="I364" t="s">
        <v>1132</v>
      </c>
      <c r="J364" t="b">
        <v>0</v>
      </c>
    </row>
    <row r="365" spans="1:10" hidden="1" x14ac:dyDescent="0.2">
      <c r="A365" t="s">
        <v>813</v>
      </c>
      <c r="B365" t="str">
        <f>VLOOKUP(Table20[[#This Row],[Metabolite ID]],Table18[],2,FALSE)</f>
        <v>Total lipids in medium VLDL</v>
      </c>
      <c r="C365" t="s">
        <v>1119</v>
      </c>
      <c r="D365">
        <v>32</v>
      </c>
      <c r="E365">
        <v>-4.9321092710517996E-4</v>
      </c>
      <c r="F365">
        <v>9.6083003106115748E-3</v>
      </c>
      <c r="G365" s="6">
        <v>0.95906116382427908</v>
      </c>
      <c r="H365" t="s">
        <v>1132</v>
      </c>
      <c r="I365" t="s">
        <v>1132</v>
      </c>
      <c r="J365" t="b">
        <v>0</v>
      </c>
    </row>
    <row r="366" spans="1:10" hidden="1" x14ac:dyDescent="0.2">
      <c r="A366" t="s">
        <v>813</v>
      </c>
      <c r="B366" t="str">
        <f>VLOOKUP(Table20[[#This Row],[Metabolite ID]],Table18[],2,FALSE)</f>
        <v>Total lipids in medium VLDL</v>
      </c>
      <c r="C366" t="s">
        <v>1120</v>
      </c>
      <c r="D366">
        <v>32</v>
      </c>
      <c r="E366">
        <v>2.0507483829530272E-3</v>
      </c>
      <c r="F366">
        <v>8.8784503918776687E-3</v>
      </c>
      <c r="G366" s="6">
        <v>0.81732999736871592</v>
      </c>
      <c r="H366" t="s">
        <v>1132</v>
      </c>
      <c r="I366" t="s">
        <v>1132</v>
      </c>
      <c r="J366" t="b">
        <v>0</v>
      </c>
    </row>
    <row r="367" spans="1:10" hidden="1" x14ac:dyDescent="0.2">
      <c r="A367" t="s">
        <v>813</v>
      </c>
      <c r="B367" t="str">
        <f>VLOOKUP(Table20[[#This Row],[Metabolite ID]],Table18[],2,FALSE)</f>
        <v>Total lipids in medium VLDL</v>
      </c>
      <c r="C367" t="s">
        <v>1121</v>
      </c>
      <c r="D367">
        <v>32</v>
      </c>
      <c r="E367">
        <v>-1.4034506463432073E-2</v>
      </c>
      <c r="F367">
        <v>2.1820630638241648E-2</v>
      </c>
      <c r="G367" s="6">
        <v>0.52483937965238492</v>
      </c>
      <c r="H367" t="s">
        <v>1132</v>
      </c>
      <c r="I367" t="s">
        <v>1132</v>
      </c>
      <c r="J367" t="b">
        <v>0</v>
      </c>
    </row>
    <row r="368" spans="1:10" hidden="1" x14ac:dyDescent="0.2">
      <c r="A368" t="s">
        <v>813</v>
      </c>
      <c r="B368" t="str">
        <f>VLOOKUP(Table20[[#This Row],[Metabolite ID]],Table18[],2,FALSE)</f>
        <v>Total lipids in medium VLDL</v>
      </c>
      <c r="C368" t="s">
        <v>1122</v>
      </c>
      <c r="D368">
        <v>32</v>
      </c>
      <c r="E368">
        <v>2.6983742070144645E-3</v>
      </c>
      <c r="F368">
        <v>9.6256764364764935E-3</v>
      </c>
      <c r="G368" s="6">
        <v>0.78108597597442375</v>
      </c>
      <c r="H368" t="s">
        <v>1132</v>
      </c>
      <c r="I368" t="s">
        <v>1132</v>
      </c>
      <c r="J368" t="b">
        <v>0</v>
      </c>
    </row>
    <row r="369" spans="1:10" hidden="1" x14ac:dyDescent="0.2">
      <c r="A369" t="s">
        <v>813</v>
      </c>
      <c r="B369" t="str">
        <f>VLOOKUP(Table20[[#This Row],[Metabolite ID]],Table18[],2,FALSE)</f>
        <v>Total lipids in medium VLDL</v>
      </c>
      <c r="C369" t="s">
        <v>1123</v>
      </c>
      <c r="D369">
        <v>32</v>
      </c>
      <c r="E369">
        <v>-1.0654692497321892E-2</v>
      </c>
      <c r="F369">
        <v>3.0929929278839963E-2</v>
      </c>
      <c r="G369" s="6">
        <v>0.73288975312046412</v>
      </c>
      <c r="H369" t="s">
        <v>1132</v>
      </c>
      <c r="I369" t="s">
        <v>1132</v>
      </c>
      <c r="J369" t="b">
        <v>0</v>
      </c>
    </row>
    <row r="370" spans="1:10" x14ac:dyDescent="0.2">
      <c r="A370" t="s">
        <v>862</v>
      </c>
      <c r="B370" t="str">
        <f>VLOOKUP(Table20[[#This Row],[Metabolite ID]],Table18[],2,FALSE)</f>
        <v>Cholesterol in very large VLDL</v>
      </c>
      <c r="C370" t="s">
        <v>1116</v>
      </c>
      <c r="D370">
        <v>29</v>
      </c>
      <c r="E370">
        <v>2.7309673100925781E-2</v>
      </c>
      <c r="F370">
        <v>1.8477252158624412E-2</v>
      </c>
      <c r="G370" s="6">
        <v>0.13940351346755028</v>
      </c>
      <c r="H370" t="s">
        <v>1132</v>
      </c>
      <c r="I370" t="s">
        <v>1132</v>
      </c>
      <c r="J370" t="b">
        <v>0</v>
      </c>
    </row>
    <row r="371" spans="1:10" hidden="1" x14ac:dyDescent="0.2">
      <c r="A371" t="s">
        <v>862</v>
      </c>
      <c r="B371" t="str">
        <f>VLOOKUP(Table20[[#This Row],[Metabolite ID]],Table18[],2,FALSE)</f>
        <v>Cholesterol in very large VLDL</v>
      </c>
      <c r="C371" t="s">
        <v>1117</v>
      </c>
      <c r="D371">
        <v>29</v>
      </c>
      <c r="E371">
        <v>2.7309673100925781E-2</v>
      </c>
      <c r="F371">
        <v>4.8836698052828328E-3</v>
      </c>
      <c r="G371" s="6">
        <v>2.2441810578027151E-8</v>
      </c>
      <c r="H371" t="s">
        <v>1132</v>
      </c>
      <c r="I371" t="s">
        <v>1132</v>
      </c>
      <c r="J371" t="b">
        <v>0</v>
      </c>
    </row>
    <row r="372" spans="1:10" hidden="1" x14ac:dyDescent="0.2">
      <c r="A372" t="s">
        <v>862</v>
      </c>
      <c r="B372" t="str">
        <f>VLOOKUP(Table20[[#This Row],[Metabolite ID]],Table18[],2,FALSE)</f>
        <v>Cholesterol in very large VLDL</v>
      </c>
      <c r="C372" t="s">
        <v>1118</v>
      </c>
      <c r="D372">
        <v>29</v>
      </c>
      <c r="E372">
        <v>2.8721189718573265E-2</v>
      </c>
      <c r="F372">
        <v>5.3183627451148978E-3</v>
      </c>
      <c r="G372" s="6">
        <v>6.6499190946514234E-8</v>
      </c>
      <c r="H372" t="s">
        <v>1132</v>
      </c>
      <c r="I372" t="s">
        <v>1132</v>
      </c>
      <c r="J372" t="b">
        <v>0</v>
      </c>
    </row>
    <row r="373" spans="1:10" hidden="1" x14ac:dyDescent="0.2">
      <c r="A373" t="s">
        <v>862</v>
      </c>
      <c r="B373" t="str">
        <f>VLOOKUP(Table20[[#This Row],[Metabolite ID]],Table18[],2,FALSE)</f>
        <v>Cholesterol in very large VLDL</v>
      </c>
      <c r="C373" t="s">
        <v>1119</v>
      </c>
      <c r="D373">
        <v>29</v>
      </c>
      <c r="E373">
        <v>2.5787817834854814E-3</v>
      </c>
      <c r="F373">
        <v>1.1417483657176826E-2</v>
      </c>
      <c r="G373" s="6">
        <v>0.82130833888517374</v>
      </c>
      <c r="H373" t="s">
        <v>1132</v>
      </c>
      <c r="I373" t="s">
        <v>1132</v>
      </c>
      <c r="J373" t="b">
        <v>0</v>
      </c>
    </row>
    <row r="374" spans="1:10" hidden="1" x14ac:dyDescent="0.2">
      <c r="A374" t="s">
        <v>862</v>
      </c>
      <c r="B374" t="str">
        <f>VLOOKUP(Table20[[#This Row],[Metabolite ID]],Table18[],2,FALSE)</f>
        <v>Cholesterol in very large VLDL</v>
      </c>
      <c r="C374" t="s">
        <v>1120</v>
      </c>
      <c r="D374">
        <v>29</v>
      </c>
      <c r="E374">
        <v>1.5761652601987957E-3</v>
      </c>
      <c r="F374">
        <v>8.9118172728057353E-3</v>
      </c>
      <c r="G374" s="6">
        <v>0.85961648497020138</v>
      </c>
      <c r="H374" t="s">
        <v>1132</v>
      </c>
      <c r="I374" t="s">
        <v>1132</v>
      </c>
      <c r="J374" t="b">
        <v>0</v>
      </c>
    </row>
    <row r="375" spans="1:10" hidden="1" x14ac:dyDescent="0.2">
      <c r="A375" t="s">
        <v>862</v>
      </c>
      <c r="B375" t="str">
        <f>VLOOKUP(Table20[[#This Row],[Metabolite ID]],Table18[],2,FALSE)</f>
        <v>Cholesterol in very large VLDL</v>
      </c>
      <c r="C375" t="s">
        <v>1121</v>
      </c>
      <c r="D375">
        <v>29</v>
      </c>
      <c r="E375">
        <v>-1.6480863710157501E-2</v>
      </c>
      <c r="F375">
        <v>1.6773990722561392E-2</v>
      </c>
      <c r="G375" s="6">
        <v>0.33425545307116433</v>
      </c>
      <c r="H375" t="s">
        <v>1132</v>
      </c>
      <c r="I375" t="s">
        <v>1132</v>
      </c>
      <c r="J375" t="b">
        <v>0</v>
      </c>
    </row>
    <row r="376" spans="1:10" hidden="1" x14ac:dyDescent="0.2">
      <c r="A376" t="s">
        <v>862</v>
      </c>
      <c r="B376" t="str">
        <f>VLOOKUP(Table20[[#This Row],[Metabolite ID]],Table18[],2,FALSE)</f>
        <v>Cholesterol in very large VLDL</v>
      </c>
      <c r="C376" t="s">
        <v>1122</v>
      </c>
      <c r="D376">
        <v>29</v>
      </c>
      <c r="E376">
        <v>-3.1256120006298571E-3</v>
      </c>
      <c r="F376">
        <v>8.0876740496860448E-3</v>
      </c>
      <c r="G376" s="6">
        <v>0.70207285098098815</v>
      </c>
      <c r="H376" t="s">
        <v>1132</v>
      </c>
      <c r="I376" t="s">
        <v>1132</v>
      </c>
      <c r="J376" t="b">
        <v>0</v>
      </c>
    </row>
    <row r="377" spans="1:10" hidden="1" x14ac:dyDescent="0.2">
      <c r="A377" t="s">
        <v>862</v>
      </c>
      <c r="B377" t="str">
        <f>VLOOKUP(Table20[[#This Row],[Metabolite ID]],Table18[],2,FALSE)</f>
        <v>Cholesterol in very large VLDL</v>
      </c>
      <c r="C377" t="s">
        <v>1123</v>
      </c>
      <c r="D377">
        <v>29</v>
      </c>
      <c r="E377">
        <v>-3.0184849866716629E-2</v>
      </c>
      <c r="F377">
        <v>3.0010196562648282E-2</v>
      </c>
      <c r="G377" s="6">
        <v>0.32343186398259327</v>
      </c>
      <c r="H377" t="s">
        <v>1132</v>
      </c>
      <c r="I377" t="s">
        <v>1132</v>
      </c>
      <c r="J377" t="b">
        <v>0</v>
      </c>
    </row>
    <row r="378" spans="1:10" x14ac:dyDescent="0.2">
      <c r="A378" t="s">
        <v>866</v>
      </c>
      <c r="B378" t="str">
        <f>VLOOKUP(Table20[[#This Row],[Metabolite ID]],Table18[],2,FALSE)</f>
        <v>Concentration of very large VLDL particles</v>
      </c>
      <c r="C378" t="s">
        <v>1116</v>
      </c>
      <c r="D378">
        <v>30</v>
      </c>
      <c r="E378">
        <v>2.6565114275201352E-2</v>
      </c>
      <c r="F378">
        <v>1.8250873367690879E-2</v>
      </c>
      <c r="G378" s="6">
        <v>0.14551621676116583</v>
      </c>
      <c r="H378" t="s">
        <v>1132</v>
      </c>
      <c r="I378" t="s">
        <v>1132</v>
      </c>
      <c r="J378" t="b">
        <v>0</v>
      </c>
    </row>
    <row r="379" spans="1:10" hidden="1" x14ac:dyDescent="0.2">
      <c r="A379" t="s">
        <v>866</v>
      </c>
      <c r="B379" t="str">
        <f>VLOOKUP(Table20[[#This Row],[Metabolite ID]],Table18[],2,FALSE)</f>
        <v>Concentration of very large VLDL particles</v>
      </c>
      <c r="C379" t="s">
        <v>1117</v>
      </c>
      <c r="D379">
        <v>30</v>
      </c>
      <c r="E379">
        <v>2.6565114275201352E-2</v>
      </c>
      <c r="F379">
        <v>4.8435674870713962E-3</v>
      </c>
      <c r="G379" s="6">
        <v>4.1436534758700744E-8</v>
      </c>
      <c r="H379" t="s">
        <v>1132</v>
      </c>
      <c r="I379" t="s">
        <v>1132</v>
      </c>
      <c r="J379" t="b">
        <v>0</v>
      </c>
    </row>
    <row r="380" spans="1:10" hidden="1" x14ac:dyDescent="0.2">
      <c r="A380" t="s">
        <v>866</v>
      </c>
      <c r="B380" t="str">
        <f>VLOOKUP(Table20[[#This Row],[Metabolite ID]],Table18[],2,FALSE)</f>
        <v>Concentration of very large VLDL particles</v>
      </c>
      <c r="C380" t="s">
        <v>1118</v>
      </c>
      <c r="D380">
        <v>30</v>
      </c>
      <c r="E380">
        <v>2.7791247271871072E-2</v>
      </c>
      <c r="F380">
        <v>5.2718497539075313E-3</v>
      </c>
      <c r="G380" s="6">
        <v>1.3521662786718046E-7</v>
      </c>
      <c r="H380" t="s">
        <v>1132</v>
      </c>
      <c r="I380" t="s">
        <v>1132</v>
      </c>
      <c r="J380" t="b">
        <v>0</v>
      </c>
    </row>
    <row r="381" spans="1:10" hidden="1" x14ac:dyDescent="0.2">
      <c r="A381" t="s">
        <v>866</v>
      </c>
      <c r="B381" t="str">
        <f>VLOOKUP(Table20[[#This Row],[Metabolite ID]],Table18[],2,FALSE)</f>
        <v>Concentration of very large VLDL particles</v>
      </c>
      <c r="C381" t="s">
        <v>1119</v>
      </c>
      <c r="D381">
        <v>30</v>
      </c>
      <c r="E381">
        <v>1.037092792296802E-2</v>
      </c>
      <c r="F381">
        <v>1.0858491625681988E-2</v>
      </c>
      <c r="G381" s="6">
        <v>0.33952794059715996</v>
      </c>
      <c r="H381" t="s">
        <v>1132</v>
      </c>
      <c r="I381" t="s">
        <v>1132</v>
      </c>
      <c r="J381" t="b">
        <v>0</v>
      </c>
    </row>
    <row r="382" spans="1:10" hidden="1" x14ac:dyDescent="0.2">
      <c r="A382" t="s">
        <v>866</v>
      </c>
      <c r="B382" t="str">
        <f>VLOOKUP(Table20[[#This Row],[Metabolite ID]],Table18[],2,FALSE)</f>
        <v>Concentration of very large VLDL particles</v>
      </c>
      <c r="C382" t="s">
        <v>1120</v>
      </c>
      <c r="D382">
        <v>30</v>
      </c>
      <c r="E382">
        <v>1.4155993016919585E-3</v>
      </c>
      <c r="F382">
        <v>8.4578226993697117E-3</v>
      </c>
      <c r="G382" s="6">
        <v>0.86707767135723568</v>
      </c>
      <c r="H382" t="s">
        <v>1132</v>
      </c>
      <c r="I382" t="s">
        <v>1132</v>
      </c>
      <c r="J382" t="b">
        <v>0</v>
      </c>
    </row>
    <row r="383" spans="1:10" hidden="1" x14ac:dyDescent="0.2">
      <c r="A383" t="s">
        <v>866</v>
      </c>
      <c r="B383" t="str">
        <f>VLOOKUP(Table20[[#This Row],[Metabolite ID]],Table18[],2,FALSE)</f>
        <v>Concentration of very large VLDL particles</v>
      </c>
      <c r="C383" t="s">
        <v>1121</v>
      </c>
      <c r="D383">
        <v>30</v>
      </c>
      <c r="E383">
        <v>-1.2818626986770276E-2</v>
      </c>
      <c r="F383">
        <v>1.9635375593076564E-2</v>
      </c>
      <c r="G383" s="6">
        <v>0.51900601185434558</v>
      </c>
      <c r="H383" t="s">
        <v>1132</v>
      </c>
      <c r="I383" t="s">
        <v>1132</v>
      </c>
      <c r="J383" t="b">
        <v>0</v>
      </c>
    </row>
    <row r="384" spans="1:10" hidden="1" x14ac:dyDescent="0.2">
      <c r="A384" t="s">
        <v>866</v>
      </c>
      <c r="B384" t="str">
        <f>VLOOKUP(Table20[[#This Row],[Metabolite ID]],Table18[],2,FALSE)</f>
        <v>Concentration of very large VLDL particles</v>
      </c>
      <c r="C384" t="s">
        <v>1122</v>
      </c>
      <c r="D384">
        <v>30</v>
      </c>
      <c r="E384">
        <v>-2.9611883335643741E-3</v>
      </c>
      <c r="F384">
        <v>7.9161445074731451E-3</v>
      </c>
      <c r="G384" s="6">
        <v>0.71107376148544932</v>
      </c>
      <c r="H384" t="s">
        <v>1132</v>
      </c>
      <c r="I384" t="s">
        <v>1132</v>
      </c>
      <c r="J384" t="b">
        <v>0</v>
      </c>
    </row>
    <row r="385" spans="1:10" hidden="1" x14ac:dyDescent="0.2">
      <c r="A385" t="s">
        <v>866</v>
      </c>
      <c r="B385" t="str">
        <f>VLOOKUP(Table20[[#This Row],[Metabolite ID]],Table18[],2,FALSE)</f>
        <v>Concentration of very large VLDL particles</v>
      </c>
      <c r="C385" t="s">
        <v>1123</v>
      </c>
      <c r="D385">
        <v>30</v>
      </c>
      <c r="E385">
        <v>-2.5070149957073837E-2</v>
      </c>
      <c r="F385">
        <v>2.926144469392937E-2</v>
      </c>
      <c r="G385" s="6">
        <v>0.39884892680430784</v>
      </c>
      <c r="H385" t="s">
        <v>1132</v>
      </c>
      <c r="I385" t="s">
        <v>1132</v>
      </c>
      <c r="J385" t="b">
        <v>0</v>
      </c>
    </row>
    <row r="386" spans="1:10" x14ac:dyDescent="0.2">
      <c r="A386" t="s">
        <v>815</v>
      </c>
      <c r="B386" t="str">
        <f>VLOOKUP(Table20[[#This Row],[Metabolite ID]],Table18[],2,FALSE)</f>
        <v>Phospholipids in medium VLDL</v>
      </c>
      <c r="C386" t="s">
        <v>1116</v>
      </c>
      <c r="D386">
        <v>31</v>
      </c>
      <c r="E386">
        <v>2.0267706234587412E-2</v>
      </c>
      <c r="F386">
        <v>1.3924802380845289E-2</v>
      </c>
      <c r="G386" s="6">
        <v>0.14552778368423069</v>
      </c>
      <c r="H386" t="s">
        <v>1132</v>
      </c>
      <c r="I386" t="s">
        <v>1132</v>
      </c>
      <c r="J386" t="b">
        <v>0</v>
      </c>
    </row>
    <row r="387" spans="1:10" hidden="1" x14ac:dyDescent="0.2">
      <c r="A387" t="s">
        <v>815</v>
      </c>
      <c r="B387" t="str">
        <f>VLOOKUP(Table20[[#This Row],[Metabolite ID]],Table18[],2,FALSE)</f>
        <v>Phospholipids in medium VLDL</v>
      </c>
      <c r="C387" t="s">
        <v>1117</v>
      </c>
      <c r="D387">
        <v>31</v>
      </c>
      <c r="E387">
        <v>2.0267706234587412E-2</v>
      </c>
      <c r="F387">
        <v>4.8886287188164793E-3</v>
      </c>
      <c r="G387" s="6">
        <v>3.38499541315013E-5</v>
      </c>
      <c r="H387" t="s">
        <v>1132</v>
      </c>
      <c r="I387" t="s">
        <v>1132</v>
      </c>
      <c r="J387" t="b">
        <v>0</v>
      </c>
    </row>
    <row r="388" spans="1:10" hidden="1" x14ac:dyDescent="0.2">
      <c r="A388" t="s">
        <v>815</v>
      </c>
      <c r="B388" t="str">
        <f>VLOOKUP(Table20[[#This Row],[Metabolite ID]],Table18[],2,FALSE)</f>
        <v>Phospholipids in medium VLDL</v>
      </c>
      <c r="C388" t="s">
        <v>1118</v>
      </c>
      <c r="D388">
        <v>31</v>
      </c>
      <c r="E388">
        <v>2.1358989650013416E-2</v>
      </c>
      <c r="F388">
        <v>5.1289227685142238E-3</v>
      </c>
      <c r="G388" s="6">
        <v>3.1214475710038388E-5</v>
      </c>
      <c r="H388" t="s">
        <v>1132</v>
      </c>
      <c r="I388" t="s">
        <v>1132</v>
      </c>
      <c r="J388" t="b">
        <v>0</v>
      </c>
    </row>
    <row r="389" spans="1:10" hidden="1" x14ac:dyDescent="0.2">
      <c r="A389" t="s">
        <v>815</v>
      </c>
      <c r="B389" t="str">
        <f>VLOOKUP(Table20[[#This Row],[Metabolite ID]],Table18[],2,FALSE)</f>
        <v>Phospholipids in medium VLDL</v>
      </c>
      <c r="C389" t="s">
        <v>1119</v>
      </c>
      <c r="D389">
        <v>31</v>
      </c>
      <c r="E389">
        <v>2.1564458322371398E-3</v>
      </c>
      <c r="F389">
        <v>1.1175501067559671E-2</v>
      </c>
      <c r="G389" s="6">
        <v>0.84698881277823879</v>
      </c>
      <c r="H389" t="s">
        <v>1132</v>
      </c>
      <c r="I389" t="s">
        <v>1132</v>
      </c>
      <c r="J389" t="b">
        <v>0</v>
      </c>
    </row>
    <row r="390" spans="1:10" hidden="1" x14ac:dyDescent="0.2">
      <c r="A390" t="s">
        <v>815</v>
      </c>
      <c r="B390" t="str">
        <f>VLOOKUP(Table20[[#This Row],[Metabolite ID]],Table18[],2,FALSE)</f>
        <v>Phospholipids in medium VLDL</v>
      </c>
      <c r="C390" t="s">
        <v>1120</v>
      </c>
      <c r="D390">
        <v>31</v>
      </c>
      <c r="E390">
        <v>3.4168323063754253E-3</v>
      </c>
      <c r="F390">
        <v>8.7450232354896202E-3</v>
      </c>
      <c r="G390" s="6">
        <v>0.69600617268012421</v>
      </c>
      <c r="H390" t="s">
        <v>1132</v>
      </c>
      <c r="I390" t="s">
        <v>1132</v>
      </c>
      <c r="J390" t="b">
        <v>0</v>
      </c>
    </row>
    <row r="391" spans="1:10" hidden="1" x14ac:dyDescent="0.2">
      <c r="A391" t="s">
        <v>815</v>
      </c>
      <c r="B391" t="str">
        <f>VLOOKUP(Table20[[#This Row],[Metabolite ID]],Table18[],2,FALSE)</f>
        <v>Phospholipids in medium VLDL</v>
      </c>
      <c r="C391" t="s">
        <v>1121</v>
      </c>
      <c r="D391">
        <v>31</v>
      </c>
      <c r="E391">
        <v>4.6623075183800822E-2</v>
      </c>
      <c r="F391">
        <v>2.3739631206002382E-2</v>
      </c>
      <c r="G391" s="6">
        <v>5.886308482214786E-2</v>
      </c>
      <c r="H391" t="s">
        <v>1132</v>
      </c>
      <c r="I391" t="s">
        <v>1132</v>
      </c>
      <c r="J391" t="b">
        <v>0</v>
      </c>
    </row>
    <row r="392" spans="1:10" hidden="1" x14ac:dyDescent="0.2">
      <c r="A392" t="s">
        <v>815</v>
      </c>
      <c r="B392" t="str">
        <f>VLOOKUP(Table20[[#This Row],[Metabolite ID]],Table18[],2,FALSE)</f>
        <v>Phospholipids in medium VLDL</v>
      </c>
      <c r="C392" t="s">
        <v>1122</v>
      </c>
      <c r="D392">
        <v>31</v>
      </c>
      <c r="E392">
        <v>5.7664504664853289E-3</v>
      </c>
      <c r="F392">
        <v>9.8456631387064363E-3</v>
      </c>
      <c r="G392" s="6">
        <v>0.5624681820603179</v>
      </c>
      <c r="H392" t="s">
        <v>1132</v>
      </c>
      <c r="I392" t="s">
        <v>1132</v>
      </c>
      <c r="J392" t="b">
        <v>0</v>
      </c>
    </row>
    <row r="393" spans="1:10" hidden="1" x14ac:dyDescent="0.2">
      <c r="A393" t="s">
        <v>815</v>
      </c>
      <c r="B393" t="str">
        <f>VLOOKUP(Table20[[#This Row],[Metabolite ID]],Table18[],2,FALSE)</f>
        <v>Phospholipids in medium VLDL</v>
      </c>
      <c r="C393" t="s">
        <v>1123</v>
      </c>
      <c r="D393">
        <v>31</v>
      </c>
      <c r="E393">
        <v>6.9125297953124831E-3</v>
      </c>
      <c r="F393">
        <v>2.5868497252176482E-2</v>
      </c>
      <c r="G393" s="6">
        <v>0.79119248172020973</v>
      </c>
      <c r="H393" t="s">
        <v>1132</v>
      </c>
      <c r="I393" t="s">
        <v>1132</v>
      </c>
      <c r="J393" t="b">
        <v>0</v>
      </c>
    </row>
    <row r="394" spans="1:10" x14ac:dyDescent="0.2">
      <c r="A394" t="s">
        <v>865</v>
      </c>
      <c r="B394" t="str">
        <f>VLOOKUP(Table20[[#This Row],[Metabolite ID]],Table18[],2,FALSE)</f>
        <v>Total lipids in very large VLDL</v>
      </c>
      <c r="C394" t="s">
        <v>1116</v>
      </c>
      <c r="D394">
        <v>30</v>
      </c>
      <c r="E394">
        <v>2.6578162732771901E-2</v>
      </c>
      <c r="F394">
        <v>1.8266651715503953E-2</v>
      </c>
      <c r="G394" s="6">
        <v>0.14566646550022638</v>
      </c>
      <c r="H394" t="s">
        <v>1132</v>
      </c>
      <c r="I394" t="s">
        <v>1132</v>
      </c>
      <c r="J394" t="b">
        <v>0</v>
      </c>
    </row>
    <row r="395" spans="1:10" hidden="1" x14ac:dyDescent="0.2">
      <c r="A395" t="s">
        <v>865</v>
      </c>
      <c r="B395" t="str">
        <f>VLOOKUP(Table20[[#This Row],[Metabolite ID]],Table18[],2,FALSE)</f>
        <v>Total lipids in very large VLDL</v>
      </c>
      <c r="C395" t="s">
        <v>1117</v>
      </c>
      <c r="D395">
        <v>30</v>
      </c>
      <c r="E395">
        <v>2.6578162732771901E-2</v>
      </c>
      <c r="F395">
        <v>4.8476317839662485E-3</v>
      </c>
      <c r="G395" s="6">
        <v>4.1885763514198712E-8</v>
      </c>
      <c r="H395" t="s">
        <v>1132</v>
      </c>
      <c r="I395" t="s">
        <v>1132</v>
      </c>
      <c r="J395" t="b">
        <v>0</v>
      </c>
    </row>
    <row r="396" spans="1:10" hidden="1" x14ac:dyDescent="0.2">
      <c r="A396" t="s">
        <v>865</v>
      </c>
      <c r="B396" t="str">
        <f>VLOOKUP(Table20[[#This Row],[Metabolite ID]],Table18[],2,FALSE)</f>
        <v>Total lipids in very large VLDL</v>
      </c>
      <c r="C396" t="s">
        <v>1118</v>
      </c>
      <c r="D396">
        <v>30</v>
      </c>
      <c r="E396">
        <v>2.7814060198579002E-2</v>
      </c>
      <c r="F396">
        <v>5.2766138579859326E-3</v>
      </c>
      <c r="G396" s="6">
        <v>1.3553842732939652E-7</v>
      </c>
      <c r="H396" t="s">
        <v>1132</v>
      </c>
      <c r="I396" t="s">
        <v>1132</v>
      </c>
      <c r="J396" t="b">
        <v>0</v>
      </c>
    </row>
    <row r="397" spans="1:10" hidden="1" x14ac:dyDescent="0.2">
      <c r="A397" t="s">
        <v>865</v>
      </c>
      <c r="B397" t="str">
        <f>VLOOKUP(Table20[[#This Row],[Metabolite ID]],Table18[],2,FALSE)</f>
        <v>Total lipids in very large VLDL</v>
      </c>
      <c r="C397" t="s">
        <v>1119</v>
      </c>
      <c r="D397">
        <v>30</v>
      </c>
      <c r="E397">
        <v>1.0329420874920753E-2</v>
      </c>
      <c r="F397">
        <v>1.1062267297455511E-2</v>
      </c>
      <c r="G397" s="6">
        <v>0.35043152406672012</v>
      </c>
      <c r="H397" t="s">
        <v>1132</v>
      </c>
      <c r="I397" t="s">
        <v>1132</v>
      </c>
      <c r="J397" t="b">
        <v>0</v>
      </c>
    </row>
    <row r="398" spans="1:10" hidden="1" x14ac:dyDescent="0.2">
      <c r="A398" t="s">
        <v>865</v>
      </c>
      <c r="B398" t="str">
        <f>VLOOKUP(Table20[[#This Row],[Metabolite ID]],Table18[],2,FALSE)</f>
        <v>Total lipids in very large VLDL</v>
      </c>
      <c r="C398" t="s">
        <v>1120</v>
      </c>
      <c r="D398">
        <v>30</v>
      </c>
      <c r="E398">
        <v>1.4363243212203703E-3</v>
      </c>
      <c r="F398">
        <v>8.6597597292502604E-3</v>
      </c>
      <c r="G398" s="6">
        <v>0.86826562070493285</v>
      </c>
      <c r="H398" t="s">
        <v>1132</v>
      </c>
      <c r="I398" t="s">
        <v>1132</v>
      </c>
      <c r="J398" t="b">
        <v>0</v>
      </c>
    </row>
    <row r="399" spans="1:10" hidden="1" x14ac:dyDescent="0.2">
      <c r="A399" t="s">
        <v>865</v>
      </c>
      <c r="B399" t="str">
        <f>VLOOKUP(Table20[[#This Row],[Metabolite ID]],Table18[],2,FALSE)</f>
        <v>Total lipids in very large VLDL</v>
      </c>
      <c r="C399" t="s">
        <v>1121</v>
      </c>
      <c r="D399">
        <v>30</v>
      </c>
      <c r="E399">
        <v>-1.2958435241545468E-2</v>
      </c>
      <c r="F399">
        <v>1.8228876164335533E-2</v>
      </c>
      <c r="G399" s="6">
        <v>0.48284094475097994</v>
      </c>
      <c r="H399" t="s">
        <v>1132</v>
      </c>
      <c r="I399" t="s">
        <v>1132</v>
      </c>
      <c r="J399" t="b">
        <v>0</v>
      </c>
    </row>
    <row r="400" spans="1:10" hidden="1" x14ac:dyDescent="0.2">
      <c r="A400" t="s">
        <v>865</v>
      </c>
      <c r="B400" t="str">
        <f>VLOOKUP(Table20[[#This Row],[Metabolite ID]],Table18[],2,FALSE)</f>
        <v>Total lipids in very large VLDL</v>
      </c>
      <c r="C400" t="s">
        <v>1122</v>
      </c>
      <c r="D400">
        <v>30</v>
      </c>
      <c r="E400">
        <v>-3.0611633448375253E-3</v>
      </c>
      <c r="F400">
        <v>8.2582038652242642E-3</v>
      </c>
      <c r="G400" s="6">
        <v>0.71356874865470155</v>
      </c>
      <c r="H400" t="s">
        <v>1132</v>
      </c>
      <c r="I400" t="s">
        <v>1132</v>
      </c>
      <c r="J400" t="b">
        <v>0</v>
      </c>
    </row>
    <row r="401" spans="1:10" hidden="1" x14ac:dyDescent="0.2">
      <c r="A401" t="s">
        <v>865</v>
      </c>
      <c r="B401" t="str">
        <f>VLOOKUP(Table20[[#This Row],[Metabolite ID]],Table18[],2,FALSE)</f>
        <v>Total lipids in very large VLDL</v>
      </c>
      <c r="C401" t="s">
        <v>1123</v>
      </c>
      <c r="D401">
        <v>30</v>
      </c>
      <c r="E401">
        <v>-2.4956865147884477E-2</v>
      </c>
      <c r="F401">
        <v>2.9243498047152521E-2</v>
      </c>
      <c r="G401" s="6">
        <v>0.40067081619423928</v>
      </c>
      <c r="H401" t="s">
        <v>1132</v>
      </c>
      <c r="I401" t="s">
        <v>1132</v>
      </c>
      <c r="J401" t="b">
        <v>0</v>
      </c>
    </row>
    <row r="402" spans="1:10" x14ac:dyDescent="0.2">
      <c r="A402" t="s">
        <v>441</v>
      </c>
      <c r="B402" t="str">
        <f>VLOOKUP(Table20[[#This Row],[Metabolite ID]],Table18[],2,FALSE)</f>
        <v>X - 11444</v>
      </c>
      <c r="C402" t="s">
        <v>1116</v>
      </c>
      <c r="D402">
        <v>8</v>
      </c>
      <c r="E402">
        <v>9.7748346143516785E-3</v>
      </c>
      <c r="F402">
        <v>6.8154822990361442E-3</v>
      </c>
      <c r="G402" s="6">
        <v>0.15151227111753671</v>
      </c>
      <c r="H402" t="s">
        <v>1132</v>
      </c>
      <c r="I402" t="s">
        <v>1132</v>
      </c>
      <c r="J402" t="b">
        <v>0</v>
      </c>
    </row>
    <row r="403" spans="1:10" hidden="1" x14ac:dyDescent="0.2">
      <c r="A403" t="s">
        <v>441</v>
      </c>
      <c r="B403" t="str">
        <f>VLOOKUP(Table20[[#This Row],[Metabolite ID]],Table18[],2,FALSE)</f>
        <v>X - 11444</v>
      </c>
      <c r="C403" t="s">
        <v>1117</v>
      </c>
      <c r="D403">
        <v>8</v>
      </c>
      <c r="E403">
        <v>9.7748346143516785E-3</v>
      </c>
      <c r="F403">
        <v>4.7008026803439995E-3</v>
      </c>
      <c r="G403" s="6">
        <v>3.7580883384380738E-2</v>
      </c>
      <c r="H403" t="s">
        <v>1132</v>
      </c>
      <c r="I403" t="s">
        <v>1132</v>
      </c>
      <c r="J403" t="b">
        <v>0</v>
      </c>
    </row>
    <row r="404" spans="1:10" hidden="1" x14ac:dyDescent="0.2">
      <c r="A404" t="s">
        <v>441</v>
      </c>
      <c r="B404" t="str">
        <f>VLOOKUP(Table20[[#This Row],[Metabolite ID]],Table18[],2,FALSE)</f>
        <v>X - 11444</v>
      </c>
      <c r="C404" t="s">
        <v>1118</v>
      </c>
      <c r="D404">
        <v>8</v>
      </c>
      <c r="E404">
        <v>9.9838038913231675E-3</v>
      </c>
      <c r="F404">
        <v>4.7600765625250728E-3</v>
      </c>
      <c r="G404" s="6">
        <v>3.595782230833007E-2</v>
      </c>
      <c r="H404" t="s">
        <v>1132</v>
      </c>
      <c r="I404" t="s">
        <v>1132</v>
      </c>
      <c r="J404" t="b">
        <v>0</v>
      </c>
    </row>
    <row r="405" spans="1:10" hidden="1" x14ac:dyDescent="0.2">
      <c r="A405" t="s">
        <v>441</v>
      </c>
      <c r="B405" t="str">
        <f>VLOOKUP(Table20[[#This Row],[Metabolite ID]],Table18[],2,FALSE)</f>
        <v>X - 11444</v>
      </c>
      <c r="C405" t="s">
        <v>1119</v>
      </c>
      <c r="D405">
        <v>8</v>
      </c>
      <c r="E405">
        <v>7.6128702570930993E-3</v>
      </c>
      <c r="F405">
        <v>5.9683143370585466E-3</v>
      </c>
      <c r="G405" s="6">
        <v>0.20211541464844618</v>
      </c>
      <c r="H405" t="s">
        <v>1132</v>
      </c>
      <c r="I405" t="s">
        <v>1132</v>
      </c>
      <c r="J405" t="b">
        <v>0</v>
      </c>
    </row>
    <row r="406" spans="1:10" hidden="1" x14ac:dyDescent="0.2">
      <c r="A406" t="s">
        <v>441</v>
      </c>
      <c r="B406" t="str">
        <f>VLOOKUP(Table20[[#This Row],[Metabolite ID]],Table18[],2,FALSE)</f>
        <v>X - 11444</v>
      </c>
      <c r="C406" t="s">
        <v>1120</v>
      </c>
      <c r="D406">
        <v>8</v>
      </c>
      <c r="E406">
        <v>7.4795960191378656E-3</v>
      </c>
      <c r="F406">
        <v>5.7989094862239826E-3</v>
      </c>
      <c r="G406" s="6">
        <v>0.19711037225936137</v>
      </c>
      <c r="H406" t="s">
        <v>1132</v>
      </c>
      <c r="I406" t="s">
        <v>1132</v>
      </c>
      <c r="J406" t="b">
        <v>0</v>
      </c>
    </row>
    <row r="407" spans="1:10" hidden="1" x14ac:dyDescent="0.2">
      <c r="A407" t="s">
        <v>441</v>
      </c>
      <c r="B407" t="str">
        <f>VLOOKUP(Table20[[#This Row],[Metabolite ID]],Table18[],2,FALSE)</f>
        <v>X - 11444</v>
      </c>
      <c r="C407" t="s">
        <v>1121</v>
      </c>
      <c r="D407">
        <v>8</v>
      </c>
      <c r="E407">
        <v>1.936166756451474E-3</v>
      </c>
      <c r="F407">
        <v>7.4209032211083933E-3</v>
      </c>
      <c r="G407" s="6">
        <v>0.80167330728617703</v>
      </c>
      <c r="H407" t="s">
        <v>1132</v>
      </c>
      <c r="I407" t="s">
        <v>1132</v>
      </c>
      <c r="J407" t="b">
        <v>0</v>
      </c>
    </row>
    <row r="408" spans="1:10" hidden="1" x14ac:dyDescent="0.2">
      <c r="A408" t="s">
        <v>441</v>
      </c>
      <c r="B408" t="str">
        <f>VLOOKUP(Table20[[#This Row],[Metabolite ID]],Table18[],2,FALSE)</f>
        <v>X - 11444</v>
      </c>
      <c r="C408" t="s">
        <v>1122</v>
      </c>
      <c r="D408">
        <v>8</v>
      </c>
      <c r="E408">
        <v>6.3366478959891309E-3</v>
      </c>
      <c r="F408">
        <v>6.5795598142485328E-3</v>
      </c>
      <c r="G408" s="6">
        <v>0.36758860686636613</v>
      </c>
      <c r="H408" t="s">
        <v>1132</v>
      </c>
      <c r="I408" t="s">
        <v>1132</v>
      </c>
      <c r="J408" t="b">
        <v>0</v>
      </c>
    </row>
    <row r="409" spans="1:10" hidden="1" x14ac:dyDescent="0.2">
      <c r="A409" t="s">
        <v>441</v>
      </c>
      <c r="B409" t="str">
        <f>VLOOKUP(Table20[[#This Row],[Metabolite ID]],Table18[],2,FALSE)</f>
        <v>X - 11444</v>
      </c>
      <c r="C409" t="s">
        <v>1123</v>
      </c>
      <c r="D409">
        <v>8</v>
      </c>
      <c r="E409">
        <v>3.0573159026554783E-3</v>
      </c>
      <c r="F409">
        <v>1.0029171376076758E-2</v>
      </c>
      <c r="G409" s="6">
        <v>0.77078374723692122</v>
      </c>
      <c r="H409" t="s">
        <v>1132</v>
      </c>
      <c r="I409" t="s">
        <v>1132</v>
      </c>
      <c r="J409" t="b">
        <v>0</v>
      </c>
    </row>
    <row r="410" spans="1:10" x14ac:dyDescent="0.2">
      <c r="A410" t="s">
        <v>674</v>
      </c>
      <c r="B410" t="str">
        <f>VLOOKUP(Table20[[#This Row],[Metabolite ID]],Table18[],2,FALSE)</f>
        <v>1-(1-enyl-palmitoyl)-2-oleoyl-GPC (P-16:0/18:1)*</v>
      </c>
      <c r="C410" t="s">
        <v>1116</v>
      </c>
      <c r="D410">
        <v>3</v>
      </c>
      <c r="E410">
        <v>-4.4055082231397279E-2</v>
      </c>
      <c r="F410">
        <v>3.1812877586894737E-2</v>
      </c>
      <c r="G410" s="6">
        <v>0.16610777253056669</v>
      </c>
      <c r="H410" t="s">
        <v>1132</v>
      </c>
      <c r="I410" t="s">
        <v>1132</v>
      </c>
      <c r="J410" t="b">
        <v>0</v>
      </c>
    </row>
    <row r="411" spans="1:10" hidden="1" x14ac:dyDescent="0.2">
      <c r="A411" t="s">
        <v>674</v>
      </c>
      <c r="B411" t="str">
        <f>VLOOKUP(Table20[[#This Row],[Metabolite ID]],Table18[],2,FALSE)</f>
        <v>1-(1-enyl-palmitoyl)-2-oleoyl-GPC (P-16:0/18:1)*</v>
      </c>
      <c r="C411" t="s">
        <v>1117</v>
      </c>
      <c r="D411">
        <v>3</v>
      </c>
      <c r="E411">
        <v>-4.4055082231397279E-2</v>
      </c>
      <c r="F411">
        <v>1.0361140053621475E-2</v>
      </c>
      <c r="G411" s="6">
        <v>2.1191418573376745E-5</v>
      </c>
      <c r="H411" t="s">
        <v>1132</v>
      </c>
      <c r="I411" t="s">
        <v>1132</v>
      </c>
      <c r="J411" t="b">
        <v>0</v>
      </c>
    </row>
    <row r="412" spans="1:10" hidden="1" x14ac:dyDescent="0.2">
      <c r="A412" t="s">
        <v>674</v>
      </c>
      <c r="B412" t="str">
        <f>VLOOKUP(Table20[[#This Row],[Metabolite ID]],Table18[],2,FALSE)</f>
        <v>1-(1-enyl-palmitoyl)-2-oleoyl-GPC (P-16:0/18:1)*</v>
      </c>
      <c r="C412" t="s">
        <v>1118</v>
      </c>
      <c r="D412">
        <v>3</v>
      </c>
      <c r="E412">
        <v>-4.9408162780263276E-2</v>
      </c>
      <c r="F412">
        <v>1.1630856161969828E-2</v>
      </c>
      <c r="G412" s="6">
        <v>2.1566374423929381E-5</v>
      </c>
      <c r="H412" t="s">
        <v>1132</v>
      </c>
      <c r="I412" t="s">
        <v>1132</v>
      </c>
      <c r="J412" t="b">
        <v>0</v>
      </c>
    </row>
    <row r="413" spans="1:10" hidden="1" x14ac:dyDescent="0.2">
      <c r="A413" t="s">
        <v>674</v>
      </c>
      <c r="B413" t="str">
        <f>VLOOKUP(Table20[[#This Row],[Metabolite ID]],Table18[],2,FALSE)</f>
        <v>1-(1-enyl-palmitoyl)-2-oleoyl-GPC (P-16:0/18:1)*</v>
      </c>
      <c r="C413" t="s">
        <v>1119</v>
      </c>
      <c r="D413">
        <v>3</v>
      </c>
      <c r="E413">
        <v>-3.3157048359555033E-2</v>
      </c>
      <c r="F413">
        <v>1.7101410991097962E-2</v>
      </c>
      <c r="G413" s="6">
        <v>5.2519764873410417E-2</v>
      </c>
      <c r="H413" t="s">
        <v>1132</v>
      </c>
      <c r="I413" t="s">
        <v>1132</v>
      </c>
      <c r="J413" t="b">
        <v>0</v>
      </c>
    </row>
    <row r="414" spans="1:10" hidden="1" x14ac:dyDescent="0.2">
      <c r="A414" t="s">
        <v>674</v>
      </c>
      <c r="B414" t="str">
        <f>VLOOKUP(Table20[[#This Row],[Metabolite ID]],Table18[],2,FALSE)</f>
        <v>1-(1-enyl-palmitoyl)-2-oleoyl-GPC (P-16:0/18:1)*</v>
      </c>
      <c r="C414" t="s">
        <v>1120</v>
      </c>
      <c r="D414">
        <v>3</v>
      </c>
      <c r="E414">
        <v>-2.4133530502479888E-2</v>
      </c>
      <c r="F414">
        <v>1.4550546617306209E-2</v>
      </c>
      <c r="G414" s="6">
        <v>9.7196506563190954E-2</v>
      </c>
      <c r="H414" t="s">
        <v>1132</v>
      </c>
      <c r="I414" t="s">
        <v>1132</v>
      </c>
      <c r="J414" t="b">
        <v>0</v>
      </c>
    </row>
    <row r="415" spans="1:10" hidden="1" x14ac:dyDescent="0.2">
      <c r="A415" t="s">
        <v>674</v>
      </c>
      <c r="B415" t="str">
        <f>VLOOKUP(Table20[[#This Row],[Metabolite ID]],Table18[],2,FALSE)</f>
        <v>1-(1-enyl-palmitoyl)-2-oleoyl-GPC (P-16:0/18:1)*</v>
      </c>
      <c r="C415" t="s">
        <v>1121</v>
      </c>
      <c r="D415">
        <v>3</v>
      </c>
      <c r="E415">
        <v>-1.9194102507420513E-2</v>
      </c>
      <c r="F415">
        <v>1.9311591216075542E-2</v>
      </c>
      <c r="G415" s="6">
        <v>0.4249985362551405</v>
      </c>
      <c r="H415" t="s">
        <v>1132</v>
      </c>
      <c r="I415" t="s">
        <v>1132</v>
      </c>
      <c r="J415" t="b">
        <v>0</v>
      </c>
    </row>
    <row r="416" spans="1:10" hidden="1" x14ac:dyDescent="0.2">
      <c r="A416" t="s">
        <v>674</v>
      </c>
      <c r="B416" t="str">
        <f>VLOOKUP(Table20[[#This Row],[Metabolite ID]],Table18[],2,FALSE)</f>
        <v>1-(1-enyl-palmitoyl)-2-oleoyl-GPC (P-16:0/18:1)*</v>
      </c>
      <c r="C416" t="s">
        <v>1122</v>
      </c>
      <c r="D416">
        <v>3</v>
      </c>
      <c r="E416">
        <v>-1.8520971855646495E-2</v>
      </c>
      <c r="F416">
        <v>1.3764636825189712E-2</v>
      </c>
      <c r="G416" s="6">
        <v>0.31070020331691506</v>
      </c>
      <c r="H416" t="s">
        <v>1132</v>
      </c>
      <c r="I416" t="s">
        <v>1132</v>
      </c>
      <c r="J416" t="b">
        <v>0</v>
      </c>
    </row>
    <row r="417" spans="1:10" hidden="1" x14ac:dyDescent="0.2">
      <c r="A417" t="s">
        <v>674</v>
      </c>
      <c r="B417" t="str">
        <f>VLOOKUP(Table20[[#This Row],[Metabolite ID]],Table18[],2,FALSE)</f>
        <v>1-(1-enyl-palmitoyl)-2-oleoyl-GPC (P-16:0/18:1)*</v>
      </c>
      <c r="C417" t="s">
        <v>1123</v>
      </c>
      <c r="D417">
        <v>3</v>
      </c>
      <c r="E417">
        <v>0.31584677492725349</v>
      </c>
      <c r="F417">
        <v>0.40855091606690802</v>
      </c>
      <c r="G417" s="6">
        <v>0.58103040172056963</v>
      </c>
      <c r="H417" t="s">
        <v>1132</v>
      </c>
      <c r="I417" t="s">
        <v>1132</v>
      </c>
      <c r="J417" t="b">
        <v>0</v>
      </c>
    </row>
    <row r="418" spans="1:10" x14ac:dyDescent="0.2">
      <c r="A418" t="s">
        <v>247</v>
      </c>
      <c r="B418" t="str">
        <f>VLOOKUP(Table20[[#This Row],[Metabolite ID]],Table18[],2,FALSE)</f>
        <v>1-linoleoyl-GPC (18:2)</v>
      </c>
      <c r="C418" t="s">
        <v>1127</v>
      </c>
      <c r="D418">
        <v>1</v>
      </c>
      <c r="E418">
        <v>-2.6491253810664969E-2</v>
      </c>
      <c r="F418">
        <v>1.9358993169332095E-2</v>
      </c>
      <c r="G418" s="6">
        <v>0.17118031816468182</v>
      </c>
      <c r="H418" t="s">
        <v>909</v>
      </c>
      <c r="I418" t="s">
        <v>909</v>
      </c>
      <c r="J418" t="b">
        <v>0</v>
      </c>
    </row>
    <row r="419" spans="1:10" x14ac:dyDescent="0.2">
      <c r="A419" t="s">
        <v>855</v>
      </c>
      <c r="B419" t="str">
        <f>VLOOKUP(Table20[[#This Row],[Metabolite ID]],Table18[],2,FALSE)</f>
        <v>Cholesterol in very large HDL</v>
      </c>
      <c r="C419" t="s">
        <v>1116</v>
      </c>
      <c r="D419">
        <v>26</v>
      </c>
      <c r="E419">
        <v>-1.7789928504566906E-2</v>
      </c>
      <c r="F419">
        <v>1.3079240689089465E-2</v>
      </c>
      <c r="G419" s="6">
        <v>0.17377764076133442</v>
      </c>
      <c r="H419" t="s">
        <v>1132</v>
      </c>
      <c r="I419" t="s">
        <v>1132</v>
      </c>
      <c r="J419" t="b">
        <v>0</v>
      </c>
    </row>
    <row r="420" spans="1:10" hidden="1" x14ac:dyDescent="0.2">
      <c r="A420" t="s">
        <v>855</v>
      </c>
      <c r="B420" t="str">
        <f>VLOOKUP(Table20[[#This Row],[Metabolite ID]],Table18[],2,FALSE)</f>
        <v>Cholesterol in very large HDL</v>
      </c>
      <c r="C420" t="s">
        <v>1117</v>
      </c>
      <c r="D420">
        <v>26</v>
      </c>
      <c r="E420">
        <v>-1.7789928504566906E-2</v>
      </c>
      <c r="F420">
        <v>5.5345798479226093E-3</v>
      </c>
      <c r="G420" s="6">
        <v>1.3075240043437417E-3</v>
      </c>
      <c r="H420" t="s">
        <v>1132</v>
      </c>
      <c r="I420" t="s">
        <v>1132</v>
      </c>
      <c r="J420" t="b">
        <v>0</v>
      </c>
    </row>
    <row r="421" spans="1:10" hidden="1" x14ac:dyDescent="0.2">
      <c r="A421" t="s">
        <v>855</v>
      </c>
      <c r="B421" t="str">
        <f>VLOOKUP(Table20[[#This Row],[Metabolite ID]],Table18[],2,FALSE)</f>
        <v>Cholesterol in very large HDL</v>
      </c>
      <c r="C421" t="s">
        <v>1118</v>
      </c>
      <c r="D421">
        <v>26</v>
      </c>
      <c r="E421">
        <v>-1.8184885358880687E-2</v>
      </c>
      <c r="F421">
        <v>5.7367823689386099E-3</v>
      </c>
      <c r="G421" s="6">
        <v>1.5250431402872165E-3</v>
      </c>
      <c r="H421" t="s">
        <v>1132</v>
      </c>
      <c r="I421" t="s">
        <v>1132</v>
      </c>
      <c r="J421" t="b">
        <v>0</v>
      </c>
    </row>
    <row r="422" spans="1:10" hidden="1" x14ac:dyDescent="0.2">
      <c r="A422" t="s">
        <v>855</v>
      </c>
      <c r="B422" t="str">
        <f>VLOOKUP(Table20[[#This Row],[Metabolite ID]],Table18[],2,FALSE)</f>
        <v>Cholesterol in very large HDL</v>
      </c>
      <c r="C422" t="s">
        <v>1119</v>
      </c>
      <c r="D422">
        <v>26</v>
      </c>
      <c r="E422">
        <v>-2.9800767350262203E-2</v>
      </c>
      <c r="F422">
        <v>9.8424780387148456E-3</v>
      </c>
      <c r="G422" s="6">
        <v>2.4636488795434781E-3</v>
      </c>
      <c r="H422" t="s">
        <v>1132</v>
      </c>
      <c r="I422" t="s">
        <v>1132</v>
      </c>
      <c r="J422" t="b">
        <v>0</v>
      </c>
    </row>
    <row r="423" spans="1:10" hidden="1" x14ac:dyDescent="0.2">
      <c r="A423" t="s">
        <v>855</v>
      </c>
      <c r="B423" t="str">
        <f>VLOOKUP(Table20[[#This Row],[Metabolite ID]],Table18[],2,FALSE)</f>
        <v>Cholesterol in very large HDL</v>
      </c>
      <c r="C423" t="s">
        <v>1120</v>
      </c>
      <c r="D423">
        <v>26</v>
      </c>
      <c r="E423">
        <v>-2.4716180896906983E-2</v>
      </c>
      <c r="F423">
        <v>9.4046816406120511E-3</v>
      </c>
      <c r="G423" s="6">
        <v>8.5870327461442207E-3</v>
      </c>
      <c r="H423" t="s">
        <v>1132</v>
      </c>
      <c r="I423" t="s">
        <v>1132</v>
      </c>
      <c r="J423" t="b">
        <v>0</v>
      </c>
    </row>
    <row r="424" spans="1:10" hidden="1" x14ac:dyDescent="0.2">
      <c r="A424" t="s">
        <v>855</v>
      </c>
      <c r="B424" t="str">
        <f>VLOOKUP(Table20[[#This Row],[Metabolite ID]],Table18[],2,FALSE)</f>
        <v>Cholesterol in very large HDL</v>
      </c>
      <c r="C424" t="s">
        <v>1121</v>
      </c>
      <c r="D424">
        <v>26</v>
      </c>
      <c r="E424">
        <v>-1.7901374195507302E-2</v>
      </c>
      <c r="F424">
        <v>1.5241995615588292E-2</v>
      </c>
      <c r="G424" s="6">
        <v>0.25127046906864126</v>
      </c>
      <c r="H424" t="s">
        <v>1132</v>
      </c>
      <c r="I424" t="s">
        <v>1132</v>
      </c>
      <c r="J424" t="b">
        <v>0</v>
      </c>
    </row>
    <row r="425" spans="1:10" hidden="1" x14ac:dyDescent="0.2">
      <c r="A425" t="s">
        <v>855</v>
      </c>
      <c r="B425" t="str">
        <f>VLOOKUP(Table20[[#This Row],[Metabolite ID]],Table18[],2,FALSE)</f>
        <v>Cholesterol in very large HDL</v>
      </c>
      <c r="C425" t="s">
        <v>1122</v>
      </c>
      <c r="D425">
        <v>26</v>
      </c>
      <c r="E425">
        <v>-2.0298623658776604E-2</v>
      </c>
      <c r="F425">
        <v>9.0461460798805741E-3</v>
      </c>
      <c r="G425" s="6">
        <v>3.3937645716051228E-2</v>
      </c>
      <c r="H425" t="s">
        <v>1132</v>
      </c>
      <c r="I425" t="s">
        <v>1132</v>
      </c>
      <c r="J425" t="b">
        <v>0</v>
      </c>
    </row>
    <row r="426" spans="1:10" hidden="1" x14ac:dyDescent="0.2">
      <c r="A426" t="s">
        <v>855</v>
      </c>
      <c r="B426" t="str">
        <f>VLOOKUP(Table20[[#This Row],[Metabolite ID]],Table18[],2,FALSE)</f>
        <v>Cholesterol in very large HDL</v>
      </c>
      <c r="C426" t="s">
        <v>1123</v>
      </c>
      <c r="D426">
        <v>26</v>
      </c>
      <c r="E426">
        <v>-3.2089093240929567E-2</v>
      </c>
      <c r="F426">
        <v>3.0959419199704311E-2</v>
      </c>
      <c r="G426" s="6">
        <v>0.31030517942018015</v>
      </c>
      <c r="H426" t="s">
        <v>1132</v>
      </c>
      <c r="I426" t="s">
        <v>1132</v>
      </c>
      <c r="J426" t="b">
        <v>0</v>
      </c>
    </row>
    <row r="427" spans="1:10" x14ac:dyDescent="0.2">
      <c r="A427" t="s">
        <v>842</v>
      </c>
      <c r="B427" t="str">
        <f>VLOOKUP(Table20[[#This Row],[Metabolite ID]],Table18[],2,FALSE)</f>
        <v>Total lipids in small VLDL</v>
      </c>
      <c r="C427" t="s">
        <v>1116</v>
      </c>
      <c r="D427">
        <v>40</v>
      </c>
      <c r="E427">
        <v>2.5228684825646913E-2</v>
      </c>
      <c r="F427">
        <v>1.8699876512278866E-2</v>
      </c>
      <c r="G427" s="6">
        <v>0.1772931456300543</v>
      </c>
      <c r="H427" t="s">
        <v>1132</v>
      </c>
      <c r="I427" t="s">
        <v>1132</v>
      </c>
      <c r="J427" t="b">
        <v>0</v>
      </c>
    </row>
    <row r="428" spans="1:10" hidden="1" x14ac:dyDescent="0.2">
      <c r="A428" t="s">
        <v>842</v>
      </c>
      <c r="B428" t="str">
        <f>VLOOKUP(Table20[[#This Row],[Metabolite ID]],Table18[],2,FALSE)</f>
        <v>Total lipids in small VLDL</v>
      </c>
      <c r="C428" t="s">
        <v>1117</v>
      </c>
      <c r="D428">
        <v>40</v>
      </c>
      <c r="E428">
        <v>2.5228684825646913E-2</v>
      </c>
      <c r="F428">
        <v>4.4986752117326624E-3</v>
      </c>
      <c r="G428" s="6">
        <v>2.0464800602897409E-8</v>
      </c>
      <c r="H428" t="s">
        <v>1132</v>
      </c>
      <c r="I428" t="s">
        <v>1132</v>
      </c>
      <c r="J428" t="b">
        <v>0</v>
      </c>
    </row>
    <row r="429" spans="1:10" hidden="1" x14ac:dyDescent="0.2">
      <c r="A429" t="s">
        <v>842</v>
      </c>
      <c r="B429" t="str">
        <f>VLOOKUP(Table20[[#This Row],[Metabolite ID]],Table18[],2,FALSE)</f>
        <v>Total lipids in small VLDL</v>
      </c>
      <c r="C429" t="s">
        <v>1118</v>
      </c>
      <c r="D429">
        <v>40</v>
      </c>
      <c r="E429">
        <v>3.1221193713203511E-2</v>
      </c>
      <c r="F429">
        <v>5.0654799664965854E-3</v>
      </c>
      <c r="G429" s="6">
        <v>7.1144799584522237E-10</v>
      </c>
      <c r="H429" t="s">
        <v>1132</v>
      </c>
      <c r="I429" t="s">
        <v>1132</v>
      </c>
      <c r="J429" t="b">
        <v>0</v>
      </c>
    </row>
    <row r="430" spans="1:10" hidden="1" x14ac:dyDescent="0.2">
      <c r="A430" t="s">
        <v>842</v>
      </c>
      <c r="B430" t="str">
        <f>VLOOKUP(Table20[[#This Row],[Metabolite ID]],Table18[],2,FALSE)</f>
        <v>Total lipids in small VLDL</v>
      </c>
      <c r="C430" t="s">
        <v>1119</v>
      </c>
      <c r="D430">
        <v>40</v>
      </c>
      <c r="E430">
        <v>3.231065095529212E-2</v>
      </c>
      <c r="F430">
        <v>1.0863242151751686E-2</v>
      </c>
      <c r="G430" s="6">
        <v>2.9364814240722677E-3</v>
      </c>
      <c r="H430" t="s">
        <v>1132</v>
      </c>
      <c r="I430" t="s">
        <v>1132</v>
      </c>
      <c r="J430" t="b">
        <v>0</v>
      </c>
    </row>
    <row r="431" spans="1:10" hidden="1" x14ac:dyDescent="0.2">
      <c r="A431" t="s">
        <v>842</v>
      </c>
      <c r="B431" t="str">
        <f>VLOOKUP(Table20[[#This Row],[Metabolite ID]],Table18[],2,FALSE)</f>
        <v>Total lipids in small VLDL</v>
      </c>
      <c r="C431" t="s">
        <v>1120</v>
      </c>
      <c r="D431">
        <v>40</v>
      </c>
      <c r="E431">
        <v>1.4196934296709891E-2</v>
      </c>
      <c r="F431">
        <v>9.060304522568615E-3</v>
      </c>
      <c r="G431" s="6">
        <v>0.11712921404827693</v>
      </c>
      <c r="H431" t="s">
        <v>1132</v>
      </c>
      <c r="I431" t="s">
        <v>1132</v>
      </c>
      <c r="J431" t="b">
        <v>0</v>
      </c>
    </row>
    <row r="432" spans="1:10" hidden="1" x14ac:dyDescent="0.2">
      <c r="A432" t="s">
        <v>842</v>
      </c>
      <c r="B432" t="str">
        <f>VLOOKUP(Table20[[#This Row],[Metabolite ID]],Table18[],2,FALSE)</f>
        <v>Total lipids in small VLDL</v>
      </c>
      <c r="C432" t="s">
        <v>1121</v>
      </c>
      <c r="D432">
        <v>40</v>
      </c>
      <c r="E432">
        <v>6.5187450350148834E-2</v>
      </c>
      <c r="F432">
        <v>3.2505888749531781E-2</v>
      </c>
      <c r="G432" s="6">
        <v>5.1894177482159853E-2</v>
      </c>
      <c r="H432" t="s">
        <v>1132</v>
      </c>
      <c r="I432" t="s">
        <v>1132</v>
      </c>
      <c r="J432" t="b">
        <v>0</v>
      </c>
    </row>
    <row r="433" spans="1:10" hidden="1" x14ac:dyDescent="0.2">
      <c r="A433" t="s">
        <v>842</v>
      </c>
      <c r="B433" t="str">
        <f>VLOOKUP(Table20[[#This Row],[Metabolite ID]],Table18[],2,FALSE)</f>
        <v>Total lipids in small VLDL</v>
      </c>
      <c r="C433" t="s">
        <v>1122</v>
      </c>
      <c r="D433">
        <v>40</v>
      </c>
      <c r="E433">
        <v>1.3067108407187722E-2</v>
      </c>
      <c r="F433">
        <v>1.1171927061206528E-2</v>
      </c>
      <c r="G433" s="6">
        <v>0.2492454992586782</v>
      </c>
      <c r="H433" t="s">
        <v>1132</v>
      </c>
      <c r="I433" t="s">
        <v>1132</v>
      </c>
      <c r="J433" t="b">
        <v>0</v>
      </c>
    </row>
    <row r="434" spans="1:10" hidden="1" x14ac:dyDescent="0.2">
      <c r="A434" t="s">
        <v>842</v>
      </c>
      <c r="B434" t="str">
        <f>VLOOKUP(Table20[[#This Row],[Metabolite ID]],Table18[],2,FALSE)</f>
        <v>Total lipids in small VLDL</v>
      </c>
      <c r="C434" t="s">
        <v>1123</v>
      </c>
      <c r="D434">
        <v>40</v>
      </c>
      <c r="E434">
        <v>-1.7009280712239748E-2</v>
      </c>
      <c r="F434">
        <v>4.1682788523216933E-2</v>
      </c>
      <c r="G434" s="6">
        <v>0.68551628078118398</v>
      </c>
      <c r="H434" t="s">
        <v>1132</v>
      </c>
      <c r="I434" t="s">
        <v>1132</v>
      </c>
      <c r="J434" t="b">
        <v>0</v>
      </c>
    </row>
    <row r="435" spans="1:10" x14ac:dyDescent="0.2">
      <c r="A435" t="s">
        <v>808</v>
      </c>
      <c r="B435" t="str">
        <f>VLOOKUP(Table20[[#This Row],[Metabolite ID]],Table18[],2,FALSE)</f>
        <v>Triglycerides in medium LDL</v>
      </c>
      <c r="C435" t="s">
        <v>1116</v>
      </c>
      <c r="D435">
        <v>24</v>
      </c>
      <c r="E435">
        <v>-2.2376808308620766E-2</v>
      </c>
      <c r="F435">
        <v>1.6765633590639765E-2</v>
      </c>
      <c r="G435" s="6">
        <v>0.18198007743465244</v>
      </c>
      <c r="H435" t="s">
        <v>1132</v>
      </c>
      <c r="I435" t="s">
        <v>1132</v>
      </c>
      <c r="J435" t="b">
        <v>0</v>
      </c>
    </row>
    <row r="436" spans="1:10" hidden="1" x14ac:dyDescent="0.2">
      <c r="A436" t="s">
        <v>808</v>
      </c>
      <c r="B436" t="str">
        <f>VLOOKUP(Table20[[#This Row],[Metabolite ID]],Table18[],2,FALSE)</f>
        <v>Triglycerides in medium LDL</v>
      </c>
      <c r="C436" t="s">
        <v>1117</v>
      </c>
      <c r="D436">
        <v>24</v>
      </c>
      <c r="E436">
        <v>-2.2376808308620766E-2</v>
      </c>
      <c r="F436">
        <v>4.6750797321941122E-3</v>
      </c>
      <c r="G436" s="6">
        <v>1.6979827365818311E-6</v>
      </c>
      <c r="H436" t="s">
        <v>1132</v>
      </c>
      <c r="I436" t="s">
        <v>1132</v>
      </c>
      <c r="J436" t="b">
        <v>0</v>
      </c>
    </row>
    <row r="437" spans="1:10" hidden="1" x14ac:dyDescent="0.2">
      <c r="A437" t="s">
        <v>808</v>
      </c>
      <c r="B437" t="str">
        <f>VLOOKUP(Table20[[#This Row],[Metabolite ID]],Table18[],2,FALSE)</f>
        <v>Triglycerides in medium LDL</v>
      </c>
      <c r="C437" t="s">
        <v>1118</v>
      </c>
      <c r="D437">
        <v>24</v>
      </c>
      <c r="E437">
        <v>-2.2709186194004857E-2</v>
      </c>
      <c r="F437">
        <v>4.9301925367839861E-3</v>
      </c>
      <c r="G437" s="6">
        <v>4.1020061314276925E-6</v>
      </c>
      <c r="H437" t="s">
        <v>1132</v>
      </c>
      <c r="I437" t="s">
        <v>1132</v>
      </c>
      <c r="J437" t="b">
        <v>0</v>
      </c>
    </row>
    <row r="438" spans="1:10" hidden="1" x14ac:dyDescent="0.2">
      <c r="A438" t="s">
        <v>808</v>
      </c>
      <c r="B438" t="str">
        <f>VLOOKUP(Table20[[#This Row],[Metabolite ID]],Table18[],2,FALSE)</f>
        <v>Triglycerides in medium LDL</v>
      </c>
      <c r="C438" t="s">
        <v>1119</v>
      </c>
      <c r="D438">
        <v>24</v>
      </c>
      <c r="E438">
        <v>-1.6883966441846161E-2</v>
      </c>
      <c r="F438">
        <v>9.2675417632377757E-3</v>
      </c>
      <c r="G438" s="6">
        <v>6.8479460432287476E-2</v>
      </c>
      <c r="H438" t="s">
        <v>1132</v>
      </c>
      <c r="I438" t="s">
        <v>1132</v>
      </c>
      <c r="J438" t="b">
        <v>0</v>
      </c>
    </row>
    <row r="439" spans="1:10" hidden="1" x14ac:dyDescent="0.2">
      <c r="A439" t="s">
        <v>808</v>
      </c>
      <c r="B439" t="str">
        <f>VLOOKUP(Table20[[#This Row],[Metabolite ID]],Table18[],2,FALSE)</f>
        <v>Triglycerides in medium LDL</v>
      </c>
      <c r="C439" t="s">
        <v>1120</v>
      </c>
      <c r="D439">
        <v>24</v>
      </c>
      <c r="E439">
        <v>-1.8136803365641017E-2</v>
      </c>
      <c r="F439">
        <v>7.1831765883842019E-3</v>
      </c>
      <c r="G439" s="6">
        <v>1.1573117922565372E-2</v>
      </c>
      <c r="H439" t="s">
        <v>1132</v>
      </c>
      <c r="I439" t="s">
        <v>1132</v>
      </c>
      <c r="J439" t="b">
        <v>0</v>
      </c>
    </row>
    <row r="440" spans="1:10" hidden="1" x14ac:dyDescent="0.2">
      <c r="A440" t="s">
        <v>808</v>
      </c>
      <c r="B440" t="str">
        <f>VLOOKUP(Table20[[#This Row],[Metabolite ID]],Table18[],2,FALSE)</f>
        <v>Triglycerides in medium LDL</v>
      </c>
      <c r="C440" t="s">
        <v>1121</v>
      </c>
      <c r="D440">
        <v>24</v>
      </c>
      <c r="E440">
        <v>-3.5385170237439589E-2</v>
      </c>
      <c r="F440">
        <v>1.2978148895936705E-2</v>
      </c>
      <c r="G440" s="6">
        <v>1.2031407884999529E-2</v>
      </c>
      <c r="H440" t="s">
        <v>1132</v>
      </c>
      <c r="I440" t="s">
        <v>1132</v>
      </c>
      <c r="J440" t="b">
        <v>0</v>
      </c>
    </row>
    <row r="441" spans="1:10" hidden="1" x14ac:dyDescent="0.2">
      <c r="A441" t="s">
        <v>808</v>
      </c>
      <c r="B441" t="str">
        <f>VLOOKUP(Table20[[#This Row],[Metabolite ID]],Table18[],2,FALSE)</f>
        <v>Triglycerides in medium LDL</v>
      </c>
      <c r="C441" t="s">
        <v>1122</v>
      </c>
      <c r="D441">
        <v>24</v>
      </c>
      <c r="E441">
        <v>-2.3908983954590735E-2</v>
      </c>
      <c r="F441">
        <v>5.4629359035656619E-3</v>
      </c>
      <c r="G441" s="6">
        <v>2.202276346870932E-4</v>
      </c>
      <c r="H441" t="s">
        <v>1132</v>
      </c>
      <c r="I441" t="s">
        <v>1132</v>
      </c>
      <c r="J441" t="b">
        <v>0</v>
      </c>
    </row>
    <row r="442" spans="1:10" hidden="1" x14ac:dyDescent="0.2">
      <c r="A442" t="s">
        <v>808</v>
      </c>
      <c r="B442" t="str">
        <f>VLOOKUP(Table20[[#This Row],[Metabolite ID]],Table18[],2,FALSE)</f>
        <v>Triglycerides in medium LDL</v>
      </c>
      <c r="C442" t="s">
        <v>1123</v>
      </c>
      <c r="D442">
        <v>24</v>
      </c>
      <c r="E442">
        <v>-6.7321439011330905E-2</v>
      </c>
      <c r="F442">
        <v>3.3360990622416625E-2</v>
      </c>
      <c r="G442" s="6">
        <v>5.5952579378176159E-2</v>
      </c>
      <c r="H442" t="s">
        <v>1132</v>
      </c>
      <c r="I442" t="s">
        <v>1132</v>
      </c>
      <c r="J442" t="b">
        <v>0</v>
      </c>
    </row>
    <row r="443" spans="1:10" x14ac:dyDescent="0.2">
      <c r="A443" t="s">
        <v>810</v>
      </c>
      <c r="B443" t="str">
        <f>VLOOKUP(Table20[[#This Row],[Metabolite ID]],Table18[],2,FALSE)</f>
        <v>Cholesterol in medium VLDL</v>
      </c>
      <c r="C443" t="s">
        <v>1116</v>
      </c>
      <c r="D443">
        <v>38</v>
      </c>
      <c r="E443">
        <v>1.8535906126677788E-2</v>
      </c>
      <c r="F443">
        <v>1.4007030786501021E-2</v>
      </c>
      <c r="G443" s="6">
        <v>0.18572608464056384</v>
      </c>
      <c r="H443" t="s">
        <v>1132</v>
      </c>
      <c r="I443" t="s">
        <v>1132</v>
      </c>
      <c r="J443" t="b">
        <v>0</v>
      </c>
    </row>
    <row r="444" spans="1:10" hidden="1" x14ac:dyDescent="0.2">
      <c r="A444" t="s">
        <v>810</v>
      </c>
      <c r="B444" t="str">
        <f>VLOOKUP(Table20[[#This Row],[Metabolite ID]],Table18[],2,FALSE)</f>
        <v>Cholesterol in medium VLDL</v>
      </c>
      <c r="C444" t="s">
        <v>1117</v>
      </c>
      <c r="D444">
        <v>38</v>
      </c>
      <c r="E444">
        <v>1.8535906126677788E-2</v>
      </c>
      <c r="F444">
        <v>4.6914465192574393E-3</v>
      </c>
      <c r="G444" s="6">
        <v>7.782526003942388E-5</v>
      </c>
      <c r="H444" t="s">
        <v>1132</v>
      </c>
      <c r="I444" t="s">
        <v>1132</v>
      </c>
      <c r="J444" t="b">
        <v>0</v>
      </c>
    </row>
    <row r="445" spans="1:10" hidden="1" x14ac:dyDescent="0.2">
      <c r="A445" t="s">
        <v>810</v>
      </c>
      <c r="B445" t="str">
        <f>VLOOKUP(Table20[[#This Row],[Metabolite ID]],Table18[],2,FALSE)</f>
        <v>Cholesterol in medium VLDL</v>
      </c>
      <c r="C445" t="s">
        <v>1118</v>
      </c>
      <c r="D445">
        <v>38</v>
      </c>
      <c r="E445">
        <v>1.9061484943113632E-2</v>
      </c>
      <c r="F445">
        <v>4.9744051722888268E-3</v>
      </c>
      <c r="G445" s="6">
        <v>1.2715100803075435E-4</v>
      </c>
      <c r="H445" t="s">
        <v>1132</v>
      </c>
      <c r="I445" t="s">
        <v>1132</v>
      </c>
      <c r="J445" t="b">
        <v>0</v>
      </c>
    </row>
    <row r="446" spans="1:10" hidden="1" x14ac:dyDescent="0.2">
      <c r="A446" t="s">
        <v>810</v>
      </c>
      <c r="B446" t="str">
        <f>VLOOKUP(Table20[[#This Row],[Metabolite ID]],Table18[],2,FALSE)</f>
        <v>Cholesterol in medium VLDL</v>
      </c>
      <c r="C446" t="s">
        <v>1119</v>
      </c>
      <c r="D446">
        <v>38</v>
      </c>
      <c r="E446">
        <v>-5.7162232707721702E-4</v>
      </c>
      <c r="F446">
        <v>1.0057900395030876E-2</v>
      </c>
      <c r="G446" s="6">
        <v>0.95467809363653477</v>
      </c>
      <c r="H446" t="s">
        <v>1132</v>
      </c>
      <c r="I446" t="s">
        <v>1132</v>
      </c>
      <c r="J446" t="b">
        <v>0</v>
      </c>
    </row>
    <row r="447" spans="1:10" hidden="1" x14ac:dyDescent="0.2">
      <c r="A447" t="s">
        <v>810</v>
      </c>
      <c r="B447" t="str">
        <f>VLOOKUP(Table20[[#This Row],[Metabolite ID]],Table18[],2,FALSE)</f>
        <v>Cholesterol in medium VLDL</v>
      </c>
      <c r="C447" t="s">
        <v>1120</v>
      </c>
      <c r="D447">
        <v>38</v>
      </c>
      <c r="E447">
        <v>4.8058285071600412E-3</v>
      </c>
      <c r="F447">
        <v>9.1279887059775907E-3</v>
      </c>
      <c r="G447" s="6">
        <v>0.59854523117398473</v>
      </c>
      <c r="H447" t="s">
        <v>1132</v>
      </c>
      <c r="I447" t="s">
        <v>1132</v>
      </c>
      <c r="J447" t="b">
        <v>0</v>
      </c>
    </row>
    <row r="448" spans="1:10" hidden="1" x14ac:dyDescent="0.2">
      <c r="A448" t="s">
        <v>810</v>
      </c>
      <c r="B448" t="str">
        <f>VLOOKUP(Table20[[#This Row],[Metabolite ID]],Table18[],2,FALSE)</f>
        <v>Cholesterol in medium VLDL</v>
      </c>
      <c r="C448" t="s">
        <v>1121</v>
      </c>
      <c r="D448">
        <v>38</v>
      </c>
      <c r="E448">
        <v>-3.0952531493266267E-3</v>
      </c>
      <c r="F448">
        <v>2.482798450236981E-2</v>
      </c>
      <c r="G448" s="6">
        <v>0.90146132912108756</v>
      </c>
      <c r="H448" t="s">
        <v>1132</v>
      </c>
      <c r="I448" t="s">
        <v>1132</v>
      </c>
      <c r="J448" t="b">
        <v>0</v>
      </c>
    </row>
    <row r="449" spans="1:10" hidden="1" x14ac:dyDescent="0.2">
      <c r="A449" t="s">
        <v>810</v>
      </c>
      <c r="B449" t="str">
        <f>VLOOKUP(Table20[[#This Row],[Metabolite ID]],Table18[],2,FALSE)</f>
        <v>Cholesterol in medium VLDL</v>
      </c>
      <c r="C449" t="s">
        <v>1122</v>
      </c>
      <c r="D449">
        <v>38</v>
      </c>
      <c r="E449">
        <v>1.1690782660954191E-2</v>
      </c>
      <c r="F449">
        <v>1.0231942267396581E-2</v>
      </c>
      <c r="G449" s="6">
        <v>0.26055409762821036</v>
      </c>
      <c r="H449" t="s">
        <v>1132</v>
      </c>
      <c r="I449" t="s">
        <v>1132</v>
      </c>
      <c r="J449" t="b">
        <v>0</v>
      </c>
    </row>
    <row r="450" spans="1:10" hidden="1" x14ac:dyDescent="0.2">
      <c r="A450" t="s">
        <v>810</v>
      </c>
      <c r="B450" t="str">
        <f>VLOOKUP(Table20[[#This Row],[Metabolite ID]],Table18[],2,FALSE)</f>
        <v>Cholesterol in medium VLDL</v>
      </c>
      <c r="C450" t="s">
        <v>1123</v>
      </c>
      <c r="D450">
        <v>38</v>
      </c>
      <c r="E450">
        <v>-6.7546262075735995E-3</v>
      </c>
      <c r="F450">
        <v>2.7801301211020785E-2</v>
      </c>
      <c r="G450" s="6">
        <v>0.80941480677457645</v>
      </c>
      <c r="H450" t="s">
        <v>1132</v>
      </c>
      <c r="I450" t="s">
        <v>1132</v>
      </c>
      <c r="J450" t="b">
        <v>0</v>
      </c>
    </row>
    <row r="451" spans="1:10" x14ac:dyDescent="0.2">
      <c r="A451" t="s">
        <v>829</v>
      </c>
      <c r="B451" t="str">
        <f>VLOOKUP(Table20[[#This Row],[Metabolite ID]],Table18[],2,FALSE)</f>
        <v>Phospholipids in small HDL</v>
      </c>
      <c r="C451" t="s">
        <v>1116</v>
      </c>
      <c r="D451">
        <v>15</v>
      </c>
      <c r="E451">
        <v>1.6821998409367003E-2</v>
      </c>
      <c r="F451">
        <v>1.2997355494807255E-2</v>
      </c>
      <c r="G451" s="6">
        <v>0.19557453653439305</v>
      </c>
      <c r="H451" t="s">
        <v>1132</v>
      </c>
      <c r="I451" t="s">
        <v>1132</v>
      </c>
      <c r="J451" t="b">
        <v>0</v>
      </c>
    </row>
    <row r="452" spans="1:10" hidden="1" x14ac:dyDescent="0.2">
      <c r="A452" t="s">
        <v>829</v>
      </c>
      <c r="B452" t="str">
        <f>VLOOKUP(Table20[[#This Row],[Metabolite ID]],Table18[],2,FALSE)</f>
        <v>Phospholipids in small HDL</v>
      </c>
      <c r="C452" t="s">
        <v>1117</v>
      </c>
      <c r="D452">
        <v>15</v>
      </c>
      <c r="E452">
        <v>1.6821998409367003E-2</v>
      </c>
      <c r="F452">
        <v>6.7873604570422791E-3</v>
      </c>
      <c r="G452" s="6">
        <v>1.3196196766469432E-2</v>
      </c>
      <c r="H452" t="s">
        <v>1132</v>
      </c>
      <c r="I452" t="s">
        <v>1132</v>
      </c>
      <c r="J452" t="b">
        <v>0</v>
      </c>
    </row>
    <row r="453" spans="1:10" hidden="1" x14ac:dyDescent="0.2">
      <c r="A453" t="s">
        <v>829</v>
      </c>
      <c r="B453" t="str">
        <f>VLOOKUP(Table20[[#This Row],[Metabolite ID]],Table18[],2,FALSE)</f>
        <v>Phospholipids in small HDL</v>
      </c>
      <c r="C453" t="s">
        <v>1118</v>
      </c>
      <c r="D453">
        <v>15</v>
      </c>
      <c r="E453">
        <v>1.7356863116104886E-2</v>
      </c>
      <c r="F453">
        <v>6.9165467290106608E-3</v>
      </c>
      <c r="G453" s="6">
        <v>1.2091265417286562E-2</v>
      </c>
      <c r="H453" t="s">
        <v>1132</v>
      </c>
      <c r="I453" t="s">
        <v>1132</v>
      </c>
      <c r="J453" t="b">
        <v>0</v>
      </c>
    </row>
    <row r="454" spans="1:10" hidden="1" x14ac:dyDescent="0.2">
      <c r="A454" t="s">
        <v>829</v>
      </c>
      <c r="B454" t="str">
        <f>VLOOKUP(Table20[[#This Row],[Metabolite ID]],Table18[],2,FALSE)</f>
        <v>Phospholipids in small HDL</v>
      </c>
      <c r="C454" t="s">
        <v>1119</v>
      </c>
      <c r="D454">
        <v>15</v>
      </c>
      <c r="E454">
        <v>3.2945982708065646E-2</v>
      </c>
      <c r="F454">
        <v>1.4965849011200521E-2</v>
      </c>
      <c r="G454" s="6">
        <v>2.770695009716112E-2</v>
      </c>
      <c r="H454" t="s">
        <v>1132</v>
      </c>
      <c r="I454" t="s">
        <v>1132</v>
      </c>
      <c r="J454" t="b">
        <v>0</v>
      </c>
    </row>
    <row r="455" spans="1:10" hidden="1" x14ac:dyDescent="0.2">
      <c r="A455" t="s">
        <v>829</v>
      </c>
      <c r="B455" t="str">
        <f>VLOOKUP(Table20[[#This Row],[Metabolite ID]],Table18[],2,FALSE)</f>
        <v>Phospholipids in small HDL</v>
      </c>
      <c r="C455" t="s">
        <v>1120</v>
      </c>
      <c r="D455">
        <v>15</v>
      </c>
      <c r="E455">
        <v>-3.8247531983686524E-3</v>
      </c>
      <c r="F455">
        <v>1.1696110582415107E-2</v>
      </c>
      <c r="G455" s="6">
        <v>0.74365979946489891</v>
      </c>
      <c r="H455" t="s">
        <v>1132</v>
      </c>
      <c r="I455" t="s">
        <v>1132</v>
      </c>
      <c r="J455" t="b">
        <v>0</v>
      </c>
    </row>
    <row r="456" spans="1:10" hidden="1" x14ac:dyDescent="0.2">
      <c r="A456" t="s">
        <v>829</v>
      </c>
      <c r="B456" t="str">
        <f>VLOOKUP(Table20[[#This Row],[Metabolite ID]],Table18[],2,FALSE)</f>
        <v>Phospholipids in small HDL</v>
      </c>
      <c r="C456" t="s">
        <v>1121</v>
      </c>
      <c r="D456">
        <v>15</v>
      </c>
      <c r="E456">
        <v>1.9269249208518385E-2</v>
      </c>
      <c r="F456">
        <v>2.5028248770931183E-2</v>
      </c>
      <c r="G456" s="6">
        <v>0.45415476259143228</v>
      </c>
      <c r="H456" t="s">
        <v>1132</v>
      </c>
      <c r="I456" t="s">
        <v>1132</v>
      </c>
      <c r="J456" t="b">
        <v>0</v>
      </c>
    </row>
    <row r="457" spans="1:10" hidden="1" x14ac:dyDescent="0.2">
      <c r="A457" t="s">
        <v>829</v>
      </c>
      <c r="B457" t="str">
        <f>VLOOKUP(Table20[[#This Row],[Metabolite ID]],Table18[],2,FALSE)</f>
        <v>Phospholipids in small HDL</v>
      </c>
      <c r="C457" t="s">
        <v>1122</v>
      </c>
      <c r="D457">
        <v>15</v>
      </c>
      <c r="E457">
        <v>3.7911151278413602E-4</v>
      </c>
      <c r="F457">
        <v>1.0704357125042354E-2</v>
      </c>
      <c r="G457" s="6">
        <v>0.97224760452397896</v>
      </c>
      <c r="H457" t="s">
        <v>1132</v>
      </c>
      <c r="I457" t="s">
        <v>1132</v>
      </c>
      <c r="J457" t="b">
        <v>0</v>
      </c>
    </row>
    <row r="458" spans="1:10" hidden="1" x14ac:dyDescent="0.2">
      <c r="A458" t="s">
        <v>829</v>
      </c>
      <c r="B458" t="str">
        <f>VLOOKUP(Table20[[#This Row],[Metabolite ID]],Table18[],2,FALSE)</f>
        <v>Phospholipids in small HDL</v>
      </c>
      <c r="C458" t="s">
        <v>1123</v>
      </c>
      <c r="D458">
        <v>15</v>
      </c>
      <c r="E458">
        <v>2.6046891881068698E-3</v>
      </c>
      <c r="F458">
        <v>2.4942371667716217E-2</v>
      </c>
      <c r="G458" s="6">
        <v>0.91842343872851129</v>
      </c>
      <c r="H458" t="s">
        <v>1132</v>
      </c>
      <c r="I458" t="s">
        <v>1132</v>
      </c>
      <c r="J458" t="b">
        <v>0</v>
      </c>
    </row>
    <row r="459" spans="1:10" x14ac:dyDescent="0.2">
      <c r="A459" t="s">
        <v>513</v>
      </c>
      <c r="B459" t="str">
        <f>VLOOKUP(Table20[[#This Row],[Metabolite ID]],Table18[],2,FALSE)</f>
        <v>1-oleoyl-2-linoleoyl-glycerol (18:1/18:2)</v>
      </c>
      <c r="C459" t="s">
        <v>1116</v>
      </c>
      <c r="D459">
        <v>4</v>
      </c>
      <c r="E459">
        <v>3.1381775444157212E-2</v>
      </c>
      <c r="F459">
        <v>2.4302142702256141E-2</v>
      </c>
      <c r="G459" s="6">
        <v>0.19659370058986697</v>
      </c>
      <c r="H459" t="s">
        <v>1132</v>
      </c>
      <c r="I459" t="s">
        <v>1132</v>
      </c>
      <c r="J459" t="b">
        <v>0</v>
      </c>
    </row>
    <row r="460" spans="1:10" hidden="1" x14ac:dyDescent="0.2">
      <c r="A460" t="s">
        <v>513</v>
      </c>
      <c r="B460" t="str">
        <f>VLOOKUP(Table20[[#This Row],[Metabolite ID]],Table18[],2,FALSE)</f>
        <v>1-oleoyl-2-linoleoyl-glycerol (18:1/18:2)</v>
      </c>
      <c r="C460" t="s">
        <v>1117</v>
      </c>
      <c r="D460">
        <v>4</v>
      </c>
      <c r="E460">
        <v>3.1381775444157212E-2</v>
      </c>
      <c r="F460">
        <v>7.6415784061874045E-3</v>
      </c>
      <c r="G460" s="6">
        <v>4.0132799899178878E-5</v>
      </c>
      <c r="H460" t="s">
        <v>1132</v>
      </c>
      <c r="I460" t="s">
        <v>1132</v>
      </c>
      <c r="J460" t="b">
        <v>0</v>
      </c>
    </row>
    <row r="461" spans="1:10" hidden="1" x14ac:dyDescent="0.2">
      <c r="A461" t="s">
        <v>513</v>
      </c>
      <c r="B461" t="str">
        <f>VLOOKUP(Table20[[#This Row],[Metabolite ID]],Table18[],2,FALSE)</f>
        <v>1-oleoyl-2-linoleoyl-glycerol (18:1/18:2)</v>
      </c>
      <c r="C461" t="s">
        <v>1118</v>
      </c>
      <c r="D461">
        <v>4</v>
      </c>
      <c r="E461">
        <v>3.5683870909669554E-2</v>
      </c>
      <c r="F461">
        <v>8.6719530519878494E-3</v>
      </c>
      <c r="G461" s="6">
        <v>3.8741483450584735E-5</v>
      </c>
      <c r="H461" t="s">
        <v>1132</v>
      </c>
      <c r="I461" t="s">
        <v>1132</v>
      </c>
      <c r="J461" t="b">
        <v>0</v>
      </c>
    </row>
    <row r="462" spans="1:10" hidden="1" x14ac:dyDescent="0.2">
      <c r="A462" t="s">
        <v>513</v>
      </c>
      <c r="B462" t="str">
        <f>VLOOKUP(Table20[[#This Row],[Metabolite ID]],Table18[],2,FALSE)</f>
        <v>1-oleoyl-2-linoleoyl-glycerol (18:1/18:2)</v>
      </c>
      <c r="C462" t="s">
        <v>1119</v>
      </c>
      <c r="D462">
        <v>4</v>
      </c>
      <c r="E462">
        <v>5.5244672932617124E-2</v>
      </c>
      <c r="F462">
        <v>1.4523736291077676E-2</v>
      </c>
      <c r="G462" s="6">
        <v>1.4252158147607977E-4</v>
      </c>
      <c r="H462" t="s">
        <v>1132</v>
      </c>
      <c r="I462" t="s">
        <v>1132</v>
      </c>
      <c r="J462" t="b">
        <v>0</v>
      </c>
    </row>
    <row r="463" spans="1:10" hidden="1" x14ac:dyDescent="0.2">
      <c r="A463" t="s">
        <v>513</v>
      </c>
      <c r="B463" t="str">
        <f>VLOOKUP(Table20[[#This Row],[Metabolite ID]],Table18[],2,FALSE)</f>
        <v>1-oleoyl-2-linoleoyl-glycerol (18:1/18:2)</v>
      </c>
      <c r="C463" t="s">
        <v>1120</v>
      </c>
      <c r="D463">
        <v>4</v>
      </c>
      <c r="E463">
        <v>1.2832102258583647E-2</v>
      </c>
      <c r="F463">
        <v>1.0247433671020687E-2</v>
      </c>
      <c r="G463" s="6">
        <v>0.21048754648011209</v>
      </c>
      <c r="H463" t="s">
        <v>1132</v>
      </c>
      <c r="I463" t="s">
        <v>1132</v>
      </c>
      <c r="J463" t="b">
        <v>0</v>
      </c>
    </row>
    <row r="464" spans="1:10" hidden="1" x14ac:dyDescent="0.2">
      <c r="A464" t="s">
        <v>513</v>
      </c>
      <c r="B464" t="str">
        <f>VLOOKUP(Table20[[#This Row],[Metabolite ID]],Table18[],2,FALSE)</f>
        <v>1-oleoyl-2-linoleoyl-glycerol (18:1/18:2)</v>
      </c>
      <c r="C464" t="s">
        <v>1121</v>
      </c>
      <c r="D464">
        <v>4</v>
      </c>
      <c r="E464">
        <v>2.684389908846091E-2</v>
      </c>
      <c r="F464">
        <v>3.8534413438726926E-2</v>
      </c>
      <c r="G464" s="6">
        <v>0.53616463278104531</v>
      </c>
      <c r="H464" t="s">
        <v>1132</v>
      </c>
      <c r="I464" t="s">
        <v>1132</v>
      </c>
      <c r="J464" t="b">
        <v>0</v>
      </c>
    </row>
    <row r="465" spans="1:10" hidden="1" x14ac:dyDescent="0.2">
      <c r="A465" t="s">
        <v>513</v>
      </c>
      <c r="B465" t="str">
        <f>VLOOKUP(Table20[[#This Row],[Metabolite ID]],Table18[],2,FALSE)</f>
        <v>1-oleoyl-2-linoleoyl-glycerol (18:1/18:2)</v>
      </c>
      <c r="C465" t="s">
        <v>1122</v>
      </c>
      <c r="D465">
        <v>4</v>
      </c>
      <c r="E465">
        <v>7.9504741140469237E-3</v>
      </c>
      <c r="F465">
        <v>9.3217754885661554E-3</v>
      </c>
      <c r="G465" s="6">
        <v>0.45640088535403828</v>
      </c>
      <c r="H465" t="s">
        <v>1132</v>
      </c>
      <c r="I465" t="s">
        <v>1132</v>
      </c>
      <c r="J465" t="b">
        <v>0</v>
      </c>
    </row>
    <row r="466" spans="1:10" hidden="1" x14ac:dyDescent="0.2">
      <c r="A466" t="s">
        <v>513</v>
      </c>
      <c r="B466" t="str">
        <f>VLOOKUP(Table20[[#This Row],[Metabolite ID]],Table18[],2,FALSE)</f>
        <v>1-oleoyl-2-linoleoyl-glycerol (18:1/18:2)</v>
      </c>
      <c r="C466" t="s">
        <v>1123</v>
      </c>
      <c r="D466">
        <v>4</v>
      </c>
      <c r="E466">
        <v>-3.4355314715248123E-2</v>
      </c>
      <c r="F466">
        <v>5.130767868403617E-2</v>
      </c>
      <c r="G466" s="6">
        <v>0.57206848745685468</v>
      </c>
      <c r="H466" t="s">
        <v>1132</v>
      </c>
      <c r="I466" t="s">
        <v>1132</v>
      </c>
      <c r="J466" t="b">
        <v>0</v>
      </c>
    </row>
    <row r="467" spans="1:10" x14ac:dyDescent="0.2">
      <c r="A467" t="s">
        <v>758</v>
      </c>
      <c r="B467" t="str">
        <f>VLOOKUP(Table20[[#This Row],[Metabolite ID]],Table18[],2,FALSE)</f>
        <v>Average diameter for HDL particles</v>
      </c>
      <c r="C467" t="s">
        <v>1116</v>
      </c>
      <c r="D467">
        <v>33</v>
      </c>
      <c r="E467">
        <v>-2.3916944651996865E-2</v>
      </c>
      <c r="F467">
        <v>1.85676192035387E-2</v>
      </c>
      <c r="G467" s="6">
        <v>0.19771126114983578</v>
      </c>
      <c r="H467" t="s">
        <v>1132</v>
      </c>
      <c r="I467" t="s">
        <v>1132</v>
      </c>
      <c r="J467" t="b">
        <v>0</v>
      </c>
    </row>
    <row r="468" spans="1:10" hidden="1" x14ac:dyDescent="0.2">
      <c r="A468" t="s">
        <v>758</v>
      </c>
      <c r="B468" t="str">
        <f>VLOOKUP(Table20[[#This Row],[Metabolite ID]],Table18[],2,FALSE)</f>
        <v>Average diameter for HDL particles</v>
      </c>
      <c r="C468" t="s">
        <v>1117</v>
      </c>
      <c r="D468">
        <v>33</v>
      </c>
      <c r="E468">
        <v>-2.3916944651996865E-2</v>
      </c>
      <c r="F468">
        <v>4.4465955303800127E-3</v>
      </c>
      <c r="G468" s="6">
        <v>7.5021738407166737E-8</v>
      </c>
      <c r="H468" t="s">
        <v>1132</v>
      </c>
      <c r="I468" t="s">
        <v>1132</v>
      </c>
      <c r="J468" t="b">
        <v>0</v>
      </c>
    </row>
    <row r="469" spans="1:10" hidden="1" x14ac:dyDescent="0.2">
      <c r="A469" t="s">
        <v>758</v>
      </c>
      <c r="B469" t="str">
        <f>VLOOKUP(Table20[[#This Row],[Metabolite ID]],Table18[],2,FALSE)</f>
        <v>Average diameter for HDL particles</v>
      </c>
      <c r="C469" t="s">
        <v>1118</v>
      </c>
      <c r="D469">
        <v>33</v>
      </c>
      <c r="E469">
        <v>-2.4171463885756726E-2</v>
      </c>
      <c r="F469">
        <v>4.8834114065683006E-3</v>
      </c>
      <c r="G469" s="6">
        <v>7.432464333302084E-7</v>
      </c>
      <c r="H469" t="s">
        <v>1132</v>
      </c>
      <c r="I469" t="s">
        <v>1132</v>
      </c>
      <c r="J469" t="b">
        <v>0</v>
      </c>
    </row>
    <row r="470" spans="1:10" hidden="1" x14ac:dyDescent="0.2">
      <c r="A470" t="s">
        <v>758</v>
      </c>
      <c r="B470" t="str">
        <f>VLOOKUP(Table20[[#This Row],[Metabolite ID]],Table18[],2,FALSE)</f>
        <v>Average diameter for HDL particles</v>
      </c>
      <c r="C470" t="s">
        <v>1119</v>
      </c>
      <c r="D470">
        <v>33</v>
      </c>
      <c r="E470">
        <v>-4.3143988748047734E-3</v>
      </c>
      <c r="F470">
        <v>9.008506588231581E-3</v>
      </c>
      <c r="G470" s="6">
        <v>0.63199199635961345</v>
      </c>
      <c r="H470" t="s">
        <v>1132</v>
      </c>
      <c r="I470" t="s">
        <v>1132</v>
      </c>
      <c r="J470" t="b">
        <v>0</v>
      </c>
    </row>
    <row r="471" spans="1:10" hidden="1" x14ac:dyDescent="0.2">
      <c r="A471" t="s">
        <v>758</v>
      </c>
      <c r="B471" t="str">
        <f>VLOOKUP(Table20[[#This Row],[Metabolite ID]],Table18[],2,FALSE)</f>
        <v>Average diameter for HDL particles</v>
      </c>
      <c r="C471" t="s">
        <v>1120</v>
      </c>
      <c r="D471">
        <v>33</v>
      </c>
      <c r="E471">
        <v>-1.9074814548807204E-2</v>
      </c>
      <c r="F471">
        <v>7.373582599792144E-3</v>
      </c>
      <c r="G471" s="6">
        <v>9.6840121098900125E-3</v>
      </c>
      <c r="H471" t="s">
        <v>1132</v>
      </c>
      <c r="I471" t="s">
        <v>1132</v>
      </c>
      <c r="J471" t="b">
        <v>0</v>
      </c>
    </row>
    <row r="472" spans="1:10" hidden="1" x14ac:dyDescent="0.2">
      <c r="A472" t="s">
        <v>758</v>
      </c>
      <c r="B472" t="str">
        <f>VLOOKUP(Table20[[#This Row],[Metabolite ID]],Table18[],2,FALSE)</f>
        <v>Average diameter for HDL particles</v>
      </c>
      <c r="C472" t="s">
        <v>1121</v>
      </c>
      <c r="D472">
        <v>33</v>
      </c>
      <c r="E472">
        <v>3.5604523054699744E-4</v>
      </c>
      <c r="F472">
        <v>1.2468611773291406E-2</v>
      </c>
      <c r="G472" s="6">
        <v>0.97739659349831176</v>
      </c>
      <c r="H472" t="s">
        <v>1132</v>
      </c>
      <c r="I472" t="s">
        <v>1132</v>
      </c>
      <c r="J472" t="b">
        <v>0</v>
      </c>
    </row>
    <row r="473" spans="1:10" hidden="1" x14ac:dyDescent="0.2">
      <c r="A473" t="s">
        <v>758</v>
      </c>
      <c r="B473" t="str">
        <f>VLOOKUP(Table20[[#This Row],[Metabolite ID]],Table18[],2,FALSE)</f>
        <v>Average diameter for HDL particles</v>
      </c>
      <c r="C473" t="s">
        <v>1122</v>
      </c>
      <c r="D473">
        <v>33</v>
      </c>
      <c r="E473">
        <v>-1.7590604926763564E-2</v>
      </c>
      <c r="F473">
        <v>6.6954092159357851E-3</v>
      </c>
      <c r="G473" s="6">
        <v>1.3103843616603056E-2</v>
      </c>
      <c r="H473" t="s">
        <v>1132</v>
      </c>
      <c r="I473" t="s">
        <v>1132</v>
      </c>
      <c r="J473" t="b">
        <v>0</v>
      </c>
    </row>
    <row r="474" spans="1:10" hidden="1" x14ac:dyDescent="0.2">
      <c r="A474" t="s">
        <v>758</v>
      </c>
      <c r="B474" t="str">
        <f>VLOOKUP(Table20[[#This Row],[Metabolite ID]],Table18[],2,FALSE)</f>
        <v>Average diameter for HDL particles</v>
      </c>
      <c r="C474" t="s">
        <v>1123</v>
      </c>
      <c r="D474">
        <v>33</v>
      </c>
      <c r="E474">
        <v>-1.3876416720826507E-2</v>
      </c>
      <c r="F474">
        <v>3.5503220195588457E-2</v>
      </c>
      <c r="G474" s="6">
        <v>0.69858175691715174</v>
      </c>
      <c r="H474" t="s">
        <v>1132</v>
      </c>
      <c r="I474" t="s">
        <v>1132</v>
      </c>
      <c r="J474" t="b">
        <v>0</v>
      </c>
    </row>
    <row r="475" spans="1:10" x14ac:dyDescent="0.2">
      <c r="A475" t="s">
        <v>877</v>
      </c>
      <c r="B475" t="str">
        <f>VLOOKUP(Table20[[#This Row],[Metabolite ID]],Table18[],2,FALSE)</f>
        <v>Cholesteryl esters in chylomicrons and extremely large VLDL</v>
      </c>
      <c r="C475" t="s">
        <v>1116</v>
      </c>
      <c r="D475">
        <v>28</v>
      </c>
      <c r="E475">
        <v>1.475482759460523E-2</v>
      </c>
      <c r="F475">
        <v>1.1503452235655992E-2</v>
      </c>
      <c r="G475" s="6">
        <v>0.1996170223576578</v>
      </c>
      <c r="H475" t="s">
        <v>1132</v>
      </c>
      <c r="I475" t="s">
        <v>1132</v>
      </c>
      <c r="J475" t="b">
        <v>0</v>
      </c>
    </row>
    <row r="476" spans="1:10" hidden="1" x14ac:dyDescent="0.2">
      <c r="A476" t="s">
        <v>877</v>
      </c>
      <c r="B476" t="str">
        <f>VLOOKUP(Table20[[#This Row],[Metabolite ID]],Table18[],2,FALSE)</f>
        <v>Cholesteryl esters in chylomicrons and extremely large VLDL</v>
      </c>
      <c r="C476" t="s">
        <v>1117</v>
      </c>
      <c r="D476">
        <v>28</v>
      </c>
      <c r="E476">
        <v>1.475482759460523E-2</v>
      </c>
      <c r="F476">
        <v>5.0773764836855939E-3</v>
      </c>
      <c r="G476" s="6">
        <v>3.6608800857104444E-3</v>
      </c>
      <c r="H476" t="s">
        <v>1132</v>
      </c>
      <c r="I476" t="s">
        <v>1132</v>
      </c>
      <c r="J476" t="b">
        <v>0</v>
      </c>
    </row>
    <row r="477" spans="1:10" hidden="1" x14ac:dyDescent="0.2">
      <c r="A477" t="s">
        <v>877</v>
      </c>
      <c r="B477" t="str">
        <f>VLOOKUP(Table20[[#This Row],[Metabolite ID]],Table18[],2,FALSE)</f>
        <v>Cholesteryl esters in chylomicrons and extremely large VLDL</v>
      </c>
      <c r="C477" t="s">
        <v>1118</v>
      </c>
      <c r="D477">
        <v>28</v>
      </c>
      <c r="E477">
        <v>1.5226952709237896E-2</v>
      </c>
      <c r="F477">
        <v>5.207143714448137E-3</v>
      </c>
      <c r="G477" s="6">
        <v>3.45295257890427E-3</v>
      </c>
      <c r="H477" t="s">
        <v>1132</v>
      </c>
      <c r="I477" t="s">
        <v>1132</v>
      </c>
      <c r="J477" t="b">
        <v>0</v>
      </c>
    </row>
    <row r="478" spans="1:10" hidden="1" x14ac:dyDescent="0.2">
      <c r="A478" t="s">
        <v>877</v>
      </c>
      <c r="B478" t="str">
        <f>VLOOKUP(Table20[[#This Row],[Metabolite ID]],Table18[],2,FALSE)</f>
        <v>Cholesteryl esters in chylomicrons and extremely large VLDL</v>
      </c>
      <c r="C478" t="s">
        <v>1119</v>
      </c>
      <c r="D478">
        <v>28</v>
      </c>
      <c r="E478">
        <v>7.6244500865375214E-4</v>
      </c>
      <c r="F478">
        <v>1.0108961220315875E-2</v>
      </c>
      <c r="G478" s="6">
        <v>0.9398784097386087</v>
      </c>
      <c r="H478" t="s">
        <v>1132</v>
      </c>
      <c r="I478" t="s">
        <v>1132</v>
      </c>
      <c r="J478" t="b">
        <v>0</v>
      </c>
    </row>
    <row r="479" spans="1:10" hidden="1" x14ac:dyDescent="0.2">
      <c r="A479" t="s">
        <v>877</v>
      </c>
      <c r="B479" t="str">
        <f>VLOOKUP(Table20[[#This Row],[Metabolite ID]],Table18[],2,FALSE)</f>
        <v>Cholesteryl esters in chylomicrons and extremely large VLDL</v>
      </c>
      <c r="C479" t="s">
        <v>1120</v>
      </c>
      <c r="D479">
        <v>28</v>
      </c>
      <c r="E479">
        <v>2.4431777418733262E-3</v>
      </c>
      <c r="F479">
        <v>9.2827596504574967E-3</v>
      </c>
      <c r="G479" s="6">
        <v>0.79240013366110074</v>
      </c>
      <c r="H479" t="s">
        <v>1132</v>
      </c>
      <c r="I479" t="s">
        <v>1132</v>
      </c>
      <c r="J479" t="b">
        <v>0</v>
      </c>
    </row>
    <row r="480" spans="1:10" hidden="1" x14ac:dyDescent="0.2">
      <c r="A480" t="s">
        <v>877</v>
      </c>
      <c r="B480" t="str">
        <f>VLOOKUP(Table20[[#This Row],[Metabolite ID]],Table18[],2,FALSE)</f>
        <v>Cholesteryl esters in chylomicrons and extremely large VLDL</v>
      </c>
      <c r="C480" t="s">
        <v>1121</v>
      </c>
      <c r="D480">
        <v>28</v>
      </c>
      <c r="E480">
        <v>-7.5086383854657268E-3</v>
      </c>
      <c r="F480">
        <v>1.9152789841015542E-2</v>
      </c>
      <c r="G480" s="6">
        <v>0.69810696383913995</v>
      </c>
      <c r="H480" t="s">
        <v>1132</v>
      </c>
      <c r="I480" t="s">
        <v>1132</v>
      </c>
      <c r="J480" t="b">
        <v>0</v>
      </c>
    </row>
    <row r="481" spans="1:10" hidden="1" x14ac:dyDescent="0.2">
      <c r="A481" t="s">
        <v>877</v>
      </c>
      <c r="B481" t="str">
        <f>VLOOKUP(Table20[[#This Row],[Metabolite ID]],Table18[],2,FALSE)</f>
        <v>Cholesteryl esters in chylomicrons and extremely large VLDL</v>
      </c>
      <c r="C481" t="s">
        <v>1122</v>
      </c>
      <c r="D481">
        <v>28</v>
      </c>
      <c r="E481">
        <v>-1.0974191215157303E-3</v>
      </c>
      <c r="F481">
        <v>9.1727252312184884E-3</v>
      </c>
      <c r="G481" s="6">
        <v>0.90565461042481377</v>
      </c>
      <c r="H481" t="s">
        <v>1132</v>
      </c>
      <c r="I481" t="s">
        <v>1132</v>
      </c>
      <c r="J481" t="b">
        <v>0</v>
      </c>
    </row>
    <row r="482" spans="1:10" hidden="1" x14ac:dyDescent="0.2">
      <c r="A482" t="s">
        <v>877</v>
      </c>
      <c r="B482" t="str">
        <f>VLOOKUP(Table20[[#This Row],[Metabolite ID]],Table18[],2,FALSE)</f>
        <v>Cholesteryl esters in chylomicrons and extremely large VLDL</v>
      </c>
      <c r="C482" t="s">
        <v>1123</v>
      </c>
      <c r="D482">
        <v>28</v>
      </c>
      <c r="E482">
        <v>-1.426834884632853E-3</v>
      </c>
      <c r="F482">
        <v>2.1512266213099759E-2</v>
      </c>
      <c r="G482" s="6">
        <v>0.9476252237594196</v>
      </c>
      <c r="H482" t="s">
        <v>1132</v>
      </c>
      <c r="I482" t="s">
        <v>1132</v>
      </c>
      <c r="J482" t="b">
        <v>0</v>
      </c>
    </row>
    <row r="483" spans="1:10" x14ac:dyDescent="0.2">
      <c r="A483" t="s">
        <v>759</v>
      </c>
      <c r="B483" t="str">
        <f>VLOOKUP(Table20[[#This Row],[Metabolite ID]],Table18[],2,FALSE)</f>
        <v>Triglycerides in HDL</v>
      </c>
      <c r="C483" t="s">
        <v>1116</v>
      </c>
      <c r="D483">
        <v>29</v>
      </c>
      <c r="E483">
        <v>1.5964814214849323E-2</v>
      </c>
      <c r="F483">
        <v>1.2449171175211077E-2</v>
      </c>
      <c r="G483" s="6">
        <v>0.19970244589487277</v>
      </c>
      <c r="H483" t="s">
        <v>1132</v>
      </c>
      <c r="I483" t="s">
        <v>1132</v>
      </c>
      <c r="J483" t="b">
        <v>0</v>
      </c>
    </row>
    <row r="484" spans="1:10" hidden="1" x14ac:dyDescent="0.2">
      <c r="A484" t="s">
        <v>759</v>
      </c>
      <c r="B484" t="str">
        <f>VLOOKUP(Table20[[#This Row],[Metabolite ID]],Table18[],2,FALSE)</f>
        <v>Triglycerides in HDL</v>
      </c>
      <c r="C484" t="s">
        <v>1117</v>
      </c>
      <c r="D484">
        <v>29</v>
      </c>
      <c r="E484">
        <v>1.5964814214849323E-2</v>
      </c>
      <c r="F484">
        <v>5.2936615839339514E-3</v>
      </c>
      <c r="G484" s="6">
        <v>2.5627198196316392E-3</v>
      </c>
      <c r="H484" t="s">
        <v>1132</v>
      </c>
      <c r="I484" t="s">
        <v>1132</v>
      </c>
      <c r="J484" t="b">
        <v>0</v>
      </c>
    </row>
    <row r="485" spans="1:10" hidden="1" x14ac:dyDescent="0.2">
      <c r="A485" t="s">
        <v>759</v>
      </c>
      <c r="B485" t="str">
        <f>VLOOKUP(Table20[[#This Row],[Metabolite ID]],Table18[],2,FALSE)</f>
        <v>Triglycerides in HDL</v>
      </c>
      <c r="C485" t="s">
        <v>1118</v>
      </c>
      <c r="D485">
        <v>29</v>
      </c>
      <c r="E485">
        <v>1.6641848697249141E-2</v>
      </c>
      <c r="F485">
        <v>5.4773567738740777E-3</v>
      </c>
      <c r="G485" s="6">
        <v>2.3791760541545617E-3</v>
      </c>
      <c r="H485" t="s">
        <v>1132</v>
      </c>
      <c r="I485" t="s">
        <v>1132</v>
      </c>
      <c r="J485" t="b">
        <v>0</v>
      </c>
    </row>
    <row r="486" spans="1:10" hidden="1" x14ac:dyDescent="0.2">
      <c r="A486" t="s">
        <v>759</v>
      </c>
      <c r="B486" t="str">
        <f>VLOOKUP(Table20[[#This Row],[Metabolite ID]],Table18[],2,FALSE)</f>
        <v>Triglycerides in HDL</v>
      </c>
      <c r="C486" t="s">
        <v>1119</v>
      </c>
      <c r="D486">
        <v>29</v>
      </c>
      <c r="E486">
        <v>2.8113190155774726E-2</v>
      </c>
      <c r="F486">
        <v>1.2133525282118038E-2</v>
      </c>
      <c r="G486" s="6">
        <v>2.0504575466713328E-2</v>
      </c>
      <c r="H486" t="s">
        <v>1132</v>
      </c>
      <c r="I486" t="s">
        <v>1132</v>
      </c>
      <c r="J486" t="b">
        <v>0</v>
      </c>
    </row>
    <row r="487" spans="1:10" hidden="1" x14ac:dyDescent="0.2">
      <c r="A487" t="s">
        <v>759</v>
      </c>
      <c r="B487" t="str">
        <f>VLOOKUP(Table20[[#This Row],[Metabolite ID]],Table18[],2,FALSE)</f>
        <v>Triglycerides in HDL</v>
      </c>
      <c r="C487" t="s">
        <v>1120</v>
      </c>
      <c r="D487">
        <v>29</v>
      </c>
      <c r="E487">
        <v>2.1473648140222287E-3</v>
      </c>
      <c r="F487">
        <v>1.0087160024073644E-2</v>
      </c>
      <c r="G487" s="6">
        <v>0.83141977470818618</v>
      </c>
      <c r="H487" t="s">
        <v>1132</v>
      </c>
      <c r="I487" t="s">
        <v>1132</v>
      </c>
      <c r="J487" t="b">
        <v>0</v>
      </c>
    </row>
    <row r="488" spans="1:10" hidden="1" x14ac:dyDescent="0.2">
      <c r="A488" t="s">
        <v>759</v>
      </c>
      <c r="B488" t="str">
        <f>VLOOKUP(Table20[[#This Row],[Metabolite ID]],Table18[],2,FALSE)</f>
        <v>Triglycerides in HDL</v>
      </c>
      <c r="C488" t="s">
        <v>1121</v>
      </c>
      <c r="D488">
        <v>29</v>
      </c>
      <c r="E488">
        <v>1.4128753353087442E-2</v>
      </c>
      <c r="F488">
        <v>2.214334645178417E-2</v>
      </c>
      <c r="G488" s="6">
        <v>0.52861978736606707</v>
      </c>
      <c r="H488" t="s">
        <v>1132</v>
      </c>
      <c r="I488" t="s">
        <v>1132</v>
      </c>
      <c r="J488" t="b">
        <v>0</v>
      </c>
    </row>
    <row r="489" spans="1:10" hidden="1" x14ac:dyDescent="0.2">
      <c r="A489" t="s">
        <v>759</v>
      </c>
      <c r="B489" t="str">
        <f>VLOOKUP(Table20[[#This Row],[Metabolite ID]],Table18[],2,FALSE)</f>
        <v>Triglycerides in HDL</v>
      </c>
      <c r="C489" t="s">
        <v>1122</v>
      </c>
      <c r="D489">
        <v>29</v>
      </c>
      <c r="E489">
        <v>-2.4962489346311845E-3</v>
      </c>
      <c r="F489">
        <v>8.223025632969564E-3</v>
      </c>
      <c r="G489" s="6">
        <v>0.76370121510362643</v>
      </c>
      <c r="H489" t="s">
        <v>1132</v>
      </c>
      <c r="I489" t="s">
        <v>1132</v>
      </c>
      <c r="J489" t="b">
        <v>0</v>
      </c>
    </row>
    <row r="490" spans="1:10" hidden="1" x14ac:dyDescent="0.2">
      <c r="A490" t="s">
        <v>759</v>
      </c>
      <c r="B490" t="str">
        <f>VLOOKUP(Table20[[#This Row],[Metabolite ID]],Table18[],2,FALSE)</f>
        <v>Triglycerides in HDL</v>
      </c>
      <c r="C490" t="s">
        <v>1123</v>
      </c>
      <c r="D490">
        <v>29</v>
      </c>
      <c r="E490">
        <v>-1.6961366151734016E-2</v>
      </c>
      <c r="F490">
        <v>2.5079795737659363E-2</v>
      </c>
      <c r="G490" s="6">
        <v>0.504605310924503</v>
      </c>
      <c r="H490" t="s">
        <v>1132</v>
      </c>
      <c r="I490" t="s">
        <v>1132</v>
      </c>
      <c r="J490" t="b">
        <v>0</v>
      </c>
    </row>
    <row r="491" spans="1:10" x14ac:dyDescent="0.2">
      <c r="A491" t="s">
        <v>868</v>
      </c>
      <c r="B491" t="str">
        <f>VLOOKUP(Table20[[#This Row],[Metabolite ID]],Table18[],2,FALSE)</f>
        <v>Triglycerides in very large VLDL</v>
      </c>
      <c r="C491" t="s">
        <v>1116</v>
      </c>
      <c r="D491">
        <v>27</v>
      </c>
      <c r="E491">
        <v>2.4608246255624883E-2</v>
      </c>
      <c r="F491">
        <v>1.9200326140406742E-2</v>
      </c>
      <c r="G491" s="6">
        <v>0.19996274210343237</v>
      </c>
      <c r="H491" t="s">
        <v>1132</v>
      </c>
      <c r="I491" t="s">
        <v>1132</v>
      </c>
      <c r="J491" t="b">
        <v>0</v>
      </c>
    </row>
    <row r="492" spans="1:10" hidden="1" x14ac:dyDescent="0.2">
      <c r="A492" t="s">
        <v>868</v>
      </c>
      <c r="B492" t="str">
        <f>VLOOKUP(Table20[[#This Row],[Metabolite ID]],Table18[],2,FALSE)</f>
        <v>Triglycerides in very large VLDL</v>
      </c>
      <c r="C492" t="s">
        <v>1117</v>
      </c>
      <c r="D492">
        <v>27</v>
      </c>
      <c r="E492">
        <v>2.4608246255624883E-2</v>
      </c>
      <c r="F492">
        <v>4.9118877871489261E-3</v>
      </c>
      <c r="G492" s="6">
        <v>5.4447977920312364E-7</v>
      </c>
      <c r="H492" t="s">
        <v>1132</v>
      </c>
      <c r="I492" t="s">
        <v>1132</v>
      </c>
      <c r="J492" t="b">
        <v>0</v>
      </c>
    </row>
    <row r="493" spans="1:10" hidden="1" x14ac:dyDescent="0.2">
      <c r="A493" t="s">
        <v>868</v>
      </c>
      <c r="B493" t="str">
        <f>VLOOKUP(Table20[[#This Row],[Metabolite ID]],Table18[],2,FALSE)</f>
        <v>Triglycerides in very large VLDL</v>
      </c>
      <c r="C493" t="s">
        <v>1118</v>
      </c>
      <c r="D493">
        <v>27</v>
      </c>
      <c r="E493">
        <v>2.5970721086756993E-2</v>
      </c>
      <c r="F493">
        <v>5.3497198788245281E-3</v>
      </c>
      <c r="G493" s="6">
        <v>1.2063328950884283E-6</v>
      </c>
      <c r="H493" t="s">
        <v>1132</v>
      </c>
      <c r="I493" t="s">
        <v>1132</v>
      </c>
      <c r="J493" t="b">
        <v>0</v>
      </c>
    </row>
    <row r="494" spans="1:10" hidden="1" x14ac:dyDescent="0.2">
      <c r="A494" t="s">
        <v>868</v>
      </c>
      <c r="B494" t="str">
        <f>VLOOKUP(Table20[[#This Row],[Metabolite ID]],Table18[],2,FALSE)</f>
        <v>Triglycerides in very large VLDL</v>
      </c>
      <c r="C494" t="s">
        <v>1119</v>
      </c>
      <c r="D494">
        <v>27</v>
      </c>
      <c r="E494">
        <v>2.4325218440461593E-3</v>
      </c>
      <c r="F494">
        <v>1.0783510957354563E-2</v>
      </c>
      <c r="G494" s="6">
        <v>0.82152972475481112</v>
      </c>
      <c r="H494" t="s">
        <v>1132</v>
      </c>
      <c r="I494" t="s">
        <v>1132</v>
      </c>
      <c r="J494" t="b">
        <v>0</v>
      </c>
    </row>
    <row r="495" spans="1:10" hidden="1" x14ac:dyDescent="0.2">
      <c r="A495" t="s">
        <v>868</v>
      </c>
      <c r="B495" t="str">
        <f>VLOOKUP(Table20[[#This Row],[Metabolite ID]],Table18[],2,FALSE)</f>
        <v>Triglycerides in very large VLDL</v>
      </c>
      <c r="C495" t="s">
        <v>1120</v>
      </c>
      <c r="D495">
        <v>27</v>
      </c>
      <c r="E495">
        <v>1.3131568504033994E-3</v>
      </c>
      <c r="F495">
        <v>8.3557794697647694E-3</v>
      </c>
      <c r="G495" s="6">
        <v>0.87512228413618964</v>
      </c>
      <c r="H495" t="s">
        <v>1132</v>
      </c>
      <c r="I495" t="s">
        <v>1132</v>
      </c>
      <c r="J495" t="b">
        <v>0</v>
      </c>
    </row>
    <row r="496" spans="1:10" hidden="1" x14ac:dyDescent="0.2">
      <c r="A496" t="s">
        <v>868</v>
      </c>
      <c r="B496" t="str">
        <f>VLOOKUP(Table20[[#This Row],[Metabolite ID]],Table18[],2,FALSE)</f>
        <v>Triglycerides in very large VLDL</v>
      </c>
      <c r="C496" t="s">
        <v>1121</v>
      </c>
      <c r="D496">
        <v>27</v>
      </c>
      <c r="E496">
        <v>-1.3915235785926572E-2</v>
      </c>
      <c r="F496">
        <v>1.7460781532593745E-2</v>
      </c>
      <c r="G496" s="6">
        <v>0.43270224738546614</v>
      </c>
      <c r="H496" t="s">
        <v>1132</v>
      </c>
      <c r="I496" t="s">
        <v>1132</v>
      </c>
      <c r="J496" t="b">
        <v>0</v>
      </c>
    </row>
    <row r="497" spans="1:10" hidden="1" x14ac:dyDescent="0.2">
      <c r="A497" t="s">
        <v>868</v>
      </c>
      <c r="B497" t="str">
        <f>VLOOKUP(Table20[[#This Row],[Metabolite ID]],Table18[],2,FALSE)</f>
        <v>Triglycerides in very large VLDL</v>
      </c>
      <c r="C497" t="s">
        <v>1122</v>
      </c>
      <c r="D497">
        <v>27</v>
      </c>
      <c r="E497">
        <v>-4.3592281105293562E-3</v>
      </c>
      <c r="F497">
        <v>7.9710713253036379E-3</v>
      </c>
      <c r="G497" s="6">
        <v>0.58912385506383402</v>
      </c>
      <c r="H497" t="s">
        <v>1132</v>
      </c>
      <c r="I497" t="s">
        <v>1132</v>
      </c>
      <c r="J497" t="b">
        <v>0</v>
      </c>
    </row>
    <row r="498" spans="1:10" hidden="1" x14ac:dyDescent="0.2">
      <c r="A498" t="s">
        <v>868</v>
      </c>
      <c r="B498" t="str">
        <f>VLOOKUP(Table20[[#This Row],[Metabolite ID]],Table18[],2,FALSE)</f>
        <v>Triglycerides in very large VLDL</v>
      </c>
      <c r="C498" t="s">
        <v>1123</v>
      </c>
      <c r="D498">
        <v>27</v>
      </c>
      <c r="E498">
        <v>-2.033120689637789E-2</v>
      </c>
      <c r="F498">
        <v>3.2873949756492153E-2</v>
      </c>
      <c r="G498" s="6">
        <v>0.54186683025378723</v>
      </c>
      <c r="H498" t="s">
        <v>1132</v>
      </c>
      <c r="I498" t="s">
        <v>1132</v>
      </c>
      <c r="J498" t="b">
        <v>0</v>
      </c>
    </row>
    <row r="499" spans="1:10" x14ac:dyDescent="0.2">
      <c r="A499" t="s">
        <v>658</v>
      </c>
      <c r="B499" t="str">
        <f>VLOOKUP(Table20[[#This Row],[Metabolite ID]],Table18[],2,FALSE)</f>
        <v>1-oleoyl-2-linoleoyl-GPC (18:1/18:2)*</v>
      </c>
      <c r="C499" t="s">
        <v>1116</v>
      </c>
      <c r="D499">
        <v>4</v>
      </c>
      <c r="E499">
        <v>-1.3896324486139609E-2</v>
      </c>
      <c r="F499">
        <v>1.0970026259509935E-2</v>
      </c>
      <c r="G499" s="6">
        <v>0.20524326994687853</v>
      </c>
      <c r="H499" t="s">
        <v>1132</v>
      </c>
      <c r="I499" t="s">
        <v>1132</v>
      </c>
      <c r="J499" t="b">
        <v>0</v>
      </c>
    </row>
    <row r="500" spans="1:10" hidden="1" x14ac:dyDescent="0.2">
      <c r="A500" t="s">
        <v>658</v>
      </c>
      <c r="B500" t="str">
        <f>VLOOKUP(Table20[[#This Row],[Metabolite ID]],Table18[],2,FALSE)</f>
        <v>1-oleoyl-2-linoleoyl-GPC (18:1/18:2)*</v>
      </c>
      <c r="C500" t="s">
        <v>1117</v>
      </c>
      <c r="D500">
        <v>4</v>
      </c>
      <c r="E500">
        <v>-1.3896324486139609E-2</v>
      </c>
      <c r="F500">
        <v>5.9255911129042303E-3</v>
      </c>
      <c r="G500" s="6">
        <v>1.9020076258613808E-2</v>
      </c>
      <c r="H500" t="s">
        <v>1132</v>
      </c>
      <c r="I500" t="s">
        <v>1132</v>
      </c>
      <c r="J500" t="b">
        <v>0</v>
      </c>
    </row>
    <row r="501" spans="1:10" hidden="1" x14ac:dyDescent="0.2">
      <c r="A501" t="s">
        <v>658</v>
      </c>
      <c r="B501" t="str">
        <f>VLOOKUP(Table20[[#This Row],[Metabolite ID]],Table18[],2,FALSE)</f>
        <v>1-oleoyl-2-linoleoyl-GPC (18:1/18:2)*</v>
      </c>
      <c r="C501" t="s">
        <v>1118</v>
      </c>
      <c r="D501">
        <v>4</v>
      </c>
      <c r="E501">
        <v>-1.4315234044997918E-2</v>
      </c>
      <c r="F501">
        <v>6.0606845916412145E-3</v>
      </c>
      <c r="G501" s="6">
        <v>1.817747516200726E-2</v>
      </c>
      <c r="H501" t="s">
        <v>1132</v>
      </c>
      <c r="I501" t="s">
        <v>1132</v>
      </c>
      <c r="J501" t="b">
        <v>0</v>
      </c>
    </row>
    <row r="502" spans="1:10" hidden="1" x14ac:dyDescent="0.2">
      <c r="A502" t="s">
        <v>658</v>
      </c>
      <c r="B502" t="str">
        <f>VLOOKUP(Table20[[#This Row],[Metabolite ID]],Table18[],2,FALSE)</f>
        <v>1-oleoyl-2-linoleoyl-GPC (18:1/18:2)*</v>
      </c>
      <c r="C502" t="s">
        <v>1119</v>
      </c>
      <c r="D502">
        <v>4</v>
      </c>
      <c r="E502">
        <v>-1.4242345257800527E-2</v>
      </c>
      <c r="F502">
        <v>9.2950469748229424E-3</v>
      </c>
      <c r="G502" s="6">
        <v>0.1254605014388708</v>
      </c>
      <c r="H502" t="s">
        <v>1132</v>
      </c>
      <c r="I502" t="s">
        <v>1132</v>
      </c>
      <c r="J502" t="b">
        <v>0</v>
      </c>
    </row>
    <row r="503" spans="1:10" hidden="1" x14ac:dyDescent="0.2">
      <c r="A503" t="s">
        <v>658</v>
      </c>
      <c r="B503" t="str">
        <f>VLOOKUP(Table20[[#This Row],[Metabolite ID]],Table18[],2,FALSE)</f>
        <v>1-oleoyl-2-linoleoyl-GPC (18:1/18:2)*</v>
      </c>
      <c r="C503" t="s">
        <v>1120</v>
      </c>
      <c r="D503">
        <v>4</v>
      </c>
      <c r="E503">
        <v>-9.0162602121895245E-3</v>
      </c>
      <c r="F503">
        <v>6.4831158684819559E-3</v>
      </c>
      <c r="G503" s="6">
        <v>0.1643074815201932</v>
      </c>
      <c r="H503" t="s">
        <v>1132</v>
      </c>
      <c r="I503" t="s">
        <v>1132</v>
      </c>
      <c r="J503" t="b">
        <v>0</v>
      </c>
    </row>
    <row r="504" spans="1:10" hidden="1" x14ac:dyDescent="0.2">
      <c r="A504" t="s">
        <v>658</v>
      </c>
      <c r="B504" t="str">
        <f>VLOOKUP(Table20[[#This Row],[Metabolite ID]],Table18[],2,FALSE)</f>
        <v>1-oleoyl-2-linoleoyl-GPC (18:1/18:2)*</v>
      </c>
      <c r="C504" t="s">
        <v>1121</v>
      </c>
      <c r="D504">
        <v>4</v>
      </c>
      <c r="E504">
        <v>-7.4340455863687593E-3</v>
      </c>
      <c r="F504">
        <v>9.2289942763848862E-3</v>
      </c>
      <c r="G504" s="6">
        <v>0.47945438200981311</v>
      </c>
      <c r="H504" t="s">
        <v>1132</v>
      </c>
      <c r="I504" t="s">
        <v>1132</v>
      </c>
      <c r="J504" t="b">
        <v>0</v>
      </c>
    </row>
    <row r="505" spans="1:10" hidden="1" x14ac:dyDescent="0.2">
      <c r="A505" t="s">
        <v>658</v>
      </c>
      <c r="B505" t="str">
        <f>VLOOKUP(Table20[[#This Row],[Metabolite ID]],Table18[],2,FALSE)</f>
        <v>1-oleoyl-2-linoleoyl-GPC (18:1/18:2)*</v>
      </c>
      <c r="C505" t="s">
        <v>1122</v>
      </c>
      <c r="D505">
        <v>4</v>
      </c>
      <c r="E505">
        <v>-8.021163312504298E-3</v>
      </c>
      <c r="F505">
        <v>7.0685108948376667E-3</v>
      </c>
      <c r="G505" s="6">
        <v>0.33893696463132883</v>
      </c>
      <c r="H505" t="s">
        <v>1132</v>
      </c>
      <c r="I505" t="s">
        <v>1132</v>
      </c>
      <c r="J505" t="b">
        <v>0</v>
      </c>
    </row>
    <row r="506" spans="1:10" hidden="1" x14ac:dyDescent="0.2">
      <c r="A506" t="s">
        <v>658</v>
      </c>
      <c r="B506" t="str">
        <f>VLOOKUP(Table20[[#This Row],[Metabolite ID]],Table18[],2,FALSE)</f>
        <v>1-oleoyl-2-linoleoyl-GPC (18:1/18:2)*</v>
      </c>
      <c r="C506" t="s">
        <v>1123</v>
      </c>
      <c r="D506">
        <v>4</v>
      </c>
      <c r="E506">
        <v>1.896873403686956E-2</v>
      </c>
      <c r="F506">
        <v>2.7659085169254211E-2</v>
      </c>
      <c r="G506" s="6">
        <v>0.56366183325120978</v>
      </c>
      <c r="H506" t="s">
        <v>1132</v>
      </c>
      <c r="I506" t="s">
        <v>1132</v>
      </c>
      <c r="J506" t="b">
        <v>0</v>
      </c>
    </row>
    <row r="507" spans="1:10" x14ac:dyDescent="0.2">
      <c r="A507" t="s">
        <v>851</v>
      </c>
      <c r="B507" t="str">
        <f>VLOOKUP(Table20[[#This Row],[Metabolite ID]],Table18[],2,FALSE)</f>
        <v>Valine</v>
      </c>
      <c r="C507" t="s">
        <v>1116</v>
      </c>
      <c r="D507">
        <v>3</v>
      </c>
      <c r="E507">
        <v>4.1313132343340948E-2</v>
      </c>
      <c r="F507">
        <v>3.2755523586377171E-2</v>
      </c>
      <c r="G507" s="6">
        <v>0.20721627991257324</v>
      </c>
      <c r="H507" t="s">
        <v>1132</v>
      </c>
      <c r="I507" t="s">
        <v>1132</v>
      </c>
      <c r="J507" t="b">
        <v>0</v>
      </c>
    </row>
    <row r="508" spans="1:10" hidden="1" x14ac:dyDescent="0.2">
      <c r="A508" t="s">
        <v>851</v>
      </c>
      <c r="B508" t="str">
        <f>VLOOKUP(Table20[[#This Row],[Metabolite ID]],Table18[],2,FALSE)</f>
        <v>Valine</v>
      </c>
      <c r="C508" t="s">
        <v>1117</v>
      </c>
      <c r="D508">
        <v>3</v>
      </c>
      <c r="E508">
        <v>4.1313132343340948E-2</v>
      </c>
      <c r="F508">
        <v>1.9660135918794733E-2</v>
      </c>
      <c r="G508" s="6">
        <v>3.5608889567783172E-2</v>
      </c>
      <c r="H508" t="s">
        <v>1132</v>
      </c>
      <c r="I508" t="s">
        <v>1132</v>
      </c>
      <c r="J508" t="b">
        <v>0</v>
      </c>
    </row>
    <row r="509" spans="1:10" hidden="1" x14ac:dyDescent="0.2">
      <c r="A509" t="s">
        <v>851</v>
      </c>
      <c r="B509" t="str">
        <f>VLOOKUP(Table20[[#This Row],[Metabolite ID]],Table18[],2,FALSE)</f>
        <v>Valine</v>
      </c>
      <c r="C509" t="s">
        <v>1118</v>
      </c>
      <c r="D509">
        <v>3</v>
      </c>
      <c r="E509">
        <v>4.2553572170727708E-2</v>
      </c>
      <c r="F509">
        <v>2.0213178366986325E-2</v>
      </c>
      <c r="G509" s="6">
        <v>3.5270505729395031E-2</v>
      </c>
      <c r="H509" t="s">
        <v>1132</v>
      </c>
      <c r="I509" t="s">
        <v>1132</v>
      </c>
      <c r="J509" t="b">
        <v>0</v>
      </c>
    </row>
    <row r="510" spans="1:10" hidden="1" x14ac:dyDescent="0.2">
      <c r="A510" t="s">
        <v>851</v>
      </c>
      <c r="B510" t="str">
        <f>VLOOKUP(Table20[[#This Row],[Metabolite ID]],Table18[],2,FALSE)</f>
        <v>Valine</v>
      </c>
      <c r="C510" t="s">
        <v>1119</v>
      </c>
      <c r="D510">
        <v>3</v>
      </c>
      <c r="E510">
        <v>-3.6062416831051138E-3</v>
      </c>
      <c r="F510">
        <v>3.514408771192077E-2</v>
      </c>
      <c r="G510" s="6">
        <v>0.91827009293968187</v>
      </c>
      <c r="H510" t="s">
        <v>1132</v>
      </c>
      <c r="I510" t="s">
        <v>1132</v>
      </c>
      <c r="J510" t="b">
        <v>0</v>
      </c>
    </row>
    <row r="511" spans="1:10" hidden="1" x14ac:dyDescent="0.2">
      <c r="A511" t="s">
        <v>851</v>
      </c>
      <c r="B511" t="str">
        <f>VLOOKUP(Table20[[#This Row],[Metabolite ID]],Table18[],2,FALSE)</f>
        <v>Valine</v>
      </c>
      <c r="C511" t="s">
        <v>1120</v>
      </c>
      <c r="D511">
        <v>3</v>
      </c>
      <c r="E511">
        <v>3.6741471332174619E-2</v>
      </c>
      <c r="F511">
        <v>2.3343677139910993E-2</v>
      </c>
      <c r="G511" s="6">
        <v>0.1155020727146856</v>
      </c>
      <c r="H511" t="s">
        <v>1132</v>
      </c>
      <c r="I511" t="s">
        <v>1132</v>
      </c>
      <c r="J511" t="b">
        <v>0</v>
      </c>
    </row>
    <row r="512" spans="1:10" hidden="1" x14ac:dyDescent="0.2">
      <c r="A512" t="s">
        <v>851</v>
      </c>
      <c r="B512" t="str">
        <f>VLOOKUP(Table20[[#This Row],[Metabolite ID]],Table18[],2,FALSE)</f>
        <v>Valine</v>
      </c>
      <c r="C512" t="s">
        <v>1121</v>
      </c>
      <c r="D512">
        <v>3</v>
      </c>
      <c r="E512">
        <v>-1.6270100805251569E-2</v>
      </c>
      <c r="F512">
        <v>4.594696423247531E-2</v>
      </c>
      <c r="G512" s="6">
        <v>0.75710756500604037</v>
      </c>
      <c r="H512" t="s">
        <v>1132</v>
      </c>
      <c r="I512" t="s">
        <v>1132</v>
      </c>
      <c r="J512" t="b">
        <v>0</v>
      </c>
    </row>
    <row r="513" spans="1:10" hidden="1" x14ac:dyDescent="0.2">
      <c r="A513" t="s">
        <v>851</v>
      </c>
      <c r="B513" t="str">
        <f>VLOOKUP(Table20[[#This Row],[Metabolite ID]],Table18[],2,FALSE)</f>
        <v>Valine</v>
      </c>
      <c r="C513" t="s">
        <v>1122</v>
      </c>
      <c r="D513">
        <v>3</v>
      </c>
      <c r="E513">
        <v>7.8841335897371426E-2</v>
      </c>
      <c r="F513">
        <v>2.5058972471773602E-2</v>
      </c>
      <c r="G513" s="6">
        <v>8.7906000905451892E-2</v>
      </c>
      <c r="H513" t="s">
        <v>1132</v>
      </c>
      <c r="I513" t="s">
        <v>1132</v>
      </c>
      <c r="J513" t="b">
        <v>0</v>
      </c>
    </row>
    <row r="514" spans="1:10" hidden="1" x14ac:dyDescent="0.2">
      <c r="A514" t="s">
        <v>851</v>
      </c>
      <c r="B514" t="str">
        <f>VLOOKUP(Table20[[#This Row],[Metabolite ID]],Table18[],2,FALSE)</f>
        <v>Valine</v>
      </c>
      <c r="C514" t="s">
        <v>1123</v>
      </c>
      <c r="D514">
        <v>3</v>
      </c>
      <c r="E514">
        <v>0.23673101851203432</v>
      </c>
      <c r="F514">
        <v>8.6763849999645357E-2</v>
      </c>
      <c r="G514" s="6">
        <v>0.22364775049081576</v>
      </c>
      <c r="H514" t="s">
        <v>1132</v>
      </c>
      <c r="I514" t="s">
        <v>1132</v>
      </c>
      <c r="J514" t="b">
        <v>0</v>
      </c>
    </row>
    <row r="515" spans="1:10" x14ac:dyDescent="0.2">
      <c r="A515" t="s">
        <v>750</v>
      </c>
      <c r="B515" t="str">
        <f>VLOOKUP(Table20[[#This Row],[Metabolite ID]],Table18[],2,FALSE)</f>
        <v>Omega-3 fatty acids</v>
      </c>
      <c r="C515" t="s">
        <v>1116</v>
      </c>
      <c r="D515">
        <v>21</v>
      </c>
      <c r="E515">
        <v>-2.7947727275667751E-2</v>
      </c>
      <c r="F515">
        <v>2.2237363063072339E-2</v>
      </c>
      <c r="G515" s="6">
        <v>0.2088291708944619</v>
      </c>
      <c r="H515" t="s">
        <v>1132</v>
      </c>
      <c r="I515" t="s">
        <v>1132</v>
      </c>
      <c r="J515" t="b">
        <v>0</v>
      </c>
    </row>
    <row r="516" spans="1:10" hidden="1" x14ac:dyDescent="0.2">
      <c r="A516" t="s">
        <v>750</v>
      </c>
      <c r="B516" t="str">
        <f>VLOOKUP(Table20[[#This Row],[Metabolite ID]],Table18[],2,FALSE)</f>
        <v>Omega-3 fatty acids</v>
      </c>
      <c r="C516" t="s">
        <v>1117</v>
      </c>
      <c r="D516">
        <v>21</v>
      </c>
      <c r="E516">
        <v>-2.7947727275667751E-2</v>
      </c>
      <c r="F516">
        <v>6.4392077854714333E-3</v>
      </c>
      <c r="G516" s="6">
        <v>1.4232516206544812E-5</v>
      </c>
      <c r="H516" t="s">
        <v>1132</v>
      </c>
      <c r="I516" t="s">
        <v>1132</v>
      </c>
      <c r="J516" t="b">
        <v>0</v>
      </c>
    </row>
    <row r="517" spans="1:10" hidden="1" x14ac:dyDescent="0.2">
      <c r="A517" t="s">
        <v>750</v>
      </c>
      <c r="B517" t="str">
        <f>VLOOKUP(Table20[[#This Row],[Metabolite ID]],Table18[],2,FALSE)</f>
        <v>Omega-3 fatty acids</v>
      </c>
      <c r="C517" t="s">
        <v>1118</v>
      </c>
      <c r="D517">
        <v>21</v>
      </c>
      <c r="E517">
        <v>-3.0137865899967628E-2</v>
      </c>
      <c r="F517">
        <v>7.0142798076145993E-3</v>
      </c>
      <c r="G517" s="6">
        <v>1.734030440869431E-5</v>
      </c>
      <c r="H517" t="s">
        <v>1132</v>
      </c>
      <c r="I517" t="s">
        <v>1132</v>
      </c>
      <c r="J517" t="b">
        <v>0</v>
      </c>
    </row>
    <row r="518" spans="1:10" hidden="1" x14ac:dyDescent="0.2">
      <c r="A518" t="s">
        <v>750</v>
      </c>
      <c r="B518" t="str">
        <f>VLOOKUP(Table20[[#This Row],[Metabolite ID]],Table18[],2,FALSE)</f>
        <v>Omega-3 fatty acids</v>
      </c>
      <c r="C518" t="s">
        <v>1119</v>
      </c>
      <c r="D518">
        <v>21</v>
      </c>
      <c r="E518">
        <v>-1.9725389699730242E-2</v>
      </c>
      <c r="F518">
        <v>1.453928309439457E-2</v>
      </c>
      <c r="G518" s="6">
        <v>0.1748777697001091</v>
      </c>
      <c r="H518" t="s">
        <v>1132</v>
      </c>
      <c r="I518" t="s">
        <v>1132</v>
      </c>
      <c r="J518" t="b">
        <v>0</v>
      </c>
    </row>
    <row r="519" spans="1:10" hidden="1" x14ac:dyDescent="0.2">
      <c r="A519" t="s">
        <v>750</v>
      </c>
      <c r="B519" t="str">
        <f>VLOOKUP(Table20[[#This Row],[Metabolite ID]],Table18[],2,FALSE)</f>
        <v>Omega-3 fatty acids</v>
      </c>
      <c r="C519" t="s">
        <v>1120</v>
      </c>
      <c r="D519">
        <v>21</v>
      </c>
      <c r="E519">
        <v>-3.7189077180800976E-3</v>
      </c>
      <c r="F519">
        <v>1.0706704010665986E-2</v>
      </c>
      <c r="G519" s="6">
        <v>0.72833301664240691</v>
      </c>
      <c r="H519" t="s">
        <v>1132</v>
      </c>
      <c r="I519" t="s">
        <v>1132</v>
      </c>
      <c r="J519" t="b">
        <v>0</v>
      </c>
    </row>
    <row r="520" spans="1:10" hidden="1" x14ac:dyDescent="0.2">
      <c r="A520" t="s">
        <v>750</v>
      </c>
      <c r="B520" t="str">
        <f>VLOOKUP(Table20[[#This Row],[Metabolite ID]],Table18[],2,FALSE)</f>
        <v>Omega-3 fatty acids</v>
      </c>
      <c r="C520" t="s">
        <v>1121</v>
      </c>
      <c r="D520">
        <v>21</v>
      </c>
      <c r="E520">
        <v>-1.4645921820984009E-2</v>
      </c>
      <c r="F520">
        <v>2.3334437787113926E-2</v>
      </c>
      <c r="G520" s="6">
        <v>0.53733259903185848</v>
      </c>
      <c r="H520" t="s">
        <v>1132</v>
      </c>
      <c r="I520" t="s">
        <v>1132</v>
      </c>
      <c r="J520" t="b">
        <v>0</v>
      </c>
    </row>
    <row r="521" spans="1:10" hidden="1" x14ac:dyDescent="0.2">
      <c r="A521" t="s">
        <v>750</v>
      </c>
      <c r="B521" t="str">
        <f>VLOOKUP(Table20[[#This Row],[Metabolite ID]],Table18[],2,FALSE)</f>
        <v>Omega-3 fatty acids</v>
      </c>
      <c r="C521" t="s">
        <v>1122</v>
      </c>
      <c r="D521">
        <v>21</v>
      </c>
      <c r="E521">
        <v>-1.3843397333671015E-3</v>
      </c>
      <c r="F521">
        <v>1.040892617330475E-2</v>
      </c>
      <c r="G521" s="6">
        <v>0.89552602682717675</v>
      </c>
      <c r="H521" t="s">
        <v>1132</v>
      </c>
      <c r="I521" t="s">
        <v>1132</v>
      </c>
      <c r="J521" t="b">
        <v>0</v>
      </c>
    </row>
    <row r="522" spans="1:10" hidden="1" x14ac:dyDescent="0.2">
      <c r="A522" t="s">
        <v>750</v>
      </c>
      <c r="B522" t="str">
        <f>VLOOKUP(Table20[[#This Row],[Metabolite ID]],Table18[],2,FALSE)</f>
        <v>Omega-3 fatty acids</v>
      </c>
      <c r="C522" t="s">
        <v>1123</v>
      </c>
      <c r="D522">
        <v>21</v>
      </c>
      <c r="E522">
        <v>-2.9167866108677481E-2</v>
      </c>
      <c r="F522">
        <v>6.5645603304186617E-2</v>
      </c>
      <c r="G522" s="6">
        <v>0.66182843373011635</v>
      </c>
      <c r="H522" t="s">
        <v>1132</v>
      </c>
      <c r="I522" t="s">
        <v>1132</v>
      </c>
      <c r="J522" t="b">
        <v>0</v>
      </c>
    </row>
    <row r="523" spans="1:10" x14ac:dyDescent="0.2">
      <c r="A523" t="s">
        <v>74</v>
      </c>
      <c r="B523" t="str">
        <f>VLOOKUP(Table20[[#This Row],[Metabolite ID]],Table18[],2,FALSE)</f>
        <v>serine</v>
      </c>
      <c r="C523" t="s">
        <v>1116</v>
      </c>
      <c r="D523">
        <v>3</v>
      </c>
      <c r="E523">
        <v>-9.4894687524071635E-3</v>
      </c>
      <c r="F523">
        <v>7.5546992236714041E-3</v>
      </c>
      <c r="G523" s="6">
        <v>0.20907918554380567</v>
      </c>
      <c r="H523" t="s">
        <v>1132</v>
      </c>
      <c r="I523" t="s">
        <v>1132</v>
      </c>
      <c r="J523" t="b">
        <v>0</v>
      </c>
    </row>
    <row r="524" spans="1:10" hidden="1" x14ac:dyDescent="0.2">
      <c r="A524" t="s">
        <v>74</v>
      </c>
      <c r="B524" t="str">
        <f>VLOOKUP(Table20[[#This Row],[Metabolite ID]],Table18[],2,FALSE)</f>
        <v>serine</v>
      </c>
      <c r="C524" t="s">
        <v>1117</v>
      </c>
      <c r="D524">
        <v>3</v>
      </c>
      <c r="E524">
        <v>-9.4894687524071635E-3</v>
      </c>
      <c r="F524">
        <v>7.5546992236714041E-3</v>
      </c>
      <c r="G524" s="6">
        <v>0.20907918554380567</v>
      </c>
      <c r="H524" t="s">
        <v>1132</v>
      </c>
      <c r="I524" t="s">
        <v>1132</v>
      </c>
      <c r="J524" t="b">
        <v>0</v>
      </c>
    </row>
    <row r="525" spans="1:10" hidden="1" x14ac:dyDescent="0.2">
      <c r="A525" t="s">
        <v>74</v>
      </c>
      <c r="B525" t="str">
        <f>VLOOKUP(Table20[[#This Row],[Metabolite ID]],Table18[],2,FALSE)</f>
        <v>serine</v>
      </c>
      <c r="C525" t="s">
        <v>1118</v>
      </c>
      <c r="D525">
        <v>3</v>
      </c>
      <c r="E525">
        <v>-9.4972950618288261E-3</v>
      </c>
      <c r="F525">
        <v>7.5842923331319485E-3</v>
      </c>
      <c r="G525" s="6">
        <v>0.21048526655926639</v>
      </c>
      <c r="H525" t="s">
        <v>1132</v>
      </c>
      <c r="I525" t="s">
        <v>1132</v>
      </c>
      <c r="J525" t="b">
        <v>0</v>
      </c>
    </row>
    <row r="526" spans="1:10" hidden="1" x14ac:dyDescent="0.2">
      <c r="A526" t="s">
        <v>74</v>
      </c>
      <c r="B526" t="str">
        <f>VLOOKUP(Table20[[#This Row],[Metabolite ID]],Table18[],2,FALSE)</f>
        <v>serine</v>
      </c>
      <c r="C526" t="s">
        <v>1119</v>
      </c>
      <c r="D526">
        <v>3</v>
      </c>
      <c r="E526">
        <v>-1.0791755099104284E-2</v>
      </c>
      <c r="F526">
        <v>9.185049144897298E-3</v>
      </c>
      <c r="G526" s="6">
        <v>0.24002423342680698</v>
      </c>
      <c r="H526" t="s">
        <v>1132</v>
      </c>
      <c r="I526" t="s">
        <v>1132</v>
      </c>
      <c r="J526" t="b">
        <v>0</v>
      </c>
    </row>
    <row r="527" spans="1:10" hidden="1" x14ac:dyDescent="0.2">
      <c r="A527" t="s">
        <v>74</v>
      </c>
      <c r="B527" t="str">
        <f>VLOOKUP(Table20[[#This Row],[Metabolite ID]],Table18[],2,FALSE)</f>
        <v>serine</v>
      </c>
      <c r="C527" t="s">
        <v>1120</v>
      </c>
      <c r="D527">
        <v>3</v>
      </c>
      <c r="E527">
        <v>-9.2455317065173563E-3</v>
      </c>
      <c r="F527">
        <v>8.3789701053911536E-3</v>
      </c>
      <c r="G527" s="6">
        <v>0.26984437428193114</v>
      </c>
      <c r="H527" t="s">
        <v>1132</v>
      </c>
      <c r="I527" t="s">
        <v>1132</v>
      </c>
      <c r="J527" t="b">
        <v>0</v>
      </c>
    </row>
    <row r="528" spans="1:10" hidden="1" x14ac:dyDescent="0.2">
      <c r="A528" t="s">
        <v>74</v>
      </c>
      <c r="B528" t="str">
        <f>VLOOKUP(Table20[[#This Row],[Metabolite ID]],Table18[],2,FALSE)</f>
        <v>serine</v>
      </c>
      <c r="C528" t="s">
        <v>1121</v>
      </c>
      <c r="D528">
        <v>3</v>
      </c>
      <c r="E528">
        <v>-1.1217917524607136E-2</v>
      </c>
      <c r="F528">
        <v>9.9596573161618313E-3</v>
      </c>
      <c r="G528" s="6">
        <v>0.37700461917406303</v>
      </c>
      <c r="H528" t="s">
        <v>1132</v>
      </c>
      <c r="I528" t="s">
        <v>1132</v>
      </c>
      <c r="J528" t="b">
        <v>0</v>
      </c>
    </row>
    <row r="529" spans="1:10" hidden="1" x14ac:dyDescent="0.2">
      <c r="A529" t="s">
        <v>74</v>
      </c>
      <c r="B529" t="str">
        <f>VLOOKUP(Table20[[#This Row],[Metabolite ID]],Table18[],2,FALSE)</f>
        <v>serine</v>
      </c>
      <c r="C529" t="s">
        <v>1122</v>
      </c>
      <c r="D529">
        <v>3</v>
      </c>
      <c r="E529">
        <v>-8.0803369829578319E-3</v>
      </c>
      <c r="F529">
        <v>9.8776535050436962E-3</v>
      </c>
      <c r="G529" s="6">
        <v>0.49929065250413007</v>
      </c>
      <c r="H529" t="s">
        <v>1132</v>
      </c>
      <c r="I529" t="s">
        <v>1132</v>
      </c>
      <c r="J529" t="b">
        <v>0</v>
      </c>
    </row>
    <row r="530" spans="1:10" hidden="1" x14ac:dyDescent="0.2">
      <c r="A530" t="s">
        <v>74</v>
      </c>
      <c r="B530" t="str">
        <f>VLOOKUP(Table20[[#This Row],[Metabolite ID]],Table18[],2,FALSE)</f>
        <v>serine</v>
      </c>
      <c r="C530" t="s">
        <v>1123</v>
      </c>
      <c r="D530">
        <v>3</v>
      </c>
      <c r="E530">
        <v>2.1433480072104685E-2</v>
      </c>
      <c r="F530">
        <v>7.9731119951902366E-2</v>
      </c>
      <c r="G530" s="6">
        <v>0.83281501421781889</v>
      </c>
      <c r="H530" t="s">
        <v>1132</v>
      </c>
      <c r="I530" t="s">
        <v>1132</v>
      </c>
      <c r="J530" t="b">
        <v>0</v>
      </c>
    </row>
    <row r="531" spans="1:10" x14ac:dyDescent="0.2">
      <c r="A531" t="s">
        <v>864</v>
      </c>
      <c r="B531" t="str">
        <f>VLOOKUP(Table20[[#This Row],[Metabolite ID]],Table18[],2,FALSE)</f>
        <v>Free cholesterol in very large VLDL</v>
      </c>
      <c r="C531" t="s">
        <v>1116</v>
      </c>
      <c r="D531">
        <v>26</v>
      </c>
      <c r="E531">
        <v>2.1595764984070967E-2</v>
      </c>
      <c r="F531">
        <v>1.739702865789549E-2</v>
      </c>
      <c r="G531" s="6">
        <v>0.21447725692751071</v>
      </c>
      <c r="H531" t="s">
        <v>1132</v>
      </c>
      <c r="I531" t="s">
        <v>1132</v>
      </c>
      <c r="J531" t="b">
        <v>0</v>
      </c>
    </row>
    <row r="532" spans="1:10" hidden="1" x14ac:dyDescent="0.2">
      <c r="A532" t="s">
        <v>864</v>
      </c>
      <c r="B532" t="str">
        <f>VLOOKUP(Table20[[#This Row],[Metabolite ID]],Table18[],2,FALSE)</f>
        <v>Free cholesterol in very large VLDL</v>
      </c>
      <c r="C532" t="s">
        <v>1117</v>
      </c>
      <c r="D532">
        <v>26</v>
      </c>
      <c r="E532">
        <v>2.1595764984070967E-2</v>
      </c>
      <c r="F532">
        <v>5.068559692759632E-3</v>
      </c>
      <c r="G532" s="6">
        <v>2.037601552383824E-5</v>
      </c>
      <c r="H532" t="s">
        <v>1132</v>
      </c>
      <c r="I532" t="s">
        <v>1132</v>
      </c>
      <c r="J532" t="b">
        <v>0</v>
      </c>
    </row>
    <row r="533" spans="1:10" hidden="1" x14ac:dyDescent="0.2">
      <c r="A533" t="s">
        <v>864</v>
      </c>
      <c r="B533" t="str">
        <f>VLOOKUP(Table20[[#This Row],[Metabolite ID]],Table18[],2,FALSE)</f>
        <v>Free cholesterol in very large VLDL</v>
      </c>
      <c r="C533" t="s">
        <v>1118</v>
      </c>
      <c r="D533">
        <v>26</v>
      </c>
      <c r="E533">
        <v>2.3470409492334539E-2</v>
      </c>
      <c r="F533">
        <v>5.4051948236327509E-3</v>
      </c>
      <c r="G533" s="6">
        <v>1.4106629459069906E-5</v>
      </c>
      <c r="H533" t="s">
        <v>1132</v>
      </c>
      <c r="I533" t="s">
        <v>1132</v>
      </c>
      <c r="J533" t="b">
        <v>0</v>
      </c>
    </row>
    <row r="534" spans="1:10" hidden="1" x14ac:dyDescent="0.2">
      <c r="A534" t="s">
        <v>864</v>
      </c>
      <c r="B534" t="str">
        <f>VLOOKUP(Table20[[#This Row],[Metabolite ID]],Table18[],2,FALSE)</f>
        <v>Free cholesterol in very large VLDL</v>
      </c>
      <c r="C534" t="s">
        <v>1119</v>
      </c>
      <c r="D534">
        <v>26</v>
      </c>
      <c r="E534">
        <v>1.9704834011697063E-3</v>
      </c>
      <c r="F534">
        <v>1.0659944535123459E-2</v>
      </c>
      <c r="G534" s="6">
        <v>0.85334722978016042</v>
      </c>
      <c r="H534" t="s">
        <v>1132</v>
      </c>
      <c r="I534" t="s">
        <v>1132</v>
      </c>
      <c r="J534" t="b">
        <v>0</v>
      </c>
    </row>
    <row r="535" spans="1:10" hidden="1" x14ac:dyDescent="0.2">
      <c r="A535" t="s">
        <v>864</v>
      </c>
      <c r="B535" t="str">
        <f>VLOOKUP(Table20[[#This Row],[Metabolite ID]],Table18[],2,FALSE)</f>
        <v>Free cholesterol in very large VLDL</v>
      </c>
      <c r="C535" t="s">
        <v>1120</v>
      </c>
      <c r="D535">
        <v>26</v>
      </c>
      <c r="E535">
        <v>1.288350127142584E-3</v>
      </c>
      <c r="F535">
        <v>8.3445485758307288E-3</v>
      </c>
      <c r="G535" s="6">
        <v>0.87729890525959309</v>
      </c>
      <c r="H535" t="s">
        <v>1132</v>
      </c>
      <c r="I535" t="s">
        <v>1132</v>
      </c>
      <c r="J535" t="b">
        <v>0</v>
      </c>
    </row>
    <row r="536" spans="1:10" hidden="1" x14ac:dyDescent="0.2">
      <c r="A536" t="s">
        <v>864</v>
      </c>
      <c r="B536" t="str">
        <f>VLOOKUP(Table20[[#This Row],[Metabolite ID]],Table18[],2,FALSE)</f>
        <v>Free cholesterol in very large VLDL</v>
      </c>
      <c r="C536" t="s">
        <v>1121</v>
      </c>
      <c r="D536">
        <v>26</v>
      </c>
      <c r="E536">
        <v>-1.7489810377311954E-2</v>
      </c>
      <c r="F536">
        <v>1.7365276782024885E-2</v>
      </c>
      <c r="G536" s="6">
        <v>0.32350183284401812</v>
      </c>
      <c r="H536" t="s">
        <v>1132</v>
      </c>
      <c r="I536" t="s">
        <v>1132</v>
      </c>
      <c r="J536" t="b">
        <v>0</v>
      </c>
    </row>
    <row r="537" spans="1:10" hidden="1" x14ac:dyDescent="0.2">
      <c r="A537" t="s">
        <v>864</v>
      </c>
      <c r="B537" t="str">
        <f>VLOOKUP(Table20[[#This Row],[Metabolite ID]],Table18[],2,FALSE)</f>
        <v>Free cholesterol in very large VLDL</v>
      </c>
      <c r="C537" t="s">
        <v>1122</v>
      </c>
      <c r="D537">
        <v>26</v>
      </c>
      <c r="E537">
        <v>-3.3384072011493071E-3</v>
      </c>
      <c r="F537">
        <v>7.8129435519976274E-3</v>
      </c>
      <c r="G537" s="6">
        <v>0.67282457210283075</v>
      </c>
      <c r="H537" t="s">
        <v>1132</v>
      </c>
      <c r="I537" t="s">
        <v>1132</v>
      </c>
      <c r="J537" t="b">
        <v>0</v>
      </c>
    </row>
    <row r="538" spans="1:10" hidden="1" x14ac:dyDescent="0.2">
      <c r="A538" t="s">
        <v>864</v>
      </c>
      <c r="B538" t="str">
        <f>VLOOKUP(Table20[[#This Row],[Metabolite ID]],Table18[],2,FALSE)</f>
        <v>Free cholesterol in very large VLDL</v>
      </c>
      <c r="C538" t="s">
        <v>1123</v>
      </c>
      <c r="D538">
        <v>26</v>
      </c>
      <c r="E538">
        <v>-2.1778647204195593E-2</v>
      </c>
      <c r="F538">
        <v>2.9470699361788717E-2</v>
      </c>
      <c r="G538" s="6">
        <v>0.46707759790139036</v>
      </c>
      <c r="H538" t="s">
        <v>1132</v>
      </c>
      <c r="I538" t="s">
        <v>1132</v>
      </c>
      <c r="J538" t="b">
        <v>0</v>
      </c>
    </row>
    <row r="539" spans="1:10" x14ac:dyDescent="0.2">
      <c r="A539" t="s">
        <v>768</v>
      </c>
      <c r="B539" t="str">
        <f>VLOOKUP(Table20[[#This Row],[Metabolite ID]],Table18[],2,FALSE)</f>
        <v>Isoleucine</v>
      </c>
      <c r="C539" t="s">
        <v>1116</v>
      </c>
      <c r="D539">
        <v>7</v>
      </c>
      <c r="E539">
        <v>3.7810311270439122E-2</v>
      </c>
      <c r="F539">
        <v>3.0822382335950683E-2</v>
      </c>
      <c r="G539" s="6">
        <v>0.21992933116269889</v>
      </c>
      <c r="H539" t="s">
        <v>1132</v>
      </c>
      <c r="I539" t="s">
        <v>1132</v>
      </c>
      <c r="J539" t="b">
        <v>0</v>
      </c>
    </row>
    <row r="540" spans="1:10" hidden="1" x14ac:dyDescent="0.2">
      <c r="A540" t="s">
        <v>768</v>
      </c>
      <c r="B540" t="str">
        <f>VLOOKUP(Table20[[#This Row],[Metabolite ID]],Table18[],2,FALSE)</f>
        <v>Isoleucine</v>
      </c>
      <c r="C540" t="s">
        <v>1117</v>
      </c>
      <c r="D540">
        <v>7</v>
      </c>
      <c r="E540">
        <v>3.7810311270439122E-2</v>
      </c>
      <c r="F540">
        <v>1.3485176596834276E-2</v>
      </c>
      <c r="G540" s="6">
        <v>5.0497566202474288E-3</v>
      </c>
      <c r="H540" t="s">
        <v>1132</v>
      </c>
      <c r="I540" t="s">
        <v>1132</v>
      </c>
      <c r="J540" t="b">
        <v>0</v>
      </c>
    </row>
    <row r="541" spans="1:10" hidden="1" x14ac:dyDescent="0.2">
      <c r="A541" t="s">
        <v>768</v>
      </c>
      <c r="B541" t="str">
        <f>VLOOKUP(Table20[[#This Row],[Metabolite ID]],Table18[],2,FALSE)</f>
        <v>Isoleucine</v>
      </c>
      <c r="C541" t="s">
        <v>1118</v>
      </c>
      <c r="D541">
        <v>7</v>
      </c>
      <c r="E541">
        <v>4.1133366628818224E-2</v>
      </c>
      <c r="F541">
        <v>1.4302396915499508E-2</v>
      </c>
      <c r="G541" s="6">
        <v>4.0277887631291545E-3</v>
      </c>
      <c r="H541" t="s">
        <v>1132</v>
      </c>
      <c r="I541" t="s">
        <v>1132</v>
      </c>
      <c r="J541" t="b">
        <v>0</v>
      </c>
    </row>
    <row r="542" spans="1:10" hidden="1" x14ac:dyDescent="0.2">
      <c r="A542" t="s">
        <v>768</v>
      </c>
      <c r="B542" t="str">
        <f>VLOOKUP(Table20[[#This Row],[Metabolite ID]],Table18[],2,FALSE)</f>
        <v>Isoleucine</v>
      </c>
      <c r="C542" t="s">
        <v>1119</v>
      </c>
      <c r="D542">
        <v>7</v>
      </c>
      <c r="E542">
        <v>1.9820681131877484E-2</v>
      </c>
      <c r="F542">
        <v>3.3287885516029347E-2</v>
      </c>
      <c r="G542" s="6">
        <v>0.55155456230378985</v>
      </c>
      <c r="H542" t="s">
        <v>1132</v>
      </c>
      <c r="I542" t="s">
        <v>1132</v>
      </c>
      <c r="J542" t="b">
        <v>0</v>
      </c>
    </row>
    <row r="543" spans="1:10" hidden="1" x14ac:dyDescent="0.2">
      <c r="A543" t="s">
        <v>768</v>
      </c>
      <c r="B543" t="str">
        <f>VLOOKUP(Table20[[#This Row],[Metabolite ID]],Table18[],2,FALSE)</f>
        <v>Isoleucine</v>
      </c>
      <c r="C543" t="s">
        <v>1120</v>
      </c>
      <c r="D543">
        <v>7</v>
      </c>
      <c r="E543">
        <v>3.7933911999809894E-3</v>
      </c>
      <c r="F543">
        <v>2.0528350846959056E-2</v>
      </c>
      <c r="G543" s="6">
        <v>0.85339538519628466</v>
      </c>
      <c r="H543" t="s">
        <v>1132</v>
      </c>
      <c r="I543" t="s">
        <v>1132</v>
      </c>
      <c r="J543" t="b">
        <v>0</v>
      </c>
    </row>
    <row r="544" spans="1:10" hidden="1" x14ac:dyDescent="0.2">
      <c r="A544" t="s">
        <v>768</v>
      </c>
      <c r="B544" t="str">
        <f>VLOOKUP(Table20[[#This Row],[Metabolite ID]],Table18[],2,FALSE)</f>
        <v>Isoleucine</v>
      </c>
      <c r="C544" t="s">
        <v>1121</v>
      </c>
      <c r="D544">
        <v>7</v>
      </c>
      <c r="E544">
        <v>3.3861213796566314E-3</v>
      </c>
      <c r="F544">
        <v>5.3986846108234551E-2</v>
      </c>
      <c r="G544" s="6">
        <v>0.95202575247108345</v>
      </c>
      <c r="H544" t="s">
        <v>1132</v>
      </c>
      <c r="I544" t="s">
        <v>1132</v>
      </c>
      <c r="J544" t="b">
        <v>0</v>
      </c>
    </row>
    <row r="545" spans="1:10" hidden="1" x14ac:dyDescent="0.2">
      <c r="A545" t="s">
        <v>768</v>
      </c>
      <c r="B545" t="str">
        <f>VLOOKUP(Table20[[#This Row],[Metabolite ID]],Table18[],2,FALSE)</f>
        <v>Isoleucine</v>
      </c>
      <c r="C545" t="s">
        <v>1122</v>
      </c>
      <c r="D545">
        <v>7</v>
      </c>
      <c r="E545">
        <v>-3.9672662748156395E-3</v>
      </c>
      <c r="F545">
        <v>2.1538555092939921E-2</v>
      </c>
      <c r="G545" s="6">
        <v>0.859929150797064</v>
      </c>
      <c r="H545" t="s">
        <v>1132</v>
      </c>
      <c r="I545" t="s">
        <v>1132</v>
      </c>
      <c r="J545" t="b">
        <v>0</v>
      </c>
    </row>
    <row r="546" spans="1:10" hidden="1" x14ac:dyDescent="0.2">
      <c r="A546" t="s">
        <v>768</v>
      </c>
      <c r="B546" t="str">
        <f>VLOOKUP(Table20[[#This Row],[Metabolite ID]],Table18[],2,FALSE)</f>
        <v>Isoleucine</v>
      </c>
      <c r="C546" t="s">
        <v>1123</v>
      </c>
      <c r="D546">
        <v>7</v>
      </c>
      <c r="E546">
        <v>-0.13105722065195077</v>
      </c>
      <c r="F546">
        <v>0.11128289387399416</v>
      </c>
      <c r="G546" s="6">
        <v>0.29191598966070137</v>
      </c>
      <c r="H546" t="s">
        <v>1132</v>
      </c>
      <c r="I546" t="s">
        <v>1132</v>
      </c>
      <c r="J546" t="b">
        <v>0</v>
      </c>
    </row>
    <row r="547" spans="1:10" x14ac:dyDescent="0.2">
      <c r="A547" t="s">
        <v>875</v>
      </c>
      <c r="B547" t="str">
        <f>VLOOKUP(Table20[[#This Row],[Metabolite ID]],Table18[],2,FALSE)</f>
        <v>Triglycerides in very small VLDL</v>
      </c>
      <c r="C547" t="s">
        <v>1116</v>
      </c>
      <c r="D547">
        <v>38</v>
      </c>
      <c r="E547">
        <v>2.1903858250743015E-2</v>
      </c>
      <c r="F547">
        <v>1.8676520949306986E-2</v>
      </c>
      <c r="G547" s="6">
        <v>0.24087527760472574</v>
      </c>
      <c r="H547" t="s">
        <v>1132</v>
      </c>
      <c r="I547" t="s">
        <v>1132</v>
      </c>
      <c r="J547" t="b">
        <v>0</v>
      </c>
    </row>
    <row r="548" spans="1:10" hidden="1" x14ac:dyDescent="0.2">
      <c r="A548" t="s">
        <v>875</v>
      </c>
      <c r="B548" t="str">
        <f>VLOOKUP(Table20[[#This Row],[Metabolite ID]],Table18[],2,FALSE)</f>
        <v>Triglycerides in very small VLDL</v>
      </c>
      <c r="C548" t="s">
        <v>1117</v>
      </c>
      <c r="D548">
        <v>38</v>
      </c>
      <c r="E548">
        <v>2.1903858250743015E-2</v>
      </c>
      <c r="F548">
        <v>4.3391397380009048E-3</v>
      </c>
      <c r="G548" s="6">
        <v>4.4652330329182373E-7</v>
      </c>
      <c r="H548" t="s">
        <v>1132</v>
      </c>
      <c r="I548" t="s">
        <v>1132</v>
      </c>
      <c r="J548" t="b">
        <v>0</v>
      </c>
    </row>
    <row r="549" spans="1:10" hidden="1" x14ac:dyDescent="0.2">
      <c r="A549" t="s">
        <v>875</v>
      </c>
      <c r="B549" t="str">
        <f>VLOOKUP(Table20[[#This Row],[Metabolite ID]],Table18[],2,FALSE)</f>
        <v>Triglycerides in very small VLDL</v>
      </c>
      <c r="C549" t="s">
        <v>1118</v>
      </c>
      <c r="D549">
        <v>38</v>
      </c>
      <c r="E549">
        <v>2.7014924886037881E-2</v>
      </c>
      <c r="F549">
        <v>4.8778657627388091E-3</v>
      </c>
      <c r="G549" s="6">
        <v>3.0547862586853376E-8</v>
      </c>
      <c r="H549" t="s">
        <v>1132</v>
      </c>
      <c r="I549" t="s">
        <v>1132</v>
      </c>
      <c r="J549" t="b">
        <v>0</v>
      </c>
    </row>
    <row r="550" spans="1:10" hidden="1" x14ac:dyDescent="0.2">
      <c r="A550" t="s">
        <v>875</v>
      </c>
      <c r="B550" t="str">
        <f>VLOOKUP(Table20[[#This Row],[Metabolite ID]],Table18[],2,FALSE)</f>
        <v>Triglycerides in very small VLDL</v>
      </c>
      <c r="C550" t="s">
        <v>1119</v>
      </c>
      <c r="D550">
        <v>38</v>
      </c>
      <c r="E550">
        <v>4.0647419428496701E-2</v>
      </c>
      <c r="F550">
        <v>1.2104860394838473E-2</v>
      </c>
      <c r="G550" s="6">
        <v>7.8525080884719628E-4</v>
      </c>
      <c r="H550" t="s">
        <v>1132</v>
      </c>
      <c r="I550" t="s">
        <v>1132</v>
      </c>
      <c r="J550" t="b">
        <v>0</v>
      </c>
    </row>
    <row r="551" spans="1:10" hidden="1" x14ac:dyDescent="0.2">
      <c r="A551" t="s">
        <v>875</v>
      </c>
      <c r="B551" t="str">
        <f>VLOOKUP(Table20[[#This Row],[Metabolite ID]],Table18[],2,FALSE)</f>
        <v>Triglycerides in very small VLDL</v>
      </c>
      <c r="C551" t="s">
        <v>1120</v>
      </c>
      <c r="D551">
        <v>38</v>
      </c>
      <c r="E551">
        <v>1.7154676347960536E-3</v>
      </c>
      <c r="F551">
        <v>9.232325474300208E-3</v>
      </c>
      <c r="G551" s="6">
        <v>0.85259297748766349</v>
      </c>
      <c r="H551" t="s">
        <v>1132</v>
      </c>
      <c r="I551" t="s">
        <v>1132</v>
      </c>
      <c r="J551" t="b">
        <v>0</v>
      </c>
    </row>
    <row r="552" spans="1:10" hidden="1" x14ac:dyDescent="0.2">
      <c r="A552" t="s">
        <v>875</v>
      </c>
      <c r="B552" t="str">
        <f>VLOOKUP(Table20[[#This Row],[Metabolite ID]],Table18[],2,FALSE)</f>
        <v>Triglycerides in very small VLDL</v>
      </c>
      <c r="C552" t="s">
        <v>1121</v>
      </c>
      <c r="D552">
        <v>38</v>
      </c>
      <c r="E552">
        <v>5.55364697705229E-2</v>
      </c>
      <c r="F552">
        <v>3.2724773805647034E-2</v>
      </c>
      <c r="G552" s="6">
        <v>9.8080138073699752E-2</v>
      </c>
      <c r="H552" t="s">
        <v>1132</v>
      </c>
      <c r="I552" t="s">
        <v>1132</v>
      </c>
      <c r="J552" t="b">
        <v>0</v>
      </c>
    </row>
    <row r="553" spans="1:10" hidden="1" x14ac:dyDescent="0.2">
      <c r="A553" t="s">
        <v>875</v>
      </c>
      <c r="B553" t="str">
        <f>VLOOKUP(Table20[[#This Row],[Metabolite ID]],Table18[],2,FALSE)</f>
        <v>Triglycerides in very small VLDL</v>
      </c>
      <c r="C553" t="s">
        <v>1122</v>
      </c>
      <c r="D553">
        <v>38</v>
      </c>
      <c r="E553">
        <v>-1.1129235666140547E-2</v>
      </c>
      <c r="F553">
        <v>8.8119547779101186E-3</v>
      </c>
      <c r="G553" s="6">
        <v>0.21450127323400464</v>
      </c>
      <c r="H553" t="s">
        <v>1132</v>
      </c>
      <c r="I553" t="s">
        <v>1132</v>
      </c>
      <c r="J553" t="b">
        <v>0</v>
      </c>
    </row>
    <row r="554" spans="1:10" hidden="1" x14ac:dyDescent="0.2">
      <c r="A554" t="s">
        <v>875</v>
      </c>
      <c r="B554" t="str">
        <f>VLOOKUP(Table20[[#This Row],[Metabolite ID]],Table18[],2,FALSE)</f>
        <v>Triglycerides in very small VLDL</v>
      </c>
      <c r="C554" t="s">
        <v>1123</v>
      </c>
      <c r="D554">
        <v>38</v>
      </c>
      <c r="E554">
        <v>-3.3399173082672096E-2</v>
      </c>
      <c r="F554">
        <v>3.9602563112285528E-2</v>
      </c>
      <c r="G554" s="6">
        <v>0.40459676016691026</v>
      </c>
      <c r="H554" t="s">
        <v>1132</v>
      </c>
      <c r="I554" t="s">
        <v>1132</v>
      </c>
      <c r="J554" t="b">
        <v>0</v>
      </c>
    </row>
    <row r="555" spans="1:10" x14ac:dyDescent="0.2">
      <c r="A555" t="s">
        <v>576</v>
      </c>
      <c r="B555" t="str">
        <f>VLOOKUP(Table20[[#This Row],[Metabolite ID]],Table18[],2,FALSE)</f>
        <v>X - 12707</v>
      </c>
      <c r="C555" t="s">
        <v>1116</v>
      </c>
      <c r="D555">
        <v>3</v>
      </c>
      <c r="E555">
        <v>1.1385525006326683E-2</v>
      </c>
      <c r="F555">
        <v>9.9535060320702032E-3</v>
      </c>
      <c r="G555" s="6">
        <v>0.25267721826277079</v>
      </c>
      <c r="H555" t="s">
        <v>1132</v>
      </c>
      <c r="I555" t="s">
        <v>1132</v>
      </c>
      <c r="J555" t="b">
        <v>0</v>
      </c>
    </row>
    <row r="556" spans="1:10" hidden="1" x14ac:dyDescent="0.2">
      <c r="A556" t="s">
        <v>576</v>
      </c>
      <c r="B556" t="str">
        <f>VLOOKUP(Table20[[#This Row],[Metabolite ID]],Table18[],2,FALSE)</f>
        <v>X - 12707</v>
      </c>
      <c r="C556" t="s">
        <v>1117</v>
      </c>
      <c r="D556">
        <v>3</v>
      </c>
      <c r="E556">
        <v>1.1385525006326683E-2</v>
      </c>
      <c r="F556">
        <v>5.7050903362044006E-3</v>
      </c>
      <c r="G556" s="6">
        <v>4.5968950130065585E-2</v>
      </c>
      <c r="H556" t="s">
        <v>1132</v>
      </c>
      <c r="I556" t="s">
        <v>1132</v>
      </c>
      <c r="J556" t="b">
        <v>0</v>
      </c>
    </row>
    <row r="557" spans="1:10" hidden="1" x14ac:dyDescent="0.2">
      <c r="A557" t="s">
        <v>576</v>
      </c>
      <c r="B557" t="str">
        <f>VLOOKUP(Table20[[#This Row],[Metabolite ID]],Table18[],2,FALSE)</f>
        <v>X - 12707</v>
      </c>
      <c r="C557" t="s">
        <v>1118</v>
      </c>
      <c r="D557">
        <v>3</v>
      </c>
      <c r="E557">
        <v>1.1497191297619294E-2</v>
      </c>
      <c r="F557">
        <v>5.7443407811048871E-3</v>
      </c>
      <c r="G557" s="6">
        <v>4.5340534963828102E-2</v>
      </c>
      <c r="H557" t="s">
        <v>1132</v>
      </c>
      <c r="I557" t="s">
        <v>1132</v>
      </c>
      <c r="J557" t="b">
        <v>0</v>
      </c>
    </row>
    <row r="558" spans="1:10" hidden="1" x14ac:dyDescent="0.2">
      <c r="A558" t="s">
        <v>576</v>
      </c>
      <c r="B558" t="str">
        <f>VLOOKUP(Table20[[#This Row],[Metabolite ID]],Table18[],2,FALSE)</f>
        <v>X - 12707</v>
      </c>
      <c r="C558" t="s">
        <v>1119</v>
      </c>
      <c r="D558">
        <v>3</v>
      </c>
      <c r="E558">
        <v>-9.4445353918222903E-3</v>
      </c>
      <c r="F558">
        <v>1.3169803956878508E-2</v>
      </c>
      <c r="G558" s="6">
        <v>0.47329042525141651</v>
      </c>
      <c r="H558" t="s">
        <v>1132</v>
      </c>
      <c r="I558" t="s">
        <v>1132</v>
      </c>
      <c r="J558" t="b">
        <v>0</v>
      </c>
    </row>
    <row r="559" spans="1:10" hidden="1" x14ac:dyDescent="0.2">
      <c r="A559" t="s">
        <v>576</v>
      </c>
      <c r="B559" t="str">
        <f>VLOOKUP(Table20[[#This Row],[Metabolite ID]],Table18[],2,FALSE)</f>
        <v>X - 12707</v>
      </c>
      <c r="C559" t="s">
        <v>1120</v>
      </c>
      <c r="D559">
        <v>3</v>
      </c>
      <c r="E559">
        <v>1.1176751449107691E-2</v>
      </c>
      <c r="F559">
        <v>6.0354731799543331E-3</v>
      </c>
      <c r="G559" s="6">
        <v>6.4048306942809385E-2</v>
      </c>
      <c r="H559" t="s">
        <v>1132</v>
      </c>
      <c r="I559" t="s">
        <v>1132</v>
      </c>
      <c r="J559" t="b">
        <v>0</v>
      </c>
    </row>
    <row r="560" spans="1:10" hidden="1" x14ac:dyDescent="0.2">
      <c r="A560" t="s">
        <v>576</v>
      </c>
      <c r="B560" t="str">
        <f>VLOOKUP(Table20[[#This Row],[Metabolite ID]],Table18[],2,FALSE)</f>
        <v>X - 12707</v>
      </c>
      <c r="C560" t="s">
        <v>1121</v>
      </c>
      <c r="D560">
        <v>3</v>
      </c>
      <c r="E560">
        <v>-1.31123616812347E-2</v>
      </c>
      <c r="F560">
        <v>1.7781508327278886E-2</v>
      </c>
      <c r="G560" s="6">
        <v>0.5376483657311717</v>
      </c>
      <c r="H560" t="s">
        <v>1132</v>
      </c>
      <c r="I560" t="s">
        <v>1132</v>
      </c>
      <c r="J560" t="b">
        <v>0</v>
      </c>
    </row>
    <row r="561" spans="1:10" hidden="1" x14ac:dyDescent="0.2">
      <c r="A561" t="s">
        <v>576</v>
      </c>
      <c r="B561" t="str">
        <f>VLOOKUP(Table20[[#This Row],[Metabolite ID]],Table18[],2,FALSE)</f>
        <v>X - 12707</v>
      </c>
      <c r="C561" t="s">
        <v>1122</v>
      </c>
      <c r="D561">
        <v>3</v>
      </c>
      <c r="E561">
        <v>1.9308229141930561E-2</v>
      </c>
      <c r="F561">
        <v>6.1837613511725583E-3</v>
      </c>
      <c r="G561" s="6">
        <v>8.9077912964078201E-2</v>
      </c>
      <c r="H561" t="s">
        <v>1132</v>
      </c>
      <c r="I561" t="s">
        <v>1132</v>
      </c>
      <c r="J561" t="b">
        <v>0</v>
      </c>
    </row>
    <row r="562" spans="1:10" hidden="1" x14ac:dyDescent="0.2">
      <c r="A562" t="s">
        <v>576</v>
      </c>
      <c r="B562" t="str">
        <f>VLOOKUP(Table20[[#This Row],[Metabolite ID]],Table18[],2,FALSE)</f>
        <v>X - 12707</v>
      </c>
      <c r="C562" t="s">
        <v>1123</v>
      </c>
      <c r="D562">
        <v>3</v>
      </c>
      <c r="E562">
        <v>-4.3280385094379203E-2</v>
      </c>
      <c r="F562">
        <v>2.2879038512041039E-2</v>
      </c>
      <c r="G562" s="6">
        <v>0.30957769781183436</v>
      </c>
      <c r="H562" t="s">
        <v>1132</v>
      </c>
      <c r="I562" t="s">
        <v>1132</v>
      </c>
      <c r="J562" t="b">
        <v>0</v>
      </c>
    </row>
    <row r="563" spans="1:10" x14ac:dyDescent="0.2">
      <c r="A563" t="s">
        <v>856</v>
      </c>
      <c r="B563" t="str">
        <f>VLOOKUP(Table20[[#This Row],[Metabolite ID]],Table18[],2,FALSE)</f>
        <v>Cholesteryl esters in very large HDL</v>
      </c>
      <c r="C563" t="s">
        <v>1116</v>
      </c>
      <c r="D563">
        <v>25</v>
      </c>
      <c r="E563">
        <v>-1.5059134798200887E-2</v>
      </c>
      <c r="F563">
        <v>1.3378387797857565E-2</v>
      </c>
      <c r="G563" s="6">
        <v>0.26032152678860188</v>
      </c>
      <c r="H563" t="s">
        <v>1132</v>
      </c>
      <c r="I563" t="s">
        <v>1132</v>
      </c>
      <c r="J563" t="b">
        <v>0</v>
      </c>
    </row>
    <row r="564" spans="1:10" hidden="1" x14ac:dyDescent="0.2">
      <c r="A564" t="s">
        <v>856</v>
      </c>
      <c r="B564" t="str">
        <f>VLOOKUP(Table20[[#This Row],[Metabolite ID]],Table18[],2,FALSE)</f>
        <v>Cholesteryl esters in very large HDL</v>
      </c>
      <c r="C564" t="s">
        <v>1117</v>
      </c>
      <c r="D564">
        <v>25</v>
      </c>
      <c r="E564">
        <v>-1.5059134798200887E-2</v>
      </c>
      <c r="F564">
        <v>5.7162636004871661E-3</v>
      </c>
      <c r="G564" s="6">
        <v>8.4277008564563691E-3</v>
      </c>
      <c r="H564" t="s">
        <v>1132</v>
      </c>
      <c r="I564" t="s">
        <v>1132</v>
      </c>
      <c r="J564" t="b">
        <v>0</v>
      </c>
    </row>
    <row r="565" spans="1:10" hidden="1" x14ac:dyDescent="0.2">
      <c r="A565" t="s">
        <v>856</v>
      </c>
      <c r="B565" t="str">
        <f>VLOOKUP(Table20[[#This Row],[Metabolite ID]],Table18[],2,FALSE)</f>
        <v>Cholesteryl esters in very large HDL</v>
      </c>
      <c r="C565" t="s">
        <v>1118</v>
      </c>
      <c r="D565">
        <v>25</v>
      </c>
      <c r="E565">
        <v>-1.5451539625493215E-2</v>
      </c>
      <c r="F565">
        <v>5.9203307835586456E-3</v>
      </c>
      <c r="G565" s="6">
        <v>9.0565638746631389E-3</v>
      </c>
      <c r="H565" t="s">
        <v>1132</v>
      </c>
      <c r="I565" t="s">
        <v>1132</v>
      </c>
      <c r="J565" t="b">
        <v>0</v>
      </c>
    </row>
    <row r="566" spans="1:10" hidden="1" x14ac:dyDescent="0.2">
      <c r="A566" t="s">
        <v>856</v>
      </c>
      <c r="B566" t="str">
        <f>VLOOKUP(Table20[[#This Row],[Metabolite ID]],Table18[],2,FALSE)</f>
        <v>Cholesteryl esters in very large HDL</v>
      </c>
      <c r="C566" t="s">
        <v>1119</v>
      </c>
      <c r="D566">
        <v>25</v>
      </c>
      <c r="E566">
        <v>-3.0298584577701515E-2</v>
      </c>
      <c r="F566">
        <v>1.0283295465025617E-2</v>
      </c>
      <c r="G566" s="6">
        <v>3.2150819957047589E-3</v>
      </c>
      <c r="H566" t="s">
        <v>1132</v>
      </c>
      <c r="I566" t="s">
        <v>1132</v>
      </c>
      <c r="J566" t="b">
        <v>0</v>
      </c>
    </row>
    <row r="567" spans="1:10" hidden="1" x14ac:dyDescent="0.2">
      <c r="A567" t="s">
        <v>856</v>
      </c>
      <c r="B567" t="str">
        <f>VLOOKUP(Table20[[#This Row],[Metabolite ID]],Table18[],2,FALSE)</f>
        <v>Cholesteryl esters in very large HDL</v>
      </c>
      <c r="C567" t="s">
        <v>1120</v>
      </c>
      <c r="D567">
        <v>25</v>
      </c>
      <c r="E567">
        <v>-2.4478688982094529E-2</v>
      </c>
      <c r="F567">
        <v>9.370969406919543E-3</v>
      </c>
      <c r="G567" s="6">
        <v>8.9966026295969486E-3</v>
      </c>
      <c r="H567" t="s">
        <v>1132</v>
      </c>
      <c r="I567" t="s">
        <v>1132</v>
      </c>
      <c r="J567" t="b">
        <v>0</v>
      </c>
    </row>
    <row r="568" spans="1:10" hidden="1" x14ac:dyDescent="0.2">
      <c r="A568" t="s">
        <v>856</v>
      </c>
      <c r="B568" t="str">
        <f>VLOOKUP(Table20[[#This Row],[Metabolite ID]],Table18[],2,FALSE)</f>
        <v>Cholesteryl esters in very large HDL</v>
      </c>
      <c r="C568" t="s">
        <v>1121</v>
      </c>
      <c r="D568">
        <v>25</v>
      </c>
      <c r="E568">
        <v>-2.2291893209586189E-2</v>
      </c>
      <c r="F568">
        <v>1.5099381245888877E-2</v>
      </c>
      <c r="G568" s="6">
        <v>0.15285283077422238</v>
      </c>
      <c r="H568" t="s">
        <v>1132</v>
      </c>
      <c r="I568" t="s">
        <v>1132</v>
      </c>
      <c r="J568" t="b">
        <v>0</v>
      </c>
    </row>
    <row r="569" spans="1:10" hidden="1" x14ac:dyDescent="0.2">
      <c r="A569" t="s">
        <v>856</v>
      </c>
      <c r="B569" t="str">
        <f>VLOOKUP(Table20[[#This Row],[Metabolite ID]],Table18[],2,FALSE)</f>
        <v>Cholesteryl esters in very large HDL</v>
      </c>
      <c r="C569" t="s">
        <v>1122</v>
      </c>
      <c r="D569">
        <v>25</v>
      </c>
      <c r="E569">
        <v>-2.1105341305637015E-2</v>
      </c>
      <c r="F569">
        <v>9.6674477670481377E-3</v>
      </c>
      <c r="G569" s="6">
        <v>3.9038576283013104E-2</v>
      </c>
      <c r="H569" t="s">
        <v>1132</v>
      </c>
      <c r="I569" t="s">
        <v>1132</v>
      </c>
      <c r="J569" t="b">
        <v>0</v>
      </c>
    </row>
    <row r="570" spans="1:10" hidden="1" x14ac:dyDescent="0.2">
      <c r="A570" t="s">
        <v>856</v>
      </c>
      <c r="B570" t="str">
        <f>VLOOKUP(Table20[[#This Row],[Metabolite ID]],Table18[],2,FALSE)</f>
        <v>Cholesteryl esters in very large HDL</v>
      </c>
      <c r="C570" t="s">
        <v>1123</v>
      </c>
      <c r="D570">
        <v>25</v>
      </c>
      <c r="E570">
        <v>-3.1705575004767166E-2</v>
      </c>
      <c r="F570">
        <v>3.3734576114203371E-2</v>
      </c>
      <c r="G570" s="6">
        <v>0.35705908165652578</v>
      </c>
      <c r="H570" t="s">
        <v>1132</v>
      </c>
      <c r="I570" t="s">
        <v>1132</v>
      </c>
      <c r="J570" t="b">
        <v>0</v>
      </c>
    </row>
    <row r="571" spans="1:10" x14ac:dyDescent="0.2">
      <c r="A571" t="s">
        <v>826</v>
      </c>
      <c r="B571" t="str">
        <f>VLOOKUP(Table20[[#This Row],[Metabolite ID]],Table18[],2,FALSE)</f>
        <v>Free cholesterol in small HDL</v>
      </c>
      <c r="C571" t="s">
        <v>1116</v>
      </c>
      <c r="D571">
        <v>11</v>
      </c>
      <c r="E571">
        <v>2.5581701828198047E-2</v>
      </c>
      <c r="F571">
        <v>2.2812409520399268E-2</v>
      </c>
      <c r="G571" s="6">
        <v>0.26212013925168021</v>
      </c>
      <c r="H571" t="s">
        <v>1132</v>
      </c>
      <c r="I571" t="s">
        <v>1132</v>
      </c>
      <c r="J571" t="b">
        <v>0</v>
      </c>
    </row>
    <row r="572" spans="1:10" hidden="1" x14ac:dyDescent="0.2">
      <c r="A572" t="s">
        <v>826</v>
      </c>
      <c r="B572" t="str">
        <f>VLOOKUP(Table20[[#This Row],[Metabolite ID]],Table18[],2,FALSE)</f>
        <v>Free cholesterol in small HDL</v>
      </c>
      <c r="C572" t="s">
        <v>1117</v>
      </c>
      <c r="D572">
        <v>11</v>
      </c>
      <c r="E572">
        <v>2.5581701828198047E-2</v>
      </c>
      <c r="F572">
        <v>7.2470898554419612E-3</v>
      </c>
      <c r="G572" s="6">
        <v>4.1567354505337085E-4</v>
      </c>
      <c r="H572" t="s">
        <v>1132</v>
      </c>
      <c r="I572" t="s">
        <v>1132</v>
      </c>
      <c r="J572" t="b">
        <v>0</v>
      </c>
    </row>
    <row r="573" spans="1:10" hidden="1" x14ac:dyDescent="0.2">
      <c r="A573" t="s">
        <v>826</v>
      </c>
      <c r="B573" t="str">
        <f>VLOOKUP(Table20[[#This Row],[Metabolite ID]],Table18[],2,FALSE)</f>
        <v>Free cholesterol in small HDL</v>
      </c>
      <c r="C573" t="s">
        <v>1118</v>
      </c>
      <c r="D573">
        <v>11</v>
      </c>
      <c r="E573">
        <v>2.7622999486013676E-2</v>
      </c>
      <c r="F573">
        <v>7.6113039366425723E-3</v>
      </c>
      <c r="G573" s="6">
        <v>2.8429292506920283E-4</v>
      </c>
      <c r="H573" t="s">
        <v>1132</v>
      </c>
      <c r="I573" t="s">
        <v>1132</v>
      </c>
      <c r="J573" t="b">
        <v>0</v>
      </c>
    </row>
    <row r="574" spans="1:10" hidden="1" x14ac:dyDescent="0.2">
      <c r="A574" t="s">
        <v>826</v>
      </c>
      <c r="B574" t="str">
        <f>VLOOKUP(Table20[[#This Row],[Metabolite ID]],Table18[],2,FALSE)</f>
        <v>Free cholesterol in small HDL</v>
      </c>
      <c r="C574" t="s">
        <v>1119</v>
      </c>
      <c r="D574">
        <v>11</v>
      </c>
      <c r="E574">
        <v>3.5501867306007684E-2</v>
      </c>
      <c r="F574">
        <v>1.5983347738949005E-2</v>
      </c>
      <c r="G574" s="6">
        <v>2.6338878258384223E-2</v>
      </c>
      <c r="H574" t="s">
        <v>1132</v>
      </c>
      <c r="I574" t="s">
        <v>1132</v>
      </c>
      <c r="J574" t="b">
        <v>0</v>
      </c>
    </row>
    <row r="575" spans="1:10" hidden="1" x14ac:dyDescent="0.2">
      <c r="A575" t="s">
        <v>826</v>
      </c>
      <c r="B575" t="str">
        <f>VLOOKUP(Table20[[#This Row],[Metabolite ID]],Table18[],2,FALSE)</f>
        <v>Free cholesterol in small HDL</v>
      </c>
      <c r="C575" t="s">
        <v>1120</v>
      </c>
      <c r="D575">
        <v>11</v>
      </c>
      <c r="E575">
        <v>-5.4664717080563901E-3</v>
      </c>
      <c r="F575">
        <v>1.0667592103109403E-2</v>
      </c>
      <c r="G575" s="6">
        <v>0.60834501687296294</v>
      </c>
      <c r="H575" t="s">
        <v>1132</v>
      </c>
      <c r="I575" t="s">
        <v>1132</v>
      </c>
      <c r="J575" t="b">
        <v>0</v>
      </c>
    </row>
    <row r="576" spans="1:10" hidden="1" x14ac:dyDescent="0.2">
      <c r="A576" t="s">
        <v>826</v>
      </c>
      <c r="B576" t="str">
        <f>VLOOKUP(Table20[[#This Row],[Metabolite ID]],Table18[],2,FALSE)</f>
        <v>Free cholesterol in small HDL</v>
      </c>
      <c r="C576" t="s">
        <v>1121</v>
      </c>
      <c r="D576">
        <v>11</v>
      </c>
      <c r="E576">
        <v>1.2494549862462012E-2</v>
      </c>
      <c r="F576">
        <v>1.5084984698931984E-2</v>
      </c>
      <c r="G576" s="6">
        <v>0.42683939342562116</v>
      </c>
      <c r="H576" t="s">
        <v>1132</v>
      </c>
      <c r="I576" t="s">
        <v>1132</v>
      </c>
      <c r="J576" t="b">
        <v>0</v>
      </c>
    </row>
    <row r="577" spans="1:10" hidden="1" x14ac:dyDescent="0.2">
      <c r="A577" t="s">
        <v>826</v>
      </c>
      <c r="B577" t="str">
        <f>VLOOKUP(Table20[[#This Row],[Metabolite ID]],Table18[],2,FALSE)</f>
        <v>Free cholesterol in small HDL</v>
      </c>
      <c r="C577" t="s">
        <v>1122</v>
      </c>
      <c r="D577">
        <v>11</v>
      </c>
      <c r="E577">
        <v>6.3365145644652121E-3</v>
      </c>
      <c r="F577">
        <v>8.6075773303519836E-3</v>
      </c>
      <c r="G577" s="6">
        <v>0.47854879798735928</v>
      </c>
      <c r="H577" t="s">
        <v>1132</v>
      </c>
      <c r="I577" t="s">
        <v>1132</v>
      </c>
      <c r="J577" t="b">
        <v>0</v>
      </c>
    </row>
    <row r="578" spans="1:10" hidden="1" x14ac:dyDescent="0.2">
      <c r="A578" t="s">
        <v>826</v>
      </c>
      <c r="B578" t="str">
        <f>VLOOKUP(Table20[[#This Row],[Metabolite ID]],Table18[],2,FALSE)</f>
        <v>Free cholesterol in small HDL</v>
      </c>
      <c r="C578" t="s">
        <v>1123</v>
      </c>
      <c r="D578">
        <v>11</v>
      </c>
      <c r="E578">
        <v>-4.306707074497507E-3</v>
      </c>
      <c r="F578">
        <v>4.8309672923551088E-2</v>
      </c>
      <c r="G578" s="6">
        <v>0.93091664666852747</v>
      </c>
      <c r="H578" t="s">
        <v>1132</v>
      </c>
      <c r="I578" t="s">
        <v>1132</v>
      </c>
      <c r="J578" t="b">
        <v>0</v>
      </c>
    </row>
    <row r="579" spans="1:10" x14ac:dyDescent="0.2">
      <c r="A579" t="s">
        <v>844</v>
      </c>
      <c r="B579" t="str">
        <f>VLOOKUP(Table20[[#This Row],[Metabolite ID]],Table18[],2,FALSE)</f>
        <v>Phospholipids in small VLDL</v>
      </c>
      <c r="C579" t="s">
        <v>1116</v>
      </c>
      <c r="D579">
        <v>38</v>
      </c>
      <c r="E579">
        <v>2.0828986130527683E-2</v>
      </c>
      <c r="F579">
        <v>1.8688069709066956E-2</v>
      </c>
      <c r="G579" s="6">
        <v>0.26503876349358801</v>
      </c>
      <c r="H579" t="s">
        <v>1132</v>
      </c>
      <c r="I579" t="s">
        <v>1132</v>
      </c>
      <c r="J579" t="b">
        <v>0</v>
      </c>
    </row>
    <row r="580" spans="1:10" hidden="1" x14ac:dyDescent="0.2">
      <c r="A580" t="s">
        <v>844</v>
      </c>
      <c r="B580" t="str">
        <f>VLOOKUP(Table20[[#This Row],[Metabolite ID]],Table18[],2,FALSE)</f>
        <v>Phospholipids in small VLDL</v>
      </c>
      <c r="C580" t="s">
        <v>1117</v>
      </c>
      <c r="D580">
        <v>38</v>
      </c>
      <c r="E580">
        <v>2.0828986130527683E-2</v>
      </c>
      <c r="F580">
        <v>4.4670059116993848E-3</v>
      </c>
      <c r="G580" s="6">
        <v>3.1185748339357759E-6</v>
      </c>
      <c r="H580" t="s">
        <v>1132</v>
      </c>
      <c r="I580" t="s">
        <v>1132</v>
      </c>
      <c r="J580" t="b">
        <v>0</v>
      </c>
    </row>
    <row r="581" spans="1:10" hidden="1" x14ac:dyDescent="0.2">
      <c r="A581" t="s">
        <v>844</v>
      </c>
      <c r="B581" t="str">
        <f>VLOOKUP(Table20[[#This Row],[Metabolite ID]],Table18[],2,FALSE)</f>
        <v>Phospholipids in small VLDL</v>
      </c>
      <c r="C581" t="s">
        <v>1118</v>
      </c>
      <c r="D581">
        <v>38</v>
      </c>
      <c r="E581">
        <v>2.3533747050146249E-2</v>
      </c>
      <c r="F581">
        <v>4.9674394581899622E-3</v>
      </c>
      <c r="G581" s="6">
        <v>2.1626288572567999E-6</v>
      </c>
      <c r="H581" t="s">
        <v>1132</v>
      </c>
      <c r="I581" t="s">
        <v>1132</v>
      </c>
      <c r="J581" t="b">
        <v>0</v>
      </c>
    </row>
    <row r="582" spans="1:10" hidden="1" x14ac:dyDescent="0.2">
      <c r="A582" t="s">
        <v>844</v>
      </c>
      <c r="B582" t="str">
        <f>VLOOKUP(Table20[[#This Row],[Metabolite ID]],Table18[],2,FALSE)</f>
        <v>Phospholipids in small VLDL</v>
      </c>
      <c r="C582" t="s">
        <v>1119</v>
      </c>
      <c r="D582">
        <v>38</v>
      </c>
      <c r="E582">
        <v>8.4170359157346771E-3</v>
      </c>
      <c r="F582">
        <v>1.0013221463506718E-2</v>
      </c>
      <c r="G582" s="6">
        <v>0.40057642673329846</v>
      </c>
      <c r="H582" t="s">
        <v>1132</v>
      </c>
      <c r="I582" t="s">
        <v>1132</v>
      </c>
      <c r="J582" t="b">
        <v>0</v>
      </c>
    </row>
    <row r="583" spans="1:10" hidden="1" x14ac:dyDescent="0.2">
      <c r="A583" t="s">
        <v>844</v>
      </c>
      <c r="B583" t="str">
        <f>VLOOKUP(Table20[[#This Row],[Metabolite ID]],Table18[],2,FALSE)</f>
        <v>Phospholipids in small VLDL</v>
      </c>
      <c r="C583" t="s">
        <v>1120</v>
      </c>
      <c r="D583">
        <v>38</v>
      </c>
      <c r="E583">
        <v>8.9885480594628104E-3</v>
      </c>
      <c r="F583">
        <v>8.5574992473106976E-3</v>
      </c>
      <c r="G583" s="6">
        <v>0.29354762618843905</v>
      </c>
      <c r="H583" t="s">
        <v>1132</v>
      </c>
      <c r="I583" t="s">
        <v>1132</v>
      </c>
      <c r="J583" t="b">
        <v>0</v>
      </c>
    </row>
    <row r="584" spans="1:10" hidden="1" x14ac:dyDescent="0.2">
      <c r="A584" t="s">
        <v>844</v>
      </c>
      <c r="B584" t="str">
        <f>VLOOKUP(Table20[[#This Row],[Metabolite ID]],Table18[],2,FALSE)</f>
        <v>Phospholipids in small VLDL</v>
      </c>
      <c r="C584" t="s">
        <v>1121</v>
      </c>
      <c r="D584">
        <v>38</v>
      </c>
      <c r="E584">
        <v>-6.569775913085607E-3</v>
      </c>
      <c r="F584">
        <v>2.4073507109362308E-2</v>
      </c>
      <c r="G584" s="6">
        <v>0.78644383254698091</v>
      </c>
      <c r="H584" t="s">
        <v>1132</v>
      </c>
      <c r="I584" t="s">
        <v>1132</v>
      </c>
      <c r="J584" t="b">
        <v>0</v>
      </c>
    </row>
    <row r="585" spans="1:10" hidden="1" x14ac:dyDescent="0.2">
      <c r="A585" t="s">
        <v>844</v>
      </c>
      <c r="B585" t="str">
        <f>VLOOKUP(Table20[[#This Row],[Metabolite ID]],Table18[],2,FALSE)</f>
        <v>Phospholipids in small VLDL</v>
      </c>
      <c r="C585" t="s">
        <v>1122</v>
      </c>
      <c r="D585">
        <v>38</v>
      </c>
      <c r="E585">
        <v>1.1401105392880251E-2</v>
      </c>
      <c r="F585">
        <v>9.6577484857917704E-3</v>
      </c>
      <c r="G585" s="6">
        <v>0.24532963755740622</v>
      </c>
      <c r="H585" t="s">
        <v>1132</v>
      </c>
      <c r="I585" t="s">
        <v>1132</v>
      </c>
      <c r="J585" t="b">
        <v>0</v>
      </c>
    </row>
    <row r="586" spans="1:10" hidden="1" x14ac:dyDescent="0.2">
      <c r="A586" t="s">
        <v>844</v>
      </c>
      <c r="B586" t="str">
        <f>VLOOKUP(Table20[[#This Row],[Metabolite ID]],Table18[],2,FALSE)</f>
        <v>Phospholipids in small VLDL</v>
      </c>
      <c r="C586" t="s">
        <v>1123</v>
      </c>
      <c r="D586">
        <v>38</v>
      </c>
      <c r="E586">
        <v>-1.0423379627976456E-2</v>
      </c>
      <c r="F586">
        <v>4.1728178689817964E-2</v>
      </c>
      <c r="G586" s="6">
        <v>0.80416785354642484</v>
      </c>
      <c r="H586" t="s">
        <v>1132</v>
      </c>
      <c r="I586" t="s">
        <v>1132</v>
      </c>
      <c r="J586" t="b">
        <v>0</v>
      </c>
    </row>
    <row r="587" spans="1:10" x14ac:dyDescent="0.2">
      <c r="A587" t="s">
        <v>878</v>
      </c>
      <c r="B587" t="str">
        <f>VLOOKUP(Table20[[#This Row],[Metabolite ID]],Table18[],2,FALSE)</f>
        <v>Free cholesterol in chylomicrons and extremely large VLDL</v>
      </c>
      <c r="C587" t="s">
        <v>1116</v>
      </c>
      <c r="D587">
        <v>28</v>
      </c>
      <c r="E587">
        <v>1.7793388836946065E-2</v>
      </c>
      <c r="F587">
        <v>1.6102772398872027E-2</v>
      </c>
      <c r="G587" s="6">
        <v>0.26916428918144203</v>
      </c>
      <c r="H587" t="s">
        <v>1132</v>
      </c>
      <c r="I587" t="s">
        <v>1132</v>
      </c>
      <c r="J587" t="b">
        <v>0</v>
      </c>
    </row>
    <row r="588" spans="1:10" hidden="1" x14ac:dyDescent="0.2">
      <c r="A588" t="s">
        <v>878</v>
      </c>
      <c r="B588" t="str">
        <f>VLOOKUP(Table20[[#This Row],[Metabolite ID]],Table18[],2,FALSE)</f>
        <v>Free cholesterol in chylomicrons and extremely large VLDL</v>
      </c>
      <c r="C588" t="s">
        <v>1117</v>
      </c>
      <c r="D588">
        <v>28</v>
      </c>
      <c r="E588">
        <v>1.7793388836946065E-2</v>
      </c>
      <c r="F588">
        <v>4.929784331119071E-3</v>
      </c>
      <c r="G588" s="6">
        <v>3.0694798881919662E-4</v>
      </c>
      <c r="H588" t="s">
        <v>1132</v>
      </c>
      <c r="I588" t="s">
        <v>1132</v>
      </c>
      <c r="J588" t="b">
        <v>0</v>
      </c>
    </row>
    <row r="589" spans="1:10" hidden="1" x14ac:dyDescent="0.2">
      <c r="A589" t="s">
        <v>878</v>
      </c>
      <c r="B589" t="str">
        <f>VLOOKUP(Table20[[#This Row],[Metabolite ID]],Table18[],2,FALSE)</f>
        <v>Free cholesterol in chylomicrons and extremely large VLDL</v>
      </c>
      <c r="C589" t="s">
        <v>1118</v>
      </c>
      <c r="D589">
        <v>28</v>
      </c>
      <c r="E589">
        <v>1.9269740465990174E-2</v>
      </c>
      <c r="F589">
        <v>5.2283224692971884E-3</v>
      </c>
      <c r="G589" s="6">
        <v>2.2812417224035708E-4</v>
      </c>
      <c r="H589" t="s">
        <v>1132</v>
      </c>
      <c r="I589" t="s">
        <v>1132</v>
      </c>
      <c r="J589" t="b">
        <v>0</v>
      </c>
    </row>
    <row r="590" spans="1:10" hidden="1" x14ac:dyDescent="0.2">
      <c r="A590" t="s">
        <v>878</v>
      </c>
      <c r="B590" t="str">
        <f>VLOOKUP(Table20[[#This Row],[Metabolite ID]],Table18[],2,FALSE)</f>
        <v>Free cholesterol in chylomicrons and extremely large VLDL</v>
      </c>
      <c r="C590" t="s">
        <v>1119</v>
      </c>
      <c r="D590">
        <v>28</v>
      </c>
      <c r="E590">
        <v>1.9393774089573389E-3</v>
      </c>
      <c r="F590">
        <v>1.0035958881742114E-2</v>
      </c>
      <c r="G590" s="6">
        <v>0.84676877293117581</v>
      </c>
      <c r="H590" t="s">
        <v>1132</v>
      </c>
      <c r="I590" t="s">
        <v>1132</v>
      </c>
      <c r="J590" t="b">
        <v>0</v>
      </c>
    </row>
    <row r="591" spans="1:10" hidden="1" x14ac:dyDescent="0.2">
      <c r="A591" t="s">
        <v>878</v>
      </c>
      <c r="B591" t="str">
        <f>VLOOKUP(Table20[[#This Row],[Metabolite ID]],Table18[],2,FALSE)</f>
        <v>Free cholesterol in chylomicrons and extremely large VLDL</v>
      </c>
      <c r="C591" t="s">
        <v>1120</v>
      </c>
      <c r="D591">
        <v>28</v>
      </c>
      <c r="E591">
        <v>-1.469574220469257E-4</v>
      </c>
      <c r="F591">
        <v>7.8266988113122309E-3</v>
      </c>
      <c r="G591" s="6">
        <v>0.9850194607528524</v>
      </c>
      <c r="H591" t="s">
        <v>1132</v>
      </c>
      <c r="I591" t="s">
        <v>1132</v>
      </c>
      <c r="J591" t="b">
        <v>0</v>
      </c>
    </row>
    <row r="592" spans="1:10" hidden="1" x14ac:dyDescent="0.2">
      <c r="A592" t="s">
        <v>878</v>
      </c>
      <c r="B592" t="str">
        <f>VLOOKUP(Table20[[#This Row],[Metabolite ID]],Table18[],2,FALSE)</f>
        <v>Free cholesterol in chylomicrons and extremely large VLDL</v>
      </c>
      <c r="C592" t="s">
        <v>1121</v>
      </c>
      <c r="D592">
        <v>28</v>
      </c>
      <c r="E592">
        <v>-1.3669590671157222E-2</v>
      </c>
      <c r="F592">
        <v>1.8545236310269806E-2</v>
      </c>
      <c r="G592" s="6">
        <v>0.46742229087675569</v>
      </c>
      <c r="H592" t="s">
        <v>1132</v>
      </c>
      <c r="I592" t="s">
        <v>1132</v>
      </c>
      <c r="J592" t="b">
        <v>0</v>
      </c>
    </row>
    <row r="593" spans="1:10" hidden="1" x14ac:dyDescent="0.2">
      <c r="A593" t="s">
        <v>878</v>
      </c>
      <c r="B593" t="str">
        <f>VLOOKUP(Table20[[#This Row],[Metabolite ID]],Table18[],2,FALSE)</f>
        <v>Free cholesterol in chylomicrons and extremely large VLDL</v>
      </c>
      <c r="C593" t="s">
        <v>1122</v>
      </c>
      <c r="D593">
        <v>28</v>
      </c>
      <c r="E593">
        <v>-3.5670721742590838E-3</v>
      </c>
      <c r="F593">
        <v>7.55804970988826E-3</v>
      </c>
      <c r="G593" s="6">
        <v>0.64074975663683653</v>
      </c>
      <c r="H593" t="s">
        <v>1132</v>
      </c>
      <c r="I593" t="s">
        <v>1132</v>
      </c>
      <c r="J593" t="b">
        <v>0</v>
      </c>
    </row>
    <row r="594" spans="1:10" hidden="1" x14ac:dyDescent="0.2">
      <c r="A594" t="s">
        <v>878</v>
      </c>
      <c r="B594" t="str">
        <f>VLOOKUP(Table20[[#This Row],[Metabolite ID]],Table18[],2,FALSE)</f>
        <v>Free cholesterol in chylomicrons and extremely large VLDL</v>
      </c>
      <c r="C594" t="s">
        <v>1123</v>
      </c>
      <c r="D594">
        <v>28</v>
      </c>
      <c r="E594">
        <v>-9.7888114073228106E-3</v>
      </c>
      <c r="F594">
        <v>2.6831212937331487E-2</v>
      </c>
      <c r="G594" s="6">
        <v>0.71818969086063444</v>
      </c>
      <c r="H594" t="s">
        <v>1132</v>
      </c>
      <c r="I594" t="s">
        <v>1132</v>
      </c>
      <c r="J594" t="b">
        <v>0</v>
      </c>
    </row>
    <row r="595" spans="1:10" x14ac:dyDescent="0.2">
      <c r="A595" t="s">
        <v>876</v>
      </c>
      <c r="B595" t="str">
        <f>VLOOKUP(Table20[[#This Row],[Metabolite ID]],Table18[],2,FALSE)</f>
        <v>Cholesterol in chylomicrons and extremely large VLDL</v>
      </c>
      <c r="C595" t="s">
        <v>1116</v>
      </c>
      <c r="D595">
        <v>25</v>
      </c>
      <c r="E595">
        <v>1.1835573206137857E-2</v>
      </c>
      <c r="F595">
        <v>1.0835828357527366E-2</v>
      </c>
      <c r="G595" s="6">
        <v>0.27471756636796507</v>
      </c>
      <c r="H595" t="s">
        <v>1132</v>
      </c>
      <c r="I595" t="s">
        <v>1132</v>
      </c>
      <c r="J595" t="b">
        <v>0</v>
      </c>
    </row>
    <row r="596" spans="1:10" hidden="1" x14ac:dyDescent="0.2">
      <c r="A596" t="s">
        <v>876</v>
      </c>
      <c r="B596" t="str">
        <f>VLOOKUP(Table20[[#This Row],[Metabolite ID]],Table18[],2,FALSE)</f>
        <v>Cholesterol in chylomicrons and extremely large VLDL</v>
      </c>
      <c r="C596" t="s">
        <v>1117</v>
      </c>
      <c r="D596">
        <v>25</v>
      </c>
      <c r="E596">
        <v>1.1835573206137857E-2</v>
      </c>
      <c r="F596">
        <v>5.0107101907782958E-3</v>
      </c>
      <c r="G596" s="6">
        <v>1.8173944269566922E-2</v>
      </c>
      <c r="H596" t="s">
        <v>1132</v>
      </c>
      <c r="I596" t="s">
        <v>1132</v>
      </c>
      <c r="J596" t="b">
        <v>0</v>
      </c>
    </row>
    <row r="597" spans="1:10" hidden="1" x14ac:dyDescent="0.2">
      <c r="A597" t="s">
        <v>876</v>
      </c>
      <c r="B597" t="str">
        <f>VLOOKUP(Table20[[#This Row],[Metabolite ID]],Table18[],2,FALSE)</f>
        <v>Cholesterol in chylomicrons and extremely large VLDL</v>
      </c>
      <c r="C597" t="s">
        <v>1118</v>
      </c>
      <c r="D597">
        <v>25</v>
      </c>
      <c r="E597">
        <v>1.2355809878024282E-2</v>
      </c>
      <c r="F597">
        <v>5.1158063264815099E-3</v>
      </c>
      <c r="G597" s="6">
        <v>1.5725605798656107E-2</v>
      </c>
      <c r="H597" t="s">
        <v>1132</v>
      </c>
      <c r="I597" t="s">
        <v>1132</v>
      </c>
      <c r="J597" t="b">
        <v>0</v>
      </c>
    </row>
    <row r="598" spans="1:10" hidden="1" x14ac:dyDescent="0.2">
      <c r="A598" t="s">
        <v>876</v>
      </c>
      <c r="B598" t="str">
        <f>VLOOKUP(Table20[[#This Row],[Metabolite ID]],Table18[],2,FALSE)</f>
        <v>Cholesterol in chylomicrons and extremely large VLDL</v>
      </c>
      <c r="C598" t="s">
        <v>1119</v>
      </c>
      <c r="D598">
        <v>25</v>
      </c>
      <c r="E598">
        <v>1.3624813510365076E-3</v>
      </c>
      <c r="F598">
        <v>1.0202040261596138E-2</v>
      </c>
      <c r="G598" s="6">
        <v>0.8937585113709956</v>
      </c>
      <c r="H598" t="s">
        <v>1132</v>
      </c>
      <c r="I598" t="s">
        <v>1132</v>
      </c>
      <c r="J598" t="b">
        <v>0</v>
      </c>
    </row>
    <row r="599" spans="1:10" hidden="1" x14ac:dyDescent="0.2">
      <c r="A599" t="s">
        <v>876</v>
      </c>
      <c r="B599" t="str">
        <f>VLOOKUP(Table20[[#This Row],[Metabolite ID]],Table18[],2,FALSE)</f>
        <v>Cholesterol in chylomicrons and extremely large VLDL</v>
      </c>
      <c r="C599" t="s">
        <v>1120</v>
      </c>
      <c r="D599">
        <v>25</v>
      </c>
      <c r="E599">
        <v>1.7747341192221721E-3</v>
      </c>
      <c r="F599">
        <v>8.4613923448459815E-3</v>
      </c>
      <c r="G599" s="6">
        <v>0.83386675874080629</v>
      </c>
      <c r="H599" t="s">
        <v>1132</v>
      </c>
      <c r="I599" t="s">
        <v>1132</v>
      </c>
      <c r="J599" t="b">
        <v>0</v>
      </c>
    </row>
    <row r="600" spans="1:10" hidden="1" x14ac:dyDescent="0.2">
      <c r="A600" t="s">
        <v>876</v>
      </c>
      <c r="B600" t="str">
        <f>VLOOKUP(Table20[[#This Row],[Metabolite ID]],Table18[],2,FALSE)</f>
        <v>Cholesterol in chylomicrons and extremely large VLDL</v>
      </c>
      <c r="C600" t="s">
        <v>1121</v>
      </c>
      <c r="D600">
        <v>25</v>
      </c>
      <c r="E600">
        <v>-1.587069268632138E-2</v>
      </c>
      <c r="F600">
        <v>1.9224024958522309E-2</v>
      </c>
      <c r="G600" s="6">
        <v>0.41718179417157519</v>
      </c>
      <c r="H600" t="s">
        <v>1132</v>
      </c>
      <c r="I600" t="s">
        <v>1132</v>
      </c>
      <c r="J600" t="b">
        <v>0</v>
      </c>
    </row>
    <row r="601" spans="1:10" hidden="1" x14ac:dyDescent="0.2">
      <c r="A601" t="s">
        <v>876</v>
      </c>
      <c r="B601" t="str">
        <f>VLOOKUP(Table20[[#This Row],[Metabolite ID]],Table18[],2,FALSE)</f>
        <v>Cholesterol in chylomicrons and extremely large VLDL</v>
      </c>
      <c r="C601" t="s">
        <v>1122</v>
      </c>
      <c r="D601">
        <v>25</v>
      </c>
      <c r="E601">
        <v>-3.4722804872766855E-3</v>
      </c>
      <c r="F601">
        <v>8.1651320387449051E-3</v>
      </c>
      <c r="G601" s="6">
        <v>0.6744380964071317</v>
      </c>
      <c r="H601" t="s">
        <v>1132</v>
      </c>
      <c r="I601" t="s">
        <v>1132</v>
      </c>
      <c r="J601" t="b">
        <v>0</v>
      </c>
    </row>
    <row r="602" spans="1:10" hidden="1" x14ac:dyDescent="0.2">
      <c r="A602" t="s">
        <v>876</v>
      </c>
      <c r="B602" t="str">
        <f>VLOOKUP(Table20[[#This Row],[Metabolite ID]],Table18[],2,FALSE)</f>
        <v>Cholesterol in chylomicrons and extremely large VLDL</v>
      </c>
      <c r="C602" t="s">
        <v>1123</v>
      </c>
      <c r="D602">
        <v>25</v>
      </c>
      <c r="E602">
        <v>1.3409884245447232E-2</v>
      </c>
      <c r="F602">
        <v>2.0887490345697014E-2</v>
      </c>
      <c r="G602" s="6">
        <v>0.52721721729265547</v>
      </c>
      <c r="H602" t="s">
        <v>1132</v>
      </c>
      <c r="I602" t="s">
        <v>1132</v>
      </c>
      <c r="J602" t="b">
        <v>0</v>
      </c>
    </row>
    <row r="603" spans="1:10" x14ac:dyDescent="0.2">
      <c r="A603" t="s">
        <v>867</v>
      </c>
      <c r="B603" t="str">
        <f>VLOOKUP(Table20[[#This Row],[Metabolite ID]],Table18[],2,FALSE)</f>
        <v>Phospholipids in very large VLDL</v>
      </c>
      <c r="C603" t="s">
        <v>1116</v>
      </c>
      <c r="D603">
        <v>29</v>
      </c>
      <c r="E603">
        <v>1.8160410774986233E-2</v>
      </c>
      <c r="F603">
        <v>1.6734262092085814E-2</v>
      </c>
      <c r="G603" s="6">
        <v>0.27782277635581071</v>
      </c>
      <c r="H603" t="s">
        <v>1132</v>
      </c>
      <c r="I603" t="s">
        <v>1132</v>
      </c>
      <c r="J603" t="b">
        <v>0</v>
      </c>
    </row>
    <row r="604" spans="1:10" hidden="1" x14ac:dyDescent="0.2">
      <c r="A604" t="s">
        <v>867</v>
      </c>
      <c r="B604" t="str">
        <f>VLOOKUP(Table20[[#This Row],[Metabolite ID]],Table18[],2,FALSE)</f>
        <v>Phospholipids in very large VLDL</v>
      </c>
      <c r="C604" t="s">
        <v>1117</v>
      </c>
      <c r="D604">
        <v>29</v>
      </c>
      <c r="E604">
        <v>1.8160410774986233E-2</v>
      </c>
      <c r="F604">
        <v>4.9732405121812005E-3</v>
      </c>
      <c r="G604" s="6">
        <v>2.6058592509842568E-4</v>
      </c>
      <c r="H604" t="s">
        <v>1132</v>
      </c>
      <c r="I604" t="s">
        <v>1132</v>
      </c>
      <c r="J604" t="b">
        <v>0</v>
      </c>
    </row>
    <row r="605" spans="1:10" hidden="1" x14ac:dyDescent="0.2">
      <c r="A605" t="s">
        <v>867</v>
      </c>
      <c r="B605" t="str">
        <f>VLOOKUP(Table20[[#This Row],[Metabolite ID]],Table18[],2,FALSE)</f>
        <v>Phospholipids in very large VLDL</v>
      </c>
      <c r="C605" t="s">
        <v>1118</v>
      </c>
      <c r="D605">
        <v>29</v>
      </c>
      <c r="E605">
        <v>2.0110921570283932E-2</v>
      </c>
      <c r="F605">
        <v>5.3129647964686895E-3</v>
      </c>
      <c r="G605" s="6">
        <v>1.5355162587698317E-4</v>
      </c>
      <c r="H605" t="s">
        <v>1132</v>
      </c>
      <c r="I605" t="s">
        <v>1132</v>
      </c>
      <c r="J605" t="b">
        <v>0</v>
      </c>
    </row>
    <row r="606" spans="1:10" hidden="1" x14ac:dyDescent="0.2">
      <c r="A606" t="s">
        <v>867</v>
      </c>
      <c r="B606" t="str">
        <f>VLOOKUP(Table20[[#This Row],[Metabolite ID]],Table18[],2,FALSE)</f>
        <v>Phospholipids in very large VLDL</v>
      </c>
      <c r="C606" t="s">
        <v>1119</v>
      </c>
      <c r="D606">
        <v>29</v>
      </c>
      <c r="E606">
        <v>0</v>
      </c>
      <c r="F606">
        <v>1.0897184423586316E-2</v>
      </c>
      <c r="G606" s="6">
        <v>1</v>
      </c>
      <c r="H606" t="s">
        <v>1132</v>
      </c>
      <c r="I606" t="s">
        <v>1132</v>
      </c>
      <c r="J606" t="b">
        <v>0</v>
      </c>
    </row>
    <row r="607" spans="1:10" hidden="1" x14ac:dyDescent="0.2">
      <c r="A607" t="s">
        <v>867</v>
      </c>
      <c r="B607" t="str">
        <f>VLOOKUP(Table20[[#This Row],[Metabolite ID]],Table18[],2,FALSE)</f>
        <v>Phospholipids in very large VLDL</v>
      </c>
      <c r="C607" t="s">
        <v>1120</v>
      </c>
      <c r="D607">
        <v>29</v>
      </c>
      <c r="E607">
        <v>5.1374545395227358E-4</v>
      </c>
      <c r="F607">
        <v>8.4558414724917215E-3</v>
      </c>
      <c r="G607" s="6">
        <v>0.95155331117879527</v>
      </c>
      <c r="H607" t="s">
        <v>1132</v>
      </c>
      <c r="I607" t="s">
        <v>1132</v>
      </c>
      <c r="J607" t="b">
        <v>0</v>
      </c>
    </row>
    <row r="608" spans="1:10" hidden="1" x14ac:dyDescent="0.2">
      <c r="A608" t="s">
        <v>867</v>
      </c>
      <c r="B608" t="str">
        <f>VLOOKUP(Table20[[#This Row],[Metabolite ID]],Table18[],2,FALSE)</f>
        <v>Phospholipids in very large VLDL</v>
      </c>
      <c r="C608" t="s">
        <v>1121</v>
      </c>
      <c r="D608">
        <v>29</v>
      </c>
      <c r="E608">
        <v>-1.6301054558593098E-2</v>
      </c>
      <c r="F608">
        <v>1.7647446849003136E-2</v>
      </c>
      <c r="G608" s="6">
        <v>0.36353160839541465</v>
      </c>
      <c r="H608" t="s">
        <v>1132</v>
      </c>
      <c r="I608" t="s">
        <v>1132</v>
      </c>
      <c r="J608" t="b">
        <v>0</v>
      </c>
    </row>
    <row r="609" spans="1:10" hidden="1" x14ac:dyDescent="0.2">
      <c r="A609" t="s">
        <v>867</v>
      </c>
      <c r="B609" t="str">
        <f>VLOOKUP(Table20[[#This Row],[Metabolite ID]],Table18[],2,FALSE)</f>
        <v>Phospholipids in very large VLDL</v>
      </c>
      <c r="C609" t="s">
        <v>1122</v>
      </c>
      <c r="D609">
        <v>29</v>
      </c>
      <c r="E609">
        <v>-1.5823442137722354E-3</v>
      </c>
      <c r="F609">
        <v>8.4798421007609356E-3</v>
      </c>
      <c r="G609" s="6">
        <v>0.85331917830207238</v>
      </c>
      <c r="H609" t="s">
        <v>1132</v>
      </c>
      <c r="I609" t="s">
        <v>1132</v>
      </c>
      <c r="J609" t="b">
        <v>0</v>
      </c>
    </row>
    <row r="610" spans="1:10" hidden="1" x14ac:dyDescent="0.2">
      <c r="A610" t="s">
        <v>867</v>
      </c>
      <c r="B610" t="str">
        <f>VLOOKUP(Table20[[#This Row],[Metabolite ID]],Table18[],2,FALSE)</f>
        <v>Phospholipids in very large VLDL</v>
      </c>
      <c r="C610" t="s">
        <v>1123</v>
      </c>
      <c r="D610">
        <v>29</v>
      </c>
      <c r="E610">
        <v>-2.2061141878923687E-2</v>
      </c>
      <c r="F610">
        <v>2.8207176468422565E-2</v>
      </c>
      <c r="G610" s="6">
        <v>0.44095478629388307</v>
      </c>
      <c r="H610" t="s">
        <v>1132</v>
      </c>
      <c r="I610" t="s">
        <v>1132</v>
      </c>
      <c r="J610" t="b">
        <v>0</v>
      </c>
    </row>
    <row r="611" spans="1:10" x14ac:dyDescent="0.2">
      <c r="A611" t="s">
        <v>880</v>
      </c>
      <c r="B611" t="str">
        <f>VLOOKUP(Table20[[#This Row],[Metabolite ID]],Table18[],2,FALSE)</f>
        <v>Concentration of chylomicrons and extremely large VLDL particles</v>
      </c>
      <c r="C611" t="s">
        <v>1116</v>
      </c>
      <c r="D611">
        <v>26</v>
      </c>
      <c r="E611">
        <v>1.773155551326187E-2</v>
      </c>
      <c r="F611">
        <v>1.6348948500154482E-2</v>
      </c>
      <c r="G611" s="6">
        <v>0.27811278670347656</v>
      </c>
      <c r="H611" t="s">
        <v>1132</v>
      </c>
      <c r="I611" t="s">
        <v>1132</v>
      </c>
      <c r="J611" t="b">
        <v>0</v>
      </c>
    </row>
    <row r="612" spans="1:10" hidden="1" x14ac:dyDescent="0.2">
      <c r="A612" t="s">
        <v>880</v>
      </c>
      <c r="B612" t="str">
        <f>VLOOKUP(Table20[[#This Row],[Metabolite ID]],Table18[],2,FALSE)</f>
        <v>Concentration of chylomicrons and extremely large VLDL particles</v>
      </c>
      <c r="C612" t="s">
        <v>1117</v>
      </c>
      <c r="D612">
        <v>26</v>
      </c>
      <c r="E612">
        <v>1.773155551326187E-2</v>
      </c>
      <c r="F612">
        <v>4.8592447936952913E-3</v>
      </c>
      <c r="G612" s="6">
        <v>2.6322699280832267E-4</v>
      </c>
      <c r="H612" t="s">
        <v>1132</v>
      </c>
      <c r="I612" t="s">
        <v>1132</v>
      </c>
      <c r="J612" t="b">
        <v>0</v>
      </c>
    </row>
    <row r="613" spans="1:10" hidden="1" x14ac:dyDescent="0.2">
      <c r="A613" t="s">
        <v>880</v>
      </c>
      <c r="B613" t="str">
        <f>VLOOKUP(Table20[[#This Row],[Metabolite ID]],Table18[],2,FALSE)</f>
        <v>Concentration of chylomicrons and extremely large VLDL particles</v>
      </c>
      <c r="C613" t="s">
        <v>1118</v>
      </c>
      <c r="D613">
        <v>26</v>
      </c>
      <c r="E613">
        <v>1.9094891916248517E-2</v>
      </c>
      <c r="F613">
        <v>5.1407838324578192E-3</v>
      </c>
      <c r="G613" s="6">
        <v>2.0369196441873933E-4</v>
      </c>
      <c r="H613" t="s">
        <v>1132</v>
      </c>
      <c r="I613" t="s">
        <v>1132</v>
      </c>
      <c r="J613" t="b">
        <v>0</v>
      </c>
    </row>
    <row r="614" spans="1:10" hidden="1" x14ac:dyDescent="0.2">
      <c r="A614" t="s">
        <v>880</v>
      </c>
      <c r="B614" t="str">
        <f>VLOOKUP(Table20[[#This Row],[Metabolite ID]],Table18[],2,FALSE)</f>
        <v>Concentration of chylomicrons and extremely large VLDL particles</v>
      </c>
      <c r="C614" t="s">
        <v>1119</v>
      </c>
      <c r="D614">
        <v>26</v>
      </c>
      <c r="E614">
        <v>1.983171930844174E-3</v>
      </c>
      <c r="F614">
        <v>1.0551411480684827E-2</v>
      </c>
      <c r="G614" s="6">
        <v>0.85091331012257965</v>
      </c>
      <c r="H614" t="s">
        <v>1132</v>
      </c>
      <c r="I614" t="s">
        <v>1132</v>
      </c>
      <c r="J614" t="b">
        <v>0</v>
      </c>
    </row>
    <row r="615" spans="1:10" hidden="1" x14ac:dyDescent="0.2">
      <c r="A615" t="s">
        <v>880</v>
      </c>
      <c r="B615" t="str">
        <f>VLOOKUP(Table20[[#This Row],[Metabolite ID]],Table18[],2,FALSE)</f>
        <v>Concentration of chylomicrons and extremely large VLDL particles</v>
      </c>
      <c r="C615" t="s">
        <v>1120</v>
      </c>
      <c r="D615">
        <v>26</v>
      </c>
      <c r="E615">
        <v>-7.8332941673187094E-4</v>
      </c>
      <c r="F615">
        <v>8.0410413387464359E-3</v>
      </c>
      <c r="G615" s="6">
        <v>0.92239570977492624</v>
      </c>
      <c r="H615" t="s">
        <v>1132</v>
      </c>
      <c r="I615" t="s">
        <v>1132</v>
      </c>
      <c r="J615" t="b">
        <v>0</v>
      </c>
    </row>
    <row r="616" spans="1:10" hidden="1" x14ac:dyDescent="0.2">
      <c r="A616" t="s">
        <v>880</v>
      </c>
      <c r="B616" t="str">
        <f>VLOOKUP(Table20[[#This Row],[Metabolite ID]],Table18[],2,FALSE)</f>
        <v>Concentration of chylomicrons and extremely large VLDL particles</v>
      </c>
      <c r="C616" t="s">
        <v>1121</v>
      </c>
      <c r="D616">
        <v>26</v>
      </c>
      <c r="E616">
        <v>-1.3933987403870668E-2</v>
      </c>
      <c r="F616">
        <v>1.6635155399808445E-2</v>
      </c>
      <c r="G616" s="6">
        <v>0.41017914782888831</v>
      </c>
      <c r="H616" t="s">
        <v>1132</v>
      </c>
      <c r="I616" t="s">
        <v>1132</v>
      </c>
      <c r="J616" t="b">
        <v>0</v>
      </c>
    </row>
    <row r="617" spans="1:10" hidden="1" x14ac:dyDescent="0.2">
      <c r="A617" t="s">
        <v>880</v>
      </c>
      <c r="B617" t="str">
        <f>VLOOKUP(Table20[[#This Row],[Metabolite ID]],Table18[],2,FALSE)</f>
        <v>Concentration of chylomicrons and extremely large VLDL particles</v>
      </c>
      <c r="C617" t="s">
        <v>1122</v>
      </c>
      <c r="D617">
        <v>26</v>
      </c>
      <c r="E617">
        <v>-3.8548536703312541E-3</v>
      </c>
      <c r="F617">
        <v>7.0408103510023216E-3</v>
      </c>
      <c r="G617" s="6">
        <v>0.5888893391025164</v>
      </c>
      <c r="H617" t="s">
        <v>1132</v>
      </c>
      <c r="I617" t="s">
        <v>1132</v>
      </c>
      <c r="J617" t="b">
        <v>0</v>
      </c>
    </row>
    <row r="618" spans="1:10" hidden="1" x14ac:dyDescent="0.2">
      <c r="A618" t="s">
        <v>880</v>
      </c>
      <c r="B618" t="str">
        <f>VLOOKUP(Table20[[#This Row],[Metabolite ID]],Table18[],2,FALSE)</f>
        <v>Concentration of chylomicrons and extremely large VLDL particles</v>
      </c>
      <c r="C618" t="s">
        <v>1123</v>
      </c>
      <c r="D618">
        <v>26</v>
      </c>
      <c r="E618">
        <v>-2.0864429915991248E-2</v>
      </c>
      <c r="F618">
        <v>2.7113990963785577E-2</v>
      </c>
      <c r="G618" s="6">
        <v>0.44909965252468753</v>
      </c>
      <c r="H618" t="s">
        <v>1132</v>
      </c>
      <c r="I618" t="s">
        <v>1132</v>
      </c>
      <c r="J618" t="b">
        <v>0</v>
      </c>
    </row>
    <row r="619" spans="1:10" x14ac:dyDescent="0.2">
      <c r="A619" t="s">
        <v>879</v>
      </c>
      <c r="B619" t="str">
        <f>VLOOKUP(Table20[[#This Row],[Metabolite ID]],Table18[],2,FALSE)</f>
        <v>Total lipids in chylomicrons and extremely large VLDL</v>
      </c>
      <c r="C619" t="s">
        <v>1116</v>
      </c>
      <c r="D619">
        <v>26</v>
      </c>
      <c r="E619">
        <v>1.7710546601666446E-2</v>
      </c>
      <c r="F619">
        <v>1.6388130191705971E-2</v>
      </c>
      <c r="G619" s="6">
        <v>0.27983345298396839</v>
      </c>
      <c r="H619" t="s">
        <v>1132</v>
      </c>
      <c r="I619" t="s">
        <v>1132</v>
      </c>
      <c r="J619" t="b">
        <v>0</v>
      </c>
    </row>
    <row r="620" spans="1:10" hidden="1" x14ac:dyDescent="0.2">
      <c r="A620" t="s">
        <v>879</v>
      </c>
      <c r="B620" t="str">
        <f>VLOOKUP(Table20[[#This Row],[Metabolite ID]],Table18[],2,FALSE)</f>
        <v>Total lipids in chylomicrons and extremely large VLDL</v>
      </c>
      <c r="C620" t="s">
        <v>1117</v>
      </c>
      <c r="D620">
        <v>26</v>
      </c>
      <c r="E620">
        <v>1.7710546601666446E-2</v>
      </c>
      <c r="F620">
        <v>4.8646949517884832E-3</v>
      </c>
      <c r="G620" s="6">
        <v>2.7197343233693975E-4</v>
      </c>
      <c r="H620" t="s">
        <v>1132</v>
      </c>
      <c r="I620" t="s">
        <v>1132</v>
      </c>
      <c r="J620" t="b">
        <v>0</v>
      </c>
    </row>
    <row r="621" spans="1:10" hidden="1" x14ac:dyDescent="0.2">
      <c r="A621" t="s">
        <v>879</v>
      </c>
      <c r="B621" t="str">
        <f>VLOOKUP(Table20[[#This Row],[Metabolite ID]],Table18[],2,FALSE)</f>
        <v>Total lipids in chylomicrons and extremely large VLDL</v>
      </c>
      <c r="C621" t="s">
        <v>1118</v>
      </c>
      <c r="D621">
        <v>26</v>
      </c>
      <c r="E621">
        <v>1.9095834964915709E-2</v>
      </c>
      <c r="F621">
        <v>5.1482476227382654E-3</v>
      </c>
      <c r="G621" s="6">
        <v>2.079223442588406E-4</v>
      </c>
      <c r="H621" t="s">
        <v>1132</v>
      </c>
      <c r="I621" t="s">
        <v>1132</v>
      </c>
      <c r="J621" t="b">
        <v>0</v>
      </c>
    </row>
    <row r="622" spans="1:10" hidden="1" x14ac:dyDescent="0.2">
      <c r="A622" t="s">
        <v>879</v>
      </c>
      <c r="B622" t="str">
        <f>VLOOKUP(Table20[[#This Row],[Metabolite ID]],Table18[],2,FALSE)</f>
        <v>Total lipids in chylomicrons and extremely large VLDL</v>
      </c>
      <c r="C622" t="s">
        <v>1119</v>
      </c>
      <c r="D622">
        <v>26</v>
      </c>
      <c r="E622">
        <v>1.980370331500037E-3</v>
      </c>
      <c r="F622">
        <v>9.6004394462442643E-3</v>
      </c>
      <c r="G622" s="6">
        <v>0.8365728769736962</v>
      </c>
      <c r="H622" t="s">
        <v>1132</v>
      </c>
      <c r="I622" t="s">
        <v>1132</v>
      </c>
      <c r="J622" t="b">
        <v>0</v>
      </c>
    </row>
    <row r="623" spans="1:10" hidden="1" x14ac:dyDescent="0.2">
      <c r="A623" t="s">
        <v>879</v>
      </c>
      <c r="B623" t="str">
        <f>VLOOKUP(Table20[[#This Row],[Metabolite ID]],Table18[],2,FALSE)</f>
        <v>Total lipids in chylomicrons and extremely large VLDL</v>
      </c>
      <c r="C623" t="s">
        <v>1120</v>
      </c>
      <c r="D623">
        <v>26</v>
      </c>
      <c r="E623">
        <v>-5.8818471602584957E-4</v>
      </c>
      <c r="F623">
        <v>7.7030253465802034E-3</v>
      </c>
      <c r="G623" s="6">
        <v>0.9391345819801078</v>
      </c>
      <c r="H623" t="s">
        <v>1132</v>
      </c>
      <c r="I623" t="s">
        <v>1132</v>
      </c>
      <c r="J623" t="b">
        <v>0</v>
      </c>
    </row>
    <row r="624" spans="1:10" hidden="1" x14ac:dyDescent="0.2">
      <c r="A624" t="s">
        <v>879</v>
      </c>
      <c r="B624" t="str">
        <f>VLOOKUP(Table20[[#This Row],[Metabolite ID]],Table18[],2,FALSE)</f>
        <v>Total lipids in chylomicrons and extremely large VLDL</v>
      </c>
      <c r="C624" t="s">
        <v>1121</v>
      </c>
      <c r="D624">
        <v>26</v>
      </c>
      <c r="E624">
        <v>-1.3524064389537543E-2</v>
      </c>
      <c r="F624">
        <v>1.6011644692068457E-2</v>
      </c>
      <c r="G624" s="6">
        <v>0.40632300424318135</v>
      </c>
      <c r="H624" t="s">
        <v>1132</v>
      </c>
      <c r="I624" t="s">
        <v>1132</v>
      </c>
      <c r="J624" t="b">
        <v>0</v>
      </c>
    </row>
    <row r="625" spans="1:10" hidden="1" x14ac:dyDescent="0.2">
      <c r="A625" t="s">
        <v>879</v>
      </c>
      <c r="B625" t="str">
        <f>VLOOKUP(Table20[[#This Row],[Metabolite ID]],Table18[],2,FALSE)</f>
        <v>Total lipids in chylomicrons and extremely large VLDL</v>
      </c>
      <c r="C625" t="s">
        <v>1122</v>
      </c>
      <c r="D625">
        <v>26</v>
      </c>
      <c r="E625">
        <v>-3.4306542429391462E-3</v>
      </c>
      <c r="F625">
        <v>7.0667369047882509E-3</v>
      </c>
      <c r="G625" s="6">
        <v>0.63157389288433485</v>
      </c>
      <c r="H625" t="s">
        <v>1132</v>
      </c>
      <c r="I625" t="s">
        <v>1132</v>
      </c>
      <c r="J625" t="b">
        <v>0</v>
      </c>
    </row>
    <row r="626" spans="1:10" hidden="1" x14ac:dyDescent="0.2">
      <c r="A626" t="s">
        <v>879</v>
      </c>
      <c r="B626" t="str">
        <f>VLOOKUP(Table20[[#This Row],[Metabolite ID]],Table18[],2,FALSE)</f>
        <v>Total lipids in chylomicrons and extremely large VLDL</v>
      </c>
      <c r="C626" t="s">
        <v>1123</v>
      </c>
      <c r="D626">
        <v>26</v>
      </c>
      <c r="E626">
        <v>-2.0474343477072866E-2</v>
      </c>
      <c r="F626">
        <v>2.7283236799279232E-2</v>
      </c>
      <c r="G626" s="6">
        <v>0.46028625241128351</v>
      </c>
      <c r="H626" t="s">
        <v>1132</v>
      </c>
      <c r="I626" t="s">
        <v>1132</v>
      </c>
      <c r="J626" t="b">
        <v>0</v>
      </c>
    </row>
    <row r="627" spans="1:10" x14ac:dyDescent="0.2">
      <c r="A627" t="s">
        <v>882</v>
      </c>
      <c r="B627" t="str">
        <f>VLOOKUP(Table20[[#This Row],[Metabolite ID]],Table18[],2,FALSE)</f>
        <v>Triglycerides in chylomicrons and extremely large VLDL</v>
      </c>
      <c r="C627" t="s">
        <v>1116</v>
      </c>
      <c r="D627">
        <v>27</v>
      </c>
      <c r="E627">
        <v>1.6809757843975637E-2</v>
      </c>
      <c r="F627">
        <v>1.5994604261819329E-2</v>
      </c>
      <c r="G627" s="6">
        <v>0.29327499303997884</v>
      </c>
      <c r="H627" t="s">
        <v>1132</v>
      </c>
      <c r="I627" t="s">
        <v>1132</v>
      </c>
      <c r="J627" t="b">
        <v>0</v>
      </c>
    </row>
    <row r="628" spans="1:10" hidden="1" x14ac:dyDescent="0.2">
      <c r="A628" t="s">
        <v>882</v>
      </c>
      <c r="B628" t="str">
        <f>VLOOKUP(Table20[[#This Row],[Metabolite ID]],Table18[],2,FALSE)</f>
        <v>Triglycerides in chylomicrons and extremely large VLDL</v>
      </c>
      <c r="C628" t="s">
        <v>1117</v>
      </c>
      <c r="D628">
        <v>27</v>
      </c>
      <c r="E628">
        <v>1.6809757843975637E-2</v>
      </c>
      <c r="F628">
        <v>4.8237451441965236E-3</v>
      </c>
      <c r="G628" s="6">
        <v>4.9251617203258319E-4</v>
      </c>
      <c r="H628" t="s">
        <v>1132</v>
      </c>
      <c r="I628" t="s">
        <v>1132</v>
      </c>
      <c r="J628" t="b">
        <v>0</v>
      </c>
    </row>
    <row r="629" spans="1:10" hidden="1" x14ac:dyDescent="0.2">
      <c r="A629" t="s">
        <v>882</v>
      </c>
      <c r="B629" t="str">
        <f>VLOOKUP(Table20[[#This Row],[Metabolite ID]],Table18[],2,FALSE)</f>
        <v>Triglycerides in chylomicrons and extremely large VLDL</v>
      </c>
      <c r="C629" t="s">
        <v>1118</v>
      </c>
      <c r="D629">
        <v>27</v>
      </c>
      <c r="E629">
        <v>1.8364469318379428E-2</v>
      </c>
      <c r="F629">
        <v>5.1033213068934187E-3</v>
      </c>
      <c r="G629" s="6">
        <v>3.2001744526505104E-4</v>
      </c>
      <c r="H629" t="s">
        <v>1132</v>
      </c>
      <c r="I629" t="s">
        <v>1132</v>
      </c>
      <c r="J629" t="b">
        <v>0</v>
      </c>
    </row>
    <row r="630" spans="1:10" hidden="1" x14ac:dyDescent="0.2">
      <c r="A630" t="s">
        <v>882</v>
      </c>
      <c r="B630" t="str">
        <f>VLOOKUP(Table20[[#This Row],[Metabolite ID]],Table18[],2,FALSE)</f>
        <v>Triglycerides in chylomicrons and extremely large VLDL</v>
      </c>
      <c r="C630" t="s">
        <v>1119</v>
      </c>
      <c r="D630">
        <v>27</v>
      </c>
      <c r="E630">
        <v>1.2959159209750472E-3</v>
      </c>
      <c r="F630">
        <v>9.9543820461496686E-3</v>
      </c>
      <c r="G630" s="6">
        <v>0.89641968875393185</v>
      </c>
      <c r="H630" t="s">
        <v>1132</v>
      </c>
      <c r="I630" t="s">
        <v>1132</v>
      </c>
      <c r="J630" t="b">
        <v>0</v>
      </c>
    </row>
    <row r="631" spans="1:10" hidden="1" x14ac:dyDescent="0.2">
      <c r="A631" t="s">
        <v>882</v>
      </c>
      <c r="B631" t="str">
        <f>VLOOKUP(Table20[[#This Row],[Metabolite ID]],Table18[],2,FALSE)</f>
        <v>Triglycerides in chylomicrons and extremely large VLDL</v>
      </c>
      <c r="C631" t="s">
        <v>1120</v>
      </c>
      <c r="D631">
        <v>27</v>
      </c>
      <c r="E631">
        <v>-1.9199669508878883E-3</v>
      </c>
      <c r="F631">
        <v>7.8945451563332391E-3</v>
      </c>
      <c r="G631" s="6">
        <v>0.80784913544804549</v>
      </c>
      <c r="H631" t="s">
        <v>1132</v>
      </c>
      <c r="I631" t="s">
        <v>1132</v>
      </c>
      <c r="J631" t="b">
        <v>0</v>
      </c>
    </row>
    <row r="632" spans="1:10" hidden="1" x14ac:dyDescent="0.2">
      <c r="A632" t="s">
        <v>882</v>
      </c>
      <c r="B632" t="str">
        <f>VLOOKUP(Table20[[#This Row],[Metabolite ID]],Table18[],2,FALSE)</f>
        <v>Triglycerides in chylomicrons and extremely large VLDL</v>
      </c>
      <c r="C632" t="s">
        <v>1121</v>
      </c>
      <c r="D632">
        <v>27</v>
      </c>
      <c r="E632">
        <v>-1.8327390263791155E-2</v>
      </c>
      <c r="F632">
        <v>1.5068930393788765E-2</v>
      </c>
      <c r="G632" s="6">
        <v>0.23482157888785421</v>
      </c>
      <c r="H632" t="s">
        <v>1132</v>
      </c>
      <c r="I632" t="s">
        <v>1132</v>
      </c>
      <c r="J632" t="b">
        <v>0</v>
      </c>
    </row>
    <row r="633" spans="1:10" hidden="1" x14ac:dyDescent="0.2">
      <c r="A633" t="s">
        <v>882</v>
      </c>
      <c r="B633" t="str">
        <f>VLOOKUP(Table20[[#This Row],[Metabolite ID]],Table18[],2,FALSE)</f>
        <v>Triglycerides in chylomicrons and extremely large VLDL</v>
      </c>
      <c r="C633" t="s">
        <v>1122</v>
      </c>
      <c r="D633">
        <v>27</v>
      </c>
      <c r="E633">
        <v>-3.440241836338398E-3</v>
      </c>
      <c r="F633">
        <v>7.7396848582113546E-3</v>
      </c>
      <c r="G633" s="6">
        <v>0.66036366938241486</v>
      </c>
      <c r="H633" t="s">
        <v>1132</v>
      </c>
      <c r="I633" t="s">
        <v>1132</v>
      </c>
      <c r="J633" t="b">
        <v>0</v>
      </c>
    </row>
    <row r="634" spans="1:10" hidden="1" x14ac:dyDescent="0.2">
      <c r="A634" t="s">
        <v>882</v>
      </c>
      <c r="B634" t="str">
        <f>VLOOKUP(Table20[[#This Row],[Metabolite ID]],Table18[],2,FALSE)</f>
        <v>Triglycerides in chylomicrons and extremely large VLDL</v>
      </c>
      <c r="C634" t="s">
        <v>1123</v>
      </c>
      <c r="D634">
        <v>27</v>
      </c>
      <c r="E634">
        <v>-1.4544533198368598E-2</v>
      </c>
      <c r="F634">
        <v>2.6375149501620922E-2</v>
      </c>
      <c r="G634" s="6">
        <v>0.58622196510440661</v>
      </c>
      <c r="H634" t="s">
        <v>1132</v>
      </c>
      <c r="I634" t="s">
        <v>1132</v>
      </c>
      <c r="J634" t="b">
        <v>0</v>
      </c>
    </row>
    <row r="635" spans="1:10" x14ac:dyDescent="0.2">
      <c r="A635" t="s">
        <v>843</v>
      </c>
      <c r="B635" t="str">
        <f>VLOOKUP(Table20[[#This Row],[Metabolite ID]],Table18[],2,FALSE)</f>
        <v>Concentration of small VLDL particles</v>
      </c>
      <c r="C635" t="s">
        <v>1116</v>
      </c>
      <c r="D635">
        <v>37</v>
      </c>
      <c r="E635">
        <v>1.9790732864268658E-2</v>
      </c>
      <c r="F635">
        <v>1.9030618773148041E-2</v>
      </c>
      <c r="G635" s="6">
        <v>0.29836701599426468</v>
      </c>
      <c r="H635" t="s">
        <v>1132</v>
      </c>
      <c r="I635" t="s">
        <v>1132</v>
      </c>
      <c r="J635" t="b">
        <v>0</v>
      </c>
    </row>
    <row r="636" spans="1:10" hidden="1" x14ac:dyDescent="0.2">
      <c r="A636" t="s">
        <v>843</v>
      </c>
      <c r="B636" t="str">
        <f>VLOOKUP(Table20[[#This Row],[Metabolite ID]],Table18[],2,FALSE)</f>
        <v>Concentration of small VLDL particles</v>
      </c>
      <c r="C636" t="s">
        <v>1117</v>
      </c>
      <c r="D636">
        <v>37</v>
      </c>
      <c r="E636">
        <v>1.9790732864268658E-2</v>
      </c>
      <c r="F636">
        <v>4.5485948433885712E-3</v>
      </c>
      <c r="G636" s="6">
        <v>1.3554568242135359E-5</v>
      </c>
      <c r="H636" t="s">
        <v>1132</v>
      </c>
      <c r="I636" t="s">
        <v>1132</v>
      </c>
      <c r="J636" t="b">
        <v>0</v>
      </c>
    </row>
    <row r="637" spans="1:10" hidden="1" x14ac:dyDescent="0.2">
      <c r="A637" t="s">
        <v>843</v>
      </c>
      <c r="B637" t="str">
        <f>VLOOKUP(Table20[[#This Row],[Metabolite ID]],Table18[],2,FALSE)</f>
        <v>Concentration of small VLDL particles</v>
      </c>
      <c r="C637" t="s">
        <v>1118</v>
      </c>
      <c r="D637">
        <v>37</v>
      </c>
      <c r="E637">
        <v>2.3602066685680829E-2</v>
      </c>
      <c r="F637">
        <v>5.0716189794128364E-3</v>
      </c>
      <c r="G637" s="6">
        <v>3.259457790555465E-6</v>
      </c>
      <c r="H637" t="s">
        <v>1132</v>
      </c>
      <c r="I637" t="s">
        <v>1132</v>
      </c>
      <c r="J637" t="b">
        <v>0</v>
      </c>
    </row>
    <row r="638" spans="1:10" hidden="1" x14ac:dyDescent="0.2">
      <c r="A638" t="s">
        <v>843</v>
      </c>
      <c r="B638" t="str">
        <f>VLOOKUP(Table20[[#This Row],[Metabolite ID]],Table18[],2,FALSE)</f>
        <v>Concentration of small VLDL particles</v>
      </c>
      <c r="C638" t="s">
        <v>1119</v>
      </c>
      <c r="D638">
        <v>37</v>
      </c>
      <c r="E638">
        <v>2.2741641309736559E-3</v>
      </c>
      <c r="F638">
        <v>1.0720697815335264E-2</v>
      </c>
      <c r="G638" s="6">
        <v>0.83200688884778851</v>
      </c>
      <c r="H638" t="s">
        <v>1132</v>
      </c>
      <c r="I638" t="s">
        <v>1132</v>
      </c>
      <c r="J638" t="b">
        <v>0</v>
      </c>
    </row>
    <row r="639" spans="1:10" hidden="1" x14ac:dyDescent="0.2">
      <c r="A639" t="s">
        <v>843</v>
      </c>
      <c r="B639" t="str">
        <f>VLOOKUP(Table20[[#This Row],[Metabolite ID]],Table18[],2,FALSE)</f>
        <v>Concentration of small VLDL particles</v>
      </c>
      <c r="C639" t="s">
        <v>1120</v>
      </c>
      <c r="D639">
        <v>37</v>
      </c>
      <c r="E639">
        <v>1.4093288712900127E-2</v>
      </c>
      <c r="F639">
        <v>9.4221942096869502E-3</v>
      </c>
      <c r="G639" s="6">
        <v>0.13471766096463497</v>
      </c>
      <c r="H639" t="s">
        <v>1132</v>
      </c>
      <c r="I639" t="s">
        <v>1132</v>
      </c>
      <c r="J639" t="b">
        <v>0</v>
      </c>
    </row>
    <row r="640" spans="1:10" hidden="1" x14ac:dyDescent="0.2">
      <c r="A640" t="s">
        <v>843</v>
      </c>
      <c r="B640" t="str">
        <f>VLOOKUP(Table20[[#This Row],[Metabolite ID]],Table18[],2,FALSE)</f>
        <v>Concentration of small VLDL particles</v>
      </c>
      <c r="C640" t="s">
        <v>1121</v>
      </c>
      <c r="D640">
        <v>37</v>
      </c>
      <c r="E640">
        <v>4.2888672311424569E-2</v>
      </c>
      <c r="F640">
        <v>2.8011282249267994E-2</v>
      </c>
      <c r="G640" s="6">
        <v>0.13448058018723552</v>
      </c>
      <c r="H640" t="s">
        <v>1132</v>
      </c>
      <c r="I640" t="s">
        <v>1132</v>
      </c>
      <c r="J640" t="b">
        <v>0</v>
      </c>
    </row>
    <row r="641" spans="1:10" hidden="1" x14ac:dyDescent="0.2">
      <c r="A641" t="s">
        <v>843</v>
      </c>
      <c r="B641" t="str">
        <f>VLOOKUP(Table20[[#This Row],[Metabolite ID]],Table18[],2,FALSE)</f>
        <v>Concentration of small VLDL particles</v>
      </c>
      <c r="C641" t="s">
        <v>1122</v>
      </c>
      <c r="D641">
        <v>37</v>
      </c>
      <c r="E641">
        <v>1.8230747846874784E-2</v>
      </c>
      <c r="F641">
        <v>1.1035270365123256E-2</v>
      </c>
      <c r="G641" s="6">
        <v>0.10722291976457332</v>
      </c>
      <c r="H641" t="s">
        <v>1132</v>
      </c>
      <c r="I641" t="s">
        <v>1132</v>
      </c>
      <c r="J641" t="b">
        <v>0</v>
      </c>
    </row>
    <row r="642" spans="1:10" hidden="1" x14ac:dyDescent="0.2">
      <c r="A642" t="s">
        <v>843</v>
      </c>
      <c r="B642" t="str">
        <f>VLOOKUP(Table20[[#This Row],[Metabolite ID]],Table18[],2,FALSE)</f>
        <v>Concentration of small VLDL particles</v>
      </c>
      <c r="C642" t="s">
        <v>1123</v>
      </c>
      <c r="D642">
        <v>37</v>
      </c>
      <c r="E642">
        <v>-8.0872345914251176E-3</v>
      </c>
      <c r="F642">
        <v>3.9674872576283417E-2</v>
      </c>
      <c r="G642" s="6">
        <v>0.83966092612641985</v>
      </c>
      <c r="H642" t="s">
        <v>1132</v>
      </c>
      <c r="I642" t="s">
        <v>1132</v>
      </c>
      <c r="J642" t="b">
        <v>0</v>
      </c>
    </row>
    <row r="643" spans="1:10" x14ac:dyDescent="0.2">
      <c r="A643" t="s">
        <v>787</v>
      </c>
      <c r="B643" t="str">
        <f>VLOOKUP(Table20[[#This Row],[Metabolite ID]],Table18[],2,FALSE)</f>
        <v>Triglycerides in large LDL</v>
      </c>
      <c r="C643" t="s">
        <v>1116</v>
      </c>
      <c r="D643">
        <v>31</v>
      </c>
      <c r="E643">
        <v>-1.559191573541468E-2</v>
      </c>
      <c r="F643">
        <v>1.5025244913704956E-2</v>
      </c>
      <c r="G643" s="6">
        <v>0.29940295439912396</v>
      </c>
      <c r="H643" t="s">
        <v>1132</v>
      </c>
      <c r="I643" t="s">
        <v>1132</v>
      </c>
      <c r="J643" t="b">
        <v>0</v>
      </c>
    </row>
    <row r="644" spans="1:10" hidden="1" x14ac:dyDescent="0.2">
      <c r="A644" t="s">
        <v>787</v>
      </c>
      <c r="B644" t="str">
        <f>VLOOKUP(Table20[[#This Row],[Metabolite ID]],Table18[],2,FALSE)</f>
        <v>Triglycerides in large LDL</v>
      </c>
      <c r="C644" t="s">
        <v>1117</v>
      </c>
      <c r="D644">
        <v>31</v>
      </c>
      <c r="E644">
        <v>-1.559191573541468E-2</v>
      </c>
      <c r="F644">
        <v>4.3325746090655537E-3</v>
      </c>
      <c r="G644" s="6">
        <v>3.1973254616513664E-4</v>
      </c>
      <c r="H644" t="s">
        <v>1132</v>
      </c>
      <c r="I644" t="s">
        <v>1132</v>
      </c>
      <c r="J644" t="b">
        <v>0</v>
      </c>
    </row>
    <row r="645" spans="1:10" hidden="1" x14ac:dyDescent="0.2">
      <c r="A645" t="s">
        <v>787</v>
      </c>
      <c r="B645" t="str">
        <f>VLOOKUP(Table20[[#This Row],[Metabolite ID]],Table18[],2,FALSE)</f>
        <v>Triglycerides in large LDL</v>
      </c>
      <c r="C645" t="s">
        <v>1118</v>
      </c>
      <c r="D645">
        <v>31</v>
      </c>
      <c r="E645">
        <v>-1.575914352777779E-2</v>
      </c>
      <c r="F645">
        <v>4.5609886194034723E-3</v>
      </c>
      <c r="G645" s="6">
        <v>5.4987776028906884E-4</v>
      </c>
      <c r="H645" t="s">
        <v>1132</v>
      </c>
      <c r="I645" t="s">
        <v>1132</v>
      </c>
      <c r="J645" t="b">
        <v>0</v>
      </c>
    </row>
    <row r="646" spans="1:10" hidden="1" x14ac:dyDescent="0.2">
      <c r="A646" t="s">
        <v>787</v>
      </c>
      <c r="B646" t="str">
        <f>VLOOKUP(Table20[[#This Row],[Metabolite ID]],Table18[],2,FALSE)</f>
        <v>Triglycerides in large LDL</v>
      </c>
      <c r="C646" t="s">
        <v>1119</v>
      </c>
      <c r="D646">
        <v>31</v>
      </c>
      <c r="E646">
        <v>-1.5576323987538939E-2</v>
      </c>
      <c r="F646">
        <v>9.1980006647877366E-3</v>
      </c>
      <c r="G646" s="6">
        <v>9.0370469758335487E-2</v>
      </c>
      <c r="H646" t="s">
        <v>1132</v>
      </c>
      <c r="I646" t="s">
        <v>1132</v>
      </c>
      <c r="J646" t="b">
        <v>0</v>
      </c>
    </row>
    <row r="647" spans="1:10" hidden="1" x14ac:dyDescent="0.2">
      <c r="A647" t="s">
        <v>787</v>
      </c>
      <c r="B647" t="str">
        <f>VLOOKUP(Table20[[#This Row],[Metabolite ID]],Table18[],2,FALSE)</f>
        <v>Triglycerides in large LDL</v>
      </c>
      <c r="C647" t="s">
        <v>1120</v>
      </c>
      <c r="D647">
        <v>31</v>
      </c>
      <c r="E647">
        <v>-1.6684591303549306E-2</v>
      </c>
      <c r="F647">
        <v>6.4651589814027797E-3</v>
      </c>
      <c r="G647" s="6">
        <v>9.8602189206745249E-3</v>
      </c>
      <c r="H647" t="s">
        <v>1132</v>
      </c>
      <c r="I647" t="s">
        <v>1132</v>
      </c>
      <c r="J647" t="b">
        <v>0</v>
      </c>
    </row>
    <row r="648" spans="1:10" hidden="1" x14ac:dyDescent="0.2">
      <c r="A648" t="s">
        <v>787</v>
      </c>
      <c r="B648" t="str">
        <f>VLOOKUP(Table20[[#This Row],[Metabolite ID]],Table18[],2,FALSE)</f>
        <v>Triglycerides in large LDL</v>
      </c>
      <c r="C648" t="s">
        <v>1121</v>
      </c>
      <c r="D648">
        <v>31</v>
      </c>
      <c r="E648">
        <v>-2.9557598246057082E-2</v>
      </c>
      <c r="F648">
        <v>1.1065502330230476E-2</v>
      </c>
      <c r="G648" s="6">
        <v>1.2094115837084462E-2</v>
      </c>
      <c r="H648" t="s">
        <v>1132</v>
      </c>
      <c r="I648" t="s">
        <v>1132</v>
      </c>
      <c r="J648" t="b">
        <v>0</v>
      </c>
    </row>
    <row r="649" spans="1:10" hidden="1" x14ac:dyDescent="0.2">
      <c r="A649" t="s">
        <v>787</v>
      </c>
      <c r="B649" t="str">
        <f>VLOOKUP(Table20[[#This Row],[Metabolite ID]],Table18[],2,FALSE)</f>
        <v>Triglycerides in large LDL</v>
      </c>
      <c r="C649" t="s">
        <v>1122</v>
      </c>
      <c r="D649">
        <v>31</v>
      </c>
      <c r="E649">
        <v>-2.1755603787527722E-2</v>
      </c>
      <c r="F649">
        <v>5.5890030094756203E-3</v>
      </c>
      <c r="G649" s="6">
        <v>5.1254622864666693E-4</v>
      </c>
      <c r="H649" t="s">
        <v>1132</v>
      </c>
      <c r="I649" t="s">
        <v>1132</v>
      </c>
      <c r="J649" t="b">
        <v>0</v>
      </c>
    </row>
    <row r="650" spans="1:10" hidden="1" x14ac:dyDescent="0.2">
      <c r="A650" t="s">
        <v>787</v>
      </c>
      <c r="B650" t="str">
        <f>VLOOKUP(Table20[[#This Row],[Metabolite ID]],Table18[],2,FALSE)</f>
        <v>Triglycerides in large LDL</v>
      </c>
      <c r="C650" t="s">
        <v>1123</v>
      </c>
      <c r="D650">
        <v>31</v>
      </c>
      <c r="E650">
        <v>-5.9191709922480851E-2</v>
      </c>
      <c r="F650">
        <v>2.7604497688777742E-2</v>
      </c>
      <c r="G650" s="6">
        <v>4.0523035317160311E-2</v>
      </c>
      <c r="H650" t="s">
        <v>1132</v>
      </c>
      <c r="I650" t="s">
        <v>1132</v>
      </c>
      <c r="J650" t="b">
        <v>0</v>
      </c>
    </row>
    <row r="651" spans="1:10" x14ac:dyDescent="0.2">
      <c r="A651" t="s">
        <v>772</v>
      </c>
      <c r="B651" t="str">
        <f>VLOOKUP(Table20[[#This Row],[Metabolite ID]],Table18[],2,FALSE)</f>
        <v>Triglycerides in LDL</v>
      </c>
      <c r="C651" t="s">
        <v>1116</v>
      </c>
      <c r="D651">
        <v>27</v>
      </c>
      <c r="E651">
        <v>-1.7284281865531603E-2</v>
      </c>
      <c r="F651">
        <v>1.6899075934866128E-2</v>
      </c>
      <c r="G651" s="6">
        <v>0.30640502060753783</v>
      </c>
      <c r="H651" t="s">
        <v>1132</v>
      </c>
      <c r="I651" t="s">
        <v>1132</v>
      </c>
      <c r="J651" t="b">
        <v>0</v>
      </c>
    </row>
    <row r="652" spans="1:10" hidden="1" x14ac:dyDescent="0.2">
      <c r="A652" t="s">
        <v>772</v>
      </c>
      <c r="B652" t="str">
        <f>VLOOKUP(Table20[[#This Row],[Metabolite ID]],Table18[],2,FALSE)</f>
        <v>Triglycerides in LDL</v>
      </c>
      <c r="C652" t="s">
        <v>1117</v>
      </c>
      <c r="D652">
        <v>27</v>
      </c>
      <c r="E652">
        <v>-1.7284281865531603E-2</v>
      </c>
      <c r="F652">
        <v>4.5384849256993294E-3</v>
      </c>
      <c r="G652" s="6">
        <v>1.3987937173008154E-4</v>
      </c>
      <c r="H652" t="s">
        <v>1132</v>
      </c>
      <c r="I652" t="s">
        <v>1132</v>
      </c>
      <c r="J652" t="b">
        <v>0</v>
      </c>
    </row>
    <row r="653" spans="1:10" hidden="1" x14ac:dyDescent="0.2">
      <c r="A653" t="s">
        <v>772</v>
      </c>
      <c r="B653" t="str">
        <f>VLOOKUP(Table20[[#This Row],[Metabolite ID]],Table18[],2,FALSE)</f>
        <v>Triglycerides in LDL</v>
      </c>
      <c r="C653" t="s">
        <v>1118</v>
      </c>
      <c r="D653">
        <v>27</v>
      </c>
      <c r="E653">
        <v>-1.7504809935696152E-2</v>
      </c>
      <c r="F653">
        <v>4.801514260191396E-3</v>
      </c>
      <c r="G653" s="6">
        <v>2.6668017514298143E-4</v>
      </c>
      <c r="H653" t="s">
        <v>1132</v>
      </c>
      <c r="I653" t="s">
        <v>1132</v>
      </c>
      <c r="J653" t="b">
        <v>0</v>
      </c>
    </row>
    <row r="654" spans="1:10" hidden="1" x14ac:dyDescent="0.2">
      <c r="A654" t="s">
        <v>772</v>
      </c>
      <c r="B654" t="str">
        <f>VLOOKUP(Table20[[#This Row],[Metabolite ID]],Table18[],2,FALSE)</f>
        <v>Triglycerides in LDL</v>
      </c>
      <c r="C654" t="s">
        <v>1119</v>
      </c>
      <c r="D654">
        <v>27</v>
      </c>
      <c r="E654">
        <v>-1.6519321910317169E-2</v>
      </c>
      <c r="F654">
        <v>9.4845417378185137E-3</v>
      </c>
      <c r="G654" s="6">
        <v>8.1559188507325436E-2</v>
      </c>
      <c r="H654" t="s">
        <v>1132</v>
      </c>
      <c r="I654" t="s">
        <v>1132</v>
      </c>
      <c r="J654" t="b">
        <v>0</v>
      </c>
    </row>
    <row r="655" spans="1:10" hidden="1" x14ac:dyDescent="0.2">
      <c r="A655" t="s">
        <v>772</v>
      </c>
      <c r="B655" t="str">
        <f>VLOOKUP(Table20[[#This Row],[Metabolite ID]],Table18[],2,FALSE)</f>
        <v>Triglycerides in LDL</v>
      </c>
      <c r="C655" t="s">
        <v>1120</v>
      </c>
      <c r="D655">
        <v>27</v>
      </c>
      <c r="E655">
        <v>-1.673903253105237E-2</v>
      </c>
      <c r="F655">
        <v>6.9281823912694931E-3</v>
      </c>
      <c r="G655" s="6">
        <v>1.5688678541200613E-2</v>
      </c>
      <c r="H655" t="s">
        <v>1132</v>
      </c>
      <c r="I655" t="s">
        <v>1132</v>
      </c>
      <c r="J655" t="b">
        <v>0</v>
      </c>
    </row>
    <row r="656" spans="1:10" hidden="1" x14ac:dyDescent="0.2">
      <c r="A656" t="s">
        <v>772</v>
      </c>
      <c r="B656" t="str">
        <f>VLOOKUP(Table20[[#This Row],[Metabolite ID]],Table18[],2,FALSE)</f>
        <v>Triglycerides in LDL</v>
      </c>
      <c r="C656" t="s">
        <v>1121</v>
      </c>
      <c r="D656">
        <v>27</v>
      </c>
      <c r="E656">
        <v>-3.844627530816952E-2</v>
      </c>
      <c r="F656">
        <v>1.3005108608319908E-2</v>
      </c>
      <c r="G656" s="6">
        <v>6.543330761677125E-3</v>
      </c>
      <c r="H656" t="s">
        <v>1132</v>
      </c>
      <c r="I656" t="s">
        <v>1132</v>
      </c>
      <c r="J656" t="b">
        <v>0</v>
      </c>
    </row>
    <row r="657" spans="1:10" hidden="1" x14ac:dyDescent="0.2">
      <c r="A657" t="s">
        <v>772</v>
      </c>
      <c r="B657" t="str">
        <f>VLOOKUP(Table20[[#This Row],[Metabolite ID]],Table18[],2,FALSE)</f>
        <v>Triglycerides in LDL</v>
      </c>
      <c r="C657" t="s">
        <v>1122</v>
      </c>
      <c r="D657">
        <v>27</v>
      </c>
      <c r="E657">
        <v>-2.1560293517424445E-2</v>
      </c>
      <c r="F657">
        <v>5.9008945023123274E-3</v>
      </c>
      <c r="G657" s="6">
        <v>1.1455309262776705E-3</v>
      </c>
      <c r="H657" t="s">
        <v>1132</v>
      </c>
      <c r="I657" t="s">
        <v>1132</v>
      </c>
      <c r="J657" t="b">
        <v>0</v>
      </c>
    </row>
    <row r="658" spans="1:10" hidden="1" x14ac:dyDescent="0.2">
      <c r="A658" t="s">
        <v>772</v>
      </c>
      <c r="B658" t="str">
        <f>VLOOKUP(Table20[[#This Row],[Metabolite ID]],Table18[],2,FALSE)</f>
        <v>Triglycerides in LDL</v>
      </c>
      <c r="C658" t="s">
        <v>1123</v>
      </c>
      <c r="D658">
        <v>27</v>
      </c>
      <c r="E658">
        <v>-6.0805824449038502E-2</v>
      </c>
      <c r="F658">
        <v>3.2296383404533016E-2</v>
      </c>
      <c r="G658" s="6">
        <v>7.1422677882091473E-2</v>
      </c>
      <c r="H658" t="s">
        <v>1132</v>
      </c>
      <c r="I658" t="s">
        <v>1132</v>
      </c>
      <c r="J658" t="b">
        <v>0</v>
      </c>
    </row>
    <row r="659" spans="1:10" x14ac:dyDescent="0.2">
      <c r="A659" t="s">
        <v>823</v>
      </c>
      <c r="B659" t="str">
        <f>VLOOKUP(Table20[[#This Row],[Metabolite ID]],Table18[],2,FALSE)</f>
        <v>Saturated fatty acids</v>
      </c>
      <c r="C659" t="s">
        <v>1116</v>
      </c>
      <c r="D659">
        <v>25</v>
      </c>
      <c r="E659">
        <v>-2.0922533404816049E-2</v>
      </c>
      <c r="F659">
        <v>2.0649200404916454E-2</v>
      </c>
      <c r="G659" s="6">
        <v>0.31094698210799626</v>
      </c>
      <c r="H659" t="s">
        <v>1132</v>
      </c>
      <c r="I659" t="s">
        <v>1132</v>
      </c>
      <c r="J659" t="b">
        <v>0</v>
      </c>
    </row>
    <row r="660" spans="1:10" hidden="1" x14ac:dyDescent="0.2">
      <c r="A660" t="s">
        <v>823</v>
      </c>
      <c r="B660" t="str">
        <f>VLOOKUP(Table20[[#This Row],[Metabolite ID]],Table18[],2,FALSE)</f>
        <v>Saturated fatty acids</v>
      </c>
      <c r="C660" t="s">
        <v>1117</v>
      </c>
      <c r="D660">
        <v>25</v>
      </c>
      <c r="E660">
        <v>-2.0922533404816049E-2</v>
      </c>
      <c r="F660">
        <v>5.9733786360395402E-3</v>
      </c>
      <c r="G660" s="6">
        <v>4.6068943776953137E-4</v>
      </c>
      <c r="H660" t="s">
        <v>1132</v>
      </c>
      <c r="I660" t="s">
        <v>1132</v>
      </c>
      <c r="J660" t="b">
        <v>0</v>
      </c>
    </row>
    <row r="661" spans="1:10" hidden="1" x14ac:dyDescent="0.2">
      <c r="A661" t="s">
        <v>823</v>
      </c>
      <c r="B661" t="str">
        <f>VLOOKUP(Table20[[#This Row],[Metabolite ID]],Table18[],2,FALSE)</f>
        <v>Saturated fatty acids</v>
      </c>
      <c r="C661" t="s">
        <v>1118</v>
      </c>
      <c r="D661">
        <v>25</v>
      </c>
      <c r="E661">
        <v>-2.1253159678517375E-2</v>
      </c>
      <c r="F661">
        <v>6.4962756199634288E-3</v>
      </c>
      <c r="G661" s="6">
        <v>1.0694400066690501E-3</v>
      </c>
      <c r="H661" t="s">
        <v>1132</v>
      </c>
      <c r="I661" t="s">
        <v>1132</v>
      </c>
      <c r="J661" t="b">
        <v>0</v>
      </c>
    </row>
    <row r="662" spans="1:10" hidden="1" x14ac:dyDescent="0.2">
      <c r="A662" t="s">
        <v>823</v>
      </c>
      <c r="B662" t="str">
        <f>VLOOKUP(Table20[[#This Row],[Metabolite ID]],Table18[],2,FALSE)</f>
        <v>Saturated fatty acids</v>
      </c>
      <c r="C662" t="s">
        <v>1119</v>
      </c>
      <c r="D662">
        <v>25</v>
      </c>
      <c r="E662">
        <v>-1.6700262027111203E-2</v>
      </c>
      <c r="F662">
        <v>1.1981149006695464E-2</v>
      </c>
      <c r="G662" s="6">
        <v>0.16335439807177632</v>
      </c>
      <c r="H662" t="s">
        <v>1132</v>
      </c>
      <c r="I662" t="s">
        <v>1132</v>
      </c>
      <c r="J662" t="b">
        <v>0</v>
      </c>
    </row>
    <row r="663" spans="1:10" hidden="1" x14ac:dyDescent="0.2">
      <c r="A663" t="s">
        <v>823</v>
      </c>
      <c r="B663" t="str">
        <f>VLOOKUP(Table20[[#This Row],[Metabolite ID]],Table18[],2,FALSE)</f>
        <v>Saturated fatty acids</v>
      </c>
      <c r="C663" t="s">
        <v>1120</v>
      </c>
      <c r="D663">
        <v>25</v>
      </c>
      <c r="E663">
        <v>-9.4433223696328353E-3</v>
      </c>
      <c r="F663">
        <v>1.1132100874474363E-2</v>
      </c>
      <c r="G663" s="6">
        <v>0.39627285829862302</v>
      </c>
      <c r="H663" t="s">
        <v>1132</v>
      </c>
      <c r="I663" t="s">
        <v>1132</v>
      </c>
      <c r="J663" t="b">
        <v>0</v>
      </c>
    </row>
    <row r="664" spans="1:10" hidden="1" x14ac:dyDescent="0.2">
      <c r="A664" t="s">
        <v>823</v>
      </c>
      <c r="B664" t="str">
        <f>VLOOKUP(Table20[[#This Row],[Metabolite ID]],Table18[],2,FALSE)</f>
        <v>Saturated fatty acids</v>
      </c>
      <c r="C664" t="s">
        <v>1121</v>
      </c>
      <c r="D664">
        <v>25</v>
      </c>
      <c r="E664">
        <v>-4.0084339115772472E-2</v>
      </c>
      <c r="F664">
        <v>1.9300271250567002E-2</v>
      </c>
      <c r="G664" s="6">
        <v>4.8685887364637512E-2</v>
      </c>
      <c r="H664" t="s">
        <v>1132</v>
      </c>
      <c r="I664" t="s">
        <v>1132</v>
      </c>
      <c r="J664" t="b">
        <v>0</v>
      </c>
    </row>
    <row r="665" spans="1:10" hidden="1" x14ac:dyDescent="0.2">
      <c r="A665" t="s">
        <v>823</v>
      </c>
      <c r="B665" t="str">
        <f>VLOOKUP(Table20[[#This Row],[Metabolite ID]],Table18[],2,FALSE)</f>
        <v>Saturated fatty acids</v>
      </c>
      <c r="C665" t="s">
        <v>1122</v>
      </c>
      <c r="D665">
        <v>25</v>
      </c>
      <c r="E665">
        <v>-1.7399376732245897E-2</v>
      </c>
      <c r="F665">
        <v>1.2583542577880904E-2</v>
      </c>
      <c r="G665" s="6">
        <v>0.17948575520498597</v>
      </c>
      <c r="H665" t="s">
        <v>1132</v>
      </c>
      <c r="I665" t="s">
        <v>1132</v>
      </c>
      <c r="J665" t="b">
        <v>0</v>
      </c>
    </row>
    <row r="666" spans="1:10" hidden="1" x14ac:dyDescent="0.2">
      <c r="A666" t="s">
        <v>823</v>
      </c>
      <c r="B666" t="str">
        <f>VLOOKUP(Table20[[#This Row],[Metabolite ID]],Table18[],2,FALSE)</f>
        <v>Saturated fatty acids</v>
      </c>
      <c r="C666" t="s">
        <v>1123</v>
      </c>
      <c r="D666">
        <v>25</v>
      </c>
      <c r="E666">
        <v>-5.7263297164109862E-2</v>
      </c>
      <c r="F666">
        <v>5.5643290354008022E-2</v>
      </c>
      <c r="G666" s="6">
        <v>0.31412761398425915</v>
      </c>
      <c r="H666" t="s">
        <v>1132</v>
      </c>
      <c r="I666" t="s">
        <v>1132</v>
      </c>
      <c r="J666" t="b">
        <v>0</v>
      </c>
    </row>
    <row r="667" spans="1:10" x14ac:dyDescent="0.2">
      <c r="A667" t="s">
        <v>881</v>
      </c>
      <c r="B667" t="str">
        <f>VLOOKUP(Table20[[#This Row],[Metabolite ID]],Table18[],2,FALSE)</f>
        <v>Phospholipids in chylomicrons and extremely large VLDL</v>
      </c>
      <c r="C667" t="s">
        <v>1116</v>
      </c>
      <c r="D667">
        <v>28</v>
      </c>
      <c r="E667">
        <v>1.5679122236029543E-2</v>
      </c>
      <c r="F667">
        <v>1.5714103502769292E-2</v>
      </c>
      <c r="G667" s="6">
        <v>0.31838901212797721</v>
      </c>
      <c r="H667" t="s">
        <v>1132</v>
      </c>
      <c r="I667" t="s">
        <v>1132</v>
      </c>
      <c r="J667" t="b">
        <v>0</v>
      </c>
    </row>
    <row r="668" spans="1:10" hidden="1" x14ac:dyDescent="0.2">
      <c r="A668" t="s">
        <v>881</v>
      </c>
      <c r="B668" t="str">
        <f>VLOOKUP(Table20[[#This Row],[Metabolite ID]],Table18[],2,FALSE)</f>
        <v>Phospholipids in chylomicrons and extremely large VLDL</v>
      </c>
      <c r="C668" t="s">
        <v>1117</v>
      </c>
      <c r="D668">
        <v>28</v>
      </c>
      <c r="E668">
        <v>1.5679122236029543E-2</v>
      </c>
      <c r="F668">
        <v>4.7829655097796422E-3</v>
      </c>
      <c r="G668" s="6">
        <v>1.0450194043753044E-3</v>
      </c>
      <c r="H668" t="s">
        <v>1132</v>
      </c>
      <c r="I668" t="s">
        <v>1132</v>
      </c>
      <c r="J668" t="b">
        <v>0</v>
      </c>
    </row>
    <row r="669" spans="1:10" hidden="1" x14ac:dyDescent="0.2">
      <c r="A669" t="s">
        <v>881</v>
      </c>
      <c r="B669" t="str">
        <f>VLOOKUP(Table20[[#This Row],[Metabolite ID]],Table18[],2,FALSE)</f>
        <v>Phospholipids in chylomicrons and extremely large VLDL</v>
      </c>
      <c r="C669" t="s">
        <v>1118</v>
      </c>
      <c r="D669">
        <v>28</v>
      </c>
      <c r="E669">
        <v>1.7127231001973289E-2</v>
      </c>
      <c r="F669">
        <v>5.0587169609301553E-3</v>
      </c>
      <c r="G669" s="6">
        <v>7.1000379902976831E-4</v>
      </c>
      <c r="H669" t="s">
        <v>1132</v>
      </c>
      <c r="I669" t="s">
        <v>1132</v>
      </c>
      <c r="J669" t="b">
        <v>0</v>
      </c>
    </row>
    <row r="670" spans="1:10" hidden="1" x14ac:dyDescent="0.2">
      <c r="A670" t="s">
        <v>881</v>
      </c>
      <c r="B670" t="str">
        <f>VLOOKUP(Table20[[#This Row],[Metabolite ID]],Table18[],2,FALSE)</f>
        <v>Phospholipids in chylomicrons and extremely large VLDL</v>
      </c>
      <c r="C670" t="s">
        <v>1119</v>
      </c>
      <c r="D670">
        <v>28</v>
      </c>
      <c r="E670">
        <v>6.142996676638809E-4</v>
      </c>
      <c r="F670">
        <v>9.6474765352885239E-3</v>
      </c>
      <c r="G670" s="6">
        <v>0.94922929213341745</v>
      </c>
      <c r="H670" t="s">
        <v>1132</v>
      </c>
      <c r="I670" t="s">
        <v>1132</v>
      </c>
      <c r="J670" t="b">
        <v>0</v>
      </c>
    </row>
    <row r="671" spans="1:10" hidden="1" x14ac:dyDescent="0.2">
      <c r="A671" t="s">
        <v>881</v>
      </c>
      <c r="B671" t="str">
        <f>VLOOKUP(Table20[[#This Row],[Metabolite ID]],Table18[],2,FALSE)</f>
        <v>Phospholipids in chylomicrons and extremely large VLDL</v>
      </c>
      <c r="C671" t="s">
        <v>1120</v>
      </c>
      <c r="D671">
        <v>28</v>
      </c>
      <c r="E671">
        <v>-1.635621705721838E-3</v>
      </c>
      <c r="F671">
        <v>7.7225776512170547E-3</v>
      </c>
      <c r="G671" s="6">
        <v>0.83226511338638631</v>
      </c>
      <c r="H671" t="s">
        <v>1132</v>
      </c>
      <c r="I671" t="s">
        <v>1132</v>
      </c>
      <c r="J671" t="b">
        <v>0</v>
      </c>
    </row>
    <row r="672" spans="1:10" hidden="1" x14ac:dyDescent="0.2">
      <c r="A672" t="s">
        <v>881</v>
      </c>
      <c r="B672" t="str">
        <f>VLOOKUP(Table20[[#This Row],[Metabolite ID]],Table18[],2,FALSE)</f>
        <v>Phospholipids in chylomicrons and extremely large VLDL</v>
      </c>
      <c r="C672" t="s">
        <v>1121</v>
      </c>
      <c r="D672">
        <v>28</v>
      </c>
      <c r="E672">
        <v>-1.4044662979578487E-2</v>
      </c>
      <c r="F672">
        <v>1.6233907810695405E-2</v>
      </c>
      <c r="G672" s="6">
        <v>0.39458202475116033</v>
      </c>
      <c r="H672" t="s">
        <v>1132</v>
      </c>
      <c r="I672" t="s">
        <v>1132</v>
      </c>
      <c r="J672" t="b">
        <v>0</v>
      </c>
    </row>
    <row r="673" spans="1:10" hidden="1" x14ac:dyDescent="0.2">
      <c r="A673" t="s">
        <v>881</v>
      </c>
      <c r="B673" t="str">
        <f>VLOOKUP(Table20[[#This Row],[Metabolite ID]],Table18[],2,FALSE)</f>
        <v>Phospholipids in chylomicrons and extremely large VLDL</v>
      </c>
      <c r="C673" t="s">
        <v>1122</v>
      </c>
      <c r="D673">
        <v>28</v>
      </c>
      <c r="E673">
        <v>-3.9194781619533436E-3</v>
      </c>
      <c r="F673">
        <v>7.2314561297134681E-3</v>
      </c>
      <c r="G673" s="6">
        <v>0.59226120434027696</v>
      </c>
      <c r="H673" t="s">
        <v>1132</v>
      </c>
      <c r="I673" t="s">
        <v>1132</v>
      </c>
      <c r="J673" t="b">
        <v>0</v>
      </c>
    </row>
    <row r="674" spans="1:10" hidden="1" x14ac:dyDescent="0.2">
      <c r="A674" t="s">
        <v>881</v>
      </c>
      <c r="B674" t="str">
        <f>VLOOKUP(Table20[[#This Row],[Metabolite ID]],Table18[],2,FALSE)</f>
        <v>Phospholipids in chylomicrons and extremely large VLDL</v>
      </c>
      <c r="C674" t="s">
        <v>1123</v>
      </c>
      <c r="D674">
        <v>28</v>
      </c>
      <c r="E674">
        <v>-1.1566597098450109E-2</v>
      </c>
      <c r="F674">
        <v>2.5897271222117699E-2</v>
      </c>
      <c r="G674" s="6">
        <v>0.65883755431695723</v>
      </c>
      <c r="H674" t="s">
        <v>1132</v>
      </c>
      <c r="I674" t="s">
        <v>1132</v>
      </c>
      <c r="J674" t="b">
        <v>0</v>
      </c>
    </row>
    <row r="675" spans="1:10" x14ac:dyDescent="0.2">
      <c r="A675" t="s">
        <v>150</v>
      </c>
      <c r="B675" t="str">
        <f>VLOOKUP(Table20[[#This Row],[Metabolite ID]],Table18[],2,FALSE)</f>
        <v>N-acetylglycine</v>
      </c>
      <c r="C675" t="s">
        <v>1116</v>
      </c>
      <c r="D675">
        <v>3</v>
      </c>
      <c r="E675">
        <v>-7.019417463003266E-3</v>
      </c>
      <c r="F675">
        <v>7.2627645302953472E-3</v>
      </c>
      <c r="G675" s="6">
        <v>0.33379710834643195</v>
      </c>
      <c r="H675" t="s">
        <v>1132</v>
      </c>
      <c r="I675" t="s">
        <v>1132</v>
      </c>
      <c r="J675" t="b">
        <v>0</v>
      </c>
    </row>
    <row r="676" spans="1:10" hidden="1" x14ac:dyDescent="0.2">
      <c r="A676" t="s">
        <v>150</v>
      </c>
      <c r="B676" t="str">
        <f>VLOOKUP(Table20[[#This Row],[Metabolite ID]],Table18[],2,FALSE)</f>
        <v>N-acetylglycine</v>
      </c>
      <c r="C676" t="s">
        <v>1117</v>
      </c>
      <c r="D676">
        <v>3</v>
      </c>
      <c r="E676">
        <v>-7.019417463003266E-3</v>
      </c>
      <c r="F676">
        <v>4.3710037599865694E-3</v>
      </c>
      <c r="G676" s="6">
        <v>0.10829475110449754</v>
      </c>
      <c r="H676" t="s">
        <v>1132</v>
      </c>
      <c r="I676" t="s">
        <v>1132</v>
      </c>
      <c r="J676" t="b">
        <v>0</v>
      </c>
    </row>
    <row r="677" spans="1:10" hidden="1" x14ac:dyDescent="0.2">
      <c r="A677" t="s">
        <v>150</v>
      </c>
      <c r="B677" t="str">
        <f>VLOOKUP(Table20[[#This Row],[Metabolite ID]],Table18[],2,FALSE)</f>
        <v>N-acetylglycine</v>
      </c>
      <c r="C677" t="s">
        <v>1118</v>
      </c>
      <c r="D677">
        <v>3</v>
      </c>
      <c r="E677">
        <v>-7.0669226809253072E-3</v>
      </c>
      <c r="F677">
        <v>4.3962894579935453E-3</v>
      </c>
      <c r="G677" s="6">
        <v>0.10795034464089148</v>
      </c>
      <c r="H677" t="s">
        <v>1132</v>
      </c>
      <c r="I677" t="s">
        <v>1132</v>
      </c>
      <c r="J677" t="b">
        <v>0</v>
      </c>
    </row>
    <row r="678" spans="1:10" hidden="1" x14ac:dyDescent="0.2">
      <c r="A678" t="s">
        <v>150</v>
      </c>
      <c r="B678" t="str">
        <f>VLOOKUP(Table20[[#This Row],[Metabolite ID]],Table18[],2,FALSE)</f>
        <v>N-acetylglycine</v>
      </c>
      <c r="C678" t="s">
        <v>1119</v>
      </c>
      <c r="D678">
        <v>3</v>
      </c>
      <c r="E678">
        <v>-7.3239536216950646E-3</v>
      </c>
      <c r="F678">
        <v>1.0682482281759892E-2</v>
      </c>
      <c r="G678" s="6">
        <v>0.49296279709299112</v>
      </c>
      <c r="H678" t="s">
        <v>1132</v>
      </c>
      <c r="I678" t="s">
        <v>1132</v>
      </c>
      <c r="J678" t="b">
        <v>0</v>
      </c>
    </row>
    <row r="679" spans="1:10" hidden="1" x14ac:dyDescent="0.2">
      <c r="A679" t="s">
        <v>150</v>
      </c>
      <c r="B679" t="str">
        <f>VLOOKUP(Table20[[#This Row],[Metabolite ID]],Table18[],2,FALSE)</f>
        <v>N-acetylglycine</v>
      </c>
      <c r="C679" t="s">
        <v>1120</v>
      </c>
      <c r="D679">
        <v>3</v>
      </c>
      <c r="E679">
        <v>-4.2798117391526407E-3</v>
      </c>
      <c r="F679">
        <v>4.6828882326030693E-3</v>
      </c>
      <c r="G679" s="6">
        <v>0.36075590710940131</v>
      </c>
      <c r="H679" t="s">
        <v>1132</v>
      </c>
      <c r="I679" t="s">
        <v>1132</v>
      </c>
      <c r="J679" t="b">
        <v>0</v>
      </c>
    </row>
    <row r="680" spans="1:10" hidden="1" x14ac:dyDescent="0.2">
      <c r="A680" t="s">
        <v>150</v>
      </c>
      <c r="B680" t="str">
        <f>VLOOKUP(Table20[[#This Row],[Metabolite ID]],Table18[],2,FALSE)</f>
        <v>N-acetylglycine</v>
      </c>
      <c r="C680" t="s">
        <v>1121</v>
      </c>
      <c r="D680">
        <v>3</v>
      </c>
      <c r="E680">
        <v>-5.572521485262695E-3</v>
      </c>
      <c r="F680">
        <v>9.5381896397185254E-3</v>
      </c>
      <c r="G680" s="6">
        <v>0.61818349980656206</v>
      </c>
      <c r="H680" t="s">
        <v>1132</v>
      </c>
      <c r="I680" t="s">
        <v>1132</v>
      </c>
      <c r="J680" t="b">
        <v>0</v>
      </c>
    </row>
    <row r="681" spans="1:10" hidden="1" x14ac:dyDescent="0.2">
      <c r="A681" t="s">
        <v>150</v>
      </c>
      <c r="B681" t="str">
        <f>VLOOKUP(Table20[[#This Row],[Metabolite ID]],Table18[],2,FALSE)</f>
        <v>N-acetylglycine</v>
      </c>
      <c r="C681" t="s">
        <v>1122</v>
      </c>
      <c r="D681">
        <v>3</v>
      </c>
      <c r="E681">
        <v>-3.9019355712754528E-3</v>
      </c>
      <c r="F681">
        <v>4.7637226672712736E-3</v>
      </c>
      <c r="G681" s="6">
        <v>0.49880858602545408</v>
      </c>
      <c r="H681" t="s">
        <v>1132</v>
      </c>
      <c r="I681" t="s">
        <v>1132</v>
      </c>
      <c r="J681" t="b">
        <v>0</v>
      </c>
    </row>
    <row r="682" spans="1:10" hidden="1" x14ac:dyDescent="0.2">
      <c r="A682" t="s">
        <v>150</v>
      </c>
      <c r="B682" t="str">
        <f>VLOOKUP(Table20[[#This Row],[Metabolite ID]],Table18[],2,FALSE)</f>
        <v>N-acetylglycine</v>
      </c>
      <c r="C682" t="s">
        <v>1123</v>
      </c>
      <c r="D682">
        <v>3</v>
      </c>
      <c r="E682">
        <v>1.3999838193949279E-2</v>
      </c>
      <c r="F682">
        <v>9.9822609570577887E-3</v>
      </c>
      <c r="G682" s="6">
        <v>0.39433211487788217</v>
      </c>
      <c r="H682" t="s">
        <v>1132</v>
      </c>
      <c r="I682" t="s">
        <v>1132</v>
      </c>
      <c r="J682" t="b">
        <v>0</v>
      </c>
    </row>
    <row r="683" spans="1:10" x14ac:dyDescent="0.2">
      <c r="A683" t="s">
        <v>840</v>
      </c>
      <c r="B683" t="str">
        <f>VLOOKUP(Table20[[#This Row],[Metabolite ID]],Table18[],2,FALSE)</f>
        <v>Cholesteryl esters in small VLDL</v>
      </c>
      <c r="C683" t="s">
        <v>1116</v>
      </c>
      <c r="D683">
        <v>27</v>
      </c>
      <c r="E683">
        <v>-1.7960603899893405E-2</v>
      </c>
      <c r="F683">
        <v>1.9202058043912149E-2</v>
      </c>
      <c r="G683" s="6">
        <v>0.34960905798257458</v>
      </c>
      <c r="H683" t="s">
        <v>1132</v>
      </c>
      <c r="I683" t="s">
        <v>1132</v>
      </c>
      <c r="J683" t="b">
        <v>0</v>
      </c>
    </row>
    <row r="684" spans="1:10" hidden="1" x14ac:dyDescent="0.2">
      <c r="A684" t="s">
        <v>840</v>
      </c>
      <c r="B684" t="str">
        <f>VLOOKUP(Table20[[#This Row],[Metabolite ID]],Table18[],2,FALSE)</f>
        <v>Cholesteryl esters in small VLDL</v>
      </c>
      <c r="C684" t="s">
        <v>1117</v>
      </c>
      <c r="D684">
        <v>27</v>
      </c>
      <c r="E684">
        <v>-1.7960603899893405E-2</v>
      </c>
      <c r="F684">
        <v>5.3739461086520631E-3</v>
      </c>
      <c r="G684" s="6">
        <v>8.3128226392803397E-4</v>
      </c>
      <c r="H684" t="s">
        <v>1132</v>
      </c>
      <c r="I684" t="s">
        <v>1132</v>
      </c>
      <c r="J684" t="b">
        <v>0</v>
      </c>
    </row>
    <row r="685" spans="1:10" hidden="1" x14ac:dyDescent="0.2">
      <c r="A685" t="s">
        <v>840</v>
      </c>
      <c r="B685" t="str">
        <f>VLOOKUP(Table20[[#This Row],[Metabolite ID]],Table18[],2,FALSE)</f>
        <v>Cholesteryl esters in small VLDL</v>
      </c>
      <c r="C685" t="s">
        <v>1118</v>
      </c>
      <c r="D685">
        <v>27</v>
      </c>
      <c r="E685">
        <v>-1.8245048521440356E-2</v>
      </c>
      <c r="F685">
        <v>5.8098219155810265E-3</v>
      </c>
      <c r="G685" s="6">
        <v>1.6872881933780097E-3</v>
      </c>
      <c r="H685" t="s">
        <v>1132</v>
      </c>
      <c r="I685" t="s">
        <v>1132</v>
      </c>
      <c r="J685" t="b">
        <v>0</v>
      </c>
    </row>
    <row r="686" spans="1:10" hidden="1" x14ac:dyDescent="0.2">
      <c r="A686" t="s">
        <v>840</v>
      </c>
      <c r="B686" t="str">
        <f>VLOOKUP(Table20[[#This Row],[Metabolite ID]],Table18[],2,FALSE)</f>
        <v>Cholesteryl esters in small VLDL</v>
      </c>
      <c r="C686" t="s">
        <v>1119</v>
      </c>
      <c r="D686">
        <v>27</v>
      </c>
      <c r="E686">
        <v>-7.4194021074811684E-3</v>
      </c>
      <c r="F686">
        <v>1.2609344178960319E-2</v>
      </c>
      <c r="G686" s="6">
        <v>0.55626043212625953</v>
      </c>
      <c r="H686" t="s">
        <v>1132</v>
      </c>
      <c r="I686" t="s">
        <v>1132</v>
      </c>
      <c r="J686" t="b">
        <v>0</v>
      </c>
    </row>
    <row r="687" spans="1:10" hidden="1" x14ac:dyDescent="0.2">
      <c r="A687" t="s">
        <v>840</v>
      </c>
      <c r="B687" t="str">
        <f>VLOOKUP(Table20[[#This Row],[Metabolite ID]],Table18[],2,FALSE)</f>
        <v>Cholesteryl esters in small VLDL</v>
      </c>
      <c r="C687" t="s">
        <v>1120</v>
      </c>
      <c r="D687">
        <v>27</v>
      </c>
      <c r="E687">
        <v>-8.6656466416997306E-3</v>
      </c>
      <c r="F687">
        <v>1.1296493111398995E-2</v>
      </c>
      <c r="G687" s="6">
        <v>0.44301644254223427</v>
      </c>
      <c r="H687" t="s">
        <v>1132</v>
      </c>
      <c r="I687" t="s">
        <v>1132</v>
      </c>
      <c r="J687" t="b">
        <v>0</v>
      </c>
    </row>
    <row r="688" spans="1:10" hidden="1" x14ac:dyDescent="0.2">
      <c r="A688" t="s">
        <v>840</v>
      </c>
      <c r="B688" t="str">
        <f>VLOOKUP(Table20[[#This Row],[Metabolite ID]],Table18[],2,FALSE)</f>
        <v>Cholesteryl esters in small VLDL</v>
      </c>
      <c r="C688" t="s">
        <v>1121</v>
      </c>
      <c r="D688">
        <v>27</v>
      </c>
      <c r="E688">
        <v>-2.0560839667640385E-2</v>
      </c>
      <c r="F688">
        <v>2.3155967269950405E-2</v>
      </c>
      <c r="G688" s="6">
        <v>0.38272017678299253</v>
      </c>
      <c r="H688" t="s">
        <v>1132</v>
      </c>
      <c r="I688" t="s">
        <v>1132</v>
      </c>
      <c r="J688" t="b">
        <v>0</v>
      </c>
    </row>
    <row r="689" spans="1:10" hidden="1" x14ac:dyDescent="0.2">
      <c r="A689" t="s">
        <v>840</v>
      </c>
      <c r="B689" t="str">
        <f>VLOOKUP(Table20[[#This Row],[Metabolite ID]],Table18[],2,FALSE)</f>
        <v>Cholesteryl esters in small VLDL</v>
      </c>
      <c r="C689" t="s">
        <v>1122</v>
      </c>
      <c r="D689">
        <v>27</v>
      </c>
      <c r="E689">
        <v>-2.5549564631438537E-3</v>
      </c>
      <c r="F689">
        <v>1.4608843590159081E-2</v>
      </c>
      <c r="G689" s="6">
        <v>0.86252003587516113</v>
      </c>
      <c r="H689" t="s">
        <v>1132</v>
      </c>
      <c r="I689" t="s">
        <v>1132</v>
      </c>
      <c r="J689" t="b">
        <v>0</v>
      </c>
    </row>
    <row r="690" spans="1:10" hidden="1" x14ac:dyDescent="0.2">
      <c r="A690" t="s">
        <v>840</v>
      </c>
      <c r="B690" t="str">
        <f>VLOOKUP(Table20[[#This Row],[Metabolite ID]],Table18[],2,FALSE)</f>
        <v>Cholesteryl esters in small VLDL</v>
      </c>
      <c r="C690" t="s">
        <v>1123</v>
      </c>
      <c r="D690">
        <v>27</v>
      </c>
      <c r="E690">
        <v>-6.0527971821244773E-2</v>
      </c>
      <c r="F690">
        <v>5.0511873402004789E-2</v>
      </c>
      <c r="G690" s="6">
        <v>0.24204017289430368</v>
      </c>
      <c r="H690" t="s">
        <v>1132</v>
      </c>
      <c r="I690" t="s">
        <v>1132</v>
      </c>
      <c r="J690" t="b">
        <v>0</v>
      </c>
    </row>
    <row r="691" spans="1:10" x14ac:dyDescent="0.2">
      <c r="A691" t="s">
        <v>847</v>
      </c>
      <c r="B691" t="str">
        <f>VLOOKUP(Table20[[#This Row],[Metabolite ID]],Table18[],2,FALSE)</f>
        <v>Total fatty acids</v>
      </c>
      <c r="C691" t="s">
        <v>1116</v>
      </c>
      <c r="D691">
        <v>26</v>
      </c>
      <c r="E691">
        <v>-1.7274621020284271E-2</v>
      </c>
      <c r="F691">
        <v>1.8720887030479333E-2</v>
      </c>
      <c r="G691" s="6">
        <v>0.35613966024302102</v>
      </c>
      <c r="H691" t="s">
        <v>1132</v>
      </c>
      <c r="I691" t="s">
        <v>1132</v>
      </c>
      <c r="J691" t="b">
        <v>0</v>
      </c>
    </row>
    <row r="692" spans="1:10" hidden="1" x14ac:dyDescent="0.2">
      <c r="A692" t="s">
        <v>847</v>
      </c>
      <c r="B692" t="str">
        <f>VLOOKUP(Table20[[#This Row],[Metabolite ID]],Table18[],2,FALSE)</f>
        <v>Total fatty acids</v>
      </c>
      <c r="C692" t="s">
        <v>1117</v>
      </c>
      <c r="D692">
        <v>26</v>
      </c>
      <c r="E692">
        <v>-1.7274621020284271E-2</v>
      </c>
      <c r="F692">
        <v>5.3702341427069389E-3</v>
      </c>
      <c r="G692" s="6">
        <v>1.29658223631117E-3</v>
      </c>
      <c r="H692" t="s">
        <v>1132</v>
      </c>
      <c r="I692" t="s">
        <v>1132</v>
      </c>
      <c r="J692" t="b">
        <v>0</v>
      </c>
    </row>
    <row r="693" spans="1:10" hidden="1" x14ac:dyDescent="0.2">
      <c r="A693" t="s">
        <v>847</v>
      </c>
      <c r="B693" t="str">
        <f>VLOOKUP(Table20[[#This Row],[Metabolite ID]],Table18[],2,FALSE)</f>
        <v>Total fatty acids</v>
      </c>
      <c r="C693" t="s">
        <v>1118</v>
      </c>
      <c r="D693">
        <v>26</v>
      </c>
      <c r="E693">
        <v>-1.7459259615803416E-2</v>
      </c>
      <c r="F693">
        <v>5.7518503196823442E-3</v>
      </c>
      <c r="G693" s="6">
        <v>2.4020396717741692E-3</v>
      </c>
      <c r="H693" t="s">
        <v>1132</v>
      </c>
      <c r="I693" t="s">
        <v>1132</v>
      </c>
      <c r="J693" t="b">
        <v>0</v>
      </c>
    </row>
    <row r="694" spans="1:10" hidden="1" x14ac:dyDescent="0.2">
      <c r="A694" t="s">
        <v>847</v>
      </c>
      <c r="B694" t="str">
        <f>VLOOKUP(Table20[[#This Row],[Metabolite ID]],Table18[],2,FALSE)</f>
        <v>Total fatty acids</v>
      </c>
      <c r="C694" t="s">
        <v>1119</v>
      </c>
      <c r="D694">
        <v>26</v>
      </c>
      <c r="E694">
        <v>-1.0021614359899029E-2</v>
      </c>
      <c r="F694">
        <v>1.0666431052642525E-2</v>
      </c>
      <c r="G694" s="6">
        <v>0.34744992196784186</v>
      </c>
      <c r="H694" t="s">
        <v>1132</v>
      </c>
      <c r="I694" t="s">
        <v>1132</v>
      </c>
      <c r="J694" t="b">
        <v>0</v>
      </c>
    </row>
    <row r="695" spans="1:10" hidden="1" x14ac:dyDescent="0.2">
      <c r="A695" t="s">
        <v>847</v>
      </c>
      <c r="B695" t="str">
        <f>VLOOKUP(Table20[[#This Row],[Metabolite ID]],Table18[],2,FALSE)</f>
        <v>Total fatty acids</v>
      </c>
      <c r="C695" t="s">
        <v>1120</v>
      </c>
      <c r="D695">
        <v>26</v>
      </c>
      <c r="E695">
        <v>-1.2319173018101443E-2</v>
      </c>
      <c r="F695">
        <v>9.5633061730886777E-3</v>
      </c>
      <c r="G695" s="6">
        <v>0.19768646846295396</v>
      </c>
      <c r="H695" t="s">
        <v>1132</v>
      </c>
      <c r="I695" t="s">
        <v>1132</v>
      </c>
      <c r="J695" t="b">
        <v>0</v>
      </c>
    </row>
    <row r="696" spans="1:10" hidden="1" x14ac:dyDescent="0.2">
      <c r="A696" t="s">
        <v>847</v>
      </c>
      <c r="B696" t="str">
        <f>VLOOKUP(Table20[[#This Row],[Metabolite ID]],Table18[],2,FALSE)</f>
        <v>Total fatty acids</v>
      </c>
      <c r="C696" t="s">
        <v>1121</v>
      </c>
      <c r="D696">
        <v>26</v>
      </c>
      <c r="E696">
        <v>-2.9998156818923094E-2</v>
      </c>
      <c r="F696">
        <v>1.6067567632350566E-2</v>
      </c>
      <c r="G696" s="6">
        <v>7.3671467806887658E-2</v>
      </c>
      <c r="H696" t="s">
        <v>1132</v>
      </c>
      <c r="I696" t="s">
        <v>1132</v>
      </c>
      <c r="J696" t="b">
        <v>0</v>
      </c>
    </row>
    <row r="697" spans="1:10" hidden="1" x14ac:dyDescent="0.2">
      <c r="A697" t="s">
        <v>847</v>
      </c>
      <c r="B697" t="str">
        <f>VLOOKUP(Table20[[#This Row],[Metabolite ID]],Table18[],2,FALSE)</f>
        <v>Total fatty acids</v>
      </c>
      <c r="C697" t="s">
        <v>1122</v>
      </c>
      <c r="D697">
        <v>26</v>
      </c>
      <c r="E697">
        <v>-1.675410288549628E-2</v>
      </c>
      <c r="F697">
        <v>9.9194695733831016E-3</v>
      </c>
      <c r="G697" s="6">
        <v>0.10365314040348542</v>
      </c>
      <c r="H697" t="s">
        <v>1132</v>
      </c>
      <c r="I697" t="s">
        <v>1132</v>
      </c>
      <c r="J697" t="b">
        <v>0</v>
      </c>
    </row>
    <row r="698" spans="1:10" hidden="1" x14ac:dyDescent="0.2">
      <c r="A698" t="s">
        <v>847</v>
      </c>
      <c r="B698" t="str">
        <f>VLOOKUP(Table20[[#This Row],[Metabolite ID]],Table18[],2,FALSE)</f>
        <v>Total fatty acids</v>
      </c>
      <c r="C698" t="s">
        <v>1123</v>
      </c>
      <c r="D698">
        <v>26</v>
      </c>
      <c r="E698">
        <v>-6.62940769654356E-2</v>
      </c>
      <c r="F698">
        <v>4.8656118689554509E-2</v>
      </c>
      <c r="G698" s="6">
        <v>0.18568951910839279</v>
      </c>
      <c r="H698" t="s">
        <v>1132</v>
      </c>
      <c r="I698" t="s">
        <v>1132</v>
      </c>
      <c r="J698" t="b">
        <v>0</v>
      </c>
    </row>
    <row r="699" spans="1:10" x14ac:dyDescent="0.2">
      <c r="A699" t="s">
        <v>644</v>
      </c>
      <c r="B699" t="str">
        <f>VLOOKUP(Table20[[#This Row],[Metabolite ID]],Table18[],2,FALSE)</f>
        <v>2-hydroxybutyrate/2-hydroxyisobutyrate</v>
      </c>
      <c r="C699" t="s">
        <v>1116</v>
      </c>
      <c r="D699">
        <v>2</v>
      </c>
      <c r="E699">
        <v>-1.0259808790187884E-2</v>
      </c>
      <c r="F699">
        <v>1.1221439483693576E-2</v>
      </c>
      <c r="G699" s="6">
        <v>0.3605570458164461</v>
      </c>
      <c r="H699" t="s">
        <v>1132</v>
      </c>
      <c r="I699" t="s">
        <v>1132</v>
      </c>
      <c r="J699" t="b">
        <v>0</v>
      </c>
    </row>
    <row r="700" spans="1:10" hidden="1" x14ac:dyDescent="0.2">
      <c r="A700" t="s">
        <v>644</v>
      </c>
      <c r="B700" t="str">
        <f>VLOOKUP(Table20[[#This Row],[Metabolite ID]],Table18[],2,FALSE)</f>
        <v>2-hydroxybutyrate/2-hydroxyisobutyrate</v>
      </c>
      <c r="C700" t="s">
        <v>1117</v>
      </c>
      <c r="D700">
        <v>2</v>
      </c>
      <c r="E700">
        <v>-1.0259808790187884E-2</v>
      </c>
      <c r="F700">
        <v>1.1221439483693576E-2</v>
      </c>
      <c r="G700" s="6">
        <v>0.3605570458164461</v>
      </c>
      <c r="H700" t="s">
        <v>1132</v>
      </c>
      <c r="I700" t="s">
        <v>1132</v>
      </c>
      <c r="J700" t="b">
        <v>0</v>
      </c>
    </row>
    <row r="701" spans="1:10" hidden="1" x14ac:dyDescent="0.2">
      <c r="A701" t="s">
        <v>644</v>
      </c>
      <c r="B701" t="str">
        <f>VLOOKUP(Table20[[#This Row],[Metabolite ID]],Table18[],2,FALSE)</f>
        <v>2-hydroxybutyrate/2-hydroxyisobutyrate</v>
      </c>
      <c r="C701" t="s">
        <v>1118</v>
      </c>
      <c r="D701">
        <v>2</v>
      </c>
      <c r="E701">
        <v>-1.0263094293193956E-2</v>
      </c>
      <c r="F701">
        <v>1.1267040658847514E-2</v>
      </c>
      <c r="G701" s="6">
        <v>0.36235054643499842</v>
      </c>
      <c r="H701" t="s">
        <v>1132</v>
      </c>
      <c r="I701" t="s">
        <v>1132</v>
      </c>
      <c r="J701" t="b">
        <v>0</v>
      </c>
    </row>
    <row r="702" spans="1:10" x14ac:dyDescent="0.2">
      <c r="A702" t="s">
        <v>818</v>
      </c>
      <c r="B702" t="str">
        <f>VLOOKUP(Table20[[#This Row],[Metabolite ID]],Table18[],2,FALSE)</f>
        <v>Phenylalanine</v>
      </c>
      <c r="C702" t="s">
        <v>1116</v>
      </c>
      <c r="D702">
        <v>5</v>
      </c>
      <c r="E702">
        <v>1.3805794793228689E-2</v>
      </c>
      <c r="F702">
        <v>1.5253173344435033E-2</v>
      </c>
      <c r="G702" s="6">
        <v>0.36540728619938978</v>
      </c>
      <c r="H702" t="s">
        <v>1132</v>
      </c>
      <c r="I702" t="s">
        <v>1132</v>
      </c>
      <c r="J702" t="b">
        <v>0</v>
      </c>
    </row>
    <row r="703" spans="1:10" hidden="1" x14ac:dyDescent="0.2">
      <c r="A703" t="s">
        <v>818</v>
      </c>
      <c r="B703" t="str">
        <f>VLOOKUP(Table20[[#This Row],[Metabolite ID]],Table18[],2,FALSE)</f>
        <v>Phenylalanine</v>
      </c>
      <c r="C703" t="s">
        <v>1117</v>
      </c>
      <c r="D703">
        <v>5</v>
      </c>
      <c r="E703">
        <v>1.3805794793228689E-2</v>
      </c>
      <c r="F703">
        <v>1.0813418846108975E-2</v>
      </c>
      <c r="G703" s="6">
        <v>0.20169828678375906</v>
      </c>
      <c r="H703" t="s">
        <v>1132</v>
      </c>
      <c r="I703" t="s">
        <v>1132</v>
      </c>
      <c r="J703" t="b">
        <v>0</v>
      </c>
    </row>
    <row r="704" spans="1:10" hidden="1" x14ac:dyDescent="0.2">
      <c r="A704" t="s">
        <v>818</v>
      </c>
      <c r="B704" t="str">
        <f>VLOOKUP(Table20[[#This Row],[Metabolite ID]],Table18[],2,FALSE)</f>
        <v>Phenylalanine</v>
      </c>
      <c r="C704" t="s">
        <v>1118</v>
      </c>
      <c r="D704">
        <v>5</v>
      </c>
      <c r="E704">
        <v>1.4012985961947885E-2</v>
      </c>
      <c r="F704">
        <v>1.0910766018888048E-2</v>
      </c>
      <c r="G704" s="6">
        <v>0.19902773740975785</v>
      </c>
      <c r="H704" t="s">
        <v>1132</v>
      </c>
      <c r="I704" t="s">
        <v>1132</v>
      </c>
      <c r="J704" t="b">
        <v>0</v>
      </c>
    </row>
    <row r="705" spans="1:10" hidden="1" x14ac:dyDescent="0.2">
      <c r="A705" t="s">
        <v>818</v>
      </c>
      <c r="B705" t="str">
        <f>VLOOKUP(Table20[[#This Row],[Metabolite ID]],Table18[],2,FALSE)</f>
        <v>Phenylalanine</v>
      </c>
      <c r="C705" t="s">
        <v>1119</v>
      </c>
      <c r="D705">
        <v>5</v>
      </c>
      <c r="E705">
        <v>1.3575766352010557E-2</v>
      </c>
      <c r="F705">
        <v>1.4897362731793588E-2</v>
      </c>
      <c r="G705" s="6">
        <v>0.36214440902751027</v>
      </c>
      <c r="H705" t="s">
        <v>1132</v>
      </c>
      <c r="I705" t="s">
        <v>1132</v>
      </c>
      <c r="J705" t="b">
        <v>0</v>
      </c>
    </row>
    <row r="706" spans="1:10" hidden="1" x14ac:dyDescent="0.2">
      <c r="A706" t="s">
        <v>818</v>
      </c>
      <c r="B706" t="str">
        <f>VLOOKUP(Table20[[#This Row],[Metabolite ID]],Table18[],2,FALSE)</f>
        <v>Phenylalanine</v>
      </c>
      <c r="C706" t="s">
        <v>1120</v>
      </c>
      <c r="D706">
        <v>5</v>
      </c>
      <c r="E706">
        <v>9.7720427495059641E-3</v>
      </c>
      <c r="F706">
        <v>1.3816211633708398E-2</v>
      </c>
      <c r="G706" s="6">
        <v>0.47938742884143082</v>
      </c>
      <c r="H706" t="s">
        <v>1132</v>
      </c>
      <c r="I706" t="s">
        <v>1132</v>
      </c>
      <c r="J706" t="b">
        <v>0</v>
      </c>
    </row>
    <row r="707" spans="1:10" hidden="1" x14ac:dyDescent="0.2">
      <c r="A707" t="s">
        <v>818</v>
      </c>
      <c r="B707" t="str">
        <f>VLOOKUP(Table20[[#This Row],[Metabolite ID]],Table18[],2,FALSE)</f>
        <v>Phenylalanine</v>
      </c>
      <c r="C707" t="s">
        <v>1121</v>
      </c>
      <c r="D707">
        <v>5</v>
      </c>
      <c r="E707">
        <v>1.1845519960461959E-3</v>
      </c>
      <c r="F707">
        <v>1.8508615086375756E-2</v>
      </c>
      <c r="G707" s="6">
        <v>0.95204089052371499</v>
      </c>
      <c r="H707" t="s">
        <v>1132</v>
      </c>
      <c r="I707" t="s">
        <v>1132</v>
      </c>
      <c r="J707" t="b">
        <v>0</v>
      </c>
    </row>
    <row r="708" spans="1:10" hidden="1" x14ac:dyDescent="0.2">
      <c r="A708" t="s">
        <v>818</v>
      </c>
      <c r="B708" t="str">
        <f>VLOOKUP(Table20[[#This Row],[Metabolite ID]],Table18[],2,FALSE)</f>
        <v>Phenylalanine</v>
      </c>
      <c r="C708" t="s">
        <v>1122</v>
      </c>
      <c r="D708">
        <v>5</v>
      </c>
      <c r="E708">
        <v>5.0901042402269198E-3</v>
      </c>
      <c r="F708">
        <v>1.7392401713379035E-2</v>
      </c>
      <c r="G708" s="6">
        <v>0.7843337280816276</v>
      </c>
      <c r="H708" t="s">
        <v>1132</v>
      </c>
      <c r="I708" t="s">
        <v>1132</v>
      </c>
      <c r="J708" t="b">
        <v>0</v>
      </c>
    </row>
    <row r="709" spans="1:10" hidden="1" x14ac:dyDescent="0.2">
      <c r="A709" t="s">
        <v>818</v>
      </c>
      <c r="B709" t="str">
        <f>VLOOKUP(Table20[[#This Row],[Metabolite ID]],Table18[],2,FALSE)</f>
        <v>Phenylalanine</v>
      </c>
      <c r="C709" t="s">
        <v>1123</v>
      </c>
      <c r="D709">
        <v>5</v>
      </c>
      <c r="E709">
        <v>-5.306322632027306E-3</v>
      </c>
      <c r="F709">
        <v>7.740174213348186E-2</v>
      </c>
      <c r="G709" s="6">
        <v>0.949656984478087</v>
      </c>
      <c r="H709" t="s">
        <v>1132</v>
      </c>
      <c r="I709" t="s">
        <v>1132</v>
      </c>
      <c r="J709" t="b">
        <v>0</v>
      </c>
    </row>
    <row r="710" spans="1:10" x14ac:dyDescent="0.2">
      <c r="A710" t="s">
        <v>712</v>
      </c>
      <c r="B710" t="str">
        <f>VLOOKUP(Table20[[#This Row],[Metabolite ID]],Table18[],2,FALSE)</f>
        <v>1-stearoyl-2-docosapentaenoyl-GPC (18:0/22:5n6)*</v>
      </c>
      <c r="C710" t="s">
        <v>1116</v>
      </c>
      <c r="D710">
        <v>4</v>
      </c>
      <c r="E710">
        <v>8.4395697004510106E-3</v>
      </c>
      <c r="F710">
        <v>1.0428678216378379E-2</v>
      </c>
      <c r="G710" s="6">
        <v>0.41836243467277046</v>
      </c>
      <c r="H710" t="s">
        <v>1132</v>
      </c>
      <c r="I710" t="s">
        <v>1132</v>
      </c>
      <c r="J710" t="b">
        <v>0</v>
      </c>
    </row>
    <row r="711" spans="1:10" hidden="1" x14ac:dyDescent="0.2">
      <c r="A711" t="s">
        <v>712</v>
      </c>
      <c r="B711" t="str">
        <f>VLOOKUP(Table20[[#This Row],[Metabolite ID]],Table18[],2,FALSE)</f>
        <v>1-stearoyl-2-docosapentaenoyl-GPC (18:0/22:5n6)*</v>
      </c>
      <c r="C711" t="s">
        <v>1117</v>
      </c>
      <c r="D711">
        <v>4</v>
      </c>
      <c r="E711">
        <v>8.4395697004510106E-3</v>
      </c>
      <c r="F711">
        <v>7.5828945360372829E-3</v>
      </c>
      <c r="G711" s="6">
        <v>0.26571929954945051</v>
      </c>
      <c r="H711" t="s">
        <v>1132</v>
      </c>
      <c r="I711" t="s">
        <v>1132</v>
      </c>
      <c r="J711" t="b">
        <v>0</v>
      </c>
    </row>
    <row r="712" spans="1:10" hidden="1" x14ac:dyDescent="0.2">
      <c r="A712" t="s">
        <v>712</v>
      </c>
      <c r="B712" t="str">
        <f>VLOOKUP(Table20[[#This Row],[Metabolite ID]],Table18[],2,FALSE)</f>
        <v>1-stearoyl-2-docosapentaenoyl-GPC (18:0/22:5n6)*</v>
      </c>
      <c r="C712" t="s">
        <v>1118</v>
      </c>
      <c r="D712">
        <v>4</v>
      </c>
      <c r="E712">
        <v>8.632354034458483E-3</v>
      </c>
      <c r="F712">
        <v>7.6801512845184501E-3</v>
      </c>
      <c r="G712" s="6">
        <v>0.26102053879533405</v>
      </c>
      <c r="H712" t="s">
        <v>1132</v>
      </c>
      <c r="I712" t="s">
        <v>1132</v>
      </c>
      <c r="J712" t="b">
        <v>0</v>
      </c>
    </row>
    <row r="713" spans="1:10" hidden="1" x14ac:dyDescent="0.2">
      <c r="A713" t="s">
        <v>712</v>
      </c>
      <c r="B713" t="str">
        <f>VLOOKUP(Table20[[#This Row],[Metabolite ID]],Table18[],2,FALSE)</f>
        <v>1-stearoyl-2-docosapentaenoyl-GPC (18:0/22:5n6)*</v>
      </c>
      <c r="C713" t="s">
        <v>1119</v>
      </c>
      <c r="D713">
        <v>4</v>
      </c>
      <c r="E713">
        <v>-9.1157598581815755E-5</v>
      </c>
      <c r="F713">
        <v>9.8048862981870398E-3</v>
      </c>
      <c r="G713" s="6">
        <v>0.99258204628789315</v>
      </c>
      <c r="H713" t="s">
        <v>1132</v>
      </c>
      <c r="I713" t="s">
        <v>1132</v>
      </c>
      <c r="J713" t="b">
        <v>0</v>
      </c>
    </row>
    <row r="714" spans="1:10" hidden="1" x14ac:dyDescent="0.2">
      <c r="A714" t="s">
        <v>712</v>
      </c>
      <c r="B714" t="str">
        <f>VLOOKUP(Table20[[#This Row],[Metabolite ID]],Table18[],2,FALSE)</f>
        <v>1-stearoyl-2-docosapentaenoyl-GPC (18:0/22:5n6)*</v>
      </c>
      <c r="C714" t="s">
        <v>1120</v>
      </c>
      <c r="D714">
        <v>4</v>
      </c>
      <c r="E714">
        <v>5.2886837155084084E-3</v>
      </c>
      <c r="F714">
        <v>9.1266590938935133E-3</v>
      </c>
      <c r="G714" s="6">
        <v>0.56226775443143984</v>
      </c>
      <c r="H714" t="s">
        <v>1132</v>
      </c>
      <c r="I714" t="s">
        <v>1132</v>
      </c>
      <c r="J714" t="b">
        <v>0</v>
      </c>
    </row>
    <row r="715" spans="1:10" hidden="1" x14ac:dyDescent="0.2">
      <c r="A715" t="s">
        <v>712</v>
      </c>
      <c r="B715" t="str">
        <f>VLOOKUP(Table20[[#This Row],[Metabolite ID]],Table18[],2,FALSE)</f>
        <v>1-stearoyl-2-docosapentaenoyl-GPC (18:0/22:5n6)*</v>
      </c>
      <c r="C715" t="s">
        <v>1121</v>
      </c>
      <c r="D715">
        <v>4</v>
      </c>
      <c r="E715">
        <v>-9.8572676189767686E-3</v>
      </c>
      <c r="F715">
        <v>1.5248235782493505E-2</v>
      </c>
      <c r="G715" s="6">
        <v>0.5640342481986238</v>
      </c>
      <c r="H715" t="s">
        <v>1132</v>
      </c>
      <c r="I715" t="s">
        <v>1132</v>
      </c>
      <c r="J715" t="b">
        <v>0</v>
      </c>
    </row>
    <row r="716" spans="1:10" hidden="1" x14ac:dyDescent="0.2">
      <c r="A716" t="s">
        <v>712</v>
      </c>
      <c r="B716" t="str">
        <f>VLOOKUP(Table20[[#This Row],[Metabolite ID]],Table18[],2,FALSE)</f>
        <v>1-stearoyl-2-docosapentaenoyl-GPC (18:0/22:5n6)*</v>
      </c>
      <c r="C716" t="s">
        <v>1122</v>
      </c>
      <c r="D716">
        <v>4</v>
      </c>
      <c r="E716">
        <v>7.6243159092635945E-3</v>
      </c>
      <c r="F716">
        <v>9.9886699653225081E-3</v>
      </c>
      <c r="G716" s="6">
        <v>0.50082206440288202</v>
      </c>
      <c r="H716" t="s">
        <v>1132</v>
      </c>
      <c r="I716" t="s">
        <v>1132</v>
      </c>
      <c r="J716" t="b">
        <v>0</v>
      </c>
    </row>
    <row r="717" spans="1:10" hidden="1" x14ac:dyDescent="0.2">
      <c r="A717" t="s">
        <v>712</v>
      </c>
      <c r="B717" t="str">
        <f>VLOOKUP(Table20[[#This Row],[Metabolite ID]],Table18[],2,FALSE)</f>
        <v>1-stearoyl-2-docosapentaenoyl-GPC (18:0/22:5n6)*</v>
      </c>
      <c r="C717" t="s">
        <v>1123</v>
      </c>
      <c r="D717">
        <v>4</v>
      </c>
      <c r="E717">
        <v>-1.4459337262387219E-3</v>
      </c>
      <c r="F717">
        <v>4.5455246827830455E-2</v>
      </c>
      <c r="G717" s="6">
        <v>0.97751258504639982</v>
      </c>
      <c r="H717" t="s">
        <v>1132</v>
      </c>
      <c r="I717" t="s">
        <v>1132</v>
      </c>
      <c r="J717" t="b">
        <v>0</v>
      </c>
    </row>
    <row r="718" spans="1:10" x14ac:dyDescent="0.2">
      <c r="A718" t="s">
        <v>491</v>
      </c>
      <c r="B718" t="str">
        <f>VLOOKUP(Table20[[#This Row],[Metabolite ID]],Table18[],2,FALSE)</f>
        <v>X - 11334</v>
      </c>
      <c r="C718" t="s">
        <v>1116</v>
      </c>
      <c r="D718">
        <v>4</v>
      </c>
      <c r="E718">
        <v>-8.2079755081794145E-3</v>
      </c>
      <c r="F718">
        <v>1.0286952069681013E-2</v>
      </c>
      <c r="G718" s="6">
        <v>0.42492759524257612</v>
      </c>
      <c r="H718" t="s">
        <v>1132</v>
      </c>
      <c r="I718" t="s">
        <v>1132</v>
      </c>
      <c r="J718" t="b">
        <v>0</v>
      </c>
    </row>
    <row r="719" spans="1:10" hidden="1" x14ac:dyDescent="0.2">
      <c r="A719" t="s">
        <v>491</v>
      </c>
      <c r="B719" t="str">
        <f>VLOOKUP(Table20[[#This Row],[Metabolite ID]],Table18[],2,FALSE)</f>
        <v>X - 11334</v>
      </c>
      <c r="C719" t="s">
        <v>1117</v>
      </c>
      <c r="D719">
        <v>4</v>
      </c>
      <c r="E719">
        <v>-8.2079755081794145E-3</v>
      </c>
      <c r="F719">
        <v>5.7685344764474055E-3</v>
      </c>
      <c r="G719" s="6">
        <v>0.15476877502388162</v>
      </c>
      <c r="H719" t="s">
        <v>1132</v>
      </c>
      <c r="I719" t="s">
        <v>1132</v>
      </c>
      <c r="J719" t="b">
        <v>0</v>
      </c>
    </row>
    <row r="720" spans="1:10" hidden="1" x14ac:dyDescent="0.2">
      <c r="A720" t="s">
        <v>491</v>
      </c>
      <c r="B720" t="str">
        <f>VLOOKUP(Table20[[#This Row],[Metabolite ID]],Table18[],2,FALSE)</f>
        <v>X - 11334</v>
      </c>
      <c r="C720" t="s">
        <v>1118</v>
      </c>
      <c r="D720">
        <v>4</v>
      </c>
      <c r="E720">
        <v>-8.3874694094081201E-3</v>
      </c>
      <c r="F720">
        <v>5.848218483813233E-3</v>
      </c>
      <c r="G720" s="6">
        <v>0.15151741862158621</v>
      </c>
      <c r="H720" t="s">
        <v>1132</v>
      </c>
      <c r="I720" t="s">
        <v>1132</v>
      </c>
      <c r="J720" t="b">
        <v>0</v>
      </c>
    </row>
    <row r="721" spans="1:10" hidden="1" x14ac:dyDescent="0.2">
      <c r="A721" t="s">
        <v>491</v>
      </c>
      <c r="B721" t="str">
        <f>VLOOKUP(Table20[[#This Row],[Metabolite ID]],Table18[],2,FALSE)</f>
        <v>X - 11334</v>
      </c>
      <c r="C721" t="s">
        <v>1119</v>
      </c>
      <c r="D721">
        <v>4</v>
      </c>
      <c r="E721">
        <v>-1.4124291518163377E-2</v>
      </c>
      <c r="F721">
        <v>7.6311522229067759E-3</v>
      </c>
      <c r="G721" s="6">
        <v>6.4187865301120972E-2</v>
      </c>
      <c r="H721" t="s">
        <v>1132</v>
      </c>
      <c r="I721" t="s">
        <v>1132</v>
      </c>
      <c r="J721" t="b">
        <v>0</v>
      </c>
    </row>
    <row r="722" spans="1:10" hidden="1" x14ac:dyDescent="0.2">
      <c r="A722" t="s">
        <v>491</v>
      </c>
      <c r="B722" t="str">
        <f>VLOOKUP(Table20[[#This Row],[Metabolite ID]],Table18[],2,FALSE)</f>
        <v>X - 11334</v>
      </c>
      <c r="C722" t="s">
        <v>1120</v>
      </c>
      <c r="D722">
        <v>4</v>
      </c>
      <c r="E722">
        <v>-7.0194406974261082E-3</v>
      </c>
      <c r="F722">
        <v>7.7664187713721803E-3</v>
      </c>
      <c r="G722" s="6">
        <v>0.36609112229903273</v>
      </c>
      <c r="H722" t="s">
        <v>1132</v>
      </c>
      <c r="I722" t="s">
        <v>1132</v>
      </c>
      <c r="J722" t="b">
        <v>0</v>
      </c>
    </row>
    <row r="723" spans="1:10" hidden="1" x14ac:dyDescent="0.2">
      <c r="A723" t="s">
        <v>491</v>
      </c>
      <c r="B723" t="str">
        <f>VLOOKUP(Table20[[#This Row],[Metabolite ID]],Table18[],2,FALSE)</f>
        <v>X - 11334</v>
      </c>
      <c r="C723" t="s">
        <v>1121</v>
      </c>
      <c r="D723">
        <v>4</v>
      </c>
      <c r="E723">
        <v>-2.989154426343691E-2</v>
      </c>
      <c r="F723">
        <v>1.9791192047695864E-2</v>
      </c>
      <c r="G723" s="6">
        <v>0.22811514044680306</v>
      </c>
      <c r="H723" t="s">
        <v>1132</v>
      </c>
      <c r="I723" t="s">
        <v>1132</v>
      </c>
      <c r="J723" t="b">
        <v>0</v>
      </c>
    </row>
    <row r="724" spans="1:10" hidden="1" x14ac:dyDescent="0.2">
      <c r="A724" t="s">
        <v>491</v>
      </c>
      <c r="B724" t="str">
        <f>VLOOKUP(Table20[[#This Row],[Metabolite ID]],Table18[],2,FALSE)</f>
        <v>X - 11334</v>
      </c>
      <c r="C724" t="s">
        <v>1122</v>
      </c>
      <c r="D724">
        <v>4</v>
      </c>
      <c r="E724">
        <v>2.7189673398681086E-3</v>
      </c>
      <c r="F724">
        <v>7.5408243430205874E-3</v>
      </c>
      <c r="G724" s="6">
        <v>0.74231658000925183</v>
      </c>
      <c r="H724" t="s">
        <v>1132</v>
      </c>
      <c r="I724" t="s">
        <v>1132</v>
      </c>
      <c r="J724" t="b">
        <v>0</v>
      </c>
    </row>
    <row r="725" spans="1:10" hidden="1" x14ac:dyDescent="0.2">
      <c r="A725" t="s">
        <v>491</v>
      </c>
      <c r="B725" t="str">
        <f>VLOOKUP(Table20[[#This Row],[Metabolite ID]],Table18[],2,FALSE)</f>
        <v>X - 11334</v>
      </c>
      <c r="C725" t="s">
        <v>1123</v>
      </c>
      <c r="D725">
        <v>4</v>
      </c>
      <c r="E725">
        <v>2.0133444036707786E-2</v>
      </c>
      <c r="F725">
        <v>4.005136796445273E-2</v>
      </c>
      <c r="G725" s="6">
        <v>0.66507370000848187</v>
      </c>
      <c r="H725" t="s">
        <v>1132</v>
      </c>
      <c r="I725" t="s">
        <v>1132</v>
      </c>
      <c r="J725" t="b">
        <v>0</v>
      </c>
    </row>
    <row r="726" spans="1:10" x14ac:dyDescent="0.2">
      <c r="A726" t="s">
        <v>694</v>
      </c>
      <c r="B726" t="str">
        <f>VLOOKUP(Table20[[#This Row],[Metabolite ID]],Table18[],2,FALSE)</f>
        <v>1-palmitoyl-3-linoleoyl-glycerol (16:0/18:2)*</v>
      </c>
      <c r="C726" t="s">
        <v>1116</v>
      </c>
      <c r="D726">
        <v>2</v>
      </c>
      <c r="E726">
        <v>8.0390981472874806E-3</v>
      </c>
      <c r="F726">
        <v>1.01289583684717E-2</v>
      </c>
      <c r="G726" s="6">
        <v>0.42738482377755693</v>
      </c>
      <c r="H726" t="s">
        <v>1132</v>
      </c>
      <c r="I726" t="s">
        <v>1132</v>
      </c>
      <c r="J726" t="b">
        <v>0</v>
      </c>
    </row>
    <row r="727" spans="1:10" hidden="1" x14ac:dyDescent="0.2">
      <c r="A727" t="s">
        <v>694</v>
      </c>
      <c r="B727" t="str">
        <f>VLOOKUP(Table20[[#This Row],[Metabolite ID]],Table18[],2,FALSE)</f>
        <v>1-palmitoyl-3-linoleoyl-glycerol (16:0/18:2)*</v>
      </c>
      <c r="C727" t="s">
        <v>1117</v>
      </c>
      <c r="D727">
        <v>2</v>
      </c>
      <c r="E727">
        <v>8.0390981472874806E-3</v>
      </c>
      <c r="F727">
        <v>1.01289583684717E-2</v>
      </c>
      <c r="G727" s="6">
        <v>0.42738482377755693</v>
      </c>
      <c r="H727" t="s">
        <v>1132</v>
      </c>
      <c r="I727" t="s">
        <v>1132</v>
      </c>
      <c r="J727" t="b">
        <v>0</v>
      </c>
    </row>
    <row r="728" spans="1:10" hidden="1" x14ac:dyDescent="0.2">
      <c r="A728" t="s">
        <v>694</v>
      </c>
      <c r="B728" t="str">
        <f>VLOOKUP(Table20[[#This Row],[Metabolite ID]],Table18[],2,FALSE)</f>
        <v>1-palmitoyl-3-linoleoyl-glycerol (16:0/18:2)*</v>
      </c>
      <c r="C728" t="s">
        <v>1118</v>
      </c>
      <c r="D728">
        <v>2</v>
      </c>
      <c r="E728">
        <v>8.0600440195979436E-3</v>
      </c>
      <c r="F728">
        <v>1.0167885534223174E-2</v>
      </c>
      <c r="G728" s="6">
        <v>0.42795485658314791</v>
      </c>
      <c r="H728" t="s">
        <v>1132</v>
      </c>
      <c r="I728" t="s">
        <v>1132</v>
      </c>
      <c r="J728" t="b">
        <v>0</v>
      </c>
    </row>
    <row r="729" spans="1:10" x14ac:dyDescent="0.2">
      <c r="A729" t="s">
        <v>222</v>
      </c>
      <c r="B729" t="str">
        <f>VLOOKUP(Table20[[#This Row],[Metabolite ID]],Table18[],2,FALSE)</f>
        <v>gamma-glutamylglycine</v>
      </c>
      <c r="C729" t="s">
        <v>1127</v>
      </c>
      <c r="D729">
        <v>1</v>
      </c>
      <c r="E729">
        <v>-5.2308368292759483E-3</v>
      </c>
      <c r="F729">
        <v>6.6257266504162003E-3</v>
      </c>
      <c r="G729" s="6">
        <v>0.42983520462254482</v>
      </c>
      <c r="H729" t="s">
        <v>909</v>
      </c>
      <c r="I729" t="s">
        <v>909</v>
      </c>
      <c r="J729" t="b">
        <v>0</v>
      </c>
    </row>
    <row r="730" spans="1:10" x14ac:dyDescent="0.2">
      <c r="A730" t="s">
        <v>685</v>
      </c>
      <c r="B730" t="str">
        <f>VLOOKUP(Table20[[#This Row],[Metabolite ID]],Table18[],2,FALSE)</f>
        <v>1-stearoyl-2-docosahexaenoyl-GPC (18:0/22:6)</v>
      </c>
      <c r="C730" t="s">
        <v>1116</v>
      </c>
      <c r="D730">
        <v>2</v>
      </c>
      <c r="E730">
        <v>6.7720062720924767E-3</v>
      </c>
      <c r="F730">
        <v>8.6522941644782032E-3</v>
      </c>
      <c r="G730" s="6">
        <v>0.43381310303706982</v>
      </c>
      <c r="H730" t="s">
        <v>1132</v>
      </c>
      <c r="I730" t="s">
        <v>1132</v>
      </c>
      <c r="J730" t="b">
        <v>0</v>
      </c>
    </row>
    <row r="731" spans="1:10" hidden="1" x14ac:dyDescent="0.2">
      <c r="A731" t="s">
        <v>685</v>
      </c>
      <c r="B731" t="str">
        <f>VLOOKUP(Table20[[#This Row],[Metabolite ID]],Table18[],2,FALSE)</f>
        <v>1-stearoyl-2-docosahexaenoyl-GPC (18:0/22:6)</v>
      </c>
      <c r="C731" t="s">
        <v>1117</v>
      </c>
      <c r="D731">
        <v>2</v>
      </c>
      <c r="E731">
        <v>6.7720062720924767E-3</v>
      </c>
      <c r="F731">
        <v>8.1347722315477152E-3</v>
      </c>
      <c r="G731" s="6">
        <v>0.40514006813021364</v>
      </c>
      <c r="H731" t="s">
        <v>1132</v>
      </c>
      <c r="I731" t="s">
        <v>1132</v>
      </c>
      <c r="J731" t="b">
        <v>0</v>
      </c>
    </row>
    <row r="732" spans="1:10" hidden="1" x14ac:dyDescent="0.2">
      <c r="A732" t="s">
        <v>685</v>
      </c>
      <c r="B732" t="str">
        <f>VLOOKUP(Table20[[#This Row],[Metabolite ID]],Table18[],2,FALSE)</f>
        <v>1-stearoyl-2-docosahexaenoyl-GPC (18:0/22:6)</v>
      </c>
      <c r="C732" t="s">
        <v>1118</v>
      </c>
      <c r="D732">
        <v>2</v>
      </c>
      <c r="E732">
        <v>6.8031271494565834E-3</v>
      </c>
      <c r="F732">
        <v>8.1636526526713809E-3</v>
      </c>
      <c r="G732" s="6">
        <v>0.40465101074411469</v>
      </c>
      <c r="H732" t="s">
        <v>1132</v>
      </c>
      <c r="I732" t="s">
        <v>1132</v>
      </c>
      <c r="J732" t="b">
        <v>0</v>
      </c>
    </row>
    <row r="733" spans="1:10" x14ac:dyDescent="0.2">
      <c r="A733" t="s">
        <v>756</v>
      </c>
      <c r="B733" t="str">
        <f>VLOOKUP(Table20[[#This Row],[Metabolite ID]],Table18[],2,FALSE)</f>
        <v>Glycoprotein acetyls</v>
      </c>
      <c r="C733" t="s">
        <v>1116</v>
      </c>
      <c r="D733">
        <v>17</v>
      </c>
      <c r="E733">
        <v>1.975099725025322E-2</v>
      </c>
      <c r="F733">
        <v>2.5285042395839015E-2</v>
      </c>
      <c r="G733" s="6">
        <v>0.43472389726265931</v>
      </c>
      <c r="H733" t="s">
        <v>1132</v>
      </c>
      <c r="I733" t="s">
        <v>1132</v>
      </c>
      <c r="J733" t="b">
        <v>0</v>
      </c>
    </row>
    <row r="734" spans="1:10" hidden="1" x14ac:dyDescent="0.2">
      <c r="A734" t="s">
        <v>756</v>
      </c>
      <c r="B734" t="str">
        <f>VLOOKUP(Table20[[#This Row],[Metabolite ID]],Table18[],2,FALSE)</f>
        <v>Glycoprotein acetyls</v>
      </c>
      <c r="C734" t="s">
        <v>1117</v>
      </c>
      <c r="D734">
        <v>17</v>
      </c>
      <c r="E734">
        <v>1.975099725025322E-2</v>
      </c>
      <c r="F734">
        <v>7.4456598407754565E-3</v>
      </c>
      <c r="G734" s="6">
        <v>7.985412972305617E-3</v>
      </c>
      <c r="H734" t="s">
        <v>1132</v>
      </c>
      <c r="I734" t="s">
        <v>1132</v>
      </c>
      <c r="J734" t="b">
        <v>0</v>
      </c>
    </row>
    <row r="735" spans="1:10" hidden="1" x14ac:dyDescent="0.2">
      <c r="A735" t="s">
        <v>756</v>
      </c>
      <c r="B735" t="str">
        <f>VLOOKUP(Table20[[#This Row],[Metabolite ID]],Table18[],2,FALSE)</f>
        <v>Glycoprotein acetyls</v>
      </c>
      <c r="C735" t="s">
        <v>1118</v>
      </c>
      <c r="D735">
        <v>17</v>
      </c>
      <c r="E735">
        <v>2.2321102403694164E-2</v>
      </c>
      <c r="F735">
        <v>8.053556349627131E-3</v>
      </c>
      <c r="G735" s="6">
        <v>5.5784394611433719E-3</v>
      </c>
      <c r="H735" t="s">
        <v>1132</v>
      </c>
      <c r="I735" t="s">
        <v>1132</v>
      </c>
      <c r="J735" t="b">
        <v>0</v>
      </c>
    </row>
    <row r="736" spans="1:10" hidden="1" x14ac:dyDescent="0.2">
      <c r="A736" t="s">
        <v>756</v>
      </c>
      <c r="B736" t="str">
        <f>VLOOKUP(Table20[[#This Row],[Metabolite ID]],Table18[],2,FALSE)</f>
        <v>Glycoprotein acetyls</v>
      </c>
      <c r="C736" t="s">
        <v>1119</v>
      </c>
      <c r="D736">
        <v>17</v>
      </c>
      <c r="E736">
        <v>3.6294566703364506E-2</v>
      </c>
      <c r="F736">
        <v>1.6403687631528857E-2</v>
      </c>
      <c r="G736" s="6">
        <v>2.6926213303746321E-2</v>
      </c>
      <c r="H736" t="s">
        <v>1132</v>
      </c>
      <c r="I736" t="s">
        <v>1132</v>
      </c>
      <c r="J736" t="b">
        <v>0</v>
      </c>
    </row>
    <row r="737" spans="1:10" hidden="1" x14ac:dyDescent="0.2">
      <c r="A737" t="s">
        <v>756</v>
      </c>
      <c r="B737" t="str">
        <f>VLOOKUP(Table20[[#This Row],[Metabolite ID]],Table18[],2,FALSE)</f>
        <v>Glycoprotein acetyls</v>
      </c>
      <c r="C737" t="s">
        <v>1120</v>
      </c>
      <c r="D737">
        <v>17</v>
      </c>
      <c r="E737">
        <v>3.6075502306253939E-3</v>
      </c>
      <c r="F737">
        <v>1.2851922047725112E-2</v>
      </c>
      <c r="G737" s="6">
        <v>0.77893957099626498</v>
      </c>
      <c r="H737" t="s">
        <v>1132</v>
      </c>
      <c r="I737" t="s">
        <v>1132</v>
      </c>
      <c r="J737" t="b">
        <v>0</v>
      </c>
    </row>
    <row r="738" spans="1:10" hidden="1" x14ac:dyDescent="0.2">
      <c r="A738" t="s">
        <v>756</v>
      </c>
      <c r="B738" t="str">
        <f>VLOOKUP(Table20[[#This Row],[Metabolite ID]],Table18[],2,FALSE)</f>
        <v>Glycoprotein acetyls</v>
      </c>
      <c r="C738" t="s">
        <v>1121</v>
      </c>
      <c r="D738">
        <v>17</v>
      </c>
      <c r="E738">
        <v>1.4075966921896943E-2</v>
      </c>
      <c r="F738">
        <v>2.5074815382726004E-2</v>
      </c>
      <c r="G738" s="6">
        <v>0.58233095307944027</v>
      </c>
      <c r="H738" t="s">
        <v>1132</v>
      </c>
      <c r="I738" t="s">
        <v>1132</v>
      </c>
      <c r="J738" t="b">
        <v>0</v>
      </c>
    </row>
    <row r="739" spans="1:10" hidden="1" x14ac:dyDescent="0.2">
      <c r="A739" t="s">
        <v>756</v>
      </c>
      <c r="B739" t="str">
        <f>VLOOKUP(Table20[[#This Row],[Metabolite ID]],Table18[],2,FALSE)</f>
        <v>Glycoprotein acetyls</v>
      </c>
      <c r="C739" t="s">
        <v>1122</v>
      </c>
      <c r="D739">
        <v>17</v>
      </c>
      <c r="E739">
        <v>-1.0447040936688579E-3</v>
      </c>
      <c r="F739">
        <v>1.1609919837833211E-2</v>
      </c>
      <c r="G739" s="6">
        <v>0.9294169504416917</v>
      </c>
      <c r="H739" t="s">
        <v>1132</v>
      </c>
      <c r="I739" t="s">
        <v>1132</v>
      </c>
      <c r="J739" t="b">
        <v>0</v>
      </c>
    </row>
    <row r="740" spans="1:10" hidden="1" x14ac:dyDescent="0.2">
      <c r="A740" t="s">
        <v>756</v>
      </c>
      <c r="B740" t="str">
        <f>VLOOKUP(Table20[[#This Row],[Metabolite ID]],Table18[],2,FALSE)</f>
        <v>Glycoprotein acetyls</v>
      </c>
      <c r="C740" t="s">
        <v>1123</v>
      </c>
      <c r="D740">
        <v>17</v>
      </c>
      <c r="E740">
        <v>3.7856544730650254E-2</v>
      </c>
      <c r="F740">
        <v>6.4189202821769528E-2</v>
      </c>
      <c r="G740" s="6">
        <v>0.5641270939079206</v>
      </c>
      <c r="H740" t="s">
        <v>1132</v>
      </c>
      <c r="I740" t="s">
        <v>1132</v>
      </c>
      <c r="J740" t="b">
        <v>0</v>
      </c>
    </row>
    <row r="741" spans="1:10" x14ac:dyDescent="0.2">
      <c r="A741" t="s">
        <v>754</v>
      </c>
      <c r="B741" t="str">
        <f>VLOOKUP(Table20[[#This Row],[Metabolite ID]],Table18[],2,FALSE)</f>
        <v>Glutamine</v>
      </c>
      <c r="C741" t="s">
        <v>1116</v>
      </c>
      <c r="D741">
        <v>11</v>
      </c>
      <c r="E741">
        <v>-9.3970482155143753E-3</v>
      </c>
      <c r="F741">
        <v>1.3788189091249847E-2</v>
      </c>
      <c r="G741" s="6">
        <v>0.49553693833336776</v>
      </c>
      <c r="H741" t="s">
        <v>1132</v>
      </c>
      <c r="I741" t="s">
        <v>1132</v>
      </c>
      <c r="J741" t="b">
        <v>0</v>
      </c>
    </row>
    <row r="742" spans="1:10" hidden="1" x14ac:dyDescent="0.2">
      <c r="A742" t="s">
        <v>754</v>
      </c>
      <c r="B742" t="str">
        <f>VLOOKUP(Table20[[#This Row],[Metabolite ID]],Table18[],2,FALSE)</f>
        <v>Glutamine</v>
      </c>
      <c r="C742" t="s">
        <v>1117</v>
      </c>
      <c r="D742">
        <v>11</v>
      </c>
      <c r="E742">
        <v>-9.3970482155143753E-3</v>
      </c>
      <c r="F742">
        <v>8.2367250660252203E-3</v>
      </c>
      <c r="G742" s="6">
        <v>0.25392323251110266</v>
      </c>
      <c r="H742" t="s">
        <v>1132</v>
      </c>
      <c r="I742" t="s">
        <v>1132</v>
      </c>
      <c r="J742" t="b">
        <v>0</v>
      </c>
    </row>
    <row r="743" spans="1:10" hidden="1" x14ac:dyDescent="0.2">
      <c r="A743" t="s">
        <v>754</v>
      </c>
      <c r="B743" t="str">
        <f>VLOOKUP(Table20[[#This Row],[Metabolite ID]],Table18[],2,FALSE)</f>
        <v>Glutamine</v>
      </c>
      <c r="C743" t="s">
        <v>1118</v>
      </c>
      <c r="D743">
        <v>11</v>
      </c>
      <c r="E743">
        <v>-9.6155338668208988E-3</v>
      </c>
      <c r="F743">
        <v>8.3585004956162248E-3</v>
      </c>
      <c r="G743" s="6">
        <v>0.2499833517882929</v>
      </c>
      <c r="H743" t="s">
        <v>1132</v>
      </c>
      <c r="I743" t="s">
        <v>1132</v>
      </c>
      <c r="J743" t="b">
        <v>0</v>
      </c>
    </row>
    <row r="744" spans="1:10" hidden="1" x14ac:dyDescent="0.2">
      <c r="A744" t="s">
        <v>754</v>
      </c>
      <c r="B744" t="str">
        <f>VLOOKUP(Table20[[#This Row],[Metabolite ID]],Table18[],2,FALSE)</f>
        <v>Glutamine</v>
      </c>
      <c r="C744" t="s">
        <v>1119</v>
      </c>
      <c r="D744">
        <v>11</v>
      </c>
      <c r="E744">
        <v>-2.8159627541993037E-3</v>
      </c>
      <c r="F744">
        <v>1.3329201020020217E-2</v>
      </c>
      <c r="G744" s="6">
        <v>0.83268230128524212</v>
      </c>
      <c r="H744" t="s">
        <v>1132</v>
      </c>
      <c r="I744" t="s">
        <v>1132</v>
      </c>
      <c r="J744" t="b">
        <v>0</v>
      </c>
    </row>
    <row r="745" spans="1:10" hidden="1" x14ac:dyDescent="0.2">
      <c r="A745" t="s">
        <v>754</v>
      </c>
      <c r="B745" t="str">
        <f>VLOOKUP(Table20[[#This Row],[Metabolite ID]],Table18[],2,FALSE)</f>
        <v>Glutamine</v>
      </c>
      <c r="C745" t="s">
        <v>1120</v>
      </c>
      <c r="D745">
        <v>11</v>
      </c>
      <c r="E745">
        <v>-2.7473368275024554E-3</v>
      </c>
      <c r="F745">
        <v>1.0990130020505706E-2</v>
      </c>
      <c r="G745" s="6">
        <v>0.80260111780096144</v>
      </c>
      <c r="H745" t="s">
        <v>1132</v>
      </c>
      <c r="I745" t="s">
        <v>1132</v>
      </c>
      <c r="J745" t="b">
        <v>0</v>
      </c>
    </row>
    <row r="746" spans="1:10" hidden="1" x14ac:dyDescent="0.2">
      <c r="A746" t="s">
        <v>754</v>
      </c>
      <c r="B746" t="str">
        <f>VLOOKUP(Table20[[#This Row],[Metabolite ID]],Table18[],2,FALSE)</f>
        <v>Glutamine</v>
      </c>
      <c r="C746" t="s">
        <v>1121</v>
      </c>
      <c r="D746">
        <v>11</v>
      </c>
      <c r="E746">
        <v>-5.062971446446074E-3</v>
      </c>
      <c r="F746">
        <v>2.0563583922983707E-2</v>
      </c>
      <c r="G746" s="6">
        <v>0.81049933795621232</v>
      </c>
      <c r="H746" t="s">
        <v>1132</v>
      </c>
      <c r="I746" t="s">
        <v>1132</v>
      </c>
      <c r="J746" t="b">
        <v>0</v>
      </c>
    </row>
    <row r="747" spans="1:10" hidden="1" x14ac:dyDescent="0.2">
      <c r="A747" t="s">
        <v>754</v>
      </c>
      <c r="B747" t="str">
        <f>VLOOKUP(Table20[[#This Row],[Metabolite ID]],Table18[],2,FALSE)</f>
        <v>Glutamine</v>
      </c>
      <c r="C747" t="s">
        <v>1122</v>
      </c>
      <c r="D747">
        <v>11</v>
      </c>
      <c r="E747">
        <v>-2.4829452169434219E-3</v>
      </c>
      <c r="F747">
        <v>1.0786758979247985E-2</v>
      </c>
      <c r="G747" s="6">
        <v>0.82258880183070238</v>
      </c>
      <c r="H747" t="s">
        <v>1132</v>
      </c>
      <c r="I747" t="s">
        <v>1132</v>
      </c>
      <c r="J747" t="b">
        <v>0</v>
      </c>
    </row>
    <row r="748" spans="1:10" hidden="1" x14ac:dyDescent="0.2">
      <c r="A748" t="s">
        <v>754</v>
      </c>
      <c r="B748" t="str">
        <f>VLOOKUP(Table20[[#This Row],[Metabolite ID]],Table18[],2,FALSE)</f>
        <v>Glutamine</v>
      </c>
      <c r="C748" t="s">
        <v>1123</v>
      </c>
      <c r="D748">
        <v>11</v>
      </c>
      <c r="E748">
        <v>1.0481172853867866E-3</v>
      </c>
      <c r="F748">
        <v>2.9911146826059349E-2</v>
      </c>
      <c r="G748" s="6">
        <v>0.97281189905969923</v>
      </c>
      <c r="H748" t="s">
        <v>1132</v>
      </c>
      <c r="I748" t="s">
        <v>1132</v>
      </c>
      <c r="J748" t="b">
        <v>0</v>
      </c>
    </row>
    <row r="749" spans="1:10" x14ac:dyDescent="0.2">
      <c r="A749" t="s">
        <v>767</v>
      </c>
      <c r="B749" t="str">
        <f>VLOOKUP(Table20[[#This Row],[Metabolite ID]],Table18[],2,FALSE)</f>
        <v>Triglycerides in IDL</v>
      </c>
      <c r="C749" t="s">
        <v>1116</v>
      </c>
      <c r="D749">
        <v>37</v>
      </c>
      <c r="E749">
        <v>-8.8427957192339455E-3</v>
      </c>
      <c r="F749">
        <v>1.4143044672093269E-2</v>
      </c>
      <c r="G749" s="6">
        <v>0.53181362370943974</v>
      </c>
      <c r="H749" t="s">
        <v>1132</v>
      </c>
      <c r="I749" t="s">
        <v>1132</v>
      </c>
      <c r="J749" t="b">
        <v>0</v>
      </c>
    </row>
    <row r="750" spans="1:10" hidden="1" x14ac:dyDescent="0.2">
      <c r="A750" t="s">
        <v>767</v>
      </c>
      <c r="B750" t="str">
        <f>VLOOKUP(Table20[[#This Row],[Metabolite ID]],Table18[],2,FALSE)</f>
        <v>Triglycerides in IDL</v>
      </c>
      <c r="C750" t="s">
        <v>1117</v>
      </c>
      <c r="D750">
        <v>37</v>
      </c>
      <c r="E750">
        <v>-8.8427957192339455E-3</v>
      </c>
      <c r="F750">
        <v>4.100548698121962E-3</v>
      </c>
      <c r="G750" s="6">
        <v>3.1045358024536986E-2</v>
      </c>
      <c r="H750" t="s">
        <v>1132</v>
      </c>
      <c r="I750" t="s">
        <v>1132</v>
      </c>
      <c r="J750" t="b">
        <v>0</v>
      </c>
    </row>
    <row r="751" spans="1:10" hidden="1" x14ac:dyDescent="0.2">
      <c r="A751" t="s">
        <v>767</v>
      </c>
      <c r="B751" t="str">
        <f>VLOOKUP(Table20[[#This Row],[Metabolite ID]],Table18[],2,FALSE)</f>
        <v>Triglycerides in IDL</v>
      </c>
      <c r="C751" t="s">
        <v>1118</v>
      </c>
      <c r="D751">
        <v>37</v>
      </c>
      <c r="E751">
        <v>-9.1205434965102618E-3</v>
      </c>
      <c r="F751">
        <v>4.3196548659931219E-3</v>
      </c>
      <c r="G751" s="6">
        <v>3.4737463704860229E-2</v>
      </c>
      <c r="H751" t="s">
        <v>1132</v>
      </c>
      <c r="I751" t="s">
        <v>1132</v>
      </c>
      <c r="J751" t="b">
        <v>0</v>
      </c>
    </row>
    <row r="752" spans="1:10" hidden="1" x14ac:dyDescent="0.2">
      <c r="A752" t="s">
        <v>767</v>
      </c>
      <c r="B752" t="str">
        <f>VLOOKUP(Table20[[#This Row],[Metabolite ID]],Table18[],2,FALSE)</f>
        <v>Triglycerides in IDL</v>
      </c>
      <c r="C752" t="s">
        <v>1119</v>
      </c>
      <c r="D752">
        <v>37</v>
      </c>
      <c r="E752">
        <v>-4.8158190022586488E-3</v>
      </c>
      <c r="F752">
        <v>9.7192162209650511E-3</v>
      </c>
      <c r="G752" s="6">
        <v>0.6202510438517731</v>
      </c>
      <c r="H752" t="s">
        <v>1132</v>
      </c>
      <c r="I752" t="s">
        <v>1132</v>
      </c>
      <c r="J752" t="b">
        <v>0</v>
      </c>
    </row>
    <row r="753" spans="1:10" hidden="1" x14ac:dyDescent="0.2">
      <c r="A753" t="s">
        <v>767</v>
      </c>
      <c r="B753" t="str">
        <f>VLOOKUP(Table20[[#This Row],[Metabolite ID]],Table18[],2,FALSE)</f>
        <v>Triglycerides in IDL</v>
      </c>
      <c r="C753" t="s">
        <v>1120</v>
      </c>
      <c r="D753">
        <v>37</v>
      </c>
      <c r="E753">
        <v>-1.9268655459077761E-2</v>
      </c>
      <c r="F753">
        <v>6.81597918549852E-3</v>
      </c>
      <c r="G753" s="6">
        <v>4.6988861662459469E-3</v>
      </c>
      <c r="H753" t="s">
        <v>1132</v>
      </c>
      <c r="I753" t="s">
        <v>1132</v>
      </c>
      <c r="J753" t="b">
        <v>0</v>
      </c>
    </row>
    <row r="754" spans="1:10" hidden="1" x14ac:dyDescent="0.2">
      <c r="A754" t="s">
        <v>767</v>
      </c>
      <c r="B754" t="str">
        <f>VLOOKUP(Table20[[#This Row],[Metabolite ID]],Table18[],2,FALSE)</f>
        <v>Triglycerides in IDL</v>
      </c>
      <c r="C754" t="s">
        <v>1121</v>
      </c>
      <c r="D754">
        <v>37</v>
      </c>
      <c r="E754">
        <v>-2.633709396166567E-2</v>
      </c>
      <c r="F754">
        <v>1.3444878716227297E-2</v>
      </c>
      <c r="G754" s="6">
        <v>5.7906190639027008E-2</v>
      </c>
      <c r="H754" t="s">
        <v>1132</v>
      </c>
      <c r="I754" t="s">
        <v>1132</v>
      </c>
      <c r="J754" t="b">
        <v>0</v>
      </c>
    </row>
    <row r="755" spans="1:10" hidden="1" x14ac:dyDescent="0.2">
      <c r="A755" t="s">
        <v>767</v>
      </c>
      <c r="B755" t="str">
        <f>VLOOKUP(Table20[[#This Row],[Metabolite ID]],Table18[],2,FALSE)</f>
        <v>Triglycerides in IDL</v>
      </c>
      <c r="C755" t="s">
        <v>1122</v>
      </c>
      <c r="D755">
        <v>37</v>
      </c>
      <c r="E755">
        <v>-1.9275665480518733E-2</v>
      </c>
      <c r="F755">
        <v>5.9208539352888301E-3</v>
      </c>
      <c r="G755" s="6">
        <v>2.4674983467065977E-3</v>
      </c>
      <c r="H755" t="s">
        <v>1132</v>
      </c>
      <c r="I755" t="s">
        <v>1132</v>
      </c>
      <c r="J755" t="b">
        <v>0</v>
      </c>
    </row>
    <row r="756" spans="1:10" hidden="1" x14ac:dyDescent="0.2">
      <c r="A756" t="s">
        <v>767</v>
      </c>
      <c r="B756" t="str">
        <f>VLOOKUP(Table20[[#This Row],[Metabolite ID]],Table18[],2,FALSE)</f>
        <v>Triglycerides in IDL</v>
      </c>
      <c r="C756" t="s">
        <v>1123</v>
      </c>
      <c r="D756">
        <v>37</v>
      </c>
      <c r="E756">
        <v>-3.8443155538261546E-2</v>
      </c>
      <c r="F756">
        <v>2.6545679136101522E-2</v>
      </c>
      <c r="G756" s="6">
        <v>0.15646399522735979</v>
      </c>
      <c r="H756" t="s">
        <v>1132</v>
      </c>
      <c r="I756" t="s">
        <v>1132</v>
      </c>
      <c r="J756" t="b">
        <v>0</v>
      </c>
    </row>
    <row r="757" spans="1:10" x14ac:dyDescent="0.2">
      <c r="A757" t="s">
        <v>659</v>
      </c>
      <c r="B757" t="str">
        <f>VLOOKUP(Table20[[#This Row],[Metabolite ID]],Table18[],2,FALSE)</f>
        <v>1-palmitoyl-2-dihomo-linolenoyl-GPC (16:0/20:3n3 or 6)*</v>
      </c>
      <c r="C757" t="s">
        <v>1116</v>
      </c>
      <c r="D757">
        <v>3</v>
      </c>
      <c r="E757">
        <v>-7.1448301901570711E-3</v>
      </c>
      <c r="F757">
        <v>1.2722574358688487E-2</v>
      </c>
      <c r="G757" s="6">
        <v>0.57439755625609368</v>
      </c>
      <c r="H757" t="s">
        <v>1132</v>
      </c>
      <c r="I757" t="s">
        <v>1132</v>
      </c>
      <c r="J757" t="b">
        <v>0</v>
      </c>
    </row>
    <row r="758" spans="1:10" hidden="1" x14ac:dyDescent="0.2">
      <c r="A758" t="s">
        <v>659</v>
      </c>
      <c r="B758" t="str">
        <f>VLOOKUP(Table20[[#This Row],[Metabolite ID]],Table18[],2,FALSE)</f>
        <v>1-palmitoyl-2-dihomo-linolenoyl-GPC (16:0/20:3n3 or 6)*</v>
      </c>
      <c r="C758" t="s">
        <v>1117</v>
      </c>
      <c r="D758">
        <v>3</v>
      </c>
      <c r="E758">
        <v>-7.1448301901570711E-3</v>
      </c>
      <c r="F758">
        <v>6.9992891537536952E-3</v>
      </c>
      <c r="G758" s="6">
        <v>0.3073521954382194</v>
      </c>
      <c r="H758" t="s">
        <v>1132</v>
      </c>
      <c r="I758" t="s">
        <v>1132</v>
      </c>
      <c r="J758" t="b">
        <v>0</v>
      </c>
    </row>
    <row r="759" spans="1:10" hidden="1" x14ac:dyDescent="0.2">
      <c r="A759" t="s">
        <v>659</v>
      </c>
      <c r="B759" t="str">
        <f>VLOOKUP(Table20[[#This Row],[Metabolite ID]],Table18[],2,FALSE)</f>
        <v>1-palmitoyl-2-dihomo-linolenoyl-GPC (16:0/20:3n3 or 6)*</v>
      </c>
      <c r="C759" t="s">
        <v>1118</v>
      </c>
      <c r="D759">
        <v>3</v>
      </c>
      <c r="E759">
        <v>-7.2991759052186307E-3</v>
      </c>
      <c r="F759">
        <v>7.0870074211092935E-3</v>
      </c>
      <c r="G759" s="6">
        <v>0.30303926628820826</v>
      </c>
      <c r="H759" t="s">
        <v>1132</v>
      </c>
      <c r="I759" t="s">
        <v>1132</v>
      </c>
      <c r="J759" t="b">
        <v>0</v>
      </c>
    </row>
    <row r="760" spans="1:10" hidden="1" x14ac:dyDescent="0.2">
      <c r="A760" t="s">
        <v>659</v>
      </c>
      <c r="B760" t="str">
        <f>VLOOKUP(Table20[[#This Row],[Metabolite ID]],Table18[],2,FALSE)</f>
        <v>1-palmitoyl-2-dihomo-linolenoyl-GPC (16:0/20:3n3 or 6)*</v>
      </c>
      <c r="C760" t="s">
        <v>1119</v>
      </c>
      <c r="D760">
        <v>3</v>
      </c>
      <c r="E760">
        <v>-1.7504610970694723E-2</v>
      </c>
      <c r="F760">
        <v>1.0584791308990971E-2</v>
      </c>
      <c r="G760" s="6">
        <v>9.8178081862438052E-2</v>
      </c>
      <c r="H760" t="s">
        <v>1132</v>
      </c>
      <c r="I760" t="s">
        <v>1132</v>
      </c>
      <c r="J760" t="b">
        <v>0</v>
      </c>
    </row>
    <row r="761" spans="1:10" hidden="1" x14ac:dyDescent="0.2">
      <c r="A761" t="s">
        <v>659</v>
      </c>
      <c r="B761" t="str">
        <f>VLOOKUP(Table20[[#This Row],[Metabolite ID]],Table18[],2,FALSE)</f>
        <v>1-palmitoyl-2-dihomo-linolenoyl-GPC (16:0/20:3n3 or 6)*</v>
      </c>
      <c r="C761" t="s">
        <v>1120</v>
      </c>
      <c r="D761">
        <v>3</v>
      </c>
      <c r="E761">
        <v>-8.080078820586133E-3</v>
      </c>
      <c r="F761">
        <v>8.3405367519960062E-3</v>
      </c>
      <c r="G761" s="6">
        <v>0.33265893882994735</v>
      </c>
      <c r="H761" t="s">
        <v>1132</v>
      </c>
      <c r="I761" t="s">
        <v>1132</v>
      </c>
      <c r="J761" t="b">
        <v>0</v>
      </c>
    </row>
    <row r="762" spans="1:10" hidden="1" x14ac:dyDescent="0.2">
      <c r="A762" t="s">
        <v>659</v>
      </c>
      <c r="B762" t="str">
        <f>VLOOKUP(Table20[[#This Row],[Metabolite ID]],Table18[],2,FALSE)</f>
        <v>1-palmitoyl-2-dihomo-linolenoyl-GPC (16:0/20:3n3 or 6)*</v>
      </c>
      <c r="C762" t="s">
        <v>1121</v>
      </c>
      <c r="D762">
        <v>3</v>
      </c>
      <c r="E762">
        <v>-2.396400609605475E-2</v>
      </c>
      <c r="F762">
        <v>1.3400819725611766E-2</v>
      </c>
      <c r="G762" s="6">
        <v>0.21563755248625871</v>
      </c>
      <c r="H762" t="s">
        <v>1132</v>
      </c>
      <c r="I762" t="s">
        <v>1132</v>
      </c>
      <c r="J762" t="b">
        <v>0</v>
      </c>
    </row>
    <row r="763" spans="1:10" hidden="1" x14ac:dyDescent="0.2">
      <c r="A763" t="s">
        <v>659</v>
      </c>
      <c r="B763" t="str">
        <f>VLOOKUP(Table20[[#This Row],[Metabolite ID]],Table18[],2,FALSE)</f>
        <v>1-palmitoyl-2-dihomo-linolenoyl-GPC (16:0/20:3n3 or 6)*</v>
      </c>
      <c r="C763" t="s">
        <v>1122</v>
      </c>
      <c r="D763">
        <v>3</v>
      </c>
      <c r="E763">
        <v>-1.7574491664253858E-2</v>
      </c>
      <c r="F763">
        <v>1.1607892774995464E-2</v>
      </c>
      <c r="G763" s="6">
        <v>0.26921817517110103</v>
      </c>
      <c r="H763" t="s">
        <v>1132</v>
      </c>
      <c r="I763" t="s">
        <v>1132</v>
      </c>
      <c r="J763" t="b">
        <v>0</v>
      </c>
    </row>
    <row r="764" spans="1:10" hidden="1" x14ac:dyDescent="0.2">
      <c r="A764" t="s">
        <v>659</v>
      </c>
      <c r="B764" t="str">
        <f>VLOOKUP(Table20[[#This Row],[Metabolite ID]],Table18[],2,FALSE)</f>
        <v>1-palmitoyl-2-dihomo-linolenoyl-GPC (16:0/20:3n3 or 6)*</v>
      </c>
      <c r="C764" t="s">
        <v>1123</v>
      </c>
      <c r="D764">
        <v>3</v>
      </c>
      <c r="E764">
        <v>-1.1347698403722266E-2</v>
      </c>
      <c r="F764">
        <v>7.5283966997071267E-2</v>
      </c>
      <c r="G764" s="6">
        <v>0.9047580504759124</v>
      </c>
      <c r="H764" t="s">
        <v>1132</v>
      </c>
      <c r="I764" t="s">
        <v>1132</v>
      </c>
      <c r="J764" t="b">
        <v>0</v>
      </c>
    </row>
    <row r="765" spans="1:10" x14ac:dyDescent="0.2">
      <c r="A765" t="s">
        <v>841</v>
      </c>
      <c r="B765" t="str">
        <f>VLOOKUP(Table20[[#This Row],[Metabolite ID]],Table18[],2,FALSE)</f>
        <v>Free cholesterol in small VLDL</v>
      </c>
      <c r="C765" t="s">
        <v>1116</v>
      </c>
      <c r="D765">
        <v>35</v>
      </c>
      <c r="E765">
        <v>9.7883052540230012E-3</v>
      </c>
      <c r="F765">
        <v>1.7607701134751741E-2</v>
      </c>
      <c r="G765" s="6">
        <v>0.57827206659946984</v>
      </c>
      <c r="H765" t="s">
        <v>1132</v>
      </c>
      <c r="I765" t="s">
        <v>1132</v>
      </c>
      <c r="J765" t="b">
        <v>0</v>
      </c>
    </row>
    <row r="766" spans="1:10" hidden="1" x14ac:dyDescent="0.2">
      <c r="A766" t="s">
        <v>841</v>
      </c>
      <c r="B766" t="str">
        <f>VLOOKUP(Table20[[#This Row],[Metabolite ID]],Table18[],2,FALSE)</f>
        <v>Free cholesterol in small VLDL</v>
      </c>
      <c r="C766" t="s">
        <v>1117</v>
      </c>
      <c r="D766">
        <v>35</v>
      </c>
      <c r="E766">
        <v>9.7883052540230012E-3</v>
      </c>
      <c r="F766">
        <v>4.5468054613536039E-3</v>
      </c>
      <c r="G766" s="6">
        <v>3.1335395228386215E-2</v>
      </c>
      <c r="H766" t="s">
        <v>1132</v>
      </c>
      <c r="I766" t="s">
        <v>1132</v>
      </c>
      <c r="J766" t="b">
        <v>0</v>
      </c>
    </row>
    <row r="767" spans="1:10" hidden="1" x14ac:dyDescent="0.2">
      <c r="A767" t="s">
        <v>841</v>
      </c>
      <c r="B767" t="str">
        <f>VLOOKUP(Table20[[#This Row],[Metabolite ID]],Table18[],2,FALSE)</f>
        <v>Free cholesterol in small VLDL</v>
      </c>
      <c r="C767" t="s">
        <v>1118</v>
      </c>
      <c r="D767">
        <v>35</v>
      </c>
      <c r="E767">
        <v>1.0606958195950835E-2</v>
      </c>
      <c r="F767">
        <v>4.9480450128216247E-3</v>
      </c>
      <c r="G767" s="6">
        <v>3.2059620486376297E-2</v>
      </c>
      <c r="H767" t="s">
        <v>1132</v>
      </c>
      <c r="I767" t="s">
        <v>1132</v>
      </c>
      <c r="J767" t="b">
        <v>0</v>
      </c>
    </row>
    <row r="768" spans="1:10" hidden="1" x14ac:dyDescent="0.2">
      <c r="A768" t="s">
        <v>841</v>
      </c>
      <c r="B768" t="str">
        <f>VLOOKUP(Table20[[#This Row],[Metabolite ID]],Table18[],2,FALSE)</f>
        <v>Free cholesterol in small VLDL</v>
      </c>
      <c r="C768" t="s">
        <v>1119</v>
      </c>
      <c r="D768">
        <v>35</v>
      </c>
      <c r="E768">
        <v>1.0640222167838892E-3</v>
      </c>
      <c r="F768">
        <v>1.0854386130219759E-2</v>
      </c>
      <c r="G768" s="6">
        <v>0.92191090436816081</v>
      </c>
      <c r="H768" t="s">
        <v>1132</v>
      </c>
      <c r="I768" t="s">
        <v>1132</v>
      </c>
      <c r="J768" t="b">
        <v>0</v>
      </c>
    </row>
    <row r="769" spans="1:10" hidden="1" x14ac:dyDescent="0.2">
      <c r="A769" t="s">
        <v>841</v>
      </c>
      <c r="B769" t="str">
        <f>VLOOKUP(Table20[[#This Row],[Metabolite ID]],Table18[],2,FALSE)</f>
        <v>Free cholesterol in small VLDL</v>
      </c>
      <c r="C769" t="s">
        <v>1120</v>
      </c>
      <c r="D769">
        <v>35</v>
      </c>
      <c r="E769">
        <v>1.9117581053352578E-3</v>
      </c>
      <c r="F769">
        <v>9.5475002902359676E-3</v>
      </c>
      <c r="G769" s="6">
        <v>0.8412956171047139</v>
      </c>
      <c r="H769" t="s">
        <v>1132</v>
      </c>
      <c r="I769" t="s">
        <v>1132</v>
      </c>
      <c r="J769" t="b">
        <v>0</v>
      </c>
    </row>
    <row r="770" spans="1:10" hidden="1" x14ac:dyDescent="0.2">
      <c r="A770" t="s">
        <v>841</v>
      </c>
      <c r="B770" t="str">
        <f>VLOOKUP(Table20[[#This Row],[Metabolite ID]],Table18[],2,FALSE)</f>
        <v>Free cholesterol in small VLDL</v>
      </c>
      <c r="C770" t="s">
        <v>1121</v>
      </c>
      <c r="D770">
        <v>35</v>
      </c>
      <c r="E770">
        <v>-2.1905224953660374E-2</v>
      </c>
      <c r="F770">
        <v>2.0581520636478296E-2</v>
      </c>
      <c r="G770" s="6">
        <v>0.29468656617864919</v>
      </c>
      <c r="H770" t="s">
        <v>1132</v>
      </c>
      <c r="I770" t="s">
        <v>1132</v>
      </c>
      <c r="J770" t="b">
        <v>0</v>
      </c>
    </row>
    <row r="771" spans="1:10" hidden="1" x14ac:dyDescent="0.2">
      <c r="A771" t="s">
        <v>841</v>
      </c>
      <c r="B771" t="str">
        <f>VLOOKUP(Table20[[#This Row],[Metabolite ID]],Table18[],2,FALSE)</f>
        <v>Free cholesterol in small VLDL</v>
      </c>
      <c r="C771" t="s">
        <v>1122</v>
      </c>
      <c r="D771">
        <v>35</v>
      </c>
      <c r="E771">
        <v>-3.1880179327520297E-3</v>
      </c>
      <c r="F771">
        <v>9.9185590792735326E-3</v>
      </c>
      <c r="G771" s="6">
        <v>0.74986019314454322</v>
      </c>
      <c r="H771" t="s">
        <v>1132</v>
      </c>
      <c r="I771" t="s">
        <v>1132</v>
      </c>
      <c r="J771" t="b">
        <v>0</v>
      </c>
    </row>
    <row r="772" spans="1:10" hidden="1" x14ac:dyDescent="0.2">
      <c r="A772" t="s">
        <v>841</v>
      </c>
      <c r="B772" t="str">
        <f>VLOOKUP(Table20[[#This Row],[Metabolite ID]],Table18[],2,FALSE)</f>
        <v>Free cholesterol in small VLDL</v>
      </c>
      <c r="C772" t="s">
        <v>1123</v>
      </c>
      <c r="D772">
        <v>35</v>
      </c>
      <c r="E772">
        <v>1.2082196294132561E-3</v>
      </c>
      <c r="F772">
        <v>4.6087721020018957E-2</v>
      </c>
      <c r="G772" s="6">
        <v>0.97924322592119761</v>
      </c>
      <c r="H772" t="s">
        <v>1132</v>
      </c>
      <c r="I772" t="s">
        <v>1132</v>
      </c>
      <c r="J772" t="b">
        <v>0</v>
      </c>
    </row>
    <row r="773" spans="1:10" x14ac:dyDescent="0.2">
      <c r="A773" t="s">
        <v>849</v>
      </c>
      <c r="B773" t="str">
        <f>VLOOKUP(Table20[[#This Row],[Metabolite ID]],Table18[],2,FALSE)</f>
        <v>Tyrosine</v>
      </c>
      <c r="C773" t="s">
        <v>1116</v>
      </c>
      <c r="D773">
        <v>7</v>
      </c>
      <c r="E773">
        <v>6.2220790215020937E-3</v>
      </c>
      <c r="F773">
        <v>1.1562135242551296E-2</v>
      </c>
      <c r="G773" s="6">
        <v>0.59047851461466072</v>
      </c>
      <c r="H773" t="s">
        <v>1132</v>
      </c>
      <c r="I773" t="s">
        <v>1132</v>
      </c>
      <c r="J773" t="b">
        <v>0</v>
      </c>
    </row>
    <row r="774" spans="1:10" hidden="1" x14ac:dyDescent="0.2">
      <c r="A774" t="s">
        <v>849</v>
      </c>
      <c r="B774" t="str">
        <f>VLOOKUP(Table20[[#This Row],[Metabolite ID]],Table18[],2,FALSE)</f>
        <v>Tyrosine</v>
      </c>
      <c r="C774" t="s">
        <v>1117</v>
      </c>
      <c r="D774">
        <v>7</v>
      </c>
      <c r="E774">
        <v>6.2220790215020937E-3</v>
      </c>
      <c r="F774">
        <v>1.1350622245558372E-2</v>
      </c>
      <c r="G774" s="6">
        <v>0.58357466964227012</v>
      </c>
      <c r="H774" t="s">
        <v>1132</v>
      </c>
      <c r="I774" t="s">
        <v>1132</v>
      </c>
      <c r="J774" t="b">
        <v>0</v>
      </c>
    </row>
    <row r="775" spans="1:10" hidden="1" x14ac:dyDescent="0.2">
      <c r="A775" t="s">
        <v>849</v>
      </c>
      <c r="B775" t="str">
        <f>VLOOKUP(Table20[[#This Row],[Metabolite ID]],Table18[],2,FALSE)</f>
        <v>Tyrosine</v>
      </c>
      <c r="C775" t="s">
        <v>1118</v>
      </c>
      <c r="D775">
        <v>7</v>
      </c>
      <c r="E775">
        <v>6.2858315357819002E-3</v>
      </c>
      <c r="F775">
        <v>1.1416184248164422E-2</v>
      </c>
      <c r="G775" s="6">
        <v>0.58190307468922386</v>
      </c>
      <c r="H775" t="s">
        <v>1132</v>
      </c>
      <c r="I775" t="s">
        <v>1132</v>
      </c>
      <c r="J775" t="b">
        <v>0</v>
      </c>
    </row>
    <row r="776" spans="1:10" hidden="1" x14ac:dyDescent="0.2">
      <c r="A776" t="s">
        <v>849</v>
      </c>
      <c r="B776" t="str">
        <f>VLOOKUP(Table20[[#This Row],[Metabolite ID]],Table18[],2,FALSE)</f>
        <v>Tyrosine</v>
      </c>
      <c r="C776" t="s">
        <v>1119</v>
      </c>
      <c r="D776">
        <v>7</v>
      </c>
      <c r="E776">
        <v>1.4312180460693189E-2</v>
      </c>
      <c r="F776">
        <v>1.989916407575449E-2</v>
      </c>
      <c r="G776" s="6">
        <v>0.47199597711200797</v>
      </c>
      <c r="H776" t="s">
        <v>1132</v>
      </c>
      <c r="I776" t="s">
        <v>1132</v>
      </c>
      <c r="J776" t="b">
        <v>0</v>
      </c>
    </row>
    <row r="777" spans="1:10" hidden="1" x14ac:dyDescent="0.2">
      <c r="A777" t="s">
        <v>849</v>
      </c>
      <c r="B777" t="str">
        <f>VLOOKUP(Table20[[#This Row],[Metabolite ID]],Table18[],2,FALSE)</f>
        <v>Tyrosine</v>
      </c>
      <c r="C777" t="s">
        <v>1120</v>
      </c>
      <c r="D777">
        <v>7</v>
      </c>
      <c r="E777">
        <v>-2.4703676074797169E-3</v>
      </c>
      <c r="F777">
        <v>1.3981871989798202E-2</v>
      </c>
      <c r="G777" s="6">
        <v>0.85975691622615025</v>
      </c>
      <c r="H777" t="s">
        <v>1132</v>
      </c>
      <c r="I777" t="s">
        <v>1132</v>
      </c>
      <c r="J777" t="b">
        <v>0</v>
      </c>
    </row>
    <row r="778" spans="1:10" hidden="1" x14ac:dyDescent="0.2">
      <c r="A778" t="s">
        <v>849</v>
      </c>
      <c r="B778" t="str">
        <f>VLOOKUP(Table20[[#This Row],[Metabolite ID]],Table18[],2,FALSE)</f>
        <v>Tyrosine</v>
      </c>
      <c r="C778" t="s">
        <v>1121</v>
      </c>
      <c r="D778">
        <v>7</v>
      </c>
      <c r="E778">
        <v>1.6391117527432386E-2</v>
      </c>
      <c r="F778">
        <v>2.673066027660928E-2</v>
      </c>
      <c r="G778" s="6">
        <v>0.56225513304061225</v>
      </c>
      <c r="H778" t="s">
        <v>1132</v>
      </c>
      <c r="I778" t="s">
        <v>1132</v>
      </c>
      <c r="J778" t="b">
        <v>0</v>
      </c>
    </row>
    <row r="779" spans="1:10" hidden="1" x14ac:dyDescent="0.2">
      <c r="A779" t="s">
        <v>849</v>
      </c>
      <c r="B779" t="str">
        <f>VLOOKUP(Table20[[#This Row],[Metabolite ID]],Table18[],2,FALSE)</f>
        <v>Tyrosine</v>
      </c>
      <c r="C779" t="s">
        <v>1122</v>
      </c>
      <c r="D779">
        <v>7</v>
      </c>
      <c r="E779">
        <v>-4.0196526046625963E-3</v>
      </c>
      <c r="F779">
        <v>1.499873712898148E-2</v>
      </c>
      <c r="G779" s="6">
        <v>0.79767509350752963</v>
      </c>
      <c r="H779" t="s">
        <v>1132</v>
      </c>
      <c r="I779" t="s">
        <v>1132</v>
      </c>
      <c r="J779" t="b">
        <v>0</v>
      </c>
    </row>
    <row r="780" spans="1:10" hidden="1" x14ac:dyDescent="0.2">
      <c r="A780" t="s">
        <v>849</v>
      </c>
      <c r="B780" t="str">
        <f>VLOOKUP(Table20[[#This Row],[Metabolite ID]],Table18[],2,FALSE)</f>
        <v>Tyrosine</v>
      </c>
      <c r="C780" t="s">
        <v>1123</v>
      </c>
      <c r="D780">
        <v>7</v>
      </c>
      <c r="E780">
        <v>-1.2236419272741559E-2</v>
      </c>
      <c r="F780">
        <v>3.0121303750760702E-2</v>
      </c>
      <c r="G780" s="6">
        <v>0.70137042858742271</v>
      </c>
      <c r="H780" t="s">
        <v>1132</v>
      </c>
      <c r="I780" t="s">
        <v>1132</v>
      </c>
      <c r="J780" t="b">
        <v>0</v>
      </c>
    </row>
    <row r="781" spans="1:10" x14ac:dyDescent="0.2">
      <c r="A781" t="s">
        <v>631</v>
      </c>
      <c r="B781" t="str">
        <f>VLOOKUP(Table20[[#This Row],[Metabolite ID]],Table18[],2,FALSE)</f>
        <v>X - 23739</v>
      </c>
      <c r="C781" t="s">
        <v>1127</v>
      </c>
      <c r="D781">
        <v>1</v>
      </c>
      <c r="E781">
        <v>5.208025915136953E-3</v>
      </c>
      <c r="F781">
        <v>1.006885010259811E-2</v>
      </c>
      <c r="G781" s="6">
        <v>0.6049876696765033</v>
      </c>
      <c r="H781" t="s">
        <v>909</v>
      </c>
      <c r="I781" t="s">
        <v>909</v>
      </c>
      <c r="J781" t="b">
        <v>0</v>
      </c>
    </row>
    <row r="782" spans="1:10" x14ac:dyDescent="0.2">
      <c r="A782" t="s">
        <v>795</v>
      </c>
      <c r="B782" t="str">
        <f>VLOOKUP(Table20[[#This Row],[Metabolite ID]],Table18[],2,FALSE)</f>
        <v>Cholesterol in medium HDL</v>
      </c>
      <c r="C782" t="s">
        <v>1116</v>
      </c>
      <c r="D782">
        <v>16</v>
      </c>
      <c r="E782">
        <v>-1.5454516157015393E-2</v>
      </c>
      <c r="F782">
        <v>2.9986595794207028E-2</v>
      </c>
      <c r="G782" s="6">
        <v>0.60628693660532362</v>
      </c>
      <c r="H782" t="s">
        <v>1132</v>
      </c>
      <c r="I782" t="s">
        <v>1132</v>
      </c>
      <c r="J782" t="b">
        <v>0</v>
      </c>
    </row>
    <row r="783" spans="1:10" hidden="1" x14ac:dyDescent="0.2">
      <c r="A783" t="s">
        <v>795</v>
      </c>
      <c r="B783" t="str">
        <f>VLOOKUP(Table20[[#This Row],[Metabolite ID]],Table18[],2,FALSE)</f>
        <v>Cholesterol in medium HDL</v>
      </c>
      <c r="C783" t="s">
        <v>1117</v>
      </c>
      <c r="D783">
        <v>16</v>
      </c>
      <c r="E783">
        <v>-1.5454516157015393E-2</v>
      </c>
      <c r="F783">
        <v>7.6378036591437399E-3</v>
      </c>
      <c r="G783" s="6">
        <v>4.302943937385826E-2</v>
      </c>
      <c r="H783" t="s">
        <v>1132</v>
      </c>
      <c r="I783" t="s">
        <v>1132</v>
      </c>
      <c r="J783" t="b">
        <v>0</v>
      </c>
    </row>
    <row r="784" spans="1:10" hidden="1" x14ac:dyDescent="0.2">
      <c r="A784" t="s">
        <v>795</v>
      </c>
      <c r="B784" t="str">
        <f>VLOOKUP(Table20[[#This Row],[Metabolite ID]],Table18[],2,FALSE)</f>
        <v>Cholesterol in medium HDL</v>
      </c>
      <c r="C784" t="s">
        <v>1118</v>
      </c>
      <c r="D784">
        <v>16</v>
      </c>
      <c r="E784">
        <v>-1.6286476949347345E-2</v>
      </c>
      <c r="F784">
        <v>8.4297743318025309E-3</v>
      </c>
      <c r="G784" s="6">
        <v>5.3357266592853246E-2</v>
      </c>
      <c r="H784" t="s">
        <v>1132</v>
      </c>
      <c r="I784" t="s">
        <v>1132</v>
      </c>
      <c r="J784" t="b">
        <v>0</v>
      </c>
    </row>
    <row r="785" spans="1:10" hidden="1" x14ac:dyDescent="0.2">
      <c r="A785" t="s">
        <v>795</v>
      </c>
      <c r="B785" t="str">
        <f>VLOOKUP(Table20[[#This Row],[Metabolite ID]],Table18[],2,FALSE)</f>
        <v>Cholesterol in medium HDL</v>
      </c>
      <c r="C785" t="s">
        <v>1119</v>
      </c>
      <c r="D785">
        <v>16</v>
      </c>
      <c r="E785">
        <v>-4.108426898490998E-2</v>
      </c>
      <c r="F785">
        <v>1.3130086166799641E-2</v>
      </c>
      <c r="G785" s="6">
        <v>1.7539188069682072E-3</v>
      </c>
      <c r="H785" t="s">
        <v>1132</v>
      </c>
      <c r="I785" t="s">
        <v>1132</v>
      </c>
      <c r="J785" t="b">
        <v>0</v>
      </c>
    </row>
    <row r="786" spans="1:10" hidden="1" x14ac:dyDescent="0.2">
      <c r="A786" t="s">
        <v>795</v>
      </c>
      <c r="B786" t="str">
        <f>VLOOKUP(Table20[[#This Row],[Metabolite ID]],Table18[],2,FALSE)</f>
        <v>Cholesterol in medium HDL</v>
      </c>
      <c r="C786" t="s">
        <v>1120</v>
      </c>
      <c r="D786">
        <v>16</v>
      </c>
      <c r="E786">
        <v>-3.0139886998888085E-2</v>
      </c>
      <c r="F786">
        <v>1.0925154489785613E-2</v>
      </c>
      <c r="G786" s="6">
        <v>5.8021002660449909E-3</v>
      </c>
      <c r="H786" t="s">
        <v>1132</v>
      </c>
      <c r="I786" t="s">
        <v>1132</v>
      </c>
      <c r="J786" t="b">
        <v>0</v>
      </c>
    </row>
    <row r="787" spans="1:10" hidden="1" x14ac:dyDescent="0.2">
      <c r="A787" t="s">
        <v>795</v>
      </c>
      <c r="B787" t="str">
        <f>VLOOKUP(Table20[[#This Row],[Metabolite ID]],Table18[],2,FALSE)</f>
        <v>Cholesterol in medium HDL</v>
      </c>
      <c r="C787" t="s">
        <v>1121</v>
      </c>
      <c r="D787">
        <v>16</v>
      </c>
      <c r="E787">
        <v>-3.8409825502118522E-2</v>
      </c>
      <c r="F787">
        <v>1.7522986687618647E-2</v>
      </c>
      <c r="G787" s="6">
        <v>4.4573256494503131E-2</v>
      </c>
      <c r="H787" t="s">
        <v>1132</v>
      </c>
      <c r="I787" t="s">
        <v>1132</v>
      </c>
      <c r="J787" t="b">
        <v>0</v>
      </c>
    </row>
    <row r="788" spans="1:10" hidden="1" x14ac:dyDescent="0.2">
      <c r="A788" t="s">
        <v>795</v>
      </c>
      <c r="B788" t="str">
        <f>VLOOKUP(Table20[[#This Row],[Metabolite ID]],Table18[],2,FALSE)</f>
        <v>Cholesterol in medium HDL</v>
      </c>
      <c r="C788" t="s">
        <v>1122</v>
      </c>
      <c r="D788">
        <v>16</v>
      </c>
      <c r="E788">
        <v>-2.8668171371005607E-2</v>
      </c>
      <c r="F788">
        <v>1.0958267056803715E-2</v>
      </c>
      <c r="G788" s="6">
        <v>1.9463782500314917E-2</v>
      </c>
      <c r="H788" t="s">
        <v>1132</v>
      </c>
      <c r="I788" t="s">
        <v>1132</v>
      </c>
      <c r="J788" t="b">
        <v>0</v>
      </c>
    </row>
    <row r="789" spans="1:10" hidden="1" x14ac:dyDescent="0.2">
      <c r="A789" t="s">
        <v>795</v>
      </c>
      <c r="B789" t="str">
        <f>VLOOKUP(Table20[[#This Row],[Metabolite ID]],Table18[],2,FALSE)</f>
        <v>Cholesterol in medium HDL</v>
      </c>
      <c r="C789" t="s">
        <v>1123</v>
      </c>
      <c r="D789">
        <v>16</v>
      </c>
      <c r="E789">
        <v>-4.7417901909174833E-3</v>
      </c>
      <c r="F789">
        <v>6.9210858474075335E-2</v>
      </c>
      <c r="G789" s="6">
        <v>0.94634680511009583</v>
      </c>
      <c r="H789" t="s">
        <v>1132</v>
      </c>
      <c r="I789" t="s">
        <v>1132</v>
      </c>
      <c r="J789" t="b">
        <v>0</v>
      </c>
    </row>
    <row r="790" spans="1:10" x14ac:dyDescent="0.2">
      <c r="A790" t="s">
        <v>837</v>
      </c>
      <c r="B790" t="str">
        <f>VLOOKUP(Table20[[#This Row],[Metabolite ID]],Table18[],2,FALSE)</f>
        <v>Triglycerides in small LDL</v>
      </c>
      <c r="C790" t="s">
        <v>1116</v>
      </c>
      <c r="D790">
        <v>29</v>
      </c>
      <c r="E790">
        <v>-8.9089475865152465E-3</v>
      </c>
      <c r="F790">
        <v>1.7756495543315102E-2</v>
      </c>
      <c r="G790" s="6">
        <v>0.61585820844084727</v>
      </c>
      <c r="H790" t="s">
        <v>1132</v>
      </c>
      <c r="I790" t="s">
        <v>1132</v>
      </c>
      <c r="J790" t="b">
        <v>0</v>
      </c>
    </row>
    <row r="791" spans="1:10" hidden="1" x14ac:dyDescent="0.2">
      <c r="A791" t="s">
        <v>837</v>
      </c>
      <c r="B791" t="str">
        <f>VLOOKUP(Table20[[#This Row],[Metabolite ID]],Table18[],2,FALSE)</f>
        <v>Triglycerides in small LDL</v>
      </c>
      <c r="C791" t="s">
        <v>1117</v>
      </c>
      <c r="D791">
        <v>29</v>
      </c>
      <c r="E791">
        <v>-8.9089475865152465E-3</v>
      </c>
      <c r="F791">
        <v>4.8141173386230919E-3</v>
      </c>
      <c r="G791" s="6">
        <v>6.422885309188503E-2</v>
      </c>
      <c r="H791" t="s">
        <v>1132</v>
      </c>
      <c r="I791" t="s">
        <v>1132</v>
      </c>
      <c r="J791" t="b">
        <v>0</v>
      </c>
    </row>
    <row r="792" spans="1:10" hidden="1" x14ac:dyDescent="0.2">
      <c r="A792" t="s">
        <v>837</v>
      </c>
      <c r="B792" t="str">
        <f>VLOOKUP(Table20[[#This Row],[Metabolite ID]],Table18[],2,FALSE)</f>
        <v>Triglycerides in small LDL</v>
      </c>
      <c r="C792" t="s">
        <v>1118</v>
      </c>
      <c r="D792">
        <v>29</v>
      </c>
      <c r="E792">
        <v>-9.0973394397454339E-3</v>
      </c>
      <c r="F792">
        <v>5.1459677192800318E-3</v>
      </c>
      <c r="G792" s="6">
        <v>7.7084670458345619E-2</v>
      </c>
      <c r="H792" t="s">
        <v>1132</v>
      </c>
      <c r="I792" t="s">
        <v>1132</v>
      </c>
      <c r="J792" t="b">
        <v>0</v>
      </c>
    </row>
    <row r="793" spans="1:10" hidden="1" x14ac:dyDescent="0.2">
      <c r="A793" t="s">
        <v>837</v>
      </c>
      <c r="B793" t="str">
        <f>VLOOKUP(Table20[[#This Row],[Metabolite ID]],Table18[],2,FALSE)</f>
        <v>Triglycerides in small LDL</v>
      </c>
      <c r="C793" t="s">
        <v>1119</v>
      </c>
      <c r="D793">
        <v>29</v>
      </c>
      <c r="E793">
        <v>-2.2498368868257052E-3</v>
      </c>
      <c r="F793">
        <v>1.1294762573466195E-2</v>
      </c>
      <c r="G793" s="6">
        <v>0.84211182714770683</v>
      </c>
      <c r="H793" t="s">
        <v>1132</v>
      </c>
      <c r="I793" t="s">
        <v>1132</v>
      </c>
      <c r="J793" t="b">
        <v>0</v>
      </c>
    </row>
    <row r="794" spans="1:10" hidden="1" x14ac:dyDescent="0.2">
      <c r="A794" t="s">
        <v>837</v>
      </c>
      <c r="B794" t="str">
        <f>VLOOKUP(Table20[[#This Row],[Metabolite ID]],Table18[],2,FALSE)</f>
        <v>Triglycerides in small LDL</v>
      </c>
      <c r="C794" t="s">
        <v>1120</v>
      </c>
      <c r="D794">
        <v>29</v>
      </c>
      <c r="E794">
        <v>-2.1481121725175894E-2</v>
      </c>
      <c r="F794">
        <v>8.1524872957298E-3</v>
      </c>
      <c r="G794" s="6">
        <v>8.4158030877226533E-3</v>
      </c>
      <c r="H794" t="s">
        <v>1132</v>
      </c>
      <c r="I794" t="s">
        <v>1132</v>
      </c>
      <c r="J794" t="b">
        <v>0</v>
      </c>
    </row>
    <row r="795" spans="1:10" hidden="1" x14ac:dyDescent="0.2">
      <c r="A795" t="s">
        <v>837</v>
      </c>
      <c r="B795" t="str">
        <f>VLOOKUP(Table20[[#This Row],[Metabolite ID]],Table18[],2,FALSE)</f>
        <v>Triglycerides in small LDL</v>
      </c>
      <c r="C795" t="s">
        <v>1121</v>
      </c>
      <c r="D795">
        <v>29</v>
      </c>
      <c r="E795">
        <v>-2.6959010776190839E-2</v>
      </c>
      <c r="F795">
        <v>1.2035888541758017E-2</v>
      </c>
      <c r="G795" s="6">
        <v>3.3219164473085323E-2</v>
      </c>
      <c r="H795" t="s">
        <v>1132</v>
      </c>
      <c r="I795" t="s">
        <v>1132</v>
      </c>
      <c r="J795" t="b">
        <v>0</v>
      </c>
    </row>
    <row r="796" spans="1:10" hidden="1" x14ac:dyDescent="0.2">
      <c r="A796" t="s">
        <v>837</v>
      </c>
      <c r="B796" t="str">
        <f>VLOOKUP(Table20[[#This Row],[Metabolite ID]],Table18[],2,FALSE)</f>
        <v>Triglycerides in small LDL</v>
      </c>
      <c r="C796" t="s">
        <v>1122</v>
      </c>
      <c r="D796">
        <v>29</v>
      </c>
      <c r="E796">
        <v>-2.2806974695581572E-2</v>
      </c>
      <c r="F796">
        <v>7.1864588959911066E-3</v>
      </c>
      <c r="G796" s="6">
        <v>3.6400095694013803E-3</v>
      </c>
      <c r="H796" t="s">
        <v>1132</v>
      </c>
      <c r="I796" t="s">
        <v>1132</v>
      </c>
      <c r="J796" t="b">
        <v>0</v>
      </c>
    </row>
    <row r="797" spans="1:10" hidden="1" x14ac:dyDescent="0.2">
      <c r="A797" t="s">
        <v>837</v>
      </c>
      <c r="B797" t="str">
        <f>VLOOKUP(Table20[[#This Row],[Metabolite ID]],Table18[],2,FALSE)</f>
        <v>Triglycerides in small LDL</v>
      </c>
      <c r="C797" t="s">
        <v>1123</v>
      </c>
      <c r="D797">
        <v>29</v>
      </c>
      <c r="E797">
        <v>-7.5804928950658795E-2</v>
      </c>
      <c r="F797">
        <v>3.918796972950464E-2</v>
      </c>
      <c r="G797" s="6">
        <v>6.360802687464405E-2</v>
      </c>
      <c r="H797" t="s">
        <v>1132</v>
      </c>
      <c r="I797" t="s">
        <v>1132</v>
      </c>
      <c r="J797" t="b">
        <v>0</v>
      </c>
    </row>
    <row r="798" spans="1:10" x14ac:dyDescent="0.2">
      <c r="A798" t="s">
        <v>84</v>
      </c>
      <c r="B798" t="str">
        <f>VLOOKUP(Table20[[#This Row],[Metabolite ID]],Table18[],2,FALSE)</f>
        <v>gamma-glutamylglutamine</v>
      </c>
      <c r="C798" t="s">
        <v>1116</v>
      </c>
      <c r="D798">
        <v>2</v>
      </c>
      <c r="E798">
        <v>1.1277101544303367E-2</v>
      </c>
      <c r="F798">
        <v>2.3019586409589437E-2</v>
      </c>
      <c r="G798" s="6">
        <v>0.62421062194163879</v>
      </c>
      <c r="H798" t="s">
        <v>1132</v>
      </c>
      <c r="I798" t="s">
        <v>1132</v>
      </c>
      <c r="J798" t="b">
        <v>0</v>
      </c>
    </row>
    <row r="799" spans="1:10" hidden="1" x14ac:dyDescent="0.2">
      <c r="A799" t="s">
        <v>84</v>
      </c>
      <c r="B799" t="str">
        <f>VLOOKUP(Table20[[#This Row],[Metabolite ID]],Table18[],2,FALSE)</f>
        <v>gamma-glutamylglutamine</v>
      </c>
      <c r="C799" t="s">
        <v>1117</v>
      </c>
      <c r="D799">
        <v>2</v>
      </c>
      <c r="E799">
        <v>1.1277101544303367E-2</v>
      </c>
      <c r="F799">
        <v>1.1701670990928729E-2</v>
      </c>
      <c r="G799" s="6">
        <v>0.33518773110681999</v>
      </c>
      <c r="H799" t="s">
        <v>1132</v>
      </c>
      <c r="I799" t="s">
        <v>1132</v>
      </c>
      <c r="J799" t="b">
        <v>0</v>
      </c>
    </row>
    <row r="800" spans="1:10" hidden="1" x14ac:dyDescent="0.2">
      <c r="A800" t="s">
        <v>84</v>
      </c>
      <c r="B800" t="str">
        <f>VLOOKUP(Table20[[#This Row],[Metabolite ID]],Table18[],2,FALSE)</f>
        <v>gamma-glutamylglutamine</v>
      </c>
      <c r="C800" t="s">
        <v>1118</v>
      </c>
      <c r="D800">
        <v>2</v>
      </c>
      <c r="E800">
        <v>1.1690377201548939E-2</v>
      </c>
      <c r="F800">
        <v>1.2018051787506433E-2</v>
      </c>
      <c r="G800" s="6">
        <v>0.3306851247581501</v>
      </c>
      <c r="H800" t="s">
        <v>1132</v>
      </c>
      <c r="I800" t="s">
        <v>1132</v>
      </c>
      <c r="J800" t="b">
        <v>0</v>
      </c>
    </row>
    <row r="801" spans="1:10" x14ac:dyDescent="0.2">
      <c r="A801" t="s">
        <v>811</v>
      </c>
      <c r="B801" t="str">
        <f>VLOOKUP(Table20[[#This Row],[Metabolite ID]],Table18[],2,FALSE)</f>
        <v>Cholesteryl esters in medium VLDL</v>
      </c>
      <c r="C801" t="s">
        <v>1116</v>
      </c>
      <c r="D801">
        <v>34</v>
      </c>
      <c r="E801">
        <v>5.7503032593017953E-3</v>
      </c>
      <c r="F801">
        <v>1.2423577866157257E-2</v>
      </c>
      <c r="G801" s="6">
        <v>0.64346898990190105</v>
      </c>
      <c r="H801" t="s">
        <v>1132</v>
      </c>
      <c r="I801" t="s">
        <v>1132</v>
      </c>
      <c r="J801" t="b">
        <v>0</v>
      </c>
    </row>
    <row r="802" spans="1:10" hidden="1" x14ac:dyDescent="0.2">
      <c r="A802" t="s">
        <v>811</v>
      </c>
      <c r="B802" t="str">
        <f>VLOOKUP(Table20[[#This Row],[Metabolite ID]],Table18[],2,FALSE)</f>
        <v>Cholesteryl esters in medium VLDL</v>
      </c>
      <c r="C802" t="s">
        <v>1117</v>
      </c>
      <c r="D802">
        <v>34</v>
      </c>
      <c r="E802">
        <v>5.7503032593017953E-3</v>
      </c>
      <c r="F802">
        <v>4.7194866959906333E-3</v>
      </c>
      <c r="G802" s="6">
        <v>0.22306551290465312</v>
      </c>
      <c r="H802" t="s">
        <v>1132</v>
      </c>
      <c r="I802" t="s">
        <v>1132</v>
      </c>
      <c r="J802" t="b">
        <v>0</v>
      </c>
    </row>
    <row r="803" spans="1:10" hidden="1" x14ac:dyDescent="0.2">
      <c r="A803" t="s">
        <v>811</v>
      </c>
      <c r="B803" t="str">
        <f>VLOOKUP(Table20[[#This Row],[Metabolite ID]],Table18[],2,FALSE)</f>
        <v>Cholesteryl esters in medium VLDL</v>
      </c>
      <c r="C803" t="s">
        <v>1118</v>
      </c>
      <c r="D803">
        <v>34</v>
      </c>
      <c r="E803">
        <v>6.2081792021741128E-3</v>
      </c>
      <c r="F803">
        <v>4.9105905926977505E-3</v>
      </c>
      <c r="G803" s="6">
        <v>0.20614286377278954</v>
      </c>
      <c r="H803" t="s">
        <v>1132</v>
      </c>
      <c r="I803" t="s">
        <v>1132</v>
      </c>
      <c r="J803" t="b">
        <v>0</v>
      </c>
    </row>
    <row r="804" spans="1:10" hidden="1" x14ac:dyDescent="0.2">
      <c r="A804" t="s">
        <v>811</v>
      </c>
      <c r="B804" t="str">
        <f>VLOOKUP(Table20[[#This Row],[Metabolite ID]],Table18[],2,FALSE)</f>
        <v>Cholesteryl esters in medium VLDL</v>
      </c>
      <c r="C804" t="s">
        <v>1119</v>
      </c>
      <c r="D804">
        <v>34</v>
      </c>
      <c r="E804">
        <v>-8.3604211985799214E-3</v>
      </c>
      <c r="F804">
        <v>9.676611452878613E-3</v>
      </c>
      <c r="G804" s="6">
        <v>0.38759760374978686</v>
      </c>
      <c r="H804" t="s">
        <v>1132</v>
      </c>
      <c r="I804" t="s">
        <v>1132</v>
      </c>
      <c r="J804" t="b">
        <v>0</v>
      </c>
    </row>
    <row r="805" spans="1:10" hidden="1" x14ac:dyDescent="0.2">
      <c r="A805" t="s">
        <v>811</v>
      </c>
      <c r="B805" t="str">
        <f>VLOOKUP(Table20[[#This Row],[Metabolite ID]],Table18[],2,FALSE)</f>
        <v>Cholesteryl esters in medium VLDL</v>
      </c>
      <c r="C805" t="s">
        <v>1120</v>
      </c>
      <c r="D805">
        <v>34</v>
      </c>
      <c r="E805">
        <v>4.648367784382575E-3</v>
      </c>
      <c r="F805">
        <v>9.41851492384407E-3</v>
      </c>
      <c r="G805" s="6">
        <v>0.62163453916534994</v>
      </c>
      <c r="H805" t="s">
        <v>1132</v>
      </c>
      <c r="I805" t="s">
        <v>1132</v>
      </c>
      <c r="J805" t="b">
        <v>0</v>
      </c>
    </row>
    <row r="806" spans="1:10" hidden="1" x14ac:dyDescent="0.2">
      <c r="A806" t="s">
        <v>811</v>
      </c>
      <c r="B806" t="str">
        <f>VLOOKUP(Table20[[#This Row],[Metabolite ID]],Table18[],2,FALSE)</f>
        <v>Cholesteryl esters in medium VLDL</v>
      </c>
      <c r="C806" t="s">
        <v>1121</v>
      </c>
      <c r="D806">
        <v>34</v>
      </c>
      <c r="E806">
        <v>-3.6030148011602703E-2</v>
      </c>
      <c r="F806">
        <v>2.7009078116703382E-2</v>
      </c>
      <c r="G806" s="6">
        <v>0.19133720518369463</v>
      </c>
      <c r="H806" t="s">
        <v>1132</v>
      </c>
      <c r="I806" t="s">
        <v>1132</v>
      </c>
      <c r="J806" t="b">
        <v>0</v>
      </c>
    </row>
    <row r="807" spans="1:10" hidden="1" x14ac:dyDescent="0.2">
      <c r="A807" t="s">
        <v>811</v>
      </c>
      <c r="B807" t="str">
        <f>VLOOKUP(Table20[[#This Row],[Metabolite ID]],Table18[],2,FALSE)</f>
        <v>Cholesteryl esters in medium VLDL</v>
      </c>
      <c r="C807" t="s">
        <v>1122</v>
      </c>
      <c r="D807">
        <v>34</v>
      </c>
      <c r="E807">
        <v>8.5351696441666181E-3</v>
      </c>
      <c r="F807">
        <v>1.1116737284528951E-2</v>
      </c>
      <c r="G807" s="6">
        <v>0.448079202096625</v>
      </c>
      <c r="H807" t="s">
        <v>1132</v>
      </c>
      <c r="I807" t="s">
        <v>1132</v>
      </c>
      <c r="J807" t="b">
        <v>0</v>
      </c>
    </row>
    <row r="808" spans="1:10" hidden="1" x14ac:dyDescent="0.2">
      <c r="A808" t="s">
        <v>811</v>
      </c>
      <c r="B808" t="str">
        <f>VLOOKUP(Table20[[#This Row],[Metabolite ID]],Table18[],2,FALSE)</f>
        <v>Cholesteryl esters in medium VLDL</v>
      </c>
      <c r="C808" t="s">
        <v>1123</v>
      </c>
      <c r="D808">
        <v>34</v>
      </c>
      <c r="E808">
        <v>1.7719715876533523E-2</v>
      </c>
      <c r="F808">
        <v>2.6923479859184935E-2</v>
      </c>
      <c r="G808" s="6">
        <v>0.51514847497953842</v>
      </c>
      <c r="H808" t="s">
        <v>1132</v>
      </c>
      <c r="I808" t="s">
        <v>1132</v>
      </c>
      <c r="J808" t="b">
        <v>0</v>
      </c>
    </row>
    <row r="809" spans="1:10" x14ac:dyDescent="0.2">
      <c r="A809" t="s">
        <v>852</v>
      </c>
      <c r="B809" t="str">
        <f>VLOOKUP(Table20[[#This Row],[Metabolite ID]],Table18[],2,FALSE)</f>
        <v>VLDL cholesterol</v>
      </c>
      <c r="C809" t="s">
        <v>1116</v>
      </c>
      <c r="D809">
        <v>33</v>
      </c>
      <c r="E809">
        <v>-7.0954030291254053E-3</v>
      </c>
      <c r="F809">
        <v>1.6730803072868464E-2</v>
      </c>
      <c r="G809" s="6">
        <v>0.67149857611074959</v>
      </c>
      <c r="H809" t="s">
        <v>1132</v>
      </c>
      <c r="I809" t="s">
        <v>1132</v>
      </c>
      <c r="J809" t="b">
        <v>0</v>
      </c>
    </row>
    <row r="810" spans="1:10" hidden="1" x14ac:dyDescent="0.2">
      <c r="A810" t="s">
        <v>852</v>
      </c>
      <c r="B810" t="str">
        <f>VLOOKUP(Table20[[#This Row],[Metabolite ID]],Table18[],2,FALSE)</f>
        <v>VLDL cholesterol</v>
      </c>
      <c r="C810" t="s">
        <v>1117</v>
      </c>
      <c r="D810">
        <v>33</v>
      </c>
      <c r="E810">
        <v>-7.0954030291254053E-3</v>
      </c>
      <c r="F810">
        <v>4.8624523737285314E-3</v>
      </c>
      <c r="G810" s="6">
        <v>0.14450370139702542</v>
      </c>
      <c r="H810" t="s">
        <v>1132</v>
      </c>
      <c r="I810" t="s">
        <v>1132</v>
      </c>
      <c r="J810" t="b">
        <v>0</v>
      </c>
    </row>
    <row r="811" spans="1:10" hidden="1" x14ac:dyDescent="0.2">
      <c r="A811" t="s">
        <v>852</v>
      </c>
      <c r="B811" t="str">
        <f>VLOOKUP(Table20[[#This Row],[Metabolite ID]],Table18[],2,FALSE)</f>
        <v>VLDL cholesterol</v>
      </c>
      <c r="C811" t="s">
        <v>1118</v>
      </c>
      <c r="D811">
        <v>33</v>
      </c>
      <c r="E811">
        <v>-7.4402099216066293E-3</v>
      </c>
      <c r="F811">
        <v>5.1925557519363272E-3</v>
      </c>
      <c r="G811" s="6">
        <v>0.15189760343089895</v>
      </c>
      <c r="H811" t="s">
        <v>1132</v>
      </c>
      <c r="I811" t="s">
        <v>1132</v>
      </c>
      <c r="J811" t="b">
        <v>0</v>
      </c>
    </row>
    <row r="812" spans="1:10" hidden="1" x14ac:dyDescent="0.2">
      <c r="A812" t="s">
        <v>852</v>
      </c>
      <c r="B812" t="str">
        <f>VLOOKUP(Table20[[#This Row],[Metabolite ID]],Table18[],2,FALSE)</f>
        <v>VLDL cholesterol</v>
      </c>
      <c r="C812" t="s">
        <v>1119</v>
      </c>
      <c r="D812">
        <v>33</v>
      </c>
      <c r="E812">
        <v>-1.0680318487097284E-2</v>
      </c>
      <c r="F812">
        <v>1.0316307398764969E-2</v>
      </c>
      <c r="G812" s="6">
        <v>0.30053582465074319</v>
      </c>
      <c r="H812" t="s">
        <v>1132</v>
      </c>
      <c r="I812" t="s">
        <v>1132</v>
      </c>
      <c r="J812" t="b">
        <v>0</v>
      </c>
    </row>
    <row r="813" spans="1:10" hidden="1" x14ac:dyDescent="0.2">
      <c r="A813" t="s">
        <v>852</v>
      </c>
      <c r="B813" t="str">
        <f>VLOOKUP(Table20[[#This Row],[Metabolite ID]],Table18[],2,FALSE)</f>
        <v>VLDL cholesterol</v>
      </c>
      <c r="C813" t="s">
        <v>1120</v>
      </c>
      <c r="D813">
        <v>33</v>
      </c>
      <c r="E813">
        <v>1.6671338840013536E-3</v>
      </c>
      <c r="F813">
        <v>9.8606971836528428E-3</v>
      </c>
      <c r="G813" s="6">
        <v>0.86574271353762877</v>
      </c>
      <c r="H813" t="s">
        <v>1132</v>
      </c>
      <c r="I813" t="s">
        <v>1132</v>
      </c>
      <c r="J813" t="b">
        <v>0</v>
      </c>
    </row>
    <row r="814" spans="1:10" hidden="1" x14ac:dyDescent="0.2">
      <c r="A814" t="s">
        <v>852</v>
      </c>
      <c r="B814" t="str">
        <f>VLOOKUP(Table20[[#This Row],[Metabolite ID]],Table18[],2,FALSE)</f>
        <v>VLDL cholesterol</v>
      </c>
      <c r="C814" t="s">
        <v>1121</v>
      </c>
      <c r="D814">
        <v>33</v>
      </c>
      <c r="E814">
        <v>-4.1402954735232145E-2</v>
      </c>
      <c r="F814">
        <v>2.1449924471077762E-2</v>
      </c>
      <c r="G814" s="6">
        <v>6.2483735788011946E-2</v>
      </c>
      <c r="H814" t="s">
        <v>1132</v>
      </c>
      <c r="I814" t="s">
        <v>1132</v>
      </c>
      <c r="J814" t="b">
        <v>0</v>
      </c>
    </row>
    <row r="815" spans="1:10" hidden="1" x14ac:dyDescent="0.2">
      <c r="A815" t="s">
        <v>852</v>
      </c>
      <c r="B815" t="str">
        <f>VLOOKUP(Table20[[#This Row],[Metabolite ID]],Table18[],2,FALSE)</f>
        <v>VLDL cholesterol</v>
      </c>
      <c r="C815" t="s">
        <v>1122</v>
      </c>
      <c r="D815">
        <v>33</v>
      </c>
      <c r="E815">
        <v>-3.0970128625341098E-3</v>
      </c>
      <c r="F815">
        <v>1.2162849456234677E-2</v>
      </c>
      <c r="G815" s="6">
        <v>0.80063901951394056</v>
      </c>
      <c r="H815" t="s">
        <v>1132</v>
      </c>
      <c r="I815" t="s">
        <v>1132</v>
      </c>
      <c r="J815" t="b">
        <v>0</v>
      </c>
    </row>
    <row r="816" spans="1:10" hidden="1" x14ac:dyDescent="0.2">
      <c r="A816" t="s">
        <v>852</v>
      </c>
      <c r="B816" t="str">
        <f>VLOOKUP(Table20[[#This Row],[Metabolite ID]],Table18[],2,FALSE)</f>
        <v>VLDL cholesterol</v>
      </c>
      <c r="C816" t="s">
        <v>1123</v>
      </c>
      <c r="D816">
        <v>33</v>
      </c>
      <c r="E816">
        <v>1.8004633999590802E-2</v>
      </c>
      <c r="F816">
        <v>3.8259816745366569E-2</v>
      </c>
      <c r="G816" s="6">
        <v>0.64122892390855069</v>
      </c>
      <c r="H816" t="s">
        <v>1132</v>
      </c>
      <c r="I816" t="s">
        <v>1132</v>
      </c>
      <c r="J816" t="b">
        <v>0</v>
      </c>
    </row>
    <row r="817" spans="1:10" x14ac:dyDescent="0.2">
      <c r="A817" t="s">
        <v>720</v>
      </c>
      <c r="B817" t="str">
        <f>VLOOKUP(Table20[[#This Row],[Metabolite ID]],Table18[],2,FALSE)</f>
        <v>1-(1-enyl-palmitoyl)-2-myristoyl-GPC (P-16:0/14:0)*</v>
      </c>
      <c r="C817" t="s">
        <v>1116</v>
      </c>
      <c r="D817">
        <v>2</v>
      </c>
      <c r="E817">
        <v>-4.0625389291174272E-3</v>
      </c>
      <c r="F817">
        <v>1.0640838808171139E-2</v>
      </c>
      <c r="G817" s="6">
        <v>0.70261901340100275</v>
      </c>
      <c r="H817" t="s">
        <v>1132</v>
      </c>
      <c r="I817" t="s">
        <v>1132</v>
      </c>
      <c r="J817" t="b">
        <v>0</v>
      </c>
    </row>
    <row r="818" spans="1:10" hidden="1" x14ac:dyDescent="0.2">
      <c r="A818" t="s">
        <v>720</v>
      </c>
      <c r="B818" t="str">
        <f>VLOOKUP(Table20[[#This Row],[Metabolite ID]],Table18[],2,FALSE)</f>
        <v>1-(1-enyl-palmitoyl)-2-myristoyl-GPC (P-16:0/14:0)*</v>
      </c>
      <c r="C818" t="s">
        <v>1117</v>
      </c>
      <c r="D818">
        <v>2</v>
      </c>
      <c r="E818">
        <v>-4.0625389291174272E-3</v>
      </c>
      <c r="F818">
        <v>9.2880393644557482E-3</v>
      </c>
      <c r="G818" s="6">
        <v>0.6618251476224668</v>
      </c>
      <c r="H818" t="s">
        <v>1132</v>
      </c>
      <c r="I818" t="s">
        <v>1132</v>
      </c>
      <c r="J818" t="b">
        <v>0</v>
      </c>
    </row>
    <row r="819" spans="1:10" hidden="1" x14ac:dyDescent="0.2">
      <c r="A819" t="s">
        <v>720</v>
      </c>
      <c r="B819" t="str">
        <f>VLOOKUP(Table20[[#This Row],[Metabolite ID]],Table18[],2,FALSE)</f>
        <v>1-(1-enyl-palmitoyl)-2-myristoyl-GPC (P-16:0/14:0)*</v>
      </c>
      <c r="C819" t="s">
        <v>1118</v>
      </c>
      <c r="D819">
        <v>2</v>
      </c>
      <c r="E819">
        <v>-4.091738634403071E-3</v>
      </c>
      <c r="F819">
        <v>9.3257644561989782E-3</v>
      </c>
      <c r="G819" s="6">
        <v>0.66083807141818651</v>
      </c>
      <c r="H819" t="s">
        <v>1132</v>
      </c>
      <c r="I819" t="s">
        <v>1132</v>
      </c>
      <c r="J819" t="b">
        <v>0</v>
      </c>
    </row>
    <row r="820" spans="1:10" x14ac:dyDescent="0.2">
      <c r="A820" t="s">
        <v>796</v>
      </c>
      <c r="B820" t="str">
        <f>VLOOKUP(Table20[[#This Row],[Metabolite ID]],Table18[],2,FALSE)</f>
        <v>Cholesteryl esters in medium HDL</v>
      </c>
      <c r="C820" t="s">
        <v>1116</v>
      </c>
      <c r="D820">
        <v>17</v>
      </c>
      <c r="E820">
        <v>-1.0755311495008048E-2</v>
      </c>
      <c r="F820">
        <v>2.8847043769042759E-2</v>
      </c>
      <c r="G820" s="6">
        <v>0.70926805406310245</v>
      </c>
      <c r="H820" t="s">
        <v>1132</v>
      </c>
      <c r="I820" t="s">
        <v>1132</v>
      </c>
      <c r="J820" t="b">
        <v>0</v>
      </c>
    </row>
    <row r="821" spans="1:10" hidden="1" x14ac:dyDescent="0.2">
      <c r="A821" t="s">
        <v>796</v>
      </c>
      <c r="B821" t="str">
        <f>VLOOKUP(Table20[[#This Row],[Metabolite ID]],Table18[],2,FALSE)</f>
        <v>Cholesteryl esters in medium HDL</v>
      </c>
      <c r="C821" t="s">
        <v>1117</v>
      </c>
      <c r="D821">
        <v>17</v>
      </c>
      <c r="E821">
        <v>-1.0755311495008048E-2</v>
      </c>
      <c r="F821">
        <v>7.4355379546537552E-3</v>
      </c>
      <c r="G821" s="6">
        <v>0.14804433076408566</v>
      </c>
      <c r="H821" t="s">
        <v>1132</v>
      </c>
      <c r="I821" t="s">
        <v>1132</v>
      </c>
      <c r="J821" t="b">
        <v>0</v>
      </c>
    </row>
    <row r="822" spans="1:10" hidden="1" x14ac:dyDescent="0.2">
      <c r="A822" t="s">
        <v>796</v>
      </c>
      <c r="B822" t="str">
        <f>VLOOKUP(Table20[[#This Row],[Metabolite ID]],Table18[],2,FALSE)</f>
        <v>Cholesteryl esters in medium HDL</v>
      </c>
      <c r="C822" t="s">
        <v>1118</v>
      </c>
      <c r="D822">
        <v>17</v>
      </c>
      <c r="E822">
        <v>-1.1543427681719964E-2</v>
      </c>
      <c r="F822">
        <v>8.2047468844889983E-3</v>
      </c>
      <c r="G822" s="6">
        <v>0.15945092452457649</v>
      </c>
      <c r="H822" t="s">
        <v>1132</v>
      </c>
      <c r="I822" t="s">
        <v>1132</v>
      </c>
      <c r="J822" t="b">
        <v>0</v>
      </c>
    </row>
    <row r="823" spans="1:10" hidden="1" x14ac:dyDescent="0.2">
      <c r="A823" t="s">
        <v>796</v>
      </c>
      <c r="B823" t="str">
        <f>VLOOKUP(Table20[[#This Row],[Metabolite ID]],Table18[],2,FALSE)</f>
        <v>Cholesteryl esters in medium HDL</v>
      </c>
      <c r="C823" t="s">
        <v>1119</v>
      </c>
      <c r="D823">
        <v>17</v>
      </c>
      <c r="E823">
        <v>-3.1409725593215497E-2</v>
      </c>
      <c r="F823">
        <v>1.2685447368674758E-2</v>
      </c>
      <c r="G823" s="6">
        <v>1.3284721245823394E-2</v>
      </c>
      <c r="H823" t="s">
        <v>1132</v>
      </c>
      <c r="I823" t="s">
        <v>1132</v>
      </c>
      <c r="J823" t="b">
        <v>0</v>
      </c>
    </row>
    <row r="824" spans="1:10" hidden="1" x14ac:dyDescent="0.2">
      <c r="A824" t="s">
        <v>796</v>
      </c>
      <c r="B824" t="str">
        <f>VLOOKUP(Table20[[#This Row],[Metabolite ID]],Table18[],2,FALSE)</f>
        <v>Cholesteryl esters in medium HDL</v>
      </c>
      <c r="C824" t="s">
        <v>1120</v>
      </c>
      <c r="D824">
        <v>17</v>
      </c>
      <c r="E824">
        <v>-2.9369470416442844E-2</v>
      </c>
      <c r="F824">
        <v>1.0815195852356378E-2</v>
      </c>
      <c r="G824" s="6">
        <v>6.6160882505128839E-3</v>
      </c>
      <c r="H824" t="s">
        <v>1132</v>
      </c>
      <c r="I824" t="s">
        <v>1132</v>
      </c>
      <c r="J824" t="b">
        <v>0</v>
      </c>
    </row>
    <row r="825" spans="1:10" hidden="1" x14ac:dyDescent="0.2">
      <c r="A825" t="s">
        <v>796</v>
      </c>
      <c r="B825" t="str">
        <f>VLOOKUP(Table20[[#This Row],[Metabolite ID]],Table18[],2,FALSE)</f>
        <v>Cholesteryl esters in medium HDL</v>
      </c>
      <c r="C825" t="s">
        <v>1121</v>
      </c>
      <c r="D825">
        <v>17</v>
      </c>
      <c r="E825">
        <v>-3.8091429984748043E-2</v>
      </c>
      <c r="F825">
        <v>1.6775083334312556E-2</v>
      </c>
      <c r="G825" s="6">
        <v>3.7330184375323858E-2</v>
      </c>
      <c r="H825" t="s">
        <v>1132</v>
      </c>
      <c r="I825" t="s">
        <v>1132</v>
      </c>
      <c r="J825" t="b">
        <v>0</v>
      </c>
    </row>
    <row r="826" spans="1:10" hidden="1" x14ac:dyDescent="0.2">
      <c r="A826" t="s">
        <v>796</v>
      </c>
      <c r="B826" t="str">
        <f>VLOOKUP(Table20[[#This Row],[Metabolite ID]],Table18[],2,FALSE)</f>
        <v>Cholesteryl esters in medium HDL</v>
      </c>
      <c r="C826" t="s">
        <v>1122</v>
      </c>
      <c r="D826">
        <v>17</v>
      </c>
      <c r="E826">
        <v>-2.8658443255455329E-2</v>
      </c>
      <c r="F826">
        <v>1.0454560554743744E-2</v>
      </c>
      <c r="G826" s="6">
        <v>1.4492685059743332E-2</v>
      </c>
      <c r="H826" t="s">
        <v>1132</v>
      </c>
      <c r="I826" t="s">
        <v>1132</v>
      </c>
      <c r="J826" t="b">
        <v>0</v>
      </c>
    </row>
    <row r="827" spans="1:10" hidden="1" x14ac:dyDescent="0.2">
      <c r="A827" t="s">
        <v>796</v>
      </c>
      <c r="B827" t="str">
        <f>VLOOKUP(Table20[[#This Row],[Metabolite ID]],Table18[],2,FALSE)</f>
        <v>Cholesteryl esters in medium HDL</v>
      </c>
      <c r="C827" t="s">
        <v>1123</v>
      </c>
      <c r="D827">
        <v>17</v>
      </c>
      <c r="E827">
        <v>-1.5091991693267132E-2</v>
      </c>
      <c r="F827">
        <v>6.4587076659622308E-2</v>
      </c>
      <c r="G827" s="6">
        <v>0.81840105352508119</v>
      </c>
      <c r="H827" t="s">
        <v>1132</v>
      </c>
      <c r="I827" t="s">
        <v>1132</v>
      </c>
      <c r="J827" t="b">
        <v>0</v>
      </c>
    </row>
    <row r="828" spans="1:10" x14ac:dyDescent="0.2">
      <c r="A828" t="s">
        <v>638</v>
      </c>
      <c r="B828" t="str">
        <f>VLOOKUP(Table20[[#This Row],[Metabolite ID]],Table18[],2,FALSE)</f>
        <v>X - 24024</v>
      </c>
      <c r="C828" t="s">
        <v>1116</v>
      </c>
      <c r="D828">
        <v>2</v>
      </c>
      <c r="E828">
        <v>-4.6956361925668232E-3</v>
      </c>
      <c r="F828">
        <v>1.2815026506682465E-2</v>
      </c>
      <c r="G828" s="6">
        <v>0.71405436569385494</v>
      </c>
      <c r="H828" t="s">
        <v>1132</v>
      </c>
      <c r="I828" t="s">
        <v>1132</v>
      </c>
      <c r="J828" t="b">
        <v>0</v>
      </c>
    </row>
    <row r="829" spans="1:10" hidden="1" x14ac:dyDescent="0.2">
      <c r="A829" t="s">
        <v>638</v>
      </c>
      <c r="B829" t="str">
        <f>VLOOKUP(Table20[[#This Row],[Metabolite ID]],Table18[],2,FALSE)</f>
        <v>X - 24024</v>
      </c>
      <c r="C829" t="s">
        <v>1117</v>
      </c>
      <c r="D829">
        <v>2</v>
      </c>
      <c r="E829">
        <v>-4.6956361925668232E-3</v>
      </c>
      <c r="F829">
        <v>1.2815026506682465E-2</v>
      </c>
      <c r="G829" s="6">
        <v>0.71405436569385494</v>
      </c>
      <c r="H829" t="s">
        <v>1132</v>
      </c>
      <c r="I829" t="s">
        <v>1132</v>
      </c>
      <c r="J829" t="b">
        <v>0</v>
      </c>
    </row>
    <row r="830" spans="1:10" hidden="1" x14ac:dyDescent="0.2">
      <c r="A830" t="s">
        <v>638</v>
      </c>
      <c r="B830" t="str">
        <f>VLOOKUP(Table20[[#This Row],[Metabolite ID]],Table18[],2,FALSE)</f>
        <v>X - 24024</v>
      </c>
      <c r="C830" t="s">
        <v>1118</v>
      </c>
      <c r="D830">
        <v>2</v>
      </c>
      <c r="E830">
        <v>-4.7211458737923453E-3</v>
      </c>
      <c r="F830">
        <v>1.2866934724861809E-2</v>
      </c>
      <c r="G830" s="6">
        <v>0.71367810210930571</v>
      </c>
      <c r="H830" t="s">
        <v>1132</v>
      </c>
      <c r="I830" t="s">
        <v>1132</v>
      </c>
      <c r="J830" t="b">
        <v>0</v>
      </c>
    </row>
    <row r="831" spans="1:10" x14ac:dyDescent="0.2">
      <c r="A831" t="s">
        <v>27</v>
      </c>
      <c r="B831" t="str">
        <f>VLOOKUP(Table20[[#This Row],[Metabolite ID]],Table18[],2,FALSE)</f>
        <v>asparagine</v>
      </c>
      <c r="C831" t="s">
        <v>1116</v>
      </c>
      <c r="D831">
        <v>4</v>
      </c>
      <c r="E831">
        <v>5.8975087648891278E-3</v>
      </c>
      <c r="F831">
        <v>1.6508039397744402E-2</v>
      </c>
      <c r="G831" s="6">
        <v>0.72090412752075905</v>
      </c>
      <c r="H831" t="s">
        <v>1132</v>
      </c>
      <c r="I831" t="s">
        <v>1132</v>
      </c>
      <c r="J831" t="b">
        <v>0</v>
      </c>
    </row>
    <row r="832" spans="1:10" hidden="1" x14ac:dyDescent="0.2">
      <c r="A832" t="s">
        <v>27</v>
      </c>
      <c r="B832" t="str">
        <f>VLOOKUP(Table20[[#This Row],[Metabolite ID]],Table18[],2,FALSE)</f>
        <v>asparagine</v>
      </c>
      <c r="C832" t="s">
        <v>1117</v>
      </c>
      <c r="D832">
        <v>4</v>
      </c>
      <c r="E832">
        <v>5.8975087648891278E-3</v>
      </c>
      <c r="F832">
        <v>6.1584163093675159E-3</v>
      </c>
      <c r="G832" s="6">
        <v>0.3382473546938452</v>
      </c>
      <c r="H832" t="s">
        <v>1132</v>
      </c>
      <c r="I832" t="s">
        <v>1132</v>
      </c>
      <c r="J832" t="b">
        <v>0</v>
      </c>
    </row>
    <row r="833" spans="1:10" hidden="1" x14ac:dyDescent="0.2">
      <c r="A833" t="s">
        <v>27</v>
      </c>
      <c r="B833" t="str">
        <f>VLOOKUP(Table20[[#This Row],[Metabolite ID]],Table18[],2,FALSE)</f>
        <v>asparagine</v>
      </c>
      <c r="C833" t="s">
        <v>1118</v>
      </c>
      <c r="D833">
        <v>4</v>
      </c>
      <c r="E833">
        <v>6.2131129127951188E-3</v>
      </c>
      <c r="F833">
        <v>6.3266142270061079E-3</v>
      </c>
      <c r="G833" s="6">
        <v>0.32607043443362682</v>
      </c>
      <c r="H833" t="s">
        <v>1132</v>
      </c>
      <c r="I833" t="s">
        <v>1132</v>
      </c>
      <c r="J833" t="b">
        <v>0</v>
      </c>
    </row>
    <row r="834" spans="1:10" hidden="1" x14ac:dyDescent="0.2">
      <c r="A834" t="s">
        <v>27</v>
      </c>
      <c r="B834" t="str">
        <f>VLOOKUP(Table20[[#This Row],[Metabolite ID]],Table18[],2,FALSE)</f>
        <v>asparagine</v>
      </c>
      <c r="C834" t="s">
        <v>1119</v>
      </c>
      <c r="D834">
        <v>4</v>
      </c>
      <c r="E834">
        <v>8.7920875237033451E-3</v>
      </c>
      <c r="F834">
        <v>1.154532105404083E-2</v>
      </c>
      <c r="G834" s="6">
        <v>0.4463416437863999</v>
      </c>
      <c r="H834" t="s">
        <v>1132</v>
      </c>
      <c r="I834" t="s">
        <v>1132</v>
      </c>
      <c r="J834" t="b">
        <v>0</v>
      </c>
    </row>
    <row r="835" spans="1:10" hidden="1" x14ac:dyDescent="0.2">
      <c r="A835" t="s">
        <v>27</v>
      </c>
      <c r="B835" t="str">
        <f>VLOOKUP(Table20[[#This Row],[Metabolite ID]],Table18[],2,FALSE)</f>
        <v>asparagine</v>
      </c>
      <c r="C835" t="s">
        <v>1120</v>
      </c>
      <c r="D835">
        <v>4</v>
      </c>
      <c r="E835">
        <v>4.1575312834624973E-3</v>
      </c>
      <c r="F835">
        <v>6.7563501761944049E-3</v>
      </c>
      <c r="G835" s="6">
        <v>0.53832250922115121</v>
      </c>
      <c r="H835" t="s">
        <v>1132</v>
      </c>
      <c r="I835" t="s">
        <v>1132</v>
      </c>
      <c r="J835" t="b">
        <v>0</v>
      </c>
    </row>
    <row r="836" spans="1:10" hidden="1" x14ac:dyDescent="0.2">
      <c r="A836" t="s">
        <v>27</v>
      </c>
      <c r="B836" t="str">
        <f>VLOOKUP(Table20[[#This Row],[Metabolite ID]],Table18[],2,FALSE)</f>
        <v>asparagine</v>
      </c>
      <c r="C836" t="s">
        <v>1121</v>
      </c>
      <c r="D836">
        <v>4</v>
      </c>
      <c r="E836">
        <v>5.9454884429801513E-3</v>
      </c>
      <c r="F836">
        <v>1.6692401994360076E-2</v>
      </c>
      <c r="G836" s="6">
        <v>0.7452821389152211</v>
      </c>
      <c r="H836" t="s">
        <v>1132</v>
      </c>
      <c r="I836" t="s">
        <v>1132</v>
      </c>
      <c r="J836" t="b">
        <v>0</v>
      </c>
    </row>
    <row r="837" spans="1:10" hidden="1" x14ac:dyDescent="0.2">
      <c r="A837" t="s">
        <v>27</v>
      </c>
      <c r="B837" t="str">
        <f>VLOOKUP(Table20[[#This Row],[Metabolite ID]],Table18[],2,FALSE)</f>
        <v>asparagine</v>
      </c>
      <c r="C837" t="s">
        <v>1122</v>
      </c>
      <c r="D837">
        <v>4</v>
      </c>
      <c r="E837">
        <v>3.7845988331676184E-3</v>
      </c>
      <c r="F837">
        <v>7.6958859098195656E-3</v>
      </c>
      <c r="G837" s="6">
        <v>0.6566165087106719</v>
      </c>
      <c r="H837" t="s">
        <v>1132</v>
      </c>
      <c r="I837" t="s">
        <v>1132</v>
      </c>
      <c r="J837" t="b">
        <v>0</v>
      </c>
    </row>
    <row r="838" spans="1:10" hidden="1" x14ac:dyDescent="0.2">
      <c r="A838" t="s">
        <v>27</v>
      </c>
      <c r="B838" t="str">
        <f>VLOOKUP(Table20[[#This Row],[Metabolite ID]],Table18[],2,FALSE)</f>
        <v>asparagine</v>
      </c>
      <c r="C838" t="s">
        <v>1123</v>
      </c>
      <c r="D838">
        <v>4</v>
      </c>
      <c r="E838">
        <v>-5.5573351798456799E-4</v>
      </c>
      <c r="F838">
        <v>3.2347846886575743E-2</v>
      </c>
      <c r="G838" s="6">
        <v>0.98785285623622621</v>
      </c>
      <c r="H838" t="s">
        <v>1132</v>
      </c>
      <c r="I838" t="s">
        <v>1132</v>
      </c>
      <c r="J838" t="b">
        <v>0</v>
      </c>
    </row>
    <row r="839" spans="1:10" x14ac:dyDescent="0.2">
      <c r="A839" t="s">
        <v>719</v>
      </c>
      <c r="B839" t="str">
        <f>VLOOKUP(Table20[[#This Row],[Metabolite ID]],Table18[],2,FALSE)</f>
        <v>1-(1-enyl-palmitoyl)-2-palmitoleoyl-GPC (P-16:0/16:1)*</v>
      </c>
      <c r="C839" t="s">
        <v>1116</v>
      </c>
      <c r="D839">
        <v>3</v>
      </c>
      <c r="E839">
        <v>4.7562467242311859E-3</v>
      </c>
      <c r="F839">
        <v>1.4881036030977162E-2</v>
      </c>
      <c r="G839" s="6">
        <v>0.74925794030082227</v>
      </c>
      <c r="H839" t="s">
        <v>1132</v>
      </c>
      <c r="I839" t="s">
        <v>1132</v>
      </c>
      <c r="J839" t="b">
        <v>0</v>
      </c>
    </row>
    <row r="840" spans="1:10" hidden="1" x14ac:dyDescent="0.2">
      <c r="A840" t="s">
        <v>719</v>
      </c>
      <c r="B840" t="str">
        <f>VLOOKUP(Table20[[#This Row],[Metabolite ID]],Table18[],2,FALSE)</f>
        <v>1-(1-enyl-palmitoyl)-2-palmitoleoyl-GPC (P-16:0/16:1)*</v>
      </c>
      <c r="C840" t="s">
        <v>1117</v>
      </c>
      <c r="D840">
        <v>3</v>
      </c>
      <c r="E840">
        <v>4.7562467242311859E-3</v>
      </c>
      <c r="F840">
        <v>5.2456859250210319E-3</v>
      </c>
      <c r="G840" s="6">
        <v>0.36456714781794447</v>
      </c>
      <c r="H840" t="s">
        <v>1132</v>
      </c>
      <c r="I840" t="s">
        <v>1132</v>
      </c>
      <c r="J840" t="b">
        <v>0</v>
      </c>
    </row>
    <row r="841" spans="1:10" hidden="1" x14ac:dyDescent="0.2">
      <c r="A841" t="s">
        <v>719</v>
      </c>
      <c r="B841" t="str">
        <f>VLOOKUP(Table20[[#This Row],[Metabolite ID]],Table18[],2,FALSE)</f>
        <v>1-(1-enyl-palmitoyl)-2-palmitoleoyl-GPC (P-16:0/16:1)*</v>
      </c>
      <c r="C841" t="s">
        <v>1118</v>
      </c>
      <c r="D841">
        <v>3</v>
      </c>
      <c r="E841">
        <v>4.9232950420511328E-3</v>
      </c>
      <c r="F841">
        <v>5.3353373558072898E-3</v>
      </c>
      <c r="G841" s="6">
        <v>0.35612651215766838</v>
      </c>
      <c r="H841" t="s">
        <v>1132</v>
      </c>
      <c r="I841" t="s">
        <v>1132</v>
      </c>
      <c r="J841" t="b">
        <v>0</v>
      </c>
    </row>
    <row r="842" spans="1:10" hidden="1" x14ac:dyDescent="0.2">
      <c r="A842" t="s">
        <v>719</v>
      </c>
      <c r="B842" t="str">
        <f>VLOOKUP(Table20[[#This Row],[Metabolite ID]],Table18[],2,FALSE)</f>
        <v>1-(1-enyl-palmitoyl)-2-palmitoleoyl-GPC (P-16:0/16:1)*</v>
      </c>
      <c r="C842" t="s">
        <v>1119</v>
      </c>
      <c r="D842">
        <v>3</v>
      </c>
      <c r="E842">
        <v>9.4873659909553917E-4</v>
      </c>
      <c r="F842">
        <v>6.6123808375092115E-3</v>
      </c>
      <c r="G842" s="6">
        <v>0.88591203746898017</v>
      </c>
      <c r="H842" t="s">
        <v>1132</v>
      </c>
      <c r="I842" t="s">
        <v>1132</v>
      </c>
      <c r="J842" t="b">
        <v>0</v>
      </c>
    </row>
    <row r="843" spans="1:10" hidden="1" x14ac:dyDescent="0.2">
      <c r="A843" t="s">
        <v>719</v>
      </c>
      <c r="B843" t="str">
        <f>VLOOKUP(Table20[[#This Row],[Metabolite ID]],Table18[],2,FALSE)</f>
        <v>1-(1-enyl-palmitoyl)-2-palmitoleoyl-GPC (P-16:0/16:1)*</v>
      </c>
      <c r="C843" t="s">
        <v>1120</v>
      </c>
      <c r="D843">
        <v>3</v>
      </c>
      <c r="E843">
        <v>2.2508509874604047E-3</v>
      </c>
      <c r="F843">
        <v>6.0153728135884576E-3</v>
      </c>
      <c r="G843" s="6">
        <v>0.70826807913883949</v>
      </c>
      <c r="H843" t="s">
        <v>1132</v>
      </c>
      <c r="I843" t="s">
        <v>1132</v>
      </c>
      <c r="J843" t="b">
        <v>0</v>
      </c>
    </row>
    <row r="844" spans="1:10" hidden="1" x14ac:dyDescent="0.2">
      <c r="A844" t="s">
        <v>719</v>
      </c>
      <c r="B844" t="str">
        <f>VLOOKUP(Table20[[#This Row],[Metabolite ID]],Table18[],2,FALSE)</f>
        <v>1-(1-enyl-palmitoyl)-2-palmitoleoyl-GPC (P-16:0/16:1)*</v>
      </c>
      <c r="C844" t="s">
        <v>1121</v>
      </c>
      <c r="D844">
        <v>3</v>
      </c>
      <c r="E844">
        <v>-7.2785084663421207E-3</v>
      </c>
      <c r="F844">
        <v>1.0138343812593795E-2</v>
      </c>
      <c r="G844" s="6">
        <v>0.54734095917303693</v>
      </c>
      <c r="H844" t="s">
        <v>1132</v>
      </c>
      <c r="I844" t="s">
        <v>1132</v>
      </c>
      <c r="J844" t="b">
        <v>0</v>
      </c>
    </row>
    <row r="845" spans="1:10" hidden="1" x14ac:dyDescent="0.2">
      <c r="A845" t="s">
        <v>719</v>
      </c>
      <c r="B845" t="str">
        <f>VLOOKUP(Table20[[#This Row],[Metabolite ID]],Table18[],2,FALSE)</f>
        <v>1-(1-enyl-palmitoyl)-2-palmitoleoyl-GPC (P-16:0/16:1)*</v>
      </c>
      <c r="C845" t="s">
        <v>1122</v>
      </c>
      <c r="D845">
        <v>3</v>
      </c>
      <c r="E845">
        <v>4.7713204366751916E-4</v>
      </c>
      <c r="F845">
        <v>6.8181989989479956E-3</v>
      </c>
      <c r="G845" s="6">
        <v>0.95057770948292597</v>
      </c>
      <c r="H845" t="s">
        <v>1132</v>
      </c>
      <c r="I845" t="s">
        <v>1132</v>
      </c>
      <c r="J845" t="b">
        <v>0</v>
      </c>
    </row>
    <row r="846" spans="1:10" hidden="1" x14ac:dyDescent="0.2">
      <c r="A846" t="s">
        <v>719</v>
      </c>
      <c r="B846" t="str">
        <f>VLOOKUP(Table20[[#This Row],[Metabolite ID]],Table18[],2,FALSE)</f>
        <v>1-(1-enyl-palmitoyl)-2-palmitoleoyl-GPC (P-16:0/16:1)*</v>
      </c>
      <c r="C846" t="s">
        <v>1123</v>
      </c>
      <c r="D846">
        <v>3</v>
      </c>
      <c r="E846">
        <v>5.1890357575826596E-3</v>
      </c>
      <c r="F846">
        <v>6.1344899124706677E-2</v>
      </c>
      <c r="G846" s="6">
        <v>0.94627756132352348</v>
      </c>
      <c r="H846" t="s">
        <v>1132</v>
      </c>
      <c r="I846" t="s">
        <v>1132</v>
      </c>
      <c r="J846" t="b">
        <v>0</v>
      </c>
    </row>
    <row r="847" spans="1:10" x14ac:dyDescent="0.2">
      <c r="A847" t="s">
        <v>230</v>
      </c>
      <c r="B847" t="str">
        <f>VLOOKUP(Table20[[#This Row],[Metabolite ID]],Table18[],2,FALSE)</f>
        <v>stearidonate (18:4n3)</v>
      </c>
      <c r="C847" t="s">
        <v>1116</v>
      </c>
      <c r="D847">
        <v>2</v>
      </c>
      <c r="E847">
        <v>2.7629166371147904E-3</v>
      </c>
      <c r="F847">
        <v>8.6569371570232607E-3</v>
      </c>
      <c r="G847" s="6">
        <v>0.74960793996265607</v>
      </c>
      <c r="H847" t="s">
        <v>1132</v>
      </c>
      <c r="I847" t="s">
        <v>1132</v>
      </c>
      <c r="J847" t="b">
        <v>0</v>
      </c>
    </row>
    <row r="848" spans="1:10" hidden="1" x14ac:dyDescent="0.2">
      <c r="A848" t="s">
        <v>230</v>
      </c>
      <c r="B848" t="str">
        <f>VLOOKUP(Table20[[#This Row],[Metabolite ID]],Table18[],2,FALSE)</f>
        <v>stearidonate (18:4n3)</v>
      </c>
      <c r="C848" t="s">
        <v>1117</v>
      </c>
      <c r="D848">
        <v>2</v>
      </c>
      <c r="E848">
        <v>2.7629166371147904E-3</v>
      </c>
      <c r="F848">
        <v>8.6569371570232607E-3</v>
      </c>
      <c r="G848" s="6">
        <v>0.74960793996265607</v>
      </c>
      <c r="H848" t="s">
        <v>1132</v>
      </c>
      <c r="I848" t="s">
        <v>1132</v>
      </c>
      <c r="J848" t="b">
        <v>0</v>
      </c>
    </row>
    <row r="849" spans="1:10" hidden="1" x14ac:dyDescent="0.2">
      <c r="A849" t="s">
        <v>230</v>
      </c>
      <c r="B849" t="str">
        <f>VLOOKUP(Table20[[#This Row],[Metabolite ID]],Table18[],2,FALSE)</f>
        <v>stearidonate (18:4n3)</v>
      </c>
      <c r="C849" t="s">
        <v>1118</v>
      </c>
      <c r="D849">
        <v>2</v>
      </c>
      <c r="E849">
        <v>2.7738888020576898E-3</v>
      </c>
      <c r="F849">
        <v>8.6752347528911092E-3</v>
      </c>
      <c r="G849" s="6">
        <v>0.74915938359602374</v>
      </c>
      <c r="H849" t="s">
        <v>1132</v>
      </c>
      <c r="I849" t="s">
        <v>1132</v>
      </c>
      <c r="J849" t="b">
        <v>0</v>
      </c>
    </row>
    <row r="850" spans="1:10" x14ac:dyDescent="0.2">
      <c r="A850" t="s">
        <v>797</v>
      </c>
      <c r="B850" t="str">
        <f>VLOOKUP(Table20[[#This Row],[Metabolite ID]],Table18[],2,FALSE)</f>
        <v>Free cholesterol in medium HDL</v>
      </c>
      <c r="C850" t="s">
        <v>1116</v>
      </c>
      <c r="D850">
        <v>14</v>
      </c>
      <c r="E850">
        <v>-1.0587841735895116E-2</v>
      </c>
      <c r="F850">
        <v>3.3864462715298985E-2</v>
      </c>
      <c r="G850" s="6">
        <v>0.75454395089252235</v>
      </c>
      <c r="H850" t="s">
        <v>1132</v>
      </c>
      <c r="I850" t="s">
        <v>1132</v>
      </c>
      <c r="J850" t="b">
        <v>0</v>
      </c>
    </row>
    <row r="851" spans="1:10" hidden="1" x14ac:dyDescent="0.2">
      <c r="A851" t="s">
        <v>797</v>
      </c>
      <c r="B851" t="str">
        <f>VLOOKUP(Table20[[#This Row],[Metabolite ID]],Table18[],2,FALSE)</f>
        <v>Free cholesterol in medium HDL</v>
      </c>
      <c r="C851" t="s">
        <v>1117</v>
      </c>
      <c r="D851">
        <v>14</v>
      </c>
      <c r="E851">
        <v>-1.0587841735895116E-2</v>
      </c>
      <c r="F851">
        <v>8.2364212791874655E-3</v>
      </c>
      <c r="G851" s="6">
        <v>0.19862091624530037</v>
      </c>
      <c r="H851" t="s">
        <v>1132</v>
      </c>
      <c r="I851" t="s">
        <v>1132</v>
      </c>
      <c r="J851" t="b">
        <v>0</v>
      </c>
    </row>
    <row r="852" spans="1:10" hidden="1" x14ac:dyDescent="0.2">
      <c r="A852" t="s">
        <v>797</v>
      </c>
      <c r="B852" t="str">
        <f>VLOOKUP(Table20[[#This Row],[Metabolite ID]],Table18[],2,FALSE)</f>
        <v>Free cholesterol in medium HDL</v>
      </c>
      <c r="C852" t="s">
        <v>1118</v>
      </c>
      <c r="D852">
        <v>14</v>
      </c>
      <c r="E852">
        <v>-1.2729715777896363E-2</v>
      </c>
      <c r="F852">
        <v>9.2033222151077388E-3</v>
      </c>
      <c r="G852" s="6">
        <v>0.16661419203620326</v>
      </c>
      <c r="H852" t="s">
        <v>1132</v>
      </c>
      <c r="I852" t="s">
        <v>1132</v>
      </c>
      <c r="J852" t="b">
        <v>0</v>
      </c>
    </row>
    <row r="853" spans="1:10" hidden="1" x14ac:dyDescent="0.2">
      <c r="A853" t="s">
        <v>797</v>
      </c>
      <c r="B853" t="str">
        <f>VLOOKUP(Table20[[#This Row],[Metabolite ID]],Table18[],2,FALSE)</f>
        <v>Free cholesterol in medium HDL</v>
      </c>
      <c r="C853" t="s">
        <v>1119</v>
      </c>
      <c r="D853">
        <v>14</v>
      </c>
      <c r="E853">
        <v>-2.9155862407308983E-2</v>
      </c>
      <c r="F853">
        <v>1.2857577948520792E-2</v>
      </c>
      <c r="G853" s="6">
        <v>2.335350919669275E-2</v>
      </c>
      <c r="H853" t="s">
        <v>1132</v>
      </c>
      <c r="I853" t="s">
        <v>1132</v>
      </c>
      <c r="J853" t="b">
        <v>0</v>
      </c>
    </row>
    <row r="854" spans="1:10" hidden="1" x14ac:dyDescent="0.2">
      <c r="A854" t="s">
        <v>797</v>
      </c>
      <c r="B854" t="str">
        <f>VLOOKUP(Table20[[#This Row],[Metabolite ID]],Table18[],2,FALSE)</f>
        <v>Free cholesterol in medium HDL</v>
      </c>
      <c r="C854" t="s">
        <v>1120</v>
      </c>
      <c r="D854">
        <v>14</v>
      </c>
      <c r="E854">
        <v>-2.9492716018103826E-2</v>
      </c>
      <c r="F854">
        <v>1.1729184750411435E-2</v>
      </c>
      <c r="G854" s="6">
        <v>1.1921049794936371E-2</v>
      </c>
      <c r="H854" t="s">
        <v>1132</v>
      </c>
      <c r="I854" t="s">
        <v>1132</v>
      </c>
      <c r="J854" t="b">
        <v>0</v>
      </c>
    </row>
    <row r="855" spans="1:10" hidden="1" x14ac:dyDescent="0.2">
      <c r="A855" t="s">
        <v>797</v>
      </c>
      <c r="B855" t="str">
        <f>VLOOKUP(Table20[[#This Row],[Metabolite ID]],Table18[],2,FALSE)</f>
        <v>Free cholesterol in medium HDL</v>
      </c>
      <c r="C855" t="s">
        <v>1121</v>
      </c>
      <c r="D855">
        <v>14</v>
      </c>
      <c r="E855">
        <v>-2.6302218357207613E-2</v>
      </c>
      <c r="F855">
        <v>1.8847106348822622E-2</v>
      </c>
      <c r="G855" s="6">
        <v>0.18622896765150126</v>
      </c>
      <c r="H855" t="s">
        <v>1132</v>
      </c>
      <c r="I855" t="s">
        <v>1132</v>
      </c>
      <c r="J855" t="b">
        <v>0</v>
      </c>
    </row>
    <row r="856" spans="1:10" hidden="1" x14ac:dyDescent="0.2">
      <c r="A856" t="s">
        <v>797</v>
      </c>
      <c r="B856" t="str">
        <f>VLOOKUP(Table20[[#This Row],[Metabolite ID]],Table18[],2,FALSE)</f>
        <v>Free cholesterol in medium HDL</v>
      </c>
      <c r="C856" t="s">
        <v>1122</v>
      </c>
      <c r="D856">
        <v>14</v>
      </c>
      <c r="E856">
        <v>-2.7940561626770638E-2</v>
      </c>
      <c r="F856">
        <v>1.2153982547610917E-2</v>
      </c>
      <c r="G856" s="6">
        <v>3.8739170629717122E-2</v>
      </c>
      <c r="H856" t="s">
        <v>1132</v>
      </c>
      <c r="I856" t="s">
        <v>1132</v>
      </c>
      <c r="J856" t="b">
        <v>0</v>
      </c>
    </row>
    <row r="857" spans="1:10" hidden="1" x14ac:dyDescent="0.2">
      <c r="A857" t="s">
        <v>797</v>
      </c>
      <c r="B857" t="str">
        <f>VLOOKUP(Table20[[#This Row],[Metabolite ID]],Table18[],2,FALSE)</f>
        <v>Free cholesterol in medium HDL</v>
      </c>
      <c r="C857" t="s">
        <v>1123</v>
      </c>
      <c r="D857">
        <v>14</v>
      </c>
      <c r="E857">
        <v>-2.5412759500876722E-2</v>
      </c>
      <c r="F857">
        <v>7.9887419095540882E-2</v>
      </c>
      <c r="G857" s="6">
        <v>0.75587146803404315</v>
      </c>
      <c r="H857" t="s">
        <v>1132</v>
      </c>
      <c r="I857" t="s">
        <v>1132</v>
      </c>
      <c r="J857" t="b">
        <v>0</v>
      </c>
    </row>
    <row r="858" spans="1:10" x14ac:dyDescent="0.2">
      <c r="A858" t="s">
        <v>839</v>
      </c>
      <c r="B858" t="str">
        <f>VLOOKUP(Table20[[#This Row],[Metabolite ID]],Table18[],2,FALSE)</f>
        <v>Cholesterol in small VLDL</v>
      </c>
      <c r="C858" t="s">
        <v>1116</v>
      </c>
      <c r="D858">
        <v>33</v>
      </c>
      <c r="E858">
        <v>-4.8690708965647145E-3</v>
      </c>
      <c r="F858">
        <v>1.752306814982706E-2</v>
      </c>
      <c r="G858" s="6">
        <v>0.78111495984049983</v>
      </c>
      <c r="H858" t="s">
        <v>1132</v>
      </c>
      <c r="I858" t="s">
        <v>1132</v>
      </c>
      <c r="J858" t="b">
        <v>0</v>
      </c>
    </row>
    <row r="859" spans="1:10" hidden="1" x14ac:dyDescent="0.2">
      <c r="A859" t="s">
        <v>839</v>
      </c>
      <c r="B859" t="str">
        <f>VLOOKUP(Table20[[#This Row],[Metabolite ID]],Table18[],2,FALSE)</f>
        <v>Cholesterol in small VLDL</v>
      </c>
      <c r="C859" t="s">
        <v>1117</v>
      </c>
      <c r="D859">
        <v>33</v>
      </c>
      <c r="E859">
        <v>-4.8690708965647145E-3</v>
      </c>
      <c r="F859">
        <v>4.972914507319467E-3</v>
      </c>
      <c r="G859" s="6">
        <v>0.32752160027045041</v>
      </c>
      <c r="H859" t="s">
        <v>1132</v>
      </c>
      <c r="I859" t="s">
        <v>1132</v>
      </c>
      <c r="J859" t="b">
        <v>0</v>
      </c>
    </row>
    <row r="860" spans="1:10" hidden="1" x14ac:dyDescent="0.2">
      <c r="A860" t="s">
        <v>839</v>
      </c>
      <c r="B860" t="str">
        <f>VLOOKUP(Table20[[#This Row],[Metabolite ID]],Table18[],2,FALSE)</f>
        <v>Cholesterol in small VLDL</v>
      </c>
      <c r="C860" t="s">
        <v>1118</v>
      </c>
      <c r="D860">
        <v>33</v>
      </c>
      <c r="E860">
        <v>-5.0896375341661767E-3</v>
      </c>
      <c r="F860">
        <v>5.3894728960850345E-3</v>
      </c>
      <c r="G860" s="6">
        <v>0.34498240576397138</v>
      </c>
      <c r="H860" t="s">
        <v>1132</v>
      </c>
      <c r="I860" t="s">
        <v>1132</v>
      </c>
      <c r="J860" t="b">
        <v>0</v>
      </c>
    </row>
    <row r="861" spans="1:10" hidden="1" x14ac:dyDescent="0.2">
      <c r="A861" t="s">
        <v>839</v>
      </c>
      <c r="B861" t="str">
        <f>VLOOKUP(Table20[[#This Row],[Metabolite ID]],Table18[],2,FALSE)</f>
        <v>Cholesterol in small VLDL</v>
      </c>
      <c r="C861" t="s">
        <v>1119</v>
      </c>
      <c r="D861">
        <v>33</v>
      </c>
      <c r="E861">
        <v>1.5872386016427915E-3</v>
      </c>
      <c r="F861">
        <v>1.1138760806537805E-2</v>
      </c>
      <c r="G861" s="6">
        <v>0.8866875479036983</v>
      </c>
      <c r="H861" t="s">
        <v>1132</v>
      </c>
      <c r="I861" t="s">
        <v>1132</v>
      </c>
      <c r="J861" t="b">
        <v>0</v>
      </c>
    </row>
    <row r="862" spans="1:10" hidden="1" x14ac:dyDescent="0.2">
      <c r="A862" t="s">
        <v>839</v>
      </c>
      <c r="B862" t="str">
        <f>VLOOKUP(Table20[[#This Row],[Metabolite ID]],Table18[],2,FALSE)</f>
        <v>Cholesterol in small VLDL</v>
      </c>
      <c r="C862" t="s">
        <v>1120</v>
      </c>
      <c r="D862">
        <v>33</v>
      </c>
      <c r="E862">
        <v>1.8921212801437087E-3</v>
      </c>
      <c r="F862">
        <v>1.0617382336553873E-2</v>
      </c>
      <c r="G862" s="6">
        <v>0.85855823601235115</v>
      </c>
      <c r="H862" t="s">
        <v>1132</v>
      </c>
      <c r="I862" t="s">
        <v>1132</v>
      </c>
      <c r="J862" t="b">
        <v>0</v>
      </c>
    </row>
    <row r="863" spans="1:10" hidden="1" x14ac:dyDescent="0.2">
      <c r="A863" t="s">
        <v>839</v>
      </c>
      <c r="B863" t="str">
        <f>VLOOKUP(Table20[[#This Row],[Metabolite ID]],Table18[],2,FALSE)</f>
        <v>Cholesterol in small VLDL</v>
      </c>
      <c r="C863" t="s">
        <v>1121</v>
      </c>
      <c r="D863">
        <v>33</v>
      </c>
      <c r="E863">
        <v>-1.5946753414623094E-2</v>
      </c>
      <c r="F863">
        <v>2.4388584810496144E-2</v>
      </c>
      <c r="G863" s="6">
        <v>0.5178727071512369</v>
      </c>
      <c r="H863" t="s">
        <v>1132</v>
      </c>
      <c r="I863" t="s">
        <v>1132</v>
      </c>
      <c r="J863" t="b">
        <v>0</v>
      </c>
    </row>
    <row r="864" spans="1:10" hidden="1" x14ac:dyDescent="0.2">
      <c r="A864" t="s">
        <v>839</v>
      </c>
      <c r="B864" t="str">
        <f>VLOOKUP(Table20[[#This Row],[Metabolite ID]],Table18[],2,FALSE)</f>
        <v>Cholesterol in small VLDL</v>
      </c>
      <c r="C864" t="s">
        <v>1122</v>
      </c>
      <c r="D864">
        <v>33</v>
      </c>
      <c r="E864">
        <v>-5.7206731214698436E-3</v>
      </c>
      <c r="F864">
        <v>1.3406393995474865E-2</v>
      </c>
      <c r="G864" s="6">
        <v>0.67244609271262457</v>
      </c>
      <c r="H864" t="s">
        <v>1132</v>
      </c>
      <c r="I864" t="s">
        <v>1132</v>
      </c>
      <c r="J864" t="b">
        <v>0</v>
      </c>
    </row>
    <row r="865" spans="1:10" hidden="1" x14ac:dyDescent="0.2">
      <c r="A865" t="s">
        <v>839</v>
      </c>
      <c r="B865" t="str">
        <f>VLOOKUP(Table20[[#This Row],[Metabolite ID]],Table18[],2,FALSE)</f>
        <v>Cholesterol in small VLDL</v>
      </c>
      <c r="C865" t="s">
        <v>1123</v>
      </c>
      <c r="D865">
        <v>33</v>
      </c>
      <c r="E865">
        <v>-2.3866744242457522E-2</v>
      </c>
      <c r="F865">
        <v>4.6571875854309143E-2</v>
      </c>
      <c r="G865" s="6">
        <v>0.61195357245210003</v>
      </c>
      <c r="H865" t="s">
        <v>1132</v>
      </c>
      <c r="I865" t="s">
        <v>1132</v>
      </c>
      <c r="J865" t="b">
        <v>0</v>
      </c>
    </row>
    <row r="866" spans="1:10" x14ac:dyDescent="0.2">
      <c r="A866" t="s">
        <v>148</v>
      </c>
      <c r="B866" t="str">
        <f>VLOOKUP(Table20[[#This Row],[Metabolite ID]],Table18[],2,FALSE)</f>
        <v>1-linoleoylglycerol (18:2)</v>
      </c>
      <c r="C866" t="s">
        <v>1127</v>
      </c>
      <c r="D866">
        <v>1</v>
      </c>
      <c r="E866">
        <v>3.7688347516714781E-3</v>
      </c>
      <c r="F866">
        <v>1.9597940708691686E-2</v>
      </c>
      <c r="G866" s="6">
        <v>0.84750119326809459</v>
      </c>
      <c r="H866" t="s">
        <v>909</v>
      </c>
      <c r="I866" t="s">
        <v>909</v>
      </c>
      <c r="J866" t="b">
        <v>0</v>
      </c>
    </row>
    <row r="867" spans="1:10" x14ac:dyDescent="0.2">
      <c r="A867" t="s">
        <v>479</v>
      </c>
      <c r="B867" t="str">
        <f>VLOOKUP(Table20[[#This Row],[Metabolite ID]],Table18[],2,FALSE)</f>
        <v>X - 12844</v>
      </c>
      <c r="C867" t="s">
        <v>1116</v>
      </c>
      <c r="D867">
        <v>4</v>
      </c>
      <c r="E867">
        <v>-2.6739455282045912E-3</v>
      </c>
      <c r="F867">
        <v>1.5377115302672297E-2</v>
      </c>
      <c r="G867" s="6">
        <v>0.86195094331522482</v>
      </c>
      <c r="H867" t="s">
        <v>1132</v>
      </c>
      <c r="I867" t="s">
        <v>1132</v>
      </c>
      <c r="J867" t="b">
        <v>0</v>
      </c>
    </row>
    <row r="868" spans="1:10" hidden="1" x14ac:dyDescent="0.2">
      <c r="A868" t="s">
        <v>479</v>
      </c>
      <c r="B868" t="str">
        <f>VLOOKUP(Table20[[#This Row],[Metabolite ID]],Table18[],2,FALSE)</f>
        <v>X - 12844</v>
      </c>
      <c r="C868" t="s">
        <v>1117</v>
      </c>
      <c r="D868">
        <v>4</v>
      </c>
      <c r="E868">
        <v>-2.6739455282045912E-3</v>
      </c>
      <c r="F868">
        <v>7.8319172914935523E-3</v>
      </c>
      <c r="G868" s="6">
        <v>0.73279008049368</v>
      </c>
      <c r="H868" t="s">
        <v>1132</v>
      </c>
      <c r="I868" t="s">
        <v>1132</v>
      </c>
      <c r="J868" t="b">
        <v>0</v>
      </c>
    </row>
    <row r="869" spans="1:10" hidden="1" x14ac:dyDescent="0.2">
      <c r="A869" t="s">
        <v>479</v>
      </c>
      <c r="B869" t="str">
        <f>VLOOKUP(Table20[[#This Row],[Metabolite ID]],Table18[],2,FALSE)</f>
        <v>X - 12844</v>
      </c>
      <c r="C869" t="s">
        <v>1118</v>
      </c>
      <c r="D869">
        <v>4</v>
      </c>
      <c r="E869">
        <v>-2.7938980138593698E-3</v>
      </c>
      <c r="F869">
        <v>8.0037885441797581E-3</v>
      </c>
      <c r="G869" s="6">
        <v>0.72703529997222893</v>
      </c>
      <c r="H869" t="s">
        <v>1132</v>
      </c>
      <c r="I869" t="s">
        <v>1132</v>
      </c>
      <c r="J869" t="b">
        <v>0</v>
      </c>
    </row>
    <row r="870" spans="1:10" hidden="1" x14ac:dyDescent="0.2">
      <c r="A870" t="s">
        <v>479</v>
      </c>
      <c r="B870" t="str">
        <f>VLOOKUP(Table20[[#This Row],[Metabolite ID]],Table18[],2,FALSE)</f>
        <v>X - 12844</v>
      </c>
      <c r="C870" t="s">
        <v>1119</v>
      </c>
      <c r="D870">
        <v>4</v>
      </c>
      <c r="E870">
        <v>-7.9784231881675095E-3</v>
      </c>
      <c r="F870">
        <v>1.0575625404882133E-2</v>
      </c>
      <c r="G870" s="6">
        <v>0.45059934376632937</v>
      </c>
      <c r="H870" t="s">
        <v>1132</v>
      </c>
      <c r="I870" t="s">
        <v>1132</v>
      </c>
      <c r="J870" t="b">
        <v>0</v>
      </c>
    </row>
    <row r="871" spans="1:10" hidden="1" x14ac:dyDescent="0.2">
      <c r="A871" t="s">
        <v>479</v>
      </c>
      <c r="B871" t="str">
        <f>VLOOKUP(Table20[[#This Row],[Metabolite ID]],Table18[],2,FALSE)</f>
        <v>X - 12844</v>
      </c>
      <c r="C871" t="s">
        <v>1120</v>
      </c>
      <c r="D871">
        <v>4</v>
      </c>
      <c r="E871">
        <v>-8.8079872897436559E-3</v>
      </c>
      <c r="F871">
        <v>1.0302572646975804E-2</v>
      </c>
      <c r="G871" s="6">
        <v>0.39258942532040669</v>
      </c>
      <c r="H871" t="s">
        <v>1132</v>
      </c>
      <c r="I871" t="s">
        <v>1132</v>
      </c>
      <c r="J871" t="b">
        <v>0</v>
      </c>
    </row>
    <row r="872" spans="1:10" hidden="1" x14ac:dyDescent="0.2">
      <c r="A872" t="s">
        <v>479</v>
      </c>
      <c r="B872" t="str">
        <f>VLOOKUP(Table20[[#This Row],[Metabolite ID]],Table18[],2,FALSE)</f>
        <v>X - 12844</v>
      </c>
      <c r="C872" t="s">
        <v>1121</v>
      </c>
      <c r="D872">
        <v>4</v>
      </c>
      <c r="E872">
        <v>-9.7014997816434675E-3</v>
      </c>
      <c r="F872">
        <v>1.1475995854808185E-2</v>
      </c>
      <c r="G872" s="6">
        <v>0.45999384538493782</v>
      </c>
      <c r="H872" t="s">
        <v>1132</v>
      </c>
      <c r="I872" t="s">
        <v>1132</v>
      </c>
      <c r="J872" t="b">
        <v>0</v>
      </c>
    </row>
    <row r="873" spans="1:10" hidden="1" x14ac:dyDescent="0.2">
      <c r="A873" t="s">
        <v>479</v>
      </c>
      <c r="B873" t="str">
        <f>VLOOKUP(Table20[[#This Row],[Metabolite ID]],Table18[],2,FALSE)</f>
        <v>X - 12844</v>
      </c>
      <c r="C873" t="s">
        <v>1122</v>
      </c>
      <c r="D873">
        <v>4</v>
      </c>
      <c r="E873">
        <v>-1.138655807738629E-2</v>
      </c>
      <c r="F873">
        <v>9.1217575601244827E-3</v>
      </c>
      <c r="G873" s="6">
        <v>0.30047487552011815</v>
      </c>
      <c r="H873" t="s">
        <v>1132</v>
      </c>
      <c r="I873" t="s">
        <v>1132</v>
      </c>
      <c r="J873" t="b">
        <v>0</v>
      </c>
    </row>
    <row r="874" spans="1:10" hidden="1" x14ac:dyDescent="0.2">
      <c r="A874" t="s">
        <v>479</v>
      </c>
      <c r="B874" t="str">
        <f>VLOOKUP(Table20[[#This Row],[Metabolite ID]],Table18[],2,FALSE)</f>
        <v>X - 12844</v>
      </c>
      <c r="C874" t="s">
        <v>1123</v>
      </c>
      <c r="D874">
        <v>4</v>
      </c>
      <c r="E874">
        <v>7.7078032031730928E-2</v>
      </c>
      <c r="F874">
        <v>9.0973245218969295E-2</v>
      </c>
      <c r="G874" s="6">
        <v>0.48606976573413907</v>
      </c>
      <c r="H874" t="s">
        <v>1132</v>
      </c>
      <c r="I874" t="s">
        <v>1132</v>
      </c>
      <c r="J874" t="b">
        <v>0</v>
      </c>
    </row>
    <row r="875" spans="1:10" x14ac:dyDescent="0.2">
      <c r="A875" t="s">
        <v>514</v>
      </c>
      <c r="B875" t="str">
        <f>VLOOKUP(Table20[[#This Row],[Metabolite ID]],Table18[],2,FALSE)</f>
        <v>1-oleoyl-3-linoleoyl-glycerol (18:1/18:2)</v>
      </c>
      <c r="C875" t="s">
        <v>1116</v>
      </c>
      <c r="D875">
        <v>3</v>
      </c>
      <c r="E875">
        <v>-6.0670132756602381E-3</v>
      </c>
      <c r="F875">
        <v>3.7097647938369019E-2</v>
      </c>
      <c r="G875" s="6">
        <v>0.87009192485808629</v>
      </c>
      <c r="H875" t="s">
        <v>1132</v>
      </c>
      <c r="I875" t="s">
        <v>1132</v>
      </c>
      <c r="J875" t="b">
        <v>0</v>
      </c>
    </row>
    <row r="876" spans="1:10" hidden="1" x14ac:dyDescent="0.2">
      <c r="A876" t="s">
        <v>514</v>
      </c>
      <c r="B876" t="str">
        <f>VLOOKUP(Table20[[#This Row],[Metabolite ID]],Table18[],2,FALSE)</f>
        <v>1-oleoyl-3-linoleoyl-glycerol (18:1/18:2)</v>
      </c>
      <c r="C876" t="s">
        <v>1117</v>
      </c>
      <c r="D876">
        <v>3</v>
      </c>
      <c r="E876">
        <v>-6.0670132756602381E-3</v>
      </c>
      <c r="F876">
        <v>8.5137411906681792E-3</v>
      </c>
      <c r="G876" s="6">
        <v>0.47608449269807623</v>
      </c>
      <c r="H876" t="s">
        <v>1132</v>
      </c>
      <c r="I876" t="s">
        <v>1132</v>
      </c>
      <c r="J876" t="b">
        <v>0</v>
      </c>
    </row>
    <row r="877" spans="1:10" hidden="1" x14ac:dyDescent="0.2">
      <c r="A877" t="s">
        <v>514</v>
      </c>
      <c r="B877" t="str">
        <f>VLOOKUP(Table20[[#This Row],[Metabolite ID]],Table18[],2,FALSE)</f>
        <v>1-oleoyl-3-linoleoyl-glycerol (18:1/18:2)</v>
      </c>
      <c r="C877" t="s">
        <v>1118</v>
      </c>
      <c r="D877">
        <v>3</v>
      </c>
      <c r="E877">
        <v>-7.569628662388873E-3</v>
      </c>
      <c r="F877">
        <v>9.5005925633265976E-3</v>
      </c>
      <c r="G877" s="6">
        <v>0.4255943106775833</v>
      </c>
      <c r="H877" t="s">
        <v>1132</v>
      </c>
      <c r="I877" t="s">
        <v>1132</v>
      </c>
      <c r="J877" t="b">
        <v>0</v>
      </c>
    </row>
    <row r="878" spans="1:10" hidden="1" x14ac:dyDescent="0.2">
      <c r="A878" t="s">
        <v>514</v>
      </c>
      <c r="B878" t="str">
        <f>VLOOKUP(Table20[[#This Row],[Metabolite ID]],Table18[],2,FALSE)</f>
        <v>1-oleoyl-3-linoleoyl-glycerol (18:1/18:2)</v>
      </c>
      <c r="C878" t="s">
        <v>1119</v>
      </c>
      <c r="D878">
        <v>3</v>
      </c>
      <c r="E878">
        <v>2.1400261939206189E-3</v>
      </c>
      <c r="F878">
        <v>1.1349271214439287E-2</v>
      </c>
      <c r="G878" s="6">
        <v>0.85043715988272894</v>
      </c>
      <c r="H878" t="s">
        <v>1132</v>
      </c>
      <c r="I878" t="s">
        <v>1132</v>
      </c>
      <c r="J878" t="b">
        <v>0</v>
      </c>
    </row>
    <row r="879" spans="1:10" hidden="1" x14ac:dyDescent="0.2">
      <c r="A879" t="s">
        <v>514</v>
      </c>
      <c r="B879" t="str">
        <f>VLOOKUP(Table20[[#This Row],[Metabolite ID]],Table18[],2,FALSE)</f>
        <v>1-oleoyl-3-linoleoyl-glycerol (18:1/18:2)</v>
      </c>
      <c r="C879" t="s">
        <v>1120</v>
      </c>
      <c r="D879">
        <v>3</v>
      </c>
      <c r="E879">
        <v>9.2628113502551956E-4</v>
      </c>
      <c r="F879">
        <v>1.1088211777217485E-2</v>
      </c>
      <c r="G879" s="6">
        <v>0.9334241864450985</v>
      </c>
      <c r="H879" t="s">
        <v>1132</v>
      </c>
      <c r="I879" t="s">
        <v>1132</v>
      </c>
      <c r="J879" t="b">
        <v>0</v>
      </c>
    </row>
    <row r="880" spans="1:10" hidden="1" x14ac:dyDescent="0.2">
      <c r="A880" t="s">
        <v>514</v>
      </c>
      <c r="B880" t="str">
        <f>VLOOKUP(Table20[[#This Row],[Metabolite ID]],Table18[],2,FALSE)</f>
        <v>1-oleoyl-3-linoleoyl-glycerol (18:1/18:2)</v>
      </c>
      <c r="C880" t="s">
        <v>1121</v>
      </c>
      <c r="D880">
        <v>3</v>
      </c>
      <c r="E880">
        <v>1.7267661828972436E-2</v>
      </c>
      <c r="F880">
        <v>2.3971227312455934E-2</v>
      </c>
      <c r="G880" s="6">
        <v>0.54612369882225908</v>
      </c>
      <c r="H880" t="s">
        <v>1132</v>
      </c>
      <c r="I880" t="s">
        <v>1132</v>
      </c>
      <c r="J880" t="b">
        <v>0</v>
      </c>
    </row>
    <row r="881" spans="1:10" hidden="1" x14ac:dyDescent="0.2">
      <c r="A881" t="s">
        <v>514</v>
      </c>
      <c r="B881" t="str">
        <f>VLOOKUP(Table20[[#This Row],[Metabolite ID]],Table18[],2,FALSE)</f>
        <v>1-oleoyl-3-linoleoyl-glycerol (18:1/18:2)</v>
      </c>
      <c r="C881" t="s">
        <v>1122</v>
      </c>
      <c r="D881">
        <v>3</v>
      </c>
      <c r="E881">
        <v>3.2363619890420359E-3</v>
      </c>
      <c r="F881">
        <v>1.2663336477382572E-2</v>
      </c>
      <c r="G881" s="6">
        <v>0.82216562331157039</v>
      </c>
      <c r="H881" t="s">
        <v>1132</v>
      </c>
      <c r="I881" t="s">
        <v>1132</v>
      </c>
      <c r="J881" t="b">
        <v>0</v>
      </c>
    </row>
    <row r="882" spans="1:10" hidden="1" x14ac:dyDescent="0.2">
      <c r="A882" t="s">
        <v>514</v>
      </c>
      <c r="B882" t="str">
        <f>VLOOKUP(Table20[[#This Row],[Metabolite ID]],Table18[],2,FALSE)</f>
        <v>1-oleoyl-3-linoleoyl-glycerol (18:1/18:2)</v>
      </c>
      <c r="C882" t="s">
        <v>1123</v>
      </c>
      <c r="D882">
        <v>3</v>
      </c>
      <c r="E882">
        <v>9.348846715648057E-2</v>
      </c>
      <c r="F882">
        <v>9.8059011730761189E-2</v>
      </c>
      <c r="G882" s="6">
        <v>0.51518760275449127</v>
      </c>
      <c r="H882" t="s">
        <v>1132</v>
      </c>
      <c r="I882" t="s">
        <v>1132</v>
      </c>
      <c r="J882" t="b">
        <v>0</v>
      </c>
    </row>
    <row r="883" spans="1:10" x14ac:dyDescent="0.2">
      <c r="A883" t="s">
        <v>571</v>
      </c>
      <c r="B883" t="str">
        <f>VLOOKUP(Table20[[#This Row],[Metabolite ID]],Table18[],2,FALSE)</f>
        <v>X - 17340</v>
      </c>
      <c r="C883" t="s">
        <v>1116</v>
      </c>
      <c r="D883">
        <v>4</v>
      </c>
      <c r="E883">
        <v>7.523859086653391E-4</v>
      </c>
      <c r="F883">
        <v>7.3880162113584592E-3</v>
      </c>
      <c r="G883" s="6">
        <v>0.91888471338282174</v>
      </c>
      <c r="H883" t="s">
        <v>1132</v>
      </c>
      <c r="I883" t="s">
        <v>1132</v>
      </c>
      <c r="J883" t="b">
        <v>0</v>
      </c>
    </row>
    <row r="884" spans="1:10" hidden="1" x14ac:dyDescent="0.2">
      <c r="A884" t="s">
        <v>571</v>
      </c>
      <c r="B884" t="str">
        <f>VLOOKUP(Table20[[#This Row],[Metabolite ID]],Table18[],2,FALSE)</f>
        <v>X - 17340</v>
      </c>
      <c r="C884" t="s">
        <v>1117</v>
      </c>
      <c r="D884">
        <v>4</v>
      </c>
      <c r="E884">
        <v>7.523859086653391E-4</v>
      </c>
      <c r="F884">
        <v>6.2620660344944422E-3</v>
      </c>
      <c r="G884" s="6">
        <v>0.90436449262451679</v>
      </c>
      <c r="H884" t="s">
        <v>1132</v>
      </c>
      <c r="I884" t="s">
        <v>1132</v>
      </c>
      <c r="J884" t="b">
        <v>0</v>
      </c>
    </row>
    <row r="885" spans="1:10" hidden="1" x14ac:dyDescent="0.2">
      <c r="A885" t="s">
        <v>571</v>
      </c>
      <c r="B885" t="str">
        <f>VLOOKUP(Table20[[#This Row],[Metabolite ID]],Table18[],2,FALSE)</f>
        <v>X - 17340</v>
      </c>
      <c r="C885" t="s">
        <v>1118</v>
      </c>
      <c r="D885">
        <v>4</v>
      </c>
      <c r="E885">
        <v>7.6213706810999992E-4</v>
      </c>
      <c r="F885">
        <v>6.304095592916544E-3</v>
      </c>
      <c r="G885" s="6">
        <v>0.90377377140830006</v>
      </c>
      <c r="H885" t="s">
        <v>1132</v>
      </c>
      <c r="I885" t="s">
        <v>1132</v>
      </c>
      <c r="J885" t="b">
        <v>0</v>
      </c>
    </row>
    <row r="886" spans="1:10" hidden="1" x14ac:dyDescent="0.2">
      <c r="A886" t="s">
        <v>571</v>
      </c>
      <c r="B886" t="str">
        <f>VLOOKUP(Table20[[#This Row],[Metabolite ID]],Table18[],2,FALSE)</f>
        <v>X - 17340</v>
      </c>
      <c r="C886" t="s">
        <v>1119</v>
      </c>
      <c r="D886">
        <v>4</v>
      </c>
      <c r="E886">
        <v>2.3065531646593936E-3</v>
      </c>
      <c r="F886">
        <v>8.3650226452345287E-3</v>
      </c>
      <c r="G886" s="6">
        <v>0.78274943995124047</v>
      </c>
      <c r="H886" t="s">
        <v>1132</v>
      </c>
      <c r="I886" t="s">
        <v>1132</v>
      </c>
      <c r="J886" t="b">
        <v>0</v>
      </c>
    </row>
    <row r="887" spans="1:10" hidden="1" x14ac:dyDescent="0.2">
      <c r="A887" t="s">
        <v>571</v>
      </c>
      <c r="B887" t="str">
        <f>VLOOKUP(Table20[[#This Row],[Metabolite ID]],Table18[],2,FALSE)</f>
        <v>X - 17340</v>
      </c>
      <c r="C887" t="s">
        <v>1120</v>
      </c>
      <c r="D887">
        <v>4</v>
      </c>
      <c r="E887">
        <v>3.3054166444808067E-3</v>
      </c>
      <c r="F887">
        <v>7.2358403356023041E-3</v>
      </c>
      <c r="G887" s="6">
        <v>0.64780638354143671</v>
      </c>
      <c r="H887" t="s">
        <v>1132</v>
      </c>
      <c r="I887" t="s">
        <v>1132</v>
      </c>
      <c r="J887" t="b">
        <v>0</v>
      </c>
    </row>
    <row r="888" spans="1:10" hidden="1" x14ac:dyDescent="0.2">
      <c r="A888" t="s">
        <v>571</v>
      </c>
      <c r="B888" t="str">
        <f>VLOOKUP(Table20[[#This Row],[Metabolite ID]],Table18[],2,FALSE)</f>
        <v>X - 17340</v>
      </c>
      <c r="C888" t="s">
        <v>1121</v>
      </c>
      <c r="D888">
        <v>4</v>
      </c>
      <c r="E888">
        <v>4.5423330491988836E-3</v>
      </c>
      <c r="F888">
        <v>1.1532151924045888E-2</v>
      </c>
      <c r="G888" s="6">
        <v>0.71999338557892845</v>
      </c>
      <c r="H888" t="s">
        <v>1132</v>
      </c>
      <c r="I888" t="s">
        <v>1132</v>
      </c>
      <c r="J888" t="b">
        <v>0</v>
      </c>
    </row>
    <row r="889" spans="1:10" hidden="1" x14ac:dyDescent="0.2">
      <c r="A889" t="s">
        <v>571</v>
      </c>
      <c r="B889" t="str">
        <f>VLOOKUP(Table20[[#This Row],[Metabolite ID]],Table18[],2,FALSE)</f>
        <v>X - 17340</v>
      </c>
      <c r="C889" t="s">
        <v>1122</v>
      </c>
      <c r="D889">
        <v>4</v>
      </c>
      <c r="E889">
        <v>3.9300708289601374E-3</v>
      </c>
      <c r="F889">
        <v>8.2815817971169502E-3</v>
      </c>
      <c r="G889" s="6">
        <v>0.66750898547325554</v>
      </c>
      <c r="H889" t="s">
        <v>1132</v>
      </c>
      <c r="I889" t="s">
        <v>1132</v>
      </c>
      <c r="J889" t="b">
        <v>0</v>
      </c>
    </row>
    <row r="890" spans="1:10" hidden="1" x14ac:dyDescent="0.2">
      <c r="A890" t="s">
        <v>571</v>
      </c>
      <c r="B890" t="str">
        <f>VLOOKUP(Table20[[#This Row],[Metabolite ID]],Table18[],2,FALSE)</f>
        <v>X - 17340</v>
      </c>
      <c r="C890" t="s">
        <v>1123</v>
      </c>
      <c r="D890">
        <v>4</v>
      </c>
      <c r="E890">
        <v>1.4062022905345372E-2</v>
      </c>
      <c r="F890">
        <v>2.5675211772724766E-2</v>
      </c>
      <c r="G890" s="6">
        <v>0.63886186411111789</v>
      </c>
      <c r="H890" t="s">
        <v>1132</v>
      </c>
      <c r="I890" t="s">
        <v>1132</v>
      </c>
      <c r="J890" t="b">
        <v>0</v>
      </c>
    </row>
    <row r="891" spans="1:10" x14ac:dyDescent="0.2">
      <c r="A891" t="s">
        <v>691</v>
      </c>
      <c r="B891" t="str">
        <f>VLOOKUP(Table20[[#This Row],[Metabolite ID]],Table18[],2,FALSE)</f>
        <v>1-stearoyl-2-dihomo-linolenoyl-GPC (18:0/20:3n3 or 6)*</v>
      </c>
      <c r="C891" t="s">
        <v>1116</v>
      </c>
      <c r="D891">
        <v>5</v>
      </c>
      <c r="E891">
        <v>-1.0432300152319531E-3</v>
      </c>
      <c r="F891">
        <v>1.6068327088224702E-2</v>
      </c>
      <c r="G891" s="6">
        <v>0.94823401876379609</v>
      </c>
      <c r="H891" t="s">
        <v>1132</v>
      </c>
      <c r="I891" t="s">
        <v>1132</v>
      </c>
      <c r="J891" t="b">
        <v>0</v>
      </c>
    </row>
    <row r="892" spans="1:10" hidden="1" x14ac:dyDescent="0.2">
      <c r="A892" t="s">
        <v>691</v>
      </c>
      <c r="B892" t="str">
        <f>VLOOKUP(Table20[[#This Row],[Metabolite ID]],Table18[],2,FALSE)</f>
        <v>1-stearoyl-2-dihomo-linolenoyl-GPC (18:0/20:3n3 or 6)*</v>
      </c>
      <c r="C892" t="s">
        <v>1117</v>
      </c>
      <c r="D892">
        <v>5</v>
      </c>
      <c r="E892">
        <v>-1.0432300152319531E-3</v>
      </c>
      <c r="F892">
        <v>5.8324281992523565E-3</v>
      </c>
      <c r="G892" s="6">
        <v>0.85804198958426825</v>
      </c>
      <c r="H892" t="s">
        <v>1132</v>
      </c>
      <c r="I892" t="s">
        <v>1132</v>
      </c>
      <c r="J892" t="b">
        <v>0</v>
      </c>
    </row>
    <row r="893" spans="1:10" hidden="1" x14ac:dyDescent="0.2">
      <c r="A893" t="s">
        <v>691</v>
      </c>
      <c r="B893" t="str">
        <f>VLOOKUP(Table20[[#This Row],[Metabolite ID]],Table18[],2,FALSE)</f>
        <v>1-stearoyl-2-dihomo-linolenoyl-GPC (18:0/20:3n3 or 6)*</v>
      </c>
      <c r="C893" t="s">
        <v>1118</v>
      </c>
      <c r="D893">
        <v>5</v>
      </c>
      <c r="E893">
        <v>-1.1307577421014736E-3</v>
      </c>
      <c r="F893">
        <v>6.0846391182977017E-3</v>
      </c>
      <c r="G893" s="6">
        <v>0.85257172942618742</v>
      </c>
      <c r="H893" t="s">
        <v>1132</v>
      </c>
      <c r="I893" t="s">
        <v>1132</v>
      </c>
      <c r="J893" t="b">
        <v>0</v>
      </c>
    </row>
    <row r="894" spans="1:10" hidden="1" x14ac:dyDescent="0.2">
      <c r="A894" t="s">
        <v>691</v>
      </c>
      <c r="B894" t="str">
        <f>VLOOKUP(Table20[[#This Row],[Metabolite ID]],Table18[],2,FALSE)</f>
        <v>1-stearoyl-2-dihomo-linolenoyl-GPC (18:0/20:3n3 or 6)*</v>
      </c>
      <c r="C894" t="s">
        <v>1119</v>
      </c>
      <c r="D894">
        <v>5</v>
      </c>
      <c r="E894">
        <v>2.7299310692404988E-2</v>
      </c>
      <c r="F894">
        <v>1.2331635211204115E-2</v>
      </c>
      <c r="G894" s="6">
        <v>2.6845126011783845E-2</v>
      </c>
      <c r="H894" t="s">
        <v>1132</v>
      </c>
      <c r="I894" t="s">
        <v>1132</v>
      </c>
      <c r="J894" t="b">
        <v>0</v>
      </c>
    </row>
    <row r="895" spans="1:10" hidden="1" x14ac:dyDescent="0.2">
      <c r="A895" t="s">
        <v>691</v>
      </c>
      <c r="B895" t="str">
        <f>VLOOKUP(Table20[[#This Row],[Metabolite ID]],Table18[],2,FALSE)</f>
        <v>1-stearoyl-2-dihomo-linolenoyl-GPC (18:0/20:3n3 or 6)*</v>
      </c>
      <c r="C895" t="s">
        <v>1120</v>
      </c>
      <c r="D895">
        <v>5</v>
      </c>
      <c r="E895">
        <v>-1.275415130643111E-2</v>
      </c>
      <c r="F895">
        <v>1.2253898110826446E-2</v>
      </c>
      <c r="G895" s="6">
        <v>0.29795723698778032</v>
      </c>
      <c r="H895" t="s">
        <v>1132</v>
      </c>
      <c r="I895" t="s">
        <v>1132</v>
      </c>
      <c r="J895" t="b">
        <v>0</v>
      </c>
    </row>
    <row r="896" spans="1:10" hidden="1" x14ac:dyDescent="0.2">
      <c r="A896" t="s">
        <v>691</v>
      </c>
      <c r="B896" t="str">
        <f>VLOOKUP(Table20[[#This Row],[Metabolite ID]],Table18[],2,FALSE)</f>
        <v>1-stearoyl-2-dihomo-linolenoyl-GPC (18:0/20:3n3 or 6)*</v>
      </c>
      <c r="C896" t="s">
        <v>1121</v>
      </c>
      <c r="D896">
        <v>5</v>
      </c>
      <c r="E896">
        <v>3.4695590271376545E-2</v>
      </c>
      <c r="F896">
        <v>1.785673736853825E-2</v>
      </c>
      <c r="G896" s="6">
        <v>0.12394984476247954</v>
      </c>
      <c r="H896" t="s">
        <v>1132</v>
      </c>
      <c r="I896" t="s">
        <v>1132</v>
      </c>
      <c r="J896" t="b">
        <v>0</v>
      </c>
    </row>
    <row r="897" spans="1:10" hidden="1" x14ac:dyDescent="0.2">
      <c r="A897" t="s">
        <v>691</v>
      </c>
      <c r="B897" t="str">
        <f>VLOOKUP(Table20[[#This Row],[Metabolite ID]],Table18[],2,FALSE)</f>
        <v>1-stearoyl-2-dihomo-linolenoyl-GPC (18:0/20:3n3 or 6)*</v>
      </c>
      <c r="C897" t="s">
        <v>1122</v>
      </c>
      <c r="D897">
        <v>5</v>
      </c>
      <c r="E897">
        <v>2.9422526582958367E-2</v>
      </c>
      <c r="F897">
        <v>3.0249999512925004E-2</v>
      </c>
      <c r="G897" s="6">
        <v>0.38580612244876733</v>
      </c>
      <c r="H897" t="s">
        <v>1132</v>
      </c>
      <c r="I897" t="s">
        <v>1132</v>
      </c>
      <c r="J897" t="b">
        <v>0</v>
      </c>
    </row>
    <row r="898" spans="1:10" hidden="1" x14ac:dyDescent="0.2">
      <c r="A898" t="s">
        <v>691</v>
      </c>
      <c r="B898" t="str">
        <f>VLOOKUP(Table20[[#This Row],[Metabolite ID]],Table18[],2,FALSE)</f>
        <v>1-stearoyl-2-dihomo-linolenoyl-GPC (18:0/20:3n3 or 6)*</v>
      </c>
      <c r="C898" t="s">
        <v>1123</v>
      </c>
      <c r="D898">
        <v>5</v>
      </c>
      <c r="E898">
        <v>-5.6572961879191884E-2</v>
      </c>
      <c r="F898">
        <v>6.1812808674621925E-2</v>
      </c>
      <c r="G898" s="6">
        <v>0.42755939767405082</v>
      </c>
      <c r="H898" t="s">
        <v>1132</v>
      </c>
      <c r="I898" t="s">
        <v>1132</v>
      </c>
      <c r="J898" t="b">
        <v>0</v>
      </c>
    </row>
    <row r="899" spans="1:10" x14ac:dyDescent="0.2">
      <c r="A899" t="s">
        <v>809</v>
      </c>
      <c r="B899" t="str">
        <f>VLOOKUP(Table20[[#This Row],[Metabolite ID]],Table18[],2,FALSE)</f>
        <v>Monounsaturated fatty acids</v>
      </c>
      <c r="C899" t="s">
        <v>1116</v>
      </c>
      <c r="D899">
        <v>30</v>
      </c>
      <c r="E899">
        <v>1.1550547219243141E-3</v>
      </c>
      <c r="F899">
        <v>1.8946967490781542E-2</v>
      </c>
      <c r="G899" s="6">
        <v>0.95138906505623255</v>
      </c>
      <c r="H899" t="s">
        <v>1132</v>
      </c>
      <c r="I899" t="s">
        <v>1132</v>
      </c>
      <c r="J899" t="b">
        <v>0</v>
      </c>
    </row>
    <row r="900" spans="1:10" hidden="1" x14ac:dyDescent="0.2">
      <c r="A900" t="s">
        <v>809</v>
      </c>
      <c r="B900" t="str">
        <f>VLOOKUP(Table20[[#This Row],[Metabolite ID]],Table18[],2,FALSE)</f>
        <v>Monounsaturated fatty acids</v>
      </c>
      <c r="C900" t="s">
        <v>1117</v>
      </c>
      <c r="D900">
        <v>30</v>
      </c>
      <c r="E900">
        <v>1.1550547219243141E-3</v>
      </c>
      <c r="F900">
        <v>5.210155571041002E-3</v>
      </c>
      <c r="G900" s="6">
        <v>0.82455292411507197</v>
      </c>
      <c r="H900" t="s">
        <v>1132</v>
      </c>
      <c r="I900" t="s">
        <v>1132</v>
      </c>
      <c r="J900" t="b">
        <v>0</v>
      </c>
    </row>
    <row r="901" spans="1:10" hidden="1" x14ac:dyDescent="0.2">
      <c r="A901" t="s">
        <v>809</v>
      </c>
      <c r="B901" t="str">
        <f>VLOOKUP(Table20[[#This Row],[Metabolite ID]],Table18[],2,FALSE)</f>
        <v>Monounsaturated fatty acids</v>
      </c>
      <c r="C901" t="s">
        <v>1118</v>
      </c>
      <c r="D901">
        <v>30</v>
      </c>
      <c r="E901">
        <v>1.3540283641789675E-3</v>
      </c>
      <c r="F901">
        <v>5.6359376198938374E-3</v>
      </c>
      <c r="G901" s="6">
        <v>0.81013723109650271</v>
      </c>
      <c r="H901" t="s">
        <v>1132</v>
      </c>
      <c r="I901" t="s">
        <v>1132</v>
      </c>
      <c r="J901" t="b">
        <v>0</v>
      </c>
    </row>
    <row r="902" spans="1:10" hidden="1" x14ac:dyDescent="0.2">
      <c r="A902" t="s">
        <v>809</v>
      </c>
      <c r="B902" t="str">
        <f>VLOOKUP(Table20[[#This Row],[Metabolite ID]],Table18[],2,FALSE)</f>
        <v>Monounsaturated fatty acids</v>
      </c>
      <c r="C902" t="s">
        <v>1119</v>
      </c>
      <c r="D902">
        <v>30</v>
      </c>
      <c r="E902">
        <v>-5.2318298640218136E-4</v>
      </c>
      <c r="F902">
        <v>1.0740736223781551E-2</v>
      </c>
      <c r="G902" s="6">
        <v>0.96115027850291734</v>
      </c>
      <c r="H902" t="s">
        <v>1132</v>
      </c>
      <c r="I902" t="s">
        <v>1132</v>
      </c>
      <c r="J902" t="b">
        <v>0</v>
      </c>
    </row>
    <row r="903" spans="1:10" hidden="1" x14ac:dyDescent="0.2">
      <c r="A903" t="s">
        <v>809</v>
      </c>
      <c r="B903" t="str">
        <f>VLOOKUP(Table20[[#This Row],[Metabolite ID]],Table18[],2,FALSE)</f>
        <v>Monounsaturated fatty acids</v>
      </c>
      <c r="C903" t="s">
        <v>1120</v>
      </c>
      <c r="D903">
        <v>30</v>
      </c>
      <c r="E903">
        <v>-2.6224243041766391E-3</v>
      </c>
      <c r="F903">
        <v>9.3094698542680598E-3</v>
      </c>
      <c r="G903" s="6">
        <v>0.77817794938689711</v>
      </c>
      <c r="H903" t="s">
        <v>1132</v>
      </c>
      <c r="I903" t="s">
        <v>1132</v>
      </c>
      <c r="J903" t="b">
        <v>0</v>
      </c>
    </row>
    <row r="904" spans="1:10" hidden="1" x14ac:dyDescent="0.2">
      <c r="A904" t="s">
        <v>809</v>
      </c>
      <c r="B904" t="str">
        <f>VLOOKUP(Table20[[#This Row],[Metabolite ID]],Table18[],2,FALSE)</f>
        <v>Monounsaturated fatty acids</v>
      </c>
      <c r="C904" t="s">
        <v>1121</v>
      </c>
      <c r="D904">
        <v>30</v>
      </c>
      <c r="E904">
        <v>-3.1157423759474834E-2</v>
      </c>
      <c r="F904">
        <v>1.7085169222969845E-2</v>
      </c>
      <c r="G904" s="6">
        <v>7.8526945508993876E-2</v>
      </c>
      <c r="H904" t="s">
        <v>1132</v>
      </c>
      <c r="I904" t="s">
        <v>1132</v>
      </c>
      <c r="J904" t="b">
        <v>0</v>
      </c>
    </row>
    <row r="905" spans="1:10" hidden="1" x14ac:dyDescent="0.2">
      <c r="A905" t="s">
        <v>809</v>
      </c>
      <c r="B905" t="str">
        <f>VLOOKUP(Table20[[#This Row],[Metabolite ID]],Table18[],2,FALSE)</f>
        <v>Monounsaturated fatty acids</v>
      </c>
      <c r="C905" t="s">
        <v>1122</v>
      </c>
      <c r="D905">
        <v>30</v>
      </c>
      <c r="E905">
        <v>-1.0287969042523881E-2</v>
      </c>
      <c r="F905">
        <v>9.0492802776453996E-3</v>
      </c>
      <c r="G905" s="6">
        <v>0.26489453238247901</v>
      </c>
      <c r="H905" t="s">
        <v>1132</v>
      </c>
      <c r="I905" t="s">
        <v>1132</v>
      </c>
      <c r="J905" t="b">
        <v>0</v>
      </c>
    </row>
    <row r="906" spans="1:10" hidden="1" x14ac:dyDescent="0.2">
      <c r="A906" t="s">
        <v>809</v>
      </c>
      <c r="B906" t="str">
        <f>VLOOKUP(Table20[[#This Row],[Metabolite ID]],Table18[],2,FALSE)</f>
        <v>Monounsaturated fatty acids</v>
      </c>
      <c r="C906" t="s">
        <v>1123</v>
      </c>
      <c r="D906">
        <v>30</v>
      </c>
      <c r="E906">
        <v>-2.6673998139840619E-2</v>
      </c>
      <c r="F906">
        <v>4.2251337894534481E-2</v>
      </c>
      <c r="G906" s="6">
        <v>0.53295350421373122</v>
      </c>
      <c r="H906" t="s">
        <v>1132</v>
      </c>
      <c r="I906" t="s">
        <v>1132</v>
      </c>
      <c r="J906" t="b">
        <v>0</v>
      </c>
    </row>
    <row r="907" spans="1:10" x14ac:dyDescent="0.2">
      <c r="A907" t="s">
        <v>68</v>
      </c>
      <c r="B907" t="str">
        <f>VLOOKUP(Table20[[#This Row],[Metabolite ID]],Table18[],2,FALSE)</f>
        <v>urate</v>
      </c>
      <c r="C907" t="s">
        <v>1116</v>
      </c>
      <c r="D907">
        <v>4</v>
      </c>
      <c r="E907">
        <v>-7.0344480457378055E-4</v>
      </c>
      <c r="F907">
        <v>1.4052594790928933E-2</v>
      </c>
      <c r="G907" s="6">
        <v>0.96007616807233687</v>
      </c>
      <c r="H907" t="s">
        <v>1132</v>
      </c>
      <c r="I907" t="s">
        <v>1132</v>
      </c>
      <c r="J907" t="b">
        <v>0</v>
      </c>
    </row>
    <row r="908" spans="1:10" hidden="1" x14ac:dyDescent="0.2">
      <c r="A908" t="s">
        <v>68</v>
      </c>
      <c r="B908" t="str">
        <f>VLOOKUP(Table20[[#This Row],[Metabolite ID]],Table18[],2,FALSE)</f>
        <v>urate</v>
      </c>
      <c r="C908" t="s">
        <v>1117</v>
      </c>
      <c r="D908">
        <v>4</v>
      </c>
      <c r="E908">
        <v>-7.0344480457378055E-4</v>
      </c>
      <c r="F908">
        <v>5.6549016074690685E-3</v>
      </c>
      <c r="G908" s="6">
        <v>0.90100206731858057</v>
      </c>
      <c r="H908" t="s">
        <v>1132</v>
      </c>
      <c r="I908" t="s">
        <v>1132</v>
      </c>
      <c r="J908" t="b">
        <v>0</v>
      </c>
    </row>
    <row r="909" spans="1:10" hidden="1" x14ac:dyDescent="0.2">
      <c r="A909" t="s">
        <v>68</v>
      </c>
      <c r="B909" t="str">
        <f>VLOOKUP(Table20[[#This Row],[Metabolite ID]],Table18[],2,FALSE)</f>
        <v>urate</v>
      </c>
      <c r="C909" t="s">
        <v>1118</v>
      </c>
      <c r="D909">
        <v>4</v>
      </c>
      <c r="E909">
        <v>-7.3121406186435586E-4</v>
      </c>
      <c r="F909">
        <v>5.7659988676483902E-3</v>
      </c>
      <c r="G909" s="6">
        <v>0.89908697218344813</v>
      </c>
      <c r="H909" t="s">
        <v>1132</v>
      </c>
      <c r="I909" t="s">
        <v>1132</v>
      </c>
      <c r="J909" t="b">
        <v>0</v>
      </c>
    </row>
    <row r="910" spans="1:10" hidden="1" x14ac:dyDescent="0.2">
      <c r="A910" t="s">
        <v>68</v>
      </c>
      <c r="B910" t="str">
        <f>VLOOKUP(Table20[[#This Row],[Metabolite ID]],Table18[],2,FALSE)</f>
        <v>urate</v>
      </c>
      <c r="C910" t="s">
        <v>1119</v>
      </c>
      <c r="D910">
        <v>4</v>
      </c>
      <c r="E910">
        <v>6.5353348607070857E-3</v>
      </c>
      <c r="F910">
        <v>1.1052469473303754E-2</v>
      </c>
      <c r="G910" s="6">
        <v>0.55431884400863873</v>
      </c>
      <c r="H910" t="s">
        <v>1132</v>
      </c>
      <c r="I910" t="s">
        <v>1132</v>
      </c>
      <c r="J910" t="b">
        <v>0</v>
      </c>
    </row>
    <row r="911" spans="1:10" hidden="1" x14ac:dyDescent="0.2">
      <c r="A911" t="s">
        <v>68</v>
      </c>
      <c r="B911" t="str">
        <f>VLOOKUP(Table20[[#This Row],[Metabolite ID]],Table18[],2,FALSE)</f>
        <v>urate</v>
      </c>
      <c r="C911" t="s">
        <v>1120</v>
      </c>
      <c r="D911">
        <v>4</v>
      </c>
      <c r="E911">
        <v>4.7872833591283163E-3</v>
      </c>
      <c r="F911">
        <v>6.2142452655017527E-3</v>
      </c>
      <c r="G911" s="6">
        <v>0.44107899007179724</v>
      </c>
      <c r="H911" t="s">
        <v>1132</v>
      </c>
      <c r="I911" t="s">
        <v>1132</v>
      </c>
      <c r="J911" t="b">
        <v>0</v>
      </c>
    </row>
    <row r="912" spans="1:10" hidden="1" x14ac:dyDescent="0.2">
      <c r="A912" t="s">
        <v>68</v>
      </c>
      <c r="B912" t="str">
        <f>VLOOKUP(Table20[[#This Row],[Metabolite ID]],Table18[],2,FALSE)</f>
        <v>urate</v>
      </c>
      <c r="C912" t="s">
        <v>1121</v>
      </c>
      <c r="D912">
        <v>4</v>
      </c>
      <c r="E912">
        <v>1.0286315132357116E-2</v>
      </c>
      <c r="F912">
        <v>1.3577090678555101E-2</v>
      </c>
      <c r="G912" s="6">
        <v>0.5037535560073626</v>
      </c>
      <c r="H912" t="s">
        <v>1132</v>
      </c>
      <c r="I912" t="s">
        <v>1132</v>
      </c>
      <c r="J912" t="b">
        <v>0</v>
      </c>
    </row>
    <row r="913" spans="1:10" hidden="1" x14ac:dyDescent="0.2">
      <c r="A913" t="s">
        <v>68</v>
      </c>
      <c r="B913" t="str">
        <f>VLOOKUP(Table20[[#This Row],[Metabolite ID]],Table18[],2,FALSE)</f>
        <v>urate</v>
      </c>
      <c r="C913" t="s">
        <v>1122</v>
      </c>
      <c r="D913">
        <v>4</v>
      </c>
      <c r="E913">
        <v>5.217672238312418E-3</v>
      </c>
      <c r="F913">
        <v>6.2661616951239073E-3</v>
      </c>
      <c r="G913" s="6">
        <v>0.46611769748437881</v>
      </c>
      <c r="H913" t="s">
        <v>1132</v>
      </c>
      <c r="I913" t="s">
        <v>1132</v>
      </c>
      <c r="J913" t="b">
        <v>0</v>
      </c>
    </row>
    <row r="914" spans="1:10" hidden="1" x14ac:dyDescent="0.2">
      <c r="A914" t="s">
        <v>68</v>
      </c>
      <c r="B914" t="str">
        <f>VLOOKUP(Table20[[#This Row],[Metabolite ID]],Table18[],2,FALSE)</f>
        <v>urate</v>
      </c>
      <c r="C914" t="s">
        <v>1123</v>
      </c>
      <c r="D914">
        <v>4</v>
      </c>
      <c r="E914">
        <v>2.6876244175379622E-4</v>
      </c>
      <c r="F914">
        <v>3.2519350950367787E-2</v>
      </c>
      <c r="G914" s="6">
        <v>0.99415607955324392</v>
      </c>
      <c r="H914" t="s">
        <v>1132</v>
      </c>
      <c r="I914" t="s">
        <v>1132</v>
      </c>
      <c r="J914" t="b">
        <v>0</v>
      </c>
    </row>
    <row r="915" spans="1:10" x14ac:dyDescent="0.2">
      <c r="A915" t="s">
        <v>827</v>
      </c>
      <c r="B915" t="str">
        <f>VLOOKUP(Table20[[#This Row],[Metabolite ID]],Table18[],2,FALSE)</f>
        <v>Total lipids in small HDL</v>
      </c>
      <c r="C915" t="s">
        <v>1116</v>
      </c>
      <c r="D915">
        <v>8</v>
      </c>
      <c r="E915">
        <v>-8.4077943009691256E-4</v>
      </c>
      <c r="F915">
        <v>1.8044319735816963E-2</v>
      </c>
      <c r="G915" s="6">
        <v>0.96283582489747588</v>
      </c>
      <c r="H915" t="s">
        <v>1132</v>
      </c>
      <c r="I915" t="s">
        <v>1132</v>
      </c>
      <c r="J915" t="b">
        <v>0</v>
      </c>
    </row>
    <row r="916" spans="1:10" hidden="1" x14ac:dyDescent="0.2">
      <c r="A916" t="s">
        <v>827</v>
      </c>
      <c r="B916" t="str">
        <f>VLOOKUP(Table20[[#This Row],[Metabolite ID]],Table18[],2,FALSE)</f>
        <v>Total lipids in small HDL</v>
      </c>
      <c r="C916" t="s">
        <v>1117</v>
      </c>
      <c r="D916">
        <v>8</v>
      </c>
      <c r="E916">
        <v>-8.4077943009691256E-4</v>
      </c>
      <c r="F916">
        <v>8.9741991561787596E-3</v>
      </c>
      <c r="G916" s="6">
        <v>0.92535659049910191</v>
      </c>
      <c r="H916" t="s">
        <v>1132</v>
      </c>
      <c r="I916" t="s">
        <v>1132</v>
      </c>
      <c r="J916" t="b">
        <v>0</v>
      </c>
    </row>
    <row r="917" spans="1:10" hidden="1" x14ac:dyDescent="0.2">
      <c r="A917" t="s">
        <v>827</v>
      </c>
      <c r="B917" t="str">
        <f>VLOOKUP(Table20[[#This Row],[Metabolite ID]],Table18[],2,FALSE)</f>
        <v>Total lipids in small HDL</v>
      </c>
      <c r="C917" t="s">
        <v>1118</v>
      </c>
      <c r="D917">
        <v>8</v>
      </c>
      <c r="E917">
        <v>-8.5233816647702727E-4</v>
      </c>
      <c r="F917">
        <v>9.1194333124583523E-3</v>
      </c>
      <c r="G917" s="6">
        <v>0.92553499609942691</v>
      </c>
      <c r="H917" t="s">
        <v>1132</v>
      </c>
      <c r="I917" t="s">
        <v>1132</v>
      </c>
      <c r="J917" t="b">
        <v>0</v>
      </c>
    </row>
    <row r="918" spans="1:10" hidden="1" x14ac:dyDescent="0.2">
      <c r="A918" t="s">
        <v>827</v>
      </c>
      <c r="B918" t="str">
        <f>VLOOKUP(Table20[[#This Row],[Metabolite ID]],Table18[],2,FALSE)</f>
        <v>Total lipids in small HDL</v>
      </c>
      <c r="C918" t="s">
        <v>1119</v>
      </c>
      <c r="D918">
        <v>8</v>
      </c>
      <c r="E918">
        <v>-5.499209238956082E-3</v>
      </c>
      <c r="F918">
        <v>1.6940722166119256E-2</v>
      </c>
      <c r="G918" s="6">
        <v>0.74547262005478854</v>
      </c>
      <c r="H918" t="s">
        <v>1132</v>
      </c>
      <c r="I918" t="s">
        <v>1132</v>
      </c>
      <c r="J918" t="b">
        <v>0</v>
      </c>
    </row>
    <row r="919" spans="1:10" hidden="1" x14ac:dyDescent="0.2">
      <c r="A919" t="s">
        <v>827</v>
      </c>
      <c r="B919" t="str">
        <f>VLOOKUP(Table20[[#This Row],[Metabolite ID]],Table18[],2,FALSE)</f>
        <v>Total lipids in small HDL</v>
      </c>
      <c r="C919" t="s">
        <v>1120</v>
      </c>
      <c r="D919">
        <v>8</v>
      </c>
      <c r="E919">
        <v>-1.2815996257304722E-2</v>
      </c>
      <c r="F919">
        <v>1.073321576974131E-2</v>
      </c>
      <c r="G919" s="6">
        <v>0.23245841125152442</v>
      </c>
      <c r="H919" t="s">
        <v>1132</v>
      </c>
      <c r="I919" t="s">
        <v>1132</v>
      </c>
      <c r="J919" t="b">
        <v>0</v>
      </c>
    </row>
    <row r="920" spans="1:10" hidden="1" x14ac:dyDescent="0.2">
      <c r="A920" t="s">
        <v>827</v>
      </c>
      <c r="B920" t="str">
        <f>VLOOKUP(Table20[[#This Row],[Metabolite ID]],Table18[],2,FALSE)</f>
        <v>Total lipids in small HDL</v>
      </c>
      <c r="C920" t="s">
        <v>1121</v>
      </c>
      <c r="D920">
        <v>8</v>
      </c>
      <c r="E920">
        <v>-9.4701966033185064E-3</v>
      </c>
      <c r="F920">
        <v>1.7036842559712859E-2</v>
      </c>
      <c r="G920" s="6">
        <v>0.59561441849527486</v>
      </c>
      <c r="H920" t="s">
        <v>1132</v>
      </c>
      <c r="I920" t="s">
        <v>1132</v>
      </c>
      <c r="J920" t="b">
        <v>0</v>
      </c>
    </row>
    <row r="921" spans="1:10" hidden="1" x14ac:dyDescent="0.2">
      <c r="A921" t="s">
        <v>827</v>
      </c>
      <c r="B921" t="str">
        <f>VLOOKUP(Table20[[#This Row],[Metabolite ID]],Table18[],2,FALSE)</f>
        <v>Total lipids in small HDL</v>
      </c>
      <c r="C921" t="s">
        <v>1122</v>
      </c>
      <c r="D921">
        <v>8</v>
      </c>
      <c r="E921">
        <v>-1.3154568870013109E-2</v>
      </c>
      <c r="F921">
        <v>1.0829823663544267E-2</v>
      </c>
      <c r="G921" s="6">
        <v>0.26387465226212248</v>
      </c>
      <c r="H921" t="s">
        <v>1132</v>
      </c>
      <c r="I921" t="s">
        <v>1132</v>
      </c>
      <c r="J921" t="b">
        <v>0</v>
      </c>
    </row>
    <row r="922" spans="1:10" hidden="1" x14ac:dyDescent="0.2">
      <c r="A922" t="s">
        <v>827</v>
      </c>
      <c r="B922" t="str">
        <f>VLOOKUP(Table20[[#This Row],[Metabolite ID]],Table18[],2,FALSE)</f>
        <v>Total lipids in small HDL</v>
      </c>
      <c r="C922" t="s">
        <v>1123</v>
      </c>
      <c r="D922">
        <v>8</v>
      </c>
      <c r="E922">
        <v>-3.0057843511997744E-2</v>
      </c>
      <c r="F922">
        <v>3.2148673369379564E-2</v>
      </c>
      <c r="G922" s="6">
        <v>0.385891413244555</v>
      </c>
      <c r="H922" t="s">
        <v>1132</v>
      </c>
      <c r="I922" t="s">
        <v>1132</v>
      </c>
      <c r="J922" t="b">
        <v>0</v>
      </c>
    </row>
    <row r="923" spans="1:10" x14ac:dyDescent="0.2">
      <c r="A923" t="s">
        <v>828</v>
      </c>
      <c r="B923" t="str">
        <f>VLOOKUP(Table20[[#This Row],[Metabolite ID]],Table18[],2,FALSE)</f>
        <v>Concentration of small HDL particles</v>
      </c>
      <c r="C923" t="s">
        <v>1116</v>
      </c>
      <c r="D923">
        <v>7</v>
      </c>
      <c r="E923">
        <v>8.121661450551039E-4</v>
      </c>
      <c r="F923">
        <v>2.1863364285936149E-2</v>
      </c>
      <c r="G923" s="6">
        <v>0.97036751458266413</v>
      </c>
      <c r="H923" t="s">
        <v>1132</v>
      </c>
      <c r="I923" t="s">
        <v>1132</v>
      </c>
      <c r="J923" t="b">
        <v>0</v>
      </c>
    </row>
    <row r="924" spans="1:10" hidden="1" x14ac:dyDescent="0.2">
      <c r="A924" t="s">
        <v>828</v>
      </c>
      <c r="B924" t="str">
        <f>VLOOKUP(Table20[[#This Row],[Metabolite ID]],Table18[],2,FALSE)</f>
        <v>Concentration of small HDL particles</v>
      </c>
      <c r="C924" t="s">
        <v>1117</v>
      </c>
      <c r="D924">
        <v>7</v>
      </c>
      <c r="E924">
        <v>8.121661450551039E-4</v>
      </c>
      <c r="F924">
        <v>9.073696203444663E-3</v>
      </c>
      <c r="G924" s="6">
        <v>0.92867839349812187</v>
      </c>
      <c r="H924" t="s">
        <v>1132</v>
      </c>
      <c r="I924" t="s">
        <v>1132</v>
      </c>
      <c r="J924" t="b">
        <v>0</v>
      </c>
    </row>
    <row r="925" spans="1:10" hidden="1" x14ac:dyDescent="0.2">
      <c r="A925" t="s">
        <v>828</v>
      </c>
      <c r="B925" t="str">
        <f>VLOOKUP(Table20[[#This Row],[Metabolite ID]],Table18[],2,FALSE)</f>
        <v>Concentration of small HDL particles</v>
      </c>
      <c r="C925" t="s">
        <v>1118</v>
      </c>
      <c r="D925">
        <v>7</v>
      </c>
      <c r="E925">
        <v>8.2288079603884943E-4</v>
      </c>
      <c r="F925">
        <v>9.247924220098307E-3</v>
      </c>
      <c r="G925" s="6">
        <v>0.92909776187445658</v>
      </c>
      <c r="H925" t="s">
        <v>1132</v>
      </c>
      <c r="I925" t="s">
        <v>1132</v>
      </c>
      <c r="J925" t="b">
        <v>0</v>
      </c>
    </row>
    <row r="926" spans="1:10" hidden="1" x14ac:dyDescent="0.2">
      <c r="A926" t="s">
        <v>828</v>
      </c>
      <c r="B926" t="str">
        <f>VLOOKUP(Table20[[#This Row],[Metabolite ID]],Table18[],2,FALSE)</f>
        <v>Concentration of small HDL particles</v>
      </c>
      <c r="C926" t="s">
        <v>1119</v>
      </c>
      <c r="D926">
        <v>7</v>
      </c>
      <c r="E926">
        <v>-5.6871822286929732E-3</v>
      </c>
      <c r="F926">
        <v>1.8633914565327078E-2</v>
      </c>
      <c r="G926" s="6">
        <v>0.76020927521823212</v>
      </c>
      <c r="H926" t="s">
        <v>1132</v>
      </c>
      <c r="I926" t="s">
        <v>1132</v>
      </c>
      <c r="J926" t="b">
        <v>0</v>
      </c>
    </row>
    <row r="927" spans="1:10" hidden="1" x14ac:dyDescent="0.2">
      <c r="A927" t="s">
        <v>828</v>
      </c>
      <c r="B927" t="str">
        <f>VLOOKUP(Table20[[#This Row],[Metabolite ID]],Table18[],2,FALSE)</f>
        <v>Concentration of small HDL particles</v>
      </c>
      <c r="C927" t="s">
        <v>1120</v>
      </c>
      <c r="D927">
        <v>7</v>
      </c>
      <c r="E927">
        <v>-1.3245205975004663E-2</v>
      </c>
      <c r="F927">
        <v>1.1125780918856265E-2</v>
      </c>
      <c r="G927" s="6">
        <v>0.23385120840357182</v>
      </c>
      <c r="H927" t="s">
        <v>1132</v>
      </c>
      <c r="I927" t="s">
        <v>1132</v>
      </c>
      <c r="J927" t="b">
        <v>0</v>
      </c>
    </row>
    <row r="928" spans="1:10" hidden="1" x14ac:dyDescent="0.2">
      <c r="A928" t="s">
        <v>828</v>
      </c>
      <c r="B928" t="str">
        <f>VLOOKUP(Table20[[#This Row],[Metabolite ID]],Table18[],2,FALSE)</f>
        <v>Concentration of small HDL particles</v>
      </c>
      <c r="C928" t="s">
        <v>1121</v>
      </c>
      <c r="D928">
        <v>7</v>
      </c>
      <c r="E928">
        <v>-1.1894969201354855E-2</v>
      </c>
      <c r="F928">
        <v>1.8579910055984722E-2</v>
      </c>
      <c r="G928" s="6">
        <v>0.54569459224591355</v>
      </c>
      <c r="H928" t="s">
        <v>1132</v>
      </c>
      <c r="I928" t="s">
        <v>1132</v>
      </c>
      <c r="J928" t="b">
        <v>0</v>
      </c>
    </row>
    <row r="929" spans="1:10" hidden="1" x14ac:dyDescent="0.2">
      <c r="A929" t="s">
        <v>828</v>
      </c>
      <c r="B929" t="str">
        <f>VLOOKUP(Table20[[#This Row],[Metabolite ID]],Table18[],2,FALSE)</f>
        <v>Concentration of small HDL particles</v>
      </c>
      <c r="C929" t="s">
        <v>1122</v>
      </c>
      <c r="D929">
        <v>7</v>
      </c>
      <c r="E929">
        <v>-1.3645629532203218E-2</v>
      </c>
      <c r="F929">
        <v>1.1021380310115656E-2</v>
      </c>
      <c r="G929" s="6">
        <v>0.26192195971220444</v>
      </c>
      <c r="H929" t="s">
        <v>1132</v>
      </c>
      <c r="I929" t="s">
        <v>1132</v>
      </c>
      <c r="J929" t="b">
        <v>0</v>
      </c>
    </row>
    <row r="930" spans="1:10" hidden="1" x14ac:dyDescent="0.2">
      <c r="A930" t="s">
        <v>828</v>
      </c>
      <c r="B930" t="str">
        <f>VLOOKUP(Table20[[#This Row],[Metabolite ID]],Table18[],2,FALSE)</f>
        <v>Concentration of small HDL particles</v>
      </c>
      <c r="C930" t="s">
        <v>1123</v>
      </c>
      <c r="D930">
        <v>7</v>
      </c>
      <c r="E930">
        <v>-4.4833339573628311E-2</v>
      </c>
      <c r="F930">
        <v>3.7774975117883941E-2</v>
      </c>
      <c r="G930" s="6">
        <v>0.28859687004149298</v>
      </c>
      <c r="H930" t="s">
        <v>1132</v>
      </c>
      <c r="I930" t="s">
        <v>1132</v>
      </c>
      <c r="J930" t="b">
        <v>0</v>
      </c>
    </row>
    <row r="931" spans="1:10" x14ac:dyDescent="0.2">
      <c r="A931" t="s">
        <v>136</v>
      </c>
      <c r="B931" t="str">
        <f>VLOOKUP(Table20[[#This Row],[Metabolite ID]],Table18[],2,FALSE)</f>
        <v>1-oleoylglycerol (18:1)</v>
      </c>
      <c r="C931" t="s">
        <v>1127</v>
      </c>
      <c r="D931">
        <v>1</v>
      </c>
      <c r="E931">
        <v>-6.8281757845573986E-4</v>
      </c>
      <c r="F931">
        <v>1.9801709775216451E-2</v>
      </c>
      <c r="G931" s="6">
        <v>0.97249219079953886</v>
      </c>
      <c r="H931" t="s">
        <v>909</v>
      </c>
      <c r="I931" t="s">
        <v>909</v>
      </c>
      <c r="J931" t="b">
        <v>0</v>
      </c>
    </row>
    <row r="932" spans="1:10" x14ac:dyDescent="0.2">
      <c r="A932" t="s">
        <v>686</v>
      </c>
      <c r="B932" t="str">
        <f>VLOOKUP(Table20[[#This Row],[Metabolite ID]],Table18[],2,FALSE)</f>
        <v>1-(1-enyl-stearoyl)-2-oleoyl-GPC (P-18:0/18:1)</v>
      </c>
      <c r="C932" t="s">
        <v>1116</v>
      </c>
      <c r="D932">
        <v>2</v>
      </c>
      <c r="E932">
        <v>1.0806633625667424E-3</v>
      </c>
      <c r="F932">
        <v>7.088677250974304E-2</v>
      </c>
      <c r="G932" s="6">
        <v>0.98783678274034226</v>
      </c>
      <c r="H932" t="s">
        <v>1132</v>
      </c>
      <c r="I932" t="s">
        <v>1132</v>
      </c>
      <c r="J932" t="b">
        <v>0</v>
      </c>
    </row>
    <row r="933" spans="1:10" hidden="1" x14ac:dyDescent="0.2">
      <c r="A933" t="s">
        <v>686</v>
      </c>
      <c r="B933" t="str">
        <f>VLOOKUP(Table20[[#This Row],[Metabolite ID]],Table18[],2,FALSE)</f>
        <v>1-(1-enyl-stearoyl)-2-oleoyl-GPC (P-18:0/18:1)</v>
      </c>
      <c r="C933" t="s">
        <v>1117</v>
      </c>
      <c r="D933">
        <v>2</v>
      </c>
      <c r="E933">
        <v>1.0806633625667424E-3</v>
      </c>
      <c r="F933">
        <v>1.1593018745759808E-2</v>
      </c>
      <c r="G933" s="6">
        <v>0.92573137923770987</v>
      </c>
      <c r="H933" t="s">
        <v>1132</v>
      </c>
      <c r="I933" t="s">
        <v>1132</v>
      </c>
      <c r="J933" t="b">
        <v>0</v>
      </c>
    </row>
    <row r="934" spans="1:10" hidden="1" x14ac:dyDescent="0.2">
      <c r="A934" t="s">
        <v>686</v>
      </c>
      <c r="B934" t="str">
        <f>VLOOKUP(Table20[[#This Row],[Metabolite ID]],Table18[],2,FALSE)</f>
        <v>1-(1-enyl-stearoyl)-2-oleoyl-GPC (P-18:0/18:1)</v>
      </c>
      <c r="C934" t="s">
        <v>1118</v>
      </c>
      <c r="D934">
        <v>2</v>
      </c>
      <c r="E934">
        <v>1.7028684445230223E-3</v>
      </c>
      <c r="F934">
        <v>1.4592261995676422E-2</v>
      </c>
      <c r="G934" s="6">
        <v>0.90710042584227424</v>
      </c>
      <c r="H934" t="s">
        <v>1132</v>
      </c>
      <c r="I934" t="s">
        <v>1132</v>
      </c>
      <c r="J934" t="b">
        <v>0</v>
      </c>
    </row>
    <row r="936" spans="1:10" x14ac:dyDescent="0.2">
      <c r="A936" s="1" t="s">
        <v>1199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7BEB7-AF35-1E4C-9894-F4C08C9B2ED9}">
  <sheetPr codeName="Sheet13"/>
  <dimension ref="A1:S148"/>
  <sheetViews>
    <sheetView workbookViewId="0">
      <selection activeCell="C13" sqref="C13"/>
    </sheetView>
  </sheetViews>
  <sheetFormatPr baseColWidth="10" defaultRowHeight="16" x14ac:dyDescent="0.2"/>
  <cols>
    <col min="1" max="1" width="14.5" bestFit="1" customWidth="1"/>
    <col min="2" max="2" width="14.6640625" bestFit="1" customWidth="1"/>
    <col min="3" max="3" width="41.6640625" bestFit="1" customWidth="1"/>
    <col min="4" max="4" width="21.6640625" bestFit="1" customWidth="1"/>
    <col min="5" max="5" width="34" bestFit="1" customWidth="1"/>
    <col min="9" max="9" width="12.1640625" bestFit="1" customWidth="1"/>
    <col min="10" max="10" width="12" bestFit="1" customWidth="1"/>
    <col min="11" max="11" width="15.33203125" bestFit="1" customWidth="1"/>
    <col min="12" max="12" width="15.5" bestFit="1" customWidth="1"/>
  </cols>
  <sheetData>
    <row r="1" spans="1:15" x14ac:dyDescent="0.2">
      <c r="A1" s="32" t="s">
        <v>4195</v>
      </c>
    </row>
    <row r="2" spans="1:15" x14ac:dyDescent="0.2">
      <c r="A2" s="7" t="s">
        <v>896</v>
      </c>
      <c r="B2" s="7" t="s">
        <v>8</v>
      </c>
      <c r="C2" s="7" t="s">
        <v>940</v>
      </c>
      <c r="D2" s="7" t="s">
        <v>1124</v>
      </c>
      <c r="E2" s="7" t="s">
        <v>1112</v>
      </c>
      <c r="F2" s="7" t="s">
        <v>9</v>
      </c>
      <c r="G2" s="7" t="s">
        <v>15</v>
      </c>
      <c r="H2" s="7" t="s">
        <v>890</v>
      </c>
      <c r="I2" s="7" t="s">
        <v>891</v>
      </c>
      <c r="J2" s="7" t="s">
        <v>1113</v>
      </c>
      <c r="K2" s="7" t="s">
        <v>1114</v>
      </c>
      <c r="L2" s="7" t="s">
        <v>1115</v>
      </c>
      <c r="M2" s="7" t="s">
        <v>4204</v>
      </c>
      <c r="N2" s="7" t="s">
        <v>1175</v>
      </c>
      <c r="O2" s="7" t="s">
        <v>1176</v>
      </c>
    </row>
    <row r="3" spans="1:15" x14ac:dyDescent="0.2">
      <c r="A3" t="s">
        <v>1125</v>
      </c>
      <c r="B3" t="s">
        <v>417</v>
      </c>
      <c r="C3" t="s">
        <v>1572</v>
      </c>
      <c r="D3" t="s">
        <v>4</v>
      </c>
      <c r="E3" t="s">
        <v>1127</v>
      </c>
      <c r="F3">
        <v>1</v>
      </c>
      <c r="G3">
        <v>0.19064566458395607</v>
      </c>
      <c r="H3">
        <v>2.8349385029272169E-2</v>
      </c>
      <c r="I3" s="6">
        <v>1.7576053497989921E-11</v>
      </c>
      <c r="J3" s="8" t="s">
        <v>909</v>
      </c>
      <c r="K3" s="8" t="s">
        <v>909</v>
      </c>
      <c r="L3" s="8" t="s">
        <v>909</v>
      </c>
      <c r="M3" s="8">
        <f>EXP(Table27[[#This Row],[Beta]])</f>
        <v>1.2100306194075308</v>
      </c>
      <c r="N3" s="8">
        <f>EXP(Table27[[#This Row],[Beta]]-1.96*Table27[[#This Row],[SE]])</f>
        <v>1.1446293466997408</v>
      </c>
      <c r="O3" s="8">
        <f>EXP(Table27[[#This Row],[Beta]]+1.96*Table27[[#This Row],[SE]])</f>
        <v>1.2791687581009179</v>
      </c>
    </row>
    <row r="4" spans="1:15" x14ac:dyDescent="0.2">
      <c r="A4" t="s">
        <v>1125</v>
      </c>
      <c r="B4" t="s">
        <v>677</v>
      </c>
      <c r="C4" t="s">
        <v>1126</v>
      </c>
      <c r="D4" t="s">
        <v>4</v>
      </c>
      <c r="E4" t="s">
        <v>1127</v>
      </c>
      <c r="F4">
        <v>1</v>
      </c>
      <c r="G4">
        <v>-0.28031612968928382</v>
      </c>
      <c r="H4">
        <v>4.1683559433775171E-2</v>
      </c>
      <c r="I4" s="6">
        <v>1.7576053497989921E-11</v>
      </c>
      <c r="J4" s="8" t="s">
        <v>909</v>
      </c>
      <c r="K4" s="8" t="s">
        <v>909</v>
      </c>
      <c r="L4" s="8" t="s">
        <v>909</v>
      </c>
      <c r="M4" s="8">
        <f>EXP(Table27[[#This Row],[Beta]])</f>
        <v>0.75554485353814438</v>
      </c>
      <c r="N4" s="8">
        <f>EXP(Table27[[#This Row],[Beta]]-1.96*Table27[[#This Row],[SE]])</f>
        <v>0.69627129273753863</v>
      </c>
      <c r="O4" s="8">
        <f>EXP(Table27[[#This Row],[Beta]]+1.96*Table27[[#This Row],[SE]])</f>
        <v>0.81986437134807844</v>
      </c>
    </row>
    <row r="5" spans="1:15" x14ac:dyDescent="0.2">
      <c r="A5" t="s">
        <v>1125</v>
      </c>
      <c r="B5" t="s">
        <v>247</v>
      </c>
      <c r="C5" t="s">
        <v>1128</v>
      </c>
      <c r="D5" t="s">
        <v>1129</v>
      </c>
      <c r="E5" t="s">
        <v>1127</v>
      </c>
      <c r="F5">
        <v>1</v>
      </c>
      <c r="G5">
        <v>-0.51630434782608703</v>
      </c>
      <c r="H5">
        <v>7.9104004662460675E-2</v>
      </c>
      <c r="I5" s="6">
        <v>6.7142464411271436E-11</v>
      </c>
      <c r="J5" s="8" t="s">
        <v>909</v>
      </c>
      <c r="K5" s="8" t="s">
        <v>909</v>
      </c>
      <c r="L5" s="8" t="s">
        <v>909</v>
      </c>
      <c r="M5" s="8">
        <f>EXP(Table27[[#This Row],[Beta]])</f>
        <v>0.59672175406647343</v>
      </c>
      <c r="N5" s="8">
        <f>EXP(Table27[[#This Row],[Beta]]-1.96*Table27[[#This Row],[SE]])</f>
        <v>0.51101915867605896</v>
      </c>
      <c r="O5" s="8">
        <f>EXP(Table27[[#This Row],[Beta]]+1.96*Table27[[#This Row],[SE]])</f>
        <v>0.69679745999873566</v>
      </c>
    </row>
    <row r="6" spans="1:15" x14ac:dyDescent="0.2">
      <c r="A6" t="s">
        <v>1125</v>
      </c>
      <c r="B6" t="s">
        <v>262</v>
      </c>
      <c r="C6" t="s">
        <v>1130</v>
      </c>
      <c r="D6" t="s">
        <v>4</v>
      </c>
      <c r="E6" t="s">
        <v>1127</v>
      </c>
      <c r="F6">
        <v>1</v>
      </c>
      <c r="G6">
        <v>-0.54731209739785625</v>
      </c>
      <c r="H6">
        <v>8.3854762964275062E-2</v>
      </c>
      <c r="I6" s="6">
        <v>6.7142464411271436E-11</v>
      </c>
      <c r="J6" s="8" t="s">
        <v>909</v>
      </c>
      <c r="K6" s="8" t="s">
        <v>909</v>
      </c>
      <c r="L6" s="8" t="s">
        <v>909</v>
      </c>
      <c r="M6" s="8">
        <f>EXP(Table27[[#This Row],[Beta]])</f>
        <v>0.57850268132510685</v>
      </c>
      <c r="N6" s="8">
        <f>EXP(Table27[[#This Row],[Beta]]-1.96*Table27[[#This Row],[SE]])</f>
        <v>0.49082509688370546</v>
      </c>
      <c r="O6" s="8">
        <f>EXP(Table27[[#This Row],[Beta]]+1.96*Table27[[#This Row],[SE]])</f>
        <v>0.68184238015773802</v>
      </c>
    </row>
    <row r="7" spans="1:15" hidden="1" x14ac:dyDescent="0.2">
      <c r="A7" t="s">
        <v>1125</v>
      </c>
      <c r="B7" t="s">
        <v>682</v>
      </c>
      <c r="C7" t="s">
        <v>1131</v>
      </c>
      <c r="D7" t="s">
        <v>4</v>
      </c>
      <c r="E7" t="s">
        <v>1117</v>
      </c>
      <c r="F7">
        <v>2</v>
      </c>
      <c r="G7">
        <v>-0.18507304361840768</v>
      </c>
      <c r="H7">
        <v>4.6192552240753117E-2</v>
      </c>
      <c r="I7">
        <v>6.1610543937800768E-5</v>
      </c>
      <c r="J7" s="8" t="s">
        <v>1132</v>
      </c>
      <c r="K7" s="8" t="s">
        <v>1132</v>
      </c>
      <c r="L7" s="8" t="s">
        <v>909</v>
      </c>
      <c r="M7" s="8">
        <f>EXP(Table27[[#This Row],[Beta]])</f>
        <v>0.83104357920502947</v>
      </c>
      <c r="N7" s="8">
        <f>EXP(Table27[[#This Row],[Beta]]-1.96*Table27[[#This Row],[SE]])</f>
        <v>0.75910858694915262</v>
      </c>
      <c r="O7" s="8">
        <f>EXP(Table27[[#This Row],[Beta]]+1.96*Table27[[#This Row],[SE]])</f>
        <v>0.90979530782750428</v>
      </c>
    </row>
    <row r="8" spans="1:15" hidden="1" x14ac:dyDescent="0.2">
      <c r="A8" t="s">
        <v>1125</v>
      </c>
      <c r="B8" t="s">
        <v>682</v>
      </c>
      <c r="C8" t="s">
        <v>1131</v>
      </c>
      <c r="D8" t="s">
        <v>4</v>
      </c>
      <c r="E8" t="s">
        <v>1118</v>
      </c>
      <c r="F8">
        <v>2</v>
      </c>
      <c r="G8">
        <v>-0.18480653823204485</v>
      </c>
      <c r="H8">
        <v>4.775732414249384E-2</v>
      </c>
      <c r="I8">
        <v>1.0896916173396646E-4</v>
      </c>
      <c r="J8" s="8" t="s">
        <v>1132</v>
      </c>
      <c r="K8" s="8" t="s">
        <v>1132</v>
      </c>
      <c r="L8" s="8" t="s">
        <v>909</v>
      </c>
      <c r="M8" s="8">
        <f>EXP(Table27[[#This Row],[Beta]])</f>
        <v>0.83126508631029716</v>
      </c>
      <c r="N8" s="8">
        <f>EXP(Table27[[#This Row],[Beta]]-1.96*Table27[[#This Row],[SE]])</f>
        <v>0.75698571705371587</v>
      </c>
      <c r="O8" s="8">
        <f>EXP(Table27[[#This Row],[Beta]]+1.96*Table27[[#This Row],[SE]])</f>
        <v>0.91283313297895707</v>
      </c>
    </row>
    <row r="9" spans="1:15" x14ac:dyDescent="0.2">
      <c r="A9" t="s">
        <v>1125</v>
      </c>
      <c r="B9" t="s">
        <v>682</v>
      </c>
      <c r="C9" t="s">
        <v>1131</v>
      </c>
      <c r="D9" t="s">
        <v>4</v>
      </c>
      <c r="E9" t="s">
        <v>1116</v>
      </c>
      <c r="F9">
        <v>2</v>
      </c>
      <c r="G9">
        <v>-0.18507304361840768</v>
      </c>
      <c r="H9">
        <v>4.6192552240753117E-2</v>
      </c>
      <c r="I9" s="6">
        <v>6.1610543937800768E-5</v>
      </c>
      <c r="J9" s="8" t="s">
        <v>1132</v>
      </c>
      <c r="K9" s="8" t="s">
        <v>1132</v>
      </c>
      <c r="L9" s="8" t="b">
        <v>0</v>
      </c>
      <c r="M9" s="8">
        <f>EXP(Table27[[#This Row],[Beta]])</f>
        <v>0.83104357920502947</v>
      </c>
      <c r="N9" s="8">
        <f>EXP(Table27[[#This Row],[Beta]]-1.96*Table27[[#This Row],[SE]])</f>
        <v>0.75910858694915262</v>
      </c>
      <c r="O9" s="8">
        <f>EXP(Table27[[#This Row],[Beta]]+1.96*Table27[[#This Row],[SE]])</f>
        <v>0.90979530782750428</v>
      </c>
    </row>
    <row r="10" spans="1:15" x14ac:dyDescent="0.2">
      <c r="A10" t="s">
        <v>1133</v>
      </c>
      <c r="B10" t="s">
        <v>417</v>
      </c>
      <c r="C10" t="s">
        <v>1572</v>
      </c>
      <c r="D10" t="s">
        <v>4</v>
      </c>
      <c r="E10" t="s">
        <v>1127</v>
      </c>
      <c r="F10">
        <v>1</v>
      </c>
      <c r="G10">
        <v>0.39540029600250798</v>
      </c>
      <c r="H10">
        <v>0.10658678487325114</v>
      </c>
      <c r="I10" s="6">
        <v>2.0754112334768409E-4</v>
      </c>
      <c r="J10" s="8" t="s">
        <v>909</v>
      </c>
      <c r="K10" s="8" t="s">
        <v>909</v>
      </c>
      <c r="L10" s="8" t="s">
        <v>909</v>
      </c>
      <c r="M10" s="8">
        <f>EXP(Table27[[#This Row],[Beta]])</f>
        <v>1.4849785029211489</v>
      </c>
      <c r="N10" s="8">
        <f>EXP(Table27[[#This Row],[Beta]]-1.96*Table27[[#This Row],[SE]])</f>
        <v>1.2050128100716124</v>
      </c>
      <c r="O10" s="8">
        <f>EXP(Table27[[#This Row],[Beta]]+1.96*Table27[[#This Row],[SE]])</f>
        <v>1.8299898023547869</v>
      </c>
    </row>
    <row r="11" spans="1:15" x14ac:dyDescent="0.2">
      <c r="A11" t="s">
        <v>1133</v>
      </c>
      <c r="B11" t="s">
        <v>677</v>
      </c>
      <c r="C11" t="s">
        <v>1126</v>
      </c>
      <c r="D11" t="s">
        <v>4</v>
      </c>
      <c r="E11" t="s">
        <v>1127</v>
      </c>
      <c r="F11">
        <v>1</v>
      </c>
      <c r="G11">
        <v>-0.58137739924639131</v>
      </c>
      <c r="H11">
        <v>0.15672003387486666</v>
      </c>
      <c r="I11" s="6">
        <v>2.0754112334768409E-4</v>
      </c>
      <c r="J11" s="8" t="s">
        <v>909</v>
      </c>
      <c r="K11" s="8" t="s">
        <v>909</v>
      </c>
      <c r="L11" s="8" t="s">
        <v>909</v>
      </c>
      <c r="M11" s="8">
        <f>EXP(Table27[[#This Row],[Beta]])</f>
        <v>0.55912769386108541</v>
      </c>
      <c r="N11" s="8">
        <f>EXP(Table27[[#This Row],[Beta]]-1.96*Table27[[#This Row],[SE]])</f>
        <v>0.41125218426206184</v>
      </c>
      <c r="O11" s="8">
        <f>EXP(Table27[[#This Row],[Beta]]+1.96*Table27[[#This Row],[SE]])</f>
        <v>0.76017536199443669</v>
      </c>
    </row>
    <row r="12" spans="1:15" x14ac:dyDescent="0.2">
      <c r="A12" t="s">
        <v>1133</v>
      </c>
      <c r="B12" t="s">
        <v>280</v>
      </c>
      <c r="C12" t="s">
        <v>1134</v>
      </c>
      <c r="D12" t="s">
        <v>4</v>
      </c>
      <c r="E12" t="s">
        <v>1127</v>
      </c>
      <c r="F12">
        <v>1</v>
      </c>
      <c r="G12">
        <v>-0.5158883979788611</v>
      </c>
      <c r="H12">
        <v>0.14283252373861891</v>
      </c>
      <c r="I12" s="6">
        <v>3.0403069640222912E-4</v>
      </c>
      <c r="J12" s="8" t="s">
        <v>909</v>
      </c>
      <c r="K12" s="8" t="s">
        <v>909</v>
      </c>
      <c r="L12" s="8" t="s">
        <v>909</v>
      </c>
      <c r="M12" s="8">
        <f>EXP(Table27[[#This Row],[Beta]])</f>
        <v>0.59697001201676259</v>
      </c>
      <c r="N12" s="8">
        <f>EXP(Table27[[#This Row],[Beta]]-1.96*Table27[[#This Row],[SE]])</f>
        <v>0.45120200075686623</v>
      </c>
      <c r="O12" s="8">
        <f>EXP(Table27[[#This Row],[Beta]]+1.96*Table27[[#This Row],[SE]])</f>
        <v>0.78983070697713553</v>
      </c>
    </row>
    <row r="13" spans="1:15" x14ac:dyDescent="0.2">
      <c r="A13" t="s">
        <v>1133</v>
      </c>
      <c r="B13" t="s">
        <v>278</v>
      </c>
      <c r="C13" t="s">
        <v>1135</v>
      </c>
      <c r="D13" t="s">
        <v>4</v>
      </c>
      <c r="E13" t="s">
        <v>1127</v>
      </c>
      <c r="F13">
        <v>1</v>
      </c>
      <c r="G13">
        <v>-0.6290524210350863</v>
      </c>
      <c r="H13">
        <v>0.17416391842177326</v>
      </c>
      <c r="I13" s="6">
        <v>3.0403069640222967E-4</v>
      </c>
      <c r="J13" s="8" t="s">
        <v>909</v>
      </c>
      <c r="K13" s="8" t="s">
        <v>909</v>
      </c>
      <c r="L13" s="8" t="s">
        <v>909</v>
      </c>
      <c r="M13" s="8">
        <f>EXP(Table27[[#This Row],[Beta]])</f>
        <v>0.53309671297861827</v>
      </c>
      <c r="N13" s="8">
        <f>EXP(Table27[[#This Row],[Beta]]-1.96*Table27[[#This Row],[SE]])</f>
        <v>0.37892624345301207</v>
      </c>
      <c r="O13" s="8">
        <f>EXP(Table27[[#This Row],[Beta]]+1.96*Table27[[#This Row],[SE]])</f>
        <v>0.74999319867336656</v>
      </c>
    </row>
    <row r="14" spans="1:15" x14ac:dyDescent="0.2">
      <c r="A14" t="s">
        <v>899</v>
      </c>
      <c r="B14" t="s">
        <v>441</v>
      </c>
      <c r="C14" t="s">
        <v>1137</v>
      </c>
      <c r="D14" t="s">
        <v>6</v>
      </c>
      <c r="E14" t="s">
        <v>1116</v>
      </c>
      <c r="F14">
        <v>8</v>
      </c>
      <c r="G14">
        <v>6.8743976453738614E-2</v>
      </c>
      <c r="H14">
        <v>1.4401507828784502E-2</v>
      </c>
      <c r="I14" s="6">
        <v>1.8115282236133869E-6</v>
      </c>
      <c r="J14" s="8" t="b">
        <v>0</v>
      </c>
      <c r="K14" s="8" t="s">
        <v>1132</v>
      </c>
      <c r="L14" s="8" t="s">
        <v>1132</v>
      </c>
      <c r="M14" s="8">
        <f>EXP(Table27[[#This Row],[Beta]])</f>
        <v>1.0711619313627712</v>
      </c>
      <c r="N14" s="8">
        <f>EXP(Table27[[#This Row],[Beta]]-1.96*Table27[[#This Row],[SE]])</f>
        <v>1.0413490344674263</v>
      </c>
      <c r="O14" s="8">
        <f>EXP(Table27[[#This Row],[Beta]]+1.96*Table27[[#This Row],[SE]])</f>
        <v>1.1018283449867763</v>
      </c>
    </row>
    <row r="15" spans="1:15" hidden="1" x14ac:dyDescent="0.2">
      <c r="A15" t="s">
        <v>899</v>
      </c>
      <c r="B15" t="s">
        <v>828</v>
      </c>
      <c r="C15" t="s">
        <v>1138</v>
      </c>
      <c r="D15" t="s">
        <v>6</v>
      </c>
      <c r="E15" t="s">
        <v>1117</v>
      </c>
      <c r="F15">
        <v>7</v>
      </c>
      <c r="G15">
        <v>-0.13255658278647667</v>
      </c>
      <c r="H15">
        <v>2.8768793082444455E-2</v>
      </c>
      <c r="I15">
        <v>4.0724177498562166E-6</v>
      </c>
      <c r="J15" s="8" t="b">
        <v>0</v>
      </c>
      <c r="K15" s="8" t="s">
        <v>1132</v>
      </c>
      <c r="L15" s="8" t="s">
        <v>909</v>
      </c>
      <c r="M15" s="8">
        <f>EXP(Table27[[#This Row],[Beta]])</f>
        <v>0.87585337447963241</v>
      </c>
      <c r="N15" s="8">
        <f>EXP(Table27[[#This Row],[Beta]]-1.96*Table27[[#This Row],[SE]])</f>
        <v>0.82783334647500029</v>
      </c>
      <c r="O15" s="8">
        <f>EXP(Table27[[#This Row],[Beta]]+1.96*Table27[[#This Row],[SE]])</f>
        <v>0.92665889439442328</v>
      </c>
    </row>
    <row r="16" spans="1:15" hidden="1" x14ac:dyDescent="0.2">
      <c r="A16" t="s">
        <v>899</v>
      </c>
      <c r="B16" t="s">
        <v>828</v>
      </c>
      <c r="C16" t="s">
        <v>1138</v>
      </c>
      <c r="D16" t="s">
        <v>6</v>
      </c>
      <c r="E16" t="s">
        <v>1118</v>
      </c>
      <c r="F16">
        <v>7</v>
      </c>
      <c r="G16">
        <v>-0.13363913117523413</v>
      </c>
      <c r="H16">
        <v>2.9240985140215909E-2</v>
      </c>
      <c r="I16">
        <v>4.871014916941195E-6</v>
      </c>
      <c r="J16" s="8" t="b">
        <v>0</v>
      </c>
      <c r="K16" s="8" t="s">
        <v>1132</v>
      </c>
      <c r="L16" s="8" t="s">
        <v>909</v>
      </c>
      <c r="M16" s="8">
        <f>EXP(Table27[[#This Row],[Beta]])</f>
        <v>0.87490573384626802</v>
      </c>
      <c r="N16" s="8">
        <f>EXP(Table27[[#This Row],[Beta]]-1.96*Table27[[#This Row],[SE]])</f>
        <v>0.82617268790657561</v>
      </c>
      <c r="O16" s="8">
        <f>EXP(Table27[[#This Row],[Beta]]+1.96*Table27[[#This Row],[SE]])</f>
        <v>0.92651337223052288</v>
      </c>
    </row>
    <row r="17" spans="1:15" x14ac:dyDescent="0.2">
      <c r="A17" t="s">
        <v>899</v>
      </c>
      <c r="B17" t="s">
        <v>827</v>
      </c>
      <c r="C17" t="s">
        <v>1139</v>
      </c>
      <c r="D17" t="s">
        <v>6</v>
      </c>
      <c r="E17" t="s">
        <v>1116</v>
      </c>
      <c r="F17">
        <v>8</v>
      </c>
      <c r="G17">
        <v>-0.13052688360591877</v>
      </c>
      <c r="H17">
        <v>3.1344585320384893E-2</v>
      </c>
      <c r="I17" s="6">
        <v>3.1236921092442001E-5</v>
      </c>
      <c r="J17" s="8" t="b">
        <v>0</v>
      </c>
      <c r="K17" s="8" t="s">
        <v>1132</v>
      </c>
      <c r="L17" s="8" t="s">
        <v>1132</v>
      </c>
      <c r="M17" s="8">
        <f>EXP(Table27[[#This Row],[Beta]])</f>
        <v>0.87763289869460082</v>
      </c>
      <c r="N17" s="8">
        <f>EXP(Table27[[#This Row],[Beta]]-1.96*Table27[[#This Row],[SE]])</f>
        <v>0.82533800721904471</v>
      </c>
      <c r="O17" s="8">
        <f>EXP(Table27[[#This Row],[Beta]]+1.96*Table27[[#This Row],[SE]])</f>
        <v>0.93324128797411099</v>
      </c>
    </row>
    <row r="18" spans="1:15" hidden="1" x14ac:dyDescent="0.2">
      <c r="A18" t="s">
        <v>899</v>
      </c>
      <c r="B18" t="s">
        <v>828</v>
      </c>
      <c r="C18" t="s">
        <v>1138</v>
      </c>
      <c r="D18" t="s">
        <v>6</v>
      </c>
      <c r="E18" t="s">
        <v>1120</v>
      </c>
      <c r="F18">
        <v>7</v>
      </c>
      <c r="G18">
        <v>-0.11263025571040088</v>
      </c>
      <c r="H18">
        <v>3.1637125554002998E-2</v>
      </c>
      <c r="I18">
        <v>3.707615675054987E-4</v>
      </c>
      <c r="J18" s="8" t="b">
        <v>0</v>
      </c>
      <c r="K18" s="8" t="s">
        <v>1132</v>
      </c>
      <c r="L18" s="8" t="s">
        <v>909</v>
      </c>
      <c r="M18" s="8">
        <f>EXP(Table27[[#This Row],[Beta]])</f>
        <v>0.89348095853155862</v>
      </c>
      <c r="N18" s="8">
        <f>EXP(Table27[[#This Row],[Beta]]-1.96*Table27[[#This Row],[SE]])</f>
        <v>0.83976010115610844</v>
      </c>
      <c r="O18" s="8">
        <f>EXP(Table27[[#This Row],[Beta]]+1.96*Table27[[#This Row],[SE]])</f>
        <v>0.95063842895063932</v>
      </c>
    </row>
    <row r="19" spans="1:15" hidden="1" x14ac:dyDescent="0.2">
      <c r="A19" t="s">
        <v>899</v>
      </c>
      <c r="B19" t="s">
        <v>828</v>
      </c>
      <c r="C19" t="s">
        <v>1138</v>
      </c>
      <c r="D19" t="s">
        <v>6</v>
      </c>
      <c r="E19" t="s">
        <v>1119</v>
      </c>
      <c r="F19">
        <v>7</v>
      </c>
      <c r="G19">
        <v>-0.14143973248879768</v>
      </c>
      <c r="H19">
        <v>6.1921498306700462E-2</v>
      </c>
      <c r="I19">
        <v>2.2361064062405324E-2</v>
      </c>
      <c r="J19" s="8" t="b">
        <v>0</v>
      </c>
      <c r="K19" s="8" t="s">
        <v>1132</v>
      </c>
      <c r="L19" s="8" t="s">
        <v>909</v>
      </c>
      <c r="M19" s="8">
        <f>EXP(Table27[[#This Row],[Beta]])</f>
        <v>0.86810749268640541</v>
      </c>
      <c r="N19" s="8">
        <f>EXP(Table27[[#This Row],[Beta]]-1.96*Table27[[#This Row],[SE]])</f>
        <v>0.76889114830043492</v>
      </c>
      <c r="O19" s="8">
        <f>EXP(Table27[[#This Row],[Beta]]+1.96*Table27[[#This Row],[SE]])</f>
        <v>0.98012653744820233</v>
      </c>
    </row>
    <row r="20" spans="1:15" hidden="1" x14ac:dyDescent="0.2">
      <c r="A20" t="s">
        <v>899</v>
      </c>
      <c r="B20" t="s">
        <v>828</v>
      </c>
      <c r="C20" t="s">
        <v>1138</v>
      </c>
      <c r="D20" t="s">
        <v>6</v>
      </c>
      <c r="E20" t="s">
        <v>1122</v>
      </c>
      <c r="F20">
        <v>7</v>
      </c>
      <c r="G20">
        <v>-9.6393932917454406E-2</v>
      </c>
      <c r="H20">
        <v>3.4472726700811203E-2</v>
      </c>
      <c r="I20">
        <v>3.1318867831806409E-2</v>
      </c>
      <c r="J20" s="8" t="b">
        <v>0</v>
      </c>
      <c r="K20" s="8" t="s">
        <v>1132</v>
      </c>
      <c r="L20" s="8" t="s">
        <v>909</v>
      </c>
      <c r="M20" s="8">
        <f>EXP(Table27[[#This Row],[Beta]])</f>
        <v>0.90810621266834968</v>
      </c>
      <c r="N20" s="8">
        <f>EXP(Table27[[#This Row],[Beta]]-1.96*Table27[[#This Row],[SE]])</f>
        <v>0.84877556716096214</v>
      </c>
      <c r="O20" s="8">
        <f>EXP(Table27[[#This Row],[Beta]]+1.96*Table27[[#This Row],[SE]])</f>
        <v>0.97158415651055807</v>
      </c>
    </row>
    <row r="21" spans="1:15" hidden="1" x14ac:dyDescent="0.2">
      <c r="A21" t="s">
        <v>899</v>
      </c>
      <c r="B21" t="s">
        <v>828</v>
      </c>
      <c r="C21" t="s">
        <v>1138</v>
      </c>
      <c r="D21" t="s">
        <v>6</v>
      </c>
      <c r="E21" t="s">
        <v>1121</v>
      </c>
      <c r="F21">
        <v>7</v>
      </c>
      <c r="G21">
        <v>-0.12965379383914349</v>
      </c>
      <c r="H21">
        <v>7.160004345616186E-2</v>
      </c>
      <c r="I21">
        <v>0.12014077492417696</v>
      </c>
      <c r="J21" s="8" t="b">
        <v>0</v>
      </c>
      <c r="K21" s="8" t="s">
        <v>1132</v>
      </c>
      <c r="L21" s="8" t="s">
        <v>909</v>
      </c>
      <c r="M21" s="8">
        <f>EXP(Table27[[#This Row],[Beta]])</f>
        <v>0.87839948559833037</v>
      </c>
      <c r="N21" s="8">
        <f>EXP(Table27[[#This Row],[Beta]]-1.96*Table27[[#This Row],[SE]])</f>
        <v>0.76338722052972119</v>
      </c>
      <c r="O21" s="8">
        <f>EXP(Table27[[#This Row],[Beta]]+1.96*Table27[[#This Row],[SE]])</f>
        <v>1.0107395507145132</v>
      </c>
    </row>
    <row r="22" spans="1:15" hidden="1" x14ac:dyDescent="0.2">
      <c r="A22" t="s">
        <v>899</v>
      </c>
      <c r="B22" t="s">
        <v>828</v>
      </c>
      <c r="C22" t="s">
        <v>1138</v>
      </c>
      <c r="D22" t="s">
        <v>6</v>
      </c>
      <c r="E22" t="s">
        <v>1123</v>
      </c>
      <c r="F22">
        <v>7</v>
      </c>
      <c r="G22">
        <v>-3.3003844030835575E-2</v>
      </c>
      <c r="H22">
        <v>5.4063084209870459E-2</v>
      </c>
      <c r="I22">
        <v>0.56823109399398652</v>
      </c>
      <c r="J22" s="8" t="b">
        <v>0</v>
      </c>
      <c r="K22" s="8" t="s">
        <v>1132</v>
      </c>
      <c r="L22" s="8" t="s">
        <v>909</v>
      </c>
      <c r="M22" s="8">
        <f>EXP(Table27[[#This Row],[Beta]])</f>
        <v>0.96753484034812276</v>
      </c>
      <c r="N22" s="8">
        <f>EXP(Table27[[#This Row],[Beta]]-1.96*Table27[[#This Row],[SE]])</f>
        <v>0.87025632083007098</v>
      </c>
      <c r="O22" s="8">
        <f>EXP(Table27[[#This Row],[Beta]]+1.96*Table27[[#This Row],[SE]])</f>
        <v>1.0756872945140699</v>
      </c>
    </row>
    <row r="23" spans="1:15" hidden="1" x14ac:dyDescent="0.2">
      <c r="A23" t="s">
        <v>899</v>
      </c>
      <c r="B23" t="s">
        <v>829</v>
      </c>
      <c r="C23" t="s">
        <v>1140</v>
      </c>
      <c r="D23" t="s">
        <v>6</v>
      </c>
      <c r="E23" t="s">
        <v>1117</v>
      </c>
      <c r="F23">
        <v>14</v>
      </c>
      <c r="G23">
        <v>-9.3372331026192454E-2</v>
      </c>
      <c r="H23">
        <v>2.2438099679677793E-2</v>
      </c>
      <c r="I23">
        <v>3.1639987606740799E-5</v>
      </c>
      <c r="J23" s="8" t="b">
        <v>0</v>
      </c>
      <c r="K23" s="8" t="s">
        <v>1132</v>
      </c>
      <c r="L23" s="8" t="s">
        <v>909</v>
      </c>
      <c r="M23" s="8">
        <f>EXP(Table27[[#This Row],[Beta]])</f>
        <v>0.91085429783683391</v>
      </c>
      <c r="N23" s="8">
        <f>EXP(Table27[[#This Row],[Beta]]-1.96*Table27[[#This Row],[SE]])</f>
        <v>0.87166421271303274</v>
      </c>
      <c r="O23" s="8">
        <f>EXP(Table27[[#This Row],[Beta]]+1.96*Table27[[#This Row],[SE]])</f>
        <v>0.95180637198073081</v>
      </c>
    </row>
    <row r="24" spans="1:15" hidden="1" x14ac:dyDescent="0.2">
      <c r="A24" t="s">
        <v>899</v>
      </c>
      <c r="B24" t="s">
        <v>829</v>
      </c>
      <c r="C24" t="s">
        <v>1140</v>
      </c>
      <c r="D24" t="s">
        <v>6</v>
      </c>
      <c r="E24" t="s">
        <v>1118</v>
      </c>
      <c r="F24">
        <v>14</v>
      </c>
      <c r="G24">
        <v>-9.3354317778634566E-2</v>
      </c>
      <c r="H24">
        <v>2.2704781116271791E-2</v>
      </c>
      <c r="I24">
        <v>3.9282619031986594E-5</v>
      </c>
      <c r="J24" s="8" t="b">
        <v>0</v>
      </c>
      <c r="K24" s="8" t="s">
        <v>1132</v>
      </c>
      <c r="L24" s="8" t="s">
        <v>909</v>
      </c>
      <c r="M24" s="8">
        <f>EXP(Table27[[#This Row],[Beta]])</f>
        <v>0.91087070542856663</v>
      </c>
      <c r="N24" s="8">
        <f>EXP(Table27[[#This Row],[Beta]]-1.96*Table27[[#This Row],[SE]])</f>
        <v>0.87122441014355101</v>
      </c>
      <c r="O24" s="8">
        <f>EXP(Table27[[#This Row],[Beta]]+1.96*Table27[[#This Row],[SE]])</f>
        <v>0.95232116128521682</v>
      </c>
    </row>
    <row r="25" spans="1:15" x14ac:dyDescent="0.2">
      <c r="A25" t="s">
        <v>899</v>
      </c>
      <c r="B25" t="s">
        <v>598</v>
      </c>
      <c r="C25" t="s">
        <v>1136</v>
      </c>
      <c r="D25" t="s">
        <v>4</v>
      </c>
      <c r="E25" t="s">
        <v>1127</v>
      </c>
      <c r="F25">
        <v>1</v>
      </c>
      <c r="G25">
        <v>0.26679035200000001</v>
      </c>
      <c r="H25">
        <v>6.6118597000000001E-2</v>
      </c>
      <c r="I25" s="6">
        <v>5.4595899999999997E-5</v>
      </c>
      <c r="J25" s="8" t="s">
        <v>909</v>
      </c>
      <c r="K25" s="8" t="s">
        <v>909</v>
      </c>
      <c r="L25" s="8" t="s">
        <v>909</v>
      </c>
      <c r="M25" s="8">
        <f>EXP(Table27[[#This Row],[Beta]])</f>
        <v>1.3057666662628866</v>
      </c>
      <c r="N25" s="8">
        <f>EXP(Table27[[#This Row],[Beta]]-1.96*Table27[[#This Row],[SE]])</f>
        <v>1.1470551304263594</v>
      </c>
      <c r="O25" s="8">
        <f>EXP(Table27[[#This Row],[Beta]]+1.96*Table27[[#This Row],[SE]])</f>
        <v>1.4864382203578443</v>
      </c>
    </row>
    <row r="26" spans="1:15" hidden="1" x14ac:dyDescent="0.2">
      <c r="A26" t="s">
        <v>899</v>
      </c>
      <c r="B26" t="s">
        <v>829</v>
      </c>
      <c r="C26" t="s">
        <v>1140</v>
      </c>
      <c r="D26" t="s">
        <v>6</v>
      </c>
      <c r="E26" t="s">
        <v>1119</v>
      </c>
      <c r="F26">
        <v>14</v>
      </c>
      <c r="G26">
        <v>-0.11400668909360638</v>
      </c>
      <c r="H26">
        <v>3.8849629857524763E-2</v>
      </c>
      <c r="I26">
        <v>3.3401766261523004E-3</v>
      </c>
      <c r="J26" s="8" t="b">
        <v>0</v>
      </c>
      <c r="K26" s="8" t="s">
        <v>1132</v>
      </c>
      <c r="L26" s="8" t="s">
        <v>909</v>
      </c>
      <c r="M26" s="8">
        <f>EXP(Table27[[#This Row],[Beta]])</f>
        <v>0.89225198750538193</v>
      </c>
      <c r="N26" s="8">
        <f>EXP(Table27[[#This Row],[Beta]]-1.96*Table27[[#This Row],[SE]])</f>
        <v>0.82683347579241973</v>
      </c>
      <c r="O26" s="8">
        <f>EXP(Table27[[#This Row],[Beta]]+1.96*Table27[[#This Row],[SE]])</f>
        <v>0.9628463681206495</v>
      </c>
    </row>
    <row r="27" spans="1:15" hidden="1" x14ac:dyDescent="0.2">
      <c r="A27" t="s">
        <v>899</v>
      </c>
      <c r="B27" t="s">
        <v>829</v>
      </c>
      <c r="C27" t="s">
        <v>1140</v>
      </c>
      <c r="D27" t="s">
        <v>6</v>
      </c>
      <c r="E27" t="s">
        <v>1120</v>
      </c>
      <c r="F27">
        <v>14</v>
      </c>
      <c r="G27">
        <v>-8.2939056208711809E-2</v>
      </c>
      <c r="H27">
        <v>3.0389513315836215E-2</v>
      </c>
      <c r="I27">
        <v>6.3488208616539268E-3</v>
      </c>
      <c r="J27" s="8" t="b">
        <v>0</v>
      </c>
      <c r="K27" s="8" t="s">
        <v>1132</v>
      </c>
      <c r="L27" s="8" t="s">
        <v>909</v>
      </c>
      <c r="M27" s="8">
        <f>EXP(Table27[[#This Row],[Beta]])</f>
        <v>0.92040723861754659</v>
      </c>
      <c r="N27" s="8">
        <f>EXP(Table27[[#This Row],[Beta]]-1.96*Table27[[#This Row],[SE]])</f>
        <v>0.86718538432483139</v>
      </c>
      <c r="O27" s="8">
        <f>EXP(Table27[[#This Row],[Beta]]+1.96*Table27[[#This Row],[SE]])</f>
        <v>0.97689548303347673</v>
      </c>
    </row>
    <row r="28" spans="1:15" hidden="1" x14ac:dyDescent="0.2">
      <c r="A28" t="s">
        <v>899</v>
      </c>
      <c r="B28" t="s">
        <v>829</v>
      </c>
      <c r="C28" t="s">
        <v>1140</v>
      </c>
      <c r="D28" t="s">
        <v>6</v>
      </c>
      <c r="E28" t="s">
        <v>1122</v>
      </c>
      <c r="F28">
        <v>14</v>
      </c>
      <c r="G28">
        <v>-7.7193959357437891E-2</v>
      </c>
      <c r="H28">
        <v>2.999561945492471E-2</v>
      </c>
      <c r="I28">
        <v>2.3139529691873058E-2</v>
      </c>
      <c r="J28" s="8" t="b">
        <v>0</v>
      </c>
      <c r="K28" s="8" t="s">
        <v>1132</v>
      </c>
      <c r="L28" s="8" t="s">
        <v>909</v>
      </c>
      <c r="M28" s="8">
        <f>EXP(Table27[[#This Row],[Beta]])</f>
        <v>0.9257102860204014</v>
      </c>
      <c r="N28" s="8">
        <f>EXP(Table27[[#This Row],[Beta]]-1.96*Table27[[#This Row],[SE]])</f>
        <v>0.87285539922437205</v>
      </c>
      <c r="O28" s="8">
        <f>EXP(Table27[[#This Row],[Beta]]+1.96*Table27[[#This Row],[SE]])</f>
        <v>0.98176574768908831</v>
      </c>
    </row>
    <row r="29" spans="1:15" hidden="1" x14ac:dyDescent="0.2">
      <c r="A29" t="s">
        <v>899</v>
      </c>
      <c r="B29" t="s">
        <v>829</v>
      </c>
      <c r="C29" t="s">
        <v>1140</v>
      </c>
      <c r="D29" t="s">
        <v>6</v>
      </c>
      <c r="E29" t="s">
        <v>1121</v>
      </c>
      <c r="F29">
        <v>14</v>
      </c>
      <c r="G29">
        <v>-9.9723370376869735E-2</v>
      </c>
      <c r="H29">
        <v>5.739665977164559E-2</v>
      </c>
      <c r="I29">
        <v>0.10592516996510197</v>
      </c>
      <c r="J29" s="8" t="b">
        <v>0</v>
      </c>
      <c r="K29" s="8" t="s">
        <v>1132</v>
      </c>
      <c r="L29" s="8" t="s">
        <v>909</v>
      </c>
      <c r="M29" s="8">
        <f>EXP(Table27[[#This Row],[Beta]])</f>
        <v>0.90508775749396353</v>
      </c>
      <c r="N29" s="8">
        <f>EXP(Table27[[#This Row],[Beta]]-1.96*Table27[[#This Row],[SE]])</f>
        <v>0.8087860788492417</v>
      </c>
      <c r="O29" s="8">
        <f>EXP(Table27[[#This Row],[Beta]]+1.96*Table27[[#This Row],[SE]])</f>
        <v>1.0128560198897145</v>
      </c>
    </row>
    <row r="30" spans="1:15" hidden="1" x14ac:dyDescent="0.2">
      <c r="A30" t="s">
        <v>899</v>
      </c>
      <c r="B30" t="s">
        <v>829</v>
      </c>
      <c r="C30" t="s">
        <v>1140</v>
      </c>
      <c r="D30" t="s">
        <v>6</v>
      </c>
      <c r="E30" t="s">
        <v>1123</v>
      </c>
      <c r="F30">
        <v>14</v>
      </c>
      <c r="G30">
        <v>-5.6934829488342123E-2</v>
      </c>
      <c r="H30">
        <v>4.7450347536407873E-2</v>
      </c>
      <c r="I30">
        <v>0.25333878549839123</v>
      </c>
      <c r="J30" s="8" t="b">
        <v>0</v>
      </c>
      <c r="K30" s="8" t="s">
        <v>1132</v>
      </c>
      <c r="L30" s="8" t="s">
        <v>909</v>
      </c>
      <c r="M30" s="8">
        <f>EXP(Table27[[#This Row],[Beta]])</f>
        <v>0.94465563105131445</v>
      </c>
      <c r="N30" s="8">
        <f>EXP(Table27[[#This Row],[Beta]]-1.96*Table27[[#This Row],[SE]])</f>
        <v>0.86076176317922615</v>
      </c>
      <c r="O30" s="8">
        <f>EXP(Table27[[#This Row],[Beta]]+1.96*Table27[[#This Row],[SE]])</f>
        <v>1.0367261877211764</v>
      </c>
    </row>
    <row r="31" spans="1:15" hidden="1" x14ac:dyDescent="0.2">
      <c r="A31" t="s">
        <v>899</v>
      </c>
      <c r="B31" t="s">
        <v>827</v>
      </c>
      <c r="C31" t="s">
        <v>1139</v>
      </c>
      <c r="D31" t="s">
        <v>6</v>
      </c>
      <c r="E31" t="s">
        <v>1117</v>
      </c>
      <c r="F31">
        <v>8</v>
      </c>
      <c r="G31">
        <v>-0.13052688360591877</v>
      </c>
      <c r="H31">
        <v>2.8582713061298365E-2</v>
      </c>
      <c r="I31">
        <v>4.9561045894857873E-6</v>
      </c>
      <c r="J31" s="8" t="b">
        <v>0</v>
      </c>
      <c r="K31" s="8" t="s">
        <v>1132</v>
      </c>
      <c r="L31" s="8" t="s">
        <v>909</v>
      </c>
      <c r="M31" s="8">
        <f>EXP(Table27[[#This Row],[Beta]])</f>
        <v>0.87763289869460082</v>
      </c>
      <c r="N31" s="8">
        <f>EXP(Table27[[#This Row],[Beta]]-1.96*Table27[[#This Row],[SE]])</f>
        <v>0.82981789887722612</v>
      </c>
      <c r="O31" s="8">
        <f>EXP(Table27[[#This Row],[Beta]]+1.96*Table27[[#This Row],[SE]])</f>
        <v>0.92820305022734462</v>
      </c>
    </row>
    <row r="32" spans="1:15" hidden="1" x14ac:dyDescent="0.2">
      <c r="A32" t="s">
        <v>899</v>
      </c>
      <c r="B32" t="s">
        <v>827</v>
      </c>
      <c r="C32" t="s">
        <v>1139</v>
      </c>
      <c r="D32" t="s">
        <v>6</v>
      </c>
      <c r="E32" t="s">
        <v>1118</v>
      </c>
      <c r="F32">
        <v>8</v>
      </c>
      <c r="G32">
        <v>-0.13173365706393939</v>
      </c>
      <c r="H32">
        <v>2.9050932305332657E-2</v>
      </c>
      <c r="I32">
        <v>5.7719347832161182E-6</v>
      </c>
      <c r="J32" s="8" t="b">
        <v>0</v>
      </c>
      <c r="K32" s="8" t="s">
        <v>1132</v>
      </c>
      <c r="L32" s="8" t="s">
        <v>909</v>
      </c>
      <c r="M32" s="8">
        <f>EXP(Table27[[#This Row],[Beta]])</f>
        <v>0.8765744333989367</v>
      </c>
      <c r="N32" s="8">
        <f>EXP(Table27[[#This Row],[Beta]]-1.96*Table27[[#This Row],[SE]])</f>
        <v>0.82805683604819136</v>
      </c>
      <c r="O32" s="8">
        <f>EXP(Table27[[#This Row],[Beta]]+1.96*Table27[[#This Row],[SE]])</f>
        <v>0.92793477915801981</v>
      </c>
    </row>
    <row r="33" spans="1:19" x14ac:dyDescent="0.2">
      <c r="A33" t="s">
        <v>899</v>
      </c>
      <c r="B33" t="s">
        <v>828</v>
      </c>
      <c r="C33" t="s">
        <v>1138</v>
      </c>
      <c r="D33" t="s">
        <v>6</v>
      </c>
      <c r="E33" t="s">
        <v>1116</v>
      </c>
      <c r="F33">
        <v>7</v>
      </c>
      <c r="G33">
        <v>-0.13255658278647667</v>
      </c>
      <c r="H33">
        <v>3.3029930251803438E-2</v>
      </c>
      <c r="I33" s="6">
        <v>5.9894457234302259E-5</v>
      </c>
      <c r="J33" s="8" t="b">
        <v>0</v>
      </c>
      <c r="K33" s="8" t="s">
        <v>1132</v>
      </c>
      <c r="L33" s="8" t="s">
        <v>1132</v>
      </c>
      <c r="M33" s="8">
        <f>EXP(Table27[[#This Row],[Beta]])</f>
        <v>0.87585337447963241</v>
      </c>
      <c r="N33" s="8">
        <f>EXP(Table27[[#This Row],[Beta]]-1.96*Table27[[#This Row],[SE]])</f>
        <v>0.82094821578540356</v>
      </c>
      <c r="O33" s="8">
        <f>EXP(Table27[[#This Row],[Beta]]+1.96*Table27[[#This Row],[SE]])</f>
        <v>0.93443059968582087</v>
      </c>
    </row>
    <row r="34" spans="1:19" hidden="1" x14ac:dyDescent="0.2">
      <c r="A34" t="s">
        <v>899</v>
      </c>
      <c r="B34" t="s">
        <v>827</v>
      </c>
      <c r="C34" t="s">
        <v>1139</v>
      </c>
      <c r="D34" t="s">
        <v>6</v>
      </c>
      <c r="E34" t="s">
        <v>1120</v>
      </c>
      <c r="F34">
        <v>8</v>
      </c>
      <c r="G34">
        <v>-0.11079348731016933</v>
      </c>
      <c r="H34">
        <v>3.3409260166815717E-2</v>
      </c>
      <c r="I34">
        <v>9.1233897906417636E-4</v>
      </c>
      <c r="J34" s="8" t="b">
        <v>0</v>
      </c>
      <c r="K34" s="8" t="s">
        <v>1132</v>
      </c>
      <c r="L34" s="8" t="s">
        <v>909</v>
      </c>
      <c r="M34" s="8">
        <f>EXP(Table27[[#This Row],[Beta]])</f>
        <v>0.89512358422206595</v>
      </c>
      <c r="N34" s="8">
        <f>EXP(Table27[[#This Row],[Beta]]-1.96*Table27[[#This Row],[SE]])</f>
        <v>0.83838686084758651</v>
      </c>
      <c r="O34" s="8">
        <f>EXP(Table27[[#This Row],[Beta]]+1.96*Table27[[#This Row],[SE]])</f>
        <v>0.95569989040682191</v>
      </c>
    </row>
    <row r="35" spans="1:19" hidden="1" x14ac:dyDescent="0.2">
      <c r="A35" t="s">
        <v>899</v>
      </c>
      <c r="B35" t="s">
        <v>827</v>
      </c>
      <c r="C35" t="s">
        <v>1139</v>
      </c>
      <c r="D35" t="s">
        <v>6</v>
      </c>
      <c r="E35" t="s">
        <v>1119</v>
      </c>
      <c r="F35">
        <v>8</v>
      </c>
      <c r="G35">
        <v>-0.14353549146312056</v>
      </c>
      <c r="H35">
        <v>5.3222354337635995E-2</v>
      </c>
      <c r="I35">
        <v>6.9987794599014452E-3</v>
      </c>
      <c r="J35" s="8" t="b">
        <v>0</v>
      </c>
      <c r="K35" s="8" t="s">
        <v>1132</v>
      </c>
      <c r="L35" s="8" t="s">
        <v>909</v>
      </c>
      <c r="M35" s="8">
        <f>EXP(Table27[[#This Row],[Beta]])</f>
        <v>0.86629005374013568</v>
      </c>
      <c r="N35" s="8">
        <f>EXP(Table27[[#This Row],[Beta]]-1.96*Table27[[#This Row],[SE]])</f>
        <v>0.78047598677411478</v>
      </c>
      <c r="O35" s="8">
        <f>EXP(Table27[[#This Row],[Beta]]+1.96*Table27[[#This Row],[SE]])</f>
        <v>0.96153945787736939</v>
      </c>
    </row>
    <row r="36" spans="1:19" hidden="1" x14ac:dyDescent="0.2">
      <c r="A36" t="s">
        <v>899</v>
      </c>
      <c r="B36" t="s">
        <v>827</v>
      </c>
      <c r="C36" t="s">
        <v>1139</v>
      </c>
      <c r="D36" t="s">
        <v>6</v>
      </c>
      <c r="E36" t="s">
        <v>1122</v>
      </c>
      <c r="F36">
        <v>8</v>
      </c>
      <c r="G36">
        <v>-9.6391543914876698E-2</v>
      </c>
      <c r="H36">
        <v>3.5722088505791422E-2</v>
      </c>
      <c r="I36">
        <v>3.0711217744103209E-2</v>
      </c>
      <c r="J36" s="8" t="b">
        <v>0</v>
      </c>
      <c r="K36" s="8" t="s">
        <v>1132</v>
      </c>
      <c r="L36" s="8" t="s">
        <v>909</v>
      </c>
      <c r="M36" s="8">
        <f>EXP(Table27[[#This Row],[Beta]])</f>
        <v>0.90810838213902401</v>
      </c>
      <c r="N36" s="8">
        <f>EXP(Table27[[#This Row],[Beta]]-1.96*Table27[[#This Row],[SE]])</f>
        <v>0.84670169420409369</v>
      </c>
      <c r="O36" s="8">
        <f>EXP(Table27[[#This Row],[Beta]]+1.96*Table27[[#This Row],[SE]])</f>
        <v>0.97396856455607228</v>
      </c>
    </row>
    <row r="37" spans="1:19" hidden="1" x14ac:dyDescent="0.2">
      <c r="A37" t="s">
        <v>899</v>
      </c>
      <c r="B37" t="s">
        <v>827</v>
      </c>
      <c r="C37" t="s">
        <v>1139</v>
      </c>
      <c r="D37" t="s">
        <v>6</v>
      </c>
      <c r="E37" t="s">
        <v>1121</v>
      </c>
      <c r="F37">
        <v>8</v>
      </c>
      <c r="G37">
        <v>-0.12311130636870149</v>
      </c>
      <c r="H37">
        <v>7.4134953022818403E-2</v>
      </c>
      <c r="I37">
        <v>0.14074400962061931</v>
      </c>
      <c r="J37" s="8" t="b">
        <v>0</v>
      </c>
      <c r="K37" s="8" t="s">
        <v>1132</v>
      </c>
      <c r="L37" s="8" t="s">
        <v>909</v>
      </c>
      <c r="M37" s="8">
        <f>EXP(Table27[[#This Row],[Beta]])</f>
        <v>0.88416524386098216</v>
      </c>
      <c r="N37" s="8">
        <f>EXP(Table27[[#This Row],[Beta]]-1.96*Table27[[#This Row],[SE]])</f>
        <v>0.76458978763202601</v>
      </c>
      <c r="O37" s="8">
        <f>EXP(Table27[[#This Row],[Beta]]+1.96*Table27[[#This Row],[SE]])</f>
        <v>1.0224413026400268</v>
      </c>
    </row>
    <row r="38" spans="1:19" hidden="1" x14ac:dyDescent="0.2">
      <c r="A38" t="s">
        <v>899</v>
      </c>
      <c r="B38" t="s">
        <v>827</v>
      </c>
      <c r="C38" t="s">
        <v>1139</v>
      </c>
      <c r="D38" t="s">
        <v>6</v>
      </c>
      <c r="E38" t="s">
        <v>1123</v>
      </c>
      <c r="F38">
        <v>8</v>
      </c>
      <c r="G38">
        <v>-5.8550239965390771E-2</v>
      </c>
      <c r="H38">
        <v>5.0788063258352466E-2</v>
      </c>
      <c r="I38">
        <v>0.29282908017094977</v>
      </c>
      <c r="J38" s="8" t="b">
        <v>0</v>
      </c>
      <c r="K38" s="8" t="s">
        <v>1132</v>
      </c>
      <c r="L38" s="8" t="s">
        <v>909</v>
      </c>
      <c r="M38" s="8">
        <f>EXP(Table27[[#This Row],[Beta]])</f>
        <v>0.94313085634780813</v>
      </c>
      <c r="N38" s="8">
        <f>EXP(Table27[[#This Row],[Beta]]-1.96*Table27[[#This Row],[SE]])</f>
        <v>0.85376880332117722</v>
      </c>
      <c r="O38" s="8">
        <f>EXP(Table27[[#This Row],[Beta]]+1.96*Table27[[#This Row],[SE]])</f>
        <v>1.0418462337054175</v>
      </c>
      <c r="S38" s="9"/>
    </row>
    <row r="39" spans="1:19" x14ac:dyDescent="0.2">
      <c r="A39" t="s">
        <v>899</v>
      </c>
      <c r="B39" t="s">
        <v>829</v>
      </c>
      <c r="C39" t="s">
        <v>1140</v>
      </c>
      <c r="D39" t="s">
        <v>6</v>
      </c>
      <c r="E39" t="s">
        <v>1116</v>
      </c>
      <c r="F39">
        <v>14</v>
      </c>
      <c r="G39">
        <v>-9.3372331026192454E-2</v>
      </c>
      <c r="H39">
        <v>2.5794135381828839E-2</v>
      </c>
      <c r="I39" s="6">
        <v>2.9471069478436009E-4</v>
      </c>
      <c r="J39" s="8" t="b">
        <v>0</v>
      </c>
      <c r="K39" s="8" t="s">
        <v>1132</v>
      </c>
      <c r="L39" s="8" t="s">
        <v>1132</v>
      </c>
      <c r="M39" s="8">
        <f>EXP(Table27[[#This Row],[Beta]])</f>
        <v>0.91085429783683391</v>
      </c>
      <c r="N39" s="8">
        <f>EXP(Table27[[#This Row],[Beta]]-1.96*Table27[[#This Row],[SE]])</f>
        <v>0.8659493699631593</v>
      </c>
      <c r="O39" s="8">
        <f>EXP(Table27[[#This Row],[Beta]]+1.96*Table27[[#This Row],[SE]])</f>
        <v>0.95808782899527756</v>
      </c>
    </row>
    <row r="40" spans="1:19" hidden="1" x14ac:dyDescent="0.2">
      <c r="A40" t="s">
        <v>899</v>
      </c>
      <c r="B40" t="s">
        <v>441</v>
      </c>
      <c r="C40" t="s">
        <v>1137</v>
      </c>
      <c r="D40" t="s">
        <v>6</v>
      </c>
      <c r="E40" t="s">
        <v>1117</v>
      </c>
      <c r="F40">
        <v>8</v>
      </c>
      <c r="G40">
        <v>6.8743976453738614E-2</v>
      </c>
      <c r="H40">
        <v>1.4401507828784502E-2</v>
      </c>
      <c r="I40">
        <v>1.8115282236133869E-6</v>
      </c>
      <c r="J40" s="8" t="b">
        <v>0</v>
      </c>
      <c r="K40" s="8" t="s">
        <v>1132</v>
      </c>
      <c r="L40" s="8" t="s">
        <v>909</v>
      </c>
      <c r="M40" s="8">
        <f>EXP(Table27[[#This Row],[Beta]])</f>
        <v>1.0711619313627712</v>
      </c>
      <c r="N40" s="8">
        <f>EXP(Table27[[#This Row],[Beta]]-1.96*Table27[[#This Row],[SE]])</f>
        <v>1.0413490344674263</v>
      </c>
      <c r="O40" s="8">
        <f>EXP(Table27[[#This Row],[Beta]]+1.96*Table27[[#This Row],[SE]])</f>
        <v>1.1018283449867763</v>
      </c>
    </row>
    <row r="41" spans="1:19" hidden="1" x14ac:dyDescent="0.2">
      <c r="A41" t="s">
        <v>899</v>
      </c>
      <c r="B41" t="s">
        <v>441</v>
      </c>
      <c r="C41" t="s">
        <v>1137</v>
      </c>
      <c r="D41" t="s">
        <v>6</v>
      </c>
      <c r="E41" t="s">
        <v>1118</v>
      </c>
      <c r="F41">
        <v>8</v>
      </c>
      <c r="G41">
        <v>6.9112801172036997E-2</v>
      </c>
      <c r="H41">
        <v>1.4597839528615172E-2</v>
      </c>
      <c r="I41">
        <v>2.1964547202216733E-6</v>
      </c>
      <c r="J41" s="8" t="b">
        <v>0</v>
      </c>
      <c r="K41" s="8" t="s">
        <v>1132</v>
      </c>
      <c r="L41" s="8" t="s">
        <v>909</v>
      </c>
      <c r="M41" s="8">
        <f>EXP(Table27[[#This Row],[Beta]])</f>
        <v>1.0715570752252905</v>
      </c>
      <c r="N41" s="8">
        <f>EXP(Table27[[#This Row],[Beta]]-1.96*Table27[[#This Row],[SE]])</f>
        <v>1.0413323882056973</v>
      </c>
      <c r="O41" s="8">
        <f>EXP(Table27[[#This Row],[Beta]]+1.96*Table27[[#This Row],[SE]])</f>
        <v>1.1026590342050944</v>
      </c>
    </row>
    <row r="42" spans="1:19" hidden="1" x14ac:dyDescent="0.2">
      <c r="A42" t="s">
        <v>899</v>
      </c>
      <c r="B42" t="s">
        <v>441</v>
      </c>
      <c r="C42" t="s">
        <v>1137</v>
      </c>
      <c r="D42" t="s">
        <v>6</v>
      </c>
      <c r="E42" t="s">
        <v>1120</v>
      </c>
      <c r="F42">
        <v>8</v>
      </c>
      <c r="G42">
        <v>7.1528845517606632E-2</v>
      </c>
      <c r="H42">
        <v>1.8322493266917952E-2</v>
      </c>
      <c r="I42">
        <v>9.4662078793322679E-5</v>
      </c>
      <c r="J42" s="8" t="b">
        <v>0</v>
      </c>
      <c r="K42" s="8" t="s">
        <v>1132</v>
      </c>
      <c r="L42" s="8" t="s">
        <v>909</v>
      </c>
      <c r="M42" s="8">
        <f>EXP(Table27[[#This Row],[Beta]])</f>
        <v>1.0741491346422132</v>
      </c>
      <c r="N42" s="8">
        <f>EXP(Table27[[#This Row],[Beta]]-1.96*Table27[[#This Row],[SE]])</f>
        <v>1.0362586332907493</v>
      </c>
      <c r="O42" s="8">
        <f>EXP(Table27[[#This Row],[Beta]]+1.96*Table27[[#This Row],[SE]])</f>
        <v>1.1134250913679848</v>
      </c>
    </row>
    <row r="43" spans="1:19" hidden="1" x14ac:dyDescent="0.2">
      <c r="A43" t="s">
        <v>899</v>
      </c>
      <c r="B43" t="s">
        <v>441</v>
      </c>
      <c r="C43" t="s">
        <v>1137</v>
      </c>
      <c r="D43" t="s">
        <v>6</v>
      </c>
      <c r="E43" t="s">
        <v>1119</v>
      </c>
      <c r="F43">
        <v>8</v>
      </c>
      <c r="G43">
        <v>5.9910809479936558E-2</v>
      </c>
      <c r="H43">
        <v>1.8608458571151891E-2</v>
      </c>
      <c r="I43">
        <v>1.2839325112256759E-3</v>
      </c>
      <c r="J43" s="8" t="b">
        <v>0</v>
      </c>
      <c r="K43" s="8" t="s">
        <v>1132</v>
      </c>
      <c r="L43" s="8" t="s">
        <v>909</v>
      </c>
      <c r="M43" s="8">
        <f>EXP(Table27[[#This Row],[Beta]])</f>
        <v>1.061741845014853</v>
      </c>
      <c r="N43" s="8">
        <f>EXP(Table27[[#This Row],[Beta]]-1.96*Table27[[#This Row],[SE]])</f>
        <v>1.0237150646106983</v>
      </c>
      <c r="O43" s="8">
        <f>EXP(Table27[[#This Row],[Beta]]+1.96*Table27[[#This Row],[SE]])</f>
        <v>1.1011811630262918</v>
      </c>
    </row>
    <row r="44" spans="1:19" hidden="1" x14ac:dyDescent="0.2">
      <c r="A44" t="s">
        <v>899</v>
      </c>
      <c r="B44" t="s">
        <v>441</v>
      </c>
      <c r="C44" t="s">
        <v>1137</v>
      </c>
      <c r="D44" t="s">
        <v>6</v>
      </c>
      <c r="E44" t="s">
        <v>1122</v>
      </c>
      <c r="F44">
        <v>8</v>
      </c>
      <c r="G44">
        <v>7.2151368232316229E-2</v>
      </c>
      <c r="H44">
        <v>2.0484741870310394E-2</v>
      </c>
      <c r="I44">
        <v>9.6989212058161724E-3</v>
      </c>
      <c r="J44" s="8" t="b">
        <v>0</v>
      </c>
      <c r="K44" s="8" t="s">
        <v>1132</v>
      </c>
      <c r="L44" s="8" t="s">
        <v>909</v>
      </c>
      <c r="M44" s="8">
        <f>EXP(Table27[[#This Row],[Beta]])</f>
        <v>1.0748180250556503</v>
      </c>
      <c r="N44" s="8">
        <f>EXP(Table27[[#This Row],[Beta]]-1.96*Table27[[#This Row],[SE]])</f>
        <v>1.0325188209051805</v>
      </c>
      <c r="O44" s="8">
        <f>EXP(Table27[[#This Row],[Beta]]+1.96*Table27[[#This Row],[SE]])</f>
        <v>1.1188501009325591</v>
      </c>
    </row>
    <row r="45" spans="1:19" hidden="1" x14ac:dyDescent="0.2">
      <c r="A45" t="s">
        <v>899</v>
      </c>
      <c r="B45" t="s">
        <v>441</v>
      </c>
      <c r="C45" t="s">
        <v>1137</v>
      </c>
      <c r="D45" t="s">
        <v>6</v>
      </c>
      <c r="E45" t="s">
        <v>1123</v>
      </c>
      <c r="F45">
        <v>8</v>
      </c>
      <c r="G45">
        <v>7.462802273562627E-2</v>
      </c>
      <c r="H45">
        <v>2.1551425777378085E-2</v>
      </c>
      <c r="I45">
        <v>1.3421482107734911E-2</v>
      </c>
      <c r="J45" s="8" t="b">
        <v>0</v>
      </c>
      <c r="K45" s="8" t="s">
        <v>1132</v>
      </c>
      <c r="L45" s="8" t="s">
        <v>909</v>
      </c>
      <c r="M45" s="8">
        <f>EXP(Table27[[#This Row],[Beta]])</f>
        <v>1.0774832770494722</v>
      </c>
      <c r="N45" s="8">
        <f>EXP(Table27[[#This Row],[Beta]]-1.96*Table27[[#This Row],[SE]])</f>
        <v>1.0329174026332872</v>
      </c>
      <c r="O45" s="8">
        <f>EXP(Table27[[#This Row],[Beta]]+1.96*Table27[[#This Row],[SE]])</f>
        <v>1.1239719742948746</v>
      </c>
    </row>
    <row r="46" spans="1:19" hidden="1" x14ac:dyDescent="0.2">
      <c r="A46" t="s">
        <v>899</v>
      </c>
      <c r="B46" t="s">
        <v>441</v>
      </c>
      <c r="C46" t="s">
        <v>1137</v>
      </c>
      <c r="D46" t="s">
        <v>6</v>
      </c>
      <c r="E46" t="s">
        <v>1121</v>
      </c>
      <c r="F46">
        <v>8</v>
      </c>
      <c r="G46">
        <v>5.7925489507182168E-2</v>
      </c>
      <c r="H46">
        <v>2.4791414082480423E-2</v>
      </c>
      <c r="I46">
        <v>5.2111697516313227E-2</v>
      </c>
      <c r="J46" s="8" t="b">
        <v>0</v>
      </c>
      <c r="K46" s="8" t="s">
        <v>1132</v>
      </c>
      <c r="L46" s="8" t="s">
        <v>909</v>
      </c>
      <c r="M46" s="8">
        <f>EXP(Table27[[#This Row],[Beta]])</f>
        <v>1.0596360387653077</v>
      </c>
      <c r="N46" s="8">
        <f>EXP(Table27[[#This Row],[Beta]]-1.96*Table27[[#This Row],[SE]])</f>
        <v>1.0093780185168681</v>
      </c>
      <c r="O46" s="8">
        <f>EXP(Table27[[#This Row],[Beta]]+1.96*Table27[[#This Row],[SE]])</f>
        <v>1.1123964600497873</v>
      </c>
    </row>
    <row r="47" spans="1:19" x14ac:dyDescent="0.2">
      <c r="A47" t="s">
        <v>1141</v>
      </c>
      <c r="B47" t="s">
        <v>828</v>
      </c>
      <c r="C47" t="s">
        <v>1138</v>
      </c>
      <c r="D47" t="s">
        <v>6</v>
      </c>
      <c r="E47" t="s">
        <v>1116</v>
      </c>
      <c r="F47">
        <v>8</v>
      </c>
      <c r="G47">
        <v>-0.14701197699048227</v>
      </c>
      <c r="H47">
        <v>3.7266958535025894E-2</v>
      </c>
      <c r="I47" s="6">
        <v>7.985517198973078E-5</v>
      </c>
      <c r="J47" s="8" t="b">
        <v>0</v>
      </c>
      <c r="K47" s="8" t="s">
        <v>1132</v>
      </c>
      <c r="L47" s="8" t="s">
        <v>1132</v>
      </c>
      <c r="M47" s="8">
        <f>EXP(Table27[[#This Row],[Beta]])</f>
        <v>0.86328363781448725</v>
      </c>
      <c r="N47" s="8">
        <f>EXP(Table27[[#This Row],[Beta]]-1.96*Table27[[#This Row],[SE]])</f>
        <v>0.80247448753325856</v>
      </c>
      <c r="O47" s="8">
        <f>EXP(Table27[[#This Row],[Beta]]+1.96*Table27[[#This Row],[SE]])</f>
        <v>0.92870072618642296</v>
      </c>
    </row>
    <row r="48" spans="1:19" hidden="1" x14ac:dyDescent="0.2">
      <c r="A48" t="s">
        <v>1141</v>
      </c>
      <c r="B48" t="s">
        <v>810</v>
      </c>
      <c r="C48" t="s">
        <v>1153</v>
      </c>
      <c r="D48" t="s">
        <v>1129</v>
      </c>
      <c r="E48" t="s">
        <v>1117</v>
      </c>
      <c r="F48">
        <v>36</v>
      </c>
      <c r="G48">
        <v>-8.8831937522404744E-2</v>
      </c>
      <c r="H48">
        <v>2.1376663081830029E-2</v>
      </c>
      <c r="I48">
        <v>3.2449632159185547E-5</v>
      </c>
      <c r="J48" s="8" t="b">
        <v>0</v>
      </c>
      <c r="K48" s="8" t="s">
        <v>1132</v>
      </c>
      <c r="L48" s="8" t="s">
        <v>909</v>
      </c>
      <c r="M48" s="8">
        <f>EXP(Table27[[#This Row],[Beta]])</f>
        <v>0.91499933770879271</v>
      </c>
      <c r="N48" s="8">
        <f>EXP(Table27[[#This Row],[Beta]]-1.96*Table27[[#This Row],[SE]])</f>
        <v>0.8774544821662027</v>
      </c>
      <c r="O48" s="8">
        <f>EXP(Table27[[#This Row],[Beta]]+1.96*Table27[[#This Row],[SE]])</f>
        <v>0.95415067678570131</v>
      </c>
    </row>
    <row r="49" spans="1:15" hidden="1" x14ac:dyDescent="0.2">
      <c r="A49" t="s">
        <v>1141</v>
      </c>
      <c r="B49" t="s">
        <v>810</v>
      </c>
      <c r="C49" t="s">
        <v>1153</v>
      </c>
      <c r="D49" t="s">
        <v>1129</v>
      </c>
      <c r="E49" t="s">
        <v>1118</v>
      </c>
      <c r="F49">
        <v>36</v>
      </c>
      <c r="G49">
        <v>-8.8003241147834838E-2</v>
      </c>
      <c r="H49">
        <v>2.154757568083044E-2</v>
      </c>
      <c r="I49">
        <v>4.4241013280255929E-5</v>
      </c>
      <c r="J49" s="8" t="b">
        <v>0</v>
      </c>
      <c r="K49" s="8" t="s">
        <v>1132</v>
      </c>
      <c r="L49" s="8" t="s">
        <v>909</v>
      </c>
      <c r="M49" s="8">
        <f>EXP(Table27[[#This Row],[Beta]])</f>
        <v>0.91575790861175288</v>
      </c>
      <c r="N49" s="8">
        <f>EXP(Table27[[#This Row],[Beta]]-1.96*Table27[[#This Row],[SE]])</f>
        <v>0.87788779513953275</v>
      </c>
      <c r="O49" s="8">
        <f>EXP(Table27[[#This Row],[Beta]]+1.96*Table27[[#This Row],[SE]])</f>
        <v>0.95526165396989171</v>
      </c>
    </row>
    <row r="50" spans="1:15" x14ac:dyDescent="0.2">
      <c r="A50" t="s">
        <v>1141</v>
      </c>
      <c r="B50" t="s">
        <v>827</v>
      </c>
      <c r="C50" t="s">
        <v>1139</v>
      </c>
      <c r="D50" t="s">
        <v>6</v>
      </c>
      <c r="E50" t="s">
        <v>1116</v>
      </c>
      <c r="F50">
        <v>8</v>
      </c>
      <c r="G50">
        <v>-0.14559651964447459</v>
      </c>
      <c r="H50">
        <v>3.767104378558539E-2</v>
      </c>
      <c r="I50" s="6">
        <v>1.1111414656960139E-4</v>
      </c>
      <c r="J50" s="8" t="b">
        <v>0</v>
      </c>
      <c r="K50" s="8" t="s">
        <v>1132</v>
      </c>
      <c r="L50" s="8" t="s">
        <v>1132</v>
      </c>
      <c r="M50" s="8">
        <f>EXP(Table27[[#This Row],[Beta]])</f>
        <v>0.8645064441922955</v>
      </c>
      <c r="N50" s="8">
        <f>EXP(Table27[[#This Row],[Beta]]-1.96*Table27[[#This Row],[SE]])</f>
        <v>0.80297494644647904</v>
      </c>
      <c r="O50" s="8">
        <f>EXP(Table27[[#This Row],[Beta]]+1.96*Table27[[#This Row],[SE]])</f>
        <v>0.93075306441061079</v>
      </c>
    </row>
    <row r="51" spans="1:15" hidden="1" x14ac:dyDescent="0.2">
      <c r="A51" t="s">
        <v>1141</v>
      </c>
      <c r="B51" t="s">
        <v>810</v>
      </c>
      <c r="C51" t="s">
        <v>1153</v>
      </c>
      <c r="D51" t="s">
        <v>1129</v>
      </c>
      <c r="E51" t="s">
        <v>1119</v>
      </c>
      <c r="F51">
        <v>36</v>
      </c>
      <c r="G51">
        <v>-0.11262934805813102</v>
      </c>
      <c r="H51">
        <v>3.2018970882690581E-2</v>
      </c>
      <c r="I51">
        <v>4.3549816198760398E-4</v>
      </c>
      <c r="J51" s="8" t="b">
        <v>0</v>
      </c>
      <c r="K51" s="8" t="s">
        <v>1132</v>
      </c>
      <c r="L51" s="8" t="s">
        <v>909</v>
      </c>
      <c r="M51" s="8">
        <f>EXP(Table27[[#This Row],[Beta]])</f>
        <v>0.8934817695019468</v>
      </c>
      <c r="N51" s="8">
        <f>EXP(Table27[[#This Row],[Beta]]-1.96*Table27[[#This Row],[SE]])</f>
        <v>0.839132607319379</v>
      </c>
      <c r="O51" s="8">
        <f>EXP(Table27[[#This Row],[Beta]]+1.96*Table27[[#This Row],[SE]])</f>
        <v>0.95135103256509312</v>
      </c>
    </row>
    <row r="52" spans="1:15" hidden="1" x14ac:dyDescent="0.2">
      <c r="A52" t="s">
        <v>1141</v>
      </c>
      <c r="B52" t="s">
        <v>810</v>
      </c>
      <c r="C52" t="s">
        <v>1153</v>
      </c>
      <c r="D52" t="s">
        <v>1129</v>
      </c>
      <c r="E52" t="s">
        <v>1120</v>
      </c>
      <c r="F52">
        <v>36</v>
      </c>
      <c r="G52">
        <v>-0.10252837277773626</v>
      </c>
      <c r="H52">
        <v>3.0185959021621044E-2</v>
      </c>
      <c r="I52">
        <v>6.8238993477138285E-4</v>
      </c>
      <c r="J52" s="8" t="b">
        <v>0</v>
      </c>
      <c r="K52" s="8" t="s">
        <v>1132</v>
      </c>
      <c r="L52" s="8" t="s">
        <v>909</v>
      </c>
      <c r="M52" s="8">
        <f>EXP(Table27[[#This Row],[Beta]])</f>
        <v>0.90255254146698383</v>
      </c>
      <c r="N52" s="8">
        <f>EXP(Table27[[#This Row],[Beta]]-1.96*Table27[[#This Row],[SE]])</f>
        <v>0.85070245558327939</v>
      </c>
      <c r="O52" s="8">
        <f>EXP(Table27[[#This Row],[Beta]]+1.96*Table27[[#This Row],[SE]])</f>
        <v>0.95756287614097102</v>
      </c>
    </row>
    <row r="53" spans="1:15" hidden="1" x14ac:dyDescent="0.2">
      <c r="A53" t="s">
        <v>1141</v>
      </c>
      <c r="B53" t="s">
        <v>810</v>
      </c>
      <c r="C53" t="s">
        <v>1153</v>
      </c>
      <c r="D53" t="s">
        <v>1129</v>
      </c>
      <c r="E53" t="s">
        <v>1122</v>
      </c>
      <c r="F53">
        <v>36</v>
      </c>
      <c r="G53">
        <v>-0.10811241984052189</v>
      </c>
      <c r="H53">
        <v>3.9414818302004606E-2</v>
      </c>
      <c r="I53">
        <v>9.5342526110427806E-3</v>
      </c>
      <c r="J53" s="8" t="b">
        <v>0</v>
      </c>
      <c r="K53" s="8" t="s">
        <v>1132</v>
      </c>
      <c r="L53" s="8" t="s">
        <v>909</v>
      </c>
      <c r="M53" s="8">
        <f>EXP(Table27[[#This Row],[Beta]])</f>
        <v>0.89752669095119131</v>
      </c>
      <c r="N53" s="8">
        <f>EXP(Table27[[#This Row],[Beta]]-1.96*Table27[[#This Row],[SE]])</f>
        <v>0.83080060089104646</v>
      </c>
      <c r="O53" s="8">
        <f>EXP(Table27[[#This Row],[Beta]]+1.96*Table27[[#This Row],[SE]])</f>
        <v>0.96961191422565907</v>
      </c>
    </row>
    <row r="54" spans="1:15" hidden="1" x14ac:dyDescent="0.2">
      <c r="A54" t="s">
        <v>1141</v>
      </c>
      <c r="B54" t="s">
        <v>810</v>
      </c>
      <c r="C54" t="s">
        <v>1153</v>
      </c>
      <c r="D54" t="s">
        <v>1129</v>
      </c>
      <c r="E54" t="s">
        <v>1121</v>
      </c>
      <c r="F54">
        <v>36</v>
      </c>
      <c r="G54">
        <v>-0.10811241984052189</v>
      </c>
      <c r="H54">
        <v>4.9971653600044325E-2</v>
      </c>
      <c r="I54">
        <v>3.7415987655278392E-2</v>
      </c>
      <c r="J54" s="8" t="b">
        <v>0</v>
      </c>
      <c r="K54" s="8" t="s">
        <v>1132</v>
      </c>
      <c r="L54" s="8" t="s">
        <v>909</v>
      </c>
      <c r="M54" s="8">
        <f>EXP(Table27[[#This Row],[Beta]])</f>
        <v>0.89752669095119131</v>
      </c>
      <c r="N54" s="8">
        <f>EXP(Table27[[#This Row],[Beta]]-1.96*Table27[[#This Row],[SE]])</f>
        <v>0.81378680232011535</v>
      </c>
      <c r="O54" s="8">
        <f>EXP(Table27[[#This Row],[Beta]]+1.96*Table27[[#This Row],[SE]])</f>
        <v>0.98988354034883741</v>
      </c>
    </row>
    <row r="55" spans="1:15" hidden="1" x14ac:dyDescent="0.2">
      <c r="A55" t="s">
        <v>1141</v>
      </c>
      <c r="B55" t="s">
        <v>810</v>
      </c>
      <c r="C55" t="s">
        <v>1153</v>
      </c>
      <c r="D55" t="s">
        <v>1129</v>
      </c>
      <c r="E55" t="s">
        <v>1123</v>
      </c>
      <c r="F55">
        <v>36</v>
      </c>
      <c r="G55">
        <v>-3.7792356495862975E-2</v>
      </c>
      <c r="H55">
        <v>4.9418402162009031E-2</v>
      </c>
      <c r="I55">
        <v>0.44970045810584069</v>
      </c>
      <c r="J55" s="8" t="b">
        <v>0</v>
      </c>
      <c r="K55" s="8" t="s">
        <v>1132</v>
      </c>
      <c r="L55" s="8" t="s">
        <v>909</v>
      </c>
      <c r="M55" s="8">
        <f>EXP(Table27[[#This Row],[Beta]])</f>
        <v>0.96291286273524201</v>
      </c>
      <c r="N55" s="8">
        <f>EXP(Table27[[#This Row],[Beta]]-1.96*Table27[[#This Row],[SE]])</f>
        <v>0.87401964651126973</v>
      </c>
      <c r="O55" s="8">
        <f>EXP(Table27[[#This Row],[Beta]]+1.96*Table27[[#This Row],[SE]])</f>
        <v>1.0608470701110535</v>
      </c>
    </row>
    <row r="56" spans="1:15" hidden="1" x14ac:dyDescent="0.2">
      <c r="A56" t="s">
        <v>1141</v>
      </c>
      <c r="B56" t="s">
        <v>814</v>
      </c>
      <c r="C56" t="s">
        <v>1146</v>
      </c>
      <c r="D56" t="s">
        <v>1129</v>
      </c>
      <c r="E56" t="s">
        <v>1117</v>
      </c>
      <c r="F56">
        <v>28</v>
      </c>
      <c r="G56">
        <v>-8.4696014224263663E-2</v>
      </c>
      <c r="H56">
        <v>2.1864529539654287E-2</v>
      </c>
      <c r="I56">
        <v>1.0720771363112054E-4</v>
      </c>
      <c r="J56" s="8" t="b">
        <v>0</v>
      </c>
      <c r="K56" s="8" t="s">
        <v>1132</v>
      </c>
      <c r="L56" s="8" t="s">
        <v>909</v>
      </c>
      <c r="M56" s="8">
        <f>EXP(Table27[[#This Row],[Beta]])</f>
        <v>0.91879154151369902</v>
      </c>
      <c r="N56" s="8">
        <f>EXP(Table27[[#This Row],[Beta]]-1.96*Table27[[#This Row],[SE]])</f>
        <v>0.88024896907380035</v>
      </c>
      <c r="O56" s="8">
        <f>EXP(Table27[[#This Row],[Beta]]+1.96*Table27[[#This Row],[SE]])</f>
        <v>0.95902173863988149</v>
      </c>
    </row>
    <row r="57" spans="1:15" hidden="1" x14ac:dyDescent="0.2">
      <c r="A57" t="s">
        <v>1141</v>
      </c>
      <c r="B57" t="s">
        <v>814</v>
      </c>
      <c r="C57" t="s">
        <v>1146</v>
      </c>
      <c r="D57" t="s">
        <v>1129</v>
      </c>
      <c r="E57" t="s">
        <v>1118</v>
      </c>
      <c r="F57">
        <v>28</v>
      </c>
      <c r="G57">
        <v>-8.4458787933470267E-2</v>
      </c>
      <c r="H57">
        <v>2.2021175725546349E-2</v>
      </c>
      <c r="I57">
        <v>1.2538858584351838E-4</v>
      </c>
      <c r="J57" s="8" t="b">
        <v>0</v>
      </c>
      <c r="K57" s="8" t="s">
        <v>1132</v>
      </c>
      <c r="L57" s="8" t="s">
        <v>909</v>
      </c>
      <c r="M57" s="8">
        <f>EXP(Table27[[#This Row],[Beta]])</f>
        <v>0.91900952887824927</v>
      </c>
      <c r="N57" s="8">
        <f>EXP(Table27[[#This Row],[Beta]]-1.96*Table27[[#This Row],[SE]])</f>
        <v>0.88018752963444091</v>
      </c>
      <c r="O57" s="8">
        <f>EXP(Table27[[#This Row],[Beta]]+1.96*Table27[[#This Row],[SE]])</f>
        <v>0.95954383098314477</v>
      </c>
    </row>
    <row r="58" spans="1:15" x14ac:dyDescent="0.2">
      <c r="A58" t="s">
        <v>1141</v>
      </c>
      <c r="B58" t="s">
        <v>810</v>
      </c>
      <c r="C58" t="s">
        <v>1153</v>
      </c>
      <c r="D58" t="s">
        <v>1129</v>
      </c>
      <c r="E58" t="s">
        <v>1116</v>
      </c>
      <c r="F58">
        <v>36</v>
      </c>
      <c r="G58">
        <v>-8.8831937522404744E-2</v>
      </c>
      <c r="H58">
        <v>2.3404658044538222E-2</v>
      </c>
      <c r="I58" s="6">
        <v>1.4735741467213434E-4</v>
      </c>
      <c r="J58" s="8" t="b">
        <v>0</v>
      </c>
      <c r="K58" s="8" t="s">
        <v>1132</v>
      </c>
      <c r="L58" s="8" t="b">
        <v>1</v>
      </c>
      <c r="M58" s="8">
        <f>EXP(Table27[[#This Row],[Beta]])</f>
        <v>0.91499933770879271</v>
      </c>
      <c r="N58" s="8">
        <f>EXP(Table27[[#This Row],[Beta]]-1.96*Table27[[#This Row],[SE]])</f>
        <v>0.87397363709385911</v>
      </c>
      <c r="O58" s="8">
        <f>EXP(Table27[[#This Row],[Beta]]+1.96*Table27[[#This Row],[SE]])</f>
        <v>0.95795084940029707</v>
      </c>
    </row>
    <row r="59" spans="1:15" hidden="1" x14ac:dyDescent="0.2">
      <c r="A59" t="s">
        <v>1141</v>
      </c>
      <c r="B59" t="s">
        <v>814</v>
      </c>
      <c r="C59" t="s">
        <v>1146</v>
      </c>
      <c r="D59" t="s">
        <v>1129</v>
      </c>
      <c r="E59" t="s">
        <v>1119</v>
      </c>
      <c r="F59">
        <v>28</v>
      </c>
      <c r="G59">
        <v>-0.11123348602237043</v>
      </c>
      <c r="H59">
        <v>3.1673385815897022E-2</v>
      </c>
      <c r="I59">
        <v>4.4493004778896187E-4</v>
      </c>
      <c r="J59" s="8" t="b">
        <v>0</v>
      </c>
      <c r="K59" s="8" t="s">
        <v>1132</v>
      </c>
      <c r="L59" s="8" t="s">
        <v>909</v>
      </c>
      <c r="M59" s="8">
        <f>EXP(Table27[[#This Row],[Beta]])</f>
        <v>0.89472981763249626</v>
      </c>
      <c r="N59" s="8">
        <f>EXP(Table27[[#This Row],[Beta]]-1.96*Table27[[#This Row],[SE]])</f>
        <v>0.84087410902179949</v>
      </c>
      <c r="O59" s="8">
        <f>EXP(Table27[[#This Row],[Beta]]+1.96*Table27[[#This Row],[SE]])</f>
        <v>0.95203483847535875</v>
      </c>
    </row>
    <row r="60" spans="1:15" hidden="1" x14ac:dyDescent="0.2">
      <c r="A60" t="s">
        <v>1141</v>
      </c>
      <c r="B60" t="s">
        <v>814</v>
      </c>
      <c r="C60" t="s">
        <v>1146</v>
      </c>
      <c r="D60" t="s">
        <v>1129</v>
      </c>
      <c r="E60" t="s">
        <v>1120</v>
      </c>
      <c r="F60">
        <v>28</v>
      </c>
      <c r="G60">
        <v>-9.3481236672920548E-2</v>
      </c>
      <c r="H60">
        <v>3.0449521538342059E-2</v>
      </c>
      <c r="I60">
        <v>2.140303964847956E-3</v>
      </c>
      <c r="J60" s="8" t="b">
        <v>0</v>
      </c>
      <c r="K60" s="8" t="s">
        <v>1132</v>
      </c>
      <c r="L60" s="8" t="s">
        <v>909</v>
      </c>
      <c r="M60" s="8">
        <f>EXP(Table27[[#This Row],[Beta]])</f>
        <v>0.91075510606182319</v>
      </c>
      <c r="N60" s="8">
        <f>EXP(Table27[[#This Row],[Beta]]-1.96*Table27[[#This Row],[SE]])</f>
        <v>0.85799045961307885</v>
      </c>
      <c r="O60" s="8">
        <f>EXP(Table27[[#This Row],[Beta]]+1.96*Table27[[#This Row],[SE]])</f>
        <v>0.96676466961152985</v>
      </c>
    </row>
    <row r="61" spans="1:15" hidden="1" x14ac:dyDescent="0.2">
      <c r="A61" t="s">
        <v>1141</v>
      </c>
      <c r="B61" t="s">
        <v>814</v>
      </c>
      <c r="C61" t="s">
        <v>1146</v>
      </c>
      <c r="D61" t="s">
        <v>1129</v>
      </c>
      <c r="E61" t="s">
        <v>1122</v>
      </c>
      <c r="F61">
        <v>28</v>
      </c>
      <c r="G61">
        <v>-0.10287646141309764</v>
      </c>
      <c r="H61">
        <v>3.6863311369520806E-2</v>
      </c>
      <c r="I61">
        <v>9.532969347904997E-3</v>
      </c>
      <c r="J61" s="8" t="b">
        <v>0</v>
      </c>
      <c r="K61" s="8" t="s">
        <v>1132</v>
      </c>
      <c r="L61" s="8" t="s">
        <v>909</v>
      </c>
      <c r="M61" s="8">
        <f>EXP(Table27[[#This Row],[Beta]])</f>
        <v>0.90223842785734321</v>
      </c>
      <c r="N61" s="8">
        <f>EXP(Table27[[#This Row],[Beta]]-1.96*Table27[[#This Row],[SE]])</f>
        <v>0.83934911408027069</v>
      </c>
      <c r="O61" s="8">
        <f>EXP(Table27[[#This Row],[Beta]]+1.96*Table27[[#This Row],[SE]])</f>
        <v>0.96983980449479634</v>
      </c>
    </row>
    <row r="62" spans="1:15" hidden="1" x14ac:dyDescent="0.2">
      <c r="A62" t="s">
        <v>1141</v>
      </c>
      <c r="B62" t="s">
        <v>814</v>
      </c>
      <c r="C62" t="s">
        <v>1146</v>
      </c>
      <c r="D62" t="s">
        <v>1129</v>
      </c>
      <c r="E62" t="s">
        <v>1121</v>
      </c>
      <c r="F62">
        <v>28</v>
      </c>
      <c r="G62">
        <v>-0.12090233396978467</v>
      </c>
      <c r="H62">
        <v>4.6811392657932036E-2</v>
      </c>
      <c r="I62">
        <v>1.5541933998186741E-2</v>
      </c>
      <c r="J62" s="8" t="b">
        <v>0</v>
      </c>
      <c r="K62" s="8" t="s">
        <v>1132</v>
      </c>
      <c r="L62" s="8" t="s">
        <v>909</v>
      </c>
      <c r="M62" s="8">
        <f>EXP(Table27[[#This Row],[Beta]])</f>
        <v>0.88612049923826797</v>
      </c>
      <c r="N62" s="8">
        <f>EXP(Table27[[#This Row],[Beta]]-1.96*Table27[[#This Row],[SE]])</f>
        <v>0.80843688803119951</v>
      </c>
      <c r="O62" s="8">
        <f>EXP(Table27[[#This Row],[Beta]]+1.96*Table27[[#This Row],[SE]])</f>
        <v>0.97126881615027727</v>
      </c>
    </row>
    <row r="63" spans="1:15" hidden="1" x14ac:dyDescent="0.2">
      <c r="A63" t="s">
        <v>1141</v>
      </c>
      <c r="B63" t="s">
        <v>814</v>
      </c>
      <c r="C63" t="s">
        <v>1146</v>
      </c>
      <c r="D63" t="s">
        <v>1129</v>
      </c>
      <c r="E63" t="s">
        <v>1123</v>
      </c>
      <c r="F63">
        <v>28</v>
      </c>
      <c r="G63">
        <v>-3.5632886170487613E-2</v>
      </c>
      <c r="H63">
        <v>4.7356262355564636E-2</v>
      </c>
      <c r="I63">
        <v>0.45854339135679545</v>
      </c>
      <c r="J63" s="8" t="b">
        <v>0</v>
      </c>
      <c r="K63" s="8" t="s">
        <v>1132</v>
      </c>
      <c r="L63" s="8" t="s">
        <v>909</v>
      </c>
      <c r="M63" s="8">
        <f>EXP(Table27[[#This Row],[Beta]])</f>
        <v>0.96499449128684367</v>
      </c>
      <c r="N63" s="8">
        <f>EXP(Table27[[#This Row],[Beta]]-1.96*Table27[[#This Row],[SE]])</f>
        <v>0.87945651368497768</v>
      </c>
      <c r="O63" s="8">
        <f>EXP(Table27[[#This Row],[Beta]]+1.96*Table27[[#This Row],[SE]])</f>
        <v>1.0588520907214705</v>
      </c>
    </row>
    <row r="64" spans="1:15" x14ac:dyDescent="0.2">
      <c r="A64" t="s">
        <v>1141</v>
      </c>
      <c r="B64" t="s">
        <v>598</v>
      </c>
      <c r="C64" t="s">
        <v>1136</v>
      </c>
      <c r="D64" t="s">
        <v>4</v>
      </c>
      <c r="E64" t="s">
        <v>1127</v>
      </c>
      <c r="F64">
        <v>1</v>
      </c>
      <c r="G64">
        <v>0.32531779900000002</v>
      </c>
      <c r="H64">
        <v>8.6282281000000002E-2</v>
      </c>
      <c r="I64" s="6">
        <v>1.62993E-4</v>
      </c>
      <c r="J64" s="8" t="s">
        <v>909</v>
      </c>
      <c r="K64" s="8" t="s">
        <v>909</v>
      </c>
      <c r="L64" s="8" t="s">
        <v>909</v>
      </c>
      <c r="M64" s="8">
        <f>EXP(Table27[[#This Row],[Beta]])</f>
        <v>1.3844705594343389</v>
      </c>
      <c r="N64" s="8">
        <f>EXP(Table27[[#This Row],[Beta]]-1.96*Table27[[#This Row],[SE]])</f>
        <v>1.1690652855047723</v>
      </c>
      <c r="O64" s="8">
        <f>EXP(Table27[[#This Row],[Beta]]+1.96*Table27[[#This Row],[SE]])</f>
        <v>1.6395651754493967</v>
      </c>
    </row>
    <row r="65" spans="1:15" hidden="1" x14ac:dyDescent="0.2">
      <c r="A65" t="s">
        <v>1141</v>
      </c>
      <c r="B65" t="s">
        <v>828</v>
      </c>
      <c r="C65" t="s">
        <v>1138</v>
      </c>
      <c r="D65" t="s">
        <v>6</v>
      </c>
      <c r="E65" t="s">
        <v>1117</v>
      </c>
      <c r="F65">
        <v>8</v>
      </c>
      <c r="G65">
        <v>-0.14701197699048227</v>
      </c>
      <c r="H65">
        <v>3.7266958535025894E-2</v>
      </c>
      <c r="I65">
        <v>7.985517198973078E-5</v>
      </c>
      <c r="J65" s="8" t="b">
        <v>0</v>
      </c>
      <c r="K65" s="8" t="s">
        <v>1132</v>
      </c>
      <c r="L65" s="8" t="s">
        <v>909</v>
      </c>
      <c r="M65" s="8">
        <f>EXP(Table27[[#This Row],[Beta]])</f>
        <v>0.86328363781448725</v>
      </c>
      <c r="N65" s="8">
        <f>EXP(Table27[[#This Row],[Beta]]-1.96*Table27[[#This Row],[SE]])</f>
        <v>0.80247448753325856</v>
      </c>
      <c r="O65" s="8">
        <f>EXP(Table27[[#This Row],[Beta]]+1.96*Table27[[#This Row],[SE]])</f>
        <v>0.92870072618642296</v>
      </c>
    </row>
    <row r="66" spans="1:15" hidden="1" x14ac:dyDescent="0.2">
      <c r="A66" t="s">
        <v>1141</v>
      </c>
      <c r="B66" t="s">
        <v>828</v>
      </c>
      <c r="C66" t="s">
        <v>1138</v>
      </c>
      <c r="D66" t="s">
        <v>6</v>
      </c>
      <c r="E66" t="s">
        <v>1118</v>
      </c>
      <c r="F66">
        <v>8</v>
      </c>
      <c r="G66">
        <v>-0.14768862117214171</v>
      </c>
      <c r="H66">
        <v>3.765630442740299E-2</v>
      </c>
      <c r="I66">
        <v>8.7811230122174927E-5</v>
      </c>
      <c r="J66" s="8" t="b">
        <v>0</v>
      </c>
      <c r="K66" s="8" t="s">
        <v>1132</v>
      </c>
      <c r="L66" s="8" t="s">
        <v>909</v>
      </c>
      <c r="M66" s="8">
        <f>EXP(Table27[[#This Row],[Beta]])</f>
        <v>0.86269969954533399</v>
      </c>
      <c r="N66" s="8">
        <f>EXP(Table27[[#This Row],[Beta]]-1.96*Table27[[#This Row],[SE]])</f>
        <v>0.80131994648691762</v>
      </c>
      <c r="O66" s="8">
        <f>EXP(Table27[[#This Row],[Beta]]+1.96*Table27[[#This Row],[SE]])</f>
        <v>0.92878103790938171</v>
      </c>
    </row>
    <row r="67" spans="1:15" hidden="1" x14ac:dyDescent="0.2">
      <c r="A67" t="s">
        <v>1141</v>
      </c>
      <c r="B67" t="s">
        <v>828</v>
      </c>
      <c r="C67" t="s">
        <v>1138</v>
      </c>
      <c r="D67" t="s">
        <v>6</v>
      </c>
      <c r="E67" t="s">
        <v>1119</v>
      </c>
      <c r="F67">
        <v>8</v>
      </c>
      <c r="G67">
        <v>-0.19972582656148991</v>
      </c>
      <c r="H67">
        <v>6.383511086662165E-2</v>
      </c>
      <c r="I67">
        <v>1.7553547301073324E-3</v>
      </c>
      <c r="J67" s="8" t="b">
        <v>0</v>
      </c>
      <c r="K67" s="8" t="s">
        <v>1132</v>
      </c>
      <c r="L67" s="8" t="s">
        <v>909</v>
      </c>
      <c r="M67" s="8">
        <f>EXP(Table27[[#This Row],[Beta]])</f>
        <v>0.81895525807901492</v>
      </c>
      <c r="N67" s="8">
        <f>EXP(Table27[[#This Row],[Beta]]-1.96*Table27[[#This Row],[SE]])</f>
        <v>0.72264105670313916</v>
      </c>
      <c r="O67" s="8">
        <f>EXP(Table27[[#This Row],[Beta]]+1.96*Table27[[#This Row],[SE]])</f>
        <v>0.9281062963611606</v>
      </c>
    </row>
    <row r="68" spans="1:15" hidden="1" x14ac:dyDescent="0.2">
      <c r="A68" t="s">
        <v>1141</v>
      </c>
      <c r="B68" t="s">
        <v>828</v>
      </c>
      <c r="C68" t="s">
        <v>1138</v>
      </c>
      <c r="D68" t="s">
        <v>6</v>
      </c>
      <c r="E68" t="s">
        <v>1120</v>
      </c>
      <c r="F68">
        <v>8</v>
      </c>
      <c r="G68">
        <v>-0.12042296050071917</v>
      </c>
      <c r="H68">
        <v>4.3271406703573927E-2</v>
      </c>
      <c r="I68">
        <v>5.3864040467502027E-3</v>
      </c>
      <c r="J68" s="8" t="b">
        <v>0</v>
      </c>
      <c r="K68" s="8" t="s">
        <v>1132</v>
      </c>
      <c r="L68" s="8" t="s">
        <v>909</v>
      </c>
      <c r="M68" s="8">
        <f>EXP(Table27[[#This Row],[Beta]])</f>
        <v>0.88654538372703706</v>
      </c>
      <c r="N68" s="8">
        <f>EXP(Table27[[#This Row],[Beta]]-1.96*Table27[[#This Row],[SE]])</f>
        <v>0.81445596386356012</v>
      </c>
      <c r="O68" s="8">
        <f>EXP(Table27[[#This Row],[Beta]]+1.96*Table27[[#This Row],[SE]])</f>
        <v>0.96501560830781286</v>
      </c>
    </row>
    <row r="69" spans="1:15" hidden="1" x14ac:dyDescent="0.2">
      <c r="A69" t="s">
        <v>1141</v>
      </c>
      <c r="B69" t="s">
        <v>828</v>
      </c>
      <c r="C69" t="s">
        <v>1138</v>
      </c>
      <c r="D69" t="s">
        <v>6</v>
      </c>
      <c r="E69" t="s">
        <v>1122</v>
      </c>
      <c r="F69">
        <v>8</v>
      </c>
      <c r="G69">
        <v>-0.11736219395537961</v>
      </c>
      <c r="H69">
        <v>4.4226868203853617E-2</v>
      </c>
      <c r="I69">
        <v>3.276811246270888E-2</v>
      </c>
      <c r="J69" s="8" t="b">
        <v>0</v>
      </c>
      <c r="K69" s="8" t="s">
        <v>1132</v>
      </c>
      <c r="L69" s="8" t="s">
        <v>909</v>
      </c>
      <c r="M69" s="8">
        <f>EXP(Table27[[#This Row],[Beta]])</f>
        <v>0.88926304912648546</v>
      </c>
      <c r="N69" s="8">
        <f>EXP(Table27[[#This Row],[Beta]]-1.96*Table27[[#This Row],[SE]])</f>
        <v>0.81542416307526666</v>
      </c>
      <c r="O69" s="8">
        <f>EXP(Table27[[#This Row],[Beta]]+1.96*Table27[[#This Row],[SE]])</f>
        <v>0.9697882480688047</v>
      </c>
    </row>
    <row r="70" spans="1:15" hidden="1" x14ac:dyDescent="0.2">
      <c r="A70" t="s">
        <v>1141</v>
      </c>
      <c r="B70" t="s">
        <v>828</v>
      </c>
      <c r="C70" t="s">
        <v>1138</v>
      </c>
      <c r="D70" t="s">
        <v>6</v>
      </c>
      <c r="E70" t="s">
        <v>1121</v>
      </c>
      <c r="F70">
        <v>8</v>
      </c>
      <c r="G70">
        <v>-0.14464010304262437</v>
      </c>
      <c r="H70">
        <v>8.6559308840551574E-2</v>
      </c>
      <c r="I70">
        <v>0.13864686951276856</v>
      </c>
      <c r="J70" s="8" t="b">
        <v>0</v>
      </c>
      <c r="K70" s="8" t="s">
        <v>1132</v>
      </c>
      <c r="L70" s="8" t="s">
        <v>909</v>
      </c>
      <c r="M70" s="8">
        <f>EXP(Table27[[#This Row],[Beta]])</f>
        <v>0.86533366803017608</v>
      </c>
      <c r="N70" s="8">
        <f>EXP(Table27[[#This Row],[Beta]]-1.96*Table27[[#This Row],[SE]])</f>
        <v>0.73030257211088156</v>
      </c>
      <c r="O70" s="8">
        <f>EXP(Table27[[#This Row],[Beta]]+1.96*Table27[[#This Row],[SE]])</f>
        <v>1.0253316715867578</v>
      </c>
    </row>
    <row r="71" spans="1:15" hidden="1" x14ac:dyDescent="0.2">
      <c r="A71" t="s">
        <v>1141</v>
      </c>
      <c r="B71" t="s">
        <v>828</v>
      </c>
      <c r="C71" t="s">
        <v>1138</v>
      </c>
      <c r="D71" t="s">
        <v>6</v>
      </c>
      <c r="E71" t="s">
        <v>1123</v>
      </c>
      <c r="F71">
        <v>8</v>
      </c>
      <c r="G71">
        <v>-7.4911585089775176E-2</v>
      </c>
      <c r="H71">
        <v>6.7736303186510041E-2</v>
      </c>
      <c r="I71">
        <v>0.31111748284996577</v>
      </c>
      <c r="J71" s="8" t="b">
        <v>0</v>
      </c>
      <c r="K71" s="8" t="s">
        <v>1132</v>
      </c>
      <c r="L71" s="8" t="s">
        <v>909</v>
      </c>
      <c r="M71" s="8">
        <f>EXP(Table27[[#This Row],[Beta]])</f>
        <v>0.9278255163118917</v>
      </c>
      <c r="N71" s="8">
        <f>EXP(Table27[[#This Row],[Beta]]-1.96*Table27[[#This Row],[SE]])</f>
        <v>0.81247125868072279</v>
      </c>
      <c r="O71" s="8">
        <f>EXP(Table27[[#This Row],[Beta]]+1.96*Table27[[#This Row],[SE]])</f>
        <v>1.0595577129919385</v>
      </c>
    </row>
    <row r="72" spans="1:15" hidden="1" x14ac:dyDescent="0.2">
      <c r="A72" t="s">
        <v>1141</v>
      </c>
      <c r="B72" t="s">
        <v>843</v>
      </c>
      <c r="C72" t="s">
        <v>1147</v>
      </c>
      <c r="D72" t="s">
        <v>1129</v>
      </c>
      <c r="E72" t="s">
        <v>1117</v>
      </c>
      <c r="F72">
        <v>37</v>
      </c>
      <c r="G72">
        <v>-8.8239238681471044E-2</v>
      </c>
      <c r="H72">
        <v>2.1744066687009282E-2</v>
      </c>
      <c r="I72">
        <v>4.9477074372552957E-5</v>
      </c>
      <c r="J72" s="8" t="b">
        <v>0</v>
      </c>
      <c r="K72" s="8" t="s">
        <v>1132</v>
      </c>
      <c r="L72" s="8" t="s">
        <v>909</v>
      </c>
      <c r="M72" s="8">
        <f>EXP(Table27[[#This Row],[Beta]])</f>
        <v>0.91554181750339991</v>
      </c>
      <c r="N72" s="8">
        <f>EXP(Table27[[#This Row],[Beta]]-1.96*Table27[[#This Row],[SE]])</f>
        <v>0.87734269086004346</v>
      </c>
      <c r="O72" s="8">
        <f>EXP(Table27[[#This Row],[Beta]]+1.96*Table27[[#This Row],[SE]])</f>
        <v>0.95540411783192691</v>
      </c>
    </row>
    <row r="73" spans="1:15" hidden="1" x14ac:dyDescent="0.2">
      <c r="A73" t="s">
        <v>1141</v>
      </c>
      <c r="B73" t="s">
        <v>843</v>
      </c>
      <c r="C73" t="s">
        <v>1147</v>
      </c>
      <c r="D73" t="s">
        <v>1129</v>
      </c>
      <c r="E73" t="s">
        <v>1118</v>
      </c>
      <c r="F73">
        <v>37</v>
      </c>
      <c r="G73">
        <v>-8.7506338643024595E-2</v>
      </c>
      <c r="H73">
        <v>2.1967670478031342E-2</v>
      </c>
      <c r="I73">
        <v>6.7932098832805749E-5</v>
      </c>
      <c r="J73" s="8" t="b">
        <v>0</v>
      </c>
      <c r="K73" s="8" t="s">
        <v>1132</v>
      </c>
      <c r="L73" s="8" t="s">
        <v>909</v>
      </c>
      <c r="M73" s="8">
        <f>EXP(Table27[[#This Row],[Beta]])</f>
        <v>0.91621306408492387</v>
      </c>
      <c r="N73" s="8">
        <f>EXP(Table27[[#This Row],[Beta]]-1.96*Table27[[#This Row],[SE]])</f>
        <v>0.87760122621969039</v>
      </c>
      <c r="O73" s="8">
        <f>EXP(Table27[[#This Row],[Beta]]+1.96*Table27[[#This Row],[SE]])</f>
        <v>0.95652370771613504</v>
      </c>
    </row>
    <row r="74" spans="1:15" x14ac:dyDescent="0.2">
      <c r="A74" t="s">
        <v>1141</v>
      </c>
      <c r="B74" t="s">
        <v>858</v>
      </c>
      <c r="C74" t="s">
        <v>1143</v>
      </c>
      <c r="D74" t="s">
        <v>1129</v>
      </c>
      <c r="E74" t="s">
        <v>1116</v>
      </c>
      <c r="F74">
        <v>30</v>
      </c>
      <c r="G74">
        <v>8.2906782106869858E-2</v>
      </c>
      <c r="H74">
        <v>2.2643308922660862E-2</v>
      </c>
      <c r="I74" s="6">
        <v>2.5081608397794082E-4</v>
      </c>
      <c r="J74" s="8" t="b">
        <v>0</v>
      </c>
      <c r="K74" s="8" t="s">
        <v>1132</v>
      </c>
      <c r="L74" s="8" t="s">
        <v>1132</v>
      </c>
      <c r="M74" s="8">
        <f>EXP(Table27[[#This Row],[Beta]])</f>
        <v>1.0864405281306944</v>
      </c>
      <c r="N74" s="8">
        <f>EXP(Table27[[#This Row],[Beta]]-1.96*Table27[[#This Row],[SE]])</f>
        <v>1.0392776417860567</v>
      </c>
      <c r="O74" s="8">
        <f>EXP(Table27[[#This Row],[Beta]]+1.96*Table27[[#This Row],[SE]])</f>
        <v>1.1357436874485236</v>
      </c>
    </row>
    <row r="75" spans="1:15" hidden="1" x14ac:dyDescent="0.2">
      <c r="A75" t="s">
        <v>1141</v>
      </c>
      <c r="B75" t="s">
        <v>843</v>
      </c>
      <c r="C75" t="s">
        <v>1147</v>
      </c>
      <c r="D75" t="s">
        <v>1129</v>
      </c>
      <c r="E75" t="s">
        <v>1120</v>
      </c>
      <c r="F75">
        <v>37</v>
      </c>
      <c r="G75">
        <v>-0.1080699078053364</v>
      </c>
      <c r="H75">
        <v>3.0998195563457519E-2</v>
      </c>
      <c r="I75">
        <v>4.896983663983175E-4</v>
      </c>
      <c r="J75" s="8" t="b">
        <v>0</v>
      </c>
      <c r="K75" s="8" t="s">
        <v>1132</v>
      </c>
      <c r="L75" s="8" t="s">
        <v>909</v>
      </c>
      <c r="M75" s="8">
        <f>EXP(Table27[[#This Row],[Beta]])</f>
        <v>0.8975648474485064</v>
      </c>
      <c r="N75" s="8">
        <f>EXP(Table27[[#This Row],[Beta]]-1.96*Table27[[#This Row],[SE]])</f>
        <v>0.84465554726020475</v>
      </c>
      <c r="O75" s="8">
        <f>EXP(Table27[[#This Row],[Beta]]+1.96*Table27[[#This Row],[SE]])</f>
        <v>0.95378839100559443</v>
      </c>
    </row>
    <row r="76" spans="1:15" hidden="1" x14ac:dyDescent="0.2">
      <c r="A76" t="s">
        <v>1141</v>
      </c>
      <c r="B76" t="s">
        <v>843</v>
      </c>
      <c r="C76" t="s">
        <v>1147</v>
      </c>
      <c r="D76" t="s">
        <v>1129</v>
      </c>
      <c r="E76" t="s">
        <v>1119</v>
      </c>
      <c r="F76">
        <v>37</v>
      </c>
      <c r="G76">
        <v>-0.1085408156348636</v>
      </c>
      <c r="H76">
        <v>3.2939941292466933E-2</v>
      </c>
      <c r="I76">
        <v>9.8382249589142588E-4</v>
      </c>
      <c r="J76" s="8" t="b">
        <v>0</v>
      </c>
      <c r="K76" s="8" t="s">
        <v>1132</v>
      </c>
      <c r="L76" s="8" t="s">
        <v>909</v>
      </c>
      <c r="M76" s="8">
        <f>EXP(Table27[[#This Row],[Beta]])</f>
        <v>0.89714227663809498</v>
      </c>
      <c r="N76" s="8">
        <f>EXP(Table27[[#This Row],[Beta]]-1.96*Table27[[#This Row],[SE]])</f>
        <v>0.84105089754906148</v>
      </c>
      <c r="O76" s="8">
        <f>EXP(Table27[[#This Row],[Beta]]+1.96*Table27[[#This Row],[SE]])</f>
        <v>0.95697450282363383</v>
      </c>
    </row>
    <row r="77" spans="1:15" hidden="1" x14ac:dyDescent="0.2">
      <c r="A77" t="s">
        <v>1141</v>
      </c>
      <c r="B77" t="s">
        <v>843</v>
      </c>
      <c r="C77" t="s">
        <v>1147</v>
      </c>
      <c r="D77" t="s">
        <v>1129</v>
      </c>
      <c r="E77" t="s">
        <v>1122</v>
      </c>
      <c r="F77">
        <v>37</v>
      </c>
      <c r="G77">
        <v>-0.1137288507616615</v>
      </c>
      <c r="H77">
        <v>3.7638979444725981E-2</v>
      </c>
      <c r="I77">
        <v>4.608917293688561E-3</v>
      </c>
      <c r="J77" s="8" t="b">
        <v>0</v>
      </c>
      <c r="K77" s="8" t="s">
        <v>1132</v>
      </c>
      <c r="L77" s="8" t="s">
        <v>909</v>
      </c>
      <c r="M77" s="8">
        <f>EXP(Table27[[#This Row],[Beta]])</f>
        <v>0.89249992375076637</v>
      </c>
      <c r="N77" s="8">
        <f>EXP(Table27[[#This Row],[Beta]]-1.96*Table27[[#This Row],[SE]])</f>
        <v>0.82902808150225105</v>
      </c>
      <c r="O77" s="8">
        <f>EXP(Table27[[#This Row],[Beta]]+1.96*Table27[[#This Row],[SE]])</f>
        <v>0.9608312814346579</v>
      </c>
    </row>
    <row r="78" spans="1:15" hidden="1" x14ac:dyDescent="0.2">
      <c r="A78" t="s">
        <v>1141</v>
      </c>
      <c r="B78" t="s">
        <v>843</v>
      </c>
      <c r="C78" t="s">
        <v>1147</v>
      </c>
      <c r="D78" t="s">
        <v>1129</v>
      </c>
      <c r="E78" t="s">
        <v>1123</v>
      </c>
      <c r="F78">
        <v>37</v>
      </c>
      <c r="G78">
        <v>-0.14927473592478985</v>
      </c>
      <c r="H78">
        <v>5.4381990700303258E-2</v>
      </c>
      <c r="I78">
        <v>9.4869585555397359E-3</v>
      </c>
      <c r="J78" s="8" t="b">
        <v>0</v>
      </c>
      <c r="K78" s="8" t="s">
        <v>1132</v>
      </c>
      <c r="L78" s="8" t="s">
        <v>909</v>
      </c>
      <c r="M78" s="8">
        <f>EXP(Table27[[#This Row],[Beta]])</f>
        <v>0.86133244342397308</v>
      </c>
      <c r="N78" s="8">
        <f>EXP(Table27[[#This Row],[Beta]]-1.96*Table27[[#This Row],[SE]])</f>
        <v>0.77424769462097509</v>
      </c>
      <c r="O78" s="8">
        <f>EXP(Table27[[#This Row],[Beta]]+1.96*Table27[[#This Row],[SE]])</f>
        <v>0.95821218874651992</v>
      </c>
    </row>
    <row r="79" spans="1:15" hidden="1" x14ac:dyDescent="0.2">
      <c r="A79" t="s">
        <v>1141</v>
      </c>
      <c r="B79" t="s">
        <v>843</v>
      </c>
      <c r="C79" t="s">
        <v>1147</v>
      </c>
      <c r="D79" t="s">
        <v>1129</v>
      </c>
      <c r="E79" t="s">
        <v>1121</v>
      </c>
      <c r="F79">
        <v>37</v>
      </c>
      <c r="G79">
        <v>-0.12305189364499136</v>
      </c>
      <c r="H79">
        <v>5.1200329469749353E-2</v>
      </c>
      <c r="I79">
        <v>2.1522262341792536E-2</v>
      </c>
      <c r="J79" s="8" t="b">
        <v>0</v>
      </c>
      <c r="K79" s="8" t="s">
        <v>1132</v>
      </c>
      <c r="L79" s="8" t="s">
        <v>909</v>
      </c>
      <c r="M79" s="8">
        <f>EXP(Table27[[#This Row],[Beta]])</f>
        <v>0.8842177760868557</v>
      </c>
      <c r="N79" s="8">
        <f>EXP(Table27[[#This Row],[Beta]]-1.96*Table27[[#This Row],[SE]])</f>
        <v>0.79979123677035113</v>
      </c>
      <c r="O79" s="8">
        <f>EXP(Table27[[#This Row],[Beta]]+1.96*Table27[[#This Row],[SE]])</f>
        <v>0.97755644173490674</v>
      </c>
    </row>
    <row r="80" spans="1:15" hidden="1" x14ac:dyDescent="0.2">
      <c r="A80" t="s">
        <v>1141</v>
      </c>
      <c r="B80" t="s">
        <v>859</v>
      </c>
      <c r="C80" t="s">
        <v>1142</v>
      </c>
      <c r="D80" t="s">
        <v>1129</v>
      </c>
      <c r="E80" t="s">
        <v>1118</v>
      </c>
      <c r="F80">
        <v>30</v>
      </c>
      <c r="G80">
        <v>8.2774133581818357E-2</v>
      </c>
      <c r="H80">
        <v>2.0227029383153367E-2</v>
      </c>
      <c r="I80">
        <v>4.2720109922645812E-5</v>
      </c>
      <c r="J80" s="8" t="b">
        <v>0</v>
      </c>
      <c r="K80" s="8" t="s">
        <v>1132</v>
      </c>
      <c r="L80" s="8" t="s">
        <v>909</v>
      </c>
      <c r="M80" s="8">
        <f>EXP(Table27[[#This Row],[Beta]])</f>
        <v>1.0862964229549623</v>
      </c>
      <c r="N80" s="8">
        <f>EXP(Table27[[#This Row],[Beta]]-1.96*Table27[[#This Row],[SE]])</f>
        <v>1.0440727343912748</v>
      </c>
      <c r="O80" s="8">
        <f>EXP(Table27[[#This Row],[Beta]]+1.96*Table27[[#This Row],[SE]])</f>
        <v>1.1302276935837661</v>
      </c>
    </row>
    <row r="81" spans="1:15" hidden="1" x14ac:dyDescent="0.2">
      <c r="A81" t="s">
        <v>1141</v>
      </c>
      <c r="B81" t="s">
        <v>859</v>
      </c>
      <c r="C81" t="s">
        <v>1142</v>
      </c>
      <c r="D81" t="s">
        <v>1129</v>
      </c>
      <c r="E81" t="s">
        <v>1117</v>
      </c>
      <c r="F81">
        <v>30</v>
      </c>
      <c r="G81">
        <v>8.1613714445353744E-2</v>
      </c>
      <c r="H81">
        <v>2.005484572491173E-2</v>
      </c>
      <c r="I81">
        <v>4.7108899219651801E-5</v>
      </c>
      <c r="J81" s="8" t="b">
        <v>0</v>
      </c>
      <c r="K81" s="8" t="s">
        <v>1132</v>
      </c>
      <c r="L81" s="8" t="s">
        <v>909</v>
      </c>
      <c r="M81" s="8">
        <f>EXP(Table27[[#This Row],[Beta]])</f>
        <v>1.085036594903553</v>
      </c>
      <c r="N81" s="8">
        <f>EXP(Table27[[#This Row],[Beta]]-1.96*Table27[[#This Row],[SE]])</f>
        <v>1.0432138794868064</v>
      </c>
      <c r="O81" s="8">
        <f>EXP(Table27[[#This Row],[Beta]]+1.96*Table27[[#This Row],[SE]])</f>
        <v>1.128535993845341</v>
      </c>
    </row>
    <row r="82" spans="1:15" x14ac:dyDescent="0.2">
      <c r="A82" t="s">
        <v>1141</v>
      </c>
      <c r="B82" t="s">
        <v>859</v>
      </c>
      <c r="C82" t="s">
        <v>1142</v>
      </c>
      <c r="D82" t="s">
        <v>1129</v>
      </c>
      <c r="E82" t="s">
        <v>1116</v>
      </c>
      <c r="F82">
        <v>30</v>
      </c>
      <c r="G82">
        <v>8.1613714445353744E-2</v>
      </c>
      <c r="H82">
        <v>2.2465767124945846E-2</v>
      </c>
      <c r="I82" s="6">
        <v>2.8035866367690849E-4</v>
      </c>
      <c r="J82" s="8" t="b">
        <v>0</v>
      </c>
      <c r="K82" s="8" t="s">
        <v>1132</v>
      </c>
      <c r="L82" s="8" t="b">
        <v>1</v>
      </c>
      <c r="M82" s="8">
        <f>EXP(Table27[[#This Row],[Beta]])</f>
        <v>1.085036594903553</v>
      </c>
      <c r="N82" s="8">
        <f>EXP(Table27[[#This Row],[Beta]]-1.96*Table27[[#This Row],[SE]])</f>
        <v>1.0382958992974736</v>
      </c>
      <c r="O82" s="8">
        <f>EXP(Table27[[#This Row],[Beta]]+1.96*Table27[[#This Row],[SE]])</f>
        <v>1.1338814042090299</v>
      </c>
    </row>
    <row r="83" spans="1:15" hidden="1" x14ac:dyDescent="0.2">
      <c r="A83" t="s">
        <v>1141</v>
      </c>
      <c r="B83" t="s">
        <v>859</v>
      </c>
      <c r="C83" t="s">
        <v>1142</v>
      </c>
      <c r="D83" t="s">
        <v>1129</v>
      </c>
      <c r="E83" t="s">
        <v>1119</v>
      </c>
      <c r="F83">
        <v>30</v>
      </c>
      <c r="G83">
        <v>0.11298822735132472</v>
      </c>
      <c r="H83">
        <v>3.5928068878891856E-2</v>
      </c>
      <c r="I83">
        <v>1.6617453791516195E-3</v>
      </c>
      <c r="J83" s="8" t="b">
        <v>0</v>
      </c>
      <c r="K83" s="8" t="s">
        <v>1132</v>
      </c>
      <c r="L83" s="8" t="s">
        <v>909</v>
      </c>
      <c r="M83" s="8">
        <f>EXP(Table27[[#This Row],[Beta]])</f>
        <v>1.1196187519927814</v>
      </c>
      <c r="N83" s="8">
        <f>EXP(Table27[[#This Row],[Beta]]-1.96*Table27[[#This Row],[SE]])</f>
        <v>1.0434882761488289</v>
      </c>
      <c r="O83" s="8">
        <f>EXP(Table27[[#This Row],[Beta]]+1.96*Table27[[#This Row],[SE]])</f>
        <v>1.2013035301558908</v>
      </c>
    </row>
    <row r="84" spans="1:15" hidden="1" x14ac:dyDescent="0.2">
      <c r="A84" t="s">
        <v>1141</v>
      </c>
      <c r="B84" t="s">
        <v>859</v>
      </c>
      <c r="C84" t="s">
        <v>1142</v>
      </c>
      <c r="D84" t="s">
        <v>1129</v>
      </c>
      <c r="E84" t="s">
        <v>1120</v>
      </c>
      <c r="F84">
        <v>30</v>
      </c>
      <c r="G84">
        <v>6.6803102626123864E-2</v>
      </c>
      <c r="H84">
        <v>2.9915179002479992E-2</v>
      </c>
      <c r="I84">
        <v>2.5543416452973113E-2</v>
      </c>
      <c r="J84" s="8" t="b">
        <v>0</v>
      </c>
      <c r="K84" s="8" t="s">
        <v>1132</v>
      </c>
      <c r="L84" s="8" t="s">
        <v>909</v>
      </c>
      <c r="M84" s="8">
        <f>EXP(Table27[[#This Row],[Beta]])</f>
        <v>1.0690849574292212</v>
      </c>
      <c r="N84" s="8">
        <f>EXP(Table27[[#This Row],[Beta]]-1.96*Table27[[#This Row],[SE]])</f>
        <v>1.008202811989533</v>
      </c>
      <c r="O84" s="8">
        <f>EXP(Table27[[#This Row],[Beta]]+1.96*Table27[[#This Row],[SE]])</f>
        <v>1.1336435810430028</v>
      </c>
    </row>
    <row r="85" spans="1:15" hidden="1" x14ac:dyDescent="0.2">
      <c r="A85" t="s">
        <v>1141</v>
      </c>
      <c r="B85" t="s">
        <v>859</v>
      </c>
      <c r="C85" t="s">
        <v>1142</v>
      </c>
      <c r="D85" t="s">
        <v>1129</v>
      </c>
      <c r="E85" t="s">
        <v>1122</v>
      </c>
      <c r="F85">
        <v>30</v>
      </c>
      <c r="G85">
        <v>7.1217173749472784E-2</v>
      </c>
      <c r="H85">
        <v>3.0298211827780745E-2</v>
      </c>
      <c r="I85">
        <v>2.5759088372571678E-2</v>
      </c>
      <c r="J85" s="8" t="b">
        <v>0</v>
      </c>
      <c r="K85" s="8" t="s">
        <v>1132</v>
      </c>
      <c r="L85" s="8" t="s">
        <v>909</v>
      </c>
      <c r="M85" s="8">
        <f>EXP(Table27[[#This Row],[Beta]])</f>
        <v>1.0738144048478029</v>
      </c>
      <c r="N85" s="8">
        <f>EXP(Table27[[#This Row],[Beta]]-1.96*Table27[[#This Row],[SE]])</f>
        <v>1.0119029616468593</v>
      </c>
      <c r="O85" s="8">
        <f>EXP(Table27[[#This Row],[Beta]]+1.96*Table27[[#This Row],[SE]])</f>
        <v>1.1395137871540788</v>
      </c>
    </row>
    <row r="86" spans="1:15" hidden="1" x14ac:dyDescent="0.2">
      <c r="A86" t="s">
        <v>1141</v>
      </c>
      <c r="B86" t="s">
        <v>859</v>
      </c>
      <c r="C86" t="s">
        <v>1142</v>
      </c>
      <c r="D86" t="s">
        <v>1129</v>
      </c>
      <c r="E86" t="s">
        <v>1121</v>
      </c>
      <c r="F86">
        <v>30</v>
      </c>
      <c r="G86">
        <v>7.1217173749472784E-2</v>
      </c>
      <c r="H86">
        <v>4.9260265139443843E-2</v>
      </c>
      <c r="I86">
        <v>0.15897343780486653</v>
      </c>
      <c r="J86" s="8" t="b">
        <v>0</v>
      </c>
      <c r="K86" s="8" t="s">
        <v>1132</v>
      </c>
      <c r="L86" s="8" t="s">
        <v>909</v>
      </c>
      <c r="M86" s="8">
        <f>EXP(Table27[[#This Row],[Beta]])</f>
        <v>1.0738144048478029</v>
      </c>
      <c r="N86" s="8">
        <f>EXP(Table27[[#This Row],[Beta]]-1.96*Table27[[#This Row],[SE]])</f>
        <v>0.97498524062065495</v>
      </c>
      <c r="O86" s="8">
        <f>EXP(Table27[[#This Row],[Beta]]+1.96*Table27[[#This Row],[SE]])</f>
        <v>1.1826613655449969</v>
      </c>
    </row>
    <row r="87" spans="1:15" hidden="1" x14ac:dyDescent="0.2">
      <c r="A87" t="s">
        <v>1141</v>
      </c>
      <c r="B87" t="s">
        <v>859</v>
      </c>
      <c r="C87" t="s">
        <v>1142</v>
      </c>
      <c r="D87" t="s">
        <v>1129</v>
      </c>
      <c r="E87" t="s">
        <v>1123</v>
      </c>
      <c r="F87">
        <v>30</v>
      </c>
      <c r="G87">
        <v>2.2599315720797673E-2</v>
      </c>
      <c r="H87">
        <v>3.9641514861311386E-2</v>
      </c>
      <c r="I87">
        <v>0.5731616573937196</v>
      </c>
      <c r="J87" s="8" t="b">
        <v>0</v>
      </c>
      <c r="K87" s="8" t="s">
        <v>1132</v>
      </c>
      <c r="L87" s="8" t="s">
        <v>909</v>
      </c>
      <c r="M87" s="8">
        <f>EXP(Table27[[#This Row],[Beta]])</f>
        <v>1.0228566148620599</v>
      </c>
      <c r="N87" s="8">
        <f>EXP(Table27[[#This Row],[Beta]]-1.96*Table27[[#This Row],[SE]])</f>
        <v>0.94639234640952763</v>
      </c>
      <c r="O87" s="8">
        <f>EXP(Table27[[#This Row],[Beta]]+1.96*Table27[[#This Row],[SE]])</f>
        <v>1.105498854186993</v>
      </c>
    </row>
    <row r="88" spans="1:15" hidden="1" x14ac:dyDescent="0.2">
      <c r="A88" t="s">
        <v>1141</v>
      </c>
      <c r="B88" t="s">
        <v>815</v>
      </c>
      <c r="C88" t="s">
        <v>1149</v>
      </c>
      <c r="D88" t="s">
        <v>1129</v>
      </c>
      <c r="E88" t="s">
        <v>1117</v>
      </c>
      <c r="F88">
        <v>30</v>
      </c>
      <c r="G88">
        <v>-8.3113388703403637E-2</v>
      </c>
      <c r="H88">
        <v>2.1781036966687806E-2</v>
      </c>
      <c r="I88">
        <v>1.3570941261222723E-4</v>
      </c>
      <c r="J88" s="8" t="b">
        <v>0</v>
      </c>
      <c r="K88" s="8" t="s">
        <v>1132</v>
      </c>
      <c r="L88" s="8" t="s">
        <v>909</v>
      </c>
      <c r="M88" s="8">
        <f>EXP(Table27[[#This Row],[Beta]])</f>
        <v>0.92024679571311818</v>
      </c>
      <c r="N88" s="8">
        <f>EXP(Table27[[#This Row],[Beta]]-1.96*Table27[[#This Row],[SE]])</f>
        <v>0.88178746521407769</v>
      </c>
      <c r="O88" s="8">
        <f>EXP(Table27[[#This Row],[Beta]]+1.96*Table27[[#This Row],[SE]])</f>
        <v>0.96038353733534287</v>
      </c>
    </row>
    <row r="89" spans="1:15" hidden="1" x14ac:dyDescent="0.2">
      <c r="A89" t="s">
        <v>1141</v>
      </c>
      <c r="B89" t="s">
        <v>815</v>
      </c>
      <c r="C89" t="s">
        <v>1149</v>
      </c>
      <c r="D89" t="s">
        <v>1129</v>
      </c>
      <c r="E89" t="s">
        <v>1118</v>
      </c>
      <c r="F89">
        <v>30</v>
      </c>
      <c r="G89">
        <v>-8.2874839373387577E-2</v>
      </c>
      <c r="H89">
        <v>2.1945173178750849E-2</v>
      </c>
      <c r="I89">
        <v>1.5907976284862204E-4</v>
      </c>
      <c r="J89" s="8" t="b">
        <v>0</v>
      </c>
      <c r="K89" s="8" t="s">
        <v>1132</v>
      </c>
      <c r="L89" s="8" t="s">
        <v>909</v>
      </c>
      <c r="M89" s="8">
        <f>EXP(Table27[[#This Row],[Beta]])</f>
        <v>0.92046634615544931</v>
      </c>
      <c r="N89" s="8">
        <f>EXP(Table27[[#This Row],[Beta]]-1.96*Table27[[#This Row],[SE]])</f>
        <v>0.8817141408933078</v>
      </c>
      <c r="O89" s="8">
        <f>EXP(Table27[[#This Row],[Beta]]+1.96*Table27[[#This Row],[SE]])</f>
        <v>0.96092174902215421</v>
      </c>
    </row>
    <row r="90" spans="1:15" x14ac:dyDescent="0.2">
      <c r="A90" t="s">
        <v>1141</v>
      </c>
      <c r="B90" t="s">
        <v>844</v>
      </c>
      <c r="C90" t="s">
        <v>1151</v>
      </c>
      <c r="D90" t="s">
        <v>1129</v>
      </c>
      <c r="E90" t="s">
        <v>1116</v>
      </c>
      <c r="F90">
        <v>37</v>
      </c>
      <c r="G90">
        <v>-8.5319670779838458E-2</v>
      </c>
      <c r="H90">
        <v>2.3575028421322971E-2</v>
      </c>
      <c r="I90" s="6">
        <v>2.956640155863483E-4</v>
      </c>
      <c r="J90" s="8" t="b">
        <v>0</v>
      </c>
      <c r="K90" s="8" t="s">
        <v>1132</v>
      </c>
      <c r="L90" s="8" t="s">
        <v>1132</v>
      </c>
      <c r="M90" s="8">
        <f>EXP(Table27[[#This Row],[Beta]])</f>
        <v>0.91821870978932418</v>
      </c>
      <c r="N90" s="8">
        <f>EXP(Table27[[#This Row],[Beta]]-1.96*Table27[[#This Row],[SE]])</f>
        <v>0.8767558422222389</v>
      </c>
      <c r="O90" s="8">
        <f>EXP(Table27[[#This Row],[Beta]]+1.96*Table27[[#This Row],[SE]])</f>
        <v>0.96164240761734976</v>
      </c>
    </row>
    <row r="91" spans="1:15" hidden="1" x14ac:dyDescent="0.2">
      <c r="A91" t="s">
        <v>1141</v>
      </c>
      <c r="B91" t="s">
        <v>815</v>
      </c>
      <c r="C91" t="s">
        <v>1149</v>
      </c>
      <c r="D91" t="s">
        <v>1129</v>
      </c>
      <c r="E91" t="s">
        <v>1119</v>
      </c>
      <c r="F91">
        <v>30</v>
      </c>
      <c r="G91">
        <v>-9.8386728730417344E-2</v>
      </c>
      <c r="H91">
        <v>3.1749452387517314E-2</v>
      </c>
      <c r="I91">
        <v>1.9427462809212684E-3</v>
      </c>
      <c r="J91" s="8" t="b">
        <v>0</v>
      </c>
      <c r="K91" s="8" t="s">
        <v>1132</v>
      </c>
      <c r="L91" s="8" t="s">
        <v>909</v>
      </c>
      <c r="M91" s="8">
        <f>EXP(Table27[[#This Row],[Beta]])</f>
        <v>0.90629834436450085</v>
      </c>
      <c r="N91" s="8">
        <f>EXP(Table27[[#This Row],[Beta]]-1.96*Table27[[#This Row],[SE]])</f>
        <v>0.85161932349404634</v>
      </c>
      <c r="O91" s="8">
        <f>EXP(Table27[[#This Row],[Beta]]+1.96*Table27[[#This Row],[SE]])</f>
        <v>0.96448808327630386</v>
      </c>
    </row>
    <row r="92" spans="1:15" hidden="1" x14ac:dyDescent="0.2">
      <c r="A92" t="s">
        <v>1141</v>
      </c>
      <c r="B92" t="s">
        <v>815</v>
      </c>
      <c r="C92" t="s">
        <v>1149</v>
      </c>
      <c r="D92" t="s">
        <v>1129</v>
      </c>
      <c r="E92" t="s">
        <v>1120</v>
      </c>
      <c r="F92">
        <v>30</v>
      </c>
      <c r="G92">
        <v>-9.2257901447688404E-2</v>
      </c>
      <c r="H92">
        <v>3.0684340252266889E-2</v>
      </c>
      <c r="I92">
        <v>2.6412020185891294E-3</v>
      </c>
      <c r="J92" s="8" t="b">
        <v>0</v>
      </c>
      <c r="K92" s="8" t="s">
        <v>1132</v>
      </c>
      <c r="L92" s="8" t="s">
        <v>909</v>
      </c>
      <c r="M92" s="8">
        <f>EXP(Table27[[#This Row],[Beta]])</f>
        <v>0.91186994663746757</v>
      </c>
      <c r="N92" s="8">
        <f>EXP(Table27[[#This Row],[Beta]]-1.96*Table27[[#This Row],[SE]])</f>
        <v>0.85864543389187276</v>
      </c>
      <c r="O92" s="8">
        <f>EXP(Table27[[#This Row],[Beta]]+1.96*Table27[[#This Row],[SE]])</f>
        <v>0.96839366606976873</v>
      </c>
    </row>
    <row r="93" spans="1:15" hidden="1" x14ac:dyDescent="0.2">
      <c r="A93" t="s">
        <v>1141</v>
      </c>
      <c r="B93" t="s">
        <v>815</v>
      </c>
      <c r="C93" t="s">
        <v>1149</v>
      </c>
      <c r="D93" t="s">
        <v>1129</v>
      </c>
      <c r="E93" t="s">
        <v>1122</v>
      </c>
      <c r="F93">
        <v>30</v>
      </c>
      <c r="G93">
        <v>-0.10241798897275234</v>
      </c>
      <c r="H93">
        <v>3.467068203511018E-2</v>
      </c>
      <c r="I93">
        <v>6.1656136587431767E-3</v>
      </c>
      <c r="J93" s="8" t="b">
        <v>0</v>
      </c>
      <c r="K93" s="8" t="s">
        <v>1132</v>
      </c>
      <c r="L93" s="8" t="s">
        <v>909</v>
      </c>
      <c r="M93" s="8">
        <f>EXP(Table27[[#This Row],[Beta]])</f>
        <v>0.90265217414952503</v>
      </c>
      <c r="N93" s="8">
        <f>EXP(Table27[[#This Row],[Beta]]-1.96*Table27[[#This Row],[SE]])</f>
        <v>0.84335058825078357</v>
      </c>
      <c r="O93" s="8">
        <f>EXP(Table27[[#This Row],[Beta]]+1.96*Table27[[#This Row],[SE]])</f>
        <v>0.96612364875066237</v>
      </c>
    </row>
    <row r="94" spans="1:15" hidden="1" x14ac:dyDescent="0.2">
      <c r="A94" t="s">
        <v>1141</v>
      </c>
      <c r="B94" t="s">
        <v>815</v>
      </c>
      <c r="C94" t="s">
        <v>1149</v>
      </c>
      <c r="D94" t="s">
        <v>1129</v>
      </c>
      <c r="E94" t="s">
        <v>1121</v>
      </c>
      <c r="F94">
        <v>30</v>
      </c>
      <c r="G94">
        <v>-0.11354115806774562</v>
      </c>
      <c r="H94">
        <v>4.982221241812438E-2</v>
      </c>
      <c r="I94">
        <v>3.0216387577646605E-2</v>
      </c>
      <c r="J94" s="8" t="b">
        <v>0</v>
      </c>
      <c r="K94" s="8" t="s">
        <v>1132</v>
      </c>
      <c r="L94" s="8" t="s">
        <v>909</v>
      </c>
      <c r="M94" s="8">
        <f>EXP(Table27[[#This Row],[Beta]])</f>
        <v>0.89266745518749646</v>
      </c>
      <c r="N94" s="8">
        <f>EXP(Table27[[#This Row],[Beta]]-1.96*Table27[[#This Row],[SE]])</f>
        <v>0.80961804298038575</v>
      </c>
      <c r="O94" s="8">
        <f>EXP(Table27[[#This Row],[Beta]]+1.96*Table27[[#This Row],[SE]])</f>
        <v>0.9842359523232932</v>
      </c>
    </row>
    <row r="95" spans="1:15" hidden="1" x14ac:dyDescent="0.2">
      <c r="A95" t="s">
        <v>1141</v>
      </c>
      <c r="B95" t="s">
        <v>815</v>
      </c>
      <c r="C95" t="s">
        <v>1149</v>
      </c>
      <c r="D95" t="s">
        <v>1129</v>
      </c>
      <c r="E95" t="s">
        <v>1123</v>
      </c>
      <c r="F95">
        <v>30</v>
      </c>
      <c r="G95">
        <v>-7.8635419247326296E-2</v>
      </c>
      <c r="H95">
        <v>4.6785132192007986E-2</v>
      </c>
      <c r="I95">
        <v>0.10392999654214409</v>
      </c>
      <c r="J95" s="8" t="b">
        <v>0</v>
      </c>
      <c r="K95" s="8" t="s">
        <v>1132</v>
      </c>
      <c r="L95" s="8" t="s">
        <v>909</v>
      </c>
      <c r="M95" s="8">
        <f>EXP(Table27[[#This Row],[Beta]])</f>
        <v>0.92437687303499461</v>
      </c>
      <c r="N95" s="8">
        <f>EXP(Table27[[#This Row],[Beta]]-1.96*Table27[[#This Row],[SE]])</f>
        <v>0.84338284485003578</v>
      </c>
      <c r="O95" s="8">
        <f>EXP(Table27[[#This Row],[Beta]]+1.96*Table27[[#This Row],[SE]])</f>
        <v>1.0131491393495093</v>
      </c>
    </row>
    <row r="96" spans="1:15" hidden="1" x14ac:dyDescent="0.2">
      <c r="A96" t="s">
        <v>1141</v>
      </c>
      <c r="B96" t="s">
        <v>844</v>
      </c>
      <c r="C96" t="s">
        <v>1151</v>
      </c>
      <c r="D96" t="s">
        <v>1129</v>
      </c>
      <c r="E96" t="s">
        <v>1117</v>
      </c>
      <c r="F96">
        <v>37</v>
      </c>
      <c r="G96">
        <v>-8.5319670779838458E-2</v>
      </c>
      <c r="H96">
        <v>2.1440371493038225E-2</v>
      </c>
      <c r="I96">
        <v>6.909135860157444E-5</v>
      </c>
      <c r="J96" s="8" t="b">
        <v>0</v>
      </c>
      <c r="K96" s="8" t="s">
        <v>1132</v>
      </c>
      <c r="L96" s="8" t="s">
        <v>909</v>
      </c>
      <c r="M96" s="8">
        <f>EXP(Table27[[#This Row],[Beta]])</f>
        <v>0.91821870978932418</v>
      </c>
      <c r="N96" s="8">
        <f>EXP(Table27[[#This Row],[Beta]]-1.96*Table27[[#This Row],[SE]])</f>
        <v>0.88043180979961744</v>
      </c>
      <c r="O96" s="8">
        <f>EXP(Table27[[#This Row],[Beta]]+1.96*Table27[[#This Row],[SE]])</f>
        <v>0.95762737059564329</v>
      </c>
    </row>
    <row r="97" spans="1:15" hidden="1" x14ac:dyDescent="0.2">
      <c r="A97" t="s">
        <v>1141</v>
      </c>
      <c r="B97" t="s">
        <v>844</v>
      </c>
      <c r="C97" t="s">
        <v>1151</v>
      </c>
      <c r="D97" t="s">
        <v>1129</v>
      </c>
      <c r="E97" t="s">
        <v>1118</v>
      </c>
      <c r="F97">
        <v>37</v>
      </c>
      <c r="G97">
        <v>-8.4782142012011924E-2</v>
      </c>
      <c r="H97">
        <v>2.1648729140307653E-2</v>
      </c>
      <c r="I97">
        <v>8.9931706963748885E-5</v>
      </c>
      <c r="J97" s="8" t="b">
        <v>0</v>
      </c>
      <c r="K97" s="8" t="s">
        <v>1132</v>
      </c>
      <c r="L97" s="8" t="s">
        <v>909</v>
      </c>
      <c r="M97" s="8">
        <f>EXP(Table27[[#This Row],[Beta]])</f>
        <v>0.91871241143852467</v>
      </c>
      <c r="N97" s="8">
        <f>EXP(Table27[[#This Row],[Beta]]-1.96*Table27[[#This Row],[SE]])</f>
        <v>0.88054552295531374</v>
      </c>
      <c r="O97" s="8">
        <f>EXP(Table27[[#This Row],[Beta]]+1.96*Table27[[#This Row],[SE]])</f>
        <v>0.9585336282199487</v>
      </c>
    </row>
    <row r="98" spans="1:15" x14ac:dyDescent="0.2">
      <c r="A98" t="s">
        <v>1141</v>
      </c>
      <c r="B98" t="s">
        <v>815</v>
      </c>
      <c r="C98" t="s">
        <v>1149</v>
      </c>
      <c r="D98" t="s">
        <v>1129</v>
      </c>
      <c r="E98" t="s">
        <v>1116</v>
      </c>
      <c r="F98">
        <v>30</v>
      </c>
      <c r="G98">
        <v>-8.3113388703403637E-2</v>
      </c>
      <c r="H98">
        <v>2.2979426341648242E-2</v>
      </c>
      <c r="I98" s="6">
        <v>2.9819744311886283E-4</v>
      </c>
      <c r="J98" s="8" t="b">
        <v>0</v>
      </c>
      <c r="K98" s="8" t="s">
        <v>1132</v>
      </c>
      <c r="L98" s="8" t="b">
        <v>1</v>
      </c>
      <c r="M98" s="8">
        <f>EXP(Table27[[#This Row],[Beta]])</f>
        <v>0.92024679571311818</v>
      </c>
      <c r="N98" s="8">
        <f>EXP(Table27[[#This Row],[Beta]]-1.96*Table27[[#This Row],[SE]])</f>
        <v>0.87971871528037737</v>
      </c>
      <c r="O98" s="8">
        <f>EXP(Table27[[#This Row],[Beta]]+1.96*Table27[[#This Row],[SE]])</f>
        <v>0.96264197897660786</v>
      </c>
    </row>
    <row r="99" spans="1:15" hidden="1" x14ac:dyDescent="0.2">
      <c r="A99" t="s">
        <v>1141</v>
      </c>
      <c r="B99" t="s">
        <v>844</v>
      </c>
      <c r="C99" t="s">
        <v>1151</v>
      </c>
      <c r="D99" t="s">
        <v>1129</v>
      </c>
      <c r="E99" t="s">
        <v>1120</v>
      </c>
      <c r="F99">
        <v>37</v>
      </c>
      <c r="G99">
        <v>-0.10829390880377759</v>
      </c>
      <c r="H99">
        <v>3.1524405897073497E-2</v>
      </c>
      <c r="I99">
        <v>5.920286568195036E-4</v>
      </c>
      <c r="J99" s="8" t="b">
        <v>0</v>
      </c>
      <c r="K99" s="8" t="s">
        <v>1132</v>
      </c>
      <c r="L99" s="8" t="s">
        <v>909</v>
      </c>
      <c r="M99" s="8">
        <f>EXP(Table27[[#This Row],[Beta]])</f>
        <v>0.89736381454313852</v>
      </c>
      <c r="N99" s="8">
        <f>EXP(Table27[[#This Row],[Beta]]-1.96*Table27[[#This Row],[SE]])</f>
        <v>0.8435958545728407</v>
      </c>
      <c r="O99" s="8">
        <f>EXP(Table27[[#This Row],[Beta]]+1.96*Table27[[#This Row],[SE]])</f>
        <v>0.95455876328263967</v>
      </c>
    </row>
    <row r="100" spans="1:15" hidden="1" x14ac:dyDescent="0.2">
      <c r="A100" t="s">
        <v>1141</v>
      </c>
      <c r="B100" t="s">
        <v>844</v>
      </c>
      <c r="C100" t="s">
        <v>1151</v>
      </c>
      <c r="D100" t="s">
        <v>1129</v>
      </c>
      <c r="E100" t="s">
        <v>1119</v>
      </c>
      <c r="F100">
        <v>37</v>
      </c>
      <c r="G100">
        <v>-0.10842953435250667</v>
      </c>
      <c r="H100">
        <v>3.1636276093429491E-2</v>
      </c>
      <c r="I100">
        <v>6.0943598975542039E-4</v>
      </c>
      <c r="J100" s="8" t="b">
        <v>0</v>
      </c>
      <c r="K100" s="8" t="s">
        <v>1132</v>
      </c>
      <c r="L100" s="8" t="s">
        <v>909</v>
      </c>
      <c r="M100" s="8">
        <f>EXP(Table27[[#This Row],[Beta]])</f>
        <v>0.8972421173361933</v>
      </c>
      <c r="N100" s="8">
        <f>EXP(Table27[[#This Row],[Beta]]-1.96*Table27[[#This Row],[SE]])</f>
        <v>0.84329652300192415</v>
      </c>
      <c r="O100" s="8">
        <f>EXP(Table27[[#This Row],[Beta]]+1.96*Table27[[#This Row],[SE]])</f>
        <v>0.95463860595106287</v>
      </c>
    </row>
    <row r="101" spans="1:15" hidden="1" x14ac:dyDescent="0.2">
      <c r="A101" t="s">
        <v>1141</v>
      </c>
      <c r="B101" t="s">
        <v>844</v>
      </c>
      <c r="C101" t="s">
        <v>1151</v>
      </c>
      <c r="D101" t="s">
        <v>1129</v>
      </c>
      <c r="E101" t="s">
        <v>1123</v>
      </c>
      <c r="F101">
        <v>37</v>
      </c>
      <c r="G101">
        <v>-0.16902354662890204</v>
      </c>
      <c r="H101">
        <v>5.6219736978271713E-2</v>
      </c>
      <c r="I101">
        <v>4.8660237918022329E-3</v>
      </c>
      <c r="J101" s="8" t="b">
        <v>0</v>
      </c>
      <c r="K101" s="8" t="s">
        <v>1132</v>
      </c>
      <c r="L101" s="8" t="s">
        <v>909</v>
      </c>
      <c r="M101" s="8">
        <f>EXP(Table27[[#This Row],[Beta]])</f>
        <v>0.84448901828239631</v>
      </c>
      <c r="N101" s="8">
        <f>EXP(Table27[[#This Row],[Beta]]-1.96*Table27[[#This Row],[SE]])</f>
        <v>0.75637784619405768</v>
      </c>
      <c r="O101" s="8">
        <f>EXP(Table27[[#This Row],[Beta]]+1.96*Table27[[#This Row],[SE]])</f>
        <v>0.94286434430629185</v>
      </c>
    </row>
    <row r="102" spans="1:15" hidden="1" x14ac:dyDescent="0.2">
      <c r="A102" t="s">
        <v>1141</v>
      </c>
      <c r="B102" t="s">
        <v>844</v>
      </c>
      <c r="C102" t="s">
        <v>1151</v>
      </c>
      <c r="D102" t="s">
        <v>1129</v>
      </c>
      <c r="E102" t="s">
        <v>1122</v>
      </c>
      <c r="F102">
        <v>37</v>
      </c>
      <c r="G102">
        <v>-0.10899011322421814</v>
      </c>
      <c r="H102">
        <v>3.7538390861634269E-2</v>
      </c>
      <c r="I102">
        <v>6.2680945670956761E-3</v>
      </c>
      <c r="J102" s="8" t="b">
        <v>0</v>
      </c>
      <c r="K102" s="8" t="s">
        <v>1132</v>
      </c>
      <c r="L102" s="8" t="s">
        <v>909</v>
      </c>
      <c r="M102" s="8">
        <f>EXP(Table27[[#This Row],[Beta]])</f>
        <v>0.89673928331463715</v>
      </c>
      <c r="N102" s="8">
        <f>EXP(Table27[[#This Row],[Beta]]-1.96*Table27[[#This Row],[SE]])</f>
        <v>0.83313018933196026</v>
      </c>
      <c r="O102" s="8">
        <f>EXP(Table27[[#This Row],[Beta]]+1.96*Table27[[#This Row],[SE]])</f>
        <v>0.96520490139055481</v>
      </c>
    </row>
    <row r="103" spans="1:15" hidden="1" x14ac:dyDescent="0.2">
      <c r="A103" t="s">
        <v>1141</v>
      </c>
      <c r="B103" t="s">
        <v>844</v>
      </c>
      <c r="C103" t="s">
        <v>1151</v>
      </c>
      <c r="D103" t="s">
        <v>1129</v>
      </c>
      <c r="E103" t="s">
        <v>1121</v>
      </c>
      <c r="F103">
        <v>37</v>
      </c>
      <c r="G103">
        <v>-0.11130374234604512</v>
      </c>
      <c r="H103">
        <v>5.2611226360742225E-2</v>
      </c>
      <c r="I103">
        <v>4.1365193070088027E-2</v>
      </c>
      <c r="J103" s="8" t="b">
        <v>0</v>
      </c>
      <c r="K103" s="8" t="s">
        <v>1132</v>
      </c>
      <c r="L103" s="8" t="s">
        <v>909</v>
      </c>
      <c r="M103" s="8">
        <f>EXP(Table27[[#This Row],[Beta]])</f>
        <v>0.89466695941294683</v>
      </c>
      <c r="N103" s="8">
        <f>EXP(Table27[[#This Row],[Beta]]-1.96*Table27[[#This Row],[SE]])</f>
        <v>0.80700796085143001</v>
      </c>
      <c r="O103" s="8">
        <f>EXP(Table27[[#This Row],[Beta]]+1.96*Table27[[#This Row],[SE]])</f>
        <v>0.99184767325060663</v>
      </c>
    </row>
    <row r="104" spans="1:15" x14ac:dyDescent="0.2">
      <c r="A104" t="s">
        <v>1141</v>
      </c>
      <c r="B104" t="s">
        <v>814</v>
      </c>
      <c r="C104" t="s">
        <v>1146</v>
      </c>
      <c r="D104" t="s">
        <v>1129</v>
      </c>
      <c r="E104" t="s">
        <v>1116</v>
      </c>
      <c r="F104">
        <v>28</v>
      </c>
      <c r="G104">
        <v>-8.4696014224263663E-2</v>
      </c>
      <c r="H104">
        <v>2.344205304334732E-2</v>
      </c>
      <c r="I104" s="6">
        <v>3.0268085187860308E-4</v>
      </c>
      <c r="J104" s="8" t="b">
        <v>0</v>
      </c>
      <c r="K104" s="8" t="s">
        <v>1132</v>
      </c>
      <c r="L104" s="8" t="s">
        <v>1132</v>
      </c>
      <c r="M104" s="8">
        <f>EXP(Table27[[#This Row],[Beta]])</f>
        <v>0.91879154151369902</v>
      </c>
      <c r="N104" s="8">
        <f>EXP(Table27[[#This Row],[Beta]]-1.96*Table27[[#This Row],[SE]])</f>
        <v>0.87753149004992648</v>
      </c>
      <c r="O104" s="8">
        <f>EXP(Table27[[#This Row],[Beta]]+1.96*Table27[[#This Row],[SE]])</f>
        <v>0.9619915710478838</v>
      </c>
    </row>
    <row r="105" spans="1:15" hidden="1" x14ac:dyDescent="0.2">
      <c r="A105" t="s">
        <v>1141</v>
      </c>
      <c r="B105" t="s">
        <v>827</v>
      </c>
      <c r="C105" t="s">
        <v>1139</v>
      </c>
      <c r="D105" t="s">
        <v>6</v>
      </c>
      <c r="E105" t="s">
        <v>1117</v>
      </c>
      <c r="F105">
        <v>8</v>
      </c>
      <c r="G105">
        <v>-0.14559651964447459</v>
      </c>
      <c r="H105">
        <v>3.767104378558539E-2</v>
      </c>
      <c r="I105">
        <v>1.1111414656960139E-4</v>
      </c>
      <c r="J105" s="8" t="b">
        <v>0</v>
      </c>
      <c r="K105" s="8" t="s">
        <v>1132</v>
      </c>
      <c r="L105" s="8" t="s">
        <v>909</v>
      </c>
      <c r="M105" s="8">
        <f>EXP(Table27[[#This Row],[Beta]])</f>
        <v>0.8645064441922955</v>
      </c>
      <c r="N105" s="8">
        <f>EXP(Table27[[#This Row],[Beta]]-1.96*Table27[[#This Row],[SE]])</f>
        <v>0.80297494644647904</v>
      </c>
      <c r="O105" s="8">
        <f>EXP(Table27[[#This Row],[Beta]]+1.96*Table27[[#This Row],[SE]])</f>
        <v>0.93075306441061079</v>
      </c>
    </row>
    <row r="106" spans="1:15" hidden="1" x14ac:dyDescent="0.2">
      <c r="A106" t="s">
        <v>1141</v>
      </c>
      <c r="B106" t="s">
        <v>827</v>
      </c>
      <c r="C106" t="s">
        <v>1139</v>
      </c>
      <c r="D106" t="s">
        <v>6</v>
      </c>
      <c r="E106" t="s">
        <v>1118</v>
      </c>
      <c r="F106">
        <v>8</v>
      </c>
      <c r="G106">
        <v>-0.14625780330210514</v>
      </c>
      <c r="H106">
        <v>3.8058408120663259E-2</v>
      </c>
      <c r="I106">
        <v>1.2154804876971698E-4</v>
      </c>
      <c r="J106" s="8" t="b">
        <v>0</v>
      </c>
      <c r="K106" s="8" t="s">
        <v>1132</v>
      </c>
      <c r="L106" s="8" t="s">
        <v>909</v>
      </c>
      <c r="M106" s="8">
        <f>EXP(Table27[[#This Row],[Beta]])</f>
        <v>0.86393494918981362</v>
      </c>
      <c r="N106" s="8">
        <f>EXP(Table27[[#This Row],[Beta]]-1.96*Table27[[#This Row],[SE]])</f>
        <v>0.80183511604505719</v>
      </c>
      <c r="O106" s="8">
        <f>EXP(Table27[[#This Row],[Beta]]+1.96*Table27[[#This Row],[SE]])</f>
        <v>0.93084423654708648</v>
      </c>
    </row>
    <row r="107" spans="1:15" hidden="1" x14ac:dyDescent="0.2">
      <c r="A107" t="s">
        <v>1141</v>
      </c>
      <c r="B107" t="s">
        <v>827</v>
      </c>
      <c r="C107" t="s">
        <v>1139</v>
      </c>
      <c r="D107" t="s">
        <v>6</v>
      </c>
      <c r="E107" t="s">
        <v>1119</v>
      </c>
      <c r="F107">
        <v>8</v>
      </c>
      <c r="G107">
        <v>-0.18722564202935091</v>
      </c>
      <c r="H107">
        <v>6.3309686217506544E-2</v>
      </c>
      <c r="I107">
        <v>3.1034748626032134E-3</v>
      </c>
      <c r="J107" s="8" t="b">
        <v>0</v>
      </c>
      <c r="K107" s="8" t="s">
        <v>1132</v>
      </c>
      <c r="L107" s="8" t="s">
        <v>909</v>
      </c>
      <c r="M107" s="8">
        <f>EXP(Table27[[#This Row],[Beta]])</f>
        <v>0.82925660013118963</v>
      </c>
      <c r="N107" s="8">
        <f>EXP(Table27[[#This Row],[Beta]]-1.96*Table27[[#This Row],[SE]])</f>
        <v>0.73248484551938675</v>
      </c>
      <c r="O107" s="8">
        <f>EXP(Table27[[#This Row],[Beta]]+1.96*Table27[[#This Row],[SE]])</f>
        <v>0.93881329158903271</v>
      </c>
    </row>
    <row r="108" spans="1:15" hidden="1" x14ac:dyDescent="0.2">
      <c r="A108" t="s">
        <v>1141</v>
      </c>
      <c r="B108" t="s">
        <v>827</v>
      </c>
      <c r="C108" t="s">
        <v>1139</v>
      </c>
      <c r="D108" t="s">
        <v>6</v>
      </c>
      <c r="E108" t="s">
        <v>1120</v>
      </c>
      <c r="F108">
        <v>8</v>
      </c>
      <c r="G108">
        <v>-0.12031355412528072</v>
      </c>
      <c r="H108">
        <v>4.3531609404623764E-2</v>
      </c>
      <c r="I108">
        <v>5.7128958314677809E-3</v>
      </c>
      <c r="J108" s="8" t="b">
        <v>0</v>
      </c>
      <c r="K108" s="8" t="s">
        <v>1132</v>
      </c>
      <c r="L108" s="8" t="s">
        <v>909</v>
      </c>
      <c r="M108" s="8">
        <f>EXP(Table27[[#This Row],[Beta]])</f>
        <v>0.88664238275019136</v>
      </c>
      <c r="N108" s="8">
        <f>EXP(Table27[[#This Row],[Beta]]-1.96*Table27[[#This Row],[SE]])</f>
        <v>0.81412976554122607</v>
      </c>
      <c r="O108" s="8">
        <f>EXP(Table27[[#This Row],[Beta]]+1.96*Table27[[#This Row],[SE]])</f>
        <v>0.96561352767432806</v>
      </c>
    </row>
    <row r="109" spans="1:15" hidden="1" x14ac:dyDescent="0.2">
      <c r="A109" t="s">
        <v>1141</v>
      </c>
      <c r="B109" t="s">
        <v>827</v>
      </c>
      <c r="C109" t="s">
        <v>1139</v>
      </c>
      <c r="D109" t="s">
        <v>6</v>
      </c>
      <c r="E109" t="s">
        <v>1122</v>
      </c>
      <c r="F109">
        <v>8</v>
      </c>
      <c r="G109">
        <v>-0.11733597464868351</v>
      </c>
      <c r="H109">
        <v>4.5736095340876783E-2</v>
      </c>
      <c r="I109">
        <v>3.7251518211566755E-2</v>
      </c>
      <c r="J109" s="8" t="b">
        <v>0</v>
      </c>
      <c r="K109" s="8" t="s">
        <v>1132</v>
      </c>
      <c r="L109" s="8" t="s">
        <v>909</v>
      </c>
      <c r="M109" s="8">
        <f>EXP(Table27[[#This Row],[Beta]])</f>
        <v>0.88928636529276961</v>
      </c>
      <c r="N109" s="8">
        <f>EXP(Table27[[#This Row],[Beta]]-1.96*Table27[[#This Row],[SE]])</f>
        <v>0.81303694999659126</v>
      </c>
      <c r="O109" s="8">
        <f>EXP(Table27[[#This Row],[Beta]]+1.96*Table27[[#This Row],[SE]])</f>
        <v>0.97268671429870546</v>
      </c>
    </row>
    <row r="110" spans="1:15" hidden="1" x14ac:dyDescent="0.2">
      <c r="A110" t="s">
        <v>1141</v>
      </c>
      <c r="B110" t="s">
        <v>827</v>
      </c>
      <c r="C110" t="s">
        <v>1139</v>
      </c>
      <c r="D110" t="s">
        <v>6</v>
      </c>
      <c r="E110" t="s">
        <v>1121</v>
      </c>
      <c r="F110">
        <v>8</v>
      </c>
      <c r="G110">
        <v>-0.16097607719918655</v>
      </c>
      <c r="H110">
        <v>7.8034148192073813E-2</v>
      </c>
      <c r="I110">
        <v>7.803117751118073E-2</v>
      </c>
      <c r="J110" s="8" t="b">
        <v>0</v>
      </c>
      <c r="K110" s="8" t="s">
        <v>1132</v>
      </c>
      <c r="L110" s="8" t="s">
        <v>909</v>
      </c>
      <c r="M110" s="8">
        <f>EXP(Table27[[#This Row],[Beta]])</f>
        <v>0.85131243664140166</v>
      </c>
      <c r="N110" s="8">
        <f>EXP(Table27[[#This Row],[Beta]]-1.96*Table27[[#This Row],[SE]])</f>
        <v>0.73057527469724293</v>
      </c>
      <c r="O110" s="8">
        <f>EXP(Table27[[#This Row],[Beta]]+1.96*Table27[[#This Row],[SE]])</f>
        <v>0.99200300075944459</v>
      </c>
    </row>
    <row r="111" spans="1:15" hidden="1" x14ac:dyDescent="0.2">
      <c r="A111" t="s">
        <v>1141</v>
      </c>
      <c r="B111" t="s">
        <v>827</v>
      </c>
      <c r="C111" t="s">
        <v>1139</v>
      </c>
      <c r="D111" t="s">
        <v>6</v>
      </c>
      <c r="E111" t="s">
        <v>1123</v>
      </c>
      <c r="F111">
        <v>8</v>
      </c>
      <c r="G111">
        <v>-8.1669739898313082E-2</v>
      </c>
      <c r="H111">
        <v>6.699539050217837E-2</v>
      </c>
      <c r="I111">
        <v>0.26857772177826944</v>
      </c>
      <c r="J111" s="8" t="b">
        <v>0</v>
      </c>
      <c r="K111" s="8" t="s">
        <v>1132</v>
      </c>
      <c r="L111" s="8" t="s">
        <v>909</v>
      </c>
      <c r="M111" s="8">
        <f>EXP(Table27[[#This Row],[Beta]])</f>
        <v>0.92157626831500583</v>
      </c>
      <c r="N111" s="8">
        <f>EXP(Table27[[#This Row],[Beta]]-1.96*Table27[[#This Row],[SE]])</f>
        <v>0.80817173051121871</v>
      </c>
      <c r="O111" s="8">
        <f>EXP(Table27[[#This Row],[Beta]]+1.96*Table27[[#This Row],[SE]])</f>
        <v>1.0508939947505649</v>
      </c>
    </row>
    <row r="112" spans="1:15" hidden="1" x14ac:dyDescent="0.2">
      <c r="A112" t="s">
        <v>1141</v>
      </c>
      <c r="B112" t="s">
        <v>858</v>
      </c>
      <c r="C112" t="s">
        <v>1143</v>
      </c>
      <c r="D112" t="s">
        <v>1129</v>
      </c>
      <c r="E112" t="s">
        <v>1118</v>
      </c>
      <c r="F112">
        <v>30</v>
      </c>
      <c r="G112">
        <v>8.4356170298119662E-2</v>
      </c>
      <c r="H112">
        <v>2.0439523774621878E-2</v>
      </c>
      <c r="I112">
        <v>3.6735012799867638E-5</v>
      </c>
      <c r="J112" s="8" t="b">
        <v>0</v>
      </c>
      <c r="K112" s="8" t="s">
        <v>1132</v>
      </c>
      <c r="L112" s="8" t="s">
        <v>909</v>
      </c>
      <c r="M112" s="8">
        <f>EXP(Table27[[#This Row],[Beta]])</f>
        <v>1.088016343911191</v>
      </c>
      <c r="N112" s="8">
        <f>EXP(Table27[[#This Row],[Beta]]-1.96*Table27[[#This Row],[SE]])</f>
        <v>1.0452903604376769</v>
      </c>
      <c r="O112" s="8">
        <f>EXP(Table27[[#This Row],[Beta]]+1.96*Table27[[#This Row],[SE]])</f>
        <v>1.1324887413313662</v>
      </c>
    </row>
    <row r="113" spans="1:15" hidden="1" x14ac:dyDescent="0.2">
      <c r="A113" t="s">
        <v>1141</v>
      </c>
      <c r="B113" t="s">
        <v>858</v>
      </c>
      <c r="C113" t="s">
        <v>1143</v>
      </c>
      <c r="D113" t="s">
        <v>1129</v>
      </c>
      <c r="E113" t="s">
        <v>1117</v>
      </c>
      <c r="F113">
        <v>30</v>
      </c>
      <c r="G113">
        <v>8.2906782106869858E-2</v>
      </c>
      <c r="H113">
        <v>2.0263276398542404E-2</v>
      </c>
      <c r="I113">
        <v>4.2862964836694667E-5</v>
      </c>
      <c r="J113" s="8" t="b">
        <v>0</v>
      </c>
      <c r="K113" s="8" t="s">
        <v>1132</v>
      </c>
      <c r="L113" s="8" t="s">
        <v>909</v>
      </c>
      <c r="M113" s="8">
        <f>EXP(Table27[[#This Row],[Beta]])</f>
        <v>1.0864405281306944</v>
      </c>
      <c r="N113" s="8">
        <f>EXP(Table27[[#This Row],[Beta]]-1.96*Table27[[#This Row],[SE]])</f>
        <v>1.044137055820636</v>
      </c>
      <c r="O113" s="8">
        <f>EXP(Table27[[#This Row],[Beta]]+1.96*Table27[[#This Row],[SE]])</f>
        <v>1.1304579361348375</v>
      </c>
    </row>
    <row r="114" spans="1:15" x14ac:dyDescent="0.2">
      <c r="A114" t="s">
        <v>1141</v>
      </c>
      <c r="B114" t="s">
        <v>843</v>
      </c>
      <c r="C114" t="s">
        <v>1147</v>
      </c>
      <c r="D114" t="s">
        <v>1129</v>
      </c>
      <c r="E114" t="s">
        <v>1116</v>
      </c>
      <c r="F114">
        <v>37</v>
      </c>
      <c r="G114">
        <v>-8.8239238681471044E-2</v>
      </c>
      <c r="H114">
        <v>2.4425401270762627E-2</v>
      </c>
      <c r="I114" s="6">
        <v>3.0314051134916774E-4</v>
      </c>
      <c r="J114" s="8" t="b">
        <v>0</v>
      </c>
      <c r="K114" s="8" t="s">
        <v>1132</v>
      </c>
      <c r="L114" s="8" t="s">
        <v>1132</v>
      </c>
      <c r="M114" s="8">
        <f>EXP(Table27[[#This Row],[Beta]])</f>
        <v>0.91554181750339991</v>
      </c>
      <c r="N114" s="8">
        <f>EXP(Table27[[#This Row],[Beta]]-1.96*Table27[[#This Row],[SE]])</f>
        <v>0.87274398487484539</v>
      </c>
      <c r="O114" s="8">
        <f>EXP(Table27[[#This Row],[Beta]]+1.96*Table27[[#This Row],[SE]])</f>
        <v>0.96043838069835796</v>
      </c>
    </row>
    <row r="115" spans="1:15" hidden="1" x14ac:dyDescent="0.2">
      <c r="A115" t="s">
        <v>1141</v>
      </c>
      <c r="B115" t="s">
        <v>858</v>
      </c>
      <c r="C115" t="s">
        <v>1143</v>
      </c>
      <c r="D115" t="s">
        <v>1129</v>
      </c>
      <c r="E115" t="s">
        <v>1119</v>
      </c>
      <c r="F115">
        <v>30</v>
      </c>
      <c r="G115">
        <v>0.11401212184015555</v>
      </c>
      <c r="H115">
        <v>3.6973355462605703E-2</v>
      </c>
      <c r="I115">
        <v>2.0449223364488295E-3</v>
      </c>
      <c r="J115" s="8" t="b">
        <v>0</v>
      </c>
      <c r="K115" s="8" t="s">
        <v>1132</v>
      </c>
      <c r="L115" s="8" t="s">
        <v>909</v>
      </c>
      <c r="M115" s="8">
        <f>EXP(Table27[[#This Row],[Beta]])</f>
        <v>1.1207657105446063</v>
      </c>
      <c r="N115" s="8">
        <f>EXP(Table27[[#This Row],[Beta]]-1.96*Table27[[#This Row],[SE]])</f>
        <v>1.0424193870533625</v>
      </c>
      <c r="O115" s="8">
        <f>EXP(Table27[[#This Row],[Beta]]+1.96*Table27[[#This Row],[SE]])</f>
        <v>1.2050003995831808</v>
      </c>
    </row>
    <row r="116" spans="1:15" hidden="1" x14ac:dyDescent="0.2">
      <c r="A116" t="s">
        <v>1141</v>
      </c>
      <c r="B116" t="s">
        <v>858</v>
      </c>
      <c r="C116" t="s">
        <v>1143</v>
      </c>
      <c r="D116" t="s">
        <v>1129</v>
      </c>
      <c r="E116" t="s">
        <v>1122</v>
      </c>
      <c r="F116">
        <v>30</v>
      </c>
      <c r="G116">
        <v>7.0873855719571333E-2</v>
      </c>
      <c r="H116">
        <v>3.0444264919602129E-2</v>
      </c>
      <c r="I116">
        <v>2.7093792682851368E-2</v>
      </c>
      <c r="J116" s="8" t="b">
        <v>0</v>
      </c>
      <c r="K116" s="8" t="s">
        <v>1132</v>
      </c>
      <c r="L116" s="8" t="s">
        <v>909</v>
      </c>
      <c r="M116" s="8">
        <f>EXP(Table27[[#This Row],[Beta]])</f>
        <v>1.0734458082783953</v>
      </c>
      <c r="N116" s="8">
        <f>EXP(Table27[[#This Row],[Beta]]-1.96*Table27[[#This Row],[SE]])</f>
        <v>1.0112660861692526</v>
      </c>
      <c r="O116" s="8">
        <f>EXP(Table27[[#This Row],[Beta]]+1.96*Table27[[#This Row],[SE]])</f>
        <v>1.1394487752233418</v>
      </c>
    </row>
    <row r="117" spans="1:15" hidden="1" x14ac:dyDescent="0.2">
      <c r="A117" t="s">
        <v>1141</v>
      </c>
      <c r="B117" t="s">
        <v>858</v>
      </c>
      <c r="C117" t="s">
        <v>1143</v>
      </c>
      <c r="D117" t="s">
        <v>1129</v>
      </c>
      <c r="E117" t="s">
        <v>1120</v>
      </c>
      <c r="F117">
        <v>30</v>
      </c>
      <c r="G117">
        <v>6.7698971116540246E-2</v>
      </c>
      <c r="H117">
        <v>3.0675017722972119E-2</v>
      </c>
      <c r="I117">
        <v>2.7315865469444395E-2</v>
      </c>
      <c r="J117" s="8" t="b">
        <v>0</v>
      </c>
      <c r="K117" s="8" t="s">
        <v>1132</v>
      </c>
      <c r="L117" s="8" t="s">
        <v>909</v>
      </c>
      <c r="M117" s="8">
        <f>EXP(Table27[[#This Row],[Beta]])</f>
        <v>1.0700431460975928</v>
      </c>
      <c r="N117" s="8">
        <f>EXP(Table27[[#This Row],[Beta]]-1.96*Table27[[#This Row],[SE]])</f>
        <v>1.0076047063929006</v>
      </c>
      <c r="O117" s="8">
        <f>EXP(Table27[[#This Row],[Beta]]+1.96*Table27[[#This Row],[SE]])</f>
        <v>1.136350720918488</v>
      </c>
    </row>
    <row r="118" spans="1:15" hidden="1" x14ac:dyDescent="0.2">
      <c r="A118" t="s">
        <v>1141</v>
      </c>
      <c r="B118" t="s">
        <v>858</v>
      </c>
      <c r="C118" t="s">
        <v>1143</v>
      </c>
      <c r="D118" t="s">
        <v>1129</v>
      </c>
      <c r="E118" t="s">
        <v>1121</v>
      </c>
      <c r="F118">
        <v>30</v>
      </c>
      <c r="G118">
        <v>7.0873855719571333E-2</v>
      </c>
      <c r="H118">
        <v>4.9205224061614518E-2</v>
      </c>
      <c r="I118">
        <v>0.16047180884108825</v>
      </c>
      <c r="J118" s="8" t="b">
        <v>0</v>
      </c>
      <c r="K118" s="8" t="s">
        <v>1132</v>
      </c>
      <c r="L118" s="8" t="s">
        <v>909</v>
      </c>
      <c r="M118" s="8">
        <f>EXP(Table27[[#This Row],[Beta]])</f>
        <v>1.0734458082783953</v>
      </c>
      <c r="N118" s="8">
        <f>EXP(Table27[[#This Row],[Beta]]-1.96*Table27[[#This Row],[SE]])</f>
        <v>0.97475571953614193</v>
      </c>
      <c r="O118" s="8">
        <f>EXP(Table27[[#This Row],[Beta]]+1.96*Table27[[#This Row],[SE]])</f>
        <v>1.1821278708257255</v>
      </c>
    </row>
    <row r="119" spans="1:15" hidden="1" x14ac:dyDescent="0.2">
      <c r="A119" t="s">
        <v>1141</v>
      </c>
      <c r="B119" t="s">
        <v>858</v>
      </c>
      <c r="C119" t="s">
        <v>1143</v>
      </c>
      <c r="D119" t="s">
        <v>1129</v>
      </c>
      <c r="E119" t="s">
        <v>1123</v>
      </c>
      <c r="F119">
        <v>30</v>
      </c>
      <c r="G119">
        <v>2.4121202258626861E-2</v>
      </c>
      <c r="H119">
        <v>4.016427340446458E-2</v>
      </c>
      <c r="I119">
        <v>0.55296123241103445</v>
      </c>
      <c r="J119" s="8" t="b">
        <v>0</v>
      </c>
      <c r="K119" s="8" t="s">
        <v>1132</v>
      </c>
      <c r="L119" s="8" t="s">
        <v>909</v>
      </c>
      <c r="M119" s="8">
        <f>EXP(Table27[[#This Row],[Beta]])</f>
        <v>1.0244144717143495</v>
      </c>
      <c r="N119" s="8">
        <f>EXP(Table27[[#This Row],[Beta]]-1.96*Table27[[#This Row],[SE]])</f>
        <v>0.94686308523463469</v>
      </c>
      <c r="O119" s="8">
        <f>EXP(Table27[[#This Row],[Beta]]+1.96*Table27[[#This Row],[SE]])</f>
        <v>1.1083175870117905</v>
      </c>
    </row>
    <row r="120" spans="1:15" x14ac:dyDescent="0.2">
      <c r="A120" t="s">
        <v>1155</v>
      </c>
      <c r="B120" t="s">
        <v>441</v>
      </c>
      <c r="C120" t="s">
        <v>1137</v>
      </c>
      <c r="D120" t="s">
        <v>6</v>
      </c>
      <c r="E120" t="s">
        <v>1116</v>
      </c>
      <c r="F120">
        <v>9</v>
      </c>
      <c r="G120">
        <v>0.12872027733030353</v>
      </c>
      <c r="H120">
        <v>3.5420786483514308E-2</v>
      </c>
      <c r="I120" s="6">
        <v>2.7902605592413667E-4</v>
      </c>
      <c r="J120" s="8" t="b">
        <v>0</v>
      </c>
      <c r="K120" s="8" t="s">
        <v>1132</v>
      </c>
      <c r="L120" s="8" t="s">
        <v>1132</v>
      </c>
      <c r="M120" s="8">
        <f>EXP(Table27[[#This Row],[Beta]])</f>
        <v>1.137371930951915</v>
      </c>
      <c r="N120" s="8">
        <f>EXP(Table27[[#This Row],[Beta]]-1.96*Table27[[#This Row],[SE]])</f>
        <v>1.0610887841529144</v>
      </c>
      <c r="O120" s="8">
        <f>EXP(Table27[[#This Row],[Beta]]+1.96*Table27[[#This Row],[SE]])</f>
        <v>1.2191391791498418</v>
      </c>
    </row>
    <row r="121" spans="1:15" hidden="1" x14ac:dyDescent="0.2">
      <c r="A121" t="s">
        <v>1155</v>
      </c>
      <c r="B121" t="s">
        <v>441</v>
      </c>
      <c r="C121" t="s">
        <v>1137</v>
      </c>
      <c r="D121" t="s">
        <v>6</v>
      </c>
      <c r="E121" t="s">
        <v>1117</v>
      </c>
      <c r="F121">
        <v>9</v>
      </c>
      <c r="G121">
        <v>0.12872027733030353</v>
      </c>
      <c r="H121">
        <v>3.5420786483514308E-2</v>
      </c>
      <c r="I121">
        <v>2.7902605592413667E-4</v>
      </c>
      <c r="J121" s="8" t="b">
        <v>0</v>
      </c>
      <c r="K121" s="8" t="s">
        <v>1132</v>
      </c>
      <c r="L121" s="8" t="s">
        <v>909</v>
      </c>
      <c r="M121" s="8">
        <f>EXP(Table27[[#This Row],[Beta]])</f>
        <v>1.137371930951915</v>
      </c>
      <c r="N121" s="8">
        <f>EXP(Table27[[#This Row],[Beta]]-1.96*Table27[[#This Row],[SE]])</f>
        <v>1.0610887841529144</v>
      </c>
      <c r="O121" s="8">
        <f>EXP(Table27[[#This Row],[Beta]]+1.96*Table27[[#This Row],[SE]])</f>
        <v>1.2191391791498418</v>
      </c>
    </row>
    <row r="122" spans="1:15" hidden="1" x14ac:dyDescent="0.2">
      <c r="A122" t="s">
        <v>1155</v>
      </c>
      <c r="B122" t="s">
        <v>441</v>
      </c>
      <c r="C122" t="s">
        <v>1137</v>
      </c>
      <c r="D122" t="s">
        <v>6</v>
      </c>
      <c r="E122" t="s">
        <v>1118</v>
      </c>
      <c r="F122">
        <v>9</v>
      </c>
      <c r="G122">
        <v>0.12934432611639668</v>
      </c>
      <c r="H122">
        <v>3.5759974476804041E-2</v>
      </c>
      <c r="I122">
        <v>2.9802126140252971E-4</v>
      </c>
      <c r="J122" s="8" t="b">
        <v>0</v>
      </c>
      <c r="K122" s="8" t="s">
        <v>1132</v>
      </c>
      <c r="L122" s="8" t="s">
        <v>909</v>
      </c>
      <c r="M122" s="8">
        <f>EXP(Table27[[#This Row],[Beta]])</f>
        <v>1.1380819280381302</v>
      </c>
      <c r="N122" s="8">
        <f>EXP(Table27[[#This Row],[Beta]]-1.96*Table27[[#This Row],[SE]])</f>
        <v>1.0610455353942287</v>
      </c>
      <c r="O122" s="8">
        <f>EXP(Table27[[#This Row],[Beta]]+1.96*Table27[[#This Row],[SE]])</f>
        <v>1.2207114885467649</v>
      </c>
    </row>
    <row r="123" spans="1:15" hidden="1" x14ac:dyDescent="0.2">
      <c r="A123" t="s">
        <v>1155</v>
      </c>
      <c r="B123" t="s">
        <v>441</v>
      </c>
      <c r="C123" t="s">
        <v>1137</v>
      </c>
      <c r="D123" t="s">
        <v>6</v>
      </c>
      <c r="E123" t="s">
        <v>1120</v>
      </c>
      <c r="F123">
        <v>9</v>
      </c>
      <c r="G123">
        <v>0.11807070150133311</v>
      </c>
      <c r="H123">
        <v>4.5499863625796597E-2</v>
      </c>
      <c r="I123">
        <v>9.4599657212700809E-3</v>
      </c>
      <c r="J123" s="8" t="b">
        <v>0</v>
      </c>
      <c r="K123" s="8" t="s">
        <v>1132</v>
      </c>
      <c r="L123" s="8" t="s">
        <v>909</v>
      </c>
      <c r="M123" s="8">
        <f>EXP(Table27[[#This Row],[Beta]])</f>
        <v>1.1253236706278287</v>
      </c>
      <c r="N123" s="8">
        <f>EXP(Table27[[#This Row],[Beta]]-1.96*Table27[[#This Row],[SE]])</f>
        <v>1.0293123611894801</v>
      </c>
      <c r="O123" s="8">
        <f>EXP(Table27[[#This Row],[Beta]]+1.96*Table27[[#This Row],[SE]])</f>
        <v>1.230290640065649</v>
      </c>
    </row>
    <row r="124" spans="1:15" hidden="1" x14ac:dyDescent="0.2">
      <c r="A124" t="s">
        <v>1155</v>
      </c>
      <c r="B124" t="s">
        <v>441</v>
      </c>
      <c r="C124" t="s">
        <v>1137</v>
      </c>
      <c r="D124" t="s">
        <v>6</v>
      </c>
      <c r="E124" t="s">
        <v>1119</v>
      </c>
      <c r="F124">
        <v>9</v>
      </c>
      <c r="G124">
        <v>0.12589686374116002</v>
      </c>
      <c r="H124">
        <v>5.1725271792990732E-2</v>
      </c>
      <c r="I124">
        <v>1.4934947544159864E-2</v>
      </c>
      <c r="J124" s="8" t="b">
        <v>0</v>
      </c>
      <c r="K124" s="8" t="s">
        <v>1132</v>
      </c>
      <c r="L124" s="8" t="s">
        <v>909</v>
      </c>
      <c r="M124" s="8">
        <f>EXP(Table27[[#This Row],[Beta]])</f>
        <v>1.1341651886962416</v>
      </c>
      <c r="N124" s="8">
        <f>EXP(Table27[[#This Row],[Beta]]-1.96*Table27[[#This Row],[SE]])</f>
        <v>1.0248183025037239</v>
      </c>
      <c r="O124" s="8">
        <f>EXP(Table27[[#This Row],[Beta]]+1.96*Table27[[#This Row],[SE]])</f>
        <v>1.2551792567597191</v>
      </c>
    </row>
    <row r="125" spans="1:15" hidden="1" x14ac:dyDescent="0.2">
      <c r="A125" t="s">
        <v>1155</v>
      </c>
      <c r="B125" t="s">
        <v>441</v>
      </c>
      <c r="C125" t="s">
        <v>1137</v>
      </c>
      <c r="D125" t="s">
        <v>6</v>
      </c>
      <c r="E125" t="s">
        <v>1122</v>
      </c>
      <c r="F125">
        <v>9</v>
      </c>
      <c r="G125">
        <v>9.9394488208737725E-2</v>
      </c>
      <c r="H125">
        <v>4.907081918122877E-2</v>
      </c>
      <c r="I125">
        <v>7.739183551339017E-2</v>
      </c>
      <c r="J125" s="8" t="b">
        <v>0</v>
      </c>
      <c r="K125" s="8" t="s">
        <v>1132</v>
      </c>
      <c r="L125" s="8" t="s">
        <v>909</v>
      </c>
      <c r="M125" s="8">
        <f>EXP(Table27[[#This Row],[Beta]])</f>
        <v>1.1045019266149416</v>
      </c>
      <c r="N125" s="8">
        <f>EXP(Table27[[#This Row],[Beta]]-1.96*Table27[[#This Row],[SE]])</f>
        <v>1.0032208584673454</v>
      </c>
      <c r="O125" s="8">
        <f>EXP(Table27[[#This Row],[Beta]]+1.96*Table27[[#This Row],[SE]])</f>
        <v>1.2160079165018938</v>
      </c>
    </row>
    <row r="126" spans="1:15" hidden="1" x14ac:dyDescent="0.2">
      <c r="A126" t="s">
        <v>1155</v>
      </c>
      <c r="B126" t="s">
        <v>441</v>
      </c>
      <c r="C126" t="s">
        <v>1137</v>
      </c>
      <c r="D126" t="s">
        <v>6</v>
      </c>
      <c r="E126" t="s">
        <v>1123</v>
      </c>
      <c r="F126">
        <v>9</v>
      </c>
      <c r="G126">
        <v>0.1024207165281343</v>
      </c>
      <c r="H126">
        <v>5.2360690286606081E-2</v>
      </c>
      <c r="I126">
        <v>9.1348258765725207E-2</v>
      </c>
      <c r="J126" s="8" t="b">
        <v>0</v>
      </c>
      <c r="K126" s="8" t="s">
        <v>1132</v>
      </c>
      <c r="L126" s="8" t="s">
        <v>909</v>
      </c>
      <c r="M126" s="8">
        <f>EXP(Table27[[#This Row],[Beta]])</f>
        <v>1.107849464275982</v>
      </c>
      <c r="N126" s="8">
        <f>EXP(Table27[[#This Row],[Beta]]-1.96*Table27[[#This Row],[SE]])</f>
        <v>0.99979378483165771</v>
      </c>
      <c r="O126" s="8">
        <f>EXP(Table27[[#This Row],[Beta]]+1.96*Table27[[#This Row],[SE]])</f>
        <v>1.2275835818515661</v>
      </c>
    </row>
    <row r="127" spans="1:15" hidden="1" x14ac:dyDescent="0.2">
      <c r="A127" t="s">
        <v>1155</v>
      </c>
      <c r="B127" t="s">
        <v>441</v>
      </c>
      <c r="C127" t="s">
        <v>1137</v>
      </c>
      <c r="D127" t="s">
        <v>6</v>
      </c>
      <c r="E127" t="s">
        <v>1121</v>
      </c>
      <c r="F127">
        <v>9</v>
      </c>
      <c r="G127">
        <v>0.10259577829697544</v>
      </c>
      <c r="H127">
        <v>6.955445902075956E-2</v>
      </c>
      <c r="I127">
        <v>0.17843590969080414</v>
      </c>
      <c r="J127" s="8" t="b">
        <v>0</v>
      </c>
      <c r="K127" s="8" t="s">
        <v>1132</v>
      </c>
      <c r="L127" s="8" t="s">
        <v>909</v>
      </c>
      <c r="M127" s="8">
        <f>EXP(Table27[[#This Row],[Beta]])</f>
        <v>1.1080434233397209</v>
      </c>
      <c r="N127" s="8">
        <f>EXP(Table27[[#This Row],[Beta]]-1.96*Table27[[#This Row],[SE]])</f>
        <v>0.96683158468187536</v>
      </c>
      <c r="O127" s="8">
        <f>EXP(Table27[[#This Row],[Beta]]+1.96*Table27[[#This Row],[SE]])</f>
        <v>1.2698801398905355</v>
      </c>
    </row>
    <row r="128" spans="1:15" hidden="1" x14ac:dyDescent="0.2">
      <c r="A128" s="10" t="s">
        <v>912</v>
      </c>
      <c r="B128" s="10" t="s">
        <v>425</v>
      </c>
      <c r="C128" s="10" t="s">
        <v>1157</v>
      </c>
      <c r="D128" s="10" t="s">
        <v>6</v>
      </c>
      <c r="E128" s="10" t="s">
        <v>1120</v>
      </c>
      <c r="F128" s="10">
        <v>6</v>
      </c>
      <c r="G128" s="10">
        <v>0.14039433708524274</v>
      </c>
      <c r="H128" s="10">
        <v>3.4878385060583252E-2</v>
      </c>
      <c r="I128" s="10">
        <v>5.6914001893929679E-5</v>
      </c>
      <c r="J128" s="11" t="b">
        <v>0</v>
      </c>
      <c r="K128" s="11" t="s">
        <v>1132</v>
      </c>
      <c r="L128" s="11" t="s">
        <v>909</v>
      </c>
      <c r="M128" s="8">
        <f>EXP(Table27[[#This Row],[Beta]])</f>
        <v>1.1507274839208435</v>
      </c>
      <c r="N128" s="8">
        <f>EXP(Table27[[#This Row],[Beta]]-1.96*Table27[[#This Row],[SE]])</f>
        <v>1.0746904884113844</v>
      </c>
      <c r="O128" s="8">
        <f>EXP(Table27[[#This Row],[Beta]]+1.96*Table27[[#This Row],[SE]])</f>
        <v>1.2321442838934944</v>
      </c>
    </row>
    <row r="129" spans="1:15" x14ac:dyDescent="0.2">
      <c r="A129" t="s">
        <v>912</v>
      </c>
      <c r="B129" t="s">
        <v>425</v>
      </c>
      <c r="C129" t="s">
        <v>1157</v>
      </c>
      <c r="D129" t="s">
        <v>6</v>
      </c>
      <c r="E129" t="s">
        <v>1116</v>
      </c>
      <c r="F129">
        <v>6</v>
      </c>
      <c r="G129">
        <v>0.13010941361140449</v>
      </c>
      <c r="H129">
        <v>3.3132707050168887E-2</v>
      </c>
      <c r="I129" s="6">
        <v>8.6041407445469005E-5</v>
      </c>
      <c r="J129" s="8" t="b">
        <v>0</v>
      </c>
      <c r="K129" s="8" t="s">
        <v>1132</v>
      </c>
      <c r="L129" s="8" t="b">
        <v>1</v>
      </c>
      <c r="M129" s="8">
        <f>EXP(Table27[[#This Row],[Beta]])</f>
        <v>1.1389529934677098</v>
      </c>
      <c r="N129" s="8">
        <f>EXP(Table27[[#This Row],[Beta]]-1.96*Table27[[#This Row],[SE]])</f>
        <v>1.0673397180194582</v>
      </c>
      <c r="O129" s="8">
        <f>EXP(Table27[[#This Row],[Beta]]+1.96*Table27[[#This Row],[SE]])</f>
        <v>1.2153711694868345</v>
      </c>
    </row>
    <row r="130" spans="1:15" hidden="1" x14ac:dyDescent="0.2">
      <c r="A130" t="s">
        <v>912</v>
      </c>
      <c r="B130" t="s">
        <v>425</v>
      </c>
      <c r="C130" t="s">
        <v>1157</v>
      </c>
      <c r="D130" t="s">
        <v>6</v>
      </c>
      <c r="E130" t="s">
        <v>1117</v>
      </c>
      <c r="F130">
        <v>6</v>
      </c>
      <c r="G130">
        <v>0.13010941361140449</v>
      </c>
      <c r="H130">
        <v>3.3132707050168887E-2</v>
      </c>
      <c r="I130">
        <v>8.6041407445469005E-5</v>
      </c>
      <c r="J130" s="8" t="b">
        <v>0</v>
      </c>
      <c r="K130" s="8" t="s">
        <v>1132</v>
      </c>
      <c r="L130" s="8" t="s">
        <v>909</v>
      </c>
      <c r="M130" s="8">
        <f>EXP(Table27[[#This Row],[Beta]])</f>
        <v>1.1389529934677098</v>
      </c>
      <c r="N130" s="8">
        <f>EXP(Table27[[#This Row],[Beta]]-1.96*Table27[[#This Row],[SE]])</f>
        <v>1.0673397180194582</v>
      </c>
      <c r="O130" s="8">
        <f>EXP(Table27[[#This Row],[Beta]]+1.96*Table27[[#This Row],[SE]])</f>
        <v>1.2153711694868345</v>
      </c>
    </row>
    <row r="131" spans="1:15" hidden="1" x14ac:dyDescent="0.2">
      <c r="A131" t="s">
        <v>912</v>
      </c>
      <c r="B131" t="s">
        <v>425</v>
      </c>
      <c r="C131" t="s">
        <v>1157</v>
      </c>
      <c r="D131" t="s">
        <v>6</v>
      </c>
      <c r="E131" t="s">
        <v>1118</v>
      </c>
      <c r="F131">
        <v>6</v>
      </c>
      <c r="G131">
        <v>0.13042927152062611</v>
      </c>
      <c r="H131">
        <v>3.3377905233492572E-2</v>
      </c>
      <c r="I131">
        <v>9.3197024550405487E-5</v>
      </c>
      <c r="J131" s="8" t="b">
        <v>0</v>
      </c>
      <c r="K131" s="8" t="s">
        <v>1132</v>
      </c>
      <c r="L131" s="8" t="s">
        <v>909</v>
      </c>
      <c r="M131" s="8">
        <f>EXP(Table27[[#This Row],[Beta]])</f>
        <v>1.1393173548597322</v>
      </c>
      <c r="N131" s="8">
        <f>EXP(Table27[[#This Row],[Beta]]-1.96*Table27[[#This Row],[SE]])</f>
        <v>1.0671681777270423</v>
      </c>
      <c r="O131" s="8">
        <f>EXP(Table27[[#This Row],[Beta]]+1.96*Table27[[#This Row],[SE]])</f>
        <v>1.2163443983583511</v>
      </c>
    </row>
    <row r="132" spans="1:15" hidden="1" x14ac:dyDescent="0.2">
      <c r="A132" t="s">
        <v>912</v>
      </c>
      <c r="B132" t="s">
        <v>425</v>
      </c>
      <c r="C132" t="s">
        <v>1157</v>
      </c>
      <c r="D132" t="s">
        <v>6</v>
      </c>
      <c r="E132" t="s">
        <v>1122</v>
      </c>
      <c r="F132">
        <v>6</v>
      </c>
      <c r="G132">
        <v>0.13872091384355806</v>
      </c>
      <c r="H132">
        <v>3.6550347758468139E-2</v>
      </c>
      <c r="I132">
        <v>1.2688873525087045E-2</v>
      </c>
      <c r="J132" s="8" t="b">
        <v>0</v>
      </c>
      <c r="K132" s="8" t="s">
        <v>1132</v>
      </c>
      <c r="L132" s="8" t="s">
        <v>909</v>
      </c>
      <c r="M132" s="8">
        <f>EXP(Table27[[#This Row],[Beta]])</f>
        <v>1.1488034401232083</v>
      </c>
      <c r="N132" s="8">
        <f>EXP(Table27[[#This Row],[Beta]]-1.96*Table27[[#This Row],[SE]])</f>
        <v>1.0693834123492048</v>
      </c>
      <c r="O132" s="8">
        <f>EXP(Table27[[#This Row],[Beta]]+1.96*Table27[[#This Row],[SE]])</f>
        <v>1.2341217647463909</v>
      </c>
    </row>
    <row r="133" spans="1:15" hidden="1" x14ac:dyDescent="0.2">
      <c r="A133" t="s">
        <v>912</v>
      </c>
      <c r="B133" t="s">
        <v>425</v>
      </c>
      <c r="C133" t="s">
        <v>1157</v>
      </c>
      <c r="D133" t="s">
        <v>6</v>
      </c>
      <c r="E133" t="s">
        <v>1123</v>
      </c>
      <c r="F133">
        <v>6</v>
      </c>
      <c r="G133">
        <v>0.1730479066772074</v>
      </c>
      <c r="H133">
        <v>6.3570141959150728E-2</v>
      </c>
      <c r="I133">
        <v>5.2868997145818913E-2</v>
      </c>
      <c r="J133" s="8" t="b">
        <v>0</v>
      </c>
      <c r="K133" s="8" t="s">
        <v>1132</v>
      </c>
      <c r="L133" s="8" t="s">
        <v>909</v>
      </c>
      <c r="M133" s="8">
        <f>EXP(Table27[[#This Row],[Beta]])</f>
        <v>1.1889230610730466</v>
      </c>
      <c r="N133" s="8">
        <f>EXP(Table27[[#This Row],[Beta]]-1.96*Table27[[#This Row],[SE]])</f>
        <v>1.0496433380700634</v>
      </c>
      <c r="O133" s="8">
        <f>EXP(Table27[[#This Row],[Beta]]+1.96*Table27[[#This Row],[SE]])</f>
        <v>1.3466841486845598</v>
      </c>
    </row>
    <row r="134" spans="1:15" hidden="1" x14ac:dyDescent="0.2">
      <c r="A134" t="s">
        <v>912</v>
      </c>
      <c r="B134" t="s">
        <v>425</v>
      </c>
      <c r="C134" t="s">
        <v>1157</v>
      </c>
      <c r="D134" t="s">
        <v>6</v>
      </c>
      <c r="E134" t="s">
        <v>1119</v>
      </c>
      <c r="F134">
        <v>6</v>
      </c>
      <c r="G134">
        <v>6.3204697550793679E-2</v>
      </c>
      <c r="H134">
        <v>6.5342588892203166E-2</v>
      </c>
      <c r="I134">
        <v>0.33340317522864904</v>
      </c>
      <c r="J134" s="8" t="b">
        <v>0</v>
      </c>
      <c r="K134" s="8" t="s">
        <v>1132</v>
      </c>
      <c r="L134" s="8" t="s">
        <v>909</v>
      </c>
      <c r="M134" s="8">
        <f>EXP(Table27[[#This Row],[Beta]])</f>
        <v>1.0652448699312396</v>
      </c>
      <c r="N134" s="8">
        <f>EXP(Table27[[#This Row],[Beta]]-1.96*Table27[[#This Row],[SE]])</f>
        <v>0.9371923109340019</v>
      </c>
      <c r="O134" s="8">
        <f>EXP(Table27[[#This Row],[Beta]]+1.96*Table27[[#This Row],[SE]])</f>
        <v>1.2107937929878443</v>
      </c>
    </row>
    <row r="135" spans="1:15" hidden="1" x14ac:dyDescent="0.2">
      <c r="A135" t="s">
        <v>912</v>
      </c>
      <c r="B135" t="s">
        <v>425</v>
      </c>
      <c r="C135" t="s">
        <v>1157</v>
      </c>
      <c r="D135" t="s">
        <v>6</v>
      </c>
      <c r="E135" t="s">
        <v>1121</v>
      </c>
      <c r="F135">
        <v>6</v>
      </c>
      <c r="G135">
        <v>-1.0584327234614388E-2</v>
      </c>
      <c r="H135">
        <v>7.0363929609958478E-2</v>
      </c>
      <c r="I135">
        <v>0.88631114936616884</v>
      </c>
      <c r="J135" s="8" t="b">
        <v>0</v>
      </c>
      <c r="K135" s="8" t="s">
        <v>1132</v>
      </c>
      <c r="L135" s="8" t="s">
        <v>909</v>
      </c>
      <c r="M135" s="8">
        <f>EXP(Table27[[#This Row],[Beta]])</f>
        <v>0.98947148965524123</v>
      </c>
      <c r="N135" s="8">
        <f>EXP(Table27[[#This Row],[Beta]]-1.96*Table27[[#This Row],[SE]])</f>
        <v>0.86200205074208347</v>
      </c>
      <c r="O135" s="8">
        <f>EXP(Table27[[#This Row],[Beta]]+1.96*Table27[[#This Row],[SE]])</f>
        <v>1.1357906028155162</v>
      </c>
    </row>
    <row r="136" spans="1:15" x14ac:dyDescent="0.2">
      <c r="A136" t="s">
        <v>4196</v>
      </c>
      <c r="B136" t="s">
        <v>480</v>
      </c>
      <c r="C136" t="s">
        <v>1631</v>
      </c>
      <c r="D136" t="s">
        <v>6</v>
      </c>
      <c r="E136" t="s">
        <v>1116</v>
      </c>
      <c r="F136">
        <v>7</v>
      </c>
      <c r="G136">
        <v>-0.41849510540770229</v>
      </c>
      <c r="H136">
        <v>0.11525623128896112</v>
      </c>
      <c r="I136" s="6">
        <v>2.8232775129995294E-4</v>
      </c>
      <c r="J136" s="8" t="b">
        <v>0</v>
      </c>
      <c r="K136" s="8" t="s">
        <v>1132</v>
      </c>
      <c r="L136" s="8" t="s">
        <v>1132</v>
      </c>
      <c r="M136" s="8">
        <f>EXP(Table27[[#This Row],[Beta]])</f>
        <v>0.65803635040394914</v>
      </c>
      <c r="N136" s="8">
        <f>EXP(Table27[[#This Row],[Beta]]-1.96*Table27[[#This Row],[SE]])</f>
        <v>0.52497884169600229</v>
      </c>
      <c r="O136" s="8">
        <f>EXP(Table27[[#This Row],[Beta]]+1.96*Table27[[#This Row],[SE]])</f>
        <v>0.82481769561237217</v>
      </c>
    </row>
    <row r="137" spans="1:15" hidden="1" x14ac:dyDescent="0.2">
      <c r="A137" t="s">
        <v>4196</v>
      </c>
      <c r="B137" t="s">
        <v>480</v>
      </c>
      <c r="C137" t="s">
        <v>1631</v>
      </c>
      <c r="D137" t="s">
        <v>6</v>
      </c>
      <c r="E137" t="s">
        <v>1117</v>
      </c>
      <c r="F137">
        <v>7</v>
      </c>
      <c r="G137">
        <v>-0.41849510540770229</v>
      </c>
      <c r="H137">
        <v>0.11525623128896112</v>
      </c>
      <c r="I137">
        <v>2.8232775129995294E-4</v>
      </c>
      <c r="J137" s="8" t="b">
        <v>0</v>
      </c>
      <c r="K137" s="8" t="s">
        <v>1132</v>
      </c>
      <c r="L137" s="8" t="s">
        <v>909</v>
      </c>
      <c r="M137" s="8">
        <f>EXP(Table27[[#This Row],[Beta]])</f>
        <v>0.65803635040394914</v>
      </c>
      <c r="N137" s="8">
        <f>EXP(Table27[[#This Row],[Beta]]-1.96*Table27[[#This Row],[SE]])</f>
        <v>0.52497884169600229</v>
      </c>
      <c r="O137" s="8">
        <f>EXP(Table27[[#This Row],[Beta]]+1.96*Table27[[#This Row],[SE]])</f>
        <v>0.82481769561237217</v>
      </c>
    </row>
    <row r="138" spans="1:15" hidden="1" x14ac:dyDescent="0.2">
      <c r="A138" t="s">
        <v>4196</v>
      </c>
      <c r="B138" t="s">
        <v>480</v>
      </c>
      <c r="C138" t="s">
        <v>1631</v>
      </c>
      <c r="D138" t="s">
        <v>6</v>
      </c>
      <c r="E138" t="s">
        <v>1118</v>
      </c>
      <c r="F138">
        <v>7</v>
      </c>
      <c r="G138">
        <v>-0.42102237668438203</v>
      </c>
      <c r="H138">
        <v>0.11706914206990068</v>
      </c>
      <c r="I138">
        <v>3.2270540053567939E-4</v>
      </c>
      <c r="J138" s="8" t="b">
        <v>0</v>
      </c>
      <c r="K138" s="8" t="s">
        <v>1132</v>
      </c>
      <c r="L138" s="8" t="s">
        <v>909</v>
      </c>
      <c r="M138" s="8">
        <f>EXP(Table27[[#This Row],[Beta]])</f>
        <v>0.6563754137393718</v>
      </c>
      <c r="N138" s="8">
        <f>EXP(Table27[[#This Row],[Beta]]-1.96*Table27[[#This Row],[SE]])</f>
        <v>0.52179635322461526</v>
      </c>
      <c r="O138" s="8">
        <f>EXP(Table27[[#This Row],[Beta]]+1.96*Table27[[#This Row],[SE]])</f>
        <v>0.82566442080148961</v>
      </c>
    </row>
    <row r="139" spans="1:15" hidden="1" x14ac:dyDescent="0.2">
      <c r="A139" t="s">
        <v>4196</v>
      </c>
      <c r="B139" t="s">
        <v>480</v>
      </c>
      <c r="C139" t="s">
        <v>1631</v>
      </c>
      <c r="D139" t="s">
        <v>6</v>
      </c>
      <c r="E139" t="s">
        <v>1120</v>
      </c>
      <c r="F139">
        <v>7</v>
      </c>
      <c r="G139">
        <v>-0.40941876280591838</v>
      </c>
      <c r="H139">
        <v>0.13668775405685088</v>
      </c>
      <c r="I139">
        <v>2.7418863041773502E-3</v>
      </c>
      <c r="J139" s="8" t="b">
        <v>0</v>
      </c>
      <c r="K139" s="8" t="s">
        <v>1132</v>
      </c>
      <c r="L139" s="8" t="s">
        <v>909</v>
      </c>
      <c r="M139" s="8">
        <f>EXP(Table27[[#This Row],[Beta]])</f>
        <v>0.66403610046997996</v>
      </c>
      <c r="N139" s="8">
        <f>EXP(Table27[[#This Row],[Beta]]-1.96*Table27[[#This Row],[SE]])</f>
        <v>0.50797311259989764</v>
      </c>
      <c r="O139" s="8">
        <f>EXP(Table27[[#This Row],[Beta]]+1.96*Table27[[#This Row],[SE]])</f>
        <v>0.86804583114753253</v>
      </c>
    </row>
    <row r="140" spans="1:15" hidden="1" x14ac:dyDescent="0.2">
      <c r="A140" t="s">
        <v>4196</v>
      </c>
      <c r="B140" t="s">
        <v>480</v>
      </c>
      <c r="C140" t="s">
        <v>1631</v>
      </c>
      <c r="D140" t="s">
        <v>6</v>
      </c>
      <c r="E140" t="s">
        <v>1119</v>
      </c>
      <c r="F140">
        <v>7</v>
      </c>
      <c r="G140">
        <v>-0.39483898792409428</v>
      </c>
      <c r="H140">
        <v>0.15732623121425729</v>
      </c>
      <c r="I140">
        <v>1.2083954146670279E-2</v>
      </c>
      <c r="J140" s="8" t="b">
        <v>0</v>
      </c>
      <c r="K140" s="8" t="s">
        <v>1132</v>
      </c>
      <c r="L140" s="8" t="s">
        <v>909</v>
      </c>
      <c r="M140" s="8">
        <f>EXP(Table27[[#This Row],[Beta]])</f>
        <v>0.67378851860349198</v>
      </c>
      <c r="N140" s="8">
        <f>EXP(Table27[[#This Row],[Beta]]-1.96*Table27[[#This Row],[SE]])</f>
        <v>0.49499956207835072</v>
      </c>
      <c r="O140" s="8">
        <f>EXP(Table27[[#This Row],[Beta]]+1.96*Table27[[#This Row],[SE]])</f>
        <v>0.9171542817042504</v>
      </c>
    </row>
    <row r="141" spans="1:15" hidden="1" x14ac:dyDescent="0.2">
      <c r="A141" t="s">
        <v>4196</v>
      </c>
      <c r="B141" t="s">
        <v>480</v>
      </c>
      <c r="C141" t="s">
        <v>1631</v>
      </c>
      <c r="D141" t="s">
        <v>6</v>
      </c>
      <c r="E141" t="s">
        <v>1123</v>
      </c>
      <c r="F141">
        <v>7</v>
      </c>
      <c r="G141">
        <v>-0.6742774242072781</v>
      </c>
      <c r="H141">
        <v>0.27692138178800757</v>
      </c>
      <c r="I141">
        <v>5.9022836907328957E-2</v>
      </c>
      <c r="J141" s="8" t="b">
        <v>0</v>
      </c>
      <c r="K141" s="8" t="s">
        <v>1132</v>
      </c>
      <c r="L141" s="8" t="s">
        <v>909</v>
      </c>
      <c r="M141" s="8">
        <f>EXP(Table27[[#This Row],[Beta]])</f>
        <v>0.5095244576631095</v>
      </c>
      <c r="N141" s="8">
        <f>EXP(Table27[[#This Row],[Beta]]-1.96*Table27[[#This Row],[SE]])</f>
        <v>0.29610435606657232</v>
      </c>
      <c r="O141" s="8">
        <f>EXP(Table27[[#This Row],[Beta]]+1.96*Table27[[#This Row],[SE]])</f>
        <v>0.87676917829103906</v>
      </c>
    </row>
    <row r="142" spans="1:15" hidden="1" x14ac:dyDescent="0.2">
      <c r="A142" t="s">
        <v>4196</v>
      </c>
      <c r="B142" t="s">
        <v>480</v>
      </c>
      <c r="C142" t="s">
        <v>1631</v>
      </c>
      <c r="D142" t="s">
        <v>6</v>
      </c>
      <c r="E142" t="s">
        <v>1122</v>
      </c>
      <c r="F142">
        <v>7</v>
      </c>
      <c r="G142">
        <v>-0.40037700768895179</v>
      </c>
      <c r="H142">
        <v>0.18954639733613801</v>
      </c>
      <c r="I142">
        <v>7.9121954996819593E-2</v>
      </c>
      <c r="J142" s="8" t="b">
        <v>0</v>
      </c>
      <c r="K142" s="8" t="s">
        <v>1132</v>
      </c>
      <c r="L142" s="8" t="s">
        <v>909</v>
      </c>
      <c r="M142" s="8">
        <f>EXP(Table27[[#This Row],[Beta]])</f>
        <v>0.67006737785614134</v>
      </c>
      <c r="N142" s="8">
        <f>EXP(Table27[[#This Row],[Beta]]-1.96*Table27[[#This Row],[SE]])</f>
        <v>0.46213974907375832</v>
      </c>
      <c r="O142" s="8">
        <f>EXP(Table27[[#This Row],[Beta]]+1.96*Table27[[#This Row],[SE]])</f>
        <v>0.97154657604521522</v>
      </c>
    </row>
    <row r="143" spans="1:15" hidden="1" x14ac:dyDescent="0.2">
      <c r="A143" t="s">
        <v>4196</v>
      </c>
      <c r="B143" t="s">
        <v>480</v>
      </c>
      <c r="C143" t="s">
        <v>1631</v>
      </c>
      <c r="D143" t="s">
        <v>6</v>
      </c>
      <c r="E143" t="s">
        <v>1121</v>
      </c>
      <c r="F143">
        <v>7</v>
      </c>
      <c r="G143">
        <v>-0.36607679927881243</v>
      </c>
      <c r="H143">
        <v>0.21155658126541824</v>
      </c>
      <c r="I143">
        <v>0.13428126341669588</v>
      </c>
      <c r="J143" s="8" t="b">
        <v>0</v>
      </c>
      <c r="K143" s="8" t="s">
        <v>1132</v>
      </c>
      <c r="L143" s="8" t="s">
        <v>909</v>
      </c>
      <c r="M143" s="8">
        <f>EXP(Table27[[#This Row],[Beta]])</f>
        <v>0.69344954273990067</v>
      </c>
      <c r="N143" s="8">
        <f>EXP(Table27[[#This Row],[Beta]]-1.96*Table27[[#This Row],[SE]])</f>
        <v>0.4580725512552592</v>
      </c>
      <c r="O143" s="8">
        <f>EXP(Table27[[#This Row],[Beta]]+1.96*Table27[[#This Row],[SE]])</f>
        <v>1.0497731571307645</v>
      </c>
    </row>
    <row r="144" spans="1:15" x14ac:dyDescent="0.2">
      <c r="A144" t="s">
        <v>936</v>
      </c>
      <c r="B144" t="s">
        <v>178</v>
      </c>
      <c r="C144" t="s">
        <v>1354</v>
      </c>
      <c r="D144" t="s">
        <v>4</v>
      </c>
      <c r="E144" t="s">
        <v>1116</v>
      </c>
      <c r="F144">
        <v>2</v>
      </c>
      <c r="G144">
        <v>0.2607828828</v>
      </c>
      <c r="H144">
        <v>4.9299265129999999E-2</v>
      </c>
      <c r="I144" s="6">
        <v>1.2245520509999999E-7</v>
      </c>
      <c r="J144" s="8" t="b">
        <v>0</v>
      </c>
      <c r="K144" s="8" t="b">
        <v>0</v>
      </c>
      <c r="L144" s="8" t="b">
        <v>0</v>
      </c>
      <c r="M144" s="8">
        <f>EXP(Table27[[#This Row],[Beta]])</f>
        <v>1.2979458284749412</v>
      </c>
      <c r="N144" s="8">
        <f>EXP(Table27[[#This Row],[Beta]]-1.96*Table27[[#This Row],[SE]])</f>
        <v>1.1783985116568951</v>
      </c>
      <c r="O144" s="8">
        <f>EXP(Table27[[#This Row],[Beta]]+1.96*Table27[[#This Row],[SE]])</f>
        <v>1.4296210976087957</v>
      </c>
    </row>
    <row r="145" spans="1:15" hidden="1" x14ac:dyDescent="0.2">
      <c r="A145" t="s">
        <v>936</v>
      </c>
      <c r="B145" t="s">
        <v>178</v>
      </c>
      <c r="C145" t="s">
        <v>1354</v>
      </c>
      <c r="D145" t="s">
        <v>4</v>
      </c>
      <c r="E145" t="s">
        <v>1117</v>
      </c>
      <c r="F145">
        <v>2</v>
      </c>
      <c r="G145">
        <v>0.2607828828</v>
      </c>
      <c r="H145">
        <v>4.9299265129999999E-2</v>
      </c>
      <c r="I145" s="6">
        <v>1.2245520509999999E-7</v>
      </c>
      <c r="J145" s="8" t="b">
        <v>0</v>
      </c>
      <c r="K145" s="8" t="b">
        <v>0</v>
      </c>
      <c r="L145" s="8" t="b">
        <v>0</v>
      </c>
      <c r="M145" s="8">
        <f>EXP(Table27[[#This Row],[Beta]])</f>
        <v>1.2979458284749412</v>
      </c>
      <c r="N145" s="8">
        <f>EXP(Table27[[#This Row],[Beta]]-1.96*Table27[[#This Row],[SE]])</f>
        <v>1.1783985116568951</v>
      </c>
      <c r="O145" s="8">
        <f>EXP(Table27[[#This Row],[Beta]]+1.96*Table27[[#This Row],[SE]])</f>
        <v>1.4296210976087957</v>
      </c>
    </row>
    <row r="146" spans="1:15" hidden="1" x14ac:dyDescent="0.2">
      <c r="A146" t="s">
        <v>936</v>
      </c>
      <c r="B146" t="s">
        <v>178</v>
      </c>
      <c r="C146" t="s">
        <v>1354</v>
      </c>
      <c r="D146" t="s">
        <v>4</v>
      </c>
      <c r="E146" t="s">
        <v>1118</v>
      </c>
      <c r="F146">
        <v>2</v>
      </c>
      <c r="G146">
        <v>0.26262902110000003</v>
      </c>
      <c r="H146">
        <v>5.5153044429999999E-2</v>
      </c>
      <c r="I146" s="6">
        <v>1.9185216959999999E-6</v>
      </c>
      <c r="J146" s="8" t="b">
        <v>0</v>
      </c>
      <c r="K146" s="8" t="b">
        <v>0</v>
      </c>
      <c r="L146" s="8" t="b">
        <v>0</v>
      </c>
      <c r="M146" s="8">
        <f>EXP(Table27[[#This Row],[Beta]])</f>
        <v>1.3003442291887313</v>
      </c>
      <c r="N146" s="8">
        <f>EXP(Table27[[#This Row],[Beta]]-1.96*Table27[[#This Row],[SE]])</f>
        <v>1.1671081867462323</v>
      </c>
      <c r="O146" s="8">
        <f>EXP(Table27[[#This Row],[Beta]]+1.96*Table27[[#This Row],[SE]])</f>
        <v>1.4487903808630314</v>
      </c>
    </row>
    <row r="148" spans="1:15" x14ac:dyDescent="0.2">
      <c r="A148" s="1" t="s">
        <v>4206</v>
      </c>
    </row>
  </sheetData>
  <phoneticPr fontId="15" type="noConversion"/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DE9E8-BF6A-E244-A53D-0E21C4E2D748}">
  <sheetPr codeName="Sheet14"/>
  <dimension ref="A1:S107"/>
  <sheetViews>
    <sheetView workbookViewId="0">
      <selection activeCell="F39" sqref="F39"/>
    </sheetView>
  </sheetViews>
  <sheetFormatPr baseColWidth="10" defaultRowHeight="16" x14ac:dyDescent="0.2"/>
  <cols>
    <col min="1" max="1" width="15.83203125" customWidth="1"/>
    <col min="2" max="2" width="14.83203125" bestFit="1" customWidth="1"/>
    <col min="3" max="3" width="39.5" bestFit="1" customWidth="1"/>
    <col min="4" max="4" width="40.6640625" customWidth="1"/>
    <col min="5" max="5" width="12.1640625" bestFit="1" customWidth="1"/>
    <col min="6" max="6" width="14.5" customWidth="1"/>
    <col min="7" max="7" width="13.33203125" customWidth="1"/>
    <col min="8" max="9" width="14.5" customWidth="1"/>
    <col min="10" max="10" width="13.33203125" customWidth="1"/>
    <col min="11" max="11" width="13" customWidth="1"/>
    <col min="12" max="12" width="12.6640625" customWidth="1"/>
    <col min="13" max="13" width="12.1640625" customWidth="1"/>
    <col min="14" max="15" width="8.5" bestFit="1" customWidth="1"/>
    <col min="16" max="16" width="5.83203125" bestFit="1" customWidth="1"/>
    <col min="17" max="17" width="12.1640625" bestFit="1" customWidth="1"/>
    <col min="18" max="18" width="10.1640625" bestFit="1" customWidth="1"/>
    <col min="19" max="24" width="12.1640625" bestFit="1" customWidth="1"/>
  </cols>
  <sheetData>
    <row r="1" spans="1:13" x14ac:dyDescent="0.2">
      <c r="A1" s="32" t="s">
        <v>4847</v>
      </c>
    </row>
    <row r="2" spans="1:13" x14ac:dyDescent="0.2">
      <c r="A2" s="4" t="s">
        <v>896</v>
      </c>
      <c r="B2" s="4" t="s">
        <v>4848</v>
      </c>
      <c r="C2" s="4" t="s">
        <v>8</v>
      </c>
      <c r="D2" s="4" t="s">
        <v>940</v>
      </c>
      <c r="E2" s="4" t="s">
        <v>9</v>
      </c>
      <c r="F2" s="4" t="s">
        <v>10</v>
      </c>
      <c r="G2" s="4" t="s">
        <v>12</v>
      </c>
      <c r="H2" s="4" t="s">
        <v>16</v>
      </c>
      <c r="I2" s="4" t="s">
        <v>1158</v>
      </c>
      <c r="J2" s="4" t="s">
        <v>1159</v>
      </c>
      <c r="K2" s="4" t="s">
        <v>1160</v>
      </c>
      <c r="L2" s="4" t="s">
        <v>1161</v>
      </c>
      <c r="M2" s="4" t="s">
        <v>1162</v>
      </c>
    </row>
    <row r="3" spans="1:13" x14ac:dyDescent="0.2">
      <c r="A3" s="2" t="s">
        <v>1125</v>
      </c>
      <c r="B3" t="s">
        <v>4849</v>
      </c>
      <c r="C3" s="2" t="s">
        <v>677</v>
      </c>
      <c r="D3" s="2" t="str">
        <f>VLOOKUP(Table28[[#This Row],[Metabolite ID]],Table18[],2,FALSE)</f>
        <v>1-pentadecanoyl-2-linoleoyl-GPC (15:0/18:2)*</v>
      </c>
      <c r="E3" s="2">
        <v>1</v>
      </c>
      <c r="F3" s="2">
        <v>1.5639959794000971E-2</v>
      </c>
      <c r="G3" s="2">
        <v>7893</v>
      </c>
      <c r="H3" s="2">
        <v>125.37579512942681</v>
      </c>
      <c r="I3" s="2">
        <v>0.23063305085662578</v>
      </c>
      <c r="J3" s="2">
        <v>0.6664232523575484</v>
      </c>
      <c r="K3" s="2">
        <v>0.9998810676360228</v>
      </c>
      <c r="L3" s="2">
        <v>0.99999993178559188</v>
      </c>
      <c r="M3" s="2">
        <v>1</v>
      </c>
    </row>
    <row r="4" spans="1:13" x14ac:dyDescent="0.2">
      <c r="A4" s="2" t="s">
        <v>1125</v>
      </c>
      <c r="B4" t="s">
        <v>4849</v>
      </c>
      <c r="C4" s="2" t="s">
        <v>417</v>
      </c>
      <c r="D4" s="2" t="str">
        <f>VLOOKUP(Table28[[#This Row],[Metabolite ID]],Table18[],2,FALSE)</f>
        <v>1-arachidonoyl-GPA (20:4)</v>
      </c>
      <c r="E4" s="2">
        <v>1</v>
      </c>
      <c r="F4" s="2">
        <v>3.4299147848476652E-2</v>
      </c>
      <c r="G4" s="2">
        <v>8130</v>
      </c>
      <c r="H4" s="2">
        <v>288.6851275851165</v>
      </c>
      <c r="I4" s="2">
        <v>0.43963077734029632</v>
      </c>
      <c r="J4" s="2">
        <v>0.94287514630137004</v>
      </c>
      <c r="K4" s="2">
        <v>0.99999999991418564</v>
      </c>
      <c r="L4" s="2">
        <v>1</v>
      </c>
      <c r="M4" s="2">
        <v>1</v>
      </c>
    </row>
    <row r="5" spans="1:13" x14ac:dyDescent="0.2">
      <c r="A5" s="2" t="s">
        <v>1125</v>
      </c>
      <c r="B5" t="s">
        <v>4849</v>
      </c>
      <c r="C5" s="2" t="s">
        <v>247</v>
      </c>
      <c r="D5" s="2" t="str">
        <f>VLOOKUP(Table28[[#This Row],[Metabolite ID]],Table18[],2,FALSE)</f>
        <v>1-linoleoyl-GPC (18:2)</v>
      </c>
      <c r="E5" s="2">
        <v>1</v>
      </c>
      <c r="F5" s="2">
        <v>4.4102117334671662E-3</v>
      </c>
      <c r="G5" s="2">
        <v>8454</v>
      </c>
      <c r="H5" s="2">
        <v>37.440228908098682</v>
      </c>
      <c r="I5" s="2">
        <v>9.9360957312094045E-2</v>
      </c>
      <c r="J5" s="2">
        <v>0.24545975422456867</v>
      </c>
      <c r="K5" s="2">
        <v>0.84903759365409603</v>
      </c>
      <c r="L5" s="2">
        <v>0.96989802398463165</v>
      </c>
      <c r="M5" s="2">
        <v>0.99980470740776795</v>
      </c>
    </row>
    <row r="6" spans="1:13" x14ac:dyDescent="0.2">
      <c r="A6" s="2" t="s">
        <v>1125</v>
      </c>
      <c r="B6" t="s">
        <v>4849</v>
      </c>
      <c r="C6" s="2" t="s">
        <v>262</v>
      </c>
      <c r="D6" s="2" t="str">
        <f>VLOOKUP(Table28[[#This Row],[Metabolite ID]],Table18[],2,FALSE)</f>
        <v>2-linoleoyl-GPC (18:2)*</v>
      </c>
      <c r="E6" s="2">
        <v>1</v>
      </c>
      <c r="F6" s="2">
        <v>3.9269717631611476E-3</v>
      </c>
      <c r="G6" s="2">
        <v>8455</v>
      </c>
      <c r="H6" s="2">
        <v>33.325560850452419</v>
      </c>
      <c r="I6" s="2">
        <v>9.384958161112622E-2</v>
      </c>
      <c r="J6" s="2">
        <v>0.22371504579512946</v>
      </c>
      <c r="K6" s="2">
        <v>0.80610295481803373</v>
      </c>
      <c r="L6" s="2">
        <v>0.9518294162788401</v>
      </c>
      <c r="M6" s="2">
        <v>0.99939379043067711</v>
      </c>
    </row>
    <row r="7" spans="1:13" x14ac:dyDescent="0.2">
      <c r="A7" t="s">
        <v>1125</v>
      </c>
      <c r="B7" t="s">
        <v>4849</v>
      </c>
      <c r="C7" t="s">
        <v>682</v>
      </c>
      <c r="D7" t="str">
        <f>VLOOKUP(Table28[[#This Row],[Metabolite ID]],Table18[],2,FALSE)</f>
        <v>1,2-dilinoleoyl-GPC (18:2/18:2)</v>
      </c>
      <c r="E7" s="2">
        <v>2</v>
      </c>
      <c r="F7" s="2">
        <v>3.4236698948386241E-2</v>
      </c>
      <c r="G7" s="2">
        <v>8421</v>
      </c>
      <c r="H7" s="2">
        <v>149.21074938014894</v>
      </c>
      <c r="I7" s="2">
        <v>0.43898208597691524</v>
      </c>
      <c r="J7" s="2">
        <v>0.94250473181580152</v>
      </c>
      <c r="K7" s="2">
        <v>0.99999999990981869</v>
      </c>
      <c r="L7" s="2">
        <v>1</v>
      </c>
      <c r="M7" s="2">
        <v>1</v>
      </c>
    </row>
    <row r="8" spans="1:13" x14ac:dyDescent="0.2">
      <c r="A8" s="2" t="s">
        <v>1133</v>
      </c>
      <c r="B8" t="s">
        <v>4849</v>
      </c>
      <c r="C8" s="2" t="s">
        <v>417</v>
      </c>
      <c r="D8" s="2" t="str">
        <f>VLOOKUP(Table28[[#This Row],[Metabolite ID]],Table18[],2,FALSE)</f>
        <v>1-arachidonoyl-GPA (20:4)</v>
      </c>
      <c r="E8" s="2">
        <v>1</v>
      </c>
      <c r="F8" s="2">
        <v>3.4299147848476652E-2</v>
      </c>
      <c r="G8" s="2">
        <v>8130</v>
      </c>
      <c r="H8" s="2">
        <v>288.6851275851165</v>
      </c>
      <c r="I8" s="2">
        <v>7.4581244772780053E-2</v>
      </c>
      <c r="J8" s="2">
        <v>0.15112621573637319</v>
      </c>
      <c r="K8" s="2">
        <v>0.63208281659814214</v>
      </c>
      <c r="L8" s="2">
        <v>0.85794471625991831</v>
      </c>
      <c r="M8" s="2">
        <v>0.99571806594864209</v>
      </c>
    </row>
    <row r="9" spans="1:13" x14ac:dyDescent="0.2">
      <c r="A9" s="2" t="s">
        <v>1133</v>
      </c>
      <c r="B9" t="s">
        <v>4849</v>
      </c>
      <c r="C9" s="2" t="s">
        <v>677</v>
      </c>
      <c r="D9" s="2" t="str">
        <f>VLOOKUP(Table28[[#This Row],[Metabolite ID]],Table18[],2,FALSE)</f>
        <v>1-pentadecanoyl-2-linoleoyl-GPC (15:0/18:2)*</v>
      </c>
      <c r="E9" s="2">
        <v>1</v>
      </c>
      <c r="F9" s="2">
        <v>1.5639959794000971E-2</v>
      </c>
      <c r="G9" s="2">
        <v>7893</v>
      </c>
      <c r="H9" s="2">
        <v>125.37579512942681</v>
      </c>
      <c r="I9" s="2">
        <v>6.1128673893683927E-2</v>
      </c>
      <c r="J9" s="2">
        <v>9.5235992941565817E-2</v>
      </c>
      <c r="K9" s="2">
        <v>0.34161640713994368</v>
      </c>
      <c r="L9" s="2">
        <v>0.5346300088465934</v>
      </c>
      <c r="M9" s="2">
        <v>0.87260904603580047</v>
      </c>
    </row>
    <row r="10" spans="1:13" x14ac:dyDescent="0.2">
      <c r="A10" s="2" t="s">
        <v>1133</v>
      </c>
      <c r="B10" t="s">
        <v>4849</v>
      </c>
      <c r="C10" s="2" t="s">
        <v>280</v>
      </c>
      <c r="D10" s="2" t="str">
        <f>VLOOKUP(Table28[[#This Row],[Metabolite ID]],Table18[],2,FALSE)</f>
        <v>1-linoleoyl-GPE (18:2)*</v>
      </c>
      <c r="E10" s="2">
        <v>1</v>
      </c>
      <c r="F10" s="2">
        <v>1.8697003172328225E-2</v>
      </c>
      <c r="G10" s="2">
        <v>8453</v>
      </c>
      <c r="H10" s="2">
        <v>161.01894554500578</v>
      </c>
      <c r="I10" s="2">
        <v>6.3320158398411985E-2</v>
      </c>
      <c r="J10" s="2">
        <v>0.10428090907382204</v>
      </c>
      <c r="K10" s="2">
        <v>0.39608956760540159</v>
      </c>
      <c r="L10" s="2">
        <v>0.60948867147837915</v>
      </c>
      <c r="M10" s="2">
        <v>0.92337581262990243</v>
      </c>
    </row>
    <row r="11" spans="1:13" x14ac:dyDescent="0.2">
      <c r="A11" s="2" t="s">
        <v>1133</v>
      </c>
      <c r="B11" t="s">
        <v>4849</v>
      </c>
      <c r="C11" s="2" t="s">
        <v>278</v>
      </c>
      <c r="D11" s="2" t="str">
        <f>VLOOKUP(Table28[[#This Row],[Metabolite ID]],Table18[],2,FALSE)</f>
        <v>2-linoleoyl-GPE (18:2)*</v>
      </c>
      <c r="E11" s="2">
        <v>1</v>
      </c>
      <c r="F11" s="2">
        <v>1.2675726010176446E-2</v>
      </c>
      <c r="G11" s="2">
        <v>8320</v>
      </c>
      <c r="H11" s="2">
        <v>106.79033396654282</v>
      </c>
      <c r="I11" s="2">
        <v>5.9008647882510812E-2</v>
      </c>
      <c r="J11" s="2">
        <v>8.6520667897375225E-2</v>
      </c>
      <c r="K11" s="2">
        <v>0.28698002333749106</v>
      </c>
      <c r="L11" s="2">
        <v>0.45337930678263971</v>
      </c>
      <c r="M11" s="2">
        <v>0.79665886462794688</v>
      </c>
    </row>
    <row r="12" spans="1:13" x14ac:dyDescent="0.2">
      <c r="A12" s="2" t="s">
        <v>899</v>
      </c>
      <c r="B12" t="s">
        <v>4849</v>
      </c>
      <c r="C12" s="2" t="s">
        <v>441</v>
      </c>
      <c r="D12" s="2" t="str">
        <f>VLOOKUP(Table28[[#This Row],[Metabolite ID]],Table18[],2,FALSE)</f>
        <v>X - 11444</v>
      </c>
      <c r="E12" s="2">
        <v>9</v>
      </c>
      <c r="F12" s="2">
        <v>0.11834417717346918</v>
      </c>
      <c r="G12" s="2">
        <v>8448</v>
      </c>
      <c r="H12" s="2">
        <v>125.84756761535921</v>
      </c>
      <c r="I12" s="2">
        <v>0.98579522070499281</v>
      </c>
      <c r="J12" s="2">
        <v>0.99999999958017882</v>
      </c>
      <c r="K12" s="2">
        <v>1</v>
      </c>
      <c r="L12" s="2">
        <v>1</v>
      </c>
      <c r="M12" s="2">
        <v>1</v>
      </c>
    </row>
    <row r="13" spans="1:13" x14ac:dyDescent="0.2">
      <c r="A13" s="2" t="s">
        <v>899</v>
      </c>
      <c r="B13" t="s">
        <v>4849</v>
      </c>
      <c r="C13" s="2" t="s">
        <v>827</v>
      </c>
      <c r="D13" s="2" t="str">
        <f>VLOOKUP(Table28[[#This Row],[Metabolite ID]],Table18[],2,FALSE)</f>
        <v>Total lipids in small HDL</v>
      </c>
      <c r="E13" s="2">
        <v>8</v>
      </c>
      <c r="F13" s="2">
        <v>2.4473972861059144E-2</v>
      </c>
      <c r="G13" s="2">
        <v>37359</v>
      </c>
      <c r="H13" s="2">
        <v>117.1294846229621</v>
      </c>
      <c r="I13" s="2">
        <v>0.47135212091404832</v>
      </c>
      <c r="J13" s="2">
        <v>0.95749186227284455</v>
      </c>
      <c r="K13" s="2">
        <v>0.99999999998338285</v>
      </c>
      <c r="L13" s="2">
        <v>1</v>
      </c>
      <c r="M13" s="2">
        <v>1</v>
      </c>
    </row>
    <row r="14" spans="1:13" x14ac:dyDescent="0.2">
      <c r="A14" s="2" t="s">
        <v>899</v>
      </c>
      <c r="B14" t="s">
        <v>4849</v>
      </c>
      <c r="C14" s="2" t="s">
        <v>598</v>
      </c>
      <c r="D14" s="2" t="str">
        <f>VLOOKUP(Table28[[#This Row],[Metabolite ID]],Table18[],2,FALSE)</f>
        <v>1-oleoyl-GPC (18:1)</v>
      </c>
      <c r="E14" s="2">
        <v>1</v>
      </c>
      <c r="F14" s="2">
        <v>4.2890349776004734E-3</v>
      </c>
      <c r="G14" s="2">
        <v>8453</v>
      </c>
      <c r="H14" s="2">
        <v>36.402767338096147</v>
      </c>
      <c r="I14" s="2">
        <v>0.12405401555714257</v>
      </c>
      <c r="J14" s="2">
        <v>0.33803301889469584</v>
      </c>
      <c r="K14" s="2">
        <v>0.94914801610096233</v>
      </c>
      <c r="L14" s="2">
        <v>0.99574210574472366</v>
      </c>
      <c r="M14" s="2">
        <v>0.99999740430990647</v>
      </c>
    </row>
    <row r="15" spans="1:13" x14ac:dyDescent="0.2">
      <c r="A15" s="2" t="s">
        <v>899</v>
      </c>
      <c r="B15" t="s">
        <v>4849</v>
      </c>
      <c r="C15" s="2" t="s">
        <v>828</v>
      </c>
      <c r="D15" s="2" t="str">
        <f>VLOOKUP(Table28[[#This Row],[Metabolite ID]],Table18[],2,FALSE)</f>
        <v>Concentration of small HDL particles</v>
      </c>
      <c r="E15" s="2">
        <v>8</v>
      </c>
      <c r="F15" s="2">
        <v>2.5034937608856195E-2</v>
      </c>
      <c r="G15" s="2">
        <v>37359</v>
      </c>
      <c r="H15" s="2">
        <v>119.88313168339546</v>
      </c>
      <c r="I15" s="2">
        <v>0.47991371588840959</v>
      </c>
      <c r="J15" s="2">
        <v>0.96115548603442025</v>
      </c>
      <c r="K15" s="2">
        <v>0.9999999999914807</v>
      </c>
      <c r="L15" s="2">
        <v>1</v>
      </c>
      <c r="M15" s="2">
        <v>1</v>
      </c>
    </row>
    <row r="16" spans="1:13" x14ac:dyDescent="0.2">
      <c r="A16" s="2" t="s">
        <v>899</v>
      </c>
      <c r="B16" t="s">
        <v>4849</v>
      </c>
      <c r="C16" s="2" t="s">
        <v>829</v>
      </c>
      <c r="D16" s="2" t="str">
        <f>VLOOKUP(Table28[[#This Row],[Metabolite ID]],Table18[],2,FALSE)</f>
        <v>Phospholipids in small HDL</v>
      </c>
      <c r="E16" s="2">
        <v>16</v>
      </c>
      <c r="F16" s="2">
        <v>4.219183728807243E-2</v>
      </c>
      <c r="G16" s="2">
        <v>37359</v>
      </c>
      <c r="H16" s="2">
        <v>102.80813850227776</v>
      </c>
      <c r="I16" s="2">
        <v>0.69808557009131245</v>
      </c>
      <c r="J16" s="2">
        <v>0.99797864696212613</v>
      </c>
      <c r="K16" s="2">
        <v>1</v>
      </c>
      <c r="L16" s="2">
        <v>1</v>
      </c>
      <c r="M16" s="2">
        <v>1</v>
      </c>
    </row>
    <row r="17" spans="1:19" x14ac:dyDescent="0.2">
      <c r="A17" s="2" t="s">
        <v>1141</v>
      </c>
      <c r="B17" t="s">
        <v>4849</v>
      </c>
      <c r="C17" s="12" t="s">
        <v>828</v>
      </c>
      <c r="D17" s="12" t="str">
        <f>VLOOKUP(Table28[[#This Row],[Metabolite ID]],Table18[],2,FALSE)</f>
        <v>Concentration of small HDL particles</v>
      </c>
      <c r="E17" s="12">
        <v>8</v>
      </c>
      <c r="F17" s="12">
        <v>2.5034937608856195E-2</v>
      </c>
      <c r="G17" s="12">
        <v>37359</v>
      </c>
      <c r="H17" s="12">
        <v>119.88313168339546</v>
      </c>
      <c r="I17" s="12">
        <v>0.47991371588840959</v>
      </c>
      <c r="J17" s="12">
        <v>0.96115548603442025</v>
      </c>
      <c r="K17" s="12">
        <v>0.9999999999914807</v>
      </c>
      <c r="L17" s="12">
        <v>1</v>
      </c>
      <c r="M17" s="12">
        <v>1</v>
      </c>
    </row>
    <row r="18" spans="1:19" x14ac:dyDescent="0.2">
      <c r="A18" s="2" t="s">
        <v>1141</v>
      </c>
      <c r="B18" t="s">
        <v>4849</v>
      </c>
      <c r="C18" s="2" t="s">
        <v>827</v>
      </c>
      <c r="D18" s="2" t="str">
        <f>VLOOKUP(Table28[[#This Row],[Metabolite ID]],Table18[],2,FALSE)</f>
        <v>Total lipids in small HDL</v>
      </c>
      <c r="E18" s="2">
        <v>8</v>
      </c>
      <c r="F18" s="2">
        <v>2.4473972861059144E-2</v>
      </c>
      <c r="G18" s="2">
        <v>37359</v>
      </c>
      <c r="H18" s="2">
        <v>117.1294846229621</v>
      </c>
      <c r="I18" s="2">
        <v>0.47135212091404832</v>
      </c>
      <c r="J18" s="2">
        <v>0.95749186227284455</v>
      </c>
      <c r="K18" s="2">
        <v>0.99999999998338285</v>
      </c>
      <c r="L18" s="2">
        <v>1</v>
      </c>
      <c r="M18" s="2">
        <v>1</v>
      </c>
    </row>
    <row r="19" spans="1:19" x14ac:dyDescent="0.2">
      <c r="A19" s="2" t="s">
        <v>1141</v>
      </c>
      <c r="B19" t="s">
        <v>4849</v>
      </c>
      <c r="C19" s="2" t="s">
        <v>810</v>
      </c>
      <c r="D19" s="2" t="str">
        <f>VLOOKUP(Table28[[#This Row],[Metabolite ID]],Table18[],2,FALSE)</f>
        <v>Cholesterol in medium VLDL</v>
      </c>
      <c r="E19" s="2">
        <v>36</v>
      </c>
      <c r="F19" s="2">
        <v>7.7940039055495791E-2</v>
      </c>
      <c r="G19" s="2">
        <v>37359</v>
      </c>
      <c r="H19" s="2">
        <v>87.632229911524831</v>
      </c>
      <c r="I19" s="2">
        <v>0.92060603670383667</v>
      </c>
      <c r="J19" s="2">
        <v>0.99999799823973656</v>
      </c>
      <c r="K19" s="2">
        <v>1</v>
      </c>
      <c r="L19" s="2">
        <v>1</v>
      </c>
      <c r="M19" s="2">
        <v>1</v>
      </c>
    </row>
    <row r="20" spans="1:19" x14ac:dyDescent="0.2">
      <c r="A20" s="2" t="s">
        <v>1141</v>
      </c>
      <c r="B20" t="s">
        <v>4849</v>
      </c>
      <c r="C20" s="2" t="s">
        <v>598</v>
      </c>
      <c r="D20" s="2" t="str">
        <f>VLOOKUP(Table28[[#This Row],[Metabolite ID]],Table18[],2,FALSE)</f>
        <v>1-oleoyl-GPC (18:1)</v>
      </c>
      <c r="E20" s="2">
        <v>1</v>
      </c>
      <c r="F20" s="2">
        <v>4.2890349776004734E-3</v>
      </c>
      <c r="G20" s="2">
        <v>8453</v>
      </c>
      <c r="H20" s="2">
        <v>36.402767338096147</v>
      </c>
      <c r="I20" s="2">
        <v>0.12405401555714257</v>
      </c>
      <c r="J20" s="2">
        <v>0.33803301889469584</v>
      </c>
      <c r="K20" s="2">
        <v>0.94914801610096233</v>
      </c>
      <c r="L20" s="2">
        <v>0.99574210574472366</v>
      </c>
      <c r="M20" s="2">
        <v>0.99999740430990647</v>
      </c>
    </row>
    <row r="21" spans="1:19" x14ac:dyDescent="0.2">
      <c r="A21" s="2" t="s">
        <v>1141</v>
      </c>
      <c r="B21" t="s">
        <v>4849</v>
      </c>
      <c r="C21" s="2" t="s">
        <v>858</v>
      </c>
      <c r="D21" s="2" t="str">
        <f>VLOOKUP(Table28[[#This Row],[Metabolite ID]],Table18[],2,FALSE)</f>
        <v>Total lipids in very large HDL</v>
      </c>
      <c r="E21" s="2">
        <v>30</v>
      </c>
      <c r="F21" s="2">
        <v>8.6498485510080741E-2</v>
      </c>
      <c r="G21" s="2">
        <v>37359</v>
      </c>
      <c r="H21" s="2">
        <v>117.81828549834421</v>
      </c>
      <c r="I21" s="2">
        <v>0.94400604145823608</v>
      </c>
      <c r="J21" s="2">
        <v>0.99999965219954001</v>
      </c>
      <c r="K21" s="2">
        <v>1</v>
      </c>
      <c r="L21" s="2">
        <v>1</v>
      </c>
      <c r="M21" s="2">
        <v>1</v>
      </c>
    </row>
    <row r="22" spans="1:19" x14ac:dyDescent="0.2">
      <c r="A22" s="2" t="s">
        <v>1141</v>
      </c>
      <c r="B22" t="s">
        <v>4849</v>
      </c>
      <c r="C22" s="2" t="s">
        <v>859</v>
      </c>
      <c r="D22" s="2" t="str">
        <f>VLOOKUP(Table28[[#This Row],[Metabolite ID]],Table18[],2,FALSE)</f>
        <v>Concentration of very large HDL particles</v>
      </c>
      <c r="E22" s="2">
        <v>30</v>
      </c>
      <c r="F22" s="2">
        <v>8.8299743564378433E-2</v>
      </c>
      <c r="G22" s="2">
        <v>37359</v>
      </c>
      <c r="H22" s="2">
        <v>120.50937445373945</v>
      </c>
      <c r="I22" s="2">
        <v>0.94803432959489986</v>
      </c>
      <c r="J22" s="2">
        <v>0.99999976019419801</v>
      </c>
      <c r="K22" s="2">
        <v>1</v>
      </c>
      <c r="L22" s="2">
        <v>1</v>
      </c>
      <c r="M22" s="2">
        <v>1</v>
      </c>
    </row>
    <row r="23" spans="1:19" x14ac:dyDescent="0.2">
      <c r="A23" s="2" t="s">
        <v>1141</v>
      </c>
      <c r="B23" t="s">
        <v>4849</v>
      </c>
      <c r="C23" s="2" t="s">
        <v>844</v>
      </c>
      <c r="D23" s="2" t="str">
        <f>VLOOKUP(Table28[[#This Row],[Metabolite ID]],Table18[],2,FALSE)</f>
        <v>Phospholipids in small VLDL</v>
      </c>
      <c r="E23" s="2">
        <v>39</v>
      </c>
      <c r="F23" s="2">
        <v>8.1320010999766087E-2</v>
      </c>
      <c r="G23" s="2">
        <v>37359</v>
      </c>
      <c r="H23" s="2">
        <v>84.702955266839538</v>
      </c>
      <c r="I23" s="2">
        <v>0.93075500375400233</v>
      </c>
      <c r="J23" s="2">
        <v>0.99999899377941115</v>
      </c>
      <c r="K23" s="2">
        <v>1</v>
      </c>
      <c r="L23" s="2">
        <v>1</v>
      </c>
      <c r="M23" s="2">
        <v>1</v>
      </c>
    </row>
    <row r="24" spans="1:19" x14ac:dyDescent="0.2">
      <c r="A24" s="2" t="s">
        <v>1141</v>
      </c>
      <c r="B24" t="s">
        <v>4849</v>
      </c>
      <c r="C24" s="2" t="s">
        <v>815</v>
      </c>
      <c r="D24" s="2" t="str">
        <f>VLOOKUP(Table28[[#This Row],[Metabolite ID]],Table18[],2,FALSE)</f>
        <v>Phospholipids in medium VLDL</v>
      </c>
      <c r="E24" s="2">
        <v>31</v>
      </c>
      <c r="F24" s="2">
        <v>7.5373815771493602E-2</v>
      </c>
      <c r="G24" s="2">
        <v>37359</v>
      </c>
      <c r="H24" s="2">
        <v>98.155741181871008</v>
      </c>
      <c r="I24" s="2">
        <v>0.91200898458706203</v>
      </c>
      <c r="J24" s="2">
        <v>0.99999663596092658</v>
      </c>
      <c r="K24" s="2">
        <v>1</v>
      </c>
      <c r="L24" s="2">
        <v>1</v>
      </c>
      <c r="M24" s="2">
        <v>1</v>
      </c>
    </row>
    <row r="25" spans="1:19" x14ac:dyDescent="0.2">
      <c r="A25" s="2" t="s">
        <v>1141</v>
      </c>
      <c r="B25" t="s">
        <v>4849</v>
      </c>
      <c r="C25" s="2" t="s">
        <v>814</v>
      </c>
      <c r="D25" s="2" t="str">
        <f>VLOOKUP(Table28[[#This Row],[Metabolite ID]],Table18[],2,FALSE)</f>
        <v>Concentration of medium VLDL particles</v>
      </c>
      <c r="E25" s="2">
        <v>29</v>
      </c>
      <c r="F25" s="2">
        <v>7.4821415744594971E-2</v>
      </c>
      <c r="G25" s="2">
        <v>37359</v>
      </c>
      <c r="H25" s="2">
        <v>104.09951548296849</v>
      </c>
      <c r="I25" s="2">
        <v>0.91005068797095257</v>
      </c>
      <c r="J25" s="2">
        <v>0.99999623961385053</v>
      </c>
      <c r="K25" s="2">
        <v>1</v>
      </c>
      <c r="L25" s="2">
        <v>1</v>
      </c>
      <c r="M25" s="2">
        <v>1</v>
      </c>
      <c r="S25" s="6"/>
    </row>
    <row r="26" spans="1:19" x14ac:dyDescent="0.2">
      <c r="A26" s="2" t="s">
        <v>1141</v>
      </c>
      <c r="B26" t="s">
        <v>4849</v>
      </c>
      <c r="C26" s="2" t="s">
        <v>843</v>
      </c>
      <c r="D26" s="2" t="str">
        <f>VLOOKUP(Table28[[#This Row],[Metabolite ID]],Table18[],2,FALSE)</f>
        <v>Concentration of small VLDL particles</v>
      </c>
      <c r="E26" s="2">
        <v>39</v>
      </c>
      <c r="F26" s="2">
        <v>7.876497299609872E-2</v>
      </c>
      <c r="G26" s="2">
        <v>37359</v>
      </c>
      <c r="H26" s="2">
        <v>81.814084885179327</v>
      </c>
      <c r="I26" s="2">
        <v>0.92320177816664195</v>
      </c>
      <c r="J26" s="2">
        <v>0.99999830687782054</v>
      </c>
      <c r="K26" s="2">
        <v>1</v>
      </c>
      <c r="L26" s="2">
        <v>1</v>
      </c>
      <c r="M26" s="2">
        <v>1</v>
      </c>
    </row>
    <row r="27" spans="1:19" x14ac:dyDescent="0.2">
      <c r="A27" s="2" t="s">
        <v>1155</v>
      </c>
      <c r="B27" t="s">
        <v>4849</v>
      </c>
      <c r="C27" s="2" t="s">
        <v>441</v>
      </c>
      <c r="D27" s="2" t="str">
        <f>VLOOKUP(Table28[[#This Row],[Metabolite ID]],Table18[],2,FALSE)</f>
        <v>X - 11444</v>
      </c>
      <c r="E27" s="2">
        <v>9</v>
      </c>
      <c r="F27" s="2">
        <v>0.118344177173469</v>
      </c>
      <c r="G27" s="2">
        <v>8448</v>
      </c>
      <c r="H27" s="2">
        <v>125.847567615359</v>
      </c>
      <c r="I27" s="2">
        <v>0.98579522070499204</v>
      </c>
      <c r="J27" s="2">
        <v>0.99999999958017805</v>
      </c>
      <c r="K27" s="2">
        <v>1</v>
      </c>
      <c r="L27" s="2">
        <v>1</v>
      </c>
      <c r="M27" s="2">
        <v>1</v>
      </c>
    </row>
    <row r="28" spans="1:19" x14ac:dyDescent="0.2">
      <c r="A28" s="2" t="s">
        <v>912</v>
      </c>
      <c r="B28" t="s">
        <v>4849</v>
      </c>
      <c r="C28" s="2" t="s">
        <v>425</v>
      </c>
      <c r="D28" s="2" t="str">
        <f>VLOOKUP(Table28[[#This Row],[Metabolite ID]],Table18[],2,FALSE)</f>
        <v>X - 11905</v>
      </c>
      <c r="E28" s="2">
        <v>6</v>
      </c>
      <c r="F28" s="2">
        <v>0.134843173848988</v>
      </c>
      <c r="G28" s="2">
        <v>8440</v>
      </c>
      <c r="H28" s="2">
        <v>219.06095532750501</v>
      </c>
      <c r="I28" s="2">
        <v>0.34590818003465301</v>
      </c>
      <c r="J28" s="2">
        <v>0.873476622212084</v>
      </c>
      <c r="K28" s="2">
        <v>0.99999999166558695</v>
      </c>
      <c r="L28" s="2">
        <v>0.999999999999999</v>
      </c>
      <c r="M28" s="2">
        <v>1</v>
      </c>
    </row>
    <row r="29" spans="1:19" x14ac:dyDescent="0.2">
      <c r="A29" s="2" t="s">
        <v>4196</v>
      </c>
      <c r="B29" t="s">
        <v>4849</v>
      </c>
      <c r="C29" s="2" t="s">
        <v>480</v>
      </c>
      <c r="D29" s="2" t="str">
        <f>VLOOKUP(Table28[[#This Row],[Metabolite ID]],Table18[],2,FALSE)</f>
        <v>X - 12846</v>
      </c>
      <c r="E29" s="2">
        <v>7</v>
      </c>
      <c r="F29" s="2">
        <v>6.2369312319422401E-2</v>
      </c>
      <c r="G29" s="2">
        <v>8293</v>
      </c>
      <c r="H29" s="2">
        <v>78.728797010176507</v>
      </c>
      <c r="I29" s="2">
        <v>8.1822141097728396E-2</v>
      </c>
      <c r="J29" s="2">
        <v>0.178497031954513</v>
      </c>
      <c r="K29" s="2">
        <v>0.70785689026971599</v>
      </c>
      <c r="L29" s="2">
        <v>0.90356742406597101</v>
      </c>
      <c r="M29" s="2">
        <v>0.99781884141605803</v>
      </c>
    </row>
    <row r="30" spans="1:19" x14ac:dyDescent="0.2">
      <c r="A30" t="s">
        <v>936</v>
      </c>
      <c r="B30" t="s">
        <v>4849</v>
      </c>
      <c r="C30" t="s">
        <v>178</v>
      </c>
      <c r="D30" s="2" t="str">
        <f>VLOOKUP(Table28[[#This Row],[Metabolite ID]],Table18[],2,FALSE)</f>
        <v>butyrylcarnitine</v>
      </c>
      <c r="E30" s="2">
        <v>2</v>
      </c>
      <c r="F30" s="2">
        <v>1.4116363389399301E-2</v>
      </c>
      <c r="G30" s="2">
        <v>8340</v>
      </c>
      <c r="H30" s="2">
        <v>59.686618789021601</v>
      </c>
      <c r="I30" s="2">
        <v>0.18885329486198399</v>
      </c>
      <c r="J30" s="2">
        <v>0.55217326358085195</v>
      </c>
      <c r="K30" s="2">
        <v>0.99815341832021498</v>
      </c>
      <c r="L30" s="2">
        <v>0.99998871479985296</v>
      </c>
      <c r="M30" s="2">
        <v>0.99999999999513101</v>
      </c>
    </row>
    <row r="31" spans="1:19" x14ac:dyDescent="0.2">
      <c r="A31" t="s">
        <v>899</v>
      </c>
      <c r="B31" t="s">
        <v>4850</v>
      </c>
      <c r="C31" t="s">
        <v>441</v>
      </c>
      <c r="D31" s="2" t="str">
        <f>VLOOKUP(Table28[[#This Row],[Metabolite ID]],Table18[],2,FALSE)</f>
        <v>X - 11444</v>
      </c>
      <c r="E31" s="2">
        <v>8</v>
      </c>
      <c r="F31" s="2">
        <v>9.0818183337568803E-2</v>
      </c>
      <c r="G31" s="2">
        <v>8448</v>
      </c>
      <c r="H31" s="2">
        <v>105.37147729142001</v>
      </c>
      <c r="I31" s="2">
        <v>0.499190349462931</v>
      </c>
      <c r="J31" s="2">
        <v>0.97373864084751205</v>
      </c>
      <c r="K31" s="2">
        <v>0.99999999999999101</v>
      </c>
      <c r="L31" s="2">
        <v>1</v>
      </c>
      <c r="M31" s="2">
        <v>1</v>
      </c>
    </row>
    <row r="32" spans="1:19" x14ac:dyDescent="0.2">
      <c r="A32" t="s">
        <v>899</v>
      </c>
      <c r="B32" t="s">
        <v>4850</v>
      </c>
      <c r="C32" s="2" t="s">
        <v>827</v>
      </c>
      <c r="D32" s="2" t="str">
        <f>VLOOKUP(Table28[[#This Row],[Metabolite ID]],Table18[],2,FALSE)</f>
        <v>Total lipids in small HDL</v>
      </c>
      <c r="E32" s="2">
        <v>8</v>
      </c>
      <c r="F32" s="2">
        <v>2.4243004720823202E-2</v>
      </c>
      <c r="G32" s="2">
        <v>37359</v>
      </c>
      <c r="H32" s="2">
        <v>115.99663526671387</v>
      </c>
      <c r="I32" s="2">
        <v>0.17293684819445831</v>
      </c>
      <c r="J32" s="2">
        <v>0.52172434268598211</v>
      </c>
      <c r="K32" s="2">
        <v>0.99872641988868649</v>
      </c>
      <c r="L32" s="2">
        <v>0.9999976179935075</v>
      </c>
      <c r="M32" s="2">
        <v>0.99999999999999778</v>
      </c>
    </row>
    <row r="33" spans="1:13" x14ac:dyDescent="0.2">
      <c r="A33" t="s">
        <v>899</v>
      </c>
      <c r="B33" t="s">
        <v>4850</v>
      </c>
      <c r="C33" s="2" t="s">
        <v>828</v>
      </c>
      <c r="D33" s="2" t="str">
        <f>VLOOKUP(Table28[[#This Row],[Metabolite ID]],Table18[],2,FALSE)</f>
        <v>Concentration of small HDL particles</v>
      </c>
      <c r="E33" s="2">
        <v>7</v>
      </c>
      <c r="F33" s="2">
        <v>2.3984073487302613E-2</v>
      </c>
      <c r="G33" s="2">
        <v>37359</v>
      </c>
      <c r="H33" s="2">
        <v>131.12039092363045</v>
      </c>
      <c r="I33" s="2">
        <v>0.1715885949832171</v>
      </c>
      <c r="J33" s="2">
        <v>0.51742808570265197</v>
      </c>
      <c r="K33" s="2">
        <v>0.99860980179460335</v>
      </c>
      <c r="L33" s="2">
        <v>0.9999971863304542</v>
      </c>
      <c r="M33" s="2">
        <v>0.99999999999999667</v>
      </c>
    </row>
    <row r="34" spans="1:13" x14ac:dyDescent="0.2">
      <c r="A34" t="s">
        <v>899</v>
      </c>
      <c r="B34" t="s">
        <v>4850</v>
      </c>
      <c r="C34" s="2" t="s">
        <v>829</v>
      </c>
      <c r="D34" s="2" t="str">
        <f>VLOOKUP(Table28[[#This Row],[Metabolite ID]],Table18[],2,FALSE)</f>
        <v>Phospholipids in small HDL</v>
      </c>
      <c r="E34" s="2">
        <v>15</v>
      </c>
      <c r="F34" s="2">
        <v>4.1388137689834771E-2</v>
      </c>
      <c r="G34" s="2">
        <v>37359</v>
      </c>
      <c r="H34" s="2">
        <v>107.48578484635418</v>
      </c>
      <c r="I34" s="2">
        <v>0.26215899070414639</v>
      </c>
      <c r="J34" s="2">
        <v>0.74921277768419492</v>
      </c>
      <c r="K34" s="2">
        <v>0.99999723832230702</v>
      </c>
      <c r="L34" s="2">
        <v>0.99999999997624811</v>
      </c>
      <c r="M34" s="2">
        <v>1</v>
      </c>
    </row>
    <row r="35" spans="1:13" x14ac:dyDescent="0.2">
      <c r="A35" t="s">
        <v>936</v>
      </c>
      <c r="B35" t="s">
        <v>4850</v>
      </c>
      <c r="C35" t="s">
        <v>178</v>
      </c>
      <c r="D35" s="2" t="str">
        <f>VLOOKUP(Table28[[#This Row],[Metabolite ID]],Table18[],2,FALSE)</f>
        <v>butyrylcarnitine</v>
      </c>
      <c r="E35" s="2">
        <v>15</v>
      </c>
      <c r="F35" s="2">
        <v>0.28401628124186301</v>
      </c>
      <c r="G35" s="2">
        <v>8340</v>
      </c>
      <c r="H35" s="2">
        <v>220.13084591344699</v>
      </c>
      <c r="I35" s="2">
        <v>0.87167090117986201</v>
      </c>
      <c r="J35" s="2">
        <v>0.999986591010944</v>
      </c>
      <c r="K35" s="2">
        <v>1</v>
      </c>
      <c r="L35" s="2">
        <v>1</v>
      </c>
      <c r="M35" s="2">
        <v>1</v>
      </c>
    </row>
    <row r="37" spans="1:13" x14ac:dyDescent="0.2">
      <c r="A37" s="1" t="s">
        <v>4846</v>
      </c>
    </row>
    <row r="41" spans="1:13" x14ac:dyDescent="0.2">
      <c r="A41" s="1"/>
    </row>
    <row r="46" spans="1:13" x14ac:dyDescent="0.2">
      <c r="A46" s="1"/>
    </row>
    <row r="95" spans="17:17" x14ac:dyDescent="0.2">
      <c r="Q95" s="6"/>
    </row>
    <row r="107" spans="17:17" x14ac:dyDescent="0.2">
      <c r="Q107" s="6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89E18-3CDE-5148-A483-37A8F5C6114B}">
  <sheetPr codeName="Sheet15"/>
  <dimension ref="A1:O59"/>
  <sheetViews>
    <sheetView workbookViewId="0">
      <selection activeCell="A3" sqref="A3"/>
    </sheetView>
  </sheetViews>
  <sheetFormatPr baseColWidth="10" defaultRowHeight="16" x14ac:dyDescent="0.2"/>
  <cols>
    <col min="1" max="1" width="17.5" customWidth="1"/>
    <col min="2" max="2" width="8.5" bestFit="1" customWidth="1"/>
    <col min="3" max="3" width="39.5" bestFit="1" customWidth="1"/>
    <col min="4" max="4" width="22" customWidth="1"/>
    <col min="5" max="5" width="34" bestFit="1" customWidth="1"/>
    <col min="6" max="7" width="12.1640625" bestFit="1" customWidth="1"/>
    <col min="8" max="8" width="11.83203125" bestFit="1" customWidth="1"/>
    <col min="9" max="9" width="8.5" bestFit="1" customWidth="1"/>
    <col min="10" max="10" width="15.6640625" bestFit="1" customWidth="1"/>
    <col min="11" max="11" width="19.83203125" bestFit="1" customWidth="1"/>
    <col min="12" max="12" width="15.33203125" customWidth="1"/>
  </cols>
  <sheetData>
    <row r="1" spans="1:15" x14ac:dyDescent="0.2">
      <c r="A1" s="32" t="s">
        <v>2048</v>
      </c>
    </row>
    <row r="2" spans="1:15" x14ac:dyDescent="0.2">
      <c r="A2" s="13" t="s">
        <v>896</v>
      </c>
      <c r="B2" s="14" t="s">
        <v>8</v>
      </c>
      <c r="C2" s="14" t="s">
        <v>940</v>
      </c>
      <c r="D2" s="14" t="s">
        <v>1124</v>
      </c>
      <c r="E2" s="14" t="s">
        <v>1112</v>
      </c>
      <c r="F2" s="14" t="s">
        <v>9</v>
      </c>
      <c r="G2" s="14" t="s">
        <v>15</v>
      </c>
      <c r="H2" s="14" t="s">
        <v>890</v>
      </c>
      <c r="I2" s="14" t="s">
        <v>891</v>
      </c>
      <c r="J2" s="14" t="s">
        <v>1113</v>
      </c>
      <c r="K2" s="14" t="s">
        <v>1114</v>
      </c>
      <c r="L2" s="15" t="s">
        <v>1115</v>
      </c>
    </row>
    <row r="3" spans="1:15" x14ac:dyDescent="0.2">
      <c r="A3" t="s">
        <v>1125</v>
      </c>
      <c r="B3" t="s">
        <v>677</v>
      </c>
      <c r="C3" t="s">
        <v>1126</v>
      </c>
      <c r="D3" t="s">
        <v>4</v>
      </c>
      <c r="E3" t="s">
        <v>1127</v>
      </c>
      <c r="F3">
        <v>1</v>
      </c>
      <c r="G3">
        <v>-0.40623897860845049</v>
      </c>
      <c r="H3">
        <v>9.6175677631332113E-2</v>
      </c>
      <c r="I3" s="6">
        <v>2.4008254026554259E-5</v>
      </c>
      <c r="J3" s="8" t="s">
        <v>909</v>
      </c>
      <c r="K3" s="8" t="s">
        <v>909</v>
      </c>
      <c r="L3" s="8" t="s">
        <v>909</v>
      </c>
    </row>
    <row r="4" spans="1:15" x14ac:dyDescent="0.2">
      <c r="A4" t="s">
        <v>1125</v>
      </c>
      <c r="B4" t="s">
        <v>417</v>
      </c>
      <c r="C4" t="s">
        <v>1572</v>
      </c>
      <c r="D4" t="s">
        <v>4</v>
      </c>
      <c r="E4" t="s">
        <v>1127</v>
      </c>
      <c r="F4">
        <v>1</v>
      </c>
      <c r="G4">
        <v>0.27628699120012246</v>
      </c>
      <c r="H4">
        <v>6.5409992636390815E-2</v>
      </c>
      <c r="I4" s="6">
        <v>2.4008254026554259E-5</v>
      </c>
      <c r="J4" s="8" t="s">
        <v>909</v>
      </c>
      <c r="K4" s="8" t="s">
        <v>909</v>
      </c>
      <c r="L4" s="8" t="s">
        <v>909</v>
      </c>
    </row>
    <row r="5" spans="1:15" x14ac:dyDescent="0.2">
      <c r="A5" t="s">
        <v>1125</v>
      </c>
      <c r="B5" t="s">
        <v>247</v>
      </c>
      <c r="C5" t="s">
        <v>1128</v>
      </c>
      <c r="D5" t="s">
        <v>1129</v>
      </c>
      <c r="E5" t="s">
        <v>1127</v>
      </c>
      <c r="F5">
        <v>1</v>
      </c>
      <c r="G5">
        <v>-0.6690060481570238</v>
      </c>
      <c r="H5">
        <v>0.1811451557685724</v>
      </c>
      <c r="I5" s="6">
        <v>2.214460717850298E-4</v>
      </c>
      <c r="J5" s="8" t="s">
        <v>909</v>
      </c>
      <c r="K5" s="8" t="s">
        <v>909</v>
      </c>
      <c r="L5" s="8" t="s">
        <v>909</v>
      </c>
    </row>
    <row r="6" spans="1:15" x14ac:dyDescent="0.2">
      <c r="A6" t="s">
        <v>1125</v>
      </c>
      <c r="B6" t="s">
        <v>262</v>
      </c>
      <c r="C6" t="s">
        <v>1130</v>
      </c>
      <c r="D6" t="s">
        <v>4</v>
      </c>
      <c r="E6" t="s">
        <v>1127</v>
      </c>
      <c r="F6">
        <v>1</v>
      </c>
      <c r="G6">
        <v>-0.70918462130016446</v>
      </c>
      <c r="H6">
        <v>0.19202421121302321</v>
      </c>
      <c r="I6" s="6">
        <v>2.214460717850298E-4</v>
      </c>
      <c r="J6" s="8" t="s">
        <v>909</v>
      </c>
      <c r="K6" s="8" t="s">
        <v>909</v>
      </c>
      <c r="L6" s="8" t="s">
        <v>909</v>
      </c>
    </row>
    <row r="7" spans="1:15" x14ac:dyDescent="0.2">
      <c r="A7" t="s">
        <v>1125</v>
      </c>
      <c r="B7" t="s">
        <v>682</v>
      </c>
      <c r="C7" t="s">
        <v>1131</v>
      </c>
      <c r="D7" t="s">
        <v>4</v>
      </c>
      <c r="E7" t="s">
        <v>1116</v>
      </c>
      <c r="F7">
        <v>2</v>
      </c>
      <c r="G7">
        <v>-0.26849919030032621</v>
      </c>
      <c r="H7">
        <v>6.4771346293777857E-2</v>
      </c>
      <c r="I7" s="6">
        <v>3.393112861014241E-5</v>
      </c>
      <c r="J7" s="8" t="s">
        <v>1132</v>
      </c>
      <c r="K7" s="8" t="s">
        <v>1132</v>
      </c>
      <c r="L7" s="8" t="b">
        <v>1</v>
      </c>
    </row>
    <row r="8" spans="1:15" hidden="1" x14ac:dyDescent="0.2">
      <c r="A8" t="s">
        <v>1125</v>
      </c>
      <c r="B8" t="s">
        <v>682</v>
      </c>
      <c r="C8" t="s">
        <v>1131</v>
      </c>
      <c r="D8" t="s">
        <v>4</v>
      </c>
      <c r="E8" t="s">
        <v>1117</v>
      </c>
      <c r="F8">
        <v>2</v>
      </c>
      <c r="G8">
        <v>-0.26849919030032621</v>
      </c>
      <c r="H8">
        <v>6.4771346293777857E-2</v>
      </c>
      <c r="I8" s="6">
        <v>3.393112861014241E-5</v>
      </c>
      <c r="J8" s="8" t="s">
        <v>1132</v>
      </c>
      <c r="K8" s="8" t="s">
        <v>1132</v>
      </c>
      <c r="L8" s="8" t="b">
        <v>1</v>
      </c>
    </row>
    <row r="9" spans="1:15" hidden="1" x14ac:dyDescent="0.2">
      <c r="A9" t="s">
        <v>1125</v>
      </c>
      <c r="B9" t="s">
        <v>682</v>
      </c>
      <c r="C9" t="s">
        <v>1131</v>
      </c>
      <c r="D9" t="s">
        <v>4</v>
      </c>
      <c r="E9" t="s">
        <v>1118</v>
      </c>
      <c r="F9">
        <v>2</v>
      </c>
      <c r="G9">
        <v>-0.26884682385593228</v>
      </c>
      <c r="H9">
        <v>6.6652754597403094E-2</v>
      </c>
      <c r="I9" s="6">
        <v>5.4941868126721654E-5</v>
      </c>
      <c r="J9" s="8" t="s">
        <v>1132</v>
      </c>
      <c r="K9" s="8" t="s">
        <v>1132</v>
      </c>
      <c r="L9" s="8" t="b">
        <v>1</v>
      </c>
    </row>
    <row r="10" spans="1:15" x14ac:dyDescent="0.2">
      <c r="A10" t="s">
        <v>899</v>
      </c>
      <c r="B10" t="s">
        <v>441</v>
      </c>
      <c r="C10" t="s">
        <v>1137</v>
      </c>
      <c r="D10" t="s">
        <v>6</v>
      </c>
      <c r="E10" t="s">
        <v>1116</v>
      </c>
      <c r="F10">
        <v>8</v>
      </c>
      <c r="G10">
        <v>-6.1839274720014728E-2</v>
      </c>
      <c r="H10">
        <v>3.3231902291749223E-2</v>
      </c>
      <c r="I10" s="6">
        <v>6.2766682838579474E-2</v>
      </c>
      <c r="J10" s="8" t="b">
        <v>0</v>
      </c>
      <c r="K10" s="8" t="b">
        <v>0</v>
      </c>
      <c r="L10" t="b">
        <v>0</v>
      </c>
      <c r="O10" s="38"/>
    </row>
    <row r="11" spans="1:15" hidden="1" x14ac:dyDescent="0.2">
      <c r="A11" t="s">
        <v>899</v>
      </c>
      <c r="B11" t="s">
        <v>441</v>
      </c>
      <c r="C11" t="s">
        <v>1137</v>
      </c>
      <c r="D11" t="s">
        <v>6</v>
      </c>
      <c r="E11" t="s">
        <v>1117</v>
      </c>
      <c r="F11">
        <v>8</v>
      </c>
      <c r="G11">
        <v>-6.1839274720014728E-2</v>
      </c>
      <c r="H11">
        <v>3.117815910973204E-2</v>
      </c>
      <c r="I11" s="6">
        <v>4.7320927353038771E-2</v>
      </c>
      <c r="J11" s="8" t="b">
        <v>0</v>
      </c>
      <c r="K11" s="8" t="b">
        <v>0</v>
      </c>
      <c r="L11" t="b">
        <v>0</v>
      </c>
    </row>
    <row r="12" spans="1:15" hidden="1" x14ac:dyDescent="0.2">
      <c r="A12" t="s">
        <v>899</v>
      </c>
      <c r="B12" t="s">
        <v>441</v>
      </c>
      <c r="C12" t="s">
        <v>1137</v>
      </c>
      <c r="D12" t="s">
        <v>6</v>
      </c>
      <c r="E12" t="s">
        <v>1118</v>
      </c>
      <c r="F12">
        <v>8</v>
      </c>
      <c r="G12">
        <v>-6.2601497599869715E-2</v>
      </c>
      <c r="H12">
        <v>3.1391108971312087E-2</v>
      </c>
      <c r="I12" s="6">
        <v>4.6125511061145909E-2</v>
      </c>
      <c r="J12" s="8" t="b">
        <v>0</v>
      </c>
      <c r="K12" s="8" t="b">
        <v>0</v>
      </c>
      <c r="L12" t="b">
        <v>0</v>
      </c>
    </row>
    <row r="13" spans="1:15" hidden="1" x14ac:dyDescent="0.2">
      <c r="A13" t="s">
        <v>899</v>
      </c>
      <c r="B13" t="s">
        <v>441</v>
      </c>
      <c r="C13" t="s">
        <v>1137</v>
      </c>
      <c r="D13" t="s">
        <v>6</v>
      </c>
      <c r="E13" t="s">
        <v>1119</v>
      </c>
      <c r="F13">
        <v>8</v>
      </c>
      <c r="G13">
        <v>-5.7928322624309081E-2</v>
      </c>
      <c r="H13">
        <v>4.3251759490381667E-2</v>
      </c>
      <c r="I13" s="6">
        <v>0.18046369092429829</v>
      </c>
      <c r="J13" s="8" t="b">
        <v>0</v>
      </c>
      <c r="K13" s="8" t="b">
        <v>0</v>
      </c>
      <c r="L13" t="b">
        <v>0</v>
      </c>
    </row>
    <row r="14" spans="1:15" hidden="1" x14ac:dyDescent="0.2">
      <c r="A14" t="s">
        <v>899</v>
      </c>
      <c r="B14" t="s">
        <v>441</v>
      </c>
      <c r="C14" t="s">
        <v>1137</v>
      </c>
      <c r="D14" t="s">
        <v>6</v>
      </c>
      <c r="E14" t="s">
        <v>1120</v>
      </c>
      <c r="F14">
        <v>8</v>
      </c>
      <c r="G14">
        <v>-5.8363909060035184E-2</v>
      </c>
      <c r="H14">
        <v>4.2247659232123258E-2</v>
      </c>
      <c r="I14" s="6">
        <v>0.16713423934503238</v>
      </c>
      <c r="J14" s="8" t="b">
        <v>0</v>
      </c>
      <c r="K14" s="8" t="b">
        <v>0</v>
      </c>
      <c r="L14" t="b">
        <v>0</v>
      </c>
    </row>
    <row r="15" spans="1:15" hidden="1" x14ac:dyDescent="0.2">
      <c r="A15" t="s">
        <v>899</v>
      </c>
      <c r="B15" t="s">
        <v>441</v>
      </c>
      <c r="C15" t="s">
        <v>1137</v>
      </c>
      <c r="D15" t="s">
        <v>6</v>
      </c>
      <c r="E15" t="s">
        <v>1121</v>
      </c>
      <c r="F15">
        <v>8</v>
      </c>
      <c r="G15">
        <v>-6.8947657466807699E-2</v>
      </c>
      <c r="H15">
        <v>6.471966603860696E-2</v>
      </c>
      <c r="I15" s="6">
        <v>0.32208823478194426</v>
      </c>
      <c r="J15" s="8" t="b">
        <v>0</v>
      </c>
      <c r="K15" s="8" t="b">
        <v>0</v>
      </c>
      <c r="L15" t="b">
        <v>0</v>
      </c>
    </row>
    <row r="16" spans="1:15" hidden="1" x14ac:dyDescent="0.2">
      <c r="A16" t="s">
        <v>899</v>
      </c>
      <c r="B16" t="s">
        <v>441</v>
      </c>
      <c r="C16" t="s">
        <v>1137</v>
      </c>
      <c r="D16" t="s">
        <v>6</v>
      </c>
      <c r="E16" t="s">
        <v>1122</v>
      </c>
      <c r="F16">
        <v>8</v>
      </c>
      <c r="G16">
        <v>-5.9891411335175559E-2</v>
      </c>
      <c r="H16">
        <v>4.9295048922960688E-2</v>
      </c>
      <c r="I16" s="6">
        <v>0.26376842511835558</v>
      </c>
      <c r="J16" s="8" t="b">
        <v>0</v>
      </c>
      <c r="K16" s="8" t="b">
        <v>0</v>
      </c>
      <c r="L16" t="b">
        <v>0</v>
      </c>
    </row>
    <row r="17" spans="1:12" hidden="1" x14ac:dyDescent="0.2">
      <c r="A17" t="s">
        <v>899</v>
      </c>
      <c r="B17" t="s">
        <v>441</v>
      </c>
      <c r="C17" t="s">
        <v>1137</v>
      </c>
      <c r="D17" t="s">
        <v>6</v>
      </c>
      <c r="E17" t="s">
        <v>1123</v>
      </c>
      <c r="F17">
        <v>8</v>
      </c>
      <c r="G17">
        <v>-4.0555354153997789E-2</v>
      </c>
      <c r="H17">
        <v>5.3594877499290768E-2</v>
      </c>
      <c r="I17" s="6">
        <v>0.47787882651459834</v>
      </c>
      <c r="J17" s="8" t="b">
        <v>0</v>
      </c>
      <c r="K17" s="8" t="b">
        <v>0</v>
      </c>
      <c r="L17" t="b">
        <v>0</v>
      </c>
    </row>
    <row r="18" spans="1:12" x14ac:dyDescent="0.2">
      <c r="A18" t="s">
        <v>899</v>
      </c>
      <c r="B18" t="s">
        <v>829</v>
      </c>
      <c r="C18" t="s">
        <v>1140</v>
      </c>
      <c r="D18" t="s">
        <v>6</v>
      </c>
      <c r="E18" t="s">
        <v>1116</v>
      </c>
      <c r="F18">
        <v>13</v>
      </c>
      <c r="G18">
        <v>-1.9585685707117413E-3</v>
      </c>
      <c r="H18">
        <v>5.2514027808330643E-2</v>
      </c>
      <c r="I18" s="6">
        <v>0.97024891298243421</v>
      </c>
      <c r="J18" s="8" t="b">
        <v>0</v>
      </c>
      <c r="K18" s="8" t="b">
        <v>0</v>
      </c>
      <c r="L18" t="b">
        <v>0</v>
      </c>
    </row>
    <row r="19" spans="1:12" hidden="1" x14ac:dyDescent="0.2">
      <c r="A19" t="s">
        <v>899</v>
      </c>
      <c r="B19" t="s">
        <v>829</v>
      </c>
      <c r="C19" t="s">
        <v>1140</v>
      </c>
      <c r="D19" t="s">
        <v>6</v>
      </c>
      <c r="E19" t="s">
        <v>1117</v>
      </c>
      <c r="F19">
        <v>13</v>
      </c>
      <c r="G19">
        <v>-1.9585685707117413E-3</v>
      </c>
      <c r="H19">
        <v>4.409254107850577E-2</v>
      </c>
      <c r="I19" s="6">
        <v>0.96457001928005259</v>
      </c>
      <c r="J19" s="8" t="b">
        <v>0</v>
      </c>
      <c r="K19" s="8" t="b">
        <v>0</v>
      </c>
      <c r="L19" t="b">
        <v>0</v>
      </c>
    </row>
    <row r="20" spans="1:12" hidden="1" x14ac:dyDescent="0.2">
      <c r="A20" t="s">
        <v>899</v>
      </c>
      <c r="B20" t="s">
        <v>829</v>
      </c>
      <c r="C20" t="s">
        <v>1140</v>
      </c>
      <c r="D20" t="s">
        <v>6</v>
      </c>
      <c r="E20" t="s">
        <v>1118</v>
      </c>
      <c r="F20">
        <v>13</v>
      </c>
      <c r="G20">
        <v>-1.9740442688950272E-3</v>
      </c>
      <c r="H20">
        <v>4.4402910613520703E-2</v>
      </c>
      <c r="I20" s="6">
        <v>0.96453969497122449</v>
      </c>
      <c r="J20" s="8" t="b">
        <v>0</v>
      </c>
      <c r="K20" s="8" t="b">
        <v>0</v>
      </c>
      <c r="L20" t="b">
        <v>0</v>
      </c>
    </row>
    <row r="21" spans="1:12" hidden="1" x14ac:dyDescent="0.2">
      <c r="A21" t="s">
        <v>899</v>
      </c>
      <c r="B21" t="s">
        <v>829</v>
      </c>
      <c r="C21" t="s">
        <v>1140</v>
      </c>
      <c r="D21" t="s">
        <v>6</v>
      </c>
      <c r="E21" t="s">
        <v>1119</v>
      </c>
      <c r="F21">
        <v>13</v>
      </c>
      <c r="G21">
        <v>1.7262013892170233E-2</v>
      </c>
      <c r="H21">
        <v>6.6991854076091539E-2</v>
      </c>
      <c r="I21" s="6">
        <v>0.79665903343320832</v>
      </c>
      <c r="J21" s="8" t="b">
        <v>0</v>
      </c>
      <c r="K21" s="8" t="b">
        <v>0</v>
      </c>
      <c r="L21" t="b">
        <v>0</v>
      </c>
    </row>
    <row r="22" spans="1:12" hidden="1" x14ac:dyDescent="0.2">
      <c r="A22" t="s">
        <v>899</v>
      </c>
      <c r="B22" t="s">
        <v>829</v>
      </c>
      <c r="C22" t="s">
        <v>1140</v>
      </c>
      <c r="D22" t="s">
        <v>6</v>
      </c>
      <c r="E22" t="s">
        <v>1120</v>
      </c>
      <c r="F22">
        <v>13</v>
      </c>
      <c r="G22">
        <v>8.08682768291627E-3</v>
      </c>
      <c r="H22">
        <v>5.9989133813644277E-2</v>
      </c>
      <c r="I22" s="6">
        <v>0.89276615136054127</v>
      </c>
      <c r="J22" s="8" t="b">
        <v>0</v>
      </c>
      <c r="K22" s="8" t="b">
        <v>0</v>
      </c>
      <c r="L22" t="b">
        <v>0</v>
      </c>
    </row>
    <row r="23" spans="1:12" hidden="1" x14ac:dyDescent="0.2">
      <c r="A23" t="s">
        <v>899</v>
      </c>
      <c r="B23" t="s">
        <v>829</v>
      </c>
      <c r="C23" t="s">
        <v>1140</v>
      </c>
      <c r="D23" t="s">
        <v>6</v>
      </c>
      <c r="E23" t="s">
        <v>1121</v>
      </c>
      <c r="F23">
        <v>13</v>
      </c>
      <c r="G23">
        <v>2.8876970195933493E-2</v>
      </c>
      <c r="H23">
        <v>9.066165935742275E-2</v>
      </c>
      <c r="I23" s="6">
        <v>0.7555707528461304</v>
      </c>
      <c r="J23" s="8" t="b">
        <v>0</v>
      </c>
      <c r="K23" s="8" t="b">
        <v>0</v>
      </c>
      <c r="L23" t="b">
        <v>0</v>
      </c>
    </row>
    <row r="24" spans="1:12" hidden="1" x14ac:dyDescent="0.2">
      <c r="A24" t="s">
        <v>899</v>
      </c>
      <c r="B24" t="s">
        <v>829</v>
      </c>
      <c r="C24" t="s">
        <v>1140</v>
      </c>
      <c r="D24" t="s">
        <v>6</v>
      </c>
      <c r="E24" t="s">
        <v>1122</v>
      </c>
      <c r="F24">
        <v>13</v>
      </c>
      <c r="G24">
        <v>1.381718135244081E-2</v>
      </c>
      <c r="H24">
        <v>6.0960680685451185E-2</v>
      </c>
      <c r="I24" s="6">
        <v>0.82450533925109704</v>
      </c>
      <c r="J24" s="8" t="b">
        <v>0</v>
      </c>
      <c r="K24" s="8" t="b">
        <v>0</v>
      </c>
      <c r="L24" t="b">
        <v>0</v>
      </c>
    </row>
    <row r="25" spans="1:12" hidden="1" x14ac:dyDescent="0.2">
      <c r="A25" t="s">
        <v>899</v>
      </c>
      <c r="B25" t="s">
        <v>829</v>
      </c>
      <c r="C25" t="s">
        <v>1140</v>
      </c>
      <c r="D25" t="s">
        <v>6</v>
      </c>
      <c r="E25" t="s">
        <v>1123</v>
      </c>
      <c r="F25">
        <v>13</v>
      </c>
      <c r="G25">
        <v>1.2230869946266187E-2</v>
      </c>
      <c r="H25">
        <v>0.10462463505847865</v>
      </c>
      <c r="I25" s="6">
        <v>0.90904450441518492</v>
      </c>
      <c r="J25" s="8" t="b">
        <v>0</v>
      </c>
      <c r="K25" s="8" t="b">
        <v>0</v>
      </c>
      <c r="L25" t="b">
        <v>0</v>
      </c>
    </row>
    <row r="26" spans="1:12" x14ac:dyDescent="0.2">
      <c r="A26" t="s">
        <v>899</v>
      </c>
      <c r="B26" t="s">
        <v>828</v>
      </c>
      <c r="C26" t="s">
        <v>1138</v>
      </c>
      <c r="D26" t="s">
        <v>6</v>
      </c>
      <c r="E26" t="s">
        <v>1116</v>
      </c>
      <c r="F26">
        <v>7</v>
      </c>
      <c r="G26">
        <v>-3.1406669233773991E-2</v>
      </c>
      <c r="H26">
        <v>7.0916985422752141E-2</v>
      </c>
      <c r="I26" s="6">
        <v>0.65786319608236421</v>
      </c>
      <c r="J26" s="8" t="b">
        <v>0</v>
      </c>
      <c r="K26" s="8" t="b">
        <v>0</v>
      </c>
      <c r="L26" t="b">
        <v>0</v>
      </c>
    </row>
    <row r="27" spans="1:12" hidden="1" x14ac:dyDescent="0.2">
      <c r="A27" t="s">
        <v>899</v>
      </c>
      <c r="B27" t="s">
        <v>828</v>
      </c>
      <c r="C27" t="s">
        <v>1138</v>
      </c>
      <c r="D27" t="s">
        <v>6</v>
      </c>
      <c r="E27" t="s">
        <v>1117</v>
      </c>
      <c r="F27">
        <v>7</v>
      </c>
      <c r="G27">
        <v>-3.1406669233773991E-2</v>
      </c>
      <c r="H27">
        <v>5.5860107894582532E-2</v>
      </c>
      <c r="I27" s="6">
        <v>0.5739539486983094</v>
      </c>
      <c r="J27" s="8" t="b">
        <v>0</v>
      </c>
      <c r="K27" s="8" t="b">
        <v>0</v>
      </c>
      <c r="L27" t="b">
        <v>0</v>
      </c>
    </row>
    <row r="28" spans="1:12" hidden="1" x14ac:dyDescent="0.2">
      <c r="A28" t="s">
        <v>899</v>
      </c>
      <c r="B28" t="s">
        <v>828</v>
      </c>
      <c r="C28" t="s">
        <v>1138</v>
      </c>
      <c r="D28" t="s">
        <v>6</v>
      </c>
      <c r="E28" t="s">
        <v>1118</v>
      </c>
      <c r="F28">
        <v>7</v>
      </c>
      <c r="G28">
        <v>-3.1605315160309802E-2</v>
      </c>
      <c r="H28">
        <v>5.6191305572389202E-2</v>
      </c>
      <c r="I28" s="6">
        <v>0.57380321389151634</v>
      </c>
      <c r="J28" s="8" t="b">
        <v>0</v>
      </c>
      <c r="K28" s="8" t="b">
        <v>0</v>
      </c>
      <c r="L28" t="b">
        <v>0</v>
      </c>
    </row>
    <row r="29" spans="1:12" hidden="1" x14ac:dyDescent="0.2">
      <c r="A29" t="s">
        <v>899</v>
      </c>
      <c r="B29" t="s">
        <v>828</v>
      </c>
      <c r="C29" t="s">
        <v>1138</v>
      </c>
      <c r="D29" t="s">
        <v>6</v>
      </c>
      <c r="E29" t="s">
        <v>1119</v>
      </c>
      <c r="F29">
        <v>7</v>
      </c>
      <c r="G29">
        <v>-2.9208736037697441E-2</v>
      </c>
      <c r="H29">
        <v>9.1774102660212034E-2</v>
      </c>
      <c r="I29" s="6">
        <v>0.75028185446589746</v>
      </c>
      <c r="J29" s="8" t="b">
        <v>0</v>
      </c>
      <c r="K29" s="8" t="b">
        <v>0</v>
      </c>
      <c r="L29" t="b">
        <v>0</v>
      </c>
    </row>
    <row r="30" spans="1:12" hidden="1" x14ac:dyDescent="0.2">
      <c r="A30" t="s">
        <v>899</v>
      </c>
      <c r="B30" t="s">
        <v>828</v>
      </c>
      <c r="C30" t="s">
        <v>1138</v>
      </c>
      <c r="D30" t="s">
        <v>6</v>
      </c>
      <c r="E30" t="s">
        <v>1120</v>
      </c>
      <c r="F30">
        <v>7</v>
      </c>
      <c r="G30">
        <v>1.5470693845315856E-2</v>
      </c>
      <c r="H30">
        <v>6.7763070740854997E-2</v>
      </c>
      <c r="I30" s="6">
        <v>0.819408610293059</v>
      </c>
      <c r="J30" s="8" t="b">
        <v>0</v>
      </c>
      <c r="K30" s="8" t="b">
        <v>0</v>
      </c>
      <c r="L30" t="b">
        <v>0</v>
      </c>
    </row>
    <row r="31" spans="1:12" hidden="1" x14ac:dyDescent="0.2">
      <c r="A31" t="s">
        <v>899</v>
      </c>
      <c r="B31" t="s">
        <v>828</v>
      </c>
      <c r="C31" t="s">
        <v>1138</v>
      </c>
      <c r="D31" t="s">
        <v>6</v>
      </c>
      <c r="E31" t="s">
        <v>1121</v>
      </c>
      <c r="F31">
        <v>7</v>
      </c>
      <c r="G31">
        <v>6.262203422696011E-3</v>
      </c>
      <c r="H31">
        <v>9.8036494610932404E-2</v>
      </c>
      <c r="I31" s="6">
        <v>0.95114368936329308</v>
      </c>
      <c r="J31" s="8" t="b">
        <v>0</v>
      </c>
      <c r="K31" s="8" t="b">
        <v>0</v>
      </c>
      <c r="L31" t="b">
        <v>0</v>
      </c>
    </row>
    <row r="32" spans="1:12" hidden="1" x14ac:dyDescent="0.2">
      <c r="A32" t="s">
        <v>899</v>
      </c>
      <c r="B32" t="s">
        <v>828</v>
      </c>
      <c r="C32" t="s">
        <v>1138</v>
      </c>
      <c r="D32" t="s">
        <v>6</v>
      </c>
      <c r="E32" t="s">
        <v>1122</v>
      </c>
      <c r="F32">
        <v>7</v>
      </c>
      <c r="G32">
        <v>1.8862864342160557E-2</v>
      </c>
      <c r="H32">
        <v>7.5575579209694058E-2</v>
      </c>
      <c r="I32" s="6">
        <v>0.81123009735488183</v>
      </c>
      <c r="J32" s="8" t="b">
        <v>0</v>
      </c>
      <c r="K32" s="8" t="b">
        <v>0</v>
      </c>
      <c r="L32" t="b">
        <v>0</v>
      </c>
    </row>
    <row r="33" spans="1:12" hidden="1" x14ac:dyDescent="0.2">
      <c r="A33" t="s">
        <v>899</v>
      </c>
      <c r="B33" t="s">
        <v>828</v>
      </c>
      <c r="C33" t="s">
        <v>1138</v>
      </c>
      <c r="D33" t="s">
        <v>6</v>
      </c>
      <c r="E33" t="s">
        <v>1123</v>
      </c>
      <c r="F33">
        <v>7</v>
      </c>
      <c r="G33">
        <v>6.7521450372118097E-2</v>
      </c>
      <c r="H33">
        <v>0.13652756552032644</v>
      </c>
      <c r="I33" s="6">
        <v>0.64187033872626353</v>
      </c>
      <c r="J33" s="8" t="b">
        <v>0</v>
      </c>
      <c r="K33" s="8" t="b">
        <v>0</v>
      </c>
      <c r="L33" t="b">
        <v>0</v>
      </c>
    </row>
    <row r="34" spans="1:12" x14ac:dyDescent="0.2">
      <c r="A34" t="s">
        <v>899</v>
      </c>
      <c r="B34" t="s">
        <v>827</v>
      </c>
      <c r="C34" t="s">
        <v>1139</v>
      </c>
      <c r="D34" t="s">
        <v>6</v>
      </c>
      <c r="E34" t="s">
        <v>1116</v>
      </c>
      <c r="F34">
        <v>8</v>
      </c>
      <c r="G34">
        <v>1.4905742669842056E-2</v>
      </c>
      <c r="H34">
        <v>8.5805690263395018E-2</v>
      </c>
      <c r="I34" s="6">
        <v>0.86208938265019108</v>
      </c>
      <c r="J34" s="8" t="b">
        <v>0</v>
      </c>
      <c r="K34" s="8" t="b">
        <v>0</v>
      </c>
      <c r="L34" t="b">
        <v>0</v>
      </c>
    </row>
    <row r="35" spans="1:12" hidden="1" x14ac:dyDescent="0.2">
      <c r="A35" t="s">
        <v>899</v>
      </c>
      <c r="B35" t="s">
        <v>827</v>
      </c>
      <c r="C35" t="s">
        <v>1139</v>
      </c>
      <c r="D35" t="s">
        <v>6</v>
      </c>
      <c r="E35" t="s">
        <v>1117</v>
      </c>
      <c r="F35">
        <v>8</v>
      </c>
      <c r="G35">
        <v>1.4905742669842056E-2</v>
      </c>
      <c r="H35">
        <v>5.5490241585380407E-2</v>
      </c>
      <c r="I35" s="6">
        <v>0.78822275835807942</v>
      </c>
      <c r="J35" s="8" t="b">
        <v>0</v>
      </c>
      <c r="K35" s="8" t="b">
        <v>0</v>
      </c>
      <c r="L35" t="b">
        <v>0</v>
      </c>
    </row>
    <row r="36" spans="1:12" hidden="1" x14ac:dyDescent="0.2">
      <c r="A36" t="s">
        <v>899</v>
      </c>
      <c r="B36" t="s">
        <v>827</v>
      </c>
      <c r="C36" t="s">
        <v>1139</v>
      </c>
      <c r="D36" t="s">
        <v>6</v>
      </c>
      <c r="E36" t="s">
        <v>1118</v>
      </c>
      <c r="F36">
        <v>8</v>
      </c>
      <c r="G36">
        <v>1.5160201183336143E-2</v>
      </c>
      <c r="H36">
        <v>5.6072401271988349E-2</v>
      </c>
      <c r="I36" s="6">
        <v>0.7868769063247727</v>
      </c>
      <c r="J36" s="8" t="b">
        <v>0</v>
      </c>
      <c r="K36" s="8" t="b">
        <v>0</v>
      </c>
      <c r="L36" t="b">
        <v>0</v>
      </c>
    </row>
    <row r="37" spans="1:12" hidden="1" x14ac:dyDescent="0.2">
      <c r="A37" t="s">
        <v>899</v>
      </c>
      <c r="B37" t="s">
        <v>827</v>
      </c>
      <c r="C37" t="s">
        <v>1139</v>
      </c>
      <c r="D37" t="s">
        <v>6</v>
      </c>
      <c r="E37" t="s">
        <v>1119</v>
      </c>
      <c r="F37">
        <v>8</v>
      </c>
      <c r="G37">
        <v>2.784757911531912E-2</v>
      </c>
      <c r="H37">
        <v>8.3837717499154668E-2</v>
      </c>
      <c r="I37" s="6">
        <v>0.73976805990243699</v>
      </c>
      <c r="J37" s="8" t="b">
        <v>0</v>
      </c>
      <c r="K37" s="8" t="b">
        <v>0</v>
      </c>
      <c r="L37" t="b">
        <v>0</v>
      </c>
    </row>
    <row r="38" spans="1:12" hidden="1" x14ac:dyDescent="0.2">
      <c r="A38" t="s">
        <v>899</v>
      </c>
      <c r="B38" t="s">
        <v>827</v>
      </c>
      <c r="C38" t="s">
        <v>1139</v>
      </c>
      <c r="D38" t="s">
        <v>6</v>
      </c>
      <c r="E38" t="s">
        <v>1120</v>
      </c>
      <c r="F38">
        <v>8</v>
      </c>
      <c r="G38">
        <v>1.9899427410495451E-2</v>
      </c>
      <c r="H38">
        <v>6.7014482126203992E-2</v>
      </c>
      <c r="I38" s="6">
        <v>0.76651064136339198</v>
      </c>
      <c r="J38" s="8" t="b">
        <v>0</v>
      </c>
      <c r="K38" s="8" t="b">
        <v>0</v>
      </c>
      <c r="L38" t="b">
        <v>0</v>
      </c>
    </row>
    <row r="39" spans="1:12" hidden="1" x14ac:dyDescent="0.2">
      <c r="A39" t="s">
        <v>899</v>
      </c>
      <c r="B39" t="s">
        <v>827</v>
      </c>
      <c r="C39" t="s">
        <v>1139</v>
      </c>
      <c r="D39" t="s">
        <v>6</v>
      </c>
      <c r="E39" t="s">
        <v>1121</v>
      </c>
      <c r="F39">
        <v>8</v>
      </c>
      <c r="G39">
        <v>1.9487367676222389E-2</v>
      </c>
      <c r="H39">
        <v>0.11043848798607192</v>
      </c>
      <c r="I39" s="6">
        <v>0.86493349974464295</v>
      </c>
      <c r="J39" s="8" t="b">
        <v>0</v>
      </c>
      <c r="K39" s="8" t="b">
        <v>0</v>
      </c>
      <c r="L39" t="b">
        <v>0</v>
      </c>
    </row>
    <row r="40" spans="1:12" hidden="1" x14ac:dyDescent="0.2">
      <c r="A40" t="s">
        <v>899</v>
      </c>
      <c r="B40" t="s">
        <v>827</v>
      </c>
      <c r="C40" t="s">
        <v>1139</v>
      </c>
      <c r="D40" t="s">
        <v>6</v>
      </c>
      <c r="E40" t="s">
        <v>1122</v>
      </c>
      <c r="F40">
        <v>8</v>
      </c>
      <c r="G40">
        <v>1.9487367676222389E-2</v>
      </c>
      <c r="H40">
        <v>6.9052093841435097E-2</v>
      </c>
      <c r="I40" s="6">
        <v>0.78594228301031588</v>
      </c>
      <c r="J40" s="8" t="b">
        <v>0</v>
      </c>
      <c r="K40" s="8" t="b">
        <v>0</v>
      </c>
      <c r="L40" t="b">
        <v>0</v>
      </c>
    </row>
    <row r="41" spans="1:12" hidden="1" x14ac:dyDescent="0.2">
      <c r="A41" t="s">
        <v>899</v>
      </c>
      <c r="B41" t="s">
        <v>827</v>
      </c>
      <c r="C41" t="s">
        <v>1139</v>
      </c>
      <c r="D41" t="s">
        <v>6</v>
      </c>
      <c r="E41" t="s">
        <v>1123</v>
      </c>
      <c r="F41">
        <v>8</v>
      </c>
      <c r="G41">
        <v>-4.9786057068061468E-2</v>
      </c>
      <c r="H41">
        <v>0.16665817321513632</v>
      </c>
      <c r="I41" s="6">
        <v>0.77522106449059081</v>
      </c>
      <c r="J41" s="8" t="b">
        <v>0</v>
      </c>
      <c r="K41" s="8" t="b">
        <v>0</v>
      </c>
      <c r="L41" t="b">
        <v>0</v>
      </c>
    </row>
    <row r="42" spans="1:12" x14ac:dyDescent="0.2">
      <c r="A42" t="s">
        <v>936</v>
      </c>
      <c r="B42" t="s">
        <v>178</v>
      </c>
      <c r="C42" t="s">
        <v>1354</v>
      </c>
      <c r="D42" t="s">
        <v>4</v>
      </c>
      <c r="E42" t="s">
        <v>1116</v>
      </c>
      <c r="F42">
        <v>15</v>
      </c>
      <c r="G42">
        <v>-1.00290344008511E-2</v>
      </c>
      <c r="H42">
        <v>1.7536652461116801E-2</v>
      </c>
      <c r="I42" s="6">
        <v>0.56739656777466296</v>
      </c>
      <c r="J42" s="8" t="b">
        <v>0</v>
      </c>
      <c r="K42" s="8" t="b">
        <v>0</v>
      </c>
      <c r="L42" s="8" t="b">
        <v>0</v>
      </c>
    </row>
    <row r="43" spans="1:12" hidden="1" x14ac:dyDescent="0.2">
      <c r="A43" t="s">
        <v>936</v>
      </c>
      <c r="B43" t="s">
        <v>178</v>
      </c>
      <c r="C43" t="s">
        <v>1354</v>
      </c>
      <c r="D43" t="s">
        <v>4</v>
      </c>
      <c r="E43" t="s">
        <v>1117</v>
      </c>
      <c r="F43">
        <v>15</v>
      </c>
      <c r="G43">
        <v>-1.00290344008511E-2</v>
      </c>
      <c r="H43">
        <v>1.6373727512916301E-2</v>
      </c>
      <c r="I43" s="6">
        <v>0.54020189614998804</v>
      </c>
      <c r="J43" s="8" t="b">
        <v>0</v>
      </c>
      <c r="K43" s="8" t="b">
        <v>0</v>
      </c>
      <c r="L43" s="8" t="b">
        <v>0</v>
      </c>
    </row>
    <row r="44" spans="1:12" hidden="1" x14ac:dyDescent="0.2">
      <c r="A44" t="s">
        <v>936</v>
      </c>
      <c r="B44" t="s">
        <v>178</v>
      </c>
      <c r="C44" t="s">
        <v>1354</v>
      </c>
      <c r="D44" t="s">
        <v>4</v>
      </c>
      <c r="E44" t="s">
        <v>1118</v>
      </c>
      <c r="F44">
        <v>15</v>
      </c>
      <c r="G44">
        <v>-1.01167424691717E-2</v>
      </c>
      <c r="H44">
        <v>1.6430454912653499E-2</v>
      </c>
      <c r="I44" s="6">
        <v>0.53807199203697298</v>
      </c>
      <c r="J44" s="8" t="b">
        <v>0</v>
      </c>
      <c r="K44" s="8" t="b">
        <v>0</v>
      </c>
      <c r="L44" s="8" t="b">
        <v>0</v>
      </c>
    </row>
    <row r="45" spans="1:12" hidden="1" x14ac:dyDescent="0.2">
      <c r="A45" t="s">
        <v>936</v>
      </c>
      <c r="B45" t="s">
        <v>178</v>
      </c>
      <c r="C45" t="s">
        <v>1354</v>
      </c>
      <c r="D45" t="s">
        <v>4</v>
      </c>
      <c r="E45" t="s">
        <v>1119</v>
      </c>
      <c r="F45">
        <v>15</v>
      </c>
      <c r="G45">
        <v>-7.3622323442146601E-3</v>
      </c>
      <c r="H45">
        <v>3.2744471689525503E-2</v>
      </c>
      <c r="I45" s="6">
        <v>0.82210457088349298</v>
      </c>
      <c r="J45" s="8" t="b">
        <v>0</v>
      </c>
      <c r="K45" s="8" t="b">
        <v>0</v>
      </c>
      <c r="L45" s="8" t="b">
        <v>0</v>
      </c>
    </row>
    <row r="46" spans="1:12" hidden="1" x14ac:dyDescent="0.2">
      <c r="A46" t="s">
        <v>936</v>
      </c>
      <c r="B46" t="s">
        <v>178</v>
      </c>
      <c r="C46" t="s">
        <v>1354</v>
      </c>
      <c r="D46" t="s">
        <v>4</v>
      </c>
      <c r="E46" t="s">
        <v>1120</v>
      </c>
      <c r="F46">
        <v>15</v>
      </c>
      <c r="G46">
        <v>-1.2801142358912601E-2</v>
      </c>
      <c r="H46">
        <v>2.05311976052194E-2</v>
      </c>
      <c r="I46" s="6">
        <v>0.532957901212187</v>
      </c>
      <c r="J46" s="8" t="b">
        <v>0</v>
      </c>
      <c r="K46" s="8" t="b">
        <v>0</v>
      </c>
      <c r="L46" s="8" t="b">
        <v>0</v>
      </c>
    </row>
    <row r="47" spans="1:12" hidden="1" x14ac:dyDescent="0.2">
      <c r="A47" t="s">
        <v>936</v>
      </c>
      <c r="B47" t="s">
        <v>178</v>
      </c>
      <c r="C47" t="s">
        <v>1354</v>
      </c>
      <c r="D47" t="s">
        <v>4</v>
      </c>
      <c r="E47" t="s">
        <v>1121</v>
      </c>
      <c r="F47">
        <v>15</v>
      </c>
      <c r="G47">
        <v>-2.7751786638412299E-2</v>
      </c>
      <c r="H47">
        <v>4.4303821648775103E-2</v>
      </c>
      <c r="I47" s="6">
        <v>0.541134098972607</v>
      </c>
      <c r="J47" s="8" t="b">
        <v>0</v>
      </c>
      <c r="K47" s="8" t="b">
        <v>0</v>
      </c>
      <c r="L47" s="8" t="b">
        <v>0</v>
      </c>
    </row>
    <row r="48" spans="1:12" hidden="1" x14ac:dyDescent="0.2">
      <c r="A48" t="s">
        <v>936</v>
      </c>
      <c r="B48" t="s">
        <v>178</v>
      </c>
      <c r="C48" t="s">
        <v>1354</v>
      </c>
      <c r="D48" t="s">
        <v>4</v>
      </c>
      <c r="E48" t="s">
        <v>1122</v>
      </c>
      <c r="F48">
        <v>15</v>
      </c>
      <c r="G48">
        <v>-1.54550790130695E-2</v>
      </c>
      <c r="H48">
        <v>2.09382931713494E-2</v>
      </c>
      <c r="I48" s="6">
        <v>0.47263089772178901</v>
      </c>
      <c r="J48" s="8" t="b">
        <v>0</v>
      </c>
      <c r="K48" s="8" t="b">
        <v>0</v>
      </c>
      <c r="L48" s="8" t="b">
        <v>0</v>
      </c>
    </row>
    <row r="49" spans="1:12" hidden="1" x14ac:dyDescent="0.2">
      <c r="A49" t="s">
        <v>936</v>
      </c>
      <c r="B49" t="s">
        <v>178</v>
      </c>
      <c r="C49" t="s">
        <v>1354</v>
      </c>
      <c r="D49" t="s">
        <v>4</v>
      </c>
      <c r="E49" t="s">
        <v>1123</v>
      </c>
      <c r="F49">
        <v>15</v>
      </c>
      <c r="G49">
        <v>-7.9004629038050306E-2</v>
      </c>
      <c r="H49">
        <v>3.75392441642649E-2</v>
      </c>
      <c r="I49" s="6">
        <v>5.5349674155929902E-2</v>
      </c>
      <c r="J49" s="8" t="b">
        <v>0</v>
      </c>
      <c r="K49" s="8" t="b">
        <v>0</v>
      </c>
      <c r="L49" s="8" t="b">
        <v>0</v>
      </c>
    </row>
    <row r="50" spans="1:12" x14ac:dyDescent="0.2">
      <c r="A50" t="s">
        <v>912</v>
      </c>
      <c r="B50" t="s">
        <v>425</v>
      </c>
      <c r="C50" s="10" t="s">
        <v>1157</v>
      </c>
      <c r="D50" t="s">
        <v>6</v>
      </c>
      <c r="E50" t="s">
        <v>1116</v>
      </c>
      <c r="F50">
        <v>6</v>
      </c>
      <c r="G50">
        <v>6.3879454246756492E-2</v>
      </c>
      <c r="H50">
        <v>5.1471302313482015E-2</v>
      </c>
      <c r="I50" s="6">
        <v>0.21458014144911763</v>
      </c>
      <c r="J50" t="b">
        <v>0</v>
      </c>
      <c r="K50" t="b">
        <v>0</v>
      </c>
      <c r="L50" t="b">
        <v>0</v>
      </c>
    </row>
    <row r="51" spans="1:12" hidden="1" x14ac:dyDescent="0.2">
      <c r="A51" t="s">
        <v>912</v>
      </c>
      <c r="B51" t="s">
        <v>425</v>
      </c>
      <c r="C51" s="10" t="s">
        <v>1157</v>
      </c>
      <c r="D51" t="s">
        <v>6</v>
      </c>
      <c r="E51" t="s">
        <v>1117</v>
      </c>
      <c r="F51">
        <v>6</v>
      </c>
      <c r="G51">
        <v>6.3879454246756492E-2</v>
      </c>
      <c r="H51">
        <v>5.1471302313482015E-2</v>
      </c>
      <c r="I51" s="6">
        <v>0.21458014144911763</v>
      </c>
      <c r="J51" t="b">
        <v>0</v>
      </c>
      <c r="K51" t="b">
        <v>0</v>
      </c>
      <c r="L51" t="b">
        <v>0</v>
      </c>
    </row>
    <row r="52" spans="1:12" hidden="1" x14ac:dyDescent="0.2">
      <c r="A52" t="s">
        <v>912</v>
      </c>
      <c r="B52" t="s">
        <v>425</v>
      </c>
      <c r="C52" s="10" t="s">
        <v>1157</v>
      </c>
      <c r="D52" t="s">
        <v>6</v>
      </c>
      <c r="E52" t="s">
        <v>1118</v>
      </c>
      <c r="F52">
        <v>6</v>
      </c>
      <c r="G52">
        <v>6.4099198770635066E-2</v>
      </c>
      <c r="H52">
        <v>5.1594012116176244E-2</v>
      </c>
      <c r="I52" s="6">
        <v>0.21409760636116615</v>
      </c>
      <c r="J52" t="b">
        <v>0</v>
      </c>
      <c r="K52" t="b">
        <v>0</v>
      </c>
      <c r="L52" t="b">
        <v>0</v>
      </c>
    </row>
    <row r="53" spans="1:12" hidden="1" x14ac:dyDescent="0.2">
      <c r="A53" t="s">
        <v>912</v>
      </c>
      <c r="B53" t="s">
        <v>425</v>
      </c>
      <c r="C53" s="10" t="s">
        <v>1157</v>
      </c>
      <c r="D53" t="s">
        <v>6</v>
      </c>
      <c r="E53" t="s">
        <v>1119</v>
      </c>
      <c r="F53">
        <v>6</v>
      </c>
      <c r="G53">
        <v>5.3549929279372348E-2</v>
      </c>
      <c r="H53">
        <v>0.1131039742018088</v>
      </c>
      <c r="I53" s="6">
        <v>0.63588678751411387</v>
      </c>
      <c r="J53" t="b">
        <v>0</v>
      </c>
      <c r="K53" t="b">
        <v>0</v>
      </c>
      <c r="L53" t="b">
        <v>0</v>
      </c>
    </row>
    <row r="54" spans="1:12" hidden="1" x14ac:dyDescent="0.2">
      <c r="A54" t="s">
        <v>912</v>
      </c>
      <c r="B54" t="s">
        <v>425</v>
      </c>
      <c r="C54" s="10" t="s">
        <v>1157</v>
      </c>
      <c r="D54" t="s">
        <v>6</v>
      </c>
      <c r="E54" t="s">
        <v>1120</v>
      </c>
      <c r="F54">
        <v>6</v>
      </c>
      <c r="G54">
        <v>8.0908851923434305E-2</v>
      </c>
      <c r="H54">
        <v>5.4530877652312626E-2</v>
      </c>
      <c r="I54" s="6">
        <v>0.13788176712544234</v>
      </c>
      <c r="J54" t="b">
        <v>0</v>
      </c>
      <c r="K54" t="b">
        <v>0</v>
      </c>
      <c r="L54" t="b">
        <v>0</v>
      </c>
    </row>
    <row r="55" spans="1:12" hidden="1" x14ac:dyDescent="0.2">
      <c r="A55" t="s">
        <v>912</v>
      </c>
      <c r="B55" t="s">
        <v>425</v>
      </c>
      <c r="C55" s="10" t="s">
        <v>1157</v>
      </c>
      <c r="D55" t="s">
        <v>6</v>
      </c>
      <c r="E55" t="s">
        <v>1121</v>
      </c>
      <c r="F55">
        <v>6</v>
      </c>
      <c r="G55">
        <v>0.10535933961058352</v>
      </c>
      <c r="H55">
        <v>0.11615439377601068</v>
      </c>
      <c r="I55" s="6">
        <v>0.40596476388187103</v>
      </c>
      <c r="J55" t="b">
        <v>0</v>
      </c>
      <c r="K55" t="b">
        <v>0</v>
      </c>
      <c r="L55" t="b">
        <v>0</v>
      </c>
    </row>
    <row r="56" spans="1:12" hidden="1" x14ac:dyDescent="0.2">
      <c r="A56" t="s">
        <v>912</v>
      </c>
      <c r="B56" t="s">
        <v>425</v>
      </c>
      <c r="C56" s="10" t="s">
        <v>1157</v>
      </c>
      <c r="D56" t="s">
        <v>6</v>
      </c>
      <c r="E56" t="s">
        <v>1122</v>
      </c>
      <c r="F56">
        <v>6</v>
      </c>
      <c r="G56">
        <v>8.7706052288151093E-2</v>
      </c>
      <c r="H56">
        <v>5.2692305496177927E-2</v>
      </c>
      <c r="I56" s="6">
        <v>0.15689658658197944</v>
      </c>
      <c r="J56" t="b">
        <v>0</v>
      </c>
      <c r="K56" t="b">
        <v>0</v>
      </c>
      <c r="L56" t="b">
        <v>0</v>
      </c>
    </row>
    <row r="57" spans="1:12" hidden="1" x14ac:dyDescent="0.2">
      <c r="A57" t="s">
        <v>912</v>
      </c>
      <c r="B57" t="s">
        <v>425</v>
      </c>
      <c r="C57" s="10" t="s">
        <v>1157</v>
      </c>
      <c r="D57" t="s">
        <v>6</v>
      </c>
      <c r="E57" t="s">
        <v>1123</v>
      </c>
      <c r="F57">
        <v>6</v>
      </c>
      <c r="G57">
        <v>0.15308668298949635</v>
      </c>
      <c r="H57">
        <v>0.10125477845283511</v>
      </c>
      <c r="I57" s="6">
        <v>0.20509725006572999</v>
      </c>
      <c r="J57" t="b">
        <v>0</v>
      </c>
      <c r="K57" t="b">
        <v>0</v>
      </c>
      <c r="L57" t="b">
        <v>0</v>
      </c>
    </row>
    <row r="59" spans="1:12" x14ac:dyDescent="0.2">
      <c r="A59" s="1" t="s">
        <v>4844</v>
      </c>
    </row>
  </sheetData>
  <phoneticPr fontId="15" type="noConversion"/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47C54-5547-0743-960B-E787C6B3CF57}">
  <dimension ref="A1:L59"/>
  <sheetViews>
    <sheetView workbookViewId="0">
      <selection activeCell="A29" sqref="A29:I29"/>
    </sheetView>
  </sheetViews>
  <sheetFormatPr baseColWidth="10" defaultRowHeight="16" x14ac:dyDescent="0.2"/>
  <cols>
    <col min="1" max="1" width="32" customWidth="1"/>
    <col min="2" max="2" width="27.83203125" customWidth="1"/>
    <col min="3" max="3" width="29.5" bestFit="1" customWidth="1"/>
    <col min="4" max="4" width="30.33203125" customWidth="1"/>
    <col min="5" max="5" width="34.5" customWidth="1"/>
    <col min="9" max="9" width="12.1640625" bestFit="1" customWidth="1"/>
    <col min="10" max="10" width="15.5" bestFit="1" customWidth="1"/>
    <col min="11" max="11" width="15.6640625" bestFit="1" customWidth="1"/>
  </cols>
  <sheetData>
    <row r="1" spans="1:12" x14ac:dyDescent="0.2">
      <c r="A1" s="32" t="s">
        <v>4209</v>
      </c>
    </row>
    <row r="2" spans="1:12" x14ac:dyDescent="0.2">
      <c r="A2" t="s">
        <v>896</v>
      </c>
      <c r="B2" t="s">
        <v>4848</v>
      </c>
      <c r="C2" t="s">
        <v>940</v>
      </c>
      <c r="D2" t="s">
        <v>4203</v>
      </c>
      <c r="E2" s="7" t="s">
        <v>1112</v>
      </c>
      <c r="F2" s="7" t="s">
        <v>9</v>
      </c>
      <c r="G2" s="7" t="s">
        <v>15</v>
      </c>
      <c r="H2" s="7" t="s">
        <v>890</v>
      </c>
      <c r="I2" s="39" t="s">
        <v>891</v>
      </c>
      <c r="J2" s="7" t="s">
        <v>1113</v>
      </c>
      <c r="K2" s="7" t="s">
        <v>1114</v>
      </c>
      <c r="L2" s="7" t="s">
        <v>1115</v>
      </c>
    </row>
    <row r="3" spans="1:12" x14ac:dyDescent="0.2">
      <c r="A3" t="s">
        <v>1125</v>
      </c>
      <c r="B3" t="s">
        <v>4849</v>
      </c>
      <c r="C3" t="s">
        <v>1131</v>
      </c>
      <c r="D3" t="s">
        <v>4198</v>
      </c>
      <c r="E3" t="s">
        <v>1127</v>
      </c>
      <c r="F3">
        <v>1</v>
      </c>
      <c r="G3">
        <v>-0.18162635204902078</v>
      </c>
      <c r="H3">
        <v>2.6478528022749966E-2</v>
      </c>
      <c r="I3" s="6">
        <v>6.9158829798069125E-12</v>
      </c>
      <c r="J3" s="8" t="s">
        <v>909</v>
      </c>
      <c r="K3" s="8" t="s">
        <v>909</v>
      </c>
      <c r="L3" s="8" t="s">
        <v>909</v>
      </c>
    </row>
    <row r="4" spans="1:12" x14ac:dyDescent="0.2">
      <c r="A4" t="s">
        <v>1125</v>
      </c>
      <c r="B4" t="s">
        <v>4849</v>
      </c>
      <c r="C4" t="s">
        <v>1128</v>
      </c>
      <c r="D4" t="s">
        <v>4202</v>
      </c>
      <c r="E4" t="s">
        <v>1116</v>
      </c>
      <c r="F4">
        <v>2</v>
      </c>
      <c r="G4">
        <v>-0.14510182680209929</v>
      </c>
      <c r="H4">
        <v>0.25756026232858864</v>
      </c>
      <c r="I4" s="6">
        <v>0.57318269194635429</v>
      </c>
      <c r="J4" s="8" t="s">
        <v>1132</v>
      </c>
      <c r="K4" s="8" t="s">
        <v>1132</v>
      </c>
      <c r="L4" s="8" t="b">
        <v>0</v>
      </c>
    </row>
    <row r="5" spans="1:12" hidden="1" x14ac:dyDescent="0.2">
      <c r="A5" t="s">
        <v>1125</v>
      </c>
      <c r="B5" t="s">
        <v>4849</v>
      </c>
      <c r="C5" t="s">
        <v>1128</v>
      </c>
      <c r="D5" t="s">
        <v>4202</v>
      </c>
      <c r="E5" t="s">
        <v>1117</v>
      </c>
      <c r="F5">
        <v>2</v>
      </c>
      <c r="G5">
        <v>-0.14510182680209929</v>
      </c>
      <c r="H5">
        <v>4.179656758020462E-2</v>
      </c>
      <c r="I5" s="6">
        <v>5.1732682220805915E-4</v>
      </c>
      <c r="J5" s="8" t="s">
        <v>1132</v>
      </c>
      <c r="K5" s="8" t="s">
        <v>1132</v>
      </c>
      <c r="L5" s="8" t="b">
        <v>0</v>
      </c>
    </row>
    <row r="6" spans="1:12" hidden="1" x14ac:dyDescent="0.2">
      <c r="A6" t="s">
        <v>1125</v>
      </c>
      <c r="B6" t="s">
        <v>4849</v>
      </c>
      <c r="C6" t="s">
        <v>1128</v>
      </c>
      <c r="D6" t="s">
        <v>4202</v>
      </c>
      <c r="E6" t="s">
        <v>1118</v>
      </c>
      <c r="F6">
        <v>2</v>
      </c>
      <c r="G6">
        <v>-0.19441837233446524</v>
      </c>
      <c r="H6">
        <v>5.2251806576238048E-2</v>
      </c>
      <c r="I6" s="6">
        <v>1.9859492335208678E-4</v>
      </c>
      <c r="J6" s="8" t="s">
        <v>1132</v>
      </c>
      <c r="K6" s="8" t="s">
        <v>1132</v>
      </c>
      <c r="L6" s="8" t="b">
        <v>0</v>
      </c>
    </row>
    <row r="7" spans="1:12" x14ac:dyDescent="0.2">
      <c r="A7" t="s">
        <v>899</v>
      </c>
      <c r="B7" t="s">
        <v>4849</v>
      </c>
      <c r="C7" t="s">
        <v>1137</v>
      </c>
      <c r="D7" t="s">
        <v>4200</v>
      </c>
      <c r="E7" t="s">
        <v>1116</v>
      </c>
      <c r="F7">
        <v>12</v>
      </c>
      <c r="G7">
        <v>2.549897343374952E-2</v>
      </c>
      <c r="H7">
        <v>2.0754877046605495E-2</v>
      </c>
      <c r="I7" s="6">
        <v>0.21923028321103105</v>
      </c>
      <c r="J7" s="8" t="s">
        <v>1132</v>
      </c>
      <c r="K7" s="8" t="s">
        <v>1132</v>
      </c>
      <c r="L7" s="8" t="b">
        <v>0</v>
      </c>
    </row>
    <row r="8" spans="1:12" hidden="1" x14ac:dyDescent="0.2">
      <c r="A8" t="s">
        <v>899</v>
      </c>
      <c r="B8" t="s">
        <v>4849</v>
      </c>
      <c r="C8" t="s">
        <v>1137</v>
      </c>
      <c r="D8" t="s">
        <v>4200</v>
      </c>
      <c r="E8" t="s">
        <v>1117</v>
      </c>
      <c r="F8">
        <v>12</v>
      </c>
      <c r="G8">
        <v>2.549897343374952E-2</v>
      </c>
      <c r="H8">
        <v>1.166176390276423E-2</v>
      </c>
      <c r="I8" s="6">
        <v>2.8775744403941195E-2</v>
      </c>
      <c r="J8" s="8" t="s">
        <v>1132</v>
      </c>
      <c r="K8" s="8" t="s">
        <v>1132</v>
      </c>
      <c r="L8" s="8" t="b">
        <v>0</v>
      </c>
    </row>
    <row r="9" spans="1:12" hidden="1" x14ac:dyDescent="0.2">
      <c r="A9" t="s">
        <v>899</v>
      </c>
      <c r="B9" t="s">
        <v>4849</v>
      </c>
      <c r="C9" t="s">
        <v>1137</v>
      </c>
      <c r="D9" t="s">
        <v>4200</v>
      </c>
      <c r="E9" t="s">
        <v>1118</v>
      </c>
      <c r="F9">
        <v>12</v>
      </c>
      <c r="G9">
        <v>2.6072031180187187E-2</v>
      </c>
      <c r="H9">
        <v>1.1851467380372422E-2</v>
      </c>
      <c r="I9" s="6">
        <v>2.7814062040778027E-2</v>
      </c>
      <c r="J9" s="8" t="s">
        <v>1132</v>
      </c>
      <c r="K9" s="8" t="s">
        <v>1132</v>
      </c>
      <c r="L9" s="8" t="b">
        <v>0</v>
      </c>
    </row>
    <row r="10" spans="1:12" hidden="1" x14ac:dyDescent="0.2">
      <c r="A10" t="s">
        <v>899</v>
      </c>
      <c r="B10" t="s">
        <v>4849</v>
      </c>
      <c r="C10" t="s">
        <v>1137</v>
      </c>
      <c r="D10" t="s">
        <v>4200</v>
      </c>
      <c r="E10" t="s">
        <v>1119</v>
      </c>
      <c r="F10">
        <v>12</v>
      </c>
      <c r="G10">
        <v>2.8689530983362091E-2</v>
      </c>
      <c r="H10">
        <v>1.9042333669290555E-2</v>
      </c>
      <c r="I10" s="6">
        <v>0.13190848888594078</v>
      </c>
      <c r="J10" s="8" t="s">
        <v>1132</v>
      </c>
      <c r="K10" s="8" t="s">
        <v>1132</v>
      </c>
      <c r="L10" s="8" t="b">
        <v>0</v>
      </c>
    </row>
    <row r="11" spans="1:12" hidden="1" x14ac:dyDescent="0.2">
      <c r="A11" t="s">
        <v>899</v>
      </c>
      <c r="B11" t="s">
        <v>4849</v>
      </c>
      <c r="C11" t="s">
        <v>1137</v>
      </c>
      <c r="D11" t="s">
        <v>4200</v>
      </c>
      <c r="E11" t="s">
        <v>1120</v>
      </c>
      <c r="F11">
        <v>12</v>
      </c>
      <c r="G11">
        <v>4.2251094203460161E-2</v>
      </c>
      <c r="H11">
        <v>1.6721436026874471E-2</v>
      </c>
      <c r="I11" s="6">
        <v>1.1511938721127086E-2</v>
      </c>
      <c r="J11" s="8" t="s">
        <v>1132</v>
      </c>
      <c r="K11" s="8" t="s">
        <v>1132</v>
      </c>
      <c r="L11" s="8" t="b">
        <v>0</v>
      </c>
    </row>
    <row r="12" spans="1:12" hidden="1" x14ac:dyDescent="0.2">
      <c r="A12" t="s">
        <v>899</v>
      </c>
      <c r="B12" t="s">
        <v>4849</v>
      </c>
      <c r="C12" t="s">
        <v>1137</v>
      </c>
      <c r="D12" t="s">
        <v>4200</v>
      </c>
      <c r="E12" t="s">
        <v>1121</v>
      </c>
      <c r="F12">
        <v>12</v>
      </c>
      <c r="G12">
        <v>4.0729375212007812E-2</v>
      </c>
      <c r="H12">
        <v>2.2527109936126357E-2</v>
      </c>
      <c r="I12" s="6">
        <v>9.799551797223903E-2</v>
      </c>
      <c r="J12" s="8" t="s">
        <v>1132</v>
      </c>
      <c r="K12" s="8" t="s">
        <v>1132</v>
      </c>
      <c r="L12" s="8" t="b">
        <v>0</v>
      </c>
    </row>
    <row r="13" spans="1:12" hidden="1" x14ac:dyDescent="0.2">
      <c r="A13" t="s">
        <v>899</v>
      </c>
      <c r="B13" t="s">
        <v>4849</v>
      </c>
      <c r="C13" t="s">
        <v>1137</v>
      </c>
      <c r="D13" t="s">
        <v>4200</v>
      </c>
      <c r="E13" t="s">
        <v>1122</v>
      </c>
      <c r="F13">
        <v>12</v>
      </c>
      <c r="G13">
        <v>5.7498771320832975E-2</v>
      </c>
      <c r="H13">
        <v>1.9082816939737922E-2</v>
      </c>
      <c r="I13" s="6">
        <v>1.1799944293062357E-2</v>
      </c>
      <c r="J13" s="8" t="s">
        <v>1132</v>
      </c>
      <c r="K13" s="8" t="s">
        <v>1132</v>
      </c>
      <c r="L13" s="8" t="b">
        <v>0</v>
      </c>
    </row>
    <row r="14" spans="1:12" hidden="1" x14ac:dyDescent="0.2">
      <c r="A14" t="s">
        <v>899</v>
      </c>
      <c r="B14" t="s">
        <v>4849</v>
      </c>
      <c r="C14" t="s">
        <v>1137</v>
      </c>
      <c r="D14" t="s">
        <v>4200</v>
      </c>
      <c r="E14" t="s">
        <v>1123</v>
      </c>
      <c r="F14">
        <v>12</v>
      </c>
      <c r="G14">
        <v>7.942264562681127E-2</v>
      </c>
      <c r="H14">
        <v>2.85485366415059E-2</v>
      </c>
      <c r="I14" s="6">
        <v>1.9383304694763681E-2</v>
      </c>
      <c r="J14" s="8" t="s">
        <v>1132</v>
      </c>
      <c r="K14" s="8" t="s">
        <v>1132</v>
      </c>
      <c r="L14" s="8" t="b">
        <v>0</v>
      </c>
    </row>
    <row r="15" spans="1:12" x14ac:dyDescent="0.2">
      <c r="A15" t="s">
        <v>1155</v>
      </c>
      <c r="B15" t="s">
        <v>4849</v>
      </c>
      <c r="C15" t="s">
        <v>1137</v>
      </c>
      <c r="D15" t="s">
        <v>4200</v>
      </c>
      <c r="E15" t="s">
        <v>1116</v>
      </c>
      <c r="F15">
        <v>12</v>
      </c>
      <c r="G15">
        <v>6.4395585789171622E-2</v>
      </c>
      <c r="H15">
        <v>2.9123508502775109E-2</v>
      </c>
      <c r="I15" s="6">
        <v>2.7027495833484908E-2</v>
      </c>
      <c r="J15" s="8" t="b">
        <v>0</v>
      </c>
      <c r="K15" s="8" t="b">
        <v>0</v>
      </c>
      <c r="L15" s="8" t="b">
        <v>1</v>
      </c>
    </row>
    <row r="16" spans="1:12" hidden="1" x14ac:dyDescent="0.2">
      <c r="A16" t="s">
        <v>1155</v>
      </c>
      <c r="B16" t="s">
        <v>4849</v>
      </c>
      <c r="C16" t="s">
        <v>1137</v>
      </c>
      <c r="D16" t="s">
        <v>4200</v>
      </c>
      <c r="E16" t="s">
        <v>1117</v>
      </c>
      <c r="F16">
        <v>12</v>
      </c>
      <c r="G16">
        <v>6.4395585789171622E-2</v>
      </c>
      <c r="H16">
        <v>2.9123508502775109E-2</v>
      </c>
      <c r="I16" s="6">
        <v>2.7027495833484908E-2</v>
      </c>
      <c r="J16" s="8" t="b">
        <v>0</v>
      </c>
      <c r="K16" s="8" t="b">
        <v>0</v>
      </c>
      <c r="L16" s="8" t="b">
        <v>1</v>
      </c>
    </row>
    <row r="17" spans="1:12" hidden="1" x14ac:dyDescent="0.2">
      <c r="A17" t="s">
        <v>1155</v>
      </c>
      <c r="B17" t="s">
        <v>4849</v>
      </c>
      <c r="C17" t="s">
        <v>1137</v>
      </c>
      <c r="D17" t="s">
        <v>4200</v>
      </c>
      <c r="E17" t="s">
        <v>1118</v>
      </c>
      <c r="F17">
        <v>12</v>
      </c>
      <c r="G17">
        <v>6.4972021493520632E-2</v>
      </c>
      <c r="H17">
        <v>2.9266668279988965E-2</v>
      </c>
      <c r="I17" s="6">
        <v>2.6418726069320695E-2</v>
      </c>
      <c r="J17" s="8" t="b">
        <v>0</v>
      </c>
      <c r="K17" s="8" t="b">
        <v>0</v>
      </c>
      <c r="L17" s="8" t="b">
        <v>1</v>
      </c>
    </row>
    <row r="18" spans="1:12" hidden="1" x14ac:dyDescent="0.2">
      <c r="A18" t="s">
        <v>1155</v>
      </c>
      <c r="B18" t="s">
        <v>4849</v>
      </c>
      <c r="C18" t="s">
        <v>1137</v>
      </c>
      <c r="D18" t="s">
        <v>4200</v>
      </c>
      <c r="E18" t="s">
        <v>1119</v>
      </c>
      <c r="F18">
        <v>12</v>
      </c>
      <c r="G18">
        <v>8.0414312566446475E-2</v>
      </c>
      <c r="H18">
        <v>3.8434097223100469E-2</v>
      </c>
      <c r="I18" s="6">
        <v>3.6414825762034281E-2</v>
      </c>
      <c r="J18" s="8" t="b">
        <v>0</v>
      </c>
      <c r="K18" s="8" t="b">
        <v>0</v>
      </c>
      <c r="L18" s="8" t="b">
        <v>1</v>
      </c>
    </row>
    <row r="19" spans="1:12" hidden="1" x14ac:dyDescent="0.2">
      <c r="A19" t="s">
        <v>1155</v>
      </c>
      <c r="B19" t="s">
        <v>4849</v>
      </c>
      <c r="C19" t="s">
        <v>1137</v>
      </c>
      <c r="D19" t="s">
        <v>4200</v>
      </c>
      <c r="E19" t="s">
        <v>1120</v>
      </c>
      <c r="F19">
        <v>12</v>
      </c>
      <c r="G19">
        <v>7.66599053644373E-2</v>
      </c>
      <c r="H19">
        <v>3.9592811297960002E-2</v>
      </c>
      <c r="I19" s="6">
        <v>5.2842270069082382E-2</v>
      </c>
      <c r="J19" s="8" t="b">
        <v>0</v>
      </c>
      <c r="K19" s="8" t="b">
        <v>0</v>
      </c>
      <c r="L19" s="8" t="b">
        <v>1</v>
      </c>
    </row>
    <row r="20" spans="1:12" hidden="1" x14ac:dyDescent="0.2">
      <c r="A20" t="s">
        <v>1155</v>
      </c>
      <c r="B20" t="s">
        <v>4849</v>
      </c>
      <c r="C20" t="s">
        <v>1137</v>
      </c>
      <c r="D20" t="s">
        <v>4200</v>
      </c>
      <c r="E20" t="s">
        <v>1121</v>
      </c>
      <c r="F20">
        <v>12</v>
      </c>
      <c r="G20">
        <v>8.179749663098651E-2</v>
      </c>
      <c r="H20">
        <v>5.8404136545764145E-2</v>
      </c>
      <c r="I20" s="6">
        <v>0.18892228395311855</v>
      </c>
      <c r="J20" s="8" t="b">
        <v>0</v>
      </c>
      <c r="K20" s="8" t="b">
        <v>0</v>
      </c>
      <c r="L20" s="8" t="b">
        <v>1</v>
      </c>
    </row>
    <row r="21" spans="1:12" hidden="1" x14ac:dyDescent="0.2">
      <c r="A21" t="s">
        <v>1155</v>
      </c>
      <c r="B21" t="s">
        <v>4849</v>
      </c>
      <c r="C21" t="s">
        <v>1137</v>
      </c>
      <c r="D21" t="s">
        <v>4200</v>
      </c>
      <c r="E21" t="s">
        <v>1122</v>
      </c>
      <c r="F21">
        <v>12</v>
      </c>
      <c r="G21">
        <v>7.6798694198473627E-2</v>
      </c>
      <c r="H21">
        <v>4.7595622526416435E-2</v>
      </c>
      <c r="I21" s="6">
        <v>0.13491703439909875</v>
      </c>
      <c r="J21" s="8" t="b">
        <v>0</v>
      </c>
      <c r="K21" s="8" t="b">
        <v>0</v>
      </c>
      <c r="L21" s="8" t="b">
        <v>1</v>
      </c>
    </row>
    <row r="22" spans="1:12" hidden="1" x14ac:dyDescent="0.2">
      <c r="A22" t="s">
        <v>1155</v>
      </c>
      <c r="B22" t="s">
        <v>4849</v>
      </c>
      <c r="C22" t="s">
        <v>1137</v>
      </c>
      <c r="D22" t="s">
        <v>4200</v>
      </c>
      <c r="E22" t="s">
        <v>1123</v>
      </c>
      <c r="F22">
        <v>12</v>
      </c>
      <c r="G22">
        <v>5.3723923071350488E-2</v>
      </c>
      <c r="H22">
        <v>4.804421716300486E-2</v>
      </c>
      <c r="I22" s="6">
        <v>0.28961657407597946</v>
      </c>
      <c r="J22" s="8" t="b">
        <v>0</v>
      </c>
      <c r="K22" s="8" t="b">
        <v>0</v>
      </c>
      <c r="L22" s="8" t="b">
        <v>1</v>
      </c>
    </row>
    <row r="23" spans="1:12" x14ac:dyDescent="0.2">
      <c r="A23" t="s">
        <v>899</v>
      </c>
      <c r="B23" t="s">
        <v>4849</v>
      </c>
      <c r="C23" t="s">
        <v>1136</v>
      </c>
      <c r="D23" t="s">
        <v>4201</v>
      </c>
      <c r="E23" t="s">
        <v>1127</v>
      </c>
      <c r="F23">
        <v>1</v>
      </c>
      <c r="G23">
        <v>0.19436493453621081</v>
      </c>
      <c r="H23">
        <v>4.5922024101572534E-2</v>
      </c>
      <c r="I23" s="6">
        <v>2.3110864003853791E-5</v>
      </c>
      <c r="J23" s="8" t="s">
        <v>909</v>
      </c>
      <c r="K23" s="8" t="s">
        <v>909</v>
      </c>
      <c r="L23" s="8" t="s">
        <v>909</v>
      </c>
    </row>
    <row r="24" spans="1:12" x14ac:dyDescent="0.2">
      <c r="A24" t="s">
        <v>1141</v>
      </c>
      <c r="B24" t="s">
        <v>4849</v>
      </c>
      <c r="C24" t="s">
        <v>1136</v>
      </c>
      <c r="D24" t="s">
        <v>4201</v>
      </c>
      <c r="E24" t="s">
        <v>1127</v>
      </c>
      <c r="F24">
        <v>1</v>
      </c>
      <c r="G24">
        <v>0.24237644824881785</v>
      </c>
      <c r="H24">
        <v>6.0412712882902612E-2</v>
      </c>
      <c r="I24" s="6">
        <v>6.0203780126644368E-5</v>
      </c>
      <c r="J24" s="8" t="s">
        <v>909</v>
      </c>
      <c r="K24" s="8" t="s">
        <v>909</v>
      </c>
      <c r="L24" s="8" t="s">
        <v>909</v>
      </c>
    </row>
    <row r="25" spans="1:12" x14ac:dyDescent="0.2">
      <c r="A25" t="s">
        <v>1125</v>
      </c>
      <c r="B25" t="s">
        <v>4850</v>
      </c>
      <c r="C25" t="s">
        <v>1128</v>
      </c>
      <c r="D25" t="s">
        <v>4202</v>
      </c>
      <c r="E25" t="s">
        <v>1116</v>
      </c>
      <c r="F25">
        <v>2</v>
      </c>
      <c r="G25">
        <v>-0.33692116228250801</v>
      </c>
      <c r="H25">
        <v>0.272415146912943</v>
      </c>
      <c r="I25" s="6">
        <v>0.21616392039311999</v>
      </c>
      <c r="J25" s="8" t="b">
        <v>0</v>
      </c>
      <c r="K25" s="8" t="b">
        <v>0</v>
      </c>
      <c r="L25" s="8" t="b">
        <v>0</v>
      </c>
    </row>
    <row r="26" spans="1:12" hidden="1" x14ac:dyDescent="0.2">
      <c r="A26" t="s">
        <v>1125</v>
      </c>
      <c r="B26" t="s">
        <v>4850</v>
      </c>
      <c r="C26" t="s">
        <v>1128</v>
      </c>
      <c r="D26" t="s">
        <v>4202</v>
      </c>
      <c r="E26" t="s">
        <v>1117</v>
      </c>
      <c r="F26">
        <v>2</v>
      </c>
      <c r="G26">
        <v>-0.33692116228250801</v>
      </c>
      <c r="H26">
        <v>0.10181438230815799</v>
      </c>
      <c r="I26" s="6">
        <v>9.3572795846413198E-4</v>
      </c>
      <c r="J26" s="8" t="b">
        <v>0</v>
      </c>
      <c r="K26" s="8" t="b">
        <v>0</v>
      </c>
      <c r="L26" s="8" t="b">
        <v>0</v>
      </c>
    </row>
    <row r="27" spans="1:12" hidden="1" x14ac:dyDescent="0.2">
      <c r="A27" t="s">
        <v>1125</v>
      </c>
      <c r="B27" t="s">
        <v>4850</v>
      </c>
      <c r="C27" t="s">
        <v>1128</v>
      </c>
      <c r="D27" t="s">
        <v>4202</v>
      </c>
      <c r="E27" t="s">
        <v>1118</v>
      </c>
      <c r="F27">
        <v>2</v>
      </c>
      <c r="G27">
        <v>-0.35143800331372299</v>
      </c>
      <c r="H27">
        <v>0.107494350408761</v>
      </c>
      <c r="I27" s="6">
        <v>1.07790093261001E-3</v>
      </c>
      <c r="J27" s="8" t="b">
        <v>0</v>
      </c>
      <c r="K27" s="8" t="b">
        <v>0</v>
      </c>
      <c r="L27" s="8" t="b">
        <v>0</v>
      </c>
    </row>
    <row r="28" spans="1:12" ht="17" customHeight="1" x14ac:dyDescent="0.2">
      <c r="A28" t="s">
        <v>1125</v>
      </c>
      <c r="B28" t="s">
        <v>4850</v>
      </c>
      <c r="C28" t="s">
        <v>1131</v>
      </c>
      <c r="D28" t="s">
        <v>4198</v>
      </c>
      <c r="E28" t="s">
        <v>1127</v>
      </c>
      <c r="F28">
        <v>1</v>
      </c>
      <c r="G28">
        <v>-0.25787396110161298</v>
      </c>
      <c r="H28">
        <v>6.0751222980178397E-2</v>
      </c>
      <c r="I28" s="6">
        <v>2.18833934008484E-5</v>
      </c>
      <c r="J28" s="8" t="s">
        <v>909</v>
      </c>
      <c r="K28" s="8" t="s">
        <v>909</v>
      </c>
      <c r="L28" s="8" t="s">
        <v>909</v>
      </c>
    </row>
    <row r="29" spans="1:12" x14ac:dyDescent="0.2">
      <c r="A29" t="s">
        <v>1133</v>
      </c>
      <c r="B29" t="s">
        <v>4850</v>
      </c>
      <c r="C29" t="s">
        <v>1134</v>
      </c>
      <c r="D29" t="s">
        <v>4199</v>
      </c>
      <c r="E29" t="s">
        <v>1116</v>
      </c>
      <c r="F29">
        <v>3</v>
      </c>
      <c r="G29">
        <v>-0.27595741566310411</v>
      </c>
      <c r="H29">
        <v>0.15754189827762005</v>
      </c>
      <c r="I29" s="6">
        <v>7.9834938181689394E-2</v>
      </c>
      <c r="J29" s="8" t="b">
        <v>0</v>
      </c>
      <c r="K29" s="8" t="b">
        <v>0</v>
      </c>
      <c r="L29" s="8" t="b">
        <v>0</v>
      </c>
    </row>
    <row r="30" spans="1:12" hidden="1" x14ac:dyDescent="0.2">
      <c r="A30" t="s">
        <v>1133</v>
      </c>
      <c r="B30" t="s">
        <v>4850</v>
      </c>
      <c r="C30" t="s">
        <v>1134</v>
      </c>
      <c r="D30" t="s">
        <v>4199</v>
      </c>
      <c r="E30" t="s">
        <v>1117</v>
      </c>
      <c r="F30">
        <v>3</v>
      </c>
      <c r="G30">
        <v>-0.27595741566310411</v>
      </c>
      <c r="H30">
        <v>9.1106997007718751E-2</v>
      </c>
      <c r="I30" s="6">
        <v>2.4541530672087856E-3</v>
      </c>
      <c r="J30" s="8" t="b">
        <v>0</v>
      </c>
      <c r="K30" s="8" t="b">
        <v>0</v>
      </c>
      <c r="L30" s="8" t="b">
        <v>0</v>
      </c>
    </row>
    <row r="31" spans="1:12" hidden="1" x14ac:dyDescent="0.2">
      <c r="A31" t="s">
        <v>1133</v>
      </c>
      <c r="B31" t="s">
        <v>4850</v>
      </c>
      <c r="C31" t="s">
        <v>1134</v>
      </c>
      <c r="D31" t="s">
        <v>4199</v>
      </c>
      <c r="E31" t="s">
        <v>1118</v>
      </c>
      <c r="F31">
        <v>3</v>
      </c>
      <c r="G31">
        <v>-0.28064483744001489</v>
      </c>
      <c r="H31">
        <v>9.3030029605100859E-2</v>
      </c>
      <c r="I31" s="6">
        <v>2.5553218531806162E-3</v>
      </c>
      <c r="J31" s="8" t="b">
        <v>0</v>
      </c>
      <c r="K31" s="8" t="b">
        <v>0</v>
      </c>
      <c r="L31" s="8" t="b">
        <v>0</v>
      </c>
    </row>
    <row r="32" spans="1:12" hidden="1" x14ac:dyDescent="0.2">
      <c r="A32" t="s">
        <v>1133</v>
      </c>
      <c r="B32" t="s">
        <v>4850</v>
      </c>
      <c r="C32" t="s">
        <v>1134</v>
      </c>
      <c r="D32" t="s">
        <v>4199</v>
      </c>
      <c r="E32" t="s">
        <v>1119</v>
      </c>
      <c r="F32">
        <v>3</v>
      </c>
      <c r="G32">
        <v>-0.13676304098315853</v>
      </c>
      <c r="H32">
        <v>0.21400787315212336</v>
      </c>
      <c r="I32" s="6">
        <v>0.52278642446816681</v>
      </c>
      <c r="J32" s="8" t="b">
        <v>0</v>
      </c>
      <c r="K32" s="8" t="b">
        <v>0</v>
      </c>
      <c r="L32" s="8" t="b">
        <v>0</v>
      </c>
    </row>
    <row r="33" spans="1:12" hidden="1" x14ac:dyDescent="0.2">
      <c r="A33" t="s">
        <v>1133</v>
      </c>
      <c r="B33" t="s">
        <v>4850</v>
      </c>
      <c r="C33" t="s">
        <v>1134</v>
      </c>
      <c r="D33" t="s">
        <v>4199</v>
      </c>
      <c r="E33" t="s">
        <v>1120</v>
      </c>
      <c r="F33">
        <v>3</v>
      </c>
      <c r="G33">
        <v>-0.31881220489573825</v>
      </c>
      <c r="H33">
        <v>9.9259951915945929E-2</v>
      </c>
      <c r="I33" s="6">
        <v>1.3186412433380112E-3</v>
      </c>
      <c r="J33" s="8" t="b">
        <v>0</v>
      </c>
      <c r="K33" s="8" t="b">
        <v>0</v>
      </c>
      <c r="L33" s="8" t="b">
        <v>0</v>
      </c>
    </row>
    <row r="34" spans="1:12" hidden="1" x14ac:dyDescent="0.2">
      <c r="A34" t="s">
        <v>1133</v>
      </c>
      <c r="B34" t="s">
        <v>4850</v>
      </c>
      <c r="C34" t="s">
        <v>1134</v>
      </c>
      <c r="D34" t="s">
        <v>4199</v>
      </c>
      <c r="E34" t="s">
        <v>1121</v>
      </c>
      <c r="F34">
        <v>3</v>
      </c>
      <c r="G34">
        <v>-0.21017045056140038</v>
      </c>
      <c r="H34">
        <v>0.24474973357576593</v>
      </c>
      <c r="I34" s="6">
        <v>0.48098384940106464</v>
      </c>
      <c r="J34" s="8" t="b">
        <v>0</v>
      </c>
      <c r="K34" s="8" t="b">
        <v>0</v>
      </c>
      <c r="L34" s="8" t="b">
        <v>0</v>
      </c>
    </row>
    <row r="35" spans="1:12" hidden="1" x14ac:dyDescent="0.2">
      <c r="A35" t="s">
        <v>1133</v>
      </c>
      <c r="B35" t="s">
        <v>4850</v>
      </c>
      <c r="C35" t="s">
        <v>1134</v>
      </c>
      <c r="D35" t="s">
        <v>4199</v>
      </c>
      <c r="E35" t="s">
        <v>1122</v>
      </c>
      <c r="F35">
        <v>3</v>
      </c>
      <c r="G35">
        <v>-0.35865154256306853</v>
      </c>
      <c r="H35">
        <v>0.10961320992263668</v>
      </c>
      <c r="I35" s="6">
        <v>8.2072049905812378E-2</v>
      </c>
      <c r="J35" s="8" t="b">
        <v>0</v>
      </c>
      <c r="K35" s="8" t="b">
        <v>0</v>
      </c>
      <c r="L35" s="8" t="b">
        <v>0</v>
      </c>
    </row>
    <row r="36" spans="1:12" hidden="1" x14ac:dyDescent="0.2">
      <c r="A36" t="s">
        <v>1133</v>
      </c>
      <c r="B36" t="s">
        <v>4850</v>
      </c>
      <c r="C36" t="s">
        <v>1134</v>
      </c>
      <c r="D36" t="s">
        <v>4199</v>
      </c>
      <c r="E36" t="s">
        <v>1123</v>
      </c>
      <c r="F36">
        <v>3</v>
      </c>
      <c r="G36">
        <v>-0.77895847891629832</v>
      </c>
      <c r="H36">
        <v>0.30279389533158746</v>
      </c>
      <c r="I36" s="50">
        <v>0.23602130924084394</v>
      </c>
      <c r="J36" s="8" t="b">
        <v>0</v>
      </c>
      <c r="K36" s="8" t="b">
        <v>0</v>
      </c>
      <c r="L36" s="8" t="b">
        <v>0</v>
      </c>
    </row>
    <row r="37" spans="1:12" x14ac:dyDescent="0.2">
      <c r="A37" t="s">
        <v>899</v>
      </c>
      <c r="B37" t="s">
        <v>4850</v>
      </c>
      <c r="C37" t="s">
        <v>1136</v>
      </c>
      <c r="D37" t="s">
        <v>4201</v>
      </c>
      <c r="E37" t="s">
        <v>1127</v>
      </c>
      <c r="F37">
        <v>1</v>
      </c>
      <c r="G37">
        <v>-2.9325522991052788E-2</v>
      </c>
      <c r="H37">
        <v>9.1314205702320628E-2</v>
      </c>
      <c r="I37" s="6">
        <v>0.7480970044871722</v>
      </c>
      <c r="J37" s="8" t="s">
        <v>909</v>
      </c>
      <c r="K37" s="8" t="s">
        <v>909</v>
      </c>
      <c r="L37" s="8" t="s">
        <v>909</v>
      </c>
    </row>
    <row r="38" spans="1:12" x14ac:dyDescent="0.2">
      <c r="A38" t="s">
        <v>899</v>
      </c>
      <c r="B38" t="s">
        <v>4850</v>
      </c>
      <c r="C38" t="s">
        <v>1137</v>
      </c>
      <c r="D38" t="s">
        <v>4200</v>
      </c>
      <c r="E38" t="s">
        <v>1116</v>
      </c>
      <c r="F38">
        <v>10</v>
      </c>
      <c r="G38">
        <v>-5.1938939044169935E-2</v>
      </c>
      <c r="H38">
        <v>2.4626169781980976E-2</v>
      </c>
      <c r="I38" s="6">
        <v>3.4936356124848349E-2</v>
      </c>
      <c r="J38" s="8" t="s">
        <v>1132</v>
      </c>
      <c r="K38" s="8" t="s">
        <v>1132</v>
      </c>
      <c r="L38" s="8" t="b">
        <v>1</v>
      </c>
    </row>
    <row r="39" spans="1:12" hidden="1" x14ac:dyDescent="0.2">
      <c r="A39" t="s">
        <v>899</v>
      </c>
      <c r="B39" t="s">
        <v>4850</v>
      </c>
      <c r="C39" t="s">
        <v>1137</v>
      </c>
      <c r="D39" t="s">
        <v>4200</v>
      </c>
      <c r="E39" t="s">
        <v>1117</v>
      </c>
      <c r="F39">
        <v>10</v>
      </c>
      <c r="G39">
        <v>-5.1938939044169935E-2</v>
      </c>
      <c r="H39">
        <v>2.4626169781980976E-2</v>
      </c>
      <c r="I39" s="6">
        <v>3.4936356124848349E-2</v>
      </c>
      <c r="J39" s="8" t="s">
        <v>1132</v>
      </c>
      <c r="K39" s="8" t="s">
        <v>1132</v>
      </c>
      <c r="L39" s="8" t="b">
        <v>1</v>
      </c>
    </row>
    <row r="40" spans="1:12" hidden="1" x14ac:dyDescent="0.2">
      <c r="A40" t="s">
        <v>899</v>
      </c>
      <c r="B40" t="s">
        <v>4850</v>
      </c>
      <c r="C40" t="s">
        <v>1137</v>
      </c>
      <c r="D40" t="s">
        <v>4200</v>
      </c>
      <c r="E40" t="s">
        <v>1118</v>
      </c>
      <c r="F40">
        <v>10</v>
      </c>
      <c r="G40">
        <v>-5.2681546098798354E-2</v>
      </c>
      <c r="H40">
        <v>2.4774043074639058E-2</v>
      </c>
      <c r="I40" s="6">
        <v>3.3463181935027883E-2</v>
      </c>
      <c r="J40" s="8" t="s">
        <v>1132</v>
      </c>
      <c r="K40" s="8" t="s">
        <v>1132</v>
      </c>
      <c r="L40" s="8" t="b">
        <v>1</v>
      </c>
    </row>
    <row r="41" spans="1:12" hidden="1" x14ac:dyDescent="0.2">
      <c r="A41" t="s">
        <v>899</v>
      </c>
      <c r="B41" t="s">
        <v>4850</v>
      </c>
      <c r="C41" t="s">
        <v>1137</v>
      </c>
      <c r="D41" t="s">
        <v>4200</v>
      </c>
      <c r="E41" t="s">
        <v>1119</v>
      </c>
      <c r="F41">
        <v>10</v>
      </c>
      <c r="G41">
        <v>-5.3252126251634634E-2</v>
      </c>
      <c r="H41">
        <v>3.0967620963105055E-2</v>
      </c>
      <c r="I41" s="6">
        <v>8.5503970619975972E-2</v>
      </c>
      <c r="J41" s="8" t="s">
        <v>1132</v>
      </c>
      <c r="K41" s="8" t="s">
        <v>1132</v>
      </c>
      <c r="L41" s="8" t="b">
        <v>1</v>
      </c>
    </row>
    <row r="42" spans="1:12" hidden="1" x14ac:dyDescent="0.2">
      <c r="A42" t="s">
        <v>899</v>
      </c>
      <c r="B42" t="s">
        <v>4850</v>
      </c>
      <c r="C42" t="s">
        <v>1137</v>
      </c>
      <c r="D42" t="s">
        <v>4200</v>
      </c>
      <c r="E42" t="s">
        <v>1120</v>
      </c>
      <c r="F42">
        <v>10</v>
      </c>
      <c r="G42">
        <v>-6.4857128292980737E-2</v>
      </c>
      <c r="H42">
        <v>3.1406053039288583E-2</v>
      </c>
      <c r="I42" s="6">
        <v>3.8912069058510357E-2</v>
      </c>
      <c r="J42" s="8" t="s">
        <v>1132</v>
      </c>
      <c r="K42" s="8" t="s">
        <v>1132</v>
      </c>
      <c r="L42" s="8" t="b">
        <v>1</v>
      </c>
    </row>
    <row r="43" spans="1:12" hidden="1" x14ac:dyDescent="0.2">
      <c r="A43" t="s">
        <v>899</v>
      </c>
      <c r="B43" t="s">
        <v>4850</v>
      </c>
      <c r="C43" t="s">
        <v>1137</v>
      </c>
      <c r="D43" t="s">
        <v>4200</v>
      </c>
      <c r="E43" t="s">
        <v>1121</v>
      </c>
      <c r="F43">
        <v>10</v>
      </c>
      <c r="G43">
        <v>-5.75221261704046E-2</v>
      </c>
      <c r="H43">
        <v>4.0164373300885514E-2</v>
      </c>
      <c r="I43" s="6">
        <v>0.18589697994795715</v>
      </c>
      <c r="J43" s="8" t="s">
        <v>1132</v>
      </c>
      <c r="K43" s="8" t="s">
        <v>1132</v>
      </c>
      <c r="L43" s="8" t="b">
        <v>1</v>
      </c>
    </row>
    <row r="44" spans="1:12" hidden="1" x14ac:dyDescent="0.2">
      <c r="A44" t="s">
        <v>899</v>
      </c>
      <c r="B44" t="s">
        <v>4850</v>
      </c>
      <c r="C44" t="s">
        <v>1137</v>
      </c>
      <c r="D44" t="s">
        <v>4200</v>
      </c>
      <c r="E44" t="s">
        <v>1122</v>
      </c>
      <c r="F44">
        <v>10</v>
      </c>
      <c r="G44">
        <v>-6.6102615312235949E-2</v>
      </c>
      <c r="H44">
        <v>3.7256980905939749E-2</v>
      </c>
      <c r="I44" s="6">
        <v>0.10977075504584338</v>
      </c>
      <c r="J44" s="8" t="s">
        <v>1132</v>
      </c>
      <c r="K44" s="8" t="s">
        <v>1132</v>
      </c>
      <c r="L44" s="8" t="b">
        <v>1</v>
      </c>
    </row>
    <row r="45" spans="1:12" hidden="1" x14ac:dyDescent="0.2">
      <c r="A45" t="s">
        <v>899</v>
      </c>
      <c r="B45" t="s">
        <v>4850</v>
      </c>
      <c r="C45" t="s">
        <v>1137</v>
      </c>
      <c r="D45" t="s">
        <v>4200</v>
      </c>
      <c r="E45" t="s">
        <v>1123</v>
      </c>
      <c r="F45">
        <v>10</v>
      </c>
      <c r="G45">
        <v>-8.2318433791360002E-2</v>
      </c>
      <c r="H45">
        <v>4.1981441230148908E-2</v>
      </c>
      <c r="I45" s="6">
        <v>8.5548323040707211E-2</v>
      </c>
      <c r="J45" s="8" t="s">
        <v>1132</v>
      </c>
      <c r="K45" s="8" t="s">
        <v>1132</v>
      </c>
      <c r="L45" s="8" t="b">
        <v>1</v>
      </c>
    </row>
    <row r="47" spans="1:12" x14ac:dyDescent="0.2">
      <c r="A47" s="1" t="s">
        <v>4224</v>
      </c>
    </row>
    <row r="59" spans="1:1" x14ac:dyDescent="0.2">
      <c r="A59" s="1"/>
    </row>
  </sheetData>
  <phoneticPr fontId="15" type="noConversion"/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9BC48-3018-3A44-966A-47F8D06DF7FC}">
  <dimension ref="A1:K210"/>
  <sheetViews>
    <sheetView workbookViewId="0">
      <selection activeCell="A43" sqref="A43:H67"/>
    </sheetView>
  </sheetViews>
  <sheetFormatPr baseColWidth="10" defaultRowHeight="16" x14ac:dyDescent="0.2"/>
  <cols>
    <col min="1" max="1" width="15.33203125" customWidth="1"/>
    <col min="2" max="2" width="15" customWidth="1"/>
    <col min="3" max="3" width="39.5" bestFit="1" customWidth="1"/>
    <col min="4" max="4" width="34" bestFit="1" customWidth="1"/>
    <col min="8" max="8" width="11.83203125" customWidth="1"/>
    <col min="9" max="9" width="15.1640625" customWidth="1"/>
    <col min="10" max="10" width="15.33203125" customWidth="1"/>
  </cols>
  <sheetData>
    <row r="1" spans="1:11" x14ac:dyDescent="0.2">
      <c r="A1" s="32" t="s">
        <v>4210</v>
      </c>
      <c r="B1" s="32"/>
    </row>
    <row r="2" spans="1:11" x14ac:dyDescent="0.2">
      <c r="A2" s="37" t="s">
        <v>896</v>
      </c>
      <c r="B2" s="34" t="s">
        <v>8</v>
      </c>
      <c r="C2" s="34" t="s">
        <v>940</v>
      </c>
      <c r="D2" s="37" t="s">
        <v>1112</v>
      </c>
      <c r="E2" s="37" t="s">
        <v>9</v>
      </c>
      <c r="F2" s="37" t="s">
        <v>15</v>
      </c>
      <c r="G2" s="37" t="s">
        <v>890</v>
      </c>
      <c r="H2" s="37" t="s">
        <v>891</v>
      </c>
      <c r="I2" s="37" t="s">
        <v>1113</v>
      </c>
      <c r="J2" s="37" t="s">
        <v>1114</v>
      </c>
      <c r="K2" s="37" t="s">
        <v>1115</v>
      </c>
    </row>
    <row r="3" spans="1:11" x14ac:dyDescent="0.2">
      <c r="A3" t="s">
        <v>1125</v>
      </c>
      <c r="B3" s="35" t="s">
        <v>247</v>
      </c>
      <c r="C3" s="35" t="str">
        <f>VLOOKUP(Table21[[#This Row],[Metabolite ID]],Table18[],2,FALSE)</f>
        <v>1-linoleoyl-GPC (18:2)</v>
      </c>
      <c r="D3" s="35" t="s">
        <v>1116</v>
      </c>
      <c r="E3" s="35">
        <v>144</v>
      </c>
      <c r="F3" s="35">
        <v>1.449808807835132E-3</v>
      </c>
      <c r="G3" s="35">
        <v>2.4438023540402556E-2</v>
      </c>
      <c r="H3" s="36">
        <v>0.95269249744664641</v>
      </c>
      <c r="I3" s="35" t="b">
        <v>0</v>
      </c>
      <c r="J3" s="35" t="b">
        <v>0</v>
      </c>
      <c r="K3" s="35" t="b">
        <v>0</v>
      </c>
    </row>
    <row r="4" spans="1:11" hidden="1" x14ac:dyDescent="0.2">
      <c r="A4" t="s">
        <v>1125</v>
      </c>
      <c r="B4" s="35" t="s">
        <v>247</v>
      </c>
      <c r="C4" s="35" t="str">
        <f>VLOOKUP(Table21[[#This Row],[Metabolite ID]],Table18[],2,FALSE)</f>
        <v>1-linoleoyl-GPC (18:2)</v>
      </c>
      <c r="D4" s="35" t="s">
        <v>1117</v>
      </c>
      <c r="E4" s="35">
        <v>144</v>
      </c>
      <c r="F4" s="35">
        <v>1.449808807835132E-3</v>
      </c>
      <c r="G4" s="35">
        <v>2.1516610506716709E-2</v>
      </c>
      <c r="H4" s="36">
        <v>0.94627846582329322</v>
      </c>
      <c r="I4" s="35" t="b">
        <v>0</v>
      </c>
      <c r="J4" s="35" t="b">
        <v>0</v>
      </c>
      <c r="K4" s="35" t="b">
        <v>0</v>
      </c>
    </row>
    <row r="5" spans="1:11" hidden="1" x14ac:dyDescent="0.2">
      <c r="A5" t="s">
        <v>1125</v>
      </c>
      <c r="B5" s="35" t="s">
        <v>247</v>
      </c>
      <c r="C5" s="35" t="str">
        <f>VLOOKUP(Table21[[#This Row],[Metabolite ID]],Table18[],2,FALSE)</f>
        <v>1-linoleoyl-GPC (18:2)</v>
      </c>
      <c r="D5" s="35" t="s">
        <v>1118</v>
      </c>
      <c r="E5" s="35">
        <v>144</v>
      </c>
      <c r="F5" s="35">
        <v>1.4706216557058803E-3</v>
      </c>
      <c r="G5" s="35">
        <v>2.1727000927427024E-2</v>
      </c>
      <c r="H5" s="36">
        <v>0.94603530574863537</v>
      </c>
      <c r="I5" s="35" t="b">
        <v>0</v>
      </c>
      <c r="J5" s="35" t="b">
        <v>0</v>
      </c>
      <c r="K5" s="35" t="b">
        <v>0</v>
      </c>
    </row>
    <row r="6" spans="1:11" hidden="1" x14ac:dyDescent="0.2">
      <c r="A6" t="s">
        <v>1125</v>
      </c>
      <c r="B6" t="s">
        <v>247</v>
      </c>
      <c r="C6" t="str">
        <f>VLOOKUP(Table21[[#This Row],[Metabolite ID]],Table18[],2,FALSE)</f>
        <v>1-linoleoyl-GPC (18:2)</v>
      </c>
      <c r="D6" t="s">
        <v>1119</v>
      </c>
      <c r="E6">
        <v>144</v>
      </c>
      <c r="F6">
        <v>-3.2267647821803708E-3</v>
      </c>
      <c r="G6">
        <v>3.3342375307293344E-2</v>
      </c>
      <c r="H6" s="6">
        <v>0.92290373420708161</v>
      </c>
      <c r="I6" t="b">
        <v>0</v>
      </c>
      <c r="J6" t="b">
        <v>0</v>
      </c>
      <c r="K6" t="b">
        <v>0</v>
      </c>
    </row>
    <row r="7" spans="1:11" hidden="1" x14ac:dyDescent="0.2">
      <c r="A7" t="s">
        <v>1125</v>
      </c>
      <c r="B7" t="s">
        <v>247</v>
      </c>
      <c r="C7" t="str">
        <f>VLOOKUP(Table21[[#This Row],[Metabolite ID]],Table18[],2,FALSE)</f>
        <v>1-linoleoyl-GPC (18:2)</v>
      </c>
      <c r="D7" t="s">
        <v>1120</v>
      </c>
      <c r="E7">
        <v>144</v>
      </c>
      <c r="F7">
        <v>-2.4861023620241063E-2</v>
      </c>
      <c r="G7">
        <v>3.446364939650462E-2</v>
      </c>
      <c r="H7" s="6">
        <v>0.47068224094375993</v>
      </c>
      <c r="I7" t="b">
        <v>0</v>
      </c>
      <c r="J7" t="b">
        <v>0</v>
      </c>
      <c r="K7" t="b">
        <v>0</v>
      </c>
    </row>
    <row r="8" spans="1:11" hidden="1" x14ac:dyDescent="0.2">
      <c r="A8" t="s">
        <v>1125</v>
      </c>
      <c r="B8" t="s">
        <v>247</v>
      </c>
      <c r="C8" t="str">
        <f>VLOOKUP(Table21[[#This Row],[Metabolite ID]],Table18[],2,FALSE)</f>
        <v>1-linoleoyl-GPC (18:2)</v>
      </c>
      <c r="D8" t="s">
        <v>1121</v>
      </c>
      <c r="E8">
        <v>144</v>
      </c>
      <c r="F8">
        <v>-8.9317906785883361E-2</v>
      </c>
      <c r="G8">
        <v>9.3332759932614764E-2</v>
      </c>
      <c r="H8" s="6">
        <v>0.34019070028744547</v>
      </c>
      <c r="I8" t="b">
        <v>0</v>
      </c>
      <c r="J8" t="b">
        <v>0</v>
      </c>
      <c r="K8" t="b">
        <v>0</v>
      </c>
    </row>
    <row r="9" spans="1:11" hidden="1" x14ac:dyDescent="0.2">
      <c r="A9" t="s">
        <v>1125</v>
      </c>
      <c r="B9" t="s">
        <v>247</v>
      </c>
      <c r="C9" t="str">
        <f>VLOOKUP(Table21[[#This Row],[Metabolite ID]],Table18[],2,FALSE)</f>
        <v>1-linoleoyl-GPC (18:2)</v>
      </c>
      <c r="D9" t="s">
        <v>1122</v>
      </c>
      <c r="E9">
        <v>144</v>
      </c>
      <c r="F9">
        <v>-7.0926385009893567E-2</v>
      </c>
      <c r="G9">
        <v>6.1980414334804397E-2</v>
      </c>
      <c r="H9" s="6">
        <v>0.25439637306253854</v>
      </c>
      <c r="I9" t="b">
        <v>0</v>
      </c>
      <c r="J9" t="b">
        <v>0</v>
      </c>
      <c r="K9" t="b">
        <v>0</v>
      </c>
    </row>
    <row r="10" spans="1:11" hidden="1" x14ac:dyDescent="0.2">
      <c r="A10" t="s">
        <v>1125</v>
      </c>
      <c r="B10" t="s">
        <v>247</v>
      </c>
      <c r="C10" t="str">
        <f>VLOOKUP(Table21[[#This Row],[Metabolite ID]],Table18[],2,FALSE)</f>
        <v>1-linoleoyl-GPC (18:2)</v>
      </c>
      <c r="D10" t="s">
        <v>1123</v>
      </c>
      <c r="E10">
        <v>144</v>
      </c>
      <c r="F10">
        <v>1.1181993433326281E-2</v>
      </c>
      <c r="G10">
        <v>6.5860869472301881E-2</v>
      </c>
      <c r="H10" s="6">
        <v>0.8654231859400664</v>
      </c>
      <c r="I10" t="b">
        <v>0</v>
      </c>
      <c r="J10" t="b">
        <v>0</v>
      </c>
      <c r="K10" t="b">
        <v>0</v>
      </c>
    </row>
    <row r="11" spans="1:11" x14ac:dyDescent="0.2">
      <c r="A11" t="s">
        <v>1125</v>
      </c>
      <c r="B11" t="s">
        <v>262</v>
      </c>
      <c r="C11" t="str">
        <f>VLOOKUP(Table21[[#This Row],[Metabolite ID]],Table18[],2,FALSE)</f>
        <v>2-linoleoyl-GPC (18:2)*</v>
      </c>
      <c r="D11" t="s">
        <v>1116</v>
      </c>
      <c r="E11">
        <v>144</v>
      </c>
      <c r="F11">
        <v>-9.4374250389645687E-3</v>
      </c>
      <c r="G11">
        <v>2.4410875778487127E-2</v>
      </c>
      <c r="H11" s="6">
        <v>0.69904688414098892</v>
      </c>
      <c r="I11" t="b">
        <v>0</v>
      </c>
      <c r="J11" t="b">
        <v>0</v>
      </c>
      <c r="K11" t="b">
        <v>0</v>
      </c>
    </row>
    <row r="12" spans="1:11" hidden="1" x14ac:dyDescent="0.2">
      <c r="A12" t="s">
        <v>1125</v>
      </c>
      <c r="B12" t="s">
        <v>262</v>
      </c>
      <c r="C12" t="str">
        <f>VLOOKUP(Table21[[#This Row],[Metabolite ID]],Table18[],2,FALSE)</f>
        <v>2-linoleoyl-GPC (18:2)*</v>
      </c>
      <c r="D12" t="s">
        <v>1117</v>
      </c>
      <c r="E12">
        <v>144</v>
      </c>
      <c r="F12">
        <v>-9.4374250389645687E-3</v>
      </c>
      <c r="G12">
        <v>2.151397897362739E-2</v>
      </c>
      <c r="H12" s="6">
        <v>0.66090444438589846</v>
      </c>
      <c r="I12" t="b">
        <v>0</v>
      </c>
      <c r="J12" t="b">
        <v>0</v>
      </c>
      <c r="K12" t="b">
        <v>0</v>
      </c>
    </row>
    <row r="13" spans="1:11" hidden="1" x14ac:dyDescent="0.2">
      <c r="A13" t="s">
        <v>1125</v>
      </c>
      <c r="B13" t="s">
        <v>262</v>
      </c>
      <c r="C13" t="str">
        <f>VLOOKUP(Table21[[#This Row],[Metabolite ID]],Table18[],2,FALSE)</f>
        <v>2-linoleoyl-GPC (18:2)*</v>
      </c>
      <c r="D13" t="s">
        <v>1118</v>
      </c>
      <c r="E13">
        <v>144</v>
      </c>
      <c r="F13">
        <v>-9.5120371400472352E-3</v>
      </c>
      <c r="G13">
        <v>2.1725749536025109E-2</v>
      </c>
      <c r="H13" s="6">
        <v>0.66151445323858393</v>
      </c>
      <c r="I13" t="b">
        <v>0</v>
      </c>
      <c r="J13" t="b">
        <v>0</v>
      </c>
      <c r="K13" t="b">
        <v>0</v>
      </c>
    </row>
    <row r="14" spans="1:11" hidden="1" x14ac:dyDescent="0.2">
      <c r="A14" t="s">
        <v>1125</v>
      </c>
      <c r="B14" t="s">
        <v>262</v>
      </c>
      <c r="C14" t="str">
        <f>VLOOKUP(Table21[[#This Row],[Metabolite ID]],Table18[],2,FALSE)</f>
        <v>2-linoleoyl-GPC (18:2)*</v>
      </c>
      <c r="D14" t="s">
        <v>1119</v>
      </c>
      <c r="E14">
        <v>144</v>
      </c>
      <c r="F14">
        <v>-4.6501374090018741E-2</v>
      </c>
      <c r="G14">
        <v>3.2812402543057222E-2</v>
      </c>
      <c r="H14" s="6">
        <v>0.15642769352785665</v>
      </c>
      <c r="I14" t="b">
        <v>0</v>
      </c>
      <c r="J14" t="b">
        <v>0</v>
      </c>
      <c r="K14" t="b">
        <v>0</v>
      </c>
    </row>
    <row r="15" spans="1:11" hidden="1" x14ac:dyDescent="0.2">
      <c r="A15" t="s">
        <v>1125</v>
      </c>
      <c r="B15" t="s">
        <v>262</v>
      </c>
      <c r="C15" t="str">
        <f>VLOOKUP(Table21[[#This Row],[Metabolite ID]],Table18[],2,FALSE)</f>
        <v>2-linoleoyl-GPC (18:2)*</v>
      </c>
      <c r="D15" t="s">
        <v>1120</v>
      </c>
      <c r="E15">
        <v>144</v>
      </c>
      <c r="F15">
        <v>-6.1951322369232079E-2</v>
      </c>
      <c r="G15">
        <v>3.3947936511487808E-2</v>
      </c>
      <c r="H15" s="6">
        <v>6.8017308191647516E-2</v>
      </c>
      <c r="I15" t="b">
        <v>0</v>
      </c>
      <c r="J15" t="b">
        <v>0</v>
      </c>
      <c r="K15" t="b">
        <v>0</v>
      </c>
    </row>
    <row r="16" spans="1:11" hidden="1" x14ac:dyDescent="0.2">
      <c r="A16" t="s">
        <v>1125</v>
      </c>
      <c r="B16" t="s">
        <v>262</v>
      </c>
      <c r="C16" t="str">
        <f>VLOOKUP(Table21[[#This Row],[Metabolite ID]],Table18[],2,FALSE)</f>
        <v>2-linoleoyl-GPC (18:2)*</v>
      </c>
      <c r="D16" t="s">
        <v>1121</v>
      </c>
      <c r="E16">
        <v>144</v>
      </c>
      <c r="F16">
        <v>-0.14322924454137942</v>
      </c>
      <c r="G16">
        <v>8.4052667951469262E-2</v>
      </c>
      <c r="H16" s="6">
        <v>9.0545274695625094E-2</v>
      </c>
      <c r="I16" t="b">
        <v>0</v>
      </c>
      <c r="J16" t="b">
        <v>0</v>
      </c>
      <c r="K16" t="b">
        <v>0</v>
      </c>
    </row>
    <row r="17" spans="1:11" hidden="1" x14ac:dyDescent="0.2">
      <c r="A17" t="s">
        <v>1125</v>
      </c>
      <c r="B17" t="s">
        <v>262</v>
      </c>
      <c r="C17" t="str">
        <f>VLOOKUP(Table21[[#This Row],[Metabolite ID]],Table18[],2,FALSE)</f>
        <v>2-linoleoyl-GPC (18:2)*</v>
      </c>
      <c r="D17" t="s">
        <v>1122</v>
      </c>
      <c r="E17">
        <v>144</v>
      </c>
      <c r="F17">
        <v>-8.4933848633188758E-2</v>
      </c>
      <c r="G17">
        <v>5.7971457492264691E-2</v>
      </c>
      <c r="H17" s="6">
        <v>0.1450894516972549</v>
      </c>
      <c r="I17" t="b">
        <v>0</v>
      </c>
      <c r="J17" t="b">
        <v>0</v>
      </c>
      <c r="K17" t="b">
        <v>0</v>
      </c>
    </row>
    <row r="18" spans="1:11" hidden="1" x14ac:dyDescent="0.2">
      <c r="A18" t="s">
        <v>1125</v>
      </c>
      <c r="B18" t="s">
        <v>262</v>
      </c>
      <c r="C18" t="str">
        <f>VLOOKUP(Table21[[#This Row],[Metabolite ID]],Table18[],2,FALSE)</f>
        <v>2-linoleoyl-GPC (18:2)*</v>
      </c>
      <c r="D18" t="s">
        <v>1123</v>
      </c>
      <c r="E18">
        <v>144</v>
      </c>
      <c r="F18">
        <v>4.7914333130578531E-2</v>
      </c>
      <c r="G18">
        <v>6.5589343823989663E-2</v>
      </c>
      <c r="H18" s="6">
        <v>0.46627590300411326</v>
      </c>
      <c r="I18" t="b">
        <v>0</v>
      </c>
      <c r="J18" t="b">
        <v>0</v>
      </c>
      <c r="K18" t="b">
        <v>0</v>
      </c>
    </row>
    <row r="19" spans="1:11" x14ac:dyDescent="0.2">
      <c r="A19" t="s">
        <v>1125</v>
      </c>
      <c r="B19" t="s">
        <v>417</v>
      </c>
      <c r="C19" t="str">
        <f>VLOOKUP(Table21[[#This Row],[Metabolite ID]],Table18[],2,FALSE)</f>
        <v>1-arachidonoyl-GPA (20:4)</v>
      </c>
      <c r="D19" t="s">
        <v>1116</v>
      </c>
      <c r="E19">
        <v>144</v>
      </c>
      <c r="F19">
        <v>2.9828203919725155E-2</v>
      </c>
      <c r="G19">
        <v>3.7955878930343447E-2</v>
      </c>
      <c r="H19" s="6">
        <v>0.43194647128035829</v>
      </c>
      <c r="I19" t="b">
        <v>0</v>
      </c>
      <c r="J19" t="b">
        <v>0</v>
      </c>
      <c r="K19" t="b">
        <v>0</v>
      </c>
    </row>
    <row r="20" spans="1:11" hidden="1" x14ac:dyDescent="0.2">
      <c r="A20" t="s">
        <v>1125</v>
      </c>
      <c r="B20" t="s">
        <v>417</v>
      </c>
      <c r="C20" t="str">
        <f>VLOOKUP(Table21[[#This Row],[Metabolite ID]],Table18[],2,FALSE)</f>
        <v>1-arachidonoyl-GPA (20:4)</v>
      </c>
      <c r="D20" t="s">
        <v>1117</v>
      </c>
      <c r="E20">
        <v>144</v>
      </c>
      <c r="F20">
        <v>2.9828203919725155E-2</v>
      </c>
      <c r="G20">
        <v>2.1937215246765923E-2</v>
      </c>
      <c r="H20" s="6">
        <v>0.17392239096393339</v>
      </c>
      <c r="I20" t="b">
        <v>0</v>
      </c>
      <c r="J20" t="b">
        <v>0</v>
      </c>
      <c r="K20" t="b">
        <v>0</v>
      </c>
    </row>
    <row r="21" spans="1:11" hidden="1" x14ac:dyDescent="0.2">
      <c r="A21" t="s">
        <v>1125</v>
      </c>
      <c r="B21" t="s">
        <v>417</v>
      </c>
      <c r="C21" t="str">
        <f>VLOOKUP(Table21[[#This Row],[Metabolite ID]],Table18[],2,FALSE)</f>
        <v>1-arachidonoyl-GPA (20:4)</v>
      </c>
      <c r="D21" t="s">
        <v>1118</v>
      </c>
      <c r="E21">
        <v>144</v>
      </c>
      <c r="F21">
        <v>3.0564477244169684E-2</v>
      </c>
      <c r="G21">
        <v>2.2468241728049766E-2</v>
      </c>
      <c r="H21" s="6">
        <v>0.17372194354639076</v>
      </c>
      <c r="I21" t="b">
        <v>0</v>
      </c>
      <c r="J21" t="b">
        <v>0</v>
      </c>
      <c r="K21" t="b">
        <v>0</v>
      </c>
    </row>
    <row r="22" spans="1:11" hidden="1" x14ac:dyDescent="0.2">
      <c r="A22" t="s">
        <v>1125</v>
      </c>
      <c r="B22" t="s">
        <v>417</v>
      </c>
      <c r="C22" t="str">
        <f>VLOOKUP(Table21[[#This Row],[Metabolite ID]],Table18[],2,FALSE)</f>
        <v>1-arachidonoyl-GPA (20:4)</v>
      </c>
      <c r="D22" t="s">
        <v>1119</v>
      </c>
      <c r="E22">
        <v>144</v>
      </c>
      <c r="F22">
        <v>2.2621308656002807E-2</v>
      </c>
      <c r="G22">
        <v>3.3699417829689104E-2</v>
      </c>
      <c r="H22" s="6">
        <v>0.50205042396383393</v>
      </c>
      <c r="I22" t="b">
        <v>0</v>
      </c>
      <c r="J22" t="b">
        <v>0</v>
      </c>
      <c r="K22" t="b">
        <v>0</v>
      </c>
    </row>
    <row r="23" spans="1:11" hidden="1" x14ac:dyDescent="0.2">
      <c r="A23" t="s">
        <v>1125</v>
      </c>
      <c r="B23" t="s">
        <v>417</v>
      </c>
      <c r="C23" t="str">
        <f>VLOOKUP(Table21[[#This Row],[Metabolite ID]],Table18[],2,FALSE)</f>
        <v>1-arachidonoyl-GPA (20:4)</v>
      </c>
      <c r="D23" t="s">
        <v>1120</v>
      </c>
      <c r="E23">
        <v>144</v>
      </c>
      <c r="F23">
        <v>-2.4295376059609738E-2</v>
      </c>
      <c r="G23">
        <v>3.6634203192733791E-2</v>
      </c>
      <c r="H23" s="6">
        <v>0.50720994424162102</v>
      </c>
      <c r="I23" t="b">
        <v>0</v>
      </c>
      <c r="J23" t="b">
        <v>0</v>
      </c>
      <c r="K23" t="b">
        <v>0</v>
      </c>
    </row>
    <row r="24" spans="1:11" hidden="1" x14ac:dyDescent="0.2">
      <c r="A24" t="s">
        <v>1125</v>
      </c>
      <c r="B24" t="s">
        <v>417</v>
      </c>
      <c r="C24" t="str">
        <f>VLOOKUP(Table21[[#This Row],[Metabolite ID]],Table18[],2,FALSE)</f>
        <v>1-arachidonoyl-GPA (20:4)</v>
      </c>
      <c r="D24" t="s">
        <v>1121</v>
      </c>
      <c r="E24">
        <v>144</v>
      </c>
      <c r="F24">
        <v>0.10611586155746155</v>
      </c>
      <c r="G24">
        <v>8.4190327779208249E-2</v>
      </c>
      <c r="H24" s="6">
        <v>0.20956776224047641</v>
      </c>
      <c r="I24" t="b">
        <v>0</v>
      </c>
      <c r="J24" t="b">
        <v>0</v>
      </c>
      <c r="K24" t="b">
        <v>0</v>
      </c>
    </row>
    <row r="25" spans="1:11" hidden="1" x14ac:dyDescent="0.2">
      <c r="A25" t="s">
        <v>1125</v>
      </c>
      <c r="B25" t="s">
        <v>417</v>
      </c>
      <c r="C25" t="str">
        <f>VLOOKUP(Table21[[#This Row],[Metabolite ID]],Table18[],2,FALSE)</f>
        <v>1-arachidonoyl-GPA (20:4)</v>
      </c>
      <c r="D25" t="s">
        <v>1122</v>
      </c>
      <c r="E25">
        <v>144</v>
      </c>
      <c r="F25">
        <v>-4.4012039027750749E-2</v>
      </c>
      <c r="G25">
        <v>6.0153987406770186E-2</v>
      </c>
      <c r="H25" s="6">
        <v>0.46557574156003434</v>
      </c>
      <c r="I25" t="b">
        <v>0</v>
      </c>
      <c r="J25" t="b">
        <v>0</v>
      </c>
      <c r="K25" t="b">
        <v>0</v>
      </c>
    </row>
    <row r="26" spans="1:11" hidden="1" x14ac:dyDescent="0.2">
      <c r="A26" t="s">
        <v>1125</v>
      </c>
      <c r="B26" t="s">
        <v>417</v>
      </c>
      <c r="C26" t="str">
        <f>VLOOKUP(Table21[[#This Row],[Metabolite ID]],Table18[],2,FALSE)</f>
        <v>1-arachidonoyl-GPA (20:4)</v>
      </c>
      <c r="D26" t="s">
        <v>1123</v>
      </c>
      <c r="E26">
        <v>144</v>
      </c>
      <c r="F26">
        <v>-5.6171269456567245E-2</v>
      </c>
      <c r="G26">
        <v>0.10200897043382755</v>
      </c>
      <c r="H26" s="6">
        <v>0.58273867663153345</v>
      </c>
      <c r="I26" t="b">
        <v>0</v>
      </c>
      <c r="J26" t="b">
        <v>0</v>
      </c>
      <c r="K26" t="b">
        <v>0</v>
      </c>
    </row>
    <row r="27" spans="1:11" x14ac:dyDescent="0.2">
      <c r="A27" t="s">
        <v>1125</v>
      </c>
      <c r="B27" t="s">
        <v>677</v>
      </c>
      <c r="C27" t="str">
        <f>VLOOKUP(Table21[[#This Row],[Metabolite ID]],Table18[],2,FALSE)</f>
        <v>1-pentadecanoyl-2-linoleoyl-GPC (15:0/18:2)*</v>
      </c>
      <c r="D27" t="s">
        <v>1116</v>
      </c>
      <c r="E27">
        <v>144</v>
      </c>
      <c r="F27">
        <v>2.6260175845869725E-2</v>
      </c>
      <c r="G27">
        <v>3.1403300072175351E-2</v>
      </c>
      <c r="H27" s="6">
        <v>0.40302920995292291</v>
      </c>
      <c r="I27" t="b">
        <v>0</v>
      </c>
      <c r="J27" t="b">
        <v>0</v>
      </c>
      <c r="K27" t="b">
        <v>0</v>
      </c>
    </row>
    <row r="28" spans="1:11" hidden="1" x14ac:dyDescent="0.2">
      <c r="A28" t="s">
        <v>1125</v>
      </c>
      <c r="B28" t="s">
        <v>677</v>
      </c>
      <c r="C28" t="str">
        <f>VLOOKUP(Table21[[#This Row],[Metabolite ID]],Table18[],2,FALSE)</f>
        <v>1-pentadecanoyl-2-linoleoyl-GPC (15:0/18:2)*</v>
      </c>
      <c r="D28" t="s">
        <v>1117</v>
      </c>
      <c r="E28">
        <v>144</v>
      </c>
      <c r="F28">
        <v>2.6260175845869725E-2</v>
      </c>
      <c r="G28">
        <v>2.2262607014750045E-2</v>
      </c>
      <c r="H28" s="6">
        <v>0.23817355974984522</v>
      </c>
      <c r="I28" t="b">
        <v>0</v>
      </c>
      <c r="J28" t="b">
        <v>0</v>
      </c>
      <c r="K28" t="b">
        <v>0</v>
      </c>
    </row>
    <row r="29" spans="1:11" hidden="1" x14ac:dyDescent="0.2">
      <c r="A29" t="s">
        <v>1125</v>
      </c>
      <c r="B29" t="s">
        <v>677</v>
      </c>
      <c r="C29" t="str">
        <f>VLOOKUP(Table21[[#This Row],[Metabolite ID]],Table18[],2,FALSE)</f>
        <v>1-pentadecanoyl-2-linoleoyl-GPC (15:0/18:2)*</v>
      </c>
      <c r="D29" t="s">
        <v>1118</v>
      </c>
      <c r="E29">
        <v>144</v>
      </c>
      <c r="F29">
        <v>2.6699569135799107E-2</v>
      </c>
      <c r="G29">
        <v>2.2610018768281698E-2</v>
      </c>
      <c r="H29" s="6">
        <v>0.23765303036409377</v>
      </c>
      <c r="I29" t="b">
        <v>0</v>
      </c>
      <c r="J29" t="b">
        <v>0</v>
      </c>
      <c r="K29" t="b">
        <v>0</v>
      </c>
    </row>
    <row r="30" spans="1:11" hidden="1" x14ac:dyDescent="0.2">
      <c r="A30" t="s">
        <v>1125</v>
      </c>
      <c r="B30" t="s">
        <v>677</v>
      </c>
      <c r="C30" t="str">
        <f>VLOOKUP(Table21[[#This Row],[Metabolite ID]],Table18[],2,FALSE)</f>
        <v>1-pentadecanoyl-2-linoleoyl-GPC (15:0/18:2)*</v>
      </c>
      <c r="D30" t="s">
        <v>1119</v>
      </c>
      <c r="E30">
        <v>144</v>
      </c>
      <c r="F30">
        <v>5.5783181001108885E-2</v>
      </c>
      <c r="G30">
        <v>3.5421427007841705E-2</v>
      </c>
      <c r="H30" s="6">
        <v>0.11529272326938071</v>
      </c>
      <c r="I30" t="b">
        <v>0</v>
      </c>
      <c r="J30" t="b">
        <v>0</v>
      </c>
      <c r="K30" t="b">
        <v>0</v>
      </c>
    </row>
    <row r="31" spans="1:11" hidden="1" x14ac:dyDescent="0.2">
      <c r="A31" t="s">
        <v>1125</v>
      </c>
      <c r="B31" t="s">
        <v>677</v>
      </c>
      <c r="C31" t="str">
        <f>VLOOKUP(Table21[[#This Row],[Metabolite ID]],Table18[],2,FALSE)</f>
        <v>1-pentadecanoyl-2-linoleoyl-GPC (15:0/18:2)*</v>
      </c>
      <c r="D31" t="s">
        <v>1120</v>
      </c>
      <c r="E31">
        <v>144</v>
      </c>
      <c r="F31">
        <v>4.5156322461074906E-2</v>
      </c>
      <c r="G31">
        <v>3.3933762645941536E-2</v>
      </c>
      <c r="H31" s="6">
        <v>0.18328129710201169</v>
      </c>
      <c r="I31" t="b">
        <v>0</v>
      </c>
      <c r="J31" t="b">
        <v>0</v>
      </c>
      <c r="K31" t="b">
        <v>0</v>
      </c>
    </row>
    <row r="32" spans="1:11" hidden="1" x14ac:dyDescent="0.2">
      <c r="A32" t="s">
        <v>1125</v>
      </c>
      <c r="B32" t="s">
        <v>677</v>
      </c>
      <c r="C32" t="str">
        <f>VLOOKUP(Table21[[#This Row],[Metabolite ID]],Table18[],2,FALSE)</f>
        <v>1-pentadecanoyl-2-linoleoyl-GPC (15:0/18:2)*</v>
      </c>
      <c r="D32" t="s">
        <v>1121</v>
      </c>
      <c r="E32">
        <v>144</v>
      </c>
      <c r="F32">
        <v>0.10025750413303403</v>
      </c>
      <c r="G32">
        <v>9.0844259815804893E-2</v>
      </c>
      <c r="H32" s="6">
        <v>0.2716118822111469</v>
      </c>
      <c r="I32" t="b">
        <v>0</v>
      </c>
      <c r="J32" t="b">
        <v>0</v>
      </c>
      <c r="K32" t="b">
        <v>0</v>
      </c>
    </row>
    <row r="33" spans="1:11" hidden="1" x14ac:dyDescent="0.2">
      <c r="A33" t="s">
        <v>1125</v>
      </c>
      <c r="B33" t="s">
        <v>677</v>
      </c>
      <c r="C33" t="str">
        <f>VLOOKUP(Table21[[#This Row],[Metabolite ID]],Table18[],2,FALSE)</f>
        <v>1-pentadecanoyl-2-linoleoyl-GPC (15:0/18:2)*</v>
      </c>
      <c r="D33" t="s">
        <v>1122</v>
      </c>
      <c r="E33">
        <v>144</v>
      </c>
      <c r="F33">
        <v>7.1877078193069988E-2</v>
      </c>
      <c r="G33">
        <v>6.5588449646449803E-2</v>
      </c>
      <c r="H33" s="6">
        <v>0.2749734250768463</v>
      </c>
      <c r="I33" t="b">
        <v>0</v>
      </c>
      <c r="J33" t="b">
        <v>0</v>
      </c>
      <c r="K33" t="b">
        <v>0</v>
      </c>
    </row>
    <row r="34" spans="1:11" hidden="1" x14ac:dyDescent="0.2">
      <c r="A34" t="s">
        <v>1125</v>
      </c>
      <c r="B34" t="s">
        <v>677</v>
      </c>
      <c r="C34" t="str">
        <f>VLOOKUP(Table21[[#This Row],[Metabolite ID]],Table18[],2,FALSE)</f>
        <v>1-pentadecanoyl-2-linoleoyl-GPC (15:0/18:2)*</v>
      </c>
      <c r="D34" t="s">
        <v>1123</v>
      </c>
      <c r="E34">
        <v>144</v>
      </c>
      <c r="F34">
        <v>6.7787731937546475E-2</v>
      </c>
      <c r="G34">
        <v>8.4534165667563027E-2</v>
      </c>
      <c r="H34" s="6">
        <v>0.42395219658600658</v>
      </c>
      <c r="I34" t="b">
        <v>0</v>
      </c>
      <c r="J34" t="b">
        <v>0</v>
      </c>
      <c r="K34" t="b">
        <v>0</v>
      </c>
    </row>
    <row r="35" spans="1:11" x14ac:dyDescent="0.2">
      <c r="A35" t="s">
        <v>1125</v>
      </c>
      <c r="B35" t="s">
        <v>682</v>
      </c>
      <c r="C35" t="str">
        <f>VLOOKUP(Table21[[#This Row],[Metabolite ID]],Table18[],2,FALSE)</f>
        <v>1,2-dilinoleoyl-GPC (18:2/18:2)</v>
      </c>
      <c r="D35" t="s">
        <v>1116</v>
      </c>
      <c r="E35">
        <v>144</v>
      </c>
      <c r="F35">
        <v>-1.6404661061802439E-2</v>
      </c>
      <c r="G35">
        <v>3.6220694095155055E-2</v>
      </c>
      <c r="H35" s="6">
        <v>0.65061461350941263</v>
      </c>
      <c r="I35" t="b">
        <v>0</v>
      </c>
      <c r="J35" t="b">
        <v>0</v>
      </c>
      <c r="K35" t="b">
        <v>0</v>
      </c>
    </row>
    <row r="36" spans="1:11" hidden="1" x14ac:dyDescent="0.2">
      <c r="A36" t="s">
        <v>1125</v>
      </c>
      <c r="B36" t="s">
        <v>682</v>
      </c>
      <c r="C36" t="str">
        <f>VLOOKUP(Table21[[#This Row],[Metabolite ID]],Table18[],2,FALSE)</f>
        <v>1,2-dilinoleoyl-GPC (18:2/18:2)</v>
      </c>
      <c r="D36" t="s">
        <v>1117</v>
      </c>
      <c r="E36">
        <v>144</v>
      </c>
      <c r="F36">
        <v>-1.6404661061802439E-2</v>
      </c>
      <c r="G36">
        <v>2.154955859469241E-2</v>
      </c>
      <c r="H36" s="6">
        <v>0.44650610774320343</v>
      </c>
      <c r="I36" t="b">
        <v>0</v>
      </c>
      <c r="J36" t="b">
        <v>0</v>
      </c>
      <c r="K36" t="b">
        <v>0</v>
      </c>
    </row>
    <row r="37" spans="1:11" hidden="1" x14ac:dyDescent="0.2">
      <c r="A37" t="s">
        <v>1125</v>
      </c>
      <c r="B37" t="s">
        <v>682</v>
      </c>
      <c r="C37" t="str">
        <f>VLOOKUP(Table21[[#This Row],[Metabolite ID]],Table18[],2,FALSE)</f>
        <v>1,2-dilinoleoyl-GPC (18:2/18:2)</v>
      </c>
      <c r="D37" t="s">
        <v>1118</v>
      </c>
      <c r="E37">
        <v>144</v>
      </c>
      <c r="F37">
        <v>-1.6368624145181362E-2</v>
      </c>
      <c r="G37">
        <v>2.2031010346289726E-2</v>
      </c>
      <c r="H37" s="6">
        <v>0.45749312743155474</v>
      </c>
      <c r="I37" t="b">
        <v>0</v>
      </c>
      <c r="J37" t="b">
        <v>0</v>
      </c>
      <c r="K37" t="b">
        <v>0</v>
      </c>
    </row>
    <row r="38" spans="1:11" hidden="1" x14ac:dyDescent="0.2">
      <c r="A38" t="s">
        <v>1125</v>
      </c>
      <c r="B38" t="s">
        <v>682</v>
      </c>
      <c r="C38" t="str">
        <f>VLOOKUP(Table21[[#This Row],[Metabolite ID]],Table18[],2,FALSE)</f>
        <v>1,2-dilinoleoyl-GPC (18:2/18:2)</v>
      </c>
      <c r="D38" t="s">
        <v>1119</v>
      </c>
      <c r="E38">
        <v>144</v>
      </c>
      <c r="F38">
        <v>-1.0637669641562958E-2</v>
      </c>
      <c r="G38">
        <v>3.2531989602005686E-2</v>
      </c>
      <c r="H38" s="6">
        <v>0.74367464980345854</v>
      </c>
      <c r="I38" t="b">
        <v>0</v>
      </c>
      <c r="J38" t="b">
        <v>0</v>
      </c>
      <c r="K38" t="b">
        <v>0</v>
      </c>
    </row>
    <row r="39" spans="1:11" hidden="1" x14ac:dyDescent="0.2">
      <c r="A39" t="s">
        <v>1125</v>
      </c>
      <c r="B39" t="s">
        <v>682</v>
      </c>
      <c r="C39" t="str">
        <f>VLOOKUP(Table21[[#This Row],[Metabolite ID]],Table18[],2,FALSE)</f>
        <v>1,2-dilinoleoyl-GPC (18:2/18:2)</v>
      </c>
      <c r="D39" t="s">
        <v>1120</v>
      </c>
      <c r="E39">
        <v>144</v>
      </c>
      <c r="F39">
        <v>-3.1144374846215628E-2</v>
      </c>
      <c r="G39">
        <v>3.3548594267612003E-2</v>
      </c>
      <c r="H39" s="6">
        <v>0.35323319674262027</v>
      </c>
      <c r="I39" t="b">
        <v>0</v>
      </c>
      <c r="J39" t="b">
        <v>0</v>
      </c>
      <c r="K39" t="b">
        <v>0</v>
      </c>
    </row>
    <row r="40" spans="1:11" hidden="1" x14ac:dyDescent="0.2">
      <c r="A40" t="s">
        <v>1125</v>
      </c>
      <c r="B40" t="s">
        <v>682</v>
      </c>
      <c r="C40" t="str">
        <f>VLOOKUP(Table21[[#This Row],[Metabolite ID]],Table18[],2,FALSE)</f>
        <v>1,2-dilinoleoyl-GPC (18:2/18:2)</v>
      </c>
      <c r="D40" t="s">
        <v>1121</v>
      </c>
      <c r="E40">
        <v>144</v>
      </c>
      <c r="F40">
        <v>-8.0634956386462342E-2</v>
      </c>
      <c r="G40">
        <v>7.7805542468830091E-2</v>
      </c>
      <c r="H40" s="6">
        <v>0.30178112731256823</v>
      </c>
      <c r="I40" t="b">
        <v>0</v>
      </c>
      <c r="J40" t="b">
        <v>0</v>
      </c>
      <c r="K40" t="b">
        <v>0</v>
      </c>
    </row>
    <row r="41" spans="1:11" hidden="1" x14ac:dyDescent="0.2">
      <c r="A41" t="s">
        <v>1125</v>
      </c>
      <c r="B41" t="s">
        <v>682</v>
      </c>
      <c r="C41" t="str">
        <f>VLOOKUP(Table21[[#This Row],[Metabolite ID]],Table18[],2,FALSE)</f>
        <v>1,2-dilinoleoyl-GPC (18:2/18:2)</v>
      </c>
      <c r="D41" t="s">
        <v>1122</v>
      </c>
      <c r="E41">
        <v>144</v>
      </c>
      <c r="F41">
        <v>-5.4733986967584691E-2</v>
      </c>
      <c r="G41">
        <v>5.6970356542010714E-2</v>
      </c>
      <c r="H41" s="6">
        <v>0.33830206220350278</v>
      </c>
      <c r="I41" t="b">
        <v>0</v>
      </c>
      <c r="J41" t="b">
        <v>0</v>
      </c>
      <c r="K41" t="b">
        <v>0</v>
      </c>
    </row>
    <row r="42" spans="1:11" hidden="1" x14ac:dyDescent="0.2">
      <c r="A42" t="s">
        <v>1125</v>
      </c>
      <c r="B42" t="s">
        <v>682</v>
      </c>
      <c r="C42" t="str">
        <f>VLOOKUP(Table21[[#This Row],[Metabolite ID]],Table18[],2,FALSE)</f>
        <v>1,2-dilinoleoyl-GPC (18:2/18:2)</v>
      </c>
      <c r="D42" t="s">
        <v>1123</v>
      </c>
      <c r="E42">
        <v>144</v>
      </c>
      <c r="F42">
        <v>3.862367883972824E-2</v>
      </c>
      <c r="G42">
        <v>9.7491266675072061E-2</v>
      </c>
      <c r="H42" s="6">
        <v>0.69257002574649451</v>
      </c>
      <c r="I42" t="b">
        <v>0</v>
      </c>
      <c r="J42" t="b">
        <v>0</v>
      </c>
      <c r="K42" t="b">
        <v>0</v>
      </c>
    </row>
    <row r="43" spans="1:11" x14ac:dyDescent="0.2">
      <c r="A43" t="s">
        <v>1133</v>
      </c>
      <c r="B43" t="s">
        <v>278</v>
      </c>
      <c r="C43" t="str">
        <f>VLOOKUP(Table21[[#This Row],[Metabolite ID]],Table18[],2,FALSE)</f>
        <v>2-linoleoyl-GPE (18:2)*</v>
      </c>
      <c r="D43" t="s">
        <v>1116</v>
      </c>
      <c r="E43">
        <v>4</v>
      </c>
      <c r="F43">
        <v>-4.2332914727787004E-2</v>
      </c>
      <c r="G43">
        <v>4.9589590823468553E-2</v>
      </c>
      <c r="H43" s="6">
        <v>0.39329044575473304</v>
      </c>
      <c r="I43" t="b">
        <v>0</v>
      </c>
      <c r="J43" t="b">
        <v>0</v>
      </c>
      <c r="K43" t="b">
        <v>0</v>
      </c>
    </row>
    <row r="44" spans="1:11" hidden="1" x14ac:dyDescent="0.2">
      <c r="A44" t="s">
        <v>1133</v>
      </c>
      <c r="B44" t="s">
        <v>278</v>
      </c>
      <c r="C44" t="str">
        <f>VLOOKUP(Table21[[#This Row],[Metabolite ID]],Table18[],2,FALSE)</f>
        <v>2-linoleoyl-GPE (18:2)*</v>
      </c>
      <c r="D44" t="s">
        <v>1117</v>
      </c>
      <c r="E44">
        <v>4</v>
      </c>
      <c r="F44">
        <v>-4.2332914727787004E-2</v>
      </c>
      <c r="G44">
        <v>4.6731002750918973E-2</v>
      </c>
      <c r="H44" s="6">
        <v>0.36499672112884107</v>
      </c>
      <c r="I44" t="b">
        <v>0</v>
      </c>
      <c r="J44" t="b">
        <v>0</v>
      </c>
      <c r="K44" t="b">
        <v>0</v>
      </c>
    </row>
    <row r="45" spans="1:11" hidden="1" x14ac:dyDescent="0.2">
      <c r="A45" t="s">
        <v>1133</v>
      </c>
      <c r="B45" t="s">
        <v>278</v>
      </c>
      <c r="C45" t="str">
        <f>VLOOKUP(Table21[[#This Row],[Metabolite ID]],Table18[],2,FALSE)</f>
        <v>2-linoleoyl-GPE (18:2)*</v>
      </c>
      <c r="D45" t="s">
        <v>1118</v>
      </c>
      <c r="E45">
        <v>4</v>
      </c>
      <c r="F45">
        <v>-4.3389620846366946E-2</v>
      </c>
      <c r="G45">
        <v>4.7389352818138622E-2</v>
      </c>
      <c r="H45" s="6">
        <v>0.35987751295145876</v>
      </c>
      <c r="I45" t="b">
        <v>0</v>
      </c>
      <c r="J45" t="b">
        <v>0</v>
      </c>
      <c r="K45" t="b">
        <v>0</v>
      </c>
    </row>
    <row r="46" spans="1:11" hidden="1" x14ac:dyDescent="0.2">
      <c r="A46" t="s">
        <v>1133</v>
      </c>
      <c r="B46" t="s">
        <v>278</v>
      </c>
      <c r="C46" t="str">
        <f>VLOOKUP(Table21[[#This Row],[Metabolite ID]],Table18[],2,FALSE)</f>
        <v>2-linoleoyl-GPE (18:2)*</v>
      </c>
      <c r="D46" t="s">
        <v>1119</v>
      </c>
      <c r="E46">
        <v>4</v>
      </c>
      <c r="F46">
        <v>-8.0692511849833615E-4</v>
      </c>
      <c r="G46">
        <v>5.8505405251234668E-2</v>
      </c>
      <c r="H46" s="6">
        <v>0.9889956717832149</v>
      </c>
      <c r="I46" t="b">
        <v>0</v>
      </c>
      <c r="J46" t="b">
        <v>0</v>
      </c>
      <c r="K46" t="b">
        <v>0</v>
      </c>
    </row>
    <row r="47" spans="1:11" hidden="1" x14ac:dyDescent="0.2">
      <c r="A47" t="s">
        <v>1133</v>
      </c>
      <c r="B47" t="s">
        <v>278</v>
      </c>
      <c r="C47" t="str">
        <f>VLOOKUP(Table21[[#This Row],[Metabolite ID]],Table18[],2,FALSE)</f>
        <v>2-linoleoyl-GPE (18:2)*</v>
      </c>
      <c r="D47" t="s">
        <v>1120</v>
      </c>
      <c r="E47">
        <v>4</v>
      </c>
      <c r="F47">
        <v>-2.1823051098722419E-2</v>
      </c>
      <c r="G47">
        <v>5.4540292065839283E-2</v>
      </c>
      <c r="H47" s="6">
        <v>0.68906287516406317</v>
      </c>
      <c r="I47" t="b">
        <v>0</v>
      </c>
      <c r="J47" t="b">
        <v>0</v>
      </c>
      <c r="K47" t="b">
        <v>0</v>
      </c>
    </row>
    <row r="48" spans="1:11" hidden="1" x14ac:dyDescent="0.2">
      <c r="A48" t="s">
        <v>1133</v>
      </c>
      <c r="B48" t="s">
        <v>278</v>
      </c>
      <c r="C48" t="str">
        <f>VLOOKUP(Table21[[#This Row],[Metabolite ID]],Table18[],2,FALSE)</f>
        <v>2-linoleoyl-GPE (18:2)*</v>
      </c>
      <c r="D48" t="s">
        <v>1121</v>
      </c>
      <c r="E48">
        <v>4</v>
      </c>
      <c r="F48">
        <v>3.7211355412098746E-2</v>
      </c>
      <c r="G48">
        <v>9.5392135878445874E-2</v>
      </c>
      <c r="H48" s="6">
        <v>0.72251852634904723</v>
      </c>
      <c r="I48" t="b">
        <v>0</v>
      </c>
      <c r="J48" t="b">
        <v>0</v>
      </c>
      <c r="K48" t="b">
        <v>0</v>
      </c>
    </row>
    <row r="49" spans="1:11" hidden="1" x14ac:dyDescent="0.2">
      <c r="A49" t="s">
        <v>1133</v>
      </c>
      <c r="B49" t="s">
        <v>278</v>
      </c>
      <c r="C49" t="str">
        <f>VLOOKUP(Table21[[#This Row],[Metabolite ID]],Table18[],2,FALSE)</f>
        <v>2-linoleoyl-GPE (18:2)*</v>
      </c>
      <c r="D49" t="s">
        <v>1122</v>
      </c>
      <c r="E49">
        <v>4</v>
      </c>
      <c r="F49">
        <v>2.5504786509539357E-2</v>
      </c>
      <c r="G49">
        <v>8.4557074082862019E-2</v>
      </c>
      <c r="H49" s="6">
        <v>0.78263555236902083</v>
      </c>
      <c r="I49" t="b">
        <v>0</v>
      </c>
      <c r="J49" t="b">
        <v>0</v>
      </c>
      <c r="K49" t="b">
        <v>0</v>
      </c>
    </row>
    <row r="50" spans="1:11" hidden="1" x14ac:dyDescent="0.2">
      <c r="A50" t="s">
        <v>1133</v>
      </c>
      <c r="B50" t="s">
        <v>278</v>
      </c>
      <c r="C50" t="str">
        <f>VLOOKUP(Table21[[#This Row],[Metabolite ID]],Table18[],2,FALSE)</f>
        <v>2-linoleoyl-GPE (18:2)*</v>
      </c>
      <c r="D50" t="s">
        <v>1123</v>
      </c>
      <c r="E50">
        <v>4</v>
      </c>
      <c r="F50">
        <v>-0.84252485452890125</v>
      </c>
      <c r="G50">
        <v>1.3021717178865537</v>
      </c>
      <c r="H50" s="6">
        <v>0.58396500008859675</v>
      </c>
      <c r="I50" t="b">
        <v>0</v>
      </c>
      <c r="J50" t="b">
        <v>0</v>
      </c>
      <c r="K50" t="b">
        <v>0</v>
      </c>
    </row>
    <row r="51" spans="1:11" x14ac:dyDescent="0.2">
      <c r="A51" t="s">
        <v>1133</v>
      </c>
      <c r="B51" t="s">
        <v>280</v>
      </c>
      <c r="C51" t="str">
        <f>VLOOKUP(Table21[[#This Row],[Metabolite ID]],Table18[],2,FALSE)</f>
        <v>1-linoleoyl-GPE (18:2)*</v>
      </c>
      <c r="D51" t="s">
        <v>1116</v>
      </c>
      <c r="E51">
        <v>4</v>
      </c>
      <c r="F51">
        <v>-7.9458466161986166E-2</v>
      </c>
      <c r="G51">
        <v>5.5766342118066171E-2</v>
      </c>
      <c r="H51" s="6">
        <v>0.15420163561386746</v>
      </c>
      <c r="I51" t="b">
        <v>0</v>
      </c>
      <c r="J51" t="b">
        <v>0</v>
      </c>
      <c r="K51" t="b">
        <v>0</v>
      </c>
    </row>
    <row r="52" spans="1:11" hidden="1" x14ac:dyDescent="0.2">
      <c r="A52" t="s">
        <v>1133</v>
      </c>
      <c r="B52" t="s">
        <v>280</v>
      </c>
      <c r="C52" t="str">
        <f>VLOOKUP(Table21[[#This Row],[Metabolite ID]],Table18[],2,FALSE)</f>
        <v>1-linoleoyl-GPE (18:2)*</v>
      </c>
      <c r="D52" t="s">
        <v>1117</v>
      </c>
      <c r="E52">
        <v>4</v>
      </c>
      <c r="F52">
        <v>-7.9458466161986166E-2</v>
      </c>
      <c r="G52">
        <v>4.6335139683867231E-2</v>
      </c>
      <c r="H52" s="6">
        <v>8.637015170496512E-2</v>
      </c>
      <c r="I52" t="b">
        <v>0</v>
      </c>
      <c r="J52" t="b">
        <v>0</v>
      </c>
      <c r="K52" t="b">
        <v>0</v>
      </c>
    </row>
    <row r="53" spans="1:11" hidden="1" x14ac:dyDescent="0.2">
      <c r="A53" t="s">
        <v>1133</v>
      </c>
      <c r="B53" t="s">
        <v>280</v>
      </c>
      <c r="C53" t="str">
        <f>VLOOKUP(Table21[[#This Row],[Metabolite ID]],Table18[],2,FALSE)</f>
        <v>1-linoleoyl-GPE (18:2)*</v>
      </c>
      <c r="D53" t="s">
        <v>1118</v>
      </c>
      <c r="E53">
        <v>4</v>
      </c>
      <c r="F53">
        <v>-8.158398354632318E-2</v>
      </c>
      <c r="G53">
        <v>4.7271410912143895E-2</v>
      </c>
      <c r="H53" s="6">
        <v>8.4372045453134092E-2</v>
      </c>
      <c r="I53" t="b">
        <v>0</v>
      </c>
      <c r="J53" t="b">
        <v>0</v>
      </c>
      <c r="K53" t="b">
        <v>0</v>
      </c>
    </row>
    <row r="54" spans="1:11" hidden="1" x14ac:dyDescent="0.2">
      <c r="A54" t="s">
        <v>1133</v>
      </c>
      <c r="B54" t="s">
        <v>280</v>
      </c>
      <c r="C54" t="str">
        <f>VLOOKUP(Table21[[#This Row],[Metabolite ID]],Table18[],2,FALSE)</f>
        <v>1-linoleoyl-GPE (18:2)*</v>
      </c>
      <c r="D54" t="s">
        <v>1119</v>
      </c>
      <c r="E54">
        <v>4</v>
      </c>
      <c r="F54">
        <v>-5.8847515342483919E-2</v>
      </c>
      <c r="G54">
        <v>5.5030164815917451E-2</v>
      </c>
      <c r="H54" s="6">
        <v>0.28490373289016141</v>
      </c>
      <c r="I54" t="b">
        <v>0</v>
      </c>
      <c r="J54" t="b">
        <v>0</v>
      </c>
      <c r="K54" t="b">
        <v>0</v>
      </c>
    </row>
    <row r="55" spans="1:11" hidden="1" x14ac:dyDescent="0.2">
      <c r="A55" t="s">
        <v>1133</v>
      </c>
      <c r="B55" t="s">
        <v>280</v>
      </c>
      <c r="C55" t="str">
        <f>VLOOKUP(Table21[[#This Row],[Metabolite ID]],Table18[],2,FALSE)</f>
        <v>1-linoleoyl-GPE (18:2)*</v>
      </c>
      <c r="D55" t="s">
        <v>1120</v>
      </c>
      <c r="E55">
        <v>4</v>
      </c>
      <c r="F55">
        <v>-7.1658348265831451E-2</v>
      </c>
      <c r="G55">
        <v>5.9325565253600665E-2</v>
      </c>
      <c r="H55" s="6">
        <v>0.22709222714309607</v>
      </c>
      <c r="I55" t="b">
        <v>0</v>
      </c>
      <c r="J55" t="b">
        <v>0</v>
      </c>
      <c r="K55" t="b">
        <v>0</v>
      </c>
    </row>
    <row r="56" spans="1:11" hidden="1" x14ac:dyDescent="0.2">
      <c r="A56" t="s">
        <v>1133</v>
      </c>
      <c r="B56" t="s">
        <v>280</v>
      </c>
      <c r="C56" t="str">
        <f>VLOOKUP(Table21[[#This Row],[Metabolite ID]],Table18[],2,FALSE)</f>
        <v>1-linoleoyl-GPE (18:2)*</v>
      </c>
      <c r="D56" t="s">
        <v>1121</v>
      </c>
      <c r="E56">
        <v>4</v>
      </c>
      <c r="F56">
        <v>-5.4863634949098072E-2</v>
      </c>
      <c r="G56">
        <v>8.7272868674332676E-2</v>
      </c>
      <c r="H56" s="6">
        <v>0.57418740589675643</v>
      </c>
      <c r="I56" t="b">
        <v>0</v>
      </c>
      <c r="J56" t="b">
        <v>0</v>
      </c>
      <c r="K56" t="b">
        <v>0</v>
      </c>
    </row>
    <row r="57" spans="1:11" hidden="1" x14ac:dyDescent="0.2">
      <c r="A57" t="s">
        <v>1133</v>
      </c>
      <c r="B57" t="s">
        <v>280</v>
      </c>
      <c r="C57" t="str">
        <f>VLOOKUP(Table21[[#This Row],[Metabolite ID]],Table18[],2,FALSE)</f>
        <v>1-linoleoyl-GPE (18:2)*</v>
      </c>
      <c r="D57" t="s">
        <v>1122</v>
      </c>
      <c r="E57">
        <v>4</v>
      </c>
      <c r="F57">
        <v>-7.3344817081513525E-2</v>
      </c>
      <c r="G57">
        <v>8.305990965728037E-2</v>
      </c>
      <c r="H57" s="6">
        <v>0.44224512693865337</v>
      </c>
      <c r="I57" t="b">
        <v>0</v>
      </c>
      <c r="J57" t="b">
        <v>0</v>
      </c>
      <c r="K57" t="b">
        <v>0</v>
      </c>
    </row>
    <row r="58" spans="1:11" hidden="1" x14ac:dyDescent="0.2">
      <c r="A58" t="s">
        <v>1133</v>
      </c>
      <c r="B58" t="s">
        <v>280</v>
      </c>
      <c r="C58" t="str">
        <f>VLOOKUP(Table21[[#This Row],[Metabolite ID]],Table18[],2,FALSE)</f>
        <v>1-linoleoyl-GPE (18:2)*</v>
      </c>
      <c r="D58" t="s">
        <v>1123</v>
      </c>
      <c r="E58">
        <v>4</v>
      </c>
      <c r="F58">
        <v>-0.28464938761733682</v>
      </c>
      <c r="G58">
        <v>1.5913364651105693</v>
      </c>
      <c r="H58" s="6">
        <v>0.87451644654168581</v>
      </c>
      <c r="I58" t="b">
        <v>0</v>
      </c>
      <c r="J58" t="b">
        <v>0</v>
      </c>
      <c r="K58" t="b">
        <v>0</v>
      </c>
    </row>
    <row r="59" spans="1:11" x14ac:dyDescent="0.2">
      <c r="A59" t="s">
        <v>1133</v>
      </c>
      <c r="B59" t="s">
        <v>417</v>
      </c>
      <c r="C59" t="str">
        <f>VLOOKUP(Table21[[#This Row],[Metabolite ID]],Table18[],2,FALSE)</f>
        <v>1-arachidonoyl-GPA (20:4)</v>
      </c>
      <c r="D59" t="s">
        <v>1116</v>
      </c>
      <c r="E59">
        <v>4</v>
      </c>
      <c r="F59">
        <v>5.9889463563213806E-2</v>
      </c>
      <c r="G59">
        <v>6.7644903730326139E-2</v>
      </c>
      <c r="H59" s="6">
        <v>0.37596750764998421</v>
      </c>
      <c r="I59" t="b">
        <v>0</v>
      </c>
      <c r="J59" t="b">
        <v>0</v>
      </c>
      <c r="K59" t="b">
        <v>0</v>
      </c>
    </row>
    <row r="60" spans="1:11" hidden="1" x14ac:dyDescent="0.2">
      <c r="A60" t="s">
        <v>1133</v>
      </c>
      <c r="B60" t="s">
        <v>417</v>
      </c>
      <c r="C60" t="str">
        <f>VLOOKUP(Table21[[#This Row],[Metabolite ID]],Table18[],2,FALSE)</f>
        <v>1-arachidonoyl-GPA (20:4)</v>
      </c>
      <c r="D60" t="s">
        <v>1117</v>
      </c>
      <c r="E60">
        <v>4</v>
      </c>
      <c r="F60">
        <v>5.9889463563213806E-2</v>
      </c>
      <c r="G60">
        <v>4.7256003262932909E-2</v>
      </c>
      <c r="H60" s="6">
        <v>0.2050334382337165</v>
      </c>
      <c r="I60" t="b">
        <v>0</v>
      </c>
      <c r="J60" t="b">
        <v>0</v>
      </c>
      <c r="K60" t="b">
        <v>0</v>
      </c>
    </row>
    <row r="61" spans="1:11" hidden="1" x14ac:dyDescent="0.2">
      <c r="A61" t="s">
        <v>1133</v>
      </c>
      <c r="B61" t="s">
        <v>417</v>
      </c>
      <c r="C61" t="str">
        <f>VLOOKUP(Table21[[#This Row],[Metabolite ID]],Table18[],2,FALSE)</f>
        <v>1-arachidonoyl-GPA (20:4)</v>
      </c>
      <c r="D61" t="s">
        <v>1118</v>
      </c>
      <c r="E61">
        <v>4</v>
      </c>
      <c r="F61">
        <v>6.2649541575271875E-2</v>
      </c>
      <c r="G61">
        <v>4.8529126075178737E-2</v>
      </c>
      <c r="H61" s="6">
        <v>0.19671482580489952</v>
      </c>
      <c r="I61" t="b">
        <v>0</v>
      </c>
      <c r="J61" t="b">
        <v>0</v>
      </c>
      <c r="K61" t="b">
        <v>0</v>
      </c>
    </row>
    <row r="62" spans="1:11" hidden="1" x14ac:dyDescent="0.2">
      <c r="A62" t="s">
        <v>1133</v>
      </c>
      <c r="B62" t="s">
        <v>417</v>
      </c>
      <c r="C62" t="str">
        <f>VLOOKUP(Table21[[#This Row],[Metabolite ID]],Table18[],2,FALSE)</f>
        <v>1-arachidonoyl-GPA (20:4)</v>
      </c>
      <c r="D62" t="s">
        <v>1119</v>
      </c>
      <c r="E62">
        <v>4</v>
      </c>
      <c r="F62">
        <v>7.4661477556802608E-2</v>
      </c>
      <c r="G62">
        <v>6.6870323835887494E-2</v>
      </c>
      <c r="H62" s="6">
        <v>0.26420330168847878</v>
      </c>
      <c r="I62" t="b">
        <v>0</v>
      </c>
      <c r="J62" t="b">
        <v>0</v>
      </c>
      <c r="K62" t="b">
        <v>0</v>
      </c>
    </row>
    <row r="63" spans="1:11" hidden="1" x14ac:dyDescent="0.2">
      <c r="A63" t="s">
        <v>1133</v>
      </c>
      <c r="B63" t="s">
        <v>417</v>
      </c>
      <c r="C63" t="str">
        <f>VLOOKUP(Table21[[#This Row],[Metabolite ID]],Table18[],2,FALSE)</f>
        <v>1-arachidonoyl-GPA (20:4)</v>
      </c>
      <c r="D63" t="s">
        <v>1120</v>
      </c>
      <c r="E63">
        <v>4</v>
      </c>
      <c r="F63">
        <v>6.5744491244964828E-2</v>
      </c>
      <c r="G63">
        <v>6.3007217288489181E-2</v>
      </c>
      <c r="H63" s="6">
        <v>0.29674278931340881</v>
      </c>
      <c r="I63" t="b">
        <v>0</v>
      </c>
      <c r="J63" t="b">
        <v>0</v>
      </c>
      <c r="K63" t="b">
        <v>0</v>
      </c>
    </row>
    <row r="64" spans="1:11" hidden="1" x14ac:dyDescent="0.2">
      <c r="A64" t="s">
        <v>1133</v>
      </c>
      <c r="B64" t="s">
        <v>417</v>
      </c>
      <c r="C64" t="str">
        <f>VLOOKUP(Table21[[#This Row],[Metabolite ID]],Table18[],2,FALSE)</f>
        <v>1-arachidonoyl-GPA (20:4)</v>
      </c>
      <c r="D64" t="s">
        <v>1121</v>
      </c>
      <c r="E64">
        <v>4</v>
      </c>
      <c r="F64">
        <v>0.10113908257058657</v>
      </c>
      <c r="G64">
        <v>0.11062294386947424</v>
      </c>
      <c r="H64" s="6">
        <v>0.42799166648376963</v>
      </c>
      <c r="I64" t="b">
        <v>0</v>
      </c>
      <c r="J64" t="b">
        <v>0</v>
      </c>
      <c r="K64" t="b">
        <v>0</v>
      </c>
    </row>
    <row r="65" spans="1:11" hidden="1" x14ac:dyDescent="0.2">
      <c r="A65" t="s">
        <v>1133</v>
      </c>
      <c r="B65" t="s">
        <v>417</v>
      </c>
      <c r="C65" t="str">
        <f>VLOOKUP(Table21[[#This Row],[Metabolite ID]],Table18[],2,FALSE)</f>
        <v>1-arachidonoyl-GPA (20:4)</v>
      </c>
      <c r="D65" t="s">
        <v>1122</v>
      </c>
      <c r="E65">
        <v>4</v>
      </c>
      <c r="F65">
        <v>0.1215355036293867</v>
      </c>
      <c r="G65">
        <v>0.12624763754209437</v>
      </c>
      <c r="H65" s="6">
        <v>0.40672555390547077</v>
      </c>
      <c r="I65" t="b">
        <v>0</v>
      </c>
      <c r="J65" t="b">
        <v>0</v>
      </c>
      <c r="K65" t="b">
        <v>0</v>
      </c>
    </row>
    <row r="66" spans="1:11" hidden="1" x14ac:dyDescent="0.2">
      <c r="A66" t="s">
        <v>1133</v>
      </c>
      <c r="B66" t="s">
        <v>417</v>
      </c>
      <c r="C66" t="str">
        <f>VLOOKUP(Table21[[#This Row],[Metabolite ID]],Table18[],2,FALSE)</f>
        <v>1-arachidonoyl-GPA (20:4)</v>
      </c>
      <c r="D66" t="s">
        <v>1123</v>
      </c>
      <c r="E66">
        <v>4</v>
      </c>
      <c r="F66">
        <v>-0.86874196565468775</v>
      </c>
      <c r="G66">
        <v>1.8240606887510822</v>
      </c>
      <c r="H66" s="6">
        <v>0.68084044109988018</v>
      </c>
      <c r="I66" t="b">
        <v>0</v>
      </c>
      <c r="J66" t="b">
        <v>0</v>
      </c>
      <c r="K66" t="b">
        <v>0</v>
      </c>
    </row>
    <row r="67" spans="1:11" x14ac:dyDescent="0.2">
      <c r="A67" t="s">
        <v>1133</v>
      </c>
      <c r="B67" t="s">
        <v>677</v>
      </c>
      <c r="C67" t="str">
        <f>VLOOKUP(Table21[[#This Row],[Metabolite ID]],Table18[],2,FALSE)</f>
        <v>1-pentadecanoyl-2-linoleoyl-GPC (15:0/18:2)*</v>
      </c>
      <c r="D67" t="s">
        <v>1116</v>
      </c>
      <c r="E67">
        <v>4</v>
      </c>
      <c r="F67">
        <v>-0.11206504129947187</v>
      </c>
      <c r="G67">
        <v>4.7921627922081177E-2</v>
      </c>
      <c r="H67" s="6">
        <v>1.9360985729121795E-2</v>
      </c>
      <c r="I67" t="b">
        <v>0</v>
      </c>
      <c r="J67" t="b">
        <v>0</v>
      </c>
      <c r="K67" t="b">
        <v>1</v>
      </c>
    </row>
    <row r="68" spans="1:11" hidden="1" x14ac:dyDescent="0.2">
      <c r="A68" t="s">
        <v>1133</v>
      </c>
      <c r="B68" t="s">
        <v>677</v>
      </c>
      <c r="C68" t="str">
        <f>VLOOKUP(Table21[[#This Row],[Metabolite ID]],Table18[],2,FALSE)</f>
        <v>1-pentadecanoyl-2-linoleoyl-GPC (15:0/18:2)*</v>
      </c>
      <c r="D68" t="s">
        <v>1117</v>
      </c>
      <c r="E68">
        <v>4</v>
      </c>
      <c r="F68">
        <v>-0.11206504129947187</v>
      </c>
      <c r="G68">
        <v>4.7921627922081177E-2</v>
      </c>
      <c r="H68" s="6">
        <v>1.9360985729121795E-2</v>
      </c>
      <c r="I68" t="b">
        <v>0</v>
      </c>
      <c r="J68" t="b">
        <v>0</v>
      </c>
      <c r="K68" t="b">
        <v>1</v>
      </c>
    </row>
    <row r="69" spans="1:11" hidden="1" x14ac:dyDescent="0.2">
      <c r="A69" t="s">
        <v>1133</v>
      </c>
      <c r="B69" t="s">
        <v>677</v>
      </c>
      <c r="C69" t="str">
        <f>VLOOKUP(Table21[[#This Row],[Metabolite ID]],Table18[],2,FALSE)</f>
        <v>1-pentadecanoyl-2-linoleoyl-GPC (15:0/18:2)*</v>
      </c>
      <c r="D69" t="s">
        <v>1118</v>
      </c>
      <c r="E69">
        <v>4</v>
      </c>
      <c r="F69">
        <v>-0.11349894971726099</v>
      </c>
      <c r="G69">
        <v>4.9154553652827435E-2</v>
      </c>
      <c r="H69" s="6">
        <v>2.0942356029050608E-2</v>
      </c>
      <c r="I69" t="b">
        <v>0</v>
      </c>
      <c r="J69" t="b">
        <v>0</v>
      </c>
      <c r="K69" t="b">
        <v>1</v>
      </c>
    </row>
    <row r="70" spans="1:11" hidden="1" x14ac:dyDescent="0.2">
      <c r="A70" t="s">
        <v>1133</v>
      </c>
      <c r="B70" t="s">
        <v>677</v>
      </c>
      <c r="C70" t="str">
        <f>VLOOKUP(Table21[[#This Row],[Metabolite ID]],Table18[],2,FALSE)</f>
        <v>1-pentadecanoyl-2-linoleoyl-GPC (15:0/18:2)*</v>
      </c>
      <c r="D70" t="s">
        <v>1119</v>
      </c>
      <c r="E70">
        <v>4</v>
      </c>
      <c r="F70">
        <v>-9.7807628410966102E-2</v>
      </c>
      <c r="G70">
        <v>5.7886794528099882E-2</v>
      </c>
      <c r="H70" s="6">
        <v>9.1097559807243794E-2</v>
      </c>
      <c r="I70" t="b">
        <v>0</v>
      </c>
      <c r="J70" t="b">
        <v>0</v>
      </c>
      <c r="K70" t="b">
        <v>1</v>
      </c>
    </row>
    <row r="71" spans="1:11" hidden="1" x14ac:dyDescent="0.2">
      <c r="A71" t="s">
        <v>1133</v>
      </c>
      <c r="B71" t="s">
        <v>677</v>
      </c>
      <c r="C71" t="str">
        <f>VLOOKUP(Table21[[#This Row],[Metabolite ID]],Table18[],2,FALSE)</f>
        <v>1-pentadecanoyl-2-linoleoyl-GPC (15:0/18:2)*</v>
      </c>
      <c r="D71" t="s">
        <v>1120</v>
      </c>
      <c r="E71">
        <v>4</v>
      </c>
      <c r="F71">
        <v>-8.8516210004706941E-2</v>
      </c>
      <c r="G71">
        <v>5.7766328716950546E-2</v>
      </c>
      <c r="H71" s="6">
        <v>0.12544472980086649</v>
      </c>
      <c r="I71" t="b">
        <v>0</v>
      </c>
      <c r="J71" t="b">
        <v>0</v>
      </c>
      <c r="K71" t="b">
        <v>1</v>
      </c>
    </row>
    <row r="72" spans="1:11" hidden="1" x14ac:dyDescent="0.2">
      <c r="A72" t="s">
        <v>1133</v>
      </c>
      <c r="B72" t="s">
        <v>677</v>
      </c>
      <c r="C72" t="str">
        <f>VLOOKUP(Table21[[#This Row],[Metabolite ID]],Table18[],2,FALSE)</f>
        <v>1-pentadecanoyl-2-linoleoyl-GPC (15:0/18:2)*</v>
      </c>
      <c r="D72" t="s">
        <v>1121</v>
      </c>
      <c r="E72">
        <v>4</v>
      </c>
      <c r="F72">
        <v>-7.3551370297774032E-2</v>
      </c>
      <c r="G72">
        <v>8.2676296761373322E-2</v>
      </c>
      <c r="H72" s="6">
        <v>0.43920019238861252</v>
      </c>
      <c r="I72" t="b">
        <v>0</v>
      </c>
      <c r="J72" t="b">
        <v>0</v>
      </c>
      <c r="K72" t="b">
        <v>1</v>
      </c>
    </row>
    <row r="73" spans="1:11" hidden="1" x14ac:dyDescent="0.2">
      <c r="A73" t="s">
        <v>1133</v>
      </c>
      <c r="B73" t="s">
        <v>677</v>
      </c>
      <c r="C73" t="str">
        <f>VLOOKUP(Table21[[#This Row],[Metabolite ID]],Table18[],2,FALSE)</f>
        <v>1-pentadecanoyl-2-linoleoyl-GPC (15:0/18:2)*</v>
      </c>
      <c r="D73" t="s">
        <v>1122</v>
      </c>
      <c r="E73">
        <v>4</v>
      </c>
      <c r="F73">
        <v>-6.9043345942116807E-2</v>
      </c>
      <c r="G73">
        <v>7.6993962413841183E-2</v>
      </c>
      <c r="H73" s="6">
        <v>0.43594042491602808</v>
      </c>
      <c r="I73" t="b">
        <v>0</v>
      </c>
      <c r="J73" t="b">
        <v>0</v>
      </c>
      <c r="K73" t="b">
        <v>1</v>
      </c>
    </row>
    <row r="74" spans="1:11" hidden="1" x14ac:dyDescent="0.2">
      <c r="A74" t="s">
        <v>1133</v>
      </c>
      <c r="B74" t="s">
        <v>677</v>
      </c>
      <c r="C74" t="str">
        <f>VLOOKUP(Table21[[#This Row],[Metabolite ID]],Table18[],2,FALSE)</f>
        <v>1-pentadecanoyl-2-linoleoyl-GPC (15:0/18:2)*</v>
      </c>
      <c r="D74" t="s">
        <v>1123</v>
      </c>
      <c r="E74">
        <v>4</v>
      </c>
      <c r="F74">
        <v>-0.82809148364413543</v>
      </c>
      <c r="G74">
        <v>1.1210041050177555</v>
      </c>
      <c r="H74" s="6">
        <v>0.53701303873052297</v>
      </c>
      <c r="I74" t="b">
        <v>0</v>
      </c>
      <c r="J74" t="b">
        <v>0</v>
      </c>
      <c r="K74" t="b">
        <v>1</v>
      </c>
    </row>
    <row r="75" spans="1:11" x14ac:dyDescent="0.2">
      <c r="A75" t="s">
        <v>899</v>
      </c>
      <c r="B75" t="s">
        <v>441</v>
      </c>
      <c r="C75" t="str">
        <f>VLOOKUP(Table21[[#This Row],[Metabolite ID]],Table18[],2,FALSE)</f>
        <v>X - 11444</v>
      </c>
      <c r="D75" t="s">
        <v>1116</v>
      </c>
      <c r="E75">
        <v>220</v>
      </c>
      <c r="F75">
        <v>-2.3818259500207866E-2</v>
      </c>
      <c r="G75">
        <v>1.9211913657738139E-2</v>
      </c>
      <c r="H75" s="6">
        <v>0.21506230106191054</v>
      </c>
      <c r="I75" t="b">
        <v>0</v>
      </c>
      <c r="J75" t="b">
        <v>0</v>
      </c>
      <c r="K75" t="b">
        <v>0</v>
      </c>
    </row>
    <row r="76" spans="1:11" hidden="1" x14ac:dyDescent="0.2">
      <c r="A76" t="s">
        <v>899</v>
      </c>
      <c r="B76" t="s">
        <v>441</v>
      </c>
      <c r="C76" t="str">
        <f>VLOOKUP(Table21[[#This Row],[Metabolite ID]],Table18[],2,FALSE)</f>
        <v>X - 11444</v>
      </c>
      <c r="D76" t="s">
        <v>1117</v>
      </c>
      <c r="E76">
        <v>220</v>
      </c>
      <c r="F76">
        <v>-2.3818259500207866E-2</v>
      </c>
      <c r="G76">
        <v>1.9211913657738139E-2</v>
      </c>
      <c r="H76" s="6">
        <v>0.21506230106191054</v>
      </c>
      <c r="I76" t="b">
        <v>0</v>
      </c>
      <c r="J76" t="b">
        <v>0</v>
      </c>
      <c r="K76" t="b">
        <v>0</v>
      </c>
    </row>
    <row r="77" spans="1:11" hidden="1" x14ac:dyDescent="0.2">
      <c r="A77" t="s">
        <v>899</v>
      </c>
      <c r="B77" t="s">
        <v>441</v>
      </c>
      <c r="C77" t="str">
        <f>VLOOKUP(Table21[[#This Row],[Metabolite ID]],Table18[],2,FALSE)</f>
        <v>X - 11444</v>
      </c>
      <c r="D77" t="s">
        <v>1118</v>
      </c>
      <c r="E77">
        <v>220</v>
      </c>
      <c r="F77">
        <v>-2.3749933826426942E-2</v>
      </c>
      <c r="G77">
        <v>1.9333809329392451E-2</v>
      </c>
      <c r="H77" s="6">
        <v>0.21929136654981007</v>
      </c>
      <c r="I77" t="b">
        <v>0</v>
      </c>
      <c r="J77" t="b">
        <v>0</v>
      </c>
      <c r="K77" t="b">
        <v>0</v>
      </c>
    </row>
    <row r="78" spans="1:11" hidden="1" x14ac:dyDescent="0.2">
      <c r="A78" t="s">
        <v>899</v>
      </c>
      <c r="B78" t="s">
        <v>441</v>
      </c>
      <c r="C78" t="str">
        <f>VLOOKUP(Table21[[#This Row],[Metabolite ID]],Table18[],2,FALSE)</f>
        <v>X - 11444</v>
      </c>
      <c r="D78" t="s">
        <v>1119</v>
      </c>
      <c r="E78">
        <v>220</v>
      </c>
      <c r="F78">
        <v>-2.9134028474603113E-2</v>
      </c>
      <c r="G78">
        <v>3.1641702079105646E-2</v>
      </c>
      <c r="H78" s="6">
        <v>0.35718209906150761</v>
      </c>
      <c r="I78" t="b">
        <v>0</v>
      </c>
      <c r="J78" t="b">
        <v>0</v>
      </c>
      <c r="K78" t="b">
        <v>0</v>
      </c>
    </row>
    <row r="79" spans="1:11" hidden="1" x14ac:dyDescent="0.2">
      <c r="A79" t="s">
        <v>899</v>
      </c>
      <c r="B79" t="s">
        <v>441</v>
      </c>
      <c r="C79" t="str">
        <f>VLOOKUP(Table21[[#This Row],[Metabolite ID]],Table18[],2,FALSE)</f>
        <v>X - 11444</v>
      </c>
      <c r="D79" t="s">
        <v>1120</v>
      </c>
      <c r="E79">
        <v>220</v>
      </c>
      <c r="F79">
        <v>-9.7322143286317979E-4</v>
      </c>
      <c r="G79">
        <v>3.149030685534842E-2</v>
      </c>
      <c r="H79" s="6">
        <v>0.97534496052619835</v>
      </c>
      <c r="I79" t="b">
        <v>0</v>
      </c>
      <c r="J79" t="b">
        <v>0</v>
      </c>
      <c r="K79" t="b">
        <v>0</v>
      </c>
    </row>
    <row r="80" spans="1:11" hidden="1" x14ac:dyDescent="0.2">
      <c r="A80" t="s">
        <v>899</v>
      </c>
      <c r="B80" t="s">
        <v>441</v>
      </c>
      <c r="C80" t="str">
        <f>VLOOKUP(Table21[[#This Row],[Metabolite ID]],Table18[],2,FALSE)</f>
        <v>X - 11444</v>
      </c>
      <c r="D80" t="s">
        <v>1121</v>
      </c>
      <c r="E80">
        <v>220</v>
      </c>
      <c r="F80">
        <v>-6.8984469108948065E-3</v>
      </c>
      <c r="G80">
        <v>7.2263490531501731E-2</v>
      </c>
      <c r="H80" s="6">
        <v>0.9240348396848429</v>
      </c>
      <c r="I80" t="b">
        <v>0</v>
      </c>
      <c r="J80" t="b">
        <v>0</v>
      </c>
      <c r="K80" t="b">
        <v>0</v>
      </c>
    </row>
    <row r="81" spans="1:11" hidden="1" x14ac:dyDescent="0.2">
      <c r="A81" t="s">
        <v>899</v>
      </c>
      <c r="B81" t="s">
        <v>441</v>
      </c>
      <c r="C81" t="str">
        <f>VLOOKUP(Table21[[#This Row],[Metabolite ID]],Table18[],2,FALSE)</f>
        <v>X - 11444</v>
      </c>
      <c r="D81" t="s">
        <v>1122</v>
      </c>
      <c r="E81">
        <v>220</v>
      </c>
      <c r="F81">
        <v>1.6252499432662715E-2</v>
      </c>
      <c r="G81">
        <v>4.0203971486946467E-2</v>
      </c>
      <c r="H81" s="6">
        <v>0.68642259031207309</v>
      </c>
      <c r="I81" t="b">
        <v>0</v>
      </c>
      <c r="J81" t="b">
        <v>0</v>
      </c>
      <c r="K81" t="b">
        <v>0</v>
      </c>
    </row>
    <row r="82" spans="1:11" hidden="1" x14ac:dyDescent="0.2">
      <c r="A82" t="s">
        <v>899</v>
      </c>
      <c r="B82" t="s">
        <v>441</v>
      </c>
      <c r="C82" t="str">
        <f>VLOOKUP(Table21[[#This Row],[Metabolite ID]],Table18[],2,FALSE)</f>
        <v>X - 11444</v>
      </c>
      <c r="D82" t="s">
        <v>1123</v>
      </c>
      <c r="E82">
        <v>220</v>
      </c>
      <c r="F82">
        <v>1.1367541366996565E-2</v>
      </c>
      <c r="G82">
        <v>3.9781195952310125E-2</v>
      </c>
      <c r="H82" s="6">
        <v>0.77533969525630253</v>
      </c>
      <c r="I82" t="b">
        <v>0</v>
      </c>
      <c r="J82" t="b">
        <v>0</v>
      </c>
      <c r="K82" t="b">
        <v>0</v>
      </c>
    </row>
    <row r="83" spans="1:11" x14ac:dyDescent="0.2">
      <c r="A83" t="s">
        <v>899</v>
      </c>
      <c r="B83" t="s">
        <v>598</v>
      </c>
      <c r="C83" t="str">
        <f>VLOOKUP(Table21[[#This Row],[Metabolite ID]],Table18[],2,FALSE)</f>
        <v>1-oleoyl-GPC (18:1)</v>
      </c>
      <c r="D83" t="s">
        <v>1116</v>
      </c>
      <c r="E83">
        <v>220</v>
      </c>
      <c r="F83">
        <v>-5.0367530735906434E-2</v>
      </c>
      <c r="G83">
        <v>1.9226908655580608E-2</v>
      </c>
      <c r="H83" s="6">
        <v>8.8023281788828581E-3</v>
      </c>
      <c r="I83" t="b">
        <v>0</v>
      </c>
      <c r="J83" t="b">
        <v>0</v>
      </c>
      <c r="K83" t="b">
        <v>0</v>
      </c>
    </row>
    <row r="84" spans="1:11" hidden="1" x14ac:dyDescent="0.2">
      <c r="A84" t="s">
        <v>899</v>
      </c>
      <c r="B84" t="s">
        <v>598</v>
      </c>
      <c r="C84" t="str">
        <f>VLOOKUP(Table21[[#This Row],[Metabolite ID]],Table18[],2,FALSE)</f>
        <v>1-oleoyl-GPC (18:1)</v>
      </c>
      <c r="D84" t="s">
        <v>1117</v>
      </c>
      <c r="E84">
        <v>220</v>
      </c>
      <c r="F84">
        <v>-5.0367530735906434E-2</v>
      </c>
      <c r="G84">
        <v>1.9226908655580608E-2</v>
      </c>
      <c r="H84" s="6">
        <v>8.8023281788828581E-3</v>
      </c>
      <c r="I84" t="b">
        <v>0</v>
      </c>
      <c r="J84" t="b">
        <v>0</v>
      </c>
      <c r="K84" t="b">
        <v>0</v>
      </c>
    </row>
    <row r="85" spans="1:11" hidden="1" x14ac:dyDescent="0.2">
      <c r="A85" t="s">
        <v>899</v>
      </c>
      <c r="B85" t="s">
        <v>598</v>
      </c>
      <c r="C85" t="str">
        <f>VLOOKUP(Table21[[#This Row],[Metabolite ID]],Table18[],2,FALSE)</f>
        <v>1-oleoyl-GPC (18:1)</v>
      </c>
      <c r="D85" t="s">
        <v>1118</v>
      </c>
      <c r="E85">
        <v>220</v>
      </c>
      <c r="F85">
        <v>-5.0348697078800408E-2</v>
      </c>
      <c r="G85">
        <v>1.9342867910880863E-2</v>
      </c>
      <c r="H85" s="6">
        <v>9.2422936551824937E-3</v>
      </c>
      <c r="I85" t="b">
        <v>0</v>
      </c>
      <c r="J85" t="b">
        <v>0</v>
      </c>
      <c r="K85" t="b">
        <v>0</v>
      </c>
    </row>
    <row r="86" spans="1:11" hidden="1" x14ac:dyDescent="0.2">
      <c r="A86" t="s">
        <v>899</v>
      </c>
      <c r="B86" t="s">
        <v>598</v>
      </c>
      <c r="C86" t="str">
        <f>VLOOKUP(Table21[[#This Row],[Metabolite ID]],Table18[],2,FALSE)</f>
        <v>1-oleoyl-GPC (18:1)</v>
      </c>
      <c r="D86" t="s">
        <v>1119</v>
      </c>
      <c r="E86">
        <v>220</v>
      </c>
      <c r="F86">
        <v>-5.1723058635445254E-2</v>
      </c>
      <c r="G86">
        <v>3.0784416288393207E-2</v>
      </c>
      <c r="H86" s="6">
        <v>9.2924207072655585E-2</v>
      </c>
      <c r="I86" t="b">
        <v>0</v>
      </c>
      <c r="J86" t="b">
        <v>0</v>
      </c>
      <c r="K86" t="b">
        <v>0</v>
      </c>
    </row>
    <row r="87" spans="1:11" hidden="1" x14ac:dyDescent="0.2">
      <c r="A87" t="s">
        <v>899</v>
      </c>
      <c r="B87" t="s">
        <v>598</v>
      </c>
      <c r="C87" t="str">
        <f>VLOOKUP(Table21[[#This Row],[Metabolite ID]],Table18[],2,FALSE)</f>
        <v>1-oleoyl-GPC (18:1)</v>
      </c>
      <c r="D87" t="s">
        <v>1120</v>
      </c>
      <c r="E87">
        <v>220</v>
      </c>
      <c r="F87">
        <v>-6.4923257394352785E-2</v>
      </c>
      <c r="G87">
        <v>3.134038380100064E-2</v>
      </c>
      <c r="H87" s="6">
        <v>3.8307172799009595E-2</v>
      </c>
      <c r="I87" t="b">
        <v>0</v>
      </c>
      <c r="J87" t="b">
        <v>0</v>
      </c>
      <c r="K87" t="b">
        <v>0</v>
      </c>
    </row>
    <row r="88" spans="1:11" hidden="1" x14ac:dyDescent="0.2">
      <c r="A88" t="s">
        <v>899</v>
      </c>
      <c r="B88" t="s">
        <v>598</v>
      </c>
      <c r="C88" t="str">
        <f>VLOOKUP(Table21[[#This Row],[Metabolite ID]],Table18[],2,FALSE)</f>
        <v>1-oleoyl-GPC (18:1)</v>
      </c>
      <c r="D88" t="s">
        <v>1121</v>
      </c>
      <c r="E88">
        <v>220</v>
      </c>
      <c r="F88">
        <v>-7.6106908084229596E-2</v>
      </c>
      <c r="G88">
        <v>7.9261135838333344E-2</v>
      </c>
      <c r="H88" s="6">
        <v>0.33801116081638061</v>
      </c>
      <c r="I88" t="b">
        <v>0</v>
      </c>
      <c r="J88" t="b">
        <v>0</v>
      </c>
      <c r="K88" t="b">
        <v>0</v>
      </c>
    </row>
    <row r="89" spans="1:11" hidden="1" x14ac:dyDescent="0.2">
      <c r="A89" t="s">
        <v>899</v>
      </c>
      <c r="B89" t="s">
        <v>598</v>
      </c>
      <c r="C89" t="str">
        <f>VLOOKUP(Table21[[#This Row],[Metabolite ID]],Table18[],2,FALSE)</f>
        <v>1-oleoyl-GPC (18:1)</v>
      </c>
      <c r="D89" t="s">
        <v>1122</v>
      </c>
      <c r="E89">
        <v>220</v>
      </c>
      <c r="F89">
        <v>-8.5889175730196055E-2</v>
      </c>
      <c r="G89">
        <v>4.8971889126781132E-2</v>
      </c>
      <c r="H89" s="6">
        <v>8.0855654318777087E-2</v>
      </c>
      <c r="I89" t="b">
        <v>0</v>
      </c>
      <c r="J89" t="b">
        <v>0</v>
      </c>
      <c r="K89" t="b">
        <v>0</v>
      </c>
    </row>
    <row r="90" spans="1:11" hidden="1" x14ac:dyDescent="0.2">
      <c r="A90" t="s">
        <v>899</v>
      </c>
      <c r="B90" t="s">
        <v>598</v>
      </c>
      <c r="C90" t="str">
        <f>VLOOKUP(Table21[[#This Row],[Metabolite ID]],Table18[],2,FALSE)</f>
        <v>1-oleoyl-GPC (18:1)</v>
      </c>
      <c r="D90" t="s">
        <v>1123</v>
      </c>
      <c r="E90">
        <v>220</v>
      </c>
      <c r="F90">
        <v>-5.8560212505974707E-2</v>
      </c>
      <c r="G90">
        <v>3.9813245837457559E-2</v>
      </c>
      <c r="H90" s="6">
        <v>0.14276750410447642</v>
      </c>
      <c r="I90" t="b">
        <v>0</v>
      </c>
      <c r="J90" t="b">
        <v>0</v>
      </c>
      <c r="K90" t="b">
        <v>0</v>
      </c>
    </row>
    <row r="91" spans="1:11" x14ac:dyDescent="0.2">
      <c r="A91" t="s">
        <v>899</v>
      </c>
      <c r="B91" t="s">
        <v>827</v>
      </c>
      <c r="C91" t="str">
        <f>VLOOKUP(Table21[[#This Row],[Metabolite ID]],Table18[],2,FALSE)</f>
        <v>Total lipids in small HDL</v>
      </c>
      <c r="D91" t="s">
        <v>1116</v>
      </c>
      <c r="E91">
        <v>209</v>
      </c>
      <c r="F91">
        <v>-4.1214530379144717E-3</v>
      </c>
      <c r="G91">
        <v>9.9988269759602091E-3</v>
      </c>
      <c r="H91" s="6">
        <v>0.68019748733941299</v>
      </c>
      <c r="I91" t="b">
        <v>0</v>
      </c>
      <c r="J91" t="b">
        <v>0</v>
      </c>
      <c r="K91" t="b">
        <v>0</v>
      </c>
    </row>
    <row r="92" spans="1:11" hidden="1" x14ac:dyDescent="0.2">
      <c r="A92" t="s">
        <v>899</v>
      </c>
      <c r="B92" t="s">
        <v>827</v>
      </c>
      <c r="C92" t="str">
        <f>VLOOKUP(Table21[[#This Row],[Metabolite ID]],Table18[],2,FALSE)</f>
        <v>Total lipids in small HDL</v>
      </c>
      <c r="D92" t="s">
        <v>1117</v>
      </c>
      <c r="E92">
        <v>209</v>
      </c>
      <c r="F92">
        <v>-4.1214530379144717E-3</v>
      </c>
      <c r="G92">
        <v>8.9881512465844679E-3</v>
      </c>
      <c r="H92" s="6">
        <v>0.64656244083854364</v>
      </c>
      <c r="I92" t="b">
        <v>0</v>
      </c>
      <c r="J92" t="b">
        <v>0</v>
      </c>
      <c r="K92" t="b">
        <v>0</v>
      </c>
    </row>
    <row r="93" spans="1:11" hidden="1" x14ac:dyDescent="0.2">
      <c r="A93" t="s">
        <v>899</v>
      </c>
      <c r="B93" t="s">
        <v>827</v>
      </c>
      <c r="C93" t="str">
        <f>VLOOKUP(Table21[[#This Row],[Metabolite ID]],Table18[],2,FALSE)</f>
        <v>Total lipids in small HDL</v>
      </c>
      <c r="D93" t="s">
        <v>1118</v>
      </c>
      <c r="E93">
        <v>209</v>
      </c>
      <c r="F93">
        <v>-4.1401652912981916E-3</v>
      </c>
      <c r="G93">
        <v>9.0560474533188939E-3</v>
      </c>
      <c r="H93" s="6">
        <v>0.64754790112475402</v>
      </c>
      <c r="I93" t="b">
        <v>0</v>
      </c>
      <c r="J93" t="b">
        <v>0</v>
      </c>
      <c r="K93" t="b">
        <v>0</v>
      </c>
    </row>
    <row r="94" spans="1:11" hidden="1" x14ac:dyDescent="0.2">
      <c r="A94" t="s">
        <v>899</v>
      </c>
      <c r="B94" t="s">
        <v>827</v>
      </c>
      <c r="C94" t="str">
        <f>VLOOKUP(Table21[[#This Row],[Metabolite ID]],Table18[],2,FALSE)</f>
        <v>Total lipids in small HDL</v>
      </c>
      <c r="D94" t="s">
        <v>1119</v>
      </c>
      <c r="E94">
        <v>209</v>
      </c>
      <c r="F94">
        <v>-9.3631409592871272E-4</v>
      </c>
      <c r="G94">
        <v>1.510225697264988E-2</v>
      </c>
      <c r="H94" s="6">
        <v>0.95056419437307826</v>
      </c>
      <c r="I94" t="b">
        <v>0</v>
      </c>
      <c r="J94" t="b">
        <v>0</v>
      </c>
      <c r="K94" t="b">
        <v>0</v>
      </c>
    </row>
    <row r="95" spans="1:11" hidden="1" x14ac:dyDescent="0.2">
      <c r="A95" t="s">
        <v>899</v>
      </c>
      <c r="B95" t="s">
        <v>827</v>
      </c>
      <c r="C95" t="str">
        <f>VLOOKUP(Table21[[#This Row],[Metabolite ID]],Table18[],2,FALSE)</f>
        <v>Total lipids in small HDL</v>
      </c>
      <c r="D95" t="s">
        <v>1120</v>
      </c>
      <c r="E95">
        <v>209</v>
      </c>
      <c r="F95">
        <v>2.714633688928314E-2</v>
      </c>
      <c r="G95">
        <v>1.5795068505561654E-2</v>
      </c>
      <c r="H95" s="6">
        <v>8.5676478876522175E-2</v>
      </c>
      <c r="I95" t="b">
        <v>0</v>
      </c>
      <c r="J95" t="b">
        <v>0</v>
      </c>
      <c r="K95" t="b">
        <v>0</v>
      </c>
    </row>
    <row r="96" spans="1:11" hidden="1" x14ac:dyDescent="0.2">
      <c r="A96" t="s">
        <v>899</v>
      </c>
      <c r="B96" t="s">
        <v>827</v>
      </c>
      <c r="C96" t="str">
        <f>VLOOKUP(Table21[[#This Row],[Metabolite ID]],Table18[],2,FALSE)</f>
        <v>Total lipids in small HDL</v>
      </c>
      <c r="D96" t="s">
        <v>1121</v>
      </c>
      <c r="E96">
        <v>209</v>
      </c>
      <c r="F96">
        <v>4.4564050589308235E-2</v>
      </c>
      <c r="G96">
        <v>3.8906500450527348E-2</v>
      </c>
      <c r="H96" s="6">
        <v>0.25335386822147077</v>
      </c>
      <c r="I96" t="b">
        <v>0</v>
      </c>
      <c r="J96" t="b">
        <v>0</v>
      </c>
      <c r="K96" t="b">
        <v>0</v>
      </c>
    </row>
    <row r="97" spans="1:11" hidden="1" x14ac:dyDescent="0.2">
      <c r="A97" t="s">
        <v>899</v>
      </c>
      <c r="B97" t="s">
        <v>827</v>
      </c>
      <c r="C97" t="str">
        <f>VLOOKUP(Table21[[#This Row],[Metabolite ID]],Table18[],2,FALSE)</f>
        <v>Total lipids in small HDL</v>
      </c>
      <c r="D97" t="s">
        <v>1122</v>
      </c>
      <c r="E97">
        <v>209</v>
      </c>
      <c r="F97">
        <v>3.1862926799914759E-2</v>
      </c>
      <c r="G97">
        <v>2.0644948899602646E-2</v>
      </c>
      <c r="H97" s="6">
        <v>0.1242595063555622</v>
      </c>
      <c r="I97" t="b">
        <v>0</v>
      </c>
      <c r="J97" t="b">
        <v>0</v>
      </c>
      <c r="K97" t="b">
        <v>0</v>
      </c>
    </row>
    <row r="98" spans="1:11" hidden="1" x14ac:dyDescent="0.2">
      <c r="A98" t="s">
        <v>899</v>
      </c>
      <c r="B98" t="s">
        <v>827</v>
      </c>
      <c r="C98" t="str">
        <f>VLOOKUP(Table21[[#This Row],[Metabolite ID]],Table18[],2,FALSE)</f>
        <v>Total lipids in small HDL</v>
      </c>
      <c r="D98" t="s">
        <v>1123</v>
      </c>
      <c r="E98">
        <v>209</v>
      </c>
      <c r="F98">
        <v>2.112904339536267E-2</v>
      </c>
      <c r="G98">
        <v>2.0389949190157908E-2</v>
      </c>
      <c r="H98" s="6">
        <v>0.30129548537803091</v>
      </c>
      <c r="I98" t="b">
        <v>0</v>
      </c>
      <c r="J98" t="b">
        <v>0</v>
      </c>
      <c r="K98" t="b">
        <v>0</v>
      </c>
    </row>
    <row r="99" spans="1:11" x14ac:dyDescent="0.2">
      <c r="A99" t="s">
        <v>899</v>
      </c>
      <c r="B99" t="s">
        <v>828</v>
      </c>
      <c r="C99" t="str">
        <f>VLOOKUP(Table21[[#This Row],[Metabolite ID]],Table18[],2,FALSE)</f>
        <v>Concentration of small HDL particles</v>
      </c>
      <c r="D99" t="s">
        <v>1116</v>
      </c>
      <c r="E99">
        <v>209</v>
      </c>
      <c r="F99">
        <v>-4.2822102239849684E-3</v>
      </c>
      <c r="G99">
        <v>1.0016506253370205E-2</v>
      </c>
      <c r="H99" s="6">
        <v>0.66900400374314617</v>
      </c>
      <c r="I99" t="b">
        <v>0</v>
      </c>
      <c r="J99" t="b">
        <v>0</v>
      </c>
      <c r="K99" t="b">
        <v>0</v>
      </c>
    </row>
    <row r="100" spans="1:11" hidden="1" x14ac:dyDescent="0.2">
      <c r="A100" t="s">
        <v>899</v>
      </c>
      <c r="B100" t="s">
        <v>828</v>
      </c>
      <c r="C100" t="str">
        <f>VLOOKUP(Table21[[#This Row],[Metabolite ID]],Table18[],2,FALSE)</f>
        <v>Concentration of small HDL particles</v>
      </c>
      <c r="D100" t="s">
        <v>1117</v>
      </c>
      <c r="E100">
        <v>209</v>
      </c>
      <c r="F100">
        <v>-4.2822102239849684E-3</v>
      </c>
      <c r="G100">
        <v>8.9878802468226892E-3</v>
      </c>
      <c r="H100" s="6">
        <v>0.63375899705573668</v>
      </c>
      <c r="I100" t="b">
        <v>0</v>
      </c>
      <c r="J100" t="b">
        <v>0</v>
      </c>
      <c r="K100" t="b">
        <v>0</v>
      </c>
    </row>
    <row r="101" spans="1:11" hidden="1" x14ac:dyDescent="0.2">
      <c r="A101" t="s">
        <v>899</v>
      </c>
      <c r="B101" t="s">
        <v>828</v>
      </c>
      <c r="C101" t="str">
        <f>VLOOKUP(Table21[[#This Row],[Metabolite ID]],Table18[],2,FALSE)</f>
        <v>Concentration of small HDL particles</v>
      </c>
      <c r="D101" t="s">
        <v>1118</v>
      </c>
      <c r="E101">
        <v>209</v>
      </c>
      <c r="F101">
        <v>-4.3095860085214785E-3</v>
      </c>
      <c r="G101">
        <v>9.0560396072990844E-3</v>
      </c>
      <c r="H101" s="6">
        <v>0.63416003822542455</v>
      </c>
      <c r="I101" t="b">
        <v>0</v>
      </c>
      <c r="J101" t="b">
        <v>0</v>
      </c>
      <c r="K101" t="b">
        <v>0</v>
      </c>
    </row>
    <row r="102" spans="1:11" hidden="1" x14ac:dyDescent="0.2">
      <c r="A102" t="s">
        <v>899</v>
      </c>
      <c r="B102" t="s">
        <v>828</v>
      </c>
      <c r="C102" t="str">
        <f>VLOOKUP(Table21[[#This Row],[Metabolite ID]],Table18[],2,FALSE)</f>
        <v>Concentration of small HDL particles</v>
      </c>
      <c r="D102" t="s">
        <v>1119</v>
      </c>
      <c r="E102">
        <v>209</v>
      </c>
      <c r="F102">
        <v>4.930446485371923E-3</v>
      </c>
      <c r="G102">
        <v>1.4411798376418008E-2</v>
      </c>
      <c r="H102" s="6">
        <v>0.73226674703278627</v>
      </c>
      <c r="I102" t="b">
        <v>0</v>
      </c>
      <c r="J102" t="b">
        <v>0</v>
      </c>
      <c r="K102" t="b">
        <v>0</v>
      </c>
    </row>
    <row r="103" spans="1:11" hidden="1" x14ac:dyDescent="0.2">
      <c r="A103" t="s">
        <v>899</v>
      </c>
      <c r="B103" t="s">
        <v>828</v>
      </c>
      <c r="C103" t="str">
        <f>VLOOKUP(Table21[[#This Row],[Metabolite ID]],Table18[],2,FALSE)</f>
        <v>Concentration of small HDL particles</v>
      </c>
      <c r="D103" t="s">
        <v>1120</v>
      </c>
      <c r="E103">
        <v>209</v>
      </c>
      <c r="F103">
        <v>3.0580746627747596E-2</v>
      </c>
      <c r="G103">
        <v>1.5265695992188718E-2</v>
      </c>
      <c r="H103" s="6">
        <v>4.5152280586101851E-2</v>
      </c>
      <c r="I103" t="b">
        <v>0</v>
      </c>
      <c r="J103" t="b">
        <v>0</v>
      </c>
      <c r="K103" t="b">
        <v>0</v>
      </c>
    </row>
    <row r="104" spans="1:11" hidden="1" x14ac:dyDescent="0.2">
      <c r="A104" t="s">
        <v>899</v>
      </c>
      <c r="B104" t="s">
        <v>828</v>
      </c>
      <c r="C104" t="str">
        <f>VLOOKUP(Table21[[#This Row],[Metabolite ID]],Table18[],2,FALSE)</f>
        <v>Concentration of small HDL particles</v>
      </c>
      <c r="D104" t="s">
        <v>1121</v>
      </c>
      <c r="E104">
        <v>209</v>
      </c>
      <c r="F104">
        <v>4.1792359635879128E-2</v>
      </c>
      <c r="G104">
        <v>3.8418599501466151E-2</v>
      </c>
      <c r="H104" s="6">
        <v>0.27793531671731753</v>
      </c>
      <c r="I104" t="b">
        <v>0</v>
      </c>
      <c r="J104" t="b">
        <v>0</v>
      </c>
      <c r="K104" t="b">
        <v>0</v>
      </c>
    </row>
    <row r="105" spans="1:11" hidden="1" x14ac:dyDescent="0.2">
      <c r="A105" t="s">
        <v>899</v>
      </c>
      <c r="B105" t="s">
        <v>828</v>
      </c>
      <c r="C105" t="str">
        <f>VLOOKUP(Table21[[#This Row],[Metabolite ID]],Table18[],2,FALSE)</f>
        <v>Concentration of small HDL particles</v>
      </c>
      <c r="D105" t="s">
        <v>1122</v>
      </c>
      <c r="E105">
        <v>209</v>
      </c>
      <c r="F105">
        <v>2.8842046221755013E-2</v>
      </c>
      <c r="G105">
        <v>1.9976610658162936E-2</v>
      </c>
      <c r="H105" s="6">
        <v>0.15030232393611809</v>
      </c>
      <c r="I105" t="b">
        <v>0</v>
      </c>
      <c r="J105" t="b">
        <v>0</v>
      </c>
      <c r="K105" t="b">
        <v>0</v>
      </c>
    </row>
    <row r="106" spans="1:11" hidden="1" x14ac:dyDescent="0.2">
      <c r="A106" t="s">
        <v>899</v>
      </c>
      <c r="B106" t="s">
        <v>828</v>
      </c>
      <c r="C106" t="str">
        <f>VLOOKUP(Table21[[#This Row],[Metabolite ID]],Table18[],2,FALSE)</f>
        <v>Concentration of small HDL particles</v>
      </c>
      <c r="D106" t="s">
        <v>1123</v>
      </c>
      <c r="E106">
        <v>209</v>
      </c>
      <c r="F106">
        <v>2.0839129159795994E-2</v>
      </c>
      <c r="G106">
        <v>2.0427364745014019E-2</v>
      </c>
      <c r="H106" s="6">
        <v>0.30884457461542603</v>
      </c>
      <c r="I106" t="b">
        <v>0</v>
      </c>
      <c r="J106" t="b">
        <v>0</v>
      </c>
      <c r="K106" t="b">
        <v>0</v>
      </c>
    </row>
    <row r="107" spans="1:11" x14ac:dyDescent="0.2">
      <c r="A107" t="s">
        <v>899</v>
      </c>
      <c r="B107" t="s">
        <v>829</v>
      </c>
      <c r="C107" t="str">
        <f>VLOOKUP(Table21[[#This Row],[Metabolite ID]],Table18[],2,FALSE)</f>
        <v>Phospholipids in small HDL</v>
      </c>
      <c r="D107" t="s">
        <v>1116</v>
      </c>
      <c r="E107">
        <v>209</v>
      </c>
      <c r="F107">
        <v>5.2634586309826086E-5</v>
      </c>
      <c r="G107">
        <v>9.6641684227442015E-3</v>
      </c>
      <c r="H107" s="6">
        <v>0.99565445113095352</v>
      </c>
      <c r="I107" t="b">
        <v>0</v>
      </c>
      <c r="J107" t="b">
        <v>0</v>
      </c>
      <c r="K107" t="b">
        <v>0</v>
      </c>
    </row>
    <row r="108" spans="1:11" hidden="1" x14ac:dyDescent="0.2">
      <c r="A108" t="s">
        <v>899</v>
      </c>
      <c r="B108" t="s">
        <v>829</v>
      </c>
      <c r="C108" t="str">
        <f>VLOOKUP(Table21[[#This Row],[Metabolite ID]],Table18[],2,FALSE)</f>
        <v>Phospholipids in small HDL</v>
      </c>
      <c r="D108" t="s">
        <v>1117</v>
      </c>
      <c r="E108">
        <v>209</v>
      </c>
      <c r="F108">
        <v>5.2634586309826086E-5</v>
      </c>
      <c r="G108">
        <v>8.9862569259495963E-3</v>
      </c>
      <c r="H108" s="6">
        <v>0.99532663221193673</v>
      </c>
      <c r="I108" t="b">
        <v>0</v>
      </c>
      <c r="J108" t="b">
        <v>0</v>
      </c>
      <c r="K108" t="b">
        <v>0</v>
      </c>
    </row>
    <row r="109" spans="1:11" hidden="1" x14ac:dyDescent="0.2">
      <c r="A109" t="s">
        <v>899</v>
      </c>
      <c r="B109" t="s">
        <v>829</v>
      </c>
      <c r="C109" t="str">
        <f>VLOOKUP(Table21[[#This Row],[Metabolite ID]],Table18[],2,FALSE)</f>
        <v>Phospholipids in small HDL</v>
      </c>
      <c r="D109" t="s">
        <v>1118</v>
      </c>
      <c r="E109">
        <v>209</v>
      </c>
      <c r="F109">
        <v>5.2634586309832537E-5</v>
      </c>
      <c r="G109">
        <v>9.0495305778225451E-3</v>
      </c>
      <c r="H109" s="6">
        <v>0.99535930768585124</v>
      </c>
      <c r="I109" t="b">
        <v>0</v>
      </c>
      <c r="J109" t="b">
        <v>0</v>
      </c>
      <c r="K109" t="b">
        <v>0</v>
      </c>
    </row>
    <row r="110" spans="1:11" hidden="1" x14ac:dyDescent="0.2">
      <c r="A110" t="s">
        <v>899</v>
      </c>
      <c r="B110" t="s">
        <v>829</v>
      </c>
      <c r="C110" t="str">
        <f>VLOOKUP(Table21[[#This Row],[Metabolite ID]],Table18[],2,FALSE)</f>
        <v>Phospholipids in small HDL</v>
      </c>
      <c r="D110" t="s">
        <v>1119</v>
      </c>
      <c r="E110">
        <v>209</v>
      </c>
      <c r="F110">
        <v>-7.8518193982518515E-4</v>
      </c>
      <c r="G110">
        <v>1.47326436705023E-2</v>
      </c>
      <c r="H110" s="6">
        <v>0.95749655595223437</v>
      </c>
      <c r="I110" t="b">
        <v>0</v>
      </c>
      <c r="J110" t="b">
        <v>0</v>
      </c>
      <c r="K110" t="b">
        <v>0</v>
      </c>
    </row>
    <row r="111" spans="1:11" hidden="1" x14ac:dyDescent="0.2">
      <c r="A111" t="s">
        <v>899</v>
      </c>
      <c r="B111" t="s">
        <v>829</v>
      </c>
      <c r="C111" t="str">
        <f>VLOOKUP(Table21[[#This Row],[Metabolite ID]],Table18[],2,FALSE)</f>
        <v>Phospholipids in small HDL</v>
      </c>
      <c r="D111" t="s">
        <v>1120</v>
      </c>
      <c r="E111">
        <v>209</v>
      </c>
      <c r="F111">
        <v>2.1097423723559553E-2</v>
      </c>
      <c r="G111">
        <v>1.5973032379654001E-2</v>
      </c>
      <c r="H111" s="6">
        <v>0.18656299512721441</v>
      </c>
      <c r="I111" t="b">
        <v>0</v>
      </c>
      <c r="J111" t="b">
        <v>0</v>
      </c>
      <c r="K111" t="b">
        <v>0</v>
      </c>
    </row>
    <row r="112" spans="1:11" hidden="1" x14ac:dyDescent="0.2">
      <c r="A112" t="s">
        <v>899</v>
      </c>
      <c r="B112" t="s">
        <v>829</v>
      </c>
      <c r="C112" t="str">
        <f>VLOOKUP(Table21[[#This Row],[Metabolite ID]],Table18[],2,FALSE)</f>
        <v>Phospholipids in small HDL</v>
      </c>
      <c r="D112" t="s">
        <v>1121</v>
      </c>
      <c r="E112">
        <v>209</v>
      </c>
      <c r="F112">
        <v>1.5698191838404374E-2</v>
      </c>
      <c r="G112">
        <v>3.6961046813570667E-2</v>
      </c>
      <c r="H112" s="6">
        <v>0.67147791534329571</v>
      </c>
      <c r="I112" t="b">
        <v>0</v>
      </c>
      <c r="J112" t="b">
        <v>0</v>
      </c>
      <c r="K112" t="b">
        <v>0</v>
      </c>
    </row>
    <row r="113" spans="1:11" hidden="1" x14ac:dyDescent="0.2">
      <c r="A113" t="s">
        <v>899</v>
      </c>
      <c r="B113" t="s">
        <v>829</v>
      </c>
      <c r="C113" t="str">
        <f>VLOOKUP(Table21[[#This Row],[Metabolite ID]],Table18[],2,FALSE)</f>
        <v>Phospholipids in small HDL</v>
      </c>
      <c r="D113" t="s">
        <v>1122</v>
      </c>
      <c r="E113">
        <v>209</v>
      </c>
      <c r="F113">
        <v>2.2369717439600145E-2</v>
      </c>
      <c r="G113">
        <v>1.9022107145317609E-2</v>
      </c>
      <c r="H113" s="6">
        <v>0.24094498395024649</v>
      </c>
      <c r="I113" t="b">
        <v>0</v>
      </c>
      <c r="J113" t="b">
        <v>0</v>
      </c>
      <c r="K113" t="b">
        <v>0</v>
      </c>
    </row>
    <row r="114" spans="1:11" hidden="1" x14ac:dyDescent="0.2">
      <c r="A114" t="s">
        <v>899</v>
      </c>
      <c r="B114" t="s">
        <v>829</v>
      </c>
      <c r="C114" t="str">
        <f>VLOOKUP(Table21[[#This Row],[Metabolite ID]],Table18[],2,FALSE)</f>
        <v>Phospholipids in small HDL</v>
      </c>
      <c r="D114" t="s">
        <v>1123</v>
      </c>
      <c r="E114">
        <v>209</v>
      </c>
      <c r="F114">
        <v>1.6586776855566168E-2</v>
      </c>
      <c r="G114">
        <v>1.9759506468676982E-2</v>
      </c>
      <c r="H114" s="6">
        <v>0.40219491955670739</v>
      </c>
      <c r="I114" t="b">
        <v>0</v>
      </c>
      <c r="J114" t="b">
        <v>0</v>
      </c>
      <c r="K114" t="b">
        <v>0</v>
      </c>
    </row>
    <row r="115" spans="1:11" x14ac:dyDescent="0.2">
      <c r="A115" t="s">
        <v>1141</v>
      </c>
      <c r="B115" t="s">
        <v>598</v>
      </c>
      <c r="C115" t="str">
        <f>VLOOKUP(Table21[[#This Row],[Metabolite ID]],Table18[],2,FALSE)</f>
        <v>1-oleoyl-GPC (18:1)</v>
      </c>
      <c r="D115" t="s">
        <v>1116</v>
      </c>
      <c r="E115">
        <v>154</v>
      </c>
      <c r="F115">
        <v>-1.9851994293720244E-2</v>
      </c>
      <c r="G115">
        <v>1.6894617023403977E-2</v>
      </c>
      <c r="H115" s="6">
        <v>0.2399753150386916</v>
      </c>
      <c r="I115" t="b">
        <v>0</v>
      </c>
      <c r="J115" t="b">
        <v>0</v>
      </c>
      <c r="K115" t="b">
        <v>0</v>
      </c>
    </row>
    <row r="116" spans="1:11" hidden="1" x14ac:dyDescent="0.2">
      <c r="A116" t="s">
        <v>1141</v>
      </c>
      <c r="B116" t="s">
        <v>598</v>
      </c>
      <c r="C116" t="str">
        <f>VLOOKUP(Table21[[#This Row],[Metabolite ID]],Table18[],2,FALSE)</f>
        <v>1-oleoyl-GPC (18:1)</v>
      </c>
      <c r="D116" t="s">
        <v>1117</v>
      </c>
      <c r="E116">
        <v>154</v>
      </c>
      <c r="F116">
        <v>-1.9851994293720244E-2</v>
      </c>
      <c r="G116">
        <v>1.6894617023403977E-2</v>
      </c>
      <c r="H116" s="6">
        <v>0.2399753150386916</v>
      </c>
      <c r="I116" t="b">
        <v>0</v>
      </c>
      <c r="J116" t="b">
        <v>0</v>
      </c>
      <c r="K116" t="b">
        <v>0</v>
      </c>
    </row>
    <row r="117" spans="1:11" hidden="1" x14ac:dyDescent="0.2">
      <c r="A117" t="s">
        <v>1141</v>
      </c>
      <c r="B117" t="s">
        <v>598</v>
      </c>
      <c r="C117" t="str">
        <f>VLOOKUP(Table21[[#This Row],[Metabolite ID]],Table18[],2,FALSE)</f>
        <v>1-oleoyl-GPC (18:1)</v>
      </c>
      <c r="D117" t="s">
        <v>1118</v>
      </c>
      <c r="E117">
        <v>154</v>
      </c>
      <c r="F117">
        <v>-1.9947374810307793E-2</v>
      </c>
      <c r="G117">
        <v>1.6981808518316138E-2</v>
      </c>
      <c r="H117" s="6">
        <v>0.24014199619259</v>
      </c>
      <c r="I117" t="b">
        <v>0</v>
      </c>
      <c r="J117" t="b">
        <v>0</v>
      </c>
      <c r="K117" t="b">
        <v>0</v>
      </c>
    </row>
    <row r="118" spans="1:11" hidden="1" x14ac:dyDescent="0.2">
      <c r="A118" t="s">
        <v>1141</v>
      </c>
      <c r="B118" t="s">
        <v>598</v>
      </c>
      <c r="C118" t="str">
        <f>VLOOKUP(Table21[[#This Row],[Metabolite ID]],Table18[],2,FALSE)</f>
        <v>1-oleoyl-GPC (18:1)</v>
      </c>
      <c r="D118" t="s">
        <v>1119</v>
      </c>
      <c r="E118">
        <v>154</v>
      </c>
      <c r="F118">
        <v>-1.5632331710249839E-3</v>
      </c>
      <c r="G118">
        <v>2.8228360520178703E-2</v>
      </c>
      <c r="H118" s="6">
        <v>0.95583723710273372</v>
      </c>
      <c r="I118" t="b">
        <v>0</v>
      </c>
      <c r="J118" t="b">
        <v>0</v>
      </c>
      <c r="K118" t="b">
        <v>0</v>
      </c>
    </row>
    <row r="119" spans="1:11" hidden="1" x14ac:dyDescent="0.2">
      <c r="A119" t="s">
        <v>1141</v>
      </c>
      <c r="B119" t="s">
        <v>598</v>
      </c>
      <c r="C119" t="str">
        <f>VLOOKUP(Table21[[#This Row],[Metabolite ID]],Table18[],2,FALSE)</f>
        <v>1-oleoyl-GPC (18:1)</v>
      </c>
      <c r="D119" t="s">
        <v>1120</v>
      </c>
      <c r="E119">
        <v>154</v>
      </c>
      <c r="F119">
        <v>-4.6254480513358273E-2</v>
      </c>
      <c r="G119">
        <v>2.7505831769825493E-2</v>
      </c>
      <c r="H119" s="6">
        <v>9.2641677274098236E-2</v>
      </c>
      <c r="I119" t="b">
        <v>0</v>
      </c>
      <c r="J119" t="b">
        <v>0</v>
      </c>
      <c r="K119" t="b">
        <v>0</v>
      </c>
    </row>
    <row r="120" spans="1:11" hidden="1" x14ac:dyDescent="0.2">
      <c r="A120" t="s">
        <v>1141</v>
      </c>
      <c r="B120" t="s">
        <v>598</v>
      </c>
      <c r="C120" t="str">
        <f>VLOOKUP(Table21[[#This Row],[Metabolite ID]],Table18[],2,FALSE)</f>
        <v>1-oleoyl-GPC (18:1)</v>
      </c>
      <c r="D120" t="s">
        <v>1121</v>
      </c>
      <c r="E120">
        <v>154</v>
      </c>
      <c r="F120">
        <v>-1.6337919942508439E-2</v>
      </c>
      <c r="G120">
        <v>6.0613068754489886E-2</v>
      </c>
      <c r="H120" s="6">
        <v>0.78787387699397704</v>
      </c>
      <c r="I120" t="b">
        <v>0</v>
      </c>
      <c r="J120" t="b">
        <v>0</v>
      </c>
      <c r="K120" t="b">
        <v>0</v>
      </c>
    </row>
    <row r="121" spans="1:11" hidden="1" x14ac:dyDescent="0.2">
      <c r="A121" t="s">
        <v>1141</v>
      </c>
      <c r="B121" t="s">
        <v>598</v>
      </c>
      <c r="C121" t="str">
        <f>VLOOKUP(Table21[[#This Row],[Metabolite ID]],Table18[],2,FALSE)</f>
        <v>1-oleoyl-GPC (18:1)</v>
      </c>
      <c r="D121" t="s">
        <v>1122</v>
      </c>
      <c r="E121">
        <v>154</v>
      </c>
      <c r="F121">
        <v>-4.614417557501016E-2</v>
      </c>
      <c r="G121">
        <v>3.9404451300077664E-2</v>
      </c>
      <c r="H121" s="6">
        <v>0.24340340584505149</v>
      </c>
      <c r="I121" t="b">
        <v>0</v>
      </c>
      <c r="J121" t="b">
        <v>0</v>
      </c>
      <c r="K121" t="b">
        <v>0</v>
      </c>
    </row>
    <row r="122" spans="1:11" hidden="1" x14ac:dyDescent="0.2">
      <c r="A122" t="s">
        <v>1141</v>
      </c>
      <c r="B122" t="s">
        <v>598</v>
      </c>
      <c r="C122" t="str">
        <f>VLOOKUP(Table21[[#This Row],[Metabolite ID]],Table18[],2,FALSE)</f>
        <v>1-oleoyl-GPC (18:1)</v>
      </c>
      <c r="D122" t="s">
        <v>1123</v>
      </c>
      <c r="E122">
        <v>154</v>
      </c>
      <c r="F122">
        <v>-3.9293276598794322E-2</v>
      </c>
      <c r="G122">
        <v>3.3538720799650784E-2</v>
      </c>
      <c r="H122" s="6">
        <v>0.24319912837048596</v>
      </c>
      <c r="I122" t="b">
        <v>0</v>
      </c>
      <c r="J122" t="b">
        <v>0</v>
      </c>
      <c r="K122" t="b">
        <v>0</v>
      </c>
    </row>
    <row r="123" spans="1:11" x14ac:dyDescent="0.2">
      <c r="A123" t="s">
        <v>1141</v>
      </c>
      <c r="B123" t="s">
        <v>810</v>
      </c>
      <c r="C123" t="str">
        <f>VLOOKUP(Table21[[#This Row],[Metabolite ID]],Table18[],2,FALSE)</f>
        <v>Cholesterol in medium VLDL</v>
      </c>
      <c r="D123" t="s">
        <v>1116</v>
      </c>
      <c r="E123">
        <v>151</v>
      </c>
      <c r="F123">
        <v>-1.2062139947739896E-2</v>
      </c>
      <c r="G123">
        <v>8.6559583985287153E-3</v>
      </c>
      <c r="H123" s="6">
        <v>0.16346648338412784</v>
      </c>
      <c r="I123" t="b">
        <v>0</v>
      </c>
      <c r="J123" t="b">
        <v>0</v>
      </c>
      <c r="K123" t="b">
        <v>0</v>
      </c>
    </row>
    <row r="124" spans="1:11" hidden="1" x14ac:dyDescent="0.2">
      <c r="A124" t="s">
        <v>1141</v>
      </c>
      <c r="B124" t="s">
        <v>810</v>
      </c>
      <c r="C124" t="str">
        <f>VLOOKUP(Table21[[#This Row],[Metabolite ID]],Table18[],2,FALSE)</f>
        <v>Cholesterol in medium VLDL</v>
      </c>
      <c r="D124" t="s">
        <v>1117</v>
      </c>
      <c r="E124">
        <v>151</v>
      </c>
      <c r="F124">
        <v>-1.2062139947739896E-2</v>
      </c>
      <c r="G124">
        <v>7.7256481703318215E-3</v>
      </c>
      <c r="H124" s="6">
        <v>0.11845037486951407</v>
      </c>
      <c r="I124" t="b">
        <v>0</v>
      </c>
      <c r="J124" t="b">
        <v>0</v>
      </c>
      <c r="K124" t="b">
        <v>0</v>
      </c>
    </row>
    <row r="125" spans="1:11" hidden="1" x14ac:dyDescent="0.2">
      <c r="A125" t="s">
        <v>1141</v>
      </c>
      <c r="B125" t="s">
        <v>810</v>
      </c>
      <c r="C125" t="str">
        <f>VLOOKUP(Table21[[#This Row],[Metabolite ID]],Table18[],2,FALSE)</f>
        <v>Cholesterol in medium VLDL</v>
      </c>
      <c r="D125" t="s">
        <v>1118</v>
      </c>
      <c r="E125">
        <v>151</v>
      </c>
      <c r="F125">
        <v>-1.2156347360141706E-2</v>
      </c>
      <c r="G125">
        <v>7.7806166489952687E-3</v>
      </c>
      <c r="H125" s="6">
        <v>0.11819645268102835</v>
      </c>
      <c r="I125" t="b">
        <v>0</v>
      </c>
      <c r="J125" t="b">
        <v>0</v>
      </c>
      <c r="K125" t="b">
        <v>0</v>
      </c>
    </row>
    <row r="126" spans="1:11" hidden="1" x14ac:dyDescent="0.2">
      <c r="A126" t="s">
        <v>1141</v>
      </c>
      <c r="B126" t="s">
        <v>810</v>
      </c>
      <c r="C126" t="str">
        <f>VLOOKUP(Table21[[#This Row],[Metabolite ID]],Table18[],2,FALSE)</f>
        <v>Cholesterol in medium VLDL</v>
      </c>
      <c r="D126" t="s">
        <v>1119</v>
      </c>
      <c r="E126">
        <v>151</v>
      </c>
      <c r="F126">
        <v>-6.5747100528400293E-3</v>
      </c>
      <c r="G126">
        <v>1.2920823585565708E-2</v>
      </c>
      <c r="H126" s="6">
        <v>0.61086013771235015</v>
      </c>
      <c r="I126" t="b">
        <v>0</v>
      </c>
      <c r="J126" t="b">
        <v>0</v>
      </c>
      <c r="K126" t="b">
        <v>0</v>
      </c>
    </row>
    <row r="127" spans="1:11" hidden="1" x14ac:dyDescent="0.2">
      <c r="A127" t="s">
        <v>1141</v>
      </c>
      <c r="B127" t="s">
        <v>810</v>
      </c>
      <c r="C127" t="str">
        <f>VLOOKUP(Table21[[#This Row],[Metabolite ID]],Table18[],2,FALSE)</f>
        <v>Cholesterol in medium VLDL</v>
      </c>
      <c r="D127" t="s">
        <v>1120</v>
      </c>
      <c r="E127">
        <v>151</v>
      </c>
      <c r="F127">
        <v>-2.3095806979804432E-2</v>
      </c>
      <c r="G127">
        <v>1.2560659564314037E-2</v>
      </c>
      <c r="H127" s="6">
        <v>6.5953204924612138E-2</v>
      </c>
      <c r="I127" t="b">
        <v>0</v>
      </c>
      <c r="J127" t="b">
        <v>0</v>
      </c>
      <c r="K127" t="b">
        <v>0</v>
      </c>
    </row>
    <row r="128" spans="1:11" hidden="1" x14ac:dyDescent="0.2">
      <c r="A128" t="s">
        <v>1141</v>
      </c>
      <c r="B128" t="s">
        <v>810</v>
      </c>
      <c r="C128" t="str">
        <f>VLOOKUP(Table21[[#This Row],[Metabolite ID]],Table18[],2,FALSE)</f>
        <v>Cholesterol in medium VLDL</v>
      </c>
      <c r="D128" t="s">
        <v>1121</v>
      </c>
      <c r="E128">
        <v>151</v>
      </c>
      <c r="F128">
        <v>2.3507982911882275E-3</v>
      </c>
      <c r="G128">
        <v>2.7025035368740832E-2</v>
      </c>
      <c r="H128" s="6">
        <v>0.93079869419205652</v>
      </c>
      <c r="I128" t="b">
        <v>0</v>
      </c>
      <c r="J128" t="b">
        <v>0</v>
      </c>
      <c r="K128" t="b">
        <v>0</v>
      </c>
    </row>
    <row r="129" spans="1:11" hidden="1" x14ac:dyDescent="0.2">
      <c r="A129" t="s">
        <v>1141</v>
      </c>
      <c r="B129" t="s">
        <v>810</v>
      </c>
      <c r="C129" t="str">
        <f>VLOOKUP(Table21[[#This Row],[Metabolite ID]],Table18[],2,FALSE)</f>
        <v>Cholesterol in medium VLDL</v>
      </c>
      <c r="D129" t="s">
        <v>1122</v>
      </c>
      <c r="E129">
        <v>151</v>
      </c>
      <c r="F129">
        <v>-2.4395072097579851E-2</v>
      </c>
      <c r="G129">
        <v>1.3951320124086083E-2</v>
      </c>
      <c r="H129" s="6">
        <v>8.240847352495588E-2</v>
      </c>
      <c r="I129" t="b">
        <v>0</v>
      </c>
      <c r="J129" t="b">
        <v>0</v>
      </c>
      <c r="K129" t="b">
        <v>0</v>
      </c>
    </row>
    <row r="130" spans="1:11" hidden="1" x14ac:dyDescent="0.2">
      <c r="A130" t="s">
        <v>1141</v>
      </c>
      <c r="B130" t="s">
        <v>810</v>
      </c>
      <c r="C130" t="str">
        <f>VLOOKUP(Table21[[#This Row],[Metabolite ID]],Table18[],2,FALSE)</f>
        <v>Cholesterol in medium VLDL</v>
      </c>
      <c r="D130" t="s">
        <v>1123</v>
      </c>
      <c r="E130">
        <v>151</v>
      </c>
      <c r="F130">
        <v>-2.1112100138886626E-2</v>
      </c>
      <c r="G130">
        <v>1.709307640642244E-2</v>
      </c>
      <c r="H130" s="6">
        <v>0.21872773599563017</v>
      </c>
      <c r="I130" t="b">
        <v>0</v>
      </c>
      <c r="J130" t="b">
        <v>0</v>
      </c>
      <c r="K130" t="b">
        <v>0</v>
      </c>
    </row>
    <row r="131" spans="1:11" x14ac:dyDescent="0.2">
      <c r="A131" t="s">
        <v>1141</v>
      </c>
      <c r="B131" t="s">
        <v>814</v>
      </c>
      <c r="C131" t="str">
        <f>VLOOKUP(Table21[[#This Row],[Metabolite ID]],Table18[],2,FALSE)</f>
        <v>Concentration of medium VLDL particles</v>
      </c>
      <c r="D131" t="s">
        <v>1116</v>
      </c>
      <c r="E131">
        <v>151</v>
      </c>
      <c r="F131">
        <v>-5.5340079449193638E-3</v>
      </c>
      <c r="G131">
        <v>8.7258833442169677E-3</v>
      </c>
      <c r="H131" s="6">
        <v>0.52594636452464327</v>
      </c>
      <c r="I131" t="b">
        <v>0</v>
      </c>
      <c r="J131" t="b">
        <v>0</v>
      </c>
      <c r="K131" t="b">
        <v>0</v>
      </c>
    </row>
    <row r="132" spans="1:11" hidden="1" x14ac:dyDescent="0.2">
      <c r="A132" t="s">
        <v>1141</v>
      </c>
      <c r="B132" t="s">
        <v>814</v>
      </c>
      <c r="C132" t="str">
        <f>VLOOKUP(Table21[[#This Row],[Metabolite ID]],Table18[],2,FALSE)</f>
        <v>Concentration of medium VLDL particles</v>
      </c>
      <c r="D132" t="s">
        <v>1117</v>
      </c>
      <c r="E132">
        <v>151</v>
      </c>
      <c r="F132">
        <v>-5.5340079449193638E-3</v>
      </c>
      <c r="G132">
        <v>7.7236256428941542E-3</v>
      </c>
      <c r="H132" s="6">
        <v>0.4736802562561076</v>
      </c>
      <c r="I132" t="b">
        <v>0</v>
      </c>
      <c r="J132" t="b">
        <v>0</v>
      </c>
      <c r="K132" t="b">
        <v>0</v>
      </c>
    </row>
    <row r="133" spans="1:11" hidden="1" x14ac:dyDescent="0.2">
      <c r="A133" t="s">
        <v>1141</v>
      </c>
      <c r="B133" t="s">
        <v>814</v>
      </c>
      <c r="C133" t="str">
        <f>VLOOKUP(Table21[[#This Row],[Metabolite ID]],Table18[],2,FALSE)</f>
        <v>Concentration of medium VLDL particles</v>
      </c>
      <c r="D133" t="s">
        <v>1118</v>
      </c>
      <c r="E133">
        <v>151</v>
      </c>
      <c r="F133">
        <v>-5.5745252959340415E-3</v>
      </c>
      <c r="G133">
        <v>7.779566327158754E-3</v>
      </c>
      <c r="H133" s="6">
        <v>0.47364569278411828</v>
      </c>
      <c r="I133" t="b">
        <v>0</v>
      </c>
      <c r="J133" t="b">
        <v>0</v>
      </c>
      <c r="K133" t="b">
        <v>0</v>
      </c>
    </row>
    <row r="134" spans="1:11" hidden="1" x14ac:dyDescent="0.2">
      <c r="A134" t="s">
        <v>1141</v>
      </c>
      <c r="B134" t="s">
        <v>814</v>
      </c>
      <c r="C134" t="str">
        <f>VLOOKUP(Table21[[#This Row],[Metabolite ID]],Table18[],2,FALSE)</f>
        <v>Concentration of medium VLDL particles</v>
      </c>
      <c r="D134" t="s">
        <v>1119</v>
      </c>
      <c r="E134">
        <v>151</v>
      </c>
      <c r="F134">
        <v>4.7564851631851359E-3</v>
      </c>
      <c r="G134">
        <v>1.3746196198669028E-2</v>
      </c>
      <c r="H134" s="6">
        <v>0.72932624343513563</v>
      </c>
      <c r="I134" t="b">
        <v>0</v>
      </c>
      <c r="J134" t="b">
        <v>0</v>
      </c>
      <c r="K134" t="b">
        <v>0</v>
      </c>
    </row>
    <row r="135" spans="1:11" hidden="1" x14ac:dyDescent="0.2">
      <c r="A135" t="s">
        <v>1141</v>
      </c>
      <c r="B135" t="s">
        <v>814</v>
      </c>
      <c r="C135" t="str">
        <f>VLOOKUP(Table21[[#This Row],[Metabolite ID]],Table18[],2,FALSE)</f>
        <v>Concentration of medium VLDL particles</v>
      </c>
      <c r="D135" t="s">
        <v>1120</v>
      </c>
      <c r="E135">
        <v>151</v>
      </c>
      <c r="F135">
        <v>-1.3427371033322408E-2</v>
      </c>
      <c r="G135">
        <v>1.2829206018158302E-2</v>
      </c>
      <c r="H135" s="6">
        <v>0.2952724487974604</v>
      </c>
      <c r="I135" t="b">
        <v>0</v>
      </c>
      <c r="J135" t="b">
        <v>0</v>
      </c>
      <c r="K135" t="b">
        <v>0</v>
      </c>
    </row>
    <row r="136" spans="1:11" hidden="1" x14ac:dyDescent="0.2">
      <c r="A136" t="s">
        <v>1141</v>
      </c>
      <c r="B136" t="s">
        <v>814</v>
      </c>
      <c r="C136" t="str">
        <f>VLOOKUP(Table21[[#This Row],[Metabolite ID]],Table18[],2,FALSE)</f>
        <v>Concentration of medium VLDL particles</v>
      </c>
      <c r="D136" t="s">
        <v>1121</v>
      </c>
      <c r="E136">
        <v>151</v>
      </c>
      <c r="F136">
        <v>3.3279958751717409E-3</v>
      </c>
      <c r="G136">
        <v>2.7526246841418585E-2</v>
      </c>
      <c r="H136" s="6">
        <v>0.90392995423980582</v>
      </c>
      <c r="I136" t="b">
        <v>0</v>
      </c>
      <c r="J136" t="b">
        <v>0</v>
      </c>
      <c r="K136" t="b">
        <v>0</v>
      </c>
    </row>
    <row r="137" spans="1:11" hidden="1" x14ac:dyDescent="0.2">
      <c r="A137" t="s">
        <v>1141</v>
      </c>
      <c r="B137" t="s">
        <v>814</v>
      </c>
      <c r="C137" t="str">
        <f>VLOOKUP(Table21[[#This Row],[Metabolite ID]],Table18[],2,FALSE)</f>
        <v>Concentration of medium VLDL particles</v>
      </c>
      <c r="D137" t="s">
        <v>1122</v>
      </c>
      <c r="E137">
        <v>151</v>
      </c>
      <c r="F137">
        <v>-1.6505816484270186E-2</v>
      </c>
      <c r="G137">
        <v>1.3008825563499764E-2</v>
      </c>
      <c r="H137" s="6">
        <v>0.2064718254643868</v>
      </c>
      <c r="I137" t="b">
        <v>0</v>
      </c>
      <c r="J137" t="b">
        <v>0</v>
      </c>
      <c r="K137" t="b">
        <v>0</v>
      </c>
    </row>
    <row r="138" spans="1:11" hidden="1" x14ac:dyDescent="0.2">
      <c r="A138" t="s">
        <v>1141</v>
      </c>
      <c r="B138" t="s">
        <v>814</v>
      </c>
      <c r="C138" t="str">
        <f>VLOOKUP(Table21[[#This Row],[Metabolite ID]],Table18[],2,FALSE)</f>
        <v>Concentration of medium VLDL particles</v>
      </c>
      <c r="D138" t="s">
        <v>1123</v>
      </c>
      <c r="E138">
        <v>151</v>
      </c>
      <c r="F138">
        <v>-1.3548861979053953E-2</v>
      </c>
      <c r="G138">
        <v>1.723614488071409E-2</v>
      </c>
      <c r="H138" s="6">
        <v>0.43307325219090009</v>
      </c>
      <c r="I138" t="b">
        <v>0</v>
      </c>
      <c r="J138" t="b">
        <v>0</v>
      </c>
      <c r="K138" t="b">
        <v>0</v>
      </c>
    </row>
    <row r="139" spans="1:11" x14ac:dyDescent="0.2">
      <c r="A139" t="s">
        <v>1141</v>
      </c>
      <c r="B139" t="s">
        <v>815</v>
      </c>
      <c r="C139" t="str">
        <f>VLOOKUP(Table21[[#This Row],[Metabolite ID]],Table18[],2,FALSE)</f>
        <v>Phospholipids in medium VLDL</v>
      </c>
      <c r="D139" t="s">
        <v>1116</v>
      </c>
      <c r="E139">
        <v>151</v>
      </c>
      <c r="F139">
        <v>-7.134025425432078E-3</v>
      </c>
      <c r="G139">
        <v>8.7461840173982553E-3</v>
      </c>
      <c r="H139" s="6">
        <v>0.41468723317561595</v>
      </c>
      <c r="I139" t="b">
        <v>0</v>
      </c>
      <c r="J139" t="b">
        <v>0</v>
      </c>
      <c r="K139" t="b">
        <v>0</v>
      </c>
    </row>
    <row r="140" spans="1:11" hidden="1" x14ac:dyDescent="0.2">
      <c r="A140" t="s">
        <v>1141</v>
      </c>
      <c r="B140" t="s">
        <v>815</v>
      </c>
      <c r="C140" t="str">
        <f>VLOOKUP(Table21[[#This Row],[Metabolite ID]],Table18[],2,FALSE)</f>
        <v>Phospholipids in medium VLDL</v>
      </c>
      <c r="D140" t="s">
        <v>1117</v>
      </c>
      <c r="E140">
        <v>151</v>
      </c>
      <c r="F140">
        <v>-7.134025425432078E-3</v>
      </c>
      <c r="G140">
        <v>7.7239724212626471E-3</v>
      </c>
      <c r="H140" s="6">
        <v>0.35568352161611388</v>
      </c>
      <c r="I140" t="b">
        <v>0</v>
      </c>
      <c r="J140" t="b">
        <v>0</v>
      </c>
      <c r="K140" t="b">
        <v>0</v>
      </c>
    </row>
    <row r="141" spans="1:11" hidden="1" x14ac:dyDescent="0.2">
      <c r="A141" t="s">
        <v>1141</v>
      </c>
      <c r="B141" t="s">
        <v>815</v>
      </c>
      <c r="C141" t="str">
        <f>VLOOKUP(Table21[[#This Row],[Metabolite ID]],Table18[],2,FALSE)</f>
        <v>Phospholipids in medium VLDL</v>
      </c>
      <c r="D141" t="s">
        <v>1118</v>
      </c>
      <c r="E141">
        <v>151</v>
      </c>
      <c r="F141">
        <v>-7.1491244557849269E-3</v>
      </c>
      <c r="G141">
        <v>7.7802647346043629E-3</v>
      </c>
      <c r="H141" s="6">
        <v>0.35815869192557731</v>
      </c>
      <c r="I141" t="b">
        <v>0</v>
      </c>
      <c r="J141" t="b">
        <v>0</v>
      </c>
      <c r="K141" t="b">
        <v>0</v>
      </c>
    </row>
    <row r="142" spans="1:11" hidden="1" x14ac:dyDescent="0.2">
      <c r="A142" t="s">
        <v>1141</v>
      </c>
      <c r="B142" t="s">
        <v>815</v>
      </c>
      <c r="C142" t="str">
        <f>VLOOKUP(Table21[[#This Row],[Metabolite ID]],Table18[],2,FALSE)</f>
        <v>Phospholipids in medium VLDL</v>
      </c>
      <c r="D142" t="s">
        <v>1119</v>
      </c>
      <c r="E142">
        <v>151</v>
      </c>
      <c r="F142">
        <v>6.9801614775200967E-3</v>
      </c>
      <c r="G142">
        <v>1.2729486982410497E-2</v>
      </c>
      <c r="H142" s="6">
        <v>0.58345444410450764</v>
      </c>
      <c r="I142" t="b">
        <v>0</v>
      </c>
      <c r="J142" t="b">
        <v>0</v>
      </c>
      <c r="K142" t="b">
        <v>0</v>
      </c>
    </row>
    <row r="143" spans="1:11" hidden="1" x14ac:dyDescent="0.2">
      <c r="A143" t="s">
        <v>1141</v>
      </c>
      <c r="B143" t="s">
        <v>815</v>
      </c>
      <c r="C143" t="str">
        <f>VLOOKUP(Table21[[#This Row],[Metabolite ID]],Table18[],2,FALSE)</f>
        <v>Phospholipids in medium VLDL</v>
      </c>
      <c r="D143" t="s">
        <v>1120</v>
      </c>
      <c r="E143">
        <v>151</v>
      </c>
      <c r="F143">
        <v>-1.6175194509509147E-2</v>
      </c>
      <c r="G143">
        <v>1.3562991873520143E-2</v>
      </c>
      <c r="H143" s="6">
        <v>0.23302692095265984</v>
      </c>
      <c r="I143" t="b">
        <v>0</v>
      </c>
      <c r="J143" t="b">
        <v>0</v>
      </c>
      <c r="K143" t="b">
        <v>0</v>
      </c>
    </row>
    <row r="144" spans="1:11" hidden="1" x14ac:dyDescent="0.2">
      <c r="A144" t="s">
        <v>1141</v>
      </c>
      <c r="B144" t="s">
        <v>815</v>
      </c>
      <c r="C144" t="str">
        <f>VLOOKUP(Table21[[#This Row],[Metabolite ID]],Table18[],2,FALSE)</f>
        <v>Phospholipids in medium VLDL</v>
      </c>
      <c r="D144" t="s">
        <v>1121</v>
      </c>
      <c r="E144">
        <v>151</v>
      </c>
      <c r="F144">
        <v>8.39564714539065E-3</v>
      </c>
      <c r="G144">
        <v>2.7161112356574767E-2</v>
      </c>
      <c r="H144" s="6">
        <v>0.75767026295872719</v>
      </c>
      <c r="I144" t="b">
        <v>0</v>
      </c>
      <c r="J144" t="b">
        <v>0</v>
      </c>
      <c r="K144" t="b">
        <v>0</v>
      </c>
    </row>
    <row r="145" spans="1:11" hidden="1" x14ac:dyDescent="0.2">
      <c r="A145" t="s">
        <v>1141</v>
      </c>
      <c r="B145" t="s">
        <v>815</v>
      </c>
      <c r="C145" t="str">
        <f>VLOOKUP(Table21[[#This Row],[Metabolite ID]],Table18[],2,FALSE)</f>
        <v>Phospholipids in medium VLDL</v>
      </c>
      <c r="D145" t="s">
        <v>1122</v>
      </c>
      <c r="E145">
        <v>151</v>
      </c>
      <c r="F145">
        <v>-1.5686174398831132E-2</v>
      </c>
      <c r="G145">
        <v>1.3518062146883685E-2</v>
      </c>
      <c r="H145" s="6">
        <v>0.2477350649998524</v>
      </c>
      <c r="I145" t="b">
        <v>0</v>
      </c>
      <c r="J145" t="b">
        <v>0</v>
      </c>
      <c r="K145" t="b">
        <v>0</v>
      </c>
    </row>
    <row r="146" spans="1:11" hidden="1" x14ac:dyDescent="0.2">
      <c r="A146" t="s">
        <v>1141</v>
      </c>
      <c r="B146" t="s">
        <v>815</v>
      </c>
      <c r="C146" t="str">
        <f>VLOOKUP(Table21[[#This Row],[Metabolite ID]],Table18[],2,FALSE)</f>
        <v>Phospholipids in medium VLDL</v>
      </c>
      <c r="D146" t="s">
        <v>1123</v>
      </c>
      <c r="E146">
        <v>151</v>
      </c>
      <c r="F146">
        <v>-1.4633284289130579E-2</v>
      </c>
      <c r="G146">
        <v>1.7278391620140009E-2</v>
      </c>
      <c r="H146" s="6">
        <v>0.39840217468652683</v>
      </c>
      <c r="I146" t="b">
        <v>0</v>
      </c>
      <c r="J146" t="b">
        <v>0</v>
      </c>
      <c r="K146" t="b">
        <v>0</v>
      </c>
    </row>
    <row r="147" spans="1:11" x14ac:dyDescent="0.2">
      <c r="A147" t="s">
        <v>1141</v>
      </c>
      <c r="B147" t="s">
        <v>827</v>
      </c>
      <c r="C147" t="str">
        <f>VLOOKUP(Table21[[#This Row],[Metabolite ID]],Table18[],2,FALSE)</f>
        <v>Total lipids in small HDL</v>
      </c>
      <c r="D147" t="s">
        <v>1116</v>
      </c>
      <c r="E147">
        <v>151</v>
      </c>
      <c r="F147">
        <v>3.8792393501142497E-3</v>
      </c>
      <c r="G147">
        <v>8.7732616646578835E-3</v>
      </c>
      <c r="H147" s="6">
        <v>0.65836897761704161</v>
      </c>
      <c r="I147" t="b">
        <v>0</v>
      </c>
      <c r="J147" t="b">
        <v>0</v>
      </c>
      <c r="K147" t="b">
        <v>0</v>
      </c>
    </row>
    <row r="148" spans="1:11" hidden="1" x14ac:dyDescent="0.2">
      <c r="A148" t="s">
        <v>1141</v>
      </c>
      <c r="B148" t="s">
        <v>827</v>
      </c>
      <c r="C148" t="str">
        <f>VLOOKUP(Table21[[#This Row],[Metabolite ID]],Table18[],2,FALSE)</f>
        <v>Total lipids in small HDL</v>
      </c>
      <c r="D148" t="s">
        <v>1117</v>
      </c>
      <c r="E148">
        <v>151</v>
      </c>
      <c r="F148">
        <v>3.8792393501142497E-3</v>
      </c>
      <c r="G148">
        <v>7.7449278370551036E-3</v>
      </c>
      <c r="H148" s="6">
        <v>0.61645922339656256</v>
      </c>
      <c r="I148" t="b">
        <v>0</v>
      </c>
      <c r="J148" t="b">
        <v>0</v>
      </c>
      <c r="K148" t="b">
        <v>0</v>
      </c>
    </row>
    <row r="149" spans="1:11" hidden="1" x14ac:dyDescent="0.2">
      <c r="A149" t="s">
        <v>1141</v>
      </c>
      <c r="B149" t="s">
        <v>827</v>
      </c>
      <c r="C149" t="str">
        <f>VLOOKUP(Table21[[#This Row],[Metabolite ID]],Table18[],2,FALSE)</f>
        <v>Total lipids in small HDL</v>
      </c>
      <c r="D149" t="s">
        <v>1118</v>
      </c>
      <c r="E149">
        <v>151</v>
      </c>
      <c r="F149">
        <v>3.8836422513406905E-3</v>
      </c>
      <c r="G149">
        <v>7.7995889255314237E-3</v>
      </c>
      <c r="H149" s="6">
        <v>0.61853401963890531</v>
      </c>
      <c r="I149" t="b">
        <v>0</v>
      </c>
      <c r="J149" t="b">
        <v>0</v>
      </c>
      <c r="K149" t="b">
        <v>0</v>
      </c>
    </row>
    <row r="150" spans="1:11" hidden="1" x14ac:dyDescent="0.2">
      <c r="A150" t="s">
        <v>1141</v>
      </c>
      <c r="B150" t="s">
        <v>827</v>
      </c>
      <c r="C150" t="str">
        <f>VLOOKUP(Table21[[#This Row],[Metabolite ID]],Table18[],2,FALSE)</f>
        <v>Total lipids in small HDL</v>
      </c>
      <c r="D150" t="s">
        <v>1119</v>
      </c>
      <c r="E150">
        <v>151</v>
      </c>
      <c r="F150">
        <v>1.2098491254743439E-2</v>
      </c>
      <c r="G150">
        <v>1.2898910244469689E-2</v>
      </c>
      <c r="H150" s="6">
        <v>0.34827176388023218</v>
      </c>
      <c r="I150" t="b">
        <v>0</v>
      </c>
      <c r="J150" t="b">
        <v>0</v>
      </c>
      <c r="K150" t="b">
        <v>0</v>
      </c>
    </row>
    <row r="151" spans="1:11" hidden="1" x14ac:dyDescent="0.2">
      <c r="A151" t="s">
        <v>1141</v>
      </c>
      <c r="B151" t="s">
        <v>827</v>
      </c>
      <c r="C151" t="str">
        <f>VLOOKUP(Table21[[#This Row],[Metabolite ID]],Table18[],2,FALSE)</f>
        <v>Total lipids in small HDL</v>
      </c>
      <c r="D151" t="s">
        <v>1120</v>
      </c>
      <c r="E151">
        <v>151</v>
      </c>
      <c r="F151">
        <v>2.8704009776104027E-2</v>
      </c>
      <c r="G151">
        <v>1.3643171410493864E-2</v>
      </c>
      <c r="H151" s="6">
        <v>3.5386266449647694E-2</v>
      </c>
      <c r="I151" t="b">
        <v>0</v>
      </c>
      <c r="J151" t="b">
        <v>0</v>
      </c>
      <c r="K151" t="b">
        <v>0</v>
      </c>
    </row>
    <row r="152" spans="1:11" hidden="1" x14ac:dyDescent="0.2">
      <c r="A152" t="s">
        <v>1141</v>
      </c>
      <c r="B152" t="s">
        <v>827</v>
      </c>
      <c r="C152" t="str">
        <f>VLOOKUP(Table21[[#This Row],[Metabolite ID]],Table18[],2,FALSE)</f>
        <v>Total lipids in small HDL</v>
      </c>
      <c r="D152" t="s">
        <v>1121</v>
      </c>
      <c r="E152">
        <v>151</v>
      </c>
      <c r="F152">
        <v>2.3301771762317847E-2</v>
      </c>
      <c r="G152">
        <v>2.9884851408084244E-2</v>
      </c>
      <c r="H152" s="6">
        <v>0.43678511401542686</v>
      </c>
      <c r="I152" t="b">
        <v>0</v>
      </c>
      <c r="J152" t="b">
        <v>0</v>
      </c>
      <c r="K152" t="b">
        <v>0</v>
      </c>
    </row>
    <row r="153" spans="1:11" hidden="1" x14ac:dyDescent="0.2">
      <c r="A153" t="s">
        <v>1141</v>
      </c>
      <c r="B153" t="s">
        <v>827</v>
      </c>
      <c r="C153" t="str">
        <f>VLOOKUP(Table21[[#This Row],[Metabolite ID]],Table18[],2,FALSE)</f>
        <v>Total lipids in small HDL</v>
      </c>
      <c r="D153" t="s">
        <v>1122</v>
      </c>
      <c r="E153">
        <v>151</v>
      </c>
      <c r="F153">
        <v>2.3301771762317847E-2</v>
      </c>
      <c r="G153">
        <v>1.5886897410579363E-2</v>
      </c>
      <c r="H153" s="6">
        <v>0.14454322040524523</v>
      </c>
      <c r="I153" t="b">
        <v>0</v>
      </c>
      <c r="J153" t="b">
        <v>0</v>
      </c>
      <c r="K153" t="b">
        <v>0</v>
      </c>
    </row>
    <row r="154" spans="1:11" hidden="1" x14ac:dyDescent="0.2">
      <c r="A154" t="s">
        <v>1141</v>
      </c>
      <c r="B154" t="s">
        <v>827</v>
      </c>
      <c r="C154" t="str">
        <f>VLOOKUP(Table21[[#This Row],[Metabolite ID]],Table18[],2,FALSE)</f>
        <v>Total lipids in small HDL</v>
      </c>
      <c r="D154" t="s">
        <v>1123</v>
      </c>
      <c r="E154">
        <v>151</v>
      </c>
      <c r="F154">
        <v>2.7968667037390642E-2</v>
      </c>
      <c r="G154">
        <v>1.7194363904403695E-2</v>
      </c>
      <c r="H154" s="6">
        <v>0.10593122250717844</v>
      </c>
      <c r="I154" t="b">
        <v>0</v>
      </c>
      <c r="J154" t="b">
        <v>0</v>
      </c>
      <c r="K154" t="b">
        <v>0</v>
      </c>
    </row>
    <row r="155" spans="1:11" x14ac:dyDescent="0.2">
      <c r="A155" t="s">
        <v>1141</v>
      </c>
      <c r="B155" t="s">
        <v>828</v>
      </c>
      <c r="C155" t="str">
        <f>VLOOKUP(Table21[[#This Row],[Metabolite ID]],Table18[],2,FALSE)</f>
        <v>Concentration of small HDL particles</v>
      </c>
      <c r="D155" t="s">
        <v>1116</v>
      </c>
      <c r="E155">
        <v>151</v>
      </c>
      <c r="F155">
        <v>3.890847392074234E-3</v>
      </c>
      <c r="G155">
        <v>8.8041015153824276E-3</v>
      </c>
      <c r="H155" s="6">
        <v>0.65853568462281176</v>
      </c>
      <c r="I155" t="b">
        <v>0</v>
      </c>
      <c r="J155" t="b">
        <v>0</v>
      </c>
      <c r="K155" t="b">
        <v>0</v>
      </c>
    </row>
    <row r="156" spans="1:11" hidden="1" x14ac:dyDescent="0.2">
      <c r="A156" t="s">
        <v>1141</v>
      </c>
      <c r="B156" t="s">
        <v>828</v>
      </c>
      <c r="C156" t="str">
        <f>VLOOKUP(Table21[[#This Row],[Metabolite ID]],Table18[],2,FALSE)</f>
        <v>Concentration of small HDL particles</v>
      </c>
      <c r="D156" t="s">
        <v>1117</v>
      </c>
      <c r="E156">
        <v>151</v>
      </c>
      <c r="F156">
        <v>3.890847392074234E-3</v>
      </c>
      <c r="G156">
        <v>7.7446934317082616E-3</v>
      </c>
      <c r="H156" s="6">
        <v>0.6153940419990418</v>
      </c>
      <c r="I156" t="b">
        <v>0</v>
      </c>
      <c r="J156" t="b">
        <v>0</v>
      </c>
      <c r="K156" t="b">
        <v>0</v>
      </c>
    </row>
    <row r="157" spans="1:11" hidden="1" x14ac:dyDescent="0.2">
      <c r="A157" t="s">
        <v>1141</v>
      </c>
      <c r="B157" t="s">
        <v>828</v>
      </c>
      <c r="C157" t="str">
        <f>VLOOKUP(Table21[[#This Row],[Metabolite ID]],Table18[],2,FALSE)</f>
        <v>Concentration of small HDL particles</v>
      </c>
      <c r="D157" t="s">
        <v>1118</v>
      </c>
      <c r="E157">
        <v>151</v>
      </c>
      <c r="F157">
        <v>3.9093792754271205E-3</v>
      </c>
      <c r="G157">
        <v>7.7999676664380286E-3</v>
      </c>
      <c r="H157" s="6">
        <v>0.61622717323790921</v>
      </c>
      <c r="I157" t="b">
        <v>0</v>
      </c>
      <c r="J157" t="b">
        <v>0</v>
      </c>
      <c r="K157" t="b">
        <v>0</v>
      </c>
    </row>
    <row r="158" spans="1:11" hidden="1" x14ac:dyDescent="0.2">
      <c r="A158" t="s">
        <v>1141</v>
      </c>
      <c r="B158" t="s">
        <v>828</v>
      </c>
      <c r="C158" t="str">
        <f>VLOOKUP(Table21[[#This Row],[Metabolite ID]],Table18[],2,FALSE)</f>
        <v>Concentration of small HDL particles</v>
      </c>
      <c r="D158" t="s">
        <v>1119</v>
      </c>
      <c r="E158">
        <v>151</v>
      </c>
      <c r="F158">
        <v>1.4505242415377685E-2</v>
      </c>
      <c r="G158">
        <v>1.3660174063978521E-2</v>
      </c>
      <c r="H158" s="6">
        <v>0.28829758502686365</v>
      </c>
      <c r="I158" t="b">
        <v>0</v>
      </c>
      <c r="J158" t="b">
        <v>0</v>
      </c>
      <c r="K158" t="b">
        <v>0</v>
      </c>
    </row>
    <row r="159" spans="1:11" hidden="1" x14ac:dyDescent="0.2">
      <c r="A159" t="s">
        <v>1141</v>
      </c>
      <c r="B159" t="s">
        <v>828</v>
      </c>
      <c r="C159" t="str">
        <f>VLOOKUP(Table21[[#This Row],[Metabolite ID]],Table18[],2,FALSE)</f>
        <v>Concentration of small HDL particles</v>
      </c>
      <c r="D159" t="s">
        <v>1120</v>
      </c>
      <c r="E159">
        <v>151</v>
      </c>
      <c r="F159">
        <v>2.7569719674888863E-2</v>
      </c>
      <c r="G159">
        <v>1.3894475692061866E-2</v>
      </c>
      <c r="H159" s="6">
        <v>4.7231134517036012E-2</v>
      </c>
      <c r="I159" t="b">
        <v>0</v>
      </c>
      <c r="J159" t="b">
        <v>0</v>
      </c>
      <c r="K159" t="b">
        <v>0</v>
      </c>
    </row>
    <row r="160" spans="1:11" hidden="1" x14ac:dyDescent="0.2">
      <c r="A160" t="s">
        <v>1141</v>
      </c>
      <c r="B160" t="s">
        <v>828</v>
      </c>
      <c r="C160" t="str">
        <f>VLOOKUP(Table21[[#This Row],[Metabolite ID]],Table18[],2,FALSE)</f>
        <v>Concentration of small HDL particles</v>
      </c>
      <c r="D160" t="s">
        <v>1121</v>
      </c>
      <c r="E160">
        <v>151</v>
      </c>
      <c r="F160">
        <v>2.4579762593405663E-2</v>
      </c>
      <c r="G160">
        <v>3.1861641196114308E-2</v>
      </c>
      <c r="H160" s="6">
        <v>0.44165198374309311</v>
      </c>
      <c r="I160" t="b">
        <v>0</v>
      </c>
      <c r="J160" t="b">
        <v>0</v>
      </c>
      <c r="K160" t="b">
        <v>0</v>
      </c>
    </row>
    <row r="161" spans="1:11" hidden="1" x14ac:dyDescent="0.2">
      <c r="A161" t="s">
        <v>1141</v>
      </c>
      <c r="B161" t="s">
        <v>828</v>
      </c>
      <c r="C161" t="str">
        <f>VLOOKUP(Table21[[#This Row],[Metabolite ID]],Table18[],2,FALSE)</f>
        <v>Concentration of small HDL particles</v>
      </c>
      <c r="D161" t="s">
        <v>1122</v>
      </c>
      <c r="E161">
        <v>151</v>
      </c>
      <c r="F161">
        <v>2.2115292500478612E-2</v>
      </c>
      <c r="G161">
        <v>1.6373318702399213E-2</v>
      </c>
      <c r="H161" s="6">
        <v>0.17882857352223738</v>
      </c>
      <c r="I161" t="b">
        <v>0</v>
      </c>
      <c r="J161" t="b">
        <v>0</v>
      </c>
      <c r="K161" t="b">
        <v>0</v>
      </c>
    </row>
    <row r="162" spans="1:11" hidden="1" x14ac:dyDescent="0.2">
      <c r="A162" t="s">
        <v>1141</v>
      </c>
      <c r="B162" t="s">
        <v>828</v>
      </c>
      <c r="C162" t="str">
        <f>VLOOKUP(Table21[[#This Row],[Metabolite ID]],Table18[],2,FALSE)</f>
        <v>Concentration of small HDL particles</v>
      </c>
      <c r="D162" t="s">
        <v>1123</v>
      </c>
      <c r="E162">
        <v>151</v>
      </c>
      <c r="F162">
        <v>2.8001220265138734E-2</v>
      </c>
      <c r="G162">
        <v>1.725561029888675E-2</v>
      </c>
      <c r="H162" s="6">
        <v>0.10676078242752543</v>
      </c>
      <c r="I162" t="b">
        <v>0</v>
      </c>
      <c r="J162" t="b">
        <v>0</v>
      </c>
      <c r="K162" t="b">
        <v>0</v>
      </c>
    </row>
    <row r="163" spans="1:11" x14ac:dyDescent="0.2">
      <c r="A163" t="s">
        <v>1141</v>
      </c>
      <c r="B163" t="s">
        <v>843</v>
      </c>
      <c r="C163" t="str">
        <f>VLOOKUP(Table21[[#This Row],[Metabolite ID]],Table18[],2,FALSE)</f>
        <v>Concentration of small VLDL particles</v>
      </c>
      <c r="D163" t="s">
        <v>1116</v>
      </c>
      <c r="E163">
        <v>151</v>
      </c>
      <c r="F163">
        <v>-1.2310424730041881E-2</v>
      </c>
      <c r="G163">
        <v>8.7591059951159927E-3</v>
      </c>
      <c r="H163" s="6">
        <v>0.15988957000050344</v>
      </c>
      <c r="I163" t="b">
        <v>0</v>
      </c>
      <c r="J163" t="b">
        <v>0</v>
      </c>
      <c r="K163" t="b">
        <v>0</v>
      </c>
    </row>
    <row r="164" spans="1:11" hidden="1" x14ac:dyDescent="0.2">
      <c r="A164" t="s">
        <v>1141</v>
      </c>
      <c r="B164" t="s">
        <v>843</v>
      </c>
      <c r="C164" t="str">
        <f>VLOOKUP(Table21[[#This Row],[Metabolite ID]],Table18[],2,FALSE)</f>
        <v>Concentration of small VLDL particles</v>
      </c>
      <c r="D164" t="s">
        <v>1117</v>
      </c>
      <c r="E164">
        <v>151</v>
      </c>
      <c r="F164">
        <v>-1.2310424730041881E-2</v>
      </c>
      <c r="G164">
        <v>7.7157495761229922E-3</v>
      </c>
      <c r="H164" s="6">
        <v>0.11060202566114948</v>
      </c>
      <c r="I164" t="b">
        <v>0</v>
      </c>
      <c r="J164" t="b">
        <v>0</v>
      </c>
      <c r="K164" t="b">
        <v>0</v>
      </c>
    </row>
    <row r="165" spans="1:11" hidden="1" x14ac:dyDescent="0.2">
      <c r="A165" t="s">
        <v>1141</v>
      </c>
      <c r="B165" t="s">
        <v>843</v>
      </c>
      <c r="C165" t="str">
        <f>VLOOKUP(Table21[[#This Row],[Metabolite ID]],Table18[],2,FALSE)</f>
        <v>Concentration of small VLDL particles</v>
      </c>
      <c r="D165" t="s">
        <v>1118</v>
      </c>
      <c r="E165">
        <v>151</v>
      </c>
      <c r="F165">
        <v>-1.2347036777589273E-2</v>
      </c>
      <c r="G165">
        <v>7.7724262414649442E-3</v>
      </c>
      <c r="H165" s="6">
        <v>0.11215769103815822</v>
      </c>
      <c r="I165" t="b">
        <v>0</v>
      </c>
      <c r="J165" t="b">
        <v>0</v>
      </c>
      <c r="K165" t="b">
        <v>0</v>
      </c>
    </row>
    <row r="166" spans="1:11" hidden="1" x14ac:dyDescent="0.2">
      <c r="A166" t="s">
        <v>1141</v>
      </c>
      <c r="B166" t="s">
        <v>843</v>
      </c>
      <c r="C166" t="str">
        <f>VLOOKUP(Table21[[#This Row],[Metabolite ID]],Table18[],2,FALSE)</f>
        <v>Concentration of small VLDL particles</v>
      </c>
      <c r="D166" t="s">
        <v>1119</v>
      </c>
      <c r="E166">
        <v>151</v>
      </c>
      <c r="F166">
        <v>-4.3389301756029059E-3</v>
      </c>
      <c r="G166">
        <v>1.2733203526626454E-2</v>
      </c>
      <c r="H166" s="6">
        <v>0.73328640928177657</v>
      </c>
      <c r="I166" t="b">
        <v>0</v>
      </c>
      <c r="J166" t="b">
        <v>0</v>
      </c>
      <c r="K166" t="b">
        <v>0</v>
      </c>
    </row>
    <row r="167" spans="1:11" hidden="1" x14ac:dyDescent="0.2">
      <c r="A167" t="s">
        <v>1141</v>
      </c>
      <c r="B167" t="s">
        <v>843</v>
      </c>
      <c r="C167" t="str">
        <f>VLOOKUP(Table21[[#This Row],[Metabolite ID]],Table18[],2,FALSE)</f>
        <v>Concentration of small VLDL particles</v>
      </c>
      <c r="D167" t="s">
        <v>1120</v>
      </c>
      <c r="E167">
        <v>151</v>
      </c>
      <c r="F167">
        <v>-2.1444914103040134E-2</v>
      </c>
      <c r="G167">
        <v>1.3009272274938382E-2</v>
      </c>
      <c r="H167" s="6">
        <v>9.9263842924205037E-2</v>
      </c>
      <c r="I167" t="b">
        <v>0</v>
      </c>
      <c r="J167" t="b">
        <v>0</v>
      </c>
      <c r="K167" t="b">
        <v>0</v>
      </c>
    </row>
    <row r="168" spans="1:11" hidden="1" x14ac:dyDescent="0.2">
      <c r="A168" t="s">
        <v>1141</v>
      </c>
      <c r="B168" t="s">
        <v>843</v>
      </c>
      <c r="C168" t="str">
        <f>VLOOKUP(Table21[[#This Row],[Metabolite ID]],Table18[],2,FALSE)</f>
        <v>Concentration of small VLDL particles</v>
      </c>
      <c r="D168" t="s">
        <v>1121</v>
      </c>
      <c r="E168">
        <v>151</v>
      </c>
      <c r="F168">
        <v>3.3072608524128411E-3</v>
      </c>
      <c r="G168">
        <v>2.8354166927878743E-2</v>
      </c>
      <c r="H168" s="6">
        <v>0.90730049939457857</v>
      </c>
      <c r="I168" t="b">
        <v>0</v>
      </c>
      <c r="J168" t="b">
        <v>0</v>
      </c>
      <c r="K168" t="b">
        <v>0</v>
      </c>
    </row>
    <row r="169" spans="1:11" hidden="1" x14ac:dyDescent="0.2">
      <c r="A169" t="s">
        <v>1141</v>
      </c>
      <c r="B169" t="s">
        <v>843</v>
      </c>
      <c r="C169" t="str">
        <f>VLOOKUP(Table21[[#This Row],[Metabolite ID]],Table18[],2,FALSE)</f>
        <v>Concentration of small VLDL particles</v>
      </c>
      <c r="D169" t="s">
        <v>1122</v>
      </c>
      <c r="E169">
        <v>151</v>
      </c>
      <c r="F169">
        <v>-2.281750088782708E-2</v>
      </c>
      <c r="G169">
        <v>1.375728696757943E-2</v>
      </c>
      <c r="H169" s="6">
        <v>9.929096644502676E-2</v>
      </c>
      <c r="I169" t="b">
        <v>0</v>
      </c>
      <c r="J169" t="b">
        <v>0</v>
      </c>
      <c r="K169" t="b">
        <v>0</v>
      </c>
    </row>
    <row r="170" spans="1:11" hidden="1" x14ac:dyDescent="0.2">
      <c r="A170" t="s">
        <v>1141</v>
      </c>
      <c r="B170" t="s">
        <v>843</v>
      </c>
      <c r="C170" t="str">
        <f>VLOOKUP(Table21[[#This Row],[Metabolite ID]],Table18[],2,FALSE)</f>
        <v>Concentration of small VLDL particles</v>
      </c>
      <c r="D170" t="s">
        <v>1123</v>
      </c>
      <c r="E170">
        <v>151</v>
      </c>
      <c r="F170">
        <v>-2.1550335301558494E-2</v>
      </c>
      <c r="G170">
        <v>1.7296367518568636E-2</v>
      </c>
      <c r="H170" s="6">
        <v>0.21473983382163747</v>
      </c>
      <c r="I170" t="b">
        <v>0</v>
      </c>
      <c r="J170" t="b">
        <v>0</v>
      </c>
      <c r="K170" t="b">
        <v>0</v>
      </c>
    </row>
    <row r="171" spans="1:11" x14ac:dyDescent="0.2">
      <c r="A171" t="s">
        <v>1141</v>
      </c>
      <c r="B171" t="s">
        <v>844</v>
      </c>
      <c r="C171" t="str">
        <f>VLOOKUP(Table21[[#This Row],[Metabolite ID]],Table18[],2,FALSE)</f>
        <v>Phospholipids in small VLDL</v>
      </c>
      <c r="D171" t="s">
        <v>1116</v>
      </c>
      <c r="E171">
        <v>151</v>
      </c>
      <c r="F171">
        <v>-1.0993105171551006E-2</v>
      </c>
      <c r="G171">
        <v>8.8119285948774426E-3</v>
      </c>
      <c r="H171" s="6">
        <v>0.21220489506939161</v>
      </c>
      <c r="I171" t="b">
        <v>0</v>
      </c>
      <c r="J171" t="b">
        <v>0</v>
      </c>
      <c r="K171" t="b">
        <v>0</v>
      </c>
    </row>
    <row r="172" spans="1:11" hidden="1" x14ac:dyDescent="0.2">
      <c r="A172" t="s">
        <v>1141</v>
      </c>
      <c r="B172" t="s">
        <v>844</v>
      </c>
      <c r="C172" t="str">
        <f>VLOOKUP(Table21[[#This Row],[Metabolite ID]],Table18[],2,FALSE)</f>
        <v>Phospholipids in small VLDL</v>
      </c>
      <c r="D172" t="s">
        <v>1117</v>
      </c>
      <c r="E172">
        <v>151</v>
      </c>
      <c r="F172">
        <v>-1.0993105171551006E-2</v>
      </c>
      <c r="G172">
        <v>7.7156350013740244E-3</v>
      </c>
      <c r="H172" s="6">
        <v>0.15421995336184402</v>
      </c>
      <c r="I172" t="b">
        <v>0</v>
      </c>
      <c r="J172" t="b">
        <v>0</v>
      </c>
      <c r="K172" t="b">
        <v>0</v>
      </c>
    </row>
    <row r="173" spans="1:11" hidden="1" x14ac:dyDescent="0.2">
      <c r="A173" t="s">
        <v>1141</v>
      </c>
      <c r="B173" t="s">
        <v>844</v>
      </c>
      <c r="C173" t="str">
        <f>VLOOKUP(Table21[[#This Row],[Metabolite ID]],Table18[],2,FALSE)</f>
        <v>Phospholipids in small VLDL</v>
      </c>
      <c r="D173" t="s">
        <v>1118</v>
      </c>
      <c r="E173">
        <v>151</v>
      </c>
      <c r="F173">
        <v>-1.1024968965810828E-2</v>
      </c>
      <c r="G173">
        <v>7.7722835922943347E-3</v>
      </c>
      <c r="H173" s="6">
        <v>0.15604541337488681</v>
      </c>
      <c r="I173" t="b">
        <v>0</v>
      </c>
      <c r="J173" t="b">
        <v>0</v>
      </c>
      <c r="K173" t="b">
        <v>0</v>
      </c>
    </row>
    <row r="174" spans="1:11" hidden="1" x14ac:dyDescent="0.2">
      <c r="A174" t="s">
        <v>1141</v>
      </c>
      <c r="B174" t="s">
        <v>844</v>
      </c>
      <c r="C174" t="str">
        <f>VLOOKUP(Table21[[#This Row],[Metabolite ID]],Table18[],2,FALSE)</f>
        <v>Phospholipids in small VLDL</v>
      </c>
      <c r="D174" t="s">
        <v>1119</v>
      </c>
      <c r="E174">
        <v>151</v>
      </c>
      <c r="F174">
        <v>5.4967892727273674E-4</v>
      </c>
      <c r="G174">
        <v>1.3033898450681017E-2</v>
      </c>
      <c r="H174" s="6">
        <v>0.9663607662278495</v>
      </c>
      <c r="I174" t="b">
        <v>0</v>
      </c>
      <c r="J174" t="b">
        <v>0</v>
      </c>
      <c r="K174" t="b">
        <v>0</v>
      </c>
    </row>
    <row r="175" spans="1:11" hidden="1" x14ac:dyDescent="0.2">
      <c r="A175" t="s">
        <v>1141</v>
      </c>
      <c r="B175" t="s">
        <v>844</v>
      </c>
      <c r="C175" t="str">
        <f>VLOOKUP(Table21[[#This Row],[Metabolite ID]],Table18[],2,FALSE)</f>
        <v>Phospholipids in small VLDL</v>
      </c>
      <c r="D175" t="s">
        <v>1120</v>
      </c>
      <c r="E175">
        <v>151</v>
      </c>
      <c r="F175">
        <v>-2.4467040211677466E-2</v>
      </c>
      <c r="G175">
        <v>1.3015041390947826E-2</v>
      </c>
      <c r="H175" s="6">
        <v>6.0121038655848537E-2</v>
      </c>
      <c r="I175" t="b">
        <v>0</v>
      </c>
      <c r="J175" t="b">
        <v>0</v>
      </c>
      <c r="K175" t="b">
        <v>0</v>
      </c>
    </row>
    <row r="176" spans="1:11" hidden="1" x14ac:dyDescent="0.2">
      <c r="A176" t="s">
        <v>1141</v>
      </c>
      <c r="B176" t="s">
        <v>844</v>
      </c>
      <c r="C176" t="str">
        <f>VLOOKUP(Table21[[#This Row],[Metabolite ID]],Table18[],2,FALSE)</f>
        <v>Phospholipids in small VLDL</v>
      </c>
      <c r="D176" t="s">
        <v>1121</v>
      </c>
      <c r="E176">
        <v>151</v>
      </c>
      <c r="F176">
        <v>1.5315179037494131E-2</v>
      </c>
      <c r="G176">
        <v>2.9836301284301495E-2</v>
      </c>
      <c r="H176" s="6">
        <v>0.60849186961452251</v>
      </c>
      <c r="I176" t="b">
        <v>0</v>
      </c>
      <c r="J176" t="b">
        <v>0</v>
      </c>
      <c r="K176" t="b">
        <v>0</v>
      </c>
    </row>
    <row r="177" spans="1:11" hidden="1" x14ac:dyDescent="0.2">
      <c r="A177" t="s">
        <v>1141</v>
      </c>
      <c r="B177" t="s">
        <v>844</v>
      </c>
      <c r="C177" t="str">
        <f>VLOOKUP(Table21[[#This Row],[Metabolite ID]],Table18[],2,FALSE)</f>
        <v>Phospholipids in small VLDL</v>
      </c>
      <c r="D177" t="s">
        <v>1122</v>
      </c>
      <c r="E177">
        <v>151</v>
      </c>
      <c r="F177">
        <v>-2.1234169749650866E-2</v>
      </c>
      <c r="G177">
        <v>1.4347497382249812E-2</v>
      </c>
      <c r="H177" s="6">
        <v>0.14097283215267925</v>
      </c>
      <c r="I177" t="b">
        <v>0</v>
      </c>
      <c r="J177" t="b">
        <v>0</v>
      </c>
      <c r="K177" t="b">
        <v>0</v>
      </c>
    </row>
    <row r="178" spans="1:11" hidden="1" x14ac:dyDescent="0.2">
      <c r="A178" t="s">
        <v>1141</v>
      </c>
      <c r="B178" t="s">
        <v>844</v>
      </c>
      <c r="C178" t="str">
        <f>VLOOKUP(Table21[[#This Row],[Metabolite ID]],Table18[],2,FALSE)</f>
        <v>Phospholipids in small VLDL</v>
      </c>
      <c r="D178" t="s">
        <v>1123</v>
      </c>
      <c r="E178">
        <v>151</v>
      </c>
      <c r="F178">
        <v>-2.0265457346201173E-2</v>
      </c>
      <c r="G178">
        <v>1.7400667820634243E-2</v>
      </c>
      <c r="H178" s="6">
        <v>0.24602734064896414</v>
      </c>
      <c r="I178" t="b">
        <v>0</v>
      </c>
      <c r="J178" t="b">
        <v>0</v>
      </c>
      <c r="K178" t="b">
        <v>0</v>
      </c>
    </row>
    <row r="179" spans="1:11" x14ac:dyDescent="0.2">
      <c r="A179" t="s">
        <v>1141</v>
      </c>
      <c r="B179" t="s">
        <v>858</v>
      </c>
      <c r="C179" t="str">
        <f>VLOOKUP(Table21[[#This Row],[Metabolite ID]],Table18[],2,FALSE)</f>
        <v>Total lipids in very large HDL</v>
      </c>
      <c r="D179" t="s">
        <v>1116</v>
      </c>
      <c r="E179">
        <v>151</v>
      </c>
      <c r="F179">
        <v>-1.2740307820328339E-2</v>
      </c>
      <c r="G179">
        <v>8.7945780506986197E-3</v>
      </c>
      <c r="H179" s="6">
        <v>0.14743400559044781</v>
      </c>
      <c r="I179" t="b">
        <v>0</v>
      </c>
      <c r="J179" t="b">
        <v>0</v>
      </c>
      <c r="K179" t="b">
        <v>0</v>
      </c>
    </row>
    <row r="180" spans="1:11" hidden="1" x14ac:dyDescent="0.2">
      <c r="A180" t="s">
        <v>1141</v>
      </c>
      <c r="B180" t="s">
        <v>858</v>
      </c>
      <c r="C180" t="str">
        <f>VLOOKUP(Table21[[#This Row],[Metabolite ID]],Table18[],2,FALSE)</f>
        <v>Total lipids in very large HDL</v>
      </c>
      <c r="D180" t="s">
        <v>1117</v>
      </c>
      <c r="E180">
        <v>151</v>
      </c>
      <c r="F180">
        <v>-1.2740307820328339E-2</v>
      </c>
      <c r="G180">
        <v>7.7057966032171854E-3</v>
      </c>
      <c r="H180" s="6">
        <v>9.8261526470018984E-2</v>
      </c>
      <c r="I180" t="b">
        <v>0</v>
      </c>
      <c r="J180" t="b">
        <v>0</v>
      </c>
      <c r="K180" t="b">
        <v>0</v>
      </c>
    </row>
    <row r="181" spans="1:11" hidden="1" x14ac:dyDescent="0.2">
      <c r="A181" t="s">
        <v>1141</v>
      </c>
      <c r="B181" t="s">
        <v>858</v>
      </c>
      <c r="C181" t="str">
        <f>VLOOKUP(Table21[[#This Row],[Metabolite ID]],Table18[],2,FALSE)</f>
        <v>Total lipids in very large HDL</v>
      </c>
      <c r="D181" t="s">
        <v>1118</v>
      </c>
      <c r="E181">
        <v>151</v>
      </c>
      <c r="F181">
        <v>-1.279376833782085E-2</v>
      </c>
      <c r="G181">
        <v>7.7640577579360017E-3</v>
      </c>
      <c r="H181" s="6">
        <v>9.9389648468164879E-2</v>
      </c>
      <c r="I181" t="b">
        <v>0</v>
      </c>
      <c r="J181" t="b">
        <v>0</v>
      </c>
      <c r="K181" t="b">
        <v>0</v>
      </c>
    </row>
    <row r="182" spans="1:11" hidden="1" x14ac:dyDescent="0.2">
      <c r="A182" t="s">
        <v>1141</v>
      </c>
      <c r="B182" t="s">
        <v>858</v>
      </c>
      <c r="C182" t="str">
        <f>VLOOKUP(Table21[[#This Row],[Metabolite ID]],Table18[],2,FALSE)</f>
        <v>Total lipids in very large HDL</v>
      </c>
      <c r="D182" t="s">
        <v>1119</v>
      </c>
      <c r="E182">
        <v>151</v>
      </c>
      <c r="F182">
        <v>-1.7102970191192031E-3</v>
      </c>
      <c r="G182">
        <v>1.3272042150570424E-2</v>
      </c>
      <c r="H182" s="6">
        <v>0.89746475143146864</v>
      </c>
      <c r="I182" t="b">
        <v>0</v>
      </c>
      <c r="J182" t="b">
        <v>0</v>
      </c>
      <c r="K182" t="b">
        <v>0</v>
      </c>
    </row>
    <row r="183" spans="1:11" hidden="1" x14ac:dyDescent="0.2">
      <c r="A183" t="s">
        <v>1141</v>
      </c>
      <c r="B183" t="s">
        <v>858</v>
      </c>
      <c r="C183" t="str">
        <f>VLOOKUP(Table21[[#This Row],[Metabolite ID]],Table18[],2,FALSE)</f>
        <v>Total lipids in very large HDL</v>
      </c>
      <c r="D183" t="s">
        <v>1120</v>
      </c>
      <c r="E183">
        <v>151</v>
      </c>
      <c r="F183">
        <v>-1.2884184868137669E-2</v>
      </c>
      <c r="G183">
        <v>1.3227887977338534E-2</v>
      </c>
      <c r="H183" s="6">
        <v>0.33004820713358385</v>
      </c>
      <c r="I183" t="b">
        <v>0</v>
      </c>
      <c r="J183" t="b">
        <v>0</v>
      </c>
      <c r="K183" t="b">
        <v>0</v>
      </c>
    </row>
    <row r="184" spans="1:11" hidden="1" x14ac:dyDescent="0.2">
      <c r="A184" t="s">
        <v>1141</v>
      </c>
      <c r="B184" t="s">
        <v>858</v>
      </c>
      <c r="C184" t="str">
        <f>VLOOKUP(Table21[[#This Row],[Metabolite ID]],Table18[],2,FALSE)</f>
        <v>Total lipids in very large HDL</v>
      </c>
      <c r="D184" t="s">
        <v>1121</v>
      </c>
      <c r="E184">
        <v>151</v>
      </c>
      <c r="F184">
        <v>-7.1180558260407478E-3</v>
      </c>
      <c r="G184">
        <v>2.6774032723935245E-2</v>
      </c>
      <c r="H184" s="6">
        <v>0.79071463758267835</v>
      </c>
      <c r="I184" t="b">
        <v>0</v>
      </c>
      <c r="J184" t="b">
        <v>0</v>
      </c>
      <c r="K184" t="b">
        <v>0</v>
      </c>
    </row>
    <row r="185" spans="1:11" hidden="1" x14ac:dyDescent="0.2">
      <c r="A185" t="s">
        <v>1141</v>
      </c>
      <c r="B185" t="s">
        <v>858</v>
      </c>
      <c r="C185" t="str">
        <f>VLOOKUP(Table21[[#This Row],[Metabolite ID]],Table18[],2,FALSE)</f>
        <v>Total lipids in very large HDL</v>
      </c>
      <c r="D185" t="s">
        <v>1122</v>
      </c>
      <c r="E185">
        <v>151</v>
      </c>
      <c r="F185">
        <v>-1.4367185152764694E-2</v>
      </c>
      <c r="G185">
        <v>1.423080290784977E-2</v>
      </c>
      <c r="H185" s="6">
        <v>0.31432062138056877</v>
      </c>
      <c r="I185" t="b">
        <v>0</v>
      </c>
      <c r="J185" t="b">
        <v>0</v>
      </c>
      <c r="K185" t="b">
        <v>0</v>
      </c>
    </row>
    <row r="186" spans="1:11" hidden="1" x14ac:dyDescent="0.2">
      <c r="A186" t="s">
        <v>1141</v>
      </c>
      <c r="B186" t="s">
        <v>858</v>
      </c>
      <c r="C186" t="str">
        <f>VLOOKUP(Table21[[#This Row],[Metabolite ID]],Table18[],2,FALSE)</f>
        <v>Total lipids in very large HDL</v>
      </c>
      <c r="D186" t="s">
        <v>1123</v>
      </c>
      <c r="E186">
        <v>151</v>
      </c>
      <c r="F186">
        <v>-3.01251417549026E-2</v>
      </c>
      <c r="G186">
        <v>1.7309345661083456E-2</v>
      </c>
      <c r="H186" s="6">
        <v>8.3853770189913107E-2</v>
      </c>
      <c r="I186" t="b">
        <v>0</v>
      </c>
      <c r="J186" t="b">
        <v>0</v>
      </c>
      <c r="K186" t="b">
        <v>0</v>
      </c>
    </row>
    <row r="187" spans="1:11" x14ac:dyDescent="0.2">
      <c r="A187" t="s">
        <v>1141</v>
      </c>
      <c r="B187" t="s">
        <v>859</v>
      </c>
      <c r="C187" t="str">
        <f>VLOOKUP(Table21[[#This Row],[Metabolite ID]],Table18[],2,FALSE)</f>
        <v>Concentration of very large HDL particles</v>
      </c>
      <c r="D187" t="s">
        <v>1116</v>
      </c>
      <c r="E187">
        <v>151</v>
      </c>
      <c r="F187">
        <v>-1.2606548731157246E-2</v>
      </c>
      <c r="G187">
        <v>8.7968143944193895E-3</v>
      </c>
      <c r="H187" s="6">
        <v>0.15183465280776873</v>
      </c>
      <c r="I187" t="b">
        <v>0</v>
      </c>
      <c r="J187" t="b">
        <v>0</v>
      </c>
      <c r="K187" t="b">
        <v>0</v>
      </c>
    </row>
    <row r="188" spans="1:11" hidden="1" x14ac:dyDescent="0.2">
      <c r="A188" t="s">
        <v>1141</v>
      </c>
      <c r="B188" t="s">
        <v>859</v>
      </c>
      <c r="C188" t="str">
        <f>VLOOKUP(Table21[[#This Row],[Metabolite ID]],Table18[],2,FALSE)</f>
        <v>Concentration of very large HDL particles</v>
      </c>
      <c r="D188" t="s">
        <v>1117</v>
      </c>
      <c r="E188">
        <v>151</v>
      </c>
      <c r="F188">
        <v>-1.2606548731157246E-2</v>
      </c>
      <c r="G188">
        <v>7.7052901511064894E-3</v>
      </c>
      <c r="H188" s="6">
        <v>0.10182073735443946</v>
      </c>
      <c r="I188" t="b">
        <v>0</v>
      </c>
      <c r="J188" t="b">
        <v>0</v>
      </c>
      <c r="K188" t="b">
        <v>0</v>
      </c>
    </row>
    <row r="189" spans="1:11" hidden="1" x14ac:dyDescent="0.2">
      <c r="A189" t="s">
        <v>1141</v>
      </c>
      <c r="B189" t="s">
        <v>859</v>
      </c>
      <c r="C189" t="str">
        <f>VLOOKUP(Table21[[#This Row],[Metabolite ID]],Table18[],2,FALSE)</f>
        <v>Concentration of very large HDL particles</v>
      </c>
      <c r="D189" t="s">
        <v>1118</v>
      </c>
      <c r="E189">
        <v>151</v>
      </c>
      <c r="F189">
        <v>-1.2719548571516862E-2</v>
      </c>
      <c r="G189">
        <v>7.7628895401426192E-3</v>
      </c>
      <c r="H189" s="6">
        <v>0.10131598254227248</v>
      </c>
      <c r="I189" t="b">
        <v>0</v>
      </c>
      <c r="J189" t="b">
        <v>0</v>
      </c>
      <c r="K189" t="b">
        <v>0</v>
      </c>
    </row>
    <row r="190" spans="1:11" hidden="1" x14ac:dyDescent="0.2">
      <c r="A190" t="s">
        <v>1141</v>
      </c>
      <c r="B190" t="s">
        <v>859</v>
      </c>
      <c r="C190" t="str">
        <f>VLOOKUP(Table21[[#This Row],[Metabolite ID]],Table18[],2,FALSE)</f>
        <v>Concentration of very large HDL particles</v>
      </c>
      <c r="D190" t="s">
        <v>1119</v>
      </c>
      <c r="E190">
        <v>151</v>
      </c>
      <c r="F190">
        <v>-7.3446130149921992E-3</v>
      </c>
      <c r="G190">
        <v>1.2819352739703168E-2</v>
      </c>
      <c r="H190" s="6">
        <v>0.56669096859363377</v>
      </c>
      <c r="I190" t="b">
        <v>0</v>
      </c>
      <c r="J190" t="b">
        <v>0</v>
      </c>
      <c r="K190" t="b">
        <v>0</v>
      </c>
    </row>
    <row r="191" spans="1:11" hidden="1" x14ac:dyDescent="0.2">
      <c r="A191" t="s">
        <v>1141</v>
      </c>
      <c r="B191" t="s">
        <v>859</v>
      </c>
      <c r="C191" t="str">
        <f>VLOOKUP(Table21[[#This Row],[Metabolite ID]],Table18[],2,FALSE)</f>
        <v>Concentration of very large HDL particles</v>
      </c>
      <c r="D191" t="s">
        <v>1120</v>
      </c>
      <c r="E191">
        <v>151</v>
      </c>
      <c r="F191">
        <v>-1.2367652595654493E-2</v>
      </c>
      <c r="G191">
        <v>1.3007795432152983E-2</v>
      </c>
      <c r="H191" s="6">
        <v>0.34171213062354389</v>
      </c>
      <c r="I191" t="b">
        <v>0</v>
      </c>
      <c r="J191" t="b">
        <v>0</v>
      </c>
      <c r="K191" t="b">
        <v>0</v>
      </c>
    </row>
    <row r="192" spans="1:11" hidden="1" x14ac:dyDescent="0.2">
      <c r="A192" t="s">
        <v>1141</v>
      </c>
      <c r="B192" t="s">
        <v>859</v>
      </c>
      <c r="C192" t="str">
        <f>VLOOKUP(Table21[[#This Row],[Metabolite ID]],Table18[],2,FALSE)</f>
        <v>Concentration of very large HDL particles</v>
      </c>
      <c r="D192" t="s">
        <v>1121</v>
      </c>
      <c r="E192">
        <v>151</v>
      </c>
      <c r="F192">
        <v>-6.0170043206786428E-3</v>
      </c>
      <c r="G192">
        <v>2.7878772764063444E-2</v>
      </c>
      <c r="H192" s="6">
        <v>0.82941546189586912</v>
      </c>
      <c r="I192" t="b">
        <v>0</v>
      </c>
      <c r="J192" t="b">
        <v>0</v>
      </c>
      <c r="K192" t="b">
        <v>0</v>
      </c>
    </row>
    <row r="193" spans="1:11" hidden="1" x14ac:dyDescent="0.2">
      <c r="A193" t="s">
        <v>1141</v>
      </c>
      <c r="B193" t="s">
        <v>859</v>
      </c>
      <c r="C193" t="str">
        <f>VLOOKUP(Table21[[#This Row],[Metabolite ID]],Table18[],2,FALSE)</f>
        <v>Concentration of very large HDL particles</v>
      </c>
      <c r="D193" t="s">
        <v>1122</v>
      </c>
      <c r="E193">
        <v>151</v>
      </c>
      <c r="F193">
        <v>-1.327412863667099E-2</v>
      </c>
      <c r="G193">
        <v>1.4437758491013209E-2</v>
      </c>
      <c r="H193" s="6">
        <v>0.3593605837191558</v>
      </c>
      <c r="I193" t="b">
        <v>0</v>
      </c>
      <c r="J193" t="b">
        <v>0</v>
      </c>
      <c r="K193" t="b">
        <v>0</v>
      </c>
    </row>
    <row r="194" spans="1:11" hidden="1" x14ac:dyDescent="0.2">
      <c r="A194" t="s">
        <v>1141</v>
      </c>
      <c r="B194" t="s">
        <v>859</v>
      </c>
      <c r="C194" t="str">
        <f>VLOOKUP(Table21[[#This Row],[Metabolite ID]],Table18[],2,FALSE)</f>
        <v>Concentration of very large HDL particles</v>
      </c>
      <c r="D194" t="s">
        <v>1123</v>
      </c>
      <c r="E194">
        <v>151</v>
      </c>
      <c r="F194">
        <v>-2.9748718128666952E-2</v>
      </c>
      <c r="G194">
        <v>1.7315970615353386E-2</v>
      </c>
      <c r="H194" s="6">
        <v>8.7875207724328649E-2</v>
      </c>
      <c r="I194" t="b">
        <v>0</v>
      </c>
      <c r="J194" t="b">
        <v>0</v>
      </c>
      <c r="K194" t="b">
        <v>0</v>
      </c>
    </row>
    <row r="195" spans="1:11" x14ac:dyDescent="0.2">
      <c r="A195" t="s">
        <v>1155</v>
      </c>
      <c r="B195" t="s">
        <v>441</v>
      </c>
      <c r="C195" t="str">
        <f>VLOOKUP(Table21[[#This Row],[Metabolite ID]],Table18[],2,FALSE)</f>
        <v>X - 11444</v>
      </c>
      <c r="D195" t="s">
        <v>1116</v>
      </c>
      <c r="E195">
        <v>19</v>
      </c>
      <c r="F195">
        <v>2.7921131760320139E-2</v>
      </c>
      <c r="G195">
        <v>3.0144906437107627E-2</v>
      </c>
      <c r="H195" s="6">
        <v>0.35432620529763037</v>
      </c>
      <c r="I195" t="b">
        <v>0</v>
      </c>
      <c r="J195" t="b">
        <v>0</v>
      </c>
      <c r="K195" t="b">
        <v>0</v>
      </c>
    </row>
    <row r="196" spans="1:11" hidden="1" x14ac:dyDescent="0.2">
      <c r="A196" t="s">
        <v>1155</v>
      </c>
      <c r="B196" t="s">
        <v>441</v>
      </c>
      <c r="C196" t="str">
        <f>VLOOKUP(Table21[[#This Row],[Metabolite ID]],Table18[],2,FALSE)</f>
        <v>X - 11444</v>
      </c>
      <c r="D196" t="s">
        <v>1117</v>
      </c>
      <c r="E196">
        <v>19</v>
      </c>
      <c r="F196">
        <v>2.7921131760320139E-2</v>
      </c>
      <c r="G196">
        <v>3.0144906437107627E-2</v>
      </c>
      <c r="H196" s="6">
        <v>0.35432620529763037</v>
      </c>
      <c r="I196" t="b">
        <v>0</v>
      </c>
      <c r="J196" t="b">
        <v>0</v>
      </c>
      <c r="K196" t="b">
        <v>0</v>
      </c>
    </row>
    <row r="197" spans="1:11" hidden="1" x14ac:dyDescent="0.2">
      <c r="A197" t="s">
        <v>1155</v>
      </c>
      <c r="B197" t="s">
        <v>441</v>
      </c>
      <c r="C197" t="str">
        <f>VLOOKUP(Table21[[#This Row],[Metabolite ID]],Table18[],2,FALSE)</f>
        <v>X - 11444</v>
      </c>
      <c r="D197" t="s">
        <v>1118</v>
      </c>
      <c r="E197">
        <v>19</v>
      </c>
      <c r="F197">
        <v>2.8422100471111461E-2</v>
      </c>
      <c r="G197">
        <v>3.0323026462387409E-2</v>
      </c>
      <c r="H197" s="6">
        <v>0.3485987044194116</v>
      </c>
      <c r="I197" t="b">
        <v>0</v>
      </c>
      <c r="J197" t="b">
        <v>0</v>
      </c>
      <c r="K197" t="b">
        <v>0</v>
      </c>
    </row>
    <row r="198" spans="1:11" hidden="1" x14ac:dyDescent="0.2">
      <c r="A198" t="s">
        <v>1155</v>
      </c>
      <c r="B198" t="s">
        <v>441</v>
      </c>
      <c r="C198" t="str">
        <f>VLOOKUP(Table21[[#This Row],[Metabolite ID]],Table18[],2,FALSE)</f>
        <v>X - 11444</v>
      </c>
      <c r="D198" t="s">
        <v>1119</v>
      </c>
      <c r="E198">
        <v>19</v>
      </c>
      <c r="F198">
        <v>-8.7757595772446802E-3</v>
      </c>
      <c r="G198">
        <v>4.3280780100212433E-2</v>
      </c>
      <c r="H198" s="6">
        <v>0.83931994005283994</v>
      </c>
      <c r="I198" t="b">
        <v>0</v>
      </c>
      <c r="J198" t="b">
        <v>0</v>
      </c>
      <c r="K198" t="b">
        <v>0</v>
      </c>
    </row>
    <row r="199" spans="1:11" hidden="1" x14ac:dyDescent="0.2">
      <c r="A199" t="s">
        <v>1155</v>
      </c>
      <c r="B199" t="s">
        <v>441</v>
      </c>
      <c r="C199" t="str">
        <f>VLOOKUP(Table21[[#This Row],[Metabolite ID]],Table18[],2,FALSE)</f>
        <v>X - 11444</v>
      </c>
      <c r="D199" t="s">
        <v>1120</v>
      </c>
      <c r="E199">
        <v>19</v>
      </c>
      <c r="F199">
        <v>1.9007810359450941E-2</v>
      </c>
      <c r="G199">
        <v>4.3384255373608724E-2</v>
      </c>
      <c r="H199" s="6">
        <v>0.66129427798029061</v>
      </c>
      <c r="I199" t="b">
        <v>0</v>
      </c>
      <c r="J199" t="b">
        <v>0</v>
      </c>
      <c r="K199" t="b">
        <v>0</v>
      </c>
    </row>
    <row r="200" spans="1:11" hidden="1" x14ac:dyDescent="0.2">
      <c r="A200" t="s">
        <v>1155</v>
      </c>
      <c r="B200" t="s">
        <v>441</v>
      </c>
      <c r="C200" t="str">
        <f>VLOOKUP(Table21[[#This Row],[Metabolite ID]],Table18[],2,FALSE)</f>
        <v>X - 11444</v>
      </c>
      <c r="D200" t="s">
        <v>1121</v>
      </c>
      <c r="E200">
        <v>19</v>
      </c>
      <c r="F200">
        <v>-2.4643088919153289E-2</v>
      </c>
      <c r="G200">
        <v>6.9393754287210577E-2</v>
      </c>
      <c r="H200" s="6">
        <v>0.72662701069001823</v>
      </c>
      <c r="I200" t="b">
        <v>0</v>
      </c>
      <c r="J200" t="b">
        <v>0</v>
      </c>
      <c r="K200" t="b">
        <v>0</v>
      </c>
    </row>
    <row r="201" spans="1:11" hidden="1" x14ac:dyDescent="0.2">
      <c r="A201" t="s">
        <v>1155</v>
      </c>
      <c r="B201" t="s">
        <v>441</v>
      </c>
      <c r="C201" t="str">
        <f>VLOOKUP(Table21[[#This Row],[Metabolite ID]],Table18[],2,FALSE)</f>
        <v>X - 11444</v>
      </c>
      <c r="D201" t="s">
        <v>1122</v>
      </c>
      <c r="E201">
        <v>19</v>
      </c>
      <c r="F201">
        <v>1.4557692743657702E-2</v>
      </c>
      <c r="G201">
        <v>5.113248925040173E-2</v>
      </c>
      <c r="H201" s="6">
        <v>0.77911954948770668</v>
      </c>
      <c r="I201" t="b">
        <v>0</v>
      </c>
      <c r="J201" t="b">
        <v>0</v>
      </c>
      <c r="K201" t="b">
        <v>0</v>
      </c>
    </row>
    <row r="202" spans="1:11" hidden="1" x14ac:dyDescent="0.2">
      <c r="A202" t="s">
        <v>1155</v>
      </c>
      <c r="B202" t="s">
        <v>441</v>
      </c>
      <c r="C202" t="str">
        <f>VLOOKUP(Table21[[#This Row],[Metabolite ID]],Table18[],2,FALSE)</f>
        <v>X - 11444</v>
      </c>
      <c r="D202" t="s">
        <v>1123</v>
      </c>
      <c r="E202">
        <v>19</v>
      </c>
      <c r="F202">
        <v>6.639471775653627E-2</v>
      </c>
      <c r="G202">
        <v>7.2614238952093124E-2</v>
      </c>
      <c r="H202" s="6">
        <v>0.37332085988978514</v>
      </c>
      <c r="I202" t="b">
        <v>0</v>
      </c>
      <c r="J202" t="b">
        <v>0</v>
      </c>
      <c r="K202" t="b">
        <v>0</v>
      </c>
    </row>
    <row r="203" spans="1:11" x14ac:dyDescent="0.2">
      <c r="A203" t="s">
        <v>912</v>
      </c>
      <c r="B203" t="s">
        <v>425</v>
      </c>
      <c r="C203" t="str">
        <f>VLOOKUP(Table21[[#This Row],[Metabolite ID]],Table18[],2,FALSE)</f>
        <v>X - 11905</v>
      </c>
      <c r="D203" t="s">
        <v>1116</v>
      </c>
      <c r="E203">
        <v>11</v>
      </c>
      <c r="F203">
        <v>-1.2591583942350795E-2</v>
      </c>
      <c r="G203">
        <v>3.9503468636153609E-2</v>
      </c>
      <c r="H203" s="6">
        <v>0.74991891214231232</v>
      </c>
      <c r="I203" t="b">
        <v>0</v>
      </c>
      <c r="J203" t="b">
        <v>0</v>
      </c>
      <c r="K203" t="b">
        <v>0</v>
      </c>
    </row>
    <row r="204" spans="1:11" hidden="1" x14ac:dyDescent="0.2">
      <c r="A204" t="s">
        <v>912</v>
      </c>
      <c r="B204" t="s">
        <v>425</v>
      </c>
      <c r="C204" t="str">
        <f>VLOOKUP(Table21[[#This Row],[Metabolite ID]],Table18[],2,FALSE)</f>
        <v>X - 11905</v>
      </c>
      <c r="D204" t="s">
        <v>1117</v>
      </c>
      <c r="E204">
        <v>11</v>
      </c>
      <c r="F204">
        <v>-1.2591583942350795E-2</v>
      </c>
      <c r="G204">
        <v>3.9503468636153609E-2</v>
      </c>
      <c r="H204" s="6">
        <v>0.74991891214231232</v>
      </c>
      <c r="I204" t="b">
        <v>0</v>
      </c>
      <c r="J204" t="b">
        <v>0</v>
      </c>
      <c r="K204" t="b">
        <v>0</v>
      </c>
    </row>
    <row r="205" spans="1:11" hidden="1" x14ac:dyDescent="0.2">
      <c r="A205" t="s">
        <v>912</v>
      </c>
      <c r="B205" t="s">
        <v>425</v>
      </c>
      <c r="C205" t="str">
        <f>VLOOKUP(Table21[[#This Row],[Metabolite ID]],Table18[],2,FALSE)</f>
        <v>X - 11905</v>
      </c>
      <c r="D205" t="s">
        <v>1118</v>
      </c>
      <c r="E205">
        <v>11</v>
      </c>
      <c r="F205">
        <v>-1.2573535856408042E-2</v>
      </c>
      <c r="G205">
        <v>3.9693342968255149E-2</v>
      </c>
      <c r="H205" s="6">
        <v>0.75142050747762523</v>
      </c>
      <c r="I205" t="b">
        <v>0</v>
      </c>
      <c r="J205" t="b">
        <v>0</v>
      </c>
      <c r="K205" t="b">
        <v>0</v>
      </c>
    </row>
    <row r="206" spans="1:11" hidden="1" x14ac:dyDescent="0.2">
      <c r="A206" t="s">
        <v>912</v>
      </c>
      <c r="B206" t="s">
        <v>425</v>
      </c>
      <c r="C206" t="str">
        <f>VLOOKUP(Table21[[#This Row],[Metabolite ID]],Table18[],2,FALSE)</f>
        <v>X - 11905</v>
      </c>
      <c r="D206" t="s">
        <v>1119</v>
      </c>
      <c r="E206">
        <v>11</v>
      </c>
      <c r="F206">
        <v>1.7409893937244892E-2</v>
      </c>
      <c r="G206">
        <v>5.0540164142394137E-2</v>
      </c>
      <c r="H206" s="6">
        <v>0.73048803925353334</v>
      </c>
      <c r="I206" t="b">
        <v>0</v>
      </c>
      <c r="J206" t="b">
        <v>0</v>
      </c>
      <c r="K206" t="b">
        <v>0</v>
      </c>
    </row>
    <row r="207" spans="1:11" hidden="1" x14ac:dyDescent="0.2">
      <c r="A207" t="s">
        <v>912</v>
      </c>
      <c r="B207" t="s">
        <v>425</v>
      </c>
      <c r="C207" t="str">
        <f>VLOOKUP(Table21[[#This Row],[Metabolite ID]],Table18[],2,FALSE)</f>
        <v>X - 11905</v>
      </c>
      <c r="D207" t="s">
        <v>1120</v>
      </c>
      <c r="E207">
        <v>11</v>
      </c>
      <c r="F207">
        <v>1.8082597782927968E-2</v>
      </c>
      <c r="G207">
        <v>5.1165170581297346E-2</v>
      </c>
      <c r="H207" s="6">
        <v>0.72377647741149742</v>
      </c>
      <c r="I207" t="b">
        <v>0</v>
      </c>
      <c r="J207" t="b">
        <v>0</v>
      </c>
      <c r="K207" t="b">
        <v>0</v>
      </c>
    </row>
    <row r="208" spans="1:11" hidden="1" x14ac:dyDescent="0.2">
      <c r="A208" t="s">
        <v>912</v>
      </c>
      <c r="B208" t="s">
        <v>425</v>
      </c>
      <c r="C208" t="str">
        <f>VLOOKUP(Table21[[#This Row],[Metabolite ID]],Table18[],2,FALSE)</f>
        <v>X - 11905</v>
      </c>
      <c r="D208" t="s">
        <v>1121</v>
      </c>
      <c r="E208">
        <v>11</v>
      </c>
      <c r="F208">
        <v>3.323303396901206E-2</v>
      </c>
      <c r="G208">
        <v>8.463143884010442E-2</v>
      </c>
      <c r="H208" s="6">
        <v>0.70279628686514639</v>
      </c>
      <c r="I208" t="b">
        <v>0</v>
      </c>
      <c r="J208" t="b">
        <v>0</v>
      </c>
      <c r="K208" t="b">
        <v>0</v>
      </c>
    </row>
    <row r="209" spans="1:11" hidden="1" x14ac:dyDescent="0.2">
      <c r="A209" t="s">
        <v>912</v>
      </c>
      <c r="B209" t="s">
        <v>425</v>
      </c>
      <c r="C209" t="str">
        <f>VLOOKUP(Table21[[#This Row],[Metabolite ID]],Table18[],2,FALSE)</f>
        <v>X - 11905</v>
      </c>
      <c r="D209" t="s">
        <v>1122</v>
      </c>
      <c r="E209">
        <v>11</v>
      </c>
      <c r="F209">
        <v>3.323303396901206E-2</v>
      </c>
      <c r="G209">
        <v>8.8080622775336945E-2</v>
      </c>
      <c r="H209" s="6">
        <v>0.71383268155697632</v>
      </c>
      <c r="I209" t="b">
        <v>0</v>
      </c>
      <c r="J209" t="b">
        <v>0</v>
      </c>
      <c r="K209" t="b">
        <v>0</v>
      </c>
    </row>
    <row r="210" spans="1:11" hidden="1" x14ac:dyDescent="0.2">
      <c r="A210" t="s">
        <v>912</v>
      </c>
      <c r="B210" t="s">
        <v>425</v>
      </c>
      <c r="C210" t="str">
        <f>VLOOKUP(Table21[[#This Row],[Metabolite ID]],Table18[],2,FALSE)</f>
        <v>X - 11905</v>
      </c>
      <c r="D210" t="s">
        <v>1123</v>
      </c>
      <c r="E210">
        <v>11</v>
      </c>
      <c r="F210">
        <v>4.2961948360220666E-2</v>
      </c>
      <c r="G210">
        <v>0.19991736484534633</v>
      </c>
      <c r="H210" s="6">
        <v>0.83463696160564105</v>
      </c>
      <c r="I210" t="b">
        <v>0</v>
      </c>
      <c r="J210" t="b">
        <v>0</v>
      </c>
      <c r="K210" t="b">
        <v>0</v>
      </c>
    </row>
  </sheetData>
  <phoneticPr fontId="15" type="noConversion"/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BABF4-A993-A545-9750-CE8759E4B94A}">
  <dimension ref="A1:I329"/>
  <sheetViews>
    <sheetView workbookViewId="0">
      <selection activeCell="C8" sqref="C8"/>
    </sheetView>
  </sheetViews>
  <sheetFormatPr baseColWidth="10" defaultRowHeight="16" x14ac:dyDescent="0.2"/>
  <cols>
    <col min="1" max="1" width="16.33203125" customWidth="1"/>
    <col min="2" max="2" width="14.83203125" bestFit="1" customWidth="1"/>
    <col min="3" max="3" width="39.5" bestFit="1" customWidth="1"/>
    <col min="4" max="4" width="11.6640625" bestFit="1" customWidth="1"/>
  </cols>
  <sheetData>
    <row r="1" spans="1:9" x14ac:dyDescent="0.2">
      <c r="A1" s="32" t="s">
        <v>4211</v>
      </c>
    </row>
    <row r="2" spans="1:9" x14ac:dyDescent="0.2">
      <c r="A2" s="7" t="s">
        <v>896</v>
      </c>
      <c r="B2" s="7" t="s">
        <v>8</v>
      </c>
      <c r="C2" s="7" t="s">
        <v>940</v>
      </c>
      <c r="D2" s="7" t="s">
        <v>1163</v>
      </c>
      <c r="E2" s="7" t="s">
        <v>4836</v>
      </c>
      <c r="F2" t="s">
        <v>4837</v>
      </c>
      <c r="G2" t="s">
        <v>4838</v>
      </c>
      <c r="H2" s="7" t="s">
        <v>4839</v>
      </c>
      <c r="I2" s="7" t="s">
        <v>1164</v>
      </c>
    </row>
    <row r="3" spans="1:9" x14ac:dyDescent="0.2">
      <c r="A3" t="s">
        <v>1125</v>
      </c>
      <c r="B3" t="s">
        <v>247</v>
      </c>
      <c r="C3" t="str">
        <f>VLOOKUP(Table24[[#This Row],[Metabolite ID]],Table18[],2,FALSE)</f>
        <v>1-linoleoyl-GPC (18:2)</v>
      </c>
      <c r="D3" t="s">
        <v>945</v>
      </c>
      <c r="E3">
        <v>1.3032352449680623E-11</v>
      </c>
      <c r="F3">
        <v>3.318939878989331E-8</v>
      </c>
      <c r="G3">
        <v>6.8722373370557503E-6</v>
      </c>
      <c r="H3">
        <v>1.7112526132626066E-2</v>
      </c>
      <c r="I3">
        <v>0.9828805684276074</v>
      </c>
    </row>
    <row r="4" spans="1:9" x14ac:dyDescent="0.2">
      <c r="A4" t="s">
        <v>1125</v>
      </c>
      <c r="B4" t="s">
        <v>262</v>
      </c>
      <c r="C4" t="str">
        <f>VLOOKUP(Table24[[#This Row],[Metabolite ID]],Table18[],2,FALSE)</f>
        <v>2-linoleoyl-GPC (18:2)*</v>
      </c>
      <c r="D4" t="s">
        <v>945</v>
      </c>
      <c r="E4">
        <v>5.7319899506128496E-11</v>
      </c>
      <c r="F4">
        <v>3.1317413674131498E-8</v>
      </c>
      <c r="G4">
        <v>3.0226005248342805E-5</v>
      </c>
      <c r="H4">
        <v>1.6125006918321878E-2</v>
      </c>
      <c r="I4">
        <v>0.98384473570169473</v>
      </c>
    </row>
    <row r="5" spans="1:9" x14ac:dyDescent="0.2">
      <c r="A5" t="s">
        <v>1125</v>
      </c>
      <c r="B5" t="s">
        <v>417</v>
      </c>
      <c r="C5" t="str">
        <f>VLOOKUP(Table24[[#This Row],[Metabolite ID]],Table18[],2,FALSE)</f>
        <v>1-arachidonoyl-GPA (20:4)</v>
      </c>
      <c r="D5" t="s">
        <v>941</v>
      </c>
      <c r="E5">
        <v>2.682542995796673E-65</v>
      </c>
      <c r="F5">
        <v>3.4527024761758206E-8</v>
      </c>
      <c r="G5">
        <v>1.3524776720846575E-59</v>
      </c>
      <c r="H5">
        <v>1.7035834836354378E-2</v>
      </c>
      <c r="I5">
        <v>0.98296413063662147</v>
      </c>
    </row>
    <row r="6" spans="1:9" x14ac:dyDescent="0.2">
      <c r="A6" t="s">
        <v>1125</v>
      </c>
      <c r="B6" t="s">
        <v>677</v>
      </c>
      <c r="C6" t="str">
        <f>VLOOKUP(Table24[[#This Row],[Metabolite ID]],Table18[],2,FALSE)</f>
        <v>1-pentadecanoyl-2-linoleoyl-GPC (15:0/18:2)*</v>
      </c>
      <c r="D6" t="s">
        <v>941</v>
      </c>
      <c r="E6">
        <v>1.4009862410838319E-30</v>
      </c>
      <c r="F6">
        <v>2.3373314240799378E-8</v>
      </c>
      <c r="G6">
        <v>7.0661301528584964E-25</v>
      </c>
      <c r="H6">
        <v>1.1414577514779742E-2</v>
      </c>
      <c r="I6">
        <v>0.9885853991119089</v>
      </c>
    </row>
    <row r="7" spans="1:9" x14ac:dyDescent="0.2">
      <c r="A7" t="s">
        <v>1125</v>
      </c>
      <c r="B7" t="s">
        <v>682</v>
      </c>
      <c r="C7" t="str">
        <f>VLOOKUP(Table24[[#This Row],[Metabolite ID]],Table18[],2,FALSE)</f>
        <v>1,2-dilinoleoyl-GPC (18:2/18:2)</v>
      </c>
      <c r="D7" t="s">
        <v>946</v>
      </c>
      <c r="E7">
        <v>1.0554220509953104E-59</v>
      </c>
      <c r="F7">
        <v>2.4086530114308451E-8</v>
      </c>
      <c r="G7">
        <v>5.5044741215735618E-54</v>
      </c>
      <c r="H7">
        <v>1.2175524102097568E-2</v>
      </c>
      <c r="I7">
        <v>0.98782445181136325</v>
      </c>
    </row>
    <row r="8" spans="1:9" x14ac:dyDescent="0.2">
      <c r="A8" t="s">
        <v>1125</v>
      </c>
      <c r="B8" t="s">
        <v>682</v>
      </c>
      <c r="C8" t="str">
        <f>VLOOKUP(Table24[[#This Row],[Metabolite ID]],Table18[],2,FALSE)</f>
        <v>1,2-dilinoleoyl-GPC (18:2/18:2)</v>
      </c>
      <c r="D8" t="s">
        <v>947</v>
      </c>
      <c r="E8">
        <v>1.3369783280843078E-4</v>
      </c>
      <c r="F8">
        <v>0.77529373328903095</v>
      </c>
      <c r="G8">
        <v>2.6777640985486644E-5</v>
      </c>
      <c r="H8">
        <v>0.15521741234275888</v>
      </c>
      <c r="I8">
        <v>6.9328378894416468E-2</v>
      </c>
    </row>
    <row r="9" spans="1:9" x14ac:dyDescent="0.2">
      <c r="A9" t="s">
        <v>1133</v>
      </c>
      <c r="B9" t="s">
        <v>278</v>
      </c>
      <c r="C9" t="str">
        <f>VLOOKUP(Table24[[#This Row],[Metabolite ID]],Table18[],2,FALSE)</f>
        <v>2-linoleoyl-GPE (18:2)*</v>
      </c>
      <c r="D9" t="s">
        <v>946</v>
      </c>
      <c r="E9" s="6">
        <v>1.3952099999999999E-20</v>
      </c>
      <c r="F9">
        <v>6.4861353999999996E-2</v>
      </c>
      <c r="G9" s="6">
        <v>6.39341E-21</v>
      </c>
      <c r="H9">
        <v>2.9335735000000002E-2</v>
      </c>
      <c r="I9">
        <v>0.90580291000000002</v>
      </c>
    </row>
    <row r="10" spans="1:9" x14ac:dyDescent="0.2">
      <c r="A10" t="s">
        <v>1133</v>
      </c>
      <c r="B10" t="s">
        <v>280</v>
      </c>
      <c r="C10" t="str">
        <f>VLOOKUP(Table24[[#This Row],[Metabolite ID]],Table18[],2,FALSE)</f>
        <v>1-linoleoyl-GPE (18:2)*</v>
      </c>
      <c r="D10" t="s">
        <v>946</v>
      </c>
      <c r="E10" s="6">
        <v>5.3989299999999997E-32</v>
      </c>
      <c r="F10">
        <v>9.7053255000000005E-2</v>
      </c>
      <c r="G10" s="6">
        <v>2.47214E-32</v>
      </c>
      <c r="H10">
        <v>4.4074277000000002E-2</v>
      </c>
      <c r="I10">
        <v>0.85887246900000003</v>
      </c>
    </row>
    <row r="11" spans="1:9" x14ac:dyDescent="0.2">
      <c r="A11" t="s">
        <v>1133</v>
      </c>
      <c r="B11" t="s">
        <v>417</v>
      </c>
      <c r="C11" t="str">
        <f>VLOOKUP(Table24[[#This Row],[Metabolite ID]],Table18[],2,FALSE)</f>
        <v>1-arachidonoyl-GPA (20:4)</v>
      </c>
      <c r="D11" t="s">
        <v>941</v>
      </c>
      <c r="E11" s="6">
        <v>5.96335E-59</v>
      </c>
      <c r="F11">
        <v>8.3474783999999996E-2</v>
      </c>
      <c r="G11" s="6">
        <v>2.64219E-59</v>
      </c>
      <c r="H11">
        <v>3.6623193999999998E-2</v>
      </c>
      <c r="I11">
        <v>0.87990202200000001</v>
      </c>
    </row>
    <row r="12" spans="1:9" x14ac:dyDescent="0.2">
      <c r="A12" t="s">
        <v>1133</v>
      </c>
      <c r="B12" t="s">
        <v>677</v>
      </c>
      <c r="C12" t="str">
        <f>VLOOKUP(Table24[[#This Row],[Metabolite ID]],Table18[],2,FALSE)</f>
        <v>1-pentadecanoyl-2-linoleoyl-GPC (15:0/18:2)*</v>
      </c>
      <c r="D12" t="s">
        <v>941</v>
      </c>
      <c r="E12" s="6">
        <v>4.59795E-24</v>
      </c>
      <c r="F12">
        <v>8.2858596000000007E-2</v>
      </c>
      <c r="G12" s="6">
        <v>2.0373800000000001E-24</v>
      </c>
      <c r="H12">
        <v>3.6352774999999997E-2</v>
      </c>
      <c r="I12">
        <v>0.88078862899999999</v>
      </c>
    </row>
    <row r="13" spans="1:9" x14ac:dyDescent="0.2">
      <c r="A13" t="s">
        <v>899</v>
      </c>
      <c r="B13" t="s">
        <v>441</v>
      </c>
      <c r="C13" t="str">
        <f>VLOOKUP(Table24[[#This Row],[Metabolite ID]],Table18[],2,FALSE)</f>
        <v>X - 11444</v>
      </c>
      <c r="D13" t="s">
        <v>948</v>
      </c>
      <c r="E13" s="6">
        <v>2.10273E-55</v>
      </c>
      <c r="F13">
        <v>0.674877909</v>
      </c>
      <c r="G13" s="6">
        <v>5.74111E-57</v>
      </c>
      <c r="H13">
        <v>1.8340533999999999E-2</v>
      </c>
      <c r="I13">
        <v>0.30678155699999998</v>
      </c>
    </row>
    <row r="14" spans="1:9" x14ac:dyDescent="0.2">
      <c r="A14" t="s">
        <v>899</v>
      </c>
      <c r="B14" t="s">
        <v>441</v>
      </c>
      <c r="C14" t="str">
        <f>VLOOKUP(Table24[[#This Row],[Metabolite ID]],Table18[],2,FALSE)</f>
        <v>X - 11444</v>
      </c>
      <c r="D14" t="s">
        <v>949</v>
      </c>
      <c r="E14" s="6">
        <v>1.7611000000000001E-55</v>
      </c>
      <c r="F14">
        <v>0.67285783799999999</v>
      </c>
      <c r="G14" s="6">
        <v>5.5960500000000002E-57</v>
      </c>
      <c r="H14">
        <v>2.1278871000000001E-2</v>
      </c>
      <c r="I14">
        <v>0.30586329099999998</v>
      </c>
    </row>
    <row r="15" spans="1:9" x14ac:dyDescent="0.2">
      <c r="A15" t="s">
        <v>899</v>
      </c>
      <c r="B15" t="s">
        <v>441</v>
      </c>
      <c r="C15" t="str">
        <f>VLOOKUP(Table24[[#This Row],[Metabolite ID]],Table18[],2,FALSE)</f>
        <v>X - 11444</v>
      </c>
      <c r="D15" t="s">
        <v>950</v>
      </c>
      <c r="E15" s="6">
        <v>1.75126E-55</v>
      </c>
      <c r="F15">
        <v>0.67268265999999999</v>
      </c>
      <c r="G15" s="6">
        <v>5.6326499999999997E-57</v>
      </c>
      <c r="H15">
        <v>2.1533483999999999E-2</v>
      </c>
      <c r="I15">
        <v>0.30578385600000002</v>
      </c>
    </row>
    <row r="16" spans="1:9" x14ac:dyDescent="0.2">
      <c r="A16" t="s">
        <v>899</v>
      </c>
      <c r="B16" t="s">
        <v>441</v>
      </c>
      <c r="C16" t="str">
        <f>VLOOKUP(Table24[[#This Row],[Metabolite ID]],Table18[],2,FALSE)</f>
        <v>X - 11444</v>
      </c>
      <c r="D16" t="s">
        <v>954</v>
      </c>
      <c r="E16" s="6">
        <v>6.5091800000000003E-50</v>
      </c>
      <c r="F16">
        <v>0.52117713499999996</v>
      </c>
      <c r="G16" s="6">
        <v>2.2340100000000001E-50</v>
      </c>
      <c r="H16">
        <v>0.17878778000000001</v>
      </c>
      <c r="I16">
        <v>0.30003508499999998</v>
      </c>
    </row>
    <row r="17" spans="1:9" x14ac:dyDescent="0.2">
      <c r="A17" t="s">
        <v>899</v>
      </c>
      <c r="B17" t="s">
        <v>441</v>
      </c>
      <c r="C17" t="str">
        <f>VLOOKUP(Table24[[#This Row],[Metabolite ID]],Table18[],2,FALSE)</f>
        <v>X - 11444</v>
      </c>
      <c r="D17" t="s">
        <v>953</v>
      </c>
      <c r="E17" s="6">
        <v>6.4627599999999996E-50</v>
      </c>
      <c r="F17">
        <v>0.52055744199999998</v>
      </c>
      <c r="G17" s="6">
        <v>2.2328499999999999E-50</v>
      </c>
      <c r="H17">
        <v>0.179764223</v>
      </c>
      <c r="I17">
        <v>0.29967833599999999</v>
      </c>
    </row>
    <row r="18" spans="1:9" x14ac:dyDescent="0.2">
      <c r="A18" t="s">
        <v>899</v>
      </c>
      <c r="B18" t="s">
        <v>441</v>
      </c>
      <c r="C18" t="str">
        <f>VLOOKUP(Table24[[#This Row],[Metabolite ID]],Table18[],2,FALSE)</f>
        <v>X - 11444</v>
      </c>
      <c r="D18" t="s">
        <v>952</v>
      </c>
      <c r="E18" s="6">
        <v>5.4312599999999999E-50</v>
      </c>
      <c r="F18">
        <v>0.510020213</v>
      </c>
      <c r="G18" s="6">
        <v>2.09232E-50</v>
      </c>
      <c r="H18">
        <v>0.19638061500000001</v>
      </c>
      <c r="I18">
        <v>0.29359917299999999</v>
      </c>
    </row>
    <row r="19" spans="1:9" x14ac:dyDescent="0.2">
      <c r="A19" t="s">
        <v>899</v>
      </c>
      <c r="B19" t="s">
        <v>441</v>
      </c>
      <c r="C19" t="str">
        <f>VLOOKUP(Table24[[#This Row],[Metabolite ID]],Table18[],2,FALSE)</f>
        <v>X - 11444</v>
      </c>
      <c r="D19" t="s">
        <v>951</v>
      </c>
      <c r="E19" s="6">
        <v>1.3940799999999999E-55</v>
      </c>
      <c r="F19">
        <v>0.593703435</v>
      </c>
      <c r="G19" s="6">
        <v>3.2055099999999998E-56</v>
      </c>
      <c r="H19">
        <v>0.136414588</v>
      </c>
      <c r="I19">
        <v>0.269881977</v>
      </c>
    </row>
    <row r="20" spans="1:9" x14ac:dyDescent="0.2">
      <c r="A20" t="s">
        <v>899</v>
      </c>
      <c r="B20" t="s">
        <v>441</v>
      </c>
      <c r="C20" t="str">
        <f>VLOOKUP(Table24[[#This Row],[Metabolite ID]],Table18[],2,FALSE)</f>
        <v>X - 11444</v>
      </c>
      <c r="D20" t="s">
        <v>955</v>
      </c>
      <c r="E20" s="6">
        <v>8.7315199999999997E-26</v>
      </c>
      <c r="F20">
        <v>0.87511887200000005</v>
      </c>
      <c r="G20" s="6">
        <v>5.4441099999999997E-27</v>
      </c>
      <c r="H20">
        <v>5.4548658E-2</v>
      </c>
      <c r="I20">
        <v>7.0332468999999995E-2</v>
      </c>
    </row>
    <row r="21" spans="1:9" x14ac:dyDescent="0.2">
      <c r="A21" t="s">
        <v>899</v>
      </c>
      <c r="B21" t="s">
        <v>441</v>
      </c>
      <c r="C21" t="str">
        <f>VLOOKUP(Table24[[#This Row],[Metabolite ID]],Table18[],2,FALSE)</f>
        <v>X - 11444</v>
      </c>
      <c r="D21" t="s">
        <v>957</v>
      </c>
      <c r="E21">
        <v>6.3605599999999997E-4</v>
      </c>
      <c r="F21">
        <v>0.975200175</v>
      </c>
      <c r="G21" s="6">
        <v>1.14504E-5</v>
      </c>
      <c r="H21">
        <v>1.7553485000000001E-2</v>
      </c>
      <c r="I21">
        <v>6.5988339999999996E-3</v>
      </c>
    </row>
    <row r="22" spans="1:9" x14ac:dyDescent="0.2">
      <c r="A22" t="s">
        <v>899</v>
      </c>
      <c r="B22" t="s">
        <v>598</v>
      </c>
      <c r="C22" t="str">
        <f>VLOOKUP(Table24[[#This Row],[Metabolite ID]],Table18[],2,FALSE)</f>
        <v>1-oleoyl-GPC (18:1)</v>
      </c>
      <c r="D22" t="s">
        <v>944</v>
      </c>
      <c r="E22" s="6">
        <v>1.29972E-5</v>
      </c>
      <c r="F22">
        <v>6.3336949000000003E-2</v>
      </c>
      <c r="G22" s="6">
        <v>4.9331799999999999E-6</v>
      </c>
      <c r="H22">
        <v>2.3746308000000001E-2</v>
      </c>
      <c r="I22">
        <v>0.91289881299999998</v>
      </c>
    </row>
    <row r="23" spans="1:9" x14ac:dyDescent="0.2">
      <c r="A23" t="s">
        <v>899</v>
      </c>
      <c r="B23" t="s">
        <v>827</v>
      </c>
      <c r="C23" t="str">
        <f>VLOOKUP(Table24[[#This Row],[Metabolite ID]],Table18[],2,FALSE)</f>
        <v>Total lipids in small HDL</v>
      </c>
      <c r="D23" t="s">
        <v>968</v>
      </c>
      <c r="E23">
        <v>4.6924401343639111E-4</v>
      </c>
      <c r="F23">
        <v>0.7011535787833022</v>
      </c>
      <c r="G23">
        <v>9.9596310783600325E-5</v>
      </c>
      <c r="H23">
        <v>0.1487266099445568</v>
      </c>
      <c r="I23">
        <v>0.14955097094792077</v>
      </c>
    </row>
    <row r="24" spans="1:9" x14ac:dyDescent="0.2">
      <c r="A24" t="s">
        <v>899</v>
      </c>
      <c r="B24" t="s">
        <v>827</v>
      </c>
      <c r="C24" t="str">
        <f>VLOOKUP(Table24[[#This Row],[Metabolite ID]],Table18[],2,FALSE)</f>
        <v>Total lipids in small HDL</v>
      </c>
      <c r="D24" t="s">
        <v>972</v>
      </c>
      <c r="E24">
        <v>4.1560044616765395E-115</v>
      </c>
      <c r="F24">
        <v>0.40256007461381471</v>
      </c>
      <c r="G24">
        <v>5.9277399436902277E-115</v>
      </c>
      <c r="H24">
        <v>0.57416779692116537</v>
      </c>
      <c r="I24">
        <v>2.3272128464995091E-2</v>
      </c>
    </row>
    <row r="25" spans="1:9" x14ac:dyDescent="0.2">
      <c r="A25" t="s">
        <v>899</v>
      </c>
      <c r="B25" t="s">
        <v>827</v>
      </c>
      <c r="C25" t="str">
        <f>VLOOKUP(Table24[[#This Row],[Metabolite ID]],Table18[],2,FALSE)</f>
        <v>Total lipids in small HDL</v>
      </c>
      <c r="D25" t="s">
        <v>973</v>
      </c>
      <c r="E25">
        <v>3.7083788736619064E-115</v>
      </c>
      <c r="F25">
        <v>0.38610650216274073</v>
      </c>
      <c r="G25">
        <v>5.6818532223410138E-115</v>
      </c>
      <c r="H25">
        <v>0.59157255573159095</v>
      </c>
      <c r="I25">
        <v>2.2320942105650263E-2</v>
      </c>
    </row>
    <row r="26" spans="1:9" x14ac:dyDescent="0.2">
      <c r="A26" t="s">
        <v>899</v>
      </c>
      <c r="B26" t="s">
        <v>827</v>
      </c>
      <c r="C26" t="str">
        <f>VLOOKUP(Table24[[#This Row],[Metabolite ID]],Table18[],2,FALSE)</f>
        <v>Total lipids in small HDL</v>
      </c>
      <c r="D26" t="s">
        <v>967</v>
      </c>
      <c r="E26">
        <v>1.277482574033498E-14</v>
      </c>
      <c r="F26">
        <v>0.97374581305297314</v>
      </c>
      <c r="G26">
        <v>2.0075959016821666E-16</v>
      </c>
      <c r="H26">
        <v>1.5296288776162239E-2</v>
      </c>
      <c r="I26">
        <v>1.095789817085303E-2</v>
      </c>
    </row>
    <row r="27" spans="1:9" x14ac:dyDescent="0.2">
      <c r="A27" t="s">
        <v>899</v>
      </c>
      <c r="B27" t="s">
        <v>827</v>
      </c>
      <c r="C27" t="str">
        <f>VLOOKUP(Table24[[#This Row],[Metabolite ID]],Table18[],2,FALSE)</f>
        <v>Total lipids in small HDL</v>
      </c>
      <c r="D27" t="s">
        <v>971</v>
      </c>
      <c r="E27">
        <v>2.031478411756188E-40</v>
      </c>
      <c r="F27">
        <v>0.47459270254058999</v>
      </c>
      <c r="G27">
        <v>2.2073772257224027E-40</v>
      </c>
      <c r="H27">
        <v>0.51568312913075576</v>
      </c>
      <c r="I27">
        <v>9.7241683286571484E-3</v>
      </c>
    </row>
    <row r="28" spans="1:9" x14ac:dyDescent="0.2">
      <c r="A28" t="s">
        <v>899</v>
      </c>
      <c r="B28" t="s">
        <v>827</v>
      </c>
      <c r="C28" t="str">
        <f>VLOOKUP(Table24[[#This Row],[Metabolite ID]],Table18[],2,FALSE)</f>
        <v>Total lipids in small HDL</v>
      </c>
      <c r="D28" t="s">
        <v>970</v>
      </c>
      <c r="E28">
        <v>8.9134966853554608E-12</v>
      </c>
      <c r="F28">
        <v>4.7482003878730215E-2</v>
      </c>
      <c r="G28">
        <v>1.7766321083225021E-10</v>
      </c>
      <c r="H28">
        <v>0.94640649793990084</v>
      </c>
      <c r="I28">
        <v>6.1114979947909627E-3</v>
      </c>
    </row>
    <row r="29" spans="1:9" x14ac:dyDescent="0.2">
      <c r="A29" t="s">
        <v>899</v>
      </c>
      <c r="B29" t="s">
        <v>827</v>
      </c>
      <c r="C29" t="str">
        <f>VLOOKUP(Table24[[#This Row],[Metabolite ID]],Table18[],2,FALSE)</f>
        <v>Total lipids in small HDL</v>
      </c>
      <c r="D29" t="s">
        <v>969</v>
      </c>
      <c r="E29">
        <v>5.7172682130442086E-10</v>
      </c>
      <c r="F29">
        <v>0.69863386963142682</v>
      </c>
      <c r="G29">
        <v>2.424009001814601E-10</v>
      </c>
      <c r="H29">
        <v>0.29620490209593425</v>
      </c>
      <c r="I29">
        <v>5.1612274585122525E-3</v>
      </c>
    </row>
    <row r="30" spans="1:9" x14ac:dyDescent="0.2">
      <c r="A30" t="s">
        <v>899</v>
      </c>
      <c r="B30" t="s">
        <v>827</v>
      </c>
      <c r="C30" t="str">
        <f>VLOOKUP(Table24[[#This Row],[Metabolite ID]],Table18[],2,FALSE)</f>
        <v>Total lipids in small HDL</v>
      </c>
      <c r="D30" t="s">
        <v>974</v>
      </c>
      <c r="E30">
        <v>5.8183493439283328E-2</v>
      </c>
      <c r="F30">
        <v>0.83038145822387099</v>
      </c>
      <c r="G30">
        <v>7.1177812180430291E-3</v>
      </c>
      <c r="H30">
        <v>0.10158233106760442</v>
      </c>
      <c r="I30">
        <v>2.7349360511982196E-3</v>
      </c>
    </row>
    <row r="31" spans="1:9" x14ac:dyDescent="0.2">
      <c r="A31" t="s">
        <v>899</v>
      </c>
      <c r="B31" t="s">
        <v>828</v>
      </c>
      <c r="C31" t="str">
        <f>VLOOKUP(Table24[[#This Row],[Metabolite ID]],Table18[],2,FALSE)</f>
        <v>Concentration of small HDL particles</v>
      </c>
      <c r="D31" t="s">
        <v>968</v>
      </c>
      <c r="E31">
        <v>8.8773631227062277E-5</v>
      </c>
      <c r="F31">
        <v>0.7017878290139582</v>
      </c>
      <c r="G31">
        <v>1.8842064921256054E-5</v>
      </c>
      <c r="H31">
        <v>0.14886141823755389</v>
      </c>
      <c r="I31">
        <v>0.14924313705233974</v>
      </c>
    </row>
    <row r="32" spans="1:9" x14ac:dyDescent="0.2">
      <c r="A32" t="s">
        <v>899</v>
      </c>
      <c r="B32" t="s">
        <v>828</v>
      </c>
      <c r="C32" t="str">
        <f>VLOOKUP(Table24[[#This Row],[Metabolite ID]],Table18[],2,FALSE)</f>
        <v>Concentration of small HDL particles</v>
      </c>
      <c r="D32" t="s">
        <v>972</v>
      </c>
      <c r="E32">
        <v>2.4921146170815575E-115</v>
      </c>
      <c r="F32">
        <v>0.40257125745084832</v>
      </c>
      <c r="G32">
        <v>3.5545215353232154E-115</v>
      </c>
      <c r="H32">
        <v>0.57418375480364936</v>
      </c>
      <c r="I32">
        <v>2.3244987745482736E-2</v>
      </c>
    </row>
    <row r="33" spans="1:9" x14ac:dyDescent="0.2">
      <c r="A33" t="s">
        <v>899</v>
      </c>
      <c r="B33" t="s">
        <v>828</v>
      </c>
      <c r="C33" t="str">
        <f>VLOOKUP(Table24[[#This Row],[Metabolite ID]],Table18[],2,FALSE)</f>
        <v>Concentration of small HDL particles</v>
      </c>
      <c r="D33" t="s">
        <v>973</v>
      </c>
      <c r="E33">
        <v>2.2236970108275925E-115</v>
      </c>
      <c r="F33">
        <v>0.38611678931291349</v>
      </c>
      <c r="G33">
        <v>3.4070736720610349E-115</v>
      </c>
      <c r="H33">
        <v>0.59158832532260397</v>
      </c>
      <c r="I33">
        <v>2.2294885364486421E-2</v>
      </c>
    </row>
    <row r="34" spans="1:9" x14ac:dyDescent="0.2">
      <c r="A34" t="s">
        <v>899</v>
      </c>
      <c r="B34" t="s">
        <v>828</v>
      </c>
      <c r="C34" t="str">
        <f>VLOOKUP(Table24[[#This Row],[Metabolite ID]],Table18[],2,FALSE)</f>
        <v>Concentration of small HDL particles</v>
      </c>
      <c r="D34" t="s">
        <v>957</v>
      </c>
      <c r="E34">
        <v>5.6253354363939738E-2</v>
      </c>
      <c r="F34">
        <v>0.90493909454911847</v>
      </c>
      <c r="G34">
        <v>9.9717174255609499E-4</v>
      </c>
      <c r="H34">
        <v>1.6033615846251386E-2</v>
      </c>
      <c r="I34">
        <v>2.1776763498134285E-2</v>
      </c>
    </row>
    <row r="35" spans="1:9" x14ac:dyDescent="0.2">
      <c r="A35" t="s">
        <v>899</v>
      </c>
      <c r="B35" t="s">
        <v>828</v>
      </c>
      <c r="C35" t="str">
        <f>VLOOKUP(Table24[[#This Row],[Metabolite ID]],Table18[],2,FALSE)</f>
        <v>Concentration of small HDL particles</v>
      </c>
      <c r="D35" t="s">
        <v>967</v>
      </c>
      <c r="E35">
        <v>4.067776805279387E-16</v>
      </c>
      <c r="F35">
        <v>0.97374781130486743</v>
      </c>
      <c r="G35">
        <v>6.3926132608228475E-18</v>
      </c>
      <c r="H35">
        <v>1.5296321359910331E-2</v>
      </c>
      <c r="I35">
        <v>1.095586733522342E-2</v>
      </c>
    </row>
    <row r="36" spans="1:9" x14ac:dyDescent="0.2">
      <c r="A36" t="s">
        <v>899</v>
      </c>
      <c r="B36" t="s">
        <v>828</v>
      </c>
      <c r="C36" t="str">
        <f>VLOOKUP(Table24[[#This Row],[Metabolite ID]],Table18[],2,FALSE)</f>
        <v>Concentration of small HDL particles</v>
      </c>
      <c r="D36" t="s">
        <v>971</v>
      </c>
      <c r="E36">
        <v>2.5576681153896041E-40</v>
      </c>
      <c r="F36">
        <v>0.47459270254058999</v>
      </c>
      <c r="G36">
        <v>2.7791279081261215E-40</v>
      </c>
      <c r="H36">
        <v>0.51568312913074843</v>
      </c>
      <c r="I36">
        <v>9.7241683286571484E-3</v>
      </c>
    </row>
    <row r="37" spans="1:9" x14ac:dyDescent="0.2">
      <c r="A37" t="s">
        <v>899</v>
      </c>
      <c r="B37" t="s">
        <v>828</v>
      </c>
      <c r="C37" t="str">
        <f>VLOOKUP(Table24[[#This Row],[Metabolite ID]],Table18[],2,FALSE)</f>
        <v>Concentration of small HDL particles</v>
      </c>
      <c r="D37" t="s">
        <v>970</v>
      </c>
      <c r="E37">
        <v>9.2801659367600911E-13</v>
      </c>
      <c r="F37">
        <v>4.748551076937578E-2</v>
      </c>
      <c r="G37">
        <v>1.8497163745959533E-11</v>
      </c>
      <c r="H37">
        <v>0.94647641602880994</v>
      </c>
      <c r="I37">
        <v>6.0380731823893316E-3</v>
      </c>
    </row>
    <row r="38" spans="1:9" x14ac:dyDescent="0.2">
      <c r="A38" t="s">
        <v>899</v>
      </c>
      <c r="B38" t="s">
        <v>828</v>
      </c>
      <c r="C38" t="str">
        <f>VLOOKUP(Table24[[#This Row],[Metabolite ID]],Table18[],2,FALSE)</f>
        <v>Concentration of small HDL particles</v>
      </c>
      <c r="D38" t="s">
        <v>969</v>
      </c>
      <c r="E38">
        <v>1.033330799053828E-10</v>
      </c>
      <c r="F38">
        <v>0.69863209432123785</v>
      </c>
      <c r="G38">
        <v>4.3811188585554386E-11</v>
      </c>
      <c r="H38">
        <v>0.29620414837773057</v>
      </c>
      <c r="I38">
        <v>5.1637571538888172E-3</v>
      </c>
    </row>
    <row r="39" spans="1:9" x14ac:dyDescent="0.2">
      <c r="A39" t="s">
        <v>899</v>
      </c>
      <c r="B39" t="s">
        <v>829</v>
      </c>
      <c r="C39" t="str">
        <f>VLOOKUP(Table24[[#This Row],[Metabolite ID]],Table18[],2,FALSE)</f>
        <v>Phospholipids in small HDL</v>
      </c>
      <c r="D39" t="s">
        <v>981</v>
      </c>
      <c r="E39">
        <v>1.2838748636936361E-7</v>
      </c>
      <c r="F39">
        <v>0.70521083911081472</v>
      </c>
      <c r="G39">
        <v>2.6539395248631524E-8</v>
      </c>
      <c r="H39">
        <v>0.14568666162023888</v>
      </c>
      <c r="I39">
        <v>0.14910234434206482</v>
      </c>
    </row>
    <row r="40" spans="1:9" x14ac:dyDescent="0.2">
      <c r="A40" t="s">
        <v>899</v>
      </c>
      <c r="B40" t="s">
        <v>829</v>
      </c>
      <c r="C40" t="str">
        <f>VLOOKUP(Table24[[#This Row],[Metabolite ID]],Table18[],2,FALSE)</f>
        <v>Phospholipids in small HDL</v>
      </c>
      <c r="D40" t="s">
        <v>976</v>
      </c>
      <c r="E40">
        <v>1.6793153696767859E-3</v>
      </c>
      <c r="F40">
        <v>0.94846020856989455</v>
      </c>
      <c r="G40">
        <v>2.5736580208633274E-5</v>
      </c>
      <c r="H40">
        <v>1.4526596818305268E-2</v>
      </c>
      <c r="I40">
        <v>3.5308142661914614E-2</v>
      </c>
    </row>
    <row r="41" spans="1:9" x14ac:dyDescent="0.2">
      <c r="A41" t="s">
        <v>899</v>
      </c>
      <c r="B41" t="s">
        <v>829</v>
      </c>
      <c r="C41" t="str">
        <f>VLOOKUP(Table24[[#This Row],[Metabolite ID]],Table18[],2,FALSE)</f>
        <v>Phospholipids in small HDL</v>
      </c>
      <c r="D41" t="s">
        <v>972</v>
      </c>
      <c r="E41">
        <v>5.4245156734042544E-115</v>
      </c>
      <c r="F41">
        <v>0.40258079063795421</v>
      </c>
      <c r="G41">
        <v>7.7370268797643841E-115</v>
      </c>
      <c r="H41">
        <v>0.57419735863951815</v>
      </c>
      <c r="I41">
        <v>2.3221850722553464E-2</v>
      </c>
    </row>
    <row r="42" spans="1:9" x14ac:dyDescent="0.2">
      <c r="A42" t="s">
        <v>899</v>
      </c>
      <c r="B42" t="s">
        <v>829</v>
      </c>
      <c r="C42" t="str">
        <f>VLOOKUP(Table24[[#This Row],[Metabolite ID]],Table18[],2,FALSE)</f>
        <v>Phospholipids in small HDL</v>
      </c>
      <c r="D42" t="s">
        <v>973</v>
      </c>
      <c r="E42">
        <v>4.8402539450619475E-115</v>
      </c>
      <c r="F42">
        <v>0.38612555892301892</v>
      </c>
      <c r="G42">
        <v>7.4160740883366265E-115</v>
      </c>
      <c r="H42">
        <v>0.59160176861473091</v>
      </c>
      <c r="I42">
        <v>2.2272672462250179E-2</v>
      </c>
    </row>
    <row r="43" spans="1:9" x14ac:dyDescent="0.2">
      <c r="A43" t="s">
        <v>899</v>
      </c>
      <c r="B43" t="s">
        <v>829</v>
      </c>
      <c r="C43" t="str">
        <f>VLOOKUP(Table24[[#This Row],[Metabolite ID]],Table18[],2,FALSE)</f>
        <v>Phospholipids in small HDL</v>
      </c>
      <c r="D43" t="s">
        <v>967</v>
      </c>
      <c r="E43">
        <v>3.5903984695969242E-19</v>
      </c>
      <c r="F43">
        <v>0.97375218728571677</v>
      </c>
      <c r="G43">
        <v>5.6424012346486012E-21</v>
      </c>
      <c r="H43">
        <v>1.5296392715207205E-2</v>
      </c>
      <c r="I43">
        <v>1.0951419999075548E-2</v>
      </c>
    </row>
    <row r="44" spans="1:9" x14ac:dyDescent="0.2">
      <c r="A44" t="s">
        <v>899</v>
      </c>
      <c r="B44" t="s">
        <v>829</v>
      </c>
      <c r="C44" t="str">
        <f>VLOOKUP(Table24[[#This Row],[Metabolite ID]],Table18[],2,FALSE)</f>
        <v>Phospholipids in small HDL</v>
      </c>
      <c r="D44" t="s">
        <v>982</v>
      </c>
      <c r="E44">
        <v>1.5652282157305363E-2</v>
      </c>
      <c r="F44">
        <v>0.83027033282805396</v>
      </c>
      <c r="G44">
        <v>2.667914148888448E-3</v>
      </c>
      <c r="H44">
        <v>0.14151527670542877</v>
      </c>
      <c r="I44">
        <v>9.8941941603231179E-3</v>
      </c>
    </row>
    <row r="45" spans="1:9" x14ac:dyDescent="0.2">
      <c r="A45" t="s">
        <v>899</v>
      </c>
      <c r="B45" t="s">
        <v>829</v>
      </c>
      <c r="C45" t="str">
        <f>VLOOKUP(Table24[[#This Row],[Metabolite ID]],Table18[],2,FALSE)</f>
        <v>Phospholipids in small HDL</v>
      </c>
      <c r="D45" t="s">
        <v>971</v>
      </c>
      <c r="E45">
        <v>9.4541118704064307E-38</v>
      </c>
      <c r="F45">
        <v>0.47459270254058328</v>
      </c>
      <c r="G45">
        <v>1.0272711298037457E-37</v>
      </c>
      <c r="H45">
        <v>0.5156831291307411</v>
      </c>
      <c r="I45">
        <v>9.7241683286713818E-3</v>
      </c>
    </row>
    <row r="46" spans="1:9" x14ac:dyDescent="0.2">
      <c r="A46" t="s">
        <v>899</v>
      </c>
      <c r="B46" t="s">
        <v>829</v>
      </c>
      <c r="C46" t="str">
        <f>VLOOKUP(Table24[[#This Row],[Metabolite ID]],Table18[],2,FALSE)</f>
        <v>Phospholipids in small HDL</v>
      </c>
      <c r="D46" t="s">
        <v>984</v>
      </c>
      <c r="E46">
        <v>4.9272171991727662E-6</v>
      </c>
      <c r="F46">
        <v>0.96221441765907556</v>
      </c>
      <c r="G46">
        <v>1.5906890067770618E-7</v>
      </c>
      <c r="H46">
        <v>3.1061594050586953E-2</v>
      </c>
      <c r="I46">
        <v>6.7189020042375995E-3</v>
      </c>
    </row>
    <row r="47" spans="1:9" x14ac:dyDescent="0.2">
      <c r="A47" t="s">
        <v>899</v>
      </c>
      <c r="B47" t="s">
        <v>829</v>
      </c>
      <c r="C47" t="str">
        <f>VLOOKUP(Table24[[#This Row],[Metabolite ID]],Table18[],2,FALSE)</f>
        <v>Phospholipids in small HDL</v>
      </c>
      <c r="D47" t="s">
        <v>986</v>
      </c>
      <c r="E47">
        <v>1.288660428917467E-67</v>
      </c>
      <c r="F47">
        <v>0.95275256749489212</v>
      </c>
      <c r="G47">
        <v>5.5055623634874483E-69</v>
      </c>
      <c r="H47">
        <v>4.0702805160383403E-2</v>
      </c>
      <c r="I47">
        <v>6.5446273447275875E-3</v>
      </c>
    </row>
    <row r="48" spans="1:9" x14ac:dyDescent="0.2">
      <c r="A48" t="s">
        <v>899</v>
      </c>
      <c r="B48" t="s">
        <v>829</v>
      </c>
      <c r="C48" t="str">
        <f>VLOOKUP(Table24[[#This Row],[Metabolite ID]],Table18[],2,FALSE)</f>
        <v>Phospholipids in small HDL</v>
      </c>
      <c r="D48" t="s">
        <v>985</v>
      </c>
      <c r="E48">
        <v>1.3131984853534921E-67</v>
      </c>
      <c r="F48">
        <v>0.95225822351849521</v>
      </c>
      <c r="G48">
        <v>5.6819444375885502E-69</v>
      </c>
      <c r="H48">
        <v>4.1200544873726194E-2</v>
      </c>
      <c r="I48">
        <v>6.5412316077692132E-3</v>
      </c>
    </row>
    <row r="49" spans="1:9" x14ac:dyDescent="0.2">
      <c r="A49" t="s">
        <v>899</v>
      </c>
      <c r="B49" t="s">
        <v>829</v>
      </c>
      <c r="C49" t="str">
        <f>VLOOKUP(Table24[[#This Row],[Metabolite ID]],Table18[],2,FALSE)</f>
        <v>Phospholipids in small HDL</v>
      </c>
      <c r="D49" t="s">
        <v>970</v>
      </c>
      <c r="E49">
        <v>5.5572424680165704E-11</v>
      </c>
      <c r="F49">
        <v>4.7482881130249781E-2</v>
      </c>
      <c r="G49">
        <v>1.1076657961440519E-9</v>
      </c>
      <c r="H49">
        <v>0.94642398800641736</v>
      </c>
      <c r="I49">
        <v>6.0931297000949491E-3</v>
      </c>
    </row>
    <row r="50" spans="1:9" x14ac:dyDescent="0.2">
      <c r="A50" t="s">
        <v>899</v>
      </c>
      <c r="B50" t="s">
        <v>829</v>
      </c>
      <c r="C50" t="str">
        <f>VLOOKUP(Table24[[#This Row],[Metabolite ID]],Table18[],2,FALSE)</f>
        <v>Phospholipids in small HDL</v>
      </c>
      <c r="D50" t="s">
        <v>983</v>
      </c>
      <c r="E50">
        <v>1.1338998163669364E-2</v>
      </c>
      <c r="F50">
        <v>0.97093788591617725</v>
      </c>
      <c r="G50">
        <v>1.4184558691367996E-4</v>
      </c>
      <c r="H50">
        <v>1.2144534116213322E-2</v>
      </c>
      <c r="I50">
        <v>5.4367362170261481E-3</v>
      </c>
    </row>
    <row r="51" spans="1:9" x14ac:dyDescent="0.2">
      <c r="A51" t="s">
        <v>899</v>
      </c>
      <c r="B51" t="s">
        <v>829</v>
      </c>
      <c r="C51" t="str">
        <f>VLOOKUP(Table24[[#This Row],[Metabolite ID]],Table18[],2,FALSE)</f>
        <v>Phospholipids in small HDL</v>
      </c>
      <c r="D51" t="s">
        <v>969</v>
      </c>
      <c r="E51">
        <v>4.0241557571714891E-16</v>
      </c>
      <c r="F51">
        <v>0.69863286870323893</v>
      </c>
      <c r="G51">
        <v>1.7061627015909799E-16</v>
      </c>
      <c r="H51">
        <v>0.2962044771459082</v>
      </c>
      <c r="I51">
        <v>5.16265415085225E-3</v>
      </c>
    </row>
    <row r="52" spans="1:9" x14ac:dyDescent="0.2">
      <c r="A52" t="s">
        <v>899</v>
      </c>
      <c r="B52" t="s">
        <v>829</v>
      </c>
      <c r="C52" t="str">
        <f>VLOOKUP(Table24[[#This Row],[Metabolite ID]],Table18[],2,FALSE)</f>
        <v>Phospholipids in small HDL</v>
      </c>
      <c r="D52" t="s">
        <v>980</v>
      </c>
      <c r="E52">
        <v>4.7306839101441376E-4</v>
      </c>
      <c r="F52">
        <v>0.19316361290785786</v>
      </c>
      <c r="G52">
        <v>1.962051974304812E-3</v>
      </c>
      <c r="H52">
        <v>0.80114514549830018</v>
      </c>
      <c r="I52">
        <v>3.2561212285229114E-3</v>
      </c>
    </row>
    <row r="53" spans="1:9" x14ac:dyDescent="0.2">
      <c r="A53" t="s">
        <v>899</v>
      </c>
      <c r="B53" t="s">
        <v>829</v>
      </c>
      <c r="C53" t="str">
        <f>VLOOKUP(Table24[[#This Row],[Metabolite ID]],Table18[],2,FALSE)</f>
        <v>Phospholipids in small HDL</v>
      </c>
      <c r="D53" t="s">
        <v>978</v>
      </c>
      <c r="E53">
        <v>3.0903176662261181E-3</v>
      </c>
      <c r="F53">
        <v>0.97695261812014</v>
      </c>
      <c r="G53">
        <v>5.3390722241371969E-5</v>
      </c>
      <c r="H53">
        <v>1.6877701644924348E-2</v>
      </c>
      <c r="I53">
        <v>3.0259718464682641E-3</v>
      </c>
    </row>
    <row r="54" spans="1:9" x14ac:dyDescent="0.2">
      <c r="A54" t="s">
        <v>899</v>
      </c>
      <c r="B54" t="s">
        <v>829</v>
      </c>
      <c r="C54" t="str">
        <f>VLOOKUP(Table24[[#This Row],[Metabolite ID]],Table18[],2,FALSE)</f>
        <v>Phospholipids in small HDL</v>
      </c>
      <c r="D54" t="s">
        <v>977</v>
      </c>
      <c r="E54">
        <v>4.9837958279328099E-7</v>
      </c>
      <c r="F54">
        <v>0.29598160508912158</v>
      </c>
      <c r="G54">
        <v>1.183388997540285E-6</v>
      </c>
      <c r="H54">
        <v>0.70279999746030131</v>
      </c>
      <c r="I54">
        <v>1.2167156819964556E-3</v>
      </c>
    </row>
    <row r="55" spans="1:9" x14ac:dyDescent="0.2">
      <c r="A55" t="s">
        <v>1141</v>
      </c>
      <c r="B55" t="s">
        <v>598</v>
      </c>
      <c r="C55" t="str">
        <f>VLOOKUP(Table24[[#This Row],[Metabolite ID]],Table18[],2,FALSE)</f>
        <v>1-oleoyl-GPC (18:1)</v>
      </c>
      <c r="D55" t="s">
        <v>944</v>
      </c>
      <c r="E55">
        <v>2.3449613347042313E-5</v>
      </c>
      <c r="F55">
        <v>0.11986595248458502</v>
      </c>
      <c r="G55">
        <v>9.9564480856047814E-6</v>
      </c>
      <c r="H55">
        <v>5.0613249408920459E-2</v>
      </c>
      <c r="I55">
        <v>0.82948739204506172</v>
      </c>
    </row>
    <row r="56" spans="1:9" x14ac:dyDescent="0.2">
      <c r="A56" t="s">
        <v>1141</v>
      </c>
      <c r="B56" t="s">
        <v>810</v>
      </c>
      <c r="C56" t="str">
        <f>VLOOKUP(Table24[[#This Row],[Metabolite ID]],Table18[],2,FALSE)</f>
        <v>Cholesterol in medium VLDL</v>
      </c>
      <c r="D56" t="s">
        <v>1103</v>
      </c>
      <c r="E56">
        <v>1.1185996466189245E-2</v>
      </c>
      <c r="F56">
        <v>0.87512124121490331</v>
      </c>
      <c r="G56">
        <v>3.602611874602902E-4</v>
      </c>
      <c r="H56">
        <v>2.8156237544047003E-2</v>
      </c>
      <c r="I56">
        <v>8.5176263587399964E-2</v>
      </c>
    </row>
    <row r="57" spans="1:9" x14ac:dyDescent="0.2">
      <c r="A57" t="s">
        <v>1141</v>
      </c>
      <c r="B57" t="s">
        <v>810</v>
      </c>
      <c r="C57" t="str">
        <f>VLOOKUP(Table24[[#This Row],[Metabolite ID]],Table18[],2,FALSE)</f>
        <v>Cholesterol in medium VLDL</v>
      </c>
      <c r="D57" t="s">
        <v>1042</v>
      </c>
      <c r="E57">
        <v>3.1848858934449186E-12</v>
      </c>
      <c r="F57">
        <v>0.8825311160821665</v>
      </c>
      <c r="G57">
        <v>2.2527748602456903E-13</v>
      </c>
      <c r="H57">
        <v>6.2394854381852292E-2</v>
      </c>
      <c r="I57">
        <v>5.5074029532571324E-2</v>
      </c>
    </row>
    <row r="58" spans="1:9" x14ac:dyDescent="0.2">
      <c r="A58" t="s">
        <v>1141</v>
      </c>
      <c r="B58" t="s">
        <v>810</v>
      </c>
      <c r="C58" t="str">
        <f>VLOOKUP(Table24[[#This Row],[Metabolite ID]],Table18[],2,FALSE)</f>
        <v>Cholesterol in medium VLDL</v>
      </c>
      <c r="D58" t="s">
        <v>1074</v>
      </c>
      <c r="E58">
        <v>3.1678597981580579E-12</v>
      </c>
      <c r="F58">
        <v>0.87267431472344681</v>
      </c>
      <c r="G58">
        <v>2.6461591450424464E-13</v>
      </c>
      <c r="H58">
        <v>7.2866765802091671E-2</v>
      </c>
      <c r="I58">
        <v>5.4458919471028822E-2</v>
      </c>
    </row>
    <row r="59" spans="1:9" x14ac:dyDescent="0.2">
      <c r="A59" t="s">
        <v>1141</v>
      </c>
      <c r="B59" t="s">
        <v>810</v>
      </c>
      <c r="C59" t="str">
        <f>VLOOKUP(Table24[[#This Row],[Metabolite ID]],Table18[],2,FALSE)</f>
        <v>Cholesterol in medium VLDL</v>
      </c>
      <c r="D59" t="s">
        <v>976</v>
      </c>
      <c r="E59">
        <v>1.4311734093133495E-3</v>
      </c>
      <c r="F59">
        <v>0.92805000721436093</v>
      </c>
      <c r="G59">
        <v>2.5818730521155967E-5</v>
      </c>
      <c r="H59">
        <v>1.6728145500736601E-2</v>
      </c>
      <c r="I59">
        <v>5.3764855145067562E-2</v>
      </c>
    </row>
    <row r="60" spans="1:9" x14ac:dyDescent="0.2">
      <c r="A60" t="s">
        <v>1141</v>
      </c>
      <c r="B60" t="s">
        <v>810</v>
      </c>
      <c r="C60" t="str">
        <f>VLOOKUP(Table24[[#This Row],[Metabolite ID]],Table18[],2,FALSE)</f>
        <v>Cholesterol in medium VLDL</v>
      </c>
      <c r="D60" t="s">
        <v>1106</v>
      </c>
      <c r="E60">
        <v>6.2745956308760655E-45</v>
      </c>
      <c r="F60">
        <v>0.93463642222372956</v>
      </c>
      <c r="G60">
        <v>1.0439718875263628E-46</v>
      </c>
      <c r="H60">
        <v>1.5532567260121638E-2</v>
      </c>
      <c r="I60">
        <v>4.9831010516143942E-2</v>
      </c>
    </row>
    <row r="61" spans="1:9" x14ac:dyDescent="0.2">
      <c r="A61" t="s">
        <v>1141</v>
      </c>
      <c r="B61" t="s">
        <v>810</v>
      </c>
      <c r="C61" t="str">
        <f>VLOOKUP(Table24[[#This Row],[Metabolite ID]],Table18[],2,FALSE)</f>
        <v>Cholesterol in medium VLDL</v>
      </c>
      <c r="D61" t="s">
        <v>1038</v>
      </c>
      <c r="E61">
        <v>2.4339227633866796E-50</v>
      </c>
      <c r="F61">
        <v>0.93102025354166318</v>
      </c>
      <c r="G61">
        <v>6.223928546884747E-52</v>
      </c>
      <c r="H61">
        <v>2.3793502802456859E-2</v>
      </c>
      <c r="I61">
        <v>4.5186243655875757E-2</v>
      </c>
    </row>
    <row r="62" spans="1:9" x14ac:dyDescent="0.2">
      <c r="A62" t="s">
        <v>1141</v>
      </c>
      <c r="B62" t="s">
        <v>810</v>
      </c>
      <c r="C62" t="str">
        <f>VLOOKUP(Table24[[#This Row],[Metabolite ID]],Table18[],2,FALSE)</f>
        <v>Cholesterol in medium VLDL</v>
      </c>
      <c r="D62" t="s">
        <v>1036</v>
      </c>
      <c r="E62">
        <v>2.4292299414935752E-50</v>
      </c>
      <c r="F62">
        <v>0.930976765364667</v>
      </c>
      <c r="G62">
        <v>6.2241234863360904E-52</v>
      </c>
      <c r="H62">
        <v>2.3839101639623057E-2</v>
      </c>
      <c r="I62">
        <v>4.5184132995710821E-2</v>
      </c>
    </row>
    <row r="63" spans="1:9" x14ac:dyDescent="0.2">
      <c r="A63" t="s">
        <v>1141</v>
      </c>
      <c r="B63" t="s">
        <v>810</v>
      </c>
      <c r="C63" t="str">
        <f>VLOOKUP(Table24[[#This Row],[Metabolite ID]],Table18[],2,FALSE)</f>
        <v>Cholesterol in medium VLDL</v>
      </c>
      <c r="D63" t="s">
        <v>1049</v>
      </c>
      <c r="E63">
        <v>1.8800775620317505E-7</v>
      </c>
      <c r="F63">
        <v>0.93554857977077222</v>
      </c>
      <c r="G63">
        <v>7.0183024988128693E-9</v>
      </c>
      <c r="H63">
        <v>3.490331738991434E-2</v>
      </c>
      <c r="I63">
        <v>2.9547907813254264E-2</v>
      </c>
    </row>
    <row r="64" spans="1:9" x14ac:dyDescent="0.2">
      <c r="A64" t="s">
        <v>1141</v>
      </c>
      <c r="B64" t="s">
        <v>810</v>
      </c>
      <c r="C64" t="str">
        <f>VLOOKUP(Table24[[#This Row],[Metabolite ID]],Table18[],2,FALSE)</f>
        <v>Cholesterol in medium VLDL</v>
      </c>
      <c r="D64" t="s">
        <v>1050</v>
      </c>
      <c r="E64">
        <v>3.4991847478087801E-9</v>
      </c>
      <c r="F64">
        <v>0.93961722618369115</v>
      </c>
      <c r="G64">
        <v>1.2952191434920403E-10</v>
      </c>
      <c r="H64">
        <v>3.4764172052236093E-2</v>
      </c>
      <c r="I64">
        <v>2.5618598135367501E-2</v>
      </c>
    </row>
    <row r="65" spans="1:9" x14ac:dyDescent="0.2">
      <c r="A65" t="s">
        <v>1141</v>
      </c>
      <c r="B65" t="s">
        <v>810</v>
      </c>
      <c r="C65" t="str">
        <f>VLOOKUP(Table24[[#This Row],[Metabolite ID]],Table18[],2,FALSE)</f>
        <v>Cholesterol in medium VLDL</v>
      </c>
      <c r="D65" t="s">
        <v>1012</v>
      </c>
      <c r="E65">
        <v>4.7317657925759989E-2</v>
      </c>
      <c r="F65">
        <v>0.90716794770493581</v>
      </c>
      <c r="G65">
        <v>1.0409450265059198E-3</v>
      </c>
      <c r="H65">
        <v>1.9947186818554914E-2</v>
      </c>
      <c r="I65">
        <v>2.4526262524243277E-2</v>
      </c>
    </row>
    <row r="66" spans="1:9" x14ac:dyDescent="0.2">
      <c r="A66" t="s">
        <v>1141</v>
      </c>
      <c r="B66" t="s">
        <v>810</v>
      </c>
      <c r="C66" t="str">
        <f>VLOOKUP(Table24[[#This Row],[Metabolite ID]],Table18[],2,FALSE)</f>
        <v>Cholesterol in medium VLDL</v>
      </c>
      <c r="D66" t="s">
        <v>1108</v>
      </c>
      <c r="E66">
        <v>1.2469198072263461E-15</v>
      </c>
      <c r="F66">
        <v>0.74718915581824397</v>
      </c>
      <c r="G66">
        <v>3.8253962694697297E-16</v>
      </c>
      <c r="H66">
        <v>0.2292182229166842</v>
      </c>
      <c r="I66">
        <v>2.3592621265067892E-2</v>
      </c>
    </row>
    <row r="67" spans="1:9" x14ac:dyDescent="0.2">
      <c r="A67" t="s">
        <v>1141</v>
      </c>
      <c r="B67" t="s">
        <v>810</v>
      </c>
      <c r="C67" t="str">
        <f>VLOOKUP(Table24[[#This Row],[Metabolite ID]],Table18[],2,FALSE)</f>
        <v>Cholesterol in medium VLDL</v>
      </c>
      <c r="D67" t="s">
        <v>1032</v>
      </c>
      <c r="E67">
        <v>1.2385676904326961E-21</v>
      </c>
      <c r="F67">
        <v>0.96136517772164531</v>
      </c>
      <c r="G67">
        <v>1.9623104146969022E-23</v>
      </c>
      <c r="H67">
        <v>1.522372374996013E-2</v>
      </c>
      <c r="I67">
        <v>2.3411098528395236E-2</v>
      </c>
    </row>
    <row r="68" spans="1:9" x14ac:dyDescent="0.2">
      <c r="A68" t="s">
        <v>1141</v>
      </c>
      <c r="B68" t="s">
        <v>810</v>
      </c>
      <c r="C68" t="str">
        <f>VLOOKUP(Table24[[#This Row],[Metabolite ID]],Table18[],2,FALSE)</f>
        <v>Cholesterol in medium VLDL</v>
      </c>
      <c r="D68" t="s">
        <v>1107</v>
      </c>
      <c r="E68">
        <v>3.981662236657536E-3</v>
      </c>
      <c r="F68">
        <v>0.73565011411372316</v>
      </c>
      <c r="G68">
        <v>1.3118393995780098E-3</v>
      </c>
      <c r="H68">
        <v>0.24237094016406902</v>
      </c>
      <c r="I68">
        <v>1.6685444085972122E-2</v>
      </c>
    </row>
    <row r="69" spans="1:9" x14ac:dyDescent="0.2">
      <c r="A69" t="s">
        <v>1141</v>
      </c>
      <c r="B69" t="s">
        <v>810</v>
      </c>
      <c r="C69" t="str">
        <f>VLOOKUP(Table24[[#This Row],[Metabolite ID]],Table18[],2,FALSE)</f>
        <v>Cholesterol in medium VLDL</v>
      </c>
      <c r="D69" t="s">
        <v>1040</v>
      </c>
      <c r="E69">
        <v>3.0387545235610232E-8</v>
      </c>
      <c r="F69">
        <v>0.95592753762748794</v>
      </c>
      <c r="G69">
        <v>8.8525263744618728E-10</v>
      </c>
      <c r="H69">
        <v>2.784405655818397E-2</v>
      </c>
      <c r="I69">
        <v>1.6228374541531525E-2</v>
      </c>
    </row>
    <row r="70" spans="1:9" x14ac:dyDescent="0.2">
      <c r="A70" t="s">
        <v>1141</v>
      </c>
      <c r="B70" t="s">
        <v>810</v>
      </c>
      <c r="C70" t="str">
        <f>VLOOKUP(Table24[[#This Row],[Metabolite ID]],Table18[],2,FALSE)</f>
        <v>Cholesterol in medium VLDL</v>
      </c>
      <c r="D70" t="s">
        <v>1009</v>
      </c>
      <c r="E70">
        <v>5.522018614889857E-28</v>
      </c>
      <c r="F70">
        <v>0.91272563001591023</v>
      </c>
      <c r="G70">
        <v>4.5297764167595506E-29</v>
      </c>
      <c r="H70">
        <v>7.4868602834987572E-2</v>
      </c>
      <c r="I70">
        <v>1.2405767149103941E-2</v>
      </c>
    </row>
    <row r="71" spans="1:9" x14ac:dyDescent="0.2">
      <c r="A71" t="s">
        <v>1141</v>
      </c>
      <c r="B71" t="s">
        <v>810</v>
      </c>
      <c r="C71" t="str">
        <f>VLOOKUP(Table24[[#This Row],[Metabolite ID]],Table18[],2,FALSE)</f>
        <v>Cholesterol in medium VLDL</v>
      </c>
      <c r="D71" t="s">
        <v>960</v>
      </c>
      <c r="E71">
        <v>5.3363153311350859E-28</v>
      </c>
      <c r="F71">
        <v>0.88393915662765243</v>
      </c>
      <c r="G71">
        <v>6.2814439541129093E-29</v>
      </c>
      <c r="H71">
        <v>0.10404634198171063</v>
      </c>
      <c r="I71">
        <v>1.2014501390638959E-2</v>
      </c>
    </row>
    <row r="72" spans="1:9" x14ac:dyDescent="0.2">
      <c r="A72" t="s">
        <v>1141</v>
      </c>
      <c r="B72" t="s">
        <v>810</v>
      </c>
      <c r="C72" t="str">
        <f>VLOOKUP(Table24[[#This Row],[Metabolite ID]],Table18[],2,FALSE)</f>
        <v>Cholesterol in medium VLDL</v>
      </c>
      <c r="D72" t="s">
        <v>994</v>
      </c>
      <c r="E72">
        <v>1.446887175262225E-46</v>
      </c>
      <c r="F72">
        <v>0.92395239830587539</v>
      </c>
      <c r="G72">
        <v>1.0053907632485748E-47</v>
      </c>
      <c r="H72">
        <v>6.419937982211181E-2</v>
      </c>
      <c r="I72">
        <v>1.1848221872007323E-2</v>
      </c>
    </row>
    <row r="73" spans="1:9" x14ac:dyDescent="0.2">
      <c r="A73" t="s">
        <v>1141</v>
      </c>
      <c r="B73" t="s">
        <v>810</v>
      </c>
      <c r="C73" t="str">
        <f>VLOOKUP(Table24[[#This Row],[Metabolite ID]],Table18[],2,FALSE)</f>
        <v>Cholesterol in medium VLDL</v>
      </c>
      <c r="D73" t="s">
        <v>1043</v>
      </c>
      <c r="E73">
        <v>1.4467597994278808E-46</v>
      </c>
      <c r="F73">
        <v>0.9234335161841053</v>
      </c>
      <c r="G73">
        <v>1.0141007592192216E-47</v>
      </c>
      <c r="H73">
        <v>6.4724915782885209E-2</v>
      </c>
      <c r="I73">
        <v>1.1841568033004988E-2</v>
      </c>
    </row>
    <row r="74" spans="1:9" x14ac:dyDescent="0.2">
      <c r="A74" t="s">
        <v>1141</v>
      </c>
      <c r="B74" t="s">
        <v>810</v>
      </c>
      <c r="C74" t="str">
        <f>VLOOKUP(Table24[[#This Row],[Metabolite ID]],Table18[],2,FALSE)</f>
        <v>Cholesterol in medium VLDL</v>
      </c>
      <c r="D74" t="s">
        <v>1102</v>
      </c>
      <c r="E74">
        <v>2.3492682513952534E-2</v>
      </c>
      <c r="F74">
        <v>0.87977878318351499</v>
      </c>
      <c r="G74">
        <v>2.2080352340013367E-3</v>
      </c>
      <c r="H74">
        <v>8.2685417559577729E-2</v>
      </c>
      <c r="I74">
        <v>1.1835081508953451E-2</v>
      </c>
    </row>
    <row r="75" spans="1:9" x14ac:dyDescent="0.2">
      <c r="A75" t="s">
        <v>1141</v>
      </c>
      <c r="B75" t="s">
        <v>810</v>
      </c>
      <c r="C75" t="str">
        <f>VLOOKUP(Table24[[#This Row],[Metabolite ID]],Table18[],2,FALSE)</f>
        <v>Cholesterol in medium VLDL</v>
      </c>
      <c r="D75" t="s">
        <v>1063</v>
      </c>
      <c r="E75">
        <v>1.4262350415804157E-46</v>
      </c>
      <c r="F75">
        <v>0.92278838393043883</v>
      </c>
      <c r="G75">
        <v>1.0105123221982569E-47</v>
      </c>
      <c r="H75">
        <v>6.5378320832958567E-2</v>
      </c>
      <c r="I75">
        <v>1.1833295236600925E-2</v>
      </c>
    </row>
    <row r="76" spans="1:9" x14ac:dyDescent="0.2">
      <c r="A76" t="s">
        <v>1141</v>
      </c>
      <c r="B76" t="s">
        <v>810</v>
      </c>
      <c r="C76" t="str">
        <f>VLOOKUP(Table24[[#This Row],[Metabolite ID]],Table18[],2,FALSE)</f>
        <v>Cholesterol in medium VLDL</v>
      </c>
      <c r="D76" t="s">
        <v>1044</v>
      </c>
      <c r="E76">
        <v>1.4241060916802417E-46</v>
      </c>
      <c r="F76">
        <v>0.92273989005635171</v>
      </c>
      <c r="G76">
        <v>1.0098150377452483E-47</v>
      </c>
      <c r="H76">
        <v>6.5427436563950309E-2</v>
      </c>
      <c r="I76">
        <v>1.1832673379695017E-2</v>
      </c>
    </row>
    <row r="77" spans="1:9" x14ac:dyDescent="0.2">
      <c r="A77" t="s">
        <v>1141</v>
      </c>
      <c r="B77" t="s">
        <v>810</v>
      </c>
      <c r="C77" t="str">
        <f>VLOOKUP(Table24[[#This Row],[Metabolite ID]],Table18[],2,FALSE)</f>
        <v>Cholesterol in medium VLDL</v>
      </c>
      <c r="D77" t="s">
        <v>957</v>
      </c>
      <c r="E77">
        <v>1.182820313066447E-39</v>
      </c>
      <c r="F77">
        <v>0.96323605801087442</v>
      </c>
      <c r="G77">
        <v>3.2225860504606995E-41</v>
      </c>
      <c r="H77">
        <v>2.6239525874958605E-2</v>
      </c>
      <c r="I77">
        <v>1.0524416114166289E-2</v>
      </c>
    </row>
    <row r="78" spans="1:9" x14ac:dyDescent="0.2">
      <c r="A78" t="s">
        <v>1141</v>
      </c>
      <c r="B78" t="s">
        <v>810</v>
      </c>
      <c r="C78" t="str">
        <f>VLOOKUP(Table24[[#This Row],[Metabolite ID]],Table18[],2,FALSE)</f>
        <v>Cholesterol in medium VLDL</v>
      </c>
      <c r="D78" t="s">
        <v>1086</v>
      </c>
      <c r="E78">
        <v>1.6753346674459876E-10</v>
      </c>
      <c r="F78">
        <v>0.96769471600296209</v>
      </c>
      <c r="G78">
        <v>3.8562786981596781E-12</v>
      </c>
      <c r="H78">
        <v>2.2270921020241467E-2</v>
      </c>
      <c r="I78">
        <v>1.0034362805406743E-2</v>
      </c>
    </row>
    <row r="79" spans="1:9" x14ac:dyDescent="0.2">
      <c r="A79" t="s">
        <v>1141</v>
      </c>
      <c r="B79" t="s">
        <v>810</v>
      </c>
      <c r="C79" t="str">
        <f>VLOOKUP(Table24[[#This Row],[Metabolite ID]],Table18[],2,FALSE)</f>
        <v>Cholesterol in medium VLDL</v>
      </c>
      <c r="D79" t="s">
        <v>1085</v>
      </c>
      <c r="E79">
        <v>1.6583117948469242E-10</v>
      </c>
      <c r="F79">
        <v>0.96280972197234971</v>
      </c>
      <c r="G79">
        <v>4.6865621312172977E-12</v>
      </c>
      <c r="H79">
        <v>2.7206569252459629E-2</v>
      </c>
      <c r="I79">
        <v>9.9837086046736384E-3</v>
      </c>
    </row>
    <row r="80" spans="1:9" x14ac:dyDescent="0.2">
      <c r="A80" t="s">
        <v>1141</v>
      </c>
      <c r="B80" t="s">
        <v>810</v>
      </c>
      <c r="C80" t="str">
        <f>VLOOKUP(Table24[[#This Row],[Metabolite ID]],Table18[],2,FALSE)</f>
        <v>Cholesterol in medium VLDL</v>
      </c>
      <c r="D80" t="s">
        <v>967</v>
      </c>
      <c r="E80">
        <v>1.363976783510645E-26</v>
      </c>
      <c r="F80">
        <v>0.96730293901078024</v>
      </c>
      <c r="G80">
        <v>3.2341345184868456E-28</v>
      </c>
      <c r="H80">
        <v>2.2930043070962081E-2</v>
      </c>
      <c r="I80">
        <v>9.7670179182545256E-3</v>
      </c>
    </row>
    <row r="81" spans="1:9" x14ac:dyDescent="0.2">
      <c r="A81" t="s">
        <v>1141</v>
      </c>
      <c r="B81" t="s">
        <v>810</v>
      </c>
      <c r="C81" t="str">
        <f>VLOOKUP(Table24[[#This Row],[Metabolite ID]],Table18[],2,FALSE)</f>
        <v>Cholesterol in medium VLDL</v>
      </c>
      <c r="D81" t="s">
        <v>1104</v>
      </c>
      <c r="E81">
        <v>2.7839540641950263E-2</v>
      </c>
      <c r="F81">
        <v>0.93319689015008356</v>
      </c>
      <c r="G81">
        <v>8.5111673110705029E-4</v>
      </c>
      <c r="H81">
        <v>2.8526302508429715E-2</v>
      </c>
      <c r="I81">
        <v>9.5861499684295401E-3</v>
      </c>
    </row>
    <row r="82" spans="1:9" x14ac:dyDescent="0.2">
      <c r="A82" t="s">
        <v>1141</v>
      </c>
      <c r="B82" t="s">
        <v>810</v>
      </c>
      <c r="C82" t="str">
        <f>VLOOKUP(Table24[[#This Row],[Metabolite ID]],Table18[],2,FALSE)</f>
        <v>Cholesterol in medium VLDL</v>
      </c>
      <c r="D82" t="s">
        <v>1105</v>
      </c>
      <c r="E82">
        <v>4.3664342194836558E-6</v>
      </c>
      <c r="F82">
        <v>0.97396267378138357</v>
      </c>
      <c r="G82">
        <v>7.9711557446207216E-8</v>
      </c>
      <c r="H82">
        <v>1.7777605813884201E-2</v>
      </c>
      <c r="I82">
        <v>8.2552742589551108E-3</v>
      </c>
    </row>
    <row r="83" spans="1:9" x14ac:dyDescent="0.2">
      <c r="A83" t="s">
        <v>1141</v>
      </c>
      <c r="B83" t="s">
        <v>810</v>
      </c>
      <c r="C83" t="str">
        <f>VLOOKUP(Table24[[#This Row],[Metabolite ID]],Table18[],2,FALSE)</f>
        <v>Cholesterol in medium VLDL</v>
      </c>
      <c r="D83" t="s">
        <v>1047</v>
      </c>
      <c r="E83">
        <v>2.3741289359754729E-32</v>
      </c>
      <c r="F83">
        <v>0.88781295819979422</v>
      </c>
      <c r="G83">
        <v>2.7833477221969281E-33</v>
      </c>
      <c r="H83">
        <v>0.10408197655059902</v>
      </c>
      <c r="I83">
        <v>8.1050652496137705E-3</v>
      </c>
    </row>
    <row r="84" spans="1:9" x14ac:dyDescent="0.2">
      <c r="A84" t="s">
        <v>1141</v>
      </c>
      <c r="B84" t="s">
        <v>810</v>
      </c>
      <c r="C84" t="str">
        <f>VLOOKUP(Table24[[#This Row],[Metabolite ID]],Table18[],2,FALSE)</f>
        <v>Cholesterol in medium VLDL</v>
      </c>
      <c r="D84" t="s">
        <v>1067</v>
      </c>
      <c r="E84">
        <v>3.7182221085103474E-21</v>
      </c>
      <c r="F84">
        <v>0.96406265400008417</v>
      </c>
      <c r="G84">
        <v>1.0962184367786902E-22</v>
      </c>
      <c r="H84">
        <v>2.8420773787687526E-2</v>
      </c>
      <c r="I84">
        <v>7.5165722122265055E-3</v>
      </c>
    </row>
    <row r="85" spans="1:9" x14ac:dyDescent="0.2">
      <c r="A85" t="s">
        <v>1141</v>
      </c>
      <c r="B85" t="s">
        <v>810</v>
      </c>
      <c r="C85" t="str">
        <f>VLOOKUP(Table24[[#This Row],[Metabolite ID]],Table18[],2,FALSE)</f>
        <v>Cholesterol in medium VLDL</v>
      </c>
      <c r="D85" t="s">
        <v>1082</v>
      </c>
      <c r="E85">
        <v>8.5847515464190921E-2</v>
      </c>
      <c r="F85">
        <v>0.85945262655656851</v>
      </c>
      <c r="G85">
        <v>4.3806242743733145E-3</v>
      </c>
      <c r="H85">
        <v>4.3854133111029363E-2</v>
      </c>
      <c r="I85">
        <v>6.4651005938380487E-3</v>
      </c>
    </row>
    <row r="86" spans="1:9" x14ac:dyDescent="0.2">
      <c r="A86" t="s">
        <v>1141</v>
      </c>
      <c r="B86" t="s">
        <v>810</v>
      </c>
      <c r="C86" t="str">
        <f>VLOOKUP(Table24[[#This Row],[Metabolite ID]],Table18[],2,FALSE)</f>
        <v>Cholesterol in medium VLDL</v>
      </c>
      <c r="D86" t="s">
        <v>1024</v>
      </c>
      <c r="E86">
        <v>2.4205761434174569E-29</v>
      </c>
      <c r="F86">
        <v>0.97770638590873948</v>
      </c>
      <c r="G86">
        <v>3.9316815241214255E-31</v>
      </c>
      <c r="H86">
        <v>1.5878401294378123E-2</v>
      </c>
      <c r="I86">
        <v>6.4152127968755274E-3</v>
      </c>
    </row>
    <row r="87" spans="1:9" x14ac:dyDescent="0.2">
      <c r="A87" t="s">
        <v>1141</v>
      </c>
      <c r="B87" t="s">
        <v>810</v>
      </c>
      <c r="C87" t="str">
        <f>VLOOKUP(Table24[[#This Row],[Metabolite ID]],Table18[],2,FALSE)</f>
        <v>Cholesterol in medium VLDL</v>
      </c>
      <c r="D87" t="s">
        <v>1069</v>
      </c>
      <c r="E87">
        <v>2.0999797186560477E-29</v>
      </c>
      <c r="F87">
        <v>0.96745573725519307</v>
      </c>
      <c r="G87">
        <v>5.6867746401979461E-31</v>
      </c>
      <c r="H87">
        <v>2.6196309498824569E-2</v>
      </c>
      <c r="I87">
        <v>6.3479532459854836E-3</v>
      </c>
    </row>
    <row r="88" spans="1:9" x14ac:dyDescent="0.2">
      <c r="A88" t="s">
        <v>1141</v>
      </c>
      <c r="B88" t="s">
        <v>810</v>
      </c>
      <c r="C88" t="str">
        <f>VLOOKUP(Table24[[#This Row],[Metabolite ID]],Table18[],2,FALSE)</f>
        <v>Cholesterol in medium VLDL</v>
      </c>
      <c r="D88" t="s">
        <v>1057</v>
      </c>
      <c r="E88">
        <v>1.3007940320273021E-19</v>
      </c>
      <c r="F88">
        <v>0.97563073364090058</v>
      </c>
      <c r="G88">
        <v>2.6298530433044435E-21</v>
      </c>
      <c r="H88">
        <v>1.9723113322313638E-2</v>
      </c>
      <c r="I88">
        <v>4.6461530367857976E-3</v>
      </c>
    </row>
    <row r="89" spans="1:9" x14ac:dyDescent="0.2">
      <c r="A89" t="s">
        <v>1141</v>
      </c>
      <c r="B89" t="s">
        <v>810</v>
      </c>
      <c r="C89" t="str">
        <f>VLOOKUP(Table24[[#This Row],[Metabolite ID]],Table18[],2,FALSE)</f>
        <v>Cholesterol in medium VLDL</v>
      </c>
      <c r="D89" t="s">
        <v>1101</v>
      </c>
      <c r="E89">
        <v>1.420749937524198E-2</v>
      </c>
      <c r="F89">
        <v>0.95876000907253611</v>
      </c>
      <c r="G89">
        <v>3.372312859034807E-4</v>
      </c>
      <c r="H89">
        <v>2.2756151461309822E-2</v>
      </c>
      <c r="I89">
        <v>3.9391088050083215E-3</v>
      </c>
    </row>
    <row r="90" spans="1:9" x14ac:dyDescent="0.2">
      <c r="A90" t="s">
        <v>1141</v>
      </c>
      <c r="B90" t="s">
        <v>810</v>
      </c>
      <c r="C90" t="str">
        <f>VLOOKUP(Table24[[#This Row],[Metabolite ID]],Table18[],2,FALSE)</f>
        <v>Cholesterol in medium VLDL</v>
      </c>
      <c r="D90" t="s">
        <v>1068</v>
      </c>
      <c r="E90">
        <v>1.6012654875101848E-5</v>
      </c>
      <c r="F90">
        <v>0.65320922531973291</v>
      </c>
      <c r="G90">
        <v>8.4108334518752022E-6</v>
      </c>
      <c r="H90">
        <v>0.34310449905448348</v>
      </c>
      <c r="I90">
        <v>3.6618521374569652E-3</v>
      </c>
    </row>
    <row r="91" spans="1:9" x14ac:dyDescent="0.2">
      <c r="A91" t="s">
        <v>1141</v>
      </c>
      <c r="B91" t="s">
        <v>810</v>
      </c>
      <c r="C91" t="str">
        <f>VLOOKUP(Table24[[#This Row],[Metabolite ID]],Table18[],2,FALSE)</f>
        <v>Cholesterol in medium VLDL</v>
      </c>
      <c r="D91" t="s">
        <v>1028</v>
      </c>
      <c r="E91">
        <v>2.5855938764686491E-80</v>
      </c>
      <c r="F91">
        <v>2.1917990988050504E-78</v>
      </c>
      <c r="G91">
        <v>1.1652280156120732E-2</v>
      </c>
      <c r="H91">
        <v>0.98775962547247687</v>
      </c>
      <c r="I91">
        <v>5.8809437140859566E-4</v>
      </c>
    </row>
    <row r="92" spans="1:9" x14ac:dyDescent="0.2">
      <c r="A92" t="s">
        <v>1141</v>
      </c>
      <c r="B92" t="s">
        <v>814</v>
      </c>
      <c r="C92" t="str">
        <f>VLOOKUP(Table24[[#This Row],[Metabolite ID]],Table18[],2,FALSE)</f>
        <v>Concentration of medium VLDL particles</v>
      </c>
      <c r="D92" t="s">
        <v>1030</v>
      </c>
      <c r="E92">
        <v>1.6326572383172457E-4</v>
      </c>
      <c r="F92">
        <v>7.4907998233265619E-2</v>
      </c>
      <c r="G92">
        <v>1.1846489886814133E-5</v>
      </c>
      <c r="H92">
        <v>5.1201849757700471E-3</v>
      </c>
      <c r="I92">
        <v>0.91979670457724594</v>
      </c>
    </row>
    <row r="93" spans="1:9" x14ac:dyDescent="0.2">
      <c r="A93" t="s">
        <v>1141</v>
      </c>
      <c r="B93" t="s">
        <v>814</v>
      </c>
      <c r="C93" t="str">
        <f>VLOOKUP(Table24[[#This Row],[Metabolite ID]],Table18[],2,FALSE)</f>
        <v>Concentration of medium VLDL particles</v>
      </c>
      <c r="D93" t="s">
        <v>1033</v>
      </c>
      <c r="E93">
        <v>1.3978774826453534E-57</v>
      </c>
      <c r="F93">
        <v>0.935624742490753</v>
      </c>
      <c r="G93">
        <v>2.3345230494670582E-59</v>
      </c>
      <c r="H93">
        <v>1.5607761334006653E-2</v>
      </c>
      <c r="I93">
        <v>4.8767496175247199E-2</v>
      </c>
    </row>
    <row r="94" spans="1:9" x14ac:dyDescent="0.2">
      <c r="A94" t="s">
        <v>1141</v>
      </c>
      <c r="B94" t="s">
        <v>814</v>
      </c>
      <c r="C94" t="str">
        <f>VLOOKUP(Table24[[#This Row],[Metabolite ID]],Table18[],2,FALSE)</f>
        <v>Concentration of medium VLDL particles</v>
      </c>
      <c r="D94" t="s">
        <v>1062</v>
      </c>
      <c r="E94">
        <v>1.4704906501904185E-19</v>
      </c>
      <c r="F94">
        <v>0.90476598084252879</v>
      </c>
      <c r="G94">
        <v>7.7082381023044143E-21</v>
      </c>
      <c r="H94">
        <v>4.7401239978071288E-2</v>
      </c>
      <c r="I94">
        <v>4.7832779179396399E-2</v>
      </c>
    </row>
    <row r="95" spans="1:9" x14ac:dyDescent="0.2">
      <c r="A95" t="s">
        <v>1141</v>
      </c>
      <c r="B95" t="s">
        <v>814</v>
      </c>
      <c r="C95" t="str">
        <f>VLOOKUP(Table24[[#This Row],[Metabolite ID]],Table18[],2,FALSE)</f>
        <v>Concentration of medium VLDL particles</v>
      </c>
      <c r="D95" t="s">
        <v>1038</v>
      </c>
      <c r="E95">
        <v>1.1209921145979406E-61</v>
      </c>
      <c r="F95">
        <v>0.93102030426056281</v>
      </c>
      <c r="G95">
        <v>2.8665555570755324E-63</v>
      </c>
      <c r="H95">
        <v>2.3793504115736296E-2</v>
      </c>
      <c r="I95">
        <v>4.5186191623705942E-2</v>
      </c>
    </row>
    <row r="96" spans="1:9" x14ac:dyDescent="0.2">
      <c r="A96" t="s">
        <v>1141</v>
      </c>
      <c r="B96" t="s">
        <v>814</v>
      </c>
      <c r="C96" t="str">
        <f>VLOOKUP(Table24[[#This Row],[Metabolite ID]],Table18[],2,FALSE)</f>
        <v>Concentration of medium VLDL particles</v>
      </c>
      <c r="D96" t="s">
        <v>1039</v>
      </c>
      <c r="E96">
        <v>1.1192203354585017E-61</v>
      </c>
      <c r="F96">
        <v>0.93100850279574654</v>
      </c>
      <c r="G96">
        <v>2.8635513479021466E-63</v>
      </c>
      <c r="H96">
        <v>2.3805878353492859E-2</v>
      </c>
      <c r="I96">
        <v>4.5185618850751161E-2</v>
      </c>
    </row>
    <row r="97" spans="1:9" x14ac:dyDescent="0.2">
      <c r="A97" t="s">
        <v>1141</v>
      </c>
      <c r="B97" t="s">
        <v>814</v>
      </c>
      <c r="C97" t="str">
        <f>VLOOKUP(Table24[[#This Row],[Metabolite ID]],Table18[],2,FALSE)</f>
        <v>Concentration of medium VLDL particles</v>
      </c>
      <c r="D97" t="s">
        <v>1036</v>
      </c>
      <c r="E97">
        <v>1.1188307410229198E-61</v>
      </c>
      <c r="F97">
        <v>0.93097681607878968</v>
      </c>
      <c r="G97">
        <v>2.8666453403558485E-63</v>
      </c>
      <c r="H97">
        <v>2.3839102955355965E-2</v>
      </c>
      <c r="I97">
        <v>4.5184080965855855E-2</v>
      </c>
    </row>
    <row r="98" spans="1:9" x14ac:dyDescent="0.2">
      <c r="A98" t="s">
        <v>1141</v>
      </c>
      <c r="B98" t="s">
        <v>814</v>
      </c>
      <c r="C98" t="str">
        <f>VLOOKUP(Table24[[#This Row],[Metabolite ID]],Table18[],2,FALSE)</f>
        <v>Concentration of medium VLDL particles</v>
      </c>
      <c r="D98" t="s">
        <v>1049</v>
      </c>
      <c r="E98">
        <v>4.9186155761038834E-10</v>
      </c>
      <c r="F98">
        <v>0.93539715928275269</v>
      </c>
      <c r="G98">
        <v>1.8361121203512777E-11</v>
      </c>
      <c r="H98">
        <v>3.4897555290791554E-2</v>
      </c>
      <c r="I98">
        <v>2.9705284916233376E-2</v>
      </c>
    </row>
    <row r="99" spans="1:9" x14ac:dyDescent="0.2">
      <c r="A99" t="s">
        <v>1141</v>
      </c>
      <c r="B99" t="s">
        <v>814</v>
      </c>
      <c r="C99" t="str">
        <f>VLOOKUP(Table24[[#This Row],[Metabolite ID]],Table18[],2,FALSE)</f>
        <v>Concentration of medium VLDL particles</v>
      </c>
      <c r="D99" t="s">
        <v>1012</v>
      </c>
      <c r="E99">
        <v>2.7817418097040634E-6</v>
      </c>
      <c r="F99">
        <v>0.9531558684990713</v>
      </c>
      <c r="G99">
        <v>6.1195765571875957E-8</v>
      </c>
      <c r="H99">
        <v>2.0958343668729638E-2</v>
      </c>
      <c r="I99">
        <v>2.5882944894623408E-2</v>
      </c>
    </row>
    <row r="100" spans="1:9" x14ac:dyDescent="0.2">
      <c r="A100" t="s">
        <v>1141</v>
      </c>
      <c r="B100" t="s">
        <v>814</v>
      </c>
      <c r="C100" t="str">
        <f>VLOOKUP(Table24[[#This Row],[Metabolite ID]],Table18[],2,FALSE)</f>
        <v>Concentration of medium VLDL particles</v>
      </c>
      <c r="D100" t="s">
        <v>1050</v>
      </c>
      <c r="E100">
        <v>4.7630863694151402E-12</v>
      </c>
      <c r="F100">
        <v>0.93971413798211012</v>
      </c>
      <c r="G100">
        <v>1.763050851097743E-13</v>
      </c>
      <c r="H100">
        <v>3.4767820658602164E-2</v>
      </c>
      <c r="I100">
        <v>2.5518041354348275E-2</v>
      </c>
    </row>
    <row r="101" spans="1:9" x14ac:dyDescent="0.2">
      <c r="A101" t="s">
        <v>1141</v>
      </c>
      <c r="B101" t="s">
        <v>814</v>
      </c>
      <c r="C101" t="str">
        <f>VLOOKUP(Table24[[#This Row],[Metabolite ID]],Table18[],2,FALSE)</f>
        <v>Concentration of medium VLDL particles</v>
      </c>
      <c r="D101" t="s">
        <v>1054</v>
      </c>
      <c r="E101">
        <v>1.3377228227983974E-13</v>
      </c>
      <c r="F101">
        <v>0.7486014792078528</v>
      </c>
      <c r="G101">
        <v>4.0467817335423226E-14</v>
      </c>
      <c r="H101">
        <v>0.2264507828651536</v>
      </c>
      <c r="I101">
        <v>2.4947737926821152E-2</v>
      </c>
    </row>
    <row r="102" spans="1:9" x14ac:dyDescent="0.2">
      <c r="A102" t="s">
        <v>1141</v>
      </c>
      <c r="B102" t="s">
        <v>814</v>
      </c>
      <c r="C102" t="str">
        <f>VLOOKUP(Table24[[#This Row],[Metabolite ID]],Table18[],2,FALSE)</f>
        <v>Concentration of medium VLDL particles</v>
      </c>
      <c r="D102" t="s">
        <v>1032</v>
      </c>
      <c r="E102">
        <v>8.5236973907810669E-23</v>
      </c>
      <c r="F102">
        <v>0.96136295094136814</v>
      </c>
      <c r="G102">
        <v>1.350442151111766E-24</v>
      </c>
      <c r="H102">
        <v>1.5223687740056432E-2</v>
      </c>
      <c r="I102">
        <v>2.3413361318572287E-2</v>
      </c>
    </row>
    <row r="103" spans="1:9" x14ac:dyDescent="0.2">
      <c r="A103" t="s">
        <v>1141</v>
      </c>
      <c r="B103" t="s">
        <v>814</v>
      </c>
      <c r="C103" t="str">
        <f>VLOOKUP(Table24[[#This Row],[Metabolite ID]],Table18[],2,FALSE)</f>
        <v>Concentration of medium VLDL particles</v>
      </c>
      <c r="D103" t="s">
        <v>1040</v>
      </c>
      <c r="E103">
        <v>8.2480239287510526E-8</v>
      </c>
      <c r="F103">
        <v>0.95603758752442103</v>
      </c>
      <c r="G103">
        <v>2.402821577074817E-9</v>
      </c>
      <c r="H103">
        <v>2.784729123466104E-2</v>
      </c>
      <c r="I103">
        <v>1.6115036357858107E-2</v>
      </c>
    </row>
    <row r="104" spans="1:9" x14ac:dyDescent="0.2">
      <c r="A104" t="s">
        <v>1141</v>
      </c>
      <c r="B104" t="s">
        <v>814</v>
      </c>
      <c r="C104" t="str">
        <f>VLOOKUP(Table24[[#This Row],[Metabolite ID]],Table18[],2,FALSE)</f>
        <v>Concentration of medium VLDL particles</v>
      </c>
      <c r="D104" t="s">
        <v>960</v>
      </c>
      <c r="E104">
        <v>2.0625557398206352E-13</v>
      </c>
      <c r="F104">
        <v>0.88394847708186008</v>
      </c>
      <c r="G104">
        <v>2.4278603264551331E-14</v>
      </c>
      <c r="H104">
        <v>0.10404744192195288</v>
      </c>
      <c r="I104">
        <v>1.2004080995958127E-2</v>
      </c>
    </row>
    <row r="105" spans="1:9" x14ac:dyDescent="0.2">
      <c r="A105" t="s">
        <v>1141</v>
      </c>
      <c r="B105" t="s">
        <v>814</v>
      </c>
      <c r="C105" t="str">
        <f>VLOOKUP(Table24[[#This Row],[Metabolite ID]],Table18[],2,FALSE)</f>
        <v>Concentration of medium VLDL particles</v>
      </c>
      <c r="D105" t="s">
        <v>994</v>
      </c>
      <c r="E105">
        <v>5.4495912796326726E-54</v>
      </c>
      <c r="F105">
        <v>0.92386061500444627</v>
      </c>
      <c r="G105">
        <v>3.7867283846991701E-55</v>
      </c>
      <c r="H105">
        <v>6.4192978863968478E-2</v>
      </c>
      <c r="I105">
        <v>1.1946406131590171E-2</v>
      </c>
    </row>
    <row r="106" spans="1:9" x14ac:dyDescent="0.2">
      <c r="A106" t="s">
        <v>1141</v>
      </c>
      <c r="B106" t="s">
        <v>814</v>
      </c>
      <c r="C106" t="str">
        <f>VLOOKUP(Table24[[#This Row],[Metabolite ID]],Table18[],2,FALSE)</f>
        <v>Concentration of medium VLDL particles</v>
      </c>
      <c r="D106" t="s">
        <v>1043</v>
      </c>
      <c r="E106">
        <v>5.449111832100731E-54</v>
      </c>
      <c r="F106">
        <v>0.9233418359274238</v>
      </c>
      <c r="G106">
        <v>3.8195341397991729E-55</v>
      </c>
      <c r="H106">
        <v>6.4718466253302021E-2</v>
      </c>
      <c r="I106">
        <v>1.1939697819269167E-2</v>
      </c>
    </row>
    <row r="107" spans="1:9" x14ac:dyDescent="0.2">
      <c r="A107" t="s">
        <v>1141</v>
      </c>
      <c r="B107" t="s">
        <v>814</v>
      </c>
      <c r="C107" t="str">
        <f>VLOOKUP(Table24[[#This Row],[Metabolite ID]],Table18[],2,FALSE)</f>
        <v>Concentration of medium VLDL particles</v>
      </c>
      <c r="D107" t="s">
        <v>1063</v>
      </c>
      <c r="E107">
        <v>5.3718072516640361E-54</v>
      </c>
      <c r="F107">
        <v>0.92269683201927322</v>
      </c>
      <c r="G107">
        <v>3.8060188272091323E-55</v>
      </c>
      <c r="H107">
        <v>6.5371810682227485E-2</v>
      </c>
      <c r="I107">
        <v>1.1931357298504362E-2</v>
      </c>
    </row>
    <row r="108" spans="1:9" x14ac:dyDescent="0.2">
      <c r="A108" t="s">
        <v>1141</v>
      </c>
      <c r="B108" t="s">
        <v>814</v>
      </c>
      <c r="C108" t="str">
        <f>VLOOKUP(Table24[[#This Row],[Metabolite ID]],Table18[],2,FALSE)</f>
        <v>Concentration of medium VLDL particles</v>
      </c>
      <c r="D108" t="s">
        <v>1044</v>
      </c>
      <c r="E108">
        <v>5.3637887497827146E-54</v>
      </c>
      <c r="F108">
        <v>0.92264834779852045</v>
      </c>
      <c r="G108">
        <v>3.8033925776054731E-55</v>
      </c>
      <c r="H108">
        <v>6.5420921850571245E-2</v>
      </c>
      <c r="I108">
        <v>1.1930730350907684E-2</v>
      </c>
    </row>
    <row r="109" spans="1:9" x14ac:dyDescent="0.2">
      <c r="A109" t="s">
        <v>1141</v>
      </c>
      <c r="B109" t="s">
        <v>814</v>
      </c>
      <c r="C109" t="str">
        <f>VLOOKUP(Table24[[#This Row],[Metabolite ID]],Table18[],2,FALSE)</f>
        <v>Concentration of medium VLDL particles</v>
      </c>
      <c r="D109" t="s">
        <v>957</v>
      </c>
      <c r="E109">
        <v>4.1243671152178811E-40</v>
      </c>
      <c r="F109">
        <v>0.96333352909770531</v>
      </c>
      <c r="G109">
        <v>1.123681068515208E-41</v>
      </c>
      <c r="H109">
        <v>2.6242217407440468E-2</v>
      </c>
      <c r="I109">
        <v>1.0424253494854655E-2</v>
      </c>
    </row>
    <row r="110" spans="1:9" x14ac:dyDescent="0.2">
      <c r="A110" t="s">
        <v>1141</v>
      </c>
      <c r="B110" t="s">
        <v>814</v>
      </c>
      <c r="C110" t="str">
        <f>VLOOKUP(Table24[[#This Row],[Metabolite ID]],Table18[],2,FALSE)</f>
        <v>Concentration of medium VLDL particles</v>
      </c>
      <c r="D110" t="s">
        <v>1058</v>
      </c>
      <c r="E110">
        <v>4.4047719487817415E-31</v>
      </c>
      <c r="F110">
        <v>0.97098612554200237</v>
      </c>
      <c r="G110">
        <v>8.5198737529513044E-33</v>
      </c>
      <c r="H110">
        <v>1.8776521487400458E-2</v>
      </c>
      <c r="I110">
        <v>1.0237352970601932E-2</v>
      </c>
    </row>
    <row r="111" spans="1:9" x14ac:dyDescent="0.2">
      <c r="A111" t="s">
        <v>1141</v>
      </c>
      <c r="B111" t="s">
        <v>814</v>
      </c>
      <c r="C111" t="str">
        <f>VLOOKUP(Table24[[#This Row],[Metabolite ID]],Table18[],2,FALSE)</f>
        <v>Concentration of medium VLDL particles</v>
      </c>
      <c r="D111" t="s">
        <v>967</v>
      </c>
      <c r="E111">
        <v>2.6586892775343741E-35</v>
      </c>
      <c r="F111">
        <v>0.96721838436228724</v>
      </c>
      <c r="G111">
        <v>6.3040360146552788E-37</v>
      </c>
      <c r="H111">
        <v>2.2927987272638707E-2</v>
      </c>
      <c r="I111">
        <v>9.8536283650790969E-3</v>
      </c>
    </row>
    <row r="112" spans="1:9" x14ac:dyDescent="0.2">
      <c r="A112" t="s">
        <v>1141</v>
      </c>
      <c r="B112" t="s">
        <v>814</v>
      </c>
      <c r="C112" t="str">
        <f>VLOOKUP(Table24[[#This Row],[Metabolite ID]],Table18[],2,FALSE)</f>
        <v>Concentration of medium VLDL particles</v>
      </c>
      <c r="D112" t="s">
        <v>1059</v>
      </c>
      <c r="E112">
        <v>1.811557973585151E-5</v>
      </c>
      <c r="F112">
        <v>0.97404729259375866</v>
      </c>
      <c r="G112">
        <v>3.3118424014312078E-7</v>
      </c>
      <c r="H112">
        <v>1.7804714641158709E-2</v>
      </c>
      <c r="I112">
        <v>8.12954600110735E-3</v>
      </c>
    </row>
    <row r="113" spans="1:9" x14ac:dyDescent="0.2">
      <c r="A113" t="s">
        <v>1141</v>
      </c>
      <c r="B113" t="s">
        <v>814</v>
      </c>
      <c r="C113" t="str">
        <f>VLOOKUP(Table24[[#This Row],[Metabolite ID]],Table18[],2,FALSE)</f>
        <v>Concentration of medium VLDL particles</v>
      </c>
      <c r="D113" t="s">
        <v>1047</v>
      </c>
      <c r="E113">
        <v>8.673593609092878E-42</v>
      </c>
      <c r="F113">
        <v>0.88781396354463116</v>
      </c>
      <c r="G113">
        <v>1.0168625068887119E-42</v>
      </c>
      <c r="H113">
        <v>0.10408209471654589</v>
      </c>
      <c r="I113">
        <v>8.1039417388290205E-3</v>
      </c>
    </row>
    <row r="114" spans="1:9" x14ac:dyDescent="0.2">
      <c r="A114" t="s">
        <v>1141</v>
      </c>
      <c r="B114" t="s">
        <v>814</v>
      </c>
      <c r="C114" t="str">
        <f>VLOOKUP(Table24[[#This Row],[Metabolite ID]],Table18[],2,FALSE)</f>
        <v>Concentration of medium VLDL particles</v>
      </c>
      <c r="D114" t="s">
        <v>1067</v>
      </c>
      <c r="E114">
        <v>2.3168676386077383E-18</v>
      </c>
      <c r="F114">
        <v>0.96409641995901363</v>
      </c>
      <c r="G114">
        <v>6.8306651590408672E-20</v>
      </c>
      <c r="H114">
        <v>2.8421778712320801E-2</v>
      </c>
      <c r="I114">
        <v>7.4818013286621155E-3</v>
      </c>
    </row>
    <row r="115" spans="1:9" x14ac:dyDescent="0.2">
      <c r="A115" t="s">
        <v>1141</v>
      </c>
      <c r="B115" t="s">
        <v>814</v>
      </c>
      <c r="C115" t="str">
        <f>VLOOKUP(Table24[[#This Row],[Metabolite ID]],Table18[],2,FALSE)</f>
        <v>Concentration of medium VLDL particles</v>
      </c>
      <c r="D115" t="s">
        <v>1024</v>
      </c>
      <c r="E115">
        <v>4.7435858511968602E-33</v>
      </c>
      <c r="F115">
        <v>0.9777080276873078</v>
      </c>
      <c r="G115">
        <v>7.7048883175818536E-35</v>
      </c>
      <c r="H115">
        <v>1.5878428544139671E-2</v>
      </c>
      <c r="I115">
        <v>6.4135437685572273E-3</v>
      </c>
    </row>
    <row r="116" spans="1:9" x14ac:dyDescent="0.2">
      <c r="A116" t="s">
        <v>1141</v>
      </c>
      <c r="B116" t="s">
        <v>814</v>
      </c>
      <c r="C116" t="str">
        <f>VLOOKUP(Table24[[#This Row],[Metabolite ID]],Table18[],2,FALSE)</f>
        <v>Concentration of medium VLDL particles</v>
      </c>
      <c r="D116" t="s">
        <v>1046</v>
      </c>
      <c r="E116">
        <v>1.1867403058514784E-3</v>
      </c>
      <c r="F116">
        <v>0.96422929736528262</v>
      </c>
      <c r="G116">
        <v>3.6073678565893774E-5</v>
      </c>
      <c r="H116">
        <v>2.9307878580639626E-2</v>
      </c>
      <c r="I116">
        <v>5.2400100696603311E-3</v>
      </c>
    </row>
    <row r="117" spans="1:9" x14ac:dyDescent="0.2">
      <c r="A117" t="s">
        <v>1141</v>
      </c>
      <c r="B117" t="s">
        <v>814</v>
      </c>
      <c r="C117" t="str">
        <f>VLOOKUP(Table24[[#This Row],[Metabolite ID]],Table18[],2,FALSE)</f>
        <v>Concentration of medium VLDL particles</v>
      </c>
      <c r="D117" t="s">
        <v>1057</v>
      </c>
      <c r="E117">
        <v>1.7205767432906733E-13</v>
      </c>
      <c r="F117">
        <v>0.97562769568609298</v>
      </c>
      <c r="G117">
        <v>3.4785399326669529E-15</v>
      </c>
      <c r="H117">
        <v>1.9723050904590103E-2</v>
      </c>
      <c r="I117">
        <v>4.6492534091413847E-3</v>
      </c>
    </row>
    <row r="118" spans="1:9" x14ac:dyDescent="0.2">
      <c r="A118" t="s">
        <v>1141</v>
      </c>
      <c r="B118" t="s">
        <v>814</v>
      </c>
      <c r="C118" t="str">
        <f>VLOOKUP(Table24[[#This Row],[Metabolite ID]],Table18[],2,FALSE)</f>
        <v>Concentration of medium VLDL particles</v>
      </c>
      <c r="D118" t="s">
        <v>1026</v>
      </c>
      <c r="E118">
        <v>1.1458974476904581E-5</v>
      </c>
      <c r="F118">
        <v>0.98380628642533352</v>
      </c>
      <c r="G118">
        <v>1.4167561593591557E-7</v>
      </c>
      <c r="H118">
        <v>1.2161959371929921E-2</v>
      </c>
      <c r="I118">
        <v>4.0201535526434729E-3</v>
      </c>
    </row>
    <row r="119" spans="1:9" x14ac:dyDescent="0.2">
      <c r="A119" t="s">
        <v>1141</v>
      </c>
      <c r="B119" t="s">
        <v>814</v>
      </c>
      <c r="C119" t="str">
        <f>VLOOKUP(Table24[[#This Row],[Metabolite ID]],Table18[],2,FALSE)</f>
        <v>Concentration of medium VLDL particles</v>
      </c>
      <c r="D119" t="s">
        <v>1027</v>
      </c>
      <c r="E119">
        <v>6.8511169947119577E-4</v>
      </c>
      <c r="F119">
        <v>0.21536407945035382</v>
      </c>
      <c r="G119">
        <v>2.482340654124397E-3</v>
      </c>
      <c r="H119">
        <v>0.78032054054080813</v>
      </c>
      <c r="I119">
        <v>1.1479276552421559E-3</v>
      </c>
    </row>
    <row r="120" spans="1:9" x14ac:dyDescent="0.2">
      <c r="A120" t="s">
        <v>1141</v>
      </c>
      <c r="B120" t="s">
        <v>814</v>
      </c>
      <c r="C120" t="str">
        <f>VLOOKUP(Table24[[#This Row],[Metabolite ID]],Table18[],2,FALSE)</f>
        <v>Concentration of medium VLDL particles</v>
      </c>
      <c r="D120" t="s">
        <v>1028</v>
      </c>
      <c r="E120">
        <v>4.5653123846803278E-82</v>
      </c>
      <c r="F120">
        <v>2.2184573307071818E-78</v>
      </c>
      <c r="G120">
        <v>2.0574112350218437E-4</v>
      </c>
      <c r="H120">
        <v>0.99977364583057182</v>
      </c>
      <c r="I120">
        <v>2.0613045939642719E-5</v>
      </c>
    </row>
    <row r="121" spans="1:9" x14ac:dyDescent="0.2">
      <c r="A121" t="s">
        <v>1141</v>
      </c>
      <c r="B121" t="s">
        <v>815</v>
      </c>
      <c r="C121" t="str">
        <f>VLOOKUP(Table24[[#This Row],[Metabolite ID]],Table18[],2,FALSE)</f>
        <v>Phospholipids in medium VLDL</v>
      </c>
      <c r="D121" t="s">
        <v>1030</v>
      </c>
      <c r="E121">
        <v>5.7535574718246894E-4</v>
      </c>
      <c r="F121">
        <v>7.2186911991389796E-2</v>
      </c>
      <c r="G121">
        <v>4.1747562687086743E-5</v>
      </c>
      <c r="H121">
        <v>4.9218954318940907E-3</v>
      </c>
      <c r="I121">
        <v>0.92227408926684662</v>
      </c>
    </row>
    <row r="122" spans="1:9" x14ac:dyDescent="0.2">
      <c r="A122" t="s">
        <v>1141</v>
      </c>
      <c r="B122" t="s">
        <v>815</v>
      </c>
      <c r="C122" t="str">
        <f>VLOOKUP(Table24[[#This Row],[Metabolite ID]],Table18[],2,FALSE)</f>
        <v>Phospholipids in medium VLDL</v>
      </c>
      <c r="D122" t="s">
        <v>1033</v>
      </c>
      <c r="E122">
        <v>4.3278883638677011E-54</v>
      </c>
      <c r="F122">
        <v>0.93562114167189436</v>
      </c>
      <c r="G122">
        <v>7.2277830256264836E-56</v>
      </c>
      <c r="H122">
        <v>1.5607699875033737E-2</v>
      </c>
      <c r="I122">
        <v>4.8771158453067877E-2</v>
      </c>
    </row>
    <row r="123" spans="1:9" x14ac:dyDescent="0.2">
      <c r="A123" t="s">
        <v>1141</v>
      </c>
      <c r="B123" t="s">
        <v>815</v>
      </c>
      <c r="C123" t="str">
        <f>VLOOKUP(Table24[[#This Row],[Metabolite ID]],Table18[],2,FALSE)</f>
        <v>Phospholipids in medium VLDL</v>
      </c>
      <c r="D123" t="s">
        <v>1062</v>
      </c>
      <c r="E123">
        <v>5.1731186548690643E-18</v>
      </c>
      <c r="F123">
        <v>0.90460892532713444</v>
      </c>
      <c r="G123">
        <v>2.7117228061286795E-19</v>
      </c>
      <c r="H123">
        <v>4.7392916836016562E-2</v>
      </c>
      <c r="I123">
        <v>4.7998157836851747E-2</v>
      </c>
    </row>
    <row r="124" spans="1:9" x14ac:dyDescent="0.2">
      <c r="A124" t="s">
        <v>1141</v>
      </c>
      <c r="B124" t="s">
        <v>815</v>
      </c>
      <c r="C124" t="str">
        <f>VLOOKUP(Table24[[#This Row],[Metabolite ID]],Table18[],2,FALSE)</f>
        <v>Phospholipids in medium VLDL</v>
      </c>
      <c r="D124" t="s">
        <v>1038</v>
      </c>
      <c r="E124">
        <v>3.4274245858346452E-58</v>
      </c>
      <c r="F124">
        <v>0.93102030672301461</v>
      </c>
      <c r="G124">
        <v>8.7644711011240656E-60</v>
      </c>
      <c r="H124">
        <v>2.3793504179496723E-2</v>
      </c>
      <c r="I124">
        <v>4.5186189097494042E-2</v>
      </c>
    </row>
    <row r="125" spans="1:9" x14ac:dyDescent="0.2">
      <c r="A125" t="s">
        <v>1141</v>
      </c>
      <c r="B125" t="s">
        <v>815</v>
      </c>
      <c r="C125" t="str">
        <f>VLOOKUP(Table24[[#This Row],[Metabolite ID]],Table18[],2,FALSE)</f>
        <v>Phospholipids in medium VLDL</v>
      </c>
      <c r="D125" t="s">
        <v>1036</v>
      </c>
      <c r="E125">
        <v>3.4208162031045916E-58</v>
      </c>
      <c r="F125">
        <v>0.93097681854102055</v>
      </c>
      <c r="G125">
        <v>8.7647456127974569E-60</v>
      </c>
      <c r="H125">
        <v>2.3839103019235874E-2</v>
      </c>
      <c r="I125">
        <v>4.5184078439755533E-2</v>
      </c>
    </row>
    <row r="126" spans="1:9" x14ac:dyDescent="0.2">
      <c r="A126" t="s">
        <v>1141</v>
      </c>
      <c r="B126" t="s">
        <v>815</v>
      </c>
      <c r="C126" t="str">
        <f>VLOOKUP(Table24[[#This Row],[Metabolite ID]],Table18[],2,FALSE)</f>
        <v>Phospholipids in medium VLDL</v>
      </c>
      <c r="D126" t="s">
        <v>1049</v>
      </c>
      <c r="E126">
        <v>6.2938586590006786E-10</v>
      </c>
      <c r="F126">
        <v>0.93541221227188531</v>
      </c>
      <c r="G126">
        <v>2.3494883852506455E-11</v>
      </c>
      <c r="H126">
        <v>3.4898128098284166E-2</v>
      </c>
      <c r="I126">
        <v>2.9689658976948825E-2</v>
      </c>
    </row>
    <row r="127" spans="1:9" x14ac:dyDescent="0.2">
      <c r="A127" t="s">
        <v>1141</v>
      </c>
      <c r="B127" t="s">
        <v>815</v>
      </c>
      <c r="C127" t="str">
        <f>VLOOKUP(Table24[[#This Row],[Metabolite ID]],Table18[],2,FALSE)</f>
        <v>Phospholipids in medium VLDL</v>
      </c>
      <c r="D127" t="s">
        <v>1012</v>
      </c>
      <c r="E127">
        <v>4.4143409072600047E-5</v>
      </c>
      <c r="F127">
        <v>0.95313028583647952</v>
      </c>
      <c r="G127">
        <v>9.7111446638451258E-7</v>
      </c>
      <c r="H127">
        <v>2.0957787237545322E-2</v>
      </c>
      <c r="I127">
        <v>2.5866812402436282E-2</v>
      </c>
    </row>
    <row r="128" spans="1:9" x14ac:dyDescent="0.2">
      <c r="A128" t="s">
        <v>1141</v>
      </c>
      <c r="B128" t="s">
        <v>815</v>
      </c>
      <c r="C128" t="str">
        <f>VLOOKUP(Table24[[#This Row],[Metabolite ID]],Table18[],2,FALSE)</f>
        <v>Phospholipids in medium VLDL</v>
      </c>
      <c r="D128" t="s">
        <v>1050</v>
      </c>
      <c r="E128">
        <v>6.259725440389622E-12</v>
      </c>
      <c r="F128">
        <v>0.93967236520809683</v>
      </c>
      <c r="G128">
        <v>2.3170300534928688E-13</v>
      </c>
      <c r="H128">
        <v>3.4766247965657804E-2</v>
      </c>
      <c r="I128">
        <v>2.5561386819752695E-2</v>
      </c>
    </row>
    <row r="129" spans="1:9" x14ac:dyDescent="0.2">
      <c r="A129" t="s">
        <v>1141</v>
      </c>
      <c r="B129" t="s">
        <v>815</v>
      </c>
      <c r="C129" t="str">
        <f>VLOOKUP(Table24[[#This Row],[Metabolite ID]],Table18[],2,FALSE)</f>
        <v>Phospholipids in medium VLDL</v>
      </c>
      <c r="D129" t="s">
        <v>1032</v>
      </c>
      <c r="E129">
        <v>2.3927766782682719E-21</v>
      </c>
      <c r="F129">
        <v>0.96136255569252582</v>
      </c>
      <c r="G129">
        <v>3.7909680932895843E-23</v>
      </c>
      <c r="H129">
        <v>1.5223681348373598E-2</v>
      </c>
      <c r="I129">
        <v>2.3413762959102854E-2</v>
      </c>
    </row>
    <row r="130" spans="1:9" x14ac:dyDescent="0.2">
      <c r="A130" t="s">
        <v>1141</v>
      </c>
      <c r="B130" t="s">
        <v>815</v>
      </c>
      <c r="C130" t="str">
        <f>VLOOKUP(Table24[[#This Row],[Metabolite ID]],Table18[],2,FALSE)</f>
        <v>Phospholipids in medium VLDL</v>
      </c>
      <c r="D130" t="s">
        <v>1054</v>
      </c>
      <c r="E130">
        <v>4.7238684284799101E-14</v>
      </c>
      <c r="F130">
        <v>0.74989128884558076</v>
      </c>
      <c r="G130">
        <v>1.4290303000168476E-14</v>
      </c>
      <c r="H130">
        <v>0.22684168679050809</v>
      </c>
      <c r="I130">
        <v>2.3267024363848955E-2</v>
      </c>
    </row>
    <row r="131" spans="1:9" x14ac:dyDescent="0.2">
      <c r="A131" t="s">
        <v>1141</v>
      </c>
      <c r="B131" t="s">
        <v>815</v>
      </c>
      <c r="C131" t="str">
        <f>VLOOKUP(Table24[[#This Row],[Metabolite ID]],Table18[],2,FALSE)</f>
        <v>Phospholipids in medium VLDL</v>
      </c>
      <c r="D131" t="s">
        <v>1040</v>
      </c>
      <c r="E131">
        <v>2.3905171547200105E-7</v>
      </c>
      <c r="F131">
        <v>0.95601363934712569</v>
      </c>
      <c r="G131">
        <v>6.9640755765829921E-9</v>
      </c>
      <c r="H131">
        <v>2.7846587374026777E-2</v>
      </c>
      <c r="I131">
        <v>1.6139527263056487E-2</v>
      </c>
    </row>
    <row r="132" spans="1:9" x14ac:dyDescent="0.2">
      <c r="A132" t="s">
        <v>1141</v>
      </c>
      <c r="B132" t="s">
        <v>815</v>
      </c>
      <c r="C132" t="str">
        <f>VLOOKUP(Table24[[#This Row],[Metabolite ID]],Table18[],2,FALSE)</f>
        <v>Phospholipids in medium VLDL</v>
      </c>
      <c r="D132" t="s">
        <v>1009</v>
      </c>
      <c r="E132">
        <v>1.5998609975711267E-17</v>
      </c>
      <c r="F132">
        <v>0.91273526737198674</v>
      </c>
      <c r="G132">
        <v>1.3123846771088165E-18</v>
      </c>
      <c r="H132">
        <v>7.4869396213124467E-2</v>
      </c>
      <c r="I132">
        <v>1.2395336414891444E-2</v>
      </c>
    </row>
    <row r="133" spans="1:9" x14ac:dyDescent="0.2">
      <c r="A133" t="s">
        <v>1141</v>
      </c>
      <c r="B133" t="s">
        <v>815</v>
      </c>
      <c r="C133" t="str">
        <f>VLOOKUP(Table24[[#This Row],[Metabolite ID]],Table18[],2,FALSE)</f>
        <v>Phospholipids in medium VLDL</v>
      </c>
      <c r="D133" t="s">
        <v>1085</v>
      </c>
      <c r="E133">
        <v>1.0927802792435367E-4</v>
      </c>
      <c r="F133">
        <v>0.96047150280941929</v>
      </c>
      <c r="G133">
        <v>3.0883110705466393E-6</v>
      </c>
      <c r="H133">
        <v>2.7139699234460597E-2</v>
      </c>
      <c r="I133">
        <v>1.2276431617125948E-2</v>
      </c>
    </row>
    <row r="134" spans="1:9" x14ac:dyDescent="0.2">
      <c r="A134" t="s">
        <v>1141</v>
      </c>
      <c r="B134" t="s">
        <v>815</v>
      </c>
      <c r="C134" t="str">
        <f>VLOOKUP(Table24[[#This Row],[Metabolite ID]],Table18[],2,FALSE)</f>
        <v>Phospholipids in medium VLDL</v>
      </c>
      <c r="D134" t="s">
        <v>960</v>
      </c>
      <c r="E134">
        <v>1.5460577953992708E-17</v>
      </c>
      <c r="F134">
        <v>0.88394819565624905</v>
      </c>
      <c r="G134">
        <v>1.819884093984783E-18</v>
      </c>
      <c r="H134">
        <v>0.10404740870990625</v>
      </c>
      <c r="I134">
        <v>1.2004395633843756E-2</v>
      </c>
    </row>
    <row r="135" spans="1:9" x14ac:dyDescent="0.2">
      <c r="A135" t="s">
        <v>1141</v>
      </c>
      <c r="B135" t="s">
        <v>815</v>
      </c>
      <c r="C135" t="str">
        <f>VLOOKUP(Table24[[#This Row],[Metabolite ID]],Table18[],2,FALSE)</f>
        <v>Phospholipids in medium VLDL</v>
      </c>
      <c r="D135" t="s">
        <v>994</v>
      </c>
      <c r="E135">
        <v>1.1260486768804923E-51</v>
      </c>
      <c r="F135">
        <v>0.92384925418741182</v>
      </c>
      <c r="G135">
        <v>7.8245142956550685E-53</v>
      </c>
      <c r="H135">
        <v>6.4192186561739098E-2</v>
      </c>
      <c r="I135">
        <v>1.1958559250845482E-2</v>
      </c>
    </row>
    <row r="136" spans="1:9" x14ac:dyDescent="0.2">
      <c r="A136" t="s">
        <v>1141</v>
      </c>
      <c r="B136" t="s">
        <v>815</v>
      </c>
      <c r="C136" t="str">
        <f>VLOOKUP(Table24[[#This Row],[Metabolite ID]],Table18[],2,FALSE)</f>
        <v>Phospholipids in medium VLDL</v>
      </c>
      <c r="D136" t="s">
        <v>1043</v>
      </c>
      <c r="E136">
        <v>1.1259496164428667E-51</v>
      </c>
      <c r="F136">
        <v>0.92333048786443161</v>
      </c>
      <c r="G136">
        <v>7.8923008596785462E-53</v>
      </c>
      <c r="H136">
        <v>6.4717667938913814E-2</v>
      </c>
      <c r="I136">
        <v>1.195184419664959E-2</v>
      </c>
    </row>
    <row r="137" spans="1:9" x14ac:dyDescent="0.2">
      <c r="A137" t="s">
        <v>1141</v>
      </c>
      <c r="B137" t="s">
        <v>815</v>
      </c>
      <c r="C137" t="str">
        <f>VLOOKUP(Table24[[#This Row],[Metabolite ID]],Table18[],2,FALSE)</f>
        <v>Phospholipids in medium VLDL</v>
      </c>
      <c r="D137" t="s">
        <v>1063</v>
      </c>
      <c r="E137">
        <v>1.1099761856883528E-51</v>
      </c>
      <c r="F137">
        <v>0.92268549984182724</v>
      </c>
      <c r="G137">
        <v>7.8643742460695893E-53</v>
      </c>
      <c r="H137">
        <v>6.5371004864167956E-2</v>
      </c>
      <c r="I137">
        <v>1.1943495294001849E-2</v>
      </c>
    </row>
    <row r="138" spans="1:9" x14ac:dyDescent="0.2">
      <c r="A138" t="s">
        <v>1141</v>
      </c>
      <c r="B138" t="s">
        <v>815</v>
      </c>
      <c r="C138" t="str">
        <f>VLOOKUP(Table24[[#This Row],[Metabolite ID]],Table18[],2,FALSE)</f>
        <v>Phospholipids in medium VLDL</v>
      </c>
      <c r="D138" t="s">
        <v>1044</v>
      </c>
      <c r="E138">
        <v>1.1083193238821408E-51</v>
      </c>
      <c r="F138">
        <v>0.92263701681588861</v>
      </c>
      <c r="G138">
        <v>7.8589476333138838E-53</v>
      </c>
      <c r="H138">
        <v>6.5420115467749229E-2</v>
      </c>
      <c r="I138">
        <v>1.1942867716357856E-2</v>
      </c>
    </row>
    <row r="139" spans="1:9" x14ac:dyDescent="0.2">
      <c r="A139" t="s">
        <v>1141</v>
      </c>
      <c r="B139" t="s">
        <v>815</v>
      </c>
      <c r="C139" t="str">
        <f>VLOOKUP(Table24[[#This Row],[Metabolite ID]],Table18[],2,FALSE)</f>
        <v>Phospholipids in medium VLDL</v>
      </c>
      <c r="D139" t="s">
        <v>957</v>
      </c>
      <c r="E139">
        <v>9.9025078009035102E-42</v>
      </c>
      <c r="F139">
        <v>0.96333386905912854</v>
      </c>
      <c r="G139">
        <v>2.6979316428071198E-43</v>
      </c>
      <c r="H139">
        <v>2.6242226795015814E-2</v>
      </c>
      <c r="I139">
        <v>1.0423904145857582E-2</v>
      </c>
    </row>
    <row r="140" spans="1:9" x14ac:dyDescent="0.2">
      <c r="A140" t="s">
        <v>1141</v>
      </c>
      <c r="B140" t="s">
        <v>815</v>
      </c>
      <c r="C140" t="str">
        <f>VLOOKUP(Table24[[#This Row],[Metabolite ID]],Table18[],2,FALSE)</f>
        <v>Phospholipids in medium VLDL</v>
      </c>
      <c r="D140" t="s">
        <v>967</v>
      </c>
      <c r="E140">
        <v>4.1406377878340318E-35</v>
      </c>
      <c r="F140">
        <v>0.96721961060591533</v>
      </c>
      <c r="G140">
        <v>9.817894087403684E-37</v>
      </c>
      <c r="H140">
        <v>2.2928017086606765E-2</v>
      </c>
      <c r="I140">
        <v>9.8523723074824404E-3</v>
      </c>
    </row>
    <row r="141" spans="1:9" x14ac:dyDescent="0.2">
      <c r="A141" t="s">
        <v>1141</v>
      </c>
      <c r="B141" t="s">
        <v>815</v>
      </c>
      <c r="C141" t="str">
        <f>VLOOKUP(Table24[[#This Row],[Metabolite ID]],Table18[],2,FALSE)</f>
        <v>Phospholipids in medium VLDL</v>
      </c>
      <c r="D141" t="s">
        <v>1071</v>
      </c>
      <c r="E141">
        <v>8.1838304575427068E-2</v>
      </c>
      <c r="F141">
        <v>0.89273573242161541</v>
      </c>
      <c r="G141">
        <v>1.442020829177656E-3</v>
      </c>
      <c r="H141">
        <v>1.5728458230842877E-2</v>
      </c>
      <c r="I141">
        <v>8.2554839429369118E-3</v>
      </c>
    </row>
    <row r="142" spans="1:9" x14ac:dyDescent="0.2">
      <c r="A142" t="s">
        <v>1141</v>
      </c>
      <c r="B142" t="s">
        <v>815</v>
      </c>
      <c r="C142" t="str">
        <f>VLOOKUP(Table24[[#This Row],[Metabolite ID]],Table18[],2,FALSE)</f>
        <v>Phospholipids in medium VLDL</v>
      </c>
      <c r="D142" t="s">
        <v>1059</v>
      </c>
      <c r="E142">
        <v>1.1310141356852442E-5</v>
      </c>
      <c r="F142">
        <v>0.97403653970567428</v>
      </c>
      <c r="G142">
        <v>2.0676901461604784E-7</v>
      </c>
      <c r="H142">
        <v>1.7804512426644131E-2</v>
      </c>
      <c r="I142">
        <v>8.1474309573096575E-3</v>
      </c>
    </row>
    <row r="143" spans="1:9" x14ac:dyDescent="0.2">
      <c r="A143" t="s">
        <v>1141</v>
      </c>
      <c r="B143" t="s">
        <v>815</v>
      </c>
      <c r="C143" t="str">
        <f>VLOOKUP(Table24[[#This Row],[Metabolite ID]],Table18[],2,FALSE)</f>
        <v>Phospholipids in medium VLDL</v>
      </c>
      <c r="D143" t="s">
        <v>1047</v>
      </c>
      <c r="E143">
        <v>6.6502550256814806E-40</v>
      </c>
      <c r="F143">
        <v>0.88781513194253558</v>
      </c>
      <c r="G143">
        <v>7.7965319815934583E-41</v>
      </c>
      <c r="H143">
        <v>0.10408223204738289</v>
      </c>
      <c r="I143">
        <v>8.1026360100797667E-3</v>
      </c>
    </row>
    <row r="144" spans="1:9" x14ac:dyDescent="0.2">
      <c r="A144" t="s">
        <v>1141</v>
      </c>
      <c r="B144" t="s">
        <v>815</v>
      </c>
      <c r="C144" t="str">
        <f>VLOOKUP(Table24[[#This Row],[Metabolite ID]],Table18[],2,FALSE)</f>
        <v>Phospholipids in medium VLDL</v>
      </c>
      <c r="D144" t="s">
        <v>1067</v>
      </c>
      <c r="E144">
        <v>5.386170078764586E-19</v>
      </c>
      <c r="F144">
        <v>0.9640572349225851</v>
      </c>
      <c r="G144">
        <v>1.587968327780448E-20</v>
      </c>
      <c r="H144">
        <v>2.8420612507965525E-2</v>
      </c>
      <c r="I144">
        <v>7.5221525694468428E-3</v>
      </c>
    </row>
    <row r="145" spans="1:9" x14ac:dyDescent="0.2">
      <c r="A145" t="s">
        <v>1141</v>
      </c>
      <c r="B145" t="s">
        <v>815</v>
      </c>
      <c r="C145" t="str">
        <f>VLOOKUP(Table24[[#This Row],[Metabolite ID]],Table18[],2,FALSE)</f>
        <v>Phospholipids in medium VLDL</v>
      </c>
      <c r="D145" t="s">
        <v>1024</v>
      </c>
      <c r="E145">
        <v>3.4252916360971401E-32</v>
      </c>
      <c r="F145">
        <v>0.97771000655669749</v>
      </c>
      <c r="G145">
        <v>5.5636158676493263E-34</v>
      </c>
      <c r="H145">
        <v>1.5878461388836366E-2</v>
      </c>
      <c r="I145">
        <v>6.4115320544594085E-3</v>
      </c>
    </row>
    <row r="146" spans="1:9" x14ac:dyDescent="0.2">
      <c r="A146" t="s">
        <v>1141</v>
      </c>
      <c r="B146" t="s">
        <v>815</v>
      </c>
      <c r="C146" t="str">
        <f>VLOOKUP(Table24[[#This Row],[Metabolite ID]],Table18[],2,FALSE)</f>
        <v>Phospholipids in medium VLDL</v>
      </c>
      <c r="D146" t="s">
        <v>1079</v>
      </c>
      <c r="E146">
        <v>0.10225200840520664</v>
      </c>
      <c r="F146">
        <v>0.86328054495828077</v>
      </c>
      <c r="G146">
        <v>3.0609867977176236E-3</v>
      </c>
      <c r="H146">
        <v>2.5841397048502499E-2</v>
      </c>
      <c r="I146">
        <v>5.5650627902924747E-3</v>
      </c>
    </row>
    <row r="147" spans="1:9" x14ac:dyDescent="0.2">
      <c r="A147" t="s">
        <v>1141</v>
      </c>
      <c r="B147" t="s">
        <v>815</v>
      </c>
      <c r="C147" t="str">
        <f>VLOOKUP(Table24[[#This Row],[Metabolite ID]],Table18[],2,FALSE)</f>
        <v>Phospholipids in medium VLDL</v>
      </c>
      <c r="D147" t="s">
        <v>1068</v>
      </c>
      <c r="E147">
        <v>2.6854047045776479E-2</v>
      </c>
      <c r="F147">
        <v>0.62539060362114685</v>
      </c>
      <c r="G147">
        <v>1.4105400945226495E-2</v>
      </c>
      <c r="H147">
        <v>0.32849193183005226</v>
      </c>
      <c r="I147">
        <v>5.1580165577980045E-3</v>
      </c>
    </row>
    <row r="148" spans="1:9" x14ac:dyDescent="0.2">
      <c r="A148" t="s">
        <v>1141</v>
      </c>
      <c r="B148" t="s">
        <v>815</v>
      </c>
      <c r="C148" t="str">
        <f>VLOOKUP(Table24[[#This Row],[Metabolite ID]],Table18[],2,FALSE)</f>
        <v>Phospholipids in medium VLDL</v>
      </c>
      <c r="D148" t="s">
        <v>1057</v>
      </c>
      <c r="E148">
        <v>4.7213019100208888E-14</v>
      </c>
      <c r="F148">
        <v>0.97563421435999009</v>
      </c>
      <c r="G148">
        <v>9.5451930826254835E-16</v>
      </c>
      <c r="H148">
        <v>1.9723184837058243E-2</v>
      </c>
      <c r="I148">
        <v>4.6426008029026057E-3</v>
      </c>
    </row>
    <row r="149" spans="1:9" x14ac:dyDescent="0.2">
      <c r="A149" t="s">
        <v>1141</v>
      </c>
      <c r="B149" t="s">
        <v>815</v>
      </c>
      <c r="C149" t="str">
        <f>VLOOKUP(Table24[[#This Row],[Metabolite ID]],Table18[],2,FALSE)</f>
        <v>Phospholipids in medium VLDL</v>
      </c>
      <c r="D149" t="s">
        <v>1091</v>
      </c>
      <c r="E149">
        <v>3.2249818891252079E-5</v>
      </c>
      <c r="F149">
        <v>0.98382069037006525</v>
      </c>
      <c r="G149">
        <v>3.9727055314276471E-7</v>
      </c>
      <c r="H149">
        <v>1.2117641177507835E-2</v>
      </c>
      <c r="I149">
        <v>4.0290213629826342E-3</v>
      </c>
    </row>
    <row r="150" spans="1:9" x14ac:dyDescent="0.2">
      <c r="A150" t="s">
        <v>1141</v>
      </c>
      <c r="B150" t="s">
        <v>815</v>
      </c>
      <c r="C150" t="str">
        <f>VLOOKUP(Table24[[#This Row],[Metabolite ID]],Table18[],2,FALSE)</f>
        <v>Phospholipids in medium VLDL</v>
      </c>
      <c r="D150" t="s">
        <v>1027</v>
      </c>
      <c r="E150">
        <v>1.736777136582498E-3</v>
      </c>
      <c r="F150">
        <v>0.21430541726831431</v>
      </c>
      <c r="G150">
        <v>6.2928023220449394E-3</v>
      </c>
      <c r="H150">
        <v>0.77648471637137817</v>
      </c>
      <c r="I150">
        <v>1.1802869016798116E-3</v>
      </c>
    </row>
    <row r="151" spans="1:9" x14ac:dyDescent="0.2">
      <c r="A151" t="s">
        <v>1141</v>
      </c>
      <c r="B151" t="s">
        <v>815</v>
      </c>
      <c r="C151" t="str">
        <f>VLOOKUP(Table24[[#This Row],[Metabolite ID]],Table18[],2,FALSE)</f>
        <v>Phospholipids in medium VLDL</v>
      </c>
      <c r="D151" t="s">
        <v>1028</v>
      </c>
      <c r="E151">
        <v>8.3486133679626865E-82</v>
      </c>
      <c r="F151">
        <v>2.2180338428811943E-78</v>
      </c>
      <c r="G151">
        <v>3.7623999176351479E-4</v>
      </c>
      <c r="H151">
        <v>0.99958278974040982</v>
      </c>
      <c r="I151">
        <v>4.0970267829050722E-5</v>
      </c>
    </row>
    <row r="152" spans="1:9" x14ac:dyDescent="0.2">
      <c r="A152" t="s">
        <v>1141</v>
      </c>
      <c r="B152" t="s">
        <v>827</v>
      </c>
      <c r="C152" t="str">
        <f>VLOOKUP(Table24[[#This Row],[Metabolite ID]],Table18[],2,FALSE)</f>
        <v>Total lipids in small HDL</v>
      </c>
      <c r="D152" t="s">
        <v>972</v>
      </c>
      <c r="E152">
        <v>8.4748397578666788E-115</v>
      </c>
      <c r="F152">
        <v>0.82606107065510737</v>
      </c>
      <c r="G152">
        <v>1.1785997070156406E-115</v>
      </c>
      <c r="H152">
        <v>0.1148637702247346</v>
      </c>
      <c r="I152">
        <v>5.9075159120138034E-2</v>
      </c>
    </row>
    <row r="153" spans="1:9" x14ac:dyDescent="0.2">
      <c r="A153" t="s">
        <v>1141</v>
      </c>
      <c r="B153" t="s">
        <v>827</v>
      </c>
      <c r="C153" t="str">
        <f>VLOOKUP(Table24[[#This Row],[Metabolite ID]],Table18[],2,FALSE)</f>
        <v>Total lipids in small HDL</v>
      </c>
      <c r="D153" t="s">
        <v>973</v>
      </c>
      <c r="E153">
        <v>7.8426309061293504E-115</v>
      </c>
      <c r="F153">
        <v>0.82564062267177118</v>
      </c>
      <c r="G153">
        <v>1.0955257090573432E-115</v>
      </c>
      <c r="H153">
        <v>0.11531428624105262</v>
      </c>
      <c r="I153">
        <v>5.9045091087156366E-2</v>
      </c>
    </row>
    <row r="154" spans="1:9" x14ac:dyDescent="0.2">
      <c r="A154" t="s">
        <v>1141</v>
      </c>
      <c r="B154" t="s">
        <v>827</v>
      </c>
      <c r="C154" t="str">
        <f>VLOOKUP(Table24[[#This Row],[Metabolite ID]],Table18[],2,FALSE)</f>
        <v>Total lipids in small HDL</v>
      </c>
      <c r="D154" t="s">
        <v>968</v>
      </c>
      <c r="E154">
        <v>6.1407690489577059E-4</v>
      </c>
      <c r="F154">
        <v>0.92843413710316536</v>
      </c>
      <c r="G154">
        <v>1.892580751280512E-5</v>
      </c>
      <c r="H154">
        <v>2.8587875936414407E-2</v>
      </c>
      <c r="I154">
        <v>4.2344984248012113E-2</v>
      </c>
    </row>
    <row r="155" spans="1:9" x14ac:dyDescent="0.2">
      <c r="A155" t="s">
        <v>1141</v>
      </c>
      <c r="B155" t="s">
        <v>827</v>
      </c>
      <c r="C155" t="str">
        <f>VLOOKUP(Table24[[#This Row],[Metabolite ID]],Table18[],2,FALSE)</f>
        <v>Total lipids in small HDL</v>
      </c>
      <c r="D155" t="s">
        <v>970</v>
      </c>
      <c r="E155">
        <v>1.6275474929491129E-10</v>
      </c>
      <c r="F155">
        <v>0.87490771952070623</v>
      </c>
      <c r="G155">
        <v>1.8824496917001367E-11</v>
      </c>
      <c r="H155">
        <v>0.10118710938902505</v>
      </c>
      <c r="I155">
        <v>2.3905170908689221E-2</v>
      </c>
    </row>
    <row r="156" spans="1:9" x14ac:dyDescent="0.2">
      <c r="A156" t="s">
        <v>1141</v>
      </c>
      <c r="B156" t="s">
        <v>827</v>
      </c>
      <c r="C156" t="str">
        <f>VLOOKUP(Table24[[#This Row],[Metabolite ID]],Table18[],2,FALSE)</f>
        <v>Total lipids in small HDL</v>
      </c>
      <c r="D156" t="s">
        <v>971</v>
      </c>
      <c r="E156">
        <v>3.8709120741870856E-40</v>
      </c>
      <c r="F156">
        <v>0.90955049806663268</v>
      </c>
      <c r="G156">
        <v>3.4189069091157011E-41</v>
      </c>
      <c r="H156">
        <v>8.0331177566513992E-2</v>
      </c>
      <c r="I156">
        <v>1.0118324366859811E-2</v>
      </c>
    </row>
    <row r="157" spans="1:9" x14ac:dyDescent="0.2">
      <c r="A157" t="s">
        <v>1141</v>
      </c>
      <c r="B157" t="s">
        <v>827</v>
      </c>
      <c r="C157" t="str">
        <f>VLOOKUP(Table24[[#This Row],[Metabolite ID]],Table18[],2,FALSE)</f>
        <v>Total lipids in small HDL</v>
      </c>
      <c r="D157" t="s">
        <v>967</v>
      </c>
      <c r="E157">
        <v>1.25489419201064E-14</v>
      </c>
      <c r="F157">
        <v>0.96721241217638287</v>
      </c>
      <c r="G157">
        <v>2.9754880526517386E-16</v>
      </c>
      <c r="H157">
        <v>2.2927842069388797E-2</v>
      </c>
      <c r="I157">
        <v>9.8597457542152576E-3</v>
      </c>
    </row>
    <row r="158" spans="1:9" x14ac:dyDescent="0.2">
      <c r="A158" t="s">
        <v>1141</v>
      </c>
      <c r="B158" t="s">
        <v>827</v>
      </c>
      <c r="C158" t="str">
        <f>VLOOKUP(Table24[[#This Row],[Metabolite ID]],Table18[],2,FALSE)</f>
        <v>Total lipids in small HDL</v>
      </c>
      <c r="D158" t="s">
        <v>974</v>
      </c>
      <c r="E158">
        <v>6.2528721642606533E-2</v>
      </c>
      <c r="F158">
        <v>0.89534295832948407</v>
      </c>
      <c r="G158">
        <v>2.3735542000548823E-3</v>
      </c>
      <c r="H158">
        <v>3.3984568216291935E-2</v>
      </c>
      <c r="I158">
        <v>5.7701976115624434E-3</v>
      </c>
    </row>
    <row r="159" spans="1:9" x14ac:dyDescent="0.2">
      <c r="A159" t="s">
        <v>1141</v>
      </c>
      <c r="B159" t="s">
        <v>827</v>
      </c>
      <c r="C159" t="str">
        <f>VLOOKUP(Table24[[#This Row],[Metabolite ID]],Table18[],2,FALSE)</f>
        <v>Total lipids in small HDL</v>
      </c>
      <c r="D159" t="s">
        <v>969</v>
      </c>
      <c r="E159">
        <v>7.7786861409630534E-10</v>
      </c>
      <c r="F159">
        <v>0.96495299489806197</v>
      </c>
      <c r="G159">
        <v>2.4306726627902516E-11</v>
      </c>
      <c r="H159">
        <v>3.0150704961385184E-2</v>
      </c>
      <c r="I159">
        <v>4.896299338378339E-3</v>
      </c>
    </row>
    <row r="160" spans="1:9" x14ac:dyDescent="0.2">
      <c r="A160" t="s">
        <v>1141</v>
      </c>
      <c r="B160" t="s">
        <v>828</v>
      </c>
      <c r="C160" t="str">
        <f>VLOOKUP(Table24[[#This Row],[Metabolite ID]],Table18[],2,FALSE)</f>
        <v>Concentration of small HDL particles</v>
      </c>
      <c r="D160" t="s">
        <v>972</v>
      </c>
      <c r="E160">
        <v>5.0817057681271074E-115</v>
      </c>
      <c r="F160">
        <v>0.82605741345510564</v>
      </c>
      <c r="G160">
        <v>7.0671506489486129E-116</v>
      </c>
      <c r="H160">
        <v>0.11486326042369835</v>
      </c>
      <c r="I160">
        <v>5.9079326121212007E-2</v>
      </c>
    </row>
    <row r="161" spans="1:9" x14ac:dyDescent="0.2">
      <c r="A161" t="s">
        <v>1141</v>
      </c>
      <c r="B161" t="s">
        <v>828</v>
      </c>
      <c r="C161" t="str">
        <f>VLOOKUP(Table24[[#This Row],[Metabolite ID]],Table18[],2,FALSE)</f>
        <v>Concentration of small HDL particles</v>
      </c>
      <c r="D161" t="s">
        <v>973</v>
      </c>
      <c r="E161">
        <v>4.7026190400618889E-115</v>
      </c>
      <c r="F161">
        <v>0.8256369692774147</v>
      </c>
      <c r="G161">
        <v>6.569020166770797E-116</v>
      </c>
      <c r="H161">
        <v>0.11531377461622154</v>
      </c>
      <c r="I161">
        <v>5.9049256106361976E-2</v>
      </c>
    </row>
    <row r="162" spans="1:9" x14ac:dyDescent="0.2">
      <c r="A162" t="s">
        <v>1141</v>
      </c>
      <c r="B162" t="s">
        <v>828</v>
      </c>
      <c r="C162" t="str">
        <f>VLOOKUP(Table24[[#This Row],[Metabolite ID]],Table18[],2,FALSE)</f>
        <v>Concentration of small HDL particles</v>
      </c>
      <c r="D162" t="s">
        <v>968</v>
      </c>
      <c r="E162">
        <v>1.1612347538482176E-4</v>
      </c>
      <c r="F162">
        <v>0.92887223715770639</v>
      </c>
      <c r="G162">
        <v>3.5789174374244323E-6</v>
      </c>
      <c r="H162">
        <v>2.8601339660519431E-2</v>
      </c>
      <c r="I162">
        <v>4.2406720788951378E-2</v>
      </c>
    </row>
    <row r="163" spans="1:9" x14ac:dyDescent="0.2">
      <c r="A163" t="s">
        <v>1141</v>
      </c>
      <c r="B163" t="s">
        <v>828</v>
      </c>
      <c r="C163" t="str">
        <f>VLOOKUP(Table24[[#This Row],[Metabolite ID]],Table18[],2,FALSE)</f>
        <v>Concentration of small HDL particles</v>
      </c>
      <c r="D163" t="s">
        <v>957</v>
      </c>
      <c r="E163">
        <v>5.5008740631932819E-2</v>
      </c>
      <c r="F163">
        <v>0.89410411703279435</v>
      </c>
      <c r="G163">
        <v>1.4987094680028454E-3</v>
      </c>
      <c r="H163">
        <v>2.4350823295034855E-2</v>
      </c>
      <c r="I163">
        <v>2.5037609572235088E-2</v>
      </c>
    </row>
    <row r="164" spans="1:9" x14ac:dyDescent="0.2">
      <c r="A164" t="s">
        <v>1141</v>
      </c>
      <c r="B164" t="s">
        <v>828</v>
      </c>
      <c r="C164" t="str">
        <f>VLOOKUP(Table24[[#This Row],[Metabolite ID]],Table18[],2,FALSE)</f>
        <v>Concentration of small HDL particles</v>
      </c>
      <c r="D164" t="s">
        <v>970</v>
      </c>
      <c r="E164">
        <v>1.6950650771382961E-11</v>
      </c>
      <c r="F164">
        <v>0.87526466174358453</v>
      </c>
      <c r="G164">
        <v>1.9605417019744198E-12</v>
      </c>
      <c r="H164">
        <v>0.10122849786768236</v>
      </c>
      <c r="I164">
        <v>2.3506840369822198E-2</v>
      </c>
    </row>
    <row r="165" spans="1:9" x14ac:dyDescent="0.2">
      <c r="A165" t="s">
        <v>1141</v>
      </c>
      <c r="B165" t="s">
        <v>828</v>
      </c>
      <c r="C165" t="str">
        <f>VLOOKUP(Table24[[#This Row],[Metabolite ID]],Table18[],2,FALSE)</f>
        <v>Concentration of small HDL particles</v>
      </c>
      <c r="D165" t="s">
        <v>971</v>
      </c>
      <c r="E165">
        <v>4.8735484129836652E-40</v>
      </c>
      <c r="F165">
        <v>0.90955049806663268</v>
      </c>
      <c r="G165">
        <v>4.3044657232517675E-41</v>
      </c>
      <c r="H165">
        <v>8.033117756651284E-2</v>
      </c>
      <c r="I165">
        <v>1.0118324366859811E-2</v>
      </c>
    </row>
    <row r="166" spans="1:9" x14ac:dyDescent="0.2">
      <c r="A166" t="s">
        <v>1141</v>
      </c>
      <c r="B166" t="s">
        <v>828</v>
      </c>
      <c r="C166" t="str">
        <f>VLOOKUP(Table24[[#This Row],[Metabolite ID]],Table18[],2,FALSE)</f>
        <v>Concentration of small HDL particles</v>
      </c>
      <c r="D166" t="s">
        <v>967</v>
      </c>
      <c r="E166">
        <v>3.9958426331512203E-16</v>
      </c>
      <c r="F166">
        <v>0.96721247289005241</v>
      </c>
      <c r="G166">
        <v>9.4745693229864822E-18</v>
      </c>
      <c r="H166">
        <v>2.2927843545535367E-2</v>
      </c>
      <c r="I166">
        <v>9.8596835644092235E-3</v>
      </c>
    </row>
    <row r="167" spans="1:9" x14ac:dyDescent="0.2">
      <c r="A167" t="s">
        <v>1141</v>
      </c>
      <c r="B167" t="s">
        <v>828</v>
      </c>
      <c r="C167" t="str">
        <f>VLOOKUP(Table24[[#This Row],[Metabolite ID]],Table18[],2,FALSE)</f>
        <v>Concentration of small HDL particles</v>
      </c>
      <c r="D167" t="s">
        <v>969</v>
      </c>
      <c r="E167">
        <v>1.4059053595134185E-10</v>
      </c>
      <c r="F167">
        <v>0.96494838878180145</v>
      </c>
      <c r="G167">
        <v>4.3931528562951932E-12</v>
      </c>
      <c r="H167">
        <v>3.0150559081519084E-2</v>
      </c>
      <c r="I167">
        <v>4.9010519916945616E-3</v>
      </c>
    </row>
    <row r="168" spans="1:9" x14ac:dyDescent="0.2">
      <c r="A168" t="s">
        <v>1141</v>
      </c>
      <c r="B168" t="s">
        <v>843</v>
      </c>
      <c r="C168" t="str">
        <f>VLOOKUP(Table24[[#This Row],[Metabolite ID]],Table18[],2,FALSE)</f>
        <v>Concentration of small VLDL particles</v>
      </c>
      <c r="D168" t="s">
        <v>1030</v>
      </c>
      <c r="E168">
        <v>6.4733544413677138E-3</v>
      </c>
      <c r="F168">
        <v>6.6805474200341802E-2</v>
      </c>
      <c r="G168">
        <v>4.6970378180827255E-4</v>
      </c>
      <c r="H168">
        <v>4.5316105177317075E-3</v>
      </c>
      <c r="I168">
        <v>0.92171985705875048</v>
      </c>
    </row>
    <row r="169" spans="1:9" x14ac:dyDescent="0.2">
      <c r="A169" t="s">
        <v>1141</v>
      </c>
      <c r="B169" t="s">
        <v>843</v>
      </c>
      <c r="C169" t="str">
        <f>VLOOKUP(Table24[[#This Row],[Metabolite ID]],Table18[],2,FALSE)</f>
        <v>Concentration of small VLDL particles</v>
      </c>
      <c r="D169" t="s">
        <v>1072</v>
      </c>
      <c r="E169">
        <v>6.3945746156122705E-3</v>
      </c>
      <c r="F169">
        <v>0.86412177868589879</v>
      </c>
      <c r="G169">
        <v>1.9523273840511149E-4</v>
      </c>
      <c r="H169">
        <v>2.6349716407938574E-2</v>
      </c>
      <c r="I169">
        <v>0.10293869755214524</v>
      </c>
    </row>
    <row r="170" spans="1:9" x14ac:dyDescent="0.2">
      <c r="A170" t="s">
        <v>1141</v>
      </c>
      <c r="B170" t="s">
        <v>843</v>
      </c>
      <c r="C170" t="str">
        <f>VLOOKUP(Table24[[#This Row],[Metabolite ID]],Table18[],2,FALSE)</f>
        <v>Concentration of small VLDL particles</v>
      </c>
      <c r="D170" t="s">
        <v>1089</v>
      </c>
      <c r="E170">
        <v>2.1036872857668549E-2</v>
      </c>
      <c r="F170">
        <v>0.80366487697083222</v>
      </c>
      <c r="G170">
        <v>2.9171908696594903E-3</v>
      </c>
      <c r="H170">
        <v>0.11142583376271377</v>
      </c>
      <c r="I170">
        <v>6.0955225539125885E-2</v>
      </c>
    </row>
    <row r="171" spans="1:9" x14ac:dyDescent="0.2">
      <c r="A171" t="s">
        <v>1141</v>
      </c>
      <c r="B171" t="s">
        <v>843</v>
      </c>
      <c r="C171" t="str">
        <f>VLOOKUP(Table24[[#This Row],[Metabolite ID]],Table18[],2,FALSE)</f>
        <v>Concentration of small VLDL particles</v>
      </c>
      <c r="D171" t="s">
        <v>1042</v>
      </c>
      <c r="E171">
        <v>2.4146162191431006E-18</v>
      </c>
      <c r="F171">
        <v>0.87914668311584832</v>
      </c>
      <c r="G171">
        <v>1.7079377087960189E-19</v>
      </c>
      <c r="H171">
        <v>6.215352128480927E-2</v>
      </c>
      <c r="I171">
        <v>5.8699795599341138E-2</v>
      </c>
    </row>
    <row r="172" spans="1:9" x14ac:dyDescent="0.2">
      <c r="A172" t="s">
        <v>1141</v>
      </c>
      <c r="B172" t="s">
        <v>843</v>
      </c>
      <c r="C172" t="str">
        <f>VLOOKUP(Table24[[#This Row],[Metabolite ID]],Table18[],2,FALSE)</f>
        <v>Concentration of small VLDL particles</v>
      </c>
      <c r="D172" t="s">
        <v>1074</v>
      </c>
      <c r="E172">
        <v>2.4018107561064112E-18</v>
      </c>
      <c r="F172">
        <v>0.86936490750987017</v>
      </c>
      <c r="G172">
        <v>2.0062672914463261E-19</v>
      </c>
      <c r="H172">
        <v>7.2588416830495522E-2</v>
      </c>
      <c r="I172">
        <v>5.8046675659634513E-2</v>
      </c>
    </row>
    <row r="173" spans="1:9" x14ac:dyDescent="0.2">
      <c r="A173" t="s">
        <v>1141</v>
      </c>
      <c r="B173" t="s">
        <v>843</v>
      </c>
      <c r="C173" t="str">
        <f>VLOOKUP(Table24[[#This Row],[Metabolite ID]],Table18[],2,FALSE)</f>
        <v>Concentration of small VLDL particles</v>
      </c>
      <c r="D173" t="s">
        <v>976</v>
      </c>
      <c r="E173">
        <v>9.4576968859658248E-3</v>
      </c>
      <c r="F173">
        <v>0.92030425435957841</v>
      </c>
      <c r="G173">
        <v>1.7061924548100944E-4</v>
      </c>
      <c r="H173">
        <v>1.6588485201070272E-2</v>
      </c>
      <c r="I173">
        <v>5.3478944307904737E-2</v>
      </c>
    </row>
    <row r="174" spans="1:9" x14ac:dyDescent="0.2">
      <c r="A174" t="s">
        <v>1141</v>
      </c>
      <c r="B174" t="s">
        <v>843</v>
      </c>
      <c r="C174" t="str">
        <f>VLOOKUP(Table24[[#This Row],[Metabolite ID]],Table18[],2,FALSE)</f>
        <v>Concentration of small VLDL particles</v>
      </c>
      <c r="D174" t="s">
        <v>1038</v>
      </c>
      <c r="E174">
        <v>4.8848181113593761E-25</v>
      </c>
      <c r="F174">
        <v>0.93101709852120274</v>
      </c>
      <c r="G174">
        <v>1.2491258698499189E-26</v>
      </c>
      <c r="H174">
        <v>2.3793421108591423E-2</v>
      </c>
      <c r="I174">
        <v>4.518948037020365E-2</v>
      </c>
    </row>
    <row r="175" spans="1:9" x14ac:dyDescent="0.2">
      <c r="A175" t="s">
        <v>1141</v>
      </c>
      <c r="B175" t="s">
        <v>843</v>
      </c>
      <c r="C175" t="str">
        <f>VLOOKUP(Table24[[#This Row],[Metabolite ID]],Table18[],2,FALSE)</f>
        <v>Concentration of small VLDL particles</v>
      </c>
      <c r="D175" t="s">
        <v>1036</v>
      </c>
      <c r="E175">
        <v>4.8753997436857308E-25</v>
      </c>
      <c r="F175">
        <v>0.9309736106408053</v>
      </c>
      <c r="G175">
        <v>1.2491649938784255E-26</v>
      </c>
      <c r="H175">
        <v>2.3839019793100529E-2</v>
      </c>
      <c r="I175">
        <v>4.5187369566094163E-2</v>
      </c>
    </row>
    <row r="176" spans="1:9" x14ac:dyDescent="0.2">
      <c r="A176" t="s">
        <v>1141</v>
      </c>
      <c r="B176" t="s">
        <v>843</v>
      </c>
      <c r="C176" t="str">
        <f>VLOOKUP(Table24[[#This Row],[Metabolite ID]],Table18[],2,FALSE)</f>
        <v>Concentration of small VLDL particles</v>
      </c>
      <c r="D176" t="s">
        <v>1049</v>
      </c>
      <c r="E176">
        <v>6.8350663623119015E-10</v>
      </c>
      <c r="F176">
        <v>0.93529508314940024</v>
      </c>
      <c r="G176">
        <v>2.5515204425037061E-11</v>
      </c>
      <c r="H176">
        <v>3.4893671014967535E-2</v>
      </c>
      <c r="I176">
        <v>2.9811245126612127E-2</v>
      </c>
    </row>
    <row r="177" spans="1:9" x14ac:dyDescent="0.2">
      <c r="A177" t="s">
        <v>1141</v>
      </c>
      <c r="B177" t="s">
        <v>843</v>
      </c>
      <c r="C177" t="str">
        <f>VLOOKUP(Table24[[#This Row],[Metabolite ID]],Table18[],2,FALSE)</f>
        <v>Concentration of small VLDL particles</v>
      </c>
      <c r="D177" t="s">
        <v>1012</v>
      </c>
      <c r="E177">
        <v>1.8286596106206784E-3</v>
      </c>
      <c r="F177">
        <v>0.95148917991318549</v>
      </c>
      <c r="G177">
        <v>4.0228832327974394E-5</v>
      </c>
      <c r="H177">
        <v>2.0921742253576091E-2</v>
      </c>
      <c r="I177">
        <v>2.5720189390289316E-2</v>
      </c>
    </row>
    <row r="178" spans="1:9" x14ac:dyDescent="0.2">
      <c r="A178" t="s">
        <v>1141</v>
      </c>
      <c r="B178" t="s">
        <v>843</v>
      </c>
      <c r="C178" t="str">
        <f>VLOOKUP(Table24[[#This Row],[Metabolite ID]],Table18[],2,FALSE)</f>
        <v>Concentration of small VLDL particles</v>
      </c>
      <c r="D178" t="s">
        <v>1050</v>
      </c>
      <c r="E178">
        <v>4.7380505669366752E-12</v>
      </c>
      <c r="F178">
        <v>0.93960414018272986</v>
      </c>
      <c r="G178">
        <v>1.7537838780797853E-13</v>
      </c>
      <c r="H178">
        <v>3.4763679378373526E-2</v>
      </c>
      <c r="I178">
        <v>2.5632180433982462E-2</v>
      </c>
    </row>
    <row r="179" spans="1:9" x14ac:dyDescent="0.2">
      <c r="A179" t="s">
        <v>1141</v>
      </c>
      <c r="B179" t="s">
        <v>843</v>
      </c>
      <c r="C179" t="str">
        <f>VLOOKUP(Table24[[#This Row],[Metabolite ID]],Table18[],2,FALSE)</f>
        <v>Concentration of small VLDL particles</v>
      </c>
      <c r="D179" t="s">
        <v>1073</v>
      </c>
      <c r="E179">
        <v>4.111633711260505E-8</v>
      </c>
      <c r="F179">
        <v>0.96453911041371265</v>
      </c>
      <c r="G179">
        <v>6.3000699116574999E-10</v>
      </c>
      <c r="H179">
        <v>1.4772897758957544E-2</v>
      </c>
      <c r="I179">
        <v>2.0687950080986624E-2</v>
      </c>
    </row>
    <row r="180" spans="1:9" x14ac:dyDescent="0.2">
      <c r="A180" t="s">
        <v>1141</v>
      </c>
      <c r="B180" t="s">
        <v>843</v>
      </c>
      <c r="C180" t="str">
        <f>VLOOKUP(Table24[[#This Row],[Metabolite ID]],Table18[],2,FALSE)</f>
        <v>Concentration of small VLDL particles</v>
      </c>
      <c r="D180" t="s">
        <v>1056</v>
      </c>
      <c r="E180">
        <v>1.0974133979740919E-13</v>
      </c>
      <c r="F180">
        <v>0.75729312911258417</v>
      </c>
      <c r="G180">
        <v>3.2828806187151233E-14</v>
      </c>
      <c r="H180">
        <v>0.22653517711726201</v>
      </c>
      <c r="I180">
        <v>1.617169377001005E-2</v>
      </c>
    </row>
    <row r="181" spans="1:9" x14ac:dyDescent="0.2">
      <c r="A181" t="s">
        <v>1141</v>
      </c>
      <c r="B181" t="s">
        <v>843</v>
      </c>
      <c r="C181" t="str">
        <f>VLOOKUP(Table24[[#This Row],[Metabolite ID]],Table18[],2,FALSE)</f>
        <v>Concentration of small VLDL particles</v>
      </c>
      <c r="D181" t="s">
        <v>1087</v>
      </c>
      <c r="E181">
        <v>6.3605474285534103E-23</v>
      </c>
      <c r="F181">
        <v>0.95647676047973196</v>
      </c>
      <c r="G181">
        <v>1.8698553783110003E-24</v>
      </c>
      <c r="H181">
        <v>2.8114067648935284E-2</v>
      </c>
      <c r="I181">
        <v>1.5409171871329543E-2</v>
      </c>
    </row>
    <row r="182" spans="1:9" x14ac:dyDescent="0.2">
      <c r="A182" t="s">
        <v>1141</v>
      </c>
      <c r="B182" t="s">
        <v>843</v>
      </c>
      <c r="C182" t="str">
        <f>VLOOKUP(Table24[[#This Row],[Metabolite ID]],Table18[],2,FALSE)</f>
        <v>Concentration of small VLDL particles</v>
      </c>
      <c r="D182" t="s">
        <v>1088</v>
      </c>
      <c r="E182">
        <v>6.2798706110038591E-23</v>
      </c>
      <c r="F182">
        <v>0.95622016876444438</v>
      </c>
      <c r="G182">
        <v>1.8637598534886608E-24</v>
      </c>
      <c r="H182">
        <v>2.8374793145626753E-2</v>
      </c>
      <c r="I182">
        <v>1.5405038089929938E-2</v>
      </c>
    </row>
    <row r="183" spans="1:9" x14ac:dyDescent="0.2">
      <c r="A183" t="s">
        <v>1141</v>
      </c>
      <c r="B183" t="s">
        <v>843</v>
      </c>
      <c r="C183" t="str">
        <f>VLOOKUP(Table24[[#This Row],[Metabolite ID]],Table18[],2,FALSE)</f>
        <v>Concentration of small VLDL particles</v>
      </c>
      <c r="D183" t="s">
        <v>1076</v>
      </c>
      <c r="E183">
        <v>3.3574730791766282E-2</v>
      </c>
      <c r="F183">
        <v>0.93043655233145373</v>
      </c>
      <c r="G183">
        <v>7.6486074357372919E-4</v>
      </c>
      <c r="H183">
        <v>2.1192576110400162E-2</v>
      </c>
      <c r="I183">
        <v>1.4031280022806047E-2</v>
      </c>
    </row>
    <row r="184" spans="1:9" x14ac:dyDescent="0.2">
      <c r="A184" t="s">
        <v>1141</v>
      </c>
      <c r="B184" t="s">
        <v>843</v>
      </c>
      <c r="C184" t="str">
        <f>VLOOKUP(Table24[[#This Row],[Metabolite ID]],Table18[],2,FALSE)</f>
        <v>Concentration of small VLDL particles</v>
      </c>
      <c r="D184" t="s">
        <v>1009</v>
      </c>
      <c r="E184">
        <v>8.1089489490104996E-42</v>
      </c>
      <c r="F184">
        <v>0.91270936635779887</v>
      </c>
      <c r="G184">
        <v>6.6518656085094639E-43</v>
      </c>
      <c r="H184">
        <v>7.4867263958361657E-2</v>
      </c>
      <c r="I184">
        <v>1.2423369683846502E-2</v>
      </c>
    </row>
    <row r="185" spans="1:9" x14ac:dyDescent="0.2">
      <c r="A185" t="s">
        <v>1141</v>
      </c>
      <c r="B185" t="s">
        <v>843</v>
      </c>
      <c r="C185" t="str">
        <f>VLOOKUP(Table24[[#This Row],[Metabolite ID]],Table18[],2,FALSE)</f>
        <v>Concentration of small VLDL particles</v>
      </c>
      <c r="D185" t="s">
        <v>1083</v>
      </c>
      <c r="E185">
        <v>7.9228865246147724E-42</v>
      </c>
      <c r="F185">
        <v>0.89442174495636362</v>
      </c>
      <c r="G185">
        <v>8.2741042393811518E-43</v>
      </c>
      <c r="H185">
        <v>9.3403807842320205E-2</v>
      </c>
      <c r="I185">
        <v>1.217444720130966E-2</v>
      </c>
    </row>
    <row r="186" spans="1:9" x14ac:dyDescent="0.2">
      <c r="A186" t="s">
        <v>1141</v>
      </c>
      <c r="B186" t="s">
        <v>843</v>
      </c>
      <c r="C186" t="str">
        <f>VLOOKUP(Table24[[#This Row],[Metabolite ID]],Table18[],2,FALSE)</f>
        <v>Concentration of small VLDL particles</v>
      </c>
      <c r="D186" t="s">
        <v>994</v>
      </c>
      <c r="E186">
        <v>2.8416699636413324E-46</v>
      </c>
      <c r="F186">
        <v>0.92485907131442879</v>
      </c>
      <c r="G186">
        <v>1.9745760294876662E-47</v>
      </c>
      <c r="H186">
        <v>6.426261110586709E-2</v>
      </c>
      <c r="I186">
        <v>1.087831757970959E-2</v>
      </c>
    </row>
    <row r="187" spans="1:9" x14ac:dyDescent="0.2">
      <c r="A187" t="s">
        <v>1141</v>
      </c>
      <c r="B187" t="s">
        <v>843</v>
      </c>
      <c r="C187" t="str">
        <f>VLOOKUP(Table24[[#This Row],[Metabolite ID]],Table18[],2,FALSE)</f>
        <v>Concentration of small VLDL particles</v>
      </c>
      <c r="D187" t="s">
        <v>1078</v>
      </c>
      <c r="E187">
        <v>2.8031494084426784E-46</v>
      </c>
      <c r="F187">
        <v>0.92370145386416858</v>
      </c>
      <c r="G187">
        <v>1.9857947309913002E-47</v>
      </c>
      <c r="H187">
        <v>6.5433844609254749E-2</v>
      </c>
      <c r="I187">
        <v>1.0864701526572058E-2</v>
      </c>
    </row>
    <row r="188" spans="1:9" x14ac:dyDescent="0.2">
      <c r="A188" t="s">
        <v>1141</v>
      </c>
      <c r="B188" t="s">
        <v>843</v>
      </c>
      <c r="C188" t="str">
        <f>VLOOKUP(Table24[[#This Row],[Metabolite ID]],Table18[],2,FALSE)</f>
        <v>Concentration of small VLDL particles</v>
      </c>
      <c r="D188" t="s">
        <v>1063</v>
      </c>
      <c r="E188">
        <v>2.8011059363850116E-46</v>
      </c>
      <c r="F188">
        <v>0.9236927699369426</v>
      </c>
      <c r="G188">
        <v>1.9846322534350277E-47</v>
      </c>
      <c r="H188">
        <v>6.5442630678011024E-2</v>
      </c>
      <c r="I188">
        <v>1.086459938504478E-2</v>
      </c>
    </row>
    <row r="189" spans="1:9" x14ac:dyDescent="0.2">
      <c r="A189" t="s">
        <v>1141</v>
      </c>
      <c r="B189" t="s">
        <v>843</v>
      </c>
      <c r="C189" t="str">
        <f>VLOOKUP(Table24[[#This Row],[Metabolite ID]],Table18[],2,FALSE)</f>
        <v>Concentration of small VLDL particles</v>
      </c>
      <c r="D189" t="s">
        <v>1077</v>
      </c>
      <c r="E189">
        <v>2.7988624951837626E-46</v>
      </c>
      <c r="F189">
        <v>0.92361808414367919</v>
      </c>
      <c r="G189">
        <v>1.9854929823047393E-47</v>
      </c>
      <c r="H189">
        <v>6.5518194935687848E-2</v>
      </c>
      <c r="I189">
        <v>1.0863720920635278E-2</v>
      </c>
    </row>
    <row r="190" spans="1:9" x14ac:dyDescent="0.2">
      <c r="A190" t="s">
        <v>1141</v>
      </c>
      <c r="B190" t="s">
        <v>843</v>
      </c>
      <c r="C190" t="str">
        <f>VLOOKUP(Table24[[#This Row],[Metabolite ID]],Table18[],2,FALSE)</f>
        <v>Concentration of small VLDL particles</v>
      </c>
      <c r="D190" t="s">
        <v>957</v>
      </c>
      <c r="E190">
        <v>8.9702740120308832E-44</v>
      </c>
      <c r="F190">
        <v>0.96333957651825652</v>
      </c>
      <c r="G190">
        <v>2.4439451690712489E-45</v>
      </c>
      <c r="H190">
        <v>2.6242384398794918E-2</v>
      </c>
      <c r="I190">
        <v>1.0418039082946784E-2</v>
      </c>
    </row>
    <row r="191" spans="1:9" x14ac:dyDescent="0.2">
      <c r="A191" t="s">
        <v>1141</v>
      </c>
      <c r="B191" t="s">
        <v>843</v>
      </c>
      <c r="C191" t="str">
        <f>VLOOKUP(Table24[[#This Row],[Metabolite ID]],Table18[],2,FALSE)</f>
        <v>Concentration of small VLDL particles</v>
      </c>
      <c r="D191" t="s">
        <v>1086</v>
      </c>
      <c r="E191">
        <v>2.0816820663922584E-10</v>
      </c>
      <c r="F191">
        <v>0.96769704443590687</v>
      </c>
      <c r="G191">
        <v>4.7916075306955135E-12</v>
      </c>
      <c r="H191">
        <v>2.2270975432355365E-2</v>
      </c>
      <c r="I191">
        <v>1.0031979918777209E-2</v>
      </c>
    </row>
    <row r="192" spans="1:9" x14ac:dyDescent="0.2">
      <c r="A192" t="s">
        <v>1141</v>
      </c>
      <c r="B192" t="s">
        <v>843</v>
      </c>
      <c r="C192" t="str">
        <f>VLOOKUP(Table24[[#This Row],[Metabolite ID]],Table18[],2,FALSE)</f>
        <v>Concentration of small VLDL particles</v>
      </c>
      <c r="D192" t="s">
        <v>1085</v>
      </c>
      <c r="E192">
        <v>2.0605303220620751E-10</v>
      </c>
      <c r="F192">
        <v>0.96281202695231283</v>
      </c>
      <c r="G192">
        <v>5.823273649508419E-12</v>
      </c>
      <c r="H192">
        <v>2.7206635210050692E-2</v>
      </c>
      <c r="I192">
        <v>9.9813376257610123E-3</v>
      </c>
    </row>
    <row r="193" spans="1:9" x14ac:dyDescent="0.2">
      <c r="A193" t="s">
        <v>1141</v>
      </c>
      <c r="B193" t="s">
        <v>843</v>
      </c>
      <c r="C193" t="str">
        <f>VLOOKUP(Table24[[#This Row],[Metabolite ID]],Table18[],2,FALSE)</f>
        <v>Concentration of small VLDL particles</v>
      </c>
      <c r="D193" t="s">
        <v>967</v>
      </c>
      <c r="E193">
        <v>5.8330708961618466E-32</v>
      </c>
      <c r="F193">
        <v>0.96722703338953897</v>
      </c>
      <c r="G193">
        <v>1.3830833605175363E-33</v>
      </c>
      <c r="H193">
        <v>2.2928197558602346E-2</v>
      </c>
      <c r="I193">
        <v>9.8447690518578043E-3</v>
      </c>
    </row>
    <row r="194" spans="1:9" x14ac:dyDescent="0.2">
      <c r="A194" t="s">
        <v>1141</v>
      </c>
      <c r="B194" t="s">
        <v>843</v>
      </c>
      <c r="C194" t="str">
        <f>VLOOKUP(Table24[[#This Row],[Metabolite ID]],Table18[],2,FALSE)</f>
        <v>Concentration of small VLDL particles</v>
      </c>
      <c r="D194" t="s">
        <v>1029</v>
      </c>
      <c r="E194">
        <v>1.0400155567819269E-5</v>
      </c>
      <c r="F194">
        <v>0.97400863688145911</v>
      </c>
      <c r="G194">
        <v>1.8990387683365655E-7</v>
      </c>
      <c r="H194">
        <v>1.778254288727819E-2</v>
      </c>
      <c r="I194">
        <v>8.1982301718181334E-3</v>
      </c>
    </row>
    <row r="195" spans="1:9" x14ac:dyDescent="0.2">
      <c r="A195" t="s">
        <v>1141</v>
      </c>
      <c r="B195" t="s">
        <v>843</v>
      </c>
      <c r="C195" t="str">
        <f>VLOOKUP(Table24[[#This Row],[Metabolite ID]],Table18[],2,FALSE)</f>
        <v>Concentration of small VLDL particles</v>
      </c>
      <c r="D195" t="s">
        <v>1047</v>
      </c>
      <c r="E195">
        <v>3.6212317967958122E-33</v>
      </c>
      <c r="F195">
        <v>0.88782407322378321</v>
      </c>
      <c r="G195">
        <v>4.2454085456051405E-34</v>
      </c>
      <c r="H195">
        <v>0.1040832829852693</v>
      </c>
      <c r="I195">
        <v>8.0926437909429952E-3</v>
      </c>
    </row>
    <row r="196" spans="1:9" x14ac:dyDescent="0.2">
      <c r="A196" t="s">
        <v>1141</v>
      </c>
      <c r="B196" t="s">
        <v>843</v>
      </c>
      <c r="C196" t="str">
        <f>VLOOKUP(Table24[[#This Row],[Metabolite ID]],Table18[],2,FALSE)</f>
        <v>Concentration of small VLDL particles</v>
      </c>
      <c r="D196" t="s">
        <v>1071</v>
      </c>
      <c r="E196">
        <v>9.6556231690535912E-2</v>
      </c>
      <c r="F196">
        <v>0.87829954724061565</v>
      </c>
      <c r="G196">
        <v>1.7013560826682095E-3</v>
      </c>
      <c r="H196">
        <v>1.5474152385949009E-2</v>
      </c>
      <c r="I196">
        <v>7.9687126002310465E-3</v>
      </c>
    </row>
    <row r="197" spans="1:9" x14ac:dyDescent="0.2">
      <c r="A197" t="s">
        <v>1141</v>
      </c>
      <c r="B197" t="s">
        <v>843</v>
      </c>
      <c r="C197" t="str">
        <f>VLOOKUP(Table24[[#This Row],[Metabolite ID]],Table18[],2,FALSE)</f>
        <v>Concentration of small VLDL particles</v>
      </c>
      <c r="D197" t="s">
        <v>1080</v>
      </c>
      <c r="E197">
        <v>1.415705998633175E-10</v>
      </c>
      <c r="F197">
        <v>0.95235944275781037</v>
      </c>
      <c r="G197">
        <v>5.9904609365956275E-12</v>
      </c>
      <c r="H197">
        <v>4.0296231524236524E-2</v>
      </c>
      <c r="I197">
        <v>7.3443255703907083E-3</v>
      </c>
    </row>
    <row r="198" spans="1:9" x14ac:dyDescent="0.2">
      <c r="A198" t="s">
        <v>1141</v>
      </c>
      <c r="B198" t="s">
        <v>843</v>
      </c>
      <c r="C198" t="str">
        <f>VLOOKUP(Table24[[#This Row],[Metabolite ID]],Table18[],2,FALSE)</f>
        <v>Concentration of small VLDL particles</v>
      </c>
      <c r="D198" t="s">
        <v>1082</v>
      </c>
      <c r="E198">
        <v>1.3629806517357514E-10</v>
      </c>
      <c r="F198">
        <v>0.94452135377626312</v>
      </c>
      <c r="G198">
        <v>6.9550133119290129E-12</v>
      </c>
      <c r="H198">
        <v>4.8194765626437444E-2</v>
      </c>
      <c r="I198">
        <v>7.2838804540476029E-3</v>
      </c>
    </row>
    <row r="199" spans="1:9" x14ac:dyDescent="0.2">
      <c r="A199" t="s">
        <v>1141</v>
      </c>
      <c r="B199" t="s">
        <v>843</v>
      </c>
      <c r="C199" t="str">
        <f>VLOOKUP(Table24[[#This Row],[Metabolite ID]],Table18[],2,FALSE)</f>
        <v>Concentration of small VLDL particles</v>
      </c>
      <c r="D199" t="s">
        <v>1024</v>
      </c>
      <c r="E199">
        <v>7.1689674153582938E-35</v>
      </c>
      <c r="F199">
        <v>0.97770820414494453</v>
      </c>
      <c r="G199">
        <v>1.1644375166896664E-36</v>
      </c>
      <c r="H199">
        <v>1.5878431472932136E-2</v>
      </c>
      <c r="I199">
        <v>6.4133643821224131E-3</v>
      </c>
    </row>
    <row r="200" spans="1:9" x14ac:dyDescent="0.2">
      <c r="A200" t="s">
        <v>1141</v>
      </c>
      <c r="B200" t="s">
        <v>843</v>
      </c>
      <c r="C200" t="str">
        <f>VLOOKUP(Table24[[#This Row],[Metabolite ID]],Table18[],2,FALSE)</f>
        <v>Concentration of small VLDL particles</v>
      </c>
      <c r="D200" t="s">
        <v>1069</v>
      </c>
      <c r="E200">
        <v>6.2194638751626341E-35</v>
      </c>
      <c r="F200">
        <v>0.96745751747763031</v>
      </c>
      <c r="G200">
        <v>1.684239572729659E-36</v>
      </c>
      <c r="H200">
        <v>2.6196358435957426E-2</v>
      </c>
      <c r="I200">
        <v>6.3461240864126798E-3</v>
      </c>
    </row>
    <row r="201" spans="1:9" x14ac:dyDescent="0.2">
      <c r="A201" t="s">
        <v>1141</v>
      </c>
      <c r="B201" t="s">
        <v>843</v>
      </c>
      <c r="C201" t="str">
        <f>VLOOKUP(Table24[[#This Row],[Metabolite ID]],Table18[],2,FALSE)</f>
        <v>Concentration of small VLDL particles</v>
      </c>
      <c r="D201" t="s">
        <v>1079</v>
      </c>
      <c r="E201">
        <v>2.7124626081165931E-2</v>
      </c>
      <c r="F201">
        <v>0.93807668744946626</v>
      </c>
      <c r="G201">
        <v>8.1199502701648945E-4</v>
      </c>
      <c r="H201">
        <v>2.8080379604635466E-2</v>
      </c>
      <c r="I201">
        <v>5.906311837716006E-3</v>
      </c>
    </row>
    <row r="202" spans="1:9" x14ac:dyDescent="0.2">
      <c r="A202" t="s">
        <v>1141</v>
      </c>
      <c r="B202" t="s">
        <v>843</v>
      </c>
      <c r="C202" t="str">
        <f>VLOOKUP(Table24[[#This Row],[Metabolite ID]],Table18[],2,FALSE)</f>
        <v>Concentration of small VLDL particles</v>
      </c>
      <c r="D202" t="s">
        <v>1084</v>
      </c>
      <c r="E202">
        <v>7.8744713250173459E-2</v>
      </c>
      <c r="F202">
        <v>0.80979591246886673</v>
      </c>
      <c r="G202">
        <v>9.4515817709599163E-3</v>
      </c>
      <c r="H202">
        <v>9.719645261403223E-2</v>
      </c>
      <c r="I202">
        <v>4.8113398959678611E-3</v>
      </c>
    </row>
    <row r="203" spans="1:9" x14ac:dyDescent="0.2">
      <c r="A203" t="s">
        <v>1141</v>
      </c>
      <c r="B203" t="s">
        <v>843</v>
      </c>
      <c r="C203" t="str">
        <f>VLOOKUP(Table24[[#This Row],[Metabolite ID]],Table18[],2,FALSE)</f>
        <v>Concentration of small VLDL particles</v>
      </c>
      <c r="D203" t="s">
        <v>1057</v>
      </c>
      <c r="E203">
        <v>1.4895542148789828E-15</v>
      </c>
      <c r="F203">
        <v>0.97565109285989771</v>
      </c>
      <c r="G203">
        <v>3.011474982754406E-17</v>
      </c>
      <c r="H203">
        <v>1.9723531622184889E-2</v>
      </c>
      <c r="I203">
        <v>4.6253755179170202E-3</v>
      </c>
    </row>
    <row r="204" spans="1:9" x14ac:dyDescent="0.2">
      <c r="A204" t="s">
        <v>1141</v>
      </c>
      <c r="B204" t="s">
        <v>843</v>
      </c>
      <c r="C204" t="str">
        <f>VLOOKUP(Table24[[#This Row],[Metabolite ID]],Table18[],2,FALSE)</f>
        <v>Concentration of small VLDL particles</v>
      </c>
      <c r="D204" t="s">
        <v>1070</v>
      </c>
      <c r="E204">
        <v>3.7220863652442015E-3</v>
      </c>
      <c r="F204">
        <v>0.98009112271686394</v>
      </c>
      <c r="G204">
        <v>4.6055099958553376E-5</v>
      </c>
      <c r="H204">
        <v>1.2125525274335993E-2</v>
      </c>
      <c r="I204">
        <v>4.0152105435970189E-3</v>
      </c>
    </row>
    <row r="205" spans="1:9" x14ac:dyDescent="0.2">
      <c r="A205" t="s">
        <v>1141</v>
      </c>
      <c r="B205" t="s">
        <v>843</v>
      </c>
      <c r="C205" t="str">
        <f>VLOOKUP(Table24[[#This Row],[Metabolite ID]],Table18[],2,FALSE)</f>
        <v>Concentration of small VLDL particles</v>
      </c>
      <c r="D205" t="s">
        <v>1068</v>
      </c>
      <c r="E205">
        <v>4.7455886841372557E-7</v>
      </c>
      <c r="F205">
        <v>0.65325076474031618</v>
      </c>
      <c r="G205">
        <v>2.492675722090599E-7</v>
      </c>
      <c r="H205">
        <v>0.34312633170068885</v>
      </c>
      <c r="I205">
        <v>3.6221797325551568E-3</v>
      </c>
    </row>
    <row r="206" spans="1:9" x14ac:dyDescent="0.2">
      <c r="A206" t="s">
        <v>1141</v>
      </c>
      <c r="B206" t="s">
        <v>843</v>
      </c>
      <c r="C206" t="str">
        <f>VLOOKUP(Table24[[#This Row],[Metabolite ID]],Table18[],2,FALSE)</f>
        <v>Concentration of small VLDL particles</v>
      </c>
      <c r="D206" t="s">
        <v>1028</v>
      </c>
      <c r="E206">
        <v>1.5518711299150302E-81</v>
      </c>
      <c r="F206">
        <v>2.2172827771881349E-78</v>
      </c>
      <c r="G206">
        <v>6.9936881180515209E-4</v>
      </c>
      <c r="H206">
        <v>0.99924430843149714</v>
      </c>
      <c r="I206">
        <v>5.6322756698873253E-5</v>
      </c>
    </row>
    <row r="207" spans="1:9" x14ac:dyDescent="0.2">
      <c r="A207" t="s">
        <v>1141</v>
      </c>
      <c r="B207" t="s">
        <v>844</v>
      </c>
      <c r="C207" t="str">
        <f>VLOOKUP(Table24[[#This Row],[Metabolite ID]],Table18[],2,FALSE)</f>
        <v>Phospholipids in small VLDL</v>
      </c>
      <c r="D207" t="s">
        <v>1072</v>
      </c>
      <c r="E207">
        <v>3.33467833269784E-3</v>
      </c>
      <c r="F207">
        <v>0.85589483569876312</v>
      </c>
      <c r="G207">
        <v>1.0181105417134222E-4</v>
      </c>
      <c r="H207">
        <v>2.6094834176666484E-2</v>
      </c>
      <c r="I207">
        <v>0.11457384073770145</v>
      </c>
    </row>
    <row r="208" spans="1:9" x14ac:dyDescent="0.2">
      <c r="A208" t="s">
        <v>1141</v>
      </c>
      <c r="B208" t="s">
        <v>844</v>
      </c>
      <c r="C208" t="str">
        <f>VLOOKUP(Table24[[#This Row],[Metabolite ID]],Table18[],2,FALSE)</f>
        <v>Phospholipids in small VLDL</v>
      </c>
      <c r="D208" t="s">
        <v>1089</v>
      </c>
      <c r="E208">
        <v>1.2959077887405735E-9</v>
      </c>
      <c r="F208">
        <v>0.82451621107209427</v>
      </c>
      <c r="G208">
        <v>1.7970400804397845E-10</v>
      </c>
      <c r="H208">
        <v>0.11431723117891344</v>
      </c>
      <c r="I208">
        <v>6.1166556273380662E-2</v>
      </c>
    </row>
    <row r="209" spans="1:9" x14ac:dyDescent="0.2">
      <c r="A209" t="s">
        <v>1141</v>
      </c>
      <c r="B209" t="s">
        <v>844</v>
      </c>
      <c r="C209" t="str">
        <f>VLOOKUP(Table24[[#This Row],[Metabolite ID]],Table18[],2,FALSE)</f>
        <v>Phospholipids in small VLDL</v>
      </c>
      <c r="D209" t="s">
        <v>976</v>
      </c>
      <c r="E209">
        <v>4.10277747885587E-3</v>
      </c>
      <c r="F209">
        <v>0.92526848173850706</v>
      </c>
      <c r="G209">
        <v>7.401514409471171E-5</v>
      </c>
      <c r="H209">
        <v>1.6677936698224177E-2</v>
      </c>
      <c r="I209">
        <v>5.3876788940318471E-2</v>
      </c>
    </row>
    <row r="210" spans="1:9" x14ac:dyDescent="0.2">
      <c r="A210" t="s">
        <v>1141</v>
      </c>
      <c r="B210" t="s">
        <v>844</v>
      </c>
      <c r="C210" t="str">
        <f>VLOOKUP(Table24[[#This Row],[Metabolite ID]],Table18[],2,FALSE)</f>
        <v>Phospholipids in small VLDL</v>
      </c>
      <c r="D210" t="s">
        <v>1042</v>
      </c>
      <c r="E210">
        <v>6.8144912443889089E-18</v>
      </c>
      <c r="F210">
        <v>0.88611641607193548</v>
      </c>
      <c r="G210">
        <v>4.8201144638556584E-19</v>
      </c>
      <c r="H210">
        <v>6.265051066429575E-2</v>
      </c>
      <c r="I210">
        <v>5.1233073263769212E-2</v>
      </c>
    </row>
    <row r="211" spans="1:9" x14ac:dyDescent="0.2">
      <c r="A211" t="s">
        <v>1141</v>
      </c>
      <c r="B211" t="s">
        <v>844</v>
      </c>
      <c r="C211" t="str">
        <f>VLOOKUP(Table24[[#This Row],[Metabolite ID]],Table18[],2,FALSE)</f>
        <v>Phospholipids in small VLDL</v>
      </c>
      <c r="D211" t="s">
        <v>1074</v>
      </c>
      <c r="E211">
        <v>6.7777541816744789E-18</v>
      </c>
      <c r="F211">
        <v>0.87617982703129793</v>
      </c>
      <c r="G211">
        <v>5.6615561778067964E-19</v>
      </c>
      <c r="H211">
        <v>7.316160886093058E-2</v>
      </c>
      <c r="I211">
        <v>5.0658564107773689E-2</v>
      </c>
    </row>
    <row r="212" spans="1:9" x14ac:dyDescent="0.2">
      <c r="A212" t="s">
        <v>1141</v>
      </c>
      <c r="B212" t="s">
        <v>844</v>
      </c>
      <c r="C212" t="str">
        <f>VLOOKUP(Table24[[#This Row],[Metabolite ID]],Table18[],2,FALSE)</f>
        <v>Phospholipids in small VLDL</v>
      </c>
      <c r="D212" t="s">
        <v>1098</v>
      </c>
      <c r="E212">
        <v>8.9365498164475384E-18</v>
      </c>
      <c r="F212">
        <v>0.93877896397728389</v>
      </c>
      <c r="G212">
        <v>1.491095799525133E-19</v>
      </c>
      <c r="H212">
        <v>1.5647174309836996E-2</v>
      </c>
      <c r="I212">
        <v>4.557386171287707E-2</v>
      </c>
    </row>
    <row r="213" spans="1:9" x14ac:dyDescent="0.2">
      <c r="A213" t="s">
        <v>1141</v>
      </c>
      <c r="B213" t="s">
        <v>844</v>
      </c>
      <c r="C213" t="str">
        <f>VLOOKUP(Table24[[#This Row],[Metabolite ID]],Table18[],2,FALSE)</f>
        <v>Phospholipids in small VLDL</v>
      </c>
      <c r="D213" t="s">
        <v>1099</v>
      </c>
      <c r="E213">
        <v>1.0422992724842997E-17</v>
      </c>
      <c r="F213">
        <v>0.93149143507051746</v>
      </c>
      <c r="G213">
        <v>2.6074592393998289E-19</v>
      </c>
      <c r="H213">
        <v>2.3288485774254974E-2</v>
      </c>
      <c r="I213">
        <v>4.5220079155225294E-2</v>
      </c>
    </row>
    <row r="214" spans="1:9" x14ac:dyDescent="0.2">
      <c r="A214" t="s">
        <v>1141</v>
      </c>
      <c r="B214" t="s">
        <v>844</v>
      </c>
      <c r="C214" t="str">
        <f>VLOOKUP(Table24[[#This Row],[Metabolite ID]],Table18[],2,FALSE)</f>
        <v>Phospholipids in small VLDL</v>
      </c>
      <c r="D214" t="s">
        <v>1036</v>
      </c>
      <c r="E214">
        <v>1.033271792578685E-17</v>
      </c>
      <c r="F214">
        <v>0.93096656418883539</v>
      </c>
      <c r="G214">
        <v>2.6474279450068887E-19</v>
      </c>
      <c r="H214">
        <v>2.3838836979131493E-2</v>
      </c>
      <c r="I214">
        <v>4.5194598832033549E-2</v>
      </c>
    </row>
    <row r="215" spans="1:9" x14ac:dyDescent="0.2">
      <c r="A215" t="s">
        <v>1141</v>
      </c>
      <c r="B215" t="s">
        <v>844</v>
      </c>
      <c r="C215" t="str">
        <f>VLOOKUP(Table24[[#This Row],[Metabolite ID]],Table18[],2,FALSE)</f>
        <v>Phospholipids in small VLDL</v>
      </c>
      <c r="D215" t="s">
        <v>1073</v>
      </c>
      <c r="E215">
        <v>5.2777232751557509E-6</v>
      </c>
      <c r="F215">
        <v>0.94473875600790269</v>
      </c>
      <c r="G215">
        <v>8.0868160791661773E-8</v>
      </c>
      <c r="H215">
        <v>1.4463385799606033E-2</v>
      </c>
      <c r="I215">
        <v>4.079249960105584E-2</v>
      </c>
    </row>
    <row r="216" spans="1:9" x14ac:dyDescent="0.2">
      <c r="A216" t="s">
        <v>1141</v>
      </c>
      <c r="B216" t="s">
        <v>844</v>
      </c>
      <c r="C216" t="str">
        <f>VLOOKUP(Table24[[#This Row],[Metabolite ID]],Table18[],2,FALSE)</f>
        <v>Phospholipids in small VLDL</v>
      </c>
      <c r="D216" t="s">
        <v>1049</v>
      </c>
      <c r="E216">
        <v>4.6713384252850415E-10</v>
      </c>
      <c r="F216">
        <v>0.93532949901818241</v>
      </c>
      <c r="G216">
        <v>1.7438039155974413E-11</v>
      </c>
      <c r="H216">
        <v>3.489498063271556E-2</v>
      </c>
      <c r="I216">
        <v>2.9775519864531572E-2</v>
      </c>
    </row>
    <row r="217" spans="1:9" x14ac:dyDescent="0.2">
      <c r="A217" t="s">
        <v>1141</v>
      </c>
      <c r="B217" t="s">
        <v>844</v>
      </c>
      <c r="C217" t="str">
        <f>VLOOKUP(Table24[[#This Row],[Metabolite ID]],Table18[],2,FALSE)</f>
        <v>Phospholipids in small VLDL</v>
      </c>
      <c r="D217" t="s">
        <v>1050</v>
      </c>
      <c r="E217">
        <v>2.8929432919218736E-12</v>
      </c>
      <c r="F217">
        <v>0.93960292900102993</v>
      </c>
      <c r="G217">
        <v>1.0708195773545557E-13</v>
      </c>
      <c r="H217">
        <v>3.4763633778888761E-2</v>
      </c>
      <c r="I217">
        <v>2.5633437217082271E-2</v>
      </c>
    </row>
    <row r="218" spans="1:9" x14ac:dyDescent="0.2">
      <c r="A218" t="s">
        <v>1141</v>
      </c>
      <c r="B218" t="s">
        <v>844</v>
      </c>
      <c r="C218" t="str">
        <f>VLOOKUP(Table24[[#This Row],[Metabolite ID]],Table18[],2,FALSE)</f>
        <v>Phospholipids in small VLDL</v>
      </c>
      <c r="D218" t="s">
        <v>1012</v>
      </c>
      <c r="E218">
        <v>7.9902898592000532E-2</v>
      </c>
      <c r="F218">
        <v>0.87563792289156517</v>
      </c>
      <c r="G218">
        <v>1.757790400853064E-3</v>
      </c>
      <c r="H218">
        <v>1.9253980807966076E-2</v>
      </c>
      <c r="I218">
        <v>2.3447407307615287E-2</v>
      </c>
    </row>
    <row r="219" spans="1:9" x14ac:dyDescent="0.2">
      <c r="A219" t="s">
        <v>1141</v>
      </c>
      <c r="B219" t="s">
        <v>844</v>
      </c>
      <c r="C219" t="str">
        <f>VLOOKUP(Table24[[#This Row],[Metabolite ID]],Table18[],2,FALSE)</f>
        <v>Phospholipids in small VLDL</v>
      </c>
      <c r="D219" t="s">
        <v>1087</v>
      </c>
      <c r="E219">
        <v>8.5238986083498615E-22</v>
      </c>
      <c r="F219">
        <v>0.95647645519776392</v>
      </c>
      <c r="G219">
        <v>2.5058311153298874E-23</v>
      </c>
      <c r="H219">
        <v>2.811405858947881E-2</v>
      </c>
      <c r="I219">
        <v>1.540948621275399E-2</v>
      </c>
    </row>
    <row r="220" spans="1:9" x14ac:dyDescent="0.2">
      <c r="A220" t="s">
        <v>1141</v>
      </c>
      <c r="B220" t="s">
        <v>844</v>
      </c>
      <c r="C220" t="str">
        <f>VLOOKUP(Table24[[#This Row],[Metabolite ID]],Table18[],2,FALSE)</f>
        <v>Phospholipids in small VLDL</v>
      </c>
      <c r="D220" t="s">
        <v>1088</v>
      </c>
      <c r="E220">
        <v>8.4157819696612048E-22</v>
      </c>
      <c r="F220">
        <v>0.95621986364728517</v>
      </c>
      <c r="G220">
        <v>2.4976623791076771E-23</v>
      </c>
      <c r="H220">
        <v>2.8374784004353504E-2</v>
      </c>
      <c r="I220">
        <v>1.540535234836264E-2</v>
      </c>
    </row>
    <row r="221" spans="1:9" x14ac:dyDescent="0.2">
      <c r="A221" t="s">
        <v>1141</v>
      </c>
      <c r="B221" t="s">
        <v>844</v>
      </c>
      <c r="C221" t="str">
        <f>VLOOKUP(Table24[[#This Row],[Metabolite ID]],Table18[],2,FALSE)</f>
        <v>Phospholipids in small VLDL</v>
      </c>
      <c r="D221" t="s">
        <v>1076</v>
      </c>
      <c r="E221">
        <v>1.8965732869853036E-2</v>
      </c>
      <c r="F221">
        <v>0.94491821275517518</v>
      </c>
      <c r="G221">
        <v>4.3205542392059701E-4</v>
      </c>
      <c r="H221">
        <v>2.1522447569065281E-2</v>
      </c>
      <c r="I221">
        <v>1.4161551381985936E-2</v>
      </c>
    </row>
    <row r="222" spans="1:9" x14ac:dyDescent="0.2">
      <c r="A222" t="s">
        <v>1141</v>
      </c>
      <c r="B222" t="s">
        <v>844</v>
      </c>
      <c r="C222" t="str">
        <f>VLOOKUP(Table24[[#This Row],[Metabolite ID]],Table18[],2,FALSE)</f>
        <v>Phospholipids in small VLDL</v>
      </c>
      <c r="D222" t="s">
        <v>1056</v>
      </c>
      <c r="E222">
        <v>2.9314450888827002E-13</v>
      </c>
      <c r="F222">
        <v>0.75917214399537003</v>
      </c>
      <c r="G222">
        <v>8.7693336757930473E-14</v>
      </c>
      <c r="H222">
        <v>0.22709831867336314</v>
      </c>
      <c r="I222">
        <v>1.3729537330885701E-2</v>
      </c>
    </row>
    <row r="223" spans="1:9" x14ac:dyDescent="0.2">
      <c r="A223" t="s">
        <v>1141</v>
      </c>
      <c r="B223" t="s">
        <v>844</v>
      </c>
      <c r="C223" t="str">
        <f>VLOOKUP(Table24[[#This Row],[Metabolite ID]],Table18[],2,FALSE)</f>
        <v>Phospholipids in small VLDL</v>
      </c>
      <c r="D223" t="s">
        <v>994</v>
      </c>
      <c r="E223">
        <v>3.7311049803723402E-41</v>
      </c>
      <c r="F223">
        <v>0.92294201879184146</v>
      </c>
      <c r="G223">
        <v>2.5926129888443155E-42</v>
      </c>
      <c r="H223">
        <v>6.4128916057169513E-2</v>
      </c>
      <c r="I223">
        <v>1.2929065150992691E-2</v>
      </c>
    </row>
    <row r="224" spans="1:9" x14ac:dyDescent="0.2">
      <c r="A224" t="s">
        <v>1141</v>
      </c>
      <c r="B224" t="s">
        <v>844</v>
      </c>
      <c r="C224" t="str">
        <f>VLOOKUP(Table24[[#This Row],[Metabolite ID]],Table18[],2,FALSE)</f>
        <v>Phospholipids in small VLDL</v>
      </c>
      <c r="D224" t="s">
        <v>1063</v>
      </c>
      <c r="E224">
        <v>3.677854159708482E-41</v>
      </c>
      <c r="F224">
        <v>0.92178055036793738</v>
      </c>
      <c r="G224">
        <v>2.6058236120150664E-42</v>
      </c>
      <c r="H224">
        <v>6.5306654951600776E-2</v>
      </c>
      <c r="I224">
        <v>1.2912794680456563E-2</v>
      </c>
    </row>
    <row r="225" spans="1:9" x14ac:dyDescent="0.2">
      <c r="A225" t="s">
        <v>1141</v>
      </c>
      <c r="B225" t="s">
        <v>844</v>
      </c>
      <c r="C225" t="str">
        <f>VLOOKUP(Table24[[#This Row],[Metabolite ID]],Table18[],2,FALSE)</f>
        <v>Phospholipids in small VLDL</v>
      </c>
      <c r="D225" t="s">
        <v>1077</v>
      </c>
      <c r="E225">
        <v>3.6749091362039158E-41</v>
      </c>
      <c r="F225">
        <v>0.92170617379983877</v>
      </c>
      <c r="G225">
        <v>2.6069541869585077E-42</v>
      </c>
      <c r="H225">
        <v>6.5382073426434761E-2</v>
      </c>
      <c r="I225">
        <v>1.2911752773733017E-2</v>
      </c>
    </row>
    <row r="226" spans="1:9" x14ac:dyDescent="0.2">
      <c r="A226" t="s">
        <v>1141</v>
      </c>
      <c r="B226" t="s">
        <v>844</v>
      </c>
      <c r="C226" t="str">
        <f>VLOOKUP(Table24[[#This Row],[Metabolite ID]],Table18[],2,FALSE)</f>
        <v>Phospholipids in small VLDL</v>
      </c>
      <c r="D226" t="s">
        <v>1009</v>
      </c>
      <c r="E226">
        <v>1.2407412467959421E-53</v>
      </c>
      <c r="F226">
        <v>0.91270946462144353</v>
      </c>
      <c r="G226">
        <v>1.0177945477913247E-54</v>
      </c>
      <c r="H226">
        <v>7.486727204774038E-2</v>
      </c>
      <c r="I226">
        <v>1.2423263330815728E-2</v>
      </c>
    </row>
    <row r="227" spans="1:9" x14ac:dyDescent="0.2">
      <c r="A227" t="s">
        <v>1141</v>
      </c>
      <c r="B227" t="s">
        <v>844</v>
      </c>
      <c r="C227" t="str">
        <f>VLOOKUP(Table24[[#This Row],[Metabolite ID]],Table18[],2,FALSE)</f>
        <v>Phospholipids in small VLDL</v>
      </c>
      <c r="D227" t="s">
        <v>1083</v>
      </c>
      <c r="E227">
        <v>1.2122720398636285E-53</v>
      </c>
      <c r="F227">
        <v>0.89442183932164399</v>
      </c>
      <c r="G227">
        <v>1.2660114710915398E-54</v>
      </c>
      <c r="H227">
        <v>9.3403817725380534E-2</v>
      </c>
      <c r="I227">
        <v>1.2174342952972286E-2</v>
      </c>
    </row>
    <row r="228" spans="1:9" x14ac:dyDescent="0.2">
      <c r="A228" t="s">
        <v>1141</v>
      </c>
      <c r="B228" t="s">
        <v>844</v>
      </c>
      <c r="C228" t="str">
        <f>VLOOKUP(Table24[[#This Row],[Metabolite ID]],Table18[],2,FALSE)</f>
        <v>Phospholipids in small VLDL</v>
      </c>
      <c r="D228" t="s">
        <v>957</v>
      </c>
      <c r="E228">
        <v>3.670454759978272E-45</v>
      </c>
      <c r="F228">
        <v>0.96334178236570389</v>
      </c>
      <c r="G228">
        <v>1.000012950207812E-46</v>
      </c>
      <c r="H228">
        <v>2.6242445310294467E-2</v>
      </c>
      <c r="I228">
        <v>1.0415772323999435E-2</v>
      </c>
    </row>
    <row r="229" spans="1:9" x14ac:dyDescent="0.2">
      <c r="A229" t="s">
        <v>1141</v>
      </c>
      <c r="B229" t="s">
        <v>844</v>
      </c>
      <c r="C229" t="str">
        <f>VLOOKUP(Table24[[#This Row],[Metabolite ID]],Table18[],2,FALSE)</f>
        <v>Phospholipids in small VLDL</v>
      </c>
      <c r="D229" t="s">
        <v>1086</v>
      </c>
      <c r="E229">
        <v>1.172639282127026E-10</v>
      </c>
      <c r="F229">
        <v>0.96766903526891179</v>
      </c>
      <c r="G229">
        <v>2.6991764524191678E-12</v>
      </c>
      <c r="H229">
        <v>2.2270320898728879E-2</v>
      </c>
      <c r="I229">
        <v>1.0060643712396818E-2</v>
      </c>
    </row>
    <row r="230" spans="1:9" x14ac:dyDescent="0.2">
      <c r="A230" t="s">
        <v>1141</v>
      </c>
      <c r="B230" t="s">
        <v>844</v>
      </c>
      <c r="C230" t="str">
        <f>VLOOKUP(Table24[[#This Row],[Metabolite ID]],Table18[],2,FALSE)</f>
        <v>Phospholipids in small VLDL</v>
      </c>
      <c r="D230" t="s">
        <v>1085</v>
      </c>
      <c r="E230">
        <v>1.1607243919915743E-10</v>
      </c>
      <c r="F230">
        <v>0.96278429990193037</v>
      </c>
      <c r="G230">
        <v>3.2803282212619573E-12</v>
      </c>
      <c r="H230">
        <v>2.7205841793552191E-2</v>
      </c>
      <c r="I230">
        <v>1.0009858185164729E-2</v>
      </c>
    </row>
    <row r="231" spans="1:9" x14ac:dyDescent="0.2">
      <c r="A231" t="s">
        <v>1141</v>
      </c>
      <c r="B231" t="s">
        <v>844</v>
      </c>
      <c r="C231" t="str">
        <f>VLOOKUP(Table24[[#This Row],[Metabolite ID]],Table18[],2,FALSE)</f>
        <v>Phospholipids in small VLDL</v>
      </c>
      <c r="D231" t="s">
        <v>967</v>
      </c>
      <c r="E231">
        <v>6.315888829309306E-32</v>
      </c>
      <c r="F231">
        <v>0.96722532868041244</v>
      </c>
      <c r="G231">
        <v>1.4975646451415781E-33</v>
      </c>
      <c r="H231">
        <v>2.292815611158271E-2</v>
      </c>
      <c r="I231">
        <v>9.8465152080044714E-3</v>
      </c>
    </row>
    <row r="232" spans="1:9" x14ac:dyDescent="0.2">
      <c r="A232" t="s">
        <v>1141</v>
      </c>
      <c r="B232" t="s">
        <v>844</v>
      </c>
      <c r="C232" t="str">
        <f>VLOOKUP(Table24[[#This Row],[Metabolite ID]],Table18[],2,FALSE)</f>
        <v>Phospholipids in small VLDL</v>
      </c>
      <c r="D232" t="s">
        <v>1029</v>
      </c>
      <c r="E232">
        <v>1.9256400396206933E-5</v>
      </c>
      <c r="F232">
        <v>0.97400341564687565</v>
      </c>
      <c r="G232">
        <v>3.5161638354873487E-7</v>
      </c>
      <c r="H232">
        <v>1.7782448712980077E-2</v>
      </c>
      <c r="I232">
        <v>8.1945276233643602E-3</v>
      </c>
    </row>
    <row r="233" spans="1:9" x14ac:dyDescent="0.2">
      <c r="A233" t="s">
        <v>1141</v>
      </c>
      <c r="B233" t="s">
        <v>844</v>
      </c>
      <c r="C233" t="str">
        <f>VLOOKUP(Table24[[#This Row],[Metabolite ID]],Table18[],2,FALSE)</f>
        <v>Phospholipids in small VLDL</v>
      </c>
      <c r="D233" t="s">
        <v>1047</v>
      </c>
      <c r="E233">
        <v>1.8983025587835632E-31</v>
      </c>
      <c r="F233">
        <v>0.88781310971761429</v>
      </c>
      <c r="G233">
        <v>2.2255051202010267E-32</v>
      </c>
      <c r="H233">
        <v>0.10408199435965959</v>
      </c>
      <c r="I233">
        <v>8.1048959227265644E-3</v>
      </c>
    </row>
    <row r="234" spans="1:9" x14ac:dyDescent="0.2">
      <c r="A234" t="s">
        <v>1141</v>
      </c>
      <c r="B234" t="s">
        <v>844</v>
      </c>
      <c r="C234" t="str">
        <f>VLOOKUP(Table24[[#This Row],[Metabolite ID]],Table18[],2,FALSE)</f>
        <v>Phospholipids in small VLDL</v>
      </c>
      <c r="D234" t="s">
        <v>1080</v>
      </c>
      <c r="E234">
        <v>6.6624165822832226E-21</v>
      </c>
      <c r="F234">
        <v>0.95229139927402351</v>
      </c>
      <c r="G234">
        <v>2.8191549882551638E-22</v>
      </c>
      <c r="H234">
        <v>4.029333113448131E-2</v>
      </c>
      <c r="I234">
        <v>7.4152695914929964E-3</v>
      </c>
    </row>
    <row r="235" spans="1:9" x14ac:dyDescent="0.2">
      <c r="A235" t="s">
        <v>1141</v>
      </c>
      <c r="B235" t="s">
        <v>844</v>
      </c>
      <c r="C235" t="str">
        <f>VLOOKUP(Table24[[#This Row],[Metabolite ID]],Table18[],2,FALSE)</f>
        <v>Phospholipids in small VLDL</v>
      </c>
      <c r="D235" t="s">
        <v>1082</v>
      </c>
      <c r="E235">
        <v>6.4142909966349153E-21</v>
      </c>
      <c r="F235">
        <v>0.94445442626356946</v>
      </c>
      <c r="G235">
        <v>3.2730823589733162E-22</v>
      </c>
      <c r="H235">
        <v>4.8191328814169578E-2</v>
      </c>
      <c r="I235">
        <v>7.3542449222603716E-3</v>
      </c>
    </row>
    <row r="236" spans="1:9" x14ac:dyDescent="0.2">
      <c r="A236" t="s">
        <v>1141</v>
      </c>
      <c r="B236" t="s">
        <v>844</v>
      </c>
      <c r="C236" t="str">
        <f>VLOOKUP(Table24[[#This Row],[Metabolite ID]],Table18[],2,FALSE)</f>
        <v>Phospholipids in small VLDL</v>
      </c>
      <c r="D236" t="s">
        <v>1071</v>
      </c>
      <c r="E236">
        <v>0.17999866509782603</v>
      </c>
      <c r="F236">
        <v>0.79552708939408978</v>
      </c>
      <c r="G236">
        <v>3.1716422479892742E-3</v>
      </c>
      <c r="H236">
        <v>1.4015826033623405E-2</v>
      </c>
      <c r="I236">
        <v>7.2867772264713811E-3</v>
      </c>
    </row>
    <row r="237" spans="1:9" x14ac:dyDescent="0.2">
      <c r="A237" t="s">
        <v>1141</v>
      </c>
      <c r="B237" t="s">
        <v>844</v>
      </c>
      <c r="C237" t="str">
        <f>VLOOKUP(Table24[[#This Row],[Metabolite ID]],Table18[],2,FALSE)</f>
        <v>Phospholipids in small VLDL</v>
      </c>
      <c r="D237" t="s">
        <v>1079</v>
      </c>
      <c r="E237">
        <v>1.5255057307509997E-2</v>
      </c>
      <c r="F237">
        <v>0.94982648314217311</v>
      </c>
      <c r="G237">
        <v>4.5667102040350865E-4</v>
      </c>
      <c r="H237">
        <v>2.8432084377243948E-2</v>
      </c>
      <c r="I237">
        <v>6.0297041526692239E-3</v>
      </c>
    </row>
    <row r="238" spans="1:9" x14ac:dyDescent="0.2">
      <c r="A238" t="s">
        <v>1141</v>
      </c>
      <c r="B238" t="s">
        <v>844</v>
      </c>
      <c r="C238" t="str">
        <f>VLOOKUP(Table24[[#This Row],[Metabolite ID]],Table18[],2,FALSE)</f>
        <v>Phospholipids in small VLDL</v>
      </c>
      <c r="D238" t="s">
        <v>1092</v>
      </c>
      <c r="E238">
        <v>8.4721385072364997E-32</v>
      </c>
      <c r="F238">
        <v>0.97940776161681775</v>
      </c>
      <c r="G238">
        <v>1.3429436222879056E-33</v>
      </c>
      <c r="H238">
        <v>1.5523172924811025E-2</v>
      </c>
      <c r="I238">
        <v>5.0690654583691762E-3</v>
      </c>
    </row>
    <row r="239" spans="1:9" x14ac:dyDescent="0.2">
      <c r="A239" t="s">
        <v>1141</v>
      </c>
      <c r="B239" t="s">
        <v>844</v>
      </c>
      <c r="C239" t="str">
        <f>VLOOKUP(Table24[[#This Row],[Metabolite ID]],Table18[],2,FALSE)</f>
        <v>Phospholipids in small VLDL</v>
      </c>
      <c r="D239" t="s">
        <v>1093</v>
      </c>
      <c r="E239">
        <v>8.1721384664457779E-32</v>
      </c>
      <c r="F239">
        <v>0.97903246575849745</v>
      </c>
      <c r="G239">
        <v>1.3273800912424189E-33</v>
      </c>
      <c r="H239">
        <v>1.5900411180725094E-2</v>
      </c>
      <c r="I239">
        <v>5.0671230607830372E-3</v>
      </c>
    </row>
    <row r="240" spans="1:9" x14ac:dyDescent="0.2">
      <c r="A240" t="s">
        <v>1141</v>
      </c>
      <c r="B240" t="s">
        <v>844</v>
      </c>
      <c r="C240" t="str">
        <f>VLOOKUP(Table24[[#This Row],[Metabolite ID]],Table18[],2,FALSE)</f>
        <v>Phospholipids in small VLDL</v>
      </c>
      <c r="D240" t="s">
        <v>1084</v>
      </c>
      <c r="E240">
        <v>2.8065044213665693E-3</v>
      </c>
      <c r="F240">
        <v>0.88556175334306442</v>
      </c>
      <c r="G240">
        <v>3.3685951645837304E-4</v>
      </c>
      <c r="H240">
        <v>0.10629041169578028</v>
      </c>
      <c r="I240">
        <v>5.0044710233303966E-3</v>
      </c>
    </row>
    <row r="241" spans="1:9" x14ac:dyDescent="0.2">
      <c r="A241" t="s">
        <v>1141</v>
      </c>
      <c r="B241" t="s">
        <v>844</v>
      </c>
      <c r="C241" t="str">
        <f>VLOOKUP(Table24[[#This Row],[Metabolite ID]],Table18[],2,FALSE)</f>
        <v>Phospholipids in small VLDL</v>
      </c>
      <c r="D241" t="s">
        <v>1057</v>
      </c>
      <c r="E241">
        <v>3.3276258952774641E-17</v>
      </c>
      <c r="F241">
        <v>0.97566305201295878</v>
      </c>
      <c r="G241">
        <v>6.7275578394492783E-19</v>
      </c>
      <c r="H241">
        <v>1.9723777334566334E-2</v>
      </c>
      <c r="I241">
        <v>4.613170652475209E-3</v>
      </c>
    </row>
    <row r="242" spans="1:9" x14ac:dyDescent="0.2">
      <c r="A242" t="s">
        <v>1141</v>
      </c>
      <c r="B242" t="s">
        <v>844</v>
      </c>
      <c r="C242" t="str">
        <f>VLOOKUP(Table24[[#This Row],[Metabolite ID]],Table18[],2,FALSE)</f>
        <v>Phospholipids in small VLDL</v>
      </c>
      <c r="D242" t="s">
        <v>1070</v>
      </c>
      <c r="E242">
        <v>4.7518144494588278E-3</v>
      </c>
      <c r="F242">
        <v>0.97907321365396971</v>
      </c>
      <c r="G242">
        <v>5.8796402871744331E-5</v>
      </c>
      <c r="H242">
        <v>1.2112934973104724E-2</v>
      </c>
      <c r="I242">
        <v>4.0032405205947565E-3</v>
      </c>
    </row>
    <row r="243" spans="1:9" x14ac:dyDescent="0.2">
      <c r="A243" t="s">
        <v>1141</v>
      </c>
      <c r="B243" t="s">
        <v>844</v>
      </c>
      <c r="C243" t="str">
        <f>VLOOKUP(Table24[[#This Row],[Metabolite ID]],Table18[],2,FALSE)</f>
        <v>Phospholipids in small VLDL</v>
      </c>
      <c r="D243" t="s">
        <v>1068</v>
      </c>
      <c r="E243">
        <v>7.7124707435751651E-7</v>
      </c>
      <c r="F243">
        <v>0.65325804981138513</v>
      </c>
      <c r="G243">
        <v>4.0510650752571236E-7</v>
      </c>
      <c r="H243">
        <v>0.34313016222943865</v>
      </c>
      <c r="I243">
        <v>3.6106116055939679E-3</v>
      </c>
    </row>
    <row r="244" spans="1:9" x14ac:dyDescent="0.2">
      <c r="A244" t="s">
        <v>1141</v>
      </c>
      <c r="B244" t="s">
        <v>844</v>
      </c>
      <c r="C244" t="str">
        <f>VLOOKUP(Table24[[#This Row],[Metabolite ID]],Table18[],2,FALSE)</f>
        <v>Phospholipids in small VLDL</v>
      </c>
      <c r="D244" t="s">
        <v>1097</v>
      </c>
      <c r="E244">
        <v>4.0606385527416667E-4</v>
      </c>
      <c r="F244">
        <v>2.0234246691589203E-2</v>
      </c>
      <c r="G244">
        <v>1.9255815771630082E-2</v>
      </c>
      <c r="H244">
        <v>0.95952111575919352</v>
      </c>
      <c r="I244">
        <v>5.827579223126549E-4</v>
      </c>
    </row>
    <row r="245" spans="1:9" x14ac:dyDescent="0.2">
      <c r="A245" t="s">
        <v>1141</v>
      </c>
      <c r="B245" t="s">
        <v>844</v>
      </c>
      <c r="C245" t="str">
        <f>VLOOKUP(Table24[[#This Row],[Metabolite ID]],Table18[],2,FALSE)</f>
        <v>Phospholipids in small VLDL</v>
      </c>
      <c r="D245" t="s">
        <v>1028</v>
      </c>
      <c r="E245">
        <v>4.004218919108983E-81</v>
      </c>
      <c r="F245">
        <v>2.2146519541765569E-78</v>
      </c>
      <c r="G245">
        <v>1.8045479251993636E-3</v>
      </c>
      <c r="H245">
        <v>0.99805867222042877</v>
      </c>
      <c r="I245">
        <v>1.367798543646249E-4</v>
      </c>
    </row>
    <row r="246" spans="1:9" x14ac:dyDescent="0.2">
      <c r="A246" t="s">
        <v>1141</v>
      </c>
      <c r="B246" t="s">
        <v>858</v>
      </c>
      <c r="C246" t="str">
        <f>VLOOKUP(Table24[[#This Row],[Metabolite ID]],Table18[],2,FALSE)</f>
        <v>Total lipids in very large HDL</v>
      </c>
      <c r="D246" t="s">
        <v>1001</v>
      </c>
      <c r="E246">
        <v>5.2635211225704655E-4</v>
      </c>
      <c r="F246">
        <v>0.80769473234096645</v>
      </c>
      <c r="G246">
        <v>3.7143123821840517E-5</v>
      </c>
      <c r="H246">
        <v>5.6923336103700602E-2</v>
      </c>
      <c r="I246">
        <v>0.13481843631925428</v>
      </c>
    </row>
    <row r="247" spans="1:9" x14ac:dyDescent="0.2">
      <c r="A247" t="s">
        <v>1141</v>
      </c>
      <c r="B247" t="s">
        <v>858</v>
      </c>
      <c r="C247" t="str">
        <f>VLOOKUP(Table24[[#This Row],[Metabolite ID]],Table18[],2,FALSE)</f>
        <v>Total lipids in very large HDL</v>
      </c>
      <c r="D247" t="s">
        <v>1018</v>
      </c>
      <c r="E247">
        <v>3.4283697136688808E-2</v>
      </c>
      <c r="F247">
        <v>0.85773888938516063</v>
      </c>
      <c r="G247">
        <v>1.1078300220849252E-3</v>
      </c>
      <c r="H247">
        <v>2.7689744714126868E-2</v>
      </c>
      <c r="I247">
        <v>7.9179838741938791E-2</v>
      </c>
    </row>
    <row r="248" spans="1:9" x14ac:dyDescent="0.2">
      <c r="A248" t="s">
        <v>1141</v>
      </c>
      <c r="B248" t="s">
        <v>858</v>
      </c>
      <c r="C248" t="str">
        <f>VLOOKUP(Table24[[#This Row],[Metabolite ID]],Table18[],2,FALSE)</f>
        <v>Total lipids in very large HDL</v>
      </c>
      <c r="D248" t="s">
        <v>1021</v>
      </c>
      <c r="E248">
        <v>5.6392463975252807E-112</v>
      </c>
      <c r="F248">
        <v>0.8210039841880783</v>
      </c>
      <c r="G248">
        <v>7.8225182498062408E-113</v>
      </c>
      <c r="H248">
        <v>0.1138661305911291</v>
      </c>
      <c r="I248">
        <v>6.5129885220810396E-2</v>
      </c>
    </row>
    <row r="249" spans="1:9" x14ac:dyDescent="0.2">
      <c r="A249" t="s">
        <v>1141</v>
      </c>
      <c r="B249" t="s">
        <v>858</v>
      </c>
      <c r="C249" t="str">
        <f>VLOOKUP(Table24[[#This Row],[Metabolite ID]],Table18[],2,FALSE)</f>
        <v>Total lipids in very large HDL</v>
      </c>
      <c r="D249" t="s">
        <v>1022</v>
      </c>
      <c r="E249">
        <v>5.2473920745632891E-112</v>
      </c>
      <c r="F249">
        <v>0.81523541289246171</v>
      </c>
      <c r="G249">
        <v>7.7312957569168335E-113</v>
      </c>
      <c r="H249">
        <v>0.12009232011222933</v>
      </c>
      <c r="I249">
        <v>6.4672266995311617E-2</v>
      </c>
    </row>
    <row r="250" spans="1:9" x14ac:dyDescent="0.2">
      <c r="A250" t="s">
        <v>1141</v>
      </c>
      <c r="B250" t="s">
        <v>858</v>
      </c>
      <c r="C250" t="str">
        <f>VLOOKUP(Table24[[#This Row],[Metabolite ID]],Table18[],2,FALSE)</f>
        <v>Total lipids in very large HDL</v>
      </c>
      <c r="D250" t="s">
        <v>993</v>
      </c>
      <c r="E250">
        <v>1.4476998233142318E-4</v>
      </c>
      <c r="F250">
        <v>0.92578722773702882</v>
      </c>
      <c r="G250">
        <v>4.5240949297295683E-6</v>
      </c>
      <c r="H250">
        <v>2.890357553574054E-2</v>
      </c>
      <c r="I250">
        <v>4.5159902649969386E-2</v>
      </c>
    </row>
    <row r="251" spans="1:9" x14ac:dyDescent="0.2">
      <c r="A251" t="s">
        <v>1141</v>
      </c>
      <c r="B251" t="s">
        <v>858</v>
      </c>
      <c r="C251" t="str">
        <f>VLOOKUP(Table24[[#This Row],[Metabolite ID]],Table18[],2,FALSE)</f>
        <v>Total lipids in very large HDL</v>
      </c>
      <c r="D251" t="s">
        <v>1012</v>
      </c>
      <c r="E251">
        <v>5.8622123488301296E-8</v>
      </c>
      <c r="F251">
        <v>0.95305491828728039</v>
      </c>
      <c r="G251">
        <v>1.2896328889334603E-9</v>
      </c>
      <c r="H251">
        <v>2.0956081043800902E-2</v>
      </c>
      <c r="I251">
        <v>2.598894075716205E-2</v>
      </c>
    </row>
    <row r="252" spans="1:9" x14ac:dyDescent="0.2">
      <c r="A252" t="s">
        <v>1141</v>
      </c>
      <c r="B252" t="s">
        <v>858</v>
      </c>
      <c r="C252" t="str">
        <f>VLOOKUP(Table24[[#This Row],[Metabolite ID]],Table18[],2,FALSE)</f>
        <v>Total lipids in very large HDL</v>
      </c>
      <c r="D252" t="s">
        <v>1014</v>
      </c>
      <c r="E252">
        <v>2.8844981327589367E-15</v>
      </c>
      <c r="F252">
        <v>0.96117726203373655</v>
      </c>
      <c r="G252">
        <v>4.3008899550890753E-17</v>
      </c>
      <c r="H252">
        <v>1.4324648211086614E-2</v>
      </c>
      <c r="I252">
        <v>2.4498089755175305E-2</v>
      </c>
    </row>
    <row r="253" spans="1:9" x14ac:dyDescent="0.2">
      <c r="A253" t="s">
        <v>1141</v>
      </c>
      <c r="B253" t="s">
        <v>858</v>
      </c>
      <c r="C253" t="str">
        <f>VLOOKUP(Table24[[#This Row],[Metabolite ID]],Table18[],2,FALSE)</f>
        <v>Total lipids in very large HDL</v>
      </c>
      <c r="D253" t="s">
        <v>1016</v>
      </c>
      <c r="E253">
        <v>3.0042266004966654E-15</v>
      </c>
      <c r="F253">
        <v>0.96104119097130358</v>
      </c>
      <c r="G253">
        <v>4.5235778261216346E-17</v>
      </c>
      <c r="H253">
        <v>1.4464187389975935E-2</v>
      </c>
      <c r="I253">
        <v>2.4494621638719519E-2</v>
      </c>
    </row>
    <row r="254" spans="1:9" x14ac:dyDescent="0.2">
      <c r="A254" t="s">
        <v>1141</v>
      </c>
      <c r="B254" t="s">
        <v>858</v>
      </c>
      <c r="C254" t="str">
        <f>VLOOKUP(Table24[[#This Row],[Metabolite ID]],Table18[],2,FALSE)</f>
        <v>Total lipids in very large HDL</v>
      </c>
      <c r="D254" t="s">
        <v>1015</v>
      </c>
      <c r="E254">
        <v>2.8986016991408432E-15</v>
      </c>
      <c r="F254">
        <v>0.96104077457876602</v>
      </c>
      <c r="G254">
        <v>4.3647373427821031E-17</v>
      </c>
      <c r="H254">
        <v>1.4464614401434537E-2</v>
      </c>
      <c r="I254">
        <v>2.4494611019794815E-2</v>
      </c>
    </row>
    <row r="255" spans="1:9" x14ac:dyDescent="0.2">
      <c r="A255" t="s">
        <v>1141</v>
      </c>
      <c r="B255" t="s">
        <v>858</v>
      </c>
      <c r="C255" t="str">
        <f>VLOOKUP(Table24[[#This Row],[Metabolite ID]],Table18[],2,FALSE)</f>
        <v>Total lipids in very large HDL</v>
      </c>
      <c r="D255" t="s">
        <v>1011</v>
      </c>
      <c r="E255">
        <v>9.9869174547548767E-4</v>
      </c>
      <c r="F255">
        <v>0.94566898246502151</v>
      </c>
      <c r="G255">
        <v>3.4290402268989209E-5</v>
      </c>
      <c r="H255">
        <v>3.2463099398034406E-2</v>
      </c>
      <c r="I255">
        <v>2.0834935989199214E-2</v>
      </c>
    </row>
    <row r="256" spans="1:9" x14ac:dyDescent="0.2">
      <c r="A256" t="s">
        <v>1141</v>
      </c>
      <c r="B256" t="s">
        <v>858</v>
      </c>
      <c r="C256" t="str">
        <f>VLOOKUP(Table24[[#This Row],[Metabolite ID]],Table18[],2,FALSE)</f>
        <v>Total lipids in very large HDL</v>
      </c>
      <c r="D256" t="s">
        <v>1009</v>
      </c>
      <c r="E256">
        <v>3.9619173245985963E-130</v>
      </c>
      <c r="F256">
        <v>0.91225891122804204</v>
      </c>
      <c r="G256">
        <v>3.2500070922842733E-131</v>
      </c>
      <c r="H256">
        <v>7.4830181043823524E-2</v>
      </c>
      <c r="I256">
        <v>1.2910907728149913E-2</v>
      </c>
    </row>
    <row r="257" spans="1:9" x14ac:dyDescent="0.2">
      <c r="A257" t="s">
        <v>1141</v>
      </c>
      <c r="B257" t="s">
        <v>858</v>
      </c>
      <c r="C257" t="str">
        <f>VLOOKUP(Table24[[#This Row],[Metabolite ID]],Table18[],2,FALSE)</f>
        <v>Total lipids in very large HDL</v>
      </c>
      <c r="D257" t="s">
        <v>960</v>
      </c>
      <c r="E257">
        <v>3.8287413736384149E-130</v>
      </c>
      <c r="F257">
        <v>0.88350140649360542</v>
      </c>
      <c r="G257">
        <v>4.5068596701888119E-131</v>
      </c>
      <c r="H257">
        <v>0.10399468151767884</v>
      </c>
      <c r="I257">
        <v>1.2503911988728758E-2</v>
      </c>
    </row>
    <row r="258" spans="1:9" x14ac:dyDescent="0.2">
      <c r="A258" t="s">
        <v>1141</v>
      </c>
      <c r="B258" t="s">
        <v>858</v>
      </c>
      <c r="C258" t="str">
        <f>VLOOKUP(Table24[[#This Row],[Metabolite ID]],Table18[],2,FALSE)</f>
        <v>Total lipids in very large HDL</v>
      </c>
      <c r="D258" t="s">
        <v>1008</v>
      </c>
      <c r="E258">
        <v>6.0292026729520096E-2</v>
      </c>
      <c r="F258">
        <v>0.90572361523697864</v>
      </c>
      <c r="G258">
        <v>1.488393677450086E-3</v>
      </c>
      <c r="H258">
        <v>2.2351419579213105E-2</v>
      </c>
      <c r="I258">
        <v>1.0144544776838052E-2</v>
      </c>
    </row>
    <row r="259" spans="1:9" x14ac:dyDescent="0.2">
      <c r="A259" t="s">
        <v>1141</v>
      </c>
      <c r="B259" t="s">
        <v>858</v>
      </c>
      <c r="C259" t="str">
        <f>VLOOKUP(Table24[[#This Row],[Metabolite ID]],Table18[],2,FALSE)</f>
        <v>Total lipids in very large HDL</v>
      </c>
      <c r="D259" t="s">
        <v>1000</v>
      </c>
      <c r="E259">
        <v>2.6016794324422544E-8</v>
      </c>
      <c r="F259">
        <v>0.96841808423220488</v>
      </c>
      <c r="G259">
        <v>5.8363968763957232E-10</v>
      </c>
      <c r="H259">
        <v>2.1722302594254561E-2</v>
      </c>
      <c r="I259">
        <v>9.8595865731070983E-3</v>
      </c>
    </row>
    <row r="260" spans="1:9" x14ac:dyDescent="0.2">
      <c r="A260" t="s">
        <v>1141</v>
      </c>
      <c r="B260" t="s">
        <v>858</v>
      </c>
      <c r="C260" t="str">
        <f>VLOOKUP(Table24[[#This Row],[Metabolite ID]],Table18[],2,FALSE)</f>
        <v>Total lipids in very large HDL</v>
      </c>
      <c r="D260" t="s">
        <v>999</v>
      </c>
      <c r="E260">
        <v>2.5984996821808177E-8</v>
      </c>
      <c r="F260">
        <v>0.96841519815369181</v>
      </c>
      <c r="G260">
        <v>5.8300641400706645E-10</v>
      </c>
      <c r="H260">
        <v>2.1725218088398973E-2</v>
      </c>
      <c r="I260">
        <v>9.8595571899076691E-3</v>
      </c>
    </row>
    <row r="261" spans="1:9" x14ac:dyDescent="0.2">
      <c r="A261" t="s">
        <v>1141</v>
      </c>
      <c r="B261" t="s">
        <v>858</v>
      </c>
      <c r="C261" t="str">
        <f>VLOOKUP(Table24[[#This Row],[Metabolite ID]],Table18[],2,FALSE)</f>
        <v>Total lipids in very large HDL</v>
      </c>
      <c r="D261" t="s">
        <v>998</v>
      </c>
      <c r="E261">
        <v>2.6001708833266345E-8</v>
      </c>
      <c r="F261">
        <v>0.96785656003619913</v>
      </c>
      <c r="G261">
        <v>5.9887872545486663E-10</v>
      </c>
      <c r="H261">
        <v>2.2289543736973855E-2</v>
      </c>
      <c r="I261">
        <v>9.85386962623859E-3</v>
      </c>
    </row>
    <row r="262" spans="1:9" x14ac:dyDescent="0.2">
      <c r="A262" t="s">
        <v>1141</v>
      </c>
      <c r="B262" t="s">
        <v>858</v>
      </c>
      <c r="C262" t="str">
        <f>VLOOKUP(Table24[[#This Row],[Metabolite ID]],Table18[],2,FALSE)</f>
        <v>Total lipids in very large HDL</v>
      </c>
      <c r="D262" t="s">
        <v>1019</v>
      </c>
      <c r="E262">
        <v>2.7713627920148889E-2</v>
      </c>
      <c r="F262">
        <v>0.93454099804686219</v>
      </c>
      <c r="G262">
        <v>8.1596826629023317E-4</v>
      </c>
      <c r="H262">
        <v>2.7512947453233069E-2</v>
      </c>
      <c r="I262">
        <v>9.4164583134657646E-3</v>
      </c>
    </row>
    <row r="263" spans="1:9" x14ac:dyDescent="0.2">
      <c r="A263" t="s">
        <v>1141</v>
      </c>
      <c r="B263" t="s">
        <v>858</v>
      </c>
      <c r="C263" t="str">
        <f>VLOOKUP(Table24[[#This Row],[Metabolite ID]],Table18[],2,FALSE)</f>
        <v>Total lipids in very large HDL</v>
      </c>
      <c r="D263" t="s">
        <v>1005</v>
      </c>
      <c r="E263">
        <v>1.0310972022485462E-81</v>
      </c>
      <c r="F263">
        <v>0.97456618032554065</v>
      </c>
      <c r="G263">
        <v>1.9581265961614685E-83</v>
      </c>
      <c r="H263">
        <v>1.8505706402941705E-2</v>
      </c>
      <c r="I263">
        <v>6.9281132715270175E-3</v>
      </c>
    </row>
    <row r="264" spans="1:9" x14ac:dyDescent="0.2">
      <c r="A264" t="s">
        <v>1141</v>
      </c>
      <c r="B264" t="s">
        <v>858</v>
      </c>
      <c r="C264" t="str">
        <f>VLOOKUP(Table24[[#This Row],[Metabolite ID]],Table18[],2,FALSE)</f>
        <v>Total lipids in very large HDL</v>
      </c>
      <c r="D264" t="s">
        <v>1010</v>
      </c>
      <c r="E264">
        <v>5.7073734289090966E-3</v>
      </c>
      <c r="F264">
        <v>0.94616005162151429</v>
      </c>
      <c r="G264">
        <v>2.4735240339403866E-4</v>
      </c>
      <c r="H264">
        <v>4.1000838509879088E-2</v>
      </c>
      <c r="I264">
        <v>6.8843840363031822E-3</v>
      </c>
    </row>
    <row r="265" spans="1:9" x14ac:dyDescent="0.2">
      <c r="A265" t="s">
        <v>1141</v>
      </c>
      <c r="B265" t="s">
        <v>858</v>
      </c>
      <c r="C265" t="str">
        <f>VLOOKUP(Table24[[#This Row],[Metabolite ID]],Table18[],2,FALSE)</f>
        <v>Total lipids in very large HDL</v>
      </c>
      <c r="D265" t="s">
        <v>1006</v>
      </c>
      <c r="E265">
        <v>9.7911236950302793E-82</v>
      </c>
      <c r="F265">
        <v>0.95315872801681778</v>
      </c>
      <c r="G265">
        <v>4.1158350060809549E-83</v>
      </c>
      <c r="H265">
        <v>4.0065342583258286E-2</v>
      </c>
      <c r="I265">
        <v>6.7759293999300014E-3</v>
      </c>
    </row>
    <row r="266" spans="1:9" x14ac:dyDescent="0.2">
      <c r="A266" t="s">
        <v>1141</v>
      </c>
      <c r="B266" t="s">
        <v>858</v>
      </c>
      <c r="C266" t="str">
        <f>VLOOKUP(Table24[[#This Row],[Metabolite ID]],Table18[],2,FALSE)</f>
        <v>Total lipids in very large HDL</v>
      </c>
      <c r="D266" t="s">
        <v>1007</v>
      </c>
      <c r="E266">
        <v>9.3709667014463642E-82</v>
      </c>
      <c r="F266">
        <v>0.94505762487076239</v>
      </c>
      <c r="G266">
        <v>4.7819854547826598E-83</v>
      </c>
      <c r="H266">
        <v>4.8224035825647903E-2</v>
      </c>
      <c r="I266">
        <v>6.7183393035841225E-3</v>
      </c>
    </row>
    <row r="267" spans="1:9" x14ac:dyDescent="0.2">
      <c r="A267" t="s">
        <v>1141</v>
      </c>
      <c r="B267" t="s">
        <v>858</v>
      </c>
      <c r="C267" t="str">
        <f>VLOOKUP(Table24[[#This Row],[Metabolite ID]],Table18[],2,FALSE)</f>
        <v>Total lipids in very large HDL</v>
      </c>
      <c r="D267" t="s">
        <v>974</v>
      </c>
      <c r="E267">
        <v>2.1885577007487258E-4</v>
      </c>
      <c r="F267">
        <v>0.95674233242555518</v>
      </c>
      <c r="G267">
        <v>8.307638771772046E-6</v>
      </c>
      <c r="H267">
        <v>3.6314903403670586E-2</v>
      </c>
      <c r="I267">
        <v>6.7156007619276906E-3</v>
      </c>
    </row>
    <row r="268" spans="1:9" x14ac:dyDescent="0.2">
      <c r="A268" t="s">
        <v>1141</v>
      </c>
      <c r="B268" t="s">
        <v>858</v>
      </c>
      <c r="C268" t="str">
        <f>VLOOKUP(Table24[[#This Row],[Metabolite ID]],Table18[],2,FALSE)</f>
        <v>Total lipids in very large HDL</v>
      </c>
      <c r="D268" t="s">
        <v>988</v>
      </c>
      <c r="E268">
        <v>1.1511176518896202E-2</v>
      </c>
      <c r="F268">
        <v>0.96618517678078242</v>
      </c>
      <c r="G268">
        <v>1.8721089442263802E-4</v>
      </c>
      <c r="H268">
        <v>1.5711211546450932E-2</v>
      </c>
      <c r="I268">
        <v>6.405224259447847E-3</v>
      </c>
    </row>
    <row r="269" spans="1:9" x14ac:dyDescent="0.2">
      <c r="A269" t="s">
        <v>1141</v>
      </c>
      <c r="B269" t="s">
        <v>858</v>
      </c>
      <c r="C269" t="str">
        <f>VLOOKUP(Table24[[#This Row],[Metabolite ID]],Table18[],2,FALSE)</f>
        <v>Total lipids in very large HDL</v>
      </c>
      <c r="D269" t="s">
        <v>987</v>
      </c>
      <c r="E269">
        <v>2.2171316982731609E-3</v>
      </c>
      <c r="F269">
        <v>0.96164283178427878</v>
      </c>
      <c r="G269">
        <v>6.9079326892142607E-5</v>
      </c>
      <c r="H269">
        <v>2.9960109688311358E-2</v>
      </c>
      <c r="I269">
        <v>6.1108475022442618E-3</v>
      </c>
    </row>
    <row r="270" spans="1:9" x14ac:dyDescent="0.2">
      <c r="A270" t="s">
        <v>1141</v>
      </c>
      <c r="B270" t="s">
        <v>858</v>
      </c>
      <c r="C270" t="str">
        <f>VLOOKUP(Table24[[#This Row],[Metabolite ID]],Table18[],2,FALSE)</f>
        <v>Total lipids in very large HDL</v>
      </c>
      <c r="D270" t="s">
        <v>994</v>
      </c>
      <c r="E270">
        <v>1.1960066656819807E-26</v>
      </c>
      <c r="F270">
        <v>0.93074282187620472</v>
      </c>
      <c r="G270">
        <v>8.310627635789728E-28</v>
      </c>
      <c r="H270">
        <v>6.4672943273927655E-2</v>
      </c>
      <c r="I270">
        <v>4.5842348498658465E-3</v>
      </c>
    </row>
    <row r="271" spans="1:9" x14ac:dyDescent="0.2">
      <c r="A271" t="s">
        <v>1141</v>
      </c>
      <c r="B271" t="s">
        <v>858</v>
      </c>
      <c r="C271" t="str">
        <f>VLOOKUP(Table24[[#This Row],[Metabolite ID]],Table18[],2,FALSE)</f>
        <v>Total lipids in very large HDL</v>
      </c>
      <c r="D271" t="s">
        <v>995</v>
      </c>
      <c r="E271">
        <v>1.1940945287648255E-26</v>
      </c>
      <c r="F271">
        <v>0.93013621707680261</v>
      </c>
      <c r="G271">
        <v>8.3810107212850763E-28</v>
      </c>
      <c r="H271">
        <v>6.5282535814728399E-2</v>
      </c>
      <c r="I271">
        <v>4.5812471084660479E-3</v>
      </c>
    </row>
    <row r="272" spans="1:9" x14ac:dyDescent="0.2">
      <c r="A272" t="s">
        <v>1141</v>
      </c>
      <c r="B272" t="s">
        <v>858</v>
      </c>
      <c r="C272" t="str">
        <f>VLOOKUP(Table24[[#This Row],[Metabolite ID]],Table18[],2,FALSE)</f>
        <v>Total lipids in very large HDL</v>
      </c>
      <c r="D272" t="s">
        <v>996</v>
      </c>
      <c r="E272">
        <v>1.1787358408016535E-26</v>
      </c>
      <c r="F272">
        <v>0.92918980488861047</v>
      </c>
      <c r="G272">
        <v>8.4022901961702917E-28</v>
      </c>
      <c r="H272">
        <v>6.6233609414895298E-2</v>
      </c>
      <c r="I272">
        <v>4.5765856964911453E-3</v>
      </c>
    </row>
    <row r="273" spans="1:9" x14ac:dyDescent="0.2">
      <c r="A273" t="s">
        <v>1141</v>
      </c>
      <c r="B273" t="s">
        <v>858</v>
      </c>
      <c r="C273" t="str">
        <f>VLOOKUP(Table24[[#This Row],[Metabolite ID]],Table18[],2,FALSE)</f>
        <v>Total lipids in very large HDL</v>
      </c>
      <c r="D273" t="s">
        <v>997</v>
      </c>
      <c r="E273">
        <v>1.1731823692789905E-26</v>
      </c>
      <c r="F273">
        <v>0.928600426036292</v>
      </c>
      <c r="G273">
        <v>8.4428402230788285E-28</v>
      </c>
      <c r="H273">
        <v>6.6825891164788834E-2</v>
      </c>
      <c r="I273">
        <v>4.57368279892256E-3</v>
      </c>
    </row>
    <row r="274" spans="1:9" x14ac:dyDescent="0.2">
      <c r="A274" t="s">
        <v>1141</v>
      </c>
      <c r="B274" t="s">
        <v>858</v>
      </c>
      <c r="C274" t="str">
        <f>VLOOKUP(Table24[[#This Row],[Metabolite ID]],Table18[],2,FALSE)</f>
        <v>Total lipids in very large HDL</v>
      </c>
      <c r="D274" t="s">
        <v>989</v>
      </c>
      <c r="E274">
        <v>2.2019171545383871E-3</v>
      </c>
      <c r="F274">
        <v>0.98170560506884486</v>
      </c>
      <c r="G274">
        <v>2.71228612594949E-5</v>
      </c>
      <c r="H274">
        <v>1.2090918292736317E-2</v>
      </c>
      <c r="I274">
        <v>3.9744366226210871E-3</v>
      </c>
    </row>
    <row r="275" spans="1:9" x14ac:dyDescent="0.2">
      <c r="A275" t="s">
        <v>1141</v>
      </c>
      <c r="B275" t="s">
        <v>858</v>
      </c>
      <c r="C275" t="str">
        <f>VLOOKUP(Table24[[#This Row],[Metabolite ID]],Table18[],2,FALSE)</f>
        <v>Total lipids in very large HDL</v>
      </c>
      <c r="D275" t="s">
        <v>991</v>
      </c>
      <c r="E275">
        <v>2.2339333896544185E-80</v>
      </c>
      <c r="F275">
        <v>2.195212131617561E-78</v>
      </c>
      <c r="G275">
        <v>1.0070630226242976E-2</v>
      </c>
      <c r="H275">
        <v>0.98960727734380483</v>
      </c>
      <c r="I275">
        <v>3.2209242995372091E-4</v>
      </c>
    </row>
    <row r="276" spans="1:9" x14ac:dyDescent="0.2">
      <c r="A276" t="s">
        <v>1141</v>
      </c>
      <c r="B276" t="s">
        <v>859</v>
      </c>
      <c r="C276" t="str">
        <f>VLOOKUP(Table24[[#This Row],[Metabolite ID]],Table18[],2,FALSE)</f>
        <v>Concentration of very large HDL particles</v>
      </c>
      <c r="D276" t="s">
        <v>1001</v>
      </c>
      <c r="E276">
        <v>6.1669613774041783E-4</v>
      </c>
      <c r="F276">
        <v>0.80726137243387086</v>
      </c>
      <c r="G276">
        <v>4.351843655821962E-5</v>
      </c>
      <c r="H276">
        <v>5.6892555372810093E-2</v>
      </c>
      <c r="I276">
        <v>0.13518585761902016</v>
      </c>
    </row>
    <row r="277" spans="1:9" x14ac:dyDescent="0.2">
      <c r="A277" t="s">
        <v>1141</v>
      </c>
      <c r="B277" t="s">
        <v>859</v>
      </c>
      <c r="C277" t="str">
        <f>VLOOKUP(Table24[[#This Row],[Metabolite ID]],Table18[],2,FALSE)</f>
        <v>Concentration of very large HDL particles</v>
      </c>
      <c r="D277" t="s">
        <v>1018</v>
      </c>
      <c r="E277">
        <v>2.7626869834174981E-2</v>
      </c>
      <c r="F277">
        <v>0.86446661848410367</v>
      </c>
      <c r="G277">
        <v>8.9272390012389978E-4</v>
      </c>
      <c r="H277">
        <v>2.7907166799256047E-2</v>
      </c>
      <c r="I277">
        <v>7.9106620982341266E-2</v>
      </c>
    </row>
    <row r="278" spans="1:9" x14ac:dyDescent="0.2">
      <c r="A278" t="s">
        <v>1141</v>
      </c>
      <c r="B278" t="s">
        <v>859</v>
      </c>
      <c r="C278" t="str">
        <f>VLOOKUP(Table24[[#This Row],[Metabolite ID]],Table18[],2,FALSE)</f>
        <v>Concentration of very large HDL particles</v>
      </c>
      <c r="D278" t="s">
        <v>1021</v>
      </c>
      <c r="E278">
        <v>2.6392761434708657E-114</v>
      </c>
      <c r="F278">
        <v>0.82107519605794044</v>
      </c>
      <c r="G278">
        <v>3.6610895043776155E-115</v>
      </c>
      <c r="H278">
        <v>0.11387603368267701</v>
      </c>
      <c r="I278">
        <v>6.5048770259402436E-2</v>
      </c>
    </row>
    <row r="279" spans="1:9" x14ac:dyDescent="0.2">
      <c r="A279" t="s">
        <v>1141</v>
      </c>
      <c r="B279" t="s">
        <v>859</v>
      </c>
      <c r="C279" t="str">
        <f>VLOOKUP(Table24[[#This Row],[Metabolite ID]],Table18[],2,FALSE)</f>
        <v>Concentration of very large HDL particles</v>
      </c>
      <c r="D279" t="s">
        <v>1022</v>
      </c>
      <c r="E279">
        <v>2.4558792570277209E-114</v>
      </c>
      <c r="F279">
        <v>0.81530562608493806</v>
      </c>
      <c r="G279">
        <v>3.6183934056306778E-115</v>
      </c>
      <c r="H279">
        <v>0.12010269142725027</v>
      </c>
      <c r="I279">
        <v>6.4591682487814314E-2</v>
      </c>
    </row>
    <row r="280" spans="1:9" x14ac:dyDescent="0.2">
      <c r="A280" t="s">
        <v>1141</v>
      </c>
      <c r="B280" t="s">
        <v>859</v>
      </c>
      <c r="C280" t="str">
        <f>VLOOKUP(Table24[[#This Row],[Metabolite ID]],Table18[],2,FALSE)</f>
        <v>Concentration of very large HDL particles</v>
      </c>
      <c r="D280" t="s">
        <v>993</v>
      </c>
      <c r="E280">
        <v>1.0615901431458698E-4</v>
      </c>
      <c r="F280">
        <v>0.92577366672981254</v>
      </c>
      <c r="G280">
        <v>3.3174933827526306E-6</v>
      </c>
      <c r="H280">
        <v>2.8903118984816734E-2</v>
      </c>
      <c r="I280">
        <v>4.5213737777672743E-2</v>
      </c>
    </row>
    <row r="281" spans="1:9" x14ac:dyDescent="0.2">
      <c r="A281" t="s">
        <v>1141</v>
      </c>
      <c r="B281" t="s">
        <v>859</v>
      </c>
      <c r="C281" t="str">
        <f>VLOOKUP(Table24[[#This Row],[Metabolite ID]],Table18[],2,FALSE)</f>
        <v>Concentration of very large HDL particles</v>
      </c>
      <c r="D281" t="s">
        <v>1012</v>
      </c>
      <c r="E281">
        <v>3.5875142406200977E-8</v>
      </c>
      <c r="F281">
        <v>0.9530516768362578</v>
      </c>
      <c r="G281">
        <v>7.8922019178375741E-10</v>
      </c>
      <c r="H281">
        <v>2.0956008418356153E-2</v>
      </c>
      <c r="I281">
        <v>2.5992278081022106E-2</v>
      </c>
    </row>
    <row r="282" spans="1:9" x14ac:dyDescent="0.2">
      <c r="A282" t="s">
        <v>1141</v>
      </c>
      <c r="B282" t="s">
        <v>859</v>
      </c>
      <c r="C282" t="str">
        <f>VLOOKUP(Table24[[#This Row],[Metabolite ID]],Table18[],2,FALSE)</f>
        <v>Concentration of very large HDL particles</v>
      </c>
      <c r="D282" t="s">
        <v>1014</v>
      </c>
      <c r="E282">
        <v>1.3586314708303985E-15</v>
      </c>
      <c r="F282">
        <v>0.9611772747178422</v>
      </c>
      <c r="G282">
        <v>2.0257681498214008E-17</v>
      </c>
      <c r="H282">
        <v>1.4324648403811027E-2</v>
      </c>
      <c r="I282">
        <v>2.4498076878348905E-2</v>
      </c>
    </row>
    <row r="283" spans="1:9" x14ac:dyDescent="0.2">
      <c r="A283" t="s">
        <v>1141</v>
      </c>
      <c r="B283" t="s">
        <v>859</v>
      </c>
      <c r="C283" t="str">
        <f>VLOOKUP(Table24[[#This Row],[Metabolite ID]],Table18[],2,FALSE)</f>
        <v>Concentration of very large HDL particles</v>
      </c>
      <c r="D283" t="s">
        <v>1016</v>
      </c>
      <c r="E283">
        <v>1.4150249418385158E-15</v>
      </c>
      <c r="F283">
        <v>0.96104120365413259</v>
      </c>
      <c r="G283">
        <v>2.1306566719206674E-17</v>
      </c>
      <c r="H283">
        <v>1.4464187584402174E-2</v>
      </c>
      <c r="I283">
        <v>2.4494608761461301E-2</v>
      </c>
    </row>
    <row r="284" spans="1:9" x14ac:dyDescent="0.2">
      <c r="A284" t="s">
        <v>1141</v>
      </c>
      <c r="B284" t="s">
        <v>859</v>
      </c>
      <c r="C284" t="str">
        <f>VLOOKUP(Table24[[#This Row],[Metabolite ID]],Table18[],2,FALSE)</f>
        <v>Concentration of very large HDL particles</v>
      </c>
      <c r="D284" t="s">
        <v>1015</v>
      </c>
      <c r="E284">
        <v>1.3652744111538572E-15</v>
      </c>
      <c r="F284">
        <v>0.96104078725952735</v>
      </c>
      <c r="G284">
        <v>2.0558409964619759E-17</v>
      </c>
      <c r="H284">
        <v>1.4464614595963951E-2</v>
      </c>
      <c r="I284">
        <v>2.4494598144505057E-2</v>
      </c>
    </row>
    <row r="285" spans="1:9" x14ac:dyDescent="0.2">
      <c r="A285" t="s">
        <v>1141</v>
      </c>
      <c r="B285" t="s">
        <v>859</v>
      </c>
      <c r="C285" t="str">
        <f>VLOOKUP(Table24[[#This Row],[Metabolite ID]],Table18[],2,FALSE)</f>
        <v>Concentration of very large HDL particles</v>
      </c>
      <c r="D285" t="s">
        <v>1011</v>
      </c>
      <c r="E285">
        <v>2.3986560238602578E-3</v>
      </c>
      <c r="F285">
        <v>0.94430646903422089</v>
      </c>
      <c r="G285">
        <v>8.2358626008210208E-5</v>
      </c>
      <c r="H285">
        <v>3.2416329613600636E-2</v>
      </c>
      <c r="I285">
        <v>2.0796186702310111E-2</v>
      </c>
    </row>
    <row r="286" spans="1:9" x14ac:dyDescent="0.2">
      <c r="A286" t="s">
        <v>1141</v>
      </c>
      <c r="B286" t="s">
        <v>859</v>
      </c>
      <c r="C286" t="str">
        <f>VLOOKUP(Table24[[#This Row],[Metabolite ID]],Table18[],2,FALSE)</f>
        <v>Concentration of very large HDL particles</v>
      </c>
      <c r="D286" t="s">
        <v>1009</v>
      </c>
      <c r="E286">
        <v>1.5614897825096899E-131</v>
      </c>
      <c r="F286">
        <v>0.91225761873105238</v>
      </c>
      <c r="G286">
        <v>1.280908320872163E-132</v>
      </c>
      <c r="H286">
        <v>7.483007464131361E-2</v>
      </c>
      <c r="I286">
        <v>1.291230662764482E-2</v>
      </c>
    </row>
    <row r="287" spans="1:9" x14ac:dyDescent="0.2">
      <c r="A287" t="s">
        <v>1141</v>
      </c>
      <c r="B287" t="s">
        <v>859</v>
      </c>
      <c r="C287" t="str">
        <f>VLOOKUP(Table24[[#This Row],[Metabolite ID]],Table18[],2,FALSE)</f>
        <v>Concentration of very large HDL particles</v>
      </c>
      <c r="D287" t="s">
        <v>960</v>
      </c>
      <c r="E287">
        <v>1.5090019079175425E-131</v>
      </c>
      <c r="F287">
        <v>0.88350019420069825</v>
      </c>
      <c r="G287">
        <v>1.7762651423406942E-132</v>
      </c>
      <c r="H287">
        <v>0.1039945384506407</v>
      </c>
      <c r="I287">
        <v>1.2505267348680564E-2</v>
      </c>
    </row>
    <row r="288" spans="1:9" x14ac:dyDescent="0.2">
      <c r="A288" t="s">
        <v>1141</v>
      </c>
      <c r="B288" t="s">
        <v>859</v>
      </c>
      <c r="C288" t="str">
        <f>VLOOKUP(Table24[[#This Row],[Metabolite ID]],Table18[],2,FALSE)</f>
        <v>Concentration of very large HDL particles</v>
      </c>
      <c r="D288" t="s">
        <v>1008</v>
      </c>
      <c r="E288">
        <v>4.3858609498451877E-2</v>
      </c>
      <c r="F288">
        <v>0.9220281683828716</v>
      </c>
      <c r="G288">
        <v>1.0827116058330531E-3</v>
      </c>
      <c r="H288">
        <v>2.2753820877562714E-2</v>
      </c>
      <c r="I288">
        <v>1.0276689635280688E-2</v>
      </c>
    </row>
    <row r="289" spans="1:9" x14ac:dyDescent="0.2">
      <c r="A289" t="s">
        <v>1141</v>
      </c>
      <c r="B289" t="s">
        <v>859</v>
      </c>
      <c r="C289" t="str">
        <f>VLOOKUP(Table24[[#This Row],[Metabolite ID]],Table18[],2,FALSE)</f>
        <v>Concentration of very large HDL particles</v>
      </c>
      <c r="D289" t="s">
        <v>1000</v>
      </c>
      <c r="E289">
        <v>2.9651961161240177E-8</v>
      </c>
      <c r="F289">
        <v>0.96842031812649321</v>
      </c>
      <c r="G289">
        <v>6.6518807560397095E-10</v>
      </c>
      <c r="H289">
        <v>2.1722353265610801E-2</v>
      </c>
      <c r="I289">
        <v>9.8572982907471195E-3</v>
      </c>
    </row>
    <row r="290" spans="1:9" x14ac:dyDescent="0.2">
      <c r="A290" t="s">
        <v>1141</v>
      </c>
      <c r="B290" t="s">
        <v>859</v>
      </c>
      <c r="C290" t="str">
        <f>VLOOKUP(Table24[[#This Row],[Metabolite ID]],Table18[],2,FALSE)</f>
        <v>Concentration of very large HDL particles</v>
      </c>
      <c r="D290" t="s">
        <v>999</v>
      </c>
      <c r="E290">
        <v>2.9615720788746124E-8</v>
      </c>
      <c r="F290">
        <v>0.96841743203832265</v>
      </c>
      <c r="G290">
        <v>6.6446631853310854E-10</v>
      </c>
      <c r="H290">
        <v>2.1725268767099369E-2</v>
      </c>
      <c r="I290">
        <v>9.8572689143907547E-3</v>
      </c>
    </row>
    <row r="291" spans="1:9" x14ac:dyDescent="0.2">
      <c r="A291" t="s">
        <v>1141</v>
      </c>
      <c r="B291" t="s">
        <v>859</v>
      </c>
      <c r="C291" t="str">
        <f>VLOOKUP(Table24[[#This Row],[Metabolite ID]],Table18[],2,FALSE)</f>
        <v>Concentration of very large HDL particles</v>
      </c>
      <c r="D291" t="s">
        <v>998</v>
      </c>
      <c r="E291">
        <v>2.9634767826892514E-8</v>
      </c>
      <c r="F291">
        <v>0.96785879133828534</v>
      </c>
      <c r="G291">
        <v>6.8255636962652705E-10</v>
      </c>
      <c r="H291">
        <v>2.2289595686616939E-2</v>
      </c>
      <c r="I291">
        <v>9.8515826577736786E-3</v>
      </c>
    </row>
    <row r="292" spans="1:9" x14ac:dyDescent="0.2">
      <c r="A292" t="s">
        <v>1141</v>
      </c>
      <c r="B292" t="s">
        <v>859</v>
      </c>
      <c r="C292" t="str">
        <f>VLOOKUP(Table24[[#This Row],[Metabolite ID]],Table18[],2,FALSE)</f>
        <v>Concentration of very large HDL particles</v>
      </c>
      <c r="D292" t="s">
        <v>1019</v>
      </c>
      <c r="E292">
        <v>1.3793067993034348E-2</v>
      </c>
      <c r="F292">
        <v>0.94847002165769867</v>
      </c>
      <c r="G292">
        <v>4.0610727002352996E-4</v>
      </c>
      <c r="H292">
        <v>2.7923060056029254E-2</v>
      </c>
      <c r="I292">
        <v>9.4077430232138107E-3</v>
      </c>
    </row>
    <row r="293" spans="1:9" x14ac:dyDescent="0.2">
      <c r="A293" t="s">
        <v>1141</v>
      </c>
      <c r="B293" t="s">
        <v>859</v>
      </c>
      <c r="C293" t="str">
        <f>VLOOKUP(Table24[[#This Row],[Metabolite ID]],Table18[],2,FALSE)</f>
        <v>Concentration of very large HDL particles</v>
      </c>
      <c r="D293" t="s">
        <v>1005</v>
      </c>
      <c r="E293">
        <v>1.0193452866979922E-85</v>
      </c>
      <c r="F293">
        <v>0.97456279777519317</v>
      </c>
      <c r="G293">
        <v>1.9358088764108955E-87</v>
      </c>
      <c r="H293">
        <v>1.8505641172890809E-2</v>
      </c>
      <c r="I293">
        <v>6.93156105192742E-3</v>
      </c>
    </row>
    <row r="294" spans="1:9" x14ac:dyDescent="0.2">
      <c r="A294" t="s">
        <v>1141</v>
      </c>
      <c r="B294" t="s">
        <v>859</v>
      </c>
      <c r="C294" t="str">
        <f>VLOOKUP(Table24[[#This Row],[Metabolite ID]],Table18[],2,FALSE)</f>
        <v>Concentration of very large HDL particles</v>
      </c>
      <c r="D294" t="s">
        <v>1010</v>
      </c>
      <c r="E294">
        <v>6.6874457285244996E-3</v>
      </c>
      <c r="F294">
        <v>0.94517597905439232</v>
      </c>
      <c r="G294">
        <v>2.8982785060796469E-4</v>
      </c>
      <c r="H294">
        <v>4.0958186732562706E-2</v>
      </c>
      <c r="I294">
        <v>6.888560633912225E-3</v>
      </c>
    </row>
    <row r="295" spans="1:9" x14ac:dyDescent="0.2">
      <c r="A295" t="s">
        <v>1141</v>
      </c>
      <c r="B295" t="s">
        <v>859</v>
      </c>
      <c r="C295" t="str">
        <f>VLOOKUP(Table24[[#This Row],[Metabolite ID]],Table18[],2,FALSE)</f>
        <v>Concentration of very large HDL particles</v>
      </c>
      <c r="D295" t="s">
        <v>1006</v>
      </c>
      <c r="E295">
        <v>9.6795302416262838E-86</v>
      </c>
      <c r="F295">
        <v>0.95315549246513886</v>
      </c>
      <c r="G295">
        <v>4.0689251460612354E-87</v>
      </c>
      <c r="H295">
        <v>4.006520557188023E-2</v>
      </c>
      <c r="I295">
        <v>6.7793019629775334E-3</v>
      </c>
    </row>
    <row r="296" spans="1:9" x14ac:dyDescent="0.2">
      <c r="A296" t="s">
        <v>1141</v>
      </c>
      <c r="B296" t="s">
        <v>859</v>
      </c>
      <c r="C296" t="str">
        <f>VLOOKUP(Table24[[#This Row],[Metabolite ID]],Table18[],2,FALSE)</f>
        <v>Concentration of very large HDL particles</v>
      </c>
      <c r="D296" t="s">
        <v>1007</v>
      </c>
      <c r="E296">
        <v>9.2641622172747866E-86</v>
      </c>
      <c r="F296">
        <v>0.94505444411852879</v>
      </c>
      <c r="G296">
        <v>4.7274833413843458E-87</v>
      </c>
      <c r="H296">
        <v>4.8223872484813489E-2</v>
      </c>
      <c r="I296">
        <v>6.7216833966547464E-3</v>
      </c>
    </row>
    <row r="297" spans="1:9" x14ac:dyDescent="0.2">
      <c r="A297" t="s">
        <v>1141</v>
      </c>
      <c r="B297" t="s">
        <v>859</v>
      </c>
      <c r="C297" t="str">
        <f>VLOOKUP(Table24[[#This Row],[Metabolite ID]],Table18[],2,FALSE)</f>
        <v>Concentration of very large HDL particles</v>
      </c>
      <c r="D297" t="s">
        <v>974</v>
      </c>
      <c r="E297">
        <v>1.5368367923282859E-4</v>
      </c>
      <c r="F297">
        <v>0.9568029515404568</v>
      </c>
      <c r="G297">
        <v>5.8337438018949103E-6</v>
      </c>
      <c r="H297">
        <v>3.631720272194517E-2</v>
      </c>
      <c r="I297">
        <v>6.7203283145637477E-3</v>
      </c>
    </row>
    <row r="298" spans="1:9" x14ac:dyDescent="0.2">
      <c r="A298" t="s">
        <v>1141</v>
      </c>
      <c r="B298" t="s">
        <v>859</v>
      </c>
      <c r="C298" t="str">
        <f>VLOOKUP(Table24[[#This Row],[Metabolite ID]],Table18[],2,FALSE)</f>
        <v>Concentration of very large HDL particles</v>
      </c>
      <c r="D298" t="s">
        <v>988</v>
      </c>
      <c r="E298">
        <v>1.1533536691994712E-2</v>
      </c>
      <c r="F298">
        <v>0.96616701672135097</v>
      </c>
      <c r="G298">
        <v>1.8757454691274982E-4</v>
      </c>
      <c r="H298">
        <v>1.5710917699790865E-2</v>
      </c>
      <c r="I298">
        <v>6.4009543399506565E-3</v>
      </c>
    </row>
    <row r="299" spans="1:9" x14ac:dyDescent="0.2">
      <c r="A299" t="s">
        <v>1141</v>
      </c>
      <c r="B299" t="s">
        <v>859</v>
      </c>
      <c r="C299" t="str">
        <f>VLOOKUP(Table24[[#This Row],[Metabolite ID]],Table18[],2,FALSE)</f>
        <v>Concentration of very large HDL particles</v>
      </c>
      <c r="D299" t="s">
        <v>987</v>
      </c>
      <c r="E299">
        <v>1.6181189603686767E-3</v>
      </c>
      <c r="F299">
        <v>0.96223584181613675</v>
      </c>
      <c r="G299">
        <v>5.0415845256617741E-5</v>
      </c>
      <c r="H299">
        <v>2.9978584255526842E-2</v>
      </c>
      <c r="I299">
        <v>6.1170391227109589E-3</v>
      </c>
    </row>
    <row r="300" spans="1:9" x14ac:dyDescent="0.2">
      <c r="A300" t="s">
        <v>1141</v>
      </c>
      <c r="B300" t="s">
        <v>859</v>
      </c>
      <c r="C300" t="str">
        <f>VLOOKUP(Table24[[#This Row],[Metabolite ID]],Table18[],2,FALSE)</f>
        <v>Concentration of very large HDL particles</v>
      </c>
      <c r="D300" t="s">
        <v>994</v>
      </c>
      <c r="E300">
        <v>6.0993135363477801E-27</v>
      </c>
      <c r="F300">
        <v>0.93074300156217415</v>
      </c>
      <c r="G300">
        <v>4.2381974188759678E-28</v>
      </c>
      <c r="H300">
        <v>6.4672955805208918E-2</v>
      </c>
      <c r="I300">
        <v>4.5840426326175061E-3</v>
      </c>
    </row>
    <row r="301" spans="1:9" x14ac:dyDescent="0.2">
      <c r="A301" t="s">
        <v>1141</v>
      </c>
      <c r="B301" t="s">
        <v>859</v>
      </c>
      <c r="C301" t="str">
        <f>VLOOKUP(Table24[[#This Row],[Metabolite ID]],Table18[],2,FALSE)</f>
        <v>Concentration of very large HDL particles</v>
      </c>
      <c r="D301" t="s">
        <v>995</v>
      </c>
      <c r="E301">
        <v>6.0895621496427535E-27</v>
      </c>
      <c r="F301">
        <v>0.93013639652859093</v>
      </c>
      <c r="G301">
        <v>4.2740909060926857E-28</v>
      </c>
      <c r="H301">
        <v>6.528254845549239E-2</v>
      </c>
      <c r="I301">
        <v>4.5810550159172906E-3</v>
      </c>
    </row>
    <row r="302" spans="1:9" x14ac:dyDescent="0.2">
      <c r="A302" t="s">
        <v>1141</v>
      </c>
      <c r="B302" t="s">
        <v>859</v>
      </c>
      <c r="C302" t="str">
        <f>VLOOKUP(Table24[[#This Row],[Metabolite ID]],Table18[],2,FALSE)</f>
        <v>Concentration of very large HDL particles</v>
      </c>
      <c r="D302" t="s">
        <v>996</v>
      </c>
      <c r="E302">
        <v>6.0112369550717007E-27</v>
      </c>
      <c r="F302">
        <v>0.92918998397489039</v>
      </c>
      <c r="G302">
        <v>4.2849428672759382E-28</v>
      </c>
      <c r="H302">
        <v>6.6233622226614025E-2</v>
      </c>
      <c r="I302">
        <v>4.5763937984953755E-3</v>
      </c>
    </row>
    <row r="303" spans="1:9" x14ac:dyDescent="0.2">
      <c r="A303" t="s">
        <v>1141</v>
      </c>
      <c r="B303" t="s">
        <v>859</v>
      </c>
      <c r="C303" t="str">
        <f>VLOOKUP(Table24[[#This Row],[Metabolite ID]],Table18[],2,FALSE)</f>
        <v>Concentration of very large HDL particles</v>
      </c>
      <c r="D303" t="s">
        <v>997</v>
      </c>
      <c r="E303">
        <v>5.9829157375826306E-27</v>
      </c>
      <c r="F303">
        <v>0.92860060489527352</v>
      </c>
      <c r="G303">
        <v>4.3056222939659649E-28</v>
      </c>
      <c r="H303">
        <v>6.6825904082638679E-2</v>
      </c>
      <c r="I303">
        <v>4.5734910220863855E-3</v>
      </c>
    </row>
    <row r="304" spans="1:9" x14ac:dyDescent="0.2">
      <c r="A304" t="s">
        <v>1141</v>
      </c>
      <c r="B304" t="s">
        <v>859</v>
      </c>
      <c r="C304" t="str">
        <f>VLOOKUP(Table24[[#This Row],[Metabolite ID]],Table18[],2,FALSE)</f>
        <v>Concentration of very large HDL particles</v>
      </c>
      <c r="D304" t="s">
        <v>989</v>
      </c>
      <c r="E304">
        <v>1.3130539674164441E-3</v>
      </c>
      <c r="F304">
        <v>0.98259392365931175</v>
      </c>
      <c r="G304">
        <v>1.6173987523128089E-5</v>
      </c>
      <c r="H304">
        <v>1.2101860239880149E-2</v>
      </c>
      <c r="I304">
        <v>3.9749881458684124E-3</v>
      </c>
    </row>
    <row r="305" spans="1:9" x14ac:dyDescent="0.2">
      <c r="A305" t="s">
        <v>1141</v>
      </c>
      <c r="B305" t="s">
        <v>859</v>
      </c>
      <c r="C305" t="str">
        <f>VLOOKUP(Table24[[#This Row],[Metabolite ID]],Table18[],2,FALSE)</f>
        <v>Concentration of very large HDL particles</v>
      </c>
      <c r="D305" t="s">
        <v>991</v>
      </c>
      <c r="E305">
        <v>1.8727532066137727E-80</v>
      </c>
      <c r="F305">
        <v>2.198922353522196E-78</v>
      </c>
      <c r="G305">
        <v>8.4424205019540278E-3</v>
      </c>
      <c r="H305">
        <v>0.99127986897765297</v>
      </c>
      <c r="I305">
        <v>2.7771052039402911E-4</v>
      </c>
    </row>
    <row r="306" spans="1:9" x14ac:dyDescent="0.2">
      <c r="A306" t="s">
        <v>1155</v>
      </c>
      <c r="B306" t="s">
        <v>441</v>
      </c>
      <c r="C306" t="str">
        <f>VLOOKUP(Table24[[#This Row],[Metabolite ID]],Table18[],2,FALSE)</f>
        <v>X - 11444</v>
      </c>
      <c r="D306" t="s">
        <v>955</v>
      </c>
      <c r="E306">
        <v>7.1249396541701319E-26</v>
      </c>
      <c r="F306">
        <v>0.74270749166040118</v>
      </c>
      <c r="G306">
        <v>4.187305335336872E-27</v>
      </c>
      <c r="H306">
        <v>4.360113213278681E-2</v>
      </c>
      <c r="I306">
        <v>0.21369137620681244</v>
      </c>
    </row>
    <row r="307" spans="1:9" x14ac:dyDescent="0.2">
      <c r="A307" t="s">
        <v>1155</v>
      </c>
      <c r="B307" t="s">
        <v>441</v>
      </c>
      <c r="C307" t="str">
        <f>VLOOKUP(Table24[[#This Row],[Metabolite ID]],Table18[],2,FALSE)</f>
        <v>X - 11444</v>
      </c>
      <c r="D307" t="s">
        <v>954</v>
      </c>
      <c r="E307">
        <v>9.4544551184072891E-50</v>
      </c>
      <c r="F307">
        <v>0.83013621517154901</v>
      </c>
      <c r="G307">
        <v>1.4660264683401773E-50</v>
      </c>
      <c r="H307">
        <v>0.12870977501918029</v>
      </c>
      <c r="I307">
        <v>4.1154009809273841E-2</v>
      </c>
    </row>
    <row r="308" spans="1:9" x14ac:dyDescent="0.2">
      <c r="A308" t="s">
        <v>1155</v>
      </c>
      <c r="B308" t="s">
        <v>441</v>
      </c>
      <c r="C308" t="str">
        <f>VLOOKUP(Table24[[#This Row],[Metabolite ID]],Table18[],2,FALSE)</f>
        <v>X - 11444</v>
      </c>
      <c r="D308" t="s">
        <v>953</v>
      </c>
      <c r="E308">
        <v>9.3443250578050451E-50</v>
      </c>
      <c r="F308">
        <v>0.8263708702677075</v>
      </c>
      <c r="G308">
        <v>1.5002400047446495E-50</v>
      </c>
      <c r="H308">
        <v>0.13266178692812192</v>
      </c>
      <c r="I308">
        <v>4.0967342804177027E-2</v>
      </c>
    </row>
    <row r="309" spans="1:9" x14ac:dyDescent="0.2">
      <c r="A309" t="s">
        <v>1155</v>
      </c>
      <c r="B309" t="s">
        <v>441</v>
      </c>
      <c r="C309" t="str">
        <f>VLOOKUP(Table24[[#This Row],[Metabolite ID]],Table18[],2,FALSE)</f>
        <v>X - 11444</v>
      </c>
      <c r="D309" t="s">
        <v>952</v>
      </c>
      <c r="E309">
        <v>7.624417095379047E-50</v>
      </c>
      <c r="F309">
        <v>0.80143633915870349</v>
      </c>
      <c r="G309">
        <v>1.5111016018988554E-50</v>
      </c>
      <c r="H309">
        <v>0.15882382115789623</v>
      </c>
      <c r="I309">
        <v>3.9739839683401133E-2</v>
      </c>
    </row>
    <row r="310" spans="1:9" x14ac:dyDescent="0.2">
      <c r="A310" t="s">
        <v>1155</v>
      </c>
      <c r="B310" t="s">
        <v>441</v>
      </c>
      <c r="C310" t="str">
        <f>VLOOKUP(Table24[[#This Row],[Metabolite ID]],Table18[],2,FALSE)</f>
        <v>X - 11444</v>
      </c>
      <c r="D310" t="s">
        <v>948</v>
      </c>
      <c r="E310">
        <v>2.8799317299852692E-55</v>
      </c>
      <c r="F310">
        <v>0.90960570099158522</v>
      </c>
      <c r="G310">
        <v>1.8642642927961991E-56</v>
      </c>
      <c r="H310">
        <v>5.8872239181698344E-2</v>
      </c>
      <c r="I310">
        <v>3.1522059826716561E-2</v>
      </c>
    </row>
    <row r="311" spans="1:9" x14ac:dyDescent="0.2">
      <c r="A311" t="s">
        <v>1155</v>
      </c>
      <c r="B311" t="s">
        <v>441</v>
      </c>
      <c r="C311" t="str">
        <f>VLOOKUP(Table24[[#This Row],[Metabolite ID]],Table18[],2,FALSE)</f>
        <v>X - 11444</v>
      </c>
      <c r="D311" t="s">
        <v>949</v>
      </c>
      <c r="E311">
        <v>2.282135938451207E-55</v>
      </c>
      <c r="F311">
        <v>0.864450571448379</v>
      </c>
      <c r="G311">
        <v>2.7878945985613325E-56</v>
      </c>
      <c r="H311">
        <v>0.10559220316606657</v>
      </c>
      <c r="I311">
        <v>2.9957225385559085E-2</v>
      </c>
    </row>
    <row r="312" spans="1:9" x14ac:dyDescent="0.2">
      <c r="A312" t="s">
        <v>1155</v>
      </c>
      <c r="B312" t="s">
        <v>441</v>
      </c>
      <c r="C312" t="str">
        <f>VLOOKUP(Table24[[#This Row],[Metabolite ID]],Table18[],2,FALSE)</f>
        <v>X - 11444</v>
      </c>
      <c r="D312" t="s">
        <v>950</v>
      </c>
      <c r="E312">
        <v>2.2626586890180601E-55</v>
      </c>
      <c r="F312">
        <v>0.86129849030329597</v>
      </c>
      <c r="G312">
        <v>2.859891885242343E-56</v>
      </c>
      <c r="H312">
        <v>0.10885348534502884</v>
      </c>
      <c r="I312">
        <v>2.9848024351675561E-2</v>
      </c>
    </row>
    <row r="313" spans="1:9" x14ac:dyDescent="0.2">
      <c r="A313" t="s">
        <v>1155</v>
      </c>
      <c r="B313" t="s">
        <v>441</v>
      </c>
      <c r="C313" t="str">
        <f>VLOOKUP(Table24[[#This Row],[Metabolite ID]],Table18[],2,FALSE)</f>
        <v>X - 11444</v>
      </c>
      <c r="D313" t="s">
        <v>951</v>
      </c>
      <c r="E313">
        <v>1.8512178829564818E-55</v>
      </c>
      <c r="F313">
        <v>0.83139407735294735</v>
      </c>
      <c r="G313">
        <v>3.1129849045095465E-56</v>
      </c>
      <c r="H313">
        <v>0.13979422618404155</v>
      </c>
      <c r="I313">
        <v>2.881169646301306E-2</v>
      </c>
    </row>
    <row r="314" spans="1:9" x14ac:dyDescent="0.2">
      <c r="A314" t="s">
        <v>1155</v>
      </c>
      <c r="B314" t="s">
        <v>441</v>
      </c>
      <c r="C314" t="str">
        <f>VLOOKUP(Table24[[#This Row],[Metabolite ID]],Table18[],2,FALSE)</f>
        <v>X - 11444</v>
      </c>
      <c r="D314" t="s">
        <v>957</v>
      </c>
      <c r="E314">
        <v>5.9405748992955195E-4</v>
      </c>
      <c r="F314">
        <v>0.94781813380157265</v>
      </c>
      <c r="G314">
        <v>2.6865850778104089E-5</v>
      </c>
      <c r="H314">
        <v>4.2861405917580794E-2</v>
      </c>
      <c r="I314">
        <v>8.6995369401391218E-3</v>
      </c>
    </row>
    <row r="315" spans="1:9" x14ac:dyDescent="0.2">
      <c r="A315" t="s">
        <v>912</v>
      </c>
      <c r="B315" t="s">
        <v>425</v>
      </c>
      <c r="C315" t="str">
        <f>VLOOKUP(Table24[[#This Row],[Metabolite ID]],Table18[],2,FALSE)</f>
        <v>X - 11905</v>
      </c>
      <c r="D315" t="s">
        <v>961</v>
      </c>
      <c r="E315">
        <v>6.2629771586102793E-14</v>
      </c>
      <c r="F315">
        <v>0.81263436176054016</v>
      </c>
      <c r="G315">
        <v>6.2998955743162119E-15</v>
      </c>
      <c r="H315">
        <v>7.6712785188757127E-2</v>
      </c>
      <c r="I315">
        <v>0.11065285305063328</v>
      </c>
    </row>
    <row r="316" spans="1:9" x14ac:dyDescent="0.2">
      <c r="A316" t="s">
        <v>912</v>
      </c>
      <c r="B316" t="s">
        <v>425</v>
      </c>
      <c r="C316" t="str">
        <f>VLOOKUP(Table24[[#This Row],[Metabolite ID]],Table18[],2,FALSE)</f>
        <v>X - 11905</v>
      </c>
      <c r="D316" t="s">
        <v>965</v>
      </c>
      <c r="E316">
        <v>4.5714161151305634E-77</v>
      </c>
      <c r="F316">
        <v>0.95767132924400278</v>
      </c>
      <c r="G316">
        <v>1.4554573167556264E-78</v>
      </c>
      <c r="H316">
        <v>2.9010780645688915E-2</v>
      </c>
      <c r="I316">
        <v>1.3317890110301206E-2</v>
      </c>
    </row>
    <row r="317" spans="1:9" x14ac:dyDescent="0.2">
      <c r="A317" t="s">
        <v>912</v>
      </c>
      <c r="B317" t="s">
        <v>425</v>
      </c>
      <c r="C317" t="str">
        <f>VLOOKUP(Table24[[#This Row],[Metabolite ID]],Table18[],2,FALSE)</f>
        <v>X - 11905</v>
      </c>
      <c r="D317" t="s">
        <v>964</v>
      </c>
      <c r="E317">
        <v>8.0800212488935819E-77</v>
      </c>
      <c r="F317">
        <v>0.9521398902140501</v>
      </c>
      <c r="G317">
        <v>3.008067601280041E-78</v>
      </c>
      <c r="H317">
        <v>3.4619142827564453E-2</v>
      </c>
      <c r="I317">
        <v>1.3240966958377159E-2</v>
      </c>
    </row>
    <row r="318" spans="1:9" x14ac:dyDescent="0.2">
      <c r="A318" t="s">
        <v>912</v>
      </c>
      <c r="B318" t="s">
        <v>425</v>
      </c>
      <c r="C318" t="str">
        <f>VLOOKUP(Table24[[#This Row],[Metabolite ID]],Table18[],2,FALSE)</f>
        <v>X - 11905</v>
      </c>
      <c r="D318" t="s">
        <v>963</v>
      </c>
      <c r="E318">
        <v>8.33881516315556E-77</v>
      </c>
      <c r="F318">
        <v>0.92483374187974454</v>
      </c>
      <c r="G318">
        <v>5.6859815692163072E-78</v>
      </c>
      <c r="H318">
        <v>6.2305025076572693E-2</v>
      </c>
      <c r="I318">
        <v>1.2861233043674612E-2</v>
      </c>
    </row>
    <row r="319" spans="1:9" x14ac:dyDescent="0.2">
      <c r="A319" t="s">
        <v>912</v>
      </c>
      <c r="B319" t="s">
        <v>425</v>
      </c>
      <c r="C319" t="str">
        <f>VLOOKUP(Table24[[#This Row],[Metabolite ID]],Table18[],2,FALSE)</f>
        <v>X - 11905</v>
      </c>
      <c r="D319" t="s">
        <v>962</v>
      </c>
      <c r="E319">
        <v>1.2726230650015897E-76</v>
      </c>
      <c r="F319">
        <v>0.92285757716512962</v>
      </c>
      <c r="G319">
        <v>8.936251345328379E-78</v>
      </c>
      <c r="H319">
        <v>6.4308671395475775E-2</v>
      </c>
      <c r="I319">
        <v>1.2833751439386091E-2</v>
      </c>
    </row>
    <row r="320" spans="1:9" x14ac:dyDescent="0.2">
      <c r="A320" t="s">
        <v>912</v>
      </c>
      <c r="B320" t="s">
        <v>425</v>
      </c>
      <c r="C320" t="str">
        <f>VLOOKUP(Table24[[#This Row],[Metabolite ID]],Table18[],2,FALSE)</f>
        <v>X - 11905</v>
      </c>
      <c r="D320" t="s">
        <v>966</v>
      </c>
      <c r="E320">
        <v>0.33065259391782342</v>
      </c>
      <c r="F320">
        <v>0.63943146727323241</v>
      </c>
      <c r="G320">
        <v>7.0472552671696732E-3</v>
      </c>
      <c r="H320">
        <v>1.3272913289938786E-2</v>
      </c>
      <c r="I320">
        <v>9.5957702518358074E-3</v>
      </c>
    </row>
    <row r="321" spans="1:9" x14ac:dyDescent="0.2">
      <c r="A321" t="s">
        <v>4196</v>
      </c>
      <c r="B321" t="s">
        <v>480</v>
      </c>
      <c r="C321" t="str">
        <f>VLOOKUP(Table24[[#This Row],[Metabolite ID]],Table18[],2,FALSE)</f>
        <v>X - 12846</v>
      </c>
      <c r="D321" t="s">
        <v>3753</v>
      </c>
      <c r="E321">
        <v>2.902033196102109E-18</v>
      </c>
      <c r="F321">
        <v>0.7949005228142052</v>
      </c>
      <c r="G321">
        <v>2.712039523585736E-19</v>
      </c>
      <c r="H321">
        <v>7.422668695866784E-2</v>
      </c>
      <c r="I321">
        <v>0.13087279022712636</v>
      </c>
    </row>
    <row r="322" spans="1:9" x14ac:dyDescent="0.2">
      <c r="A322" t="s">
        <v>4196</v>
      </c>
      <c r="B322" t="s">
        <v>480</v>
      </c>
      <c r="C322" t="str">
        <f>VLOOKUP(Table24[[#This Row],[Metabolite ID]],Table18[],2,FALSE)</f>
        <v>X - 12846</v>
      </c>
      <c r="D322" t="s">
        <v>948</v>
      </c>
      <c r="E322">
        <v>2.4724669770162123E-21</v>
      </c>
      <c r="F322">
        <v>0.84555023479833913</v>
      </c>
      <c r="G322">
        <v>1.2306110517850862E-22</v>
      </c>
      <c r="H322">
        <v>4.2047424299021134E-2</v>
      </c>
      <c r="I322">
        <v>0.11240234090264038</v>
      </c>
    </row>
    <row r="323" spans="1:9" x14ac:dyDescent="0.2">
      <c r="A323" t="s">
        <v>4196</v>
      </c>
      <c r="B323" t="s">
        <v>480</v>
      </c>
      <c r="C323" t="str">
        <f>VLOOKUP(Table24[[#This Row],[Metabolite ID]],Table18[],2,FALSE)</f>
        <v>X - 12846</v>
      </c>
      <c r="D323" t="s">
        <v>950</v>
      </c>
      <c r="E323">
        <v>2.0429044780130758E-21</v>
      </c>
      <c r="F323">
        <v>0.84509163929502129</v>
      </c>
      <c r="G323">
        <v>1.0364083604702921E-22</v>
      </c>
      <c r="H323">
        <v>4.2828207882953412E-2</v>
      </c>
      <c r="I323">
        <v>0.11208015282202562</v>
      </c>
    </row>
    <row r="324" spans="1:9" x14ac:dyDescent="0.2">
      <c r="A324" t="s">
        <v>4196</v>
      </c>
      <c r="B324" t="s">
        <v>480</v>
      </c>
      <c r="C324" t="str">
        <f>VLOOKUP(Table24[[#This Row],[Metabolite ID]],Table18[],2,FALSE)</f>
        <v>X - 12846</v>
      </c>
      <c r="D324" t="s">
        <v>951</v>
      </c>
      <c r="E324">
        <v>1.7617618389419508E-21</v>
      </c>
      <c r="F324">
        <v>0.83256926603371917</v>
      </c>
      <c r="G324">
        <v>1.2074600140752689E-22</v>
      </c>
      <c r="H324">
        <v>5.7011140351061335E-2</v>
      </c>
      <c r="I324">
        <v>0.11041959361521818</v>
      </c>
    </row>
    <row r="325" spans="1:9" x14ac:dyDescent="0.2">
      <c r="A325" t="s">
        <v>4196</v>
      </c>
      <c r="B325" t="s">
        <v>480</v>
      </c>
      <c r="C325" t="str">
        <f>VLOOKUP(Table24[[#This Row],[Metabolite ID]],Table18[],2,FALSE)</f>
        <v>X - 12846</v>
      </c>
      <c r="D325" t="s">
        <v>3840</v>
      </c>
      <c r="E325">
        <v>5.6894232962295323E-2</v>
      </c>
      <c r="F325">
        <v>0.79646324986519157</v>
      </c>
      <c r="G325">
        <v>3.4743503891799081E-3</v>
      </c>
      <c r="H325">
        <v>4.8605494918862985E-2</v>
      </c>
      <c r="I325">
        <v>9.4562671864470302E-2</v>
      </c>
    </row>
    <row r="326" spans="1:9" x14ac:dyDescent="0.2">
      <c r="A326" t="s">
        <v>4196</v>
      </c>
      <c r="B326" t="s">
        <v>480</v>
      </c>
      <c r="C326" t="str">
        <f>VLOOKUP(Table24[[#This Row],[Metabolite ID]],Table18[],2,FALSE)</f>
        <v>X - 12846</v>
      </c>
      <c r="D326" t="s">
        <v>3754</v>
      </c>
      <c r="E326">
        <v>2.0502046214601426E-19</v>
      </c>
      <c r="F326">
        <v>0.84442498264636623</v>
      </c>
      <c r="G326">
        <v>1.5865153275114382E-20</v>
      </c>
      <c r="H326">
        <v>6.5313589918297693E-2</v>
      </c>
      <c r="I326">
        <v>9.0261427435337493E-2</v>
      </c>
    </row>
    <row r="327" spans="1:9" x14ac:dyDescent="0.2">
      <c r="A327" t="s">
        <v>4196</v>
      </c>
      <c r="B327" t="s">
        <v>480</v>
      </c>
      <c r="C327" t="str">
        <f>VLOOKUP(Table24[[#This Row],[Metabolite ID]],Table18[],2,FALSE)</f>
        <v>X - 12846</v>
      </c>
      <c r="D327" t="s">
        <v>3789</v>
      </c>
      <c r="E327">
        <v>6.8116623691311386E-7</v>
      </c>
      <c r="F327">
        <v>0.92537662588671765</v>
      </c>
      <c r="G327">
        <v>3.8100740029444369E-8</v>
      </c>
      <c r="H327">
        <v>5.1753530018147011E-2</v>
      </c>
      <c r="I327">
        <v>2.2869124828158904E-2</v>
      </c>
    </row>
    <row r="329" spans="1:9" x14ac:dyDescent="0.2">
      <c r="A329" s="32" t="s">
        <v>4840</v>
      </c>
    </row>
  </sheetData>
  <phoneticPr fontId="15" type="noConversion"/>
  <conditionalFormatting sqref="A329">
    <cfRule type="expression" dxfId="7" priority="2">
      <formula>$D329&gt;0.8</formula>
    </cfRule>
  </conditionalFormatting>
  <conditionalFormatting sqref="A3:I327">
    <cfRule type="expression" dxfId="6" priority="8">
      <formula>$I3&gt;0.8</formula>
    </cfRule>
  </conditionalFormatting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DDAB-2D35-1641-B396-3B76602EF77F}">
  <sheetPr codeName="Sheet17"/>
  <dimension ref="A1:T105"/>
  <sheetViews>
    <sheetView workbookViewId="0">
      <selection activeCell="L78" sqref="L78"/>
    </sheetView>
  </sheetViews>
  <sheetFormatPr baseColWidth="10" defaultRowHeight="16" x14ac:dyDescent="0.2"/>
  <cols>
    <col min="1" max="1" width="20.6640625" bestFit="1" customWidth="1"/>
    <col min="2" max="2" width="14.5" bestFit="1" customWidth="1"/>
    <col min="3" max="3" width="34" bestFit="1" customWidth="1"/>
    <col min="4" max="4" width="8.83203125" bestFit="1" customWidth="1"/>
    <col min="5" max="5" width="12.83203125" bestFit="1" customWidth="1"/>
    <col min="6" max="8" width="12.1640625" bestFit="1" customWidth="1"/>
    <col min="9" max="9" width="11.83203125" bestFit="1" customWidth="1"/>
    <col min="10" max="10" width="15.5" bestFit="1" customWidth="1"/>
    <col min="11" max="11" width="10.5" bestFit="1" customWidth="1"/>
    <col min="12" max="12" width="10.33203125" bestFit="1" customWidth="1"/>
    <col min="13" max="13" width="8.33203125" bestFit="1" customWidth="1"/>
    <col min="14" max="14" width="9.83203125" bestFit="1" customWidth="1"/>
    <col min="15" max="15" width="34" bestFit="1" customWidth="1"/>
    <col min="16" max="16" width="5" bestFit="1" customWidth="1"/>
    <col min="17" max="19" width="12.1640625" bestFit="1" customWidth="1"/>
    <col min="20" max="20" width="11.83203125" bestFit="1" customWidth="1"/>
    <col min="21" max="21" width="8.5" bestFit="1" customWidth="1"/>
    <col min="22" max="22" width="15.6640625" bestFit="1" customWidth="1"/>
    <col min="23" max="25" width="19.83203125" bestFit="1" customWidth="1"/>
  </cols>
  <sheetData>
    <row r="1" spans="1:17" x14ac:dyDescent="0.2">
      <c r="A1" s="32" t="s">
        <v>4212</v>
      </c>
    </row>
    <row r="2" spans="1:17" x14ac:dyDescent="0.2">
      <c r="A2" s="4" t="s">
        <v>1129</v>
      </c>
      <c r="B2" s="4" t="s">
        <v>896</v>
      </c>
      <c r="C2" s="4" t="s">
        <v>1112</v>
      </c>
      <c r="D2" s="4" t="s">
        <v>9</v>
      </c>
      <c r="E2" s="4" t="s">
        <v>15</v>
      </c>
      <c r="F2" s="4" t="s">
        <v>890</v>
      </c>
      <c r="G2" s="17" t="s">
        <v>891</v>
      </c>
      <c r="H2" s="4" t="s">
        <v>1113</v>
      </c>
      <c r="I2" s="4" t="s">
        <v>1114</v>
      </c>
      <c r="J2" s="4" t="s">
        <v>1115</v>
      </c>
    </row>
    <row r="3" spans="1:17" x14ac:dyDescent="0.2">
      <c r="A3" t="s">
        <v>4</v>
      </c>
      <c r="B3" t="s">
        <v>1125</v>
      </c>
      <c r="C3" t="s">
        <v>1116</v>
      </c>
      <c r="D3">
        <v>1064</v>
      </c>
      <c r="E3">
        <v>0.10914069043632216</v>
      </c>
      <c r="F3">
        <v>2.3898186420272329E-2</v>
      </c>
      <c r="G3" s="6">
        <v>4.9498379072347721E-6</v>
      </c>
      <c r="H3" t="b">
        <v>0</v>
      </c>
      <c r="I3" t="b">
        <v>0</v>
      </c>
      <c r="J3" t="b">
        <v>0</v>
      </c>
    </row>
    <row r="4" spans="1:17" hidden="1" x14ac:dyDescent="0.2">
      <c r="A4" t="s">
        <v>4</v>
      </c>
      <c r="B4" t="s">
        <v>1125</v>
      </c>
      <c r="C4" t="s">
        <v>1117</v>
      </c>
      <c r="D4">
        <v>1064</v>
      </c>
      <c r="E4">
        <v>0.10914069043632216</v>
      </c>
      <c r="F4">
        <v>1.7610518319981758E-2</v>
      </c>
      <c r="G4" s="6">
        <v>5.7377319422231668E-10</v>
      </c>
      <c r="H4" t="b">
        <v>0</v>
      </c>
      <c r="I4" t="b">
        <v>0</v>
      </c>
      <c r="J4" t="b">
        <v>0</v>
      </c>
    </row>
    <row r="5" spans="1:17" hidden="1" x14ac:dyDescent="0.2">
      <c r="A5" t="s">
        <v>4</v>
      </c>
      <c r="B5" t="s">
        <v>1125</v>
      </c>
      <c r="C5" t="s">
        <v>1118</v>
      </c>
      <c r="D5">
        <v>1064</v>
      </c>
      <c r="E5">
        <v>0.10943085140299413</v>
      </c>
      <c r="F5">
        <v>1.7902698733819566E-2</v>
      </c>
      <c r="G5" s="6">
        <v>9.8061519603159666E-10</v>
      </c>
      <c r="H5" t="b">
        <v>0</v>
      </c>
      <c r="I5" t="b">
        <v>0</v>
      </c>
      <c r="J5" t="b">
        <v>0</v>
      </c>
    </row>
    <row r="6" spans="1:17" hidden="1" x14ac:dyDescent="0.2">
      <c r="A6" t="s">
        <v>4</v>
      </c>
      <c r="B6" t="s">
        <v>1125</v>
      </c>
      <c r="C6" t="s">
        <v>1119</v>
      </c>
      <c r="D6">
        <v>1064</v>
      </c>
      <c r="E6">
        <v>0.11179926802421575</v>
      </c>
      <c r="F6">
        <v>2.8873616460290946E-2</v>
      </c>
      <c r="G6" s="6">
        <v>1.0793636248047659E-4</v>
      </c>
      <c r="H6" t="b">
        <v>0</v>
      </c>
      <c r="I6" t="b">
        <v>0</v>
      </c>
      <c r="J6" t="b">
        <v>0</v>
      </c>
    </row>
    <row r="7" spans="1:17" hidden="1" x14ac:dyDescent="0.2">
      <c r="A7" t="s">
        <v>4</v>
      </c>
      <c r="B7" t="s">
        <v>1125</v>
      </c>
      <c r="C7" t="s">
        <v>1120</v>
      </c>
      <c r="D7">
        <v>1064</v>
      </c>
      <c r="E7">
        <v>0.12621218024328776</v>
      </c>
      <c r="F7">
        <v>3.1209648286203595E-2</v>
      </c>
      <c r="G7" s="6">
        <v>5.2544313850940974E-5</v>
      </c>
      <c r="H7" t="b">
        <v>0</v>
      </c>
      <c r="I7" t="b">
        <v>0</v>
      </c>
      <c r="J7" t="b">
        <v>0</v>
      </c>
    </row>
    <row r="8" spans="1:17" hidden="1" x14ac:dyDescent="0.2">
      <c r="A8" t="s">
        <v>4</v>
      </c>
      <c r="B8" t="s">
        <v>1125</v>
      </c>
      <c r="C8" t="s">
        <v>1121</v>
      </c>
      <c r="D8">
        <v>1064</v>
      </c>
      <c r="E8">
        <v>0.19295647099704727</v>
      </c>
      <c r="F8">
        <v>0.12603969041913782</v>
      </c>
      <c r="G8" s="6">
        <v>0.12608710581172186</v>
      </c>
      <c r="H8" t="b">
        <v>0</v>
      </c>
      <c r="I8" t="b">
        <v>0</v>
      </c>
      <c r="J8" t="b">
        <v>0</v>
      </c>
    </row>
    <row r="9" spans="1:17" hidden="1" x14ac:dyDescent="0.2">
      <c r="A9" t="s">
        <v>4</v>
      </c>
      <c r="B9" t="s">
        <v>1125</v>
      </c>
      <c r="C9" t="s">
        <v>1122</v>
      </c>
      <c r="D9">
        <v>1064</v>
      </c>
      <c r="E9">
        <v>9.4685911113615795E-2</v>
      </c>
      <c r="F9">
        <v>9.8972673337965084E-2</v>
      </c>
      <c r="G9" s="6">
        <v>0.33894257164906261</v>
      </c>
      <c r="H9" t="b">
        <v>0</v>
      </c>
      <c r="I9" t="b">
        <v>0</v>
      </c>
      <c r="J9" t="b">
        <v>0</v>
      </c>
    </row>
    <row r="10" spans="1:17" hidden="1" x14ac:dyDescent="0.2">
      <c r="A10" t="s">
        <v>4</v>
      </c>
      <c r="B10" t="s">
        <v>1125</v>
      </c>
      <c r="C10" t="s">
        <v>1123</v>
      </c>
      <c r="D10">
        <v>1064</v>
      </c>
      <c r="E10">
        <v>0.19924543623061008</v>
      </c>
      <c r="F10">
        <v>7.0016396692039587E-2</v>
      </c>
      <c r="G10" s="6">
        <v>4.5166424446928914E-3</v>
      </c>
      <c r="H10" t="b">
        <v>0</v>
      </c>
      <c r="I10" t="b">
        <v>0</v>
      </c>
      <c r="J10" t="b">
        <v>0</v>
      </c>
    </row>
    <row r="11" spans="1:17" x14ac:dyDescent="0.2">
      <c r="A11" t="s">
        <v>6</v>
      </c>
      <c r="B11" t="s">
        <v>1125</v>
      </c>
      <c r="C11" t="s">
        <v>1116</v>
      </c>
      <c r="D11">
        <v>593</v>
      </c>
      <c r="E11">
        <v>0.22000194472761161</v>
      </c>
      <c r="F11">
        <v>3.3571286163586601E-2</v>
      </c>
      <c r="G11" s="6">
        <v>5.6287883527967296E-11</v>
      </c>
      <c r="H11" t="b">
        <v>0</v>
      </c>
      <c r="I11" t="b">
        <v>0</v>
      </c>
      <c r="J11" t="b">
        <v>0</v>
      </c>
    </row>
    <row r="12" spans="1:17" hidden="1" x14ac:dyDescent="0.2">
      <c r="A12" t="s">
        <v>6</v>
      </c>
      <c r="B12" t="s">
        <v>1125</v>
      </c>
      <c r="C12" t="s">
        <v>1117</v>
      </c>
      <c r="D12">
        <v>593</v>
      </c>
      <c r="E12">
        <v>0.22000194472761161</v>
      </c>
      <c r="F12">
        <v>2.3085463699985133E-2</v>
      </c>
      <c r="G12" s="6">
        <v>1.5744898464607963E-21</v>
      </c>
      <c r="H12" t="b">
        <v>0</v>
      </c>
      <c r="I12" t="b">
        <v>0</v>
      </c>
      <c r="J12" t="b">
        <v>0</v>
      </c>
    </row>
    <row r="13" spans="1:17" hidden="1" x14ac:dyDescent="0.2">
      <c r="A13" t="s">
        <v>6</v>
      </c>
      <c r="B13" t="s">
        <v>1125</v>
      </c>
      <c r="C13" t="s">
        <v>1118</v>
      </c>
      <c r="D13">
        <v>593</v>
      </c>
      <c r="E13">
        <v>0.22069553716075221</v>
      </c>
      <c r="F13">
        <v>2.3570176549327262E-2</v>
      </c>
      <c r="G13" s="6">
        <v>7.725632421540791E-21</v>
      </c>
      <c r="H13" t="b">
        <v>0</v>
      </c>
      <c r="I13" t="b">
        <v>0</v>
      </c>
      <c r="J13" t="b">
        <v>0</v>
      </c>
    </row>
    <row r="14" spans="1:17" hidden="1" x14ac:dyDescent="0.2">
      <c r="A14" t="s">
        <v>6</v>
      </c>
      <c r="B14" t="s">
        <v>1125</v>
      </c>
      <c r="C14" t="s">
        <v>1119</v>
      </c>
      <c r="D14">
        <v>593</v>
      </c>
      <c r="E14">
        <v>0.24118490566037734</v>
      </c>
      <c r="F14">
        <v>3.9278626353368797E-2</v>
      </c>
      <c r="G14" s="6">
        <v>8.2334677532020395E-10</v>
      </c>
      <c r="H14" t="b">
        <v>0</v>
      </c>
      <c r="I14" t="b">
        <v>0</v>
      </c>
      <c r="J14" t="b">
        <v>0</v>
      </c>
    </row>
    <row r="15" spans="1:17" hidden="1" x14ac:dyDescent="0.2">
      <c r="A15" t="s">
        <v>6</v>
      </c>
      <c r="B15" t="s">
        <v>1125</v>
      </c>
      <c r="C15" t="s">
        <v>1120</v>
      </c>
      <c r="D15">
        <v>593</v>
      </c>
      <c r="E15">
        <v>0.17218236726775513</v>
      </c>
      <c r="F15">
        <v>4.0108837039083231E-2</v>
      </c>
      <c r="G15" s="6">
        <v>1.7637147005712918E-5</v>
      </c>
      <c r="H15" t="b">
        <v>0</v>
      </c>
      <c r="I15" t="b">
        <v>0</v>
      </c>
      <c r="J15" t="b">
        <v>0</v>
      </c>
    </row>
    <row r="16" spans="1:17" hidden="1" x14ac:dyDescent="0.2">
      <c r="A16" t="s">
        <v>6</v>
      </c>
      <c r="B16" t="s">
        <v>1125</v>
      </c>
      <c r="C16" t="s">
        <v>1121</v>
      </c>
      <c r="D16">
        <v>593</v>
      </c>
      <c r="E16">
        <v>0.21279040897920076</v>
      </c>
      <c r="F16">
        <v>0.14663498655781099</v>
      </c>
      <c r="G16" s="6">
        <v>0.14726578183457073</v>
      </c>
      <c r="H16" t="b">
        <v>0</v>
      </c>
      <c r="I16" t="b">
        <v>0</v>
      </c>
      <c r="J16" t="b">
        <v>0</v>
      </c>
      <c r="Q16" s="6"/>
    </row>
    <row r="17" spans="1:17" hidden="1" x14ac:dyDescent="0.2">
      <c r="A17" t="s">
        <v>6</v>
      </c>
      <c r="B17" t="s">
        <v>1125</v>
      </c>
      <c r="C17" t="s">
        <v>1122</v>
      </c>
      <c r="D17">
        <v>593</v>
      </c>
      <c r="E17">
        <v>0.1478203790848811</v>
      </c>
      <c r="F17">
        <v>8.8794106849644824E-2</v>
      </c>
      <c r="G17" s="6">
        <v>9.6490885838284496E-2</v>
      </c>
      <c r="H17" t="b">
        <v>0</v>
      </c>
      <c r="I17" t="b">
        <v>0</v>
      </c>
      <c r="J17" t="b">
        <v>0</v>
      </c>
      <c r="Q17" s="6"/>
    </row>
    <row r="18" spans="1:17" hidden="1" x14ac:dyDescent="0.2">
      <c r="A18" t="s">
        <v>6</v>
      </c>
      <c r="B18" t="s">
        <v>1125</v>
      </c>
      <c r="C18" t="s">
        <v>1123</v>
      </c>
      <c r="D18">
        <v>593</v>
      </c>
      <c r="E18">
        <v>0.13871411320315216</v>
      </c>
      <c r="F18">
        <v>9.5489902743617155E-2</v>
      </c>
      <c r="G18" s="6">
        <v>0.14684961071984221</v>
      </c>
      <c r="H18" t="b">
        <v>0</v>
      </c>
      <c r="I18" t="b">
        <v>0</v>
      </c>
      <c r="J18" t="b">
        <v>0</v>
      </c>
      <c r="Q18" s="6"/>
    </row>
    <row r="19" spans="1:17" x14ac:dyDescent="0.2">
      <c r="A19" t="s">
        <v>4</v>
      </c>
      <c r="B19" t="s">
        <v>1133</v>
      </c>
      <c r="C19" t="s">
        <v>1116</v>
      </c>
      <c r="D19">
        <v>1046</v>
      </c>
      <c r="E19">
        <v>4.40389134039769E-2</v>
      </c>
      <c r="F19">
        <v>7.4339263542721024E-2</v>
      </c>
      <c r="G19" s="6">
        <v>0.55357976131981101</v>
      </c>
      <c r="H19" t="b">
        <v>0</v>
      </c>
      <c r="I19" t="b">
        <v>0</v>
      </c>
      <c r="J19" t="b">
        <v>0</v>
      </c>
      <c r="Q19" s="6"/>
    </row>
    <row r="20" spans="1:17" hidden="1" x14ac:dyDescent="0.2">
      <c r="A20" t="s">
        <v>4</v>
      </c>
      <c r="B20" t="s">
        <v>1133</v>
      </c>
      <c r="C20" t="s">
        <v>1117</v>
      </c>
      <c r="D20">
        <v>1046</v>
      </c>
      <c r="E20">
        <v>4.40389134039769E-2</v>
      </c>
      <c r="F20">
        <v>6.9631449696313935E-2</v>
      </c>
      <c r="G20" s="6">
        <v>0.52708815134122622</v>
      </c>
      <c r="H20" t="b">
        <v>0</v>
      </c>
      <c r="I20" t="b">
        <v>0</v>
      </c>
      <c r="J20" t="b">
        <v>0</v>
      </c>
      <c r="Q20" s="6"/>
    </row>
    <row r="21" spans="1:17" hidden="1" x14ac:dyDescent="0.2">
      <c r="A21" t="s">
        <v>4</v>
      </c>
      <c r="B21" t="s">
        <v>1133</v>
      </c>
      <c r="C21" t="s">
        <v>1118</v>
      </c>
      <c r="D21">
        <v>1046</v>
      </c>
      <c r="E21">
        <v>4.40389134039769E-2</v>
      </c>
      <c r="F21">
        <v>7.0334481088585282E-2</v>
      </c>
      <c r="G21" s="6">
        <v>0.53122608847639596</v>
      </c>
      <c r="H21" t="b">
        <v>0</v>
      </c>
      <c r="I21" t="b">
        <v>0</v>
      </c>
      <c r="J21" t="b">
        <v>0</v>
      </c>
      <c r="Q21" s="6"/>
    </row>
    <row r="22" spans="1:17" hidden="1" x14ac:dyDescent="0.2">
      <c r="A22" t="s">
        <v>4</v>
      </c>
      <c r="B22" t="s">
        <v>1133</v>
      </c>
      <c r="C22" t="s">
        <v>1119</v>
      </c>
      <c r="D22">
        <v>1046</v>
      </c>
      <c r="E22">
        <v>3.7930622297180422E-3</v>
      </c>
      <c r="F22">
        <v>0.10706752277877861</v>
      </c>
      <c r="G22" s="6">
        <v>0.97173939609025684</v>
      </c>
      <c r="H22" t="b">
        <v>0</v>
      </c>
      <c r="I22" t="b">
        <v>0</v>
      </c>
      <c r="J22" t="b">
        <v>0</v>
      </c>
      <c r="Q22" s="6"/>
    </row>
    <row r="23" spans="1:17" hidden="1" x14ac:dyDescent="0.2">
      <c r="A23" t="s">
        <v>4</v>
      </c>
      <c r="B23" t="s">
        <v>1133</v>
      </c>
      <c r="C23" t="s">
        <v>1120</v>
      </c>
      <c r="D23">
        <v>1046</v>
      </c>
      <c r="E23">
        <v>0.23585011698150968</v>
      </c>
      <c r="F23">
        <v>0.12615265022682984</v>
      </c>
      <c r="G23" s="6">
        <v>6.1544758985508742E-2</v>
      </c>
      <c r="H23" t="b">
        <v>0</v>
      </c>
      <c r="I23" t="b">
        <v>0</v>
      </c>
      <c r="J23" t="b">
        <v>0</v>
      </c>
      <c r="Q23" s="6"/>
    </row>
    <row r="24" spans="1:17" hidden="1" x14ac:dyDescent="0.2">
      <c r="A24" t="s">
        <v>4</v>
      </c>
      <c r="B24" t="s">
        <v>1133</v>
      </c>
      <c r="C24" t="s">
        <v>1121</v>
      </c>
      <c r="D24">
        <v>1046</v>
      </c>
      <c r="E24">
        <v>0.40631205357262701</v>
      </c>
      <c r="F24">
        <v>0.43521299270115116</v>
      </c>
      <c r="G24" s="6">
        <v>0.35072924128839755</v>
      </c>
      <c r="H24" t="b">
        <v>0</v>
      </c>
      <c r="I24" t="b">
        <v>0</v>
      </c>
      <c r="J24" t="b">
        <v>0</v>
      </c>
      <c r="Q24" s="6"/>
    </row>
    <row r="25" spans="1:17" hidden="1" x14ac:dyDescent="0.2">
      <c r="A25" t="s">
        <v>4</v>
      </c>
      <c r="B25" t="s">
        <v>1133</v>
      </c>
      <c r="C25" t="s">
        <v>1122</v>
      </c>
      <c r="D25">
        <v>1046</v>
      </c>
      <c r="E25">
        <v>0.40631205357262701</v>
      </c>
      <c r="F25">
        <v>0.25478382412809192</v>
      </c>
      <c r="G25" s="6">
        <v>0.11107443313180805</v>
      </c>
      <c r="H25" t="b">
        <v>0</v>
      </c>
      <c r="I25" t="b">
        <v>0</v>
      </c>
      <c r="J25" t="b">
        <v>0</v>
      </c>
      <c r="Q25" s="6"/>
    </row>
    <row r="26" spans="1:17" hidden="1" x14ac:dyDescent="0.2">
      <c r="A26" t="s">
        <v>4</v>
      </c>
      <c r="B26" t="s">
        <v>1133</v>
      </c>
      <c r="C26" t="s">
        <v>1123</v>
      </c>
      <c r="D26">
        <v>1046</v>
      </c>
      <c r="E26">
        <v>0.44868885266100239</v>
      </c>
      <c r="F26">
        <v>0.21763666707175808</v>
      </c>
      <c r="G26" s="6">
        <v>3.9488959435877422E-2</v>
      </c>
      <c r="H26" t="b">
        <v>0</v>
      </c>
      <c r="I26" t="b">
        <v>0</v>
      </c>
      <c r="J26" t="b">
        <v>0</v>
      </c>
      <c r="Q26" s="6"/>
    </row>
    <row r="27" spans="1:17" x14ac:dyDescent="0.2">
      <c r="A27" t="s">
        <v>4</v>
      </c>
      <c r="B27" t="s">
        <v>899</v>
      </c>
      <c r="C27" t="s">
        <v>1116</v>
      </c>
      <c r="D27">
        <v>939</v>
      </c>
      <c r="E27">
        <v>-6.5011043023544823E-2</v>
      </c>
      <c r="F27">
        <v>2.4337223139703771E-2</v>
      </c>
      <c r="G27" s="6">
        <v>7.5567160269073485E-3</v>
      </c>
      <c r="H27" t="b">
        <v>0</v>
      </c>
      <c r="I27" t="b">
        <v>0</v>
      </c>
      <c r="J27" t="b">
        <v>0</v>
      </c>
      <c r="K27" s="9"/>
      <c r="P27" s="6"/>
      <c r="Q27" s="6"/>
    </row>
    <row r="28" spans="1:17" hidden="1" x14ac:dyDescent="0.2">
      <c r="A28" t="s">
        <v>4</v>
      </c>
      <c r="B28" t="s">
        <v>899</v>
      </c>
      <c r="C28" t="s">
        <v>1117</v>
      </c>
      <c r="D28">
        <v>939</v>
      </c>
      <c r="E28">
        <v>-6.5011043023544823E-2</v>
      </c>
      <c r="F28">
        <v>1.5911694194430528E-2</v>
      </c>
      <c r="G28" s="6">
        <v>4.393658633490172E-5</v>
      </c>
      <c r="H28" t="b">
        <v>0</v>
      </c>
      <c r="I28" t="b">
        <v>0</v>
      </c>
      <c r="J28" t="b">
        <v>0</v>
      </c>
      <c r="K28" s="9"/>
      <c r="P28" s="6"/>
      <c r="Q28" s="6"/>
    </row>
    <row r="29" spans="1:17" hidden="1" x14ac:dyDescent="0.2">
      <c r="A29" t="s">
        <v>4</v>
      </c>
      <c r="B29" t="s">
        <v>899</v>
      </c>
      <c r="C29" t="s">
        <v>1118</v>
      </c>
      <c r="D29">
        <v>939</v>
      </c>
      <c r="E29">
        <v>-6.4834300378877108E-2</v>
      </c>
      <c r="F29">
        <v>1.6265959518464341E-2</v>
      </c>
      <c r="G29" s="6">
        <v>6.7228089097063075E-5</v>
      </c>
      <c r="H29" t="b">
        <v>0</v>
      </c>
      <c r="I29" t="b">
        <v>0</v>
      </c>
      <c r="J29" t="b">
        <v>0</v>
      </c>
      <c r="K29" s="9"/>
    </row>
    <row r="30" spans="1:17" hidden="1" x14ac:dyDescent="0.2">
      <c r="A30" t="s">
        <v>4</v>
      </c>
      <c r="B30" t="s">
        <v>899</v>
      </c>
      <c r="C30" t="s">
        <v>1119</v>
      </c>
      <c r="D30">
        <v>939</v>
      </c>
      <c r="E30">
        <v>-4.9522466187618595E-2</v>
      </c>
      <c r="F30">
        <v>2.7212965088267316E-2</v>
      </c>
      <c r="G30" s="6">
        <v>6.8787719352208052E-2</v>
      </c>
      <c r="H30" t="b">
        <v>0</v>
      </c>
      <c r="I30" t="b">
        <v>0</v>
      </c>
      <c r="J30" t="b">
        <v>0</v>
      </c>
      <c r="K30" s="9"/>
    </row>
    <row r="31" spans="1:17" hidden="1" x14ac:dyDescent="0.2">
      <c r="A31" t="s">
        <v>4</v>
      </c>
      <c r="B31" t="s">
        <v>899</v>
      </c>
      <c r="C31" t="s">
        <v>1120</v>
      </c>
      <c r="D31">
        <v>939</v>
      </c>
      <c r="E31">
        <v>-8.6784848336084908E-2</v>
      </c>
      <c r="F31">
        <v>2.6399076041397612E-2</v>
      </c>
      <c r="G31" s="6">
        <v>1.0110994264408595E-3</v>
      </c>
      <c r="H31" t="b">
        <v>0</v>
      </c>
      <c r="I31" t="b">
        <v>0</v>
      </c>
      <c r="J31" t="b">
        <v>0</v>
      </c>
      <c r="K31" s="9"/>
    </row>
    <row r="32" spans="1:17" hidden="1" x14ac:dyDescent="0.2">
      <c r="A32" t="s">
        <v>4</v>
      </c>
      <c r="B32" t="s">
        <v>899</v>
      </c>
      <c r="C32" t="s">
        <v>1121</v>
      </c>
      <c r="D32">
        <v>939</v>
      </c>
      <c r="E32">
        <v>2.8971224858999278E-2</v>
      </c>
      <c r="F32">
        <v>0.13879415758879371</v>
      </c>
      <c r="G32" s="6">
        <v>0.83470028582524369</v>
      </c>
      <c r="H32" t="b">
        <v>0</v>
      </c>
      <c r="I32" t="b">
        <v>0</v>
      </c>
      <c r="J32" t="b">
        <v>0</v>
      </c>
      <c r="K32" s="9"/>
    </row>
    <row r="33" spans="1:16" hidden="1" x14ac:dyDescent="0.2">
      <c r="A33" t="s">
        <v>4</v>
      </c>
      <c r="B33" t="s">
        <v>899</v>
      </c>
      <c r="C33" t="s">
        <v>1122</v>
      </c>
      <c r="D33">
        <v>939</v>
      </c>
      <c r="E33">
        <v>5.9297879961515587E-2</v>
      </c>
      <c r="F33">
        <v>0.15986757619531339</v>
      </c>
      <c r="G33" s="6">
        <v>0.71078180918264433</v>
      </c>
      <c r="H33" t="b">
        <v>0</v>
      </c>
      <c r="I33" t="b">
        <v>0</v>
      </c>
      <c r="J33" t="b">
        <v>0</v>
      </c>
      <c r="K33" s="9"/>
      <c r="P33" s="6"/>
    </row>
    <row r="34" spans="1:16" hidden="1" x14ac:dyDescent="0.2">
      <c r="A34" t="s">
        <v>4</v>
      </c>
      <c r="B34" t="s">
        <v>899</v>
      </c>
      <c r="C34" t="s">
        <v>1123</v>
      </c>
      <c r="D34">
        <v>939</v>
      </c>
      <c r="E34">
        <v>-0.31826814254110952</v>
      </c>
      <c r="F34">
        <v>7.6996054970070546E-2</v>
      </c>
      <c r="G34" s="6">
        <v>3.8918516945661471E-5</v>
      </c>
      <c r="H34" t="b">
        <v>0</v>
      </c>
      <c r="I34" t="b">
        <v>0</v>
      </c>
      <c r="J34" t="b">
        <v>0</v>
      </c>
      <c r="K34" s="9"/>
    </row>
    <row r="35" spans="1:16" x14ac:dyDescent="0.2">
      <c r="A35" t="s">
        <v>4</v>
      </c>
      <c r="B35" t="s">
        <v>1141</v>
      </c>
      <c r="C35" t="s">
        <v>1116</v>
      </c>
      <c r="D35">
        <v>938</v>
      </c>
      <c r="E35">
        <v>-1.3083001261476594E-2</v>
      </c>
      <c r="F35">
        <v>2.9369337328692648E-2</v>
      </c>
      <c r="G35" s="6">
        <v>0.65598400834276105</v>
      </c>
      <c r="H35" t="b">
        <v>0</v>
      </c>
      <c r="I35" t="b">
        <v>0</v>
      </c>
      <c r="J35" t="b">
        <v>0</v>
      </c>
    </row>
    <row r="36" spans="1:16" hidden="1" x14ac:dyDescent="0.2">
      <c r="A36" t="s">
        <v>4</v>
      </c>
      <c r="B36" t="s">
        <v>1141</v>
      </c>
      <c r="C36" t="s">
        <v>1117</v>
      </c>
      <c r="D36">
        <v>938</v>
      </c>
      <c r="E36">
        <v>-1.3083001261476594E-2</v>
      </c>
      <c r="F36">
        <v>2.0971513141477553E-2</v>
      </c>
      <c r="G36" s="6">
        <v>0.53272851761997764</v>
      </c>
      <c r="H36" t="b">
        <v>0</v>
      </c>
      <c r="I36" t="b">
        <v>0</v>
      </c>
      <c r="J36" t="b">
        <v>0</v>
      </c>
    </row>
    <row r="37" spans="1:16" hidden="1" x14ac:dyDescent="0.2">
      <c r="A37" t="s">
        <v>4</v>
      </c>
      <c r="B37" t="s">
        <v>1141</v>
      </c>
      <c r="C37" t="s">
        <v>1118</v>
      </c>
      <c r="D37">
        <v>938</v>
      </c>
      <c r="E37">
        <v>-1.3047046607758885E-2</v>
      </c>
      <c r="F37">
        <v>2.1360050113875102E-2</v>
      </c>
      <c r="G37" s="6">
        <v>0.54132182637639747</v>
      </c>
      <c r="H37" t="b">
        <v>0</v>
      </c>
      <c r="I37" t="b">
        <v>0</v>
      </c>
      <c r="J37" t="b">
        <v>0</v>
      </c>
    </row>
    <row r="38" spans="1:16" hidden="1" x14ac:dyDescent="0.2">
      <c r="A38" t="s">
        <v>4</v>
      </c>
      <c r="B38" t="s">
        <v>1141</v>
      </c>
      <c r="C38" t="s">
        <v>1119</v>
      </c>
      <c r="D38">
        <v>938</v>
      </c>
      <c r="E38">
        <v>-7.1729973948606064E-3</v>
      </c>
      <c r="F38">
        <v>3.567885183693776E-2</v>
      </c>
      <c r="G38" s="6">
        <v>0.84066464479401937</v>
      </c>
      <c r="H38" t="b">
        <v>0</v>
      </c>
      <c r="I38" t="b">
        <v>0</v>
      </c>
      <c r="J38" t="b">
        <v>0</v>
      </c>
    </row>
    <row r="39" spans="1:16" hidden="1" x14ac:dyDescent="0.2">
      <c r="A39" t="s">
        <v>4</v>
      </c>
      <c r="B39" t="s">
        <v>1141</v>
      </c>
      <c r="C39" t="s">
        <v>1120</v>
      </c>
      <c r="D39">
        <v>938</v>
      </c>
      <c r="E39">
        <v>-4.6324603327521724E-2</v>
      </c>
      <c r="F39">
        <v>3.7914056192400708E-2</v>
      </c>
      <c r="G39" s="6">
        <v>0.22177120236821646</v>
      </c>
      <c r="H39" t="b">
        <v>0</v>
      </c>
      <c r="I39" t="b">
        <v>0</v>
      </c>
      <c r="J39" t="b">
        <v>0</v>
      </c>
    </row>
    <row r="40" spans="1:16" hidden="1" x14ac:dyDescent="0.2">
      <c r="A40" t="s">
        <v>4</v>
      </c>
      <c r="B40" t="s">
        <v>1141</v>
      </c>
      <c r="C40" t="s">
        <v>1121</v>
      </c>
      <c r="D40">
        <v>938</v>
      </c>
      <c r="E40">
        <v>2.5778524001446534E-2</v>
      </c>
      <c r="F40">
        <v>0.15825176865443569</v>
      </c>
      <c r="G40" s="6">
        <v>0.87063572333814254</v>
      </c>
      <c r="H40" t="b">
        <v>0</v>
      </c>
      <c r="I40" t="b">
        <v>0</v>
      </c>
      <c r="J40" t="b">
        <v>0</v>
      </c>
    </row>
    <row r="41" spans="1:16" hidden="1" x14ac:dyDescent="0.2">
      <c r="A41" t="s">
        <v>4</v>
      </c>
      <c r="B41" t="s">
        <v>1141</v>
      </c>
      <c r="C41" t="s">
        <v>1122</v>
      </c>
      <c r="D41">
        <v>938</v>
      </c>
      <c r="E41">
        <v>-3.447856478718947E-2</v>
      </c>
      <c r="F41">
        <v>0.11899035148522159</v>
      </c>
      <c r="G41" s="6">
        <v>0.77206446774773529</v>
      </c>
      <c r="H41" t="b">
        <v>0</v>
      </c>
      <c r="I41" t="b">
        <v>0</v>
      </c>
      <c r="J41" t="b">
        <v>0</v>
      </c>
    </row>
    <row r="42" spans="1:16" hidden="1" x14ac:dyDescent="0.2">
      <c r="A42" t="s">
        <v>4</v>
      </c>
      <c r="B42" t="s">
        <v>1141</v>
      </c>
      <c r="C42" t="s">
        <v>1123</v>
      </c>
      <c r="D42">
        <v>938</v>
      </c>
      <c r="E42">
        <v>-0.24054687396245858</v>
      </c>
      <c r="F42">
        <v>9.290861156904312E-2</v>
      </c>
      <c r="G42" s="6">
        <v>9.7729108400454994E-3</v>
      </c>
      <c r="H42" t="b">
        <v>0</v>
      </c>
      <c r="I42" t="b">
        <v>0</v>
      </c>
      <c r="J42" t="b">
        <v>0</v>
      </c>
    </row>
    <row r="43" spans="1:16" x14ac:dyDescent="0.2">
      <c r="A43" t="s">
        <v>6</v>
      </c>
      <c r="B43" t="s">
        <v>1141</v>
      </c>
      <c r="C43" t="s">
        <v>1116</v>
      </c>
      <c r="D43">
        <v>522</v>
      </c>
      <c r="E43">
        <v>-4.6032609248163277E-2</v>
      </c>
      <c r="F43">
        <v>4.4727323365278293E-2</v>
      </c>
      <c r="G43" s="6">
        <v>0.30339360094979617</v>
      </c>
      <c r="H43" t="b">
        <v>0</v>
      </c>
      <c r="I43" t="b">
        <v>0</v>
      </c>
      <c r="J43" t="b">
        <v>0</v>
      </c>
    </row>
    <row r="44" spans="1:16" hidden="1" x14ac:dyDescent="0.2">
      <c r="A44" t="s">
        <v>6</v>
      </c>
      <c r="B44" t="s">
        <v>1141</v>
      </c>
      <c r="C44" t="s">
        <v>1117</v>
      </c>
      <c r="D44">
        <v>522</v>
      </c>
      <c r="E44">
        <v>-4.6032609248163277E-2</v>
      </c>
      <c r="F44">
        <v>2.7356481789202466E-2</v>
      </c>
      <c r="G44" s="6">
        <v>9.2434191768805671E-2</v>
      </c>
      <c r="H44" t="b">
        <v>0</v>
      </c>
      <c r="I44" t="b">
        <v>0</v>
      </c>
      <c r="J44" t="b">
        <v>0</v>
      </c>
    </row>
    <row r="45" spans="1:16" hidden="1" x14ac:dyDescent="0.2">
      <c r="A45" t="s">
        <v>6</v>
      </c>
      <c r="B45" t="s">
        <v>1141</v>
      </c>
      <c r="C45" t="s">
        <v>1118</v>
      </c>
      <c r="D45">
        <v>522</v>
      </c>
      <c r="E45">
        <v>-4.5868307573170744E-2</v>
      </c>
      <c r="F45">
        <v>2.8101491087464722E-2</v>
      </c>
      <c r="G45" s="6">
        <v>0.10262946370444873</v>
      </c>
      <c r="H45" t="b">
        <v>0</v>
      </c>
      <c r="I45" t="b">
        <v>0</v>
      </c>
      <c r="J45" t="b">
        <v>0</v>
      </c>
    </row>
    <row r="46" spans="1:16" hidden="1" x14ac:dyDescent="0.2">
      <c r="A46" t="s">
        <v>6</v>
      </c>
      <c r="B46" t="s">
        <v>1141</v>
      </c>
      <c r="C46" t="s">
        <v>1119</v>
      </c>
      <c r="D46">
        <v>522</v>
      </c>
      <c r="E46">
        <v>1.4989247079434808E-2</v>
      </c>
      <c r="F46">
        <v>4.6967968081046918E-2</v>
      </c>
      <c r="G46" s="6">
        <v>0.74962213267607725</v>
      </c>
      <c r="H46" t="b">
        <v>0</v>
      </c>
      <c r="I46" t="b">
        <v>0</v>
      </c>
      <c r="J46" t="b">
        <v>0</v>
      </c>
    </row>
    <row r="47" spans="1:16" hidden="1" x14ac:dyDescent="0.2">
      <c r="A47" t="s">
        <v>6</v>
      </c>
      <c r="B47" t="s">
        <v>1141</v>
      </c>
      <c r="C47" t="s">
        <v>1120</v>
      </c>
      <c r="D47">
        <v>522</v>
      </c>
      <c r="E47">
        <v>-4.896888018535276E-2</v>
      </c>
      <c r="F47">
        <v>4.7101148112259211E-2</v>
      </c>
      <c r="G47" s="6">
        <v>0.29850084541655791</v>
      </c>
      <c r="H47" t="b">
        <v>0</v>
      </c>
      <c r="I47" t="b">
        <v>0</v>
      </c>
      <c r="J47" t="b">
        <v>0</v>
      </c>
    </row>
    <row r="48" spans="1:16" hidden="1" x14ac:dyDescent="0.2">
      <c r="A48" t="s">
        <v>6</v>
      </c>
      <c r="B48" t="s">
        <v>1141</v>
      </c>
      <c r="C48" t="s">
        <v>1121</v>
      </c>
      <c r="D48">
        <v>522</v>
      </c>
      <c r="E48">
        <v>8.2314464922447428E-2</v>
      </c>
      <c r="F48">
        <v>0.19843977185227415</v>
      </c>
      <c r="G48" s="6">
        <v>0.67845299006421467</v>
      </c>
      <c r="H48" t="b">
        <v>0</v>
      </c>
      <c r="I48" t="b">
        <v>0</v>
      </c>
      <c r="J48" t="b">
        <v>0</v>
      </c>
    </row>
    <row r="49" spans="1:19" hidden="1" x14ac:dyDescent="0.2">
      <c r="A49" t="s">
        <v>6</v>
      </c>
      <c r="B49" t="s">
        <v>1141</v>
      </c>
      <c r="C49" t="s">
        <v>1122</v>
      </c>
      <c r="D49">
        <v>522</v>
      </c>
      <c r="E49">
        <v>8.2314464922447428E-2</v>
      </c>
      <c r="F49">
        <v>0.21295753685270302</v>
      </c>
      <c r="G49" s="6">
        <v>0.69926204114422363</v>
      </c>
      <c r="H49" t="b">
        <v>0</v>
      </c>
      <c r="I49" t="b">
        <v>0</v>
      </c>
      <c r="J49" t="b">
        <v>0</v>
      </c>
    </row>
    <row r="50" spans="1:19" hidden="1" x14ac:dyDescent="0.2">
      <c r="A50" t="s">
        <v>6</v>
      </c>
      <c r="B50" t="s">
        <v>1141</v>
      </c>
      <c r="C50" t="s">
        <v>1123</v>
      </c>
      <c r="D50">
        <v>522</v>
      </c>
      <c r="E50">
        <v>-0.17746723749163992</v>
      </c>
      <c r="F50">
        <v>0.131106198192809</v>
      </c>
      <c r="G50" s="6">
        <v>0.17644749195949622</v>
      </c>
      <c r="H50" t="b">
        <v>0</v>
      </c>
      <c r="I50" t="b">
        <v>0</v>
      </c>
      <c r="J50" t="b">
        <v>0</v>
      </c>
    </row>
    <row r="51" spans="1:19" x14ac:dyDescent="0.2">
      <c r="G51" s="6"/>
    </row>
    <row r="52" spans="1:19" x14ac:dyDescent="0.2">
      <c r="A52" s="1" t="s">
        <v>1200</v>
      </c>
      <c r="G52" s="6"/>
    </row>
    <row r="53" spans="1:19" x14ac:dyDescent="0.2">
      <c r="G53" s="6"/>
    </row>
    <row r="54" spans="1:19" x14ac:dyDescent="0.2">
      <c r="G54" s="6"/>
    </row>
    <row r="55" spans="1:19" x14ac:dyDescent="0.2">
      <c r="G55" s="6"/>
    </row>
    <row r="56" spans="1:19" x14ac:dyDescent="0.2">
      <c r="G56" s="6"/>
    </row>
    <row r="57" spans="1:19" x14ac:dyDescent="0.2">
      <c r="G57" s="6"/>
    </row>
    <row r="58" spans="1:19" x14ac:dyDescent="0.2">
      <c r="G58" s="6"/>
    </row>
    <row r="59" spans="1:19" x14ac:dyDescent="0.2">
      <c r="G59" s="6"/>
    </row>
    <row r="60" spans="1:19" x14ac:dyDescent="0.2">
      <c r="G60" s="6"/>
    </row>
    <row r="61" spans="1:19" x14ac:dyDescent="0.2">
      <c r="G61" s="6"/>
    </row>
    <row r="62" spans="1:19" x14ac:dyDescent="0.2">
      <c r="G62" s="6"/>
    </row>
    <row r="63" spans="1:19" x14ac:dyDescent="0.2">
      <c r="G63" s="6"/>
      <c r="S63" s="6"/>
    </row>
    <row r="64" spans="1:19" x14ac:dyDescent="0.2">
      <c r="G64" s="6"/>
      <c r="S64" s="6"/>
    </row>
    <row r="65" spans="7:20" x14ac:dyDescent="0.2">
      <c r="G65" s="6"/>
      <c r="S65" s="6"/>
    </row>
    <row r="66" spans="7:20" x14ac:dyDescent="0.2">
      <c r="G66" s="6"/>
      <c r="S66" s="6"/>
      <c r="T66" s="6"/>
    </row>
    <row r="67" spans="7:20" x14ac:dyDescent="0.2">
      <c r="G67" s="6"/>
      <c r="T67" s="6"/>
    </row>
    <row r="68" spans="7:20" x14ac:dyDescent="0.2">
      <c r="G68" s="6"/>
      <c r="T68" s="6"/>
    </row>
    <row r="69" spans="7:20" x14ac:dyDescent="0.2">
      <c r="G69" s="6"/>
    </row>
    <row r="70" spans="7:20" x14ac:dyDescent="0.2">
      <c r="G70" s="6"/>
    </row>
    <row r="71" spans="7:20" x14ac:dyDescent="0.2">
      <c r="G71" s="6"/>
    </row>
    <row r="72" spans="7:20" x14ac:dyDescent="0.2">
      <c r="G72" s="6"/>
    </row>
    <row r="73" spans="7:20" x14ac:dyDescent="0.2">
      <c r="G73" s="6"/>
    </row>
    <row r="74" spans="7:20" x14ac:dyDescent="0.2">
      <c r="G74" s="6"/>
    </row>
    <row r="75" spans="7:20" x14ac:dyDescent="0.2">
      <c r="G75" s="6"/>
    </row>
    <row r="76" spans="7:20" x14ac:dyDescent="0.2">
      <c r="G76" s="6"/>
    </row>
    <row r="77" spans="7:20" x14ac:dyDescent="0.2">
      <c r="G77" s="6"/>
    </row>
    <row r="78" spans="7:20" x14ac:dyDescent="0.2">
      <c r="G78" s="6"/>
    </row>
    <row r="79" spans="7:20" x14ac:dyDescent="0.2">
      <c r="G79" s="6"/>
    </row>
    <row r="80" spans="7:20" x14ac:dyDescent="0.2">
      <c r="G80" s="6"/>
    </row>
    <row r="81" spans="7:7" x14ac:dyDescent="0.2">
      <c r="G81" s="6"/>
    </row>
    <row r="82" spans="7:7" x14ac:dyDescent="0.2">
      <c r="G82" s="6"/>
    </row>
    <row r="83" spans="7:7" x14ac:dyDescent="0.2">
      <c r="G83" s="6"/>
    </row>
    <row r="84" spans="7:7" x14ac:dyDescent="0.2">
      <c r="G84" s="6"/>
    </row>
    <row r="85" spans="7:7" x14ac:dyDescent="0.2">
      <c r="G85" s="6"/>
    </row>
    <row r="86" spans="7:7" x14ac:dyDescent="0.2">
      <c r="G86" s="6"/>
    </row>
    <row r="87" spans="7:7" x14ac:dyDescent="0.2">
      <c r="G87" s="6"/>
    </row>
    <row r="88" spans="7:7" x14ac:dyDescent="0.2">
      <c r="G88" s="6"/>
    </row>
    <row r="89" spans="7:7" x14ac:dyDescent="0.2">
      <c r="G89" s="6"/>
    </row>
    <row r="90" spans="7:7" x14ac:dyDescent="0.2">
      <c r="G90" s="6"/>
    </row>
    <row r="105" spans="5:5" x14ac:dyDescent="0.2">
      <c r="E105" s="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9A1C7-17CB-1747-BC01-05ED061AA15C}">
  <sheetPr codeName="Sheet2"/>
  <dimension ref="A1:E6"/>
  <sheetViews>
    <sheetView workbookViewId="0">
      <selection sqref="A1:E6"/>
    </sheetView>
  </sheetViews>
  <sheetFormatPr baseColWidth="10" defaultRowHeight="16" x14ac:dyDescent="0.2"/>
  <cols>
    <col min="2" max="2" width="18.6640625" customWidth="1"/>
    <col min="3" max="3" width="12.6640625" customWidth="1"/>
    <col min="4" max="4" width="27" customWidth="1"/>
    <col min="5" max="5" width="19.6640625" customWidth="1"/>
  </cols>
  <sheetData>
    <row r="1" spans="1:5" x14ac:dyDescent="0.2">
      <c r="A1" s="1" t="s">
        <v>1177</v>
      </c>
      <c r="B1" s="2"/>
      <c r="C1" s="2"/>
      <c r="D1" s="2"/>
      <c r="E1" s="2"/>
    </row>
    <row r="2" spans="1:5" x14ac:dyDescent="0.2">
      <c r="A2" s="24" t="s">
        <v>0</v>
      </c>
      <c r="B2" s="24" t="s">
        <v>1</v>
      </c>
      <c r="C2" s="24" t="s">
        <v>2</v>
      </c>
      <c r="D2" s="24" t="s">
        <v>3</v>
      </c>
      <c r="E2" s="24" t="s">
        <v>1184</v>
      </c>
    </row>
    <row r="3" spans="1:5" x14ac:dyDescent="0.2">
      <c r="A3" s="2" t="s">
        <v>4</v>
      </c>
      <c r="B3" s="3">
        <v>681275</v>
      </c>
      <c r="C3" s="2">
        <v>30124842</v>
      </c>
      <c r="D3" s="2">
        <v>126</v>
      </c>
      <c r="E3" s="2" t="s">
        <v>5</v>
      </c>
    </row>
    <row r="4" spans="1:5" x14ac:dyDescent="0.2">
      <c r="A4" s="2" t="s">
        <v>6</v>
      </c>
      <c r="B4" s="3">
        <v>697734</v>
      </c>
      <c r="C4" s="2">
        <v>30239722</v>
      </c>
      <c r="D4" s="2">
        <v>58</v>
      </c>
      <c r="E4" s="2" t="s">
        <v>7</v>
      </c>
    </row>
    <row r="6" spans="1:5" x14ac:dyDescent="0.2">
      <c r="A6" s="1" t="s">
        <v>1183</v>
      </c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42FF3-7365-FF48-8244-73FE02F046A1}">
  <dimension ref="A1:H6"/>
  <sheetViews>
    <sheetView workbookViewId="0">
      <selection activeCell="F8" sqref="F8"/>
    </sheetView>
  </sheetViews>
  <sheetFormatPr baseColWidth="10" defaultRowHeight="16" x14ac:dyDescent="0.2"/>
  <cols>
    <col min="1" max="1" width="11.33203125" customWidth="1"/>
    <col min="2" max="2" width="11.5" bestFit="1" customWidth="1"/>
    <col min="3" max="3" width="17.5" bestFit="1" customWidth="1"/>
    <col min="4" max="4" width="20.6640625" bestFit="1" customWidth="1"/>
    <col min="5" max="5" width="25.6640625" bestFit="1" customWidth="1"/>
    <col min="6" max="6" width="12.6640625" bestFit="1" customWidth="1"/>
    <col min="8" max="8" width="16" bestFit="1" customWidth="1"/>
  </cols>
  <sheetData>
    <row r="1" spans="1:8" x14ac:dyDescent="0.2">
      <c r="A1" s="32" t="s">
        <v>4215</v>
      </c>
    </row>
    <row r="2" spans="1:8" x14ac:dyDescent="0.2">
      <c r="A2" s="14" t="s">
        <v>896</v>
      </c>
      <c r="B2" s="14" t="s">
        <v>4216</v>
      </c>
      <c r="C2" s="14" t="s">
        <v>4217</v>
      </c>
      <c r="D2" s="14" t="s">
        <v>4218</v>
      </c>
      <c r="E2" s="14" t="s">
        <v>4222</v>
      </c>
      <c r="F2" s="14" t="s">
        <v>4219</v>
      </c>
      <c r="G2" s="14" t="s">
        <v>4220</v>
      </c>
      <c r="H2" s="14" t="s">
        <v>4835</v>
      </c>
    </row>
    <row r="3" spans="1:8" x14ac:dyDescent="0.2">
      <c r="A3" s="16" t="s">
        <v>1125</v>
      </c>
      <c r="B3" s="16" t="s">
        <v>4</v>
      </c>
      <c r="C3" s="16">
        <v>3</v>
      </c>
      <c r="D3" s="16">
        <v>21.622350000000001</v>
      </c>
      <c r="E3" s="46" t="s">
        <v>4221</v>
      </c>
      <c r="F3" s="18">
        <v>1934.7619999999999</v>
      </c>
      <c r="G3">
        <v>1054</v>
      </c>
      <c r="H3" s="18">
        <v>1.192531E-54</v>
      </c>
    </row>
    <row r="4" spans="1:8" x14ac:dyDescent="0.2">
      <c r="A4" s="42" t="s">
        <v>899</v>
      </c>
      <c r="B4" s="42" t="s">
        <v>4</v>
      </c>
      <c r="C4" s="43">
        <v>1</v>
      </c>
      <c r="D4" s="43">
        <v>28.73047</v>
      </c>
      <c r="E4" s="43">
        <v>0.97064450000000002</v>
      </c>
      <c r="F4" s="44">
        <v>2184.308</v>
      </c>
      <c r="G4" s="45">
        <v>931</v>
      </c>
      <c r="H4" s="44">
        <v>2.4474660000000001E-102</v>
      </c>
    </row>
    <row r="6" spans="1:8" x14ac:dyDescent="0.2">
      <c r="A6" s="1" t="s">
        <v>4223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F5B84-CB1B-0A4F-9CF8-845D3FB9B517}">
  <sheetPr codeName="Sheet18"/>
  <dimension ref="A1:O7"/>
  <sheetViews>
    <sheetView workbookViewId="0">
      <selection activeCell="H11" sqref="H11"/>
    </sheetView>
  </sheetViews>
  <sheetFormatPr baseColWidth="10" defaultRowHeight="16" x14ac:dyDescent="0.2"/>
  <cols>
    <col min="1" max="1" width="11.5" customWidth="1"/>
    <col min="4" max="4" width="18.1640625" customWidth="1"/>
    <col min="5" max="5" width="16.33203125" customWidth="1"/>
    <col min="6" max="6" width="15.5" customWidth="1"/>
    <col min="7" max="7" width="19.1640625" customWidth="1"/>
    <col min="8" max="8" width="17.33203125" customWidth="1"/>
    <col min="9" max="9" width="16.5" customWidth="1"/>
    <col min="10" max="10" width="22.1640625" customWidth="1"/>
    <col min="11" max="11" width="20.33203125" customWidth="1"/>
    <col min="12" max="13" width="19.5" customWidth="1"/>
  </cols>
  <sheetData>
    <row r="1" spans="1:15" x14ac:dyDescent="0.2">
      <c r="A1" s="32" t="s">
        <v>4213</v>
      </c>
    </row>
    <row r="2" spans="1:15" x14ac:dyDescent="0.2">
      <c r="A2" s="14" t="s">
        <v>1129</v>
      </c>
      <c r="B2" s="14" t="s">
        <v>896</v>
      </c>
      <c r="C2" s="14" t="s">
        <v>1112</v>
      </c>
      <c r="D2" s="14" t="s">
        <v>1165</v>
      </c>
      <c r="E2" s="14" t="s">
        <v>1166</v>
      </c>
      <c r="F2" s="14" t="s">
        <v>1167</v>
      </c>
      <c r="G2" s="14" t="s">
        <v>1168</v>
      </c>
      <c r="H2" s="14" t="s">
        <v>1169</v>
      </c>
      <c r="I2" s="14" t="s">
        <v>1170</v>
      </c>
      <c r="J2" s="14" t="s">
        <v>1171</v>
      </c>
      <c r="K2" s="14" t="s">
        <v>1172</v>
      </c>
      <c r="L2" s="14" t="s">
        <v>1173</v>
      </c>
      <c r="M2" s="14" t="s">
        <v>1174</v>
      </c>
      <c r="N2" s="14" t="s">
        <v>1175</v>
      </c>
      <c r="O2" s="14" t="s">
        <v>1176</v>
      </c>
    </row>
    <row r="3" spans="1:15" x14ac:dyDescent="0.2">
      <c r="A3" s="16" t="s">
        <v>4</v>
      </c>
      <c r="B3" s="16" t="s">
        <v>1125</v>
      </c>
      <c r="C3" s="16" t="s">
        <v>4235</v>
      </c>
      <c r="D3">
        <v>0.10914069043632216</v>
      </c>
      <c r="E3">
        <v>2.3898186420272329E-2</v>
      </c>
      <c r="F3" s="6">
        <v>4.9498379072347721E-6</v>
      </c>
      <c r="G3">
        <v>0.11173323</v>
      </c>
      <c r="H3" s="16" t="s">
        <v>909</v>
      </c>
      <c r="I3" s="18" t="s">
        <v>909</v>
      </c>
      <c r="J3" s="16">
        <f>Table112[[#This Row],[Beta (total effect)]]-Table112[[#This Row],[Beta (direct effect)]]</f>
        <v>-2.5925395636778453E-3</v>
      </c>
      <c r="K3" s="16" t="s">
        <v>909</v>
      </c>
      <c r="L3" t="s">
        <v>909</v>
      </c>
      <c r="M3" s="19">
        <f>Table112[[#This Row],[Beta (mediated effect)]]/Table112[[#This Row],[Beta (total effect)]]</f>
        <v>-2.3754106312809664E-2</v>
      </c>
      <c r="N3" s="19" t="s">
        <v>909</v>
      </c>
      <c r="O3" s="19" t="s">
        <v>909</v>
      </c>
    </row>
    <row r="4" spans="1:15" x14ac:dyDescent="0.2">
      <c r="A4" s="16" t="s">
        <v>4</v>
      </c>
      <c r="B4" s="16" t="s">
        <v>1125</v>
      </c>
      <c r="C4" s="16" t="s">
        <v>4236</v>
      </c>
      <c r="D4">
        <v>0.10914069043632216</v>
      </c>
      <c r="E4">
        <v>2.3898186420272329E-2</v>
      </c>
      <c r="F4" s="6">
        <v>4.9498379072347721E-6</v>
      </c>
      <c r="G4">
        <v>0.10771823</v>
      </c>
      <c r="H4" s="16">
        <v>2.4360949999999999E-2</v>
      </c>
      <c r="I4" s="18">
        <f>2*MIN(1-_xlfn.NORM.S.DIST(Table112[[#This Row],[Beta (direct effect)]]/Table112[[#This Row],[SE (direct effect)]],TRUE), _xlfn.NORM.S.DIST(Table112[[#This Row],[Beta (direct effect)]]/Table112[[#This Row],[SE (direct effect)]],TRUE))</f>
        <v>9.7900989495247615E-6</v>
      </c>
      <c r="J4" s="16">
        <f>Table112[[#This Row],[Beta (total effect)]]-Table112[[#This Row],[Beta (direct effect)]]</f>
        <v>1.4224604363221593E-3</v>
      </c>
      <c r="K4" s="16">
        <f>SQRT(Table112[[#This Row],[SE (total effect)]]^2 + Table112[[#This Row],[SE (direct effect)]]^2)</f>
        <v>3.4125931475647499E-2</v>
      </c>
      <c r="L4">
        <f>2*MIN(1-_xlfn.NORM.S.DIST(Table112[[#This Row],[Beta (mediated effect)]]/Table112[[#This Row],[SE (mediated effect)]],TRUE), _xlfn.NORM.S.DIST(Table112[[#This Row],[Beta (mediated effect)]]/Table112[[#This Row],[SE (mediated effect)]],TRUE))</f>
        <v>0.96675165769925586</v>
      </c>
      <c r="M4" s="19">
        <f>Table112[[#This Row],[Beta (mediated effect)]]/Table112[[#This Row],[Beta (total effect)]]</f>
        <v>1.3033273205762703E-2</v>
      </c>
      <c r="N4" s="19">
        <f>(Table112[[#This Row],[Beta (mediated effect)]]-1.96*Table112[[#This Row],[SE (mediated effect)]])/Table112[[#This Row],[Beta (total effect)]]</f>
        <v>-0.59981630127346452</v>
      </c>
      <c r="O4" s="19">
        <f>(Table112[[#This Row],[Beta (mediated effect)]]+1.96*Table112[[#This Row],[SE (mediated effect)]])/Table112[[#This Row],[Beta (total effect)]]</f>
        <v>0.62588284768498992</v>
      </c>
    </row>
    <row r="5" spans="1:15" x14ac:dyDescent="0.2">
      <c r="A5" s="20" t="s">
        <v>4</v>
      </c>
      <c r="B5" s="21" t="s">
        <v>899</v>
      </c>
      <c r="C5" s="21" t="s">
        <v>4235</v>
      </c>
      <c r="D5" s="21">
        <v>-6.5011043023544796E-2</v>
      </c>
      <c r="E5">
        <v>2.4337223139703771E-2</v>
      </c>
      <c r="F5" s="6">
        <v>7.5567160269073485E-3</v>
      </c>
      <c r="G5" s="23">
        <v>-9.1873700000000003E-2</v>
      </c>
      <c r="H5" s="21">
        <f>(-0.02--0.153)/3.92</f>
        <v>3.3928571428571433E-2</v>
      </c>
      <c r="I5" s="22">
        <f>2*MIN(1-_xlfn.NORM.S.DIST(Table112[[#This Row],[Beta (direct effect)]]/Table112[[#This Row],[SE (direct effect)]],TRUE), _xlfn.NORM.S.DIST(Table112[[#This Row],[Beta (direct effect)]]/Table112[[#This Row],[SE (direct effect)]],TRUE))</f>
        <v>6.7719312263498773E-3</v>
      </c>
      <c r="J5" s="21">
        <f>Table112[[#This Row],[Beta (total effect)]]-Table112[[#This Row],[Beta (direct effect)]]</f>
        <v>2.6862656976455207E-2</v>
      </c>
      <c r="K5" s="21">
        <f>SQRT(Table112[[#This Row],[SE (total effect)]]^2 + Table112[[#This Row],[SE (direct effect)]]^2)</f>
        <v>4.1754621173415121E-2</v>
      </c>
      <c r="L5" s="10">
        <f>2*MIN(1-_xlfn.NORM.S.DIST(Table112[[#This Row],[Beta (mediated effect)]]/Table112[[#This Row],[SE (mediated effect)]],TRUE), _xlfn.NORM.S.DIST(Table112[[#This Row],[Beta (mediated effect)]]/Table112[[#This Row],[SE (mediated effect)]],TRUE))</f>
        <v>0.5199997935072469</v>
      </c>
      <c r="M5" s="19">
        <f>Table112[[#This Row],[Beta (mediated effect)]]/Table112[[#This Row],[Beta (total effect)]]</f>
        <v>-0.41320144589476071</v>
      </c>
      <c r="N5" s="19">
        <f>(Table112[[#This Row],[Beta (mediated effect)]]+1.96*Table112[[#This Row],[SE (mediated effect)]])/Table112[[#This Row],[Beta (total effect)]]</f>
        <v>-1.6720499998281948</v>
      </c>
      <c r="O5" s="19">
        <f>(Table112[[#This Row],[Beta (mediated effect)]]-1.96*Table112[[#This Row],[SE (mediated effect)]])/Table112[[#This Row],[Beta (total effect)]]</f>
        <v>0.84564710803867338</v>
      </c>
    </row>
    <row r="7" spans="1:15" x14ac:dyDescent="0.2">
      <c r="A7" s="1" t="s">
        <v>4237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EA5E-B6AD-2846-A725-BC9C1D9D21F7}">
  <dimension ref="A1:P8"/>
  <sheetViews>
    <sheetView topLeftCell="B1" workbookViewId="0">
      <selection activeCell="I4" sqref="I4"/>
    </sheetView>
  </sheetViews>
  <sheetFormatPr baseColWidth="10" defaultRowHeight="16" x14ac:dyDescent="0.2"/>
  <cols>
    <col min="1" max="1" width="10.83203125" hidden="1" customWidth="1"/>
    <col min="4" max="4" width="39.33203125" customWidth="1"/>
    <col min="5" max="5" width="18.33203125" bestFit="1" customWidth="1"/>
    <col min="6" max="6" width="16.83203125" bestFit="1" customWidth="1"/>
    <col min="7" max="7" width="15.6640625" bestFit="1" customWidth="1"/>
    <col min="8" max="8" width="22.83203125" bestFit="1" customWidth="1"/>
    <col min="9" max="9" width="21.33203125" bestFit="1" customWidth="1"/>
    <col min="10" max="10" width="20.1640625" bestFit="1" customWidth="1"/>
    <col min="11" max="11" width="19.6640625" bestFit="1" customWidth="1"/>
    <col min="12" max="12" width="18" bestFit="1" customWidth="1"/>
    <col min="13" max="13" width="16.83203125" bestFit="1" customWidth="1"/>
    <col min="14" max="14" width="21" bestFit="1" customWidth="1"/>
  </cols>
  <sheetData>
    <row r="1" spans="1:16" x14ac:dyDescent="0.2">
      <c r="B1" s="32" t="s">
        <v>4214</v>
      </c>
    </row>
    <row r="2" spans="1:16" x14ac:dyDescent="0.2">
      <c r="B2" s="14" t="s">
        <v>1129</v>
      </c>
      <c r="C2" s="14" t="s">
        <v>896</v>
      </c>
      <c r="D2" s="14" t="s">
        <v>940</v>
      </c>
      <c r="E2" s="14" t="s">
        <v>1165</v>
      </c>
      <c r="F2" s="14" t="s">
        <v>1166</v>
      </c>
      <c r="G2" s="14" t="s">
        <v>1167</v>
      </c>
      <c r="H2" s="14" t="s">
        <v>1171</v>
      </c>
      <c r="I2" s="14" t="s">
        <v>1172</v>
      </c>
      <c r="J2" s="14" t="s">
        <v>1173</v>
      </c>
      <c r="K2" s="14" t="s">
        <v>1168</v>
      </c>
      <c r="L2" s="14" t="s">
        <v>1169</v>
      </c>
      <c r="M2" s="14" t="s">
        <v>1170</v>
      </c>
      <c r="N2" s="14" t="s">
        <v>1174</v>
      </c>
      <c r="O2" s="14" t="s">
        <v>1175</v>
      </c>
      <c r="P2" s="14" t="s">
        <v>1176</v>
      </c>
    </row>
    <row r="3" spans="1:16" x14ac:dyDescent="0.2">
      <c r="A3" s="16" t="s">
        <v>677</v>
      </c>
      <c r="B3" s="16" t="s">
        <v>4</v>
      </c>
      <c r="C3" s="16" t="s">
        <v>1125</v>
      </c>
      <c r="D3" t="s">
        <v>1126</v>
      </c>
      <c r="E3">
        <v>0.10914069043632216</v>
      </c>
      <c r="F3">
        <v>2.3898186420272329E-2</v>
      </c>
      <c r="G3" s="6">
        <v>4.9498379072347721E-6</v>
      </c>
      <c r="H3" s="16">
        <f>VLOOKUP(Table11226[[#This Row],[Metabolite]],Supplementary_Table12!C$3:O$136,5,FALSE)*VLOOKUP(A3,Supplementary_Table8!A$3:J$6843,4,FALSE)</f>
        <v>-299.37762650815512</v>
      </c>
      <c r="I3" s="16">
        <f>SQRT(VLOOKUP(Table11226[[#This Row],[Metabolite]],Supplementary_Table12!C$3:O$136,5,FALSE)^2*VLOOKUP(A3,Supplementary_Table8!A$3:J$6843,5,FALSE)^2 + VLOOKUP(A3,Supplementary_Table8!A$3:J$6843,4,FALSE)^2*VLOOKUP(Table11226[[#This Row],[Metabolite]],Supplementary_Table12!C$3:O$136,6,FALSE)^2)</f>
        <v>44.518063443639598</v>
      </c>
      <c r="J3" s="18">
        <f>2*MIN(1-_xlfn.NORM.S.DIST(Table11226[[#This Row],[Beta (mediated effect)]]/Table11226[[#This Row],[SE (mediated effect)]],TRUE), _xlfn.NORM.S.DIST(Table11226[[#This Row],[Beta (mediated effect)]]/Table11226[[#This Row],[SE (mediated effect)]],TRUE))</f>
        <v>1.7576454066627509E-11</v>
      </c>
      <c r="K3" s="16">
        <f>Table11226[[#This Row],[Beta (total effect)]]-Table11226[[#This Row],[Beta (mediated effect)]]</f>
        <v>299.48676719859145</v>
      </c>
      <c r="L3" s="16">
        <f>SQRT(Table11226[[#This Row],[SE (total effect)]]^2 + Table11226[[#This Row],[SE (mediated effect)]]^2)</f>
        <v>44.518069858151243</v>
      </c>
      <c r="M3">
        <f>2*MIN(1-_xlfn.NORM.S.DIST(Table11226[[#This Row],[Beta (direct effect)]]/Table11226[[#This Row],[SE (direct effect)]],TRUE), _xlfn.NORM.S.DIST(Table11226[[#This Row],[Beta (direct effect)]]/Table11226[[#This Row],[SE (direct effect)]],TRUE))</f>
        <v>1.7283063868944737E-11</v>
      </c>
      <c r="N3" s="19">
        <f>Table11226[[#This Row],[Beta (mediated effect)]]/Table11226[[#This Row],[Beta (total effect)]]</f>
        <v>-2743.0431795080699</v>
      </c>
      <c r="O3" s="19">
        <f>(Table11226[[#This Row],[Beta (mediated effect)]]-1.96*Table11226[[#This Row],[SE (mediated effect)]])/Table11226[[#This Row],[Beta (total effect)]]</f>
        <v>-3542.5195617877157</v>
      </c>
      <c r="P3" s="19">
        <f>(Table11226[[#This Row],[Beta (mediated effect)]]+1.96*Table11226[[#This Row],[SE (mediated effect)]])/Table11226[[#This Row],[Beta (total effect)]]</f>
        <v>-1943.5667972284239</v>
      </c>
    </row>
    <row r="4" spans="1:16" x14ac:dyDescent="0.2">
      <c r="A4" s="16" t="s">
        <v>682</v>
      </c>
      <c r="B4" s="16" t="s">
        <v>4</v>
      </c>
      <c r="C4" s="16" t="s">
        <v>1125</v>
      </c>
      <c r="D4" t="s">
        <v>1131</v>
      </c>
      <c r="E4">
        <v>0.108053867057429</v>
      </c>
      <c r="F4">
        <v>2.3886274681775899E-2</v>
      </c>
      <c r="G4" s="6">
        <v>6.0773539582779501E-6</v>
      </c>
      <c r="H4" s="16">
        <f>VLOOKUP(Table11226[[#This Row],[Metabolite]],Supplementary_Table12!C$3:O$136,5,FALSE)*-0.201485451488511</f>
        <v>3.7289525751807759E-2</v>
      </c>
      <c r="I4" s="16">
        <f>SQRT(VLOOKUP(Table11226[[#This Row],[Metabolite]],Supplementary_Table12!C$3:O$136,5,FALSE)^2*0.0381457350160513^2 + -0.201485451488511^2*VLOOKUP(Table11226[[#This Row],[Metabolite]],Supplementary_Table12!C$3:O$136,6,FALSE)^2)</f>
        <v>1.1681722869229519E-2</v>
      </c>
      <c r="J4" s="18">
        <f>2*MIN(1-_xlfn.NORM.S.DIST(Table11226[[#This Row],[Beta (mediated effect)]]/Table11226[[#This Row],[SE (mediated effect)]],TRUE), _xlfn.NORM.S.DIST(Table11226[[#This Row],[Beta (mediated effect)]]/Table11226[[#This Row],[SE (mediated effect)]],TRUE))</f>
        <v>1.4122994220127083E-3</v>
      </c>
      <c r="K4" s="16">
        <f>Table11226[[#This Row],[Beta (total effect)]]-Table11226[[#This Row],[Beta (mediated effect)]]</f>
        <v>7.0764341305621245E-2</v>
      </c>
      <c r="L4" s="16">
        <f>SQRT(Table11226[[#This Row],[SE (total effect)]]^2 + Table11226[[#This Row],[SE (mediated effect)]]^2)</f>
        <v>2.6589786899611067E-2</v>
      </c>
      <c r="M4">
        <f>2*MIN(1-_xlfn.NORM.S.DIST(Table11226[[#This Row],[Beta (direct effect)]]/Table11226[[#This Row],[SE (direct effect)]],TRUE), _xlfn.NORM.S.DIST(Table11226[[#This Row],[Beta (direct effect)]]/Table11226[[#This Row],[SE (direct effect)]],TRUE))</f>
        <v>7.7831383473823124E-3</v>
      </c>
      <c r="N4" s="19">
        <f>Table11226[[#This Row],[Beta (mediated effect)]]/Table11226[[#This Row],[Beta (total effect)]]</f>
        <v>0.34510126076273545</v>
      </c>
      <c r="O4" s="19">
        <f>(Table11226[[#This Row],[Beta (mediated effect)]]-1.96*Table11226[[#This Row],[SE (mediated effect)]])/Table11226[[#This Row],[Beta (total effect)]]</f>
        <v>0.13320531064814231</v>
      </c>
      <c r="P4" s="19">
        <f>(Table11226[[#This Row],[Beta (mediated effect)]]+1.96*Table11226[[#This Row],[SE (mediated effect)]])/Table11226[[#This Row],[Beta (total effect)]]</f>
        <v>0.55699721087732867</v>
      </c>
    </row>
    <row r="5" spans="1:16" x14ac:dyDescent="0.2">
      <c r="A5" s="16" t="s">
        <v>262</v>
      </c>
      <c r="B5" s="16" t="s">
        <v>4</v>
      </c>
      <c r="C5" s="16" t="s">
        <v>1125</v>
      </c>
      <c r="D5" t="s">
        <v>1130</v>
      </c>
      <c r="E5">
        <v>0.10914069043632216</v>
      </c>
      <c r="F5">
        <v>2.3898186420272329E-2</v>
      </c>
      <c r="G5" s="6">
        <v>4.9498379072347721E-6</v>
      </c>
      <c r="H5" s="16">
        <f>VLOOKUP(Table11226[[#This Row],[Metabolite]],Supplementary_Table12!C$3:O$136,5,FALSE)*VLOOKUP(A5,Supplementary_Table8!A$3:J$6843,4,FALSE)</f>
        <v>-584.52932002091052</v>
      </c>
      <c r="I5" s="16">
        <f>SQRT(VLOOKUP(Table11226[[#This Row],[Metabolite]],Supplementary_Table12!C$3:O$136,5,FALSE)^2*VLOOKUP(A5,Supplementary_Table8!A$3:J$6843,5,FALSE)^2 + VLOOKUP(A5,Supplementary_Table8!A$3:J$6843,4,FALSE)^2*VLOOKUP(Table11226[[#This Row],[Metabolite]],Supplementary_Table12!C$3:O$136,6,FALSE)^2)</f>
        <v>89.556952529698009</v>
      </c>
      <c r="J5" s="18">
        <f>2*MIN(1-_xlfn.NORM.S.DIST(Table11226[[#This Row],[Beta (mediated effect)]]/Table11226[[#This Row],[SE (mediated effect)]],TRUE), _xlfn.NORM.S.DIST(Table11226[[#This Row],[Beta (mediated effect)]]/Table11226[[#This Row],[SE (mediated effect)]],TRUE))</f>
        <v>6.7144609444249347E-11</v>
      </c>
      <c r="K5" s="16">
        <f>Table11226[[#This Row],[Beta (total effect)]]-Table11226[[#This Row],[Beta (mediated effect)]]</f>
        <v>584.63846071134685</v>
      </c>
      <c r="L5" s="41">
        <f>SQRT(Table11226[[#This Row],[SE (total effect)]]^2 + Table11226[[#This Row],[SE (mediated effect)]]^2)</f>
        <v>89.55695571830195</v>
      </c>
      <c r="M5">
        <f>2*MIN(1-_xlfn.NORM.S.DIST(Table11226[[#This Row],[Beta (direct effect)]]/Table11226[[#This Row],[SE (direct effect)]],TRUE), _xlfn.NORM.S.DIST(Table11226[[#This Row],[Beta (direct effect)]]/Table11226[[#This Row],[SE (direct effect)]],TRUE))</f>
        <v>6.6600724935028666E-11</v>
      </c>
      <c r="N5" s="19">
        <f>Table11226[[#This Row],[Beta (mediated effect)]]/Table11226[[#This Row],[Beta (total effect)]]</f>
        <v>-5355.741453385368</v>
      </c>
      <c r="O5" s="19">
        <f>(Table11226[[#This Row],[Beta (mediated effect)]]-1.96*Table11226[[#This Row],[SE (mediated effect)]])/Table11226[[#This Row],[Beta (total effect)]]</f>
        <v>-6964.0474505021948</v>
      </c>
      <c r="P5" s="19">
        <f>(Table11226[[#This Row],[Beta (mediated effect)]]+1.96*Table11226[[#This Row],[SE (mediated effect)]])/Table11226[[#This Row],[Beta (total effect)]]</f>
        <v>-3747.4354562685398</v>
      </c>
    </row>
    <row r="6" spans="1:16" x14ac:dyDescent="0.2">
      <c r="A6" s="16" t="s">
        <v>598</v>
      </c>
      <c r="B6" s="20" t="s">
        <v>4</v>
      </c>
      <c r="C6" s="21" t="s">
        <v>899</v>
      </c>
      <c r="D6" t="s">
        <v>1136</v>
      </c>
      <c r="E6">
        <v>-6.5011043023544823E-2</v>
      </c>
      <c r="F6">
        <v>2.4337223139703771E-2</v>
      </c>
      <c r="G6" s="6">
        <v>7.5567160269073485E-3</v>
      </c>
      <c r="H6" s="23">
        <f>VLOOKUP(Table11226[[#This Row],[Metabolite]],Supplementary_Table12!C$3:O$136,5,FALSE)*VLOOKUP(A6,Supplementary_Table8!A$3:J$6843,4,FALSE)</f>
        <v>284.932095936</v>
      </c>
      <c r="I6" s="21">
        <f>SQRT(VLOOKUP(Table11226[[#This Row],[Metabolite]],Supplementary_Table12!C$3:O$136,5,FALSE)^2*VLOOKUP(A6,Supplementary_Table8!A$3:J$6843,5,FALSE)^2 + VLOOKUP(A6,Supplementary_Table8!A$3:J$6843,4,FALSE)^2*VLOOKUP(Table11226[[#This Row],[Metabolite]],Supplementary_Table12!C$3:O$136,6,FALSE)^2)</f>
        <v>70.614679145759055</v>
      </c>
      <c r="J6" s="22">
        <f>2*MIN(1-_xlfn.NORM.S.DIST(Table11226[[#This Row],[Beta (mediated effect)]]/Table11226[[#This Row],[SE (mediated effect)]],TRUE), _xlfn.NORM.S.DIST(Table11226[[#This Row],[Beta (mediated effect)]]/Table11226[[#This Row],[SE (mediated effect)]],TRUE))</f>
        <v>5.4596154112962481E-5</v>
      </c>
      <c r="K6" s="21">
        <f>Table11226[[#This Row],[Beta (total effect)]]-Table11226[[#This Row],[Beta (mediated effect)]]</f>
        <v>-284.99710697902356</v>
      </c>
      <c r="L6" s="21">
        <f>SQRT(Table11226[[#This Row],[SE (total effect)]]^2 + Table11226[[#This Row],[SE (mediated effect)]]^2)</f>
        <v>70.61468333964919</v>
      </c>
      <c r="M6" s="10">
        <f>2*MIN(1-_xlfn.NORM.S.DIST(Table11226[[#This Row],[Beta (direct effect)]]/Table11226[[#This Row],[SE (direct effect)]],TRUE), _xlfn.NORM.S.DIST(Table11226[[#This Row],[Beta (direct effect)]]/Table11226[[#This Row],[SE (direct effect)]],TRUE))</f>
        <v>5.4382533347690335E-5</v>
      </c>
      <c r="N6" s="19">
        <f>Table11226[[#This Row],[Beta (mediated effect)]]/Table11226[[#This Row],[Beta (total effect)]]</f>
        <v>-4382.8260966803309</v>
      </c>
      <c r="O6" s="19">
        <f>(Table11226[[#This Row],[Beta (mediated effect)]]+1.96*Table11226[[#This Row],[SE (mediated effect)]])/Table11226[[#This Row],[Beta (total effect)]]</f>
        <v>-6511.7685761228176</v>
      </c>
      <c r="P6" s="19">
        <f>(Table11226[[#This Row],[Beta (mediated effect)]]-1.96*Table11226[[#This Row],[SE (mediated effect)]])/Table11226[[#This Row],[Beta (total effect)]]</f>
        <v>-2253.8836172378433</v>
      </c>
    </row>
    <row r="8" spans="1:16" x14ac:dyDescent="0.2">
      <c r="B8" s="1" t="s">
        <v>1201</v>
      </c>
    </row>
  </sheetData>
  <phoneticPr fontId="15" type="noConversion"/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FE883-F2B5-7249-B408-5C57EA080B72}">
  <dimension ref="A1:G9"/>
  <sheetViews>
    <sheetView workbookViewId="0">
      <selection activeCell="C6" sqref="C6"/>
    </sheetView>
  </sheetViews>
  <sheetFormatPr baseColWidth="10" defaultRowHeight="16" x14ac:dyDescent="0.2"/>
  <cols>
    <col min="1" max="1" width="39.5" bestFit="1" customWidth="1"/>
    <col min="2" max="2" width="19.1640625" bestFit="1" customWidth="1"/>
    <col min="3" max="3" width="75.5" customWidth="1"/>
    <col min="4" max="4" width="17.5" customWidth="1"/>
  </cols>
  <sheetData>
    <row r="1" spans="1:7" x14ac:dyDescent="0.2">
      <c r="A1" s="32" t="s">
        <v>4233</v>
      </c>
    </row>
    <row r="2" spans="1:7" x14ac:dyDescent="0.2">
      <c r="A2" t="s">
        <v>940</v>
      </c>
      <c r="B2" t="s">
        <v>4234</v>
      </c>
      <c r="C2" t="s">
        <v>4227</v>
      </c>
    </row>
    <row r="3" spans="1:7" ht="409" customHeight="1" x14ac:dyDescent="0.2">
      <c r="A3" s="48" t="s">
        <v>1126</v>
      </c>
      <c r="B3" s="49" t="s">
        <v>941</v>
      </c>
      <c r="C3" s="47" t="s">
        <v>4228</v>
      </c>
      <c r="D3" s="47"/>
      <c r="E3" s="32"/>
    </row>
    <row r="4" spans="1:7" ht="409.6" x14ac:dyDescent="0.2">
      <c r="A4" s="48" t="s">
        <v>1131</v>
      </c>
      <c r="B4" s="49" t="s">
        <v>946</v>
      </c>
      <c r="C4" s="47" t="s">
        <v>4229</v>
      </c>
      <c r="D4" s="47"/>
    </row>
    <row r="5" spans="1:7" ht="51" customHeight="1" x14ac:dyDescent="0.2">
      <c r="A5" s="48" t="s">
        <v>1131</v>
      </c>
      <c r="B5" s="49" t="s">
        <v>947</v>
      </c>
      <c r="C5" s="47" t="s">
        <v>4230</v>
      </c>
      <c r="D5" s="47"/>
    </row>
    <row r="6" spans="1:7" ht="341" customHeight="1" x14ac:dyDescent="0.2">
      <c r="A6" s="48" t="s">
        <v>1130</v>
      </c>
      <c r="B6" s="49" t="s">
        <v>945</v>
      </c>
      <c r="C6" s="47" t="s">
        <v>4231</v>
      </c>
      <c r="D6" s="47"/>
    </row>
    <row r="7" spans="1:7" x14ac:dyDescent="0.2">
      <c r="A7" s="48" t="s">
        <v>1136</v>
      </c>
      <c r="B7" s="49" t="s">
        <v>944</v>
      </c>
      <c r="C7" t="s">
        <v>4232</v>
      </c>
    </row>
    <row r="9" spans="1:7" x14ac:dyDescent="0.2">
      <c r="G9" s="38"/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EF92B-7DE1-7C40-9743-8520BA307661}">
  <dimension ref="A1:J22"/>
  <sheetViews>
    <sheetView workbookViewId="0">
      <selection activeCell="B9" sqref="B9"/>
    </sheetView>
  </sheetViews>
  <sheetFormatPr baseColWidth="10" defaultRowHeight="16" x14ac:dyDescent="0.2"/>
  <cols>
    <col min="1" max="1" width="12.6640625" bestFit="1" customWidth="1"/>
    <col min="2" max="2" width="39.5" bestFit="1" customWidth="1"/>
    <col min="3" max="3" width="8" bestFit="1" customWidth="1"/>
    <col min="4" max="4" width="15.5" bestFit="1" customWidth="1"/>
    <col min="5" max="5" width="12.1640625" bestFit="1" customWidth="1"/>
  </cols>
  <sheetData>
    <row r="1" spans="1:10" x14ac:dyDescent="0.2">
      <c r="A1" s="32" t="s">
        <v>4831</v>
      </c>
    </row>
    <row r="2" spans="1:10" x14ac:dyDescent="0.2">
      <c r="A2" t="s">
        <v>8</v>
      </c>
      <c r="B2" t="s">
        <v>940</v>
      </c>
      <c r="C2" t="s">
        <v>4243</v>
      </c>
      <c r="D2" t="s">
        <v>4244</v>
      </c>
      <c r="E2" t="s">
        <v>1163</v>
      </c>
      <c r="F2" t="s">
        <v>4836</v>
      </c>
      <c r="G2" t="s">
        <v>4837</v>
      </c>
      <c r="H2" t="s">
        <v>4838</v>
      </c>
      <c r="I2" t="s">
        <v>4839</v>
      </c>
      <c r="J2" t="s">
        <v>1164</v>
      </c>
    </row>
    <row r="3" spans="1:10" x14ac:dyDescent="0.2">
      <c r="A3" t="s">
        <v>262</v>
      </c>
      <c r="B3" t="str">
        <f>VLOOKUP(coloc_results[[#This Row],[Metabolite ID]],Table18[],2,FALSE)</f>
        <v>2-linoleoyl-GPC (18:2)*</v>
      </c>
      <c r="C3" t="s">
        <v>4238</v>
      </c>
      <c r="D3" t="s">
        <v>4239</v>
      </c>
      <c r="E3" t="s">
        <v>945</v>
      </c>
      <c r="F3">
        <v>2.5582795957785085E-10</v>
      </c>
      <c r="G3">
        <v>1.4782854024418988E-7</v>
      </c>
      <c r="H3">
        <v>2.6950946462563228E-5</v>
      </c>
      <c r="I3">
        <v>1.5140156575247315E-2</v>
      </c>
      <c r="J3">
        <v>0.9848327443939231</v>
      </c>
    </row>
    <row r="4" spans="1:10" x14ac:dyDescent="0.2">
      <c r="A4" t="s">
        <v>262</v>
      </c>
      <c r="B4" t="str">
        <f>VLOOKUP(coloc_results[[#This Row],[Metabolite ID]],Table18[],2,FALSE)</f>
        <v>2-linoleoyl-GPC (18:2)*</v>
      </c>
      <c r="C4" t="s">
        <v>4238</v>
      </c>
      <c r="D4" t="s">
        <v>4240</v>
      </c>
      <c r="E4" t="s">
        <v>945</v>
      </c>
      <c r="F4">
        <v>1.2755205958824953E-3</v>
      </c>
      <c r="G4">
        <v>0.73350243287776751</v>
      </c>
      <c r="H4">
        <v>6.9446146500188851E-5</v>
      </c>
      <c r="I4">
        <v>3.9837136384572883E-2</v>
      </c>
      <c r="J4">
        <v>0.22531546399527705</v>
      </c>
    </row>
    <row r="5" spans="1:10" x14ac:dyDescent="0.2">
      <c r="A5" t="s">
        <v>262</v>
      </c>
      <c r="B5" t="str">
        <f>VLOOKUP(coloc_results[[#This Row],[Metabolite ID]],Table18[],2,FALSE)</f>
        <v>2-linoleoyl-GPC (18:2)*</v>
      </c>
      <c r="C5" t="s">
        <v>4241</v>
      </c>
      <c r="D5" t="s">
        <v>4239</v>
      </c>
      <c r="E5" t="s">
        <v>945</v>
      </c>
      <c r="F5">
        <v>3.4306988834043847E-30</v>
      </c>
      <c r="G5">
        <v>1.9824072739661173E-27</v>
      </c>
      <c r="H5">
        <v>1.7250565112709385E-3</v>
      </c>
      <c r="I5">
        <v>0.99681216112344628</v>
      </c>
      <c r="J5">
        <v>1.4627823652892363E-3</v>
      </c>
    </row>
    <row r="6" spans="1:10" x14ac:dyDescent="0.2">
      <c r="A6" t="s">
        <v>262</v>
      </c>
      <c r="B6" t="str">
        <f>VLOOKUP(coloc_results[[#This Row],[Metabolite ID]],Table18[],2,FALSE)</f>
        <v>2-linoleoyl-GPC (18:2)*</v>
      </c>
      <c r="C6" t="s">
        <v>4241</v>
      </c>
      <c r="D6" t="s">
        <v>4240</v>
      </c>
      <c r="E6" t="s">
        <v>945</v>
      </c>
      <c r="F6">
        <v>9.7595589912733167E-47</v>
      </c>
      <c r="G6">
        <v>5.612343922177252E-44</v>
      </c>
      <c r="H6">
        <v>1.7335307841940459E-3</v>
      </c>
      <c r="I6">
        <v>0.99688572704468159</v>
      </c>
      <c r="J6">
        <v>1.3807421711303669E-3</v>
      </c>
    </row>
    <row r="7" spans="1:10" x14ac:dyDescent="0.2">
      <c r="A7" t="s">
        <v>262</v>
      </c>
      <c r="B7" t="str">
        <f>VLOOKUP(coloc_results[[#This Row],[Metabolite ID]],Table18[],2,FALSE)</f>
        <v>2-linoleoyl-GPC (18:2)*</v>
      </c>
      <c r="C7" t="s">
        <v>4242</v>
      </c>
      <c r="D7" t="s">
        <v>4239</v>
      </c>
      <c r="E7" t="s">
        <v>945</v>
      </c>
      <c r="F7">
        <v>1.5473866068911519E-3</v>
      </c>
      <c r="G7">
        <v>0.89414739369220086</v>
      </c>
      <c r="H7">
        <v>1.4955045686015854E-4</v>
      </c>
      <c r="I7">
        <v>8.640896155716439E-2</v>
      </c>
      <c r="J7">
        <v>1.7746707686883113E-2</v>
      </c>
    </row>
    <row r="8" spans="1:10" x14ac:dyDescent="0.2">
      <c r="A8" t="s">
        <v>262</v>
      </c>
      <c r="B8" t="str">
        <f>VLOOKUP(coloc_results[[#This Row],[Metabolite ID]],Table18[],2,FALSE)</f>
        <v>2-linoleoyl-GPC (18:2)*</v>
      </c>
      <c r="C8" t="s">
        <v>4242</v>
      </c>
      <c r="D8" t="s">
        <v>4240</v>
      </c>
      <c r="E8" t="s">
        <v>945</v>
      </c>
      <c r="F8">
        <v>1.6022854682690661E-3</v>
      </c>
      <c r="G8">
        <v>0.921412239781915</v>
      </c>
      <c r="H8">
        <v>8.3046133431043548E-5</v>
      </c>
      <c r="I8">
        <v>4.7743844538912054E-2</v>
      </c>
      <c r="J8">
        <v>2.9158584077472859E-2</v>
      </c>
    </row>
    <row r="9" spans="1:10" x14ac:dyDescent="0.2">
      <c r="A9" t="s">
        <v>677</v>
      </c>
      <c r="B9" t="str">
        <f>VLOOKUP(coloc_results[[#This Row],[Metabolite ID]],Table18[],2,FALSE)</f>
        <v>1-pentadecanoyl-2-linoleoyl-GPC (15:0/18:2)*</v>
      </c>
      <c r="C9" t="s">
        <v>4238</v>
      </c>
      <c r="D9" t="s">
        <v>4239</v>
      </c>
      <c r="E9" t="s">
        <v>941</v>
      </c>
      <c r="F9">
        <v>8.1077990706460299E-30</v>
      </c>
      <c r="G9">
        <v>1.4659043613708687E-7</v>
      </c>
      <c r="H9">
        <v>8.1402932596548092E-25</v>
      </c>
      <c r="I9">
        <v>1.4304504225538309E-2</v>
      </c>
      <c r="J9">
        <v>0.98569534918402568</v>
      </c>
    </row>
    <row r="10" spans="1:10" x14ac:dyDescent="0.2">
      <c r="A10" t="s">
        <v>677</v>
      </c>
      <c r="B10" t="str">
        <f>VLOOKUP(coloc_results[[#This Row],[Metabolite ID]],Table18[],2,FALSE)</f>
        <v>1-pentadecanoyl-2-linoleoyl-GPC (15:0/18:2)*</v>
      </c>
      <c r="C10" t="s">
        <v>4238</v>
      </c>
      <c r="D10" t="s">
        <v>4240</v>
      </c>
      <c r="E10" t="s">
        <v>941</v>
      </c>
      <c r="F10">
        <v>3.9161034671672251E-23</v>
      </c>
      <c r="G10">
        <v>0.70478781501138754</v>
      </c>
      <c r="H10">
        <v>2.085786806356301E-24</v>
      </c>
      <c r="I10">
        <v>3.7430672347132467E-2</v>
      </c>
      <c r="J10">
        <v>0.25778151264147703</v>
      </c>
    </row>
    <row r="11" spans="1:10" x14ac:dyDescent="0.2">
      <c r="A11" t="s">
        <v>677</v>
      </c>
      <c r="B11" t="str">
        <f>VLOOKUP(coloc_results[[#This Row],[Metabolite ID]],Table18[],2,FALSE)</f>
        <v>1-pentadecanoyl-2-linoleoyl-GPC (15:0/18:2)*</v>
      </c>
      <c r="C11" t="s">
        <v>4241</v>
      </c>
      <c r="D11" t="s">
        <v>4239</v>
      </c>
      <c r="E11" t="s">
        <v>941</v>
      </c>
      <c r="F11">
        <v>1.1541587874081819E-49</v>
      </c>
      <c r="G11">
        <v>2.0867394288316488E-27</v>
      </c>
      <c r="H11">
        <v>5.5309195362948566E-23</v>
      </c>
      <c r="I11">
        <v>1</v>
      </c>
      <c r="J11">
        <v>3.5078190108991741E-18</v>
      </c>
    </row>
    <row r="12" spans="1:10" x14ac:dyDescent="0.2">
      <c r="A12" t="s">
        <v>677</v>
      </c>
      <c r="B12" t="str">
        <f>VLOOKUP(coloc_results[[#This Row],[Metabolite ID]],Table18[],2,FALSE)</f>
        <v>1-pentadecanoyl-2-linoleoyl-GPC (15:0/18:2)*</v>
      </c>
      <c r="C12" t="s">
        <v>4241</v>
      </c>
      <c r="D12" t="s">
        <v>4240</v>
      </c>
      <c r="E12" t="s">
        <v>941</v>
      </c>
      <c r="F12">
        <v>3.2815960485459661E-66</v>
      </c>
      <c r="G12">
        <v>5.905944335218886E-44</v>
      </c>
      <c r="H12">
        <v>5.556429018432907E-23</v>
      </c>
      <c r="I12">
        <v>1</v>
      </c>
      <c r="J12">
        <v>3.4919341475868938E-18</v>
      </c>
    </row>
    <row r="13" spans="1:10" x14ac:dyDescent="0.2">
      <c r="A13" t="s">
        <v>677</v>
      </c>
      <c r="B13" t="str">
        <f>VLOOKUP(coloc_results[[#This Row],[Metabolite ID]],Table18[],2,FALSE)</f>
        <v>1-pentadecanoyl-2-linoleoyl-GPC (15:0/18:2)*</v>
      </c>
      <c r="C13" t="s">
        <v>4242</v>
      </c>
      <c r="D13" t="s">
        <v>4239</v>
      </c>
      <c r="E13" t="s">
        <v>941</v>
      </c>
      <c r="F13">
        <v>4.9698333177614068E-23</v>
      </c>
      <c r="G13">
        <v>0.89855462281605458</v>
      </c>
      <c r="H13">
        <v>4.622350949639066E-24</v>
      </c>
      <c r="I13">
        <v>8.3565422988608057E-2</v>
      </c>
      <c r="J13">
        <v>1.7879954195334474E-2</v>
      </c>
    </row>
    <row r="14" spans="1:10" x14ac:dyDescent="0.2">
      <c r="A14" t="s">
        <v>677</v>
      </c>
      <c r="B14" t="str">
        <f>VLOOKUP(coloc_results[[#This Row],[Metabolite ID]],Table18[],2,FALSE)</f>
        <v>1-pentadecanoyl-2-linoleoyl-GPC (15:0/18:2)*</v>
      </c>
      <c r="C14" t="s">
        <v>4242</v>
      </c>
      <c r="D14" t="s">
        <v>4240</v>
      </c>
      <c r="E14" t="s">
        <v>941</v>
      </c>
      <c r="F14">
        <v>5.1764739221706894E-23</v>
      </c>
      <c r="G14">
        <v>0.93161883378662991</v>
      </c>
      <c r="H14">
        <v>2.6081713233052729E-24</v>
      </c>
      <c r="I14">
        <v>4.6930751209611751E-2</v>
      </c>
      <c r="J14">
        <v>2.1450415003759399E-2</v>
      </c>
    </row>
    <row r="15" spans="1:10" x14ac:dyDescent="0.2">
      <c r="A15" t="s">
        <v>682</v>
      </c>
      <c r="B15" t="str">
        <f>VLOOKUP(coloc_results[[#This Row],[Metabolite ID]],Table18[],2,FALSE)</f>
        <v>1,2-dilinoleoyl-GPC (18:2/18:2)</v>
      </c>
      <c r="C15" t="s">
        <v>4238</v>
      </c>
      <c r="D15" t="s">
        <v>4239</v>
      </c>
      <c r="E15" t="s">
        <v>946</v>
      </c>
      <c r="F15">
        <v>2.1182006540121756E-59</v>
      </c>
      <c r="G15">
        <v>4.6805946537193151E-8</v>
      </c>
      <c r="H15">
        <v>2.2043265504471371E-54</v>
      </c>
      <c r="I15">
        <v>4.4382425156597139E-3</v>
      </c>
      <c r="J15">
        <v>0.99556171067838561</v>
      </c>
    </row>
    <row r="16" spans="1:10" x14ac:dyDescent="0.2">
      <c r="A16" t="s">
        <v>682</v>
      </c>
      <c r="B16" t="str">
        <f>VLOOKUP(coloc_results[[#This Row],[Metabolite ID]],Table18[],2,FALSE)</f>
        <v>1,2-dilinoleoyl-GPC (18:2/18:2)</v>
      </c>
      <c r="C16" t="s">
        <v>4238</v>
      </c>
      <c r="D16" t="s">
        <v>4240</v>
      </c>
      <c r="E16" t="s">
        <v>946</v>
      </c>
      <c r="F16">
        <v>3.1890080722930678E-52</v>
      </c>
      <c r="G16">
        <v>0.70102021047710006</v>
      </c>
      <c r="H16">
        <v>1.7238456086983221E-53</v>
      </c>
      <c r="I16">
        <v>3.7781321219028628E-2</v>
      </c>
      <c r="J16">
        <v>0.26119846830387117</v>
      </c>
    </row>
    <row r="17" spans="1:10" x14ac:dyDescent="0.2">
      <c r="A17" t="s">
        <v>682</v>
      </c>
      <c r="B17" t="str">
        <f>VLOOKUP(coloc_results[[#This Row],[Metabolite ID]],Table18[],2,FALSE)</f>
        <v>1,2-dilinoleoyl-GPC (18:2/18:2)</v>
      </c>
      <c r="C17" t="s">
        <v>4241</v>
      </c>
      <c r="D17" t="s">
        <v>4239</v>
      </c>
      <c r="E17" t="s">
        <v>946</v>
      </c>
      <c r="F17">
        <v>9.1109260775261135E-79</v>
      </c>
      <c r="G17">
        <v>2.0132442036653006E-27</v>
      </c>
      <c r="H17">
        <v>4.5254947516744092E-52</v>
      </c>
      <c r="I17">
        <v>1</v>
      </c>
      <c r="J17">
        <v>5.2146664548674929E-21</v>
      </c>
    </row>
    <row r="18" spans="1:10" x14ac:dyDescent="0.2">
      <c r="A18" t="s">
        <v>682</v>
      </c>
      <c r="B18" t="str">
        <f>VLOOKUP(coloc_results[[#This Row],[Metabolite ID]],Table18[],2,FALSE)</f>
        <v>1,2-dilinoleoyl-GPC (18:2/18:2)</v>
      </c>
      <c r="C18" t="s">
        <v>4241</v>
      </c>
      <c r="D18" t="s">
        <v>4240</v>
      </c>
      <c r="E18" t="s">
        <v>946</v>
      </c>
      <c r="F18">
        <v>2.593601496284521E-95</v>
      </c>
      <c r="G18">
        <v>5.701356113256047E-44</v>
      </c>
      <c r="H18">
        <v>4.5490957673285046E-52</v>
      </c>
      <c r="I18">
        <v>1</v>
      </c>
      <c r="J18">
        <v>2.5389137905981205E-30</v>
      </c>
    </row>
    <row r="19" spans="1:10" x14ac:dyDescent="0.2">
      <c r="A19" t="s">
        <v>682</v>
      </c>
      <c r="B19" t="str">
        <f>VLOOKUP(coloc_results[[#This Row],[Metabolite ID]],Table18[],2,FALSE)</f>
        <v>1,2-dilinoleoyl-GPC (18:2/18:2)</v>
      </c>
      <c r="C19" t="s">
        <v>4242</v>
      </c>
      <c r="D19" t="s">
        <v>4239</v>
      </c>
      <c r="E19" t="s">
        <v>946</v>
      </c>
      <c r="F19">
        <v>4.0584065458064024E-52</v>
      </c>
      <c r="G19">
        <v>0.89678737210000548</v>
      </c>
      <c r="H19">
        <v>3.881820526587946E-53</v>
      </c>
      <c r="I19">
        <v>8.5769129550323189E-2</v>
      </c>
      <c r="J19">
        <v>1.7443498349672258E-2</v>
      </c>
    </row>
    <row r="20" spans="1:10" x14ac:dyDescent="0.2">
      <c r="A20" t="s">
        <v>682</v>
      </c>
      <c r="B20" t="str">
        <f>VLOOKUP(coloc_results[[#This Row],[Metabolite ID]],Table18[],2,FALSE)</f>
        <v>1,2-dilinoleoyl-GPC (18:2/18:2)</v>
      </c>
      <c r="C20" t="s">
        <v>4242</v>
      </c>
      <c r="D20" t="s">
        <v>4240</v>
      </c>
      <c r="E20" t="s">
        <v>946</v>
      </c>
      <c r="F20">
        <v>4.2023555574516441E-52</v>
      </c>
      <c r="G20">
        <v>0.92377821272370642</v>
      </c>
      <c r="H20">
        <v>2.1633754918763633E-53</v>
      </c>
      <c r="I20">
        <v>4.7543766435092782E-2</v>
      </c>
      <c r="J20">
        <v>2.8678020841203071E-2</v>
      </c>
    </row>
    <row r="22" spans="1:10" x14ac:dyDescent="0.2">
      <c r="A22" s="32" t="s">
        <v>4841</v>
      </c>
    </row>
  </sheetData>
  <conditionalFormatting sqref="A22">
    <cfRule type="expression" dxfId="5" priority="1">
      <formula>$D22&gt;0.8</formula>
    </cfRule>
  </conditionalFormatting>
  <conditionalFormatting sqref="A3:J20">
    <cfRule type="expression" dxfId="4" priority="9">
      <formula>$J3&gt;0.8</formula>
    </cfRule>
  </conditionalFormatting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2D0B3-8FDC-4A41-AFA5-D402470C9ECC}">
  <dimension ref="A1:H3574"/>
  <sheetViews>
    <sheetView workbookViewId="0">
      <selection activeCell="A3574" sqref="A3574"/>
    </sheetView>
  </sheetViews>
  <sheetFormatPr baseColWidth="10" defaultRowHeight="16" x14ac:dyDescent="0.2"/>
  <cols>
    <col min="1" max="1" width="7.6640625" bestFit="1" customWidth="1"/>
    <col min="2" max="2" width="15.5" bestFit="1" customWidth="1"/>
    <col min="3" max="3" width="10.6640625" bestFit="1" customWidth="1"/>
    <col min="4" max="4" width="12.1640625" bestFit="1" customWidth="1"/>
  </cols>
  <sheetData>
    <row r="1" spans="1:8" x14ac:dyDescent="0.2">
      <c r="A1" s="32" t="s">
        <v>4833</v>
      </c>
    </row>
    <row r="2" spans="1:8" x14ac:dyDescent="0.2">
      <c r="A2" t="s">
        <v>4243</v>
      </c>
      <c r="B2" t="s">
        <v>4244</v>
      </c>
      <c r="C2" t="s">
        <v>1163</v>
      </c>
      <c r="D2" t="s">
        <v>4836</v>
      </c>
      <c r="E2" t="s">
        <v>4837</v>
      </c>
      <c r="F2" t="s">
        <v>4838</v>
      </c>
      <c r="G2" t="s">
        <v>4839</v>
      </c>
      <c r="H2" t="s">
        <v>1164</v>
      </c>
    </row>
    <row r="3" spans="1:8" x14ac:dyDescent="0.2">
      <c r="A3" t="s">
        <v>4238</v>
      </c>
      <c r="B3" t="s">
        <v>4239</v>
      </c>
      <c r="C3" t="s">
        <v>4245</v>
      </c>
      <c r="D3">
        <v>4.9889524720194188E-7</v>
      </c>
      <c r="E3">
        <v>1.4497869269944055E-6</v>
      </c>
      <c r="F3">
        <v>0.25556269809597471</v>
      </c>
      <c r="G3">
        <v>0.7426601389956291</v>
      </c>
      <c r="H3">
        <v>1.7752142262222237E-3</v>
      </c>
    </row>
    <row r="4" spans="1:8" x14ac:dyDescent="0.2">
      <c r="A4" t="s">
        <v>4238</v>
      </c>
      <c r="B4" t="s">
        <v>4239</v>
      </c>
      <c r="C4" t="s">
        <v>4246</v>
      </c>
      <c r="D4">
        <v>4.8369330969250565E-7</v>
      </c>
      <c r="E4">
        <v>1.4205466847375899E-6</v>
      </c>
      <c r="F4">
        <v>0.25356124302225275</v>
      </c>
      <c r="G4">
        <v>0.74467390953602419</v>
      </c>
      <c r="H4">
        <v>1.7629432017283199E-3</v>
      </c>
    </row>
    <row r="5" spans="1:8" x14ac:dyDescent="0.2">
      <c r="A5" t="s">
        <v>4238</v>
      </c>
      <c r="B5" t="s">
        <v>4239</v>
      </c>
      <c r="C5" t="s">
        <v>4247</v>
      </c>
      <c r="D5">
        <v>4.8547298945631519E-7</v>
      </c>
      <c r="E5">
        <v>1.4227706145833574E-6</v>
      </c>
      <c r="F5">
        <v>0.2539595349350785</v>
      </c>
      <c r="G5">
        <v>0.74427284440944719</v>
      </c>
      <c r="H5">
        <v>1.7657124118711017E-3</v>
      </c>
    </row>
    <row r="6" spans="1:8" x14ac:dyDescent="0.2">
      <c r="A6" t="s">
        <v>4238</v>
      </c>
      <c r="B6" t="s">
        <v>4239</v>
      </c>
      <c r="C6" t="s">
        <v>4248</v>
      </c>
      <c r="D6">
        <v>5.0322394968168392E-7</v>
      </c>
      <c r="E6">
        <v>1.44505616881594E-6</v>
      </c>
      <c r="F6">
        <v>0.25782880712151723</v>
      </c>
      <c r="G6">
        <v>0.74037663016632249</v>
      </c>
      <c r="H6">
        <v>1.7926144320423889E-3</v>
      </c>
    </row>
    <row r="7" spans="1:8" x14ac:dyDescent="0.2">
      <c r="A7" t="s">
        <v>4238</v>
      </c>
      <c r="B7" t="s">
        <v>4239</v>
      </c>
      <c r="C7" t="s">
        <v>4249</v>
      </c>
      <c r="D7">
        <v>5.1225705730618158E-7</v>
      </c>
      <c r="E7">
        <v>1.4560401930492788E-6</v>
      </c>
      <c r="F7">
        <v>0.25978428276599913</v>
      </c>
      <c r="G7">
        <v>0.73840753861275665</v>
      </c>
      <c r="H7">
        <v>1.8062103239936756E-3</v>
      </c>
    </row>
    <row r="8" spans="1:8" x14ac:dyDescent="0.2">
      <c r="A8" t="s">
        <v>4238</v>
      </c>
      <c r="B8" t="s">
        <v>4239</v>
      </c>
      <c r="C8" t="s">
        <v>4250</v>
      </c>
      <c r="D8">
        <v>5.0863371744636689E-7</v>
      </c>
      <c r="E8">
        <v>1.4516567370219694E-6</v>
      </c>
      <c r="F8">
        <v>0.2590017515809836</v>
      </c>
      <c r="G8">
        <v>0.73919551853308507</v>
      </c>
      <c r="H8">
        <v>1.8007695954760494E-3</v>
      </c>
    </row>
    <row r="9" spans="1:8" x14ac:dyDescent="0.2">
      <c r="A9" t="s">
        <v>4238</v>
      </c>
      <c r="B9" t="s">
        <v>4239</v>
      </c>
      <c r="C9" t="s">
        <v>4251</v>
      </c>
      <c r="D9">
        <v>5.1043356224028663E-7</v>
      </c>
      <c r="E9">
        <v>1.4538603723819176E-6</v>
      </c>
      <c r="F9">
        <v>0.25938780646059006</v>
      </c>
      <c r="G9">
        <v>0.7388067755128821</v>
      </c>
      <c r="H9">
        <v>1.803453732592681E-3</v>
      </c>
    </row>
    <row r="10" spans="1:8" x14ac:dyDescent="0.2">
      <c r="A10" t="s">
        <v>4238</v>
      </c>
      <c r="B10" t="s">
        <v>4239</v>
      </c>
      <c r="C10" t="s">
        <v>4252</v>
      </c>
      <c r="D10">
        <v>5.1043356224028663E-7</v>
      </c>
      <c r="E10">
        <v>1.4538603723819176E-6</v>
      </c>
      <c r="F10">
        <v>0.25938780646059006</v>
      </c>
      <c r="G10">
        <v>0.7388067755128821</v>
      </c>
      <c r="H10">
        <v>1.803453732592681E-3</v>
      </c>
    </row>
    <row r="11" spans="1:8" x14ac:dyDescent="0.2">
      <c r="A11" t="s">
        <v>4238</v>
      </c>
      <c r="B11" t="s">
        <v>4239</v>
      </c>
      <c r="C11" t="s">
        <v>4253</v>
      </c>
      <c r="D11">
        <v>5.1043356224028663E-7</v>
      </c>
      <c r="E11">
        <v>1.4538603723819176E-6</v>
      </c>
      <c r="F11">
        <v>0.25938780646059006</v>
      </c>
      <c r="G11">
        <v>0.7388067755128821</v>
      </c>
      <c r="H11">
        <v>1.803453732592681E-3</v>
      </c>
    </row>
    <row r="12" spans="1:8" x14ac:dyDescent="0.2">
      <c r="A12" t="s">
        <v>4238</v>
      </c>
      <c r="B12" t="s">
        <v>4239</v>
      </c>
      <c r="C12" t="s">
        <v>4254</v>
      </c>
      <c r="D12">
        <v>5.2142317141107598E-7</v>
      </c>
      <c r="E12">
        <v>1.4709062811850773E-6</v>
      </c>
      <c r="F12">
        <v>0.26124040806907617</v>
      </c>
      <c r="G12">
        <v>0.7369412649937005</v>
      </c>
      <c r="H12">
        <v>1.816334607771225E-3</v>
      </c>
    </row>
    <row r="13" spans="1:8" x14ac:dyDescent="0.2">
      <c r="A13" t="s">
        <v>4238</v>
      </c>
      <c r="B13" t="s">
        <v>4239</v>
      </c>
      <c r="C13" t="s">
        <v>4255</v>
      </c>
      <c r="D13">
        <v>5.0980387750537655E-7</v>
      </c>
      <c r="E13">
        <v>1.4585103882435551E-6</v>
      </c>
      <c r="F13">
        <v>0.25854018632243159</v>
      </c>
      <c r="G13">
        <v>0.73966028460343347</v>
      </c>
      <c r="H13">
        <v>1.7975607598698143E-3</v>
      </c>
    </row>
    <row r="14" spans="1:8" x14ac:dyDescent="0.2">
      <c r="A14" t="s">
        <v>4238</v>
      </c>
      <c r="B14" t="s">
        <v>4239</v>
      </c>
      <c r="C14" t="s">
        <v>4256</v>
      </c>
      <c r="D14">
        <v>5.0439421107765488E-7</v>
      </c>
      <c r="E14">
        <v>1.4519096851831202E-6</v>
      </c>
      <c r="F14">
        <v>0.25736926757680983</v>
      </c>
      <c r="G14">
        <v>0.74083935644345211</v>
      </c>
      <c r="H14">
        <v>1.7894196758425599E-3</v>
      </c>
    </row>
    <row r="15" spans="1:8" x14ac:dyDescent="0.2">
      <c r="A15" t="s">
        <v>4238</v>
      </c>
      <c r="B15" t="s">
        <v>4239</v>
      </c>
      <c r="C15" t="s">
        <v>4257</v>
      </c>
      <c r="D15">
        <v>5.0617842099905173E-7</v>
      </c>
      <c r="E15">
        <v>1.4541290637221346E-6</v>
      </c>
      <c r="F15">
        <v>0.25775148894582955</v>
      </c>
      <c r="G15">
        <v>0.74045447358610861</v>
      </c>
      <c r="H15">
        <v>1.7920771605770111E-3</v>
      </c>
    </row>
    <row r="16" spans="1:8" x14ac:dyDescent="0.2">
      <c r="A16" t="s">
        <v>4238</v>
      </c>
      <c r="B16" t="s">
        <v>4239</v>
      </c>
      <c r="C16" t="s">
        <v>4258</v>
      </c>
      <c r="D16">
        <v>5.0959887505278646E-7</v>
      </c>
      <c r="E16">
        <v>1.4587168128692658E-6</v>
      </c>
      <c r="F16">
        <v>0.25843622211054063</v>
      </c>
      <c r="G16">
        <v>0.73976497162910038</v>
      </c>
      <c r="H16">
        <v>1.7968379446712654E-3</v>
      </c>
    </row>
    <row r="17" spans="1:8" x14ac:dyDescent="0.2">
      <c r="A17" t="s">
        <v>4238</v>
      </c>
      <c r="B17" t="s">
        <v>4239</v>
      </c>
      <c r="C17" t="s">
        <v>4259</v>
      </c>
      <c r="D17">
        <v>5.0959887505278646E-7</v>
      </c>
      <c r="E17">
        <v>1.4587168128692658E-6</v>
      </c>
      <c r="F17">
        <v>0.25843622211054063</v>
      </c>
      <c r="G17">
        <v>0.73976497162910038</v>
      </c>
      <c r="H17">
        <v>1.7968379446712654E-3</v>
      </c>
    </row>
    <row r="18" spans="1:8" x14ac:dyDescent="0.2">
      <c r="A18" t="s">
        <v>4238</v>
      </c>
      <c r="B18" t="s">
        <v>4239</v>
      </c>
      <c r="C18" t="s">
        <v>4260</v>
      </c>
      <c r="D18">
        <v>4.9881013881264672E-7</v>
      </c>
      <c r="E18">
        <v>1.4454845963924702E-6</v>
      </c>
      <c r="F18">
        <v>0.25609432158816586</v>
      </c>
      <c r="G18">
        <v>0.74212317878031164</v>
      </c>
      <c r="H18">
        <v>1.7805553367877547E-3</v>
      </c>
    </row>
    <row r="19" spans="1:8" x14ac:dyDescent="0.2">
      <c r="A19" t="s">
        <v>4238</v>
      </c>
      <c r="B19" t="s">
        <v>4239</v>
      </c>
      <c r="C19" t="s">
        <v>4261</v>
      </c>
      <c r="D19">
        <v>4.9881013881264672E-7</v>
      </c>
      <c r="E19">
        <v>1.4454845963924702E-6</v>
      </c>
      <c r="F19">
        <v>0.25609432158816586</v>
      </c>
      <c r="G19">
        <v>0.74212317878031164</v>
      </c>
      <c r="H19">
        <v>1.7805553367877547E-3</v>
      </c>
    </row>
    <row r="20" spans="1:8" x14ac:dyDescent="0.2">
      <c r="A20" t="s">
        <v>4238</v>
      </c>
      <c r="B20" t="s">
        <v>4239</v>
      </c>
      <c r="C20" t="s">
        <v>4262</v>
      </c>
      <c r="D20">
        <v>4.9881013881264672E-7</v>
      </c>
      <c r="E20">
        <v>1.4454845963924702E-6</v>
      </c>
      <c r="F20">
        <v>0.25609432158816586</v>
      </c>
      <c r="G20">
        <v>0.74212317878031164</v>
      </c>
      <c r="H20">
        <v>1.7805553367877547E-3</v>
      </c>
    </row>
    <row r="21" spans="1:8" x14ac:dyDescent="0.2">
      <c r="A21" t="s">
        <v>4238</v>
      </c>
      <c r="B21" t="s">
        <v>4239</v>
      </c>
      <c r="C21" t="s">
        <v>4263</v>
      </c>
      <c r="D21">
        <v>4.9881013881264672E-7</v>
      </c>
      <c r="E21">
        <v>1.4454845963924702E-6</v>
      </c>
      <c r="F21">
        <v>0.25609432158816586</v>
      </c>
      <c r="G21">
        <v>0.74212317878031164</v>
      </c>
      <c r="H21">
        <v>1.7805553367877547E-3</v>
      </c>
    </row>
    <row r="22" spans="1:8" x14ac:dyDescent="0.2">
      <c r="A22" t="s">
        <v>4238</v>
      </c>
      <c r="B22" t="s">
        <v>4239</v>
      </c>
      <c r="C22" t="s">
        <v>4264</v>
      </c>
      <c r="D22">
        <v>5.006021525294553E-7</v>
      </c>
      <c r="E22">
        <v>1.44769611724525E-6</v>
      </c>
      <c r="F22">
        <v>0.25648552399772828</v>
      </c>
      <c r="G22">
        <v>0.74172925244158283</v>
      </c>
      <c r="H22">
        <v>1.7832752624193527E-3</v>
      </c>
    </row>
    <row r="23" spans="1:8" x14ac:dyDescent="0.2">
      <c r="A23" t="s">
        <v>4238</v>
      </c>
      <c r="B23" t="s">
        <v>4239</v>
      </c>
      <c r="C23" t="s">
        <v>4265</v>
      </c>
      <c r="D23">
        <v>5.006021525294553E-7</v>
      </c>
      <c r="E23">
        <v>1.44769611724525E-6</v>
      </c>
      <c r="F23">
        <v>0.25648552399772828</v>
      </c>
      <c r="G23">
        <v>0.74172925244158283</v>
      </c>
      <c r="H23">
        <v>1.7832752624193527E-3</v>
      </c>
    </row>
    <row r="24" spans="1:8" x14ac:dyDescent="0.2">
      <c r="A24" t="s">
        <v>4238</v>
      </c>
      <c r="B24" t="s">
        <v>4239</v>
      </c>
      <c r="C24" t="s">
        <v>4266</v>
      </c>
      <c r="D24">
        <v>5.0239678844187808E-7</v>
      </c>
      <c r="E24">
        <v>1.449904997610296E-6</v>
      </c>
      <c r="F24">
        <v>0.25687646056318358</v>
      </c>
      <c r="G24">
        <v>0.74133559379536929</v>
      </c>
      <c r="H24">
        <v>1.7859933396602509E-3</v>
      </c>
    </row>
    <row r="25" spans="1:8" x14ac:dyDescent="0.2">
      <c r="A25" t="s">
        <v>4238</v>
      </c>
      <c r="B25" t="s">
        <v>4239</v>
      </c>
      <c r="C25" t="s">
        <v>4267</v>
      </c>
      <c r="D25">
        <v>5.0239678844187808E-7</v>
      </c>
      <c r="E25">
        <v>1.449904997610296E-6</v>
      </c>
      <c r="F25">
        <v>0.25687646056318358</v>
      </c>
      <c r="G25">
        <v>0.74133559379536929</v>
      </c>
      <c r="H25">
        <v>1.7859933396602509E-3</v>
      </c>
    </row>
    <row r="26" spans="1:8" x14ac:dyDescent="0.2">
      <c r="A26" t="s">
        <v>4238</v>
      </c>
      <c r="B26" t="s">
        <v>4239</v>
      </c>
      <c r="C26" t="s">
        <v>4268</v>
      </c>
      <c r="D26">
        <v>5.041941506548032E-7</v>
      </c>
      <c r="E26">
        <v>1.4521111320808563E-6</v>
      </c>
      <c r="F26">
        <v>0.25726718611498001</v>
      </c>
      <c r="G26">
        <v>0.74094214763042099</v>
      </c>
      <c r="H26">
        <v>1.7887099493162251E-3</v>
      </c>
    </row>
    <row r="27" spans="1:8" x14ac:dyDescent="0.2">
      <c r="A27" t="s">
        <v>4238</v>
      </c>
      <c r="B27" t="s">
        <v>4239</v>
      </c>
      <c r="C27" t="s">
        <v>4269</v>
      </c>
      <c r="D27">
        <v>5.0060504128206747E-7</v>
      </c>
      <c r="E27">
        <v>1.4476932083819346E-6</v>
      </c>
      <c r="F27">
        <v>0.25648700407078484</v>
      </c>
      <c r="G27">
        <v>0.74172776207877666</v>
      </c>
      <c r="H27">
        <v>1.7832855521886808E-3</v>
      </c>
    </row>
    <row r="28" spans="1:8" x14ac:dyDescent="0.2">
      <c r="A28" t="s">
        <v>4238</v>
      </c>
      <c r="B28" t="s">
        <v>4239</v>
      </c>
      <c r="C28" t="s">
        <v>4270</v>
      </c>
      <c r="D28">
        <v>5.0419401090949957E-7</v>
      </c>
      <c r="E28">
        <v>1.4521112733077944E-6</v>
      </c>
      <c r="F28">
        <v>0.25726711474211927</v>
      </c>
      <c r="G28">
        <v>0.74094221949944428</v>
      </c>
      <c r="H28">
        <v>1.7887094531526615E-3</v>
      </c>
    </row>
    <row r="29" spans="1:8" x14ac:dyDescent="0.2">
      <c r="A29" t="s">
        <v>4238</v>
      </c>
      <c r="B29" t="s">
        <v>4239</v>
      </c>
      <c r="C29" t="s">
        <v>4271</v>
      </c>
      <c r="D29">
        <v>5.0239320276578624E-7</v>
      </c>
      <c r="E29">
        <v>1.4499086028774289E-6</v>
      </c>
      <c r="F29">
        <v>0.25687462789513821</v>
      </c>
      <c r="G29">
        <v>0.74133743920788897</v>
      </c>
      <c r="H29">
        <v>1.7859805951668055E-3</v>
      </c>
    </row>
    <row r="30" spans="1:8" x14ac:dyDescent="0.2">
      <c r="A30" t="s">
        <v>4238</v>
      </c>
      <c r="B30" t="s">
        <v>4239</v>
      </c>
      <c r="C30" t="s">
        <v>4272</v>
      </c>
      <c r="D30">
        <v>4.9879880793105576E-7</v>
      </c>
      <c r="E30">
        <v>1.4454960008390345E-6</v>
      </c>
      <c r="F30">
        <v>0.25608850486009388</v>
      </c>
      <c r="G30">
        <v>0.74212903595128166</v>
      </c>
      <c r="H30">
        <v>1.7805148938147765E-3</v>
      </c>
    </row>
    <row r="31" spans="1:8" x14ac:dyDescent="0.2">
      <c r="A31" t="s">
        <v>4238</v>
      </c>
      <c r="B31" t="s">
        <v>4239</v>
      </c>
      <c r="C31" t="s">
        <v>4273</v>
      </c>
      <c r="D31">
        <v>4.9879880793105576E-7</v>
      </c>
      <c r="E31">
        <v>1.4454960008390345E-6</v>
      </c>
      <c r="F31">
        <v>0.25608850486009388</v>
      </c>
      <c r="G31">
        <v>0.74212903595128166</v>
      </c>
      <c r="H31">
        <v>1.7805148938147765E-3</v>
      </c>
    </row>
    <row r="32" spans="1:8" x14ac:dyDescent="0.2">
      <c r="A32" t="s">
        <v>4238</v>
      </c>
      <c r="B32" t="s">
        <v>4239</v>
      </c>
      <c r="C32" t="s">
        <v>4274</v>
      </c>
      <c r="D32">
        <v>4.9879880793105576E-7</v>
      </c>
      <c r="E32">
        <v>1.4454960008390345E-6</v>
      </c>
      <c r="F32">
        <v>0.25608850486009388</v>
      </c>
      <c r="G32">
        <v>0.74212903595128166</v>
      </c>
      <c r="H32">
        <v>1.7805148938147765E-3</v>
      </c>
    </row>
    <row r="33" spans="1:8" x14ac:dyDescent="0.2">
      <c r="A33" t="s">
        <v>4238</v>
      </c>
      <c r="B33" t="s">
        <v>4239</v>
      </c>
      <c r="C33" t="s">
        <v>4275</v>
      </c>
      <c r="D33">
        <v>5.0776683900349255E-7</v>
      </c>
      <c r="E33">
        <v>1.4565455835720444E-6</v>
      </c>
      <c r="F33">
        <v>0.25803265552985821</v>
      </c>
      <c r="G33">
        <v>0.74017134810411267</v>
      </c>
      <c r="H33">
        <v>1.7940320536073023E-3</v>
      </c>
    </row>
    <row r="34" spans="1:8" x14ac:dyDescent="0.2">
      <c r="A34" t="s">
        <v>4238</v>
      </c>
      <c r="B34" t="s">
        <v>4239</v>
      </c>
      <c r="C34" t="s">
        <v>4276</v>
      </c>
      <c r="D34">
        <v>5.077454223584826E-7</v>
      </c>
      <c r="E34">
        <v>1.4565671489101871E-6</v>
      </c>
      <c r="F34">
        <v>0.25802177218748823</v>
      </c>
      <c r="G34">
        <v>0.74018230711247812</v>
      </c>
      <c r="H34">
        <v>1.7939563874620221E-3</v>
      </c>
    </row>
    <row r="35" spans="1:8" x14ac:dyDescent="0.2">
      <c r="A35" t="s">
        <v>4238</v>
      </c>
      <c r="B35" t="s">
        <v>4239</v>
      </c>
      <c r="C35" t="s">
        <v>4277</v>
      </c>
      <c r="D35">
        <v>5.1314833722395849E-7</v>
      </c>
      <c r="E35">
        <v>1.4631746493079611E-6</v>
      </c>
      <c r="F35">
        <v>0.2591805601537846</v>
      </c>
      <c r="G35">
        <v>0.73901545039135608</v>
      </c>
      <c r="H35">
        <v>1.8020131318736176E-3</v>
      </c>
    </row>
    <row r="36" spans="1:8" x14ac:dyDescent="0.2">
      <c r="A36" t="s">
        <v>4238</v>
      </c>
      <c r="B36" t="s">
        <v>4239</v>
      </c>
      <c r="C36" t="s">
        <v>4278</v>
      </c>
      <c r="D36">
        <v>5.1858711540708801E-7</v>
      </c>
      <c r="E36">
        <v>1.4697460370523533E-6</v>
      </c>
      <c r="F36">
        <v>0.26034333475792004</v>
      </c>
      <c r="G36">
        <v>0.73784457931679848</v>
      </c>
      <c r="H36">
        <v>1.8100975921282762E-3</v>
      </c>
    </row>
    <row r="37" spans="1:8" x14ac:dyDescent="0.2">
      <c r="A37" t="s">
        <v>4238</v>
      </c>
      <c r="B37" t="s">
        <v>4239</v>
      </c>
      <c r="C37" t="s">
        <v>4279</v>
      </c>
      <c r="D37">
        <v>5.1858826348677267E-7</v>
      </c>
      <c r="E37">
        <v>1.4697448808407323E-6</v>
      </c>
      <c r="F37">
        <v>0.26034391114355937</v>
      </c>
      <c r="G37">
        <v>0.73784399892399333</v>
      </c>
      <c r="H37">
        <v>1.8101015993024982E-3</v>
      </c>
    </row>
    <row r="38" spans="1:8" x14ac:dyDescent="0.2">
      <c r="A38" t="s">
        <v>4238</v>
      </c>
      <c r="B38" t="s">
        <v>4239</v>
      </c>
      <c r="C38" t="s">
        <v>4280</v>
      </c>
      <c r="D38">
        <v>5.1858826348677267E-7</v>
      </c>
      <c r="E38">
        <v>1.4697448808407323E-6</v>
      </c>
      <c r="F38">
        <v>0.26034391114355937</v>
      </c>
      <c r="G38">
        <v>0.73784399892399333</v>
      </c>
      <c r="H38">
        <v>1.8101015993024982E-3</v>
      </c>
    </row>
    <row r="39" spans="1:8" x14ac:dyDescent="0.2">
      <c r="A39" t="s">
        <v>4238</v>
      </c>
      <c r="B39" t="s">
        <v>4239</v>
      </c>
      <c r="C39" t="s">
        <v>4281</v>
      </c>
      <c r="D39">
        <v>5.1858826348677267E-7</v>
      </c>
      <c r="E39">
        <v>1.4697448808407323E-6</v>
      </c>
      <c r="F39">
        <v>0.26034391114355937</v>
      </c>
      <c r="G39">
        <v>0.73784399892399333</v>
      </c>
      <c r="H39">
        <v>1.8101015993024982E-3</v>
      </c>
    </row>
    <row r="40" spans="1:8" x14ac:dyDescent="0.2">
      <c r="A40" t="s">
        <v>4238</v>
      </c>
      <c r="B40" t="s">
        <v>4239</v>
      </c>
      <c r="C40" t="s">
        <v>4282</v>
      </c>
      <c r="D40">
        <v>5.1496119993927368E-7</v>
      </c>
      <c r="E40">
        <v>1.4653651754199021E-6</v>
      </c>
      <c r="F40">
        <v>0.25956968899842092</v>
      </c>
      <c r="G40">
        <v>0.7386236120352625</v>
      </c>
      <c r="H40">
        <v>1.8047186399413264E-3</v>
      </c>
    </row>
    <row r="41" spans="1:8" x14ac:dyDescent="0.2">
      <c r="A41" t="s">
        <v>4238</v>
      </c>
      <c r="B41" t="s">
        <v>4239</v>
      </c>
      <c r="C41" t="s">
        <v>4283</v>
      </c>
      <c r="D41">
        <v>5.1134386980053537E-7</v>
      </c>
      <c r="E41">
        <v>1.4609756688816543E-6</v>
      </c>
      <c r="F41">
        <v>0.25879409848207607</v>
      </c>
      <c r="G41">
        <v>0.73940460303167843</v>
      </c>
      <c r="H41">
        <v>1.7993261667060634E-3</v>
      </c>
    </row>
    <row r="42" spans="1:8" x14ac:dyDescent="0.2">
      <c r="A42" t="s">
        <v>4238</v>
      </c>
      <c r="B42" t="s">
        <v>4239</v>
      </c>
      <c r="C42" t="s">
        <v>4284</v>
      </c>
      <c r="D42">
        <v>5.1134386980053537E-7</v>
      </c>
      <c r="E42">
        <v>1.4609756688816543E-6</v>
      </c>
      <c r="F42">
        <v>0.25879409848207607</v>
      </c>
      <c r="G42">
        <v>0.73940460303167843</v>
      </c>
      <c r="H42">
        <v>1.7993261667060634E-3</v>
      </c>
    </row>
    <row r="43" spans="1:8" x14ac:dyDescent="0.2">
      <c r="A43" t="s">
        <v>4238</v>
      </c>
      <c r="B43" t="s">
        <v>4239</v>
      </c>
      <c r="C43" t="s">
        <v>4285</v>
      </c>
      <c r="D43">
        <v>5.1134386980053537E-7</v>
      </c>
      <c r="E43">
        <v>1.4609756688816543E-6</v>
      </c>
      <c r="F43">
        <v>0.25879409848207607</v>
      </c>
      <c r="G43">
        <v>0.73940460303167843</v>
      </c>
      <c r="H43">
        <v>1.7993261667060634E-3</v>
      </c>
    </row>
    <row r="44" spans="1:8" x14ac:dyDescent="0.2">
      <c r="A44" t="s">
        <v>4238</v>
      </c>
      <c r="B44" t="s">
        <v>4239</v>
      </c>
      <c r="C44" t="s">
        <v>4286</v>
      </c>
      <c r="D44">
        <v>5.1496254973796553E-7</v>
      </c>
      <c r="E44">
        <v>1.4653638157847171E-6</v>
      </c>
      <c r="F44">
        <v>0.25957036943530387</v>
      </c>
      <c r="G44">
        <v>0.73862292686787689</v>
      </c>
      <c r="H44">
        <v>1.804723370453482E-3</v>
      </c>
    </row>
    <row r="45" spans="1:8" x14ac:dyDescent="0.2">
      <c r="A45" t="s">
        <v>4238</v>
      </c>
      <c r="B45" t="s">
        <v>4239</v>
      </c>
      <c r="C45" t="s">
        <v>4287</v>
      </c>
      <c r="D45">
        <v>5.1134433921528686E-7</v>
      </c>
      <c r="E45">
        <v>1.4609751954961116E-6</v>
      </c>
      <c r="F45">
        <v>0.25879433614919622</v>
      </c>
      <c r="G45">
        <v>0.73940436371255314</v>
      </c>
      <c r="H45">
        <v>1.7993278187155304E-3</v>
      </c>
    </row>
    <row r="46" spans="1:8" x14ac:dyDescent="0.2">
      <c r="A46" t="s">
        <v>4238</v>
      </c>
      <c r="B46" t="s">
        <v>4239</v>
      </c>
      <c r="C46" t="s">
        <v>4288</v>
      </c>
      <c r="D46">
        <v>5.0953812948333244E-7</v>
      </c>
      <c r="E46">
        <v>1.458777969629367E-6</v>
      </c>
      <c r="F46">
        <v>0.25840541715970045</v>
      </c>
      <c r="G46">
        <v>0.73979599075506386</v>
      </c>
      <c r="H46">
        <v>1.7966237691362233E-3</v>
      </c>
    </row>
    <row r="47" spans="1:8" x14ac:dyDescent="0.2">
      <c r="A47" t="s">
        <v>4238</v>
      </c>
      <c r="B47" t="s">
        <v>4239</v>
      </c>
      <c r="C47" t="s">
        <v>4289</v>
      </c>
      <c r="D47">
        <v>5.0953812948333244E-7</v>
      </c>
      <c r="E47">
        <v>1.458777969629367E-6</v>
      </c>
      <c r="F47">
        <v>0.25840541715970045</v>
      </c>
      <c r="G47">
        <v>0.73979599075506386</v>
      </c>
      <c r="H47">
        <v>1.7966237691362233E-3</v>
      </c>
    </row>
    <row r="48" spans="1:8" x14ac:dyDescent="0.2">
      <c r="A48" t="s">
        <v>4238</v>
      </c>
      <c r="B48" t="s">
        <v>4239</v>
      </c>
      <c r="C48" t="s">
        <v>4290</v>
      </c>
      <c r="D48">
        <v>5.1134405994611932E-7</v>
      </c>
      <c r="E48">
        <v>1.4609754757770161E-6</v>
      </c>
      <c r="F48">
        <v>0.2587941949308547</v>
      </c>
      <c r="G48">
        <v>0.73940450591321027</v>
      </c>
      <c r="H48">
        <v>1.799326836400088E-3</v>
      </c>
    </row>
    <row r="49" spans="1:8" x14ac:dyDescent="0.2">
      <c r="A49" t="s">
        <v>4238</v>
      </c>
      <c r="B49" t="s">
        <v>4239</v>
      </c>
      <c r="C49" t="s">
        <v>4291</v>
      </c>
      <c r="D49">
        <v>5.1134405994611932E-7</v>
      </c>
      <c r="E49">
        <v>1.4609754757770161E-6</v>
      </c>
      <c r="F49">
        <v>0.2587941949308547</v>
      </c>
      <c r="G49">
        <v>0.73940450591321027</v>
      </c>
      <c r="H49">
        <v>1.799326836400088E-3</v>
      </c>
    </row>
    <row r="50" spans="1:8" x14ac:dyDescent="0.2">
      <c r="A50" t="s">
        <v>4238</v>
      </c>
      <c r="B50" t="s">
        <v>4239</v>
      </c>
      <c r="C50" t="s">
        <v>4292</v>
      </c>
      <c r="D50">
        <v>5.1134405994611932E-7</v>
      </c>
      <c r="E50">
        <v>1.4609754757770161E-6</v>
      </c>
      <c r="F50">
        <v>0.2587941949308547</v>
      </c>
      <c r="G50">
        <v>0.73940450591321027</v>
      </c>
      <c r="H50">
        <v>1.799326836400088E-3</v>
      </c>
    </row>
    <row r="51" spans="1:8" x14ac:dyDescent="0.2">
      <c r="A51" t="s">
        <v>4238</v>
      </c>
      <c r="B51" t="s">
        <v>4239</v>
      </c>
      <c r="C51" t="s">
        <v>4293</v>
      </c>
      <c r="D51">
        <v>5.0953785224770837E-7</v>
      </c>
      <c r="E51">
        <v>1.4587782478735858E-6</v>
      </c>
      <c r="F51">
        <v>0.25840527668340629</v>
      </c>
      <c r="G51">
        <v>0.73979613220850593</v>
      </c>
      <c r="H51">
        <v>1.7966227919869876E-3</v>
      </c>
    </row>
    <row r="52" spans="1:8" x14ac:dyDescent="0.2">
      <c r="A52" t="s">
        <v>4238</v>
      </c>
      <c r="B52" t="s">
        <v>4239</v>
      </c>
      <c r="C52" t="s">
        <v>4294</v>
      </c>
      <c r="D52">
        <v>5.0953785224770837E-7</v>
      </c>
      <c r="E52">
        <v>1.4587782478735858E-6</v>
      </c>
      <c r="F52">
        <v>0.25840527668340629</v>
      </c>
      <c r="G52">
        <v>0.73979613220850593</v>
      </c>
      <c r="H52">
        <v>1.7966227919869876E-3</v>
      </c>
    </row>
    <row r="53" spans="1:8" x14ac:dyDescent="0.2">
      <c r="A53" t="s">
        <v>4238</v>
      </c>
      <c r="B53" t="s">
        <v>4239</v>
      </c>
      <c r="C53" t="s">
        <v>4295</v>
      </c>
      <c r="D53">
        <v>5.0953785224770837E-7</v>
      </c>
      <c r="E53">
        <v>1.4587782478735858E-6</v>
      </c>
      <c r="F53">
        <v>0.25840527668340629</v>
      </c>
      <c r="G53">
        <v>0.73979613220850593</v>
      </c>
      <c r="H53">
        <v>1.7966227919869876E-3</v>
      </c>
    </row>
    <row r="54" spans="1:8" x14ac:dyDescent="0.2">
      <c r="A54" t="s">
        <v>4238</v>
      </c>
      <c r="B54" t="s">
        <v>4239</v>
      </c>
      <c r="C54" t="s">
        <v>4296</v>
      </c>
      <c r="D54">
        <v>5.0953785224770837E-7</v>
      </c>
      <c r="E54">
        <v>1.4587782478735858E-6</v>
      </c>
      <c r="F54">
        <v>0.25840527668340629</v>
      </c>
      <c r="G54">
        <v>0.73979613220850593</v>
      </c>
      <c r="H54">
        <v>1.7966227919869876E-3</v>
      </c>
    </row>
    <row r="55" spans="1:8" x14ac:dyDescent="0.2">
      <c r="A55" t="s">
        <v>4238</v>
      </c>
      <c r="B55" t="s">
        <v>4239</v>
      </c>
      <c r="C55" t="s">
        <v>4297</v>
      </c>
      <c r="D55">
        <v>5.0953710160753011E-7</v>
      </c>
      <c r="E55">
        <v>1.4587790038883494E-6</v>
      </c>
      <c r="F55">
        <v>0.25840489598450489</v>
      </c>
      <c r="G55">
        <v>0.73979651555416248</v>
      </c>
      <c r="H55">
        <v>1.7966201452276535E-3</v>
      </c>
    </row>
    <row r="56" spans="1:8" x14ac:dyDescent="0.2">
      <c r="A56" t="s">
        <v>4238</v>
      </c>
      <c r="B56" t="s">
        <v>4239</v>
      </c>
      <c r="C56" t="s">
        <v>4298</v>
      </c>
      <c r="D56">
        <v>5.0773452133876394E-7</v>
      </c>
      <c r="E56">
        <v>1.4565781234411639E-6</v>
      </c>
      <c r="F56">
        <v>0.25801623287813835</v>
      </c>
      <c r="G56">
        <v>0.7401878849346204</v>
      </c>
      <c r="H56">
        <v>1.7939178745972866E-3</v>
      </c>
    </row>
    <row r="57" spans="1:8" x14ac:dyDescent="0.2">
      <c r="A57" t="s">
        <v>4238</v>
      </c>
      <c r="B57" t="s">
        <v>4239</v>
      </c>
      <c r="C57" t="s">
        <v>4299</v>
      </c>
      <c r="D57">
        <v>5.1314510586142482E-7</v>
      </c>
      <c r="E57">
        <v>1.4631778988333833E-6</v>
      </c>
      <c r="F57">
        <v>0.2591789286176131</v>
      </c>
      <c r="G57">
        <v>0.73901709327287524</v>
      </c>
      <c r="H57">
        <v>1.8020017865068812E-3</v>
      </c>
    </row>
    <row r="58" spans="1:8" x14ac:dyDescent="0.2">
      <c r="A58" t="s">
        <v>4238</v>
      </c>
      <c r="B58" t="s">
        <v>4239</v>
      </c>
      <c r="C58" t="s">
        <v>4300</v>
      </c>
      <c r="D58">
        <v>5.1676799212803635E-7</v>
      </c>
      <c r="E58">
        <v>1.4675618100884816E-6</v>
      </c>
      <c r="F58">
        <v>0.25995419242234735</v>
      </c>
      <c r="G58">
        <v>0.73823643126007876</v>
      </c>
      <c r="H58">
        <v>1.807391987771763E-3</v>
      </c>
    </row>
    <row r="59" spans="1:8" x14ac:dyDescent="0.2">
      <c r="A59" t="s">
        <v>4238</v>
      </c>
      <c r="B59" t="s">
        <v>4239</v>
      </c>
      <c r="C59" t="s">
        <v>4301</v>
      </c>
      <c r="D59">
        <v>5.1495479884933463E-7</v>
      </c>
      <c r="E59">
        <v>1.4653716164137393E-6</v>
      </c>
      <c r="F59">
        <v>0.25956646307617698</v>
      </c>
      <c r="G59">
        <v>0.73862686038796743</v>
      </c>
      <c r="H59">
        <v>1.8046962094408821E-3</v>
      </c>
    </row>
    <row r="60" spans="1:8" x14ac:dyDescent="0.2">
      <c r="A60" t="s">
        <v>4238</v>
      </c>
      <c r="B60" t="s">
        <v>4239</v>
      </c>
      <c r="C60" t="s">
        <v>4302</v>
      </c>
      <c r="D60">
        <v>5.1495479884933463E-7</v>
      </c>
      <c r="E60">
        <v>1.4653716164137393E-6</v>
      </c>
      <c r="F60">
        <v>0.25956646307617698</v>
      </c>
      <c r="G60">
        <v>0.73862686038796743</v>
      </c>
      <c r="H60">
        <v>1.8046962094408821E-3</v>
      </c>
    </row>
    <row r="61" spans="1:8" x14ac:dyDescent="0.2">
      <c r="A61" t="s">
        <v>4238</v>
      </c>
      <c r="B61" t="s">
        <v>4239</v>
      </c>
      <c r="C61" t="s">
        <v>4303</v>
      </c>
      <c r="D61">
        <v>5.1495479884933463E-7</v>
      </c>
      <c r="E61">
        <v>1.4653716164137393E-6</v>
      </c>
      <c r="F61">
        <v>0.25956646307617698</v>
      </c>
      <c r="G61">
        <v>0.73862686038796743</v>
      </c>
      <c r="H61">
        <v>1.8046962094408821E-3</v>
      </c>
    </row>
    <row r="62" spans="1:8" x14ac:dyDescent="0.2">
      <c r="A62" t="s">
        <v>4238</v>
      </c>
      <c r="B62" t="s">
        <v>4239</v>
      </c>
      <c r="C62" t="s">
        <v>4304</v>
      </c>
      <c r="D62">
        <v>5.1676732995852126E-7</v>
      </c>
      <c r="E62">
        <v>1.4675624762744389E-6</v>
      </c>
      <c r="F62">
        <v>0.25995385940124283</v>
      </c>
      <c r="G62">
        <v>0.73823676659677795</v>
      </c>
      <c r="H62">
        <v>1.807389672173724E-3</v>
      </c>
    </row>
    <row r="63" spans="1:8" x14ac:dyDescent="0.2">
      <c r="A63" t="s">
        <v>4238</v>
      </c>
      <c r="B63" t="s">
        <v>4239</v>
      </c>
      <c r="C63" t="s">
        <v>4305</v>
      </c>
      <c r="D63">
        <v>5.1676732995852126E-7</v>
      </c>
      <c r="E63">
        <v>1.4675624762744389E-6</v>
      </c>
      <c r="F63">
        <v>0.25995385940124283</v>
      </c>
      <c r="G63">
        <v>0.73823676659677795</v>
      </c>
      <c r="H63">
        <v>1.807389672173724E-3</v>
      </c>
    </row>
    <row r="64" spans="1:8" x14ac:dyDescent="0.2">
      <c r="A64" t="s">
        <v>4238</v>
      </c>
      <c r="B64" t="s">
        <v>4239</v>
      </c>
      <c r="C64" t="s">
        <v>4306</v>
      </c>
      <c r="D64">
        <v>5.1676732995852126E-7</v>
      </c>
      <c r="E64">
        <v>1.4675624762744389E-6</v>
      </c>
      <c r="F64">
        <v>0.25995385940124283</v>
      </c>
      <c r="G64">
        <v>0.73823676659677795</v>
      </c>
      <c r="H64">
        <v>1.807389672173724E-3</v>
      </c>
    </row>
    <row r="65" spans="1:8" x14ac:dyDescent="0.2">
      <c r="A65" t="s">
        <v>4238</v>
      </c>
      <c r="B65" t="s">
        <v>4239</v>
      </c>
      <c r="C65" t="s">
        <v>4307</v>
      </c>
      <c r="D65">
        <v>5.1676732995852126E-7</v>
      </c>
      <c r="E65">
        <v>1.4675624762744389E-6</v>
      </c>
      <c r="F65">
        <v>0.25995385940124283</v>
      </c>
      <c r="G65">
        <v>0.73823676659677795</v>
      </c>
      <c r="H65">
        <v>1.807389672173724E-3</v>
      </c>
    </row>
    <row r="66" spans="1:8" x14ac:dyDescent="0.2">
      <c r="A66" t="s">
        <v>4238</v>
      </c>
      <c r="B66" t="s">
        <v>4239</v>
      </c>
      <c r="C66" t="s">
        <v>4308</v>
      </c>
      <c r="D66">
        <v>5.1858209591076641E-7</v>
      </c>
      <c r="E66">
        <v>1.4697510860893538E-6</v>
      </c>
      <c r="F66">
        <v>0.26034081554047112</v>
      </c>
      <c r="G66">
        <v>0.73784711605175979</v>
      </c>
      <c r="H66">
        <v>1.8100800745861798E-3</v>
      </c>
    </row>
    <row r="67" spans="1:8" x14ac:dyDescent="0.2">
      <c r="A67" t="s">
        <v>4238</v>
      </c>
      <c r="B67" t="s">
        <v>4239</v>
      </c>
      <c r="C67" t="s">
        <v>4309</v>
      </c>
      <c r="D67">
        <v>5.1858209591076641E-7</v>
      </c>
      <c r="E67">
        <v>1.4697510860893538E-6</v>
      </c>
      <c r="F67">
        <v>0.26034081554047112</v>
      </c>
      <c r="G67">
        <v>0.73784711605175979</v>
      </c>
      <c r="H67">
        <v>1.8100800745861798E-3</v>
      </c>
    </row>
    <row r="68" spans="1:8" x14ac:dyDescent="0.2">
      <c r="A68" t="s">
        <v>4238</v>
      </c>
      <c r="B68" t="s">
        <v>4239</v>
      </c>
      <c r="C68" t="s">
        <v>4310</v>
      </c>
      <c r="D68">
        <v>5.1676599861565857E-7</v>
      </c>
      <c r="E68">
        <v>1.4675638166425606E-6</v>
      </c>
      <c r="F68">
        <v>0.25995318971230225</v>
      </c>
      <c r="G68">
        <v>0.73823744094180388</v>
      </c>
      <c r="H68">
        <v>1.8073850160782578E-3</v>
      </c>
    </row>
    <row r="69" spans="1:8" x14ac:dyDescent="0.2">
      <c r="A69" t="s">
        <v>4238</v>
      </c>
      <c r="B69" t="s">
        <v>4239</v>
      </c>
      <c r="C69" t="s">
        <v>4311</v>
      </c>
      <c r="D69">
        <v>5.1676599861565857E-7</v>
      </c>
      <c r="E69">
        <v>1.4675638166425606E-6</v>
      </c>
      <c r="F69">
        <v>0.25995318971230225</v>
      </c>
      <c r="G69">
        <v>0.73823744094180388</v>
      </c>
      <c r="H69">
        <v>1.8073850160782578E-3</v>
      </c>
    </row>
    <row r="70" spans="1:8" x14ac:dyDescent="0.2">
      <c r="A70" t="s">
        <v>4238</v>
      </c>
      <c r="B70" t="s">
        <v>4239</v>
      </c>
      <c r="C70" t="s">
        <v>4312</v>
      </c>
      <c r="D70">
        <v>5.2220905042478709E-7</v>
      </c>
      <c r="E70">
        <v>1.4741309006744052E-6</v>
      </c>
      <c r="F70">
        <v>0.26110877699258256</v>
      </c>
      <c r="G70">
        <v>0.73707380716073312</v>
      </c>
      <c r="H70">
        <v>1.8154195067333031E-3</v>
      </c>
    </row>
    <row r="71" spans="1:8" x14ac:dyDescent="0.2">
      <c r="A71" t="s">
        <v>4238</v>
      </c>
      <c r="B71" t="s">
        <v>4239</v>
      </c>
      <c r="C71" t="s">
        <v>4313</v>
      </c>
      <c r="D71">
        <v>5.2220905042478709E-7</v>
      </c>
      <c r="E71">
        <v>1.4741309006744052E-6</v>
      </c>
      <c r="F71">
        <v>0.26110877699258256</v>
      </c>
      <c r="G71">
        <v>0.73707380716073312</v>
      </c>
      <c r="H71">
        <v>1.8154195067333031E-3</v>
      </c>
    </row>
    <row r="72" spans="1:8" x14ac:dyDescent="0.2">
      <c r="A72" t="s">
        <v>4238</v>
      </c>
      <c r="B72" t="s">
        <v>4239</v>
      </c>
      <c r="C72" t="s">
        <v>4314</v>
      </c>
      <c r="D72">
        <v>5.2219009475770741E-7</v>
      </c>
      <c r="E72">
        <v>1.4741499865722062E-6</v>
      </c>
      <c r="F72">
        <v>0.26109929917309382</v>
      </c>
      <c r="G72">
        <v>0.73708335087269972</v>
      </c>
      <c r="H72">
        <v>1.8153536141246554E-3</v>
      </c>
    </row>
    <row r="73" spans="1:8" x14ac:dyDescent="0.2">
      <c r="A73" t="s">
        <v>4238</v>
      </c>
      <c r="B73" t="s">
        <v>4239</v>
      </c>
      <c r="C73" t="s">
        <v>4315</v>
      </c>
      <c r="D73">
        <v>5.2401235996422326E-7</v>
      </c>
      <c r="E73">
        <v>1.4763310446658417E-6</v>
      </c>
      <c r="F73">
        <v>0.26148537565362578</v>
      </c>
      <c r="G73">
        <v>0.73669458610273653</v>
      </c>
      <c r="H73">
        <v>1.8180379002337929E-3</v>
      </c>
    </row>
    <row r="74" spans="1:8" x14ac:dyDescent="0.2">
      <c r="A74" t="s">
        <v>4238</v>
      </c>
      <c r="B74" t="s">
        <v>4239</v>
      </c>
      <c r="C74" t="s">
        <v>4316</v>
      </c>
      <c r="D74">
        <v>5.2582777145550155E-7</v>
      </c>
      <c r="E74">
        <v>1.4785190040182521E-6</v>
      </c>
      <c r="F74">
        <v>0.26186649461398842</v>
      </c>
      <c r="G74">
        <v>0.73631081331895343</v>
      </c>
      <c r="H74">
        <v>1.8206877202827758E-3</v>
      </c>
    </row>
    <row r="75" spans="1:8" x14ac:dyDescent="0.2">
      <c r="A75" t="s">
        <v>4238</v>
      </c>
      <c r="B75" t="s">
        <v>4239</v>
      </c>
      <c r="C75" t="s">
        <v>4317</v>
      </c>
      <c r="D75">
        <v>5.2765458446153136E-7</v>
      </c>
      <c r="E75">
        <v>1.4806954824174606E-6</v>
      </c>
      <c r="F75">
        <v>0.26225175888823288</v>
      </c>
      <c r="G75">
        <v>0.73592286640250359</v>
      </c>
      <c r="H75">
        <v>1.8233663591972855E-3</v>
      </c>
    </row>
    <row r="76" spans="1:8" x14ac:dyDescent="0.2">
      <c r="A76" t="s">
        <v>4238</v>
      </c>
      <c r="B76" t="s">
        <v>4239</v>
      </c>
      <c r="C76" t="s">
        <v>4318</v>
      </c>
      <c r="D76">
        <v>5.3130872692975047E-7</v>
      </c>
      <c r="E76">
        <v>1.4850479197228342E-6</v>
      </c>
      <c r="F76">
        <v>0.26301794740434975</v>
      </c>
      <c r="G76">
        <v>0.73515134277537031</v>
      </c>
      <c r="H76">
        <v>1.8286934636337641E-3</v>
      </c>
    </row>
    <row r="77" spans="1:8" x14ac:dyDescent="0.2">
      <c r="A77" t="s">
        <v>4238</v>
      </c>
      <c r="B77" t="s">
        <v>4239</v>
      </c>
      <c r="C77" t="s">
        <v>4319</v>
      </c>
      <c r="D77">
        <v>5.3130874158617046E-7</v>
      </c>
      <c r="E77">
        <v>1.4850479048880919E-6</v>
      </c>
      <c r="F77">
        <v>0.26301795466982475</v>
      </c>
      <c r="G77">
        <v>0.73515133545943789</v>
      </c>
      <c r="H77">
        <v>1.8286935140914774E-3</v>
      </c>
    </row>
    <row r="78" spans="1:8" x14ac:dyDescent="0.2">
      <c r="A78" t="s">
        <v>4238</v>
      </c>
      <c r="B78" t="s">
        <v>4239</v>
      </c>
      <c r="C78" t="s">
        <v>4320</v>
      </c>
      <c r="D78">
        <v>5.3314160678554542E-7</v>
      </c>
      <c r="E78">
        <v>1.4872182889973792E-6</v>
      </c>
      <c r="F78">
        <v>0.2634016311663705</v>
      </c>
      <c r="G78">
        <v>0.73476498735980389</v>
      </c>
      <c r="H78">
        <v>1.8313611139294855E-3</v>
      </c>
    </row>
    <row r="79" spans="1:8" x14ac:dyDescent="0.2">
      <c r="A79" t="s">
        <v>4238</v>
      </c>
      <c r="B79" t="s">
        <v>4239</v>
      </c>
      <c r="C79" t="s">
        <v>4321</v>
      </c>
      <c r="D79">
        <v>5.3314160678554542E-7</v>
      </c>
      <c r="E79">
        <v>1.4872182889973792E-6</v>
      </c>
      <c r="F79">
        <v>0.2634016311663705</v>
      </c>
      <c r="G79">
        <v>0.73476498735980389</v>
      </c>
      <c r="H79">
        <v>1.8313611139294855E-3</v>
      </c>
    </row>
    <row r="80" spans="1:8" x14ac:dyDescent="0.2">
      <c r="A80" t="s">
        <v>4238</v>
      </c>
      <c r="B80" t="s">
        <v>4239</v>
      </c>
      <c r="C80" t="s">
        <v>4322</v>
      </c>
      <c r="D80">
        <v>5.3495571732592827E-7</v>
      </c>
      <c r="E80">
        <v>1.4894075577091151E-6</v>
      </c>
      <c r="F80">
        <v>0.26377454066954709</v>
      </c>
      <c r="G80">
        <v>0.73438948110974211</v>
      </c>
      <c r="H80">
        <v>1.8339538574357048E-3</v>
      </c>
    </row>
    <row r="81" spans="1:8" x14ac:dyDescent="0.2">
      <c r="A81" t="s">
        <v>4238</v>
      </c>
      <c r="B81" t="s">
        <v>4239</v>
      </c>
      <c r="C81" t="s">
        <v>4323</v>
      </c>
      <c r="D81">
        <v>5.3128750553960127E-7</v>
      </c>
      <c r="E81">
        <v>1.4850692880753677E-6</v>
      </c>
      <c r="F81">
        <v>0.26300744204919579</v>
      </c>
      <c r="G81">
        <v>0.73516192116771928</v>
      </c>
      <c r="H81">
        <v>1.8286204262907104E-3</v>
      </c>
    </row>
    <row r="82" spans="1:8" x14ac:dyDescent="0.2">
      <c r="A82" t="s">
        <v>4238</v>
      </c>
      <c r="B82" t="s">
        <v>4239</v>
      </c>
      <c r="C82" t="s">
        <v>4324</v>
      </c>
      <c r="D82">
        <v>5.2214812935498626E-7</v>
      </c>
      <c r="E82">
        <v>1.4741922421904221E-6</v>
      </c>
      <c r="F82">
        <v>0.2610783162551073</v>
      </c>
      <c r="G82">
        <v>0.73710447967189829</v>
      </c>
      <c r="H82">
        <v>1.8152077326234234E-3</v>
      </c>
    </row>
    <row r="83" spans="1:8" x14ac:dyDescent="0.2">
      <c r="A83" t="s">
        <v>4238</v>
      </c>
      <c r="B83" t="s">
        <v>4239</v>
      </c>
      <c r="C83" t="s">
        <v>4325</v>
      </c>
      <c r="D83">
        <v>5.2579488080242477E-7</v>
      </c>
      <c r="E83">
        <v>1.478552122271277E-6</v>
      </c>
      <c r="F83">
        <v>0.26185011488179488</v>
      </c>
      <c r="G83">
        <v>0.73632730692964632</v>
      </c>
      <c r="H83">
        <v>1.8205738415566196E-3</v>
      </c>
    </row>
    <row r="84" spans="1:8" x14ac:dyDescent="0.2">
      <c r="A84" t="s">
        <v>4238</v>
      </c>
      <c r="B84" t="s">
        <v>4239</v>
      </c>
      <c r="C84" t="s">
        <v>4326</v>
      </c>
      <c r="D84">
        <v>5.1324641644332544E-7</v>
      </c>
      <c r="E84">
        <v>1.4630758836067442E-6</v>
      </c>
      <c r="F84">
        <v>0.25923009871595876</v>
      </c>
      <c r="G84">
        <v>0.73896556743293129</v>
      </c>
      <c r="H84">
        <v>1.8023575288102168E-3</v>
      </c>
    </row>
    <row r="85" spans="1:8" x14ac:dyDescent="0.2">
      <c r="A85" t="s">
        <v>4238</v>
      </c>
      <c r="B85" t="s">
        <v>4239</v>
      </c>
      <c r="C85" t="s">
        <v>4327</v>
      </c>
      <c r="D85">
        <v>5.0782925500596519E-7</v>
      </c>
      <c r="E85">
        <v>1.4564827283358523E-6</v>
      </c>
      <c r="F85">
        <v>0.2580643743805357</v>
      </c>
      <c r="G85">
        <v>0.74013940874867323</v>
      </c>
      <c r="H85">
        <v>1.7942525588077176E-3</v>
      </c>
    </row>
    <row r="86" spans="1:8" x14ac:dyDescent="0.2">
      <c r="A86" t="s">
        <v>4238</v>
      </c>
      <c r="B86" t="s">
        <v>4239</v>
      </c>
      <c r="C86" t="s">
        <v>4328</v>
      </c>
      <c r="D86">
        <v>5.0782925500596519E-7</v>
      </c>
      <c r="E86">
        <v>1.4564827283358523E-6</v>
      </c>
      <c r="F86">
        <v>0.2580643743805357</v>
      </c>
      <c r="G86">
        <v>0.74013940874867323</v>
      </c>
      <c r="H86">
        <v>1.7942525588077176E-3</v>
      </c>
    </row>
    <row r="87" spans="1:8" x14ac:dyDescent="0.2">
      <c r="A87" t="s">
        <v>4238</v>
      </c>
      <c r="B87" t="s">
        <v>4239</v>
      </c>
      <c r="C87" t="s">
        <v>4329</v>
      </c>
      <c r="D87">
        <v>5.0962973948445567E-7</v>
      </c>
      <c r="E87">
        <v>1.4586857172123694E-6</v>
      </c>
      <c r="F87">
        <v>0.25845187683703763</v>
      </c>
      <c r="G87">
        <v>0.73974920808777911</v>
      </c>
      <c r="H87">
        <v>1.7969467597264937E-3</v>
      </c>
    </row>
    <row r="88" spans="1:8" x14ac:dyDescent="0.2">
      <c r="A88" t="s">
        <v>4238</v>
      </c>
      <c r="B88" t="s">
        <v>4239</v>
      </c>
      <c r="C88" t="s">
        <v>4330</v>
      </c>
      <c r="D88">
        <v>5.0962973948445567E-7</v>
      </c>
      <c r="E88">
        <v>1.4586857172123694E-6</v>
      </c>
      <c r="F88">
        <v>0.25845187683703763</v>
      </c>
      <c r="G88">
        <v>0.73974920808777911</v>
      </c>
      <c r="H88">
        <v>1.7969467597264937E-3</v>
      </c>
    </row>
    <row r="89" spans="1:8" x14ac:dyDescent="0.2">
      <c r="A89" t="s">
        <v>4238</v>
      </c>
      <c r="B89" t="s">
        <v>4239</v>
      </c>
      <c r="C89" t="s">
        <v>4331</v>
      </c>
      <c r="D89">
        <v>5.0962837295648439E-7</v>
      </c>
      <c r="E89">
        <v>1.4586870928650191E-6</v>
      </c>
      <c r="F89">
        <v>0.25845118386748667</v>
      </c>
      <c r="G89">
        <v>0.73974990587517608</v>
      </c>
      <c r="H89">
        <v>1.7969419418718895E-3</v>
      </c>
    </row>
    <row r="90" spans="1:8" x14ac:dyDescent="0.2">
      <c r="A90" t="s">
        <v>4238</v>
      </c>
      <c r="B90" t="s">
        <v>4239</v>
      </c>
      <c r="C90" t="s">
        <v>4332</v>
      </c>
      <c r="D90">
        <v>5.0962837295648439E-7</v>
      </c>
      <c r="E90">
        <v>1.4586870928650191E-6</v>
      </c>
      <c r="F90">
        <v>0.25845118386748667</v>
      </c>
      <c r="G90">
        <v>0.73974990587517608</v>
      </c>
      <c r="H90">
        <v>1.7969419418718895E-3</v>
      </c>
    </row>
    <row r="91" spans="1:8" x14ac:dyDescent="0.2">
      <c r="A91" t="s">
        <v>4238</v>
      </c>
      <c r="B91" t="s">
        <v>4239</v>
      </c>
      <c r="C91" t="s">
        <v>4333</v>
      </c>
      <c r="D91">
        <v>5.0962837295648439E-7</v>
      </c>
      <c r="E91">
        <v>1.4586870928650191E-6</v>
      </c>
      <c r="F91">
        <v>0.25845118386748667</v>
      </c>
      <c r="G91">
        <v>0.73974990587517608</v>
      </c>
      <c r="H91">
        <v>1.7969419418718895E-3</v>
      </c>
    </row>
    <row r="92" spans="1:8" x14ac:dyDescent="0.2">
      <c r="A92" t="s">
        <v>4238</v>
      </c>
      <c r="B92" t="s">
        <v>4239</v>
      </c>
      <c r="C92" t="s">
        <v>4334</v>
      </c>
      <c r="D92">
        <v>4.9169631523939657E-7</v>
      </c>
      <c r="E92">
        <v>1.4365838885245249E-6</v>
      </c>
      <c r="F92">
        <v>0.25454132232204008</v>
      </c>
      <c r="G92">
        <v>0.74368699167603047</v>
      </c>
      <c r="H92">
        <v>1.7697577217263786E-3</v>
      </c>
    </row>
    <row r="93" spans="1:8" x14ac:dyDescent="0.2">
      <c r="A93" t="s">
        <v>4238</v>
      </c>
      <c r="B93" t="s">
        <v>4239</v>
      </c>
      <c r="C93" t="s">
        <v>4335</v>
      </c>
      <c r="D93">
        <v>4.8281835695276039E-7</v>
      </c>
      <c r="E93">
        <v>1.4254435985592153E-6</v>
      </c>
      <c r="F93">
        <v>0.25257085830289699</v>
      </c>
      <c r="G93">
        <v>0.74567117582446563</v>
      </c>
      <c r="H93">
        <v>1.7560576106818327E-3</v>
      </c>
    </row>
    <row r="94" spans="1:8" x14ac:dyDescent="0.2">
      <c r="A94" t="s">
        <v>4238</v>
      </c>
      <c r="B94" t="s">
        <v>4239</v>
      </c>
      <c r="C94" t="s">
        <v>4336</v>
      </c>
      <c r="D94">
        <v>4.8281835695276039E-7</v>
      </c>
      <c r="E94">
        <v>1.4254435985592153E-6</v>
      </c>
      <c r="F94">
        <v>0.25257085830289699</v>
      </c>
      <c r="G94">
        <v>0.74567117582446563</v>
      </c>
      <c r="H94">
        <v>1.7560576106818327E-3</v>
      </c>
    </row>
    <row r="95" spans="1:8" x14ac:dyDescent="0.2">
      <c r="A95" t="s">
        <v>4238</v>
      </c>
      <c r="B95" t="s">
        <v>4239</v>
      </c>
      <c r="C95" t="s">
        <v>4337</v>
      </c>
      <c r="D95">
        <v>4.7575926649417978E-7</v>
      </c>
      <c r="E95">
        <v>1.416487791326394E-6</v>
      </c>
      <c r="F95">
        <v>0.25098725920266612</v>
      </c>
      <c r="G95">
        <v>0.74726580128023046</v>
      </c>
      <c r="H95">
        <v>1.7450472700456811E-3</v>
      </c>
    </row>
    <row r="96" spans="1:8" x14ac:dyDescent="0.2">
      <c r="A96" t="s">
        <v>4238</v>
      </c>
      <c r="B96" t="s">
        <v>4239</v>
      </c>
      <c r="C96" t="s">
        <v>4338</v>
      </c>
      <c r="D96">
        <v>4.7049258003560616E-7</v>
      </c>
      <c r="E96">
        <v>1.4097431120692834E-6</v>
      </c>
      <c r="F96">
        <v>0.24979650321809491</v>
      </c>
      <c r="G96">
        <v>0.74846484828426119</v>
      </c>
      <c r="H96">
        <v>1.7367682619514996E-3</v>
      </c>
    </row>
    <row r="97" spans="1:8" x14ac:dyDescent="0.2">
      <c r="A97" t="s">
        <v>4238</v>
      </c>
      <c r="B97" t="s">
        <v>4239</v>
      </c>
      <c r="C97" t="s">
        <v>4339</v>
      </c>
      <c r="D97">
        <v>4.7049258003560616E-7</v>
      </c>
      <c r="E97">
        <v>1.4097431120692834E-6</v>
      </c>
      <c r="F97">
        <v>0.24979650321809491</v>
      </c>
      <c r="G97">
        <v>0.74846484828426119</v>
      </c>
      <c r="H97">
        <v>1.7367682619514996E-3</v>
      </c>
    </row>
    <row r="98" spans="1:8" x14ac:dyDescent="0.2">
      <c r="A98" t="s">
        <v>4238</v>
      </c>
      <c r="B98" t="s">
        <v>4239</v>
      </c>
      <c r="C98" t="s">
        <v>4340</v>
      </c>
      <c r="D98">
        <v>4.7399520842032482E-7</v>
      </c>
      <c r="E98">
        <v>1.4142481200352315E-6</v>
      </c>
      <c r="F98">
        <v>0.25058753439887083</v>
      </c>
      <c r="G98">
        <v>0.74766830926693206</v>
      </c>
      <c r="H98">
        <v>1.7422680908679628E-3</v>
      </c>
    </row>
    <row r="99" spans="1:8" x14ac:dyDescent="0.2">
      <c r="A99" t="s">
        <v>4238</v>
      </c>
      <c r="B99" t="s">
        <v>4239</v>
      </c>
      <c r="C99" t="s">
        <v>4341</v>
      </c>
      <c r="D99">
        <v>4.7399162623797104E-7</v>
      </c>
      <c r="E99">
        <v>1.4142517270502154E-6</v>
      </c>
      <c r="F99">
        <v>0.25058564060544158</v>
      </c>
      <c r="G99">
        <v>0.7476702162269665</v>
      </c>
      <c r="H99">
        <v>1.7422549242391097E-3</v>
      </c>
    </row>
    <row r="100" spans="1:8" x14ac:dyDescent="0.2">
      <c r="A100" t="s">
        <v>4238</v>
      </c>
      <c r="B100" t="s">
        <v>4239</v>
      </c>
      <c r="C100" t="s">
        <v>4342</v>
      </c>
      <c r="D100">
        <v>4.7926900051899943E-7</v>
      </c>
      <c r="E100">
        <v>1.4209856440343354E-6</v>
      </c>
      <c r="F100">
        <v>0.25177199232057795</v>
      </c>
      <c r="G100">
        <v>0.74647560411392511</v>
      </c>
      <c r="H100">
        <v>1.7505033108531304E-3</v>
      </c>
    </row>
    <row r="101" spans="1:8" x14ac:dyDescent="0.2">
      <c r="A101" t="s">
        <v>4238</v>
      </c>
      <c r="B101" t="s">
        <v>4239</v>
      </c>
      <c r="C101" t="s">
        <v>4343</v>
      </c>
      <c r="D101">
        <v>4.8989007735061157E-7</v>
      </c>
      <c r="E101">
        <v>1.4343866865259729E-6</v>
      </c>
      <c r="F101">
        <v>0.25413461603230852</v>
      </c>
      <c r="G101">
        <v>0.74409652968912376</v>
      </c>
      <c r="H101">
        <v>1.7669300018042682E-3</v>
      </c>
    </row>
    <row r="102" spans="1:8" x14ac:dyDescent="0.2">
      <c r="A102" t="s">
        <v>4238</v>
      </c>
      <c r="B102" t="s">
        <v>4239</v>
      </c>
      <c r="C102" t="s">
        <v>4344</v>
      </c>
      <c r="D102">
        <v>4.8988998960396516E-7</v>
      </c>
      <c r="E102">
        <v>1.434386774870589E-6</v>
      </c>
      <c r="F102">
        <v>0.25413457051442273</v>
      </c>
      <c r="G102">
        <v>0.74409657552348063</v>
      </c>
      <c r="H102">
        <v>1.7669296853311813E-3</v>
      </c>
    </row>
    <row r="103" spans="1:8" x14ac:dyDescent="0.2">
      <c r="A103" t="s">
        <v>4238</v>
      </c>
      <c r="B103" t="s">
        <v>4239</v>
      </c>
      <c r="C103" t="s">
        <v>4345</v>
      </c>
      <c r="D103">
        <v>4.8988998960396516E-7</v>
      </c>
      <c r="E103">
        <v>1.434386774870589E-6</v>
      </c>
      <c r="F103">
        <v>0.25413457051442273</v>
      </c>
      <c r="G103">
        <v>0.74409657552348063</v>
      </c>
      <c r="H103">
        <v>1.7669296853311813E-3</v>
      </c>
    </row>
    <row r="104" spans="1:8" x14ac:dyDescent="0.2">
      <c r="A104" t="s">
        <v>4238</v>
      </c>
      <c r="B104" t="s">
        <v>4239</v>
      </c>
      <c r="C104" t="s">
        <v>4346</v>
      </c>
      <c r="D104">
        <v>4.8988998960396516E-7</v>
      </c>
      <c r="E104">
        <v>1.434386774870589E-6</v>
      </c>
      <c r="F104">
        <v>0.25413457051442273</v>
      </c>
      <c r="G104">
        <v>0.74409657552348063</v>
      </c>
      <c r="H104">
        <v>1.7669296853311813E-3</v>
      </c>
    </row>
    <row r="105" spans="1:8" x14ac:dyDescent="0.2">
      <c r="A105" t="s">
        <v>4238</v>
      </c>
      <c r="B105" t="s">
        <v>4239</v>
      </c>
      <c r="C105" t="s">
        <v>4347</v>
      </c>
      <c r="D105">
        <v>4.8988998960396516E-7</v>
      </c>
      <c r="E105">
        <v>1.434386774870589E-6</v>
      </c>
      <c r="F105">
        <v>0.25413457051442273</v>
      </c>
      <c r="G105">
        <v>0.74409657552348063</v>
      </c>
      <c r="H105">
        <v>1.7669296853311813E-3</v>
      </c>
    </row>
    <row r="106" spans="1:8" x14ac:dyDescent="0.2">
      <c r="A106" t="s">
        <v>4238</v>
      </c>
      <c r="B106" t="s">
        <v>4239</v>
      </c>
      <c r="C106" t="s">
        <v>4348</v>
      </c>
      <c r="D106">
        <v>5.0240234953176463E-7</v>
      </c>
      <c r="E106">
        <v>1.4498993769137552E-6</v>
      </c>
      <c r="F106">
        <v>0.2568793067274423</v>
      </c>
      <c r="G106">
        <v>0.74133272787027127</v>
      </c>
      <c r="H106">
        <v>1.7860131005606611E-3</v>
      </c>
    </row>
    <row r="107" spans="1:8" x14ac:dyDescent="0.2">
      <c r="A107" t="s">
        <v>4238</v>
      </c>
      <c r="B107" t="s">
        <v>4239</v>
      </c>
      <c r="C107" t="s">
        <v>4349</v>
      </c>
      <c r="D107">
        <v>5.0599744502053573E-7</v>
      </c>
      <c r="E107">
        <v>1.4543112731995948E-6</v>
      </c>
      <c r="F107">
        <v>0.25765933694950366</v>
      </c>
      <c r="G107">
        <v>0.74054726629999312</v>
      </c>
      <c r="H107">
        <v>1.7914364417845551E-3</v>
      </c>
    </row>
    <row r="108" spans="1:8" x14ac:dyDescent="0.2">
      <c r="A108" t="s">
        <v>4238</v>
      </c>
      <c r="B108" t="s">
        <v>4239</v>
      </c>
      <c r="C108" t="s">
        <v>4350</v>
      </c>
      <c r="D108">
        <v>5.0599744502053573E-7</v>
      </c>
      <c r="E108">
        <v>1.4543112731995948E-6</v>
      </c>
      <c r="F108">
        <v>0.25765933694950366</v>
      </c>
      <c r="G108">
        <v>0.74054726629999312</v>
      </c>
      <c r="H108">
        <v>1.7914364417845551E-3</v>
      </c>
    </row>
    <row r="109" spans="1:8" x14ac:dyDescent="0.2">
      <c r="A109" t="s">
        <v>4238</v>
      </c>
      <c r="B109" t="s">
        <v>4239</v>
      </c>
      <c r="C109" t="s">
        <v>4351</v>
      </c>
      <c r="D109">
        <v>5.0419793085630392E-7</v>
      </c>
      <c r="E109">
        <v>1.4521073050986314E-6</v>
      </c>
      <c r="F109">
        <v>0.25726911768359711</v>
      </c>
      <c r="G109">
        <v>0.74094020265938565</v>
      </c>
      <c r="H109">
        <v>1.7887233517813108E-3</v>
      </c>
    </row>
    <row r="110" spans="1:8" x14ac:dyDescent="0.2">
      <c r="A110" t="s">
        <v>4238</v>
      </c>
      <c r="B110" t="s">
        <v>4239</v>
      </c>
      <c r="C110" t="s">
        <v>4352</v>
      </c>
      <c r="D110">
        <v>5.0419793085630392E-7</v>
      </c>
      <c r="E110">
        <v>1.4521073050986314E-6</v>
      </c>
      <c r="F110">
        <v>0.25726911768359711</v>
      </c>
      <c r="G110">
        <v>0.74094020265938565</v>
      </c>
      <c r="H110">
        <v>1.7887233517813108E-3</v>
      </c>
    </row>
    <row r="111" spans="1:8" x14ac:dyDescent="0.2">
      <c r="A111" t="s">
        <v>4238</v>
      </c>
      <c r="B111" t="s">
        <v>4239</v>
      </c>
      <c r="C111" t="s">
        <v>4353</v>
      </c>
      <c r="D111">
        <v>5.0779881956042388E-7</v>
      </c>
      <c r="E111">
        <v>1.4565133678307189E-6</v>
      </c>
      <c r="F111">
        <v>0.25804890888811272</v>
      </c>
      <c r="G111">
        <v>0.74015498176866334</v>
      </c>
      <c r="H111">
        <v>1.7941450310366399E-3</v>
      </c>
    </row>
    <row r="112" spans="1:8" x14ac:dyDescent="0.2">
      <c r="A112" t="s">
        <v>4238</v>
      </c>
      <c r="B112" t="s">
        <v>4239</v>
      </c>
      <c r="C112" t="s">
        <v>4354</v>
      </c>
      <c r="D112">
        <v>5.0779881956042388E-7</v>
      </c>
      <c r="E112">
        <v>1.4565133678307189E-6</v>
      </c>
      <c r="F112">
        <v>0.25804890888811272</v>
      </c>
      <c r="G112">
        <v>0.74015498176866334</v>
      </c>
      <c r="H112">
        <v>1.7941450310366399E-3</v>
      </c>
    </row>
    <row r="113" spans="1:8" x14ac:dyDescent="0.2">
      <c r="A113" t="s">
        <v>4238</v>
      </c>
      <c r="B113" t="s">
        <v>4239</v>
      </c>
      <c r="C113" t="s">
        <v>4355</v>
      </c>
      <c r="D113">
        <v>5.0780057134406964E-7</v>
      </c>
      <c r="E113">
        <v>1.4565116037510817E-6</v>
      </c>
      <c r="F113">
        <v>0.25804979911337661</v>
      </c>
      <c r="G113">
        <v>0.74015408535450933</v>
      </c>
      <c r="H113">
        <v>1.7941512199391722E-3</v>
      </c>
    </row>
    <row r="114" spans="1:8" x14ac:dyDescent="0.2">
      <c r="A114" t="s">
        <v>4238</v>
      </c>
      <c r="B114" t="s">
        <v>4239</v>
      </c>
      <c r="C114" t="s">
        <v>4356</v>
      </c>
      <c r="D114">
        <v>5.1141051753974974E-7</v>
      </c>
      <c r="E114">
        <v>1.4609085449205138E-6</v>
      </c>
      <c r="F114">
        <v>0.25882783110329094</v>
      </c>
      <c r="G114">
        <v>0.73937063591037633</v>
      </c>
      <c r="H114">
        <v>1.7995606672694859E-3</v>
      </c>
    </row>
    <row r="115" spans="1:8" x14ac:dyDescent="0.2">
      <c r="A115" t="s">
        <v>4238</v>
      </c>
      <c r="B115" t="s">
        <v>4239</v>
      </c>
      <c r="C115" t="s">
        <v>4357</v>
      </c>
      <c r="D115">
        <v>5.1141051753974974E-7</v>
      </c>
      <c r="E115">
        <v>1.4609085449205138E-6</v>
      </c>
      <c r="F115">
        <v>0.25882783110329094</v>
      </c>
      <c r="G115">
        <v>0.73937063591037633</v>
      </c>
      <c r="H115">
        <v>1.7995606672694859E-3</v>
      </c>
    </row>
    <row r="116" spans="1:8" x14ac:dyDescent="0.2">
      <c r="A116" t="s">
        <v>4238</v>
      </c>
      <c r="B116" t="s">
        <v>4239</v>
      </c>
      <c r="C116" t="s">
        <v>4358</v>
      </c>
      <c r="D116">
        <v>5.0960398966464063E-7</v>
      </c>
      <c r="E116">
        <v>1.4587116393790149E-6</v>
      </c>
      <c r="F116">
        <v>0.25843881899055415</v>
      </c>
      <c r="G116">
        <v>0.73976235672356661</v>
      </c>
      <c r="H116">
        <v>1.7968559702510015E-3</v>
      </c>
    </row>
    <row r="117" spans="1:8" x14ac:dyDescent="0.2">
      <c r="A117" t="s">
        <v>4238</v>
      </c>
      <c r="B117" t="s">
        <v>4239</v>
      </c>
      <c r="C117" t="s">
        <v>4359</v>
      </c>
      <c r="D117">
        <v>5.0960398966464063E-7</v>
      </c>
      <c r="E117">
        <v>1.4587116393790149E-6</v>
      </c>
      <c r="F117">
        <v>0.25843881899055415</v>
      </c>
      <c r="G117">
        <v>0.73976235672356661</v>
      </c>
      <c r="H117">
        <v>1.7968559702510015E-3</v>
      </c>
    </row>
    <row r="118" spans="1:8" x14ac:dyDescent="0.2">
      <c r="A118" t="s">
        <v>4238</v>
      </c>
      <c r="B118" t="s">
        <v>4239</v>
      </c>
      <c r="C118" t="s">
        <v>4360</v>
      </c>
      <c r="D118">
        <v>5.0960398966464063E-7</v>
      </c>
      <c r="E118">
        <v>1.4587116393790149E-6</v>
      </c>
      <c r="F118">
        <v>0.25843881899055415</v>
      </c>
      <c r="G118">
        <v>0.73976235672356661</v>
      </c>
      <c r="H118">
        <v>1.7968559702510015E-3</v>
      </c>
    </row>
    <row r="119" spans="1:8" x14ac:dyDescent="0.2">
      <c r="A119" t="s">
        <v>4238</v>
      </c>
      <c r="B119" t="s">
        <v>4239</v>
      </c>
      <c r="C119" t="s">
        <v>4361</v>
      </c>
      <c r="D119">
        <v>4.9167066251942207E-7</v>
      </c>
      <c r="E119">
        <v>1.436609713442153E-6</v>
      </c>
      <c r="F119">
        <v>0.25452804318648631</v>
      </c>
      <c r="G119">
        <v>0.74370036313983379</v>
      </c>
      <c r="H119">
        <v>1.7696653933037486E-3</v>
      </c>
    </row>
    <row r="120" spans="1:8" x14ac:dyDescent="0.2">
      <c r="A120" t="s">
        <v>4238</v>
      </c>
      <c r="B120" t="s">
        <v>4239</v>
      </c>
      <c r="C120" t="s">
        <v>4362</v>
      </c>
      <c r="D120">
        <v>4.8454774587036231E-7</v>
      </c>
      <c r="E120">
        <v>1.4277181793508992E-6</v>
      </c>
      <c r="F120">
        <v>0.25294413715170772</v>
      </c>
      <c r="G120">
        <v>0.74529529766425073</v>
      </c>
      <c r="H120">
        <v>1.7586529181162964E-3</v>
      </c>
    </row>
    <row r="121" spans="1:8" x14ac:dyDescent="0.2">
      <c r="A121" t="s">
        <v>4238</v>
      </c>
      <c r="B121" t="s">
        <v>4239</v>
      </c>
      <c r="C121" t="s">
        <v>4363</v>
      </c>
      <c r="D121">
        <v>4.6519392667619148E-7</v>
      </c>
      <c r="E121">
        <v>1.4030306195225909E-6</v>
      </c>
      <c r="F121">
        <v>0.24857333447412189</v>
      </c>
      <c r="G121">
        <v>0.74969653340376874</v>
      </c>
      <c r="H121">
        <v>1.7282638975639284E-3</v>
      </c>
    </row>
    <row r="122" spans="1:8" x14ac:dyDescent="0.2">
      <c r="A122" t="s">
        <v>4238</v>
      </c>
      <c r="B122" t="s">
        <v>4239</v>
      </c>
      <c r="C122" t="s">
        <v>4364</v>
      </c>
      <c r="D122">
        <v>4.6344876282750211E-7</v>
      </c>
      <c r="E122">
        <v>1.4007719221329164E-6</v>
      </c>
      <c r="F122">
        <v>0.2481733784541916</v>
      </c>
      <c r="G122">
        <v>0.75009927421465283</v>
      </c>
      <c r="H122">
        <v>1.7254831104708253E-3</v>
      </c>
    </row>
    <row r="123" spans="1:8" x14ac:dyDescent="0.2">
      <c r="A123" t="s">
        <v>4238</v>
      </c>
      <c r="B123" t="s">
        <v>4239</v>
      </c>
      <c r="C123" t="s">
        <v>4365</v>
      </c>
      <c r="D123">
        <v>4.6170606557074598E-7</v>
      </c>
      <c r="E123">
        <v>1.3985107410662885E-6</v>
      </c>
      <c r="F123">
        <v>0.24777302215995395</v>
      </c>
      <c r="G123">
        <v>0.75050241808278717</v>
      </c>
      <c r="H123">
        <v>1.7226995404519532E-3</v>
      </c>
    </row>
    <row r="124" spans="1:8" x14ac:dyDescent="0.2">
      <c r="A124" t="s">
        <v>4238</v>
      </c>
      <c r="B124" t="s">
        <v>4239</v>
      </c>
      <c r="C124" t="s">
        <v>4366</v>
      </c>
      <c r="D124">
        <v>4.6694133176615711E-7</v>
      </c>
      <c r="E124">
        <v>1.4052870595328298E-6</v>
      </c>
      <c r="F124">
        <v>0.24897277271619941</v>
      </c>
      <c r="G124">
        <v>0.74929431397108059</v>
      </c>
      <c r="H124">
        <v>1.7310410843287827E-3</v>
      </c>
    </row>
    <row r="125" spans="1:8" x14ac:dyDescent="0.2">
      <c r="A125" t="s">
        <v>4238</v>
      </c>
      <c r="B125" t="s">
        <v>4239</v>
      </c>
      <c r="C125" t="s">
        <v>4367</v>
      </c>
      <c r="D125">
        <v>4.6869130710162513E-7</v>
      </c>
      <c r="E125">
        <v>1.4075409118332684E-6</v>
      </c>
      <c r="F125">
        <v>0.24937187142274955</v>
      </c>
      <c r="G125">
        <v>0.74889243643432701</v>
      </c>
      <c r="H125">
        <v>1.7338159107046706E-3</v>
      </c>
    </row>
    <row r="126" spans="1:8" x14ac:dyDescent="0.2">
      <c r="A126" t="s">
        <v>4238</v>
      </c>
      <c r="B126" t="s">
        <v>4239</v>
      </c>
      <c r="C126" t="s">
        <v>4368</v>
      </c>
      <c r="D126">
        <v>4.7564975930379353E-7</v>
      </c>
      <c r="E126">
        <v>1.4165980555537717E-6</v>
      </c>
      <c r="F126">
        <v>0.25092948893716843</v>
      </c>
      <c r="G126">
        <v>0.74732397319747401</v>
      </c>
      <c r="H126">
        <v>1.7446456175432951E-3</v>
      </c>
    </row>
    <row r="127" spans="1:8" x14ac:dyDescent="0.2">
      <c r="A127" t="s">
        <v>4238</v>
      </c>
      <c r="B127" t="s">
        <v>4239</v>
      </c>
      <c r="C127" t="s">
        <v>4369</v>
      </c>
      <c r="D127">
        <v>4.7389043199389156E-7</v>
      </c>
      <c r="E127">
        <v>1.4143536204028705E-6</v>
      </c>
      <c r="F127">
        <v>0.25053214253208844</v>
      </c>
      <c r="G127">
        <v>0.7477240862494462</v>
      </c>
      <c r="H127">
        <v>1.741882974413019E-3</v>
      </c>
    </row>
    <row r="128" spans="1:8" x14ac:dyDescent="0.2">
      <c r="A128" t="s">
        <v>4238</v>
      </c>
      <c r="B128" t="s">
        <v>4239</v>
      </c>
      <c r="C128" t="s">
        <v>4370</v>
      </c>
      <c r="D128">
        <v>4.826991288197341E-7</v>
      </c>
      <c r="E128">
        <v>1.4255636510712665E-6</v>
      </c>
      <c r="F128">
        <v>0.25250848832138612</v>
      </c>
      <c r="G128">
        <v>0.74573397943726771</v>
      </c>
      <c r="H128">
        <v>1.7556239785658035E-3</v>
      </c>
    </row>
    <row r="129" spans="1:8" x14ac:dyDescent="0.2">
      <c r="A129" t="s">
        <v>4238</v>
      </c>
      <c r="B129" t="s">
        <v>4239</v>
      </c>
      <c r="C129" t="s">
        <v>4371</v>
      </c>
      <c r="D129">
        <v>4.9335232909628794E-7</v>
      </c>
      <c r="E129">
        <v>1.4389323457763286E-6</v>
      </c>
      <c r="F129">
        <v>0.25486873585417158</v>
      </c>
      <c r="G129">
        <v>0.74335729771338388</v>
      </c>
      <c r="H129">
        <v>1.7720341477702535E-3</v>
      </c>
    </row>
    <row r="130" spans="1:8" x14ac:dyDescent="0.2">
      <c r="A130" t="s">
        <v>4238</v>
      </c>
      <c r="B130" t="s">
        <v>4239</v>
      </c>
      <c r="C130" t="s">
        <v>4372</v>
      </c>
      <c r="D130">
        <v>4.8979215006933193E-7</v>
      </c>
      <c r="E130">
        <v>1.434485293454248E-6</v>
      </c>
      <c r="F130">
        <v>0.25408381540004948</v>
      </c>
      <c r="G130">
        <v>0.74414768352045035</v>
      </c>
      <c r="H130">
        <v>1.7665768020568079E-3</v>
      </c>
    </row>
    <row r="131" spans="1:8" x14ac:dyDescent="0.2">
      <c r="A131" t="s">
        <v>4238</v>
      </c>
      <c r="B131" t="s">
        <v>4239</v>
      </c>
      <c r="C131" t="s">
        <v>4373</v>
      </c>
      <c r="D131">
        <v>4.9334926656856779E-7</v>
      </c>
      <c r="E131">
        <v>1.4389354328048328E-6</v>
      </c>
      <c r="F131">
        <v>0.25486715330686588</v>
      </c>
      <c r="G131">
        <v>0.74335889126701438</v>
      </c>
      <c r="H131">
        <v>1.7720231414204866E-3</v>
      </c>
    </row>
    <row r="132" spans="1:8" x14ac:dyDescent="0.2">
      <c r="A132" t="s">
        <v>4238</v>
      </c>
      <c r="B132" t="s">
        <v>4239</v>
      </c>
      <c r="C132" t="s">
        <v>4374</v>
      </c>
      <c r="D132">
        <v>4.9512816354953128E-7</v>
      </c>
      <c r="E132">
        <v>1.4411601613337912E-6</v>
      </c>
      <c r="F132">
        <v>0.25525656415563613</v>
      </c>
      <c r="G132">
        <v>0.74296676894451485</v>
      </c>
      <c r="H132">
        <v>1.7747306115240347E-3</v>
      </c>
    </row>
    <row r="133" spans="1:8" x14ac:dyDescent="0.2">
      <c r="A133" t="s">
        <v>4238</v>
      </c>
      <c r="B133" t="s">
        <v>4239</v>
      </c>
      <c r="C133" t="s">
        <v>4375</v>
      </c>
      <c r="D133">
        <v>5.0588056069867629E-7</v>
      </c>
      <c r="E133">
        <v>1.45442896668402E-6</v>
      </c>
      <c r="F133">
        <v>0.25759981843628404</v>
      </c>
      <c r="G133">
        <v>0.74060719862227853</v>
      </c>
      <c r="H133">
        <v>1.7910226319092541E-3</v>
      </c>
    </row>
    <row r="134" spans="1:8" x14ac:dyDescent="0.2">
      <c r="A134" t="s">
        <v>4238</v>
      </c>
      <c r="B134" t="s">
        <v>4239</v>
      </c>
      <c r="C134" t="s">
        <v>4376</v>
      </c>
      <c r="D134">
        <v>5.0588056069867629E-7</v>
      </c>
      <c r="E134">
        <v>1.45442896668402E-6</v>
      </c>
      <c r="F134">
        <v>0.25759981843628404</v>
      </c>
      <c r="G134">
        <v>0.74060719862227853</v>
      </c>
      <c r="H134">
        <v>1.7910226319092541E-3</v>
      </c>
    </row>
    <row r="135" spans="1:8" x14ac:dyDescent="0.2">
      <c r="A135" t="s">
        <v>4238</v>
      </c>
      <c r="B135" t="s">
        <v>4239</v>
      </c>
      <c r="C135" t="s">
        <v>4377</v>
      </c>
      <c r="D135">
        <v>5.1129065405702338E-7</v>
      </c>
      <c r="E135">
        <v>1.4610292388269213E-6</v>
      </c>
      <c r="F135">
        <v>0.25876716766206254</v>
      </c>
      <c r="G135">
        <v>0.73943172112009425</v>
      </c>
      <c r="H135">
        <v>1.7991388979508643E-3</v>
      </c>
    </row>
    <row r="136" spans="1:8" x14ac:dyDescent="0.2">
      <c r="A136" t="s">
        <v>4238</v>
      </c>
      <c r="B136" t="s">
        <v>4239</v>
      </c>
      <c r="C136" t="s">
        <v>4378</v>
      </c>
      <c r="D136">
        <v>5.1129065405702338E-7</v>
      </c>
      <c r="E136">
        <v>1.4610292388269213E-6</v>
      </c>
      <c r="F136">
        <v>0.25876716766206254</v>
      </c>
      <c r="G136">
        <v>0.73943172112009425</v>
      </c>
      <c r="H136">
        <v>1.7991388979508643E-3</v>
      </c>
    </row>
    <row r="137" spans="1:8" x14ac:dyDescent="0.2">
      <c r="A137" t="s">
        <v>4238</v>
      </c>
      <c r="B137" t="s">
        <v>4239</v>
      </c>
      <c r="C137" t="s">
        <v>4379</v>
      </c>
      <c r="D137">
        <v>5.1309740637257562E-7</v>
      </c>
      <c r="E137">
        <v>1.4632259175302307E-6</v>
      </c>
      <c r="F137">
        <v>0.25915483814290524</v>
      </c>
      <c r="G137">
        <v>0.7390413512667543</v>
      </c>
      <c r="H137">
        <v>1.8018342670169211E-3</v>
      </c>
    </row>
    <row r="138" spans="1:8" x14ac:dyDescent="0.2">
      <c r="A138" t="s">
        <v>4238</v>
      </c>
      <c r="B138" t="s">
        <v>4239</v>
      </c>
      <c r="C138" t="s">
        <v>4380</v>
      </c>
      <c r="D138">
        <v>5.1309740637257562E-7</v>
      </c>
      <c r="E138">
        <v>1.4632259175302307E-6</v>
      </c>
      <c r="F138">
        <v>0.25915483814290524</v>
      </c>
      <c r="G138">
        <v>0.7390413512667543</v>
      </c>
      <c r="H138">
        <v>1.8018342670169211E-3</v>
      </c>
    </row>
    <row r="139" spans="1:8" x14ac:dyDescent="0.2">
      <c r="A139" t="s">
        <v>4238</v>
      </c>
      <c r="B139" t="s">
        <v>4239</v>
      </c>
      <c r="C139" t="s">
        <v>4381</v>
      </c>
      <c r="D139">
        <v>5.2217047158234752E-7</v>
      </c>
      <c r="E139">
        <v>1.4741697355668529E-6</v>
      </c>
      <c r="F139">
        <v>0.26108948878361449</v>
      </c>
      <c r="G139">
        <v>0.73709322950163414</v>
      </c>
      <c r="H139">
        <v>1.8152853745436249E-3</v>
      </c>
    </row>
    <row r="140" spans="1:8" x14ac:dyDescent="0.2">
      <c r="A140" t="s">
        <v>4238</v>
      </c>
      <c r="B140" t="s">
        <v>4239</v>
      </c>
      <c r="C140" t="s">
        <v>4382</v>
      </c>
      <c r="D140">
        <v>5.2581717160400028E-7</v>
      </c>
      <c r="E140">
        <v>1.4785296672431165E-6</v>
      </c>
      <c r="F140">
        <v>0.26186121713770671</v>
      </c>
      <c r="G140">
        <v>0.73631612752076225</v>
      </c>
      <c r="H140">
        <v>1.8206509946921503E-3</v>
      </c>
    </row>
    <row r="141" spans="1:8" x14ac:dyDescent="0.2">
      <c r="A141" t="s">
        <v>4238</v>
      </c>
      <c r="B141" t="s">
        <v>4239</v>
      </c>
      <c r="C141" t="s">
        <v>4383</v>
      </c>
      <c r="D141">
        <v>5.3130423819061282E-7</v>
      </c>
      <c r="E141">
        <v>1.4850524292586713E-6</v>
      </c>
      <c r="F141">
        <v>0.26301572666499107</v>
      </c>
      <c r="G141">
        <v>0.73515357898894318</v>
      </c>
      <c r="H141">
        <v>1.8286779893989518E-3</v>
      </c>
    </row>
    <row r="142" spans="1:8" x14ac:dyDescent="0.2">
      <c r="A142" t="s">
        <v>4238</v>
      </c>
      <c r="B142" t="s">
        <v>4239</v>
      </c>
      <c r="C142" t="s">
        <v>4384</v>
      </c>
      <c r="D142">
        <v>5.3130423819061282E-7</v>
      </c>
      <c r="E142">
        <v>1.4850524292586713E-6</v>
      </c>
      <c r="F142">
        <v>0.26301572666499107</v>
      </c>
      <c r="G142">
        <v>0.73515357898894318</v>
      </c>
      <c r="H142">
        <v>1.8286779893989518E-3</v>
      </c>
    </row>
    <row r="143" spans="1:8" x14ac:dyDescent="0.2">
      <c r="A143" t="s">
        <v>4238</v>
      </c>
      <c r="B143" t="s">
        <v>4239</v>
      </c>
      <c r="C143" t="s">
        <v>4385</v>
      </c>
      <c r="D143">
        <v>5.3130423819061282E-7</v>
      </c>
      <c r="E143">
        <v>1.4850524292586713E-6</v>
      </c>
      <c r="F143">
        <v>0.26301572666499107</v>
      </c>
      <c r="G143">
        <v>0.73515357898894318</v>
      </c>
      <c r="H143">
        <v>1.8286779893989518E-3</v>
      </c>
    </row>
    <row r="144" spans="1:8" x14ac:dyDescent="0.2">
      <c r="A144" t="s">
        <v>4238</v>
      </c>
      <c r="B144" t="s">
        <v>4239</v>
      </c>
      <c r="C144" t="s">
        <v>4386</v>
      </c>
      <c r="D144">
        <v>5.3313064420407196E-7</v>
      </c>
      <c r="E144">
        <v>1.4872293160969037E-6</v>
      </c>
      <c r="F144">
        <v>0.26339621655156986</v>
      </c>
      <c r="G144">
        <v>0.73477043964976596</v>
      </c>
      <c r="H144">
        <v>1.8313234387044106E-3</v>
      </c>
    </row>
    <row r="145" spans="1:8" x14ac:dyDescent="0.2">
      <c r="A145" t="s">
        <v>4238</v>
      </c>
      <c r="B145" t="s">
        <v>4239</v>
      </c>
      <c r="C145" t="s">
        <v>4387</v>
      </c>
      <c r="D145">
        <v>5.3313064420407196E-7</v>
      </c>
      <c r="E145">
        <v>1.4872293160969037E-6</v>
      </c>
      <c r="F145">
        <v>0.26339621655156986</v>
      </c>
      <c r="G145">
        <v>0.73477043964976596</v>
      </c>
      <c r="H145">
        <v>1.8313234387044106E-3</v>
      </c>
    </row>
    <row r="146" spans="1:8" x14ac:dyDescent="0.2">
      <c r="A146" t="s">
        <v>4238</v>
      </c>
      <c r="B146" t="s">
        <v>4239</v>
      </c>
      <c r="C146" t="s">
        <v>4388</v>
      </c>
      <c r="D146">
        <v>5.3313064420407196E-7</v>
      </c>
      <c r="E146">
        <v>1.4872293160969037E-6</v>
      </c>
      <c r="F146">
        <v>0.26339621655156986</v>
      </c>
      <c r="G146">
        <v>0.73477043964976596</v>
      </c>
      <c r="H146">
        <v>1.8313234387044106E-3</v>
      </c>
    </row>
    <row r="147" spans="1:8" x14ac:dyDescent="0.2">
      <c r="A147" t="s">
        <v>4238</v>
      </c>
      <c r="B147" t="s">
        <v>4239</v>
      </c>
      <c r="C147" t="s">
        <v>4389</v>
      </c>
      <c r="D147">
        <v>5.3313064420407196E-7</v>
      </c>
      <c r="E147">
        <v>1.4872293160969037E-6</v>
      </c>
      <c r="F147">
        <v>0.26339621655156986</v>
      </c>
      <c r="G147">
        <v>0.73477043964976596</v>
      </c>
      <c r="H147">
        <v>1.8313234387044106E-3</v>
      </c>
    </row>
    <row r="148" spans="1:8" x14ac:dyDescent="0.2">
      <c r="A148" t="s">
        <v>4238</v>
      </c>
      <c r="B148" t="s">
        <v>4239</v>
      </c>
      <c r="C148" t="s">
        <v>4390</v>
      </c>
      <c r="D148">
        <v>5.3313064420407196E-7</v>
      </c>
      <c r="E148">
        <v>1.4872293160969037E-6</v>
      </c>
      <c r="F148">
        <v>0.26339621655156986</v>
      </c>
      <c r="G148">
        <v>0.73477043964976596</v>
      </c>
      <c r="H148">
        <v>1.8313234387044106E-3</v>
      </c>
    </row>
    <row r="149" spans="1:8" x14ac:dyDescent="0.2">
      <c r="A149" t="s">
        <v>4238</v>
      </c>
      <c r="B149" t="s">
        <v>4239</v>
      </c>
      <c r="C149" t="s">
        <v>4391</v>
      </c>
      <c r="D149">
        <v>5.3313064420407196E-7</v>
      </c>
      <c r="E149">
        <v>1.4872293160969037E-6</v>
      </c>
      <c r="F149">
        <v>0.26339621655156986</v>
      </c>
      <c r="G149">
        <v>0.73477043964976596</v>
      </c>
      <c r="H149">
        <v>1.8313234387044106E-3</v>
      </c>
    </row>
    <row r="150" spans="1:8" x14ac:dyDescent="0.2">
      <c r="A150" t="s">
        <v>4238</v>
      </c>
      <c r="B150" t="s">
        <v>4239</v>
      </c>
      <c r="C150" t="s">
        <v>4392</v>
      </c>
      <c r="D150">
        <v>5.3313064420407196E-7</v>
      </c>
      <c r="E150">
        <v>1.4872293160969037E-6</v>
      </c>
      <c r="F150">
        <v>0.26339621655156986</v>
      </c>
      <c r="G150">
        <v>0.73477043964976596</v>
      </c>
      <c r="H150">
        <v>1.8313234387044106E-3</v>
      </c>
    </row>
    <row r="151" spans="1:8" x14ac:dyDescent="0.2">
      <c r="A151" t="s">
        <v>4238</v>
      </c>
      <c r="B151" t="s">
        <v>4239</v>
      </c>
      <c r="C151" t="s">
        <v>4393</v>
      </c>
      <c r="D151">
        <v>5.3313064420407196E-7</v>
      </c>
      <c r="E151">
        <v>1.4872293160969037E-6</v>
      </c>
      <c r="F151">
        <v>0.26339621655156986</v>
      </c>
      <c r="G151">
        <v>0.73477043964976596</v>
      </c>
      <c r="H151">
        <v>1.8313234387044106E-3</v>
      </c>
    </row>
    <row r="152" spans="1:8" x14ac:dyDescent="0.2">
      <c r="A152" t="s">
        <v>4238</v>
      </c>
      <c r="B152" t="s">
        <v>4239</v>
      </c>
      <c r="C152" t="s">
        <v>4394</v>
      </c>
      <c r="D152">
        <v>5.3313064420407196E-7</v>
      </c>
      <c r="E152">
        <v>1.4872293160969037E-6</v>
      </c>
      <c r="F152">
        <v>0.26339621655156986</v>
      </c>
      <c r="G152">
        <v>0.73477043964976596</v>
      </c>
      <c r="H152">
        <v>1.8313234387044106E-3</v>
      </c>
    </row>
    <row r="153" spans="1:8" x14ac:dyDescent="0.2">
      <c r="A153" t="s">
        <v>4238</v>
      </c>
      <c r="B153" t="s">
        <v>4239</v>
      </c>
      <c r="C153" t="s">
        <v>4395</v>
      </c>
      <c r="D153">
        <v>5.3313064420407196E-7</v>
      </c>
      <c r="E153">
        <v>1.4872293160969037E-6</v>
      </c>
      <c r="F153">
        <v>0.26339621655156986</v>
      </c>
      <c r="G153">
        <v>0.73477043964976596</v>
      </c>
      <c r="H153">
        <v>1.8313234387044106E-3</v>
      </c>
    </row>
    <row r="154" spans="1:8" x14ac:dyDescent="0.2">
      <c r="A154" t="s">
        <v>4238</v>
      </c>
      <c r="B154" t="s">
        <v>4239</v>
      </c>
      <c r="C154" t="s">
        <v>4396</v>
      </c>
      <c r="D154">
        <v>5.3313064420407196E-7</v>
      </c>
      <c r="E154">
        <v>1.4872293160969037E-6</v>
      </c>
      <c r="F154">
        <v>0.26339621655156986</v>
      </c>
      <c r="G154">
        <v>0.73477043964976596</v>
      </c>
      <c r="H154">
        <v>1.8313234387044106E-3</v>
      </c>
    </row>
    <row r="155" spans="1:8" x14ac:dyDescent="0.2">
      <c r="A155" t="s">
        <v>4238</v>
      </c>
      <c r="B155" t="s">
        <v>4239</v>
      </c>
      <c r="C155" t="s">
        <v>4397</v>
      </c>
      <c r="D155">
        <v>5.3313064420407196E-7</v>
      </c>
      <c r="E155">
        <v>1.4872293160969037E-6</v>
      </c>
      <c r="F155">
        <v>0.26339621655156986</v>
      </c>
      <c r="G155">
        <v>0.73477043964976596</v>
      </c>
      <c r="H155">
        <v>1.8313234387044106E-3</v>
      </c>
    </row>
    <row r="156" spans="1:8" x14ac:dyDescent="0.2">
      <c r="A156" t="s">
        <v>4238</v>
      </c>
      <c r="B156" t="s">
        <v>4239</v>
      </c>
      <c r="C156" t="s">
        <v>4398</v>
      </c>
      <c r="D156">
        <v>5.3313064420407196E-7</v>
      </c>
      <c r="E156">
        <v>1.4872293160969037E-6</v>
      </c>
      <c r="F156">
        <v>0.26339621655156986</v>
      </c>
      <c r="G156">
        <v>0.73477043964976596</v>
      </c>
      <c r="H156">
        <v>1.8313234387044106E-3</v>
      </c>
    </row>
    <row r="157" spans="1:8" x14ac:dyDescent="0.2">
      <c r="A157" t="s">
        <v>4238</v>
      </c>
      <c r="B157" t="s">
        <v>4239</v>
      </c>
      <c r="C157" t="s">
        <v>4399</v>
      </c>
      <c r="D157">
        <v>5.4232966834066768E-7</v>
      </c>
      <c r="E157">
        <v>1.4980462982002434E-6</v>
      </c>
      <c r="F157">
        <v>0.26530901290177955</v>
      </c>
      <c r="G157">
        <v>0.73284432412291634</v>
      </c>
      <c r="H157">
        <v>1.8446225993381902E-3</v>
      </c>
    </row>
    <row r="158" spans="1:8" x14ac:dyDescent="0.2">
      <c r="A158" t="s">
        <v>4238</v>
      </c>
      <c r="B158" t="s">
        <v>4239</v>
      </c>
      <c r="C158" t="s">
        <v>4400</v>
      </c>
      <c r="D158">
        <v>5.4972529553872594E-7</v>
      </c>
      <c r="E158">
        <v>1.5066632218785246E-6</v>
      </c>
      <c r="F158">
        <v>0.26683007569132594</v>
      </c>
      <c r="G158">
        <v>0.73131266977770071</v>
      </c>
      <c r="H158">
        <v>1.8551981424556254E-3</v>
      </c>
    </row>
    <row r="159" spans="1:8" x14ac:dyDescent="0.2">
      <c r="A159" t="s">
        <v>4238</v>
      </c>
      <c r="B159" t="s">
        <v>4239</v>
      </c>
      <c r="C159" t="s">
        <v>4401</v>
      </c>
      <c r="D159">
        <v>5.5529752711826182E-7</v>
      </c>
      <c r="E159">
        <v>1.5131002256056337E-6</v>
      </c>
      <c r="F159">
        <v>0.26796770769078909</v>
      </c>
      <c r="G159">
        <v>0.7301671161183716</v>
      </c>
      <c r="H159">
        <v>1.8631077930865777E-3</v>
      </c>
    </row>
    <row r="160" spans="1:8" x14ac:dyDescent="0.2">
      <c r="A160" t="s">
        <v>4238</v>
      </c>
      <c r="B160" t="s">
        <v>4239</v>
      </c>
      <c r="C160" t="s">
        <v>4402</v>
      </c>
      <c r="D160">
        <v>5.5529752711826182E-7</v>
      </c>
      <c r="E160">
        <v>1.5131002256056337E-6</v>
      </c>
      <c r="F160">
        <v>0.26796770769078909</v>
      </c>
      <c r="G160">
        <v>0.7301671161183716</v>
      </c>
      <c r="H160">
        <v>1.8631077930865777E-3</v>
      </c>
    </row>
    <row r="161" spans="1:8" x14ac:dyDescent="0.2">
      <c r="A161" t="s">
        <v>4238</v>
      </c>
      <c r="B161" t="s">
        <v>4239</v>
      </c>
      <c r="C161" t="s">
        <v>4403</v>
      </c>
      <c r="D161">
        <v>5.7213710507352873E-7</v>
      </c>
      <c r="E161">
        <v>1.5322874932298307E-6</v>
      </c>
      <c r="F161">
        <v>0.27136087782257046</v>
      </c>
      <c r="G161">
        <v>0.72675031815863556</v>
      </c>
      <c r="H161">
        <v>1.886699594195561E-3</v>
      </c>
    </row>
    <row r="162" spans="1:8" x14ac:dyDescent="0.2">
      <c r="A162" t="s">
        <v>4238</v>
      </c>
      <c r="B162" t="s">
        <v>4239</v>
      </c>
      <c r="C162" t="s">
        <v>4404</v>
      </c>
      <c r="D162">
        <v>5.7590285488023817E-7</v>
      </c>
      <c r="E162">
        <v>1.5365275451235526E-6</v>
      </c>
      <c r="F162">
        <v>0.27211033755304176</v>
      </c>
      <c r="G162">
        <v>0.72599563962961511</v>
      </c>
      <c r="H162">
        <v>1.8919103869434629E-3</v>
      </c>
    </row>
    <row r="163" spans="1:8" x14ac:dyDescent="0.2">
      <c r="A163" t="s">
        <v>4238</v>
      </c>
      <c r="B163" t="s">
        <v>4239</v>
      </c>
      <c r="C163" t="s">
        <v>4405</v>
      </c>
      <c r="D163">
        <v>5.7778956492801559E-7</v>
      </c>
      <c r="E163">
        <v>1.5386437088065419E-6</v>
      </c>
      <c r="F163">
        <v>0.27248474697142633</v>
      </c>
      <c r="G163">
        <v>0.72561862304033398</v>
      </c>
      <c r="H163">
        <v>1.8945135549655145E-3</v>
      </c>
    </row>
    <row r="164" spans="1:8" x14ac:dyDescent="0.2">
      <c r="A164" t="s">
        <v>4238</v>
      </c>
      <c r="B164" t="s">
        <v>4239</v>
      </c>
      <c r="C164" t="s">
        <v>4406</v>
      </c>
      <c r="D164">
        <v>5.8346457968347771E-7</v>
      </c>
      <c r="E164">
        <v>1.5449772134067595E-6</v>
      </c>
      <c r="F164">
        <v>0.27360649365984785</v>
      </c>
      <c r="G164">
        <v>0.72448906513959677</v>
      </c>
      <c r="H164">
        <v>1.9023127587619421E-3</v>
      </c>
    </row>
    <row r="165" spans="1:8" x14ac:dyDescent="0.2">
      <c r="A165" t="s">
        <v>4238</v>
      </c>
      <c r="B165" t="s">
        <v>4239</v>
      </c>
      <c r="C165" t="s">
        <v>4407</v>
      </c>
      <c r="D165">
        <v>5.8346457968347771E-7</v>
      </c>
      <c r="E165">
        <v>1.5449772134067595E-6</v>
      </c>
      <c r="F165">
        <v>0.27360649365984785</v>
      </c>
      <c r="G165">
        <v>0.72448906513959677</v>
      </c>
      <c r="H165">
        <v>1.9023127587619421E-3</v>
      </c>
    </row>
    <row r="166" spans="1:8" x14ac:dyDescent="0.2">
      <c r="A166" t="s">
        <v>4238</v>
      </c>
      <c r="B166" t="s">
        <v>4239</v>
      </c>
      <c r="C166" t="s">
        <v>4408</v>
      </c>
      <c r="D166">
        <v>5.8725755889009638E-7</v>
      </c>
      <c r="E166">
        <v>1.5491898461229374E-6</v>
      </c>
      <c r="F166">
        <v>0.27435181124949948</v>
      </c>
      <c r="G166">
        <v>0.72373855755098626</v>
      </c>
      <c r="H166">
        <v>1.9074947521087059E-3</v>
      </c>
    </row>
    <row r="167" spans="1:8" x14ac:dyDescent="0.2">
      <c r="A167" t="s">
        <v>4238</v>
      </c>
      <c r="B167" t="s">
        <v>4239</v>
      </c>
      <c r="C167" t="s">
        <v>4409</v>
      </c>
      <c r="D167">
        <v>5.8725755889009638E-7</v>
      </c>
      <c r="E167">
        <v>1.5491898461229374E-6</v>
      </c>
      <c r="F167">
        <v>0.27435181124949948</v>
      </c>
      <c r="G167">
        <v>0.72373855755098626</v>
      </c>
      <c r="H167">
        <v>1.9074947521087059E-3</v>
      </c>
    </row>
    <row r="168" spans="1:8" x14ac:dyDescent="0.2">
      <c r="A168" t="s">
        <v>4238</v>
      </c>
      <c r="B168" t="s">
        <v>4239</v>
      </c>
      <c r="C168" t="s">
        <v>4410</v>
      </c>
      <c r="D168">
        <v>5.8725755889009638E-7</v>
      </c>
      <c r="E168">
        <v>1.5491898461229374E-6</v>
      </c>
      <c r="F168">
        <v>0.27435181124949948</v>
      </c>
      <c r="G168">
        <v>0.72373855755098626</v>
      </c>
      <c r="H168">
        <v>1.9074947521087059E-3</v>
      </c>
    </row>
    <row r="169" spans="1:8" x14ac:dyDescent="0.2">
      <c r="A169" t="s">
        <v>4238</v>
      </c>
      <c r="B169" t="s">
        <v>4239</v>
      </c>
      <c r="C169" t="s">
        <v>4411</v>
      </c>
      <c r="D169">
        <v>5.8725755889009638E-7</v>
      </c>
      <c r="E169">
        <v>1.5491898461229374E-6</v>
      </c>
      <c r="F169">
        <v>0.27435181124949948</v>
      </c>
      <c r="G169">
        <v>0.72373855755098626</v>
      </c>
      <c r="H169">
        <v>1.9074947521087059E-3</v>
      </c>
    </row>
    <row r="170" spans="1:8" x14ac:dyDescent="0.2">
      <c r="A170" t="s">
        <v>4238</v>
      </c>
      <c r="B170" t="s">
        <v>4239</v>
      </c>
      <c r="C170" t="s">
        <v>4412</v>
      </c>
      <c r="D170">
        <v>5.8725755889009638E-7</v>
      </c>
      <c r="E170">
        <v>1.5491898461229374E-6</v>
      </c>
      <c r="F170">
        <v>0.27435181124949948</v>
      </c>
      <c r="G170">
        <v>0.72373855755098626</v>
      </c>
      <c r="H170">
        <v>1.9074947521087059E-3</v>
      </c>
    </row>
    <row r="171" spans="1:8" x14ac:dyDescent="0.2">
      <c r="A171" t="s">
        <v>4238</v>
      </c>
      <c r="B171" t="s">
        <v>4239</v>
      </c>
      <c r="C171" t="s">
        <v>4413</v>
      </c>
      <c r="D171">
        <v>5.9486865717543908E-7</v>
      </c>
      <c r="E171">
        <v>1.5575897933358063E-6</v>
      </c>
      <c r="F171">
        <v>0.27583744890250711</v>
      </c>
      <c r="G171">
        <v>0.72224257464858976</v>
      </c>
      <c r="H171">
        <v>1.9178239904524207E-3</v>
      </c>
    </row>
    <row r="172" spans="1:8" x14ac:dyDescent="0.2">
      <c r="A172" t="s">
        <v>4238</v>
      </c>
      <c r="B172" t="s">
        <v>4239</v>
      </c>
      <c r="C172" t="s">
        <v>4414</v>
      </c>
      <c r="D172">
        <v>6.0443198959465142E-7</v>
      </c>
      <c r="E172">
        <v>1.5680399220692844E-6</v>
      </c>
      <c r="F172">
        <v>0.27768638208418178</v>
      </c>
      <c r="G172">
        <v>0.72038076631990211</v>
      </c>
      <c r="H172">
        <v>1.9306791240036E-3</v>
      </c>
    </row>
    <row r="173" spans="1:8" x14ac:dyDescent="0.2">
      <c r="A173" t="s">
        <v>4238</v>
      </c>
      <c r="B173" t="s">
        <v>4239</v>
      </c>
      <c r="C173" t="s">
        <v>4415</v>
      </c>
      <c r="D173">
        <v>6.2371544044696706E-7</v>
      </c>
      <c r="E173">
        <v>1.5887823004818242E-6</v>
      </c>
      <c r="F173">
        <v>0.28135448822189529</v>
      </c>
      <c r="G173">
        <v>0.71668711680352981</v>
      </c>
      <c r="H173">
        <v>1.9561824768345383E-3</v>
      </c>
    </row>
    <row r="174" spans="1:8" x14ac:dyDescent="0.2">
      <c r="A174" t="s">
        <v>4238</v>
      </c>
      <c r="B174" t="s">
        <v>4239</v>
      </c>
      <c r="C174" t="s">
        <v>4416</v>
      </c>
      <c r="D174">
        <v>6.2375443107737417E-7</v>
      </c>
      <c r="E174">
        <v>1.5887430398593773E-6</v>
      </c>
      <c r="F174">
        <v>0.28137207660216096</v>
      </c>
      <c r="G174">
        <v>0.71666940615671348</v>
      </c>
      <c r="H174">
        <v>1.9563047436548871E-3</v>
      </c>
    </row>
    <row r="175" spans="1:8" x14ac:dyDescent="0.2">
      <c r="A175" t="s">
        <v>4238</v>
      </c>
      <c r="B175" t="s">
        <v>4239</v>
      </c>
      <c r="C175" t="s">
        <v>4417</v>
      </c>
      <c r="D175">
        <v>6.2375443107737417E-7</v>
      </c>
      <c r="E175">
        <v>1.5887430398593773E-6</v>
      </c>
      <c r="F175">
        <v>0.28137207660216096</v>
      </c>
      <c r="G175">
        <v>0.71666940615671348</v>
      </c>
      <c r="H175">
        <v>1.9563047436548871E-3</v>
      </c>
    </row>
    <row r="176" spans="1:8" x14ac:dyDescent="0.2">
      <c r="A176" t="s">
        <v>4238</v>
      </c>
      <c r="B176" t="s">
        <v>4239</v>
      </c>
      <c r="C176" t="s">
        <v>4418</v>
      </c>
      <c r="D176">
        <v>6.2375443107737417E-7</v>
      </c>
      <c r="E176">
        <v>1.5887430398593773E-6</v>
      </c>
      <c r="F176">
        <v>0.28137207660216096</v>
      </c>
      <c r="G176">
        <v>0.71666940615671348</v>
      </c>
      <c r="H176">
        <v>1.9563047436548871E-3</v>
      </c>
    </row>
    <row r="177" spans="1:8" x14ac:dyDescent="0.2">
      <c r="A177" t="s">
        <v>4238</v>
      </c>
      <c r="B177" t="s">
        <v>4239</v>
      </c>
      <c r="C177" t="s">
        <v>4419</v>
      </c>
      <c r="D177">
        <v>6.2375443107737417E-7</v>
      </c>
      <c r="E177">
        <v>1.5887430398593773E-6</v>
      </c>
      <c r="F177">
        <v>0.28137207660216096</v>
      </c>
      <c r="G177">
        <v>0.71666940615671348</v>
      </c>
      <c r="H177">
        <v>1.9563047436548871E-3</v>
      </c>
    </row>
    <row r="178" spans="1:8" x14ac:dyDescent="0.2">
      <c r="A178" t="s">
        <v>4238</v>
      </c>
      <c r="B178" t="s">
        <v>4239</v>
      </c>
      <c r="C178" t="s">
        <v>4420</v>
      </c>
      <c r="D178">
        <v>6.2375443107737417E-7</v>
      </c>
      <c r="E178">
        <v>1.5887430398593773E-6</v>
      </c>
      <c r="F178">
        <v>0.28137207660216096</v>
      </c>
      <c r="G178">
        <v>0.71666940615671348</v>
      </c>
      <c r="H178">
        <v>1.9563047436548871E-3</v>
      </c>
    </row>
    <row r="179" spans="1:8" x14ac:dyDescent="0.2">
      <c r="A179" t="s">
        <v>4238</v>
      </c>
      <c r="B179" t="s">
        <v>4239</v>
      </c>
      <c r="C179" t="s">
        <v>3738</v>
      </c>
      <c r="D179">
        <v>6.2185501126343507E-7</v>
      </c>
      <c r="E179">
        <v>1.5866396766620891E-6</v>
      </c>
      <c r="F179">
        <v>0.28102436103789885</v>
      </c>
      <c r="G179">
        <v>0.71701954331947348</v>
      </c>
      <c r="H179">
        <v>1.9538871479392885E-3</v>
      </c>
    </row>
    <row r="180" spans="1:8" x14ac:dyDescent="0.2">
      <c r="A180" t="s">
        <v>4238</v>
      </c>
      <c r="B180" t="s">
        <v>4239</v>
      </c>
      <c r="C180" t="s">
        <v>3858</v>
      </c>
      <c r="D180">
        <v>6.2185501126343507E-7</v>
      </c>
      <c r="E180">
        <v>1.5866396766620891E-6</v>
      </c>
      <c r="F180">
        <v>0.28102436103789885</v>
      </c>
      <c r="G180">
        <v>0.71701954331947348</v>
      </c>
      <c r="H180">
        <v>1.9538871479392885E-3</v>
      </c>
    </row>
    <row r="181" spans="1:8" x14ac:dyDescent="0.2">
      <c r="A181" t="s">
        <v>4238</v>
      </c>
      <c r="B181" t="s">
        <v>4239</v>
      </c>
      <c r="C181" t="s">
        <v>4421</v>
      </c>
      <c r="D181">
        <v>6.2185501126343507E-7</v>
      </c>
      <c r="E181">
        <v>1.5866396766620891E-6</v>
      </c>
      <c r="F181">
        <v>0.28102436103789885</v>
      </c>
      <c r="G181">
        <v>0.71701954331947348</v>
      </c>
      <c r="H181">
        <v>1.9538871479392885E-3</v>
      </c>
    </row>
    <row r="182" spans="1:8" x14ac:dyDescent="0.2">
      <c r="A182" t="s">
        <v>4238</v>
      </c>
      <c r="B182" t="s">
        <v>4239</v>
      </c>
      <c r="C182" t="s">
        <v>1002</v>
      </c>
      <c r="D182">
        <v>6.2379219905297517E-7</v>
      </c>
      <c r="E182">
        <v>1.5887050106040826E-6</v>
      </c>
      <c r="F182">
        <v>0.28138911342158557</v>
      </c>
      <c r="G182">
        <v>0.71665225090774465</v>
      </c>
      <c r="H182">
        <v>1.9564231734594244E-3</v>
      </c>
    </row>
    <row r="183" spans="1:8" x14ac:dyDescent="0.2">
      <c r="A183" t="s">
        <v>4238</v>
      </c>
      <c r="B183" t="s">
        <v>4239</v>
      </c>
      <c r="C183" t="s">
        <v>4422</v>
      </c>
      <c r="D183">
        <v>6.2379219905297517E-7</v>
      </c>
      <c r="E183">
        <v>1.5887050106040826E-6</v>
      </c>
      <c r="F183">
        <v>0.28138911342158557</v>
      </c>
      <c r="G183">
        <v>0.71665225090774465</v>
      </c>
      <c r="H183">
        <v>1.9564231734594244E-3</v>
      </c>
    </row>
    <row r="184" spans="1:8" x14ac:dyDescent="0.2">
      <c r="A184" t="s">
        <v>4238</v>
      </c>
      <c r="B184" t="s">
        <v>4239</v>
      </c>
      <c r="C184" t="s">
        <v>4423</v>
      </c>
      <c r="D184">
        <v>6.2190695585903388E-7</v>
      </c>
      <c r="E184">
        <v>1.5865873711933664E-6</v>
      </c>
      <c r="F184">
        <v>0.281047835525019</v>
      </c>
      <c r="G184">
        <v>0.71699590562801507</v>
      </c>
      <c r="H184">
        <v>1.9540503526386129E-3</v>
      </c>
    </row>
    <row r="185" spans="1:8" x14ac:dyDescent="0.2">
      <c r="A185" t="s">
        <v>4238</v>
      </c>
      <c r="B185" t="s">
        <v>4239</v>
      </c>
      <c r="C185" t="s">
        <v>4424</v>
      </c>
      <c r="D185">
        <v>6.2190695585903388E-7</v>
      </c>
      <c r="E185">
        <v>1.5865873711933664E-6</v>
      </c>
      <c r="F185">
        <v>0.281047835525019</v>
      </c>
      <c r="G185">
        <v>0.71699590562801507</v>
      </c>
      <c r="H185">
        <v>1.9540503526386129E-3</v>
      </c>
    </row>
    <row r="186" spans="1:8" x14ac:dyDescent="0.2">
      <c r="A186" t="s">
        <v>4238</v>
      </c>
      <c r="B186" t="s">
        <v>4239</v>
      </c>
      <c r="C186" t="s">
        <v>4425</v>
      </c>
      <c r="D186">
        <v>6.2190695585903388E-7</v>
      </c>
      <c r="E186">
        <v>1.5865873711933664E-6</v>
      </c>
      <c r="F186">
        <v>0.281047835525019</v>
      </c>
      <c r="G186">
        <v>0.71699590562801507</v>
      </c>
      <c r="H186">
        <v>1.9540503526386129E-3</v>
      </c>
    </row>
    <row r="187" spans="1:8" x14ac:dyDescent="0.2">
      <c r="A187" t="s">
        <v>4238</v>
      </c>
      <c r="B187" t="s">
        <v>4239</v>
      </c>
      <c r="C187" t="s">
        <v>4426</v>
      </c>
      <c r="D187">
        <v>6.238455482901502E-7</v>
      </c>
      <c r="E187">
        <v>1.588651291264997E-6</v>
      </c>
      <c r="F187">
        <v>0.28141317894225326</v>
      </c>
      <c r="G187">
        <v>0.71662801807345478</v>
      </c>
      <c r="H187">
        <v>1.956590487453076E-3</v>
      </c>
    </row>
    <row r="188" spans="1:8" x14ac:dyDescent="0.2">
      <c r="A188" t="s">
        <v>4238</v>
      </c>
      <c r="B188" t="s">
        <v>4239</v>
      </c>
      <c r="C188" t="s">
        <v>4427</v>
      </c>
      <c r="D188">
        <v>6.2967391115128665E-7</v>
      </c>
      <c r="E188">
        <v>1.5948303780996499E-6</v>
      </c>
      <c r="F188">
        <v>0.2825069564739951</v>
      </c>
      <c r="G188">
        <v>0.71552662379241372</v>
      </c>
      <c r="H188">
        <v>1.9641952293011551E-3</v>
      </c>
    </row>
    <row r="189" spans="1:8" x14ac:dyDescent="0.2">
      <c r="A189" t="s">
        <v>4238</v>
      </c>
      <c r="B189" t="s">
        <v>4239</v>
      </c>
      <c r="C189" t="s">
        <v>945</v>
      </c>
      <c r="D189">
        <v>6.3162083557298401E-7</v>
      </c>
      <c r="E189">
        <v>1.596885908062077E-6</v>
      </c>
      <c r="F189">
        <v>0.28287077867947663</v>
      </c>
      <c r="G189">
        <v>0.71516026802624921</v>
      </c>
      <c r="H189">
        <v>1.9667247875301227E-3</v>
      </c>
    </row>
    <row r="190" spans="1:8" x14ac:dyDescent="0.2">
      <c r="A190" t="s">
        <v>4238</v>
      </c>
      <c r="B190" t="s">
        <v>4239</v>
      </c>
      <c r="C190" t="s">
        <v>4428</v>
      </c>
      <c r="D190">
        <v>6.4138649757649586E-7</v>
      </c>
      <c r="E190">
        <v>1.6071323011532238E-6</v>
      </c>
      <c r="F190">
        <v>0.28468421131270555</v>
      </c>
      <c r="G190">
        <v>0.71333420707040218</v>
      </c>
      <c r="H190">
        <v>1.9793330980931944E-3</v>
      </c>
    </row>
    <row r="191" spans="1:8" x14ac:dyDescent="0.2">
      <c r="A191" t="s">
        <v>4238</v>
      </c>
      <c r="B191" t="s">
        <v>4239</v>
      </c>
      <c r="C191" t="s">
        <v>4429</v>
      </c>
      <c r="D191">
        <v>6.4530739379573538E-7</v>
      </c>
      <c r="E191">
        <v>1.6112161247435293E-6</v>
      </c>
      <c r="F191">
        <v>0.28540703673897161</v>
      </c>
      <c r="G191">
        <v>0.71260634802831446</v>
      </c>
      <c r="H191">
        <v>1.9843587091955251E-3</v>
      </c>
    </row>
    <row r="192" spans="1:8" x14ac:dyDescent="0.2">
      <c r="A192" t="s">
        <v>4238</v>
      </c>
      <c r="B192" t="s">
        <v>4239</v>
      </c>
      <c r="C192" t="s">
        <v>4430</v>
      </c>
      <c r="D192">
        <v>6.4530739379573538E-7</v>
      </c>
      <c r="E192">
        <v>1.6112161247435293E-6</v>
      </c>
      <c r="F192">
        <v>0.28540703673897161</v>
      </c>
      <c r="G192">
        <v>0.71260634802831446</v>
      </c>
      <c r="H192">
        <v>1.9843587091955251E-3</v>
      </c>
    </row>
    <row r="193" spans="1:8" x14ac:dyDescent="0.2">
      <c r="A193" t="s">
        <v>4238</v>
      </c>
      <c r="B193" t="s">
        <v>4239</v>
      </c>
      <c r="C193" t="s">
        <v>4431</v>
      </c>
      <c r="D193">
        <v>6.4727097591023398E-7</v>
      </c>
      <c r="E193">
        <v>1.6132548808222213E-6</v>
      </c>
      <c r="F193">
        <v>0.28576791067874147</v>
      </c>
      <c r="G193">
        <v>0.71224296102650697</v>
      </c>
      <c r="H193">
        <v>1.9868677688948734E-3</v>
      </c>
    </row>
    <row r="194" spans="1:8" x14ac:dyDescent="0.2">
      <c r="A194" t="s">
        <v>4238</v>
      </c>
      <c r="B194" t="s">
        <v>4239</v>
      </c>
      <c r="C194" t="s">
        <v>4432</v>
      </c>
      <c r="D194">
        <v>6.4727097591023398E-7</v>
      </c>
      <c r="E194">
        <v>1.6132548808222213E-6</v>
      </c>
      <c r="F194">
        <v>0.28576791067874147</v>
      </c>
      <c r="G194">
        <v>0.71224296102650697</v>
      </c>
      <c r="H194">
        <v>1.9868677688948734E-3</v>
      </c>
    </row>
    <row r="195" spans="1:8" x14ac:dyDescent="0.2">
      <c r="A195" t="s">
        <v>4238</v>
      </c>
      <c r="B195" t="s">
        <v>4239</v>
      </c>
      <c r="C195" t="s">
        <v>4433</v>
      </c>
      <c r="D195">
        <v>6.4727097591023398E-7</v>
      </c>
      <c r="E195">
        <v>1.6132548808222213E-6</v>
      </c>
      <c r="F195">
        <v>0.28576791067874147</v>
      </c>
      <c r="G195">
        <v>0.71224296102650697</v>
      </c>
      <c r="H195">
        <v>1.9868677688948734E-3</v>
      </c>
    </row>
    <row r="196" spans="1:8" x14ac:dyDescent="0.2">
      <c r="A196" t="s">
        <v>4238</v>
      </c>
      <c r="B196" t="s">
        <v>4239</v>
      </c>
      <c r="C196" t="s">
        <v>4434</v>
      </c>
      <c r="D196">
        <v>6.4727097591023398E-7</v>
      </c>
      <c r="E196">
        <v>1.6132548808222213E-6</v>
      </c>
      <c r="F196">
        <v>0.28576791067874147</v>
      </c>
      <c r="G196">
        <v>0.71224296102650697</v>
      </c>
      <c r="H196">
        <v>1.9868677688948734E-3</v>
      </c>
    </row>
    <row r="197" spans="1:8" x14ac:dyDescent="0.2">
      <c r="A197" t="s">
        <v>4238</v>
      </c>
      <c r="B197" t="s">
        <v>4239</v>
      </c>
      <c r="C197" t="s">
        <v>4435</v>
      </c>
      <c r="D197">
        <v>6.5514530625978003E-7</v>
      </c>
      <c r="E197">
        <v>1.6213897637224192E-6</v>
      </c>
      <c r="F197">
        <v>0.28720746819064513</v>
      </c>
      <c r="G197">
        <v>0.71079337864812642</v>
      </c>
      <c r="H197">
        <v>1.9968766261586686E-3</v>
      </c>
    </row>
    <row r="198" spans="1:8" x14ac:dyDescent="0.2">
      <c r="A198" t="s">
        <v>4238</v>
      </c>
      <c r="B198" t="s">
        <v>4239</v>
      </c>
      <c r="C198" t="s">
        <v>4436</v>
      </c>
      <c r="D198">
        <v>6.6305277529619943E-7</v>
      </c>
      <c r="E198">
        <v>1.6294912768888788E-6</v>
      </c>
      <c r="F198">
        <v>0.28864131802081622</v>
      </c>
      <c r="G198">
        <v>0.70934954363570313</v>
      </c>
      <c r="H198">
        <v>2.0068457994285431E-3</v>
      </c>
    </row>
    <row r="199" spans="1:8" x14ac:dyDescent="0.2">
      <c r="A199" t="s">
        <v>4238</v>
      </c>
      <c r="B199" t="s">
        <v>4239</v>
      </c>
      <c r="C199" t="s">
        <v>3740</v>
      </c>
      <c r="D199">
        <v>6.9903429999458567E-7</v>
      </c>
      <c r="E199">
        <v>1.6655473965971531E-6</v>
      </c>
      <c r="F199">
        <v>0.29502098314651598</v>
      </c>
      <c r="G199">
        <v>0.70292545037205079</v>
      </c>
      <c r="H199">
        <v>2.0512018997371653E-3</v>
      </c>
    </row>
    <row r="200" spans="1:8" x14ac:dyDescent="0.2">
      <c r="A200" t="s">
        <v>4238</v>
      </c>
      <c r="B200" t="s">
        <v>4239</v>
      </c>
      <c r="C200" t="s">
        <v>4437</v>
      </c>
      <c r="D200">
        <v>7.0105247997428328E-7</v>
      </c>
      <c r="E200">
        <v>1.6675311740367232E-6</v>
      </c>
      <c r="F200">
        <v>0.29537210674933639</v>
      </c>
      <c r="G200">
        <v>0.7025718814990729</v>
      </c>
      <c r="H200">
        <v>2.0536431679370878E-3</v>
      </c>
    </row>
    <row r="201" spans="1:8" x14ac:dyDescent="0.2">
      <c r="A201" t="s">
        <v>4238</v>
      </c>
      <c r="B201" t="s">
        <v>4239</v>
      </c>
      <c r="C201" t="s">
        <v>4438</v>
      </c>
      <c r="D201">
        <v>7.0105247997428328E-7</v>
      </c>
      <c r="E201">
        <v>1.6675311740367232E-6</v>
      </c>
      <c r="F201">
        <v>0.29537210674933639</v>
      </c>
      <c r="G201">
        <v>0.7025718814990729</v>
      </c>
      <c r="H201">
        <v>2.0536431679370878E-3</v>
      </c>
    </row>
    <row r="202" spans="1:8" x14ac:dyDescent="0.2">
      <c r="A202" t="s">
        <v>4238</v>
      </c>
      <c r="B202" t="s">
        <v>4239</v>
      </c>
      <c r="C202" t="s">
        <v>3747</v>
      </c>
      <c r="D202">
        <v>7.1320160807874772E-7</v>
      </c>
      <c r="E202">
        <v>1.6793935109052071E-6</v>
      </c>
      <c r="F202">
        <v>0.29747085003381107</v>
      </c>
      <c r="G202">
        <v>0.70045852220418137</v>
      </c>
      <c r="H202">
        <v>2.0682351668893382E-3</v>
      </c>
    </row>
    <row r="203" spans="1:8" x14ac:dyDescent="0.2">
      <c r="A203" t="s">
        <v>4238</v>
      </c>
      <c r="B203" t="s">
        <v>4239</v>
      </c>
      <c r="C203" t="s">
        <v>4439</v>
      </c>
      <c r="D203">
        <v>7.1523355435428022E-7</v>
      </c>
      <c r="E203">
        <v>1.6813634260050617E-6</v>
      </c>
      <c r="F203">
        <v>0.29781949894522919</v>
      </c>
      <c r="G203">
        <v>0.70010744522858914</v>
      </c>
      <c r="H203">
        <v>2.0706592292007663E-3</v>
      </c>
    </row>
    <row r="204" spans="1:8" x14ac:dyDescent="0.2">
      <c r="A204" t="s">
        <v>4238</v>
      </c>
      <c r="B204" t="s">
        <v>4239</v>
      </c>
      <c r="C204" t="s">
        <v>4440</v>
      </c>
      <c r="D204">
        <v>7.1523355435428022E-7</v>
      </c>
      <c r="E204">
        <v>1.6813634260050617E-6</v>
      </c>
      <c r="F204">
        <v>0.29781949894522919</v>
      </c>
      <c r="G204">
        <v>0.70010744522858914</v>
      </c>
      <c r="H204">
        <v>2.0706592292007663E-3</v>
      </c>
    </row>
    <row r="205" spans="1:8" x14ac:dyDescent="0.2">
      <c r="A205" t="s">
        <v>4238</v>
      </c>
      <c r="B205" t="s">
        <v>4239</v>
      </c>
      <c r="C205" t="s">
        <v>4441</v>
      </c>
      <c r="D205">
        <v>7.1523355435428022E-7</v>
      </c>
      <c r="E205">
        <v>1.6813634260050617E-6</v>
      </c>
      <c r="F205">
        <v>0.29781949894522919</v>
      </c>
      <c r="G205">
        <v>0.70010744522858914</v>
      </c>
      <c r="H205">
        <v>2.0706592292007663E-3</v>
      </c>
    </row>
    <row r="206" spans="1:8" x14ac:dyDescent="0.2">
      <c r="A206" t="s">
        <v>4238</v>
      </c>
      <c r="B206" t="s">
        <v>4239</v>
      </c>
      <c r="C206" t="s">
        <v>4442</v>
      </c>
      <c r="D206">
        <v>7.1523355435428022E-7</v>
      </c>
      <c r="E206">
        <v>1.6813634260050617E-6</v>
      </c>
      <c r="F206">
        <v>0.29781949894522919</v>
      </c>
      <c r="G206">
        <v>0.70010744522858914</v>
      </c>
      <c r="H206">
        <v>2.0706592292007663E-3</v>
      </c>
    </row>
    <row r="207" spans="1:8" x14ac:dyDescent="0.2">
      <c r="A207" t="s">
        <v>4238</v>
      </c>
      <c r="B207" t="s">
        <v>4239</v>
      </c>
      <c r="C207" t="s">
        <v>3896</v>
      </c>
      <c r="D207">
        <v>7.1726694805467689E-7</v>
      </c>
      <c r="E207">
        <v>1.6833318835356772E-6</v>
      </c>
      <c r="F207">
        <v>0.29816758545154637</v>
      </c>
      <c r="G207">
        <v>0.69975693456832544</v>
      </c>
      <c r="H207">
        <v>2.073079381297195E-3</v>
      </c>
    </row>
    <row r="208" spans="1:8" x14ac:dyDescent="0.2">
      <c r="A208" t="s">
        <v>4238</v>
      </c>
      <c r="B208" t="s">
        <v>4239</v>
      </c>
      <c r="C208" t="s">
        <v>4443</v>
      </c>
      <c r="D208">
        <v>7.1726694805467689E-7</v>
      </c>
      <c r="E208">
        <v>1.6833318835356772E-6</v>
      </c>
      <c r="F208">
        <v>0.29816758545154637</v>
      </c>
      <c r="G208">
        <v>0.69975693456832544</v>
      </c>
      <c r="H208">
        <v>2.073079381297195E-3</v>
      </c>
    </row>
    <row r="209" spans="1:8" x14ac:dyDescent="0.2">
      <c r="A209" t="s">
        <v>4238</v>
      </c>
      <c r="B209" t="s">
        <v>4239</v>
      </c>
      <c r="C209" t="s">
        <v>4444</v>
      </c>
      <c r="D209">
        <v>7.1726694805467689E-7</v>
      </c>
      <c r="E209">
        <v>1.6833318835356772E-6</v>
      </c>
      <c r="F209">
        <v>0.29816758545154637</v>
      </c>
      <c r="G209">
        <v>0.69975693456832544</v>
      </c>
      <c r="H209">
        <v>2.073079381297195E-3</v>
      </c>
    </row>
    <row r="210" spans="1:8" x14ac:dyDescent="0.2">
      <c r="A210" t="s">
        <v>4238</v>
      </c>
      <c r="B210" t="s">
        <v>4239</v>
      </c>
      <c r="C210" t="s">
        <v>4445</v>
      </c>
      <c r="D210">
        <v>7.2133979449981489E-7</v>
      </c>
      <c r="E210">
        <v>1.6872626973240892E-6</v>
      </c>
      <c r="F210">
        <v>0.29886279374900238</v>
      </c>
      <c r="G210">
        <v>0.69905688467043359</v>
      </c>
      <c r="H210">
        <v>2.077912978072677E-3</v>
      </c>
    </row>
    <row r="211" spans="1:8" x14ac:dyDescent="0.2">
      <c r="A211" t="s">
        <v>4238</v>
      </c>
      <c r="B211" t="s">
        <v>4239</v>
      </c>
      <c r="C211" t="s">
        <v>4446</v>
      </c>
      <c r="D211">
        <v>7.2542049329828645E-7</v>
      </c>
      <c r="E211">
        <v>1.6911856040127428E-6</v>
      </c>
      <c r="F211">
        <v>0.29955663294820256</v>
      </c>
      <c r="G211">
        <v>0.69835821338981974</v>
      </c>
      <c r="H211">
        <v>2.0827370558798705E-3</v>
      </c>
    </row>
    <row r="212" spans="1:8" x14ac:dyDescent="0.2">
      <c r="A212" t="s">
        <v>4238</v>
      </c>
      <c r="B212" t="s">
        <v>4239</v>
      </c>
      <c r="C212" t="s">
        <v>4447</v>
      </c>
      <c r="D212">
        <v>7.2542049329828645E-7</v>
      </c>
      <c r="E212">
        <v>1.6911856040127428E-6</v>
      </c>
      <c r="F212">
        <v>0.29955663294820256</v>
      </c>
      <c r="G212">
        <v>0.69835821338981974</v>
      </c>
      <c r="H212">
        <v>2.0827370558798705E-3</v>
      </c>
    </row>
    <row r="213" spans="1:8" x14ac:dyDescent="0.2">
      <c r="A213" t="s">
        <v>4238</v>
      </c>
      <c r="B213" t="s">
        <v>4239</v>
      </c>
      <c r="C213" t="s">
        <v>4448</v>
      </c>
      <c r="D213">
        <v>7.2950884483742544E-7</v>
      </c>
      <c r="E213">
        <v>1.6951008072746413E-6</v>
      </c>
      <c r="F213">
        <v>0.3002490341403245</v>
      </c>
      <c r="G213">
        <v>0.69766099011382576</v>
      </c>
      <c r="H213">
        <v>2.0875511361980363E-3</v>
      </c>
    </row>
    <row r="214" spans="1:8" x14ac:dyDescent="0.2">
      <c r="A214" t="s">
        <v>4238</v>
      </c>
      <c r="B214" t="s">
        <v>4239</v>
      </c>
      <c r="C214" t="s">
        <v>3741</v>
      </c>
      <c r="D214">
        <v>7.2950884483742544E-7</v>
      </c>
      <c r="E214">
        <v>1.6951008072746413E-6</v>
      </c>
      <c r="F214">
        <v>0.3002490341403245</v>
      </c>
      <c r="G214">
        <v>0.69766099011382576</v>
      </c>
      <c r="H214">
        <v>2.0875511361980363E-3</v>
      </c>
    </row>
    <row r="215" spans="1:8" x14ac:dyDescent="0.2">
      <c r="A215" t="s">
        <v>4238</v>
      </c>
      <c r="B215" t="s">
        <v>4239</v>
      </c>
      <c r="C215" t="s">
        <v>4449</v>
      </c>
      <c r="D215">
        <v>7.3155641499821402E-7</v>
      </c>
      <c r="E215">
        <v>1.6970549895528808E-6</v>
      </c>
      <c r="F215">
        <v>0.30059491578064196</v>
      </c>
      <c r="G215">
        <v>0.69731269964952536</v>
      </c>
      <c r="H215">
        <v>2.0899559584282934E-3</v>
      </c>
    </row>
    <row r="216" spans="1:8" x14ac:dyDescent="0.2">
      <c r="A216" t="s">
        <v>4238</v>
      </c>
      <c r="B216" t="s">
        <v>4239</v>
      </c>
      <c r="C216" t="s">
        <v>4450</v>
      </c>
      <c r="D216">
        <v>7.3360465462096726E-7</v>
      </c>
      <c r="E216">
        <v>1.6990084973326093E-6</v>
      </c>
      <c r="F216">
        <v>0.3009399324455303</v>
      </c>
      <c r="G216">
        <v>0.69696528017457327</v>
      </c>
      <c r="H216">
        <v>2.0923547667444707E-3</v>
      </c>
    </row>
    <row r="217" spans="1:8" x14ac:dyDescent="0.2">
      <c r="A217" t="s">
        <v>4238</v>
      </c>
      <c r="B217" t="s">
        <v>4239</v>
      </c>
      <c r="C217" t="s">
        <v>4451</v>
      </c>
      <c r="D217">
        <v>7.3360465462096726E-7</v>
      </c>
      <c r="E217">
        <v>1.6990084973326093E-6</v>
      </c>
      <c r="F217">
        <v>0.3009399324455303</v>
      </c>
      <c r="G217">
        <v>0.69696528017457327</v>
      </c>
      <c r="H217">
        <v>2.0923547667444707E-3</v>
      </c>
    </row>
    <row r="218" spans="1:8" x14ac:dyDescent="0.2">
      <c r="A218" t="s">
        <v>4238</v>
      </c>
      <c r="B218" t="s">
        <v>4239</v>
      </c>
      <c r="C218" t="s">
        <v>4452</v>
      </c>
      <c r="D218">
        <v>7.3360465462096726E-7</v>
      </c>
      <c r="E218">
        <v>1.6990084973326093E-6</v>
      </c>
      <c r="F218">
        <v>0.3009399324455303</v>
      </c>
      <c r="G218">
        <v>0.69696528017457327</v>
      </c>
      <c r="H218">
        <v>2.0923547667444707E-3</v>
      </c>
    </row>
    <row r="219" spans="1:8" x14ac:dyDescent="0.2">
      <c r="A219" t="s">
        <v>4238</v>
      </c>
      <c r="B219" t="s">
        <v>4239</v>
      </c>
      <c r="C219" t="s">
        <v>4453</v>
      </c>
      <c r="D219">
        <v>7.3360465462096726E-7</v>
      </c>
      <c r="E219">
        <v>1.6990084973326093E-6</v>
      </c>
      <c r="F219">
        <v>0.3009399324455303</v>
      </c>
      <c r="G219">
        <v>0.69696528017457327</v>
      </c>
      <c r="H219">
        <v>2.0923547667444707E-3</v>
      </c>
    </row>
    <row r="220" spans="1:8" x14ac:dyDescent="0.2">
      <c r="A220" t="s">
        <v>4238</v>
      </c>
      <c r="B220" t="s">
        <v>4239</v>
      </c>
      <c r="C220" t="s">
        <v>4454</v>
      </c>
      <c r="D220">
        <v>7.3565604380012236E-7</v>
      </c>
      <c r="E220">
        <v>1.7009588339510907E-6</v>
      </c>
      <c r="F220">
        <v>0.3012851040364723</v>
      </c>
      <c r="G220">
        <v>0.69661770469645723</v>
      </c>
      <c r="H220">
        <v>2.0947546521933452E-3</v>
      </c>
    </row>
    <row r="221" spans="1:8" x14ac:dyDescent="0.2">
      <c r="A221" t="s">
        <v>4238</v>
      </c>
      <c r="B221" t="s">
        <v>4239</v>
      </c>
      <c r="C221" t="s">
        <v>4455</v>
      </c>
      <c r="D221">
        <v>7.3565604380012236E-7</v>
      </c>
      <c r="E221">
        <v>1.7009588339510907E-6</v>
      </c>
      <c r="F221">
        <v>0.3012851040364723</v>
      </c>
      <c r="G221">
        <v>0.69661770469645723</v>
      </c>
      <c r="H221">
        <v>2.0947546521933452E-3</v>
      </c>
    </row>
    <row r="222" spans="1:8" x14ac:dyDescent="0.2">
      <c r="A222" t="s">
        <v>4238</v>
      </c>
      <c r="B222" t="s">
        <v>4239</v>
      </c>
      <c r="C222" t="s">
        <v>4456</v>
      </c>
      <c r="D222">
        <v>7.3770887260529265E-7</v>
      </c>
      <c r="E222">
        <v>1.7029077208536115E-6</v>
      </c>
      <c r="F222">
        <v>0.30162973068831</v>
      </c>
      <c r="G222">
        <v>0.69627067794624087</v>
      </c>
      <c r="H222">
        <v>2.0971507488556826E-3</v>
      </c>
    </row>
    <row r="223" spans="1:8" x14ac:dyDescent="0.2">
      <c r="A223" t="s">
        <v>4238</v>
      </c>
      <c r="B223" t="s">
        <v>4239</v>
      </c>
      <c r="C223" t="s">
        <v>4457</v>
      </c>
      <c r="D223">
        <v>7.3976416210504925E-7</v>
      </c>
      <c r="E223">
        <v>1.7048541299511463E-6</v>
      </c>
      <c r="F223">
        <v>0.30197423187648587</v>
      </c>
      <c r="G223">
        <v>0.6959237775320527</v>
      </c>
      <c r="H223">
        <v>2.0995459731701061E-3</v>
      </c>
    </row>
    <row r="224" spans="1:8" x14ac:dyDescent="0.2">
      <c r="A224" t="s">
        <v>4238</v>
      </c>
      <c r="B224" t="s">
        <v>4239</v>
      </c>
      <c r="C224" t="s">
        <v>4458</v>
      </c>
      <c r="D224">
        <v>7.438798065358179E-7</v>
      </c>
      <c r="E224">
        <v>1.7087418472985769E-6</v>
      </c>
      <c r="F224">
        <v>0.30266191776729046</v>
      </c>
      <c r="G224">
        <v>0.69523130234240005</v>
      </c>
      <c r="H224">
        <v>2.1043272686564834E-3</v>
      </c>
    </row>
    <row r="225" spans="1:8" x14ac:dyDescent="0.2">
      <c r="A225" t="s">
        <v>4238</v>
      </c>
      <c r="B225" t="s">
        <v>4239</v>
      </c>
      <c r="C225" t="s">
        <v>4459</v>
      </c>
      <c r="D225">
        <v>7.438798065358179E-7</v>
      </c>
      <c r="E225">
        <v>1.7087418472985769E-6</v>
      </c>
      <c r="F225">
        <v>0.30266191776729046</v>
      </c>
      <c r="G225">
        <v>0.69523130234240005</v>
      </c>
      <c r="H225">
        <v>2.1043272686564834E-3</v>
      </c>
    </row>
    <row r="226" spans="1:8" x14ac:dyDescent="0.2">
      <c r="A226" t="s">
        <v>4238</v>
      </c>
      <c r="B226" t="s">
        <v>4239</v>
      </c>
      <c r="C226" t="s">
        <v>4460</v>
      </c>
      <c r="D226">
        <v>7.4396893388157977E-7</v>
      </c>
      <c r="E226">
        <v>1.7086521036737508E-6</v>
      </c>
      <c r="F226">
        <v>0.30269818068405202</v>
      </c>
      <c r="G226">
        <v>0.69519478737399121</v>
      </c>
      <c r="H226">
        <v>2.1045793209189243E-3</v>
      </c>
    </row>
    <row r="227" spans="1:8" x14ac:dyDescent="0.2">
      <c r="A227" t="s">
        <v>4238</v>
      </c>
      <c r="B227" t="s">
        <v>4239</v>
      </c>
      <c r="C227" t="s">
        <v>4461</v>
      </c>
      <c r="D227">
        <v>7.4396893388157977E-7</v>
      </c>
      <c r="E227">
        <v>1.7086521036737508E-6</v>
      </c>
      <c r="F227">
        <v>0.30269818068405202</v>
      </c>
      <c r="G227">
        <v>0.69519478737399121</v>
      </c>
      <c r="H227">
        <v>2.1045793209189243E-3</v>
      </c>
    </row>
    <row r="228" spans="1:8" x14ac:dyDescent="0.2">
      <c r="A228" t="s">
        <v>4238</v>
      </c>
      <c r="B228" t="s">
        <v>4239</v>
      </c>
      <c r="C228" t="s">
        <v>4462</v>
      </c>
      <c r="D228">
        <v>7.4396893388157977E-7</v>
      </c>
      <c r="E228">
        <v>1.7086521036737508E-6</v>
      </c>
      <c r="F228">
        <v>0.30269818068405202</v>
      </c>
      <c r="G228">
        <v>0.69519478737399121</v>
      </c>
      <c r="H228">
        <v>2.1045793209189243E-3</v>
      </c>
    </row>
    <row r="229" spans="1:8" x14ac:dyDescent="0.2">
      <c r="A229" t="s">
        <v>4238</v>
      </c>
      <c r="B229" t="s">
        <v>4239</v>
      </c>
      <c r="C229" t="s">
        <v>4463</v>
      </c>
      <c r="D229">
        <v>7.4396893388157977E-7</v>
      </c>
      <c r="E229">
        <v>1.7086521036737508E-6</v>
      </c>
      <c r="F229">
        <v>0.30269818068405202</v>
      </c>
      <c r="G229">
        <v>0.69519478737399121</v>
      </c>
      <c r="H229">
        <v>2.1045793209189243E-3</v>
      </c>
    </row>
    <row r="230" spans="1:8" x14ac:dyDescent="0.2">
      <c r="A230" t="s">
        <v>4238</v>
      </c>
      <c r="B230" t="s">
        <v>4239</v>
      </c>
      <c r="C230" t="s">
        <v>4464</v>
      </c>
      <c r="D230">
        <v>7.4197930737256168E-7</v>
      </c>
      <c r="E230">
        <v>1.7066395782984049E-6</v>
      </c>
      <c r="F230">
        <v>0.30238275172916823</v>
      </c>
      <c r="G230">
        <v>0.69551241348107795</v>
      </c>
      <c r="H230">
        <v>2.1023861708674685E-3</v>
      </c>
    </row>
    <row r="231" spans="1:8" x14ac:dyDescent="0.2">
      <c r="A231" t="s">
        <v>4238</v>
      </c>
      <c r="B231" t="s">
        <v>4239</v>
      </c>
      <c r="C231" t="s">
        <v>4465</v>
      </c>
      <c r="D231">
        <v>7.4197930737256168E-7</v>
      </c>
      <c r="E231">
        <v>1.7066395782984049E-6</v>
      </c>
      <c r="F231">
        <v>0.30238275172916823</v>
      </c>
      <c r="G231">
        <v>0.69551241348107795</v>
      </c>
      <c r="H231">
        <v>2.1023861708674685E-3</v>
      </c>
    </row>
    <row r="232" spans="1:8" x14ac:dyDescent="0.2">
      <c r="A232" t="s">
        <v>4238</v>
      </c>
      <c r="B232" t="s">
        <v>4239</v>
      </c>
      <c r="C232" t="s">
        <v>4466</v>
      </c>
      <c r="D232">
        <v>7.4197930737256168E-7</v>
      </c>
      <c r="E232">
        <v>1.7066395782984049E-6</v>
      </c>
      <c r="F232">
        <v>0.30238275172916823</v>
      </c>
      <c r="G232">
        <v>0.69551241348107795</v>
      </c>
      <c r="H232">
        <v>2.1023861708674685E-3</v>
      </c>
    </row>
    <row r="233" spans="1:8" x14ac:dyDescent="0.2">
      <c r="A233" t="s">
        <v>4238</v>
      </c>
      <c r="B233" t="s">
        <v>4239</v>
      </c>
      <c r="C233" t="s">
        <v>4467</v>
      </c>
      <c r="D233">
        <v>7.4197930737256168E-7</v>
      </c>
      <c r="E233">
        <v>1.7066395782984049E-6</v>
      </c>
      <c r="F233">
        <v>0.30238275172916823</v>
      </c>
      <c r="G233">
        <v>0.69551241348107795</v>
      </c>
      <c r="H233">
        <v>2.1023861708674685E-3</v>
      </c>
    </row>
    <row r="234" spans="1:8" x14ac:dyDescent="0.2">
      <c r="A234" t="s">
        <v>4238</v>
      </c>
      <c r="B234" t="s">
        <v>4239</v>
      </c>
      <c r="C234" t="s">
        <v>4468</v>
      </c>
      <c r="D234">
        <v>7.4197930737256168E-7</v>
      </c>
      <c r="E234">
        <v>1.7066395782984049E-6</v>
      </c>
      <c r="F234">
        <v>0.30238275172916823</v>
      </c>
      <c r="G234">
        <v>0.69551241348107795</v>
      </c>
      <c r="H234">
        <v>2.1023861708674685E-3</v>
      </c>
    </row>
    <row r="235" spans="1:8" x14ac:dyDescent="0.2">
      <c r="A235" t="s">
        <v>4238</v>
      </c>
      <c r="B235" t="s">
        <v>4239</v>
      </c>
      <c r="C235" t="s">
        <v>4469</v>
      </c>
      <c r="D235">
        <v>7.4197930737256168E-7</v>
      </c>
      <c r="E235">
        <v>1.7066395782984049E-6</v>
      </c>
      <c r="F235">
        <v>0.30238275172916823</v>
      </c>
      <c r="G235">
        <v>0.69551241348107795</v>
      </c>
      <c r="H235">
        <v>2.1023861708674685E-3</v>
      </c>
    </row>
    <row r="236" spans="1:8" x14ac:dyDescent="0.2">
      <c r="A236" t="s">
        <v>4238</v>
      </c>
      <c r="B236" t="s">
        <v>4239</v>
      </c>
      <c r="C236" t="s">
        <v>4470</v>
      </c>
      <c r="D236">
        <v>7.4197930737256168E-7</v>
      </c>
      <c r="E236">
        <v>1.7066395782984049E-6</v>
      </c>
      <c r="F236">
        <v>0.30238275172916823</v>
      </c>
      <c r="G236">
        <v>0.69551241348107795</v>
      </c>
      <c r="H236">
        <v>2.1023861708674685E-3</v>
      </c>
    </row>
    <row r="237" spans="1:8" x14ac:dyDescent="0.2">
      <c r="A237" t="s">
        <v>4238</v>
      </c>
      <c r="B237" t="s">
        <v>4239</v>
      </c>
      <c r="C237" t="s">
        <v>4471</v>
      </c>
      <c r="D237">
        <v>7.4403875465415663E-7</v>
      </c>
      <c r="E237">
        <v>1.7085818006272324E-6</v>
      </c>
      <c r="F237">
        <v>0.30272658834325017</v>
      </c>
      <c r="G237">
        <v>0.6951661822617653</v>
      </c>
      <c r="H237">
        <v>2.1047767744286762E-3</v>
      </c>
    </row>
    <row r="238" spans="1:8" x14ac:dyDescent="0.2">
      <c r="A238" t="s">
        <v>4238</v>
      </c>
      <c r="B238" t="s">
        <v>4239</v>
      </c>
      <c r="C238" t="s">
        <v>4472</v>
      </c>
      <c r="D238">
        <v>7.4403875465415663E-7</v>
      </c>
      <c r="E238">
        <v>1.7085818006272324E-6</v>
      </c>
      <c r="F238">
        <v>0.30272658834325017</v>
      </c>
      <c r="G238">
        <v>0.6951661822617653</v>
      </c>
      <c r="H238">
        <v>2.1047767744286762E-3</v>
      </c>
    </row>
    <row r="239" spans="1:8" x14ac:dyDescent="0.2">
      <c r="A239" t="s">
        <v>4238</v>
      </c>
      <c r="B239" t="s">
        <v>4239</v>
      </c>
      <c r="C239" t="s">
        <v>4473</v>
      </c>
      <c r="D239">
        <v>7.4403875465415663E-7</v>
      </c>
      <c r="E239">
        <v>1.7085818006272324E-6</v>
      </c>
      <c r="F239">
        <v>0.30272658834325017</v>
      </c>
      <c r="G239">
        <v>0.6951661822617653</v>
      </c>
      <c r="H239">
        <v>2.1047767744286762E-3</v>
      </c>
    </row>
    <row r="240" spans="1:8" x14ac:dyDescent="0.2">
      <c r="A240" t="s">
        <v>4238</v>
      </c>
      <c r="B240" t="s">
        <v>4239</v>
      </c>
      <c r="C240" t="s">
        <v>4474</v>
      </c>
      <c r="D240">
        <v>7.4816313478688343E-7</v>
      </c>
      <c r="E240">
        <v>1.7124607214353381E-6</v>
      </c>
      <c r="F240">
        <v>0.30341312624646427</v>
      </c>
      <c r="G240">
        <v>0.69447486304171924</v>
      </c>
      <c r="H240">
        <v>2.1095500879595151E-3</v>
      </c>
    </row>
    <row r="241" spans="1:8" x14ac:dyDescent="0.2">
      <c r="A241" t="s">
        <v>4238</v>
      </c>
      <c r="B241" t="s">
        <v>4239</v>
      </c>
      <c r="C241" t="s">
        <v>4475</v>
      </c>
      <c r="D241">
        <v>7.4816313478688343E-7</v>
      </c>
      <c r="E241">
        <v>1.7124607214353381E-6</v>
      </c>
      <c r="F241">
        <v>0.30341312624646427</v>
      </c>
      <c r="G241">
        <v>0.69447486304171924</v>
      </c>
      <c r="H241">
        <v>2.1095500879595151E-3</v>
      </c>
    </row>
    <row r="242" spans="1:8" x14ac:dyDescent="0.2">
      <c r="A242" t="s">
        <v>4238</v>
      </c>
      <c r="B242" t="s">
        <v>4239</v>
      </c>
      <c r="C242" t="s">
        <v>4476</v>
      </c>
      <c r="D242">
        <v>7.4816313478688343E-7</v>
      </c>
      <c r="E242">
        <v>1.7124607214353381E-6</v>
      </c>
      <c r="F242">
        <v>0.30341312624646427</v>
      </c>
      <c r="G242">
        <v>0.69447486304171924</v>
      </c>
      <c r="H242">
        <v>2.1095500879595151E-3</v>
      </c>
    </row>
    <row r="243" spans="1:8" x14ac:dyDescent="0.2">
      <c r="A243" t="s">
        <v>4238</v>
      </c>
      <c r="B243" t="s">
        <v>4239</v>
      </c>
      <c r="C243" t="s">
        <v>4477</v>
      </c>
      <c r="D243">
        <v>7.4816313478688343E-7</v>
      </c>
      <c r="E243">
        <v>1.7124607214353381E-6</v>
      </c>
      <c r="F243">
        <v>0.30341312624646427</v>
      </c>
      <c r="G243">
        <v>0.69447486304171924</v>
      </c>
      <c r="H243">
        <v>2.1095500879595151E-3</v>
      </c>
    </row>
    <row r="244" spans="1:8" x14ac:dyDescent="0.2">
      <c r="A244" t="s">
        <v>4238</v>
      </c>
      <c r="B244" t="s">
        <v>4239</v>
      </c>
      <c r="C244" t="s">
        <v>4478</v>
      </c>
      <c r="D244">
        <v>7.4816313478688343E-7</v>
      </c>
      <c r="E244">
        <v>1.7124607214353381E-6</v>
      </c>
      <c r="F244">
        <v>0.30341312624646427</v>
      </c>
      <c r="G244">
        <v>0.69447486304171924</v>
      </c>
      <c r="H244">
        <v>2.1095500879595151E-3</v>
      </c>
    </row>
    <row r="245" spans="1:8" x14ac:dyDescent="0.2">
      <c r="A245" t="s">
        <v>4238</v>
      </c>
      <c r="B245" t="s">
        <v>4239</v>
      </c>
      <c r="C245" t="s">
        <v>4479</v>
      </c>
      <c r="D245">
        <v>7.4816313478688343E-7</v>
      </c>
      <c r="E245">
        <v>1.7124607214353381E-6</v>
      </c>
      <c r="F245">
        <v>0.30341312624646427</v>
      </c>
      <c r="G245">
        <v>0.69447486304171924</v>
      </c>
      <c r="H245">
        <v>2.1095500879595151E-3</v>
      </c>
    </row>
    <row r="246" spans="1:8" x14ac:dyDescent="0.2">
      <c r="A246" t="s">
        <v>4238</v>
      </c>
      <c r="B246" t="s">
        <v>4239</v>
      </c>
      <c r="C246" t="s">
        <v>4480</v>
      </c>
      <c r="D246">
        <v>7.4816313478688343E-7</v>
      </c>
      <c r="E246">
        <v>1.7124607214353381E-6</v>
      </c>
      <c r="F246">
        <v>0.30341312624646427</v>
      </c>
      <c r="G246">
        <v>0.69447486304171924</v>
      </c>
      <c r="H246">
        <v>2.1095500879595151E-3</v>
      </c>
    </row>
    <row r="247" spans="1:8" x14ac:dyDescent="0.2">
      <c r="A247" t="s">
        <v>4238</v>
      </c>
      <c r="B247" t="s">
        <v>4239</v>
      </c>
      <c r="C247" t="s">
        <v>4481</v>
      </c>
      <c r="D247">
        <v>7.5022832616273904E-7</v>
      </c>
      <c r="E247">
        <v>1.7143971596108861E-6</v>
      </c>
      <c r="F247">
        <v>0.30375593589851702</v>
      </c>
      <c r="G247">
        <v>0.69412966592466463</v>
      </c>
      <c r="H247">
        <v>2.1119335513319556E-3</v>
      </c>
    </row>
    <row r="248" spans="1:8" x14ac:dyDescent="0.2">
      <c r="A248" t="s">
        <v>4238</v>
      </c>
      <c r="B248" t="s">
        <v>4239</v>
      </c>
      <c r="C248" t="s">
        <v>4482</v>
      </c>
      <c r="D248">
        <v>7.6058091790163967E-7</v>
      </c>
      <c r="E248">
        <v>1.724052529471369E-6</v>
      </c>
      <c r="F248">
        <v>0.30546409371392619</v>
      </c>
      <c r="G248">
        <v>0.69240961173897198</v>
      </c>
      <c r="H248">
        <v>2.1238099136542074E-3</v>
      </c>
    </row>
    <row r="249" spans="1:8" x14ac:dyDescent="0.2">
      <c r="A249" t="s">
        <v>4238</v>
      </c>
      <c r="B249" t="s">
        <v>4239</v>
      </c>
      <c r="C249" t="s">
        <v>4483</v>
      </c>
      <c r="D249">
        <v>7.6058091790163967E-7</v>
      </c>
      <c r="E249">
        <v>1.724052529471369E-6</v>
      </c>
      <c r="F249">
        <v>0.30546409371392619</v>
      </c>
      <c r="G249">
        <v>0.69240961173897198</v>
      </c>
      <c r="H249">
        <v>2.1238099136542074E-3</v>
      </c>
    </row>
    <row r="250" spans="1:8" x14ac:dyDescent="0.2">
      <c r="A250" t="s">
        <v>4238</v>
      </c>
      <c r="B250" t="s">
        <v>4239</v>
      </c>
      <c r="C250" t="s">
        <v>4484</v>
      </c>
      <c r="D250">
        <v>7.6058091790163967E-7</v>
      </c>
      <c r="E250">
        <v>1.724052529471369E-6</v>
      </c>
      <c r="F250">
        <v>0.30546409371392619</v>
      </c>
      <c r="G250">
        <v>0.69240961173897198</v>
      </c>
      <c r="H250">
        <v>2.1238099136542074E-3</v>
      </c>
    </row>
    <row r="251" spans="1:8" x14ac:dyDescent="0.2">
      <c r="A251" t="s">
        <v>4238</v>
      </c>
      <c r="B251" t="s">
        <v>4239</v>
      </c>
      <c r="C251" t="s">
        <v>4485</v>
      </c>
      <c r="D251">
        <v>7.6473606275794034E-7</v>
      </c>
      <c r="E251">
        <v>1.7279004709323362E-6</v>
      </c>
      <c r="F251">
        <v>0.30614531527112399</v>
      </c>
      <c r="G251">
        <v>0.69172364582835544</v>
      </c>
      <c r="H251">
        <v>2.1285462639866084E-3</v>
      </c>
    </row>
    <row r="252" spans="1:8" x14ac:dyDescent="0.2">
      <c r="A252" t="s">
        <v>4238</v>
      </c>
      <c r="B252" t="s">
        <v>4239</v>
      </c>
      <c r="C252" t="s">
        <v>4486</v>
      </c>
      <c r="D252">
        <v>7.7733906874930398E-7</v>
      </c>
      <c r="E252">
        <v>1.7393057681320865E-6</v>
      </c>
      <c r="F252">
        <v>0.30821749344214777</v>
      </c>
      <c r="G252">
        <v>0.68963703637783302</v>
      </c>
      <c r="H252">
        <v>2.1429535351815722E-3</v>
      </c>
    </row>
    <row r="253" spans="1:8" x14ac:dyDescent="0.2">
      <c r="A253" t="s">
        <v>4238</v>
      </c>
      <c r="B253" t="s">
        <v>4239</v>
      </c>
      <c r="C253" t="s">
        <v>4487</v>
      </c>
      <c r="D253">
        <v>7.8152382058191022E-7</v>
      </c>
      <c r="E253">
        <v>1.7431238959684321E-6</v>
      </c>
      <c r="F253">
        <v>0.30889302562783671</v>
      </c>
      <c r="G253">
        <v>0.6889567993956458</v>
      </c>
      <c r="H253">
        <v>2.1476503288004453E-3</v>
      </c>
    </row>
    <row r="254" spans="1:8" x14ac:dyDescent="0.2">
      <c r="A254" t="s">
        <v>4238</v>
      </c>
      <c r="B254" t="s">
        <v>4239</v>
      </c>
      <c r="C254" t="s">
        <v>4488</v>
      </c>
      <c r="D254">
        <v>7.8781500651252154E-7</v>
      </c>
      <c r="E254">
        <v>1.7488369317518425E-6</v>
      </c>
      <c r="F254">
        <v>0.30990385002500198</v>
      </c>
      <c r="G254">
        <v>0.68793893500392489</v>
      </c>
      <c r="H254">
        <v>2.1546783191340362E-3</v>
      </c>
    </row>
    <row r="255" spans="1:8" x14ac:dyDescent="0.2">
      <c r="A255" t="s">
        <v>4238</v>
      </c>
      <c r="B255" t="s">
        <v>4239</v>
      </c>
      <c r="C255" t="s">
        <v>4489</v>
      </c>
      <c r="D255">
        <v>7.8781500651252154E-7</v>
      </c>
      <c r="E255">
        <v>1.7488369317518425E-6</v>
      </c>
      <c r="F255">
        <v>0.30990385002500198</v>
      </c>
      <c r="G255">
        <v>0.68793893500392489</v>
      </c>
      <c r="H255">
        <v>2.1546783191340362E-3</v>
      </c>
    </row>
    <row r="256" spans="1:8" x14ac:dyDescent="0.2">
      <c r="A256" t="s">
        <v>4238</v>
      </c>
      <c r="B256" t="s">
        <v>4239</v>
      </c>
      <c r="C256" t="s">
        <v>4490</v>
      </c>
      <c r="D256">
        <v>7.8781500651252154E-7</v>
      </c>
      <c r="E256">
        <v>1.7488369317518425E-6</v>
      </c>
      <c r="F256">
        <v>0.30990385002500198</v>
      </c>
      <c r="G256">
        <v>0.68793893500392489</v>
      </c>
      <c r="H256">
        <v>2.1546783191340362E-3</v>
      </c>
    </row>
    <row r="257" spans="1:8" x14ac:dyDescent="0.2">
      <c r="A257" t="s">
        <v>4238</v>
      </c>
      <c r="B257" t="s">
        <v>4239</v>
      </c>
      <c r="C257" t="s">
        <v>4491</v>
      </c>
      <c r="D257">
        <v>7.8781500651252154E-7</v>
      </c>
      <c r="E257">
        <v>1.7488369317518425E-6</v>
      </c>
      <c r="F257">
        <v>0.30990385002500198</v>
      </c>
      <c r="G257">
        <v>0.68793893500392489</v>
      </c>
      <c r="H257">
        <v>2.1546783191340362E-3</v>
      </c>
    </row>
    <row r="258" spans="1:8" x14ac:dyDescent="0.2">
      <c r="A258" t="s">
        <v>4238</v>
      </c>
      <c r="B258" t="s">
        <v>4239</v>
      </c>
      <c r="C258" t="s">
        <v>4492</v>
      </c>
      <c r="D258">
        <v>7.8595835814947114E-7</v>
      </c>
      <c r="E258">
        <v>1.7466905049347081E-6</v>
      </c>
      <c r="F258">
        <v>0.30966269621153819</v>
      </c>
      <c r="G258">
        <v>0.68818176957258792</v>
      </c>
      <c r="H258">
        <v>2.1530015670106414E-3</v>
      </c>
    </row>
    <row r="259" spans="1:8" x14ac:dyDescent="0.2">
      <c r="A259" t="s">
        <v>4238</v>
      </c>
      <c r="B259" t="s">
        <v>4239</v>
      </c>
      <c r="C259" t="s">
        <v>4493</v>
      </c>
      <c r="D259">
        <v>7.9647086611470806E-7</v>
      </c>
      <c r="E259">
        <v>1.7561848425833661E-6</v>
      </c>
      <c r="F259">
        <v>0.31134141502380469</v>
      </c>
      <c r="G259">
        <v>0.68649135907301895</v>
      </c>
      <c r="H259">
        <v>2.1646732474669785E-3</v>
      </c>
    </row>
    <row r="260" spans="1:8" x14ac:dyDescent="0.2">
      <c r="A260" t="s">
        <v>4238</v>
      </c>
      <c r="B260" t="s">
        <v>4239</v>
      </c>
      <c r="C260" t="s">
        <v>4494</v>
      </c>
      <c r="D260">
        <v>8.0069024449522765E-7</v>
      </c>
      <c r="E260">
        <v>1.75996810247839E-6</v>
      </c>
      <c r="F260">
        <v>0.31201114832370663</v>
      </c>
      <c r="G260">
        <v>0.68581696129506753</v>
      </c>
      <c r="H260">
        <v>2.1693297228784062E-3</v>
      </c>
    </row>
    <row r="261" spans="1:8" x14ac:dyDescent="0.2">
      <c r="A261" t="s">
        <v>4238</v>
      </c>
      <c r="B261" t="s">
        <v>4239</v>
      </c>
      <c r="C261" t="s">
        <v>4495</v>
      </c>
      <c r="D261">
        <v>8.0107310866621059E-7</v>
      </c>
      <c r="E261">
        <v>1.7595825814370142E-6</v>
      </c>
      <c r="F261">
        <v>0.31216034188659869</v>
      </c>
      <c r="G261">
        <v>0.68566673054913918</v>
      </c>
      <c r="H261">
        <v>2.1703669085725011E-3</v>
      </c>
    </row>
    <row r="262" spans="1:8" x14ac:dyDescent="0.2">
      <c r="A262" t="s">
        <v>4238</v>
      </c>
      <c r="B262" t="s">
        <v>4239</v>
      </c>
      <c r="C262" t="s">
        <v>4496</v>
      </c>
      <c r="D262">
        <v>8.0741913747928804E-7</v>
      </c>
      <c r="E262">
        <v>1.7652403919720323E-6</v>
      </c>
      <c r="F262">
        <v>0.31316299919790724</v>
      </c>
      <c r="G262">
        <v>0.684657090027881</v>
      </c>
      <c r="H262">
        <v>2.1773381146831922E-3</v>
      </c>
    </row>
    <row r="263" spans="1:8" x14ac:dyDescent="0.2">
      <c r="A263" t="s">
        <v>4238</v>
      </c>
      <c r="B263" t="s">
        <v>4239</v>
      </c>
      <c r="C263" t="s">
        <v>4497</v>
      </c>
      <c r="D263">
        <v>8.0741913747928804E-7</v>
      </c>
      <c r="E263">
        <v>1.7652403919720323E-6</v>
      </c>
      <c r="F263">
        <v>0.31316299919790724</v>
      </c>
      <c r="G263">
        <v>0.684657090027881</v>
      </c>
      <c r="H263">
        <v>2.1773381146831922E-3</v>
      </c>
    </row>
    <row r="264" spans="1:8" x14ac:dyDescent="0.2">
      <c r="A264" t="s">
        <v>4238</v>
      </c>
      <c r="B264" t="s">
        <v>4239</v>
      </c>
      <c r="C264" t="s">
        <v>4498</v>
      </c>
      <c r="D264">
        <v>8.0953804404292337E-7</v>
      </c>
      <c r="E264">
        <v>1.7671227403692135E-6</v>
      </c>
      <c r="F264">
        <v>0.31349651920055488</v>
      </c>
      <c r="G264">
        <v>0.68432124714923581</v>
      </c>
      <c r="H264">
        <v>2.179656989424507E-3</v>
      </c>
    </row>
    <row r="265" spans="1:8" x14ac:dyDescent="0.2">
      <c r="A265" t="s">
        <v>4238</v>
      </c>
      <c r="B265" t="s">
        <v>4239</v>
      </c>
      <c r="C265" t="s">
        <v>4499</v>
      </c>
      <c r="D265">
        <v>8.0828593998347363E-7</v>
      </c>
      <c r="E265">
        <v>1.7643675740344767E-6</v>
      </c>
      <c r="F265">
        <v>0.31349919428796658</v>
      </c>
      <c r="G265">
        <v>0.68431855768848715</v>
      </c>
      <c r="H265">
        <v>2.1796753700315491E-3</v>
      </c>
    </row>
    <row r="266" spans="1:8" x14ac:dyDescent="0.2">
      <c r="A266" t="s">
        <v>4238</v>
      </c>
      <c r="B266" t="s">
        <v>4239</v>
      </c>
      <c r="C266" t="s">
        <v>4500</v>
      </c>
      <c r="D266">
        <v>8.0828593998347363E-7</v>
      </c>
      <c r="E266">
        <v>1.7643675740344767E-6</v>
      </c>
      <c r="F266">
        <v>0.31349919428796658</v>
      </c>
      <c r="G266">
        <v>0.68431855768848715</v>
      </c>
      <c r="H266">
        <v>2.1796753700315491E-3</v>
      </c>
    </row>
    <row r="267" spans="1:8" x14ac:dyDescent="0.2">
      <c r="A267" t="s">
        <v>4238</v>
      </c>
      <c r="B267" t="s">
        <v>4239</v>
      </c>
      <c r="C267" t="s">
        <v>4501</v>
      </c>
      <c r="D267">
        <v>8.1040681445994508E-7</v>
      </c>
      <c r="E267">
        <v>1.7662479406416874E-6</v>
      </c>
      <c r="F267">
        <v>0.31383295354257168</v>
      </c>
      <c r="G267">
        <v>0.68398247389482247</v>
      </c>
      <c r="H267">
        <v>2.1819959078513466E-3</v>
      </c>
    </row>
    <row r="268" spans="1:8" x14ac:dyDescent="0.2">
      <c r="A268" t="s">
        <v>4238</v>
      </c>
      <c r="B268" t="s">
        <v>4239</v>
      </c>
      <c r="C268" t="s">
        <v>4502</v>
      </c>
      <c r="D268">
        <v>8.1252966319533414E-7</v>
      </c>
      <c r="E268">
        <v>1.7681263191666371E-6</v>
      </c>
      <c r="F268">
        <v>0.31416643963651797</v>
      </c>
      <c r="G268">
        <v>0.68364666516110029</v>
      </c>
      <c r="H268">
        <v>2.1843145463998756E-3</v>
      </c>
    </row>
    <row r="269" spans="1:8" x14ac:dyDescent="0.2">
      <c r="A269" t="s">
        <v>4238</v>
      </c>
      <c r="B269" t="s">
        <v>4239</v>
      </c>
      <c r="C269" t="s">
        <v>4503</v>
      </c>
      <c r="D269">
        <v>8.1465434341738299E-7</v>
      </c>
      <c r="E269">
        <v>1.7700028534455551E-6</v>
      </c>
      <c r="F269">
        <v>0.31449959871384603</v>
      </c>
      <c r="G269">
        <v>0.68331118571765637</v>
      </c>
      <c r="H269">
        <v>2.1866309113010175E-3</v>
      </c>
    </row>
    <row r="270" spans="1:8" x14ac:dyDescent="0.2">
      <c r="A270" t="s">
        <v>4238</v>
      </c>
      <c r="B270" t="s">
        <v>4239</v>
      </c>
      <c r="C270" t="s">
        <v>4504</v>
      </c>
      <c r="D270">
        <v>8.1465434341738299E-7</v>
      </c>
      <c r="E270">
        <v>1.7700028534455551E-6</v>
      </c>
      <c r="F270">
        <v>0.31449959871384603</v>
      </c>
      <c r="G270">
        <v>0.68331118571765637</v>
      </c>
      <c r="H270">
        <v>2.1866309113010175E-3</v>
      </c>
    </row>
    <row r="271" spans="1:8" x14ac:dyDescent="0.2">
      <c r="A271" t="s">
        <v>4238</v>
      </c>
      <c r="B271" t="s">
        <v>4239</v>
      </c>
      <c r="C271" t="s">
        <v>4505</v>
      </c>
      <c r="D271">
        <v>8.1678083906254185E-7</v>
      </c>
      <c r="E271">
        <v>1.771877559778869E-6</v>
      </c>
      <c r="F271">
        <v>0.31483242608618778</v>
      </c>
      <c r="G271">
        <v>0.68297604028536663</v>
      </c>
      <c r="H271">
        <v>2.1889449700469017E-3</v>
      </c>
    </row>
    <row r="272" spans="1:8" x14ac:dyDescent="0.2">
      <c r="A272" t="s">
        <v>4238</v>
      </c>
      <c r="B272" t="s">
        <v>4239</v>
      </c>
      <c r="C272" t="s">
        <v>4506</v>
      </c>
      <c r="D272">
        <v>8.1678083906254185E-7</v>
      </c>
      <c r="E272">
        <v>1.771877559778869E-6</v>
      </c>
      <c r="F272">
        <v>0.31483242608618778</v>
      </c>
      <c r="G272">
        <v>0.68297604028536663</v>
      </c>
      <c r="H272">
        <v>2.1889449700469017E-3</v>
      </c>
    </row>
    <row r="273" spans="1:8" x14ac:dyDescent="0.2">
      <c r="A273" t="s">
        <v>4238</v>
      </c>
      <c r="B273" t="s">
        <v>4239</v>
      </c>
      <c r="C273" t="s">
        <v>4507</v>
      </c>
      <c r="D273">
        <v>8.1678083906254185E-7</v>
      </c>
      <c r="E273">
        <v>1.771877559778869E-6</v>
      </c>
      <c r="F273">
        <v>0.31483242608618778</v>
      </c>
      <c r="G273">
        <v>0.68297604028536663</v>
      </c>
      <c r="H273">
        <v>2.1889449700469017E-3</v>
      </c>
    </row>
    <row r="274" spans="1:8" x14ac:dyDescent="0.2">
      <c r="A274" t="s">
        <v>4238</v>
      </c>
      <c r="B274" t="s">
        <v>4239</v>
      </c>
      <c r="C274" t="s">
        <v>4508</v>
      </c>
      <c r="D274">
        <v>8.1678083906254185E-7</v>
      </c>
      <c r="E274">
        <v>1.771877559778869E-6</v>
      </c>
      <c r="F274">
        <v>0.31483242608618778</v>
      </c>
      <c r="G274">
        <v>0.68297604028536663</v>
      </c>
      <c r="H274">
        <v>2.1889449700469017E-3</v>
      </c>
    </row>
    <row r="275" spans="1:8" x14ac:dyDescent="0.2">
      <c r="A275" t="s">
        <v>4238</v>
      </c>
      <c r="B275" t="s">
        <v>4239</v>
      </c>
      <c r="C275" t="s">
        <v>4509</v>
      </c>
      <c r="D275">
        <v>8.2129143050862689E-7</v>
      </c>
      <c r="E275">
        <v>1.7753675847274608E-6</v>
      </c>
      <c r="F275">
        <v>0.31559398586827109</v>
      </c>
      <c r="G275">
        <v>0.68220917764106415</v>
      </c>
      <c r="H275">
        <v>2.1942398316496334E-3</v>
      </c>
    </row>
    <row r="276" spans="1:8" x14ac:dyDescent="0.2">
      <c r="A276" t="s">
        <v>4238</v>
      </c>
      <c r="B276" t="s">
        <v>4239</v>
      </c>
      <c r="C276" t="s">
        <v>4510</v>
      </c>
      <c r="D276">
        <v>8.2342392984589941E-7</v>
      </c>
      <c r="E276">
        <v>1.7772362456030121E-6</v>
      </c>
      <c r="F276">
        <v>0.31592589192604487</v>
      </c>
      <c r="G276">
        <v>0.68187495992902869</v>
      </c>
      <c r="H276">
        <v>2.1965474847502678E-3</v>
      </c>
    </row>
    <row r="277" spans="1:8" x14ac:dyDescent="0.2">
      <c r="A277" t="s">
        <v>4238</v>
      </c>
      <c r="B277" t="s">
        <v>4239</v>
      </c>
      <c r="C277" t="s">
        <v>4511</v>
      </c>
      <c r="D277">
        <v>8.3839943173715281E-7</v>
      </c>
      <c r="E277">
        <v>1.7902685290287588E-6</v>
      </c>
      <c r="F277">
        <v>0.31823912332332988</v>
      </c>
      <c r="G277">
        <v>0.67954561725174567</v>
      </c>
      <c r="H277">
        <v>2.2126307569640333E-3</v>
      </c>
    </row>
    <row r="278" spans="1:8" x14ac:dyDescent="0.2">
      <c r="A278" t="s">
        <v>4238</v>
      </c>
      <c r="B278" t="s">
        <v>4239</v>
      </c>
      <c r="C278" t="s">
        <v>4512</v>
      </c>
      <c r="D278">
        <v>8.4299070593118755E-7</v>
      </c>
      <c r="E278">
        <v>1.7936773092504969E-6</v>
      </c>
      <c r="F278">
        <v>0.31900928704769294</v>
      </c>
      <c r="G278">
        <v>0.67877009086802709</v>
      </c>
      <c r="H278">
        <v>2.2179854162643325E-3</v>
      </c>
    </row>
    <row r="279" spans="1:8" x14ac:dyDescent="0.2">
      <c r="A279" t="s">
        <v>4238</v>
      </c>
      <c r="B279" t="s">
        <v>4239</v>
      </c>
      <c r="C279" t="s">
        <v>4513</v>
      </c>
      <c r="D279">
        <v>8.4544012917306722E-7</v>
      </c>
      <c r="E279">
        <v>1.7952268458462055E-6</v>
      </c>
      <c r="F279">
        <v>0.31945072416274178</v>
      </c>
      <c r="G279">
        <v>0.67832558064355331</v>
      </c>
      <c r="H279">
        <v>2.2210545267297853E-3</v>
      </c>
    </row>
    <row r="280" spans="1:8" x14ac:dyDescent="0.2">
      <c r="A280" t="s">
        <v>4238</v>
      </c>
      <c r="B280" t="s">
        <v>4239</v>
      </c>
      <c r="C280" t="s">
        <v>4514</v>
      </c>
      <c r="D280">
        <v>8.4383079039156233E-7</v>
      </c>
      <c r="E280">
        <v>1.7928313939097166E-6</v>
      </c>
      <c r="F280">
        <v>0.31932719646417962</v>
      </c>
      <c r="G280">
        <v>0.67844997131072204</v>
      </c>
      <c r="H280">
        <v>2.2201955629145773E-3</v>
      </c>
    </row>
    <row r="281" spans="1:8" x14ac:dyDescent="0.2">
      <c r="A281" t="s">
        <v>4238</v>
      </c>
      <c r="B281" t="s">
        <v>4239</v>
      </c>
      <c r="C281" t="s">
        <v>4515</v>
      </c>
      <c r="D281">
        <v>8.4383079039156233E-7</v>
      </c>
      <c r="E281">
        <v>1.7928313939097166E-6</v>
      </c>
      <c r="F281">
        <v>0.31932719646417962</v>
      </c>
      <c r="G281">
        <v>0.67844997131072204</v>
      </c>
      <c r="H281">
        <v>2.2201955629145773E-3</v>
      </c>
    </row>
    <row r="282" spans="1:8" x14ac:dyDescent="0.2">
      <c r="A282" t="s">
        <v>4238</v>
      </c>
      <c r="B282" t="s">
        <v>4239</v>
      </c>
      <c r="C282" t="s">
        <v>4516</v>
      </c>
      <c r="D282">
        <v>8.4598346289408782E-7</v>
      </c>
      <c r="E282">
        <v>1.794679740832005E-6</v>
      </c>
      <c r="F282">
        <v>0.31965602352244049</v>
      </c>
      <c r="G282">
        <v>0.67811885400613781</v>
      </c>
      <c r="H282">
        <v>2.2224818082181735E-3</v>
      </c>
    </row>
    <row r="283" spans="1:8" x14ac:dyDescent="0.2">
      <c r="A283" t="s">
        <v>4238</v>
      </c>
      <c r="B283" t="s">
        <v>4239</v>
      </c>
      <c r="C283" t="s">
        <v>4517</v>
      </c>
      <c r="D283">
        <v>8.5527652105570359E-7</v>
      </c>
      <c r="E283">
        <v>1.8013860209879978E-6</v>
      </c>
      <c r="F283">
        <v>0.32121769082411733</v>
      </c>
      <c r="G283">
        <v>0.67654631299879309</v>
      </c>
      <c r="H283">
        <v>2.2333395145473852E-3</v>
      </c>
    </row>
    <row r="284" spans="1:8" x14ac:dyDescent="0.2">
      <c r="A284" t="s">
        <v>4238</v>
      </c>
      <c r="B284" t="s">
        <v>4239</v>
      </c>
      <c r="C284" t="s">
        <v>4518</v>
      </c>
      <c r="D284">
        <v>8.5527652105570359E-7</v>
      </c>
      <c r="E284">
        <v>1.8013860209879978E-6</v>
      </c>
      <c r="F284">
        <v>0.32121769082411733</v>
      </c>
      <c r="G284">
        <v>0.67654631299879309</v>
      </c>
      <c r="H284">
        <v>2.2333395145473852E-3</v>
      </c>
    </row>
    <row r="285" spans="1:8" x14ac:dyDescent="0.2">
      <c r="A285" t="s">
        <v>4238</v>
      </c>
      <c r="B285" t="s">
        <v>4239</v>
      </c>
      <c r="C285" t="s">
        <v>4519</v>
      </c>
      <c r="D285">
        <v>8.5960442303906775E-7</v>
      </c>
      <c r="E285">
        <v>1.805060000606943E-6</v>
      </c>
      <c r="F285">
        <v>0.32187217180506783</v>
      </c>
      <c r="G285">
        <v>0.67588727358760037</v>
      </c>
      <c r="H285">
        <v>2.2378899429081524E-3</v>
      </c>
    </row>
    <row r="286" spans="1:8" x14ac:dyDescent="0.2">
      <c r="A286" t="s">
        <v>4238</v>
      </c>
      <c r="B286" t="s">
        <v>4239</v>
      </c>
      <c r="C286" t="s">
        <v>4041</v>
      </c>
      <c r="D286">
        <v>8.5960442303906775E-7</v>
      </c>
      <c r="E286">
        <v>1.805060000606943E-6</v>
      </c>
      <c r="F286">
        <v>0.32187217180506783</v>
      </c>
      <c r="G286">
        <v>0.67588727358760037</v>
      </c>
      <c r="H286">
        <v>2.2378899429081524E-3</v>
      </c>
    </row>
    <row r="287" spans="1:8" x14ac:dyDescent="0.2">
      <c r="A287" t="s">
        <v>4238</v>
      </c>
      <c r="B287" t="s">
        <v>4239</v>
      </c>
      <c r="C287" t="s">
        <v>4520</v>
      </c>
      <c r="D287">
        <v>8.6600130271917948E-7</v>
      </c>
      <c r="E287">
        <v>1.8066506399872999E-6</v>
      </c>
      <c r="F287">
        <v>0.3232951174520613</v>
      </c>
      <c r="G287">
        <v>0.67445442703197855</v>
      </c>
      <c r="H287">
        <v>2.2477828640175873E-3</v>
      </c>
    </row>
    <row r="288" spans="1:8" x14ac:dyDescent="0.2">
      <c r="A288" t="s">
        <v>4238</v>
      </c>
      <c r="B288" t="s">
        <v>4239</v>
      </c>
      <c r="C288" t="s">
        <v>4521</v>
      </c>
      <c r="D288">
        <v>8.6600130271917948E-7</v>
      </c>
      <c r="E288">
        <v>1.8066506399872999E-6</v>
      </c>
      <c r="F288">
        <v>0.3232951174520613</v>
      </c>
      <c r="G288">
        <v>0.67445442703197855</v>
      </c>
      <c r="H288">
        <v>2.2477828640175873E-3</v>
      </c>
    </row>
    <row r="289" spans="1:8" x14ac:dyDescent="0.2">
      <c r="A289" t="s">
        <v>4238</v>
      </c>
      <c r="B289" t="s">
        <v>4239</v>
      </c>
      <c r="C289" t="s">
        <v>4522</v>
      </c>
      <c r="D289">
        <v>8.64737894957563E-7</v>
      </c>
      <c r="E289">
        <v>1.8039068568298952E-6</v>
      </c>
      <c r="F289">
        <v>0.32330818253599181</v>
      </c>
      <c r="G289">
        <v>0.67444127532281306</v>
      </c>
      <c r="H289">
        <v>2.2478734964433934E-3</v>
      </c>
    </row>
    <row r="290" spans="1:8" x14ac:dyDescent="0.2">
      <c r="A290" t="s">
        <v>4238</v>
      </c>
      <c r="B290" t="s">
        <v>4239</v>
      </c>
      <c r="C290" t="s">
        <v>4523</v>
      </c>
      <c r="D290">
        <v>8.6781500412735107E-7</v>
      </c>
      <c r="E290">
        <v>1.8048243443428195E-6</v>
      </c>
      <c r="F290">
        <v>0.3239722079243646</v>
      </c>
      <c r="G290">
        <v>0.67377262932738724</v>
      </c>
      <c r="H290">
        <v>2.2524901088996348E-3</v>
      </c>
    </row>
    <row r="291" spans="1:8" x14ac:dyDescent="0.2">
      <c r="A291" t="s">
        <v>4238</v>
      </c>
      <c r="B291" t="s">
        <v>4239</v>
      </c>
      <c r="C291" t="s">
        <v>4524</v>
      </c>
      <c r="D291">
        <v>8.6781500412735107E-7</v>
      </c>
      <c r="E291">
        <v>1.8048243443428195E-6</v>
      </c>
      <c r="F291">
        <v>0.3239722079243646</v>
      </c>
      <c r="G291">
        <v>0.67377262932738724</v>
      </c>
      <c r="H291">
        <v>2.2524901088996348E-3</v>
      </c>
    </row>
    <row r="292" spans="1:8" x14ac:dyDescent="0.2">
      <c r="A292" t="s">
        <v>4238</v>
      </c>
      <c r="B292" t="s">
        <v>4239</v>
      </c>
      <c r="C292" t="s">
        <v>4525</v>
      </c>
      <c r="D292">
        <v>8.6467115042670165E-7</v>
      </c>
      <c r="E292">
        <v>1.7999580981885722E-6</v>
      </c>
      <c r="F292">
        <v>0.32376936876161949</v>
      </c>
      <c r="G292">
        <v>0.67397688702516978</v>
      </c>
      <c r="H292">
        <v>2.251079583962607E-3</v>
      </c>
    </row>
    <row r="293" spans="1:8" x14ac:dyDescent="0.2">
      <c r="A293" t="s">
        <v>4238</v>
      </c>
      <c r="B293" t="s">
        <v>4239</v>
      </c>
      <c r="C293" t="s">
        <v>4526</v>
      </c>
      <c r="D293">
        <v>8.6467115042670165E-7</v>
      </c>
      <c r="E293">
        <v>1.7999580981885722E-6</v>
      </c>
      <c r="F293">
        <v>0.32376936876161949</v>
      </c>
      <c r="G293">
        <v>0.67397688702516978</v>
      </c>
      <c r="H293">
        <v>2.251079583962607E-3</v>
      </c>
    </row>
    <row r="294" spans="1:8" x14ac:dyDescent="0.2">
      <c r="A294" t="s">
        <v>4238</v>
      </c>
      <c r="B294" t="s">
        <v>4239</v>
      </c>
      <c r="C294" t="s">
        <v>4527</v>
      </c>
      <c r="D294">
        <v>8.6467115042670165E-7</v>
      </c>
      <c r="E294">
        <v>1.7999580981885722E-6</v>
      </c>
      <c r="F294">
        <v>0.32376936876161949</v>
      </c>
      <c r="G294">
        <v>0.67397688702516978</v>
      </c>
      <c r="H294">
        <v>2.251079583962607E-3</v>
      </c>
    </row>
    <row r="295" spans="1:8" x14ac:dyDescent="0.2">
      <c r="A295" t="s">
        <v>4238</v>
      </c>
      <c r="B295" t="s">
        <v>4239</v>
      </c>
      <c r="C295" t="s">
        <v>4528</v>
      </c>
      <c r="D295">
        <v>8.6684803954297903E-7</v>
      </c>
      <c r="E295">
        <v>1.8017820591173074E-6</v>
      </c>
      <c r="F295">
        <v>0.32409712395224322</v>
      </c>
      <c r="G295">
        <v>0.67364684904252903</v>
      </c>
      <c r="H295">
        <v>2.2533583751282696E-3</v>
      </c>
    </row>
    <row r="296" spans="1:8" x14ac:dyDescent="0.2">
      <c r="A296" t="s">
        <v>4238</v>
      </c>
      <c r="B296" t="s">
        <v>4239</v>
      </c>
      <c r="C296" t="s">
        <v>4529</v>
      </c>
      <c r="D296">
        <v>8.6515060895466645E-7</v>
      </c>
      <c r="E296">
        <v>1.79947531097801E-6</v>
      </c>
      <c r="F296">
        <v>0.32394889831862289</v>
      </c>
      <c r="G296">
        <v>0.673796109347508</v>
      </c>
      <c r="H296">
        <v>2.2523277079484847E-3</v>
      </c>
    </row>
    <row r="297" spans="1:8" x14ac:dyDescent="0.2">
      <c r="A297" t="s">
        <v>4238</v>
      </c>
      <c r="B297" t="s">
        <v>4239</v>
      </c>
      <c r="C297" t="s">
        <v>4530</v>
      </c>
      <c r="D297">
        <v>8.6515060895466645E-7</v>
      </c>
      <c r="E297">
        <v>1.79947531097801E-6</v>
      </c>
      <c r="F297">
        <v>0.32394889831862289</v>
      </c>
      <c r="G297">
        <v>0.673796109347508</v>
      </c>
      <c r="H297">
        <v>2.2523277079484847E-3</v>
      </c>
    </row>
    <row r="298" spans="1:8" x14ac:dyDescent="0.2">
      <c r="A298" t="s">
        <v>4238</v>
      </c>
      <c r="B298" t="s">
        <v>4239</v>
      </c>
      <c r="C298" t="s">
        <v>4531</v>
      </c>
      <c r="D298">
        <v>8.6950607706563459E-7</v>
      </c>
      <c r="E298">
        <v>1.80312153230704E-6</v>
      </c>
      <c r="F298">
        <v>0.32460351833085055</v>
      </c>
      <c r="G298">
        <v>0.67313692994086005</v>
      </c>
      <c r="H298">
        <v>2.2568791006792478E-3</v>
      </c>
    </row>
    <row r="299" spans="1:8" x14ac:dyDescent="0.2">
      <c r="A299" t="s">
        <v>4238</v>
      </c>
      <c r="B299" t="s">
        <v>4239</v>
      </c>
      <c r="C299" t="s">
        <v>4532</v>
      </c>
      <c r="D299">
        <v>8.6950607706563459E-7</v>
      </c>
      <c r="E299">
        <v>1.80312153230704E-6</v>
      </c>
      <c r="F299">
        <v>0.32460351833085055</v>
      </c>
      <c r="G299">
        <v>0.67313692994086005</v>
      </c>
      <c r="H299">
        <v>2.2568791006792478E-3</v>
      </c>
    </row>
    <row r="300" spans="1:8" x14ac:dyDescent="0.2">
      <c r="A300" t="s">
        <v>4238</v>
      </c>
      <c r="B300" t="s">
        <v>4239</v>
      </c>
      <c r="C300" t="s">
        <v>4533</v>
      </c>
      <c r="D300">
        <v>8.6950607706563459E-7</v>
      </c>
      <c r="E300">
        <v>1.80312153230704E-6</v>
      </c>
      <c r="F300">
        <v>0.32460351833085055</v>
      </c>
      <c r="G300">
        <v>0.67313692994086005</v>
      </c>
      <c r="H300">
        <v>2.2568791006792478E-3</v>
      </c>
    </row>
    <row r="301" spans="1:8" x14ac:dyDescent="0.2">
      <c r="A301" t="s">
        <v>4238</v>
      </c>
      <c r="B301" t="s">
        <v>4239</v>
      </c>
      <c r="C301" t="s">
        <v>4534</v>
      </c>
      <c r="D301">
        <v>8.7605264429544596E-7</v>
      </c>
      <c r="E301">
        <v>1.8085774061173208E-6</v>
      </c>
      <c r="F301">
        <v>0.32558308759797189</v>
      </c>
      <c r="G301">
        <v>0.67215053799579616</v>
      </c>
      <c r="H301">
        <v>2.2636897761818342E-3</v>
      </c>
    </row>
    <row r="302" spans="1:8" x14ac:dyDescent="0.2">
      <c r="A302" t="s">
        <v>4238</v>
      </c>
      <c r="B302" t="s">
        <v>4239</v>
      </c>
      <c r="C302" t="s">
        <v>4535</v>
      </c>
      <c r="D302">
        <v>8.7452481716319072E-7</v>
      </c>
      <c r="E302">
        <v>1.8060998773980945E-6</v>
      </c>
      <c r="F302">
        <v>0.3255010963666084</v>
      </c>
      <c r="G302">
        <v>0.67223310342482123</v>
      </c>
      <c r="H302">
        <v>2.263119583875968E-3</v>
      </c>
    </row>
    <row r="303" spans="1:8" x14ac:dyDescent="0.2">
      <c r="A303" t="s">
        <v>4238</v>
      </c>
      <c r="B303" t="s">
        <v>4239</v>
      </c>
      <c r="C303" t="s">
        <v>4536</v>
      </c>
      <c r="D303">
        <v>8.7938589585715984E-7</v>
      </c>
      <c r="E303">
        <v>1.8092369783861283E-6</v>
      </c>
      <c r="F303">
        <v>0.32633481647967028</v>
      </c>
      <c r="G303">
        <v>0.67139357879196837</v>
      </c>
      <c r="H303">
        <v>2.2689161054867883E-3</v>
      </c>
    </row>
    <row r="304" spans="1:8" x14ac:dyDescent="0.2">
      <c r="A304" t="s">
        <v>4238</v>
      </c>
      <c r="B304" t="s">
        <v>4239</v>
      </c>
      <c r="C304" t="s">
        <v>4537</v>
      </c>
      <c r="D304">
        <v>8.7938589585715984E-7</v>
      </c>
      <c r="E304">
        <v>1.8092369783861283E-6</v>
      </c>
      <c r="F304">
        <v>0.32633481647967028</v>
      </c>
      <c r="G304">
        <v>0.67139357879196837</v>
      </c>
      <c r="H304">
        <v>2.2689161054867883E-3</v>
      </c>
    </row>
    <row r="305" spans="1:8" x14ac:dyDescent="0.2">
      <c r="A305" t="s">
        <v>4238</v>
      </c>
      <c r="B305" t="s">
        <v>4239</v>
      </c>
      <c r="C305" t="s">
        <v>4538</v>
      </c>
      <c r="D305">
        <v>8.7938589585715984E-7</v>
      </c>
      <c r="E305">
        <v>1.8092369783861283E-6</v>
      </c>
      <c r="F305">
        <v>0.32633481647967028</v>
      </c>
      <c r="G305">
        <v>0.67139357879196837</v>
      </c>
      <c r="H305">
        <v>2.2689161054867883E-3</v>
      </c>
    </row>
    <row r="306" spans="1:8" x14ac:dyDescent="0.2">
      <c r="A306" t="s">
        <v>4238</v>
      </c>
      <c r="B306" t="s">
        <v>4239</v>
      </c>
      <c r="C306" t="s">
        <v>4539</v>
      </c>
      <c r="D306">
        <v>8.8376500530766928E-7</v>
      </c>
      <c r="E306">
        <v>1.8128593921329724E-6</v>
      </c>
      <c r="F306">
        <v>0.32698525721391708</v>
      </c>
      <c r="G306">
        <v>0.67073860772112492</v>
      </c>
      <c r="H306">
        <v>2.2734384405597896E-3</v>
      </c>
    </row>
    <row r="307" spans="1:8" x14ac:dyDescent="0.2">
      <c r="A307" t="s">
        <v>4238</v>
      </c>
      <c r="B307" t="s">
        <v>4239</v>
      </c>
      <c r="C307" t="s">
        <v>4540</v>
      </c>
      <c r="D307">
        <v>8.8376500530766928E-7</v>
      </c>
      <c r="E307">
        <v>1.8128593921329724E-6</v>
      </c>
      <c r="F307">
        <v>0.32698525721391708</v>
      </c>
      <c r="G307">
        <v>0.67073860772112492</v>
      </c>
      <c r="H307">
        <v>2.2734384405597896E-3</v>
      </c>
    </row>
    <row r="308" spans="1:8" x14ac:dyDescent="0.2">
      <c r="A308" t="s">
        <v>4238</v>
      </c>
      <c r="B308" t="s">
        <v>4239</v>
      </c>
      <c r="C308" t="s">
        <v>4541</v>
      </c>
      <c r="D308">
        <v>8.8376500530766928E-7</v>
      </c>
      <c r="E308">
        <v>1.8128593921329724E-6</v>
      </c>
      <c r="F308">
        <v>0.32698525721391708</v>
      </c>
      <c r="G308">
        <v>0.67073860772112492</v>
      </c>
      <c r="H308">
        <v>2.2734384405597896E-3</v>
      </c>
    </row>
    <row r="309" spans="1:8" x14ac:dyDescent="0.2">
      <c r="A309" t="s">
        <v>4238</v>
      </c>
      <c r="B309" t="s">
        <v>4239</v>
      </c>
      <c r="C309" t="s">
        <v>4542</v>
      </c>
      <c r="D309">
        <v>8.8388105598956436E-7</v>
      </c>
      <c r="E309">
        <v>1.8127425359760499E-6</v>
      </c>
      <c r="F309">
        <v>0.32702819492924423</v>
      </c>
      <c r="G309">
        <v>0.67069537150267378</v>
      </c>
      <c r="H309">
        <v>2.2737369444900883E-3</v>
      </c>
    </row>
    <row r="310" spans="1:8" x14ac:dyDescent="0.2">
      <c r="A310" t="s">
        <v>4238</v>
      </c>
      <c r="B310" t="s">
        <v>4239</v>
      </c>
      <c r="C310" t="s">
        <v>4543</v>
      </c>
      <c r="D310">
        <v>8.8176963972116136E-7</v>
      </c>
      <c r="E310">
        <v>1.8108526475502582E-6</v>
      </c>
      <c r="F310">
        <v>0.32673247606160638</v>
      </c>
      <c r="G310">
        <v>0.67099315043493701</v>
      </c>
      <c r="H310">
        <v>2.271680881169628E-3</v>
      </c>
    </row>
    <row r="311" spans="1:8" x14ac:dyDescent="0.2">
      <c r="A311" t="s">
        <v>4238</v>
      </c>
      <c r="B311" t="s">
        <v>4239</v>
      </c>
      <c r="C311" t="s">
        <v>4544</v>
      </c>
      <c r="D311">
        <v>8.8176963972116136E-7</v>
      </c>
      <c r="E311">
        <v>1.8108526475502582E-6</v>
      </c>
      <c r="F311">
        <v>0.32673247606160638</v>
      </c>
      <c r="G311">
        <v>0.67099315043493701</v>
      </c>
      <c r="H311">
        <v>2.271680881169628E-3</v>
      </c>
    </row>
    <row r="312" spans="1:8" x14ac:dyDescent="0.2">
      <c r="A312" t="s">
        <v>4238</v>
      </c>
      <c r="B312" t="s">
        <v>4239</v>
      </c>
      <c r="C312" t="s">
        <v>4545</v>
      </c>
      <c r="D312">
        <v>8.8176963972116136E-7</v>
      </c>
      <c r="E312">
        <v>1.8108526475502582E-6</v>
      </c>
      <c r="F312">
        <v>0.32673247606160638</v>
      </c>
      <c r="G312">
        <v>0.67099315043493701</v>
      </c>
      <c r="H312">
        <v>2.271680881169628E-3</v>
      </c>
    </row>
    <row r="313" spans="1:8" x14ac:dyDescent="0.2">
      <c r="A313" t="s">
        <v>4238</v>
      </c>
      <c r="B313" t="s">
        <v>4239</v>
      </c>
      <c r="C313" t="s">
        <v>4546</v>
      </c>
      <c r="D313">
        <v>8.83998476384352E-7</v>
      </c>
      <c r="E313">
        <v>1.8126243001470342E-6</v>
      </c>
      <c r="F313">
        <v>0.32707163947757201</v>
      </c>
      <c r="G313">
        <v>0.67065162491768904</v>
      </c>
      <c r="H313">
        <v>2.2740389819629887E-3</v>
      </c>
    </row>
    <row r="314" spans="1:8" x14ac:dyDescent="0.2">
      <c r="A314" t="s">
        <v>4238</v>
      </c>
      <c r="B314" t="s">
        <v>4239</v>
      </c>
      <c r="C314" t="s">
        <v>4547</v>
      </c>
      <c r="D314">
        <v>8.83998476384352E-7</v>
      </c>
      <c r="E314">
        <v>1.8126243001470342E-6</v>
      </c>
      <c r="F314">
        <v>0.32707163947757201</v>
      </c>
      <c r="G314">
        <v>0.67065162491768904</v>
      </c>
      <c r="H314">
        <v>2.2740389819629887E-3</v>
      </c>
    </row>
    <row r="315" spans="1:8" x14ac:dyDescent="0.2">
      <c r="A315" t="s">
        <v>4238</v>
      </c>
      <c r="B315" t="s">
        <v>4239</v>
      </c>
      <c r="C315" t="s">
        <v>4548</v>
      </c>
      <c r="D315">
        <v>8.83998476384352E-7</v>
      </c>
      <c r="E315">
        <v>1.8126243001470342E-6</v>
      </c>
      <c r="F315">
        <v>0.32707163947757201</v>
      </c>
      <c r="G315">
        <v>0.67065162491768904</v>
      </c>
      <c r="H315">
        <v>2.2740389819629887E-3</v>
      </c>
    </row>
    <row r="316" spans="1:8" x14ac:dyDescent="0.2">
      <c r="A316" t="s">
        <v>4238</v>
      </c>
      <c r="B316" t="s">
        <v>4239</v>
      </c>
      <c r="C316" t="s">
        <v>4549</v>
      </c>
      <c r="D316">
        <v>8.83998476384352E-7</v>
      </c>
      <c r="E316">
        <v>1.8126243001470342E-6</v>
      </c>
      <c r="F316">
        <v>0.32707163947757201</v>
      </c>
      <c r="G316">
        <v>0.67065162491768904</v>
      </c>
      <c r="H316">
        <v>2.2740389819629887E-3</v>
      </c>
    </row>
    <row r="317" spans="1:8" x14ac:dyDescent="0.2">
      <c r="A317" t="s">
        <v>4238</v>
      </c>
      <c r="B317" t="s">
        <v>4239</v>
      </c>
      <c r="C317" t="s">
        <v>4550</v>
      </c>
      <c r="D317">
        <v>8.83998476384352E-7</v>
      </c>
      <c r="E317">
        <v>1.8126243001470342E-6</v>
      </c>
      <c r="F317">
        <v>0.32707163947757201</v>
      </c>
      <c r="G317">
        <v>0.67065162491768904</v>
      </c>
      <c r="H317">
        <v>2.2740389819629887E-3</v>
      </c>
    </row>
    <row r="318" spans="1:8" x14ac:dyDescent="0.2">
      <c r="A318" t="s">
        <v>4238</v>
      </c>
      <c r="B318" t="s">
        <v>4239</v>
      </c>
      <c r="C318" t="s">
        <v>4551</v>
      </c>
      <c r="D318">
        <v>8.8180732068903944E-7</v>
      </c>
      <c r="E318">
        <v>1.8108147045555887E-6</v>
      </c>
      <c r="F318">
        <v>0.32674643848905061</v>
      </c>
      <c r="G318">
        <v>0.67097909093976082</v>
      </c>
      <c r="H318">
        <v>2.2717779491630424E-3</v>
      </c>
    </row>
    <row r="319" spans="1:8" x14ac:dyDescent="0.2">
      <c r="A319" t="s">
        <v>4238</v>
      </c>
      <c r="B319" t="s">
        <v>4239</v>
      </c>
      <c r="C319" t="s">
        <v>4552</v>
      </c>
      <c r="D319">
        <v>8.8180732068903944E-7</v>
      </c>
      <c r="E319">
        <v>1.8108147045555887E-6</v>
      </c>
      <c r="F319">
        <v>0.32674643848905061</v>
      </c>
      <c r="G319">
        <v>0.67097909093976082</v>
      </c>
      <c r="H319">
        <v>2.2717779491630424E-3</v>
      </c>
    </row>
    <row r="320" spans="1:8" x14ac:dyDescent="0.2">
      <c r="A320" t="s">
        <v>4238</v>
      </c>
      <c r="B320" t="s">
        <v>4239</v>
      </c>
      <c r="C320" t="s">
        <v>4553</v>
      </c>
      <c r="D320">
        <v>8.8840252609412843E-7</v>
      </c>
      <c r="E320">
        <v>1.8162216044523146E-6</v>
      </c>
      <c r="F320">
        <v>0.32772716963173137</v>
      </c>
      <c r="G320">
        <v>0.66999152905239445</v>
      </c>
      <c r="H320">
        <v>2.2785966917443236E-3</v>
      </c>
    </row>
    <row r="321" spans="1:8" x14ac:dyDescent="0.2">
      <c r="A321" t="s">
        <v>4238</v>
      </c>
      <c r="B321" t="s">
        <v>4239</v>
      </c>
      <c r="C321" t="s">
        <v>4554</v>
      </c>
      <c r="D321">
        <v>8.8840252609412843E-7</v>
      </c>
      <c r="E321">
        <v>1.8162216044523146E-6</v>
      </c>
      <c r="F321">
        <v>0.32772716963173137</v>
      </c>
      <c r="G321">
        <v>0.66999152905239445</v>
      </c>
      <c r="H321">
        <v>2.2785966917443236E-3</v>
      </c>
    </row>
    <row r="322" spans="1:8" x14ac:dyDescent="0.2">
      <c r="A322" t="s">
        <v>4238</v>
      </c>
      <c r="B322" t="s">
        <v>4239</v>
      </c>
      <c r="C322" t="s">
        <v>4555</v>
      </c>
      <c r="D322">
        <v>8.8182655999554002E-7</v>
      </c>
      <c r="E322">
        <v>1.8107953403088823E-6</v>
      </c>
      <c r="F322">
        <v>0.32675356641492004</v>
      </c>
      <c r="G322">
        <v>0.67097191346697227</v>
      </c>
      <c r="H322">
        <v>2.2718274962081854E-3</v>
      </c>
    </row>
    <row r="323" spans="1:8" x14ac:dyDescent="0.2">
      <c r="A323" t="s">
        <v>4238</v>
      </c>
      <c r="B323" t="s">
        <v>4239</v>
      </c>
      <c r="C323" t="s">
        <v>4556</v>
      </c>
      <c r="D323">
        <v>8.8401860544082503E-7</v>
      </c>
      <c r="E323">
        <v>1.8126040399232709E-6</v>
      </c>
      <c r="F323">
        <v>0.32707908601685165</v>
      </c>
      <c r="G323">
        <v>0.67064412661639039</v>
      </c>
      <c r="H323">
        <v>2.2740907441129513E-3</v>
      </c>
    </row>
    <row r="324" spans="1:8" x14ac:dyDescent="0.2">
      <c r="A324" t="s">
        <v>4238</v>
      </c>
      <c r="B324" t="s">
        <v>4239</v>
      </c>
      <c r="C324" t="s">
        <v>4557</v>
      </c>
      <c r="D324">
        <v>8.8401860544082503E-7</v>
      </c>
      <c r="E324">
        <v>1.8126040399232709E-6</v>
      </c>
      <c r="F324">
        <v>0.32707908601685165</v>
      </c>
      <c r="G324">
        <v>0.67064412661639039</v>
      </c>
      <c r="H324">
        <v>2.2740907441129513E-3</v>
      </c>
    </row>
    <row r="325" spans="1:8" x14ac:dyDescent="0.2">
      <c r="A325" t="s">
        <v>4238</v>
      </c>
      <c r="B325" t="s">
        <v>4239</v>
      </c>
      <c r="C325" t="s">
        <v>4558</v>
      </c>
      <c r="D325">
        <v>8.7530287912626315E-7</v>
      </c>
      <c r="E325">
        <v>1.805316428037362E-6</v>
      </c>
      <c r="F325">
        <v>0.32579069200909117</v>
      </c>
      <c r="G325">
        <v>0.67194149450249929</v>
      </c>
      <c r="H325">
        <v>2.2651328691020928E-3</v>
      </c>
    </row>
    <row r="326" spans="1:8" x14ac:dyDescent="0.2">
      <c r="A326" t="s">
        <v>4238</v>
      </c>
      <c r="B326" t="s">
        <v>4239</v>
      </c>
      <c r="C326" t="s">
        <v>4559</v>
      </c>
      <c r="D326">
        <v>8.7312927928254644E-7</v>
      </c>
      <c r="E326">
        <v>1.8034891555574624E-6</v>
      </c>
      <c r="F326">
        <v>0.3254681701255589</v>
      </c>
      <c r="G326">
        <v>0.67226626279739554</v>
      </c>
      <c r="H326">
        <v>2.2628904586101746E-3</v>
      </c>
    </row>
    <row r="327" spans="1:8" x14ac:dyDescent="0.2">
      <c r="A327" t="s">
        <v>4238</v>
      </c>
      <c r="B327" t="s">
        <v>4239</v>
      </c>
      <c r="C327" t="s">
        <v>4560</v>
      </c>
      <c r="D327">
        <v>8.7531469708129744E-7</v>
      </c>
      <c r="E327">
        <v>1.8053045290605401E-6</v>
      </c>
      <c r="F327">
        <v>0.32579509056959449</v>
      </c>
      <c r="G327">
        <v>0.67193706536507336</v>
      </c>
      <c r="H327">
        <v>2.2651634461065846E-3</v>
      </c>
    </row>
    <row r="328" spans="1:8" x14ac:dyDescent="0.2">
      <c r="A328" t="s">
        <v>4238</v>
      </c>
      <c r="B328" t="s">
        <v>4239</v>
      </c>
      <c r="C328" t="s">
        <v>4561</v>
      </c>
      <c r="D328">
        <v>8.7531469708129744E-7</v>
      </c>
      <c r="E328">
        <v>1.8053045290605401E-6</v>
      </c>
      <c r="F328">
        <v>0.32579509056959449</v>
      </c>
      <c r="G328">
        <v>0.67193706536507336</v>
      </c>
      <c r="H328">
        <v>2.2651634461065846E-3</v>
      </c>
    </row>
    <row r="329" spans="1:8" x14ac:dyDescent="0.2">
      <c r="A329" t="s">
        <v>4238</v>
      </c>
      <c r="B329" t="s">
        <v>4239</v>
      </c>
      <c r="C329" t="s">
        <v>4562</v>
      </c>
      <c r="D329">
        <v>8.7531469708129744E-7</v>
      </c>
      <c r="E329">
        <v>1.8053045290605401E-6</v>
      </c>
      <c r="F329">
        <v>0.32579509056959449</v>
      </c>
      <c r="G329">
        <v>0.67193706536507336</v>
      </c>
      <c r="H329">
        <v>2.2651634461065846E-3</v>
      </c>
    </row>
    <row r="330" spans="1:8" x14ac:dyDescent="0.2">
      <c r="A330" t="s">
        <v>4238</v>
      </c>
      <c r="B330" t="s">
        <v>4239</v>
      </c>
      <c r="C330" t="s">
        <v>4563</v>
      </c>
      <c r="D330">
        <v>8.7531469708129744E-7</v>
      </c>
      <c r="E330">
        <v>1.8053045290605401E-6</v>
      </c>
      <c r="F330">
        <v>0.32579509056959449</v>
      </c>
      <c r="G330">
        <v>0.67193706536507336</v>
      </c>
      <c r="H330">
        <v>2.2651634461065846E-3</v>
      </c>
    </row>
    <row r="331" spans="1:8" x14ac:dyDescent="0.2">
      <c r="A331" t="s">
        <v>4238</v>
      </c>
      <c r="B331" t="s">
        <v>4239</v>
      </c>
      <c r="C331" t="s">
        <v>4564</v>
      </c>
      <c r="D331">
        <v>8.7531469708129744E-7</v>
      </c>
      <c r="E331">
        <v>1.8053045290605401E-6</v>
      </c>
      <c r="F331">
        <v>0.32579509056959449</v>
      </c>
      <c r="G331">
        <v>0.67193706536507336</v>
      </c>
      <c r="H331">
        <v>2.2651634461065846E-3</v>
      </c>
    </row>
    <row r="332" spans="1:8" x14ac:dyDescent="0.2">
      <c r="A332" t="s">
        <v>4238</v>
      </c>
      <c r="B332" t="s">
        <v>4239</v>
      </c>
      <c r="C332" t="s">
        <v>4565</v>
      </c>
      <c r="D332">
        <v>8.7750169850094384E-7</v>
      </c>
      <c r="E332">
        <v>1.8071183079102428E-6</v>
      </c>
      <c r="F332">
        <v>0.32612162367857978</v>
      </c>
      <c r="G332">
        <v>0.67160825796081181</v>
      </c>
      <c r="H332">
        <v>2.2674337406014861E-3</v>
      </c>
    </row>
    <row r="333" spans="1:8" x14ac:dyDescent="0.2">
      <c r="A333" t="s">
        <v>4238</v>
      </c>
      <c r="B333" t="s">
        <v>4239</v>
      </c>
      <c r="C333" t="s">
        <v>4566</v>
      </c>
      <c r="D333">
        <v>8.7970281438538047E-7</v>
      </c>
      <c r="E333">
        <v>1.8089178756453215E-6</v>
      </c>
      <c r="F333">
        <v>0.32645242114032069</v>
      </c>
      <c r="G333">
        <v>0.67127515656109293</v>
      </c>
      <c r="H333">
        <v>2.2697336778963761E-3</v>
      </c>
    </row>
    <row r="334" spans="1:8" x14ac:dyDescent="0.2">
      <c r="A334" t="s">
        <v>4238</v>
      </c>
      <c r="B334" t="s">
        <v>4239</v>
      </c>
      <c r="C334" t="s">
        <v>4567</v>
      </c>
      <c r="D334">
        <v>8.7970281438538047E-7</v>
      </c>
      <c r="E334">
        <v>1.8089178756453215E-6</v>
      </c>
      <c r="F334">
        <v>0.32645242114032069</v>
      </c>
      <c r="G334">
        <v>0.67127515656109293</v>
      </c>
      <c r="H334">
        <v>2.2697336778963761E-3</v>
      </c>
    </row>
    <row r="335" spans="1:8" x14ac:dyDescent="0.2">
      <c r="A335" t="s">
        <v>4238</v>
      </c>
      <c r="B335" t="s">
        <v>4239</v>
      </c>
      <c r="C335" t="s">
        <v>4568</v>
      </c>
      <c r="D335">
        <v>8.7098214142990037E-7</v>
      </c>
      <c r="E335">
        <v>1.8016352456560413E-6</v>
      </c>
      <c r="F335">
        <v>0.3251545589273992</v>
      </c>
      <c r="G335">
        <v>0.67258205846404429</v>
      </c>
      <c r="H335">
        <v>2.2607099911687426E-3</v>
      </c>
    </row>
    <row r="336" spans="1:8" x14ac:dyDescent="0.2">
      <c r="A336" t="s">
        <v>4238</v>
      </c>
      <c r="B336" t="s">
        <v>4239</v>
      </c>
      <c r="C336" t="s">
        <v>4569</v>
      </c>
      <c r="D336">
        <v>8.6449545728463735E-7</v>
      </c>
      <c r="E336">
        <v>1.7961190870309175E-6</v>
      </c>
      <c r="F336">
        <v>0.32419108256041723</v>
      </c>
      <c r="G336">
        <v>0.67355224566344729</v>
      </c>
      <c r="H336">
        <v>2.25401116159199E-3</v>
      </c>
    </row>
    <row r="337" spans="1:8" x14ac:dyDescent="0.2">
      <c r="A337" t="s">
        <v>4238</v>
      </c>
      <c r="B337" t="s">
        <v>4239</v>
      </c>
      <c r="C337" t="s">
        <v>4570</v>
      </c>
      <c r="D337">
        <v>8.601825659730201E-7</v>
      </c>
      <c r="E337">
        <v>1.7924299991240942E-6</v>
      </c>
      <c r="F337">
        <v>0.32354826403818149</v>
      </c>
      <c r="G337">
        <v>0.67419954156442496</v>
      </c>
      <c r="H337">
        <v>2.249541784828139E-3</v>
      </c>
    </row>
    <row r="338" spans="1:8" x14ac:dyDescent="0.2">
      <c r="A338" t="s">
        <v>4238</v>
      </c>
      <c r="B338" t="s">
        <v>4239</v>
      </c>
      <c r="C338" t="s">
        <v>4571</v>
      </c>
      <c r="D338">
        <v>8.6671179713555631E-7</v>
      </c>
      <c r="E338">
        <v>1.797903332397376E-6</v>
      </c>
      <c r="F338">
        <v>0.32453346739091993</v>
      </c>
      <c r="G338">
        <v>0.67320747636188805</v>
      </c>
      <c r="H338">
        <v>2.2563916320628079E-3</v>
      </c>
    </row>
    <row r="339" spans="1:8" x14ac:dyDescent="0.2">
      <c r="A339" t="s">
        <v>4238</v>
      </c>
      <c r="B339" t="s">
        <v>4239</v>
      </c>
      <c r="C339" t="s">
        <v>4572</v>
      </c>
      <c r="D339">
        <v>8.6671179713555631E-7</v>
      </c>
      <c r="E339">
        <v>1.797903332397376E-6</v>
      </c>
      <c r="F339">
        <v>0.32453346739091993</v>
      </c>
      <c r="G339">
        <v>0.67320747636188805</v>
      </c>
      <c r="H339">
        <v>2.2563916320628079E-3</v>
      </c>
    </row>
    <row r="340" spans="1:8" x14ac:dyDescent="0.2">
      <c r="A340" t="s">
        <v>4238</v>
      </c>
      <c r="B340" t="s">
        <v>4239</v>
      </c>
      <c r="C340" t="s">
        <v>4573</v>
      </c>
      <c r="D340">
        <v>8.6671179713555631E-7</v>
      </c>
      <c r="E340">
        <v>1.797903332397376E-6</v>
      </c>
      <c r="F340">
        <v>0.32453346739091993</v>
      </c>
      <c r="G340">
        <v>0.67320747636188805</v>
      </c>
      <c r="H340">
        <v>2.2563916320628079E-3</v>
      </c>
    </row>
    <row r="341" spans="1:8" x14ac:dyDescent="0.2">
      <c r="A341" t="s">
        <v>4238</v>
      </c>
      <c r="B341" t="s">
        <v>4239</v>
      </c>
      <c r="C341" t="s">
        <v>4574</v>
      </c>
      <c r="D341">
        <v>8.6235590861395387E-7</v>
      </c>
      <c r="E341">
        <v>1.794257533832642E-6</v>
      </c>
      <c r="F341">
        <v>0.3238765035050169</v>
      </c>
      <c r="G341">
        <v>0.6738690159376105</v>
      </c>
      <c r="H341">
        <v>2.251823943929658E-3</v>
      </c>
    </row>
    <row r="342" spans="1:8" x14ac:dyDescent="0.2">
      <c r="A342" t="s">
        <v>4238</v>
      </c>
      <c r="B342" t="s">
        <v>4239</v>
      </c>
      <c r="C342" t="s">
        <v>4575</v>
      </c>
      <c r="D342">
        <v>8.6235590861395387E-7</v>
      </c>
      <c r="E342">
        <v>1.794257533832642E-6</v>
      </c>
      <c r="F342">
        <v>0.3238765035050169</v>
      </c>
      <c r="G342">
        <v>0.6738690159376105</v>
      </c>
      <c r="H342">
        <v>2.251823943929658E-3</v>
      </c>
    </row>
    <row r="343" spans="1:8" x14ac:dyDescent="0.2">
      <c r="A343" t="s">
        <v>4238</v>
      </c>
      <c r="B343" t="s">
        <v>4239</v>
      </c>
      <c r="C343" t="s">
        <v>4576</v>
      </c>
      <c r="D343">
        <v>8.6235590861395387E-7</v>
      </c>
      <c r="E343">
        <v>1.794257533832642E-6</v>
      </c>
      <c r="F343">
        <v>0.3238765035050169</v>
      </c>
      <c r="G343">
        <v>0.6738690159376105</v>
      </c>
      <c r="H343">
        <v>2.251823943929658E-3</v>
      </c>
    </row>
    <row r="344" spans="1:8" x14ac:dyDescent="0.2">
      <c r="A344" t="s">
        <v>4238</v>
      </c>
      <c r="B344" t="s">
        <v>4239</v>
      </c>
      <c r="C344" t="s">
        <v>4577</v>
      </c>
      <c r="D344">
        <v>8.6235590861395387E-7</v>
      </c>
      <c r="E344">
        <v>1.794257533832642E-6</v>
      </c>
      <c r="F344">
        <v>0.3238765035050169</v>
      </c>
      <c r="G344">
        <v>0.6738690159376105</v>
      </c>
      <c r="H344">
        <v>2.251823943929658E-3</v>
      </c>
    </row>
    <row r="345" spans="1:8" x14ac:dyDescent="0.2">
      <c r="A345" t="s">
        <v>4238</v>
      </c>
      <c r="B345" t="s">
        <v>4239</v>
      </c>
      <c r="C345" t="s">
        <v>4578</v>
      </c>
      <c r="D345">
        <v>8.6018243060010785E-7</v>
      </c>
      <c r="E345">
        <v>1.7924301382033413E-6</v>
      </c>
      <c r="F345">
        <v>0.32354821278221874</v>
      </c>
      <c r="G345">
        <v>0.67419959317602951</v>
      </c>
      <c r="H345">
        <v>2.2495414291834655E-3</v>
      </c>
    </row>
    <row r="346" spans="1:8" x14ac:dyDescent="0.2">
      <c r="A346" t="s">
        <v>4238</v>
      </c>
      <c r="B346" t="s">
        <v>4239</v>
      </c>
      <c r="C346" t="s">
        <v>4579</v>
      </c>
      <c r="D346">
        <v>8.5801107276488697E-7</v>
      </c>
      <c r="E346">
        <v>1.790600610640968E-6</v>
      </c>
      <c r="F346">
        <v>0.32321972706479579</v>
      </c>
      <c r="G346">
        <v>0.67453036676517375</v>
      </c>
      <c r="H346">
        <v>2.2472575583466852E-3</v>
      </c>
    </row>
    <row r="347" spans="1:8" x14ac:dyDescent="0.2">
      <c r="A347" t="s">
        <v>4238</v>
      </c>
      <c r="B347" t="s">
        <v>4239</v>
      </c>
      <c r="C347" t="s">
        <v>4580</v>
      </c>
      <c r="D347">
        <v>8.5584027629822528E-7</v>
      </c>
      <c r="E347">
        <v>1.788770513695439E-6</v>
      </c>
      <c r="F347">
        <v>0.32289045822387002</v>
      </c>
      <c r="G347">
        <v>0.67486192892226049</v>
      </c>
      <c r="H347">
        <v>2.2449682430792949E-3</v>
      </c>
    </row>
    <row r="348" spans="1:8" x14ac:dyDescent="0.2">
      <c r="A348" t="s">
        <v>4238</v>
      </c>
      <c r="B348" t="s">
        <v>4239</v>
      </c>
      <c r="C348" t="s">
        <v>4581</v>
      </c>
      <c r="D348">
        <v>8.5367171317077483E-7</v>
      </c>
      <c r="E348">
        <v>1.7869381680512808E-6</v>
      </c>
      <c r="F348">
        <v>0.32256103392993063</v>
      </c>
      <c r="G348">
        <v>0.67519364761321732</v>
      </c>
      <c r="H348">
        <v>2.2426778469704181E-3</v>
      </c>
    </row>
    <row r="349" spans="1:8" x14ac:dyDescent="0.2">
      <c r="A349" t="s">
        <v>4238</v>
      </c>
      <c r="B349" t="s">
        <v>4239</v>
      </c>
      <c r="C349" t="s">
        <v>4582</v>
      </c>
      <c r="D349">
        <v>8.5367171317077483E-7</v>
      </c>
      <c r="E349">
        <v>1.7869381680512808E-6</v>
      </c>
      <c r="F349">
        <v>0.32256103392993063</v>
      </c>
      <c r="G349">
        <v>0.67519364761321732</v>
      </c>
      <c r="H349">
        <v>2.2426778469704181E-3</v>
      </c>
    </row>
    <row r="350" spans="1:8" x14ac:dyDescent="0.2">
      <c r="A350" t="s">
        <v>4238</v>
      </c>
      <c r="B350" t="s">
        <v>4239</v>
      </c>
      <c r="C350" t="s">
        <v>4583</v>
      </c>
      <c r="D350">
        <v>8.5150664019599524E-7</v>
      </c>
      <c r="E350">
        <v>1.7851023078719066E-6</v>
      </c>
      <c r="F350">
        <v>0.32223192912114912</v>
      </c>
      <c r="G350">
        <v>0.67552504459801188</v>
      </c>
      <c r="H350">
        <v>2.2403896718901149E-3</v>
      </c>
    </row>
    <row r="351" spans="1:8" x14ac:dyDescent="0.2">
      <c r="A351" t="s">
        <v>4238</v>
      </c>
      <c r="B351" t="s">
        <v>4239</v>
      </c>
      <c r="C351" t="s">
        <v>4584</v>
      </c>
      <c r="D351">
        <v>8.5150779991249741E-7</v>
      </c>
      <c r="E351">
        <v>1.7851011399535692E-6</v>
      </c>
      <c r="F351">
        <v>0.32223236800605232</v>
      </c>
      <c r="G351">
        <v>0.67552460266186343</v>
      </c>
      <c r="H351">
        <v>2.2403927231439452E-3</v>
      </c>
    </row>
    <row r="352" spans="1:8" x14ac:dyDescent="0.2">
      <c r="A352" t="s">
        <v>4238</v>
      </c>
      <c r="B352" t="s">
        <v>4239</v>
      </c>
      <c r="C352" t="s">
        <v>4585</v>
      </c>
      <c r="D352">
        <v>8.4718674553191096E-7</v>
      </c>
      <c r="E352">
        <v>1.7814202648755136E-6</v>
      </c>
      <c r="F352">
        <v>0.32157460057653325</v>
      </c>
      <c r="G352">
        <v>0.67618695137017581</v>
      </c>
      <c r="H352">
        <v>2.2358194462799514E-3</v>
      </c>
    </row>
    <row r="353" spans="1:8" x14ac:dyDescent="0.2">
      <c r="A353" t="s">
        <v>4238</v>
      </c>
      <c r="B353" t="s">
        <v>4239</v>
      </c>
      <c r="C353" t="s">
        <v>4586</v>
      </c>
      <c r="D353">
        <v>8.4718674553191096E-7</v>
      </c>
      <c r="E353">
        <v>1.7814202648755136E-6</v>
      </c>
      <c r="F353">
        <v>0.32157460057653325</v>
      </c>
      <c r="G353">
        <v>0.67618695137017581</v>
      </c>
      <c r="H353">
        <v>2.2358194462799514E-3</v>
      </c>
    </row>
    <row r="354" spans="1:8" x14ac:dyDescent="0.2">
      <c r="A354" t="s">
        <v>4238</v>
      </c>
      <c r="B354" t="s">
        <v>4239</v>
      </c>
      <c r="C354" t="s">
        <v>4587</v>
      </c>
      <c r="D354">
        <v>8.4934970924173661E-7</v>
      </c>
      <c r="E354">
        <v>1.7832582488845318E-6</v>
      </c>
      <c r="F354">
        <v>0.32190490833570429</v>
      </c>
      <c r="G354">
        <v>0.67585434307142256</v>
      </c>
      <c r="H354">
        <v>2.2381159849146105E-3</v>
      </c>
    </row>
    <row r="355" spans="1:8" x14ac:dyDescent="0.2">
      <c r="A355" t="s">
        <v>4238</v>
      </c>
      <c r="B355" t="s">
        <v>4239</v>
      </c>
      <c r="C355" t="s">
        <v>4588</v>
      </c>
      <c r="D355">
        <v>8.4934970924173661E-7</v>
      </c>
      <c r="E355">
        <v>1.7832582488845318E-6</v>
      </c>
      <c r="F355">
        <v>0.32190490833570429</v>
      </c>
      <c r="G355">
        <v>0.67585434307142256</v>
      </c>
      <c r="H355">
        <v>2.2381159849146105E-3</v>
      </c>
    </row>
    <row r="356" spans="1:8" x14ac:dyDescent="0.2">
      <c r="A356" t="s">
        <v>4238</v>
      </c>
      <c r="B356" t="s">
        <v>4239</v>
      </c>
      <c r="C356" t="s">
        <v>4589</v>
      </c>
      <c r="D356">
        <v>8.4934970924173661E-7</v>
      </c>
      <c r="E356">
        <v>1.7832582488845318E-6</v>
      </c>
      <c r="F356">
        <v>0.32190490833570429</v>
      </c>
      <c r="G356">
        <v>0.67585434307142256</v>
      </c>
      <c r="H356">
        <v>2.2381159849146105E-3</v>
      </c>
    </row>
    <row r="357" spans="1:8" x14ac:dyDescent="0.2">
      <c r="A357" t="s">
        <v>4238</v>
      </c>
      <c r="B357" t="s">
        <v>4239</v>
      </c>
      <c r="C357" t="s">
        <v>4590</v>
      </c>
      <c r="D357">
        <v>8.5151546879149714E-7</v>
      </c>
      <c r="E357">
        <v>1.785093417704674E-6</v>
      </c>
      <c r="F357">
        <v>0.32223527012293873</v>
      </c>
      <c r="G357">
        <v>0.67552168036914495</v>
      </c>
      <c r="H357">
        <v>2.2404128990296769E-3</v>
      </c>
    </row>
    <row r="358" spans="1:8" x14ac:dyDescent="0.2">
      <c r="A358" t="s">
        <v>4238</v>
      </c>
      <c r="B358" t="s">
        <v>4239</v>
      </c>
      <c r="C358" t="s">
        <v>4591</v>
      </c>
      <c r="D358">
        <v>8.5151546879149714E-7</v>
      </c>
      <c r="E358">
        <v>1.785093417704674E-6</v>
      </c>
      <c r="F358">
        <v>0.32223527012293873</v>
      </c>
      <c r="G358">
        <v>0.67552168036914495</v>
      </c>
      <c r="H358">
        <v>2.2404128990296769E-3</v>
      </c>
    </row>
    <row r="359" spans="1:8" x14ac:dyDescent="0.2">
      <c r="A359" t="s">
        <v>4238</v>
      </c>
      <c r="B359" t="s">
        <v>4239</v>
      </c>
      <c r="C359" t="s">
        <v>4592</v>
      </c>
      <c r="D359">
        <v>8.5151546879149714E-7</v>
      </c>
      <c r="E359">
        <v>1.785093417704674E-6</v>
      </c>
      <c r="F359">
        <v>0.32223527012293873</v>
      </c>
      <c r="G359">
        <v>0.67552168036914495</v>
      </c>
      <c r="H359">
        <v>2.2404128990296769E-3</v>
      </c>
    </row>
    <row r="360" spans="1:8" x14ac:dyDescent="0.2">
      <c r="A360" t="s">
        <v>4238</v>
      </c>
      <c r="B360" t="s">
        <v>4239</v>
      </c>
      <c r="C360" t="s">
        <v>4593</v>
      </c>
      <c r="D360">
        <v>8.5151546879149714E-7</v>
      </c>
      <c r="E360">
        <v>1.785093417704674E-6</v>
      </c>
      <c r="F360">
        <v>0.32223527012293873</v>
      </c>
      <c r="G360">
        <v>0.67552168036914495</v>
      </c>
      <c r="H360">
        <v>2.2404128990296769E-3</v>
      </c>
    </row>
    <row r="361" spans="1:8" x14ac:dyDescent="0.2">
      <c r="A361" t="s">
        <v>4238</v>
      </c>
      <c r="B361" t="s">
        <v>4239</v>
      </c>
      <c r="C361" t="s">
        <v>4594</v>
      </c>
      <c r="D361">
        <v>8.5151546879149714E-7</v>
      </c>
      <c r="E361">
        <v>1.785093417704674E-6</v>
      </c>
      <c r="F361">
        <v>0.32223527012293873</v>
      </c>
      <c r="G361">
        <v>0.67552168036914495</v>
      </c>
      <c r="H361">
        <v>2.2404128990296769E-3</v>
      </c>
    </row>
    <row r="362" spans="1:8" x14ac:dyDescent="0.2">
      <c r="A362" t="s">
        <v>4238</v>
      </c>
      <c r="B362" t="s">
        <v>4239</v>
      </c>
      <c r="C362" t="s">
        <v>4595</v>
      </c>
      <c r="D362">
        <v>8.5151546879149714E-7</v>
      </c>
      <c r="E362">
        <v>1.785093417704674E-6</v>
      </c>
      <c r="F362">
        <v>0.32223527012293873</v>
      </c>
      <c r="G362">
        <v>0.67552168036914495</v>
      </c>
      <c r="H362">
        <v>2.2404128990296769E-3</v>
      </c>
    </row>
    <row r="363" spans="1:8" x14ac:dyDescent="0.2">
      <c r="A363" t="s">
        <v>4238</v>
      </c>
      <c r="B363" t="s">
        <v>4239</v>
      </c>
      <c r="C363" t="s">
        <v>4596</v>
      </c>
      <c r="D363">
        <v>8.5365690999769474E-7</v>
      </c>
      <c r="E363">
        <v>1.7869530738578018E-6</v>
      </c>
      <c r="F363">
        <v>0.32255544054659324</v>
      </c>
      <c r="G363">
        <v>0.67519927988531436</v>
      </c>
      <c r="H363">
        <v>2.2426389581091952E-3</v>
      </c>
    </row>
    <row r="364" spans="1:8" x14ac:dyDescent="0.2">
      <c r="A364" t="s">
        <v>4238</v>
      </c>
      <c r="B364" t="s">
        <v>4239</v>
      </c>
      <c r="C364" t="s">
        <v>4597</v>
      </c>
      <c r="D364">
        <v>8.6225155700256896E-7</v>
      </c>
      <c r="E364">
        <v>1.7943626151761807E-6</v>
      </c>
      <c r="F364">
        <v>0.32383731134180305</v>
      </c>
      <c r="G364">
        <v>0.67390848058321362</v>
      </c>
      <c r="H364">
        <v>2.2515514608106631E-3</v>
      </c>
    </row>
    <row r="365" spans="1:8" x14ac:dyDescent="0.2">
      <c r="A365" t="s">
        <v>4238</v>
      </c>
      <c r="B365" t="s">
        <v>4239</v>
      </c>
      <c r="C365" t="s">
        <v>4598</v>
      </c>
      <c r="D365">
        <v>8.6225155700256896E-7</v>
      </c>
      <c r="E365">
        <v>1.7943626151761807E-6</v>
      </c>
      <c r="F365">
        <v>0.32383731134180305</v>
      </c>
      <c r="G365">
        <v>0.67390848058321362</v>
      </c>
      <c r="H365">
        <v>2.2515514608106631E-3</v>
      </c>
    </row>
    <row r="366" spans="1:8" x14ac:dyDescent="0.2">
      <c r="A366" t="s">
        <v>4238</v>
      </c>
      <c r="B366" t="s">
        <v>4239</v>
      </c>
      <c r="C366" t="s">
        <v>4599</v>
      </c>
      <c r="D366">
        <v>8.6007649693961323E-7</v>
      </c>
      <c r="E366">
        <v>1.7925368122554475E-6</v>
      </c>
      <c r="F366">
        <v>0.32350836638593145</v>
      </c>
      <c r="G366">
        <v>0.67423971660406978</v>
      </c>
      <c r="H366">
        <v>2.2492643966903225E-3</v>
      </c>
    </row>
    <row r="367" spans="1:8" x14ac:dyDescent="0.2">
      <c r="A367" t="s">
        <v>4238</v>
      </c>
      <c r="B367" t="s">
        <v>4239</v>
      </c>
      <c r="C367" t="s">
        <v>4600</v>
      </c>
      <c r="D367">
        <v>8.6220888810856065E-7</v>
      </c>
      <c r="E367">
        <v>1.7944055814418087E-6</v>
      </c>
      <c r="F367">
        <v>0.32382128597016152</v>
      </c>
      <c r="G367">
        <v>0.67392461737227027</v>
      </c>
      <c r="H367">
        <v>2.2514400430984744E-3</v>
      </c>
    </row>
    <row r="368" spans="1:8" x14ac:dyDescent="0.2">
      <c r="A368" t="s">
        <v>4238</v>
      </c>
      <c r="B368" t="s">
        <v>4239</v>
      </c>
      <c r="C368" t="s">
        <v>4601</v>
      </c>
      <c r="D368">
        <v>8.6220888810856065E-7</v>
      </c>
      <c r="E368">
        <v>1.7944055814418087E-6</v>
      </c>
      <c r="F368">
        <v>0.32382128597016152</v>
      </c>
      <c r="G368">
        <v>0.67392461737227027</v>
      </c>
      <c r="H368">
        <v>2.2514400430984744E-3</v>
      </c>
    </row>
    <row r="369" spans="1:8" x14ac:dyDescent="0.2">
      <c r="A369" t="s">
        <v>4238</v>
      </c>
      <c r="B369" t="s">
        <v>4239</v>
      </c>
      <c r="C369" t="s">
        <v>4602</v>
      </c>
      <c r="D369">
        <v>8.6220888810856065E-7</v>
      </c>
      <c r="E369">
        <v>1.7944055814418087E-6</v>
      </c>
      <c r="F369">
        <v>0.32382128597016152</v>
      </c>
      <c r="G369">
        <v>0.67392461737227027</v>
      </c>
      <c r="H369">
        <v>2.2514400430984744E-3</v>
      </c>
    </row>
    <row r="370" spans="1:8" x14ac:dyDescent="0.2">
      <c r="A370" t="s">
        <v>4238</v>
      </c>
      <c r="B370" t="s">
        <v>4239</v>
      </c>
      <c r="C370" t="s">
        <v>4603</v>
      </c>
      <c r="D370">
        <v>8.6434018964383029E-7</v>
      </c>
      <c r="E370">
        <v>1.7962754478743386E-6</v>
      </c>
      <c r="F370">
        <v>0.32413285439320949</v>
      </c>
      <c r="G370">
        <v>0.6736108786956897</v>
      </c>
      <c r="H370">
        <v>2.2536062954624813E-3</v>
      </c>
    </row>
    <row r="371" spans="1:8" x14ac:dyDescent="0.2">
      <c r="A371" t="s">
        <v>4238</v>
      </c>
      <c r="B371" t="s">
        <v>4239</v>
      </c>
      <c r="C371" t="s">
        <v>4604</v>
      </c>
      <c r="D371">
        <v>8.6434018964383029E-7</v>
      </c>
      <c r="E371">
        <v>1.7962754478743386E-6</v>
      </c>
      <c r="F371">
        <v>0.32413285439320949</v>
      </c>
      <c r="G371">
        <v>0.6736108786956897</v>
      </c>
      <c r="H371">
        <v>2.2536062954624813E-3</v>
      </c>
    </row>
    <row r="372" spans="1:8" x14ac:dyDescent="0.2">
      <c r="A372" t="s">
        <v>4238</v>
      </c>
      <c r="B372" t="s">
        <v>4239</v>
      </c>
      <c r="C372" t="s">
        <v>4605</v>
      </c>
      <c r="D372">
        <v>8.6434018964383029E-7</v>
      </c>
      <c r="E372">
        <v>1.7962754478743386E-6</v>
      </c>
      <c r="F372">
        <v>0.32413285439320949</v>
      </c>
      <c r="G372">
        <v>0.6736108786956897</v>
      </c>
      <c r="H372">
        <v>2.2536062954624813E-3</v>
      </c>
    </row>
    <row r="373" spans="1:8" x14ac:dyDescent="0.2">
      <c r="A373" t="s">
        <v>4238</v>
      </c>
      <c r="B373" t="s">
        <v>4239</v>
      </c>
      <c r="C373" t="s">
        <v>4606</v>
      </c>
      <c r="D373">
        <v>8.6434018964383029E-7</v>
      </c>
      <c r="E373">
        <v>1.7962754478743386E-6</v>
      </c>
      <c r="F373">
        <v>0.32413285439320949</v>
      </c>
      <c r="G373">
        <v>0.6736108786956897</v>
      </c>
      <c r="H373">
        <v>2.2536062954624813E-3</v>
      </c>
    </row>
    <row r="374" spans="1:8" x14ac:dyDescent="0.2">
      <c r="A374" t="s">
        <v>4238</v>
      </c>
      <c r="B374" t="s">
        <v>4239</v>
      </c>
      <c r="C374" t="s">
        <v>4607</v>
      </c>
      <c r="D374">
        <v>8.6434018964383029E-7</v>
      </c>
      <c r="E374">
        <v>1.7962754478743386E-6</v>
      </c>
      <c r="F374">
        <v>0.32413285439320949</v>
      </c>
      <c r="G374">
        <v>0.6736108786956897</v>
      </c>
      <c r="H374">
        <v>2.2536062954624813E-3</v>
      </c>
    </row>
    <row r="375" spans="1:8" x14ac:dyDescent="0.2">
      <c r="A375" t="s">
        <v>4238</v>
      </c>
      <c r="B375" t="s">
        <v>4239</v>
      </c>
      <c r="C375" t="s">
        <v>4608</v>
      </c>
      <c r="D375">
        <v>8.6434018964383029E-7</v>
      </c>
      <c r="E375">
        <v>1.7962754478743386E-6</v>
      </c>
      <c r="F375">
        <v>0.32413285439320949</v>
      </c>
      <c r="G375">
        <v>0.6736108786956897</v>
      </c>
      <c r="H375">
        <v>2.2536062954624813E-3</v>
      </c>
    </row>
    <row r="376" spans="1:8" x14ac:dyDescent="0.2">
      <c r="A376" t="s">
        <v>4238</v>
      </c>
      <c r="B376" t="s">
        <v>4239</v>
      </c>
      <c r="C376" t="s">
        <v>4609</v>
      </c>
      <c r="D376">
        <v>8.6434018964383029E-7</v>
      </c>
      <c r="E376">
        <v>1.7962754478743386E-6</v>
      </c>
      <c r="F376">
        <v>0.32413285439320949</v>
      </c>
      <c r="G376">
        <v>0.6736108786956897</v>
      </c>
      <c r="H376">
        <v>2.2536062954624813E-3</v>
      </c>
    </row>
    <row r="377" spans="1:8" x14ac:dyDescent="0.2">
      <c r="A377" t="s">
        <v>4238</v>
      </c>
      <c r="B377" t="s">
        <v>4239</v>
      </c>
      <c r="C377" t="s">
        <v>4610</v>
      </c>
      <c r="D377">
        <v>8.6864384348911816E-7</v>
      </c>
      <c r="E377">
        <v>1.7999738439748464E-6</v>
      </c>
      <c r="F377">
        <v>0.32476853248035331</v>
      </c>
      <c r="G377">
        <v>0.67297077290850593</v>
      </c>
      <c r="H377">
        <v>2.258025993452852E-3</v>
      </c>
    </row>
    <row r="378" spans="1:8" x14ac:dyDescent="0.2">
      <c r="A378" t="s">
        <v>4238</v>
      </c>
      <c r="B378" t="s">
        <v>4239</v>
      </c>
      <c r="C378" t="s">
        <v>4611</v>
      </c>
      <c r="D378">
        <v>8.6863308400994203E-7</v>
      </c>
      <c r="E378">
        <v>1.7999846782926266E-6</v>
      </c>
      <c r="F378">
        <v>0.32476450970892889</v>
      </c>
      <c r="G378">
        <v>0.67297482364822336</v>
      </c>
      <c r="H378">
        <v>2.2579980250855072E-3</v>
      </c>
    </row>
    <row r="379" spans="1:8" x14ac:dyDescent="0.2">
      <c r="A379" t="s">
        <v>4238</v>
      </c>
      <c r="B379" t="s">
        <v>4239</v>
      </c>
      <c r="C379" t="s">
        <v>4612</v>
      </c>
      <c r="D379">
        <v>8.6427760175971718E-7</v>
      </c>
      <c r="E379">
        <v>1.7963384711435377E-6</v>
      </c>
      <c r="F379">
        <v>0.32410938344498114</v>
      </c>
      <c r="G379">
        <v>0.67363451282583076</v>
      </c>
      <c r="H379">
        <v>2.2534431131156132E-3</v>
      </c>
    </row>
    <row r="380" spans="1:8" x14ac:dyDescent="0.2">
      <c r="A380" t="s">
        <v>4238</v>
      </c>
      <c r="B380" t="s">
        <v>4239</v>
      </c>
      <c r="C380" t="s">
        <v>4613</v>
      </c>
      <c r="D380">
        <v>8.6427760175971718E-7</v>
      </c>
      <c r="E380">
        <v>1.7963384711435377E-6</v>
      </c>
      <c r="F380">
        <v>0.32410938344498114</v>
      </c>
      <c r="G380">
        <v>0.67363451282583076</v>
      </c>
      <c r="H380">
        <v>2.2534431131156132E-3</v>
      </c>
    </row>
    <row r="381" spans="1:8" x14ac:dyDescent="0.2">
      <c r="A381" t="s">
        <v>4238</v>
      </c>
      <c r="B381" t="s">
        <v>4239</v>
      </c>
      <c r="C381" t="s">
        <v>4614</v>
      </c>
      <c r="D381">
        <v>8.6427760175971718E-7</v>
      </c>
      <c r="E381">
        <v>1.7963384711435377E-6</v>
      </c>
      <c r="F381">
        <v>0.32410938344498114</v>
      </c>
      <c r="G381">
        <v>0.67363451282583076</v>
      </c>
      <c r="H381">
        <v>2.2534431131156132E-3</v>
      </c>
    </row>
    <row r="382" spans="1:8" x14ac:dyDescent="0.2">
      <c r="A382" t="s">
        <v>4238</v>
      </c>
      <c r="B382" t="s">
        <v>4239</v>
      </c>
      <c r="C382" t="s">
        <v>4615</v>
      </c>
      <c r="D382">
        <v>8.6645599891173878E-7</v>
      </c>
      <c r="E382">
        <v>1.7981609097202213E-6</v>
      </c>
      <c r="F382">
        <v>0.32443768533826634</v>
      </c>
      <c r="G382">
        <v>0.67330392434216491</v>
      </c>
      <c r="H382">
        <v>2.2557257026603245E-3</v>
      </c>
    </row>
    <row r="383" spans="1:8" x14ac:dyDescent="0.2">
      <c r="A383" t="s">
        <v>4238</v>
      </c>
      <c r="B383" t="s">
        <v>4239</v>
      </c>
      <c r="C383" t="s">
        <v>4616</v>
      </c>
      <c r="D383">
        <v>8.6640550181684387E-7</v>
      </c>
      <c r="E383">
        <v>1.7982117580325353E-6</v>
      </c>
      <c r="F383">
        <v>0.32441877701469174</v>
      </c>
      <c r="G383">
        <v>0.67332296412626669</v>
      </c>
      <c r="H383">
        <v>2.255594241782522E-3</v>
      </c>
    </row>
    <row r="384" spans="1:8" x14ac:dyDescent="0.2">
      <c r="A384" t="s">
        <v>4238</v>
      </c>
      <c r="B384" t="s">
        <v>4239</v>
      </c>
      <c r="C384" t="s">
        <v>4617</v>
      </c>
      <c r="D384">
        <v>8.5987981985308836E-7</v>
      </c>
      <c r="E384">
        <v>1.7927348534502132E-6</v>
      </c>
      <c r="F384">
        <v>0.32343438860120105</v>
      </c>
      <c r="G384">
        <v>0.67431420872291359</v>
      </c>
      <c r="H384">
        <v>2.2487500612123732E-3</v>
      </c>
    </row>
    <row r="385" spans="1:8" x14ac:dyDescent="0.2">
      <c r="A385" t="s">
        <v>4238</v>
      </c>
      <c r="B385" t="s">
        <v>4239</v>
      </c>
      <c r="C385" t="s">
        <v>4618</v>
      </c>
      <c r="D385">
        <v>8.6623967424394982E-7</v>
      </c>
      <c r="E385">
        <v>1.7983787379593235E-6</v>
      </c>
      <c r="F385">
        <v>0.32435668403139467</v>
      </c>
      <c r="G385">
        <v>0.6733854888085552</v>
      </c>
      <c r="H385">
        <v>2.2551625416384878E-3</v>
      </c>
    </row>
    <row r="386" spans="1:8" x14ac:dyDescent="0.2">
      <c r="A386" t="s">
        <v>4238</v>
      </c>
      <c r="B386" t="s">
        <v>4239</v>
      </c>
      <c r="C386" t="s">
        <v>4619</v>
      </c>
      <c r="D386">
        <v>8.6397502701351192E-7</v>
      </c>
      <c r="E386">
        <v>1.7966431432923439E-6</v>
      </c>
      <c r="F386">
        <v>0.32399591643445913</v>
      </c>
      <c r="G386">
        <v>0.67374876869878098</v>
      </c>
      <c r="H386">
        <v>2.2526542485893377E-3</v>
      </c>
    </row>
    <row r="387" spans="1:8" x14ac:dyDescent="0.2">
      <c r="A387" t="s">
        <v>4238</v>
      </c>
      <c r="B387" t="s">
        <v>4239</v>
      </c>
      <c r="C387" t="s">
        <v>4620</v>
      </c>
      <c r="D387">
        <v>8.5963161677043111E-7</v>
      </c>
      <c r="E387">
        <v>1.7929847794641687E-6</v>
      </c>
      <c r="F387">
        <v>0.32334102973162487</v>
      </c>
      <c r="G387">
        <v>0.67440821665026229</v>
      </c>
      <c r="H387">
        <v>2.2481010017172858E-3</v>
      </c>
    </row>
    <row r="388" spans="1:8" x14ac:dyDescent="0.2">
      <c r="A388" t="s">
        <v>4238</v>
      </c>
      <c r="B388" t="s">
        <v>4239</v>
      </c>
      <c r="C388" t="s">
        <v>4621</v>
      </c>
      <c r="D388">
        <v>8.5963161677043111E-7</v>
      </c>
      <c r="E388">
        <v>1.7929847794641687E-6</v>
      </c>
      <c r="F388">
        <v>0.32334102973162487</v>
      </c>
      <c r="G388">
        <v>0.67440821665026229</v>
      </c>
      <c r="H388">
        <v>2.2481010017172858E-3</v>
      </c>
    </row>
    <row r="389" spans="1:8" x14ac:dyDescent="0.2">
      <c r="A389" t="s">
        <v>4238</v>
      </c>
      <c r="B389" t="s">
        <v>4239</v>
      </c>
      <c r="C389" t="s">
        <v>4622</v>
      </c>
      <c r="D389">
        <v>8.617430230202129E-7</v>
      </c>
      <c r="E389">
        <v>1.7948746789239404E-6</v>
      </c>
      <c r="F389">
        <v>0.32364632040677471</v>
      </c>
      <c r="G389">
        <v>0.67410079936729506</v>
      </c>
      <c r="H389">
        <v>2.2502236082282919E-3</v>
      </c>
    </row>
    <row r="390" spans="1:8" x14ac:dyDescent="0.2">
      <c r="A390" t="s">
        <v>4238</v>
      </c>
      <c r="B390" t="s">
        <v>4239</v>
      </c>
      <c r="C390" t="s">
        <v>4623</v>
      </c>
      <c r="D390">
        <v>8.617430230202129E-7</v>
      </c>
      <c r="E390">
        <v>1.7948746789239404E-6</v>
      </c>
      <c r="F390">
        <v>0.32364632040677471</v>
      </c>
      <c r="G390">
        <v>0.67410079936729506</v>
      </c>
      <c r="H390">
        <v>2.2502236082282919E-3</v>
      </c>
    </row>
    <row r="391" spans="1:8" x14ac:dyDescent="0.2">
      <c r="A391" t="s">
        <v>4238</v>
      </c>
      <c r="B391" t="s">
        <v>4239</v>
      </c>
      <c r="C391" t="s">
        <v>4624</v>
      </c>
      <c r="D391">
        <v>8.5957797840813419E-7</v>
      </c>
      <c r="E391">
        <v>1.7930387901681148E-6</v>
      </c>
      <c r="F391">
        <v>0.32332085425028045</v>
      </c>
      <c r="G391">
        <v>0.6744285324016589</v>
      </c>
      <c r="H391">
        <v>2.2479607312928316E-3</v>
      </c>
    </row>
    <row r="392" spans="1:8" x14ac:dyDescent="0.2">
      <c r="A392" t="s">
        <v>4238</v>
      </c>
      <c r="B392" t="s">
        <v>4239</v>
      </c>
      <c r="C392" t="s">
        <v>4625</v>
      </c>
      <c r="D392">
        <v>8.5957797840813419E-7</v>
      </c>
      <c r="E392">
        <v>1.7930387901681148E-6</v>
      </c>
      <c r="F392">
        <v>0.32332085425028045</v>
      </c>
      <c r="G392">
        <v>0.6744285324016589</v>
      </c>
      <c r="H392">
        <v>2.2479607312928316E-3</v>
      </c>
    </row>
    <row r="393" spans="1:8" x14ac:dyDescent="0.2">
      <c r="A393" t="s">
        <v>4238</v>
      </c>
      <c r="B393" t="s">
        <v>4239</v>
      </c>
      <c r="C393" t="s">
        <v>4626</v>
      </c>
      <c r="D393">
        <v>8.5779227715955063E-7</v>
      </c>
      <c r="E393">
        <v>1.7908209246366246E-6</v>
      </c>
      <c r="F393">
        <v>0.32313730504075738</v>
      </c>
      <c r="G393">
        <v>0.67461336181367426</v>
      </c>
      <c r="H393">
        <v>2.2466845323671817E-3</v>
      </c>
    </row>
    <row r="394" spans="1:8" x14ac:dyDescent="0.2">
      <c r="A394" t="s">
        <v>4238</v>
      </c>
      <c r="B394" t="s">
        <v>4239</v>
      </c>
      <c r="C394" t="s">
        <v>4627</v>
      </c>
      <c r="D394">
        <v>8.5779227715955063E-7</v>
      </c>
      <c r="E394">
        <v>1.7908209246366246E-6</v>
      </c>
      <c r="F394">
        <v>0.32313730504075738</v>
      </c>
      <c r="G394">
        <v>0.67461336181367426</v>
      </c>
      <c r="H394">
        <v>2.2466845323671817E-3</v>
      </c>
    </row>
    <row r="395" spans="1:8" x14ac:dyDescent="0.2">
      <c r="A395" t="s">
        <v>4238</v>
      </c>
      <c r="B395" t="s">
        <v>4239</v>
      </c>
      <c r="C395" t="s">
        <v>4628</v>
      </c>
      <c r="D395">
        <v>8.5779227715955063E-7</v>
      </c>
      <c r="E395">
        <v>1.7908209246366246E-6</v>
      </c>
      <c r="F395">
        <v>0.32313730504075738</v>
      </c>
      <c r="G395">
        <v>0.67461336181367426</v>
      </c>
      <c r="H395">
        <v>2.2466845323671817E-3</v>
      </c>
    </row>
    <row r="396" spans="1:8" x14ac:dyDescent="0.2">
      <c r="A396" t="s">
        <v>4238</v>
      </c>
      <c r="B396" t="s">
        <v>4239</v>
      </c>
      <c r="C396" t="s">
        <v>4629</v>
      </c>
      <c r="D396">
        <v>8.5776977135381636E-7</v>
      </c>
      <c r="E396">
        <v>1.7908435872776967E-6</v>
      </c>
      <c r="F396">
        <v>0.32312882684822319</v>
      </c>
      <c r="G396">
        <v>0.67462189895094227</v>
      </c>
      <c r="H396">
        <v>2.2466255874752988E-3</v>
      </c>
    </row>
    <row r="397" spans="1:8" x14ac:dyDescent="0.2">
      <c r="A397" t="s">
        <v>4238</v>
      </c>
      <c r="B397" t="s">
        <v>4239</v>
      </c>
      <c r="C397" t="s">
        <v>4630</v>
      </c>
      <c r="D397">
        <v>8.5776977135381636E-7</v>
      </c>
      <c r="E397">
        <v>1.7908435872776967E-6</v>
      </c>
      <c r="F397">
        <v>0.32312882684822319</v>
      </c>
      <c r="G397">
        <v>0.67462189895094227</v>
      </c>
      <c r="H397">
        <v>2.2466255874752988E-3</v>
      </c>
    </row>
    <row r="398" spans="1:8" x14ac:dyDescent="0.2">
      <c r="A398" t="s">
        <v>4238</v>
      </c>
      <c r="B398" t="s">
        <v>4239</v>
      </c>
      <c r="C398" t="s">
        <v>4631</v>
      </c>
      <c r="D398">
        <v>8.5776977135381636E-7</v>
      </c>
      <c r="E398">
        <v>1.7908435872776967E-6</v>
      </c>
      <c r="F398">
        <v>0.32312882684822319</v>
      </c>
      <c r="G398">
        <v>0.67462189895094227</v>
      </c>
      <c r="H398">
        <v>2.2466255874752988E-3</v>
      </c>
    </row>
    <row r="399" spans="1:8" x14ac:dyDescent="0.2">
      <c r="A399" t="s">
        <v>4238</v>
      </c>
      <c r="B399" t="s">
        <v>4239</v>
      </c>
      <c r="C399" t="s">
        <v>4632</v>
      </c>
      <c r="D399">
        <v>8.5776977135381636E-7</v>
      </c>
      <c r="E399">
        <v>1.7908435872776967E-6</v>
      </c>
      <c r="F399">
        <v>0.32312882684822319</v>
      </c>
      <c r="G399">
        <v>0.67462189895094227</v>
      </c>
      <c r="H399">
        <v>2.2466255874752988E-3</v>
      </c>
    </row>
    <row r="400" spans="1:8" x14ac:dyDescent="0.2">
      <c r="A400" t="s">
        <v>4238</v>
      </c>
      <c r="B400" t="s">
        <v>4239</v>
      </c>
      <c r="C400" t="s">
        <v>4633</v>
      </c>
      <c r="D400">
        <v>8.5776977135381636E-7</v>
      </c>
      <c r="E400">
        <v>1.7908435872776967E-6</v>
      </c>
      <c r="F400">
        <v>0.32312882684822319</v>
      </c>
      <c r="G400">
        <v>0.67462189895094227</v>
      </c>
      <c r="H400">
        <v>2.2466255874752988E-3</v>
      </c>
    </row>
    <row r="401" spans="1:8" x14ac:dyDescent="0.2">
      <c r="A401" t="s">
        <v>4238</v>
      </c>
      <c r="B401" t="s">
        <v>4239</v>
      </c>
      <c r="C401" t="s">
        <v>4634</v>
      </c>
      <c r="D401">
        <v>8.5776977135381636E-7</v>
      </c>
      <c r="E401">
        <v>1.7908435872776967E-6</v>
      </c>
      <c r="F401">
        <v>0.32312882684822319</v>
      </c>
      <c r="G401">
        <v>0.67462189895094227</v>
      </c>
      <c r="H401">
        <v>2.2466255874752988E-3</v>
      </c>
    </row>
    <row r="402" spans="1:8" x14ac:dyDescent="0.2">
      <c r="A402" t="s">
        <v>4238</v>
      </c>
      <c r="B402" t="s">
        <v>4239</v>
      </c>
      <c r="C402" t="s">
        <v>4635</v>
      </c>
      <c r="D402">
        <v>8.5776977135381636E-7</v>
      </c>
      <c r="E402">
        <v>1.7908435872776967E-6</v>
      </c>
      <c r="F402">
        <v>0.32312882684822319</v>
      </c>
      <c r="G402">
        <v>0.67462189895094227</v>
      </c>
      <c r="H402">
        <v>2.2466255874752988E-3</v>
      </c>
    </row>
    <row r="403" spans="1:8" x14ac:dyDescent="0.2">
      <c r="A403" t="s">
        <v>4238</v>
      </c>
      <c r="B403" t="s">
        <v>4239</v>
      </c>
      <c r="C403" t="s">
        <v>4636</v>
      </c>
      <c r="D403">
        <v>8.5776977135381636E-7</v>
      </c>
      <c r="E403">
        <v>1.7908435872776967E-6</v>
      </c>
      <c r="F403">
        <v>0.32312882684822319</v>
      </c>
      <c r="G403">
        <v>0.67462189895094227</v>
      </c>
      <c r="H403">
        <v>2.2466255874752988E-3</v>
      </c>
    </row>
    <row r="404" spans="1:8" x14ac:dyDescent="0.2">
      <c r="A404" t="s">
        <v>4238</v>
      </c>
      <c r="B404" t="s">
        <v>4239</v>
      </c>
      <c r="C404" t="s">
        <v>4637</v>
      </c>
      <c r="D404">
        <v>8.5776977135381636E-7</v>
      </c>
      <c r="E404">
        <v>1.7908435872776967E-6</v>
      </c>
      <c r="F404">
        <v>0.32312882684822319</v>
      </c>
      <c r="G404">
        <v>0.67462189895094227</v>
      </c>
      <c r="H404">
        <v>2.2466255874752988E-3</v>
      </c>
    </row>
    <row r="405" spans="1:8" x14ac:dyDescent="0.2">
      <c r="A405" t="s">
        <v>4238</v>
      </c>
      <c r="B405" t="s">
        <v>4239</v>
      </c>
      <c r="C405" t="s">
        <v>4638</v>
      </c>
      <c r="D405">
        <v>8.5559858432264963E-7</v>
      </c>
      <c r="E405">
        <v>1.7890138835666892E-6</v>
      </c>
      <c r="F405">
        <v>0.32279927293256216</v>
      </c>
      <c r="G405">
        <v>0.67495374816476272</v>
      </c>
      <c r="H405">
        <v>2.2443342902071324E-3</v>
      </c>
    </row>
    <row r="406" spans="1:8" x14ac:dyDescent="0.2">
      <c r="A406" t="s">
        <v>4238</v>
      </c>
      <c r="B406" t="s">
        <v>4239</v>
      </c>
      <c r="C406" t="s">
        <v>4639</v>
      </c>
      <c r="D406">
        <v>8.4693194047348509E-7</v>
      </c>
      <c r="E406">
        <v>1.7816768384984773E-6</v>
      </c>
      <c r="F406">
        <v>0.32147788186365495</v>
      </c>
      <c r="G406">
        <v>0.67628434250401215</v>
      </c>
      <c r="H406">
        <v>2.2351470235542265E-3</v>
      </c>
    </row>
    <row r="407" spans="1:8" x14ac:dyDescent="0.2">
      <c r="A407" t="s">
        <v>4238</v>
      </c>
      <c r="B407" t="s">
        <v>4239</v>
      </c>
      <c r="C407" t="s">
        <v>4640</v>
      </c>
      <c r="D407">
        <v>8.4693194047348509E-7</v>
      </c>
      <c r="E407">
        <v>1.7816768384984773E-6</v>
      </c>
      <c r="F407">
        <v>0.32147788186365495</v>
      </c>
      <c r="G407">
        <v>0.67628434250401215</v>
      </c>
      <c r="H407">
        <v>2.2351470235542265E-3</v>
      </c>
    </row>
    <row r="408" spans="1:8" x14ac:dyDescent="0.2">
      <c r="A408" t="s">
        <v>4238</v>
      </c>
      <c r="B408" t="s">
        <v>4239</v>
      </c>
      <c r="C408" t="s">
        <v>4641</v>
      </c>
      <c r="D408">
        <v>8.4693194047348509E-7</v>
      </c>
      <c r="E408">
        <v>1.7816768384984773E-6</v>
      </c>
      <c r="F408">
        <v>0.32147788186365495</v>
      </c>
      <c r="G408">
        <v>0.67628434250401215</v>
      </c>
      <c r="H408">
        <v>2.2351470235542265E-3</v>
      </c>
    </row>
    <row r="409" spans="1:8" x14ac:dyDescent="0.2">
      <c r="A409" t="s">
        <v>4238</v>
      </c>
      <c r="B409" t="s">
        <v>4239</v>
      </c>
      <c r="C409" t="s">
        <v>4642</v>
      </c>
      <c r="D409">
        <v>8.4693194047348509E-7</v>
      </c>
      <c r="E409">
        <v>1.7816768384984773E-6</v>
      </c>
      <c r="F409">
        <v>0.32147788186365495</v>
      </c>
      <c r="G409">
        <v>0.67628434250401215</v>
      </c>
      <c r="H409">
        <v>2.2351470235542265E-3</v>
      </c>
    </row>
    <row r="410" spans="1:8" x14ac:dyDescent="0.2">
      <c r="A410" t="s">
        <v>4238</v>
      </c>
      <c r="B410" t="s">
        <v>4239</v>
      </c>
      <c r="C410" t="s">
        <v>4643</v>
      </c>
      <c r="D410">
        <v>8.4693194047348509E-7</v>
      </c>
      <c r="E410">
        <v>1.7816768384984773E-6</v>
      </c>
      <c r="F410">
        <v>0.32147788186365495</v>
      </c>
      <c r="G410">
        <v>0.67628434250401215</v>
      </c>
      <c r="H410">
        <v>2.2351470235542265E-3</v>
      </c>
    </row>
    <row r="411" spans="1:8" x14ac:dyDescent="0.2">
      <c r="A411" t="s">
        <v>4238</v>
      </c>
      <c r="B411" t="s">
        <v>4239</v>
      </c>
      <c r="C411" t="s">
        <v>4644</v>
      </c>
      <c r="D411">
        <v>8.4693194047348509E-7</v>
      </c>
      <c r="E411">
        <v>1.7816768384984773E-6</v>
      </c>
      <c r="F411">
        <v>0.32147788186365495</v>
      </c>
      <c r="G411">
        <v>0.67628434250401215</v>
      </c>
      <c r="H411">
        <v>2.2351470235542265E-3</v>
      </c>
    </row>
    <row r="412" spans="1:8" x14ac:dyDescent="0.2">
      <c r="A412" t="s">
        <v>4238</v>
      </c>
      <c r="B412" t="s">
        <v>4239</v>
      </c>
      <c r="C412" t="s">
        <v>4645</v>
      </c>
      <c r="D412">
        <v>8.4693194047348509E-7</v>
      </c>
      <c r="E412">
        <v>1.7816768384984773E-6</v>
      </c>
      <c r="F412">
        <v>0.32147788186365495</v>
      </c>
      <c r="G412">
        <v>0.67628434250401215</v>
      </c>
      <c r="H412">
        <v>2.2351470235542265E-3</v>
      </c>
    </row>
    <row r="413" spans="1:8" x14ac:dyDescent="0.2">
      <c r="A413" t="s">
        <v>4238</v>
      </c>
      <c r="B413" t="s">
        <v>4239</v>
      </c>
      <c r="C413" t="s">
        <v>4646</v>
      </c>
      <c r="D413">
        <v>8.4693194047348509E-7</v>
      </c>
      <c r="E413">
        <v>1.7816768384984773E-6</v>
      </c>
      <c r="F413">
        <v>0.32147788186365495</v>
      </c>
      <c r="G413">
        <v>0.67628434250401215</v>
      </c>
      <c r="H413">
        <v>2.2351470235542265E-3</v>
      </c>
    </row>
    <row r="414" spans="1:8" x14ac:dyDescent="0.2">
      <c r="A414" t="s">
        <v>4238</v>
      </c>
      <c r="B414" t="s">
        <v>4239</v>
      </c>
      <c r="C414" t="s">
        <v>4647</v>
      </c>
      <c r="D414">
        <v>8.4909138247438877E-7</v>
      </c>
      <c r="E414">
        <v>1.7835183685932306E-6</v>
      </c>
      <c r="F414">
        <v>0.32180700211107804</v>
      </c>
      <c r="G414">
        <v>0.67595292997271239</v>
      </c>
      <c r="H414">
        <v>2.2374353064584774E-3</v>
      </c>
    </row>
    <row r="415" spans="1:8" x14ac:dyDescent="0.2">
      <c r="A415" t="s">
        <v>4238</v>
      </c>
      <c r="B415" t="s">
        <v>4239</v>
      </c>
      <c r="C415" t="s">
        <v>4648</v>
      </c>
      <c r="D415">
        <v>8.5125603892545114E-7</v>
      </c>
      <c r="E415">
        <v>1.7853546484967369E-6</v>
      </c>
      <c r="F415">
        <v>0.32213709521175815</v>
      </c>
      <c r="G415">
        <v>0.67562053782488374</v>
      </c>
      <c r="H415">
        <v>2.2397303526704203E-3</v>
      </c>
    </row>
    <row r="416" spans="1:8" x14ac:dyDescent="0.2">
      <c r="A416" t="s">
        <v>4238</v>
      </c>
      <c r="B416" t="s">
        <v>4239</v>
      </c>
      <c r="C416" t="s">
        <v>4649</v>
      </c>
      <c r="D416">
        <v>8.5125603892545114E-7</v>
      </c>
      <c r="E416">
        <v>1.7853546484967369E-6</v>
      </c>
      <c r="F416">
        <v>0.32213709521175815</v>
      </c>
      <c r="G416">
        <v>0.67562053782488374</v>
      </c>
      <c r="H416">
        <v>2.2397303526704203E-3</v>
      </c>
    </row>
    <row r="417" spans="1:8" x14ac:dyDescent="0.2">
      <c r="A417" t="s">
        <v>4238</v>
      </c>
      <c r="B417" t="s">
        <v>4239</v>
      </c>
      <c r="C417" t="s">
        <v>4650</v>
      </c>
      <c r="D417">
        <v>8.5125603892545114E-7</v>
      </c>
      <c r="E417">
        <v>1.7853546484967369E-6</v>
      </c>
      <c r="F417">
        <v>0.32213709521175815</v>
      </c>
      <c r="G417">
        <v>0.67562053782488374</v>
      </c>
      <c r="H417">
        <v>2.2397303526704203E-3</v>
      </c>
    </row>
    <row r="418" spans="1:8" x14ac:dyDescent="0.2">
      <c r="A418" t="s">
        <v>4238</v>
      </c>
      <c r="B418" t="s">
        <v>4239</v>
      </c>
      <c r="C418" t="s">
        <v>4651</v>
      </c>
      <c r="D418">
        <v>8.5125603892545114E-7</v>
      </c>
      <c r="E418">
        <v>1.7853546484967369E-6</v>
      </c>
      <c r="F418">
        <v>0.32213709521175815</v>
      </c>
      <c r="G418">
        <v>0.67562053782488374</v>
      </c>
      <c r="H418">
        <v>2.2397303526704203E-3</v>
      </c>
    </row>
    <row r="419" spans="1:8" x14ac:dyDescent="0.2">
      <c r="A419" t="s">
        <v>4238</v>
      </c>
      <c r="B419" t="s">
        <v>4239</v>
      </c>
      <c r="C419" t="s">
        <v>4652</v>
      </c>
      <c r="D419">
        <v>8.5125603892545114E-7</v>
      </c>
      <c r="E419">
        <v>1.7853546484967369E-6</v>
      </c>
      <c r="F419">
        <v>0.32213709521175815</v>
      </c>
      <c r="G419">
        <v>0.67562053782488374</v>
      </c>
      <c r="H419">
        <v>2.2397303526704203E-3</v>
      </c>
    </row>
    <row r="420" spans="1:8" x14ac:dyDescent="0.2">
      <c r="A420" t="s">
        <v>4238</v>
      </c>
      <c r="B420" t="s">
        <v>4239</v>
      </c>
      <c r="C420" t="s">
        <v>4653</v>
      </c>
      <c r="D420">
        <v>8.5125603892545114E-7</v>
      </c>
      <c r="E420">
        <v>1.7853546484967369E-6</v>
      </c>
      <c r="F420">
        <v>0.32213709521175815</v>
      </c>
      <c r="G420">
        <v>0.67562053782488374</v>
      </c>
      <c r="H420">
        <v>2.2397303526704203E-3</v>
      </c>
    </row>
    <row r="421" spans="1:8" x14ac:dyDescent="0.2">
      <c r="A421" t="s">
        <v>4238</v>
      </c>
      <c r="B421" t="s">
        <v>4239</v>
      </c>
      <c r="C421" t="s">
        <v>4654</v>
      </c>
      <c r="D421">
        <v>8.4912393146973201E-7</v>
      </c>
      <c r="E421">
        <v>1.7834855936649165E-6</v>
      </c>
      <c r="F421">
        <v>0.32181933823040909</v>
      </c>
      <c r="G421">
        <v>0.67594050808658801</v>
      </c>
      <c r="H421">
        <v>2.2375210734774547E-3</v>
      </c>
    </row>
    <row r="422" spans="1:8" x14ac:dyDescent="0.2">
      <c r="A422" t="s">
        <v>4238</v>
      </c>
      <c r="B422" t="s">
        <v>4239</v>
      </c>
      <c r="C422" t="s">
        <v>4655</v>
      </c>
      <c r="D422">
        <v>8.4912393146973201E-7</v>
      </c>
      <c r="E422">
        <v>1.7834855936649165E-6</v>
      </c>
      <c r="F422">
        <v>0.32181933823040909</v>
      </c>
      <c r="G422">
        <v>0.67594050808658801</v>
      </c>
      <c r="H422">
        <v>2.2375210734774547E-3</v>
      </c>
    </row>
    <row r="423" spans="1:8" x14ac:dyDescent="0.2">
      <c r="A423" t="s">
        <v>4238</v>
      </c>
      <c r="B423" t="s">
        <v>4239</v>
      </c>
      <c r="C423" t="s">
        <v>4656</v>
      </c>
      <c r="D423">
        <v>8.4912393146973201E-7</v>
      </c>
      <c r="E423">
        <v>1.7834855936649165E-6</v>
      </c>
      <c r="F423">
        <v>0.32181933823040909</v>
      </c>
      <c r="G423">
        <v>0.67594050808658801</v>
      </c>
      <c r="H423">
        <v>2.2375210734774547E-3</v>
      </c>
    </row>
    <row r="424" spans="1:8" x14ac:dyDescent="0.2">
      <c r="A424" t="s">
        <v>4238</v>
      </c>
      <c r="B424" t="s">
        <v>4239</v>
      </c>
      <c r="C424" t="s">
        <v>4657</v>
      </c>
      <c r="D424">
        <v>8.4912393146973201E-7</v>
      </c>
      <c r="E424">
        <v>1.7834855936649165E-6</v>
      </c>
      <c r="F424">
        <v>0.32181933823040909</v>
      </c>
      <c r="G424">
        <v>0.67594050808658801</v>
      </c>
      <c r="H424">
        <v>2.2375210734774547E-3</v>
      </c>
    </row>
    <row r="425" spans="1:8" x14ac:dyDescent="0.2">
      <c r="A425" t="s">
        <v>4238</v>
      </c>
      <c r="B425" t="s">
        <v>4239</v>
      </c>
      <c r="C425" t="s">
        <v>4658</v>
      </c>
      <c r="D425">
        <v>8.4268752974041709E-7</v>
      </c>
      <c r="E425">
        <v>1.7779187869154202E-6</v>
      </c>
      <c r="F425">
        <v>0.32084497699798276</v>
      </c>
      <c r="G425">
        <v>0.67692165579070751</v>
      </c>
      <c r="H425">
        <v>2.2307466049931984E-3</v>
      </c>
    </row>
    <row r="426" spans="1:8" x14ac:dyDescent="0.2">
      <c r="A426" t="s">
        <v>4238</v>
      </c>
      <c r="B426" t="s">
        <v>4239</v>
      </c>
      <c r="C426" t="s">
        <v>4659</v>
      </c>
      <c r="D426">
        <v>8.4268752974041709E-7</v>
      </c>
      <c r="E426">
        <v>1.7779187869154202E-6</v>
      </c>
      <c r="F426">
        <v>0.32084497699798276</v>
      </c>
      <c r="G426">
        <v>0.67692165579070751</v>
      </c>
      <c r="H426">
        <v>2.2307466049931984E-3</v>
      </c>
    </row>
    <row r="427" spans="1:8" x14ac:dyDescent="0.2">
      <c r="A427" t="s">
        <v>4238</v>
      </c>
      <c r="B427" t="s">
        <v>4239</v>
      </c>
      <c r="C427" t="s">
        <v>4660</v>
      </c>
      <c r="D427">
        <v>8.4268752974041709E-7</v>
      </c>
      <c r="E427">
        <v>1.7779187869154202E-6</v>
      </c>
      <c r="F427">
        <v>0.32084497699798276</v>
      </c>
      <c r="G427">
        <v>0.67692165579070751</v>
      </c>
      <c r="H427">
        <v>2.2307466049931984E-3</v>
      </c>
    </row>
    <row r="428" spans="1:8" x14ac:dyDescent="0.2">
      <c r="A428" t="s">
        <v>4238</v>
      </c>
      <c r="B428" t="s">
        <v>4239</v>
      </c>
      <c r="C428" t="s">
        <v>4661</v>
      </c>
      <c r="D428">
        <v>8.4484864085715657E-7</v>
      </c>
      <c r="E428">
        <v>1.7797586369417181E-6</v>
      </c>
      <c r="F428">
        <v>0.3211767029259795</v>
      </c>
      <c r="G428">
        <v>0.67658761946307644</v>
      </c>
      <c r="H428">
        <v>2.2330530036671894E-3</v>
      </c>
    </row>
    <row r="429" spans="1:8" x14ac:dyDescent="0.2">
      <c r="A429" t="s">
        <v>4238</v>
      </c>
      <c r="B429" t="s">
        <v>4239</v>
      </c>
      <c r="C429" t="s">
        <v>4662</v>
      </c>
      <c r="D429">
        <v>8.4484864085715657E-7</v>
      </c>
      <c r="E429">
        <v>1.7797586369417181E-6</v>
      </c>
      <c r="F429">
        <v>0.3211767029259795</v>
      </c>
      <c r="G429">
        <v>0.67658761946307644</v>
      </c>
      <c r="H429">
        <v>2.2330530036671894E-3</v>
      </c>
    </row>
    <row r="430" spans="1:8" x14ac:dyDescent="0.2">
      <c r="A430" t="s">
        <v>4238</v>
      </c>
      <c r="B430" t="s">
        <v>4239</v>
      </c>
      <c r="C430" t="s">
        <v>4663</v>
      </c>
      <c r="D430">
        <v>8.4055653528014189E-7</v>
      </c>
      <c r="E430">
        <v>1.776048611133725E-6</v>
      </c>
      <c r="F430">
        <v>0.32052371924105011</v>
      </c>
      <c r="G430">
        <v>0.67724515116746031</v>
      </c>
      <c r="H430">
        <v>2.2285129863426935E-3</v>
      </c>
    </row>
    <row r="431" spans="1:8" x14ac:dyDescent="0.2">
      <c r="A431" t="s">
        <v>4238</v>
      </c>
      <c r="B431" t="s">
        <v>4239</v>
      </c>
      <c r="C431" t="s">
        <v>4664</v>
      </c>
      <c r="D431">
        <v>8.4271296497776021E-7</v>
      </c>
      <c r="E431">
        <v>1.7778931751703793E-6</v>
      </c>
      <c r="F431">
        <v>0.32085466120672401</v>
      </c>
      <c r="G431">
        <v>0.67691190425257375</v>
      </c>
      <c r="H431">
        <v>2.2308139345616866E-3</v>
      </c>
    </row>
    <row r="432" spans="1:8" x14ac:dyDescent="0.2">
      <c r="A432" t="s">
        <v>4238</v>
      </c>
      <c r="B432" t="s">
        <v>4239</v>
      </c>
      <c r="C432" t="s">
        <v>4665</v>
      </c>
      <c r="D432">
        <v>8.4271296497776021E-7</v>
      </c>
      <c r="E432">
        <v>1.7778931751703793E-6</v>
      </c>
      <c r="F432">
        <v>0.32085466120672401</v>
      </c>
      <c r="G432">
        <v>0.67691190425257375</v>
      </c>
      <c r="H432">
        <v>2.2308139345616866E-3</v>
      </c>
    </row>
    <row r="433" spans="1:8" x14ac:dyDescent="0.2">
      <c r="A433" t="s">
        <v>4238</v>
      </c>
      <c r="B433" t="s">
        <v>4239</v>
      </c>
      <c r="C433" t="s">
        <v>4666</v>
      </c>
      <c r="D433">
        <v>8.4055378195181643E-7</v>
      </c>
      <c r="E433">
        <v>1.7760513839206634E-6</v>
      </c>
      <c r="F433">
        <v>0.32052266929076523</v>
      </c>
      <c r="G433">
        <v>0.67724620841733163</v>
      </c>
      <c r="H433">
        <v>2.228505686736403E-3</v>
      </c>
    </row>
    <row r="434" spans="1:8" x14ac:dyDescent="0.2">
      <c r="A434" t="s">
        <v>4238</v>
      </c>
      <c r="B434" t="s">
        <v>4239</v>
      </c>
      <c r="C434" t="s">
        <v>4667</v>
      </c>
      <c r="D434">
        <v>8.4055378195181643E-7</v>
      </c>
      <c r="E434">
        <v>1.7760513839206634E-6</v>
      </c>
      <c r="F434">
        <v>0.32052266929076523</v>
      </c>
      <c r="G434">
        <v>0.67724620841733163</v>
      </c>
      <c r="H434">
        <v>2.228505686736403E-3</v>
      </c>
    </row>
    <row r="435" spans="1:8" x14ac:dyDescent="0.2">
      <c r="A435" t="s">
        <v>4238</v>
      </c>
      <c r="B435" t="s">
        <v>4239</v>
      </c>
      <c r="C435" t="s">
        <v>4668</v>
      </c>
      <c r="D435">
        <v>8.4055378195181643E-7</v>
      </c>
      <c r="E435">
        <v>1.7760513839206634E-6</v>
      </c>
      <c r="F435">
        <v>0.32052266929076523</v>
      </c>
      <c r="G435">
        <v>0.67724620841733163</v>
      </c>
      <c r="H435">
        <v>2.228505686736403E-3</v>
      </c>
    </row>
    <row r="436" spans="1:8" x14ac:dyDescent="0.2">
      <c r="A436" t="s">
        <v>4238</v>
      </c>
      <c r="B436" t="s">
        <v>4239</v>
      </c>
      <c r="C436" t="s">
        <v>4669</v>
      </c>
      <c r="D436">
        <v>8.4055378195181643E-7</v>
      </c>
      <c r="E436">
        <v>1.7760513839206634E-6</v>
      </c>
      <c r="F436">
        <v>0.32052266929076523</v>
      </c>
      <c r="G436">
        <v>0.67724620841733163</v>
      </c>
      <c r="H436">
        <v>2.228505686736403E-3</v>
      </c>
    </row>
    <row r="437" spans="1:8" x14ac:dyDescent="0.2">
      <c r="A437" t="s">
        <v>4238</v>
      </c>
      <c r="B437" t="s">
        <v>4239</v>
      </c>
      <c r="C437" t="s">
        <v>4670</v>
      </c>
      <c r="D437">
        <v>8.2987058202915519E-7</v>
      </c>
      <c r="E437">
        <v>1.7667289288793556E-6</v>
      </c>
      <c r="F437">
        <v>0.31889065231394231</v>
      </c>
      <c r="G437">
        <v>0.67888959237266877</v>
      </c>
      <c r="H437">
        <v>2.2171587138775138E-3</v>
      </c>
    </row>
    <row r="438" spans="1:8" x14ac:dyDescent="0.2">
      <c r="A438" t="s">
        <v>4238</v>
      </c>
      <c r="B438" t="s">
        <v>4239</v>
      </c>
      <c r="C438" t="s">
        <v>4671</v>
      </c>
      <c r="D438">
        <v>8.2777094367575271E-7</v>
      </c>
      <c r="E438">
        <v>1.7648272130799186E-6</v>
      </c>
      <c r="F438">
        <v>0.31857545841450152</v>
      </c>
      <c r="G438">
        <v>0.6792069821962391</v>
      </c>
      <c r="H438">
        <v>2.2149667911033179E-3</v>
      </c>
    </row>
    <row r="439" spans="1:8" x14ac:dyDescent="0.2">
      <c r="A439" t="s">
        <v>4238</v>
      </c>
      <c r="B439" t="s">
        <v>4239</v>
      </c>
      <c r="C439" t="s">
        <v>4672</v>
      </c>
      <c r="D439">
        <v>8.2777094367575271E-7</v>
      </c>
      <c r="E439">
        <v>1.7648272130799186E-6</v>
      </c>
      <c r="F439">
        <v>0.31857545841450152</v>
      </c>
      <c r="G439">
        <v>0.6792069821962391</v>
      </c>
      <c r="H439">
        <v>2.2149667911033179E-3</v>
      </c>
    </row>
    <row r="440" spans="1:8" x14ac:dyDescent="0.2">
      <c r="A440" t="s">
        <v>4238</v>
      </c>
      <c r="B440" t="s">
        <v>4239</v>
      </c>
      <c r="C440" t="s">
        <v>4673</v>
      </c>
      <c r="D440">
        <v>8.2777094367575271E-7</v>
      </c>
      <c r="E440">
        <v>1.7648272130799186E-6</v>
      </c>
      <c r="F440">
        <v>0.31857545841450152</v>
      </c>
      <c r="G440">
        <v>0.6792069821962391</v>
      </c>
      <c r="H440">
        <v>2.2149667911033179E-3</v>
      </c>
    </row>
    <row r="441" spans="1:8" x14ac:dyDescent="0.2">
      <c r="A441" t="s">
        <v>4238</v>
      </c>
      <c r="B441" t="s">
        <v>4239</v>
      </c>
      <c r="C441" t="s">
        <v>4674</v>
      </c>
      <c r="D441">
        <v>8.2777094367575271E-7</v>
      </c>
      <c r="E441">
        <v>1.7648272130799186E-6</v>
      </c>
      <c r="F441">
        <v>0.31857545841450152</v>
      </c>
      <c r="G441">
        <v>0.6792069821962391</v>
      </c>
      <c r="H441">
        <v>2.2149667911033179E-3</v>
      </c>
    </row>
    <row r="442" spans="1:8" x14ac:dyDescent="0.2">
      <c r="A442" t="s">
        <v>4238</v>
      </c>
      <c r="B442" t="s">
        <v>4239</v>
      </c>
      <c r="C442" t="s">
        <v>4675</v>
      </c>
      <c r="D442">
        <v>8.2777094367575271E-7</v>
      </c>
      <c r="E442">
        <v>1.7648272130799186E-6</v>
      </c>
      <c r="F442">
        <v>0.31857545841450152</v>
      </c>
      <c r="G442">
        <v>0.6792069821962391</v>
      </c>
      <c r="H442">
        <v>2.2149667911033179E-3</v>
      </c>
    </row>
    <row r="443" spans="1:8" x14ac:dyDescent="0.2">
      <c r="A443" t="s">
        <v>4238</v>
      </c>
      <c r="B443" t="s">
        <v>4239</v>
      </c>
      <c r="C443" t="s">
        <v>4676</v>
      </c>
      <c r="D443">
        <v>8.2777094367575271E-7</v>
      </c>
      <c r="E443">
        <v>1.7648272130799186E-6</v>
      </c>
      <c r="F443">
        <v>0.31857545841450152</v>
      </c>
      <c r="G443">
        <v>0.6792069821962391</v>
      </c>
      <c r="H443">
        <v>2.2149667911033179E-3</v>
      </c>
    </row>
    <row r="444" spans="1:8" x14ac:dyDescent="0.2">
      <c r="A444" t="s">
        <v>4238</v>
      </c>
      <c r="B444" t="s">
        <v>4239</v>
      </c>
      <c r="C444" t="s">
        <v>4677</v>
      </c>
      <c r="D444">
        <v>8.2562463340225952E-7</v>
      </c>
      <c r="E444">
        <v>1.7629724593147738E-6</v>
      </c>
      <c r="F444">
        <v>0.3182413027565929</v>
      </c>
      <c r="G444">
        <v>0.67954346514647512</v>
      </c>
      <c r="H444">
        <v>2.2126434998389756E-3</v>
      </c>
    </row>
    <row r="445" spans="1:8" x14ac:dyDescent="0.2">
      <c r="A445" t="s">
        <v>4238</v>
      </c>
      <c r="B445" t="s">
        <v>4239</v>
      </c>
      <c r="C445" t="s">
        <v>4678</v>
      </c>
      <c r="D445">
        <v>8.2776683221907427E-7</v>
      </c>
      <c r="E445">
        <v>1.7648313530233046E-6</v>
      </c>
      <c r="F445">
        <v>0.31857387608805832</v>
      </c>
      <c r="G445">
        <v>0.67920857552327873</v>
      </c>
      <c r="H445">
        <v>2.2149557904780587E-3</v>
      </c>
    </row>
    <row r="446" spans="1:8" x14ac:dyDescent="0.2">
      <c r="A446" t="s">
        <v>4238</v>
      </c>
      <c r="B446" t="s">
        <v>4239</v>
      </c>
      <c r="C446" t="s">
        <v>4679</v>
      </c>
      <c r="D446">
        <v>8.2776683221907427E-7</v>
      </c>
      <c r="E446">
        <v>1.7648313530233046E-6</v>
      </c>
      <c r="F446">
        <v>0.31857387608805832</v>
      </c>
      <c r="G446">
        <v>0.67920857552327873</v>
      </c>
      <c r="H446">
        <v>2.2149557904780587E-3</v>
      </c>
    </row>
    <row r="447" spans="1:8" x14ac:dyDescent="0.2">
      <c r="A447" t="s">
        <v>4238</v>
      </c>
      <c r="B447" t="s">
        <v>4239</v>
      </c>
      <c r="C447" t="s">
        <v>4680</v>
      </c>
      <c r="D447">
        <v>8.2776683221907427E-7</v>
      </c>
      <c r="E447">
        <v>1.7648313530233046E-6</v>
      </c>
      <c r="F447">
        <v>0.31857387608805832</v>
      </c>
      <c r="G447">
        <v>0.67920857552327873</v>
      </c>
      <c r="H447">
        <v>2.2149557904780587E-3</v>
      </c>
    </row>
    <row r="448" spans="1:8" x14ac:dyDescent="0.2">
      <c r="A448" t="s">
        <v>4238</v>
      </c>
      <c r="B448" t="s">
        <v>4239</v>
      </c>
      <c r="C448" t="s">
        <v>4681</v>
      </c>
      <c r="D448">
        <v>8.2776683221907427E-7</v>
      </c>
      <c r="E448">
        <v>1.7648313530233046E-6</v>
      </c>
      <c r="F448">
        <v>0.31857387608805832</v>
      </c>
      <c r="G448">
        <v>0.67920857552327873</v>
      </c>
      <c r="H448">
        <v>2.2149557904780587E-3</v>
      </c>
    </row>
    <row r="449" spans="1:8" x14ac:dyDescent="0.2">
      <c r="A449" t="s">
        <v>4238</v>
      </c>
      <c r="B449" t="s">
        <v>4239</v>
      </c>
      <c r="C449" t="s">
        <v>4682</v>
      </c>
      <c r="D449">
        <v>8.2776683221907427E-7</v>
      </c>
      <c r="E449">
        <v>1.7648313530233046E-6</v>
      </c>
      <c r="F449">
        <v>0.31857387608805832</v>
      </c>
      <c r="G449">
        <v>0.67920857552327873</v>
      </c>
      <c r="H449">
        <v>2.2149557904780587E-3</v>
      </c>
    </row>
    <row r="450" spans="1:8" x14ac:dyDescent="0.2">
      <c r="A450" t="s">
        <v>4238</v>
      </c>
      <c r="B450" t="s">
        <v>4239</v>
      </c>
      <c r="C450" t="s">
        <v>4683</v>
      </c>
      <c r="D450">
        <v>8.2149278326278685E-7</v>
      </c>
      <c r="E450">
        <v>1.7591010975011054E-6</v>
      </c>
      <c r="F450">
        <v>0.31763203654170624</v>
      </c>
      <c r="G450">
        <v>0.68015697569093636</v>
      </c>
      <c r="H450">
        <v>2.2084071734759262E-3</v>
      </c>
    </row>
    <row r="451" spans="1:8" x14ac:dyDescent="0.2">
      <c r="A451" t="s">
        <v>4238</v>
      </c>
      <c r="B451" t="s">
        <v>4239</v>
      </c>
      <c r="C451" t="s">
        <v>4684</v>
      </c>
      <c r="D451">
        <v>8.2578001088858225E-7</v>
      </c>
      <c r="E451">
        <v>1.7628160365053579E-6</v>
      </c>
      <c r="F451">
        <v>0.31830118981542715</v>
      </c>
      <c r="G451">
        <v>0.67948316197872516</v>
      </c>
      <c r="H451">
        <v>2.2130596098009036E-3</v>
      </c>
    </row>
    <row r="452" spans="1:8" x14ac:dyDescent="0.2">
      <c r="A452" t="s">
        <v>4238</v>
      </c>
      <c r="B452" t="s">
        <v>4239</v>
      </c>
      <c r="C452" t="s">
        <v>4685</v>
      </c>
      <c r="D452">
        <v>8.2578001088858225E-7</v>
      </c>
      <c r="E452">
        <v>1.7628160365053579E-6</v>
      </c>
      <c r="F452">
        <v>0.31830118981542715</v>
      </c>
      <c r="G452">
        <v>0.67948316197872516</v>
      </c>
      <c r="H452">
        <v>2.2130596098009036E-3</v>
      </c>
    </row>
    <row r="453" spans="1:8" x14ac:dyDescent="0.2">
      <c r="A453" t="s">
        <v>4238</v>
      </c>
      <c r="B453" t="s">
        <v>4239</v>
      </c>
      <c r="C453" t="s">
        <v>4686</v>
      </c>
      <c r="D453">
        <v>8.2578001088858225E-7</v>
      </c>
      <c r="E453">
        <v>1.7628160365053579E-6</v>
      </c>
      <c r="F453">
        <v>0.31830118981542715</v>
      </c>
      <c r="G453">
        <v>0.67948316197872516</v>
      </c>
      <c r="H453">
        <v>2.2130596098009036E-3</v>
      </c>
    </row>
    <row r="454" spans="1:8" x14ac:dyDescent="0.2">
      <c r="A454" t="s">
        <v>4238</v>
      </c>
      <c r="B454" t="s">
        <v>4239</v>
      </c>
      <c r="C454" t="s">
        <v>4687</v>
      </c>
      <c r="D454">
        <v>8.2792600564914735E-7</v>
      </c>
      <c r="E454">
        <v>1.7646711084323542E-6</v>
      </c>
      <c r="F454">
        <v>0.31863513142347094</v>
      </c>
      <c r="G454">
        <v>0.67914689456660593</v>
      </c>
      <c r="H454">
        <v>2.2153814128094734E-3</v>
      </c>
    </row>
    <row r="455" spans="1:8" x14ac:dyDescent="0.2">
      <c r="A455" t="s">
        <v>4238</v>
      </c>
      <c r="B455" t="s">
        <v>4239</v>
      </c>
      <c r="C455" t="s">
        <v>4688</v>
      </c>
      <c r="D455">
        <v>8.3009863989472423E-7</v>
      </c>
      <c r="E455">
        <v>1.766499415688208E-6</v>
      </c>
      <c r="F455">
        <v>0.31897827179787824</v>
      </c>
      <c r="G455">
        <v>0.67880136488847798</v>
      </c>
      <c r="H455">
        <v>2.2177667155889712E-3</v>
      </c>
    </row>
    <row r="456" spans="1:8" x14ac:dyDescent="0.2">
      <c r="A456" t="s">
        <v>4238</v>
      </c>
      <c r="B456" t="s">
        <v>4239</v>
      </c>
      <c r="C456" t="s">
        <v>4689</v>
      </c>
      <c r="D456">
        <v>8.3579721989332889E-7</v>
      </c>
      <c r="E456">
        <v>1.7567453148610879E-6</v>
      </c>
      <c r="F456">
        <v>0.32166443519432819</v>
      </c>
      <c r="G456">
        <v>0.67609653034316919</v>
      </c>
      <c r="H456">
        <v>2.2364419199680419E-3</v>
      </c>
    </row>
    <row r="457" spans="1:8" x14ac:dyDescent="0.2">
      <c r="A457" t="s">
        <v>4238</v>
      </c>
      <c r="B457" t="s">
        <v>4239</v>
      </c>
      <c r="C457" t="s">
        <v>4690</v>
      </c>
      <c r="D457">
        <v>8.379613234988204E-7</v>
      </c>
      <c r="E457">
        <v>1.7585821521153359E-6</v>
      </c>
      <c r="F457">
        <v>0.32199962985620084</v>
      </c>
      <c r="G457">
        <v>0.67575900116666554</v>
      </c>
      <c r="H457">
        <v>2.238772433657697E-3</v>
      </c>
    </row>
    <row r="458" spans="1:8" x14ac:dyDescent="0.2">
      <c r="A458" t="s">
        <v>4238</v>
      </c>
      <c r="B458" t="s">
        <v>4239</v>
      </c>
      <c r="C458" t="s">
        <v>4691</v>
      </c>
      <c r="D458">
        <v>8.379613234988204E-7</v>
      </c>
      <c r="E458">
        <v>1.7585821521153359E-6</v>
      </c>
      <c r="F458">
        <v>0.32199962985620084</v>
      </c>
      <c r="G458">
        <v>0.67575900116666554</v>
      </c>
      <c r="H458">
        <v>2.238772433657697E-3</v>
      </c>
    </row>
    <row r="459" spans="1:8" x14ac:dyDescent="0.2">
      <c r="A459" t="s">
        <v>4238</v>
      </c>
      <c r="B459" t="s">
        <v>4239</v>
      </c>
      <c r="C459" t="s">
        <v>4692</v>
      </c>
      <c r="D459">
        <v>8.4663583280005283E-7</v>
      </c>
      <c r="E459">
        <v>1.765911280076051E-6</v>
      </c>
      <c r="F459">
        <v>0.3233370370337596</v>
      </c>
      <c r="G459">
        <v>0.67441227937157311</v>
      </c>
      <c r="H459">
        <v>2.2480710475536549E-3</v>
      </c>
    </row>
    <row r="460" spans="1:8" x14ac:dyDescent="0.2">
      <c r="A460" t="s">
        <v>4238</v>
      </c>
      <c r="B460" t="s">
        <v>4239</v>
      </c>
      <c r="C460" t="s">
        <v>4693</v>
      </c>
      <c r="D460">
        <v>8.4880898038751736E-7</v>
      </c>
      <c r="E460">
        <v>1.767739010256541E-6</v>
      </c>
      <c r="F460">
        <v>0.32367055239013826</v>
      </c>
      <c r="G460">
        <v>0.67407644117636434</v>
      </c>
      <c r="H460">
        <v>2.2503898855060155E-3</v>
      </c>
    </row>
    <row r="461" spans="1:8" x14ac:dyDescent="0.2">
      <c r="A461" t="s">
        <v>4238</v>
      </c>
      <c r="B461" t="s">
        <v>4239</v>
      </c>
      <c r="C461" t="s">
        <v>4694</v>
      </c>
      <c r="D461">
        <v>8.5098353675208868E-7</v>
      </c>
      <c r="E461">
        <v>1.7695653218350485E-6</v>
      </c>
      <c r="F461">
        <v>0.32400358419800146</v>
      </c>
      <c r="G461">
        <v>0.67374108989162362</v>
      </c>
      <c r="H461">
        <v>2.2527053615161358E-3</v>
      </c>
    </row>
    <row r="462" spans="1:8" x14ac:dyDescent="0.2">
      <c r="A462" t="s">
        <v>4238</v>
      </c>
      <c r="B462" t="s">
        <v>4239</v>
      </c>
      <c r="C462" t="s">
        <v>4695</v>
      </c>
      <c r="D462">
        <v>8.5098353675208868E-7</v>
      </c>
      <c r="E462">
        <v>1.7695653218350485E-6</v>
      </c>
      <c r="F462">
        <v>0.32400358419800146</v>
      </c>
      <c r="G462">
        <v>0.67374108989162362</v>
      </c>
      <c r="H462">
        <v>2.2527053615161358E-3</v>
      </c>
    </row>
    <row r="463" spans="1:8" x14ac:dyDescent="0.2">
      <c r="A463" t="s">
        <v>4238</v>
      </c>
      <c r="B463" t="s">
        <v>4239</v>
      </c>
      <c r="C463" t="s">
        <v>4696</v>
      </c>
      <c r="D463">
        <v>8.5098353675208868E-7</v>
      </c>
      <c r="E463">
        <v>1.7695653218350485E-6</v>
      </c>
      <c r="F463">
        <v>0.32400358419800146</v>
      </c>
      <c r="G463">
        <v>0.67374108989162362</v>
      </c>
      <c r="H463">
        <v>2.2527053615161358E-3</v>
      </c>
    </row>
    <row r="464" spans="1:8" x14ac:dyDescent="0.2">
      <c r="A464" t="s">
        <v>4238</v>
      </c>
      <c r="B464" t="s">
        <v>4239</v>
      </c>
      <c r="C464" t="s">
        <v>4697</v>
      </c>
      <c r="D464">
        <v>8.4700150566911882E-7</v>
      </c>
      <c r="E464">
        <v>1.7655430785011071E-6</v>
      </c>
      <c r="F464">
        <v>0.32347668926640838</v>
      </c>
      <c r="G464">
        <v>0.67427165628187458</v>
      </c>
      <c r="H464">
        <v>2.2490419071326908E-3</v>
      </c>
    </row>
    <row r="465" spans="1:8" x14ac:dyDescent="0.2">
      <c r="A465" t="s">
        <v>4238</v>
      </c>
      <c r="B465" t="s">
        <v>4239</v>
      </c>
      <c r="C465" t="s">
        <v>4698</v>
      </c>
      <c r="D465">
        <v>8.4700150566911882E-7</v>
      </c>
      <c r="E465">
        <v>1.7655430785011071E-6</v>
      </c>
      <c r="F465">
        <v>0.32347668926640838</v>
      </c>
      <c r="G465">
        <v>0.67427165628187458</v>
      </c>
      <c r="H465">
        <v>2.2490419071326908E-3</v>
      </c>
    </row>
    <row r="466" spans="1:8" x14ac:dyDescent="0.2">
      <c r="A466" t="s">
        <v>4238</v>
      </c>
      <c r="B466" t="s">
        <v>4239</v>
      </c>
      <c r="C466" t="s">
        <v>4699</v>
      </c>
      <c r="D466">
        <v>8.4700150566911882E-7</v>
      </c>
      <c r="E466">
        <v>1.7655430785011071E-6</v>
      </c>
      <c r="F466">
        <v>0.32347668926640838</v>
      </c>
      <c r="G466">
        <v>0.67427165628187458</v>
      </c>
      <c r="H466">
        <v>2.2490419071326908E-3</v>
      </c>
    </row>
    <row r="467" spans="1:8" x14ac:dyDescent="0.2">
      <c r="A467" t="s">
        <v>4238</v>
      </c>
      <c r="B467" t="s">
        <v>4239</v>
      </c>
      <c r="C467" t="s">
        <v>4700</v>
      </c>
      <c r="D467">
        <v>8.4700150566911882E-7</v>
      </c>
      <c r="E467">
        <v>1.7655430785011071E-6</v>
      </c>
      <c r="F467">
        <v>0.32347668926640838</v>
      </c>
      <c r="G467">
        <v>0.67427165628187458</v>
      </c>
      <c r="H467">
        <v>2.2490419071326908E-3</v>
      </c>
    </row>
    <row r="468" spans="1:8" x14ac:dyDescent="0.2">
      <c r="A468" t="s">
        <v>4238</v>
      </c>
      <c r="B468" t="s">
        <v>4239</v>
      </c>
      <c r="C468" t="s">
        <v>4701</v>
      </c>
      <c r="D468">
        <v>8.4700150566911882E-7</v>
      </c>
      <c r="E468">
        <v>1.7655430785011071E-6</v>
      </c>
      <c r="F468">
        <v>0.32347668926640838</v>
      </c>
      <c r="G468">
        <v>0.67427165628187458</v>
      </c>
      <c r="H468">
        <v>2.2490419071326908E-3</v>
      </c>
    </row>
    <row r="469" spans="1:8" x14ac:dyDescent="0.2">
      <c r="A469" t="s">
        <v>4238</v>
      </c>
      <c r="B469" t="s">
        <v>4239</v>
      </c>
      <c r="C469" t="s">
        <v>4702</v>
      </c>
      <c r="D469">
        <v>8.4700150566911882E-7</v>
      </c>
      <c r="E469">
        <v>1.7655430785011071E-6</v>
      </c>
      <c r="F469">
        <v>0.32347668926640838</v>
      </c>
      <c r="G469">
        <v>0.67427165628187458</v>
      </c>
      <c r="H469">
        <v>2.2490419071326908E-3</v>
      </c>
    </row>
    <row r="470" spans="1:8" x14ac:dyDescent="0.2">
      <c r="A470" t="s">
        <v>4238</v>
      </c>
      <c r="B470" t="s">
        <v>4239</v>
      </c>
      <c r="C470" t="s">
        <v>4703</v>
      </c>
      <c r="D470">
        <v>8.4482802529220663E-7</v>
      </c>
      <c r="E470">
        <v>1.7637156834144085E-6</v>
      </c>
      <c r="F470">
        <v>0.32314223650973695</v>
      </c>
      <c r="G470">
        <v>0.67460843839459073</v>
      </c>
      <c r="H470">
        <v>2.2467165519630826E-3</v>
      </c>
    </row>
    <row r="471" spans="1:8" x14ac:dyDescent="0.2">
      <c r="A471" t="s">
        <v>4238</v>
      </c>
      <c r="B471" t="s">
        <v>4239</v>
      </c>
      <c r="C471" t="s">
        <v>4704</v>
      </c>
      <c r="D471">
        <v>8.4482802529220663E-7</v>
      </c>
      <c r="E471">
        <v>1.7637156834144085E-6</v>
      </c>
      <c r="F471">
        <v>0.32314223650973695</v>
      </c>
      <c r="G471">
        <v>0.67460843839459073</v>
      </c>
      <c r="H471">
        <v>2.2467165519630826E-3</v>
      </c>
    </row>
    <row r="472" spans="1:8" x14ac:dyDescent="0.2">
      <c r="A472" t="s">
        <v>4238</v>
      </c>
      <c r="B472" t="s">
        <v>4239</v>
      </c>
      <c r="C472" t="s">
        <v>4705</v>
      </c>
      <c r="D472">
        <v>8.4482802529220663E-7</v>
      </c>
      <c r="E472">
        <v>1.7637156834144085E-6</v>
      </c>
      <c r="F472">
        <v>0.32314223650973695</v>
      </c>
      <c r="G472">
        <v>0.67460843839459073</v>
      </c>
      <c r="H472">
        <v>2.2467165519630826E-3</v>
      </c>
    </row>
    <row r="473" spans="1:8" x14ac:dyDescent="0.2">
      <c r="A473" t="s">
        <v>4238</v>
      </c>
      <c r="B473" t="s">
        <v>4239</v>
      </c>
      <c r="C473" t="s">
        <v>4706</v>
      </c>
      <c r="D473">
        <v>8.4482802529220663E-7</v>
      </c>
      <c r="E473">
        <v>1.7637156834144085E-6</v>
      </c>
      <c r="F473">
        <v>0.32314223650973695</v>
      </c>
      <c r="G473">
        <v>0.67460843839459073</v>
      </c>
      <c r="H473">
        <v>2.2467165519630826E-3</v>
      </c>
    </row>
    <row r="474" spans="1:8" x14ac:dyDescent="0.2">
      <c r="A474" t="s">
        <v>4238</v>
      </c>
      <c r="B474" t="s">
        <v>4239</v>
      </c>
      <c r="C474" t="s">
        <v>4707</v>
      </c>
      <c r="D474">
        <v>8.4482802529220663E-7</v>
      </c>
      <c r="E474">
        <v>1.7637156834144085E-6</v>
      </c>
      <c r="F474">
        <v>0.32314223650973695</v>
      </c>
      <c r="G474">
        <v>0.67460843839459073</v>
      </c>
      <c r="H474">
        <v>2.2467165519630826E-3</v>
      </c>
    </row>
    <row r="475" spans="1:8" x14ac:dyDescent="0.2">
      <c r="A475" t="s">
        <v>4238</v>
      </c>
      <c r="B475" t="s">
        <v>4239</v>
      </c>
      <c r="C475" t="s">
        <v>4708</v>
      </c>
      <c r="D475">
        <v>8.4482802529220663E-7</v>
      </c>
      <c r="E475">
        <v>1.7637156834144085E-6</v>
      </c>
      <c r="F475">
        <v>0.32314223650973695</v>
      </c>
      <c r="G475">
        <v>0.67460843839459073</v>
      </c>
      <c r="H475">
        <v>2.2467165519630826E-3</v>
      </c>
    </row>
    <row r="476" spans="1:8" x14ac:dyDescent="0.2">
      <c r="A476" t="s">
        <v>4238</v>
      </c>
      <c r="B476" t="s">
        <v>4239</v>
      </c>
      <c r="C476" t="s">
        <v>4709</v>
      </c>
      <c r="D476">
        <v>8.4482802529220663E-7</v>
      </c>
      <c r="E476">
        <v>1.7637156834144085E-6</v>
      </c>
      <c r="F476">
        <v>0.32314223650973695</v>
      </c>
      <c r="G476">
        <v>0.67460843839459073</v>
      </c>
      <c r="H476">
        <v>2.2467165519630826E-3</v>
      </c>
    </row>
    <row r="477" spans="1:8" x14ac:dyDescent="0.2">
      <c r="A477" t="s">
        <v>4238</v>
      </c>
      <c r="B477" t="s">
        <v>4239</v>
      </c>
      <c r="C477" t="s">
        <v>4710</v>
      </c>
      <c r="D477">
        <v>8.4482802529220663E-7</v>
      </c>
      <c r="E477">
        <v>1.7637156834144085E-6</v>
      </c>
      <c r="F477">
        <v>0.32314223650973695</v>
      </c>
      <c r="G477">
        <v>0.67460843839459073</v>
      </c>
      <c r="H477">
        <v>2.2467165519630826E-3</v>
      </c>
    </row>
    <row r="478" spans="1:8" x14ac:dyDescent="0.2">
      <c r="A478" t="s">
        <v>4238</v>
      </c>
      <c r="B478" t="s">
        <v>4239</v>
      </c>
      <c r="C478" t="s">
        <v>4711</v>
      </c>
      <c r="D478">
        <v>8.4482802529220663E-7</v>
      </c>
      <c r="E478">
        <v>1.7637156834144085E-6</v>
      </c>
      <c r="F478">
        <v>0.32314223650973695</v>
      </c>
      <c r="G478">
        <v>0.67460843839459073</v>
      </c>
      <c r="H478">
        <v>2.2467165519630826E-3</v>
      </c>
    </row>
    <row r="479" spans="1:8" x14ac:dyDescent="0.2">
      <c r="A479" t="s">
        <v>4238</v>
      </c>
      <c r="B479" t="s">
        <v>4239</v>
      </c>
      <c r="C479" t="s">
        <v>4712</v>
      </c>
      <c r="D479">
        <v>8.4482802529220663E-7</v>
      </c>
      <c r="E479">
        <v>1.7637156834144085E-6</v>
      </c>
      <c r="F479">
        <v>0.32314223650973695</v>
      </c>
      <c r="G479">
        <v>0.67460843839459073</v>
      </c>
      <c r="H479">
        <v>2.2467165519630826E-3</v>
      </c>
    </row>
    <row r="480" spans="1:8" x14ac:dyDescent="0.2">
      <c r="A480" t="s">
        <v>4238</v>
      </c>
      <c r="B480" t="s">
        <v>4239</v>
      </c>
      <c r="C480" t="s">
        <v>4713</v>
      </c>
      <c r="D480">
        <v>8.470007420302909E-7</v>
      </c>
      <c r="E480">
        <v>1.7655438475161973E-6</v>
      </c>
      <c r="F480">
        <v>0.32347639761728891</v>
      </c>
      <c r="G480">
        <v>0.67427194995863338</v>
      </c>
      <c r="H480">
        <v>2.249039879489097E-3</v>
      </c>
    </row>
    <row r="481" spans="1:8" x14ac:dyDescent="0.2">
      <c r="A481" t="s">
        <v>4238</v>
      </c>
      <c r="B481" t="s">
        <v>4239</v>
      </c>
      <c r="C481" t="s">
        <v>4714</v>
      </c>
      <c r="D481">
        <v>9.4954304842877354E-7</v>
      </c>
      <c r="E481">
        <v>1.6542578001527486E-6</v>
      </c>
      <c r="F481">
        <v>0.36375393783034138</v>
      </c>
      <c r="G481">
        <v>0.63371439076532099</v>
      </c>
      <c r="H481">
        <v>2.5290676034892393E-3</v>
      </c>
    </row>
    <row r="482" spans="1:8" x14ac:dyDescent="0.2">
      <c r="A482" t="s">
        <v>4238</v>
      </c>
      <c r="B482" t="s">
        <v>4239</v>
      </c>
      <c r="C482" t="s">
        <v>4715</v>
      </c>
      <c r="D482">
        <v>9.4954304842877354E-7</v>
      </c>
      <c r="E482">
        <v>1.6542578001527486E-6</v>
      </c>
      <c r="F482">
        <v>0.36375393783034138</v>
      </c>
      <c r="G482">
        <v>0.63371439076532099</v>
      </c>
      <c r="H482">
        <v>2.5290676034892393E-3</v>
      </c>
    </row>
    <row r="483" spans="1:8" x14ac:dyDescent="0.2">
      <c r="A483" t="s">
        <v>4238</v>
      </c>
      <c r="B483" t="s">
        <v>4239</v>
      </c>
      <c r="C483" t="s">
        <v>4716</v>
      </c>
      <c r="D483">
        <v>9.4954304842877354E-7</v>
      </c>
      <c r="E483">
        <v>1.6542578001527486E-6</v>
      </c>
      <c r="F483">
        <v>0.36375393783034138</v>
      </c>
      <c r="G483">
        <v>0.63371439076532099</v>
      </c>
      <c r="H483">
        <v>2.5290676034892393E-3</v>
      </c>
    </row>
    <row r="484" spans="1:8" x14ac:dyDescent="0.2">
      <c r="A484" t="s">
        <v>4238</v>
      </c>
      <c r="B484" t="s">
        <v>4239</v>
      </c>
      <c r="C484" t="s">
        <v>4717</v>
      </c>
      <c r="D484">
        <v>9.4716730041722543E-7</v>
      </c>
      <c r="E484">
        <v>1.6526340863259775E-6</v>
      </c>
      <c r="F484">
        <v>0.3634029090610349</v>
      </c>
      <c r="G484">
        <v>0.63406786414108851</v>
      </c>
      <c r="H484">
        <v>2.5266269964892701E-3</v>
      </c>
    </row>
    <row r="485" spans="1:8" x14ac:dyDescent="0.2">
      <c r="A485" t="s">
        <v>4238</v>
      </c>
      <c r="B485" t="s">
        <v>4239</v>
      </c>
      <c r="C485" t="s">
        <v>4718</v>
      </c>
      <c r="D485">
        <v>9.4716730041722543E-7</v>
      </c>
      <c r="E485">
        <v>1.6526340863259775E-6</v>
      </c>
      <c r="F485">
        <v>0.3634029090610349</v>
      </c>
      <c r="G485">
        <v>0.63406786414108851</v>
      </c>
      <c r="H485">
        <v>2.5266269964892701E-3</v>
      </c>
    </row>
    <row r="486" spans="1:8" x14ac:dyDescent="0.2">
      <c r="A486" t="s">
        <v>4238</v>
      </c>
      <c r="B486" t="s">
        <v>4239</v>
      </c>
      <c r="C486" t="s">
        <v>4719</v>
      </c>
      <c r="D486">
        <v>9.4716730041722543E-7</v>
      </c>
      <c r="E486">
        <v>1.6526340863259775E-6</v>
      </c>
      <c r="F486">
        <v>0.3634029090610349</v>
      </c>
      <c r="G486">
        <v>0.63406786414108851</v>
      </c>
      <c r="H486">
        <v>2.5266269964892701E-3</v>
      </c>
    </row>
    <row r="487" spans="1:8" x14ac:dyDescent="0.2">
      <c r="A487" t="s">
        <v>4238</v>
      </c>
      <c r="B487" t="s">
        <v>4239</v>
      </c>
      <c r="C487" t="s">
        <v>4720</v>
      </c>
      <c r="D487">
        <v>9.447933219417314E-7</v>
      </c>
      <c r="E487">
        <v>1.6510085905912228E-6</v>
      </c>
      <c r="F487">
        <v>0.36305147684702344</v>
      </c>
      <c r="G487">
        <v>0.63442174376657345</v>
      </c>
      <c r="H487">
        <v>2.5241835844903296E-3</v>
      </c>
    </row>
    <row r="488" spans="1:8" x14ac:dyDescent="0.2">
      <c r="A488" t="s">
        <v>4238</v>
      </c>
      <c r="B488" t="s">
        <v>4239</v>
      </c>
      <c r="C488" t="s">
        <v>4721</v>
      </c>
      <c r="D488">
        <v>9.4717586634518872E-7</v>
      </c>
      <c r="E488">
        <v>1.6526254689511463E-6</v>
      </c>
      <c r="F488">
        <v>0.36340619446692796</v>
      </c>
      <c r="G488">
        <v>0.63406455590652167</v>
      </c>
      <c r="H488">
        <v>2.5266498252142673E-3</v>
      </c>
    </row>
    <row r="489" spans="1:8" x14ac:dyDescent="0.2">
      <c r="A489" t="s">
        <v>4238</v>
      </c>
      <c r="B489" t="s">
        <v>4239</v>
      </c>
      <c r="C489" t="s">
        <v>4722</v>
      </c>
      <c r="D489">
        <v>9.4717586634518872E-7</v>
      </c>
      <c r="E489">
        <v>1.6526254689511463E-6</v>
      </c>
      <c r="F489">
        <v>0.36340619446692796</v>
      </c>
      <c r="G489">
        <v>0.63406455590652167</v>
      </c>
      <c r="H489">
        <v>2.5266498252142673E-3</v>
      </c>
    </row>
    <row r="490" spans="1:8" x14ac:dyDescent="0.2">
      <c r="A490" t="s">
        <v>4238</v>
      </c>
      <c r="B490" t="s">
        <v>4239</v>
      </c>
      <c r="C490" t="s">
        <v>4723</v>
      </c>
      <c r="D490">
        <v>9.4717586634518872E-7</v>
      </c>
      <c r="E490">
        <v>1.6526254689511463E-6</v>
      </c>
      <c r="F490">
        <v>0.36340619446692796</v>
      </c>
      <c r="G490">
        <v>0.63406455590652167</v>
      </c>
      <c r="H490">
        <v>2.5266498252142673E-3</v>
      </c>
    </row>
    <row r="491" spans="1:8" x14ac:dyDescent="0.2">
      <c r="A491" t="s">
        <v>4238</v>
      </c>
      <c r="B491" t="s">
        <v>4239</v>
      </c>
      <c r="C491" t="s">
        <v>4724</v>
      </c>
      <c r="D491">
        <v>9.4717586634518872E-7</v>
      </c>
      <c r="E491">
        <v>1.6526254689511463E-6</v>
      </c>
      <c r="F491">
        <v>0.36340619446692796</v>
      </c>
      <c r="G491">
        <v>0.63406455590652167</v>
      </c>
      <c r="H491">
        <v>2.5266498252142673E-3</v>
      </c>
    </row>
    <row r="492" spans="1:8" x14ac:dyDescent="0.2">
      <c r="A492" t="s">
        <v>4238</v>
      </c>
      <c r="B492" t="s">
        <v>4239</v>
      </c>
      <c r="C492" t="s">
        <v>4725</v>
      </c>
      <c r="D492">
        <v>9.4956028860868055E-7</v>
      </c>
      <c r="E492">
        <v>1.6542404563626847E-6</v>
      </c>
      <c r="F492">
        <v>0.36376054002315922</v>
      </c>
      <c r="G492">
        <v>0.63370774269699803</v>
      </c>
      <c r="H492">
        <v>2.5291134790972848E-3</v>
      </c>
    </row>
    <row r="493" spans="1:8" x14ac:dyDescent="0.2">
      <c r="A493" t="s">
        <v>4238</v>
      </c>
      <c r="B493" t="s">
        <v>4239</v>
      </c>
      <c r="C493" t="s">
        <v>4726</v>
      </c>
      <c r="D493">
        <v>9.5331613314660088E-7</v>
      </c>
      <c r="E493">
        <v>1.6424266167159821E-6</v>
      </c>
      <c r="F493">
        <v>0.3663264991159359</v>
      </c>
      <c r="G493">
        <v>0.6311239521118549</v>
      </c>
      <c r="H493">
        <v>2.5469530294589099E-3</v>
      </c>
    </row>
    <row r="494" spans="1:8" x14ac:dyDescent="0.2">
      <c r="A494" t="s">
        <v>4238</v>
      </c>
      <c r="B494" t="s">
        <v>4239</v>
      </c>
      <c r="C494" t="s">
        <v>4727</v>
      </c>
      <c r="D494">
        <v>9.5331613314660088E-7</v>
      </c>
      <c r="E494">
        <v>1.6424266167159821E-6</v>
      </c>
      <c r="F494">
        <v>0.3663264991159359</v>
      </c>
      <c r="G494">
        <v>0.6311239521118549</v>
      </c>
      <c r="H494">
        <v>2.5469530294589099E-3</v>
      </c>
    </row>
    <row r="495" spans="1:8" x14ac:dyDescent="0.2">
      <c r="A495" t="s">
        <v>4238</v>
      </c>
      <c r="B495" t="s">
        <v>4239</v>
      </c>
      <c r="C495" t="s">
        <v>4728</v>
      </c>
      <c r="D495">
        <v>9.5331613314660088E-7</v>
      </c>
      <c r="E495">
        <v>1.6424266167159821E-6</v>
      </c>
      <c r="F495">
        <v>0.3663264991159359</v>
      </c>
      <c r="G495">
        <v>0.6311239521118549</v>
      </c>
      <c r="H495">
        <v>2.5469530294589099E-3</v>
      </c>
    </row>
    <row r="496" spans="1:8" x14ac:dyDescent="0.2">
      <c r="A496" t="s">
        <v>4238</v>
      </c>
      <c r="B496" t="s">
        <v>4239</v>
      </c>
      <c r="C496" t="s">
        <v>4729</v>
      </c>
      <c r="D496">
        <v>9.5934955089957105E-7</v>
      </c>
      <c r="E496">
        <v>1.6363513196576288E-6</v>
      </c>
      <c r="F496">
        <v>0.36864493330319631</v>
      </c>
      <c r="G496">
        <v>0.62878940002705519</v>
      </c>
      <c r="H496">
        <v>2.5630709688775747E-3</v>
      </c>
    </row>
    <row r="497" spans="1:8" x14ac:dyDescent="0.2">
      <c r="A497" t="s">
        <v>4238</v>
      </c>
      <c r="B497" t="s">
        <v>4239</v>
      </c>
      <c r="C497" t="s">
        <v>4730</v>
      </c>
      <c r="D497">
        <v>9.6176034098953033E-7</v>
      </c>
      <c r="E497">
        <v>1.6379397560365012E-6</v>
      </c>
      <c r="F497">
        <v>0.36900186946373303</v>
      </c>
      <c r="G497">
        <v>0.62842997820384228</v>
      </c>
      <c r="H497">
        <v>2.5655526323282393E-3</v>
      </c>
    </row>
    <row r="498" spans="1:8" x14ac:dyDescent="0.2">
      <c r="A498" t="s">
        <v>4238</v>
      </c>
      <c r="B498" t="s">
        <v>4239</v>
      </c>
      <c r="C498" t="s">
        <v>4731</v>
      </c>
      <c r="D498">
        <v>1.249437455061814E-6</v>
      </c>
      <c r="E498">
        <v>1.344249710097145E-6</v>
      </c>
      <c r="F498">
        <v>0.48011570631089318</v>
      </c>
      <c r="G498">
        <v>0.51654363340320575</v>
      </c>
      <c r="H498">
        <v>3.3380665987361572E-3</v>
      </c>
    </row>
    <row r="499" spans="1:8" x14ac:dyDescent="0.2">
      <c r="A499" t="s">
        <v>4238</v>
      </c>
      <c r="B499" t="s">
        <v>4239</v>
      </c>
      <c r="C499" t="s">
        <v>4732</v>
      </c>
      <c r="D499">
        <v>1.249437455061814E-6</v>
      </c>
      <c r="E499">
        <v>1.344249710097145E-6</v>
      </c>
      <c r="F499">
        <v>0.48011570631089318</v>
      </c>
      <c r="G499">
        <v>0.51654363340320575</v>
      </c>
      <c r="H499">
        <v>3.3380665987361572E-3</v>
      </c>
    </row>
    <row r="500" spans="1:8" x14ac:dyDescent="0.2">
      <c r="A500" t="s">
        <v>4238</v>
      </c>
      <c r="B500" t="s">
        <v>4239</v>
      </c>
      <c r="C500" t="s">
        <v>4733</v>
      </c>
      <c r="D500">
        <v>1.249437455061814E-6</v>
      </c>
      <c r="E500">
        <v>1.344249710097145E-6</v>
      </c>
      <c r="F500">
        <v>0.48011570631089318</v>
      </c>
      <c r="G500">
        <v>0.51654363340320575</v>
      </c>
      <c r="H500">
        <v>3.3380665987361572E-3</v>
      </c>
    </row>
    <row r="501" spans="1:8" x14ac:dyDescent="0.2">
      <c r="A501" t="s">
        <v>4238</v>
      </c>
      <c r="B501" t="s">
        <v>4239</v>
      </c>
      <c r="C501" t="s">
        <v>4734</v>
      </c>
      <c r="D501">
        <v>1.249437455061814E-6</v>
      </c>
      <c r="E501">
        <v>1.344249710097145E-6</v>
      </c>
      <c r="F501">
        <v>0.48011570631089318</v>
      </c>
      <c r="G501">
        <v>0.51654363340320575</v>
      </c>
      <c r="H501">
        <v>3.3380665987361572E-3</v>
      </c>
    </row>
    <row r="502" spans="1:8" x14ac:dyDescent="0.2">
      <c r="A502" t="s">
        <v>4238</v>
      </c>
      <c r="B502" t="s">
        <v>4239</v>
      </c>
      <c r="C502" t="s">
        <v>4735</v>
      </c>
      <c r="D502">
        <v>1.249437455061814E-6</v>
      </c>
      <c r="E502">
        <v>1.344249710097145E-6</v>
      </c>
      <c r="F502">
        <v>0.48011570631089318</v>
      </c>
      <c r="G502">
        <v>0.51654363340320575</v>
      </c>
      <c r="H502">
        <v>3.3380665987361572E-3</v>
      </c>
    </row>
    <row r="503" spans="1:8" x14ac:dyDescent="0.2">
      <c r="A503" t="s">
        <v>4238</v>
      </c>
      <c r="B503" t="s">
        <v>4239</v>
      </c>
      <c r="C503" t="s">
        <v>4736</v>
      </c>
      <c r="D503">
        <v>1.249437455061814E-6</v>
      </c>
      <c r="E503">
        <v>1.344249710097145E-6</v>
      </c>
      <c r="F503">
        <v>0.48011570631089318</v>
      </c>
      <c r="G503">
        <v>0.51654363340320575</v>
      </c>
      <c r="H503">
        <v>3.3380665987361572E-3</v>
      </c>
    </row>
    <row r="504" spans="1:8" x14ac:dyDescent="0.2">
      <c r="A504" t="s">
        <v>4238</v>
      </c>
      <c r="B504" t="s">
        <v>4239</v>
      </c>
      <c r="C504" t="s">
        <v>4737</v>
      </c>
      <c r="D504">
        <v>1.249437455061814E-6</v>
      </c>
      <c r="E504">
        <v>1.344249710097145E-6</v>
      </c>
      <c r="F504">
        <v>0.48011570631089318</v>
      </c>
      <c r="G504">
        <v>0.51654363340320575</v>
      </c>
      <c r="H504">
        <v>3.3380665987361572E-3</v>
      </c>
    </row>
    <row r="505" spans="1:8" x14ac:dyDescent="0.2">
      <c r="A505" t="s">
        <v>4238</v>
      </c>
      <c r="B505" t="s">
        <v>4239</v>
      </c>
      <c r="C505" t="s">
        <v>4738</v>
      </c>
      <c r="D505">
        <v>1.249437455061814E-6</v>
      </c>
      <c r="E505">
        <v>1.344249710097145E-6</v>
      </c>
      <c r="F505">
        <v>0.48011570631089318</v>
      </c>
      <c r="G505">
        <v>0.51654363340320575</v>
      </c>
      <c r="H505">
        <v>3.3380665987361572E-3</v>
      </c>
    </row>
    <row r="506" spans="1:8" x14ac:dyDescent="0.2">
      <c r="A506" t="s">
        <v>4238</v>
      </c>
      <c r="B506" t="s">
        <v>4239</v>
      </c>
      <c r="C506" t="s">
        <v>4739</v>
      </c>
      <c r="D506">
        <v>1.2523596548069594E-6</v>
      </c>
      <c r="E506">
        <v>1.3453231820087986E-6</v>
      </c>
      <c r="F506">
        <v>0.48049709902783683</v>
      </c>
      <c r="G506">
        <v>0.51615958500853476</v>
      </c>
      <c r="H506">
        <v>3.3407182807924387E-3</v>
      </c>
    </row>
    <row r="507" spans="1:8" x14ac:dyDescent="0.2">
      <c r="A507" t="s">
        <v>4238</v>
      </c>
      <c r="B507" t="s">
        <v>4239</v>
      </c>
      <c r="C507" t="s">
        <v>4740</v>
      </c>
      <c r="D507">
        <v>1.2523596548069594E-6</v>
      </c>
      <c r="E507">
        <v>1.3453231820087986E-6</v>
      </c>
      <c r="F507">
        <v>0.48049709902783683</v>
      </c>
      <c r="G507">
        <v>0.51615958500853476</v>
      </c>
      <c r="H507">
        <v>3.3407182807924387E-3</v>
      </c>
    </row>
    <row r="508" spans="1:8" x14ac:dyDescent="0.2">
      <c r="A508" t="s">
        <v>4238</v>
      </c>
      <c r="B508" t="s">
        <v>4239</v>
      </c>
      <c r="C508" t="s">
        <v>4741</v>
      </c>
      <c r="D508">
        <v>1.2500522352355247E-6</v>
      </c>
      <c r="E508">
        <v>1.3436306624487055E-6</v>
      </c>
      <c r="F508">
        <v>0.48035194509546031</v>
      </c>
      <c r="G508">
        <v>0.51630575218831998</v>
      </c>
      <c r="H508">
        <v>3.3397090333213263E-3</v>
      </c>
    </row>
    <row r="509" spans="1:8" x14ac:dyDescent="0.2">
      <c r="A509" t="s">
        <v>4238</v>
      </c>
      <c r="B509" t="s">
        <v>4239</v>
      </c>
      <c r="C509" t="s">
        <v>4742</v>
      </c>
      <c r="D509">
        <v>1.2500522352355247E-6</v>
      </c>
      <c r="E509">
        <v>1.3436306624487055E-6</v>
      </c>
      <c r="F509">
        <v>0.48035194509546031</v>
      </c>
      <c r="G509">
        <v>0.51630575218831998</v>
      </c>
      <c r="H509">
        <v>3.3397090333213263E-3</v>
      </c>
    </row>
    <row r="510" spans="1:8" x14ac:dyDescent="0.2">
      <c r="A510" t="s">
        <v>4238</v>
      </c>
      <c r="B510" t="s">
        <v>4239</v>
      </c>
      <c r="C510" t="s">
        <v>4743</v>
      </c>
      <c r="D510">
        <v>1.2500522352355247E-6</v>
      </c>
      <c r="E510">
        <v>1.3436306624487055E-6</v>
      </c>
      <c r="F510">
        <v>0.48035194509546031</v>
      </c>
      <c r="G510">
        <v>0.51630575218831998</v>
      </c>
      <c r="H510">
        <v>3.3397090333213263E-3</v>
      </c>
    </row>
    <row r="511" spans="1:8" x14ac:dyDescent="0.2">
      <c r="A511" t="s">
        <v>4238</v>
      </c>
      <c r="B511" t="s">
        <v>4239</v>
      </c>
      <c r="C511" t="s">
        <v>4744</v>
      </c>
      <c r="D511">
        <v>1.6096800123862556E-6</v>
      </c>
      <c r="E511">
        <v>9.7749052307449357E-7</v>
      </c>
      <c r="F511">
        <v>0.6195005102480633</v>
      </c>
      <c r="G511">
        <v>0.37618977522710684</v>
      </c>
      <c r="H511">
        <v>4.3071273542946743E-3</v>
      </c>
    </row>
    <row r="512" spans="1:8" x14ac:dyDescent="0.2">
      <c r="A512" t="s">
        <v>4238</v>
      </c>
      <c r="B512" t="s">
        <v>4239</v>
      </c>
      <c r="C512" t="s">
        <v>4745</v>
      </c>
      <c r="D512">
        <v>1.6586951117578559E-6</v>
      </c>
      <c r="E512">
        <v>8.9199169006612609E-7</v>
      </c>
      <c r="F512">
        <v>0.64736956667779355</v>
      </c>
      <c r="G512">
        <v>0.34812701156483739</v>
      </c>
      <c r="H512">
        <v>4.5008710705671919E-3</v>
      </c>
    </row>
    <row r="513" spans="1:8" x14ac:dyDescent="0.2">
      <c r="A513" t="s">
        <v>4238</v>
      </c>
      <c r="B513" t="s">
        <v>4239</v>
      </c>
      <c r="C513" t="s">
        <v>4746</v>
      </c>
      <c r="D513">
        <v>1.6621968059998414E-6</v>
      </c>
      <c r="E513">
        <v>8.924816382990666E-7</v>
      </c>
      <c r="F513">
        <v>0.64772100092526264</v>
      </c>
      <c r="G513">
        <v>0.34777312996086374</v>
      </c>
      <c r="H513">
        <v>4.5033144354288974E-3</v>
      </c>
    </row>
    <row r="514" spans="1:8" x14ac:dyDescent="0.2">
      <c r="A514" t="s">
        <v>4238</v>
      </c>
      <c r="B514" t="s">
        <v>4239</v>
      </c>
      <c r="C514" t="s">
        <v>4747</v>
      </c>
      <c r="D514">
        <v>1.6621968059998414E-6</v>
      </c>
      <c r="E514">
        <v>8.924816382990666E-7</v>
      </c>
      <c r="F514">
        <v>0.64772100092526264</v>
      </c>
      <c r="G514">
        <v>0.34777312996086374</v>
      </c>
      <c r="H514">
        <v>4.5033144354288974E-3</v>
      </c>
    </row>
    <row r="515" spans="1:8" x14ac:dyDescent="0.2">
      <c r="A515" t="s">
        <v>4238</v>
      </c>
      <c r="B515" t="s">
        <v>4239</v>
      </c>
      <c r="C515" t="s">
        <v>4748</v>
      </c>
      <c r="D515">
        <v>1.6621968059998414E-6</v>
      </c>
      <c r="E515">
        <v>8.924816382990666E-7</v>
      </c>
      <c r="F515">
        <v>0.64772100092526264</v>
      </c>
      <c r="G515">
        <v>0.34777312996086374</v>
      </c>
      <c r="H515">
        <v>4.5033144354288974E-3</v>
      </c>
    </row>
    <row r="516" spans="1:8" x14ac:dyDescent="0.2">
      <c r="A516" t="s">
        <v>4238</v>
      </c>
      <c r="B516" t="s">
        <v>4239</v>
      </c>
      <c r="C516" t="s">
        <v>4749</v>
      </c>
      <c r="D516">
        <v>1.6621968059998414E-6</v>
      </c>
      <c r="E516">
        <v>8.924816382990666E-7</v>
      </c>
      <c r="F516">
        <v>0.64772100092526264</v>
      </c>
      <c r="G516">
        <v>0.34777312996086374</v>
      </c>
      <c r="H516">
        <v>4.5033144354288974E-3</v>
      </c>
    </row>
    <row r="517" spans="1:8" x14ac:dyDescent="0.2">
      <c r="A517" t="s">
        <v>4238</v>
      </c>
      <c r="B517" t="s">
        <v>4239</v>
      </c>
      <c r="C517" t="s">
        <v>4750</v>
      </c>
      <c r="D517">
        <v>2.2040008892913367E-6</v>
      </c>
      <c r="E517">
        <v>3.4290064723624199E-7</v>
      </c>
      <c r="F517">
        <v>0.8601961207606007</v>
      </c>
      <c r="G517">
        <v>0.13382079287635837</v>
      </c>
      <c r="H517">
        <v>5.9805394615039583E-3</v>
      </c>
    </row>
    <row r="518" spans="1:8" x14ac:dyDescent="0.2">
      <c r="A518" t="s">
        <v>4238</v>
      </c>
      <c r="B518" t="s">
        <v>4239</v>
      </c>
      <c r="C518" t="s">
        <v>4751</v>
      </c>
      <c r="D518">
        <v>2.2040008892913367E-6</v>
      </c>
      <c r="E518">
        <v>3.4290064723624199E-7</v>
      </c>
      <c r="F518">
        <v>0.8601961207606007</v>
      </c>
      <c r="G518">
        <v>0.13382079287635837</v>
      </c>
      <c r="H518">
        <v>5.9805394615039583E-3</v>
      </c>
    </row>
    <row r="519" spans="1:8" x14ac:dyDescent="0.2">
      <c r="A519" t="s">
        <v>4238</v>
      </c>
      <c r="B519" t="s">
        <v>4239</v>
      </c>
      <c r="C519" t="s">
        <v>4752</v>
      </c>
      <c r="D519">
        <v>2.2079112813387452E-6</v>
      </c>
      <c r="E519">
        <v>3.429790514290942E-7</v>
      </c>
      <c r="F519">
        <v>0.86037375354198775</v>
      </c>
      <c r="G519">
        <v>0.13364192110928935</v>
      </c>
      <c r="H519">
        <v>5.9817744583901605E-3</v>
      </c>
    </row>
    <row r="520" spans="1:8" x14ac:dyDescent="0.2">
      <c r="A520" t="s">
        <v>4238</v>
      </c>
      <c r="B520" t="s">
        <v>4239</v>
      </c>
      <c r="C520" t="s">
        <v>4753</v>
      </c>
      <c r="D520">
        <v>2.2079112813387452E-6</v>
      </c>
      <c r="E520">
        <v>3.429790514290942E-7</v>
      </c>
      <c r="F520">
        <v>0.86037375354198775</v>
      </c>
      <c r="G520">
        <v>0.13364192110928935</v>
      </c>
      <c r="H520">
        <v>5.9817744583901605E-3</v>
      </c>
    </row>
    <row r="521" spans="1:8" x14ac:dyDescent="0.2">
      <c r="A521" t="s">
        <v>4238</v>
      </c>
      <c r="B521" t="s">
        <v>4239</v>
      </c>
      <c r="C521" t="s">
        <v>4754</v>
      </c>
      <c r="D521">
        <v>2.2041828151350192E-6</v>
      </c>
      <c r="E521">
        <v>3.4271745986438503E-7</v>
      </c>
      <c r="F521">
        <v>0.86026712389642102</v>
      </c>
      <c r="G521">
        <v>0.13374929611910535</v>
      </c>
      <c r="H521">
        <v>5.9810330841988243E-3</v>
      </c>
    </row>
    <row r="522" spans="1:8" x14ac:dyDescent="0.2">
      <c r="A522" t="s">
        <v>4238</v>
      </c>
      <c r="B522" t="s">
        <v>4239</v>
      </c>
      <c r="C522" t="s">
        <v>4755</v>
      </c>
      <c r="D522">
        <v>2.2041828151350192E-6</v>
      </c>
      <c r="E522">
        <v>3.4271745986438503E-7</v>
      </c>
      <c r="F522">
        <v>0.86026712389642102</v>
      </c>
      <c r="G522">
        <v>0.13374929611910535</v>
      </c>
      <c r="H522">
        <v>5.9810330841988243E-3</v>
      </c>
    </row>
    <row r="523" spans="1:8" x14ac:dyDescent="0.2">
      <c r="A523" t="s">
        <v>4238</v>
      </c>
      <c r="B523" t="s">
        <v>4239</v>
      </c>
      <c r="C523" t="s">
        <v>4756</v>
      </c>
      <c r="D523">
        <v>2.2041828151350192E-6</v>
      </c>
      <c r="E523">
        <v>3.4271745986438503E-7</v>
      </c>
      <c r="F523">
        <v>0.86026712389642102</v>
      </c>
      <c r="G523">
        <v>0.13374929611910535</v>
      </c>
      <c r="H523">
        <v>5.9810330841988243E-3</v>
      </c>
    </row>
    <row r="524" spans="1:8" x14ac:dyDescent="0.2">
      <c r="A524" t="s">
        <v>4238</v>
      </c>
      <c r="B524" t="s">
        <v>4239</v>
      </c>
      <c r="C524" t="s">
        <v>4757</v>
      </c>
      <c r="D524">
        <v>2.4791756889886495E-6</v>
      </c>
      <c r="E524">
        <v>6.1799789062783432E-8</v>
      </c>
      <c r="F524">
        <v>0.96911265213196029</v>
      </c>
      <c r="G524">
        <v>2.4147031864166134E-2</v>
      </c>
      <c r="H524">
        <v>6.7377750283950794E-3</v>
      </c>
    </row>
    <row r="525" spans="1:8" x14ac:dyDescent="0.2">
      <c r="A525" t="s">
        <v>4238</v>
      </c>
      <c r="B525" t="s">
        <v>4239</v>
      </c>
      <c r="C525" t="s">
        <v>4758</v>
      </c>
      <c r="D525">
        <v>2.4791756889886495E-6</v>
      </c>
      <c r="E525">
        <v>6.1799789062783432E-8</v>
      </c>
      <c r="F525">
        <v>0.96911265213196029</v>
      </c>
      <c r="G525">
        <v>2.4147031864166134E-2</v>
      </c>
      <c r="H525">
        <v>6.7377750283950794E-3</v>
      </c>
    </row>
    <row r="526" spans="1:8" x14ac:dyDescent="0.2">
      <c r="A526" t="s">
        <v>4238</v>
      </c>
      <c r="B526" t="s">
        <v>4239</v>
      </c>
      <c r="C526" t="s">
        <v>4759</v>
      </c>
      <c r="D526">
        <v>2.4791756889886495E-6</v>
      </c>
      <c r="E526">
        <v>6.1799789062783432E-8</v>
      </c>
      <c r="F526">
        <v>0.96911265213196029</v>
      </c>
      <c r="G526">
        <v>2.4147031864166134E-2</v>
      </c>
      <c r="H526">
        <v>6.7377750283950794E-3</v>
      </c>
    </row>
    <row r="527" spans="1:8" x14ac:dyDescent="0.2">
      <c r="A527" t="s">
        <v>4238</v>
      </c>
      <c r="B527" t="s">
        <v>4239</v>
      </c>
      <c r="C527" t="s">
        <v>4760</v>
      </c>
      <c r="D527">
        <v>2.4871316099994515E-6</v>
      </c>
      <c r="E527">
        <v>6.1820512763623533E-8</v>
      </c>
      <c r="F527">
        <v>0.96917968086065931</v>
      </c>
      <c r="G527">
        <v>2.4079529141761456E-2</v>
      </c>
      <c r="H527">
        <v>6.7382410454568942E-3</v>
      </c>
    </row>
    <row r="528" spans="1:8" x14ac:dyDescent="0.2">
      <c r="A528" t="s">
        <v>4238</v>
      </c>
      <c r="B528" t="s">
        <v>4239</v>
      </c>
      <c r="C528" t="s">
        <v>4761</v>
      </c>
      <c r="D528">
        <v>2.4871316099994515E-6</v>
      </c>
      <c r="E528">
        <v>6.1820512763623533E-8</v>
      </c>
      <c r="F528">
        <v>0.96917968086065931</v>
      </c>
      <c r="G528">
        <v>2.4079529141761456E-2</v>
      </c>
      <c r="H528">
        <v>6.7382410454568942E-3</v>
      </c>
    </row>
    <row r="529" spans="1:8" x14ac:dyDescent="0.2">
      <c r="A529" t="s">
        <v>4238</v>
      </c>
      <c r="B529" t="s">
        <v>4239</v>
      </c>
      <c r="C529" t="s">
        <v>4762</v>
      </c>
      <c r="D529">
        <v>2.4871316099994515E-6</v>
      </c>
      <c r="E529">
        <v>6.1820512763623533E-8</v>
      </c>
      <c r="F529">
        <v>0.96917968086065931</v>
      </c>
      <c r="G529">
        <v>2.4079529141761456E-2</v>
      </c>
      <c r="H529">
        <v>6.7382410454568942E-3</v>
      </c>
    </row>
    <row r="530" spans="1:8" x14ac:dyDescent="0.2">
      <c r="A530" t="s">
        <v>4238</v>
      </c>
      <c r="B530" t="s">
        <v>4239</v>
      </c>
      <c r="C530" t="s">
        <v>4763</v>
      </c>
      <c r="D530">
        <v>2.4871316099994515E-6</v>
      </c>
      <c r="E530">
        <v>6.1820512763623533E-8</v>
      </c>
      <c r="F530">
        <v>0.96917968086065931</v>
      </c>
      <c r="G530">
        <v>2.4079529141761456E-2</v>
      </c>
      <c r="H530">
        <v>6.7382410454568942E-3</v>
      </c>
    </row>
    <row r="531" spans="1:8" x14ac:dyDescent="0.2">
      <c r="A531" t="s">
        <v>4238</v>
      </c>
      <c r="B531" t="s">
        <v>4239</v>
      </c>
      <c r="C531" t="s">
        <v>4764</v>
      </c>
      <c r="D531">
        <v>2.4911107359177384E-6</v>
      </c>
      <c r="E531">
        <v>6.1829701212705569E-8</v>
      </c>
      <c r="F531">
        <v>0.96921349149397806</v>
      </c>
      <c r="G531">
        <v>2.4045479451520371E-2</v>
      </c>
      <c r="H531">
        <v>6.7384761140651854E-3</v>
      </c>
    </row>
    <row r="532" spans="1:8" x14ac:dyDescent="0.2">
      <c r="A532" t="s">
        <v>4238</v>
      </c>
      <c r="B532" t="s">
        <v>4239</v>
      </c>
      <c r="C532" t="s">
        <v>4765</v>
      </c>
      <c r="D532">
        <v>2.4911107359177384E-6</v>
      </c>
      <c r="E532">
        <v>6.1829701212705569E-8</v>
      </c>
      <c r="F532">
        <v>0.96921349149397806</v>
      </c>
      <c r="G532">
        <v>2.4045479451520371E-2</v>
      </c>
      <c r="H532">
        <v>6.7384761140651854E-3</v>
      </c>
    </row>
    <row r="533" spans="1:8" x14ac:dyDescent="0.2">
      <c r="A533" t="s">
        <v>4238</v>
      </c>
      <c r="B533" t="s">
        <v>4239</v>
      </c>
      <c r="C533" t="s">
        <v>4766</v>
      </c>
      <c r="D533">
        <v>2.4911082411282242E-6</v>
      </c>
      <c r="E533">
        <v>6.183221396907573E-8</v>
      </c>
      <c r="F533">
        <v>0.96921252060311069</v>
      </c>
      <c r="G533">
        <v>2.4046457091089879E-2</v>
      </c>
      <c r="H533">
        <v>6.7384693653449916E-3</v>
      </c>
    </row>
    <row r="534" spans="1:8" x14ac:dyDescent="0.2">
      <c r="A534" t="s">
        <v>4238</v>
      </c>
      <c r="B534" t="s">
        <v>4239</v>
      </c>
      <c r="C534" t="s">
        <v>4767</v>
      </c>
      <c r="D534">
        <v>2.4911082411282242E-6</v>
      </c>
      <c r="E534">
        <v>6.183221396907573E-8</v>
      </c>
      <c r="F534">
        <v>0.96921252060311069</v>
      </c>
      <c r="G534">
        <v>2.4046457091089879E-2</v>
      </c>
      <c r="H534">
        <v>6.7384693653449916E-3</v>
      </c>
    </row>
    <row r="535" spans="1:8" x14ac:dyDescent="0.2">
      <c r="A535" t="s">
        <v>4238</v>
      </c>
      <c r="B535" t="s">
        <v>4239</v>
      </c>
      <c r="C535" t="s">
        <v>4768</v>
      </c>
      <c r="D535">
        <v>2.4871914071012382E-6</v>
      </c>
      <c r="E535">
        <v>6.176032483301151E-8</v>
      </c>
      <c r="F535">
        <v>0.96920297339129557</v>
      </c>
      <c r="G535">
        <v>2.4056074770091473E-2</v>
      </c>
      <c r="H535">
        <v>6.7384028868818649E-3</v>
      </c>
    </row>
    <row r="536" spans="1:8" x14ac:dyDescent="0.2">
      <c r="A536" t="s">
        <v>4238</v>
      </c>
      <c r="B536" t="s">
        <v>4239</v>
      </c>
      <c r="C536" t="s">
        <v>4769</v>
      </c>
      <c r="D536">
        <v>2.483212834860153E-6</v>
      </c>
      <c r="E536">
        <v>6.1750579237211249E-8</v>
      </c>
      <c r="F536">
        <v>0.96916930921610212</v>
      </c>
      <c r="G536">
        <v>2.4089976983119529E-2</v>
      </c>
      <c r="H536">
        <v>6.7381688373647341E-3</v>
      </c>
    </row>
    <row r="537" spans="1:8" x14ac:dyDescent="0.2">
      <c r="A537" t="s">
        <v>4238</v>
      </c>
      <c r="B537" t="s">
        <v>4239</v>
      </c>
      <c r="C537" t="s">
        <v>4770</v>
      </c>
      <c r="D537">
        <v>2.483212834860153E-6</v>
      </c>
      <c r="E537">
        <v>6.1750579237211249E-8</v>
      </c>
      <c r="F537">
        <v>0.96916930921610212</v>
      </c>
      <c r="G537">
        <v>2.4089976983119529E-2</v>
      </c>
      <c r="H537">
        <v>6.7381688373647341E-3</v>
      </c>
    </row>
    <row r="538" spans="1:8" x14ac:dyDescent="0.2">
      <c r="A538" t="s">
        <v>4238</v>
      </c>
      <c r="B538" t="s">
        <v>4239</v>
      </c>
      <c r="C538" t="s">
        <v>4771</v>
      </c>
      <c r="D538">
        <v>2.483212834860153E-6</v>
      </c>
      <c r="E538">
        <v>6.1750579237211249E-8</v>
      </c>
      <c r="F538">
        <v>0.96916930921610212</v>
      </c>
      <c r="G538">
        <v>2.4089976983119529E-2</v>
      </c>
      <c r="H538">
        <v>6.7381688373647341E-3</v>
      </c>
    </row>
    <row r="539" spans="1:8" x14ac:dyDescent="0.2">
      <c r="A539" t="s">
        <v>4238</v>
      </c>
      <c r="B539" t="s">
        <v>4239</v>
      </c>
      <c r="C539" t="s">
        <v>4772</v>
      </c>
      <c r="D539">
        <v>2.483212834860153E-6</v>
      </c>
      <c r="E539">
        <v>6.1750579237211249E-8</v>
      </c>
      <c r="F539">
        <v>0.96916930921610212</v>
      </c>
      <c r="G539">
        <v>2.4089976983119529E-2</v>
      </c>
      <c r="H539">
        <v>6.7381688373647341E-3</v>
      </c>
    </row>
    <row r="540" spans="1:8" x14ac:dyDescent="0.2">
      <c r="A540" t="s">
        <v>4238</v>
      </c>
      <c r="B540" t="s">
        <v>4239</v>
      </c>
      <c r="C540" t="s">
        <v>4773</v>
      </c>
      <c r="D540">
        <v>2.4849837412095565E-6</v>
      </c>
      <c r="E540">
        <v>5.9967397481660343E-8</v>
      </c>
      <c r="F540">
        <v>0.96986046700790152</v>
      </c>
      <c r="G540">
        <v>2.3394014035798952E-2</v>
      </c>
      <c r="H540">
        <v>6.7429740051609868E-3</v>
      </c>
    </row>
    <row r="541" spans="1:8" x14ac:dyDescent="0.2">
      <c r="A541" t="s">
        <v>4238</v>
      </c>
      <c r="B541" t="s">
        <v>4239</v>
      </c>
      <c r="C541" t="s">
        <v>4774</v>
      </c>
      <c r="D541">
        <v>2.4849837412095565E-6</v>
      </c>
      <c r="E541">
        <v>5.9967397481660343E-8</v>
      </c>
      <c r="F541">
        <v>0.96986046700790152</v>
      </c>
      <c r="G541">
        <v>2.3394014035798952E-2</v>
      </c>
      <c r="H541">
        <v>6.7429740051609868E-3</v>
      </c>
    </row>
    <row r="542" spans="1:8" x14ac:dyDescent="0.2">
      <c r="A542" t="s">
        <v>4238</v>
      </c>
      <c r="B542" t="s">
        <v>4239</v>
      </c>
      <c r="C542" t="s">
        <v>4775</v>
      </c>
      <c r="D542">
        <v>2.4651483131896102E-6</v>
      </c>
      <c r="E542">
        <v>5.9860943384535105E-8</v>
      </c>
      <c r="F542">
        <v>0.96971856220051489</v>
      </c>
      <c r="G542">
        <v>2.3536925432908407E-2</v>
      </c>
      <c r="H542">
        <v>6.7419873573199632E-3</v>
      </c>
    </row>
    <row r="543" spans="1:8" x14ac:dyDescent="0.2">
      <c r="A543" t="s">
        <v>4238</v>
      </c>
      <c r="B543" t="s">
        <v>4239</v>
      </c>
      <c r="C543" t="s">
        <v>4776</v>
      </c>
      <c r="D543">
        <v>2.4651483131896102E-6</v>
      </c>
      <c r="E543">
        <v>5.9860943384535105E-8</v>
      </c>
      <c r="F543">
        <v>0.96971856220051489</v>
      </c>
      <c r="G543">
        <v>2.3536925432908407E-2</v>
      </c>
      <c r="H543">
        <v>6.7419873573199632E-3</v>
      </c>
    </row>
    <row r="544" spans="1:8" x14ac:dyDescent="0.2">
      <c r="A544" t="s">
        <v>4238</v>
      </c>
      <c r="B544" t="s">
        <v>4239</v>
      </c>
      <c r="C544" t="s">
        <v>4777</v>
      </c>
      <c r="D544">
        <v>2.4651483131896102E-6</v>
      </c>
      <c r="E544">
        <v>5.9860943384535105E-8</v>
      </c>
      <c r="F544">
        <v>0.96971856220051489</v>
      </c>
      <c r="G544">
        <v>2.3536925432908407E-2</v>
      </c>
      <c r="H544">
        <v>6.7419873573199632E-3</v>
      </c>
    </row>
    <row r="545" spans="1:8" x14ac:dyDescent="0.2">
      <c r="A545" t="s">
        <v>4238</v>
      </c>
      <c r="B545" t="s">
        <v>4239</v>
      </c>
      <c r="C545" t="s">
        <v>4778</v>
      </c>
      <c r="D545">
        <v>2.4691292208639523E-6</v>
      </c>
      <c r="E545">
        <v>5.986833810257066E-8</v>
      </c>
      <c r="F545">
        <v>0.96975254254032628</v>
      </c>
      <c r="G545">
        <v>2.3502704856408662E-2</v>
      </c>
      <c r="H545">
        <v>6.7422236057061531E-3</v>
      </c>
    </row>
    <row r="546" spans="1:8" x14ac:dyDescent="0.2">
      <c r="A546" t="s">
        <v>4238</v>
      </c>
      <c r="B546" t="s">
        <v>4239</v>
      </c>
      <c r="C546" t="s">
        <v>4779</v>
      </c>
      <c r="D546">
        <v>2.4691064640930207E-6</v>
      </c>
      <c r="E546">
        <v>5.9891252566923576E-8</v>
      </c>
      <c r="F546">
        <v>0.96974360490331546</v>
      </c>
      <c r="G546">
        <v>2.3511704631747819E-2</v>
      </c>
      <c r="H546">
        <v>6.7421614672196701E-3</v>
      </c>
    </row>
    <row r="547" spans="1:8" x14ac:dyDescent="0.2">
      <c r="A547" t="s">
        <v>4238</v>
      </c>
      <c r="B547" t="s">
        <v>4239</v>
      </c>
      <c r="C547" t="s">
        <v>4780</v>
      </c>
      <c r="D547">
        <v>2.4730680033366466E-6</v>
      </c>
      <c r="E547">
        <v>5.9918149898052182E-8</v>
      </c>
      <c r="F547">
        <v>0.96976989739273345</v>
      </c>
      <c r="G547">
        <v>2.3485225354933061E-2</v>
      </c>
      <c r="H547">
        <v>6.7423442661797449E-3</v>
      </c>
    </row>
    <row r="548" spans="1:8" x14ac:dyDescent="0.2">
      <c r="A548" t="s">
        <v>4238</v>
      </c>
      <c r="B548" t="s">
        <v>4239</v>
      </c>
      <c r="C548" t="s">
        <v>4781</v>
      </c>
      <c r="D548">
        <v>2.4730680033366466E-6</v>
      </c>
      <c r="E548">
        <v>5.9918149898052182E-8</v>
      </c>
      <c r="F548">
        <v>0.96976989739273345</v>
      </c>
      <c r="G548">
        <v>2.3485225354933061E-2</v>
      </c>
      <c r="H548">
        <v>6.7423442661797449E-3</v>
      </c>
    </row>
    <row r="549" spans="1:8" x14ac:dyDescent="0.2">
      <c r="A549" t="s">
        <v>4238</v>
      </c>
      <c r="B549" t="s">
        <v>4239</v>
      </c>
      <c r="C549" t="s">
        <v>4782</v>
      </c>
      <c r="D549">
        <v>2.4730680033366466E-6</v>
      </c>
      <c r="E549">
        <v>5.9918149898052182E-8</v>
      </c>
      <c r="F549">
        <v>0.96976989739273345</v>
      </c>
      <c r="G549">
        <v>2.3485225354933061E-2</v>
      </c>
      <c r="H549">
        <v>6.7423442661797449E-3</v>
      </c>
    </row>
    <row r="550" spans="1:8" x14ac:dyDescent="0.2">
      <c r="A550" t="s">
        <v>4238</v>
      </c>
      <c r="B550" t="s">
        <v>4239</v>
      </c>
      <c r="C550" t="s">
        <v>4783</v>
      </c>
      <c r="D550">
        <v>2.4730680033366466E-6</v>
      </c>
      <c r="E550">
        <v>5.9918149898052182E-8</v>
      </c>
      <c r="F550">
        <v>0.96976989739273345</v>
      </c>
      <c r="G550">
        <v>2.3485225354933061E-2</v>
      </c>
      <c r="H550">
        <v>6.7423442661797449E-3</v>
      </c>
    </row>
    <row r="551" spans="1:8" x14ac:dyDescent="0.2">
      <c r="A551" t="s">
        <v>4238</v>
      </c>
      <c r="B551" t="s">
        <v>4239</v>
      </c>
      <c r="C551" t="s">
        <v>4784</v>
      </c>
      <c r="D551">
        <v>2.4690865509535409E-6</v>
      </c>
      <c r="E551">
        <v>5.9911303822027145E-8</v>
      </c>
      <c r="F551">
        <v>0.96973578404328575</v>
      </c>
      <c r="G551">
        <v>2.35195798655469E-2</v>
      </c>
      <c r="H551">
        <v>6.7421070933119474E-3</v>
      </c>
    </row>
    <row r="552" spans="1:8" x14ac:dyDescent="0.2">
      <c r="A552" t="s">
        <v>4238</v>
      </c>
      <c r="B552" t="s">
        <v>4239</v>
      </c>
      <c r="C552" t="s">
        <v>4785</v>
      </c>
      <c r="D552">
        <v>2.4690865509535409E-6</v>
      </c>
      <c r="E552">
        <v>5.9911303822027145E-8</v>
      </c>
      <c r="F552">
        <v>0.96973578404328575</v>
      </c>
      <c r="G552">
        <v>2.35195798655469E-2</v>
      </c>
      <c r="H552">
        <v>6.7421070933119474E-3</v>
      </c>
    </row>
    <row r="553" spans="1:8" x14ac:dyDescent="0.2">
      <c r="A553" t="s">
        <v>4238</v>
      </c>
      <c r="B553" t="s">
        <v>4239</v>
      </c>
      <c r="C553" t="s">
        <v>4786</v>
      </c>
      <c r="D553">
        <v>2.4690865509535409E-6</v>
      </c>
      <c r="E553">
        <v>5.9911303822027145E-8</v>
      </c>
      <c r="F553">
        <v>0.96973578404328575</v>
      </c>
      <c r="G553">
        <v>2.35195798655469E-2</v>
      </c>
      <c r="H553">
        <v>6.7421070933119474E-3</v>
      </c>
    </row>
    <row r="554" spans="1:8" x14ac:dyDescent="0.2">
      <c r="A554" t="s">
        <v>4238</v>
      </c>
      <c r="B554" t="s">
        <v>4239</v>
      </c>
      <c r="C554" t="s">
        <v>4787</v>
      </c>
      <c r="D554">
        <v>2.4690865509535409E-6</v>
      </c>
      <c r="E554">
        <v>5.9911303822027145E-8</v>
      </c>
      <c r="F554">
        <v>0.96973578404328575</v>
      </c>
      <c r="G554">
        <v>2.35195798655469E-2</v>
      </c>
      <c r="H554">
        <v>6.7421070933119474E-3</v>
      </c>
    </row>
    <row r="555" spans="1:8" x14ac:dyDescent="0.2">
      <c r="A555" t="s">
        <v>4238</v>
      </c>
      <c r="B555" t="s">
        <v>4239</v>
      </c>
      <c r="C555" t="s">
        <v>4788</v>
      </c>
      <c r="D555">
        <v>2.4690865509535409E-6</v>
      </c>
      <c r="E555">
        <v>5.9911303822027145E-8</v>
      </c>
      <c r="F555">
        <v>0.96973578404328575</v>
      </c>
      <c r="G555">
        <v>2.35195798655469E-2</v>
      </c>
      <c r="H555">
        <v>6.7421070933119474E-3</v>
      </c>
    </row>
    <row r="556" spans="1:8" x14ac:dyDescent="0.2">
      <c r="A556" t="s">
        <v>4238</v>
      </c>
      <c r="B556" t="s">
        <v>4239</v>
      </c>
      <c r="C556" t="s">
        <v>4789</v>
      </c>
      <c r="D556">
        <v>2.4690865509535409E-6</v>
      </c>
      <c r="E556">
        <v>5.9911303822027145E-8</v>
      </c>
      <c r="F556">
        <v>0.96973578404328575</v>
      </c>
      <c r="G556">
        <v>2.35195798655469E-2</v>
      </c>
      <c r="H556">
        <v>6.7421070933119474E-3</v>
      </c>
    </row>
    <row r="557" spans="1:8" x14ac:dyDescent="0.2">
      <c r="A557" t="s">
        <v>4238</v>
      </c>
      <c r="B557" t="s">
        <v>4239</v>
      </c>
      <c r="C557" t="s">
        <v>4790</v>
      </c>
      <c r="D557">
        <v>2.4730507821165899E-6</v>
      </c>
      <c r="E557">
        <v>5.9935490382303838E-8</v>
      </c>
      <c r="F557">
        <v>0.96976314450083556</v>
      </c>
      <c r="G557">
        <v>2.3492025195761504E-2</v>
      </c>
      <c r="H557">
        <v>6.742297317129789E-3</v>
      </c>
    </row>
    <row r="558" spans="1:8" x14ac:dyDescent="0.2">
      <c r="A558" t="s">
        <v>4238</v>
      </c>
      <c r="B558" t="s">
        <v>4239</v>
      </c>
      <c r="C558" t="s">
        <v>4791</v>
      </c>
      <c r="D558">
        <v>2.4730507821165899E-6</v>
      </c>
      <c r="E558">
        <v>5.9935490382303838E-8</v>
      </c>
      <c r="F558">
        <v>0.96976314450083556</v>
      </c>
      <c r="G558">
        <v>2.3492025195761504E-2</v>
      </c>
      <c r="H558">
        <v>6.742297317129789E-3</v>
      </c>
    </row>
    <row r="559" spans="1:8" x14ac:dyDescent="0.2">
      <c r="A559" t="s">
        <v>4238</v>
      </c>
      <c r="B559" t="s">
        <v>4239</v>
      </c>
      <c r="C559" t="s">
        <v>4792</v>
      </c>
      <c r="D559">
        <v>2.4730507821165899E-6</v>
      </c>
      <c r="E559">
        <v>5.9935490382303838E-8</v>
      </c>
      <c r="F559">
        <v>0.96976314450083556</v>
      </c>
      <c r="G559">
        <v>2.3492025195761504E-2</v>
      </c>
      <c r="H559">
        <v>6.742297317129789E-3</v>
      </c>
    </row>
    <row r="560" spans="1:8" x14ac:dyDescent="0.2">
      <c r="A560" t="s">
        <v>4238</v>
      </c>
      <c r="B560" t="s">
        <v>4239</v>
      </c>
      <c r="C560" t="s">
        <v>4793</v>
      </c>
      <c r="D560">
        <v>2.4730507821165899E-6</v>
      </c>
      <c r="E560">
        <v>5.9935490382303838E-8</v>
      </c>
      <c r="F560">
        <v>0.96976314450083556</v>
      </c>
      <c r="G560">
        <v>2.3492025195761504E-2</v>
      </c>
      <c r="H560">
        <v>6.742297317129789E-3</v>
      </c>
    </row>
    <row r="561" spans="1:8" x14ac:dyDescent="0.2">
      <c r="A561" t="s">
        <v>4238</v>
      </c>
      <c r="B561" t="s">
        <v>4239</v>
      </c>
      <c r="C561" t="s">
        <v>4794</v>
      </c>
      <c r="D561">
        <v>2.473183204998745E-6</v>
      </c>
      <c r="E561">
        <v>5.9942192496775152E-8</v>
      </c>
      <c r="F561">
        <v>0.96976173481146488</v>
      </c>
      <c r="G561">
        <v>2.3493360473604678E-2</v>
      </c>
      <c r="H561">
        <v>6.742371589533361E-3</v>
      </c>
    </row>
    <row r="562" spans="1:8" x14ac:dyDescent="0.2">
      <c r="A562" t="s">
        <v>4238</v>
      </c>
      <c r="B562" t="s">
        <v>4239</v>
      </c>
      <c r="C562" t="s">
        <v>4795</v>
      </c>
      <c r="D562">
        <v>2.6698466433211535E-6</v>
      </c>
      <c r="E562">
        <v>6.5126809079310282E-8</v>
      </c>
      <c r="F562">
        <v>0.96937956120493785</v>
      </c>
      <c r="G562">
        <v>2.3635442874072505E-2</v>
      </c>
      <c r="H562">
        <v>6.982260947537379E-3</v>
      </c>
    </row>
    <row r="563" spans="1:8" x14ac:dyDescent="0.2">
      <c r="A563" t="s">
        <v>4238</v>
      </c>
      <c r="B563" t="s">
        <v>4239</v>
      </c>
      <c r="C563" t="s">
        <v>4796</v>
      </c>
      <c r="D563">
        <v>2.6660558095849075E-6</v>
      </c>
      <c r="E563">
        <v>6.5284685559488238E-8</v>
      </c>
      <c r="F563">
        <v>0.96928358915205171</v>
      </c>
      <c r="G563">
        <v>2.372405470513872E-2</v>
      </c>
      <c r="H563">
        <v>6.9896248023143936E-3</v>
      </c>
    </row>
    <row r="564" spans="1:8" x14ac:dyDescent="0.2">
      <c r="A564" t="s">
        <v>4238</v>
      </c>
      <c r="B564" t="s">
        <v>4239</v>
      </c>
      <c r="C564" t="s">
        <v>4797</v>
      </c>
      <c r="D564">
        <v>2.6617149499286757E-6</v>
      </c>
      <c r="E564">
        <v>6.5270041173932516E-8</v>
      </c>
      <c r="F564">
        <v>0.96925126109774118</v>
      </c>
      <c r="G564">
        <v>2.3756620235261469E-2</v>
      </c>
      <c r="H564">
        <v>6.9893916820053621E-3</v>
      </c>
    </row>
    <row r="565" spans="1:8" x14ac:dyDescent="0.2">
      <c r="A565" t="s">
        <v>4238</v>
      </c>
      <c r="B565" t="s">
        <v>4239</v>
      </c>
      <c r="C565" t="s">
        <v>4798</v>
      </c>
      <c r="D565">
        <v>2.6617149499286757E-6</v>
      </c>
      <c r="E565">
        <v>6.5270041173932516E-8</v>
      </c>
      <c r="F565">
        <v>0.96925126109774118</v>
      </c>
      <c r="G565">
        <v>2.3756620235261469E-2</v>
      </c>
      <c r="H565">
        <v>6.9893916820053621E-3</v>
      </c>
    </row>
    <row r="566" spans="1:8" x14ac:dyDescent="0.2">
      <c r="A566" t="s">
        <v>4238</v>
      </c>
      <c r="B566" t="s">
        <v>4239</v>
      </c>
      <c r="C566" t="s">
        <v>4799</v>
      </c>
      <c r="D566">
        <v>2.6617149499286757E-6</v>
      </c>
      <c r="E566">
        <v>6.5270041173932516E-8</v>
      </c>
      <c r="F566">
        <v>0.96925126109774118</v>
      </c>
      <c r="G566">
        <v>2.3756620235261469E-2</v>
      </c>
      <c r="H566">
        <v>6.9893916820053621E-3</v>
      </c>
    </row>
    <row r="567" spans="1:8" x14ac:dyDescent="0.2">
      <c r="A567" t="s">
        <v>4238</v>
      </c>
      <c r="B567" t="s">
        <v>4239</v>
      </c>
      <c r="C567" t="s">
        <v>4800</v>
      </c>
      <c r="D567">
        <v>2.6748518537252704E-6</v>
      </c>
      <c r="E567">
        <v>6.5572617951064185E-8</v>
      </c>
      <c r="F567">
        <v>0.96925170601217348</v>
      </c>
      <c r="G567">
        <v>2.3749531489633123E-2</v>
      </c>
      <c r="H567">
        <v>6.9960220737224632E-3</v>
      </c>
    </row>
    <row r="568" spans="1:8" x14ac:dyDescent="0.2">
      <c r="A568" t="s">
        <v>4238</v>
      </c>
      <c r="B568" t="s">
        <v>4239</v>
      </c>
      <c r="C568" t="s">
        <v>4801</v>
      </c>
      <c r="D568">
        <v>2.6880951609433859E-6</v>
      </c>
      <c r="E568">
        <v>6.5888584603891678E-8</v>
      </c>
      <c r="F568">
        <v>0.96924353273330066</v>
      </c>
      <c r="G568">
        <v>2.3746180759654803E-2</v>
      </c>
      <c r="H568">
        <v>7.0075325232981526E-3</v>
      </c>
    </row>
    <row r="569" spans="1:8" x14ac:dyDescent="0.2">
      <c r="A569" t="s">
        <v>4238</v>
      </c>
      <c r="B569" t="s">
        <v>4239</v>
      </c>
      <c r="C569" t="s">
        <v>4802</v>
      </c>
      <c r="D569">
        <v>2.6880951609433859E-6</v>
      </c>
      <c r="E569">
        <v>6.5888584603891678E-8</v>
      </c>
      <c r="F569">
        <v>0.96924353273330066</v>
      </c>
      <c r="G569">
        <v>2.3746180759654803E-2</v>
      </c>
      <c r="H569">
        <v>7.0075325232981526E-3</v>
      </c>
    </row>
    <row r="570" spans="1:8" x14ac:dyDescent="0.2">
      <c r="A570" t="s">
        <v>4238</v>
      </c>
      <c r="B570" t="s">
        <v>4239</v>
      </c>
      <c r="C570" t="s">
        <v>4803</v>
      </c>
      <c r="D570">
        <v>2.6880951609433859E-6</v>
      </c>
      <c r="E570">
        <v>6.5888584603891678E-8</v>
      </c>
      <c r="F570">
        <v>0.96924353273330066</v>
      </c>
      <c r="G570">
        <v>2.3746180759654803E-2</v>
      </c>
      <c r="H570">
        <v>7.0075325232981526E-3</v>
      </c>
    </row>
    <row r="571" spans="1:8" x14ac:dyDescent="0.2">
      <c r="A571" t="s">
        <v>4238</v>
      </c>
      <c r="B571" t="s">
        <v>4239</v>
      </c>
      <c r="C571" t="s">
        <v>4804</v>
      </c>
      <c r="D571">
        <v>2.6880951609433859E-6</v>
      </c>
      <c r="E571">
        <v>6.5888584603891678E-8</v>
      </c>
      <c r="F571">
        <v>0.96924353273330066</v>
      </c>
      <c r="G571">
        <v>2.3746180759654803E-2</v>
      </c>
      <c r="H571">
        <v>7.0075325232981526E-3</v>
      </c>
    </row>
    <row r="572" spans="1:8" x14ac:dyDescent="0.2">
      <c r="A572" t="s">
        <v>4238</v>
      </c>
      <c r="B572" t="s">
        <v>4239</v>
      </c>
      <c r="C572" t="s">
        <v>4805</v>
      </c>
      <c r="D572">
        <v>2.6880951609433859E-6</v>
      </c>
      <c r="E572">
        <v>6.5888584603891678E-8</v>
      </c>
      <c r="F572">
        <v>0.96924353273330066</v>
      </c>
      <c r="G572">
        <v>2.3746180759654803E-2</v>
      </c>
      <c r="H572">
        <v>7.0075325232981526E-3</v>
      </c>
    </row>
    <row r="573" spans="1:8" x14ac:dyDescent="0.2">
      <c r="A573" t="s">
        <v>4238</v>
      </c>
      <c r="B573" t="s">
        <v>4239</v>
      </c>
      <c r="C573" t="s">
        <v>4806</v>
      </c>
      <c r="D573">
        <v>2.7298613313454661E-6</v>
      </c>
      <c r="E573">
        <v>6.6991256092582868E-8</v>
      </c>
      <c r="F573">
        <v>0.9692036051487436</v>
      </c>
      <c r="G573">
        <v>2.3773186782279753E-2</v>
      </c>
      <c r="H573">
        <v>7.0204112163883064E-3</v>
      </c>
    </row>
    <row r="574" spans="1:8" x14ac:dyDescent="0.2">
      <c r="A574" t="s">
        <v>4238</v>
      </c>
      <c r="B574" t="s">
        <v>4239</v>
      </c>
      <c r="C574" t="s">
        <v>4807</v>
      </c>
      <c r="D574">
        <v>2.7298613313454661E-6</v>
      </c>
      <c r="E574">
        <v>6.6991256092582868E-8</v>
      </c>
      <c r="F574">
        <v>0.9692036051487436</v>
      </c>
      <c r="G574">
        <v>2.3773186782279753E-2</v>
      </c>
      <c r="H574">
        <v>7.0204112163883064E-3</v>
      </c>
    </row>
    <row r="575" spans="1:8" x14ac:dyDescent="0.2">
      <c r="A575" t="s">
        <v>4238</v>
      </c>
      <c r="B575" t="s">
        <v>4239</v>
      </c>
      <c r="C575" t="s">
        <v>4808</v>
      </c>
      <c r="D575">
        <v>2.8176905881826299E-6</v>
      </c>
      <c r="E575">
        <v>6.9324369983015717E-8</v>
      </c>
      <c r="F575">
        <v>0.96906557165594442</v>
      </c>
      <c r="G575">
        <v>2.383077308477511E-2</v>
      </c>
      <c r="H575">
        <v>7.1007682443231922E-3</v>
      </c>
    </row>
    <row r="576" spans="1:8" x14ac:dyDescent="0.2">
      <c r="A576" t="s">
        <v>4238</v>
      </c>
      <c r="B576" t="s">
        <v>4239</v>
      </c>
      <c r="C576" t="s">
        <v>4809</v>
      </c>
      <c r="D576">
        <v>2.8846110220109329E-6</v>
      </c>
      <c r="E576">
        <v>7.1001176386241179E-8</v>
      </c>
      <c r="F576">
        <v>0.96899812515448647</v>
      </c>
      <c r="G576">
        <v>2.3839194283968367E-2</v>
      </c>
      <c r="H576">
        <v>7.1597249493462207E-3</v>
      </c>
    </row>
    <row r="577" spans="1:8" x14ac:dyDescent="0.2">
      <c r="A577" t="s">
        <v>4238</v>
      </c>
      <c r="B577" t="s">
        <v>4239</v>
      </c>
      <c r="C577" t="s">
        <v>4810</v>
      </c>
      <c r="D577">
        <v>2.8893465784394633E-6</v>
      </c>
      <c r="E577">
        <v>7.1016615696205813E-8</v>
      </c>
      <c r="F577">
        <v>0.96903096525270105</v>
      </c>
      <c r="G577">
        <v>2.3806106787276286E-2</v>
      </c>
      <c r="H577">
        <v>7.1599675968289618E-3</v>
      </c>
    </row>
    <row r="578" spans="1:8" x14ac:dyDescent="0.2">
      <c r="A578" t="s">
        <v>4238</v>
      </c>
      <c r="B578" t="s">
        <v>4239</v>
      </c>
      <c r="C578" t="s">
        <v>4811</v>
      </c>
      <c r="D578">
        <v>2.8893465784394633E-6</v>
      </c>
      <c r="E578">
        <v>7.1016615696205813E-8</v>
      </c>
      <c r="F578">
        <v>0.96903096525270105</v>
      </c>
      <c r="G578">
        <v>2.3806106787276286E-2</v>
      </c>
      <c r="H578">
        <v>7.1599675968289618E-3</v>
      </c>
    </row>
    <row r="579" spans="1:8" x14ac:dyDescent="0.2">
      <c r="A579" t="s">
        <v>4238</v>
      </c>
      <c r="B579" t="s">
        <v>4239</v>
      </c>
      <c r="C579" t="s">
        <v>4812</v>
      </c>
      <c r="D579">
        <v>2.8893465784394633E-6</v>
      </c>
      <c r="E579">
        <v>7.1016615696205813E-8</v>
      </c>
      <c r="F579">
        <v>0.96903096525270105</v>
      </c>
      <c r="G579">
        <v>2.3806106787276286E-2</v>
      </c>
      <c r="H579">
        <v>7.1599675968289618E-3</v>
      </c>
    </row>
    <row r="580" spans="1:8" x14ac:dyDescent="0.2">
      <c r="A580" t="s">
        <v>4238</v>
      </c>
      <c r="B580" t="s">
        <v>4239</v>
      </c>
      <c r="C580" t="s">
        <v>4813</v>
      </c>
      <c r="D580">
        <v>2.9030641303330918E-6</v>
      </c>
      <c r="E580">
        <v>7.1443821726226951E-8</v>
      </c>
      <c r="F580">
        <v>0.96898921575482078</v>
      </c>
      <c r="G580">
        <v>2.383509713747075E-2</v>
      </c>
      <c r="H580">
        <v>7.1727125997563205E-3</v>
      </c>
    </row>
    <row r="581" spans="1:8" x14ac:dyDescent="0.2">
      <c r="A581" t="s">
        <v>4238</v>
      </c>
      <c r="B581" t="s">
        <v>4239</v>
      </c>
      <c r="C581" t="s">
        <v>4814</v>
      </c>
      <c r="D581">
        <v>2.9030641303330918E-6</v>
      </c>
      <c r="E581">
        <v>7.1443821726226951E-8</v>
      </c>
      <c r="F581">
        <v>0.96898921575482078</v>
      </c>
      <c r="G581">
        <v>2.383509713747075E-2</v>
      </c>
      <c r="H581">
        <v>7.1727125997563205E-3</v>
      </c>
    </row>
    <row r="582" spans="1:8" x14ac:dyDescent="0.2">
      <c r="A582" t="s">
        <v>4238</v>
      </c>
      <c r="B582" t="s">
        <v>4239</v>
      </c>
      <c r="C582" t="s">
        <v>4815</v>
      </c>
      <c r="D582">
        <v>2.9030641303330918E-6</v>
      </c>
      <c r="E582">
        <v>7.1443821726226951E-8</v>
      </c>
      <c r="F582">
        <v>0.96898921575482078</v>
      </c>
      <c r="G582">
        <v>2.383509713747075E-2</v>
      </c>
      <c r="H582">
        <v>7.1727125997563205E-3</v>
      </c>
    </row>
    <row r="583" spans="1:8" x14ac:dyDescent="0.2">
      <c r="A583" t="s">
        <v>4238</v>
      </c>
      <c r="B583" t="s">
        <v>4239</v>
      </c>
      <c r="C583" t="s">
        <v>4816</v>
      </c>
      <c r="D583">
        <v>2.9030641303330918E-6</v>
      </c>
      <c r="E583">
        <v>7.1443821726226951E-8</v>
      </c>
      <c r="F583">
        <v>0.96898921575482078</v>
      </c>
      <c r="G583">
        <v>2.383509713747075E-2</v>
      </c>
      <c r="H583">
        <v>7.1727125997563205E-3</v>
      </c>
    </row>
    <row r="584" spans="1:8" x14ac:dyDescent="0.2">
      <c r="A584" t="s">
        <v>4238</v>
      </c>
      <c r="B584" t="s">
        <v>4239</v>
      </c>
      <c r="C584" t="s">
        <v>4817</v>
      </c>
      <c r="D584">
        <v>2.9170186745471532E-6</v>
      </c>
      <c r="E584">
        <v>7.1865524646633168E-8</v>
      </c>
      <c r="F584">
        <v>0.96896729580639041</v>
      </c>
      <c r="G584">
        <v>2.3860549133605378E-2</v>
      </c>
      <c r="H584">
        <v>7.1691661758046315E-3</v>
      </c>
    </row>
    <row r="585" spans="1:8" x14ac:dyDescent="0.2">
      <c r="A585" t="s">
        <v>4238</v>
      </c>
      <c r="B585" t="s">
        <v>4239</v>
      </c>
      <c r="C585" t="s">
        <v>4818</v>
      </c>
      <c r="D585">
        <v>2.9170186745471532E-6</v>
      </c>
      <c r="E585">
        <v>7.1865524646633168E-8</v>
      </c>
      <c r="F585">
        <v>0.96896729580639041</v>
      </c>
      <c r="G585">
        <v>2.3860549133605378E-2</v>
      </c>
      <c r="H585">
        <v>7.1691661758046315E-3</v>
      </c>
    </row>
    <row r="586" spans="1:8" x14ac:dyDescent="0.2">
      <c r="A586" t="s">
        <v>4238</v>
      </c>
      <c r="B586" t="s">
        <v>4239</v>
      </c>
      <c r="C586" t="s">
        <v>4819</v>
      </c>
      <c r="D586">
        <v>2.9170186745471532E-6</v>
      </c>
      <c r="E586">
        <v>7.1865524646633168E-8</v>
      </c>
      <c r="F586">
        <v>0.96896729580639041</v>
      </c>
      <c r="G586">
        <v>2.3860549133605378E-2</v>
      </c>
      <c r="H586">
        <v>7.1691661758046315E-3</v>
      </c>
    </row>
    <row r="587" spans="1:8" x14ac:dyDescent="0.2">
      <c r="A587" t="s">
        <v>4238</v>
      </c>
      <c r="B587" t="s">
        <v>4239</v>
      </c>
      <c r="C587" t="s">
        <v>4820</v>
      </c>
      <c r="D587">
        <v>2.9170186745471532E-6</v>
      </c>
      <c r="E587">
        <v>7.1865524646633168E-8</v>
      </c>
      <c r="F587">
        <v>0.96896729580639041</v>
      </c>
      <c r="G587">
        <v>2.3860549133605378E-2</v>
      </c>
      <c r="H587">
        <v>7.1691661758046315E-3</v>
      </c>
    </row>
    <row r="588" spans="1:8" x14ac:dyDescent="0.2">
      <c r="A588" t="s">
        <v>4238</v>
      </c>
      <c r="B588" t="s">
        <v>4239</v>
      </c>
      <c r="C588" t="s">
        <v>4821</v>
      </c>
      <c r="D588">
        <v>2.9170186745471532E-6</v>
      </c>
      <c r="E588">
        <v>7.1865524646633168E-8</v>
      </c>
      <c r="F588">
        <v>0.96896729580639041</v>
      </c>
      <c r="G588">
        <v>2.3860549133605378E-2</v>
      </c>
      <c r="H588">
        <v>7.1691661758046315E-3</v>
      </c>
    </row>
    <row r="589" spans="1:8" x14ac:dyDescent="0.2">
      <c r="A589" t="s">
        <v>4238</v>
      </c>
      <c r="B589" t="s">
        <v>4239</v>
      </c>
      <c r="C589" t="s">
        <v>4822</v>
      </c>
      <c r="D589">
        <v>2.9170186745471532E-6</v>
      </c>
      <c r="E589">
        <v>7.1865524646633168E-8</v>
      </c>
      <c r="F589">
        <v>0.96896729580639041</v>
      </c>
      <c r="G589">
        <v>2.3860549133605378E-2</v>
      </c>
      <c r="H589">
        <v>7.1691661758046315E-3</v>
      </c>
    </row>
    <row r="590" spans="1:8" x14ac:dyDescent="0.2">
      <c r="A590" t="s">
        <v>4238</v>
      </c>
      <c r="B590" t="s">
        <v>4239</v>
      </c>
      <c r="C590" t="s">
        <v>4823</v>
      </c>
      <c r="D590">
        <v>2.9218152967396272E-6</v>
      </c>
      <c r="E590">
        <v>7.1881115517208562E-8</v>
      </c>
      <c r="F590">
        <v>0.9690002380539291</v>
      </c>
      <c r="G590">
        <v>2.3827358342868952E-2</v>
      </c>
      <c r="H590">
        <v>7.1694099067890092E-3</v>
      </c>
    </row>
    <row r="591" spans="1:8" x14ac:dyDescent="0.2">
      <c r="A591" t="s">
        <v>4238</v>
      </c>
      <c r="B591" t="s">
        <v>4239</v>
      </c>
      <c r="C591" t="s">
        <v>4824</v>
      </c>
      <c r="D591">
        <v>2.9266051524132794E-6</v>
      </c>
      <c r="E591">
        <v>7.1903522785726098E-8</v>
      </c>
      <c r="F591">
        <v>0.96903083409679103</v>
      </c>
      <c r="G591">
        <v>2.3796531115474206E-2</v>
      </c>
      <c r="H591">
        <v>7.1696362790593295E-3</v>
      </c>
    </row>
    <row r="592" spans="1:8" x14ac:dyDescent="0.2">
      <c r="A592" t="s">
        <v>4238</v>
      </c>
      <c r="B592" t="s">
        <v>4239</v>
      </c>
      <c r="C592" t="s">
        <v>4825</v>
      </c>
      <c r="D592">
        <v>2.9266051524132794E-6</v>
      </c>
      <c r="E592">
        <v>7.1903522785726098E-8</v>
      </c>
      <c r="F592">
        <v>0.96903083409679103</v>
      </c>
      <c r="G592">
        <v>2.3796531115474206E-2</v>
      </c>
      <c r="H592">
        <v>7.1696362790593295E-3</v>
      </c>
    </row>
    <row r="593" spans="1:8" x14ac:dyDescent="0.2">
      <c r="A593" t="s">
        <v>4238</v>
      </c>
      <c r="B593" t="s">
        <v>4239</v>
      </c>
      <c r="C593" t="s">
        <v>4826</v>
      </c>
      <c r="D593">
        <v>2.9266051524132794E-6</v>
      </c>
      <c r="E593">
        <v>7.1903522785726098E-8</v>
      </c>
      <c r="F593">
        <v>0.96903083409679103</v>
      </c>
      <c r="G593">
        <v>2.3796531115474206E-2</v>
      </c>
      <c r="H593">
        <v>7.1696362790593295E-3</v>
      </c>
    </row>
    <row r="594" spans="1:8" x14ac:dyDescent="0.2">
      <c r="A594" t="s">
        <v>4238</v>
      </c>
      <c r="B594" t="s">
        <v>4239</v>
      </c>
      <c r="C594" t="s">
        <v>4827</v>
      </c>
      <c r="D594">
        <v>2.9314092254779344E-6</v>
      </c>
      <c r="E594">
        <v>7.1911607717305583E-8</v>
      </c>
      <c r="F594">
        <v>0.9690660320242882</v>
      </c>
      <c r="G594">
        <v>2.3761067955825433E-2</v>
      </c>
      <c r="H594">
        <v>7.1698966990534161E-3</v>
      </c>
    </row>
    <row r="595" spans="1:8" x14ac:dyDescent="0.2">
      <c r="A595" t="s">
        <v>4238</v>
      </c>
      <c r="B595" t="s">
        <v>4239</v>
      </c>
      <c r="C595" t="s">
        <v>4828</v>
      </c>
      <c r="D595">
        <v>2.9314092254779344E-6</v>
      </c>
      <c r="E595">
        <v>7.1911607717305583E-8</v>
      </c>
      <c r="F595">
        <v>0.9690660320242882</v>
      </c>
      <c r="G595">
        <v>2.3761067955825433E-2</v>
      </c>
      <c r="H595">
        <v>7.1698966990534161E-3</v>
      </c>
    </row>
    <row r="596" spans="1:8" x14ac:dyDescent="0.2">
      <c r="A596" t="s">
        <v>4238</v>
      </c>
      <c r="B596" t="s">
        <v>4239</v>
      </c>
      <c r="C596" t="s">
        <v>4829</v>
      </c>
      <c r="D596">
        <v>2.9314092254779344E-6</v>
      </c>
      <c r="E596">
        <v>7.1911607717305583E-8</v>
      </c>
      <c r="F596">
        <v>0.9690660320242882</v>
      </c>
      <c r="G596">
        <v>2.3761067955825433E-2</v>
      </c>
      <c r="H596">
        <v>7.1698966990534161E-3</v>
      </c>
    </row>
    <row r="597" spans="1:8" x14ac:dyDescent="0.2">
      <c r="A597" t="s">
        <v>4238</v>
      </c>
      <c r="B597" t="s">
        <v>4239</v>
      </c>
      <c r="C597" t="s">
        <v>4830</v>
      </c>
      <c r="D597">
        <v>2.9314092254779344E-6</v>
      </c>
      <c r="E597">
        <v>7.1911607717305583E-8</v>
      </c>
      <c r="F597">
        <v>0.9690660320242882</v>
      </c>
      <c r="G597">
        <v>2.3761067955825433E-2</v>
      </c>
      <c r="H597">
        <v>7.1698966990534161E-3</v>
      </c>
    </row>
    <row r="598" spans="1:8" x14ac:dyDescent="0.2">
      <c r="A598" t="s">
        <v>4238</v>
      </c>
      <c r="B598" t="s">
        <v>4240</v>
      </c>
      <c r="C598" t="s">
        <v>4245</v>
      </c>
      <c r="D598">
        <v>0.24095498119327929</v>
      </c>
      <c r="E598">
        <v>0.70167166233806433</v>
      </c>
      <c r="F598">
        <v>1.0246137201714372E-2</v>
      </c>
      <c r="G598">
        <v>2.9801037386386179E-2</v>
      </c>
      <c r="H598">
        <v>1.7326181880555829E-2</v>
      </c>
    </row>
    <row r="599" spans="1:8" x14ac:dyDescent="0.2">
      <c r="A599" t="s">
        <v>4238</v>
      </c>
      <c r="B599" t="s">
        <v>4240</v>
      </c>
      <c r="C599" t="s">
        <v>4246</v>
      </c>
      <c r="D599">
        <v>0.23831369337258448</v>
      </c>
      <c r="E599">
        <v>0.70137000396845461</v>
      </c>
      <c r="F599">
        <v>1.0911781160111085E-2</v>
      </c>
      <c r="G599">
        <v>3.207740313201294E-2</v>
      </c>
      <c r="H599">
        <v>1.7327118366836737E-2</v>
      </c>
    </row>
    <row r="600" spans="1:8" x14ac:dyDescent="0.2">
      <c r="A600" t="s">
        <v>4238</v>
      </c>
      <c r="B600" t="s">
        <v>4240</v>
      </c>
      <c r="C600" t="s">
        <v>4247</v>
      </c>
      <c r="D600">
        <v>0.23874691042761956</v>
      </c>
      <c r="E600">
        <v>0.70116206363513656</v>
      </c>
      <c r="F600">
        <v>1.0873064707723827E-2</v>
      </c>
      <c r="G600">
        <v>3.1896010835314327E-2</v>
      </c>
      <c r="H600">
        <v>1.7321950394205823E-2</v>
      </c>
    </row>
    <row r="601" spans="1:8" x14ac:dyDescent="0.2">
      <c r="A601" t="s">
        <v>4238</v>
      </c>
      <c r="B601" t="s">
        <v>4240</v>
      </c>
      <c r="C601" t="s">
        <v>4248</v>
      </c>
      <c r="D601">
        <v>0.24265837188205475</v>
      </c>
      <c r="E601">
        <v>0.69824965462796673</v>
      </c>
      <c r="F601">
        <v>1.0801004560534398E-2</v>
      </c>
      <c r="G601">
        <v>3.1044338997749579E-2</v>
      </c>
      <c r="H601">
        <v>1.7246629931694554E-2</v>
      </c>
    </row>
    <row r="602" spans="1:8" x14ac:dyDescent="0.2">
      <c r="A602" t="s">
        <v>4238</v>
      </c>
      <c r="B602" t="s">
        <v>4240</v>
      </c>
      <c r="C602" t="s">
        <v>4249</v>
      </c>
      <c r="D602">
        <v>0.24454460486857446</v>
      </c>
      <c r="E602">
        <v>0.69650847394901239</v>
      </c>
      <c r="F602">
        <v>1.0856593885820685E-2</v>
      </c>
      <c r="G602">
        <v>3.0886486791936629E-2</v>
      </c>
      <c r="H602">
        <v>1.7203840504655871E-2</v>
      </c>
    </row>
    <row r="603" spans="1:8" x14ac:dyDescent="0.2">
      <c r="A603" t="s">
        <v>4238</v>
      </c>
      <c r="B603" t="s">
        <v>4240</v>
      </c>
      <c r="C603" t="s">
        <v>4250</v>
      </c>
      <c r="D603">
        <v>0.24383165360268177</v>
      </c>
      <c r="E603">
        <v>0.69732526753881541</v>
      </c>
      <c r="F603">
        <v>1.0791707242992676E-2</v>
      </c>
      <c r="G603">
        <v>3.0827515801175487E-2</v>
      </c>
      <c r="H603">
        <v>1.7223855814334794E-2</v>
      </c>
    </row>
    <row r="604" spans="1:8" x14ac:dyDescent="0.2">
      <c r="A604" t="s">
        <v>4238</v>
      </c>
      <c r="B604" t="s">
        <v>4240</v>
      </c>
      <c r="C604" t="s">
        <v>4251</v>
      </c>
      <c r="D604">
        <v>0.24429344387294444</v>
      </c>
      <c r="E604">
        <v>0.69723632144920666</v>
      </c>
      <c r="F604">
        <v>1.0711746356659767E-2</v>
      </c>
      <c r="G604">
        <v>3.0537107717030651E-2</v>
      </c>
      <c r="H604">
        <v>1.7221380604158568E-2</v>
      </c>
    </row>
    <row r="605" spans="1:8" x14ac:dyDescent="0.2">
      <c r="A605" t="s">
        <v>4238</v>
      </c>
      <c r="B605" t="s">
        <v>4240</v>
      </c>
      <c r="C605" t="s">
        <v>4252</v>
      </c>
      <c r="D605">
        <v>0.24429344387294444</v>
      </c>
      <c r="E605">
        <v>0.69723632144920666</v>
      </c>
      <c r="F605">
        <v>1.0711746356659767E-2</v>
      </c>
      <c r="G605">
        <v>3.0537107717030651E-2</v>
      </c>
      <c r="H605">
        <v>1.7221380604158568E-2</v>
      </c>
    </row>
    <row r="606" spans="1:8" x14ac:dyDescent="0.2">
      <c r="A606" t="s">
        <v>4238</v>
      </c>
      <c r="B606" t="s">
        <v>4240</v>
      </c>
      <c r="C606" t="s">
        <v>4253</v>
      </c>
      <c r="D606">
        <v>0.24429344387294444</v>
      </c>
      <c r="E606">
        <v>0.69723632144920666</v>
      </c>
      <c r="F606">
        <v>1.0711746356659767E-2</v>
      </c>
      <c r="G606">
        <v>3.0537107717030651E-2</v>
      </c>
      <c r="H606">
        <v>1.7221380604158568E-2</v>
      </c>
    </row>
    <row r="607" spans="1:8" x14ac:dyDescent="0.2">
      <c r="A607" t="s">
        <v>4238</v>
      </c>
      <c r="B607" t="s">
        <v>4240</v>
      </c>
      <c r="C607" t="s">
        <v>4254</v>
      </c>
      <c r="D607">
        <v>0.24613222029196774</v>
      </c>
      <c r="E607">
        <v>0.69572139989491011</v>
      </c>
      <c r="F607">
        <v>1.0721929610583344E-2</v>
      </c>
      <c r="G607">
        <v>3.0272202214640748E-2</v>
      </c>
      <c r="H607">
        <v>1.7152247987898064E-2</v>
      </c>
    </row>
    <row r="608" spans="1:8" x14ac:dyDescent="0.2">
      <c r="A608" t="s">
        <v>4238</v>
      </c>
      <c r="B608" t="s">
        <v>4240</v>
      </c>
      <c r="C608" t="s">
        <v>4255</v>
      </c>
      <c r="D608">
        <v>0.24354866283734641</v>
      </c>
      <c r="E608">
        <v>0.69819231395847492</v>
      </c>
      <c r="F608">
        <v>1.0627832256993012E-2</v>
      </c>
      <c r="G608">
        <v>3.0432202571913612E-2</v>
      </c>
      <c r="H608">
        <v>1.7198988375272107E-2</v>
      </c>
    </row>
    <row r="609" spans="1:8" x14ac:dyDescent="0.2">
      <c r="A609" t="s">
        <v>4238</v>
      </c>
      <c r="B609" t="s">
        <v>4240</v>
      </c>
      <c r="C609" t="s">
        <v>4256</v>
      </c>
      <c r="D609">
        <v>0.24240383310923833</v>
      </c>
      <c r="E609">
        <v>0.69919346760835621</v>
      </c>
      <c r="F609">
        <v>1.061020337680001E-2</v>
      </c>
      <c r="G609">
        <v>3.056887241492999E-2</v>
      </c>
      <c r="H609">
        <v>1.7223623490675504E-2</v>
      </c>
    </row>
    <row r="610" spans="1:8" x14ac:dyDescent="0.2">
      <c r="A610" t="s">
        <v>4238</v>
      </c>
      <c r="B610" t="s">
        <v>4240</v>
      </c>
      <c r="C610" t="s">
        <v>4257</v>
      </c>
      <c r="D610">
        <v>0.24278246296244249</v>
      </c>
      <c r="E610">
        <v>0.69888092604306873</v>
      </c>
      <c r="F610">
        <v>1.0611051000608428E-2</v>
      </c>
      <c r="G610">
        <v>3.0510013936591623E-2</v>
      </c>
      <c r="H610">
        <v>1.7215546057288759E-2</v>
      </c>
    </row>
    <row r="611" spans="1:8" x14ac:dyDescent="0.2">
      <c r="A611" t="s">
        <v>4238</v>
      </c>
      <c r="B611" t="s">
        <v>4240</v>
      </c>
      <c r="C611" t="s">
        <v>4258</v>
      </c>
      <c r="D611">
        <v>0.24346024902487901</v>
      </c>
      <c r="E611">
        <v>0.69831844418269717</v>
      </c>
      <c r="F611">
        <v>1.0613922505791696E-2</v>
      </c>
      <c r="G611">
        <v>3.0408876481406995E-2</v>
      </c>
      <c r="H611">
        <v>1.7198507805225281E-2</v>
      </c>
    </row>
    <row r="612" spans="1:8" x14ac:dyDescent="0.2">
      <c r="A612" t="s">
        <v>4238</v>
      </c>
      <c r="B612" t="s">
        <v>4240</v>
      </c>
      <c r="C612" t="s">
        <v>4259</v>
      </c>
      <c r="D612">
        <v>0.24346024902487901</v>
      </c>
      <c r="E612">
        <v>0.69831844418269717</v>
      </c>
      <c r="F612">
        <v>1.0613922505791696E-2</v>
      </c>
      <c r="G612">
        <v>3.0408876481406995E-2</v>
      </c>
      <c r="H612">
        <v>1.7198507805225281E-2</v>
      </c>
    </row>
    <row r="613" spans="1:8" x14ac:dyDescent="0.2">
      <c r="A613" t="s">
        <v>4238</v>
      </c>
      <c r="B613" t="s">
        <v>4240</v>
      </c>
      <c r="C613" t="s">
        <v>4260</v>
      </c>
      <c r="D613">
        <v>0.2412114805730185</v>
      </c>
      <c r="E613">
        <v>0.70043857846175994</v>
      </c>
      <c r="F613">
        <v>1.0537048443399111E-2</v>
      </c>
      <c r="G613">
        <v>3.0562218608870848E-2</v>
      </c>
      <c r="H613">
        <v>1.7250673912951597E-2</v>
      </c>
    </row>
    <row r="614" spans="1:8" x14ac:dyDescent="0.2">
      <c r="A614" t="s">
        <v>4238</v>
      </c>
      <c r="B614" t="s">
        <v>4240</v>
      </c>
      <c r="C614" t="s">
        <v>4261</v>
      </c>
      <c r="D614">
        <v>0.2412114805730185</v>
      </c>
      <c r="E614">
        <v>0.70043857846175994</v>
      </c>
      <c r="F614">
        <v>1.0537048443399111E-2</v>
      </c>
      <c r="G614">
        <v>3.0562218608870848E-2</v>
      </c>
      <c r="H614">
        <v>1.7250673912951597E-2</v>
      </c>
    </row>
    <row r="615" spans="1:8" x14ac:dyDescent="0.2">
      <c r="A615" t="s">
        <v>4238</v>
      </c>
      <c r="B615" t="s">
        <v>4240</v>
      </c>
      <c r="C615" t="s">
        <v>4262</v>
      </c>
      <c r="D615">
        <v>0.2412114805730185</v>
      </c>
      <c r="E615">
        <v>0.70043857846175994</v>
      </c>
      <c r="F615">
        <v>1.0537048443399111E-2</v>
      </c>
      <c r="G615">
        <v>3.0562218608870848E-2</v>
      </c>
      <c r="H615">
        <v>1.7250673912951597E-2</v>
      </c>
    </row>
    <row r="616" spans="1:8" x14ac:dyDescent="0.2">
      <c r="A616" t="s">
        <v>4238</v>
      </c>
      <c r="B616" t="s">
        <v>4240</v>
      </c>
      <c r="C616" t="s">
        <v>4263</v>
      </c>
      <c r="D616">
        <v>0.2412114805730185</v>
      </c>
      <c r="E616">
        <v>0.70043857846175994</v>
      </c>
      <c r="F616">
        <v>1.0537048443399111E-2</v>
      </c>
      <c r="G616">
        <v>3.0562218608870848E-2</v>
      </c>
      <c r="H616">
        <v>1.7250673912951597E-2</v>
      </c>
    </row>
    <row r="617" spans="1:8" x14ac:dyDescent="0.2">
      <c r="A617" t="s">
        <v>4238</v>
      </c>
      <c r="B617" t="s">
        <v>4240</v>
      </c>
      <c r="C617" t="s">
        <v>4264</v>
      </c>
      <c r="D617">
        <v>0.24150021738559094</v>
      </c>
      <c r="E617">
        <v>0.69983275366511377</v>
      </c>
      <c r="F617">
        <v>1.063829104276082E-2</v>
      </c>
      <c r="G617">
        <v>3.0792692873099155E-2</v>
      </c>
      <c r="H617">
        <v>1.7236045033435236E-2</v>
      </c>
    </row>
    <row r="618" spans="1:8" x14ac:dyDescent="0.2">
      <c r="A618" t="s">
        <v>4238</v>
      </c>
      <c r="B618" t="s">
        <v>4240</v>
      </c>
      <c r="C618" t="s">
        <v>4265</v>
      </c>
      <c r="D618">
        <v>0.24150021738559094</v>
      </c>
      <c r="E618">
        <v>0.69983275366511377</v>
      </c>
      <c r="F618">
        <v>1.063829104276082E-2</v>
      </c>
      <c r="G618">
        <v>3.0792692873099155E-2</v>
      </c>
      <c r="H618">
        <v>1.7236045033435236E-2</v>
      </c>
    </row>
    <row r="619" spans="1:8" x14ac:dyDescent="0.2">
      <c r="A619" t="s">
        <v>4238</v>
      </c>
      <c r="B619" t="s">
        <v>4240</v>
      </c>
      <c r="C619" t="s">
        <v>4266</v>
      </c>
      <c r="D619">
        <v>0.24187851575094757</v>
      </c>
      <c r="E619">
        <v>0.69948787395916145</v>
      </c>
      <c r="F619">
        <v>1.0648147996690447E-2</v>
      </c>
      <c r="G619">
        <v>3.0757904876261902E-2</v>
      </c>
      <c r="H619">
        <v>1.7227557416938745E-2</v>
      </c>
    </row>
    <row r="620" spans="1:8" x14ac:dyDescent="0.2">
      <c r="A620" t="s">
        <v>4238</v>
      </c>
      <c r="B620" t="s">
        <v>4240</v>
      </c>
      <c r="C620" t="s">
        <v>4267</v>
      </c>
      <c r="D620">
        <v>0.24187851575094757</v>
      </c>
      <c r="E620">
        <v>0.69948787395916145</v>
      </c>
      <c r="F620">
        <v>1.0648147996690447E-2</v>
      </c>
      <c r="G620">
        <v>3.0757904876261902E-2</v>
      </c>
      <c r="H620">
        <v>1.7227557416938745E-2</v>
      </c>
    </row>
    <row r="621" spans="1:8" x14ac:dyDescent="0.2">
      <c r="A621" t="s">
        <v>4238</v>
      </c>
      <c r="B621" t="s">
        <v>4240</v>
      </c>
      <c r="C621" t="s">
        <v>4268</v>
      </c>
      <c r="D621">
        <v>0.24215511925350416</v>
      </c>
      <c r="E621">
        <v>0.69885017490436752</v>
      </c>
      <c r="F621">
        <v>1.0761200536726677E-2</v>
      </c>
      <c r="G621">
        <v>3.1021058775898971E-2</v>
      </c>
      <c r="H621">
        <v>1.7212446529502771E-2</v>
      </c>
    </row>
    <row r="622" spans="1:8" x14ac:dyDescent="0.2">
      <c r="A622" t="s">
        <v>4238</v>
      </c>
      <c r="B622" t="s">
        <v>4240</v>
      </c>
      <c r="C622" t="s">
        <v>4269</v>
      </c>
      <c r="D622">
        <v>0.24141600961268539</v>
      </c>
      <c r="E622">
        <v>0.69958328899731415</v>
      </c>
      <c r="F622">
        <v>1.0725417003370903E-2</v>
      </c>
      <c r="G622">
        <v>3.1044941277585818E-2</v>
      </c>
      <c r="H622">
        <v>1.7230343109043575E-2</v>
      </c>
    </row>
    <row r="623" spans="1:8" x14ac:dyDescent="0.2">
      <c r="A623" t="s">
        <v>4238</v>
      </c>
      <c r="B623" t="s">
        <v>4240</v>
      </c>
      <c r="C623" t="s">
        <v>4270</v>
      </c>
      <c r="D623">
        <v>0.24202188458330387</v>
      </c>
      <c r="E623">
        <v>0.69846592639514393</v>
      </c>
      <c r="F623">
        <v>1.0896553335936717E-2</v>
      </c>
      <c r="G623">
        <v>3.1411710917810649E-2</v>
      </c>
      <c r="H623">
        <v>1.7203924767804944E-2</v>
      </c>
    </row>
    <row r="624" spans="1:8" x14ac:dyDescent="0.2">
      <c r="A624" t="s">
        <v>4238</v>
      </c>
      <c r="B624" t="s">
        <v>4240</v>
      </c>
      <c r="C624" t="s">
        <v>4271</v>
      </c>
      <c r="D624">
        <v>0.24149066831251836</v>
      </c>
      <c r="E624">
        <v>0.69837297987278391</v>
      </c>
      <c r="F624">
        <v>1.1040402547085604E-2</v>
      </c>
      <c r="G624">
        <v>3.1892621950874861E-2</v>
      </c>
      <c r="H624">
        <v>1.7203327316737269E-2</v>
      </c>
    </row>
    <row r="625" spans="1:8" x14ac:dyDescent="0.2">
      <c r="A625" t="s">
        <v>4238</v>
      </c>
      <c r="B625" t="s">
        <v>4240</v>
      </c>
      <c r="C625" t="s">
        <v>4272</v>
      </c>
      <c r="D625">
        <v>0.24073050635936433</v>
      </c>
      <c r="E625">
        <v>0.69906330338330447</v>
      </c>
      <c r="F625">
        <v>1.102008963166862E-2</v>
      </c>
      <c r="G625">
        <v>3.1965933447385915E-2</v>
      </c>
      <c r="H625">
        <v>1.7220167178276805E-2</v>
      </c>
    </row>
    <row r="626" spans="1:8" x14ac:dyDescent="0.2">
      <c r="A626" t="s">
        <v>4238</v>
      </c>
      <c r="B626" t="s">
        <v>4240</v>
      </c>
      <c r="C626" t="s">
        <v>4273</v>
      </c>
      <c r="D626">
        <v>0.24073050635936433</v>
      </c>
      <c r="E626">
        <v>0.69906330338330447</v>
      </c>
      <c r="F626">
        <v>1.102008963166862E-2</v>
      </c>
      <c r="G626">
        <v>3.1965933447385915E-2</v>
      </c>
      <c r="H626">
        <v>1.7220167178276805E-2</v>
      </c>
    </row>
    <row r="627" spans="1:8" x14ac:dyDescent="0.2">
      <c r="A627" t="s">
        <v>4238</v>
      </c>
      <c r="B627" t="s">
        <v>4240</v>
      </c>
      <c r="C627" t="s">
        <v>4274</v>
      </c>
      <c r="D627">
        <v>0.24073050635936433</v>
      </c>
      <c r="E627">
        <v>0.69906330338330447</v>
      </c>
      <c r="F627">
        <v>1.102008963166862E-2</v>
      </c>
      <c r="G627">
        <v>3.1965933447385915E-2</v>
      </c>
      <c r="H627">
        <v>1.7220167178276805E-2</v>
      </c>
    </row>
    <row r="628" spans="1:8" x14ac:dyDescent="0.2">
      <c r="A628" t="s">
        <v>4238</v>
      </c>
      <c r="B628" t="s">
        <v>4240</v>
      </c>
      <c r="C628" t="s">
        <v>4275</v>
      </c>
      <c r="D628">
        <v>0.24265971287225485</v>
      </c>
      <c r="E628">
        <v>0.69749670024436861</v>
      </c>
      <c r="F628">
        <v>1.102046198581842E-2</v>
      </c>
      <c r="G628">
        <v>3.1641881617267616E-2</v>
      </c>
      <c r="H628">
        <v>1.7181243280290557E-2</v>
      </c>
    </row>
    <row r="629" spans="1:8" x14ac:dyDescent="0.2">
      <c r="A629" t="s">
        <v>4238</v>
      </c>
      <c r="B629" t="s">
        <v>4240</v>
      </c>
      <c r="C629" t="s">
        <v>4276</v>
      </c>
      <c r="D629">
        <v>0.24265672887435133</v>
      </c>
      <c r="E629">
        <v>0.69752787060596477</v>
      </c>
      <c r="F629">
        <v>1.1012632050338216E-2</v>
      </c>
      <c r="G629">
        <v>3.162117856768696E-2</v>
      </c>
      <c r="H629">
        <v>1.7181589901658589E-2</v>
      </c>
    </row>
    <row r="630" spans="1:8" x14ac:dyDescent="0.2">
      <c r="A630" t="s">
        <v>4238</v>
      </c>
      <c r="B630" t="s">
        <v>4240</v>
      </c>
      <c r="C630" t="s">
        <v>4277</v>
      </c>
      <c r="D630">
        <v>0.24379767991621656</v>
      </c>
      <c r="E630">
        <v>0.69656578502431699</v>
      </c>
      <c r="F630">
        <v>1.1022086850122121E-2</v>
      </c>
      <c r="G630">
        <v>3.1456848087401575E-2</v>
      </c>
      <c r="H630">
        <v>1.7157600121942906E-2</v>
      </c>
    </row>
    <row r="631" spans="1:8" x14ac:dyDescent="0.2">
      <c r="A631" t="s">
        <v>4238</v>
      </c>
      <c r="B631" t="s">
        <v>4240</v>
      </c>
      <c r="C631" t="s">
        <v>4278</v>
      </c>
      <c r="D631">
        <v>0.24494510154233173</v>
      </c>
      <c r="E631">
        <v>0.69560600628718539</v>
      </c>
      <c r="F631">
        <v>1.1028981542391732E-2</v>
      </c>
      <c r="G631">
        <v>3.1285978879572698E-2</v>
      </c>
      <c r="H631">
        <v>1.7133931748518412E-2</v>
      </c>
    </row>
    <row r="632" spans="1:8" x14ac:dyDescent="0.2">
      <c r="A632" t="s">
        <v>4238</v>
      </c>
      <c r="B632" t="s">
        <v>4240</v>
      </c>
      <c r="C632" t="s">
        <v>4279</v>
      </c>
      <c r="D632">
        <v>0.2451499823435993</v>
      </c>
      <c r="E632">
        <v>0.69618574696609814</v>
      </c>
      <c r="F632">
        <v>1.0821041259116053E-2</v>
      </c>
      <c r="G632">
        <v>3.0695340400425555E-2</v>
      </c>
      <c r="H632">
        <v>1.7147889030760994E-2</v>
      </c>
    </row>
    <row r="633" spans="1:8" x14ac:dyDescent="0.2">
      <c r="A633" t="s">
        <v>4238</v>
      </c>
      <c r="B633" t="s">
        <v>4240</v>
      </c>
      <c r="C633" t="s">
        <v>4280</v>
      </c>
      <c r="D633">
        <v>0.2451499823435993</v>
      </c>
      <c r="E633">
        <v>0.69618574696609814</v>
      </c>
      <c r="F633">
        <v>1.0821041259116053E-2</v>
      </c>
      <c r="G633">
        <v>3.0695340400425555E-2</v>
      </c>
      <c r="H633">
        <v>1.7147889030760994E-2</v>
      </c>
    </row>
    <row r="634" spans="1:8" x14ac:dyDescent="0.2">
      <c r="A634" t="s">
        <v>4238</v>
      </c>
      <c r="B634" t="s">
        <v>4240</v>
      </c>
      <c r="C634" t="s">
        <v>4281</v>
      </c>
      <c r="D634">
        <v>0.2451499823435993</v>
      </c>
      <c r="E634">
        <v>0.69618574696609814</v>
      </c>
      <c r="F634">
        <v>1.0821041259116053E-2</v>
      </c>
      <c r="G634">
        <v>3.0695340400425555E-2</v>
      </c>
      <c r="H634">
        <v>1.7147889030760994E-2</v>
      </c>
    </row>
    <row r="635" spans="1:8" x14ac:dyDescent="0.2">
      <c r="A635" t="s">
        <v>4238</v>
      </c>
      <c r="B635" t="s">
        <v>4240</v>
      </c>
      <c r="C635" t="s">
        <v>4282</v>
      </c>
      <c r="D635">
        <v>0.24446456033802558</v>
      </c>
      <c r="E635">
        <v>0.69705140704881341</v>
      </c>
      <c r="F635">
        <v>1.0736459458207979E-2</v>
      </c>
      <c r="G635">
        <v>3.0578462957608341E-2</v>
      </c>
      <c r="H635">
        <v>1.7169110197344576E-2</v>
      </c>
    </row>
    <row r="636" spans="1:8" x14ac:dyDescent="0.2">
      <c r="A636" t="s">
        <v>4238</v>
      </c>
      <c r="B636" t="s">
        <v>4240</v>
      </c>
      <c r="C636" t="s">
        <v>4283</v>
      </c>
      <c r="D636">
        <v>0.24370292393452911</v>
      </c>
      <c r="E636">
        <v>0.69770492929520411</v>
      </c>
      <c r="F636">
        <v>1.072809555660135E-2</v>
      </c>
      <c r="G636">
        <v>3.0678808889409891E-2</v>
      </c>
      <c r="H636">
        <v>1.7185242324255539E-2</v>
      </c>
    </row>
    <row r="637" spans="1:8" x14ac:dyDescent="0.2">
      <c r="A637" t="s">
        <v>4238</v>
      </c>
      <c r="B637" t="s">
        <v>4240</v>
      </c>
      <c r="C637" t="s">
        <v>4284</v>
      </c>
      <c r="D637">
        <v>0.24370292393452911</v>
      </c>
      <c r="E637">
        <v>0.69770492929520411</v>
      </c>
      <c r="F637">
        <v>1.072809555660135E-2</v>
      </c>
      <c r="G637">
        <v>3.0678808889409891E-2</v>
      </c>
      <c r="H637">
        <v>1.7185242324255539E-2</v>
      </c>
    </row>
    <row r="638" spans="1:8" x14ac:dyDescent="0.2">
      <c r="A638" t="s">
        <v>4238</v>
      </c>
      <c r="B638" t="s">
        <v>4240</v>
      </c>
      <c r="C638" t="s">
        <v>4285</v>
      </c>
      <c r="D638">
        <v>0.24370292393452911</v>
      </c>
      <c r="E638">
        <v>0.69770492929520411</v>
      </c>
      <c r="F638">
        <v>1.072809555660135E-2</v>
      </c>
      <c r="G638">
        <v>3.0678808889409891E-2</v>
      </c>
      <c r="H638">
        <v>1.7185242324255539E-2</v>
      </c>
    </row>
    <row r="639" spans="1:8" x14ac:dyDescent="0.2">
      <c r="A639" t="s">
        <v>4238</v>
      </c>
      <c r="B639" t="s">
        <v>4240</v>
      </c>
      <c r="C639" t="s">
        <v>4286</v>
      </c>
      <c r="D639">
        <v>0.24445487567890786</v>
      </c>
      <c r="E639">
        <v>0.69702131904541365</v>
      </c>
      <c r="F639">
        <v>1.0746993832933933E-2</v>
      </c>
      <c r="G639">
        <v>3.0608392682814688E-2</v>
      </c>
      <c r="H639">
        <v>1.7168418759929947E-2</v>
      </c>
    </row>
    <row r="640" spans="1:8" x14ac:dyDescent="0.2">
      <c r="A640" t="s">
        <v>4238</v>
      </c>
      <c r="B640" t="s">
        <v>4240</v>
      </c>
      <c r="C640" t="s">
        <v>4287</v>
      </c>
      <c r="D640">
        <v>0.24369035667101496</v>
      </c>
      <c r="E640">
        <v>0.69766808354826726</v>
      </c>
      <c r="F640">
        <v>1.074111855644325E-2</v>
      </c>
      <c r="G640">
        <v>3.0716056406712929E-2</v>
      </c>
      <c r="H640">
        <v>1.7184384817561637E-2</v>
      </c>
    </row>
    <row r="641" spans="1:8" x14ac:dyDescent="0.2">
      <c r="A641" t="s">
        <v>4238</v>
      </c>
      <c r="B641" t="s">
        <v>4240</v>
      </c>
      <c r="C641" t="s">
        <v>4288</v>
      </c>
      <c r="D641">
        <v>0.2433081530878049</v>
      </c>
      <c r="E641">
        <v>0.69799464876426076</v>
      </c>
      <c r="F641">
        <v>1.0737229720715419E-2</v>
      </c>
      <c r="G641">
        <v>3.0767534654620399E-2</v>
      </c>
      <c r="H641">
        <v>1.7192433772598392E-2</v>
      </c>
    </row>
    <row r="642" spans="1:8" x14ac:dyDescent="0.2">
      <c r="A642" t="s">
        <v>4238</v>
      </c>
      <c r="B642" t="s">
        <v>4240</v>
      </c>
      <c r="C642" t="s">
        <v>4289</v>
      </c>
      <c r="D642">
        <v>0.2433081530878049</v>
      </c>
      <c r="E642">
        <v>0.69799464876426076</v>
      </c>
      <c r="F642">
        <v>1.0737229720715419E-2</v>
      </c>
      <c r="G642">
        <v>3.0767534654620399E-2</v>
      </c>
      <c r="H642">
        <v>1.7192433772598392E-2</v>
      </c>
    </row>
    <row r="643" spans="1:8" x14ac:dyDescent="0.2">
      <c r="A643" t="s">
        <v>4238</v>
      </c>
      <c r="B643" t="s">
        <v>4240</v>
      </c>
      <c r="C643" t="s">
        <v>4290</v>
      </c>
      <c r="D643">
        <v>0.24368036204290591</v>
      </c>
      <c r="E643">
        <v>0.69763998449756215</v>
      </c>
      <c r="F643">
        <v>1.0751145666812295E-2</v>
      </c>
      <c r="G643">
        <v>3.0744787375951248E-2</v>
      </c>
      <c r="H643">
        <v>1.7183720416768546E-2</v>
      </c>
    </row>
    <row r="644" spans="1:8" x14ac:dyDescent="0.2">
      <c r="A644" t="s">
        <v>4238</v>
      </c>
      <c r="B644" t="s">
        <v>4240</v>
      </c>
      <c r="C644" t="s">
        <v>4291</v>
      </c>
      <c r="D644">
        <v>0.24368036204290591</v>
      </c>
      <c r="E644">
        <v>0.69763998449756215</v>
      </c>
      <c r="F644">
        <v>1.0751145666812295E-2</v>
      </c>
      <c r="G644">
        <v>3.0744787375951248E-2</v>
      </c>
      <c r="H644">
        <v>1.7183720416768546E-2</v>
      </c>
    </row>
    <row r="645" spans="1:8" x14ac:dyDescent="0.2">
      <c r="A645" t="s">
        <v>4238</v>
      </c>
      <c r="B645" t="s">
        <v>4240</v>
      </c>
      <c r="C645" t="s">
        <v>4292</v>
      </c>
      <c r="D645">
        <v>0.24368036204290591</v>
      </c>
      <c r="E645">
        <v>0.69763998449756215</v>
      </c>
      <c r="F645">
        <v>1.0751145666812295E-2</v>
      </c>
      <c r="G645">
        <v>3.0744787375951248E-2</v>
      </c>
      <c r="H645">
        <v>1.7183720416768546E-2</v>
      </c>
    </row>
    <row r="646" spans="1:8" x14ac:dyDescent="0.2">
      <c r="A646" t="s">
        <v>4238</v>
      </c>
      <c r="B646" t="s">
        <v>4240</v>
      </c>
      <c r="C646" t="s">
        <v>4293</v>
      </c>
      <c r="D646">
        <v>0.24329644167821393</v>
      </c>
      <c r="E646">
        <v>0.69796156433280665</v>
      </c>
      <c r="F646">
        <v>1.0749005003590301E-2</v>
      </c>
      <c r="G646">
        <v>3.0801339469743259E-2</v>
      </c>
      <c r="H646">
        <v>1.7191649515645939E-2</v>
      </c>
    </row>
    <row r="647" spans="1:8" x14ac:dyDescent="0.2">
      <c r="A647" t="s">
        <v>4238</v>
      </c>
      <c r="B647" t="s">
        <v>4240</v>
      </c>
      <c r="C647" t="s">
        <v>4294</v>
      </c>
      <c r="D647">
        <v>0.24329644167821393</v>
      </c>
      <c r="E647">
        <v>0.69796156433280665</v>
      </c>
      <c r="F647">
        <v>1.0749005003590301E-2</v>
      </c>
      <c r="G647">
        <v>3.0801339469743259E-2</v>
      </c>
      <c r="H647">
        <v>1.7191649515645939E-2</v>
      </c>
    </row>
    <row r="648" spans="1:8" x14ac:dyDescent="0.2">
      <c r="A648" t="s">
        <v>4238</v>
      </c>
      <c r="B648" t="s">
        <v>4240</v>
      </c>
      <c r="C648" t="s">
        <v>4295</v>
      </c>
      <c r="D648">
        <v>0.24329644167821393</v>
      </c>
      <c r="E648">
        <v>0.69796156433280665</v>
      </c>
      <c r="F648">
        <v>1.0749005003590301E-2</v>
      </c>
      <c r="G648">
        <v>3.0801339469743259E-2</v>
      </c>
      <c r="H648">
        <v>1.7191649515645939E-2</v>
      </c>
    </row>
    <row r="649" spans="1:8" x14ac:dyDescent="0.2">
      <c r="A649" t="s">
        <v>4238</v>
      </c>
      <c r="B649" t="s">
        <v>4240</v>
      </c>
      <c r="C649" t="s">
        <v>4296</v>
      </c>
      <c r="D649">
        <v>0.24329644167821393</v>
      </c>
      <c r="E649">
        <v>0.69796156433280665</v>
      </c>
      <c r="F649">
        <v>1.0749005003590301E-2</v>
      </c>
      <c r="G649">
        <v>3.0801339469743259E-2</v>
      </c>
      <c r="H649">
        <v>1.7191649515645939E-2</v>
      </c>
    </row>
    <row r="650" spans="1:8" x14ac:dyDescent="0.2">
      <c r="A650" t="s">
        <v>4238</v>
      </c>
      <c r="B650" t="s">
        <v>4240</v>
      </c>
      <c r="C650" t="s">
        <v>4297</v>
      </c>
      <c r="D650">
        <v>0.24330027136642196</v>
      </c>
      <c r="E650">
        <v>0.69797394080174724</v>
      </c>
      <c r="F650">
        <v>1.0744729103675105E-2</v>
      </c>
      <c r="G650">
        <v>3.0789133718168396E-2</v>
      </c>
      <c r="H650">
        <v>1.719192500998741E-2</v>
      </c>
    </row>
    <row r="651" spans="1:8" x14ac:dyDescent="0.2">
      <c r="A651" t="s">
        <v>4238</v>
      </c>
      <c r="B651" t="s">
        <v>4240</v>
      </c>
      <c r="C651" t="s">
        <v>4298</v>
      </c>
      <c r="D651">
        <v>0.24291840088159339</v>
      </c>
      <c r="E651">
        <v>0.69830031221405187</v>
      </c>
      <c r="F651">
        <v>1.0740763699161307E-2</v>
      </c>
      <c r="G651">
        <v>3.0840538451661306E-2</v>
      </c>
      <c r="H651">
        <v>1.7199984753532054E-2</v>
      </c>
    </row>
    <row r="652" spans="1:8" x14ac:dyDescent="0.2">
      <c r="A652" t="s">
        <v>4238</v>
      </c>
      <c r="B652" t="s">
        <v>4240</v>
      </c>
      <c r="C652" t="s">
        <v>4299</v>
      </c>
      <c r="D652">
        <v>0.24407011070593723</v>
      </c>
      <c r="E652">
        <v>0.69735009986247976</v>
      </c>
      <c r="F652">
        <v>1.0743184412900918E-2</v>
      </c>
      <c r="G652">
        <v>3.0660206107072333E-2</v>
      </c>
      <c r="H652">
        <v>1.7176398911609818E-2</v>
      </c>
    </row>
    <row r="653" spans="1:8" x14ac:dyDescent="0.2">
      <c r="A653" t="s">
        <v>4238</v>
      </c>
      <c r="B653" t="s">
        <v>4240</v>
      </c>
      <c r="C653" t="s">
        <v>4300</v>
      </c>
      <c r="D653">
        <v>0.24483594589619867</v>
      </c>
      <c r="E653">
        <v>0.69670950664407705</v>
      </c>
      <c r="F653">
        <v>1.0746960122903548E-2</v>
      </c>
      <c r="G653">
        <v>3.0547002157526579E-2</v>
      </c>
      <c r="H653">
        <v>1.7160585179294131E-2</v>
      </c>
    </row>
    <row r="654" spans="1:8" x14ac:dyDescent="0.2">
      <c r="A654" t="s">
        <v>4238</v>
      </c>
      <c r="B654" t="s">
        <v>4240</v>
      </c>
      <c r="C654" t="s">
        <v>4301</v>
      </c>
      <c r="D654">
        <v>0.2444527735697743</v>
      </c>
      <c r="E654">
        <v>0.69702952701579945</v>
      </c>
      <c r="F654">
        <v>1.0745231940260008E-2</v>
      </c>
      <c r="G654">
        <v>3.060399309107165E-2</v>
      </c>
      <c r="H654">
        <v>1.7168474383094486E-2</v>
      </c>
    </row>
    <row r="655" spans="1:8" x14ac:dyDescent="0.2">
      <c r="A655" t="s">
        <v>4238</v>
      </c>
      <c r="B655" t="s">
        <v>4240</v>
      </c>
      <c r="C655" t="s">
        <v>4302</v>
      </c>
      <c r="D655">
        <v>0.2444527735697743</v>
      </c>
      <c r="E655">
        <v>0.69702952701579945</v>
      </c>
      <c r="F655">
        <v>1.0745231940260008E-2</v>
      </c>
      <c r="G655">
        <v>3.060399309107165E-2</v>
      </c>
      <c r="H655">
        <v>1.7168474383094486E-2</v>
      </c>
    </row>
    <row r="656" spans="1:8" x14ac:dyDescent="0.2">
      <c r="A656" t="s">
        <v>4238</v>
      </c>
      <c r="B656" t="s">
        <v>4240</v>
      </c>
      <c r="C656" t="s">
        <v>4303</v>
      </c>
      <c r="D656">
        <v>0.2444527735697743</v>
      </c>
      <c r="E656">
        <v>0.69702952701579945</v>
      </c>
      <c r="F656">
        <v>1.0745231940260008E-2</v>
      </c>
      <c r="G656">
        <v>3.060399309107165E-2</v>
      </c>
      <c r="H656">
        <v>1.7168474383094486E-2</v>
      </c>
    </row>
    <row r="657" spans="1:8" x14ac:dyDescent="0.2">
      <c r="A657" t="s">
        <v>4238</v>
      </c>
      <c r="B657" t="s">
        <v>4240</v>
      </c>
      <c r="C657" t="s">
        <v>4304</v>
      </c>
      <c r="D657">
        <v>0.2448144737936355</v>
      </c>
      <c r="E657">
        <v>0.69664961415635962</v>
      </c>
      <c r="F657">
        <v>1.0768468994591291E-2</v>
      </c>
      <c r="G657">
        <v>3.060826420612054E-2</v>
      </c>
      <c r="H657">
        <v>1.7159178849292956E-2</v>
      </c>
    </row>
    <row r="658" spans="1:8" x14ac:dyDescent="0.2">
      <c r="A658" t="s">
        <v>4238</v>
      </c>
      <c r="B658" t="s">
        <v>4240</v>
      </c>
      <c r="C658" t="s">
        <v>4305</v>
      </c>
      <c r="D658">
        <v>0.2448144737936355</v>
      </c>
      <c r="E658">
        <v>0.69664961415635962</v>
      </c>
      <c r="F658">
        <v>1.0768468994591291E-2</v>
      </c>
      <c r="G658">
        <v>3.060826420612054E-2</v>
      </c>
      <c r="H658">
        <v>1.7159178849292956E-2</v>
      </c>
    </row>
    <row r="659" spans="1:8" x14ac:dyDescent="0.2">
      <c r="A659" t="s">
        <v>4238</v>
      </c>
      <c r="B659" t="s">
        <v>4240</v>
      </c>
      <c r="C659" t="s">
        <v>4306</v>
      </c>
      <c r="D659">
        <v>0.2448144737936355</v>
      </c>
      <c r="E659">
        <v>0.69664961415635962</v>
      </c>
      <c r="F659">
        <v>1.0768468994591291E-2</v>
      </c>
      <c r="G659">
        <v>3.060826420612054E-2</v>
      </c>
      <c r="H659">
        <v>1.7159178849292956E-2</v>
      </c>
    </row>
    <row r="660" spans="1:8" x14ac:dyDescent="0.2">
      <c r="A660" t="s">
        <v>4238</v>
      </c>
      <c r="B660" t="s">
        <v>4240</v>
      </c>
      <c r="C660" t="s">
        <v>4307</v>
      </c>
      <c r="D660">
        <v>0.2448144737936355</v>
      </c>
      <c r="E660">
        <v>0.69664961415635962</v>
      </c>
      <c r="F660">
        <v>1.0768468994591291E-2</v>
      </c>
      <c r="G660">
        <v>3.060826420612054E-2</v>
      </c>
      <c r="H660">
        <v>1.7159178849292956E-2</v>
      </c>
    </row>
    <row r="661" spans="1:8" x14ac:dyDescent="0.2">
      <c r="A661" t="s">
        <v>4238</v>
      </c>
      <c r="B661" t="s">
        <v>4240</v>
      </c>
      <c r="C661" t="s">
        <v>4308</v>
      </c>
      <c r="D661">
        <v>0.24519313181897964</v>
      </c>
      <c r="E661">
        <v>0.69631950560673606</v>
      </c>
      <c r="F661">
        <v>1.0774021583047093E-2</v>
      </c>
      <c r="G661">
        <v>3.0562298932132158E-2</v>
      </c>
      <c r="H661">
        <v>1.7151042059105212E-2</v>
      </c>
    </row>
    <row r="662" spans="1:8" x14ac:dyDescent="0.2">
      <c r="A662" t="s">
        <v>4238</v>
      </c>
      <c r="B662" t="s">
        <v>4240</v>
      </c>
      <c r="C662" t="s">
        <v>4309</v>
      </c>
      <c r="D662">
        <v>0.24519313181897964</v>
      </c>
      <c r="E662">
        <v>0.69631950560673606</v>
      </c>
      <c r="F662">
        <v>1.0774021583047093E-2</v>
      </c>
      <c r="G662">
        <v>3.0562298932132158E-2</v>
      </c>
      <c r="H662">
        <v>1.7151042059105212E-2</v>
      </c>
    </row>
    <row r="663" spans="1:8" x14ac:dyDescent="0.2">
      <c r="A663" t="s">
        <v>4238</v>
      </c>
      <c r="B663" t="s">
        <v>4240</v>
      </c>
      <c r="C663" t="s">
        <v>4310</v>
      </c>
      <c r="D663">
        <v>0.24480872636792542</v>
      </c>
      <c r="E663">
        <v>0.69663569015721227</v>
      </c>
      <c r="F663">
        <v>1.0773647013741682E-2</v>
      </c>
      <c r="G663">
        <v>3.0623106585911754E-2</v>
      </c>
      <c r="H663">
        <v>1.715882987520893E-2</v>
      </c>
    </row>
    <row r="664" spans="1:8" x14ac:dyDescent="0.2">
      <c r="A664" t="s">
        <v>4238</v>
      </c>
      <c r="B664" t="s">
        <v>4240</v>
      </c>
      <c r="C664" t="s">
        <v>4311</v>
      </c>
      <c r="D664">
        <v>0.24480872636792542</v>
      </c>
      <c r="E664">
        <v>0.69663569015721227</v>
      </c>
      <c r="F664">
        <v>1.0773647013741682E-2</v>
      </c>
      <c r="G664">
        <v>3.0623106585911754E-2</v>
      </c>
      <c r="H664">
        <v>1.715882987520893E-2</v>
      </c>
    </row>
    <row r="665" spans="1:8" x14ac:dyDescent="0.2">
      <c r="A665" t="s">
        <v>4238</v>
      </c>
      <c r="B665" t="s">
        <v>4240</v>
      </c>
      <c r="C665" t="s">
        <v>4312</v>
      </c>
      <c r="D665">
        <v>0.24594949632168067</v>
      </c>
      <c r="E665">
        <v>0.69567766223527183</v>
      </c>
      <c r="F665">
        <v>1.0780168097351314E-2</v>
      </c>
      <c r="G665">
        <v>3.0457645459995027E-2</v>
      </c>
      <c r="H665">
        <v>1.7135027885701204E-2</v>
      </c>
    </row>
    <row r="666" spans="1:8" x14ac:dyDescent="0.2">
      <c r="A666" t="s">
        <v>4238</v>
      </c>
      <c r="B666" t="s">
        <v>4240</v>
      </c>
      <c r="C666" t="s">
        <v>4313</v>
      </c>
      <c r="D666">
        <v>0.24594949632168067</v>
      </c>
      <c r="E666">
        <v>0.69567766223527183</v>
      </c>
      <c r="F666">
        <v>1.0780168097351314E-2</v>
      </c>
      <c r="G666">
        <v>3.0457645459995027E-2</v>
      </c>
      <c r="H666">
        <v>1.7135027885701204E-2</v>
      </c>
    </row>
    <row r="667" spans="1:8" x14ac:dyDescent="0.2">
      <c r="A667" t="s">
        <v>4238</v>
      </c>
      <c r="B667" t="s">
        <v>4240</v>
      </c>
      <c r="C667" t="s">
        <v>4314</v>
      </c>
      <c r="D667">
        <v>0.24594424111217331</v>
      </c>
      <c r="E667">
        <v>0.69569705787638425</v>
      </c>
      <c r="F667">
        <v>1.0776048644421343E-2</v>
      </c>
      <c r="G667">
        <v>3.0447494277183403E-2</v>
      </c>
      <c r="H667">
        <v>1.7135158089837708E-2</v>
      </c>
    </row>
    <row r="668" spans="1:8" x14ac:dyDescent="0.2">
      <c r="A668" t="s">
        <v>4238</v>
      </c>
      <c r="B668" t="s">
        <v>4240</v>
      </c>
      <c r="C668" t="s">
        <v>4315</v>
      </c>
      <c r="D668">
        <v>0.24632624084292315</v>
      </c>
      <c r="E668">
        <v>0.69537907040153046</v>
      </c>
      <c r="F668">
        <v>1.0777336717621358E-2</v>
      </c>
      <c r="G668">
        <v>3.0390033394906979E-2</v>
      </c>
      <c r="H668">
        <v>1.7127318643017985E-2</v>
      </c>
    </row>
    <row r="669" spans="1:8" x14ac:dyDescent="0.2">
      <c r="A669" t="s">
        <v>4238</v>
      </c>
      <c r="B669" t="s">
        <v>4240</v>
      </c>
      <c r="C669" t="s">
        <v>4316</v>
      </c>
      <c r="D669">
        <v>0.2467026192397927</v>
      </c>
      <c r="E669">
        <v>0.69506292293945637</v>
      </c>
      <c r="F669">
        <v>1.0779398070033801E-2</v>
      </c>
      <c r="G669">
        <v>3.0335698271439622E-2</v>
      </c>
      <c r="H669">
        <v>1.7119361479277572E-2</v>
      </c>
    </row>
    <row r="670" spans="1:8" x14ac:dyDescent="0.2">
      <c r="A670" t="s">
        <v>4238</v>
      </c>
      <c r="B670" t="s">
        <v>4240</v>
      </c>
      <c r="C670" t="s">
        <v>4317</v>
      </c>
      <c r="D670">
        <v>0.24708362347992632</v>
      </c>
      <c r="E670">
        <v>0.69474468089546682</v>
      </c>
      <c r="F670">
        <v>1.0780896861050306E-2</v>
      </c>
      <c r="G670">
        <v>3.0279282346472522E-2</v>
      </c>
      <c r="H670">
        <v>1.7111516417083954E-2</v>
      </c>
    </row>
    <row r="671" spans="1:8" x14ac:dyDescent="0.2">
      <c r="A671" t="s">
        <v>4238</v>
      </c>
      <c r="B671" t="s">
        <v>4240</v>
      </c>
      <c r="C671" t="s">
        <v>4318</v>
      </c>
      <c r="D671">
        <v>0.24784111589978197</v>
      </c>
      <c r="E671">
        <v>0.69411056340332178</v>
      </c>
      <c r="F671">
        <v>1.0784170480278415E-2</v>
      </c>
      <c r="G671">
        <v>3.0168385561055899E-2</v>
      </c>
      <c r="H671">
        <v>1.7095764655561931E-2</v>
      </c>
    </row>
    <row r="672" spans="1:8" x14ac:dyDescent="0.2">
      <c r="A672" t="s">
        <v>4238</v>
      </c>
      <c r="B672" t="s">
        <v>4240</v>
      </c>
      <c r="C672" t="s">
        <v>4319</v>
      </c>
      <c r="D672">
        <v>0.24784217127609506</v>
      </c>
      <c r="E672">
        <v>0.6941134930374997</v>
      </c>
      <c r="F672">
        <v>1.0783103638326798E-2</v>
      </c>
      <c r="G672">
        <v>3.0165396458447395E-2</v>
      </c>
      <c r="H672">
        <v>1.7095835589631108E-2</v>
      </c>
    </row>
    <row r="673" spans="1:8" x14ac:dyDescent="0.2">
      <c r="A673" t="s">
        <v>4238</v>
      </c>
      <c r="B673" t="s">
        <v>4240</v>
      </c>
      <c r="C673" t="s">
        <v>4320</v>
      </c>
      <c r="D673">
        <v>0.24821663414378078</v>
      </c>
      <c r="E673">
        <v>0.69378209320699302</v>
      </c>
      <c r="F673">
        <v>1.0789683998804766E-2</v>
      </c>
      <c r="G673">
        <v>3.0123916878294847E-2</v>
      </c>
      <c r="H673">
        <v>1.7087671772126684E-2</v>
      </c>
    </row>
    <row r="674" spans="1:8" x14ac:dyDescent="0.2">
      <c r="A674" t="s">
        <v>4238</v>
      </c>
      <c r="B674" t="s">
        <v>4240</v>
      </c>
      <c r="C674" t="s">
        <v>4321</v>
      </c>
      <c r="D674">
        <v>0.24821663414378078</v>
      </c>
      <c r="E674">
        <v>0.69378209320699302</v>
      </c>
      <c r="F674">
        <v>1.0789683998804766E-2</v>
      </c>
      <c r="G674">
        <v>3.0123916878294847E-2</v>
      </c>
      <c r="H674">
        <v>1.7087671772126684E-2</v>
      </c>
    </row>
    <row r="675" spans="1:8" x14ac:dyDescent="0.2">
      <c r="A675" t="s">
        <v>4238</v>
      </c>
      <c r="B675" t="s">
        <v>4240</v>
      </c>
      <c r="C675" t="s">
        <v>4322</v>
      </c>
      <c r="D675">
        <v>0.24839693801741358</v>
      </c>
      <c r="E675">
        <v>0.69294746673630081</v>
      </c>
      <c r="F675">
        <v>1.0983048841250086E-2</v>
      </c>
      <c r="G675">
        <v>3.0605305864651357E-2</v>
      </c>
      <c r="H675">
        <v>1.706724054038403E-2</v>
      </c>
    </row>
    <row r="676" spans="1:8" x14ac:dyDescent="0.2">
      <c r="A676" t="s">
        <v>4238</v>
      </c>
      <c r="B676" t="s">
        <v>4240</v>
      </c>
      <c r="C676" t="s">
        <v>4323</v>
      </c>
      <c r="D676">
        <v>0.24764256008671814</v>
      </c>
      <c r="E676">
        <v>0.69359216564018744</v>
      </c>
      <c r="F676">
        <v>1.0975686257930235E-2</v>
      </c>
      <c r="G676">
        <v>3.0706445132676702E-2</v>
      </c>
      <c r="H676">
        <v>1.708314288248762E-2</v>
      </c>
    </row>
    <row r="677" spans="1:8" x14ac:dyDescent="0.2">
      <c r="A677" t="s">
        <v>4238</v>
      </c>
      <c r="B677" t="s">
        <v>4240</v>
      </c>
      <c r="C677" t="s">
        <v>4324</v>
      </c>
      <c r="D677">
        <v>0.24583569582282935</v>
      </c>
      <c r="E677">
        <v>0.6954658421500719</v>
      </c>
      <c r="F677">
        <v>1.0865512449942582E-2</v>
      </c>
      <c r="G677">
        <v>3.0703922195936966E-2</v>
      </c>
      <c r="H677">
        <v>1.7129027381219134E-2</v>
      </c>
    </row>
    <row r="678" spans="1:8" x14ac:dyDescent="0.2">
      <c r="A678" t="s">
        <v>4238</v>
      </c>
      <c r="B678" t="s">
        <v>4240</v>
      </c>
      <c r="C678" t="s">
        <v>4325</v>
      </c>
      <c r="D678">
        <v>0.2466405300786105</v>
      </c>
      <c r="E678">
        <v>0.69494702685401599</v>
      </c>
      <c r="F678">
        <v>1.0826181664762775E-2</v>
      </c>
      <c r="G678">
        <v>3.0470104657073002E-2</v>
      </c>
      <c r="H678">
        <v>1.7116156745537639E-2</v>
      </c>
    </row>
    <row r="679" spans="1:8" x14ac:dyDescent="0.2">
      <c r="A679" t="s">
        <v>4238</v>
      </c>
      <c r="B679" t="s">
        <v>4240</v>
      </c>
      <c r="C679" t="s">
        <v>4326</v>
      </c>
      <c r="D679">
        <v>0.24448960941094131</v>
      </c>
      <c r="E679">
        <v>0.69694953507986157</v>
      </c>
      <c r="F679">
        <v>1.0758901087091689E-2</v>
      </c>
      <c r="G679">
        <v>3.0634829724019288E-2</v>
      </c>
      <c r="H679">
        <v>1.7167124698086161E-2</v>
      </c>
    </row>
    <row r="680" spans="1:8" x14ac:dyDescent="0.2">
      <c r="A680" t="s">
        <v>4238</v>
      </c>
      <c r="B680" t="s">
        <v>4240</v>
      </c>
      <c r="C680" t="s">
        <v>4327</v>
      </c>
      <c r="D680">
        <v>0.24336306278572223</v>
      </c>
      <c r="E680">
        <v>0.69797888595085866</v>
      </c>
      <c r="F680">
        <v>1.0729097073357901E-2</v>
      </c>
      <c r="G680">
        <v>3.0736564441771575E-2</v>
      </c>
      <c r="H680">
        <v>1.7192389748289644E-2</v>
      </c>
    </row>
    <row r="681" spans="1:8" x14ac:dyDescent="0.2">
      <c r="A681" t="s">
        <v>4238</v>
      </c>
      <c r="B681" t="s">
        <v>4240</v>
      </c>
      <c r="C681" t="s">
        <v>4328</v>
      </c>
      <c r="D681">
        <v>0.24336306278572223</v>
      </c>
      <c r="E681">
        <v>0.69797888595085866</v>
      </c>
      <c r="F681">
        <v>1.0729097073357901E-2</v>
      </c>
      <c r="G681">
        <v>3.0736564441771575E-2</v>
      </c>
      <c r="H681">
        <v>1.7192389748289644E-2</v>
      </c>
    </row>
    <row r="682" spans="1:8" x14ac:dyDescent="0.2">
      <c r="A682" t="s">
        <v>4238</v>
      </c>
      <c r="B682" t="s">
        <v>4240</v>
      </c>
      <c r="C682" t="s">
        <v>4329</v>
      </c>
      <c r="D682">
        <v>0.24370353942933171</v>
      </c>
      <c r="E682">
        <v>0.69753949712448127</v>
      </c>
      <c r="F682">
        <v>1.0773574449578088E-2</v>
      </c>
      <c r="G682">
        <v>3.0801627686592822E-2</v>
      </c>
      <c r="H682">
        <v>1.7181761310015989E-2</v>
      </c>
    </row>
    <row r="683" spans="1:8" x14ac:dyDescent="0.2">
      <c r="A683" t="s">
        <v>4238</v>
      </c>
      <c r="B683" t="s">
        <v>4240</v>
      </c>
      <c r="C683" t="s">
        <v>4330</v>
      </c>
      <c r="D683">
        <v>0.24370353942933171</v>
      </c>
      <c r="E683">
        <v>0.69753949712448127</v>
      </c>
      <c r="F683">
        <v>1.0773574449578088E-2</v>
      </c>
      <c r="G683">
        <v>3.0801627686592822E-2</v>
      </c>
      <c r="H683">
        <v>1.7181761310015989E-2</v>
      </c>
    </row>
    <row r="684" spans="1:8" x14ac:dyDescent="0.2">
      <c r="A684" t="s">
        <v>4238</v>
      </c>
      <c r="B684" t="s">
        <v>4240</v>
      </c>
      <c r="C684" t="s">
        <v>4331</v>
      </c>
      <c r="D684">
        <v>0.24368982620155694</v>
      </c>
      <c r="E684">
        <v>0.69750277458175025</v>
      </c>
      <c r="F684">
        <v>1.0786815508221444E-2</v>
      </c>
      <c r="G684">
        <v>3.0839640425347183E-2</v>
      </c>
      <c r="H684">
        <v>1.7180943283124188E-2</v>
      </c>
    </row>
    <row r="685" spans="1:8" x14ac:dyDescent="0.2">
      <c r="A685" t="s">
        <v>4238</v>
      </c>
      <c r="B685" t="s">
        <v>4240</v>
      </c>
      <c r="C685" t="s">
        <v>4332</v>
      </c>
      <c r="D685">
        <v>0.24368982620155694</v>
      </c>
      <c r="E685">
        <v>0.69750277458175025</v>
      </c>
      <c r="F685">
        <v>1.0786815508221444E-2</v>
      </c>
      <c r="G685">
        <v>3.0839640425347183E-2</v>
      </c>
      <c r="H685">
        <v>1.7180943283124188E-2</v>
      </c>
    </row>
    <row r="686" spans="1:8" x14ac:dyDescent="0.2">
      <c r="A686" t="s">
        <v>4238</v>
      </c>
      <c r="B686" t="s">
        <v>4240</v>
      </c>
      <c r="C686" t="s">
        <v>4333</v>
      </c>
      <c r="D686">
        <v>0.24368982620155694</v>
      </c>
      <c r="E686">
        <v>0.69750277458175025</v>
      </c>
      <c r="F686">
        <v>1.0786815508221444E-2</v>
      </c>
      <c r="G686">
        <v>3.0839640425347183E-2</v>
      </c>
      <c r="H686">
        <v>1.7180943283124188E-2</v>
      </c>
    </row>
    <row r="687" spans="1:8" x14ac:dyDescent="0.2">
      <c r="A687" t="s">
        <v>4238</v>
      </c>
      <c r="B687" t="s">
        <v>4240</v>
      </c>
      <c r="C687" t="s">
        <v>4334</v>
      </c>
      <c r="D687">
        <v>0.23984539563596247</v>
      </c>
      <c r="E687">
        <v>0.70075373849335443</v>
      </c>
      <c r="F687">
        <v>1.0754437417760509E-2</v>
      </c>
      <c r="G687">
        <v>3.1385239239158945E-2</v>
      </c>
      <c r="H687">
        <v>1.7261189213763583E-2</v>
      </c>
    </row>
    <row r="688" spans="1:8" x14ac:dyDescent="0.2">
      <c r="A688" t="s">
        <v>4238</v>
      </c>
      <c r="B688" t="s">
        <v>4240</v>
      </c>
      <c r="C688" t="s">
        <v>4335</v>
      </c>
      <c r="D688">
        <v>0.23791329112123533</v>
      </c>
      <c r="E688">
        <v>0.70240075373542821</v>
      </c>
      <c r="F688">
        <v>1.073302135824165E-2</v>
      </c>
      <c r="G688">
        <v>3.1651172271027574E-2</v>
      </c>
      <c r="H688">
        <v>1.7301761514067145E-2</v>
      </c>
    </row>
    <row r="689" spans="1:8" x14ac:dyDescent="0.2">
      <c r="A689" t="s">
        <v>4238</v>
      </c>
      <c r="B689" t="s">
        <v>4240</v>
      </c>
      <c r="C689" t="s">
        <v>4336</v>
      </c>
      <c r="D689">
        <v>0.23791329112123533</v>
      </c>
      <c r="E689">
        <v>0.70240075373542821</v>
      </c>
      <c r="F689">
        <v>1.073302135824165E-2</v>
      </c>
      <c r="G689">
        <v>3.1651172271027574E-2</v>
      </c>
      <c r="H689">
        <v>1.7301761514067145E-2</v>
      </c>
    </row>
    <row r="690" spans="1:8" x14ac:dyDescent="0.2">
      <c r="A690" t="s">
        <v>4238</v>
      </c>
      <c r="B690" t="s">
        <v>4240</v>
      </c>
      <c r="C690" t="s">
        <v>4337</v>
      </c>
      <c r="D690">
        <v>0.23635421865635323</v>
      </c>
      <c r="E690">
        <v>0.70370224761414923</v>
      </c>
      <c r="F690">
        <v>1.0722382395317278E-2</v>
      </c>
      <c r="G690">
        <v>3.1887243951287815E-2</v>
      </c>
      <c r="H690">
        <v>1.7333907382892477E-2</v>
      </c>
    </row>
    <row r="691" spans="1:8" x14ac:dyDescent="0.2">
      <c r="A691" t="s">
        <v>4238</v>
      </c>
      <c r="B691" t="s">
        <v>4240</v>
      </c>
      <c r="C691" t="s">
        <v>4338</v>
      </c>
      <c r="D691">
        <v>0.23517428110347052</v>
      </c>
      <c r="E691">
        <v>0.70465579477655715</v>
      </c>
      <c r="F691">
        <v>1.0722227803201024E-2</v>
      </c>
      <c r="G691">
        <v>3.2090142626296066E-2</v>
      </c>
      <c r="H691">
        <v>1.7357553690475105E-2</v>
      </c>
    </row>
    <row r="692" spans="1:8" x14ac:dyDescent="0.2">
      <c r="A692" t="s">
        <v>4238</v>
      </c>
      <c r="B692" t="s">
        <v>4240</v>
      </c>
      <c r="C692" t="s">
        <v>4339</v>
      </c>
      <c r="D692">
        <v>0.23517428110347052</v>
      </c>
      <c r="E692">
        <v>0.70465579477655715</v>
      </c>
      <c r="F692">
        <v>1.0722227803201024E-2</v>
      </c>
      <c r="G692">
        <v>3.2090142626296066E-2</v>
      </c>
      <c r="H692">
        <v>1.7357553690475105E-2</v>
      </c>
    </row>
    <row r="693" spans="1:8" x14ac:dyDescent="0.2">
      <c r="A693" t="s">
        <v>4238</v>
      </c>
      <c r="B693" t="s">
        <v>4240</v>
      </c>
      <c r="C693" t="s">
        <v>4340</v>
      </c>
      <c r="D693">
        <v>0.2358770588858192</v>
      </c>
      <c r="E693">
        <v>0.70378071584405733</v>
      </c>
      <c r="F693">
        <v>1.0804646800336394E-2</v>
      </c>
      <c r="G693">
        <v>3.2200756638046404E-2</v>
      </c>
      <c r="H693">
        <v>1.7336821831740751E-2</v>
      </c>
    </row>
    <row r="694" spans="1:8" x14ac:dyDescent="0.2">
      <c r="A694" t="s">
        <v>4238</v>
      </c>
      <c r="B694" t="s">
        <v>4240</v>
      </c>
      <c r="C694" t="s">
        <v>4341</v>
      </c>
      <c r="D694">
        <v>0.23583228715627277</v>
      </c>
      <c r="E694">
        <v>0.70365424396234322</v>
      </c>
      <c r="F694">
        <v>1.0848249148136658E-2</v>
      </c>
      <c r="G694">
        <v>3.2331185005182422E-2</v>
      </c>
      <c r="H694">
        <v>1.7334034728064947E-2</v>
      </c>
    </row>
    <row r="695" spans="1:8" x14ac:dyDescent="0.2">
      <c r="A695" t="s">
        <v>4238</v>
      </c>
      <c r="B695" t="s">
        <v>4240</v>
      </c>
      <c r="C695" t="s">
        <v>4342</v>
      </c>
      <c r="D695">
        <v>0.23694389956475684</v>
      </c>
      <c r="E695">
        <v>0.70251545449095965</v>
      </c>
      <c r="F695">
        <v>1.0913407813664207E-2</v>
      </c>
      <c r="G695">
        <v>3.2320673502628031E-2</v>
      </c>
      <c r="H695">
        <v>1.7306564627991419E-2</v>
      </c>
    </row>
    <row r="696" spans="1:8" x14ac:dyDescent="0.2">
      <c r="A696" t="s">
        <v>4238</v>
      </c>
      <c r="B696" t="s">
        <v>4240</v>
      </c>
      <c r="C696" t="s">
        <v>4343</v>
      </c>
      <c r="D696">
        <v>0.23915411438922382</v>
      </c>
      <c r="E696">
        <v>0.7002376524199343</v>
      </c>
      <c r="F696">
        <v>1.104708963433677E-2</v>
      </c>
      <c r="G696">
        <v>3.2309679475547859E-2</v>
      </c>
      <c r="H696">
        <v>1.725146408095735E-2</v>
      </c>
    </row>
    <row r="697" spans="1:8" x14ac:dyDescent="0.2">
      <c r="A697" t="s">
        <v>4238</v>
      </c>
      <c r="B697" t="s">
        <v>4240</v>
      </c>
      <c r="C697" t="s">
        <v>4344</v>
      </c>
      <c r="D697">
        <v>0.23915452816964686</v>
      </c>
      <c r="E697">
        <v>0.70023903251069952</v>
      </c>
      <c r="F697">
        <v>1.1046622995717122E-2</v>
      </c>
      <c r="G697">
        <v>3.2308320888704854E-2</v>
      </c>
      <c r="H697">
        <v>1.7251495435231731E-2</v>
      </c>
    </row>
    <row r="698" spans="1:8" x14ac:dyDescent="0.2">
      <c r="A698" t="s">
        <v>4238</v>
      </c>
      <c r="B698" t="s">
        <v>4240</v>
      </c>
      <c r="C698" t="s">
        <v>4345</v>
      </c>
      <c r="D698">
        <v>0.23915452816964686</v>
      </c>
      <c r="E698">
        <v>0.70023903251069952</v>
      </c>
      <c r="F698">
        <v>1.1046622995717122E-2</v>
      </c>
      <c r="G698">
        <v>3.2308320888704854E-2</v>
      </c>
      <c r="H698">
        <v>1.7251495435231731E-2</v>
      </c>
    </row>
    <row r="699" spans="1:8" x14ac:dyDescent="0.2">
      <c r="A699" t="s">
        <v>4238</v>
      </c>
      <c r="B699" t="s">
        <v>4240</v>
      </c>
      <c r="C699" t="s">
        <v>4346</v>
      </c>
      <c r="D699">
        <v>0.23915452816964686</v>
      </c>
      <c r="E699">
        <v>0.70023903251069952</v>
      </c>
      <c r="F699">
        <v>1.1046622995717122E-2</v>
      </c>
      <c r="G699">
        <v>3.2308320888704854E-2</v>
      </c>
      <c r="H699">
        <v>1.7251495435231731E-2</v>
      </c>
    </row>
    <row r="700" spans="1:8" x14ac:dyDescent="0.2">
      <c r="A700" t="s">
        <v>4238</v>
      </c>
      <c r="B700" t="s">
        <v>4240</v>
      </c>
      <c r="C700" t="s">
        <v>4347</v>
      </c>
      <c r="D700">
        <v>0.23915452816964686</v>
      </c>
      <c r="E700">
        <v>0.70023903251069952</v>
      </c>
      <c r="F700">
        <v>1.1046622995717122E-2</v>
      </c>
      <c r="G700">
        <v>3.2308320888704854E-2</v>
      </c>
      <c r="H700">
        <v>1.7251495435231731E-2</v>
      </c>
    </row>
    <row r="701" spans="1:8" x14ac:dyDescent="0.2">
      <c r="A701" t="s">
        <v>4238</v>
      </c>
      <c r="B701" t="s">
        <v>4240</v>
      </c>
      <c r="C701" t="s">
        <v>4348</v>
      </c>
      <c r="D701">
        <v>0.24183663070916225</v>
      </c>
      <c r="E701">
        <v>0.69792424439680478</v>
      </c>
      <c r="F701">
        <v>1.1086123481794998E-2</v>
      </c>
      <c r="G701">
        <v>3.1958499459891598E-2</v>
      </c>
      <c r="H701">
        <v>1.7194501952346383E-2</v>
      </c>
    </row>
    <row r="702" spans="1:8" x14ac:dyDescent="0.2">
      <c r="A702" t="s">
        <v>4238</v>
      </c>
      <c r="B702" t="s">
        <v>4240</v>
      </c>
      <c r="C702" t="s">
        <v>4349</v>
      </c>
      <c r="D702">
        <v>0.24260598292851199</v>
      </c>
      <c r="E702">
        <v>0.69728537049092043</v>
      </c>
      <c r="F702">
        <v>1.1090196663667883E-2</v>
      </c>
      <c r="G702">
        <v>3.183973030587909E-2</v>
      </c>
      <c r="H702">
        <v>1.7178719611020653E-2</v>
      </c>
    </row>
    <row r="703" spans="1:8" x14ac:dyDescent="0.2">
      <c r="A703" t="s">
        <v>4238</v>
      </c>
      <c r="B703" t="s">
        <v>4240</v>
      </c>
      <c r="C703" t="s">
        <v>4350</v>
      </c>
      <c r="D703">
        <v>0.24260598292851199</v>
      </c>
      <c r="E703">
        <v>0.69728537049092043</v>
      </c>
      <c r="F703">
        <v>1.1090196663667883E-2</v>
      </c>
      <c r="G703">
        <v>3.183973030587909E-2</v>
      </c>
      <c r="H703">
        <v>1.7178719611020653E-2</v>
      </c>
    </row>
    <row r="704" spans="1:8" x14ac:dyDescent="0.2">
      <c r="A704" t="s">
        <v>4238</v>
      </c>
      <c r="B704" t="s">
        <v>4240</v>
      </c>
      <c r="C704" t="s">
        <v>4351</v>
      </c>
      <c r="D704">
        <v>0.24222045373760326</v>
      </c>
      <c r="E704">
        <v>0.69760320063059067</v>
      </c>
      <c r="F704">
        <v>1.1088821221247732E-2</v>
      </c>
      <c r="G704">
        <v>3.1900966452855027E-2</v>
      </c>
      <c r="H704">
        <v>1.7186557957703508E-2</v>
      </c>
    </row>
    <row r="705" spans="1:8" x14ac:dyDescent="0.2">
      <c r="A705" t="s">
        <v>4238</v>
      </c>
      <c r="B705" t="s">
        <v>4240</v>
      </c>
      <c r="C705" t="s">
        <v>4352</v>
      </c>
      <c r="D705">
        <v>0.24222045373760326</v>
      </c>
      <c r="E705">
        <v>0.69760320063059067</v>
      </c>
      <c r="F705">
        <v>1.1088821221247732E-2</v>
      </c>
      <c r="G705">
        <v>3.1900966452855027E-2</v>
      </c>
      <c r="H705">
        <v>1.7186557957703508E-2</v>
      </c>
    </row>
    <row r="706" spans="1:8" x14ac:dyDescent="0.2">
      <c r="A706" t="s">
        <v>4238</v>
      </c>
      <c r="B706" t="s">
        <v>4240</v>
      </c>
      <c r="C706" t="s">
        <v>4353</v>
      </c>
      <c r="D706">
        <v>0.24298956157500026</v>
      </c>
      <c r="E706">
        <v>0.69696409492184774</v>
      </c>
      <c r="F706">
        <v>1.1092917287640811E-2</v>
      </c>
      <c r="G706">
        <v>3.178264146663233E-2</v>
      </c>
      <c r="H706">
        <v>1.7170784748878835E-2</v>
      </c>
    </row>
    <row r="707" spans="1:8" x14ac:dyDescent="0.2">
      <c r="A707" t="s">
        <v>4238</v>
      </c>
      <c r="B707" t="s">
        <v>4240</v>
      </c>
      <c r="C707" t="s">
        <v>4354</v>
      </c>
      <c r="D707">
        <v>0.24298956157500026</v>
      </c>
      <c r="E707">
        <v>0.69696409492184774</v>
      </c>
      <c r="F707">
        <v>1.1092917287640811E-2</v>
      </c>
      <c r="G707">
        <v>3.178264146663233E-2</v>
      </c>
      <c r="H707">
        <v>1.7170784748878835E-2</v>
      </c>
    </row>
    <row r="708" spans="1:8" x14ac:dyDescent="0.2">
      <c r="A708" t="s">
        <v>4238</v>
      </c>
      <c r="B708" t="s">
        <v>4240</v>
      </c>
      <c r="C708" t="s">
        <v>4355</v>
      </c>
      <c r="D708">
        <v>0.24298663869321663</v>
      </c>
      <c r="E708">
        <v>0.69695246280717837</v>
      </c>
      <c r="F708">
        <v>1.1096800158191528E-2</v>
      </c>
      <c r="G708">
        <v>3.1793630954891156E-2</v>
      </c>
      <c r="H708">
        <v>1.7170467386522281E-2</v>
      </c>
    </row>
    <row r="709" spans="1:8" x14ac:dyDescent="0.2">
      <c r="A709" t="s">
        <v>4238</v>
      </c>
      <c r="B709" t="s">
        <v>4240</v>
      </c>
      <c r="C709" t="s">
        <v>4356</v>
      </c>
      <c r="D709">
        <v>0.24374546279955633</v>
      </c>
      <c r="E709">
        <v>0.69628960918231364</v>
      </c>
      <c r="F709">
        <v>1.1109624286697845E-2</v>
      </c>
      <c r="G709">
        <v>3.1701174686210684E-2</v>
      </c>
      <c r="H709">
        <v>1.7154129045221549E-2</v>
      </c>
    </row>
    <row r="710" spans="1:8" x14ac:dyDescent="0.2">
      <c r="A710" t="s">
        <v>4238</v>
      </c>
      <c r="B710" t="s">
        <v>4240</v>
      </c>
      <c r="C710" t="s">
        <v>4357</v>
      </c>
      <c r="D710">
        <v>0.24374546279955633</v>
      </c>
      <c r="E710">
        <v>0.69628960918231364</v>
      </c>
      <c r="F710">
        <v>1.1109624286697845E-2</v>
      </c>
      <c r="G710">
        <v>3.1701174686210684E-2</v>
      </c>
      <c r="H710">
        <v>1.7154129045221549E-2</v>
      </c>
    </row>
    <row r="711" spans="1:8" x14ac:dyDescent="0.2">
      <c r="A711" t="s">
        <v>4238</v>
      </c>
      <c r="B711" t="s">
        <v>4240</v>
      </c>
      <c r="C711" t="s">
        <v>4358</v>
      </c>
      <c r="D711">
        <v>0.24336162144942169</v>
      </c>
      <c r="E711">
        <v>0.69660841945141616</v>
      </c>
      <c r="F711">
        <v>1.1107720894771123E-2</v>
      </c>
      <c r="G711">
        <v>3.1760248795641266E-2</v>
      </c>
      <c r="H711">
        <v>1.716198940874987E-2</v>
      </c>
    </row>
    <row r="712" spans="1:8" x14ac:dyDescent="0.2">
      <c r="A712" t="s">
        <v>4238</v>
      </c>
      <c r="B712" t="s">
        <v>4240</v>
      </c>
      <c r="C712" t="s">
        <v>4359</v>
      </c>
      <c r="D712">
        <v>0.24336162144942169</v>
      </c>
      <c r="E712">
        <v>0.69660841945141616</v>
      </c>
      <c r="F712">
        <v>1.1107720894771123E-2</v>
      </c>
      <c r="G712">
        <v>3.1760248795641266E-2</v>
      </c>
      <c r="H712">
        <v>1.716198940874987E-2</v>
      </c>
    </row>
    <row r="713" spans="1:8" x14ac:dyDescent="0.2">
      <c r="A713" t="s">
        <v>4238</v>
      </c>
      <c r="B713" t="s">
        <v>4240</v>
      </c>
      <c r="C713" t="s">
        <v>4360</v>
      </c>
      <c r="D713">
        <v>0.24336162144942169</v>
      </c>
      <c r="E713">
        <v>0.69660841945141616</v>
      </c>
      <c r="F713">
        <v>1.1107720894771123E-2</v>
      </c>
      <c r="G713">
        <v>3.1760248795641266E-2</v>
      </c>
      <c r="H713">
        <v>1.716198940874987E-2</v>
      </c>
    </row>
    <row r="714" spans="1:8" x14ac:dyDescent="0.2">
      <c r="A714" t="s">
        <v>4238</v>
      </c>
      <c r="B714" t="s">
        <v>4240</v>
      </c>
      <c r="C714" t="s">
        <v>4361</v>
      </c>
      <c r="D714">
        <v>0.23952424723503557</v>
      </c>
      <c r="E714">
        <v>0.69986453619078615</v>
      </c>
      <c r="F714">
        <v>1.1067321864316684E-2</v>
      </c>
      <c r="G714">
        <v>3.2301698270298898E-2</v>
      </c>
      <c r="H714">
        <v>1.7242196439562568E-2</v>
      </c>
    </row>
    <row r="715" spans="1:8" x14ac:dyDescent="0.2">
      <c r="A715" t="s">
        <v>4238</v>
      </c>
      <c r="B715" t="s">
        <v>4240</v>
      </c>
      <c r="C715" t="s">
        <v>4362</v>
      </c>
      <c r="D715">
        <v>0.23797262905750671</v>
      </c>
      <c r="E715">
        <v>0.70118549015854981</v>
      </c>
      <c r="F715">
        <v>1.1048725229567185E-2</v>
      </c>
      <c r="G715">
        <v>3.2518814345447247E-2</v>
      </c>
      <c r="H715">
        <v>1.7274341208929001E-2</v>
      </c>
    </row>
    <row r="716" spans="1:8" x14ac:dyDescent="0.2">
      <c r="A716" t="s">
        <v>4238</v>
      </c>
      <c r="B716" t="s">
        <v>4240</v>
      </c>
      <c r="C716" t="s">
        <v>4363</v>
      </c>
      <c r="D716">
        <v>0.23365250079736979</v>
      </c>
      <c r="E716">
        <v>0.70469882375511728</v>
      </c>
      <c r="F716">
        <v>1.1037049394789035E-2</v>
      </c>
      <c r="G716">
        <v>3.3250621706969588E-2</v>
      </c>
      <c r="H716">
        <v>1.7361004345754247E-2</v>
      </c>
    </row>
    <row r="717" spans="1:8" x14ac:dyDescent="0.2">
      <c r="A717" t="s">
        <v>4238</v>
      </c>
      <c r="B717" t="s">
        <v>4240</v>
      </c>
      <c r="C717" t="s">
        <v>4364</v>
      </c>
      <c r="D717">
        <v>0.23325711131754998</v>
      </c>
      <c r="E717">
        <v>0.70501863070690807</v>
      </c>
      <c r="F717">
        <v>1.103611342822588E-2</v>
      </c>
      <c r="G717">
        <v>3.3319253626044487E-2</v>
      </c>
      <c r="H717">
        <v>1.7368890921271737E-2</v>
      </c>
    </row>
    <row r="718" spans="1:8" x14ac:dyDescent="0.2">
      <c r="A718" t="s">
        <v>4238</v>
      </c>
      <c r="B718" t="s">
        <v>4240</v>
      </c>
      <c r="C718" t="s">
        <v>4365</v>
      </c>
      <c r="D718">
        <v>0.23286175762221392</v>
      </c>
      <c r="E718">
        <v>0.7053398114137206</v>
      </c>
      <c r="F718">
        <v>1.1034746955729617E-2</v>
      </c>
      <c r="G718">
        <v>3.33868718385055E-2</v>
      </c>
      <c r="H718">
        <v>1.7376812169830325E-2</v>
      </c>
    </row>
    <row r="719" spans="1:8" x14ac:dyDescent="0.2">
      <c r="A719" t="s">
        <v>4238</v>
      </c>
      <c r="B719" t="s">
        <v>4240</v>
      </c>
      <c r="C719" t="s">
        <v>4366</v>
      </c>
      <c r="D719">
        <v>0.23404108799535453</v>
      </c>
      <c r="E719">
        <v>0.70436024824541699</v>
      </c>
      <c r="F719">
        <v>1.1044398985251509E-2</v>
      </c>
      <c r="G719">
        <v>3.3201602508317787E-2</v>
      </c>
      <c r="H719">
        <v>1.7352662265659246E-2</v>
      </c>
    </row>
    <row r="720" spans="1:8" x14ac:dyDescent="0.2">
      <c r="A720" t="s">
        <v>4238</v>
      </c>
      <c r="B720" t="s">
        <v>4240</v>
      </c>
      <c r="C720" t="s">
        <v>4367</v>
      </c>
      <c r="D720">
        <v>0.23443455734636032</v>
      </c>
      <c r="E720">
        <v>0.70403744556964165</v>
      </c>
      <c r="F720">
        <v>1.1046444988648072E-2</v>
      </c>
      <c r="G720">
        <v>3.3136848694116976E-2</v>
      </c>
      <c r="H720">
        <v>1.734470340123289E-2</v>
      </c>
    </row>
    <row r="721" spans="1:8" x14ac:dyDescent="0.2">
      <c r="A721" t="s">
        <v>4238</v>
      </c>
      <c r="B721" t="s">
        <v>4240</v>
      </c>
      <c r="C721" t="s">
        <v>4368</v>
      </c>
      <c r="D721">
        <v>0.23596802156485161</v>
      </c>
      <c r="E721">
        <v>0.70276886297790087</v>
      </c>
      <c r="F721">
        <v>1.105706125768648E-2</v>
      </c>
      <c r="G721">
        <v>3.2893878592444824E-2</v>
      </c>
      <c r="H721">
        <v>1.731217560711619E-2</v>
      </c>
    </row>
    <row r="722" spans="1:8" x14ac:dyDescent="0.2">
      <c r="A722" t="s">
        <v>4238</v>
      </c>
      <c r="B722" t="s">
        <v>4240</v>
      </c>
      <c r="C722" t="s">
        <v>4369</v>
      </c>
      <c r="D722">
        <v>0.23557539719468693</v>
      </c>
      <c r="E722">
        <v>0.70308850613055729</v>
      </c>
      <c r="F722">
        <v>1.1055883477592503E-2</v>
      </c>
      <c r="G722">
        <v>3.2960155811718544E-2</v>
      </c>
      <c r="H722">
        <v>1.7320057385444777E-2</v>
      </c>
    </row>
    <row r="723" spans="1:8" x14ac:dyDescent="0.2">
      <c r="A723" t="s">
        <v>4238</v>
      </c>
      <c r="B723" t="s">
        <v>4240</v>
      </c>
      <c r="C723" t="s">
        <v>4370</v>
      </c>
      <c r="D723">
        <v>0.23752809718390705</v>
      </c>
      <c r="E723">
        <v>0.70149582055690207</v>
      </c>
      <c r="F723">
        <v>1.1062071395498729E-2</v>
      </c>
      <c r="G723">
        <v>3.2633502394347043E-2</v>
      </c>
      <c r="H723">
        <v>1.7280508469345191E-2</v>
      </c>
    </row>
    <row r="724" spans="1:8" x14ac:dyDescent="0.2">
      <c r="A724" t="s">
        <v>4238</v>
      </c>
      <c r="B724" t="s">
        <v>4240</v>
      </c>
      <c r="C724" t="s">
        <v>4371</v>
      </c>
      <c r="D724">
        <v>0.23983229903922473</v>
      </c>
      <c r="E724">
        <v>0.69950506422376213</v>
      </c>
      <c r="F724">
        <v>1.1098053656772194E-2</v>
      </c>
      <c r="G724">
        <v>3.2333304866230587E-2</v>
      </c>
      <c r="H724">
        <v>1.7231278214010364E-2</v>
      </c>
    </row>
    <row r="725" spans="1:8" x14ac:dyDescent="0.2">
      <c r="A725" t="s">
        <v>4238</v>
      </c>
      <c r="B725" t="s">
        <v>4240</v>
      </c>
      <c r="C725" t="s">
        <v>4372</v>
      </c>
      <c r="D725">
        <v>0.23906834829167525</v>
      </c>
      <c r="E725">
        <v>0.70017461428538952</v>
      </c>
      <c r="F725">
        <v>1.1083709355274076E-2</v>
      </c>
      <c r="G725">
        <v>3.2425628926919706E-2</v>
      </c>
      <c r="H725">
        <v>1.7247699140741386E-2</v>
      </c>
    </row>
    <row r="726" spans="1:8" x14ac:dyDescent="0.2">
      <c r="A726" t="s">
        <v>4238</v>
      </c>
      <c r="B726" t="s">
        <v>4240</v>
      </c>
      <c r="C726" t="s">
        <v>4373</v>
      </c>
      <c r="D726">
        <v>0.23945704451166627</v>
      </c>
      <c r="E726">
        <v>0.69986628275898644</v>
      </c>
      <c r="F726">
        <v>1.1082239736052832E-2</v>
      </c>
      <c r="G726">
        <v>3.2354459813337892E-2</v>
      </c>
      <c r="H726">
        <v>1.7239973179956739E-2</v>
      </c>
    </row>
    <row r="727" spans="1:8" x14ac:dyDescent="0.2">
      <c r="A727" t="s">
        <v>4238</v>
      </c>
      <c r="B727" t="s">
        <v>4240</v>
      </c>
      <c r="C727" t="s">
        <v>4374</v>
      </c>
      <c r="D727">
        <v>0.23984687605777719</v>
      </c>
      <c r="E727">
        <v>0.69956399312242512</v>
      </c>
      <c r="F727">
        <v>1.1078812136397139E-2</v>
      </c>
      <c r="G727">
        <v>3.2277940081688911E-2</v>
      </c>
      <c r="H727">
        <v>1.723237860171152E-2</v>
      </c>
    </row>
    <row r="728" spans="1:8" x14ac:dyDescent="0.2">
      <c r="A728" t="s">
        <v>4238</v>
      </c>
      <c r="B728" t="s">
        <v>4240</v>
      </c>
      <c r="C728" t="s">
        <v>4375</v>
      </c>
      <c r="D728">
        <v>0.24212490767620867</v>
      </c>
      <c r="E728">
        <v>0.69754415001626613</v>
      </c>
      <c r="F728">
        <v>1.1127127163415455E-2</v>
      </c>
      <c r="G728">
        <v>3.2021229303607582E-2</v>
      </c>
      <c r="H728">
        <v>1.7182585840502352E-2</v>
      </c>
    </row>
    <row r="729" spans="1:8" x14ac:dyDescent="0.2">
      <c r="A729" t="s">
        <v>4238</v>
      </c>
      <c r="B729" t="s">
        <v>4240</v>
      </c>
      <c r="C729" t="s">
        <v>4376</v>
      </c>
      <c r="D729">
        <v>0.24212490767620867</v>
      </c>
      <c r="E729">
        <v>0.69754415001626613</v>
      </c>
      <c r="F729">
        <v>1.1127127163415455E-2</v>
      </c>
      <c r="G729">
        <v>3.2021229303607582E-2</v>
      </c>
      <c r="H729">
        <v>1.7182585840502352E-2</v>
      </c>
    </row>
    <row r="730" spans="1:8" x14ac:dyDescent="0.2">
      <c r="A730" t="s">
        <v>4238</v>
      </c>
      <c r="B730" t="s">
        <v>4240</v>
      </c>
      <c r="C730" t="s">
        <v>4377</v>
      </c>
      <c r="D730">
        <v>0.24327722846504918</v>
      </c>
      <c r="E730">
        <v>0.69658608468521199</v>
      </c>
      <c r="F730">
        <v>1.1133544490774212E-2</v>
      </c>
      <c r="G730">
        <v>3.1844206815466104E-2</v>
      </c>
      <c r="H730">
        <v>1.7158935543498514E-2</v>
      </c>
    </row>
    <row r="731" spans="1:8" x14ac:dyDescent="0.2">
      <c r="A731" t="s">
        <v>4238</v>
      </c>
      <c r="B731" t="s">
        <v>4240</v>
      </c>
      <c r="C731" t="s">
        <v>4378</v>
      </c>
      <c r="D731">
        <v>0.24327722846504918</v>
      </c>
      <c r="E731">
        <v>0.69658608468521199</v>
      </c>
      <c r="F731">
        <v>1.1133544490774212E-2</v>
      </c>
      <c r="G731">
        <v>3.1844206815466104E-2</v>
      </c>
      <c r="H731">
        <v>1.7158935543498514E-2</v>
      </c>
    </row>
    <row r="732" spans="1:8" x14ac:dyDescent="0.2">
      <c r="A732" t="s">
        <v>4238</v>
      </c>
      <c r="B732" t="s">
        <v>4240</v>
      </c>
      <c r="C732" t="s">
        <v>4379</v>
      </c>
      <c r="D732">
        <v>0.24365462750212705</v>
      </c>
      <c r="E732">
        <v>0.69625241968869389</v>
      </c>
      <c r="F732">
        <v>1.1141074368595049E-2</v>
      </c>
      <c r="G732">
        <v>3.1801187108478374E-2</v>
      </c>
      <c r="H732">
        <v>1.7150691332105717E-2</v>
      </c>
    </row>
    <row r="733" spans="1:8" x14ac:dyDescent="0.2">
      <c r="A733" t="s">
        <v>4238</v>
      </c>
      <c r="B733" t="s">
        <v>4240</v>
      </c>
      <c r="C733" t="s">
        <v>4380</v>
      </c>
      <c r="D733">
        <v>0.24365462750212705</v>
      </c>
      <c r="E733">
        <v>0.69625241968869389</v>
      </c>
      <c r="F733">
        <v>1.1141074368595049E-2</v>
      </c>
      <c r="G733">
        <v>3.1801187108478374E-2</v>
      </c>
      <c r="H733">
        <v>1.7150691332105717E-2</v>
      </c>
    </row>
    <row r="734" spans="1:8" x14ac:dyDescent="0.2">
      <c r="A734" t="s">
        <v>4238</v>
      </c>
      <c r="B734" t="s">
        <v>4240</v>
      </c>
      <c r="C734" t="s">
        <v>4381</v>
      </c>
      <c r="D734">
        <v>0.24554984453801182</v>
      </c>
      <c r="E734">
        <v>0.6946186998973175</v>
      </c>
      <c r="F734">
        <v>1.1166726062818329E-2</v>
      </c>
      <c r="G734">
        <v>3.1554339304762556E-2</v>
      </c>
      <c r="H734">
        <v>1.7110390197089657E-2</v>
      </c>
    </row>
    <row r="735" spans="1:8" x14ac:dyDescent="0.2">
      <c r="A735" t="s">
        <v>4238</v>
      </c>
      <c r="B735" t="s">
        <v>4240</v>
      </c>
      <c r="C735" t="s">
        <v>4382</v>
      </c>
      <c r="D735">
        <v>0.24630791369214991</v>
      </c>
      <c r="E735">
        <v>0.69397172210900826</v>
      </c>
      <c r="F735">
        <v>1.1174908373013322E-2</v>
      </c>
      <c r="G735">
        <v>3.1451009516320613E-2</v>
      </c>
      <c r="H735">
        <v>1.7094446309507842E-2</v>
      </c>
    </row>
    <row r="736" spans="1:8" x14ac:dyDescent="0.2">
      <c r="A736" t="s">
        <v>4238</v>
      </c>
      <c r="B736" t="s">
        <v>4240</v>
      </c>
      <c r="C736" t="s">
        <v>4383</v>
      </c>
      <c r="D736">
        <v>0.24743793953672316</v>
      </c>
      <c r="E736">
        <v>0.69299122620642817</v>
      </c>
      <c r="F736">
        <v>1.1191338735178274E-2</v>
      </c>
      <c r="G736">
        <v>3.1309206459019676E-2</v>
      </c>
      <c r="H736">
        <v>1.7070289062650817E-2</v>
      </c>
    </row>
    <row r="737" spans="1:8" x14ac:dyDescent="0.2">
      <c r="A737" t="s">
        <v>4238</v>
      </c>
      <c r="B737" t="s">
        <v>4240</v>
      </c>
      <c r="C737" t="s">
        <v>4384</v>
      </c>
      <c r="D737">
        <v>0.24743793953672316</v>
      </c>
      <c r="E737">
        <v>0.69299122620642817</v>
      </c>
      <c r="F737">
        <v>1.1191338735178274E-2</v>
      </c>
      <c r="G737">
        <v>3.1309206459019676E-2</v>
      </c>
      <c r="H737">
        <v>1.7070289062650817E-2</v>
      </c>
    </row>
    <row r="738" spans="1:8" x14ac:dyDescent="0.2">
      <c r="A738" t="s">
        <v>4238</v>
      </c>
      <c r="B738" t="s">
        <v>4240</v>
      </c>
      <c r="C738" t="s">
        <v>4385</v>
      </c>
      <c r="D738">
        <v>0.24743793953672316</v>
      </c>
      <c r="E738">
        <v>0.69299122620642817</v>
      </c>
      <c r="F738">
        <v>1.1191338735178274E-2</v>
      </c>
      <c r="G738">
        <v>3.1309206459019676E-2</v>
      </c>
      <c r="H738">
        <v>1.7070289062650817E-2</v>
      </c>
    </row>
    <row r="739" spans="1:8" x14ac:dyDescent="0.2">
      <c r="A739" t="s">
        <v>4238</v>
      </c>
      <c r="B739" t="s">
        <v>4240</v>
      </c>
      <c r="C739" t="s">
        <v>4386</v>
      </c>
      <c r="D739">
        <v>0.24781021517588947</v>
      </c>
      <c r="E739">
        <v>0.69266735306817051</v>
      </c>
      <c r="F739">
        <v>1.1196933644442041E-2</v>
      </c>
      <c r="G739">
        <v>3.1263216510278247E-2</v>
      </c>
      <c r="H739">
        <v>1.7062281601219684E-2</v>
      </c>
    </row>
    <row r="740" spans="1:8" x14ac:dyDescent="0.2">
      <c r="A740" t="s">
        <v>4238</v>
      </c>
      <c r="B740" t="s">
        <v>4240</v>
      </c>
      <c r="C740" t="s">
        <v>4387</v>
      </c>
      <c r="D740">
        <v>0.24781021517588947</v>
      </c>
      <c r="E740">
        <v>0.69266735306817051</v>
      </c>
      <c r="F740">
        <v>1.1196933644442041E-2</v>
      </c>
      <c r="G740">
        <v>3.1263216510278247E-2</v>
      </c>
      <c r="H740">
        <v>1.7062281601219684E-2</v>
      </c>
    </row>
    <row r="741" spans="1:8" x14ac:dyDescent="0.2">
      <c r="A741" t="s">
        <v>4238</v>
      </c>
      <c r="B741" t="s">
        <v>4240</v>
      </c>
      <c r="C741" t="s">
        <v>4388</v>
      </c>
      <c r="D741">
        <v>0.24781021517588947</v>
      </c>
      <c r="E741">
        <v>0.69266735306817051</v>
      </c>
      <c r="F741">
        <v>1.1196933644442041E-2</v>
      </c>
      <c r="G741">
        <v>3.1263216510278247E-2</v>
      </c>
      <c r="H741">
        <v>1.7062281601219684E-2</v>
      </c>
    </row>
    <row r="742" spans="1:8" x14ac:dyDescent="0.2">
      <c r="A742" t="s">
        <v>4238</v>
      </c>
      <c r="B742" t="s">
        <v>4240</v>
      </c>
      <c r="C742" t="s">
        <v>4389</v>
      </c>
      <c r="D742">
        <v>0.24781021517588947</v>
      </c>
      <c r="E742">
        <v>0.69266735306817051</v>
      </c>
      <c r="F742">
        <v>1.1196933644442041E-2</v>
      </c>
      <c r="G742">
        <v>3.1263216510278247E-2</v>
      </c>
      <c r="H742">
        <v>1.7062281601219684E-2</v>
      </c>
    </row>
    <row r="743" spans="1:8" x14ac:dyDescent="0.2">
      <c r="A743" t="s">
        <v>4238</v>
      </c>
      <c r="B743" t="s">
        <v>4240</v>
      </c>
      <c r="C743" t="s">
        <v>4390</v>
      </c>
      <c r="D743">
        <v>0.24781021517588947</v>
      </c>
      <c r="E743">
        <v>0.69266735306817051</v>
      </c>
      <c r="F743">
        <v>1.1196933644442041E-2</v>
      </c>
      <c r="G743">
        <v>3.1263216510278247E-2</v>
      </c>
      <c r="H743">
        <v>1.7062281601219684E-2</v>
      </c>
    </row>
    <row r="744" spans="1:8" x14ac:dyDescent="0.2">
      <c r="A744" t="s">
        <v>4238</v>
      </c>
      <c r="B744" t="s">
        <v>4240</v>
      </c>
      <c r="C744" t="s">
        <v>4391</v>
      </c>
      <c r="D744">
        <v>0.24781021517588947</v>
      </c>
      <c r="E744">
        <v>0.69266735306817051</v>
      </c>
      <c r="F744">
        <v>1.1196933644442041E-2</v>
      </c>
      <c r="G744">
        <v>3.1263216510278247E-2</v>
      </c>
      <c r="H744">
        <v>1.7062281601219684E-2</v>
      </c>
    </row>
    <row r="745" spans="1:8" x14ac:dyDescent="0.2">
      <c r="A745" t="s">
        <v>4238</v>
      </c>
      <c r="B745" t="s">
        <v>4240</v>
      </c>
      <c r="C745" t="s">
        <v>4392</v>
      </c>
      <c r="D745">
        <v>0.24781021517588947</v>
      </c>
      <c r="E745">
        <v>0.69266735306817051</v>
      </c>
      <c r="F745">
        <v>1.1196933644442041E-2</v>
      </c>
      <c r="G745">
        <v>3.1263216510278247E-2</v>
      </c>
      <c r="H745">
        <v>1.7062281601219684E-2</v>
      </c>
    </row>
    <row r="746" spans="1:8" x14ac:dyDescent="0.2">
      <c r="A746" t="s">
        <v>4238</v>
      </c>
      <c r="B746" t="s">
        <v>4240</v>
      </c>
      <c r="C746" t="s">
        <v>4393</v>
      </c>
      <c r="D746">
        <v>0.24781021517588947</v>
      </c>
      <c r="E746">
        <v>0.69266735306817051</v>
      </c>
      <c r="F746">
        <v>1.1196933644442041E-2</v>
      </c>
      <c r="G746">
        <v>3.1263216510278247E-2</v>
      </c>
      <c r="H746">
        <v>1.7062281601219684E-2</v>
      </c>
    </row>
    <row r="747" spans="1:8" x14ac:dyDescent="0.2">
      <c r="A747" t="s">
        <v>4238</v>
      </c>
      <c r="B747" t="s">
        <v>4240</v>
      </c>
      <c r="C747" t="s">
        <v>4394</v>
      </c>
      <c r="D747">
        <v>0.24781021517588947</v>
      </c>
      <c r="E747">
        <v>0.69266735306817051</v>
      </c>
      <c r="F747">
        <v>1.1196933644442041E-2</v>
      </c>
      <c r="G747">
        <v>3.1263216510278247E-2</v>
      </c>
      <c r="H747">
        <v>1.7062281601219684E-2</v>
      </c>
    </row>
    <row r="748" spans="1:8" x14ac:dyDescent="0.2">
      <c r="A748" t="s">
        <v>4238</v>
      </c>
      <c r="B748" t="s">
        <v>4240</v>
      </c>
      <c r="C748" t="s">
        <v>4395</v>
      </c>
      <c r="D748">
        <v>0.24781021517588947</v>
      </c>
      <c r="E748">
        <v>0.69266735306817051</v>
      </c>
      <c r="F748">
        <v>1.1196933644442041E-2</v>
      </c>
      <c r="G748">
        <v>3.1263216510278247E-2</v>
      </c>
      <c r="H748">
        <v>1.7062281601219684E-2</v>
      </c>
    </row>
    <row r="749" spans="1:8" x14ac:dyDescent="0.2">
      <c r="A749" t="s">
        <v>4238</v>
      </c>
      <c r="B749" t="s">
        <v>4240</v>
      </c>
      <c r="C749" t="s">
        <v>4396</v>
      </c>
      <c r="D749">
        <v>0.24781021517588947</v>
      </c>
      <c r="E749">
        <v>0.69266735306817051</v>
      </c>
      <c r="F749">
        <v>1.1196933644442041E-2</v>
      </c>
      <c r="G749">
        <v>3.1263216510278247E-2</v>
      </c>
      <c r="H749">
        <v>1.7062281601219684E-2</v>
      </c>
    </row>
    <row r="750" spans="1:8" x14ac:dyDescent="0.2">
      <c r="A750" t="s">
        <v>4238</v>
      </c>
      <c r="B750" t="s">
        <v>4240</v>
      </c>
      <c r="C750" t="s">
        <v>4397</v>
      </c>
      <c r="D750">
        <v>0.24781021517588947</v>
      </c>
      <c r="E750">
        <v>0.69266735306817051</v>
      </c>
      <c r="F750">
        <v>1.1196933644442041E-2</v>
      </c>
      <c r="G750">
        <v>3.1263216510278247E-2</v>
      </c>
      <c r="H750">
        <v>1.7062281601219684E-2</v>
      </c>
    </row>
    <row r="751" spans="1:8" x14ac:dyDescent="0.2">
      <c r="A751" t="s">
        <v>4238</v>
      </c>
      <c r="B751" t="s">
        <v>4240</v>
      </c>
      <c r="C751" t="s">
        <v>4398</v>
      </c>
      <c r="D751">
        <v>0.24781021517588947</v>
      </c>
      <c r="E751">
        <v>0.69266735306817051</v>
      </c>
      <c r="F751">
        <v>1.1196933644442041E-2</v>
      </c>
      <c r="G751">
        <v>3.1263216510278247E-2</v>
      </c>
      <c r="H751">
        <v>1.7062281601219684E-2</v>
      </c>
    </row>
    <row r="752" spans="1:8" x14ac:dyDescent="0.2">
      <c r="A752" t="s">
        <v>4238</v>
      </c>
      <c r="B752" t="s">
        <v>4240</v>
      </c>
      <c r="C752" t="s">
        <v>4399</v>
      </c>
      <c r="D752">
        <v>0.24967924312751022</v>
      </c>
      <c r="E752">
        <v>0.69103024039300287</v>
      </c>
      <c r="F752">
        <v>1.1227636418083569E-2</v>
      </c>
      <c r="G752">
        <v>3.1040906678552419E-2</v>
      </c>
      <c r="H752">
        <v>1.7021973382850962E-2</v>
      </c>
    </row>
    <row r="753" spans="1:8" x14ac:dyDescent="0.2">
      <c r="A753" t="s">
        <v>4238</v>
      </c>
      <c r="B753" t="s">
        <v>4240</v>
      </c>
      <c r="C753" t="s">
        <v>4400</v>
      </c>
      <c r="D753">
        <v>0.25115866530571684</v>
      </c>
      <c r="E753">
        <v>0.68970711758242675</v>
      </c>
      <c r="F753">
        <v>1.1259122180291549E-2</v>
      </c>
      <c r="G753">
        <v>3.0885506382005139E-2</v>
      </c>
      <c r="H753">
        <v>1.6989588549559828E-2</v>
      </c>
    </row>
    <row r="754" spans="1:8" x14ac:dyDescent="0.2">
      <c r="A754" t="s">
        <v>4238</v>
      </c>
      <c r="B754" t="s">
        <v>4240</v>
      </c>
      <c r="C754" t="s">
        <v>4401</v>
      </c>
      <c r="D754">
        <v>0.25227506132301097</v>
      </c>
      <c r="E754">
        <v>0.68874335382496454</v>
      </c>
      <c r="F754">
        <v>1.1272722173347748E-2</v>
      </c>
      <c r="G754">
        <v>3.0743037580361909E-2</v>
      </c>
      <c r="H754">
        <v>1.6965825098314791E-2</v>
      </c>
    </row>
    <row r="755" spans="1:8" x14ac:dyDescent="0.2">
      <c r="A755" t="s">
        <v>4238</v>
      </c>
      <c r="B755" t="s">
        <v>4240</v>
      </c>
      <c r="C755" t="s">
        <v>4402</v>
      </c>
      <c r="D755">
        <v>0.25227506132301097</v>
      </c>
      <c r="E755">
        <v>0.68874335382496454</v>
      </c>
      <c r="F755">
        <v>1.1272722173347748E-2</v>
      </c>
      <c r="G755">
        <v>3.0743037580361909E-2</v>
      </c>
      <c r="H755">
        <v>1.6965825098314791E-2</v>
      </c>
    </row>
    <row r="756" spans="1:8" x14ac:dyDescent="0.2">
      <c r="A756" t="s">
        <v>4238</v>
      </c>
      <c r="B756" t="s">
        <v>4240</v>
      </c>
      <c r="C756" t="s">
        <v>4403</v>
      </c>
      <c r="D756">
        <v>0.25550007134366359</v>
      </c>
      <c r="E756">
        <v>0.68557955264972881</v>
      </c>
      <c r="F756">
        <v>1.1420332634018465E-2</v>
      </c>
      <c r="G756">
        <v>3.0611779694979319E-2</v>
      </c>
      <c r="H756">
        <v>1.6888263677609937E-2</v>
      </c>
    </row>
    <row r="757" spans="1:8" x14ac:dyDescent="0.2">
      <c r="A757" t="s">
        <v>4238</v>
      </c>
      <c r="B757" t="s">
        <v>4240</v>
      </c>
      <c r="C757" t="s">
        <v>4404</v>
      </c>
      <c r="D757">
        <v>0.25623673386211693</v>
      </c>
      <c r="E757">
        <v>0.68494555444147276</v>
      </c>
      <c r="F757">
        <v>1.1428274769958509E-2</v>
      </c>
      <c r="G757">
        <v>3.051680573707596E-2</v>
      </c>
      <c r="H757">
        <v>1.6872631189375879E-2</v>
      </c>
    </row>
    <row r="758" spans="1:8" x14ac:dyDescent="0.2">
      <c r="A758" t="s">
        <v>4238</v>
      </c>
      <c r="B758" t="s">
        <v>4240</v>
      </c>
      <c r="C758" t="s">
        <v>4405</v>
      </c>
      <c r="D758">
        <v>0.25660588013427255</v>
      </c>
      <c r="E758">
        <v>0.68463162141275413</v>
      </c>
      <c r="F758">
        <v>1.1431104569398191E-2</v>
      </c>
      <c r="G758">
        <v>3.0466503066397525E-2</v>
      </c>
      <c r="H758">
        <v>1.6864890817177645E-2</v>
      </c>
    </row>
    <row r="759" spans="1:8" x14ac:dyDescent="0.2">
      <c r="A759" t="s">
        <v>4238</v>
      </c>
      <c r="B759" t="s">
        <v>4240</v>
      </c>
      <c r="C759" t="s">
        <v>4406</v>
      </c>
      <c r="D759">
        <v>0.25771788700902226</v>
      </c>
      <c r="E759">
        <v>0.6837061193002768</v>
      </c>
      <c r="F759">
        <v>1.1433492293450857E-2</v>
      </c>
      <c r="G759">
        <v>3.0300415314937826E-2</v>
      </c>
      <c r="H759">
        <v>1.6842086082312201E-2</v>
      </c>
    </row>
    <row r="760" spans="1:8" x14ac:dyDescent="0.2">
      <c r="A760" t="s">
        <v>4238</v>
      </c>
      <c r="B760" t="s">
        <v>4240</v>
      </c>
      <c r="C760" t="s">
        <v>4407</v>
      </c>
      <c r="D760">
        <v>0.25771788700902226</v>
      </c>
      <c r="E760">
        <v>0.6837061193002768</v>
      </c>
      <c r="F760">
        <v>1.1433492293450857E-2</v>
      </c>
      <c r="G760">
        <v>3.0300415314937826E-2</v>
      </c>
      <c r="H760">
        <v>1.6842086082312201E-2</v>
      </c>
    </row>
    <row r="761" spans="1:8" x14ac:dyDescent="0.2">
      <c r="A761" t="s">
        <v>4238</v>
      </c>
      <c r="B761" t="s">
        <v>4240</v>
      </c>
      <c r="C761" t="s">
        <v>4408</v>
      </c>
      <c r="D761">
        <v>0.25845605933674615</v>
      </c>
      <c r="E761">
        <v>0.68308852993113045</v>
      </c>
      <c r="F761">
        <v>1.1435813161972719E-2</v>
      </c>
      <c r="G761">
        <v>3.0192745357864589E-2</v>
      </c>
      <c r="H761">
        <v>1.6826852212285949E-2</v>
      </c>
    </row>
    <row r="762" spans="1:8" x14ac:dyDescent="0.2">
      <c r="A762" t="s">
        <v>4238</v>
      </c>
      <c r="B762" t="s">
        <v>4240</v>
      </c>
      <c r="C762" t="s">
        <v>4409</v>
      </c>
      <c r="D762">
        <v>0.25845605933674615</v>
      </c>
      <c r="E762">
        <v>0.68308852993113045</v>
      </c>
      <c r="F762">
        <v>1.1435813161972719E-2</v>
      </c>
      <c r="G762">
        <v>3.0192745357864589E-2</v>
      </c>
      <c r="H762">
        <v>1.6826852212285949E-2</v>
      </c>
    </row>
    <row r="763" spans="1:8" x14ac:dyDescent="0.2">
      <c r="A763" t="s">
        <v>4238</v>
      </c>
      <c r="B763" t="s">
        <v>4240</v>
      </c>
      <c r="C763" t="s">
        <v>4410</v>
      </c>
      <c r="D763">
        <v>0.25845605933674615</v>
      </c>
      <c r="E763">
        <v>0.68308852993113045</v>
      </c>
      <c r="F763">
        <v>1.1435813161972719E-2</v>
      </c>
      <c r="G763">
        <v>3.0192745357864589E-2</v>
      </c>
      <c r="H763">
        <v>1.6826852212285949E-2</v>
      </c>
    </row>
    <row r="764" spans="1:8" x14ac:dyDescent="0.2">
      <c r="A764" t="s">
        <v>4238</v>
      </c>
      <c r="B764" t="s">
        <v>4240</v>
      </c>
      <c r="C764" t="s">
        <v>4411</v>
      </c>
      <c r="D764">
        <v>0.25845605933674615</v>
      </c>
      <c r="E764">
        <v>0.68308852993113045</v>
      </c>
      <c r="F764">
        <v>1.1435813161972719E-2</v>
      </c>
      <c r="G764">
        <v>3.0192745357864589E-2</v>
      </c>
      <c r="H764">
        <v>1.6826852212285949E-2</v>
      </c>
    </row>
    <row r="765" spans="1:8" x14ac:dyDescent="0.2">
      <c r="A765" t="s">
        <v>4238</v>
      </c>
      <c r="B765" t="s">
        <v>4240</v>
      </c>
      <c r="C765" t="s">
        <v>4412</v>
      </c>
      <c r="D765">
        <v>0.25845605933674615</v>
      </c>
      <c r="E765">
        <v>0.68308852993113045</v>
      </c>
      <c r="F765">
        <v>1.1435813161972719E-2</v>
      </c>
      <c r="G765">
        <v>3.0192745357864589E-2</v>
      </c>
      <c r="H765">
        <v>1.6826852212285949E-2</v>
      </c>
    </row>
    <row r="766" spans="1:8" x14ac:dyDescent="0.2">
      <c r="A766" t="s">
        <v>4238</v>
      </c>
      <c r="B766" t="s">
        <v>4240</v>
      </c>
      <c r="C766" t="s">
        <v>4413</v>
      </c>
      <c r="D766">
        <v>0.25989513406654796</v>
      </c>
      <c r="E766">
        <v>0.68177068204596469</v>
      </c>
      <c r="F766">
        <v>1.1473414880902031E-2</v>
      </c>
      <c r="G766">
        <v>3.0066336753896427E-2</v>
      </c>
      <c r="H766">
        <v>1.6794432252689069E-2</v>
      </c>
    </row>
    <row r="767" spans="1:8" x14ac:dyDescent="0.2">
      <c r="A767" t="s">
        <v>4238</v>
      </c>
      <c r="B767" t="s">
        <v>4240</v>
      </c>
      <c r="C767" t="s">
        <v>4414</v>
      </c>
      <c r="D767">
        <v>0.26169564684619917</v>
      </c>
      <c r="E767">
        <v>0.68015338792406843</v>
      </c>
      <c r="F767">
        <v>1.1510710883207624E-2</v>
      </c>
      <c r="G767">
        <v>2.9885649473251556E-2</v>
      </c>
      <c r="H767">
        <v>1.6754604873273064E-2</v>
      </c>
    </row>
    <row r="768" spans="1:8" x14ac:dyDescent="0.2">
      <c r="A768" t="s">
        <v>4238</v>
      </c>
      <c r="B768" t="s">
        <v>4240</v>
      </c>
      <c r="C768" t="s">
        <v>4415</v>
      </c>
      <c r="D768">
        <v>0.26523587529262893</v>
      </c>
      <c r="E768">
        <v>0.67685604755448148</v>
      </c>
      <c r="F768">
        <v>1.1617674188608569E-2</v>
      </c>
      <c r="G768">
        <v>2.9616909380692343E-2</v>
      </c>
      <c r="H768">
        <v>1.6673493583588595E-2</v>
      </c>
    </row>
    <row r="769" spans="1:8" x14ac:dyDescent="0.2">
      <c r="A769" t="s">
        <v>4238</v>
      </c>
      <c r="B769" t="s">
        <v>4240</v>
      </c>
      <c r="C769" t="s">
        <v>4416</v>
      </c>
      <c r="D769">
        <v>0.26524548313813395</v>
      </c>
      <c r="E769">
        <v>0.67682152868906975</v>
      </c>
      <c r="F769">
        <v>1.1625523611511836E-2</v>
      </c>
      <c r="G769">
        <v>2.9634353478616118E-2</v>
      </c>
      <c r="H769">
        <v>1.6673111082668387E-2</v>
      </c>
    </row>
    <row r="770" spans="1:8" x14ac:dyDescent="0.2">
      <c r="A770" t="s">
        <v>4238</v>
      </c>
      <c r="B770" t="s">
        <v>4240</v>
      </c>
      <c r="C770" t="s">
        <v>4417</v>
      </c>
      <c r="D770">
        <v>0.26524548313813395</v>
      </c>
      <c r="E770">
        <v>0.67682152868906975</v>
      </c>
      <c r="F770">
        <v>1.1625523611511836E-2</v>
      </c>
      <c r="G770">
        <v>2.9634353478616118E-2</v>
      </c>
      <c r="H770">
        <v>1.6673111082668387E-2</v>
      </c>
    </row>
    <row r="771" spans="1:8" x14ac:dyDescent="0.2">
      <c r="A771" t="s">
        <v>4238</v>
      </c>
      <c r="B771" t="s">
        <v>4240</v>
      </c>
      <c r="C771" t="s">
        <v>4418</v>
      </c>
      <c r="D771">
        <v>0.26524548313813395</v>
      </c>
      <c r="E771">
        <v>0.67682152868906975</v>
      </c>
      <c r="F771">
        <v>1.1625523611511836E-2</v>
      </c>
      <c r="G771">
        <v>2.9634353478616118E-2</v>
      </c>
      <c r="H771">
        <v>1.6673111082668387E-2</v>
      </c>
    </row>
    <row r="772" spans="1:8" x14ac:dyDescent="0.2">
      <c r="A772" t="s">
        <v>4238</v>
      </c>
      <c r="B772" t="s">
        <v>4240</v>
      </c>
      <c r="C772" t="s">
        <v>4419</v>
      </c>
      <c r="D772">
        <v>0.26524548313813395</v>
      </c>
      <c r="E772">
        <v>0.67682152868906975</v>
      </c>
      <c r="F772">
        <v>1.1625523611511836E-2</v>
      </c>
      <c r="G772">
        <v>2.9634353478616118E-2</v>
      </c>
      <c r="H772">
        <v>1.6673111082668387E-2</v>
      </c>
    </row>
    <row r="773" spans="1:8" x14ac:dyDescent="0.2">
      <c r="A773" t="s">
        <v>4238</v>
      </c>
      <c r="B773" t="s">
        <v>4240</v>
      </c>
      <c r="C773" t="s">
        <v>4420</v>
      </c>
      <c r="D773">
        <v>0.26524548313813395</v>
      </c>
      <c r="E773">
        <v>0.67682152868906975</v>
      </c>
      <c r="F773">
        <v>1.1625523611511836E-2</v>
      </c>
      <c r="G773">
        <v>2.9634353478616118E-2</v>
      </c>
      <c r="H773">
        <v>1.6673111082668387E-2</v>
      </c>
    </row>
    <row r="774" spans="1:8" x14ac:dyDescent="0.2">
      <c r="A774" t="s">
        <v>4238</v>
      </c>
      <c r="B774" t="s">
        <v>4240</v>
      </c>
      <c r="C774" t="s">
        <v>3738</v>
      </c>
      <c r="D774">
        <v>0.2649019835611876</v>
      </c>
      <c r="E774">
        <v>0.67711426426789667</v>
      </c>
      <c r="F774">
        <v>1.1623237683938695E-2</v>
      </c>
      <c r="G774">
        <v>2.9679754777476364E-2</v>
      </c>
      <c r="H774">
        <v>1.668075970950076E-2</v>
      </c>
    </row>
    <row r="775" spans="1:8" x14ac:dyDescent="0.2">
      <c r="A775" t="s">
        <v>4238</v>
      </c>
      <c r="B775" t="s">
        <v>4240</v>
      </c>
      <c r="C775" t="s">
        <v>3858</v>
      </c>
      <c r="D775">
        <v>0.2649019835611876</v>
      </c>
      <c r="E775">
        <v>0.67711426426789667</v>
      </c>
      <c r="F775">
        <v>1.1623237683938695E-2</v>
      </c>
      <c r="G775">
        <v>2.9679754777476364E-2</v>
      </c>
      <c r="H775">
        <v>1.668075970950076E-2</v>
      </c>
    </row>
    <row r="776" spans="1:8" x14ac:dyDescent="0.2">
      <c r="A776" t="s">
        <v>4238</v>
      </c>
      <c r="B776" t="s">
        <v>4240</v>
      </c>
      <c r="C776" t="s">
        <v>4421</v>
      </c>
      <c r="D776">
        <v>0.2649019835611876</v>
      </c>
      <c r="E776">
        <v>0.67711426426789667</v>
      </c>
      <c r="F776">
        <v>1.1623237683938695E-2</v>
      </c>
      <c r="G776">
        <v>2.9679754777476364E-2</v>
      </c>
      <c r="H776">
        <v>1.668075970950076E-2</v>
      </c>
    </row>
    <row r="777" spans="1:8" x14ac:dyDescent="0.2">
      <c r="A777" t="s">
        <v>4238</v>
      </c>
      <c r="B777" t="s">
        <v>4240</v>
      </c>
      <c r="C777" t="s">
        <v>1002</v>
      </c>
      <c r="D777">
        <v>0.26525319781699247</v>
      </c>
      <c r="E777">
        <v>0.67678403367540474</v>
      </c>
      <c r="F777">
        <v>1.1634743445188145E-2</v>
      </c>
      <c r="G777">
        <v>2.9655372281662186E-2</v>
      </c>
      <c r="H777">
        <v>1.6672652780752428E-2</v>
      </c>
    </row>
    <row r="778" spans="1:8" x14ac:dyDescent="0.2">
      <c r="A778" t="s">
        <v>4238</v>
      </c>
      <c r="B778" t="s">
        <v>4240</v>
      </c>
      <c r="C778" t="s">
        <v>4422</v>
      </c>
      <c r="D778">
        <v>0.26525319781699247</v>
      </c>
      <c r="E778">
        <v>0.67678403367540474</v>
      </c>
      <c r="F778">
        <v>1.1634743445188145E-2</v>
      </c>
      <c r="G778">
        <v>2.9655372281662186E-2</v>
      </c>
      <c r="H778">
        <v>1.6672652780752428E-2</v>
      </c>
    </row>
    <row r="779" spans="1:8" x14ac:dyDescent="0.2">
      <c r="A779" t="s">
        <v>4238</v>
      </c>
      <c r="B779" t="s">
        <v>4240</v>
      </c>
      <c r="C779" t="s">
        <v>4423</v>
      </c>
      <c r="D779">
        <v>0.26491731377957684</v>
      </c>
      <c r="E779">
        <v>0.67707456915058195</v>
      </c>
      <c r="F779">
        <v>1.1631236487147143E-2</v>
      </c>
      <c r="G779">
        <v>2.9696738325013409E-2</v>
      </c>
      <c r="H779">
        <v>1.6680142257680754E-2</v>
      </c>
    </row>
    <row r="780" spans="1:8" x14ac:dyDescent="0.2">
      <c r="A780" t="s">
        <v>4238</v>
      </c>
      <c r="B780" t="s">
        <v>4240</v>
      </c>
      <c r="C780" t="s">
        <v>4424</v>
      </c>
      <c r="D780">
        <v>0.26491731377957684</v>
      </c>
      <c r="E780">
        <v>0.67707456915058195</v>
      </c>
      <c r="F780">
        <v>1.1631236487147143E-2</v>
      </c>
      <c r="G780">
        <v>2.9696738325013409E-2</v>
      </c>
      <c r="H780">
        <v>1.6680142257680754E-2</v>
      </c>
    </row>
    <row r="781" spans="1:8" x14ac:dyDescent="0.2">
      <c r="A781" t="s">
        <v>4238</v>
      </c>
      <c r="B781" t="s">
        <v>4240</v>
      </c>
      <c r="C781" t="s">
        <v>4425</v>
      </c>
      <c r="D781">
        <v>0.26491731377957684</v>
      </c>
      <c r="E781">
        <v>0.67707456915058195</v>
      </c>
      <c r="F781">
        <v>1.1631236487147143E-2</v>
      </c>
      <c r="G781">
        <v>2.9696738325013409E-2</v>
      </c>
      <c r="H781">
        <v>1.6680142257680754E-2</v>
      </c>
    </row>
    <row r="782" spans="1:8" x14ac:dyDescent="0.2">
      <c r="A782" t="s">
        <v>4238</v>
      </c>
      <c r="B782" t="s">
        <v>4240</v>
      </c>
      <c r="C782" t="s">
        <v>4426</v>
      </c>
      <c r="D782">
        <v>0.2652726498660275</v>
      </c>
      <c r="E782">
        <v>0.67675290001249966</v>
      </c>
      <c r="F782">
        <v>1.1639152178876479E-2</v>
      </c>
      <c r="G782">
        <v>2.9663078139119389E-2</v>
      </c>
      <c r="H782">
        <v>1.667221980347694E-2</v>
      </c>
    </row>
    <row r="783" spans="1:8" x14ac:dyDescent="0.2">
      <c r="A783" t="s">
        <v>4238</v>
      </c>
      <c r="B783" t="s">
        <v>4240</v>
      </c>
      <c r="C783" t="s">
        <v>4427</v>
      </c>
      <c r="D783">
        <v>0.26634291484893846</v>
      </c>
      <c r="E783">
        <v>0.67580567986867712</v>
      </c>
      <c r="F783">
        <v>1.1656339990396435E-2</v>
      </c>
      <c r="G783">
        <v>2.9546183361526621E-2</v>
      </c>
      <c r="H783">
        <v>1.6648881930461479E-2</v>
      </c>
    </row>
    <row r="784" spans="1:8" x14ac:dyDescent="0.2">
      <c r="A784" t="s">
        <v>4238</v>
      </c>
      <c r="B784" t="s">
        <v>4240</v>
      </c>
      <c r="C784" t="s">
        <v>945</v>
      </c>
      <c r="D784">
        <v>0.26670210625371477</v>
      </c>
      <c r="E784">
        <v>0.67549846383016587</v>
      </c>
      <c r="F784">
        <v>1.1658828433750372E-2</v>
      </c>
      <c r="G784">
        <v>2.9499293880598527E-2</v>
      </c>
      <c r="H784">
        <v>1.6641307601770402E-2</v>
      </c>
    </row>
    <row r="785" spans="1:8" x14ac:dyDescent="0.2">
      <c r="A785" t="s">
        <v>4238</v>
      </c>
      <c r="B785" t="s">
        <v>4240</v>
      </c>
      <c r="C785" t="s">
        <v>4428</v>
      </c>
      <c r="D785">
        <v>0.26848898040022612</v>
      </c>
      <c r="E785">
        <v>0.6739563786450874</v>
      </c>
      <c r="F785">
        <v>1.1674888917762069E-2</v>
      </c>
      <c r="G785">
        <v>2.9276454784255734E-2</v>
      </c>
      <c r="H785">
        <v>1.6603297252668625E-2</v>
      </c>
    </row>
    <row r="786" spans="1:8" x14ac:dyDescent="0.2">
      <c r="A786" t="s">
        <v>4238</v>
      </c>
      <c r="B786" t="s">
        <v>4240</v>
      </c>
      <c r="C786" t="s">
        <v>4429</v>
      </c>
      <c r="D786">
        <v>0.26920552026931904</v>
      </c>
      <c r="E786">
        <v>0.67335155911539779</v>
      </c>
      <c r="F786">
        <v>1.1676972913579893E-2</v>
      </c>
      <c r="G786">
        <v>2.9177566093315316E-2</v>
      </c>
      <c r="H786">
        <v>1.6588381608388068E-2</v>
      </c>
    </row>
    <row r="787" spans="1:8" x14ac:dyDescent="0.2">
      <c r="A787" t="s">
        <v>4238</v>
      </c>
      <c r="B787" t="s">
        <v>4240</v>
      </c>
      <c r="C787" t="s">
        <v>4430</v>
      </c>
      <c r="D787">
        <v>0.26920552026931904</v>
      </c>
      <c r="E787">
        <v>0.67335155911539779</v>
      </c>
      <c r="F787">
        <v>1.1676972913579893E-2</v>
      </c>
      <c r="G787">
        <v>2.9177566093315316E-2</v>
      </c>
      <c r="H787">
        <v>1.6588381608388068E-2</v>
      </c>
    </row>
    <row r="788" spans="1:8" x14ac:dyDescent="0.2">
      <c r="A788" t="s">
        <v>4238</v>
      </c>
      <c r="B788" t="s">
        <v>4240</v>
      </c>
      <c r="C788" t="s">
        <v>4431</v>
      </c>
      <c r="D788">
        <v>0.26956350807268065</v>
      </c>
      <c r="E788">
        <v>0.67305000880136634</v>
      </c>
      <c r="F788">
        <v>1.1677768974269951E-2</v>
      </c>
      <c r="G788">
        <v>2.9127768950467699E-2</v>
      </c>
      <c r="H788">
        <v>1.6580945201215232E-2</v>
      </c>
    </row>
    <row r="789" spans="1:8" x14ac:dyDescent="0.2">
      <c r="A789" t="s">
        <v>4238</v>
      </c>
      <c r="B789" t="s">
        <v>4240</v>
      </c>
      <c r="C789" t="s">
        <v>4432</v>
      </c>
      <c r="D789">
        <v>0.26956350807268065</v>
      </c>
      <c r="E789">
        <v>0.67305000880136634</v>
      </c>
      <c r="F789">
        <v>1.1677768974269951E-2</v>
      </c>
      <c r="G789">
        <v>2.9127768950467699E-2</v>
      </c>
      <c r="H789">
        <v>1.6580945201215232E-2</v>
      </c>
    </row>
    <row r="790" spans="1:8" x14ac:dyDescent="0.2">
      <c r="A790" t="s">
        <v>4238</v>
      </c>
      <c r="B790" t="s">
        <v>4240</v>
      </c>
      <c r="C790" t="s">
        <v>4433</v>
      </c>
      <c r="D790">
        <v>0.26956350807268065</v>
      </c>
      <c r="E790">
        <v>0.67305000880136634</v>
      </c>
      <c r="F790">
        <v>1.1677768974269951E-2</v>
      </c>
      <c r="G790">
        <v>2.9127768950467699E-2</v>
      </c>
      <c r="H790">
        <v>1.6580945201215232E-2</v>
      </c>
    </row>
    <row r="791" spans="1:8" x14ac:dyDescent="0.2">
      <c r="A791" t="s">
        <v>4238</v>
      </c>
      <c r="B791" t="s">
        <v>4240</v>
      </c>
      <c r="C791" t="s">
        <v>4434</v>
      </c>
      <c r="D791">
        <v>0.26956350807268065</v>
      </c>
      <c r="E791">
        <v>0.67305000880136634</v>
      </c>
      <c r="F791">
        <v>1.1677768974269951E-2</v>
      </c>
      <c r="G791">
        <v>2.9127768950467699E-2</v>
      </c>
      <c r="H791">
        <v>1.6580945201215232E-2</v>
      </c>
    </row>
    <row r="792" spans="1:8" x14ac:dyDescent="0.2">
      <c r="A792" t="s">
        <v>4238</v>
      </c>
      <c r="B792" t="s">
        <v>4240</v>
      </c>
      <c r="C792" t="s">
        <v>4435</v>
      </c>
      <c r="D792">
        <v>0.27098952197260551</v>
      </c>
      <c r="E792">
        <v>0.6718405918032655</v>
      </c>
      <c r="F792">
        <v>1.1683092838345791E-2</v>
      </c>
      <c r="G792">
        <v>2.8935678329366686E-2</v>
      </c>
      <c r="H792">
        <v>1.6551115056416588E-2</v>
      </c>
    </row>
    <row r="793" spans="1:8" x14ac:dyDescent="0.2">
      <c r="A793" t="s">
        <v>4238</v>
      </c>
      <c r="B793" t="s">
        <v>4240</v>
      </c>
      <c r="C793" t="s">
        <v>4436</v>
      </c>
      <c r="D793">
        <v>0.2724069065085119</v>
      </c>
      <c r="E793">
        <v>0.67062640441475296</v>
      </c>
      <c r="F793">
        <v>1.169154708374358E-2</v>
      </c>
      <c r="G793">
        <v>2.875396415875995E-2</v>
      </c>
      <c r="H793">
        <v>1.6521177834231623E-2</v>
      </c>
    </row>
    <row r="794" spans="1:8" x14ac:dyDescent="0.2">
      <c r="A794" t="s">
        <v>4238</v>
      </c>
      <c r="B794" t="s">
        <v>4240</v>
      </c>
      <c r="C794" t="s">
        <v>3740</v>
      </c>
      <c r="D794">
        <v>0.27863737706364966</v>
      </c>
      <c r="E794">
        <v>0.66501780206474126</v>
      </c>
      <c r="F794">
        <v>1.1807887418285347E-2</v>
      </c>
      <c r="G794">
        <v>2.8153814402794086E-2</v>
      </c>
      <c r="H794">
        <v>1.6383119050529818E-2</v>
      </c>
    </row>
    <row r="795" spans="1:8" x14ac:dyDescent="0.2">
      <c r="A795" t="s">
        <v>4238</v>
      </c>
      <c r="B795" t="s">
        <v>4240</v>
      </c>
      <c r="C795" t="s">
        <v>4437</v>
      </c>
      <c r="D795">
        <v>0.27898586774553324</v>
      </c>
      <c r="E795">
        <v>0.66472157730804693</v>
      </c>
      <c r="F795">
        <v>1.1808691354406127E-2</v>
      </c>
      <c r="G795">
        <v>2.8108049276419592E-2</v>
      </c>
      <c r="H795">
        <v>1.6375814315594026E-2</v>
      </c>
    </row>
    <row r="796" spans="1:8" x14ac:dyDescent="0.2">
      <c r="A796" t="s">
        <v>4238</v>
      </c>
      <c r="B796" t="s">
        <v>4240</v>
      </c>
      <c r="C796" t="s">
        <v>4438</v>
      </c>
      <c r="D796">
        <v>0.27898586774553324</v>
      </c>
      <c r="E796">
        <v>0.66472157730804693</v>
      </c>
      <c r="F796">
        <v>1.1808691354406127E-2</v>
      </c>
      <c r="G796">
        <v>2.8108049276419592E-2</v>
      </c>
      <c r="H796">
        <v>1.6375814315594026E-2</v>
      </c>
    </row>
    <row r="797" spans="1:8" x14ac:dyDescent="0.2">
      <c r="A797" t="s">
        <v>4238</v>
      </c>
      <c r="B797" t="s">
        <v>4240</v>
      </c>
      <c r="C797" t="s">
        <v>3747</v>
      </c>
      <c r="D797">
        <v>0.28102422798111459</v>
      </c>
      <c r="E797">
        <v>0.6628429829790905</v>
      </c>
      <c r="F797">
        <v>1.1859040606727E-2</v>
      </c>
      <c r="G797">
        <v>2.7944146381430435E-2</v>
      </c>
      <c r="H797">
        <v>1.6329602051637408E-2</v>
      </c>
    </row>
    <row r="798" spans="1:8" x14ac:dyDescent="0.2">
      <c r="A798" t="s">
        <v>4238</v>
      </c>
      <c r="B798" t="s">
        <v>4240</v>
      </c>
      <c r="C798" t="s">
        <v>4439</v>
      </c>
      <c r="D798">
        <v>0.2813698634549559</v>
      </c>
      <c r="E798">
        <v>0.6625471946097512</v>
      </c>
      <c r="F798">
        <v>1.1860297202489602E-2</v>
      </c>
      <c r="G798">
        <v>2.7900336359842615E-2</v>
      </c>
      <c r="H798">
        <v>1.6322308372960656E-2</v>
      </c>
    </row>
    <row r="799" spans="1:8" x14ac:dyDescent="0.2">
      <c r="A799" t="s">
        <v>4238</v>
      </c>
      <c r="B799" t="s">
        <v>4240</v>
      </c>
      <c r="C799" t="s">
        <v>4440</v>
      </c>
      <c r="D799">
        <v>0.2813698634549559</v>
      </c>
      <c r="E799">
        <v>0.6625471946097512</v>
      </c>
      <c r="F799">
        <v>1.1860297202489602E-2</v>
      </c>
      <c r="G799">
        <v>2.7900336359842615E-2</v>
      </c>
      <c r="H799">
        <v>1.6322308372960656E-2</v>
      </c>
    </row>
    <row r="800" spans="1:8" x14ac:dyDescent="0.2">
      <c r="A800" t="s">
        <v>4238</v>
      </c>
      <c r="B800" t="s">
        <v>4240</v>
      </c>
      <c r="C800" t="s">
        <v>4441</v>
      </c>
      <c r="D800">
        <v>0.2813698634549559</v>
      </c>
      <c r="E800">
        <v>0.6625471946097512</v>
      </c>
      <c r="F800">
        <v>1.1860297202489602E-2</v>
      </c>
      <c r="G800">
        <v>2.7900336359842615E-2</v>
      </c>
      <c r="H800">
        <v>1.6322308372960656E-2</v>
      </c>
    </row>
    <row r="801" spans="1:8" x14ac:dyDescent="0.2">
      <c r="A801" t="s">
        <v>4238</v>
      </c>
      <c r="B801" t="s">
        <v>4240</v>
      </c>
      <c r="C801" t="s">
        <v>4442</v>
      </c>
      <c r="D801">
        <v>0.2813698634549559</v>
      </c>
      <c r="E801">
        <v>0.6625471946097512</v>
      </c>
      <c r="F801">
        <v>1.1860297202489602E-2</v>
      </c>
      <c r="G801">
        <v>2.7900336359842615E-2</v>
      </c>
      <c r="H801">
        <v>1.6322308372960656E-2</v>
      </c>
    </row>
    <row r="802" spans="1:8" x14ac:dyDescent="0.2">
      <c r="A802" t="s">
        <v>4238</v>
      </c>
      <c r="B802" t="s">
        <v>4240</v>
      </c>
      <c r="C802" t="s">
        <v>3896</v>
      </c>
      <c r="D802">
        <v>0.28170503907259808</v>
      </c>
      <c r="E802">
        <v>0.66222848240035614</v>
      </c>
      <c r="F802">
        <v>1.1871626306135094E-2</v>
      </c>
      <c r="G802">
        <v>2.7880380481285973E-2</v>
      </c>
      <c r="H802">
        <v>1.6314471739624661E-2</v>
      </c>
    </row>
    <row r="803" spans="1:8" x14ac:dyDescent="0.2">
      <c r="A803" t="s">
        <v>4238</v>
      </c>
      <c r="B803" t="s">
        <v>4240</v>
      </c>
      <c r="C803" t="s">
        <v>4443</v>
      </c>
      <c r="D803">
        <v>0.28170503907259808</v>
      </c>
      <c r="E803">
        <v>0.66222848240035614</v>
      </c>
      <c r="F803">
        <v>1.1871626306135094E-2</v>
      </c>
      <c r="G803">
        <v>2.7880380481285973E-2</v>
      </c>
      <c r="H803">
        <v>1.6314471739624661E-2</v>
      </c>
    </row>
    <row r="804" spans="1:8" x14ac:dyDescent="0.2">
      <c r="A804" t="s">
        <v>4238</v>
      </c>
      <c r="B804" t="s">
        <v>4240</v>
      </c>
      <c r="C804" t="s">
        <v>4444</v>
      </c>
      <c r="D804">
        <v>0.28170503907259808</v>
      </c>
      <c r="E804">
        <v>0.66222848240035614</v>
      </c>
      <c r="F804">
        <v>1.1871626306135094E-2</v>
      </c>
      <c r="G804">
        <v>2.7880380481285973E-2</v>
      </c>
      <c r="H804">
        <v>1.6314471739624661E-2</v>
      </c>
    </row>
    <row r="805" spans="1:8" x14ac:dyDescent="0.2">
      <c r="A805" t="s">
        <v>4238</v>
      </c>
      <c r="B805" t="s">
        <v>4240</v>
      </c>
      <c r="C805" t="s">
        <v>4445</v>
      </c>
      <c r="D805">
        <v>0.28237291633486072</v>
      </c>
      <c r="E805">
        <v>0.66158819207313924</v>
      </c>
      <c r="F805">
        <v>1.1895842884454402E-2</v>
      </c>
      <c r="G805">
        <v>2.7844308693795661E-2</v>
      </c>
      <c r="H805">
        <v>1.6298740013749993E-2</v>
      </c>
    </row>
    <row r="806" spans="1:8" x14ac:dyDescent="0.2">
      <c r="A806" t="s">
        <v>4238</v>
      </c>
      <c r="B806" t="s">
        <v>4240</v>
      </c>
      <c r="C806" t="s">
        <v>4446</v>
      </c>
      <c r="D806">
        <v>0.28304290428490975</v>
      </c>
      <c r="E806">
        <v>0.6609570157452076</v>
      </c>
      <c r="F806">
        <v>1.1916555840544208E-2</v>
      </c>
      <c r="G806">
        <v>2.780029163253829E-2</v>
      </c>
      <c r="H806">
        <v>1.6283232496800058E-2</v>
      </c>
    </row>
    <row r="807" spans="1:8" x14ac:dyDescent="0.2">
      <c r="A807" t="s">
        <v>4238</v>
      </c>
      <c r="B807" t="s">
        <v>4240</v>
      </c>
      <c r="C807" t="s">
        <v>4447</v>
      </c>
      <c r="D807">
        <v>0.28304290428490975</v>
      </c>
      <c r="E807">
        <v>0.6609570157452076</v>
      </c>
      <c r="F807">
        <v>1.1916555840544208E-2</v>
      </c>
      <c r="G807">
        <v>2.780029163253829E-2</v>
      </c>
      <c r="H807">
        <v>1.6283232496800058E-2</v>
      </c>
    </row>
    <row r="808" spans="1:8" x14ac:dyDescent="0.2">
      <c r="A808" t="s">
        <v>4238</v>
      </c>
      <c r="B808" t="s">
        <v>4240</v>
      </c>
      <c r="C808" t="s">
        <v>4448</v>
      </c>
      <c r="D808">
        <v>0.28369607781414663</v>
      </c>
      <c r="E808">
        <v>0.66029104569673458</v>
      </c>
      <c r="F808">
        <v>1.1952941883848871E-2</v>
      </c>
      <c r="G808">
        <v>2.7793052604845696E-2</v>
      </c>
      <c r="H808">
        <v>1.6266882000424171E-2</v>
      </c>
    </row>
    <row r="809" spans="1:8" x14ac:dyDescent="0.2">
      <c r="A809" t="s">
        <v>4238</v>
      </c>
      <c r="B809" t="s">
        <v>4240</v>
      </c>
      <c r="C809" t="s">
        <v>3741</v>
      </c>
      <c r="D809">
        <v>0.28369607781414663</v>
      </c>
      <c r="E809">
        <v>0.66029104569673458</v>
      </c>
      <c r="F809">
        <v>1.1952941883848871E-2</v>
      </c>
      <c r="G809">
        <v>2.7793052604845696E-2</v>
      </c>
      <c r="H809">
        <v>1.6266882000424171E-2</v>
      </c>
    </row>
    <row r="810" spans="1:8" x14ac:dyDescent="0.2">
      <c r="A810" t="s">
        <v>4238</v>
      </c>
      <c r="B810" t="s">
        <v>4240</v>
      </c>
      <c r="C810" t="s">
        <v>4449</v>
      </c>
      <c r="D810">
        <v>0.28403955999288288</v>
      </c>
      <c r="E810">
        <v>0.65999834114336531</v>
      </c>
      <c r="F810">
        <v>1.1953646926717054E-2</v>
      </c>
      <c r="G810">
        <v>2.7748787681080585E-2</v>
      </c>
      <c r="H810">
        <v>1.6259664255954227E-2</v>
      </c>
    </row>
    <row r="811" spans="1:8" x14ac:dyDescent="0.2">
      <c r="A811" t="s">
        <v>4238</v>
      </c>
      <c r="B811" t="s">
        <v>4240</v>
      </c>
      <c r="C811" t="s">
        <v>4450</v>
      </c>
      <c r="D811">
        <v>0.28437742382501724</v>
      </c>
      <c r="E811">
        <v>0.65969520365845413</v>
      </c>
      <c r="F811">
        <v>1.1959198272050805E-2</v>
      </c>
      <c r="G811">
        <v>2.7715980304868878E-2</v>
      </c>
      <c r="H811">
        <v>1.6252193939608865E-2</v>
      </c>
    </row>
    <row r="812" spans="1:8" x14ac:dyDescent="0.2">
      <c r="A812" t="s">
        <v>4238</v>
      </c>
      <c r="B812" t="s">
        <v>4240</v>
      </c>
      <c r="C812" t="s">
        <v>4451</v>
      </c>
      <c r="D812">
        <v>0.28437742382501724</v>
      </c>
      <c r="E812">
        <v>0.65969520365845413</v>
      </c>
      <c r="F812">
        <v>1.1959198272050805E-2</v>
      </c>
      <c r="G812">
        <v>2.7715980304868878E-2</v>
      </c>
      <c r="H812">
        <v>1.6252193939608865E-2</v>
      </c>
    </row>
    <row r="813" spans="1:8" x14ac:dyDescent="0.2">
      <c r="A813" t="s">
        <v>4238</v>
      </c>
      <c r="B813" t="s">
        <v>4240</v>
      </c>
      <c r="C813" t="s">
        <v>4452</v>
      </c>
      <c r="D813">
        <v>0.28437742382501724</v>
      </c>
      <c r="E813">
        <v>0.65969520365845413</v>
      </c>
      <c r="F813">
        <v>1.1959198272050805E-2</v>
      </c>
      <c r="G813">
        <v>2.7715980304868878E-2</v>
      </c>
      <c r="H813">
        <v>1.6252193939608865E-2</v>
      </c>
    </row>
    <row r="814" spans="1:8" x14ac:dyDescent="0.2">
      <c r="A814" t="s">
        <v>4238</v>
      </c>
      <c r="B814" t="s">
        <v>4240</v>
      </c>
      <c r="C814" t="s">
        <v>4453</v>
      </c>
      <c r="D814">
        <v>0.28437742382501724</v>
      </c>
      <c r="E814">
        <v>0.65969520365845413</v>
      </c>
      <c r="F814">
        <v>1.1959198272050805E-2</v>
      </c>
      <c r="G814">
        <v>2.7715980304868878E-2</v>
      </c>
      <c r="H814">
        <v>1.6252193939608865E-2</v>
      </c>
    </row>
    <row r="815" spans="1:8" x14ac:dyDescent="0.2">
      <c r="A815" t="s">
        <v>4238</v>
      </c>
      <c r="B815" t="s">
        <v>4240</v>
      </c>
      <c r="C815" t="s">
        <v>4454</v>
      </c>
      <c r="D815">
        <v>0.28471972806485263</v>
      </c>
      <c r="E815">
        <v>0.65940178051250731</v>
      </c>
      <c r="F815">
        <v>1.1960397556317283E-2</v>
      </c>
      <c r="G815">
        <v>2.7673135364891379E-2</v>
      </c>
      <c r="H815">
        <v>1.6244958501431483E-2</v>
      </c>
    </row>
    <row r="816" spans="1:8" x14ac:dyDescent="0.2">
      <c r="A816" t="s">
        <v>4238</v>
      </c>
      <c r="B816" t="s">
        <v>4240</v>
      </c>
      <c r="C816" t="s">
        <v>4455</v>
      </c>
      <c r="D816">
        <v>0.28471972806485263</v>
      </c>
      <c r="E816">
        <v>0.65940178051250731</v>
      </c>
      <c r="F816">
        <v>1.1960397556317283E-2</v>
      </c>
      <c r="G816">
        <v>2.7673135364891379E-2</v>
      </c>
      <c r="H816">
        <v>1.6244958501431483E-2</v>
      </c>
    </row>
    <row r="817" spans="1:8" x14ac:dyDescent="0.2">
      <c r="A817" t="s">
        <v>4238</v>
      </c>
      <c r="B817" t="s">
        <v>4240</v>
      </c>
      <c r="C817" t="s">
        <v>4456</v>
      </c>
      <c r="D817">
        <v>0.28504811392726054</v>
      </c>
      <c r="E817">
        <v>0.6590777707620592</v>
      </c>
      <c r="F817">
        <v>1.1975200902403305E-2</v>
      </c>
      <c r="G817">
        <v>2.7661913729472069E-2</v>
      </c>
      <c r="H817">
        <v>1.6237000678804892E-2</v>
      </c>
    </row>
    <row r="818" spans="1:8" x14ac:dyDescent="0.2">
      <c r="A818" t="s">
        <v>4238</v>
      </c>
      <c r="B818" t="s">
        <v>4240</v>
      </c>
      <c r="C818" t="s">
        <v>4457</v>
      </c>
      <c r="D818">
        <v>0.28539025023386871</v>
      </c>
      <c r="E818">
        <v>0.65878588246514636</v>
      </c>
      <c r="F818">
        <v>1.197590696750323E-2</v>
      </c>
      <c r="G818">
        <v>2.7618157261050796E-2</v>
      </c>
      <c r="H818">
        <v>1.6229803072430861E-2</v>
      </c>
    </row>
    <row r="819" spans="1:8" x14ac:dyDescent="0.2">
      <c r="A819" t="s">
        <v>4238</v>
      </c>
      <c r="B819" t="s">
        <v>4240</v>
      </c>
      <c r="C819" t="s">
        <v>4458</v>
      </c>
      <c r="D819">
        <v>0.28605894824645761</v>
      </c>
      <c r="E819">
        <v>0.65817003621942494</v>
      </c>
      <c r="F819">
        <v>1.1991840438789073E-2</v>
      </c>
      <c r="G819">
        <v>2.7564523686740935E-2</v>
      </c>
      <c r="H819">
        <v>1.6214651408587421E-2</v>
      </c>
    </row>
    <row r="820" spans="1:8" x14ac:dyDescent="0.2">
      <c r="A820" t="s">
        <v>4238</v>
      </c>
      <c r="B820" t="s">
        <v>4240</v>
      </c>
      <c r="C820" t="s">
        <v>4459</v>
      </c>
      <c r="D820">
        <v>0.28605894824645761</v>
      </c>
      <c r="E820">
        <v>0.65817003621942494</v>
      </c>
      <c r="F820">
        <v>1.1991840438789073E-2</v>
      </c>
      <c r="G820">
        <v>2.7564523686740935E-2</v>
      </c>
      <c r="H820">
        <v>1.6214651408587421E-2</v>
      </c>
    </row>
    <row r="821" spans="1:8" x14ac:dyDescent="0.2">
      <c r="A821" t="s">
        <v>4238</v>
      </c>
      <c r="B821" t="s">
        <v>4240</v>
      </c>
      <c r="C821" t="s">
        <v>4460</v>
      </c>
      <c r="D821">
        <v>0.28608249934039914</v>
      </c>
      <c r="E821">
        <v>0.65811080155792923</v>
      </c>
      <c r="F821">
        <v>1.200434942741063E-2</v>
      </c>
      <c r="G821">
        <v>2.758854670635591E-2</v>
      </c>
      <c r="H821">
        <v>1.6213802967905196E-2</v>
      </c>
    </row>
    <row r="822" spans="1:8" x14ac:dyDescent="0.2">
      <c r="A822" t="s">
        <v>4238</v>
      </c>
      <c r="B822" t="s">
        <v>4240</v>
      </c>
      <c r="C822" t="s">
        <v>4461</v>
      </c>
      <c r="D822">
        <v>0.28608249934039914</v>
      </c>
      <c r="E822">
        <v>0.65811080155792923</v>
      </c>
      <c r="F822">
        <v>1.200434942741063E-2</v>
      </c>
      <c r="G822">
        <v>2.758854670635591E-2</v>
      </c>
      <c r="H822">
        <v>1.6213802967905196E-2</v>
      </c>
    </row>
    <row r="823" spans="1:8" x14ac:dyDescent="0.2">
      <c r="A823" t="s">
        <v>4238</v>
      </c>
      <c r="B823" t="s">
        <v>4240</v>
      </c>
      <c r="C823" t="s">
        <v>4462</v>
      </c>
      <c r="D823">
        <v>0.28608249934039914</v>
      </c>
      <c r="E823">
        <v>0.65811080155792923</v>
      </c>
      <c r="F823">
        <v>1.200434942741063E-2</v>
      </c>
      <c r="G823">
        <v>2.758854670635591E-2</v>
      </c>
      <c r="H823">
        <v>1.6213802967905196E-2</v>
      </c>
    </row>
    <row r="824" spans="1:8" x14ac:dyDescent="0.2">
      <c r="A824" t="s">
        <v>4238</v>
      </c>
      <c r="B824" t="s">
        <v>4240</v>
      </c>
      <c r="C824" t="s">
        <v>4463</v>
      </c>
      <c r="D824">
        <v>0.28608249934039914</v>
      </c>
      <c r="E824">
        <v>0.65811080155792923</v>
      </c>
      <c r="F824">
        <v>1.200434942741063E-2</v>
      </c>
      <c r="G824">
        <v>2.758854670635591E-2</v>
      </c>
      <c r="H824">
        <v>1.6213802967905196E-2</v>
      </c>
    </row>
    <row r="825" spans="1:8" x14ac:dyDescent="0.2">
      <c r="A825" t="s">
        <v>4238</v>
      </c>
      <c r="B825" t="s">
        <v>4240</v>
      </c>
      <c r="C825" t="s">
        <v>4464</v>
      </c>
      <c r="D825">
        <v>0.28577058631097368</v>
      </c>
      <c r="E825">
        <v>0.6583814580030608</v>
      </c>
      <c r="F825">
        <v>1.2002112760947254E-2</v>
      </c>
      <c r="G825">
        <v>2.7624849178125015E-2</v>
      </c>
      <c r="H825">
        <v>1.6220993746893161E-2</v>
      </c>
    </row>
    <row r="826" spans="1:8" x14ac:dyDescent="0.2">
      <c r="A826" t="s">
        <v>4238</v>
      </c>
      <c r="B826" t="s">
        <v>4240</v>
      </c>
      <c r="C826" t="s">
        <v>4465</v>
      </c>
      <c r="D826">
        <v>0.28577058631097368</v>
      </c>
      <c r="E826">
        <v>0.6583814580030608</v>
      </c>
      <c r="F826">
        <v>1.2002112760947254E-2</v>
      </c>
      <c r="G826">
        <v>2.7624849178125015E-2</v>
      </c>
      <c r="H826">
        <v>1.6220993746893161E-2</v>
      </c>
    </row>
    <row r="827" spans="1:8" x14ac:dyDescent="0.2">
      <c r="A827" t="s">
        <v>4238</v>
      </c>
      <c r="B827" t="s">
        <v>4240</v>
      </c>
      <c r="C827" t="s">
        <v>4466</v>
      </c>
      <c r="D827">
        <v>0.28577058631097368</v>
      </c>
      <c r="E827">
        <v>0.6583814580030608</v>
      </c>
      <c r="F827">
        <v>1.2002112760947254E-2</v>
      </c>
      <c r="G827">
        <v>2.7624849178125015E-2</v>
      </c>
      <c r="H827">
        <v>1.6220993746893161E-2</v>
      </c>
    </row>
    <row r="828" spans="1:8" x14ac:dyDescent="0.2">
      <c r="A828" t="s">
        <v>4238</v>
      </c>
      <c r="B828" t="s">
        <v>4240</v>
      </c>
      <c r="C828" t="s">
        <v>4467</v>
      </c>
      <c r="D828">
        <v>0.28577058631097368</v>
      </c>
      <c r="E828">
        <v>0.6583814580030608</v>
      </c>
      <c r="F828">
        <v>1.2002112760947254E-2</v>
      </c>
      <c r="G828">
        <v>2.7624849178125015E-2</v>
      </c>
      <c r="H828">
        <v>1.6220993746893161E-2</v>
      </c>
    </row>
    <row r="829" spans="1:8" x14ac:dyDescent="0.2">
      <c r="A829" t="s">
        <v>4238</v>
      </c>
      <c r="B829" t="s">
        <v>4240</v>
      </c>
      <c r="C829" t="s">
        <v>4468</v>
      </c>
      <c r="D829">
        <v>0.28577058631097368</v>
      </c>
      <c r="E829">
        <v>0.6583814580030608</v>
      </c>
      <c r="F829">
        <v>1.2002112760947254E-2</v>
      </c>
      <c r="G829">
        <v>2.7624849178125015E-2</v>
      </c>
      <c r="H829">
        <v>1.6220993746893161E-2</v>
      </c>
    </row>
    <row r="830" spans="1:8" x14ac:dyDescent="0.2">
      <c r="A830" t="s">
        <v>4238</v>
      </c>
      <c r="B830" t="s">
        <v>4240</v>
      </c>
      <c r="C830" t="s">
        <v>4469</v>
      </c>
      <c r="D830">
        <v>0.28577058631097368</v>
      </c>
      <c r="E830">
        <v>0.6583814580030608</v>
      </c>
      <c r="F830">
        <v>1.2002112760947254E-2</v>
      </c>
      <c r="G830">
        <v>2.7624849178125015E-2</v>
      </c>
      <c r="H830">
        <v>1.6220993746893161E-2</v>
      </c>
    </row>
    <row r="831" spans="1:8" x14ac:dyDescent="0.2">
      <c r="A831" t="s">
        <v>4238</v>
      </c>
      <c r="B831" t="s">
        <v>4240</v>
      </c>
      <c r="C831" t="s">
        <v>4470</v>
      </c>
      <c r="D831">
        <v>0.28577058631097368</v>
      </c>
      <c r="E831">
        <v>0.6583814580030608</v>
      </c>
      <c r="F831">
        <v>1.2002112760947254E-2</v>
      </c>
      <c r="G831">
        <v>2.7624849178125015E-2</v>
      </c>
      <c r="H831">
        <v>1.6220993746893161E-2</v>
      </c>
    </row>
    <row r="832" spans="1:8" x14ac:dyDescent="0.2">
      <c r="A832" t="s">
        <v>4238</v>
      </c>
      <c r="B832" t="s">
        <v>4240</v>
      </c>
      <c r="C832" t="s">
        <v>4471</v>
      </c>
      <c r="D832">
        <v>0.28611161572551175</v>
      </c>
      <c r="E832">
        <v>0.65808893933597912</v>
      </c>
      <c r="F832">
        <v>1.2003287713848523E-2</v>
      </c>
      <c r="G832">
        <v>2.7582377140744827E-2</v>
      </c>
      <c r="H832">
        <v>1.6213780083915847E-2</v>
      </c>
    </row>
    <row r="833" spans="1:8" x14ac:dyDescent="0.2">
      <c r="A833" t="s">
        <v>4238</v>
      </c>
      <c r="B833" t="s">
        <v>4240</v>
      </c>
      <c r="C833" t="s">
        <v>4472</v>
      </c>
      <c r="D833">
        <v>0.28611161572551175</v>
      </c>
      <c r="E833">
        <v>0.65808893933597912</v>
      </c>
      <c r="F833">
        <v>1.2003287713848523E-2</v>
      </c>
      <c r="G833">
        <v>2.7582377140744827E-2</v>
      </c>
      <c r="H833">
        <v>1.6213780083915847E-2</v>
      </c>
    </row>
    <row r="834" spans="1:8" x14ac:dyDescent="0.2">
      <c r="A834" t="s">
        <v>4238</v>
      </c>
      <c r="B834" t="s">
        <v>4240</v>
      </c>
      <c r="C834" t="s">
        <v>4473</v>
      </c>
      <c r="D834">
        <v>0.28611161572551175</v>
      </c>
      <c r="E834">
        <v>0.65808893933597912</v>
      </c>
      <c r="F834">
        <v>1.2003287713848523E-2</v>
      </c>
      <c r="G834">
        <v>2.7582377140744827E-2</v>
      </c>
      <c r="H834">
        <v>1.6213780083915847E-2</v>
      </c>
    </row>
    <row r="835" spans="1:8" x14ac:dyDescent="0.2">
      <c r="A835" t="s">
        <v>4238</v>
      </c>
      <c r="B835" t="s">
        <v>4240</v>
      </c>
      <c r="C835" t="s">
        <v>4474</v>
      </c>
      <c r="D835">
        <v>0.2867905501577202</v>
      </c>
      <c r="E835">
        <v>0.65749994171272541</v>
      </c>
      <c r="F835">
        <v>1.200768795052609E-2</v>
      </c>
      <c r="G835">
        <v>2.7502563598003786E-2</v>
      </c>
      <c r="H835">
        <v>1.6199256581024529E-2</v>
      </c>
    </row>
    <row r="836" spans="1:8" x14ac:dyDescent="0.2">
      <c r="A836" t="s">
        <v>4238</v>
      </c>
      <c r="B836" t="s">
        <v>4240</v>
      </c>
      <c r="C836" t="s">
        <v>4475</v>
      </c>
      <c r="D836">
        <v>0.2867905501577202</v>
      </c>
      <c r="E836">
        <v>0.65749994171272541</v>
      </c>
      <c r="F836">
        <v>1.200768795052609E-2</v>
      </c>
      <c r="G836">
        <v>2.7502563598003786E-2</v>
      </c>
      <c r="H836">
        <v>1.6199256581024529E-2</v>
      </c>
    </row>
    <row r="837" spans="1:8" x14ac:dyDescent="0.2">
      <c r="A837" t="s">
        <v>4238</v>
      </c>
      <c r="B837" t="s">
        <v>4240</v>
      </c>
      <c r="C837" t="s">
        <v>4476</v>
      </c>
      <c r="D837">
        <v>0.2867905501577202</v>
      </c>
      <c r="E837">
        <v>0.65749994171272541</v>
      </c>
      <c r="F837">
        <v>1.200768795052609E-2</v>
      </c>
      <c r="G837">
        <v>2.7502563598003786E-2</v>
      </c>
      <c r="H837">
        <v>1.6199256581024529E-2</v>
      </c>
    </row>
    <row r="838" spans="1:8" x14ac:dyDescent="0.2">
      <c r="A838" t="s">
        <v>4238</v>
      </c>
      <c r="B838" t="s">
        <v>4240</v>
      </c>
      <c r="C838" t="s">
        <v>4477</v>
      </c>
      <c r="D838">
        <v>0.2867905501577202</v>
      </c>
      <c r="E838">
        <v>0.65749994171272541</v>
      </c>
      <c r="F838">
        <v>1.200768795052609E-2</v>
      </c>
      <c r="G838">
        <v>2.7502563598003786E-2</v>
      </c>
      <c r="H838">
        <v>1.6199256581024529E-2</v>
      </c>
    </row>
    <row r="839" spans="1:8" x14ac:dyDescent="0.2">
      <c r="A839" t="s">
        <v>4238</v>
      </c>
      <c r="B839" t="s">
        <v>4240</v>
      </c>
      <c r="C839" t="s">
        <v>4478</v>
      </c>
      <c r="D839">
        <v>0.2867905501577202</v>
      </c>
      <c r="E839">
        <v>0.65749994171272541</v>
      </c>
      <c r="F839">
        <v>1.200768795052609E-2</v>
      </c>
      <c r="G839">
        <v>2.7502563598003786E-2</v>
      </c>
      <c r="H839">
        <v>1.6199256581024529E-2</v>
      </c>
    </row>
    <row r="840" spans="1:8" x14ac:dyDescent="0.2">
      <c r="A840" t="s">
        <v>4238</v>
      </c>
      <c r="B840" t="s">
        <v>4240</v>
      </c>
      <c r="C840" t="s">
        <v>4479</v>
      </c>
      <c r="D840">
        <v>0.2867905501577202</v>
      </c>
      <c r="E840">
        <v>0.65749994171272541</v>
      </c>
      <c r="F840">
        <v>1.200768795052609E-2</v>
      </c>
      <c r="G840">
        <v>2.7502563598003786E-2</v>
      </c>
      <c r="H840">
        <v>1.6199256581024529E-2</v>
      </c>
    </row>
    <row r="841" spans="1:8" x14ac:dyDescent="0.2">
      <c r="A841" t="s">
        <v>4238</v>
      </c>
      <c r="B841" t="s">
        <v>4240</v>
      </c>
      <c r="C841" t="s">
        <v>4480</v>
      </c>
      <c r="D841">
        <v>0.2867905501577202</v>
      </c>
      <c r="E841">
        <v>0.65749994171272541</v>
      </c>
      <c r="F841">
        <v>1.200768795052609E-2</v>
      </c>
      <c r="G841">
        <v>2.7502563598003786E-2</v>
      </c>
      <c r="H841">
        <v>1.6199256581024529E-2</v>
      </c>
    </row>
    <row r="842" spans="1:8" x14ac:dyDescent="0.2">
      <c r="A842" t="s">
        <v>4238</v>
      </c>
      <c r="B842" t="s">
        <v>4240</v>
      </c>
      <c r="C842" t="s">
        <v>4481</v>
      </c>
      <c r="D842">
        <v>0.28745753387121131</v>
      </c>
      <c r="E842">
        <v>0.65689163108250093</v>
      </c>
      <c r="F842">
        <v>1.2021513647026836E-2</v>
      </c>
      <c r="G842">
        <v>2.7444982462161007E-2</v>
      </c>
      <c r="H842">
        <v>1.6184338937099977E-2</v>
      </c>
    </row>
    <row r="843" spans="1:8" x14ac:dyDescent="0.2">
      <c r="A843" t="s">
        <v>4238</v>
      </c>
      <c r="B843" t="s">
        <v>4240</v>
      </c>
      <c r="C843" t="s">
        <v>4482</v>
      </c>
      <c r="D843">
        <v>0.28914725452950191</v>
      </c>
      <c r="E843">
        <v>0.65542981683509161</v>
      </c>
      <c r="F843">
        <v>1.2030447339555357E-2</v>
      </c>
      <c r="G843">
        <v>2.72441904610536E-2</v>
      </c>
      <c r="H843">
        <v>1.614829083479755E-2</v>
      </c>
    </row>
    <row r="844" spans="1:8" x14ac:dyDescent="0.2">
      <c r="A844" t="s">
        <v>4238</v>
      </c>
      <c r="B844" t="s">
        <v>4240</v>
      </c>
      <c r="C844" t="s">
        <v>4483</v>
      </c>
      <c r="D844">
        <v>0.28914725452950191</v>
      </c>
      <c r="E844">
        <v>0.65542981683509161</v>
      </c>
      <c r="F844">
        <v>1.2030447339555357E-2</v>
      </c>
      <c r="G844">
        <v>2.72441904610536E-2</v>
      </c>
      <c r="H844">
        <v>1.614829083479755E-2</v>
      </c>
    </row>
    <row r="845" spans="1:8" x14ac:dyDescent="0.2">
      <c r="A845" t="s">
        <v>4238</v>
      </c>
      <c r="B845" t="s">
        <v>4240</v>
      </c>
      <c r="C845" t="s">
        <v>4484</v>
      </c>
      <c r="D845">
        <v>0.28914725452950191</v>
      </c>
      <c r="E845">
        <v>0.65542981683509161</v>
      </c>
      <c r="F845">
        <v>1.2030447339555357E-2</v>
      </c>
      <c r="G845">
        <v>2.72441904610536E-2</v>
      </c>
      <c r="H845">
        <v>1.614829083479755E-2</v>
      </c>
    </row>
    <row r="846" spans="1:8" x14ac:dyDescent="0.2">
      <c r="A846" t="s">
        <v>4238</v>
      </c>
      <c r="B846" t="s">
        <v>4240</v>
      </c>
      <c r="C846" t="s">
        <v>4485</v>
      </c>
      <c r="D846">
        <v>0.28982297309450572</v>
      </c>
      <c r="E846">
        <v>0.65485027188485312</v>
      </c>
      <c r="F846">
        <v>1.2032180290134101E-2</v>
      </c>
      <c r="G846">
        <v>2.7160575850013448E-2</v>
      </c>
      <c r="H846">
        <v>1.6133998880493695E-2</v>
      </c>
    </row>
    <row r="847" spans="1:8" x14ac:dyDescent="0.2">
      <c r="A847" t="s">
        <v>4238</v>
      </c>
      <c r="B847" t="s">
        <v>4240</v>
      </c>
      <c r="C847" t="s">
        <v>4486</v>
      </c>
      <c r="D847">
        <v>0.29187461832625516</v>
      </c>
      <c r="E847">
        <v>0.65307615099378902</v>
      </c>
      <c r="F847">
        <v>1.2041364555082212E-2</v>
      </c>
      <c r="G847">
        <v>2.6917207224077831E-2</v>
      </c>
      <c r="H847">
        <v>1.609065890079572E-2</v>
      </c>
    </row>
    <row r="848" spans="1:8" x14ac:dyDescent="0.2">
      <c r="A848" t="s">
        <v>4238</v>
      </c>
      <c r="B848" t="s">
        <v>4240</v>
      </c>
      <c r="C848" t="s">
        <v>4487</v>
      </c>
      <c r="D848">
        <v>0.29253582700238856</v>
      </c>
      <c r="E848">
        <v>0.65247992135788702</v>
      </c>
      <c r="F848">
        <v>1.2052212764747779E-2</v>
      </c>
      <c r="G848">
        <v>2.6856068057129139E-2</v>
      </c>
      <c r="H848">
        <v>1.6075970817847597E-2</v>
      </c>
    </row>
    <row r="849" spans="1:8" x14ac:dyDescent="0.2">
      <c r="A849" t="s">
        <v>4238</v>
      </c>
      <c r="B849" t="s">
        <v>4240</v>
      </c>
      <c r="C849" t="s">
        <v>4488</v>
      </c>
      <c r="D849">
        <v>0.29352300899280415</v>
      </c>
      <c r="E849">
        <v>0.6515822886962378</v>
      </c>
      <c r="F849">
        <v>1.2070740699277436E-2</v>
      </c>
      <c r="G849">
        <v>2.6770087543043504E-2</v>
      </c>
      <c r="H849">
        <v>1.6053874068637078E-2</v>
      </c>
    </row>
    <row r="850" spans="1:8" x14ac:dyDescent="0.2">
      <c r="A850" t="s">
        <v>4238</v>
      </c>
      <c r="B850" t="s">
        <v>4240</v>
      </c>
      <c r="C850" t="s">
        <v>4489</v>
      </c>
      <c r="D850">
        <v>0.29352300899280415</v>
      </c>
      <c r="E850">
        <v>0.6515822886962378</v>
      </c>
      <c r="F850">
        <v>1.2070740699277436E-2</v>
      </c>
      <c r="G850">
        <v>2.6770087543043504E-2</v>
      </c>
      <c r="H850">
        <v>1.6053874068637078E-2</v>
      </c>
    </row>
    <row r="851" spans="1:8" x14ac:dyDescent="0.2">
      <c r="A851" t="s">
        <v>4238</v>
      </c>
      <c r="B851" t="s">
        <v>4240</v>
      </c>
      <c r="C851" t="s">
        <v>4490</v>
      </c>
      <c r="D851">
        <v>0.29352300899280415</v>
      </c>
      <c r="E851">
        <v>0.6515822886962378</v>
      </c>
      <c r="F851">
        <v>1.2070740699277436E-2</v>
      </c>
      <c r="G851">
        <v>2.6770087543043504E-2</v>
      </c>
      <c r="H851">
        <v>1.6053874068637078E-2</v>
      </c>
    </row>
    <row r="852" spans="1:8" x14ac:dyDescent="0.2">
      <c r="A852" t="s">
        <v>4238</v>
      </c>
      <c r="B852" t="s">
        <v>4240</v>
      </c>
      <c r="C852" t="s">
        <v>4491</v>
      </c>
      <c r="D852">
        <v>0.29352300899280415</v>
      </c>
      <c r="E852">
        <v>0.6515822886962378</v>
      </c>
      <c r="F852">
        <v>1.2070740699277436E-2</v>
      </c>
      <c r="G852">
        <v>2.6770087543043504E-2</v>
      </c>
      <c r="H852">
        <v>1.6053874068637078E-2</v>
      </c>
    </row>
    <row r="853" spans="1:8" x14ac:dyDescent="0.2">
      <c r="A853" t="s">
        <v>4238</v>
      </c>
      <c r="B853" t="s">
        <v>4240</v>
      </c>
      <c r="C853" t="s">
        <v>4492</v>
      </c>
      <c r="D853">
        <v>0.29328265485059751</v>
      </c>
      <c r="E853">
        <v>0.65178574140891432</v>
      </c>
      <c r="F853">
        <v>1.2070791172567062E-2</v>
      </c>
      <c r="G853">
        <v>2.6800482640459661E-2</v>
      </c>
      <c r="H853">
        <v>1.6060329927461359E-2</v>
      </c>
    </row>
    <row r="854" spans="1:8" x14ac:dyDescent="0.2">
      <c r="A854" t="s">
        <v>4238</v>
      </c>
      <c r="B854" t="s">
        <v>4240</v>
      </c>
      <c r="C854" t="s">
        <v>4493</v>
      </c>
      <c r="D854">
        <v>0.29489036881095632</v>
      </c>
      <c r="E854">
        <v>0.65022396567465013</v>
      </c>
      <c r="F854">
        <v>1.213387141330753E-2</v>
      </c>
      <c r="G854">
        <v>2.6729651399042868E-2</v>
      </c>
      <c r="H854">
        <v>1.6022142702043302E-2</v>
      </c>
    </row>
    <row r="855" spans="1:8" x14ac:dyDescent="0.2">
      <c r="A855" t="s">
        <v>4238</v>
      </c>
      <c r="B855" t="s">
        <v>4240</v>
      </c>
      <c r="C855" t="s">
        <v>4494</v>
      </c>
      <c r="D855">
        <v>0.29555030866684423</v>
      </c>
      <c r="E855">
        <v>0.6496414555423371</v>
      </c>
      <c r="F855">
        <v>1.2140277752917943E-2</v>
      </c>
      <c r="G855">
        <v>2.6660177843909425E-2</v>
      </c>
      <c r="H855">
        <v>1.6007780193991301E-2</v>
      </c>
    </row>
    <row r="856" spans="1:8" x14ac:dyDescent="0.2">
      <c r="A856" t="s">
        <v>4238</v>
      </c>
      <c r="B856" t="s">
        <v>4240</v>
      </c>
      <c r="C856" t="s">
        <v>4495</v>
      </c>
      <c r="D856">
        <v>0.29569522746104066</v>
      </c>
      <c r="E856">
        <v>0.64950705291429278</v>
      </c>
      <c r="F856">
        <v>1.2143035560931102E-2</v>
      </c>
      <c r="G856">
        <v>2.6647640205052999E-2</v>
      </c>
      <c r="H856">
        <v>1.6007043858682582E-2</v>
      </c>
    </row>
    <row r="857" spans="1:8" x14ac:dyDescent="0.2">
      <c r="A857" t="s">
        <v>4238</v>
      </c>
      <c r="B857" t="s">
        <v>4240</v>
      </c>
      <c r="C857" t="s">
        <v>4496</v>
      </c>
      <c r="D857">
        <v>0.2966907609968687</v>
      </c>
      <c r="E857">
        <v>0.64865070627564536</v>
      </c>
      <c r="F857">
        <v>1.2145025749917993E-2</v>
      </c>
      <c r="G857">
        <v>2.6527593415939327E-2</v>
      </c>
      <c r="H857">
        <v>1.5985913561628626E-2</v>
      </c>
    </row>
    <row r="858" spans="1:8" x14ac:dyDescent="0.2">
      <c r="A858" t="s">
        <v>4238</v>
      </c>
      <c r="B858" t="s">
        <v>4240</v>
      </c>
      <c r="C858" t="s">
        <v>4497</v>
      </c>
      <c r="D858">
        <v>0.2966907609968687</v>
      </c>
      <c r="E858">
        <v>0.64865070627564536</v>
      </c>
      <c r="F858">
        <v>1.2145025749917993E-2</v>
      </c>
      <c r="G858">
        <v>2.6527593415939327E-2</v>
      </c>
      <c r="H858">
        <v>1.5985913561628626E-2</v>
      </c>
    </row>
    <row r="859" spans="1:8" x14ac:dyDescent="0.2">
      <c r="A859" t="s">
        <v>4238</v>
      </c>
      <c r="B859" t="s">
        <v>4240</v>
      </c>
      <c r="C859" t="s">
        <v>4498</v>
      </c>
      <c r="D859">
        <v>0.29702223940738021</v>
      </c>
      <c r="E859">
        <v>0.64836636335517539</v>
      </c>
      <c r="F859">
        <v>1.2145368976572764E-2</v>
      </c>
      <c r="G859">
        <v>2.6487132978654668E-2</v>
      </c>
      <c r="H859">
        <v>1.5978895282217E-2</v>
      </c>
    </row>
    <row r="860" spans="1:8" x14ac:dyDescent="0.2">
      <c r="A860" t="s">
        <v>4238</v>
      </c>
      <c r="B860" t="s">
        <v>4240</v>
      </c>
      <c r="C860" t="s">
        <v>4499</v>
      </c>
      <c r="D860">
        <v>0.29701178024697772</v>
      </c>
      <c r="E860">
        <v>0.64833546168088108</v>
      </c>
      <c r="F860">
        <v>1.2157964754546113E-2</v>
      </c>
      <c r="G860">
        <v>2.6514256529855711E-2</v>
      </c>
      <c r="H860">
        <v>1.5980536787739412E-2</v>
      </c>
    </row>
    <row r="861" spans="1:8" x14ac:dyDescent="0.2">
      <c r="A861" t="s">
        <v>4238</v>
      </c>
      <c r="B861" t="s">
        <v>4240</v>
      </c>
      <c r="C861" t="s">
        <v>4500</v>
      </c>
      <c r="D861">
        <v>0.29701178024697772</v>
      </c>
      <c r="E861">
        <v>0.64833546168088108</v>
      </c>
      <c r="F861">
        <v>1.2157964754546113E-2</v>
      </c>
      <c r="G861">
        <v>2.6514256529855711E-2</v>
      </c>
      <c r="H861">
        <v>1.5980536787739412E-2</v>
      </c>
    </row>
    <row r="862" spans="1:8" x14ac:dyDescent="0.2">
      <c r="A862" t="s">
        <v>4238</v>
      </c>
      <c r="B862" t="s">
        <v>4240</v>
      </c>
      <c r="C862" t="s">
        <v>4501</v>
      </c>
      <c r="D862">
        <v>0.29734284058761623</v>
      </c>
      <c r="E862">
        <v>0.64804942381160124</v>
      </c>
      <c r="F862">
        <v>1.2158980776546823E-2</v>
      </c>
      <c r="G862">
        <v>2.6475276305423776E-2</v>
      </c>
      <c r="H862">
        <v>1.5973478518811927E-2</v>
      </c>
    </row>
    <row r="863" spans="1:8" x14ac:dyDescent="0.2">
      <c r="A863" t="s">
        <v>4238</v>
      </c>
      <c r="B863" t="s">
        <v>4240</v>
      </c>
      <c r="C863" t="s">
        <v>4502</v>
      </c>
      <c r="D863">
        <v>0.29767252444159825</v>
      </c>
      <c r="E863">
        <v>0.64776111386221258</v>
      </c>
      <c r="F863">
        <v>1.2161126177774264E-2</v>
      </c>
      <c r="G863">
        <v>2.6438868043338361E-2</v>
      </c>
      <c r="H863">
        <v>1.5966367475076626E-2</v>
      </c>
    </row>
    <row r="864" spans="1:8" x14ac:dyDescent="0.2">
      <c r="A864" t="s">
        <v>4238</v>
      </c>
      <c r="B864" t="s">
        <v>4240</v>
      </c>
      <c r="C864" t="s">
        <v>4503</v>
      </c>
      <c r="D864">
        <v>0.29800378525189003</v>
      </c>
      <c r="E864">
        <v>0.6474771228309818</v>
      </c>
      <c r="F864">
        <v>1.2161344968322302E-2</v>
      </c>
      <c r="G864">
        <v>2.63983864418013E-2</v>
      </c>
      <c r="H864">
        <v>1.5959360507004448E-2</v>
      </c>
    </row>
    <row r="865" spans="1:8" x14ac:dyDescent="0.2">
      <c r="A865" t="s">
        <v>4238</v>
      </c>
      <c r="B865" t="s">
        <v>4240</v>
      </c>
      <c r="C865" t="s">
        <v>4504</v>
      </c>
      <c r="D865">
        <v>0.29800378525189003</v>
      </c>
      <c r="E865">
        <v>0.6474771228309818</v>
      </c>
      <c r="F865">
        <v>1.2161344968322302E-2</v>
      </c>
      <c r="G865">
        <v>2.63983864418013E-2</v>
      </c>
      <c r="H865">
        <v>1.5959360507004448E-2</v>
      </c>
    </row>
    <row r="866" spans="1:8" x14ac:dyDescent="0.2">
      <c r="A866" t="s">
        <v>4238</v>
      </c>
      <c r="B866" t="s">
        <v>4240</v>
      </c>
      <c r="C866" t="s">
        <v>4505</v>
      </c>
      <c r="D866">
        <v>0.29833472104339981</v>
      </c>
      <c r="E866">
        <v>0.64719332017612663</v>
      </c>
      <c r="F866">
        <v>1.2161565746316667E-2</v>
      </c>
      <c r="G866">
        <v>2.6358035005380531E-2</v>
      </c>
      <c r="H866">
        <v>1.5952358028776356E-2</v>
      </c>
    </row>
    <row r="867" spans="1:8" x14ac:dyDescent="0.2">
      <c r="A867" t="s">
        <v>4238</v>
      </c>
      <c r="B867" t="s">
        <v>4240</v>
      </c>
      <c r="C867" t="s">
        <v>4506</v>
      </c>
      <c r="D867">
        <v>0.29833472104339981</v>
      </c>
      <c r="E867">
        <v>0.64719332017612663</v>
      </c>
      <c r="F867">
        <v>1.2161565746316667E-2</v>
      </c>
      <c r="G867">
        <v>2.6358035005380531E-2</v>
      </c>
      <c r="H867">
        <v>1.5952358028776356E-2</v>
      </c>
    </row>
    <row r="868" spans="1:8" x14ac:dyDescent="0.2">
      <c r="A868" t="s">
        <v>4238</v>
      </c>
      <c r="B868" t="s">
        <v>4240</v>
      </c>
      <c r="C868" t="s">
        <v>4507</v>
      </c>
      <c r="D868">
        <v>0.29833472104339981</v>
      </c>
      <c r="E868">
        <v>0.64719332017612663</v>
      </c>
      <c r="F868">
        <v>1.2161565746316667E-2</v>
      </c>
      <c r="G868">
        <v>2.6358035005380531E-2</v>
      </c>
      <c r="H868">
        <v>1.5952358028776356E-2</v>
      </c>
    </row>
    <row r="869" spans="1:8" x14ac:dyDescent="0.2">
      <c r="A869" t="s">
        <v>4238</v>
      </c>
      <c r="B869" t="s">
        <v>4240</v>
      </c>
      <c r="C869" t="s">
        <v>4508</v>
      </c>
      <c r="D869">
        <v>0.29833472104339981</v>
      </c>
      <c r="E869">
        <v>0.64719332017612663</v>
      </c>
      <c r="F869">
        <v>1.2161565746316667E-2</v>
      </c>
      <c r="G869">
        <v>2.6358035005380531E-2</v>
      </c>
      <c r="H869">
        <v>1.5952358028776356E-2</v>
      </c>
    </row>
    <row r="870" spans="1:8" x14ac:dyDescent="0.2">
      <c r="A870" t="s">
        <v>4238</v>
      </c>
      <c r="B870" t="s">
        <v>4240</v>
      </c>
      <c r="C870" t="s">
        <v>4509</v>
      </c>
      <c r="D870">
        <v>0.29909277230780251</v>
      </c>
      <c r="E870">
        <v>0.64654532005144094</v>
      </c>
      <c r="F870">
        <v>1.2161221025320721E-2</v>
      </c>
      <c r="G870">
        <v>2.6264174745725018E-2</v>
      </c>
      <c r="H870">
        <v>1.5936511869710658E-2</v>
      </c>
    </row>
    <row r="871" spans="1:8" x14ac:dyDescent="0.2">
      <c r="A871" t="s">
        <v>4238</v>
      </c>
      <c r="B871" t="s">
        <v>4240</v>
      </c>
      <c r="C871" t="s">
        <v>4510</v>
      </c>
      <c r="D871">
        <v>0.29942295261507867</v>
      </c>
      <c r="E871">
        <v>0.64626230585205191</v>
      </c>
      <c r="F871">
        <v>1.2161300920334128E-2</v>
      </c>
      <c r="G871">
        <v>2.6223911865481377E-2</v>
      </c>
      <c r="H871">
        <v>1.5929528747053952E-2</v>
      </c>
    </row>
    <row r="872" spans="1:8" x14ac:dyDescent="0.2">
      <c r="A872" t="s">
        <v>4238</v>
      </c>
      <c r="B872" t="s">
        <v>4240</v>
      </c>
      <c r="C872" t="s">
        <v>4511</v>
      </c>
      <c r="D872">
        <v>0.30170421625740396</v>
      </c>
      <c r="E872">
        <v>0.64424438314338495</v>
      </c>
      <c r="F872">
        <v>1.2182315821605359E-2</v>
      </c>
      <c r="G872">
        <v>2.5989312626058751E-2</v>
      </c>
      <c r="H872">
        <v>1.5879772151546994E-2</v>
      </c>
    </row>
    <row r="873" spans="1:8" x14ac:dyDescent="0.2">
      <c r="A873" t="s">
        <v>4238</v>
      </c>
      <c r="B873" t="s">
        <v>4240</v>
      </c>
      <c r="C873" t="s">
        <v>4512</v>
      </c>
      <c r="D873">
        <v>0.30245355190440631</v>
      </c>
      <c r="E873">
        <v>0.64354997415487569</v>
      </c>
      <c r="F873">
        <v>1.2199195653487685E-2</v>
      </c>
      <c r="G873">
        <v>2.5932907208693245E-2</v>
      </c>
      <c r="H873">
        <v>1.5864371078536971E-2</v>
      </c>
    </row>
    <row r="874" spans="1:8" x14ac:dyDescent="0.2">
      <c r="A874" t="s">
        <v>4238</v>
      </c>
      <c r="B874" t="s">
        <v>4240</v>
      </c>
      <c r="C874" t="s">
        <v>4513</v>
      </c>
      <c r="D874">
        <v>0.30288969584338082</v>
      </c>
      <c r="E874">
        <v>0.64316593888214169</v>
      </c>
      <c r="F874">
        <v>1.2201956050314192E-2</v>
      </c>
      <c r="G874">
        <v>2.588597330656436E-2</v>
      </c>
      <c r="H874">
        <v>1.5856435917599009E-2</v>
      </c>
    </row>
    <row r="875" spans="1:8" x14ac:dyDescent="0.2">
      <c r="A875" t="s">
        <v>4238</v>
      </c>
      <c r="B875" t="s">
        <v>4240</v>
      </c>
      <c r="C875" t="s">
        <v>4514</v>
      </c>
      <c r="D875">
        <v>0.30276387518895925</v>
      </c>
      <c r="E875">
        <v>0.64326541011707816</v>
      </c>
      <c r="F875">
        <v>1.2204647314701389E-2</v>
      </c>
      <c r="G875">
        <v>2.5906426249776744E-2</v>
      </c>
      <c r="H875">
        <v>1.585964112948458E-2</v>
      </c>
    </row>
    <row r="876" spans="1:8" x14ac:dyDescent="0.2">
      <c r="A876" t="s">
        <v>4238</v>
      </c>
      <c r="B876" t="s">
        <v>4240</v>
      </c>
      <c r="C876" t="s">
        <v>4515</v>
      </c>
      <c r="D876">
        <v>0.30276387518895925</v>
      </c>
      <c r="E876">
        <v>0.64326541011707816</v>
      </c>
      <c r="F876">
        <v>1.2204647314701389E-2</v>
      </c>
      <c r="G876">
        <v>2.5906426249776744E-2</v>
      </c>
      <c r="H876">
        <v>1.585964112948458E-2</v>
      </c>
    </row>
    <row r="877" spans="1:8" x14ac:dyDescent="0.2">
      <c r="A877" t="s">
        <v>4238</v>
      </c>
      <c r="B877" t="s">
        <v>4240</v>
      </c>
      <c r="C877" t="s">
        <v>4516</v>
      </c>
      <c r="D877">
        <v>0.30309117091671267</v>
      </c>
      <c r="E877">
        <v>0.6429843991574602</v>
      </c>
      <c r="F877">
        <v>1.220462280484642E-2</v>
      </c>
      <c r="G877">
        <v>2.5867104504624424E-2</v>
      </c>
      <c r="H877">
        <v>1.5852702616356285E-2</v>
      </c>
    </row>
    <row r="878" spans="1:8" x14ac:dyDescent="0.2">
      <c r="A878" t="s">
        <v>4238</v>
      </c>
      <c r="B878" t="s">
        <v>4240</v>
      </c>
      <c r="C878" t="s">
        <v>4517</v>
      </c>
      <c r="D878">
        <v>0.3045767771333458</v>
      </c>
      <c r="E878">
        <v>0.64150358978833055</v>
      </c>
      <c r="F878">
        <v>1.2273980976822734E-2</v>
      </c>
      <c r="G878">
        <v>2.5827761137717092E-2</v>
      </c>
      <c r="H878">
        <v>1.5817890963783918E-2</v>
      </c>
    </row>
    <row r="879" spans="1:8" x14ac:dyDescent="0.2">
      <c r="A879" t="s">
        <v>4238</v>
      </c>
      <c r="B879" t="s">
        <v>4240</v>
      </c>
      <c r="C879" t="s">
        <v>4518</v>
      </c>
      <c r="D879">
        <v>0.3045767771333458</v>
      </c>
      <c r="E879">
        <v>0.64150358978833055</v>
      </c>
      <c r="F879">
        <v>1.2273980976822734E-2</v>
      </c>
      <c r="G879">
        <v>2.5827761137717092E-2</v>
      </c>
      <c r="H879">
        <v>1.5817890963783918E-2</v>
      </c>
    </row>
    <row r="880" spans="1:8" x14ac:dyDescent="0.2">
      <c r="A880" t="s">
        <v>4238</v>
      </c>
      <c r="B880" t="s">
        <v>4240</v>
      </c>
      <c r="C880" t="s">
        <v>4519</v>
      </c>
      <c r="D880">
        <v>0.30522492522547928</v>
      </c>
      <c r="E880">
        <v>0.64093658629750516</v>
      </c>
      <c r="F880">
        <v>1.2277352814164293E-2</v>
      </c>
      <c r="G880">
        <v>2.5757237374333102E-2</v>
      </c>
      <c r="H880">
        <v>1.5803898288518182E-2</v>
      </c>
    </row>
    <row r="881" spans="1:8" x14ac:dyDescent="0.2">
      <c r="A881" t="s">
        <v>4238</v>
      </c>
      <c r="B881" t="s">
        <v>4240</v>
      </c>
      <c r="C881" t="s">
        <v>4041</v>
      </c>
      <c r="D881">
        <v>0.30522492522547928</v>
      </c>
      <c r="E881">
        <v>0.64093658629750516</v>
      </c>
      <c r="F881">
        <v>1.2277352814164293E-2</v>
      </c>
      <c r="G881">
        <v>2.5757237374333102E-2</v>
      </c>
      <c r="H881">
        <v>1.5803898288518182E-2</v>
      </c>
    </row>
    <row r="882" spans="1:8" x14ac:dyDescent="0.2">
      <c r="A882" t="s">
        <v>4238</v>
      </c>
      <c r="B882" t="s">
        <v>4240</v>
      </c>
      <c r="C882" t="s">
        <v>4520</v>
      </c>
      <c r="D882">
        <v>0.30659792486016835</v>
      </c>
      <c r="E882">
        <v>0.63962719179676031</v>
      </c>
      <c r="F882">
        <v>1.2320245974279866E-2</v>
      </c>
      <c r="G882">
        <v>2.5678949962278676E-2</v>
      </c>
      <c r="H882">
        <v>1.5775687406512792E-2</v>
      </c>
    </row>
    <row r="883" spans="1:8" x14ac:dyDescent="0.2">
      <c r="A883" t="s">
        <v>4238</v>
      </c>
      <c r="B883" t="s">
        <v>4240</v>
      </c>
      <c r="C883" t="s">
        <v>4521</v>
      </c>
      <c r="D883">
        <v>0.30659792486016835</v>
      </c>
      <c r="E883">
        <v>0.63962719179676031</v>
      </c>
      <c r="F883">
        <v>1.2320245974279866E-2</v>
      </c>
      <c r="G883">
        <v>2.5678949962278676E-2</v>
      </c>
      <c r="H883">
        <v>1.5775687406512792E-2</v>
      </c>
    </row>
    <row r="884" spans="1:8" x14ac:dyDescent="0.2">
      <c r="A884" t="s">
        <v>4238</v>
      </c>
      <c r="B884" t="s">
        <v>4240</v>
      </c>
      <c r="C884" t="s">
        <v>4522</v>
      </c>
      <c r="D884">
        <v>0.30660484939226035</v>
      </c>
      <c r="E884">
        <v>0.63960332689354593</v>
      </c>
      <c r="F884">
        <v>1.2325558217965986E-2</v>
      </c>
      <c r="G884">
        <v>2.5688453602706999E-2</v>
      </c>
      <c r="H884">
        <v>1.5777811893520927E-2</v>
      </c>
    </row>
    <row r="885" spans="1:8" x14ac:dyDescent="0.2">
      <c r="A885" t="s">
        <v>4238</v>
      </c>
      <c r="B885" t="s">
        <v>4240</v>
      </c>
      <c r="C885" t="s">
        <v>4523</v>
      </c>
      <c r="D885">
        <v>0.30725006264673882</v>
      </c>
      <c r="E885">
        <v>0.63900145259683416</v>
      </c>
      <c r="F885">
        <v>1.2341342033707296E-2</v>
      </c>
      <c r="G885">
        <v>2.5643197073809451E-2</v>
      </c>
      <c r="H885">
        <v>1.5763945648910187E-2</v>
      </c>
    </row>
    <row r="886" spans="1:8" x14ac:dyDescent="0.2">
      <c r="A886" t="s">
        <v>4238</v>
      </c>
      <c r="B886" t="s">
        <v>4240</v>
      </c>
      <c r="C886" t="s">
        <v>4524</v>
      </c>
      <c r="D886">
        <v>0.30725006264673882</v>
      </c>
      <c r="E886">
        <v>0.63900145259683416</v>
      </c>
      <c r="F886">
        <v>1.2341342033707296E-2</v>
      </c>
      <c r="G886">
        <v>2.5643197073809451E-2</v>
      </c>
      <c r="H886">
        <v>1.5763945648910187E-2</v>
      </c>
    </row>
    <row r="887" spans="1:8" x14ac:dyDescent="0.2">
      <c r="A887" t="s">
        <v>4238</v>
      </c>
      <c r="B887" t="s">
        <v>4240</v>
      </c>
      <c r="C887" t="s">
        <v>4525</v>
      </c>
      <c r="D887">
        <v>0.30704067392422957</v>
      </c>
      <c r="E887">
        <v>0.63915975352766619</v>
      </c>
      <c r="F887">
        <v>1.2348395975713444E-2</v>
      </c>
      <c r="G887">
        <v>2.568166817846301E-2</v>
      </c>
      <c r="H887">
        <v>1.5769508393927784E-2</v>
      </c>
    </row>
    <row r="888" spans="1:8" x14ac:dyDescent="0.2">
      <c r="A888" t="s">
        <v>4238</v>
      </c>
      <c r="B888" t="s">
        <v>4240</v>
      </c>
      <c r="C888" t="s">
        <v>4526</v>
      </c>
      <c r="D888">
        <v>0.30704067392422957</v>
      </c>
      <c r="E888">
        <v>0.63915975352766619</v>
      </c>
      <c r="F888">
        <v>1.2348395975713444E-2</v>
      </c>
      <c r="G888">
        <v>2.568166817846301E-2</v>
      </c>
      <c r="H888">
        <v>1.5769508393927784E-2</v>
      </c>
    </row>
    <row r="889" spans="1:8" x14ac:dyDescent="0.2">
      <c r="A889" t="s">
        <v>4238</v>
      </c>
      <c r="B889" t="s">
        <v>4240</v>
      </c>
      <c r="C889" t="s">
        <v>4527</v>
      </c>
      <c r="D889">
        <v>0.30704067392422957</v>
      </c>
      <c r="E889">
        <v>0.63915975352766619</v>
      </c>
      <c r="F889">
        <v>1.2348395975713444E-2</v>
      </c>
      <c r="G889">
        <v>2.568166817846301E-2</v>
      </c>
      <c r="H889">
        <v>1.5769508393927784E-2</v>
      </c>
    </row>
    <row r="890" spans="1:8" x14ac:dyDescent="0.2">
      <c r="A890" t="s">
        <v>4238</v>
      </c>
      <c r="B890" t="s">
        <v>4240</v>
      </c>
      <c r="C890" t="s">
        <v>4528</v>
      </c>
      <c r="D890">
        <v>0.30736100045311182</v>
      </c>
      <c r="E890">
        <v>0.63886652373434127</v>
      </c>
      <c r="F890">
        <v>1.2354457692152229E-2</v>
      </c>
      <c r="G890">
        <v>2.5655743864281055E-2</v>
      </c>
      <c r="H890">
        <v>1.5762274256113765E-2</v>
      </c>
    </row>
    <row r="891" spans="1:8" x14ac:dyDescent="0.2">
      <c r="A891" t="s">
        <v>4238</v>
      </c>
      <c r="B891" t="s">
        <v>4240</v>
      </c>
      <c r="C891" t="s">
        <v>4529</v>
      </c>
      <c r="D891">
        <v>0.30721151794977913</v>
      </c>
      <c r="E891">
        <v>0.63898954807364094</v>
      </c>
      <c r="F891">
        <v>1.2356198760148597E-2</v>
      </c>
      <c r="G891">
        <v>2.567676653187612E-2</v>
      </c>
      <c r="H891">
        <v>1.5765968684555296E-2</v>
      </c>
    </row>
    <row r="892" spans="1:8" x14ac:dyDescent="0.2">
      <c r="A892" t="s">
        <v>4238</v>
      </c>
      <c r="B892" t="s">
        <v>4240</v>
      </c>
      <c r="C892" t="s">
        <v>4530</v>
      </c>
      <c r="D892">
        <v>0.30721151794977913</v>
      </c>
      <c r="E892">
        <v>0.63898954807364094</v>
      </c>
      <c r="F892">
        <v>1.2356198760148597E-2</v>
      </c>
      <c r="G892">
        <v>2.567676653187612E-2</v>
      </c>
      <c r="H892">
        <v>1.5765968684555296E-2</v>
      </c>
    </row>
    <row r="893" spans="1:8" x14ac:dyDescent="0.2">
      <c r="A893" t="s">
        <v>4238</v>
      </c>
      <c r="B893" t="s">
        <v>4240</v>
      </c>
      <c r="C893" t="s">
        <v>4531</v>
      </c>
      <c r="D893">
        <v>0.30785112050007629</v>
      </c>
      <c r="E893">
        <v>0.63840341602660344</v>
      </c>
      <c r="F893">
        <v>1.2368501932322621E-2</v>
      </c>
      <c r="G893">
        <v>2.5625451116545253E-2</v>
      </c>
      <c r="H893">
        <v>1.5751510424452251E-2</v>
      </c>
    </row>
    <row r="894" spans="1:8" x14ac:dyDescent="0.2">
      <c r="A894" t="s">
        <v>4238</v>
      </c>
      <c r="B894" t="s">
        <v>4240</v>
      </c>
      <c r="C894" t="s">
        <v>4532</v>
      </c>
      <c r="D894">
        <v>0.30785112050007629</v>
      </c>
      <c r="E894">
        <v>0.63840341602660344</v>
      </c>
      <c r="F894">
        <v>1.2368501932322621E-2</v>
      </c>
      <c r="G894">
        <v>2.5625451116545253E-2</v>
      </c>
      <c r="H894">
        <v>1.5751510424452251E-2</v>
      </c>
    </row>
    <row r="895" spans="1:8" x14ac:dyDescent="0.2">
      <c r="A895" t="s">
        <v>4238</v>
      </c>
      <c r="B895" t="s">
        <v>4240</v>
      </c>
      <c r="C895" t="s">
        <v>4533</v>
      </c>
      <c r="D895">
        <v>0.30785112050007629</v>
      </c>
      <c r="E895">
        <v>0.63840341602660344</v>
      </c>
      <c r="F895">
        <v>1.2368501932322621E-2</v>
      </c>
      <c r="G895">
        <v>2.5625451116545253E-2</v>
      </c>
      <c r="H895">
        <v>1.5751510424452251E-2</v>
      </c>
    </row>
    <row r="896" spans="1:8" x14ac:dyDescent="0.2">
      <c r="A896" t="s">
        <v>4238</v>
      </c>
      <c r="B896" t="s">
        <v>4240</v>
      </c>
      <c r="C896" t="s">
        <v>4534</v>
      </c>
      <c r="D896">
        <v>0.30881163260871242</v>
      </c>
      <c r="E896">
        <v>0.63753294649819836</v>
      </c>
      <c r="F896">
        <v>1.2383493139146233E-2</v>
      </c>
      <c r="G896">
        <v>2.5541896294954236E-2</v>
      </c>
      <c r="H896">
        <v>1.5730031458988686E-2</v>
      </c>
    </row>
    <row r="897" spans="1:8" x14ac:dyDescent="0.2">
      <c r="A897" t="s">
        <v>4238</v>
      </c>
      <c r="B897" t="s">
        <v>4240</v>
      </c>
      <c r="C897" t="s">
        <v>4535</v>
      </c>
      <c r="D897">
        <v>0.30872554251741208</v>
      </c>
      <c r="E897">
        <v>0.63759407880386931</v>
      </c>
      <c r="F897">
        <v>1.238773832699425E-2</v>
      </c>
      <c r="G897">
        <v>2.5560206151485361E-2</v>
      </c>
      <c r="H897">
        <v>1.5732434200239037E-2</v>
      </c>
    </row>
    <row r="898" spans="1:8" x14ac:dyDescent="0.2">
      <c r="A898" t="s">
        <v>4238</v>
      </c>
      <c r="B898" t="s">
        <v>4240</v>
      </c>
      <c r="C898" t="s">
        <v>4536</v>
      </c>
      <c r="D898">
        <v>0.30952030313977341</v>
      </c>
      <c r="E898">
        <v>0.63680606560185193</v>
      </c>
      <c r="F898">
        <v>1.2422873516562911E-2</v>
      </c>
      <c r="G898">
        <v>2.5535358730233205E-2</v>
      </c>
      <c r="H898">
        <v>1.5715399011578479E-2</v>
      </c>
    </row>
    <row r="899" spans="1:8" x14ac:dyDescent="0.2">
      <c r="A899" t="s">
        <v>4238</v>
      </c>
      <c r="B899" t="s">
        <v>4240</v>
      </c>
      <c r="C899" t="s">
        <v>4537</v>
      </c>
      <c r="D899">
        <v>0.30952030313977341</v>
      </c>
      <c r="E899">
        <v>0.63680606560185193</v>
      </c>
      <c r="F899">
        <v>1.2422873516562911E-2</v>
      </c>
      <c r="G899">
        <v>2.5535358730233205E-2</v>
      </c>
      <c r="H899">
        <v>1.5715399011578479E-2</v>
      </c>
    </row>
    <row r="900" spans="1:8" x14ac:dyDescent="0.2">
      <c r="A900" t="s">
        <v>4238</v>
      </c>
      <c r="B900" t="s">
        <v>4240</v>
      </c>
      <c r="C900" t="s">
        <v>4538</v>
      </c>
      <c r="D900">
        <v>0.30952030313977341</v>
      </c>
      <c r="E900">
        <v>0.63680606560185193</v>
      </c>
      <c r="F900">
        <v>1.2422873516562911E-2</v>
      </c>
      <c r="G900">
        <v>2.5535358730233205E-2</v>
      </c>
      <c r="H900">
        <v>1.5715399011578479E-2</v>
      </c>
    </row>
    <row r="901" spans="1:8" x14ac:dyDescent="0.2">
      <c r="A901" t="s">
        <v>4238</v>
      </c>
      <c r="B901" t="s">
        <v>4240</v>
      </c>
      <c r="C901" t="s">
        <v>4539</v>
      </c>
      <c r="D901">
        <v>0.31000791397405619</v>
      </c>
      <c r="E901">
        <v>0.63591957049307635</v>
      </c>
      <c r="F901">
        <v>1.2585238887299496E-2</v>
      </c>
      <c r="G901">
        <v>2.5792794010379337E-2</v>
      </c>
      <c r="H901">
        <v>1.569448263518863E-2</v>
      </c>
    </row>
    <row r="902" spans="1:8" x14ac:dyDescent="0.2">
      <c r="A902" t="s">
        <v>4238</v>
      </c>
      <c r="B902" t="s">
        <v>4240</v>
      </c>
      <c r="C902" t="s">
        <v>4540</v>
      </c>
      <c r="D902">
        <v>0.31000791397405619</v>
      </c>
      <c r="E902">
        <v>0.63591957049307635</v>
      </c>
      <c r="F902">
        <v>1.2585238887299496E-2</v>
      </c>
      <c r="G902">
        <v>2.5792794010379337E-2</v>
      </c>
      <c r="H902">
        <v>1.569448263518863E-2</v>
      </c>
    </row>
    <row r="903" spans="1:8" x14ac:dyDescent="0.2">
      <c r="A903" t="s">
        <v>4238</v>
      </c>
      <c r="B903" t="s">
        <v>4240</v>
      </c>
      <c r="C903" t="s">
        <v>4541</v>
      </c>
      <c r="D903">
        <v>0.31000791397405619</v>
      </c>
      <c r="E903">
        <v>0.63591957049307635</v>
      </c>
      <c r="F903">
        <v>1.2585238887299496E-2</v>
      </c>
      <c r="G903">
        <v>2.5792794010379337E-2</v>
      </c>
      <c r="H903">
        <v>1.569448263518863E-2</v>
      </c>
    </row>
    <row r="904" spans="1:8" x14ac:dyDescent="0.2">
      <c r="A904" t="s">
        <v>4238</v>
      </c>
      <c r="B904" t="s">
        <v>4240</v>
      </c>
      <c r="C904" t="s">
        <v>4542</v>
      </c>
      <c r="D904">
        <v>0.31003630147830202</v>
      </c>
      <c r="E904">
        <v>0.63585331113197874</v>
      </c>
      <c r="F904">
        <v>1.2599548198585424E-2</v>
      </c>
      <c r="G904">
        <v>2.5817088634068119E-2</v>
      </c>
      <c r="H904">
        <v>1.569375055706557E-2</v>
      </c>
    </row>
    <row r="905" spans="1:8" x14ac:dyDescent="0.2">
      <c r="A905" t="s">
        <v>4238</v>
      </c>
      <c r="B905" t="s">
        <v>4240</v>
      </c>
      <c r="C905" t="s">
        <v>4543</v>
      </c>
      <c r="D905">
        <v>0.30974475009089802</v>
      </c>
      <c r="E905">
        <v>0.6361126253663425</v>
      </c>
      <c r="F905">
        <v>1.2596513217515199E-2</v>
      </c>
      <c r="G905">
        <v>2.5845681958782157E-2</v>
      </c>
      <c r="H905">
        <v>1.5700429366462001E-2</v>
      </c>
    </row>
    <row r="906" spans="1:8" x14ac:dyDescent="0.2">
      <c r="A906" t="s">
        <v>4238</v>
      </c>
      <c r="B906" t="s">
        <v>4240</v>
      </c>
      <c r="C906" t="s">
        <v>4544</v>
      </c>
      <c r="D906">
        <v>0.30974475009089802</v>
      </c>
      <c r="E906">
        <v>0.6361126253663425</v>
      </c>
      <c r="F906">
        <v>1.2596513217515199E-2</v>
      </c>
      <c r="G906">
        <v>2.5845681958782157E-2</v>
      </c>
      <c r="H906">
        <v>1.5700429366462001E-2</v>
      </c>
    </row>
    <row r="907" spans="1:8" x14ac:dyDescent="0.2">
      <c r="A907" t="s">
        <v>4238</v>
      </c>
      <c r="B907" t="s">
        <v>4240</v>
      </c>
      <c r="C907" t="s">
        <v>4545</v>
      </c>
      <c r="D907">
        <v>0.30974475009089802</v>
      </c>
      <c r="E907">
        <v>0.6361126253663425</v>
      </c>
      <c r="F907">
        <v>1.2596513217515199E-2</v>
      </c>
      <c r="G907">
        <v>2.5845681958782157E-2</v>
      </c>
      <c r="H907">
        <v>1.5700429366462001E-2</v>
      </c>
    </row>
    <row r="908" spans="1:8" x14ac:dyDescent="0.2">
      <c r="A908" t="s">
        <v>4238</v>
      </c>
      <c r="B908" t="s">
        <v>4240</v>
      </c>
      <c r="C908" t="s">
        <v>4546</v>
      </c>
      <c r="D908">
        <v>0.31003848875635276</v>
      </c>
      <c r="E908">
        <v>0.63573186923238689</v>
      </c>
      <c r="F908">
        <v>1.2640881764606031E-2</v>
      </c>
      <c r="G908">
        <v>2.589672785431385E-2</v>
      </c>
      <c r="H908">
        <v>1.5692032392340603E-2</v>
      </c>
    </row>
    <row r="909" spans="1:8" x14ac:dyDescent="0.2">
      <c r="A909" t="s">
        <v>4238</v>
      </c>
      <c r="B909" t="s">
        <v>4240</v>
      </c>
      <c r="C909" t="s">
        <v>4547</v>
      </c>
      <c r="D909">
        <v>0.31003848875635276</v>
      </c>
      <c r="E909">
        <v>0.63573186923238689</v>
      </c>
      <c r="F909">
        <v>1.2640881764606031E-2</v>
      </c>
      <c r="G909">
        <v>2.589672785431385E-2</v>
      </c>
      <c r="H909">
        <v>1.5692032392340603E-2</v>
      </c>
    </row>
    <row r="910" spans="1:8" x14ac:dyDescent="0.2">
      <c r="A910" t="s">
        <v>4238</v>
      </c>
      <c r="B910" t="s">
        <v>4240</v>
      </c>
      <c r="C910" t="s">
        <v>4548</v>
      </c>
      <c r="D910">
        <v>0.31003848875635276</v>
      </c>
      <c r="E910">
        <v>0.63573186923238689</v>
      </c>
      <c r="F910">
        <v>1.2640881764606031E-2</v>
      </c>
      <c r="G910">
        <v>2.589672785431385E-2</v>
      </c>
      <c r="H910">
        <v>1.5692032392340603E-2</v>
      </c>
    </row>
    <row r="911" spans="1:8" x14ac:dyDescent="0.2">
      <c r="A911" t="s">
        <v>4238</v>
      </c>
      <c r="B911" t="s">
        <v>4240</v>
      </c>
      <c r="C911" t="s">
        <v>4549</v>
      </c>
      <c r="D911">
        <v>0.31003848875635276</v>
      </c>
      <c r="E911">
        <v>0.63573186923238689</v>
      </c>
      <c r="F911">
        <v>1.2640881764606031E-2</v>
      </c>
      <c r="G911">
        <v>2.589672785431385E-2</v>
      </c>
      <c r="H911">
        <v>1.5692032392340603E-2</v>
      </c>
    </row>
    <row r="912" spans="1:8" x14ac:dyDescent="0.2">
      <c r="A912" t="s">
        <v>4238</v>
      </c>
      <c r="B912" t="s">
        <v>4240</v>
      </c>
      <c r="C912" t="s">
        <v>4550</v>
      </c>
      <c r="D912">
        <v>0.31003848875635276</v>
      </c>
      <c r="E912">
        <v>0.63573186923238689</v>
      </c>
      <c r="F912">
        <v>1.2640881764606031E-2</v>
      </c>
      <c r="G912">
        <v>2.589672785431385E-2</v>
      </c>
      <c r="H912">
        <v>1.5692032392340603E-2</v>
      </c>
    </row>
    <row r="913" spans="1:8" x14ac:dyDescent="0.2">
      <c r="A913" t="s">
        <v>4238</v>
      </c>
      <c r="B913" t="s">
        <v>4240</v>
      </c>
      <c r="C913" t="s">
        <v>4551</v>
      </c>
      <c r="D913">
        <v>0.30971733209868296</v>
      </c>
      <c r="E913">
        <v>0.63601581168846644</v>
      </c>
      <c r="F913">
        <v>1.2638185778083781E-2</v>
      </c>
      <c r="G913">
        <v>2.5929612689892897E-2</v>
      </c>
      <c r="H913">
        <v>1.5699057744873863E-2</v>
      </c>
    </row>
    <row r="914" spans="1:8" x14ac:dyDescent="0.2">
      <c r="A914" t="s">
        <v>4238</v>
      </c>
      <c r="B914" t="s">
        <v>4240</v>
      </c>
      <c r="C914" t="s">
        <v>4552</v>
      </c>
      <c r="D914">
        <v>0.30971733209868296</v>
      </c>
      <c r="E914">
        <v>0.63601581168846644</v>
      </c>
      <c r="F914">
        <v>1.2638185778083781E-2</v>
      </c>
      <c r="G914">
        <v>2.5929612689892897E-2</v>
      </c>
      <c r="H914">
        <v>1.5699057744873863E-2</v>
      </c>
    </row>
    <row r="915" spans="1:8" x14ac:dyDescent="0.2">
      <c r="A915" t="s">
        <v>4238</v>
      </c>
      <c r="B915" t="s">
        <v>4240</v>
      </c>
      <c r="C915" t="s">
        <v>4553</v>
      </c>
      <c r="D915">
        <v>0.31054172014554593</v>
      </c>
      <c r="E915">
        <v>0.63486457946349362</v>
      </c>
      <c r="F915">
        <v>1.2792715430589532E-2</v>
      </c>
      <c r="G915">
        <v>2.6129926254800248E-2</v>
      </c>
      <c r="H915">
        <v>1.5671058705570669E-2</v>
      </c>
    </row>
    <row r="916" spans="1:8" x14ac:dyDescent="0.2">
      <c r="A916" t="s">
        <v>4238</v>
      </c>
      <c r="B916" t="s">
        <v>4240</v>
      </c>
      <c r="C916" t="s">
        <v>4554</v>
      </c>
      <c r="D916">
        <v>0.31054172014554593</v>
      </c>
      <c r="E916">
        <v>0.63486457946349362</v>
      </c>
      <c r="F916">
        <v>1.2792715430589532E-2</v>
      </c>
      <c r="G916">
        <v>2.6129926254800248E-2</v>
      </c>
      <c r="H916">
        <v>1.5671058705570669E-2</v>
      </c>
    </row>
    <row r="917" spans="1:8" x14ac:dyDescent="0.2">
      <c r="A917" t="s">
        <v>4238</v>
      </c>
      <c r="B917" t="s">
        <v>4240</v>
      </c>
      <c r="C917" t="s">
        <v>4555</v>
      </c>
      <c r="D917">
        <v>0.3095835037786458</v>
      </c>
      <c r="E917">
        <v>0.63572032189066341</v>
      </c>
      <c r="F917">
        <v>1.2781295027244807E-2</v>
      </c>
      <c r="G917">
        <v>2.622264959412807E-2</v>
      </c>
      <c r="H917">
        <v>1.5692229709317787E-2</v>
      </c>
    </row>
    <row r="918" spans="1:8" x14ac:dyDescent="0.2">
      <c r="A918" t="s">
        <v>4238</v>
      </c>
      <c r="B918" t="s">
        <v>4240</v>
      </c>
      <c r="C918" t="s">
        <v>4556</v>
      </c>
      <c r="D918">
        <v>0.30990219711057954</v>
      </c>
      <c r="E918">
        <v>0.63543083252848631</v>
      </c>
      <c r="F918">
        <v>1.2786811129684404E-2</v>
      </c>
      <c r="G918">
        <v>2.6195075315410626E-2</v>
      </c>
      <c r="H918">
        <v>1.5685083915839244E-2</v>
      </c>
    </row>
    <row r="919" spans="1:8" x14ac:dyDescent="0.2">
      <c r="A919" t="s">
        <v>4238</v>
      </c>
      <c r="B919" t="s">
        <v>4240</v>
      </c>
      <c r="C919" t="s">
        <v>4557</v>
      </c>
      <c r="D919">
        <v>0.30990219711057954</v>
      </c>
      <c r="E919">
        <v>0.63543083252848631</v>
      </c>
      <c r="F919">
        <v>1.2786811129684404E-2</v>
      </c>
      <c r="G919">
        <v>2.6195075315410626E-2</v>
      </c>
      <c r="H919">
        <v>1.5685083915839244E-2</v>
      </c>
    </row>
    <row r="920" spans="1:8" x14ac:dyDescent="0.2">
      <c r="A920" t="s">
        <v>4238</v>
      </c>
      <c r="B920" t="s">
        <v>4240</v>
      </c>
      <c r="C920" t="s">
        <v>4558</v>
      </c>
      <c r="D920">
        <v>0.30864397411479633</v>
      </c>
      <c r="E920">
        <v>0.63658275614999282</v>
      </c>
      <c r="F920">
        <v>1.2761893857182656E-2</v>
      </c>
      <c r="G920">
        <v>2.6298106912939358E-2</v>
      </c>
      <c r="H920">
        <v>1.5713268965088879E-2</v>
      </c>
    </row>
    <row r="921" spans="1:8" x14ac:dyDescent="0.2">
      <c r="A921" t="s">
        <v>4238</v>
      </c>
      <c r="B921" t="s">
        <v>4240</v>
      </c>
      <c r="C921" t="s">
        <v>4559</v>
      </c>
      <c r="D921">
        <v>0.30832186003336221</v>
      </c>
      <c r="E921">
        <v>0.63685621489213795</v>
      </c>
      <c r="F921">
        <v>1.2762950479611165E-2</v>
      </c>
      <c r="G921">
        <v>2.6339062221678648E-2</v>
      </c>
      <c r="H921">
        <v>1.5719912373210215E-2</v>
      </c>
    </row>
    <row r="922" spans="1:8" x14ac:dyDescent="0.2">
      <c r="A922" t="s">
        <v>4238</v>
      </c>
      <c r="B922" t="s">
        <v>4240</v>
      </c>
      <c r="C922" t="s">
        <v>4560</v>
      </c>
      <c r="D922">
        <v>0.30864351858044908</v>
      </c>
      <c r="E922">
        <v>0.63656902623104439</v>
      </c>
      <c r="F922">
        <v>1.2766845443866921E-2</v>
      </c>
      <c r="G922">
        <v>2.6307791241223722E-2</v>
      </c>
      <c r="H922">
        <v>1.571281850341591E-2</v>
      </c>
    </row>
    <row r="923" spans="1:8" x14ac:dyDescent="0.2">
      <c r="A923" t="s">
        <v>4238</v>
      </c>
      <c r="B923" t="s">
        <v>4240</v>
      </c>
      <c r="C923" t="s">
        <v>4561</v>
      </c>
      <c r="D923">
        <v>0.30864351858044908</v>
      </c>
      <c r="E923">
        <v>0.63656902623104439</v>
      </c>
      <c r="F923">
        <v>1.2766845443866921E-2</v>
      </c>
      <c r="G923">
        <v>2.6307791241223722E-2</v>
      </c>
      <c r="H923">
        <v>1.571281850341591E-2</v>
      </c>
    </row>
    <row r="924" spans="1:8" x14ac:dyDescent="0.2">
      <c r="A924" t="s">
        <v>4238</v>
      </c>
      <c r="B924" t="s">
        <v>4240</v>
      </c>
      <c r="C924" t="s">
        <v>4562</v>
      </c>
      <c r="D924">
        <v>0.30864351858044908</v>
      </c>
      <c r="E924">
        <v>0.63656902623104439</v>
      </c>
      <c r="F924">
        <v>1.2766845443866921E-2</v>
      </c>
      <c r="G924">
        <v>2.6307791241223722E-2</v>
      </c>
      <c r="H924">
        <v>1.571281850341591E-2</v>
      </c>
    </row>
    <row r="925" spans="1:8" x14ac:dyDescent="0.2">
      <c r="A925" t="s">
        <v>4238</v>
      </c>
      <c r="B925" t="s">
        <v>4240</v>
      </c>
      <c r="C925" t="s">
        <v>4563</v>
      </c>
      <c r="D925">
        <v>0.30864351858044908</v>
      </c>
      <c r="E925">
        <v>0.63656902623104439</v>
      </c>
      <c r="F925">
        <v>1.2766845443866921E-2</v>
      </c>
      <c r="G925">
        <v>2.6307791241223722E-2</v>
      </c>
      <c r="H925">
        <v>1.571281850341591E-2</v>
      </c>
    </row>
    <row r="926" spans="1:8" x14ac:dyDescent="0.2">
      <c r="A926" t="s">
        <v>4238</v>
      </c>
      <c r="B926" t="s">
        <v>4240</v>
      </c>
      <c r="C926" t="s">
        <v>4564</v>
      </c>
      <c r="D926">
        <v>0.30864351858044908</v>
      </c>
      <c r="E926">
        <v>0.63656902623104439</v>
      </c>
      <c r="F926">
        <v>1.2766845443866921E-2</v>
      </c>
      <c r="G926">
        <v>2.6307791241223722E-2</v>
      </c>
      <c r="H926">
        <v>1.571281850341591E-2</v>
      </c>
    </row>
    <row r="927" spans="1:8" x14ac:dyDescent="0.2">
      <c r="A927" t="s">
        <v>4238</v>
      </c>
      <c r="B927" t="s">
        <v>4240</v>
      </c>
      <c r="C927" t="s">
        <v>4565</v>
      </c>
      <c r="D927">
        <v>0.30896359452929334</v>
      </c>
      <c r="E927">
        <v>0.63627962998453325</v>
      </c>
      <c r="F927">
        <v>1.2771962779960944E-2</v>
      </c>
      <c r="G927">
        <v>2.6279138985991855E-2</v>
      </c>
      <c r="H927">
        <v>1.570567372022055E-2</v>
      </c>
    </row>
    <row r="928" spans="1:8" x14ac:dyDescent="0.2">
      <c r="A928" t="s">
        <v>4238</v>
      </c>
      <c r="B928" t="s">
        <v>4240</v>
      </c>
      <c r="C928" t="s">
        <v>4566</v>
      </c>
      <c r="D928">
        <v>0.30928934423505078</v>
      </c>
      <c r="E928">
        <v>0.63598945897296144</v>
      </c>
      <c r="F928">
        <v>1.2775641673886281E-2</v>
      </c>
      <c r="G928">
        <v>2.6247064627244188E-2</v>
      </c>
      <c r="H928">
        <v>1.5698490490857243E-2</v>
      </c>
    </row>
    <row r="929" spans="1:8" x14ac:dyDescent="0.2">
      <c r="A929" t="s">
        <v>4238</v>
      </c>
      <c r="B929" t="s">
        <v>4240</v>
      </c>
      <c r="C929" t="s">
        <v>4567</v>
      </c>
      <c r="D929">
        <v>0.30928934423505078</v>
      </c>
      <c r="E929">
        <v>0.63598945897296144</v>
      </c>
      <c r="F929">
        <v>1.2775641673886281E-2</v>
      </c>
      <c r="G929">
        <v>2.6247064627244188E-2</v>
      </c>
      <c r="H929">
        <v>1.5698490490857243E-2</v>
      </c>
    </row>
    <row r="930" spans="1:8" x14ac:dyDescent="0.2">
      <c r="A930" t="s">
        <v>4238</v>
      </c>
      <c r="B930" t="s">
        <v>4240</v>
      </c>
      <c r="C930" t="s">
        <v>4568</v>
      </c>
      <c r="D930">
        <v>0.30802880601337468</v>
      </c>
      <c r="E930">
        <v>0.63716372471491234</v>
      </c>
      <c r="F930">
        <v>1.2743622863643838E-2</v>
      </c>
      <c r="G930">
        <v>2.6336859201506423E-2</v>
      </c>
      <c r="H930">
        <v>1.5726987206562675E-2</v>
      </c>
    </row>
    <row r="931" spans="1:8" x14ac:dyDescent="0.2">
      <c r="A931" t="s">
        <v>4238</v>
      </c>
      <c r="B931" t="s">
        <v>4240</v>
      </c>
      <c r="C931" t="s">
        <v>4569</v>
      </c>
      <c r="D931">
        <v>0.3070905367644699</v>
      </c>
      <c r="E931">
        <v>0.63802976135133693</v>
      </c>
      <c r="F931">
        <v>1.2722478818047491E-2</v>
      </c>
      <c r="G931">
        <v>2.6409270066409456E-2</v>
      </c>
      <c r="H931">
        <v>1.5747952999736338E-2</v>
      </c>
    </row>
    <row r="932" spans="1:8" x14ac:dyDescent="0.2">
      <c r="A932" t="s">
        <v>4238</v>
      </c>
      <c r="B932" t="s">
        <v>4240</v>
      </c>
      <c r="C932" t="s">
        <v>4570</v>
      </c>
      <c r="D932">
        <v>0.30646343645965324</v>
      </c>
      <c r="E932">
        <v>0.63860501708319306</v>
      </c>
      <c r="F932">
        <v>1.2709473300587977E-2</v>
      </c>
      <c r="G932">
        <v>2.6460045944614079E-2</v>
      </c>
      <c r="H932">
        <v>1.576202721195178E-2</v>
      </c>
    </row>
    <row r="933" spans="1:8" x14ac:dyDescent="0.2">
      <c r="A933" t="s">
        <v>4238</v>
      </c>
      <c r="B933" t="s">
        <v>4240</v>
      </c>
      <c r="C933" t="s">
        <v>4571</v>
      </c>
      <c r="D933">
        <v>0.30741145078457571</v>
      </c>
      <c r="E933">
        <v>0.6376961003228705</v>
      </c>
      <c r="F933">
        <v>1.2742775190152825E-2</v>
      </c>
      <c r="G933">
        <v>2.6410018266474589E-2</v>
      </c>
      <c r="H933">
        <v>1.5739655435926467E-2</v>
      </c>
    </row>
    <row r="934" spans="1:8" x14ac:dyDescent="0.2">
      <c r="A934" t="s">
        <v>4238</v>
      </c>
      <c r="B934" t="s">
        <v>4240</v>
      </c>
      <c r="C934" t="s">
        <v>4572</v>
      </c>
      <c r="D934">
        <v>0.30741145078457571</v>
      </c>
      <c r="E934">
        <v>0.6376961003228705</v>
      </c>
      <c r="F934">
        <v>1.2742775190152825E-2</v>
      </c>
      <c r="G934">
        <v>2.6410018266474589E-2</v>
      </c>
      <c r="H934">
        <v>1.5739655435926467E-2</v>
      </c>
    </row>
    <row r="935" spans="1:8" x14ac:dyDescent="0.2">
      <c r="A935" t="s">
        <v>4238</v>
      </c>
      <c r="B935" t="s">
        <v>4240</v>
      </c>
      <c r="C935" t="s">
        <v>4573</v>
      </c>
      <c r="D935">
        <v>0.30741145078457571</v>
      </c>
      <c r="E935">
        <v>0.6376961003228705</v>
      </c>
      <c r="F935">
        <v>1.2742775190152825E-2</v>
      </c>
      <c r="G935">
        <v>2.6410018266474589E-2</v>
      </c>
      <c r="H935">
        <v>1.5739655435926467E-2</v>
      </c>
    </row>
    <row r="936" spans="1:8" x14ac:dyDescent="0.2">
      <c r="A936" t="s">
        <v>4238</v>
      </c>
      <c r="B936" t="s">
        <v>4240</v>
      </c>
      <c r="C936" t="s">
        <v>4574</v>
      </c>
      <c r="D936">
        <v>0.30679496082957752</v>
      </c>
      <c r="E936">
        <v>0.63833483942353519</v>
      </c>
      <c r="F936">
        <v>1.2704633017350283E-2</v>
      </c>
      <c r="G936">
        <v>2.6410209805013608E-2</v>
      </c>
      <c r="H936">
        <v>1.5755356924523369E-2</v>
      </c>
    </row>
    <row r="937" spans="1:8" x14ac:dyDescent="0.2">
      <c r="A937" t="s">
        <v>4238</v>
      </c>
      <c r="B937" t="s">
        <v>4240</v>
      </c>
      <c r="C937" t="s">
        <v>4575</v>
      </c>
      <c r="D937">
        <v>0.30679496082957752</v>
      </c>
      <c r="E937">
        <v>0.63833483942353519</v>
      </c>
      <c r="F937">
        <v>1.2704633017350283E-2</v>
      </c>
      <c r="G937">
        <v>2.6410209805013608E-2</v>
      </c>
      <c r="H937">
        <v>1.5755356924523369E-2</v>
      </c>
    </row>
    <row r="938" spans="1:8" x14ac:dyDescent="0.2">
      <c r="A938" t="s">
        <v>4238</v>
      </c>
      <c r="B938" t="s">
        <v>4240</v>
      </c>
      <c r="C938" t="s">
        <v>4576</v>
      </c>
      <c r="D938">
        <v>0.30679496082957752</v>
      </c>
      <c r="E938">
        <v>0.63833483942353519</v>
      </c>
      <c r="F938">
        <v>1.2704633017350283E-2</v>
      </c>
      <c r="G938">
        <v>2.6410209805013608E-2</v>
      </c>
      <c r="H938">
        <v>1.5755356924523369E-2</v>
      </c>
    </row>
    <row r="939" spans="1:8" x14ac:dyDescent="0.2">
      <c r="A939" t="s">
        <v>4238</v>
      </c>
      <c r="B939" t="s">
        <v>4240</v>
      </c>
      <c r="C939" t="s">
        <v>4577</v>
      </c>
      <c r="D939">
        <v>0.30679496082957752</v>
      </c>
      <c r="E939">
        <v>0.63833483942353519</v>
      </c>
      <c r="F939">
        <v>1.2704633017350283E-2</v>
      </c>
      <c r="G939">
        <v>2.6410209805013608E-2</v>
      </c>
      <c r="H939">
        <v>1.5755356924523369E-2</v>
      </c>
    </row>
    <row r="940" spans="1:8" x14ac:dyDescent="0.2">
      <c r="A940" t="s">
        <v>4238</v>
      </c>
      <c r="B940" t="s">
        <v>4240</v>
      </c>
      <c r="C940" t="s">
        <v>4578</v>
      </c>
      <c r="D940">
        <v>0.3064716419326447</v>
      </c>
      <c r="E940">
        <v>0.63862226561035496</v>
      </c>
      <c r="F940">
        <v>1.2701075364708079E-2</v>
      </c>
      <c r="G940">
        <v>2.6442551978788104E-2</v>
      </c>
      <c r="H940">
        <v>1.5762465113504112E-2</v>
      </c>
    </row>
    <row r="941" spans="1:8" x14ac:dyDescent="0.2">
      <c r="A941" t="s">
        <v>4238</v>
      </c>
      <c r="B941" t="s">
        <v>4240</v>
      </c>
      <c r="C941" t="s">
        <v>4579</v>
      </c>
      <c r="D941">
        <v>0.30614832803237668</v>
      </c>
      <c r="E941">
        <v>0.63891019616457478</v>
      </c>
      <c r="F941">
        <v>1.2697322026806655E-2</v>
      </c>
      <c r="G941">
        <v>2.6474567827566905E-2</v>
      </c>
      <c r="H941">
        <v>1.5769585948674954E-2</v>
      </c>
    </row>
    <row r="942" spans="1:8" x14ac:dyDescent="0.2">
      <c r="A942" t="s">
        <v>4238</v>
      </c>
      <c r="B942" t="s">
        <v>4240</v>
      </c>
      <c r="C942" t="s">
        <v>4580</v>
      </c>
      <c r="D942">
        <v>0.30582570492525518</v>
      </c>
      <c r="E942">
        <v>0.63920179112007613</v>
      </c>
      <c r="F942">
        <v>1.2692084648364221E-2</v>
      </c>
      <c r="G942">
        <v>2.6503634537622365E-2</v>
      </c>
      <c r="H942">
        <v>1.5776784768682186E-2</v>
      </c>
    </row>
    <row r="943" spans="1:8" x14ac:dyDescent="0.2">
      <c r="A943" t="s">
        <v>4238</v>
      </c>
      <c r="B943" t="s">
        <v>4240</v>
      </c>
      <c r="C943" t="s">
        <v>4581</v>
      </c>
      <c r="D943">
        <v>0.30552175900222883</v>
      </c>
      <c r="E943">
        <v>0.63953287057228969</v>
      </c>
      <c r="F943">
        <v>1.2667744524668007E-2</v>
      </c>
      <c r="G943">
        <v>2.649278063707541E-2</v>
      </c>
      <c r="H943">
        <v>1.5784845263737971E-2</v>
      </c>
    </row>
    <row r="944" spans="1:8" x14ac:dyDescent="0.2">
      <c r="A944" t="s">
        <v>4238</v>
      </c>
      <c r="B944" t="s">
        <v>4240</v>
      </c>
      <c r="C944" t="s">
        <v>4582</v>
      </c>
      <c r="D944">
        <v>0.30552175900222883</v>
      </c>
      <c r="E944">
        <v>0.63953287057228969</v>
      </c>
      <c r="F944">
        <v>1.2667744524668007E-2</v>
      </c>
      <c r="G944">
        <v>2.649278063707541E-2</v>
      </c>
      <c r="H944">
        <v>1.5784845263737971E-2</v>
      </c>
    </row>
    <row r="945" spans="1:8" x14ac:dyDescent="0.2">
      <c r="A945" t="s">
        <v>4238</v>
      </c>
      <c r="B945" t="s">
        <v>4240</v>
      </c>
      <c r="C945" t="s">
        <v>4583</v>
      </c>
      <c r="D945">
        <v>0.30520489469880546</v>
      </c>
      <c r="E945">
        <v>0.63983597977400275</v>
      </c>
      <c r="F945">
        <v>1.2656849750425228E-2</v>
      </c>
      <c r="G945">
        <v>2.6510003468722069E-2</v>
      </c>
      <c r="H945">
        <v>1.5792272308044399E-2</v>
      </c>
    </row>
    <row r="946" spans="1:8" x14ac:dyDescent="0.2">
      <c r="A946" t="s">
        <v>4238</v>
      </c>
      <c r="B946" t="s">
        <v>4240</v>
      </c>
      <c r="C946" t="s">
        <v>4584</v>
      </c>
      <c r="D946">
        <v>0.30519542203334238</v>
      </c>
      <c r="E946">
        <v>0.63981483114035698</v>
      </c>
      <c r="F946">
        <v>1.2666914977711998E-2</v>
      </c>
      <c r="G946">
        <v>2.6531051564823455E-2</v>
      </c>
      <c r="H946">
        <v>1.5791780283765221E-2</v>
      </c>
    </row>
    <row r="947" spans="1:8" x14ac:dyDescent="0.2">
      <c r="A947" t="s">
        <v>4238</v>
      </c>
      <c r="B947" t="s">
        <v>4240</v>
      </c>
      <c r="C947" t="s">
        <v>4585</v>
      </c>
      <c r="D947">
        <v>0.30456420447112215</v>
      </c>
      <c r="E947">
        <v>0.64042486656856934</v>
      </c>
      <c r="F947">
        <v>1.2643054222223652E-2</v>
      </c>
      <c r="G947">
        <v>2.6561189892420411E-2</v>
      </c>
      <c r="H947">
        <v>1.5806684845664463E-2</v>
      </c>
    </row>
    <row r="948" spans="1:8" x14ac:dyDescent="0.2">
      <c r="A948" t="s">
        <v>4238</v>
      </c>
      <c r="B948" t="s">
        <v>4240</v>
      </c>
      <c r="C948" t="s">
        <v>4586</v>
      </c>
      <c r="D948">
        <v>0.30456420447112215</v>
      </c>
      <c r="E948">
        <v>0.64042486656856934</v>
      </c>
      <c r="F948">
        <v>1.2643054222223652E-2</v>
      </c>
      <c r="G948">
        <v>2.6561189892420411E-2</v>
      </c>
      <c r="H948">
        <v>1.5806684845664463E-2</v>
      </c>
    </row>
    <row r="949" spans="1:8" x14ac:dyDescent="0.2">
      <c r="A949" t="s">
        <v>4238</v>
      </c>
      <c r="B949" t="s">
        <v>4240</v>
      </c>
      <c r="C949" t="s">
        <v>4587</v>
      </c>
      <c r="D949">
        <v>0.30488931048950368</v>
      </c>
      <c r="E949">
        <v>0.64013561216529735</v>
      </c>
      <c r="F949">
        <v>1.2646795134491831E-2</v>
      </c>
      <c r="G949">
        <v>2.6528748926890659E-2</v>
      </c>
      <c r="H949">
        <v>1.5799533283816523E-2</v>
      </c>
    </row>
    <row r="950" spans="1:8" x14ac:dyDescent="0.2">
      <c r="A950" t="s">
        <v>4238</v>
      </c>
      <c r="B950" t="s">
        <v>4240</v>
      </c>
      <c r="C950" t="s">
        <v>4588</v>
      </c>
      <c r="D950">
        <v>0.30488931048950368</v>
      </c>
      <c r="E950">
        <v>0.64013561216529735</v>
      </c>
      <c r="F950">
        <v>1.2646795134491831E-2</v>
      </c>
      <c r="G950">
        <v>2.6528748926890659E-2</v>
      </c>
      <c r="H950">
        <v>1.5799533283816523E-2</v>
      </c>
    </row>
    <row r="951" spans="1:8" x14ac:dyDescent="0.2">
      <c r="A951" t="s">
        <v>4238</v>
      </c>
      <c r="B951" t="s">
        <v>4240</v>
      </c>
      <c r="C951" t="s">
        <v>4589</v>
      </c>
      <c r="D951">
        <v>0.30488931048950368</v>
      </c>
      <c r="E951">
        <v>0.64013561216529735</v>
      </c>
      <c r="F951">
        <v>1.2646795134491831E-2</v>
      </c>
      <c r="G951">
        <v>2.6528748926890659E-2</v>
      </c>
      <c r="H951">
        <v>1.5799533283816523E-2</v>
      </c>
    </row>
    <row r="952" spans="1:8" x14ac:dyDescent="0.2">
      <c r="A952" t="s">
        <v>4238</v>
      </c>
      <c r="B952" t="s">
        <v>4240</v>
      </c>
      <c r="C952" t="s">
        <v>4590</v>
      </c>
      <c r="D952">
        <v>0.30521212957839583</v>
      </c>
      <c r="E952">
        <v>0.63984132653502723</v>
      </c>
      <c r="F952">
        <v>1.2652918066492071E-2</v>
      </c>
      <c r="G952">
        <v>2.6501353907987035E-2</v>
      </c>
      <c r="H952">
        <v>1.5792271912097935E-2</v>
      </c>
    </row>
    <row r="953" spans="1:8" x14ac:dyDescent="0.2">
      <c r="A953" t="s">
        <v>4238</v>
      </c>
      <c r="B953" t="s">
        <v>4240</v>
      </c>
      <c r="C953" t="s">
        <v>4591</v>
      </c>
      <c r="D953">
        <v>0.30521212957839583</v>
      </c>
      <c r="E953">
        <v>0.63984132653502723</v>
      </c>
      <c r="F953">
        <v>1.2652918066492071E-2</v>
      </c>
      <c r="G953">
        <v>2.6501353907987035E-2</v>
      </c>
      <c r="H953">
        <v>1.5792271912097935E-2</v>
      </c>
    </row>
    <row r="954" spans="1:8" x14ac:dyDescent="0.2">
      <c r="A954" t="s">
        <v>4238</v>
      </c>
      <c r="B954" t="s">
        <v>4240</v>
      </c>
      <c r="C954" t="s">
        <v>4592</v>
      </c>
      <c r="D954">
        <v>0.30521212957839583</v>
      </c>
      <c r="E954">
        <v>0.63984132653502723</v>
      </c>
      <c r="F954">
        <v>1.2652918066492071E-2</v>
      </c>
      <c r="G954">
        <v>2.6501353907987035E-2</v>
      </c>
      <c r="H954">
        <v>1.5792271912097935E-2</v>
      </c>
    </row>
    <row r="955" spans="1:8" x14ac:dyDescent="0.2">
      <c r="A955" t="s">
        <v>4238</v>
      </c>
      <c r="B955" t="s">
        <v>4240</v>
      </c>
      <c r="C955" t="s">
        <v>4593</v>
      </c>
      <c r="D955">
        <v>0.30521212957839583</v>
      </c>
      <c r="E955">
        <v>0.63984132653502723</v>
      </c>
      <c r="F955">
        <v>1.2652918066492071E-2</v>
      </c>
      <c r="G955">
        <v>2.6501353907987035E-2</v>
      </c>
      <c r="H955">
        <v>1.5792271912097935E-2</v>
      </c>
    </row>
    <row r="956" spans="1:8" x14ac:dyDescent="0.2">
      <c r="A956" t="s">
        <v>4238</v>
      </c>
      <c r="B956" t="s">
        <v>4240</v>
      </c>
      <c r="C956" t="s">
        <v>4594</v>
      </c>
      <c r="D956">
        <v>0.30521212957839583</v>
      </c>
      <c r="E956">
        <v>0.63984132653502723</v>
      </c>
      <c r="F956">
        <v>1.2652918066492071E-2</v>
      </c>
      <c r="G956">
        <v>2.6501353907987035E-2</v>
      </c>
      <c r="H956">
        <v>1.5792271912097935E-2</v>
      </c>
    </row>
    <row r="957" spans="1:8" x14ac:dyDescent="0.2">
      <c r="A957" t="s">
        <v>4238</v>
      </c>
      <c r="B957" t="s">
        <v>4240</v>
      </c>
      <c r="C957" t="s">
        <v>4595</v>
      </c>
      <c r="D957">
        <v>0.30521212957839583</v>
      </c>
      <c r="E957">
        <v>0.63984132653502723</v>
      </c>
      <c r="F957">
        <v>1.2652918066492071E-2</v>
      </c>
      <c r="G957">
        <v>2.6501353907987035E-2</v>
      </c>
      <c r="H957">
        <v>1.5792271912097935E-2</v>
      </c>
    </row>
    <row r="958" spans="1:8" x14ac:dyDescent="0.2">
      <c r="A958" t="s">
        <v>4238</v>
      </c>
      <c r="B958" t="s">
        <v>4240</v>
      </c>
      <c r="C958" t="s">
        <v>4596</v>
      </c>
      <c r="D958">
        <v>0.30553063536446229</v>
      </c>
      <c r="E958">
        <v>0.63956787624871392</v>
      </c>
      <c r="F958">
        <v>1.2653229170206204E-2</v>
      </c>
      <c r="G958">
        <v>2.6463076119199277E-2</v>
      </c>
      <c r="H958">
        <v>1.5785183097418179E-2</v>
      </c>
    </row>
    <row r="959" spans="1:8" x14ac:dyDescent="0.2">
      <c r="A959" t="s">
        <v>4238</v>
      </c>
      <c r="B959" t="s">
        <v>4240</v>
      </c>
      <c r="C959" t="s">
        <v>4597</v>
      </c>
      <c r="D959">
        <v>0.30680553814029754</v>
      </c>
      <c r="E959">
        <v>0.6384714921165543</v>
      </c>
      <c r="F959">
        <v>1.2654798504515504E-2</v>
      </c>
      <c r="G959">
        <v>2.6311247710196186E-2</v>
      </c>
      <c r="H959">
        <v>1.5756923528436429E-2</v>
      </c>
    </row>
    <row r="960" spans="1:8" x14ac:dyDescent="0.2">
      <c r="A960" t="s">
        <v>4238</v>
      </c>
      <c r="B960" t="s">
        <v>4240</v>
      </c>
      <c r="C960" t="s">
        <v>4598</v>
      </c>
      <c r="D960">
        <v>0.30680553814029754</v>
      </c>
      <c r="E960">
        <v>0.6384714921165543</v>
      </c>
      <c r="F960">
        <v>1.2654798504515504E-2</v>
      </c>
      <c r="G960">
        <v>2.6311247710196186E-2</v>
      </c>
      <c r="H960">
        <v>1.5756923528436429E-2</v>
      </c>
    </row>
    <row r="961" spans="1:8" x14ac:dyDescent="0.2">
      <c r="A961" t="s">
        <v>4238</v>
      </c>
      <c r="B961" t="s">
        <v>4240</v>
      </c>
      <c r="C961" t="s">
        <v>4599</v>
      </c>
      <c r="D961">
        <v>0.30666017553865782</v>
      </c>
      <c r="E961">
        <v>0.63913187016080342</v>
      </c>
      <c r="F961">
        <v>1.2471999030294258E-2</v>
      </c>
      <c r="G961">
        <v>2.5969947736438116E-2</v>
      </c>
      <c r="H961">
        <v>1.5766007533806414E-2</v>
      </c>
    </row>
    <row r="962" spans="1:8" x14ac:dyDescent="0.2">
      <c r="A962" t="s">
        <v>4238</v>
      </c>
      <c r="B962" t="s">
        <v>4240</v>
      </c>
      <c r="C962" t="s">
        <v>4600</v>
      </c>
      <c r="D962">
        <v>0.307035350896874</v>
      </c>
      <c r="E962">
        <v>0.63899665987351029</v>
      </c>
      <c r="F962">
        <v>1.2407412133304411E-2</v>
      </c>
      <c r="G962">
        <v>2.5798317307761574E-2</v>
      </c>
      <c r="H962">
        <v>1.5762259788549716E-2</v>
      </c>
    </row>
    <row r="963" spans="1:8" x14ac:dyDescent="0.2">
      <c r="A963" t="s">
        <v>4238</v>
      </c>
      <c r="B963" t="s">
        <v>4240</v>
      </c>
      <c r="C963" t="s">
        <v>4601</v>
      </c>
      <c r="D963">
        <v>0.307035350896874</v>
      </c>
      <c r="E963">
        <v>0.63899665987351029</v>
      </c>
      <c r="F963">
        <v>1.2407412133304411E-2</v>
      </c>
      <c r="G963">
        <v>2.5798317307761574E-2</v>
      </c>
      <c r="H963">
        <v>1.5762259788549716E-2</v>
      </c>
    </row>
    <row r="964" spans="1:8" x14ac:dyDescent="0.2">
      <c r="A964" t="s">
        <v>4238</v>
      </c>
      <c r="B964" t="s">
        <v>4240</v>
      </c>
      <c r="C964" t="s">
        <v>4602</v>
      </c>
      <c r="D964">
        <v>0.307035350896874</v>
      </c>
      <c r="E964">
        <v>0.63899665987351029</v>
      </c>
      <c r="F964">
        <v>1.2407412133304411E-2</v>
      </c>
      <c r="G964">
        <v>2.5798317307761574E-2</v>
      </c>
      <c r="H964">
        <v>1.5762259788549716E-2</v>
      </c>
    </row>
    <row r="965" spans="1:8" x14ac:dyDescent="0.2">
      <c r="A965" t="s">
        <v>4238</v>
      </c>
      <c r="B965" t="s">
        <v>4240</v>
      </c>
      <c r="C965" t="s">
        <v>4603</v>
      </c>
      <c r="D965">
        <v>0.30738559142586308</v>
      </c>
      <c r="E965">
        <v>0.63881311475493163</v>
      </c>
      <c r="F965">
        <v>1.236679363853814E-2</v>
      </c>
      <c r="G965">
        <v>2.5677115701689578E-2</v>
      </c>
      <c r="H965">
        <v>1.5757384478977527E-2</v>
      </c>
    </row>
    <row r="966" spans="1:8" x14ac:dyDescent="0.2">
      <c r="A966" t="s">
        <v>4238</v>
      </c>
      <c r="B966" t="s">
        <v>4240</v>
      </c>
      <c r="C966" t="s">
        <v>4604</v>
      </c>
      <c r="D966">
        <v>0.30738559142586308</v>
      </c>
      <c r="E966">
        <v>0.63881311475493163</v>
      </c>
      <c r="F966">
        <v>1.236679363853814E-2</v>
      </c>
      <c r="G966">
        <v>2.5677115701689578E-2</v>
      </c>
      <c r="H966">
        <v>1.5757384478977527E-2</v>
      </c>
    </row>
    <row r="967" spans="1:8" x14ac:dyDescent="0.2">
      <c r="A967" t="s">
        <v>4238</v>
      </c>
      <c r="B967" t="s">
        <v>4240</v>
      </c>
      <c r="C967" t="s">
        <v>4605</v>
      </c>
      <c r="D967">
        <v>0.30738559142586308</v>
      </c>
      <c r="E967">
        <v>0.63881311475493163</v>
      </c>
      <c r="F967">
        <v>1.236679363853814E-2</v>
      </c>
      <c r="G967">
        <v>2.5677115701689578E-2</v>
      </c>
      <c r="H967">
        <v>1.5757384478977527E-2</v>
      </c>
    </row>
    <row r="968" spans="1:8" x14ac:dyDescent="0.2">
      <c r="A968" t="s">
        <v>4238</v>
      </c>
      <c r="B968" t="s">
        <v>4240</v>
      </c>
      <c r="C968" t="s">
        <v>4606</v>
      </c>
      <c r="D968">
        <v>0.30738559142586308</v>
      </c>
      <c r="E968">
        <v>0.63881311475493163</v>
      </c>
      <c r="F968">
        <v>1.236679363853814E-2</v>
      </c>
      <c r="G968">
        <v>2.5677115701689578E-2</v>
      </c>
      <c r="H968">
        <v>1.5757384478977527E-2</v>
      </c>
    </row>
    <row r="969" spans="1:8" x14ac:dyDescent="0.2">
      <c r="A969" t="s">
        <v>4238</v>
      </c>
      <c r="B969" t="s">
        <v>4240</v>
      </c>
      <c r="C969" t="s">
        <v>4607</v>
      </c>
      <c r="D969">
        <v>0.30738559142586308</v>
      </c>
      <c r="E969">
        <v>0.63881311475493163</v>
      </c>
      <c r="F969">
        <v>1.236679363853814E-2</v>
      </c>
      <c r="G969">
        <v>2.5677115701689578E-2</v>
      </c>
      <c r="H969">
        <v>1.5757384478977527E-2</v>
      </c>
    </row>
    <row r="970" spans="1:8" x14ac:dyDescent="0.2">
      <c r="A970" t="s">
        <v>4238</v>
      </c>
      <c r="B970" t="s">
        <v>4240</v>
      </c>
      <c r="C970" t="s">
        <v>4608</v>
      </c>
      <c r="D970">
        <v>0.30738559142586308</v>
      </c>
      <c r="E970">
        <v>0.63881311475493163</v>
      </c>
      <c r="F970">
        <v>1.236679363853814E-2</v>
      </c>
      <c r="G970">
        <v>2.5677115701689578E-2</v>
      </c>
      <c r="H970">
        <v>1.5757384478977527E-2</v>
      </c>
    </row>
    <row r="971" spans="1:8" x14ac:dyDescent="0.2">
      <c r="A971" t="s">
        <v>4238</v>
      </c>
      <c r="B971" t="s">
        <v>4240</v>
      </c>
      <c r="C971" t="s">
        <v>4609</v>
      </c>
      <c r="D971">
        <v>0.30738559142586308</v>
      </c>
      <c r="E971">
        <v>0.63881311475493163</v>
      </c>
      <c r="F971">
        <v>1.236679363853814E-2</v>
      </c>
      <c r="G971">
        <v>2.5677115701689578E-2</v>
      </c>
      <c r="H971">
        <v>1.5757384478977527E-2</v>
      </c>
    </row>
    <row r="972" spans="1:8" x14ac:dyDescent="0.2">
      <c r="A972" t="s">
        <v>4238</v>
      </c>
      <c r="B972" t="s">
        <v>4240</v>
      </c>
      <c r="C972" t="s">
        <v>4610</v>
      </c>
      <c r="D972">
        <v>0.30800848382854057</v>
      </c>
      <c r="E972">
        <v>0.63824763995492462</v>
      </c>
      <c r="F972">
        <v>1.2376933715781141E-2</v>
      </c>
      <c r="G972">
        <v>2.5623540308964569E-2</v>
      </c>
      <c r="H972">
        <v>1.5743402191788998E-2</v>
      </c>
    </row>
    <row r="973" spans="1:8" x14ac:dyDescent="0.2">
      <c r="A973" t="s">
        <v>4238</v>
      </c>
      <c r="B973" t="s">
        <v>4240</v>
      </c>
      <c r="C973" t="s">
        <v>4611</v>
      </c>
      <c r="D973">
        <v>0.30800721516765067</v>
      </c>
      <c r="E973">
        <v>0.63825675848831043</v>
      </c>
      <c r="F973">
        <v>1.2374173768470423E-2</v>
      </c>
      <c r="G973">
        <v>2.5618292929335981E-2</v>
      </c>
      <c r="H973">
        <v>1.5743559646232565E-2</v>
      </c>
    </row>
    <row r="974" spans="1:8" x14ac:dyDescent="0.2">
      <c r="A974" t="s">
        <v>4238</v>
      </c>
      <c r="B974" t="s">
        <v>4240</v>
      </c>
      <c r="C974" t="s">
        <v>4612</v>
      </c>
      <c r="D974">
        <v>0.30746259469031478</v>
      </c>
      <c r="E974">
        <v>0.63904183618114918</v>
      </c>
      <c r="F974">
        <v>1.2264963835520738E-2</v>
      </c>
      <c r="G974">
        <v>2.5468224221957613E-2</v>
      </c>
      <c r="H974">
        <v>1.5762381071057579E-2</v>
      </c>
    </row>
    <row r="975" spans="1:8" x14ac:dyDescent="0.2">
      <c r="A975" t="s">
        <v>4238</v>
      </c>
      <c r="B975" t="s">
        <v>4240</v>
      </c>
      <c r="C975" t="s">
        <v>4613</v>
      </c>
      <c r="D975">
        <v>0.30746259469031478</v>
      </c>
      <c r="E975">
        <v>0.63904183618114918</v>
      </c>
      <c r="F975">
        <v>1.2264963835520738E-2</v>
      </c>
      <c r="G975">
        <v>2.5468224221957613E-2</v>
      </c>
      <c r="H975">
        <v>1.5762381071057579E-2</v>
      </c>
    </row>
    <row r="976" spans="1:8" x14ac:dyDescent="0.2">
      <c r="A976" t="s">
        <v>4238</v>
      </c>
      <c r="B976" t="s">
        <v>4240</v>
      </c>
      <c r="C976" t="s">
        <v>4614</v>
      </c>
      <c r="D976">
        <v>0.30746259469031478</v>
      </c>
      <c r="E976">
        <v>0.63904183618114918</v>
      </c>
      <c r="F976">
        <v>1.2264963835520738E-2</v>
      </c>
      <c r="G976">
        <v>2.5468224221957613E-2</v>
      </c>
      <c r="H976">
        <v>1.5762381071057579E-2</v>
      </c>
    </row>
    <row r="977" spans="1:8" x14ac:dyDescent="0.2">
      <c r="A977" t="s">
        <v>4238</v>
      </c>
      <c r="B977" t="s">
        <v>4240</v>
      </c>
      <c r="C977" t="s">
        <v>4615</v>
      </c>
      <c r="D977">
        <v>0.30778508228308166</v>
      </c>
      <c r="E977">
        <v>0.63875115188109011</v>
      </c>
      <c r="F977">
        <v>1.2269391476759236E-2</v>
      </c>
      <c r="G977">
        <v>2.5439166263052895E-2</v>
      </c>
      <c r="H977">
        <v>1.5755208096016146E-2</v>
      </c>
    </row>
    <row r="978" spans="1:8" x14ac:dyDescent="0.2">
      <c r="A978" t="s">
        <v>4238</v>
      </c>
      <c r="B978" t="s">
        <v>4240</v>
      </c>
      <c r="C978" t="s">
        <v>4616</v>
      </c>
      <c r="D978">
        <v>0.30778602620568207</v>
      </c>
      <c r="E978">
        <v>0.63880840296624375</v>
      </c>
      <c r="F978">
        <v>1.2249363795951554E-2</v>
      </c>
      <c r="G978">
        <v>2.5399801239664326E-2</v>
      </c>
      <c r="H978">
        <v>1.5756405792458274E-2</v>
      </c>
    </row>
    <row r="979" spans="1:8" x14ac:dyDescent="0.2">
      <c r="A979" t="s">
        <v>4238</v>
      </c>
      <c r="B979" t="s">
        <v>4240</v>
      </c>
      <c r="C979" t="s">
        <v>4617</v>
      </c>
      <c r="D979">
        <v>0.30685832794910228</v>
      </c>
      <c r="E979">
        <v>0.63976180677072414</v>
      </c>
      <c r="F979">
        <v>1.2196260335489831E-2</v>
      </c>
      <c r="G979">
        <v>2.5403863671279919E-2</v>
      </c>
      <c r="H979">
        <v>1.5779741273403723E-2</v>
      </c>
    </row>
    <row r="980" spans="1:8" x14ac:dyDescent="0.2">
      <c r="A980" t="s">
        <v>4238</v>
      </c>
      <c r="B980" t="s">
        <v>4240</v>
      </c>
      <c r="C980" t="s">
        <v>4618</v>
      </c>
      <c r="D980">
        <v>0.30777183151408888</v>
      </c>
      <c r="E980">
        <v>0.63896055262511842</v>
      </c>
      <c r="F980">
        <v>1.220132877386813E-2</v>
      </c>
      <c r="G980">
        <v>2.5307300690597039E-2</v>
      </c>
      <c r="H980">
        <v>1.5758986396327616E-2</v>
      </c>
    </row>
    <row r="981" spans="1:8" x14ac:dyDescent="0.2">
      <c r="A981" t="s">
        <v>4238</v>
      </c>
      <c r="B981" t="s">
        <v>4240</v>
      </c>
      <c r="C981" t="s">
        <v>4619</v>
      </c>
      <c r="D981">
        <v>0.30743988361933272</v>
      </c>
      <c r="E981">
        <v>0.63932683098563126</v>
      </c>
      <c r="F981">
        <v>1.2173831278105318E-2</v>
      </c>
      <c r="G981">
        <v>2.5291957381228358E-2</v>
      </c>
      <c r="H981">
        <v>1.5767496735702317E-2</v>
      </c>
    </row>
    <row r="982" spans="1:8" x14ac:dyDescent="0.2">
      <c r="A982" t="s">
        <v>4238</v>
      </c>
      <c r="B982" t="s">
        <v>4240</v>
      </c>
      <c r="C982" t="s">
        <v>4620</v>
      </c>
      <c r="D982">
        <v>0.30679432797337025</v>
      </c>
      <c r="E982">
        <v>0.63990225115455335</v>
      </c>
      <c r="F982">
        <v>1.2167312150942857E-2</v>
      </c>
      <c r="G982">
        <v>2.5354369059618787E-2</v>
      </c>
      <c r="H982">
        <v>1.5781739661514717E-2</v>
      </c>
    </row>
    <row r="983" spans="1:8" x14ac:dyDescent="0.2">
      <c r="A983" t="s">
        <v>4238</v>
      </c>
      <c r="B983" t="s">
        <v>4240</v>
      </c>
      <c r="C983" t="s">
        <v>4621</v>
      </c>
      <c r="D983">
        <v>0.30679432797337025</v>
      </c>
      <c r="E983">
        <v>0.63990225115455335</v>
      </c>
      <c r="F983">
        <v>1.2167312150942857E-2</v>
      </c>
      <c r="G983">
        <v>2.5354369059618787E-2</v>
      </c>
      <c r="H983">
        <v>1.5781739661514717E-2</v>
      </c>
    </row>
    <row r="984" spans="1:8" x14ac:dyDescent="0.2">
      <c r="A984" t="s">
        <v>4238</v>
      </c>
      <c r="B984" t="s">
        <v>4240</v>
      </c>
      <c r="C984" t="s">
        <v>4622</v>
      </c>
      <c r="D984">
        <v>0.30709075504946282</v>
      </c>
      <c r="E984">
        <v>0.63962464093845472</v>
      </c>
      <c r="F984">
        <v>1.2174797054219063E-2</v>
      </c>
      <c r="G984">
        <v>2.5334508467479925E-2</v>
      </c>
      <c r="H984">
        <v>1.5775298490383539E-2</v>
      </c>
    </row>
    <row r="985" spans="1:8" x14ac:dyDescent="0.2">
      <c r="A985" t="s">
        <v>4238</v>
      </c>
      <c r="B985" t="s">
        <v>4240</v>
      </c>
      <c r="C985" t="s">
        <v>4623</v>
      </c>
      <c r="D985">
        <v>0.30709075504946282</v>
      </c>
      <c r="E985">
        <v>0.63962464093845472</v>
      </c>
      <c r="F985">
        <v>1.2174797054219063E-2</v>
      </c>
      <c r="G985">
        <v>2.5334508467479925E-2</v>
      </c>
      <c r="H985">
        <v>1.5775298490383539E-2</v>
      </c>
    </row>
    <row r="986" spans="1:8" x14ac:dyDescent="0.2">
      <c r="A986" t="s">
        <v>4238</v>
      </c>
      <c r="B986" t="s">
        <v>4240</v>
      </c>
      <c r="C986" t="s">
        <v>4624</v>
      </c>
      <c r="D986">
        <v>0.30676745429193242</v>
      </c>
      <c r="E986">
        <v>0.63990540099821513</v>
      </c>
      <c r="F986">
        <v>1.2174043066490644E-2</v>
      </c>
      <c r="G986">
        <v>2.5370756716419994E-2</v>
      </c>
      <c r="H986">
        <v>1.5782344926941656E-2</v>
      </c>
    </row>
    <row r="987" spans="1:8" x14ac:dyDescent="0.2">
      <c r="A987" t="s">
        <v>4238</v>
      </c>
      <c r="B987" t="s">
        <v>4240</v>
      </c>
      <c r="C987" t="s">
        <v>4625</v>
      </c>
      <c r="D987">
        <v>0.30676745429193242</v>
      </c>
      <c r="E987">
        <v>0.63990540099821513</v>
      </c>
      <c r="F987">
        <v>1.2174043066490644E-2</v>
      </c>
      <c r="G987">
        <v>2.5370756716419994E-2</v>
      </c>
      <c r="H987">
        <v>1.5782344926941656E-2</v>
      </c>
    </row>
    <row r="988" spans="1:8" x14ac:dyDescent="0.2">
      <c r="A988" t="s">
        <v>4238</v>
      </c>
      <c r="B988" t="s">
        <v>4240</v>
      </c>
      <c r="C988" t="s">
        <v>4626</v>
      </c>
      <c r="D988">
        <v>0.30657906747260527</v>
      </c>
      <c r="E988">
        <v>0.64005105482359181</v>
      </c>
      <c r="F988">
        <v>1.2178362171837044E-2</v>
      </c>
      <c r="G988">
        <v>2.5401113834644017E-2</v>
      </c>
      <c r="H988">
        <v>1.579040169732189E-2</v>
      </c>
    </row>
    <row r="989" spans="1:8" x14ac:dyDescent="0.2">
      <c r="A989" t="s">
        <v>4238</v>
      </c>
      <c r="B989" t="s">
        <v>4240</v>
      </c>
      <c r="C989" t="s">
        <v>4627</v>
      </c>
      <c r="D989">
        <v>0.30657906747260527</v>
      </c>
      <c r="E989">
        <v>0.64005105482359181</v>
      </c>
      <c r="F989">
        <v>1.2178362171837044E-2</v>
      </c>
      <c r="G989">
        <v>2.5401113834644017E-2</v>
      </c>
      <c r="H989">
        <v>1.579040169732189E-2</v>
      </c>
    </row>
    <row r="990" spans="1:8" x14ac:dyDescent="0.2">
      <c r="A990" t="s">
        <v>4238</v>
      </c>
      <c r="B990" t="s">
        <v>4240</v>
      </c>
      <c r="C990" t="s">
        <v>4628</v>
      </c>
      <c r="D990">
        <v>0.30657906747260527</v>
      </c>
      <c r="E990">
        <v>0.64005105482359181</v>
      </c>
      <c r="F990">
        <v>1.2178362171837044E-2</v>
      </c>
      <c r="G990">
        <v>2.5401113834644017E-2</v>
      </c>
      <c r="H990">
        <v>1.579040169732189E-2</v>
      </c>
    </row>
    <row r="991" spans="1:8" x14ac:dyDescent="0.2">
      <c r="A991" t="s">
        <v>4238</v>
      </c>
      <c r="B991" t="s">
        <v>4240</v>
      </c>
      <c r="C991" t="s">
        <v>4629</v>
      </c>
      <c r="D991">
        <v>0.30657901081195355</v>
      </c>
      <c r="E991">
        <v>0.64007582978837452</v>
      </c>
      <c r="F991">
        <v>1.2169711346955646E-2</v>
      </c>
      <c r="G991">
        <v>2.5384039959995875E-2</v>
      </c>
      <c r="H991">
        <v>1.5791408092720411E-2</v>
      </c>
    </row>
    <row r="992" spans="1:8" x14ac:dyDescent="0.2">
      <c r="A992" t="s">
        <v>4238</v>
      </c>
      <c r="B992" t="s">
        <v>4240</v>
      </c>
      <c r="C992" t="s">
        <v>4630</v>
      </c>
      <c r="D992">
        <v>0.30657901081195355</v>
      </c>
      <c r="E992">
        <v>0.64007582978837452</v>
      </c>
      <c r="F992">
        <v>1.2169711346955646E-2</v>
      </c>
      <c r="G992">
        <v>2.5384039959995875E-2</v>
      </c>
      <c r="H992">
        <v>1.5791408092720411E-2</v>
      </c>
    </row>
    <row r="993" spans="1:8" x14ac:dyDescent="0.2">
      <c r="A993" t="s">
        <v>4238</v>
      </c>
      <c r="B993" t="s">
        <v>4240</v>
      </c>
      <c r="C993" t="s">
        <v>4631</v>
      </c>
      <c r="D993">
        <v>0.30657901081195355</v>
      </c>
      <c r="E993">
        <v>0.64007582978837452</v>
      </c>
      <c r="F993">
        <v>1.2169711346955646E-2</v>
      </c>
      <c r="G993">
        <v>2.5384039959995875E-2</v>
      </c>
      <c r="H993">
        <v>1.5791408092720411E-2</v>
      </c>
    </row>
    <row r="994" spans="1:8" x14ac:dyDescent="0.2">
      <c r="A994" t="s">
        <v>4238</v>
      </c>
      <c r="B994" t="s">
        <v>4240</v>
      </c>
      <c r="C994" t="s">
        <v>4632</v>
      </c>
      <c r="D994">
        <v>0.30657901081195355</v>
      </c>
      <c r="E994">
        <v>0.64007582978837452</v>
      </c>
      <c r="F994">
        <v>1.2169711346955646E-2</v>
      </c>
      <c r="G994">
        <v>2.5384039959995875E-2</v>
      </c>
      <c r="H994">
        <v>1.5791408092720411E-2</v>
      </c>
    </row>
    <row r="995" spans="1:8" x14ac:dyDescent="0.2">
      <c r="A995" t="s">
        <v>4238</v>
      </c>
      <c r="B995" t="s">
        <v>4240</v>
      </c>
      <c r="C995" t="s">
        <v>4633</v>
      </c>
      <c r="D995">
        <v>0.30657901081195355</v>
      </c>
      <c r="E995">
        <v>0.64007582978837452</v>
      </c>
      <c r="F995">
        <v>1.2169711346955646E-2</v>
      </c>
      <c r="G995">
        <v>2.5384039959995875E-2</v>
      </c>
      <c r="H995">
        <v>1.5791408092720411E-2</v>
      </c>
    </row>
    <row r="996" spans="1:8" x14ac:dyDescent="0.2">
      <c r="A996" t="s">
        <v>4238</v>
      </c>
      <c r="B996" t="s">
        <v>4240</v>
      </c>
      <c r="C996" t="s">
        <v>4634</v>
      </c>
      <c r="D996">
        <v>0.30657901081195355</v>
      </c>
      <c r="E996">
        <v>0.64007582978837452</v>
      </c>
      <c r="F996">
        <v>1.2169711346955646E-2</v>
      </c>
      <c r="G996">
        <v>2.5384039959995875E-2</v>
      </c>
      <c r="H996">
        <v>1.5791408092720411E-2</v>
      </c>
    </row>
    <row r="997" spans="1:8" x14ac:dyDescent="0.2">
      <c r="A997" t="s">
        <v>4238</v>
      </c>
      <c r="B997" t="s">
        <v>4240</v>
      </c>
      <c r="C997" t="s">
        <v>4635</v>
      </c>
      <c r="D997">
        <v>0.30657901081195355</v>
      </c>
      <c r="E997">
        <v>0.64007582978837452</v>
      </c>
      <c r="F997">
        <v>1.2169711346955646E-2</v>
      </c>
      <c r="G997">
        <v>2.5384039959995875E-2</v>
      </c>
      <c r="H997">
        <v>1.5791408092720411E-2</v>
      </c>
    </row>
    <row r="998" spans="1:8" x14ac:dyDescent="0.2">
      <c r="A998" t="s">
        <v>4238</v>
      </c>
      <c r="B998" t="s">
        <v>4240</v>
      </c>
      <c r="C998" t="s">
        <v>4636</v>
      </c>
      <c r="D998">
        <v>0.30657901081195355</v>
      </c>
      <c r="E998">
        <v>0.64007582978837452</v>
      </c>
      <c r="F998">
        <v>1.2169711346955646E-2</v>
      </c>
      <c r="G998">
        <v>2.5384039959995875E-2</v>
      </c>
      <c r="H998">
        <v>1.5791408092720411E-2</v>
      </c>
    </row>
    <row r="999" spans="1:8" x14ac:dyDescent="0.2">
      <c r="A999" t="s">
        <v>4238</v>
      </c>
      <c r="B999" t="s">
        <v>4240</v>
      </c>
      <c r="C999" t="s">
        <v>4637</v>
      </c>
      <c r="D999">
        <v>0.30657901081195355</v>
      </c>
      <c r="E999">
        <v>0.64007582978837452</v>
      </c>
      <c r="F999">
        <v>1.2169711346955646E-2</v>
      </c>
      <c r="G999">
        <v>2.5384039959995875E-2</v>
      </c>
      <c r="H999">
        <v>1.5791408092720411E-2</v>
      </c>
    </row>
    <row r="1000" spans="1:8" x14ac:dyDescent="0.2">
      <c r="A1000" t="s">
        <v>4238</v>
      </c>
      <c r="B1000" t="s">
        <v>4240</v>
      </c>
      <c r="C1000" t="s">
        <v>4638</v>
      </c>
      <c r="D1000">
        <v>0.30656435198544091</v>
      </c>
      <c r="E1000">
        <v>0.6400547442293254</v>
      </c>
      <c r="F1000">
        <v>1.2181264822757713E-2</v>
      </c>
      <c r="G1000">
        <v>2.5408540022070589E-2</v>
      </c>
      <c r="H1000">
        <v>1.5791098940405351E-2</v>
      </c>
    </row>
    <row r="1001" spans="1:8" x14ac:dyDescent="0.2">
      <c r="A1001" t="s">
        <v>4238</v>
      </c>
      <c r="B1001" t="s">
        <v>4240</v>
      </c>
      <c r="C1001" t="s">
        <v>4639</v>
      </c>
      <c r="D1001">
        <v>0.30527272961199775</v>
      </c>
      <c r="E1001">
        <v>0.64123355593711262</v>
      </c>
      <c r="F1001">
        <v>1.2158454558572632E-2</v>
      </c>
      <c r="G1001">
        <v>2.5515080468201105E-2</v>
      </c>
      <c r="H1001">
        <v>1.5820179424115732E-2</v>
      </c>
    </row>
    <row r="1002" spans="1:8" x14ac:dyDescent="0.2">
      <c r="A1002" t="s">
        <v>4238</v>
      </c>
      <c r="B1002" t="s">
        <v>4240</v>
      </c>
      <c r="C1002" t="s">
        <v>4640</v>
      </c>
      <c r="D1002">
        <v>0.30527272961199775</v>
      </c>
      <c r="E1002">
        <v>0.64123355593711262</v>
      </c>
      <c r="F1002">
        <v>1.2158454558572632E-2</v>
      </c>
      <c r="G1002">
        <v>2.5515080468201105E-2</v>
      </c>
      <c r="H1002">
        <v>1.5820179424115732E-2</v>
      </c>
    </row>
    <row r="1003" spans="1:8" x14ac:dyDescent="0.2">
      <c r="A1003" t="s">
        <v>4238</v>
      </c>
      <c r="B1003" t="s">
        <v>4240</v>
      </c>
      <c r="C1003" t="s">
        <v>4641</v>
      </c>
      <c r="D1003">
        <v>0.30527272961199775</v>
      </c>
      <c r="E1003">
        <v>0.64123355593711262</v>
      </c>
      <c r="F1003">
        <v>1.2158454558572632E-2</v>
      </c>
      <c r="G1003">
        <v>2.5515080468201105E-2</v>
      </c>
      <c r="H1003">
        <v>1.5820179424115732E-2</v>
      </c>
    </row>
    <row r="1004" spans="1:8" x14ac:dyDescent="0.2">
      <c r="A1004" t="s">
        <v>4238</v>
      </c>
      <c r="B1004" t="s">
        <v>4240</v>
      </c>
      <c r="C1004" t="s">
        <v>4642</v>
      </c>
      <c r="D1004">
        <v>0.30527272961199775</v>
      </c>
      <c r="E1004">
        <v>0.64123355593711262</v>
      </c>
      <c r="F1004">
        <v>1.2158454558572632E-2</v>
      </c>
      <c r="G1004">
        <v>2.5515080468201105E-2</v>
      </c>
      <c r="H1004">
        <v>1.5820179424115732E-2</v>
      </c>
    </row>
    <row r="1005" spans="1:8" x14ac:dyDescent="0.2">
      <c r="A1005" t="s">
        <v>4238</v>
      </c>
      <c r="B1005" t="s">
        <v>4240</v>
      </c>
      <c r="C1005" t="s">
        <v>4643</v>
      </c>
      <c r="D1005">
        <v>0.30527272961199775</v>
      </c>
      <c r="E1005">
        <v>0.64123355593711262</v>
      </c>
      <c r="F1005">
        <v>1.2158454558572632E-2</v>
      </c>
      <c r="G1005">
        <v>2.5515080468201105E-2</v>
      </c>
      <c r="H1005">
        <v>1.5820179424115732E-2</v>
      </c>
    </row>
    <row r="1006" spans="1:8" x14ac:dyDescent="0.2">
      <c r="A1006" t="s">
        <v>4238</v>
      </c>
      <c r="B1006" t="s">
        <v>4240</v>
      </c>
      <c r="C1006" t="s">
        <v>4644</v>
      </c>
      <c r="D1006">
        <v>0.30527272961199775</v>
      </c>
      <c r="E1006">
        <v>0.64123355593711262</v>
      </c>
      <c r="F1006">
        <v>1.2158454558572632E-2</v>
      </c>
      <c r="G1006">
        <v>2.5515080468201105E-2</v>
      </c>
      <c r="H1006">
        <v>1.5820179424115732E-2</v>
      </c>
    </row>
    <row r="1007" spans="1:8" x14ac:dyDescent="0.2">
      <c r="A1007" t="s">
        <v>4238</v>
      </c>
      <c r="B1007" t="s">
        <v>4240</v>
      </c>
      <c r="C1007" t="s">
        <v>4645</v>
      </c>
      <c r="D1007">
        <v>0.30527272961199775</v>
      </c>
      <c r="E1007">
        <v>0.64123355593711262</v>
      </c>
      <c r="F1007">
        <v>1.2158454558572632E-2</v>
      </c>
      <c r="G1007">
        <v>2.5515080468201105E-2</v>
      </c>
      <c r="H1007">
        <v>1.5820179424115732E-2</v>
      </c>
    </row>
    <row r="1008" spans="1:8" x14ac:dyDescent="0.2">
      <c r="A1008" t="s">
        <v>4238</v>
      </c>
      <c r="B1008" t="s">
        <v>4240</v>
      </c>
      <c r="C1008" t="s">
        <v>4646</v>
      </c>
      <c r="D1008">
        <v>0.30527272961199775</v>
      </c>
      <c r="E1008">
        <v>0.64123355593711262</v>
      </c>
      <c r="F1008">
        <v>1.2158454558572632E-2</v>
      </c>
      <c r="G1008">
        <v>2.5515080468201105E-2</v>
      </c>
      <c r="H1008">
        <v>1.5820179424115732E-2</v>
      </c>
    </row>
    <row r="1009" spans="1:8" x14ac:dyDescent="0.2">
      <c r="A1009" t="s">
        <v>4238</v>
      </c>
      <c r="B1009" t="s">
        <v>4240</v>
      </c>
      <c r="C1009" t="s">
        <v>4647</v>
      </c>
      <c r="D1009">
        <v>0.30557140227814361</v>
      </c>
      <c r="E1009">
        <v>0.64089174121554937</v>
      </c>
      <c r="F1009">
        <v>1.2187434996577288E-2</v>
      </c>
      <c r="G1009">
        <v>2.5537348529014556E-2</v>
      </c>
      <c r="H1009">
        <v>1.5812072980715169E-2</v>
      </c>
    </row>
    <row r="1010" spans="1:8" x14ac:dyDescent="0.2">
      <c r="A1010" t="s">
        <v>4238</v>
      </c>
      <c r="B1010" t="s">
        <v>4240</v>
      </c>
      <c r="C1010" t="s">
        <v>4648</v>
      </c>
      <c r="D1010">
        <v>0.30589590217435042</v>
      </c>
      <c r="E1010">
        <v>0.64060123201887542</v>
      </c>
      <c r="F1010">
        <v>1.2191258507391866E-2</v>
      </c>
      <c r="G1010">
        <v>2.5506712634851738E-2</v>
      </c>
      <c r="H1010">
        <v>1.5804894664530493E-2</v>
      </c>
    </row>
    <row r="1011" spans="1:8" x14ac:dyDescent="0.2">
      <c r="A1011" t="s">
        <v>4238</v>
      </c>
      <c r="B1011" t="s">
        <v>4240</v>
      </c>
      <c r="C1011" t="s">
        <v>4649</v>
      </c>
      <c r="D1011">
        <v>0.30589590217435042</v>
      </c>
      <c r="E1011">
        <v>0.64060123201887542</v>
      </c>
      <c r="F1011">
        <v>1.2191258507391866E-2</v>
      </c>
      <c r="G1011">
        <v>2.5506712634851738E-2</v>
      </c>
      <c r="H1011">
        <v>1.5804894664530493E-2</v>
      </c>
    </row>
    <row r="1012" spans="1:8" x14ac:dyDescent="0.2">
      <c r="A1012" t="s">
        <v>4238</v>
      </c>
      <c r="B1012" t="s">
        <v>4240</v>
      </c>
      <c r="C1012" t="s">
        <v>4650</v>
      </c>
      <c r="D1012">
        <v>0.30589590217435042</v>
      </c>
      <c r="E1012">
        <v>0.64060123201887542</v>
      </c>
      <c r="F1012">
        <v>1.2191258507391866E-2</v>
      </c>
      <c r="G1012">
        <v>2.5506712634851738E-2</v>
      </c>
      <c r="H1012">
        <v>1.5804894664530493E-2</v>
      </c>
    </row>
    <row r="1013" spans="1:8" x14ac:dyDescent="0.2">
      <c r="A1013" t="s">
        <v>4238</v>
      </c>
      <c r="B1013" t="s">
        <v>4240</v>
      </c>
      <c r="C1013" t="s">
        <v>4651</v>
      </c>
      <c r="D1013">
        <v>0.30589590217435042</v>
      </c>
      <c r="E1013">
        <v>0.64060123201887542</v>
      </c>
      <c r="F1013">
        <v>1.2191258507391866E-2</v>
      </c>
      <c r="G1013">
        <v>2.5506712634851738E-2</v>
      </c>
      <c r="H1013">
        <v>1.5804894664530493E-2</v>
      </c>
    </row>
    <row r="1014" spans="1:8" x14ac:dyDescent="0.2">
      <c r="A1014" t="s">
        <v>4238</v>
      </c>
      <c r="B1014" t="s">
        <v>4240</v>
      </c>
      <c r="C1014" t="s">
        <v>4652</v>
      </c>
      <c r="D1014">
        <v>0.30589590217435042</v>
      </c>
      <c r="E1014">
        <v>0.64060123201887542</v>
      </c>
      <c r="F1014">
        <v>1.2191258507391866E-2</v>
      </c>
      <c r="G1014">
        <v>2.5506712634851738E-2</v>
      </c>
      <c r="H1014">
        <v>1.5804894664530493E-2</v>
      </c>
    </row>
    <row r="1015" spans="1:8" x14ac:dyDescent="0.2">
      <c r="A1015" t="s">
        <v>4238</v>
      </c>
      <c r="B1015" t="s">
        <v>4240</v>
      </c>
      <c r="C1015" t="s">
        <v>4653</v>
      </c>
      <c r="D1015">
        <v>0.30589590217435042</v>
      </c>
      <c r="E1015">
        <v>0.64060123201887542</v>
      </c>
      <c r="F1015">
        <v>1.2191258507391866E-2</v>
      </c>
      <c r="G1015">
        <v>2.5506712634851738E-2</v>
      </c>
      <c r="H1015">
        <v>1.5804894664530493E-2</v>
      </c>
    </row>
    <row r="1016" spans="1:8" x14ac:dyDescent="0.2">
      <c r="A1016" t="s">
        <v>4238</v>
      </c>
      <c r="B1016" t="s">
        <v>4240</v>
      </c>
      <c r="C1016" t="s">
        <v>4654</v>
      </c>
      <c r="D1016">
        <v>0.30558031055814511</v>
      </c>
      <c r="E1016">
        <v>0.64087408088483178</v>
      </c>
      <c r="F1016">
        <v>1.2190737897725464E-2</v>
      </c>
      <c r="G1016">
        <v>2.5542826024748538E-2</v>
      </c>
      <c r="H1016">
        <v>1.5812044634549077E-2</v>
      </c>
    </row>
    <row r="1017" spans="1:8" x14ac:dyDescent="0.2">
      <c r="A1017" t="s">
        <v>4238</v>
      </c>
      <c r="B1017" t="s">
        <v>4240</v>
      </c>
      <c r="C1017" t="s">
        <v>4655</v>
      </c>
      <c r="D1017">
        <v>0.30558031055814511</v>
      </c>
      <c r="E1017">
        <v>0.64087408088483178</v>
      </c>
      <c r="F1017">
        <v>1.2190737897725464E-2</v>
      </c>
      <c r="G1017">
        <v>2.5542826024748538E-2</v>
      </c>
      <c r="H1017">
        <v>1.5812044634549077E-2</v>
      </c>
    </row>
    <row r="1018" spans="1:8" x14ac:dyDescent="0.2">
      <c r="A1018" t="s">
        <v>4238</v>
      </c>
      <c r="B1018" t="s">
        <v>4240</v>
      </c>
      <c r="C1018" t="s">
        <v>4656</v>
      </c>
      <c r="D1018">
        <v>0.30558031055814511</v>
      </c>
      <c r="E1018">
        <v>0.64087408088483178</v>
      </c>
      <c r="F1018">
        <v>1.2190737897725464E-2</v>
      </c>
      <c r="G1018">
        <v>2.5542826024748538E-2</v>
      </c>
      <c r="H1018">
        <v>1.5812044634549077E-2</v>
      </c>
    </row>
    <row r="1019" spans="1:8" x14ac:dyDescent="0.2">
      <c r="A1019" t="s">
        <v>4238</v>
      </c>
      <c r="B1019" t="s">
        <v>4240</v>
      </c>
      <c r="C1019" t="s">
        <v>4657</v>
      </c>
      <c r="D1019">
        <v>0.30558031055814511</v>
      </c>
      <c r="E1019">
        <v>0.64087408088483178</v>
      </c>
      <c r="F1019">
        <v>1.2190737897725464E-2</v>
      </c>
      <c r="G1019">
        <v>2.5542826024748538E-2</v>
      </c>
      <c r="H1019">
        <v>1.5812044634549077E-2</v>
      </c>
    </row>
    <row r="1020" spans="1:8" x14ac:dyDescent="0.2">
      <c r="A1020" t="s">
        <v>4238</v>
      </c>
      <c r="B1020" t="s">
        <v>4240</v>
      </c>
      <c r="C1020" t="s">
        <v>4658</v>
      </c>
      <c r="D1020">
        <v>0.30461378856008109</v>
      </c>
      <c r="E1020">
        <v>0.64171279451354712</v>
      </c>
      <c r="F1020">
        <v>1.2188133086726899E-2</v>
      </c>
      <c r="G1020">
        <v>2.5651883689219456E-2</v>
      </c>
      <c r="H1020">
        <v>1.583340015042543E-2</v>
      </c>
    </row>
    <row r="1021" spans="1:8" x14ac:dyDescent="0.2">
      <c r="A1021" t="s">
        <v>4238</v>
      </c>
      <c r="B1021" t="s">
        <v>4240</v>
      </c>
      <c r="C1021" t="s">
        <v>4659</v>
      </c>
      <c r="D1021">
        <v>0.30461378856008109</v>
      </c>
      <c r="E1021">
        <v>0.64171279451354712</v>
      </c>
      <c r="F1021">
        <v>1.2188133086726899E-2</v>
      </c>
      <c r="G1021">
        <v>2.5651883689219456E-2</v>
      </c>
      <c r="H1021">
        <v>1.583340015042543E-2</v>
      </c>
    </row>
    <row r="1022" spans="1:8" x14ac:dyDescent="0.2">
      <c r="A1022" t="s">
        <v>4238</v>
      </c>
      <c r="B1022" t="s">
        <v>4240</v>
      </c>
      <c r="C1022" t="s">
        <v>4660</v>
      </c>
      <c r="D1022">
        <v>0.30461378856008109</v>
      </c>
      <c r="E1022">
        <v>0.64171279451354712</v>
      </c>
      <c r="F1022">
        <v>1.2188133086726899E-2</v>
      </c>
      <c r="G1022">
        <v>2.5651883689219456E-2</v>
      </c>
      <c r="H1022">
        <v>1.583340015042543E-2</v>
      </c>
    </row>
    <row r="1023" spans="1:8" x14ac:dyDescent="0.2">
      <c r="A1023" t="s">
        <v>4238</v>
      </c>
      <c r="B1023" t="s">
        <v>4240</v>
      </c>
      <c r="C1023" t="s">
        <v>4661</v>
      </c>
      <c r="D1023">
        <v>0.30494143480443503</v>
      </c>
      <c r="E1023">
        <v>0.64142434522191671</v>
      </c>
      <c r="F1023">
        <v>1.2190386696279226E-2</v>
      </c>
      <c r="G1023">
        <v>2.561755495175172E-2</v>
      </c>
      <c r="H1023">
        <v>1.5826278325617404E-2</v>
      </c>
    </row>
    <row r="1024" spans="1:8" x14ac:dyDescent="0.2">
      <c r="A1024" t="s">
        <v>4238</v>
      </c>
      <c r="B1024" t="s">
        <v>4240</v>
      </c>
      <c r="C1024" t="s">
        <v>4662</v>
      </c>
      <c r="D1024">
        <v>0.30494143480443503</v>
      </c>
      <c r="E1024">
        <v>0.64142434522191671</v>
      </c>
      <c r="F1024">
        <v>1.2190386696279226E-2</v>
      </c>
      <c r="G1024">
        <v>2.561755495175172E-2</v>
      </c>
      <c r="H1024">
        <v>1.5826278325617404E-2</v>
      </c>
    </row>
    <row r="1025" spans="1:8" x14ac:dyDescent="0.2">
      <c r="A1025" t="s">
        <v>4238</v>
      </c>
      <c r="B1025" t="s">
        <v>4240</v>
      </c>
      <c r="C1025" t="s">
        <v>4663</v>
      </c>
      <c r="D1025">
        <v>0.30429542586309832</v>
      </c>
      <c r="E1025">
        <v>0.64198978361931747</v>
      </c>
      <c r="F1025">
        <v>1.218695751109709E-2</v>
      </c>
      <c r="G1025">
        <v>2.5687313111623099E-2</v>
      </c>
      <c r="H1025">
        <v>1.5840519894863885E-2</v>
      </c>
    </row>
    <row r="1026" spans="1:8" x14ac:dyDescent="0.2">
      <c r="A1026" t="s">
        <v>4238</v>
      </c>
      <c r="B1026" t="s">
        <v>4240</v>
      </c>
      <c r="C1026" t="s">
        <v>4664</v>
      </c>
      <c r="D1026">
        <v>0.3046204008761263</v>
      </c>
      <c r="E1026">
        <v>0.64169811187486769</v>
      </c>
      <c r="F1026">
        <v>1.2191128744366916E-2</v>
      </c>
      <c r="G1026">
        <v>2.565704952213654E-2</v>
      </c>
      <c r="H1026">
        <v>1.583330898250249E-2</v>
      </c>
    </row>
    <row r="1027" spans="1:8" x14ac:dyDescent="0.2">
      <c r="A1027" t="s">
        <v>4238</v>
      </c>
      <c r="B1027" t="s">
        <v>4240</v>
      </c>
      <c r="C1027" t="s">
        <v>4665</v>
      </c>
      <c r="D1027">
        <v>0.3046204008761263</v>
      </c>
      <c r="E1027">
        <v>0.64169811187486769</v>
      </c>
      <c r="F1027">
        <v>1.2191128744366916E-2</v>
      </c>
      <c r="G1027">
        <v>2.565704952213654E-2</v>
      </c>
      <c r="H1027">
        <v>1.583330898250249E-2</v>
      </c>
    </row>
    <row r="1028" spans="1:8" x14ac:dyDescent="0.2">
      <c r="A1028" t="s">
        <v>4238</v>
      </c>
      <c r="B1028" t="s">
        <v>4240</v>
      </c>
      <c r="C1028" t="s">
        <v>4666</v>
      </c>
      <c r="D1028">
        <v>0.30429091691571969</v>
      </c>
      <c r="E1028">
        <v>0.64198337591216725</v>
      </c>
      <c r="F1028">
        <v>1.2190480334947537E-2</v>
      </c>
      <c r="G1028">
        <v>2.5694870063264555E-2</v>
      </c>
      <c r="H1028">
        <v>1.5840356773901051E-2</v>
      </c>
    </row>
    <row r="1029" spans="1:8" x14ac:dyDescent="0.2">
      <c r="A1029" t="s">
        <v>4238</v>
      </c>
      <c r="B1029" t="s">
        <v>4240</v>
      </c>
      <c r="C1029" t="s">
        <v>4667</v>
      </c>
      <c r="D1029">
        <v>0.30429091691571969</v>
      </c>
      <c r="E1029">
        <v>0.64198337591216725</v>
      </c>
      <c r="F1029">
        <v>1.2190480334947537E-2</v>
      </c>
      <c r="G1029">
        <v>2.5694870063264555E-2</v>
      </c>
      <c r="H1029">
        <v>1.5840356773901051E-2</v>
      </c>
    </row>
    <row r="1030" spans="1:8" x14ac:dyDescent="0.2">
      <c r="A1030" t="s">
        <v>4238</v>
      </c>
      <c r="B1030" t="s">
        <v>4240</v>
      </c>
      <c r="C1030" t="s">
        <v>4668</v>
      </c>
      <c r="D1030">
        <v>0.30429091691571969</v>
      </c>
      <c r="E1030">
        <v>0.64198337591216725</v>
      </c>
      <c r="F1030">
        <v>1.2190480334947537E-2</v>
      </c>
      <c r="G1030">
        <v>2.5694870063264555E-2</v>
      </c>
      <c r="H1030">
        <v>1.5840356773901051E-2</v>
      </c>
    </row>
    <row r="1031" spans="1:8" x14ac:dyDescent="0.2">
      <c r="A1031" t="s">
        <v>4238</v>
      </c>
      <c r="B1031" t="s">
        <v>4240</v>
      </c>
      <c r="C1031" t="s">
        <v>4669</v>
      </c>
      <c r="D1031">
        <v>0.30429091691571969</v>
      </c>
      <c r="E1031">
        <v>0.64198337591216725</v>
      </c>
      <c r="F1031">
        <v>1.2190480334947537E-2</v>
      </c>
      <c r="G1031">
        <v>2.5694870063264555E-2</v>
      </c>
      <c r="H1031">
        <v>1.5840356773901051E-2</v>
      </c>
    </row>
    <row r="1032" spans="1:8" x14ac:dyDescent="0.2">
      <c r="A1032" t="s">
        <v>4238</v>
      </c>
      <c r="B1032" t="s">
        <v>4240</v>
      </c>
      <c r="C1032" t="s">
        <v>4670</v>
      </c>
      <c r="D1032">
        <v>0.30267243364215829</v>
      </c>
      <c r="E1032">
        <v>0.64338668743262029</v>
      </c>
      <c r="F1032">
        <v>1.2185888775326368E-2</v>
      </c>
      <c r="G1032">
        <v>2.5878916144385693E-2</v>
      </c>
      <c r="H1032">
        <v>1.5876074005509298E-2</v>
      </c>
    </row>
    <row r="1033" spans="1:8" x14ac:dyDescent="0.2">
      <c r="A1033" t="s">
        <v>4238</v>
      </c>
      <c r="B1033" t="s">
        <v>4240</v>
      </c>
      <c r="C1033" t="s">
        <v>4671</v>
      </c>
      <c r="D1033">
        <v>0.3023626382175898</v>
      </c>
      <c r="E1033">
        <v>0.64366331513236485</v>
      </c>
      <c r="F1033">
        <v>1.2182218174378047E-2</v>
      </c>
      <c r="G1033">
        <v>2.5908742531697358E-2</v>
      </c>
      <c r="H1033">
        <v>1.5883085943969994E-2</v>
      </c>
    </row>
    <row r="1034" spans="1:8" x14ac:dyDescent="0.2">
      <c r="A1034" t="s">
        <v>4238</v>
      </c>
      <c r="B1034" t="s">
        <v>4240</v>
      </c>
      <c r="C1034" t="s">
        <v>4672</v>
      </c>
      <c r="D1034">
        <v>0.3023626382175898</v>
      </c>
      <c r="E1034">
        <v>0.64366331513236485</v>
      </c>
      <c r="F1034">
        <v>1.2182218174378047E-2</v>
      </c>
      <c r="G1034">
        <v>2.5908742531697358E-2</v>
      </c>
      <c r="H1034">
        <v>1.5883085943969994E-2</v>
      </c>
    </row>
    <row r="1035" spans="1:8" x14ac:dyDescent="0.2">
      <c r="A1035" t="s">
        <v>4238</v>
      </c>
      <c r="B1035" t="s">
        <v>4240</v>
      </c>
      <c r="C1035" t="s">
        <v>4673</v>
      </c>
      <c r="D1035">
        <v>0.3023626382175898</v>
      </c>
      <c r="E1035">
        <v>0.64366331513236485</v>
      </c>
      <c r="F1035">
        <v>1.2182218174378047E-2</v>
      </c>
      <c r="G1035">
        <v>2.5908742531697358E-2</v>
      </c>
      <c r="H1035">
        <v>1.5883085943969994E-2</v>
      </c>
    </row>
    <row r="1036" spans="1:8" x14ac:dyDescent="0.2">
      <c r="A1036" t="s">
        <v>4238</v>
      </c>
      <c r="B1036" t="s">
        <v>4240</v>
      </c>
      <c r="C1036" t="s">
        <v>4674</v>
      </c>
      <c r="D1036">
        <v>0.3023626382175898</v>
      </c>
      <c r="E1036">
        <v>0.64366331513236485</v>
      </c>
      <c r="F1036">
        <v>1.2182218174378047E-2</v>
      </c>
      <c r="G1036">
        <v>2.5908742531697358E-2</v>
      </c>
      <c r="H1036">
        <v>1.5883085943969994E-2</v>
      </c>
    </row>
    <row r="1037" spans="1:8" x14ac:dyDescent="0.2">
      <c r="A1037" t="s">
        <v>4238</v>
      </c>
      <c r="B1037" t="s">
        <v>4240</v>
      </c>
      <c r="C1037" t="s">
        <v>4675</v>
      </c>
      <c r="D1037">
        <v>0.3023626382175898</v>
      </c>
      <c r="E1037">
        <v>0.64366331513236485</v>
      </c>
      <c r="F1037">
        <v>1.2182218174378047E-2</v>
      </c>
      <c r="G1037">
        <v>2.5908742531697358E-2</v>
      </c>
      <c r="H1037">
        <v>1.5883085943969994E-2</v>
      </c>
    </row>
    <row r="1038" spans="1:8" x14ac:dyDescent="0.2">
      <c r="A1038" t="s">
        <v>4238</v>
      </c>
      <c r="B1038" t="s">
        <v>4240</v>
      </c>
      <c r="C1038" t="s">
        <v>4676</v>
      </c>
      <c r="D1038">
        <v>0.3023626382175898</v>
      </c>
      <c r="E1038">
        <v>0.64366331513236485</v>
      </c>
      <c r="F1038">
        <v>1.2182218174378047E-2</v>
      </c>
      <c r="G1038">
        <v>2.5908742531697358E-2</v>
      </c>
      <c r="H1038">
        <v>1.5883085943969994E-2</v>
      </c>
    </row>
    <row r="1039" spans="1:8" x14ac:dyDescent="0.2">
      <c r="A1039" t="s">
        <v>4238</v>
      </c>
      <c r="B1039" t="s">
        <v>4240</v>
      </c>
      <c r="C1039" t="s">
        <v>4677</v>
      </c>
      <c r="D1039">
        <v>0.30203222575887101</v>
      </c>
      <c r="E1039">
        <v>0.64395237463787636</v>
      </c>
      <c r="F1039">
        <v>1.2180375354551442E-2</v>
      </c>
      <c r="G1039">
        <v>2.5944793619656934E-2</v>
      </c>
      <c r="H1039">
        <v>1.5890230629044027E-2</v>
      </c>
    </row>
    <row r="1040" spans="1:8" x14ac:dyDescent="0.2">
      <c r="A1040" t="s">
        <v>4238</v>
      </c>
      <c r="B1040" t="s">
        <v>4240</v>
      </c>
      <c r="C1040" t="s">
        <v>4678</v>
      </c>
      <c r="D1040">
        <v>0.30232842810337346</v>
      </c>
      <c r="E1040">
        <v>0.64359519566201184</v>
      </c>
      <c r="F1040">
        <v>1.2215271248045233E-2</v>
      </c>
      <c r="G1040">
        <v>2.5979297356019625E-2</v>
      </c>
      <c r="H1040">
        <v>1.5881807630549898E-2</v>
      </c>
    </row>
    <row r="1041" spans="1:8" x14ac:dyDescent="0.2">
      <c r="A1041" t="s">
        <v>4238</v>
      </c>
      <c r="B1041" t="s">
        <v>4240</v>
      </c>
      <c r="C1041" t="s">
        <v>4679</v>
      </c>
      <c r="D1041">
        <v>0.30232842810337346</v>
      </c>
      <c r="E1041">
        <v>0.64359519566201184</v>
      </c>
      <c r="F1041">
        <v>1.2215271248045233E-2</v>
      </c>
      <c r="G1041">
        <v>2.5979297356019625E-2</v>
      </c>
      <c r="H1041">
        <v>1.5881807630549898E-2</v>
      </c>
    </row>
    <row r="1042" spans="1:8" x14ac:dyDescent="0.2">
      <c r="A1042" t="s">
        <v>4238</v>
      </c>
      <c r="B1042" t="s">
        <v>4240</v>
      </c>
      <c r="C1042" t="s">
        <v>4680</v>
      </c>
      <c r="D1042">
        <v>0.30232842810337346</v>
      </c>
      <c r="E1042">
        <v>0.64359519566201184</v>
      </c>
      <c r="F1042">
        <v>1.2215271248045233E-2</v>
      </c>
      <c r="G1042">
        <v>2.5979297356019625E-2</v>
      </c>
      <c r="H1042">
        <v>1.5881807630549898E-2</v>
      </c>
    </row>
    <row r="1043" spans="1:8" x14ac:dyDescent="0.2">
      <c r="A1043" t="s">
        <v>4238</v>
      </c>
      <c r="B1043" t="s">
        <v>4240</v>
      </c>
      <c r="C1043" t="s">
        <v>4681</v>
      </c>
      <c r="D1043">
        <v>0.30232842810337346</v>
      </c>
      <c r="E1043">
        <v>0.64359519566201184</v>
      </c>
      <c r="F1043">
        <v>1.2215271248045233E-2</v>
      </c>
      <c r="G1043">
        <v>2.5979297356019625E-2</v>
      </c>
      <c r="H1043">
        <v>1.5881807630549898E-2</v>
      </c>
    </row>
    <row r="1044" spans="1:8" x14ac:dyDescent="0.2">
      <c r="A1044" t="s">
        <v>4238</v>
      </c>
      <c r="B1044" t="s">
        <v>4240</v>
      </c>
      <c r="C1044" t="s">
        <v>4682</v>
      </c>
      <c r="D1044">
        <v>0.30232842810337346</v>
      </c>
      <c r="E1044">
        <v>0.64359519566201184</v>
      </c>
      <c r="F1044">
        <v>1.2215271248045233E-2</v>
      </c>
      <c r="G1044">
        <v>2.5979297356019625E-2</v>
      </c>
      <c r="H1044">
        <v>1.5881807630549898E-2</v>
      </c>
    </row>
    <row r="1045" spans="1:8" x14ac:dyDescent="0.2">
      <c r="A1045" t="s">
        <v>4238</v>
      </c>
      <c r="B1045" t="s">
        <v>4240</v>
      </c>
      <c r="C1045" t="s">
        <v>4683</v>
      </c>
      <c r="D1045">
        <v>0.30139441211259577</v>
      </c>
      <c r="E1045">
        <v>0.64440327861969349</v>
      </c>
      <c r="F1045">
        <v>1.2212361494312171E-2</v>
      </c>
      <c r="G1045">
        <v>2.608626446544704E-2</v>
      </c>
      <c r="H1045">
        <v>1.5903683307951548E-2</v>
      </c>
    </row>
    <row r="1046" spans="1:8" x14ac:dyDescent="0.2">
      <c r="A1046" t="s">
        <v>4238</v>
      </c>
      <c r="B1046" t="s">
        <v>4240</v>
      </c>
      <c r="C1046" t="s">
        <v>4684</v>
      </c>
      <c r="D1046">
        <v>0.30205368798164756</v>
      </c>
      <c r="E1046">
        <v>0.64381983453268787</v>
      </c>
      <c r="F1046">
        <v>1.2218450057814353E-2</v>
      </c>
      <c r="G1046">
        <v>2.6018760439601045E-2</v>
      </c>
      <c r="H1046">
        <v>1.5889266988249183E-2</v>
      </c>
    </row>
    <row r="1047" spans="1:8" x14ac:dyDescent="0.2">
      <c r="A1047" t="s">
        <v>4238</v>
      </c>
      <c r="B1047" t="s">
        <v>4240</v>
      </c>
      <c r="C1047" t="s">
        <v>4685</v>
      </c>
      <c r="D1047">
        <v>0.30205368798164756</v>
      </c>
      <c r="E1047">
        <v>0.64381983453268787</v>
      </c>
      <c r="F1047">
        <v>1.2218450057814353E-2</v>
      </c>
      <c r="G1047">
        <v>2.6018760439601045E-2</v>
      </c>
      <c r="H1047">
        <v>1.5889266988249183E-2</v>
      </c>
    </row>
    <row r="1048" spans="1:8" x14ac:dyDescent="0.2">
      <c r="A1048" t="s">
        <v>4238</v>
      </c>
      <c r="B1048" t="s">
        <v>4240</v>
      </c>
      <c r="C1048" t="s">
        <v>4686</v>
      </c>
      <c r="D1048">
        <v>0.30205368798164756</v>
      </c>
      <c r="E1048">
        <v>0.64381983453268787</v>
      </c>
      <c r="F1048">
        <v>1.2218450057814353E-2</v>
      </c>
      <c r="G1048">
        <v>2.6018760439601045E-2</v>
      </c>
      <c r="H1048">
        <v>1.5889266988249183E-2</v>
      </c>
    </row>
    <row r="1049" spans="1:8" x14ac:dyDescent="0.2">
      <c r="A1049" t="s">
        <v>4238</v>
      </c>
      <c r="B1049" t="s">
        <v>4240</v>
      </c>
      <c r="C1049" t="s">
        <v>4687</v>
      </c>
      <c r="D1049">
        <v>0.30237596521904525</v>
      </c>
      <c r="E1049">
        <v>0.64351420646530522</v>
      </c>
      <c r="F1049">
        <v>1.2228338461569432E-2</v>
      </c>
      <c r="G1049">
        <v>2.5999747119163627E-2</v>
      </c>
      <c r="H1049">
        <v>1.5881742734916406E-2</v>
      </c>
    </row>
    <row r="1050" spans="1:8" x14ac:dyDescent="0.2">
      <c r="A1050" t="s">
        <v>4238</v>
      </c>
      <c r="B1050" t="s">
        <v>4240</v>
      </c>
      <c r="C1050" t="s">
        <v>4688</v>
      </c>
      <c r="D1050">
        <v>0.30267578699594</v>
      </c>
      <c r="E1050">
        <v>0.64313349846247769</v>
      </c>
      <c r="F1050">
        <v>1.2270247579355372E-2</v>
      </c>
      <c r="G1050">
        <v>2.6047688527570029E-2</v>
      </c>
      <c r="H1050">
        <v>1.5872778434656828E-2</v>
      </c>
    </row>
    <row r="1051" spans="1:8" x14ac:dyDescent="0.2">
      <c r="A1051" t="s">
        <v>4238</v>
      </c>
      <c r="B1051" t="s">
        <v>4240</v>
      </c>
      <c r="C1051" t="s">
        <v>4689</v>
      </c>
      <c r="D1051">
        <v>0.30520695981293888</v>
      </c>
      <c r="E1051">
        <v>0.64053234643925105</v>
      </c>
      <c r="F1051">
        <v>1.238547023549153E-2</v>
      </c>
      <c r="G1051">
        <v>2.596861595136337E-2</v>
      </c>
      <c r="H1051">
        <v>1.5906607560955133E-2</v>
      </c>
    </row>
    <row r="1052" spans="1:8" x14ac:dyDescent="0.2">
      <c r="A1052" t="s">
        <v>4238</v>
      </c>
      <c r="B1052" t="s">
        <v>4240</v>
      </c>
      <c r="C1052" t="s">
        <v>4690</v>
      </c>
      <c r="D1052">
        <v>0.30553713590445591</v>
      </c>
      <c r="E1052">
        <v>0.64023951696139481</v>
      </c>
      <c r="F1052">
        <v>1.2388652113931453E-2</v>
      </c>
      <c r="G1052">
        <v>2.5935372852274118E-2</v>
      </c>
      <c r="H1052">
        <v>1.5899322167943802E-2</v>
      </c>
    </row>
    <row r="1053" spans="1:8" x14ac:dyDescent="0.2">
      <c r="A1053" t="s">
        <v>4238</v>
      </c>
      <c r="B1053" t="s">
        <v>4240</v>
      </c>
      <c r="C1053" t="s">
        <v>4691</v>
      </c>
      <c r="D1053">
        <v>0.30553713590445591</v>
      </c>
      <c r="E1053">
        <v>0.64023951696139481</v>
      </c>
      <c r="F1053">
        <v>1.2388652113931453E-2</v>
      </c>
      <c r="G1053">
        <v>2.5935372852274118E-2</v>
      </c>
      <c r="H1053">
        <v>1.5899322167943802E-2</v>
      </c>
    </row>
    <row r="1054" spans="1:8" x14ac:dyDescent="0.2">
      <c r="A1054" t="s">
        <v>4238</v>
      </c>
      <c r="B1054" t="s">
        <v>4240</v>
      </c>
      <c r="C1054" t="s">
        <v>4692</v>
      </c>
      <c r="D1054">
        <v>0.3068431882165511</v>
      </c>
      <c r="E1054">
        <v>0.63904672405116736</v>
      </c>
      <c r="F1054">
        <v>1.2412922823120337E-2</v>
      </c>
      <c r="G1054">
        <v>2.5827461170086604E-2</v>
      </c>
      <c r="H1054">
        <v>1.5869703739074533E-2</v>
      </c>
    </row>
    <row r="1055" spans="1:8" x14ac:dyDescent="0.2">
      <c r="A1055" t="s">
        <v>4238</v>
      </c>
      <c r="B1055" t="s">
        <v>4240</v>
      </c>
      <c r="C1055" t="s">
        <v>4693</v>
      </c>
      <c r="D1055">
        <v>0.30717175315987938</v>
      </c>
      <c r="E1055">
        <v>0.63875507870109194</v>
      </c>
      <c r="F1055">
        <v>1.241608110011576E-2</v>
      </c>
      <c r="G1055">
        <v>2.5794639250580918E-2</v>
      </c>
      <c r="H1055">
        <v>1.5862447788332092E-2</v>
      </c>
    </row>
    <row r="1056" spans="1:8" x14ac:dyDescent="0.2">
      <c r="A1056" t="s">
        <v>4238</v>
      </c>
      <c r="B1056" t="s">
        <v>4240</v>
      </c>
      <c r="C1056" t="s">
        <v>4694</v>
      </c>
      <c r="D1056">
        <v>0.30749719223672828</v>
      </c>
      <c r="E1056">
        <v>0.63845827479746808</v>
      </c>
      <c r="F1056">
        <v>1.2421931232993944E-2</v>
      </c>
      <c r="G1056">
        <v>2.5767524512616401E-2</v>
      </c>
      <c r="H1056">
        <v>1.5855077220193331E-2</v>
      </c>
    </row>
    <row r="1057" spans="1:8" x14ac:dyDescent="0.2">
      <c r="A1057" t="s">
        <v>4238</v>
      </c>
      <c r="B1057" t="s">
        <v>4240</v>
      </c>
      <c r="C1057" t="s">
        <v>4695</v>
      </c>
      <c r="D1057">
        <v>0.30749719223672828</v>
      </c>
      <c r="E1057">
        <v>0.63845827479746808</v>
      </c>
      <c r="F1057">
        <v>1.2421931232993944E-2</v>
      </c>
      <c r="G1057">
        <v>2.5767524512616401E-2</v>
      </c>
      <c r="H1057">
        <v>1.5855077220193331E-2</v>
      </c>
    </row>
    <row r="1058" spans="1:8" x14ac:dyDescent="0.2">
      <c r="A1058" t="s">
        <v>4238</v>
      </c>
      <c r="B1058" t="s">
        <v>4240</v>
      </c>
      <c r="C1058" t="s">
        <v>4696</v>
      </c>
      <c r="D1058">
        <v>0.30749719223672828</v>
      </c>
      <c r="E1058">
        <v>0.63845827479746808</v>
      </c>
      <c r="F1058">
        <v>1.2421931232993944E-2</v>
      </c>
      <c r="G1058">
        <v>2.5767524512616401E-2</v>
      </c>
      <c r="H1058">
        <v>1.5855077220193331E-2</v>
      </c>
    </row>
    <row r="1059" spans="1:8" x14ac:dyDescent="0.2">
      <c r="A1059" t="s">
        <v>4238</v>
      </c>
      <c r="B1059" t="s">
        <v>4240</v>
      </c>
      <c r="C1059" t="s">
        <v>4697</v>
      </c>
      <c r="D1059">
        <v>0.30696988903158062</v>
      </c>
      <c r="E1059">
        <v>0.6389013571072184</v>
      </c>
      <c r="F1059">
        <v>1.2424142197226139E-2</v>
      </c>
      <c r="G1059">
        <v>2.5834262820482908E-2</v>
      </c>
      <c r="H1059">
        <v>1.5870348843491935E-2</v>
      </c>
    </row>
    <row r="1060" spans="1:8" x14ac:dyDescent="0.2">
      <c r="A1060" t="s">
        <v>4238</v>
      </c>
      <c r="B1060" t="s">
        <v>4240</v>
      </c>
      <c r="C1060" t="s">
        <v>4698</v>
      </c>
      <c r="D1060">
        <v>0.30696988903158062</v>
      </c>
      <c r="E1060">
        <v>0.6389013571072184</v>
      </c>
      <c r="F1060">
        <v>1.2424142197226139E-2</v>
      </c>
      <c r="G1060">
        <v>2.5834262820482908E-2</v>
      </c>
      <c r="H1060">
        <v>1.5870348843491935E-2</v>
      </c>
    </row>
    <row r="1061" spans="1:8" x14ac:dyDescent="0.2">
      <c r="A1061" t="s">
        <v>4238</v>
      </c>
      <c r="B1061" t="s">
        <v>4240</v>
      </c>
      <c r="C1061" t="s">
        <v>4699</v>
      </c>
      <c r="D1061">
        <v>0.30696988903158062</v>
      </c>
      <c r="E1061">
        <v>0.6389013571072184</v>
      </c>
      <c r="F1061">
        <v>1.2424142197226139E-2</v>
      </c>
      <c r="G1061">
        <v>2.5834262820482908E-2</v>
      </c>
      <c r="H1061">
        <v>1.5870348843491935E-2</v>
      </c>
    </row>
    <row r="1062" spans="1:8" x14ac:dyDescent="0.2">
      <c r="A1062" t="s">
        <v>4238</v>
      </c>
      <c r="B1062" t="s">
        <v>4240</v>
      </c>
      <c r="C1062" t="s">
        <v>4700</v>
      </c>
      <c r="D1062">
        <v>0.30696988903158062</v>
      </c>
      <c r="E1062">
        <v>0.6389013571072184</v>
      </c>
      <c r="F1062">
        <v>1.2424142197226139E-2</v>
      </c>
      <c r="G1062">
        <v>2.5834262820482908E-2</v>
      </c>
      <c r="H1062">
        <v>1.5870348843491935E-2</v>
      </c>
    </row>
    <row r="1063" spans="1:8" x14ac:dyDescent="0.2">
      <c r="A1063" t="s">
        <v>4238</v>
      </c>
      <c r="B1063" t="s">
        <v>4240</v>
      </c>
      <c r="C1063" t="s">
        <v>4701</v>
      </c>
      <c r="D1063">
        <v>0.30696988903158062</v>
      </c>
      <c r="E1063">
        <v>0.6389013571072184</v>
      </c>
      <c r="F1063">
        <v>1.2424142197226139E-2</v>
      </c>
      <c r="G1063">
        <v>2.5834262820482908E-2</v>
      </c>
      <c r="H1063">
        <v>1.5870348843491935E-2</v>
      </c>
    </row>
    <row r="1064" spans="1:8" x14ac:dyDescent="0.2">
      <c r="A1064" t="s">
        <v>4238</v>
      </c>
      <c r="B1064" t="s">
        <v>4240</v>
      </c>
      <c r="C1064" t="s">
        <v>4702</v>
      </c>
      <c r="D1064">
        <v>0.30696988903158062</v>
      </c>
      <c r="E1064">
        <v>0.6389013571072184</v>
      </c>
      <c r="F1064">
        <v>1.2424142197226139E-2</v>
      </c>
      <c r="G1064">
        <v>2.5834262820482908E-2</v>
      </c>
      <c r="H1064">
        <v>1.5870348843491935E-2</v>
      </c>
    </row>
    <row r="1065" spans="1:8" x14ac:dyDescent="0.2">
      <c r="A1065" t="s">
        <v>4238</v>
      </c>
      <c r="B1065" t="s">
        <v>4240</v>
      </c>
      <c r="C1065" t="s">
        <v>4703</v>
      </c>
      <c r="D1065">
        <v>0.30663751205351858</v>
      </c>
      <c r="E1065">
        <v>0.63918771987874001</v>
      </c>
      <c r="F1065">
        <v>1.2423918014759169E-2</v>
      </c>
      <c r="G1065">
        <v>2.5873379135997951E-2</v>
      </c>
      <c r="H1065">
        <v>1.587747091698415E-2</v>
      </c>
    </row>
    <row r="1066" spans="1:8" x14ac:dyDescent="0.2">
      <c r="A1066" t="s">
        <v>4238</v>
      </c>
      <c r="B1066" t="s">
        <v>4240</v>
      </c>
      <c r="C1066" t="s">
        <v>4704</v>
      </c>
      <c r="D1066">
        <v>0.30663751205351858</v>
      </c>
      <c r="E1066">
        <v>0.63918771987874001</v>
      </c>
      <c r="F1066">
        <v>1.2423918014759169E-2</v>
      </c>
      <c r="G1066">
        <v>2.5873379135997951E-2</v>
      </c>
      <c r="H1066">
        <v>1.587747091698415E-2</v>
      </c>
    </row>
    <row r="1067" spans="1:8" x14ac:dyDescent="0.2">
      <c r="A1067" t="s">
        <v>4238</v>
      </c>
      <c r="B1067" t="s">
        <v>4240</v>
      </c>
      <c r="C1067" t="s">
        <v>4705</v>
      </c>
      <c r="D1067">
        <v>0.30663751205351858</v>
      </c>
      <c r="E1067">
        <v>0.63918771987874001</v>
      </c>
      <c r="F1067">
        <v>1.2423918014759169E-2</v>
      </c>
      <c r="G1067">
        <v>2.5873379135997951E-2</v>
      </c>
      <c r="H1067">
        <v>1.587747091698415E-2</v>
      </c>
    </row>
    <row r="1068" spans="1:8" x14ac:dyDescent="0.2">
      <c r="A1068" t="s">
        <v>4238</v>
      </c>
      <c r="B1068" t="s">
        <v>4240</v>
      </c>
      <c r="C1068" t="s">
        <v>4706</v>
      </c>
      <c r="D1068">
        <v>0.30663751205351858</v>
      </c>
      <c r="E1068">
        <v>0.63918771987874001</v>
      </c>
      <c r="F1068">
        <v>1.2423918014759169E-2</v>
      </c>
      <c r="G1068">
        <v>2.5873379135997951E-2</v>
      </c>
      <c r="H1068">
        <v>1.587747091698415E-2</v>
      </c>
    </row>
    <row r="1069" spans="1:8" x14ac:dyDescent="0.2">
      <c r="A1069" t="s">
        <v>4238</v>
      </c>
      <c r="B1069" t="s">
        <v>4240</v>
      </c>
      <c r="C1069" t="s">
        <v>4707</v>
      </c>
      <c r="D1069">
        <v>0.30663751205351858</v>
      </c>
      <c r="E1069">
        <v>0.63918771987874001</v>
      </c>
      <c r="F1069">
        <v>1.2423918014759169E-2</v>
      </c>
      <c r="G1069">
        <v>2.5873379135997951E-2</v>
      </c>
      <c r="H1069">
        <v>1.587747091698415E-2</v>
      </c>
    </row>
    <row r="1070" spans="1:8" x14ac:dyDescent="0.2">
      <c r="A1070" t="s">
        <v>4238</v>
      </c>
      <c r="B1070" t="s">
        <v>4240</v>
      </c>
      <c r="C1070" t="s">
        <v>4708</v>
      </c>
      <c r="D1070">
        <v>0.30663751205351858</v>
      </c>
      <c r="E1070">
        <v>0.63918771987874001</v>
      </c>
      <c r="F1070">
        <v>1.2423918014759169E-2</v>
      </c>
      <c r="G1070">
        <v>2.5873379135997951E-2</v>
      </c>
      <c r="H1070">
        <v>1.587747091698415E-2</v>
      </c>
    </row>
    <row r="1071" spans="1:8" x14ac:dyDescent="0.2">
      <c r="A1071" t="s">
        <v>4238</v>
      </c>
      <c r="B1071" t="s">
        <v>4240</v>
      </c>
      <c r="C1071" t="s">
        <v>4709</v>
      </c>
      <c r="D1071">
        <v>0.30663751205351858</v>
      </c>
      <c r="E1071">
        <v>0.63918771987874001</v>
      </c>
      <c r="F1071">
        <v>1.2423918014759169E-2</v>
      </c>
      <c r="G1071">
        <v>2.5873379135997951E-2</v>
      </c>
      <c r="H1071">
        <v>1.587747091698415E-2</v>
      </c>
    </row>
    <row r="1072" spans="1:8" x14ac:dyDescent="0.2">
      <c r="A1072" t="s">
        <v>4238</v>
      </c>
      <c r="B1072" t="s">
        <v>4240</v>
      </c>
      <c r="C1072" t="s">
        <v>4710</v>
      </c>
      <c r="D1072">
        <v>0.30663751205351858</v>
      </c>
      <c r="E1072">
        <v>0.63918771987874001</v>
      </c>
      <c r="F1072">
        <v>1.2423918014759169E-2</v>
      </c>
      <c r="G1072">
        <v>2.5873379135997951E-2</v>
      </c>
      <c r="H1072">
        <v>1.587747091698415E-2</v>
      </c>
    </row>
    <row r="1073" spans="1:8" x14ac:dyDescent="0.2">
      <c r="A1073" t="s">
        <v>4238</v>
      </c>
      <c r="B1073" t="s">
        <v>4240</v>
      </c>
      <c r="C1073" t="s">
        <v>4711</v>
      </c>
      <c r="D1073">
        <v>0.30663751205351858</v>
      </c>
      <c r="E1073">
        <v>0.63918771987874001</v>
      </c>
      <c r="F1073">
        <v>1.2423918014759169E-2</v>
      </c>
      <c r="G1073">
        <v>2.5873379135997951E-2</v>
      </c>
      <c r="H1073">
        <v>1.587747091698415E-2</v>
      </c>
    </row>
    <row r="1074" spans="1:8" x14ac:dyDescent="0.2">
      <c r="A1074" t="s">
        <v>4238</v>
      </c>
      <c r="B1074" t="s">
        <v>4240</v>
      </c>
      <c r="C1074" t="s">
        <v>4712</v>
      </c>
      <c r="D1074">
        <v>0.30663751205351858</v>
      </c>
      <c r="E1074">
        <v>0.63918771987874001</v>
      </c>
      <c r="F1074">
        <v>1.2423918014759169E-2</v>
      </c>
      <c r="G1074">
        <v>2.5873379135997951E-2</v>
      </c>
      <c r="H1074">
        <v>1.587747091698415E-2</v>
      </c>
    </row>
    <row r="1075" spans="1:8" x14ac:dyDescent="0.2">
      <c r="A1075" t="s">
        <v>4238</v>
      </c>
      <c r="B1075" t="s">
        <v>4240</v>
      </c>
      <c r="C1075" t="s">
        <v>4713</v>
      </c>
      <c r="D1075">
        <v>0.30696934099480011</v>
      </c>
      <c r="E1075">
        <v>0.63890107075550862</v>
      </c>
      <c r="F1075">
        <v>1.2424407220307444E-2</v>
      </c>
      <c r="G1075">
        <v>2.5834849019790346E-2</v>
      </c>
      <c r="H1075">
        <v>1.5870332009593424E-2</v>
      </c>
    </row>
    <row r="1076" spans="1:8" x14ac:dyDescent="0.2">
      <c r="A1076" t="s">
        <v>4238</v>
      </c>
      <c r="B1076" t="s">
        <v>4240</v>
      </c>
      <c r="C1076" t="s">
        <v>4714</v>
      </c>
      <c r="D1076">
        <v>0.3456298692938331</v>
      </c>
      <c r="E1076">
        <v>0.60123402247866786</v>
      </c>
      <c r="F1076">
        <v>1.4009692087695908E-2</v>
      </c>
      <c r="G1076">
        <v>2.4347598062407619E-2</v>
      </c>
      <c r="H1076">
        <v>1.477881807739556E-2</v>
      </c>
    </row>
    <row r="1077" spans="1:8" x14ac:dyDescent="0.2">
      <c r="A1077" t="s">
        <v>4238</v>
      </c>
      <c r="B1077" t="s">
        <v>4240</v>
      </c>
      <c r="C1077" t="s">
        <v>4715</v>
      </c>
      <c r="D1077">
        <v>0.3456298692938331</v>
      </c>
      <c r="E1077">
        <v>0.60123402247866786</v>
      </c>
      <c r="F1077">
        <v>1.4009692087695908E-2</v>
      </c>
      <c r="G1077">
        <v>2.4347598062407619E-2</v>
      </c>
      <c r="H1077">
        <v>1.477881807739556E-2</v>
      </c>
    </row>
    <row r="1078" spans="1:8" x14ac:dyDescent="0.2">
      <c r="A1078" t="s">
        <v>4238</v>
      </c>
      <c r="B1078" t="s">
        <v>4240</v>
      </c>
      <c r="C1078" t="s">
        <v>4716</v>
      </c>
      <c r="D1078">
        <v>0.3456298692938331</v>
      </c>
      <c r="E1078">
        <v>0.60123402247866786</v>
      </c>
      <c r="F1078">
        <v>1.4009692087695908E-2</v>
      </c>
      <c r="G1078">
        <v>2.4347598062407619E-2</v>
      </c>
      <c r="H1078">
        <v>1.477881807739556E-2</v>
      </c>
    </row>
    <row r="1079" spans="1:8" x14ac:dyDescent="0.2">
      <c r="A1079" t="s">
        <v>4238</v>
      </c>
      <c r="B1079" t="s">
        <v>4240</v>
      </c>
      <c r="C1079" t="s">
        <v>4717</v>
      </c>
      <c r="D1079">
        <v>0.34528112165458819</v>
      </c>
      <c r="E1079">
        <v>0.60154145880128862</v>
      </c>
      <c r="F1079">
        <v>1.4008462712529795E-2</v>
      </c>
      <c r="G1079">
        <v>2.4382498710749077E-2</v>
      </c>
      <c r="H1079">
        <v>1.4786458120844238E-2</v>
      </c>
    </row>
    <row r="1080" spans="1:8" x14ac:dyDescent="0.2">
      <c r="A1080" t="s">
        <v>4238</v>
      </c>
      <c r="B1080" t="s">
        <v>4240</v>
      </c>
      <c r="C1080" t="s">
        <v>4718</v>
      </c>
      <c r="D1080">
        <v>0.34528112165458819</v>
      </c>
      <c r="E1080">
        <v>0.60154145880128862</v>
      </c>
      <c r="F1080">
        <v>1.4008462712529795E-2</v>
      </c>
      <c r="G1080">
        <v>2.4382498710749077E-2</v>
      </c>
      <c r="H1080">
        <v>1.4786458120844238E-2</v>
      </c>
    </row>
    <row r="1081" spans="1:8" x14ac:dyDescent="0.2">
      <c r="A1081" t="s">
        <v>4238</v>
      </c>
      <c r="B1081" t="s">
        <v>4240</v>
      </c>
      <c r="C1081" t="s">
        <v>4719</v>
      </c>
      <c r="D1081">
        <v>0.34528112165458819</v>
      </c>
      <c r="E1081">
        <v>0.60154145880128862</v>
      </c>
      <c r="F1081">
        <v>1.4008462712529795E-2</v>
      </c>
      <c r="G1081">
        <v>2.4382498710749077E-2</v>
      </c>
      <c r="H1081">
        <v>1.4786458120844238E-2</v>
      </c>
    </row>
    <row r="1082" spans="1:8" x14ac:dyDescent="0.2">
      <c r="A1082" t="s">
        <v>4238</v>
      </c>
      <c r="B1082" t="s">
        <v>4240</v>
      </c>
      <c r="C1082" t="s">
        <v>4720</v>
      </c>
      <c r="D1082">
        <v>0.34493194251180964</v>
      </c>
      <c r="E1082">
        <v>0.60184910976450035</v>
      </c>
      <c r="F1082">
        <v>1.4007270902417313E-2</v>
      </c>
      <c r="G1082">
        <v>2.4417572517453367E-2</v>
      </c>
      <c r="H1082">
        <v>1.4794104303819335E-2</v>
      </c>
    </row>
    <row r="1083" spans="1:8" x14ac:dyDescent="0.2">
      <c r="A1083" t="s">
        <v>4238</v>
      </c>
      <c r="B1083" t="s">
        <v>4240</v>
      </c>
      <c r="C1083" t="s">
        <v>4721</v>
      </c>
      <c r="D1083">
        <v>0.34528588972707785</v>
      </c>
      <c r="E1083">
        <v>0.60154118900591458</v>
      </c>
      <c r="F1083">
        <v>1.400692692680917E-2</v>
      </c>
      <c r="G1083">
        <v>2.4379475082266559E-2</v>
      </c>
      <c r="H1083">
        <v>1.4786519257931846E-2</v>
      </c>
    </row>
    <row r="1084" spans="1:8" x14ac:dyDescent="0.2">
      <c r="A1084" t="s">
        <v>4238</v>
      </c>
      <c r="B1084" t="s">
        <v>4240</v>
      </c>
      <c r="C1084" t="s">
        <v>4722</v>
      </c>
      <c r="D1084">
        <v>0.34528588972707785</v>
      </c>
      <c r="E1084">
        <v>0.60154118900591458</v>
      </c>
      <c r="F1084">
        <v>1.400692692680917E-2</v>
      </c>
      <c r="G1084">
        <v>2.4379475082266559E-2</v>
      </c>
      <c r="H1084">
        <v>1.4786519257931846E-2</v>
      </c>
    </row>
    <row r="1085" spans="1:8" x14ac:dyDescent="0.2">
      <c r="A1085" t="s">
        <v>4238</v>
      </c>
      <c r="B1085" t="s">
        <v>4240</v>
      </c>
      <c r="C1085" t="s">
        <v>4723</v>
      </c>
      <c r="D1085">
        <v>0.34528588972707785</v>
      </c>
      <c r="E1085">
        <v>0.60154118900591458</v>
      </c>
      <c r="F1085">
        <v>1.400692692680917E-2</v>
      </c>
      <c r="G1085">
        <v>2.4379475082266559E-2</v>
      </c>
      <c r="H1085">
        <v>1.4786519257931846E-2</v>
      </c>
    </row>
    <row r="1086" spans="1:8" x14ac:dyDescent="0.2">
      <c r="A1086" t="s">
        <v>4238</v>
      </c>
      <c r="B1086" t="s">
        <v>4240</v>
      </c>
      <c r="C1086" t="s">
        <v>4724</v>
      </c>
      <c r="D1086">
        <v>0.34528588972707785</v>
      </c>
      <c r="E1086">
        <v>0.60154118900591458</v>
      </c>
      <c r="F1086">
        <v>1.400692692680917E-2</v>
      </c>
      <c r="G1086">
        <v>2.4379475082266559E-2</v>
      </c>
      <c r="H1086">
        <v>1.4786519257931846E-2</v>
      </c>
    </row>
    <row r="1087" spans="1:8" x14ac:dyDescent="0.2">
      <c r="A1087" t="s">
        <v>4238</v>
      </c>
      <c r="B1087" t="s">
        <v>4240</v>
      </c>
      <c r="C1087" t="s">
        <v>4725</v>
      </c>
      <c r="D1087">
        <v>0.34563965603768154</v>
      </c>
      <c r="E1087">
        <v>0.60123382738581421</v>
      </c>
      <c r="F1087">
        <v>1.4006398106122434E-2</v>
      </c>
      <c r="G1087">
        <v>2.4341170092226406E-2</v>
      </c>
      <c r="H1087">
        <v>1.4778948378155334E-2</v>
      </c>
    </row>
    <row r="1088" spans="1:8" x14ac:dyDescent="0.2">
      <c r="A1088" t="s">
        <v>4238</v>
      </c>
      <c r="B1088" t="s">
        <v>4240</v>
      </c>
      <c r="C1088" t="s">
        <v>4726</v>
      </c>
      <c r="D1088">
        <v>0.34805174409413775</v>
      </c>
      <c r="E1088">
        <v>0.59873507265840131</v>
      </c>
      <c r="F1088">
        <v>1.4131078499068573E-2</v>
      </c>
      <c r="G1088">
        <v>2.4286151539785594E-2</v>
      </c>
      <c r="H1088">
        <v>1.4795953208606837E-2</v>
      </c>
    </row>
    <row r="1089" spans="1:8" x14ac:dyDescent="0.2">
      <c r="A1089" t="s">
        <v>4238</v>
      </c>
      <c r="B1089" t="s">
        <v>4240</v>
      </c>
      <c r="C1089" t="s">
        <v>4727</v>
      </c>
      <c r="D1089">
        <v>0.34805174409413775</v>
      </c>
      <c r="E1089">
        <v>0.59873507265840131</v>
      </c>
      <c r="F1089">
        <v>1.4131078499068573E-2</v>
      </c>
      <c r="G1089">
        <v>2.4286151539785594E-2</v>
      </c>
      <c r="H1089">
        <v>1.4795953208606837E-2</v>
      </c>
    </row>
    <row r="1090" spans="1:8" x14ac:dyDescent="0.2">
      <c r="A1090" t="s">
        <v>4238</v>
      </c>
      <c r="B1090" t="s">
        <v>4240</v>
      </c>
      <c r="C1090" t="s">
        <v>4728</v>
      </c>
      <c r="D1090">
        <v>0.34805174409413775</v>
      </c>
      <c r="E1090">
        <v>0.59873507265840131</v>
      </c>
      <c r="F1090">
        <v>1.4131078499068573E-2</v>
      </c>
      <c r="G1090">
        <v>2.4286151539785594E-2</v>
      </c>
      <c r="H1090">
        <v>1.4795953208606837E-2</v>
      </c>
    </row>
    <row r="1091" spans="1:8" x14ac:dyDescent="0.2">
      <c r="A1091" t="s">
        <v>4238</v>
      </c>
      <c r="B1091" t="s">
        <v>4240</v>
      </c>
      <c r="C1091" t="s">
        <v>4729</v>
      </c>
      <c r="D1091">
        <v>0.35030266169381441</v>
      </c>
      <c r="E1091">
        <v>0.59660251625311345</v>
      </c>
      <c r="F1091">
        <v>1.4211296269508612E-2</v>
      </c>
      <c r="G1091">
        <v>2.4180687364293615E-2</v>
      </c>
      <c r="H1091">
        <v>1.4702838419269995E-2</v>
      </c>
    </row>
    <row r="1092" spans="1:8" x14ac:dyDescent="0.2">
      <c r="A1092" t="s">
        <v>4238</v>
      </c>
      <c r="B1092" t="s">
        <v>4240</v>
      </c>
      <c r="C1092" t="s">
        <v>4730</v>
      </c>
      <c r="D1092">
        <v>0.35065902402810817</v>
      </c>
      <c r="E1092">
        <v>0.59629213271546355</v>
      </c>
      <c r="F1092">
        <v>1.4210858213265997E-2</v>
      </c>
      <c r="G1092">
        <v>2.4142813067688618E-2</v>
      </c>
      <c r="H1092">
        <v>1.4695171975473839E-2</v>
      </c>
    </row>
    <row r="1093" spans="1:8" x14ac:dyDescent="0.2">
      <c r="A1093" t="s">
        <v>4238</v>
      </c>
      <c r="B1093" t="s">
        <v>4240</v>
      </c>
      <c r="C1093" t="s">
        <v>4731</v>
      </c>
      <c r="D1093">
        <v>0.45791111250127708</v>
      </c>
      <c r="E1093">
        <v>0.49192105118794954</v>
      </c>
      <c r="F1093">
        <v>1.8557082565900832E-2</v>
      </c>
      <c r="G1093">
        <v>1.9917335171054814E-2</v>
      </c>
      <c r="H1093">
        <v>1.1693418573817622E-2</v>
      </c>
    </row>
    <row r="1094" spans="1:8" x14ac:dyDescent="0.2">
      <c r="A1094" t="s">
        <v>4238</v>
      </c>
      <c r="B1094" t="s">
        <v>4240</v>
      </c>
      <c r="C1094" t="s">
        <v>4732</v>
      </c>
      <c r="D1094">
        <v>0.45791111250127708</v>
      </c>
      <c r="E1094">
        <v>0.49192105118794954</v>
      </c>
      <c r="F1094">
        <v>1.8557082565900832E-2</v>
      </c>
      <c r="G1094">
        <v>1.9917335171054814E-2</v>
      </c>
      <c r="H1094">
        <v>1.1693418573817622E-2</v>
      </c>
    </row>
    <row r="1095" spans="1:8" x14ac:dyDescent="0.2">
      <c r="A1095" t="s">
        <v>4238</v>
      </c>
      <c r="B1095" t="s">
        <v>4240</v>
      </c>
      <c r="C1095" t="s">
        <v>4733</v>
      </c>
      <c r="D1095">
        <v>0.45791111250127708</v>
      </c>
      <c r="E1095">
        <v>0.49192105118794954</v>
      </c>
      <c r="F1095">
        <v>1.8557082565900832E-2</v>
      </c>
      <c r="G1095">
        <v>1.9917335171054814E-2</v>
      </c>
      <c r="H1095">
        <v>1.1693418573817622E-2</v>
      </c>
    </row>
    <row r="1096" spans="1:8" x14ac:dyDescent="0.2">
      <c r="A1096" t="s">
        <v>4238</v>
      </c>
      <c r="B1096" t="s">
        <v>4240</v>
      </c>
      <c r="C1096" t="s">
        <v>4734</v>
      </c>
      <c r="D1096">
        <v>0.45791111250127708</v>
      </c>
      <c r="E1096">
        <v>0.49192105118794954</v>
      </c>
      <c r="F1096">
        <v>1.8557082565900832E-2</v>
      </c>
      <c r="G1096">
        <v>1.9917335171054814E-2</v>
      </c>
      <c r="H1096">
        <v>1.1693418573817622E-2</v>
      </c>
    </row>
    <row r="1097" spans="1:8" x14ac:dyDescent="0.2">
      <c r="A1097" t="s">
        <v>4238</v>
      </c>
      <c r="B1097" t="s">
        <v>4240</v>
      </c>
      <c r="C1097" t="s">
        <v>4735</v>
      </c>
      <c r="D1097">
        <v>0.45791111250127708</v>
      </c>
      <c r="E1097">
        <v>0.49192105118794954</v>
      </c>
      <c r="F1097">
        <v>1.8557082565900832E-2</v>
      </c>
      <c r="G1097">
        <v>1.9917335171054814E-2</v>
      </c>
      <c r="H1097">
        <v>1.1693418573817622E-2</v>
      </c>
    </row>
    <row r="1098" spans="1:8" x14ac:dyDescent="0.2">
      <c r="A1098" t="s">
        <v>4238</v>
      </c>
      <c r="B1098" t="s">
        <v>4240</v>
      </c>
      <c r="C1098" t="s">
        <v>4736</v>
      </c>
      <c r="D1098">
        <v>0.45791111250127708</v>
      </c>
      <c r="E1098">
        <v>0.49192105118794954</v>
      </c>
      <c r="F1098">
        <v>1.8557082565900832E-2</v>
      </c>
      <c r="G1098">
        <v>1.9917335171054814E-2</v>
      </c>
      <c r="H1098">
        <v>1.1693418573817622E-2</v>
      </c>
    </row>
    <row r="1099" spans="1:8" x14ac:dyDescent="0.2">
      <c r="A1099" t="s">
        <v>4238</v>
      </c>
      <c r="B1099" t="s">
        <v>4240</v>
      </c>
      <c r="C1099" t="s">
        <v>4737</v>
      </c>
      <c r="D1099">
        <v>0.45791111250127708</v>
      </c>
      <c r="E1099">
        <v>0.49192105118794954</v>
      </c>
      <c r="F1099">
        <v>1.8557082565900832E-2</v>
      </c>
      <c r="G1099">
        <v>1.9917335171054814E-2</v>
      </c>
      <c r="H1099">
        <v>1.1693418573817622E-2</v>
      </c>
    </row>
    <row r="1100" spans="1:8" x14ac:dyDescent="0.2">
      <c r="A1100" t="s">
        <v>4238</v>
      </c>
      <c r="B1100" t="s">
        <v>4240</v>
      </c>
      <c r="C1100" t="s">
        <v>4738</v>
      </c>
      <c r="D1100">
        <v>0.45791111250127708</v>
      </c>
      <c r="E1100">
        <v>0.49192105118794954</v>
      </c>
      <c r="F1100">
        <v>1.8557082565900832E-2</v>
      </c>
      <c r="G1100">
        <v>1.9917335171054814E-2</v>
      </c>
      <c r="H1100">
        <v>1.1693418573817622E-2</v>
      </c>
    </row>
    <row r="1101" spans="1:8" x14ac:dyDescent="0.2">
      <c r="A1101" t="s">
        <v>4238</v>
      </c>
      <c r="B1101" t="s">
        <v>4240</v>
      </c>
      <c r="C1101" t="s">
        <v>4739</v>
      </c>
      <c r="D1101">
        <v>0.45829597435407365</v>
      </c>
      <c r="E1101">
        <v>0.49157911740892807</v>
      </c>
      <c r="F1101">
        <v>1.8555038404459028E-2</v>
      </c>
      <c r="G1101">
        <v>1.9884596348229998E-2</v>
      </c>
      <c r="H1101">
        <v>1.168527348430925E-2</v>
      </c>
    </row>
    <row r="1102" spans="1:8" x14ac:dyDescent="0.2">
      <c r="A1102" t="s">
        <v>4238</v>
      </c>
      <c r="B1102" t="s">
        <v>4240</v>
      </c>
      <c r="C1102" t="s">
        <v>4740</v>
      </c>
      <c r="D1102">
        <v>0.45829597435407365</v>
      </c>
      <c r="E1102">
        <v>0.49157911740892807</v>
      </c>
      <c r="F1102">
        <v>1.8555038404459028E-2</v>
      </c>
      <c r="G1102">
        <v>1.9884596348229998E-2</v>
      </c>
      <c r="H1102">
        <v>1.168527348430925E-2</v>
      </c>
    </row>
    <row r="1103" spans="1:8" x14ac:dyDescent="0.2">
      <c r="A1103" t="s">
        <v>4238</v>
      </c>
      <c r="B1103" t="s">
        <v>4240</v>
      </c>
      <c r="C1103" t="s">
        <v>4741</v>
      </c>
      <c r="D1103">
        <v>0.45816948554578324</v>
      </c>
      <c r="E1103">
        <v>0.49173001544633732</v>
      </c>
      <c r="F1103">
        <v>1.8542215009195912E-2</v>
      </c>
      <c r="G1103">
        <v>1.9882426145017482E-2</v>
      </c>
      <c r="H1103">
        <v>1.1675857853666019E-2</v>
      </c>
    </row>
    <row r="1104" spans="1:8" x14ac:dyDescent="0.2">
      <c r="A1104" t="s">
        <v>4238</v>
      </c>
      <c r="B1104" t="s">
        <v>4240</v>
      </c>
      <c r="C1104" t="s">
        <v>4742</v>
      </c>
      <c r="D1104">
        <v>0.45816948554578324</v>
      </c>
      <c r="E1104">
        <v>0.49173001544633732</v>
      </c>
      <c r="F1104">
        <v>1.8542215009195912E-2</v>
      </c>
      <c r="G1104">
        <v>1.9882426145017482E-2</v>
      </c>
      <c r="H1104">
        <v>1.1675857853666019E-2</v>
      </c>
    </row>
    <row r="1105" spans="1:8" x14ac:dyDescent="0.2">
      <c r="A1105" t="s">
        <v>4238</v>
      </c>
      <c r="B1105" t="s">
        <v>4240</v>
      </c>
      <c r="C1105" t="s">
        <v>4743</v>
      </c>
      <c r="D1105">
        <v>0.45816948554578324</v>
      </c>
      <c r="E1105">
        <v>0.49173001544633732</v>
      </c>
      <c r="F1105">
        <v>1.8542215009195912E-2</v>
      </c>
      <c r="G1105">
        <v>1.9882426145017482E-2</v>
      </c>
      <c r="H1105">
        <v>1.1675857853666019E-2</v>
      </c>
    </row>
    <row r="1106" spans="1:8" x14ac:dyDescent="0.2">
      <c r="A1106" t="s">
        <v>4238</v>
      </c>
      <c r="B1106" t="s">
        <v>4240</v>
      </c>
      <c r="C1106" t="s">
        <v>4744</v>
      </c>
      <c r="D1106">
        <v>0.59558707369526742</v>
      </c>
      <c r="E1106">
        <v>0.36114394950012896</v>
      </c>
      <c r="F1106">
        <v>2.4088574722858469E-2</v>
      </c>
      <c r="G1106">
        <v>1.4599431308047575E-2</v>
      </c>
      <c r="H1106">
        <v>4.5809707736976157E-3</v>
      </c>
    </row>
    <row r="1107" spans="1:8" x14ac:dyDescent="0.2">
      <c r="A1107" t="s">
        <v>4238</v>
      </c>
      <c r="B1107" t="s">
        <v>4240</v>
      </c>
      <c r="C1107" t="s">
        <v>4745</v>
      </c>
      <c r="D1107">
        <v>0.62260708372922913</v>
      </c>
      <c r="E1107">
        <v>0.33432255981102738</v>
      </c>
      <c r="F1107">
        <v>2.5377542574256777E-2</v>
      </c>
      <c r="G1107">
        <v>1.3620656633522273E-2</v>
      </c>
      <c r="H1107">
        <v>4.0721572519643876E-3</v>
      </c>
    </row>
    <row r="1108" spans="1:8" x14ac:dyDescent="0.2">
      <c r="A1108" t="s">
        <v>4238</v>
      </c>
      <c r="B1108" t="s">
        <v>4240</v>
      </c>
      <c r="C1108" t="s">
        <v>4746</v>
      </c>
      <c r="D1108">
        <v>0.62297459691227497</v>
      </c>
      <c r="E1108">
        <v>0.33399935617845838</v>
      </c>
      <c r="F1108">
        <v>2.5365053694715641E-2</v>
      </c>
      <c r="G1108">
        <v>1.3592771916777019E-2</v>
      </c>
      <c r="H1108">
        <v>4.0682212977740219E-3</v>
      </c>
    </row>
    <row r="1109" spans="1:8" x14ac:dyDescent="0.2">
      <c r="A1109" t="s">
        <v>4238</v>
      </c>
      <c r="B1109" t="s">
        <v>4240</v>
      </c>
      <c r="C1109" t="s">
        <v>4747</v>
      </c>
      <c r="D1109">
        <v>0.62297459691227497</v>
      </c>
      <c r="E1109">
        <v>0.33399935617845838</v>
      </c>
      <c r="F1109">
        <v>2.5365053694715641E-2</v>
      </c>
      <c r="G1109">
        <v>1.3592771916777019E-2</v>
      </c>
      <c r="H1109">
        <v>4.0682212977740219E-3</v>
      </c>
    </row>
    <row r="1110" spans="1:8" x14ac:dyDescent="0.2">
      <c r="A1110" t="s">
        <v>4238</v>
      </c>
      <c r="B1110" t="s">
        <v>4240</v>
      </c>
      <c r="C1110" t="s">
        <v>4748</v>
      </c>
      <c r="D1110">
        <v>0.62297459691227497</v>
      </c>
      <c r="E1110">
        <v>0.33399935617845838</v>
      </c>
      <c r="F1110">
        <v>2.5365053694715641E-2</v>
      </c>
      <c r="G1110">
        <v>1.3592771916777019E-2</v>
      </c>
      <c r="H1110">
        <v>4.0682212977740219E-3</v>
      </c>
    </row>
    <row r="1111" spans="1:8" x14ac:dyDescent="0.2">
      <c r="A1111" t="s">
        <v>4238</v>
      </c>
      <c r="B1111" t="s">
        <v>4240</v>
      </c>
      <c r="C1111" t="s">
        <v>4749</v>
      </c>
      <c r="D1111">
        <v>0.62297459691227497</v>
      </c>
      <c r="E1111">
        <v>0.33399935617845838</v>
      </c>
      <c r="F1111">
        <v>2.5365053694715641E-2</v>
      </c>
      <c r="G1111">
        <v>1.3592771916777019E-2</v>
      </c>
      <c r="H1111">
        <v>4.0682212977740219E-3</v>
      </c>
    </row>
    <row r="1112" spans="1:8" x14ac:dyDescent="0.2">
      <c r="A1112" t="s">
        <v>4238</v>
      </c>
      <c r="B1112" t="s">
        <v>4240</v>
      </c>
      <c r="C1112" t="s">
        <v>4750</v>
      </c>
      <c r="D1112">
        <v>0.83015726821548885</v>
      </c>
      <c r="E1112">
        <v>0.12899312165950014</v>
      </c>
      <c r="F1112">
        <v>3.3838539539553146E-2</v>
      </c>
      <c r="G1112">
        <v>5.2552183761958079E-3</v>
      </c>
      <c r="H1112">
        <v>1.7558522092620775E-3</v>
      </c>
    </row>
    <row r="1113" spans="1:8" x14ac:dyDescent="0.2">
      <c r="A1113" t="s">
        <v>4238</v>
      </c>
      <c r="B1113" t="s">
        <v>4240</v>
      </c>
      <c r="C1113" t="s">
        <v>4751</v>
      </c>
      <c r="D1113">
        <v>0.83015726821548885</v>
      </c>
      <c r="E1113">
        <v>0.12899312165950014</v>
      </c>
      <c r="F1113">
        <v>3.3838539539553146E-2</v>
      </c>
      <c r="G1113">
        <v>5.2552183761958079E-3</v>
      </c>
      <c r="H1113">
        <v>1.7558522092620775E-3</v>
      </c>
    </row>
    <row r="1114" spans="1:8" x14ac:dyDescent="0.2">
      <c r="A1114" t="s">
        <v>4238</v>
      </c>
      <c r="B1114" t="s">
        <v>4240</v>
      </c>
      <c r="C1114" t="s">
        <v>4752</v>
      </c>
      <c r="D1114">
        <v>0.83036634166665357</v>
      </c>
      <c r="E1114">
        <v>0.12882685747199246</v>
      </c>
      <c r="F1114">
        <v>3.3810446524514697E-2</v>
      </c>
      <c r="G1114">
        <v>5.2427683679575308E-3</v>
      </c>
      <c r="H1114">
        <v>1.7535859688816529E-3</v>
      </c>
    </row>
    <row r="1115" spans="1:8" x14ac:dyDescent="0.2">
      <c r="A1115" t="s">
        <v>4238</v>
      </c>
      <c r="B1115" t="s">
        <v>4240</v>
      </c>
      <c r="C1115" t="s">
        <v>4753</v>
      </c>
      <c r="D1115">
        <v>0.83036634166665357</v>
      </c>
      <c r="E1115">
        <v>0.12882685747199246</v>
      </c>
      <c r="F1115">
        <v>3.3810446524514697E-2</v>
      </c>
      <c r="G1115">
        <v>5.2427683679575308E-3</v>
      </c>
      <c r="H1115">
        <v>1.7535859688816529E-3</v>
      </c>
    </row>
    <row r="1116" spans="1:8" x14ac:dyDescent="0.2">
      <c r="A1116" t="s">
        <v>4238</v>
      </c>
      <c r="B1116" t="s">
        <v>4240</v>
      </c>
      <c r="C1116" t="s">
        <v>4754</v>
      </c>
      <c r="D1116">
        <v>0.83022802364495074</v>
      </c>
      <c r="E1116">
        <v>0.12892458011533442</v>
      </c>
      <c r="F1116">
        <v>3.3840227458409262E-2</v>
      </c>
      <c r="G1116">
        <v>5.25224020505821E-3</v>
      </c>
      <c r="H1116">
        <v>1.7549285762473589E-3</v>
      </c>
    </row>
    <row r="1117" spans="1:8" x14ac:dyDescent="0.2">
      <c r="A1117" t="s">
        <v>4238</v>
      </c>
      <c r="B1117" t="s">
        <v>4240</v>
      </c>
      <c r="C1117" t="s">
        <v>4755</v>
      </c>
      <c r="D1117">
        <v>0.83022802364495074</v>
      </c>
      <c r="E1117">
        <v>0.12892458011533442</v>
      </c>
      <c r="F1117">
        <v>3.3840227458409262E-2</v>
      </c>
      <c r="G1117">
        <v>5.25224020505821E-3</v>
      </c>
      <c r="H1117">
        <v>1.7549285762473589E-3</v>
      </c>
    </row>
    <row r="1118" spans="1:8" x14ac:dyDescent="0.2">
      <c r="A1118" t="s">
        <v>4238</v>
      </c>
      <c r="B1118" t="s">
        <v>4240</v>
      </c>
      <c r="C1118" t="s">
        <v>4756</v>
      </c>
      <c r="D1118">
        <v>0.83022802364495074</v>
      </c>
      <c r="E1118">
        <v>0.12892458011533442</v>
      </c>
      <c r="F1118">
        <v>3.3840227458409262E-2</v>
      </c>
      <c r="G1118">
        <v>5.25224020505821E-3</v>
      </c>
      <c r="H1118">
        <v>1.7549285762473589E-3</v>
      </c>
    </row>
    <row r="1119" spans="1:8" x14ac:dyDescent="0.2">
      <c r="A1119" t="s">
        <v>4238</v>
      </c>
      <c r="B1119" t="s">
        <v>4240</v>
      </c>
      <c r="C1119" t="s">
        <v>4757</v>
      </c>
      <c r="D1119">
        <v>0.93689411880437745</v>
      </c>
      <c r="E1119">
        <v>2.3361451800671337E-2</v>
      </c>
      <c r="F1119">
        <v>3.8227096098639141E-2</v>
      </c>
      <c r="G1119">
        <v>9.5230689538557871E-4</v>
      </c>
      <c r="H1119">
        <v>5.6502640092655676E-4</v>
      </c>
    </row>
    <row r="1120" spans="1:8" x14ac:dyDescent="0.2">
      <c r="A1120" t="s">
        <v>4238</v>
      </c>
      <c r="B1120" t="s">
        <v>4240</v>
      </c>
      <c r="C1120" t="s">
        <v>4758</v>
      </c>
      <c r="D1120">
        <v>0.93689411880437745</v>
      </c>
      <c r="E1120">
        <v>2.3361451800671337E-2</v>
      </c>
      <c r="F1120">
        <v>3.8227096098639141E-2</v>
      </c>
      <c r="G1120">
        <v>9.5230689538557871E-4</v>
      </c>
      <c r="H1120">
        <v>5.6502640092655676E-4</v>
      </c>
    </row>
    <row r="1121" spans="1:8" x14ac:dyDescent="0.2">
      <c r="A1121" t="s">
        <v>4238</v>
      </c>
      <c r="B1121" t="s">
        <v>4240</v>
      </c>
      <c r="C1121" t="s">
        <v>4759</v>
      </c>
      <c r="D1121">
        <v>0.93689411880437745</v>
      </c>
      <c r="E1121">
        <v>2.3361451800671337E-2</v>
      </c>
      <c r="F1121">
        <v>3.8227096098639141E-2</v>
      </c>
      <c r="G1121">
        <v>9.5230689538557871E-4</v>
      </c>
      <c r="H1121">
        <v>5.6502640092655676E-4</v>
      </c>
    </row>
    <row r="1122" spans="1:8" x14ac:dyDescent="0.2">
      <c r="A1122" t="s">
        <v>4238</v>
      </c>
      <c r="B1122" t="s">
        <v>4240</v>
      </c>
      <c r="C1122" t="s">
        <v>4760</v>
      </c>
      <c r="D1122">
        <v>0.93703215090225445</v>
      </c>
      <c r="E1122">
        <v>2.3298065976745469E-2</v>
      </c>
      <c r="F1122">
        <v>3.8158465175888667E-2</v>
      </c>
      <c r="G1122">
        <v>9.4787943068887367E-4</v>
      </c>
      <c r="H1122">
        <v>5.6343851442258101E-4</v>
      </c>
    </row>
    <row r="1123" spans="1:8" x14ac:dyDescent="0.2">
      <c r="A1123" t="s">
        <v>4238</v>
      </c>
      <c r="B1123" t="s">
        <v>4240</v>
      </c>
      <c r="C1123" t="s">
        <v>4761</v>
      </c>
      <c r="D1123">
        <v>0.93703215090225445</v>
      </c>
      <c r="E1123">
        <v>2.3298065976745469E-2</v>
      </c>
      <c r="F1123">
        <v>3.8158465175888667E-2</v>
      </c>
      <c r="G1123">
        <v>9.4787943068887367E-4</v>
      </c>
      <c r="H1123">
        <v>5.6343851442258101E-4</v>
      </c>
    </row>
    <row r="1124" spans="1:8" x14ac:dyDescent="0.2">
      <c r="A1124" t="s">
        <v>4238</v>
      </c>
      <c r="B1124" t="s">
        <v>4240</v>
      </c>
      <c r="C1124" t="s">
        <v>4762</v>
      </c>
      <c r="D1124">
        <v>0.93703215090225445</v>
      </c>
      <c r="E1124">
        <v>2.3298065976745469E-2</v>
      </c>
      <c r="F1124">
        <v>3.8158465175888667E-2</v>
      </c>
      <c r="G1124">
        <v>9.4787943068887367E-4</v>
      </c>
      <c r="H1124">
        <v>5.6343851442258101E-4</v>
      </c>
    </row>
    <row r="1125" spans="1:8" x14ac:dyDescent="0.2">
      <c r="A1125" t="s">
        <v>4238</v>
      </c>
      <c r="B1125" t="s">
        <v>4240</v>
      </c>
      <c r="C1125" t="s">
        <v>4763</v>
      </c>
      <c r="D1125">
        <v>0.93703215090225445</v>
      </c>
      <c r="E1125">
        <v>2.3298065976745469E-2</v>
      </c>
      <c r="F1125">
        <v>3.8158465175888667E-2</v>
      </c>
      <c r="G1125">
        <v>9.4787943068887367E-4</v>
      </c>
      <c r="H1125">
        <v>5.6343851442258101E-4</v>
      </c>
    </row>
    <row r="1126" spans="1:8" x14ac:dyDescent="0.2">
      <c r="A1126" t="s">
        <v>4238</v>
      </c>
      <c r="B1126" t="s">
        <v>4240</v>
      </c>
      <c r="C1126" t="s">
        <v>4764</v>
      </c>
      <c r="D1126">
        <v>0.9371035771542261</v>
      </c>
      <c r="E1126">
        <v>2.3266133775989749E-2</v>
      </c>
      <c r="F1126">
        <v>3.8122044931079832E-2</v>
      </c>
      <c r="G1126">
        <v>9.4560523984698198E-4</v>
      </c>
      <c r="H1126">
        <v>5.6263889885739462E-4</v>
      </c>
    </row>
    <row r="1127" spans="1:8" x14ac:dyDescent="0.2">
      <c r="A1127" t="s">
        <v>4238</v>
      </c>
      <c r="B1127" t="s">
        <v>4240</v>
      </c>
      <c r="C1127" t="s">
        <v>4765</v>
      </c>
      <c r="D1127">
        <v>0.9371035771542261</v>
      </c>
      <c r="E1127">
        <v>2.3266133775989749E-2</v>
      </c>
      <c r="F1127">
        <v>3.8122044931079832E-2</v>
      </c>
      <c r="G1127">
        <v>9.4560523984698198E-4</v>
      </c>
      <c r="H1127">
        <v>5.6263889885739462E-4</v>
      </c>
    </row>
    <row r="1128" spans="1:8" x14ac:dyDescent="0.2">
      <c r="A1128" t="s">
        <v>4238</v>
      </c>
      <c r="B1128" t="s">
        <v>4240</v>
      </c>
      <c r="C1128" t="s">
        <v>4766</v>
      </c>
      <c r="D1128">
        <v>0.93710268832109933</v>
      </c>
      <c r="E1128">
        <v>2.3267078736964149E-2</v>
      </c>
      <c r="F1128">
        <v>3.8121939398116936E-2</v>
      </c>
      <c r="G1128">
        <v>9.4564193923098096E-4</v>
      </c>
      <c r="H1128">
        <v>5.62651604588656E-4</v>
      </c>
    </row>
    <row r="1129" spans="1:8" x14ac:dyDescent="0.2">
      <c r="A1129" t="s">
        <v>4238</v>
      </c>
      <c r="B1129" t="s">
        <v>4240</v>
      </c>
      <c r="C1129" t="s">
        <v>4767</v>
      </c>
      <c r="D1129">
        <v>0.93710268832109933</v>
      </c>
      <c r="E1129">
        <v>2.3267078736964149E-2</v>
      </c>
      <c r="F1129">
        <v>3.8121939398116936E-2</v>
      </c>
      <c r="G1129">
        <v>9.4564193923098096E-4</v>
      </c>
      <c r="H1129">
        <v>5.62651604588656E-4</v>
      </c>
    </row>
    <row r="1130" spans="1:8" x14ac:dyDescent="0.2">
      <c r="A1130" t="s">
        <v>4238</v>
      </c>
      <c r="B1130" t="s">
        <v>4240</v>
      </c>
      <c r="C1130" t="s">
        <v>4768</v>
      </c>
      <c r="D1130">
        <v>0.93705782535914584</v>
      </c>
      <c r="E1130">
        <v>2.3275504658517531E-2</v>
      </c>
      <c r="F1130">
        <v>3.8156695763827721E-2</v>
      </c>
      <c r="G1130">
        <v>9.4689130867256412E-4</v>
      </c>
      <c r="H1130">
        <v>5.630829098362181E-4</v>
      </c>
    </row>
    <row r="1131" spans="1:8" x14ac:dyDescent="0.2">
      <c r="A1131" t="s">
        <v>4238</v>
      </c>
      <c r="B1131" t="s">
        <v>4240</v>
      </c>
      <c r="C1131" t="s">
        <v>4769</v>
      </c>
      <c r="D1131">
        <v>0.9369997898237179</v>
      </c>
      <c r="E1131">
        <v>2.3307622339738529E-2</v>
      </c>
      <c r="F1131">
        <v>3.8179893003075289E-2</v>
      </c>
      <c r="G1131">
        <v>9.4883234243053872E-4</v>
      </c>
      <c r="H1131">
        <v>5.6386249103764223E-4</v>
      </c>
    </row>
    <row r="1132" spans="1:8" x14ac:dyDescent="0.2">
      <c r="A1132" t="s">
        <v>4238</v>
      </c>
      <c r="B1132" t="s">
        <v>4240</v>
      </c>
      <c r="C1132" t="s">
        <v>4770</v>
      </c>
      <c r="D1132">
        <v>0.9369997898237179</v>
      </c>
      <c r="E1132">
        <v>2.3307622339738529E-2</v>
      </c>
      <c r="F1132">
        <v>3.8179893003075289E-2</v>
      </c>
      <c r="G1132">
        <v>9.4883234243053872E-4</v>
      </c>
      <c r="H1132">
        <v>5.6386249103764223E-4</v>
      </c>
    </row>
    <row r="1133" spans="1:8" x14ac:dyDescent="0.2">
      <c r="A1133" t="s">
        <v>4238</v>
      </c>
      <c r="B1133" t="s">
        <v>4240</v>
      </c>
      <c r="C1133" t="s">
        <v>4771</v>
      </c>
      <c r="D1133">
        <v>0.9369997898237179</v>
      </c>
      <c r="E1133">
        <v>2.3307622339738529E-2</v>
      </c>
      <c r="F1133">
        <v>3.8179893003075289E-2</v>
      </c>
      <c r="G1133">
        <v>9.4883234243053872E-4</v>
      </c>
      <c r="H1133">
        <v>5.6386249103764223E-4</v>
      </c>
    </row>
    <row r="1134" spans="1:8" x14ac:dyDescent="0.2">
      <c r="A1134" t="s">
        <v>4238</v>
      </c>
      <c r="B1134" t="s">
        <v>4240</v>
      </c>
      <c r="C1134" t="s">
        <v>4772</v>
      </c>
      <c r="D1134">
        <v>0.9369997898237179</v>
      </c>
      <c r="E1134">
        <v>2.3307622339738529E-2</v>
      </c>
      <c r="F1134">
        <v>3.8179893003075289E-2</v>
      </c>
      <c r="G1134">
        <v>9.4883234243053872E-4</v>
      </c>
      <c r="H1134">
        <v>5.6386249103764223E-4</v>
      </c>
    </row>
    <row r="1135" spans="1:8" x14ac:dyDescent="0.2">
      <c r="A1135" t="s">
        <v>4238</v>
      </c>
      <c r="B1135" t="s">
        <v>4240</v>
      </c>
      <c r="C1135" t="s">
        <v>4773</v>
      </c>
      <c r="D1135">
        <v>0.93765942646230171</v>
      </c>
      <c r="E1135">
        <v>2.263564458303869E-2</v>
      </c>
      <c r="F1135">
        <v>3.8227921017239999E-2</v>
      </c>
      <c r="G1135">
        <v>9.2197567958051492E-4</v>
      </c>
      <c r="H1135">
        <v>5.5503225783914522E-4</v>
      </c>
    </row>
    <row r="1136" spans="1:8" x14ac:dyDescent="0.2">
      <c r="A1136" t="s">
        <v>4238</v>
      </c>
      <c r="B1136" t="s">
        <v>4240</v>
      </c>
      <c r="C1136" t="s">
        <v>4774</v>
      </c>
      <c r="D1136">
        <v>0.93765942646230171</v>
      </c>
      <c r="E1136">
        <v>2.263564458303869E-2</v>
      </c>
      <c r="F1136">
        <v>3.8227921017239999E-2</v>
      </c>
      <c r="G1136">
        <v>9.2197567958051492E-4</v>
      </c>
      <c r="H1136">
        <v>5.5503225783914522E-4</v>
      </c>
    </row>
    <row r="1137" spans="1:8" x14ac:dyDescent="0.2">
      <c r="A1137" t="s">
        <v>4238</v>
      </c>
      <c r="B1137" t="s">
        <v>4240</v>
      </c>
      <c r="C1137" t="s">
        <v>4775</v>
      </c>
      <c r="D1137">
        <v>0.93734590755284708</v>
      </c>
      <c r="E1137">
        <v>2.2769446758337957E-2</v>
      </c>
      <c r="F1137">
        <v>3.8394178532522902E-2</v>
      </c>
      <c r="G1137">
        <v>9.3176721568471251E-4</v>
      </c>
      <c r="H1137">
        <v>5.5869994060737493E-4</v>
      </c>
    </row>
    <row r="1138" spans="1:8" x14ac:dyDescent="0.2">
      <c r="A1138" t="s">
        <v>4238</v>
      </c>
      <c r="B1138" t="s">
        <v>4240</v>
      </c>
      <c r="C1138" t="s">
        <v>4776</v>
      </c>
      <c r="D1138">
        <v>0.93734590755284708</v>
      </c>
      <c r="E1138">
        <v>2.2769446758337957E-2</v>
      </c>
      <c r="F1138">
        <v>3.8394178532522902E-2</v>
      </c>
      <c r="G1138">
        <v>9.3176721568471251E-4</v>
      </c>
      <c r="H1138">
        <v>5.5869994060737493E-4</v>
      </c>
    </row>
    <row r="1139" spans="1:8" x14ac:dyDescent="0.2">
      <c r="A1139" t="s">
        <v>4238</v>
      </c>
      <c r="B1139" t="s">
        <v>4240</v>
      </c>
      <c r="C1139" t="s">
        <v>4777</v>
      </c>
      <c r="D1139">
        <v>0.93734590755284708</v>
      </c>
      <c r="E1139">
        <v>2.2769446758337957E-2</v>
      </c>
      <c r="F1139">
        <v>3.8394178532522902E-2</v>
      </c>
      <c r="G1139">
        <v>9.3176721568471251E-4</v>
      </c>
      <c r="H1139">
        <v>5.5869994060737493E-4</v>
      </c>
    </row>
    <row r="1140" spans="1:8" x14ac:dyDescent="0.2">
      <c r="A1140" t="s">
        <v>4238</v>
      </c>
      <c r="B1140" t="s">
        <v>4240</v>
      </c>
      <c r="C1140" t="s">
        <v>4778</v>
      </c>
      <c r="D1140">
        <v>0.93740725356591392</v>
      </c>
      <c r="E1140">
        <v>2.2737085081892199E-2</v>
      </c>
      <c r="F1140">
        <v>3.8368012802384471E-2</v>
      </c>
      <c r="G1140">
        <v>9.297487070355075E-4</v>
      </c>
      <c r="H1140">
        <v>5.5789984277391927E-4</v>
      </c>
    </row>
    <row r="1141" spans="1:8" x14ac:dyDescent="0.2">
      <c r="A1141" t="s">
        <v>4238</v>
      </c>
      <c r="B1141" t="s">
        <v>4240</v>
      </c>
      <c r="C1141" t="s">
        <v>4779</v>
      </c>
      <c r="D1141">
        <v>0.93739439978893602</v>
      </c>
      <c r="E1141">
        <v>2.2745668220941914E-2</v>
      </c>
      <c r="F1141">
        <v>3.8371530852633021E-2</v>
      </c>
      <c r="G1141">
        <v>9.3019766667208235E-4</v>
      </c>
      <c r="H1141">
        <v>5.5820347081691471E-4</v>
      </c>
    </row>
    <row r="1142" spans="1:8" x14ac:dyDescent="0.2">
      <c r="A1142" t="s">
        <v>4238</v>
      </c>
      <c r="B1142" t="s">
        <v>4240</v>
      </c>
      <c r="C1142" t="s">
        <v>4780</v>
      </c>
      <c r="D1142">
        <v>0.93744066503439782</v>
      </c>
      <c r="E1142">
        <v>2.2720590555536761E-2</v>
      </c>
      <c r="F1142">
        <v>3.8352469980344084E-2</v>
      </c>
      <c r="G1142">
        <v>9.2866557286453994E-4</v>
      </c>
      <c r="H1142">
        <v>5.5760885685685903E-4</v>
      </c>
    </row>
    <row r="1143" spans="1:8" x14ac:dyDescent="0.2">
      <c r="A1143" t="s">
        <v>4238</v>
      </c>
      <c r="B1143" t="s">
        <v>4240</v>
      </c>
      <c r="C1143" t="s">
        <v>4781</v>
      </c>
      <c r="D1143">
        <v>0.93744066503439782</v>
      </c>
      <c r="E1143">
        <v>2.2720590555536761E-2</v>
      </c>
      <c r="F1143">
        <v>3.8352469980344084E-2</v>
      </c>
      <c r="G1143">
        <v>9.2866557286453994E-4</v>
      </c>
      <c r="H1143">
        <v>5.5760885685685903E-4</v>
      </c>
    </row>
    <row r="1144" spans="1:8" x14ac:dyDescent="0.2">
      <c r="A1144" t="s">
        <v>4238</v>
      </c>
      <c r="B1144" t="s">
        <v>4240</v>
      </c>
      <c r="C1144" t="s">
        <v>4782</v>
      </c>
      <c r="D1144">
        <v>0.93744066503439782</v>
      </c>
      <c r="E1144">
        <v>2.2720590555536761E-2</v>
      </c>
      <c r="F1144">
        <v>3.8352469980344084E-2</v>
      </c>
      <c r="G1144">
        <v>9.2866557286453994E-4</v>
      </c>
      <c r="H1144">
        <v>5.5760885685685903E-4</v>
      </c>
    </row>
    <row r="1145" spans="1:8" x14ac:dyDescent="0.2">
      <c r="A1145" t="s">
        <v>4238</v>
      </c>
      <c r="B1145" t="s">
        <v>4240</v>
      </c>
      <c r="C1145" t="s">
        <v>4783</v>
      </c>
      <c r="D1145">
        <v>0.93744066503439782</v>
      </c>
      <c r="E1145">
        <v>2.2720590555536761E-2</v>
      </c>
      <c r="F1145">
        <v>3.8352469980344084E-2</v>
      </c>
      <c r="G1145">
        <v>9.2866557286453994E-4</v>
      </c>
      <c r="H1145">
        <v>5.5760885685685903E-4</v>
      </c>
    </row>
    <row r="1146" spans="1:8" x14ac:dyDescent="0.2">
      <c r="A1146" t="s">
        <v>4238</v>
      </c>
      <c r="B1146" t="s">
        <v>4240</v>
      </c>
      <c r="C1146" t="s">
        <v>4784</v>
      </c>
      <c r="D1146">
        <v>0.93738017471242674</v>
      </c>
      <c r="E1146">
        <v>2.275310654161081E-2</v>
      </c>
      <c r="F1146">
        <v>3.8377643319597816E-2</v>
      </c>
      <c r="G1146">
        <v>9.3066432418139635E-4</v>
      </c>
      <c r="H1146">
        <v>5.5841110218313845E-4</v>
      </c>
    </row>
    <row r="1147" spans="1:8" x14ac:dyDescent="0.2">
      <c r="A1147" t="s">
        <v>4238</v>
      </c>
      <c r="B1147" t="s">
        <v>4240</v>
      </c>
      <c r="C1147" t="s">
        <v>4785</v>
      </c>
      <c r="D1147">
        <v>0.93738017471242674</v>
      </c>
      <c r="E1147">
        <v>2.275310654161081E-2</v>
      </c>
      <c r="F1147">
        <v>3.8377643319597816E-2</v>
      </c>
      <c r="G1147">
        <v>9.3066432418139635E-4</v>
      </c>
      <c r="H1147">
        <v>5.5841110218313845E-4</v>
      </c>
    </row>
    <row r="1148" spans="1:8" x14ac:dyDescent="0.2">
      <c r="A1148" t="s">
        <v>4238</v>
      </c>
      <c r="B1148" t="s">
        <v>4240</v>
      </c>
      <c r="C1148" t="s">
        <v>4786</v>
      </c>
      <c r="D1148">
        <v>0.93738017471242674</v>
      </c>
      <c r="E1148">
        <v>2.275310654161081E-2</v>
      </c>
      <c r="F1148">
        <v>3.8377643319597816E-2</v>
      </c>
      <c r="G1148">
        <v>9.3066432418139635E-4</v>
      </c>
      <c r="H1148">
        <v>5.5841110218313845E-4</v>
      </c>
    </row>
    <row r="1149" spans="1:8" x14ac:dyDescent="0.2">
      <c r="A1149" t="s">
        <v>4238</v>
      </c>
      <c r="B1149" t="s">
        <v>4240</v>
      </c>
      <c r="C1149" t="s">
        <v>4787</v>
      </c>
      <c r="D1149">
        <v>0.93738017471242674</v>
      </c>
      <c r="E1149">
        <v>2.275310654161081E-2</v>
      </c>
      <c r="F1149">
        <v>3.8377643319597816E-2</v>
      </c>
      <c r="G1149">
        <v>9.3066432418139635E-4</v>
      </c>
      <c r="H1149">
        <v>5.5841110218313845E-4</v>
      </c>
    </row>
    <row r="1150" spans="1:8" x14ac:dyDescent="0.2">
      <c r="A1150" t="s">
        <v>4238</v>
      </c>
      <c r="B1150" t="s">
        <v>4240</v>
      </c>
      <c r="C1150" t="s">
        <v>4788</v>
      </c>
      <c r="D1150">
        <v>0.93738017471242674</v>
      </c>
      <c r="E1150">
        <v>2.275310654161081E-2</v>
      </c>
      <c r="F1150">
        <v>3.8377643319597816E-2</v>
      </c>
      <c r="G1150">
        <v>9.3066432418139635E-4</v>
      </c>
      <c r="H1150">
        <v>5.5841110218313845E-4</v>
      </c>
    </row>
    <row r="1151" spans="1:8" x14ac:dyDescent="0.2">
      <c r="A1151" t="s">
        <v>4238</v>
      </c>
      <c r="B1151" t="s">
        <v>4240</v>
      </c>
      <c r="C1151" t="s">
        <v>4789</v>
      </c>
      <c r="D1151">
        <v>0.93738017471242674</v>
      </c>
      <c r="E1151">
        <v>2.275310654161081E-2</v>
      </c>
      <c r="F1151">
        <v>3.8377643319597816E-2</v>
      </c>
      <c r="G1151">
        <v>9.3066432418139635E-4</v>
      </c>
      <c r="H1151">
        <v>5.5841110218313845E-4</v>
      </c>
    </row>
    <row r="1152" spans="1:8" x14ac:dyDescent="0.2">
      <c r="A1152" t="s">
        <v>4238</v>
      </c>
      <c r="B1152" t="s">
        <v>4240</v>
      </c>
      <c r="C1152" t="s">
        <v>4790</v>
      </c>
      <c r="D1152">
        <v>0.93733294518796362</v>
      </c>
      <c r="E1152">
        <v>2.272469969823028E-2</v>
      </c>
      <c r="F1152">
        <v>3.8452687794594979E-2</v>
      </c>
      <c r="G1152">
        <v>9.3136912631838255E-4</v>
      </c>
      <c r="H1152">
        <v>5.5829819289266087E-4</v>
      </c>
    </row>
    <row r="1153" spans="1:8" x14ac:dyDescent="0.2">
      <c r="A1153" t="s">
        <v>4238</v>
      </c>
      <c r="B1153" t="s">
        <v>4240</v>
      </c>
      <c r="C1153" t="s">
        <v>4791</v>
      </c>
      <c r="D1153">
        <v>0.93733294518796362</v>
      </c>
      <c r="E1153">
        <v>2.272469969823028E-2</v>
      </c>
      <c r="F1153">
        <v>3.8452687794594979E-2</v>
      </c>
      <c r="G1153">
        <v>9.3136912631838255E-4</v>
      </c>
      <c r="H1153">
        <v>5.5829819289266087E-4</v>
      </c>
    </row>
    <row r="1154" spans="1:8" x14ac:dyDescent="0.2">
      <c r="A1154" t="s">
        <v>4238</v>
      </c>
      <c r="B1154" t="s">
        <v>4240</v>
      </c>
      <c r="C1154" t="s">
        <v>4792</v>
      </c>
      <c r="D1154">
        <v>0.93733294518796362</v>
      </c>
      <c r="E1154">
        <v>2.272469969823028E-2</v>
      </c>
      <c r="F1154">
        <v>3.8452687794594979E-2</v>
      </c>
      <c r="G1154">
        <v>9.3136912631838255E-4</v>
      </c>
      <c r="H1154">
        <v>5.5829819289266087E-4</v>
      </c>
    </row>
    <row r="1155" spans="1:8" x14ac:dyDescent="0.2">
      <c r="A1155" t="s">
        <v>4238</v>
      </c>
      <c r="B1155" t="s">
        <v>4240</v>
      </c>
      <c r="C1155" t="s">
        <v>4793</v>
      </c>
      <c r="D1155">
        <v>0.93733294518796362</v>
      </c>
      <c r="E1155">
        <v>2.272469969823028E-2</v>
      </c>
      <c r="F1155">
        <v>3.8452687794594979E-2</v>
      </c>
      <c r="G1155">
        <v>9.3136912631838255E-4</v>
      </c>
      <c r="H1155">
        <v>5.5829819289266087E-4</v>
      </c>
    </row>
    <row r="1156" spans="1:8" x14ac:dyDescent="0.2">
      <c r="A1156" t="s">
        <v>4238</v>
      </c>
      <c r="B1156" t="s">
        <v>4240</v>
      </c>
      <c r="C1156" t="s">
        <v>4794</v>
      </c>
      <c r="D1156">
        <v>0.93736468437303322</v>
      </c>
      <c r="E1156">
        <v>2.2726790907651485E-2</v>
      </c>
      <c r="F1156">
        <v>3.8419729109396304E-2</v>
      </c>
      <c r="G1156">
        <v>9.3062444917319355E-4</v>
      </c>
      <c r="H1156">
        <v>5.5817116074568802E-4</v>
      </c>
    </row>
    <row r="1157" spans="1:8" x14ac:dyDescent="0.2">
      <c r="A1157" t="s">
        <v>4238</v>
      </c>
      <c r="B1157" t="s">
        <v>4240</v>
      </c>
      <c r="C1157" t="s">
        <v>4795</v>
      </c>
      <c r="D1157">
        <v>0.93804482795038624</v>
      </c>
      <c r="E1157">
        <v>2.2890014959933331E-2</v>
      </c>
      <c r="F1157">
        <v>3.7590204472464646E-2</v>
      </c>
      <c r="G1157">
        <v>9.1638475040400436E-4</v>
      </c>
      <c r="H1157">
        <v>5.585678668117174E-4</v>
      </c>
    </row>
    <row r="1158" spans="1:8" x14ac:dyDescent="0.2">
      <c r="A1158" t="s">
        <v>4238</v>
      </c>
      <c r="B1158" t="s">
        <v>4240</v>
      </c>
      <c r="C1158" t="s">
        <v>4796</v>
      </c>
      <c r="D1158">
        <v>0.93827850881907482</v>
      </c>
      <c r="E1158">
        <v>2.2983720678473783E-2</v>
      </c>
      <c r="F1158">
        <v>3.7266978451829545E-2</v>
      </c>
      <c r="G1158">
        <v>9.1198820061261004E-4</v>
      </c>
      <c r="H1158">
        <v>5.5880385000922086E-4</v>
      </c>
    </row>
    <row r="1159" spans="1:8" x14ac:dyDescent="0.2">
      <c r="A1159" t="s">
        <v>4238</v>
      </c>
      <c r="B1159" t="s">
        <v>4240</v>
      </c>
      <c r="C1159" t="s">
        <v>4797</v>
      </c>
      <c r="D1159">
        <v>0.93823650067550513</v>
      </c>
      <c r="E1159">
        <v>2.3014959149945228E-2</v>
      </c>
      <c r="F1159">
        <v>3.7275537179265218E-2</v>
      </c>
      <c r="G1159">
        <v>9.1347724816657008E-4</v>
      </c>
      <c r="H1159">
        <v>5.5952574711781006E-4</v>
      </c>
    </row>
    <row r="1160" spans="1:8" x14ac:dyDescent="0.2">
      <c r="A1160" t="s">
        <v>4238</v>
      </c>
      <c r="B1160" t="s">
        <v>4240</v>
      </c>
      <c r="C1160" t="s">
        <v>4798</v>
      </c>
      <c r="D1160">
        <v>0.93823650067550513</v>
      </c>
      <c r="E1160">
        <v>2.3014959149945228E-2</v>
      </c>
      <c r="F1160">
        <v>3.7275537179265218E-2</v>
      </c>
      <c r="G1160">
        <v>9.1347724816657008E-4</v>
      </c>
      <c r="H1160">
        <v>5.5952574711781006E-4</v>
      </c>
    </row>
    <row r="1161" spans="1:8" x14ac:dyDescent="0.2">
      <c r="A1161" t="s">
        <v>4238</v>
      </c>
      <c r="B1161" t="s">
        <v>4240</v>
      </c>
      <c r="C1161" t="s">
        <v>4799</v>
      </c>
      <c r="D1161">
        <v>0.93823650067550513</v>
      </c>
      <c r="E1161">
        <v>2.3014959149945228E-2</v>
      </c>
      <c r="F1161">
        <v>3.7275537179265218E-2</v>
      </c>
      <c r="G1161">
        <v>9.1347724816657008E-4</v>
      </c>
      <c r="H1161">
        <v>5.5952574711781006E-4</v>
      </c>
    </row>
    <row r="1162" spans="1:8" x14ac:dyDescent="0.2">
      <c r="A1162" t="s">
        <v>4238</v>
      </c>
      <c r="B1162" t="s">
        <v>4240</v>
      </c>
      <c r="C1162" t="s">
        <v>4800</v>
      </c>
      <c r="D1162">
        <v>0.93848147664526382</v>
      </c>
      <c r="E1162">
        <v>2.3014115350559285E-2</v>
      </c>
      <c r="F1162">
        <v>3.7038847525981085E-2</v>
      </c>
      <c r="G1162">
        <v>9.0740296023547758E-4</v>
      </c>
      <c r="H1162">
        <v>5.5815751796033238E-4</v>
      </c>
    </row>
    <row r="1163" spans="1:8" x14ac:dyDescent="0.2">
      <c r="A1163" t="s">
        <v>4238</v>
      </c>
      <c r="B1163" t="s">
        <v>4240</v>
      </c>
      <c r="C1163" t="s">
        <v>4801</v>
      </c>
      <c r="D1163">
        <v>0.93871334772580761</v>
      </c>
      <c r="E1163">
        <v>2.3016772972410345E-2</v>
      </c>
      <c r="F1163">
        <v>3.6811077545459231E-2</v>
      </c>
      <c r="G1163">
        <v>9.0170034563023273E-4</v>
      </c>
      <c r="H1163">
        <v>5.5710141069260553E-4</v>
      </c>
    </row>
    <row r="1164" spans="1:8" x14ac:dyDescent="0.2">
      <c r="A1164" t="s">
        <v>4238</v>
      </c>
      <c r="B1164" t="s">
        <v>4240</v>
      </c>
      <c r="C1164" t="s">
        <v>4802</v>
      </c>
      <c r="D1164">
        <v>0.93871334772580761</v>
      </c>
      <c r="E1164">
        <v>2.3016772972410345E-2</v>
      </c>
      <c r="F1164">
        <v>3.6811077545459231E-2</v>
      </c>
      <c r="G1164">
        <v>9.0170034563023273E-4</v>
      </c>
      <c r="H1164">
        <v>5.5710141069260553E-4</v>
      </c>
    </row>
    <row r="1165" spans="1:8" x14ac:dyDescent="0.2">
      <c r="A1165" t="s">
        <v>4238</v>
      </c>
      <c r="B1165" t="s">
        <v>4240</v>
      </c>
      <c r="C1165" t="s">
        <v>4803</v>
      </c>
      <c r="D1165">
        <v>0.93871334772580761</v>
      </c>
      <c r="E1165">
        <v>2.3016772972410345E-2</v>
      </c>
      <c r="F1165">
        <v>3.6811077545459231E-2</v>
      </c>
      <c r="G1165">
        <v>9.0170034563023273E-4</v>
      </c>
      <c r="H1165">
        <v>5.5710141069260553E-4</v>
      </c>
    </row>
    <row r="1166" spans="1:8" x14ac:dyDescent="0.2">
      <c r="A1166" t="s">
        <v>4238</v>
      </c>
      <c r="B1166" t="s">
        <v>4240</v>
      </c>
      <c r="C1166" t="s">
        <v>4804</v>
      </c>
      <c r="D1166">
        <v>0.93871334772580761</v>
      </c>
      <c r="E1166">
        <v>2.3016772972410345E-2</v>
      </c>
      <c r="F1166">
        <v>3.6811077545459231E-2</v>
      </c>
      <c r="G1166">
        <v>9.0170034563023273E-4</v>
      </c>
      <c r="H1166">
        <v>5.5710141069260553E-4</v>
      </c>
    </row>
    <row r="1167" spans="1:8" x14ac:dyDescent="0.2">
      <c r="A1167" t="s">
        <v>4238</v>
      </c>
      <c r="B1167" t="s">
        <v>4240</v>
      </c>
      <c r="C1167" t="s">
        <v>4805</v>
      </c>
      <c r="D1167">
        <v>0.93871334772580761</v>
      </c>
      <c r="E1167">
        <v>2.3016772972410345E-2</v>
      </c>
      <c r="F1167">
        <v>3.6811077545459231E-2</v>
      </c>
      <c r="G1167">
        <v>9.0170034563023273E-4</v>
      </c>
      <c r="H1167">
        <v>5.5710141069260553E-4</v>
      </c>
    </row>
    <row r="1168" spans="1:8" x14ac:dyDescent="0.2">
      <c r="A1168" t="s">
        <v>4238</v>
      </c>
      <c r="B1168" t="s">
        <v>4240</v>
      </c>
      <c r="C1168" t="s">
        <v>4806</v>
      </c>
      <c r="D1168">
        <v>0.93903027382074256</v>
      </c>
      <c r="E1168">
        <v>2.3051663614424563E-2</v>
      </c>
      <c r="F1168">
        <v>3.6468202333837949E-2</v>
      </c>
      <c r="G1168">
        <v>8.9434756297931408E-4</v>
      </c>
      <c r="H1168">
        <v>5.5551266801567021E-4</v>
      </c>
    </row>
    <row r="1169" spans="1:8" x14ac:dyDescent="0.2">
      <c r="A1169" t="s">
        <v>4238</v>
      </c>
      <c r="B1169" t="s">
        <v>4240</v>
      </c>
      <c r="C1169" t="s">
        <v>4807</v>
      </c>
      <c r="D1169">
        <v>0.93903027382074256</v>
      </c>
      <c r="E1169">
        <v>2.3051663614424563E-2</v>
      </c>
      <c r="F1169">
        <v>3.6468202333837949E-2</v>
      </c>
      <c r="G1169">
        <v>8.9434756297931408E-4</v>
      </c>
      <c r="H1169">
        <v>5.5551266801567021E-4</v>
      </c>
    </row>
    <row r="1170" spans="1:8" x14ac:dyDescent="0.2">
      <c r="A1170" t="s">
        <v>4238</v>
      </c>
      <c r="B1170" t="s">
        <v>4240</v>
      </c>
      <c r="C1170" t="s">
        <v>4808</v>
      </c>
      <c r="D1170">
        <v>0.93966210658630878</v>
      </c>
      <c r="E1170">
        <v>2.3126387414690103E-2</v>
      </c>
      <c r="F1170">
        <v>3.5778236839171806E-2</v>
      </c>
      <c r="G1170">
        <v>8.7966483367053782E-4</v>
      </c>
      <c r="H1170">
        <v>5.5360432615874353E-4</v>
      </c>
    </row>
    <row r="1171" spans="1:8" x14ac:dyDescent="0.2">
      <c r="A1171" t="s">
        <v>4238</v>
      </c>
      <c r="B1171" t="s">
        <v>4240</v>
      </c>
      <c r="C1171" t="s">
        <v>4809</v>
      </c>
      <c r="D1171">
        <v>0.94177485166122787</v>
      </c>
      <c r="E1171">
        <v>2.3188288713255751E-2</v>
      </c>
      <c r="F1171">
        <v>3.3666672327145861E-2</v>
      </c>
      <c r="G1171">
        <v>8.2806735201783636E-4</v>
      </c>
      <c r="H1171">
        <v>5.4211994635268088E-4</v>
      </c>
    </row>
    <row r="1172" spans="1:8" x14ac:dyDescent="0.2">
      <c r="A1172" t="s">
        <v>4238</v>
      </c>
      <c r="B1172" t="s">
        <v>4240</v>
      </c>
      <c r="C1172" t="s">
        <v>4810</v>
      </c>
      <c r="D1172">
        <v>0.9418337342454749</v>
      </c>
      <c r="E1172">
        <v>2.3156817015295088E-2</v>
      </c>
      <c r="F1172">
        <v>3.3641806129512841E-2</v>
      </c>
      <c r="G1172">
        <v>8.2628177129876455E-4</v>
      </c>
      <c r="H1172">
        <v>5.4136083841835705E-4</v>
      </c>
    </row>
    <row r="1173" spans="1:8" x14ac:dyDescent="0.2">
      <c r="A1173" t="s">
        <v>4238</v>
      </c>
      <c r="B1173" t="s">
        <v>4240</v>
      </c>
      <c r="C1173" t="s">
        <v>4811</v>
      </c>
      <c r="D1173">
        <v>0.9418337342454749</v>
      </c>
      <c r="E1173">
        <v>2.3156817015295088E-2</v>
      </c>
      <c r="F1173">
        <v>3.3641806129512841E-2</v>
      </c>
      <c r="G1173">
        <v>8.2628177129876455E-4</v>
      </c>
      <c r="H1173">
        <v>5.4136083841835705E-4</v>
      </c>
    </row>
    <row r="1174" spans="1:8" x14ac:dyDescent="0.2">
      <c r="A1174" t="s">
        <v>4238</v>
      </c>
      <c r="B1174" t="s">
        <v>4240</v>
      </c>
      <c r="C1174" t="s">
        <v>4812</v>
      </c>
      <c r="D1174">
        <v>0.9418337342454749</v>
      </c>
      <c r="E1174">
        <v>2.3156817015295088E-2</v>
      </c>
      <c r="F1174">
        <v>3.3641806129512841E-2</v>
      </c>
      <c r="G1174">
        <v>8.2628177129876455E-4</v>
      </c>
      <c r="H1174">
        <v>5.4136083841835705E-4</v>
      </c>
    </row>
    <row r="1175" spans="1:8" x14ac:dyDescent="0.2">
      <c r="A1175" t="s">
        <v>4238</v>
      </c>
      <c r="B1175" t="s">
        <v>4240</v>
      </c>
      <c r="C1175" t="s">
        <v>4813</v>
      </c>
      <c r="D1175">
        <v>0.94256998882288179</v>
      </c>
      <c r="E1175">
        <v>2.3204120712462428E-2</v>
      </c>
      <c r="F1175">
        <v>3.2879140466852266E-2</v>
      </c>
      <c r="G1175">
        <v>8.0855245289886569E-4</v>
      </c>
      <c r="H1175">
        <v>5.3819754490464237E-4</v>
      </c>
    </row>
    <row r="1176" spans="1:8" x14ac:dyDescent="0.2">
      <c r="A1176" t="s">
        <v>4238</v>
      </c>
      <c r="B1176" t="s">
        <v>4240</v>
      </c>
      <c r="C1176" t="s">
        <v>4814</v>
      </c>
      <c r="D1176">
        <v>0.94256998882288179</v>
      </c>
      <c r="E1176">
        <v>2.3204120712462428E-2</v>
      </c>
      <c r="F1176">
        <v>3.2879140466852266E-2</v>
      </c>
      <c r="G1176">
        <v>8.0855245289886569E-4</v>
      </c>
      <c r="H1176">
        <v>5.3819754490464237E-4</v>
      </c>
    </row>
    <row r="1177" spans="1:8" x14ac:dyDescent="0.2">
      <c r="A1177" t="s">
        <v>4238</v>
      </c>
      <c r="B1177" t="s">
        <v>4240</v>
      </c>
      <c r="C1177" t="s">
        <v>4815</v>
      </c>
      <c r="D1177">
        <v>0.94256998882288179</v>
      </c>
      <c r="E1177">
        <v>2.3204120712462428E-2</v>
      </c>
      <c r="F1177">
        <v>3.2879140466852266E-2</v>
      </c>
      <c r="G1177">
        <v>8.0855245289886569E-4</v>
      </c>
      <c r="H1177">
        <v>5.3819754490464237E-4</v>
      </c>
    </row>
    <row r="1178" spans="1:8" x14ac:dyDescent="0.2">
      <c r="A1178" t="s">
        <v>4238</v>
      </c>
      <c r="B1178" t="s">
        <v>4240</v>
      </c>
      <c r="C1178" t="s">
        <v>4816</v>
      </c>
      <c r="D1178">
        <v>0.94256998882288179</v>
      </c>
      <c r="E1178">
        <v>2.3204120712462428E-2</v>
      </c>
      <c r="F1178">
        <v>3.2879140466852266E-2</v>
      </c>
      <c r="G1178">
        <v>8.0855245289886569E-4</v>
      </c>
      <c r="H1178">
        <v>5.3819754490464237E-4</v>
      </c>
    </row>
    <row r="1179" spans="1:8" x14ac:dyDescent="0.2">
      <c r="A1179" t="s">
        <v>4238</v>
      </c>
      <c r="B1179" t="s">
        <v>4240</v>
      </c>
      <c r="C1179" t="s">
        <v>4817</v>
      </c>
      <c r="D1179">
        <v>0.94331586193535455</v>
      </c>
      <c r="E1179">
        <v>2.3247770083088346E-2</v>
      </c>
      <c r="F1179">
        <v>3.2113030858929754E-2</v>
      </c>
      <c r="G1179">
        <v>7.9056060361300847E-4</v>
      </c>
      <c r="H1179">
        <v>5.3277651901440773E-4</v>
      </c>
    </row>
    <row r="1180" spans="1:8" x14ac:dyDescent="0.2">
      <c r="A1180" t="s">
        <v>4238</v>
      </c>
      <c r="B1180" t="s">
        <v>4240</v>
      </c>
      <c r="C1180" t="s">
        <v>4818</v>
      </c>
      <c r="D1180">
        <v>0.94331586193535455</v>
      </c>
      <c r="E1180">
        <v>2.3247770083088346E-2</v>
      </c>
      <c r="F1180">
        <v>3.2113030858929754E-2</v>
      </c>
      <c r="G1180">
        <v>7.9056060361300847E-4</v>
      </c>
      <c r="H1180">
        <v>5.3277651901440773E-4</v>
      </c>
    </row>
    <row r="1181" spans="1:8" x14ac:dyDescent="0.2">
      <c r="A1181" t="s">
        <v>4238</v>
      </c>
      <c r="B1181" t="s">
        <v>4240</v>
      </c>
      <c r="C1181" t="s">
        <v>4819</v>
      </c>
      <c r="D1181">
        <v>0.94331586193535455</v>
      </c>
      <c r="E1181">
        <v>2.3247770083088346E-2</v>
      </c>
      <c r="F1181">
        <v>3.2113030858929754E-2</v>
      </c>
      <c r="G1181">
        <v>7.9056060361300847E-4</v>
      </c>
      <c r="H1181">
        <v>5.3277651901440773E-4</v>
      </c>
    </row>
    <row r="1182" spans="1:8" x14ac:dyDescent="0.2">
      <c r="A1182" t="s">
        <v>4238</v>
      </c>
      <c r="B1182" t="s">
        <v>4240</v>
      </c>
      <c r="C1182" t="s">
        <v>4820</v>
      </c>
      <c r="D1182">
        <v>0.94331586193535455</v>
      </c>
      <c r="E1182">
        <v>2.3247770083088346E-2</v>
      </c>
      <c r="F1182">
        <v>3.2113030858929754E-2</v>
      </c>
      <c r="G1182">
        <v>7.9056060361300847E-4</v>
      </c>
      <c r="H1182">
        <v>5.3277651901440773E-4</v>
      </c>
    </row>
    <row r="1183" spans="1:8" x14ac:dyDescent="0.2">
      <c r="A1183" t="s">
        <v>4238</v>
      </c>
      <c r="B1183" t="s">
        <v>4240</v>
      </c>
      <c r="C1183" t="s">
        <v>4821</v>
      </c>
      <c r="D1183">
        <v>0.94331586193535455</v>
      </c>
      <c r="E1183">
        <v>2.3247770083088346E-2</v>
      </c>
      <c r="F1183">
        <v>3.2113030858929754E-2</v>
      </c>
      <c r="G1183">
        <v>7.9056060361300847E-4</v>
      </c>
      <c r="H1183">
        <v>5.3277651901440773E-4</v>
      </c>
    </row>
    <row r="1184" spans="1:8" x14ac:dyDescent="0.2">
      <c r="A1184" t="s">
        <v>4238</v>
      </c>
      <c r="B1184" t="s">
        <v>4240</v>
      </c>
      <c r="C1184" t="s">
        <v>4822</v>
      </c>
      <c r="D1184">
        <v>0.94331586193535455</v>
      </c>
      <c r="E1184">
        <v>2.3247770083088346E-2</v>
      </c>
      <c r="F1184">
        <v>3.2113030858929754E-2</v>
      </c>
      <c r="G1184">
        <v>7.9056060361300847E-4</v>
      </c>
      <c r="H1184">
        <v>5.3277651901440773E-4</v>
      </c>
    </row>
    <row r="1185" spans="1:8" x14ac:dyDescent="0.2">
      <c r="A1185" t="s">
        <v>4238</v>
      </c>
      <c r="B1185" t="s">
        <v>4240</v>
      </c>
      <c r="C1185" t="s">
        <v>4823</v>
      </c>
      <c r="D1185">
        <v>0.94336574517883065</v>
      </c>
      <c r="E1185">
        <v>2.3215919793072918E-2</v>
      </c>
      <c r="F1185">
        <v>3.2097241700524679E-2</v>
      </c>
      <c r="G1185">
        <v>7.8904852557254413E-4</v>
      </c>
      <c r="H1185">
        <v>5.3204480199927837E-4</v>
      </c>
    </row>
    <row r="1186" spans="1:8" x14ac:dyDescent="0.2">
      <c r="A1186" t="s">
        <v>4238</v>
      </c>
      <c r="B1186" t="s">
        <v>4240</v>
      </c>
      <c r="C1186" t="s">
        <v>4824</v>
      </c>
      <c r="D1186">
        <v>0.94341323056888315</v>
      </c>
      <c r="E1186">
        <v>2.3186362641282897E-2</v>
      </c>
      <c r="F1186">
        <v>3.2081425204117761E-2</v>
      </c>
      <c r="G1186">
        <v>7.8761689470966236E-4</v>
      </c>
      <c r="H1186">
        <v>5.3136469100642243E-4</v>
      </c>
    </row>
    <row r="1187" spans="1:8" x14ac:dyDescent="0.2">
      <c r="A1187" t="s">
        <v>4238</v>
      </c>
      <c r="B1187" t="s">
        <v>4240</v>
      </c>
      <c r="C1187" t="s">
        <v>4825</v>
      </c>
      <c r="D1187">
        <v>0.94341323056888315</v>
      </c>
      <c r="E1187">
        <v>2.3186362641282897E-2</v>
      </c>
      <c r="F1187">
        <v>3.2081425204117761E-2</v>
      </c>
      <c r="G1187">
        <v>7.8761689470966236E-4</v>
      </c>
      <c r="H1187">
        <v>5.3136469100642243E-4</v>
      </c>
    </row>
    <row r="1188" spans="1:8" x14ac:dyDescent="0.2">
      <c r="A1188" t="s">
        <v>4238</v>
      </c>
      <c r="B1188" t="s">
        <v>4240</v>
      </c>
      <c r="C1188" t="s">
        <v>4826</v>
      </c>
      <c r="D1188">
        <v>0.94341323056888315</v>
      </c>
      <c r="E1188">
        <v>2.3186362641282897E-2</v>
      </c>
      <c r="F1188">
        <v>3.2081425204117761E-2</v>
      </c>
      <c r="G1188">
        <v>7.8761689470966236E-4</v>
      </c>
      <c r="H1188">
        <v>5.3136469100642243E-4</v>
      </c>
    </row>
    <row r="1189" spans="1:8" x14ac:dyDescent="0.2">
      <c r="A1189" t="s">
        <v>4238</v>
      </c>
      <c r="B1189" t="s">
        <v>4240</v>
      </c>
      <c r="C1189" t="s">
        <v>4827</v>
      </c>
      <c r="D1189">
        <v>0.94348136947205219</v>
      </c>
      <c r="E1189">
        <v>2.3152695186000074E-2</v>
      </c>
      <c r="F1189">
        <v>3.2049722539878846E-2</v>
      </c>
      <c r="G1189">
        <v>7.8563980547552144E-4</v>
      </c>
      <c r="H1189">
        <v>5.305729965934847E-4</v>
      </c>
    </row>
    <row r="1190" spans="1:8" x14ac:dyDescent="0.2">
      <c r="A1190" t="s">
        <v>4238</v>
      </c>
      <c r="B1190" t="s">
        <v>4240</v>
      </c>
      <c r="C1190" t="s">
        <v>4828</v>
      </c>
      <c r="D1190">
        <v>0.94348136947205219</v>
      </c>
      <c r="E1190">
        <v>2.3152695186000074E-2</v>
      </c>
      <c r="F1190">
        <v>3.2049722539878846E-2</v>
      </c>
      <c r="G1190">
        <v>7.8563980547552144E-4</v>
      </c>
      <c r="H1190">
        <v>5.305729965934847E-4</v>
      </c>
    </row>
    <row r="1191" spans="1:8" x14ac:dyDescent="0.2">
      <c r="A1191" t="s">
        <v>4238</v>
      </c>
      <c r="B1191" t="s">
        <v>4240</v>
      </c>
      <c r="C1191" t="s">
        <v>4829</v>
      </c>
      <c r="D1191">
        <v>0.94348136947205219</v>
      </c>
      <c r="E1191">
        <v>2.3152695186000074E-2</v>
      </c>
      <c r="F1191">
        <v>3.2049722539878846E-2</v>
      </c>
      <c r="G1191">
        <v>7.8563980547552144E-4</v>
      </c>
      <c r="H1191">
        <v>5.305729965934847E-4</v>
      </c>
    </row>
    <row r="1192" spans="1:8" x14ac:dyDescent="0.2">
      <c r="A1192" t="s">
        <v>4238</v>
      </c>
      <c r="B1192" t="s">
        <v>4240</v>
      </c>
      <c r="C1192" t="s">
        <v>4830</v>
      </c>
      <c r="D1192">
        <v>0.94348136947205219</v>
      </c>
      <c r="E1192">
        <v>2.3152695186000074E-2</v>
      </c>
      <c r="F1192">
        <v>3.2049722539878846E-2</v>
      </c>
      <c r="G1192">
        <v>7.8563980547552144E-4</v>
      </c>
      <c r="H1192">
        <v>5.305729965934847E-4</v>
      </c>
    </row>
    <row r="1193" spans="1:8" x14ac:dyDescent="0.2">
      <c r="A1193" t="s">
        <v>4241</v>
      </c>
      <c r="B1193" t="s">
        <v>4239</v>
      </c>
      <c r="C1193" t="s">
        <v>4245</v>
      </c>
      <c r="D1193">
        <v>7.3686669584886312E-30</v>
      </c>
      <c r="E1193">
        <v>2.1413306872951956E-29</v>
      </c>
      <c r="F1193">
        <v>0.25592478936981894</v>
      </c>
      <c r="G1193">
        <v>0.74371532290270048</v>
      </c>
      <c r="H1193">
        <v>3.5988772747769297E-4</v>
      </c>
    </row>
    <row r="1194" spans="1:8" x14ac:dyDescent="0.2">
      <c r="A1194" t="s">
        <v>4241</v>
      </c>
      <c r="B1194" t="s">
        <v>4239</v>
      </c>
      <c r="C1194" t="s">
        <v>4246</v>
      </c>
      <c r="D1194">
        <v>7.2347340517298325E-30</v>
      </c>
      <c r="E1194">
        <v>2.1247508010140667E-29</v>
      </c>
      <c r="F1194">
        <v>0.25391807983661291</v>
      </c>
      <c r="G1194">
        <v>0.74572485432016566</v>
      </c>
      <c r="H1194">
        <v>3.5706584322258962E-4</v>
      </c>
    </row>
    <row r="1195" spans="1:8" x14ac:dyDescent="0.2">
      <c r="A1195" t="s">
        <v>4241</v>
      </c>
      <c r="B1195" t="s">
        <v>4239</v>
      </c>
      <c r="C1195" t="s">
        <v>4247</v>
      </c>
      <c r="D1195">
        <v>7.2613693606493207E-30</v>
      </c>
      <c r="E1195">
        <v>2.1280819267695838E-29</v>
      </c>
      <c r="F1195">
        <v>0.2543174962966499</v>
      </c>
      <c r="G1195">
        <v>0.74532487619087973</v>
      </c>
      <c r="H1195">
        <v>3.576275124632853E-4</v>
      </c>
    </row>
    <row r="1196" spans="1:8" x14ac:dyDescent="0.2">
      <c r="A1196" t="s">
        <v>4241</v>
      </c>
      <c r="B1196" t="s">
        <v>4239</v>
      </c>
      <c r="C1196" t="s">
        <v>4248</v>
      </c>
      <c r="D1196">
        <v>7.5270381880801956E-30</v>
      </c>
      <c r="E1196">
        <v>2.1614617057631504E-29</v>
      </c>
      <c r="F1196">
        <v>0.25819778596370829</v>
      </c>
      <c r="G1196">
        <v>0.74143912996515493</v>
      </c>
      <c r="H1196">
        <v>3.6308407114081753E-4</v>
      </c>
    </row>
    <row r="1197" spans="1:8" x14ac:dyDescent="0.2">
      <c r="A1197" t="s">
        <v>4241</v>
      </c>
      <c r="B1197" t="s">
        <v>4239</v>
      </c>
      <c r="C1197" t="s">
        <v>4249</v>
      </c>
      <c r="D1197">
        <v>7.6622356505582291E-30</v>
      </c>
      <c r="E1197">
        <v>2.1779149582627528E-29</v>
      </c>
      <c r="F1197">
        <v>0.26015889309184753</v>
      </c>
      <c r="G1197">
        <v>0.73947526507998051</v>
      </c>
      <c r="H1197">
        <v>3.658418281733643E-4</v>
      </c>
    </row>
    <row r="1198" spans="1:8" x14ac:dyDescent="0.2">
      <c r="A1198" t="s">
        <v>4241</v>
      </c>
      <c r="B1198" t="s">
        <v>4239</v>
      </c>
      <c r="C1198" t="s">
        <v>4250</v>
      </c>
      <c r="D1198">
        <v>7.6080053244453139E-30</v>
      </c>
      <c r="E1198">
        <v>2.1713488126541066E-29</v>
      </c>
      <c r="F1198">
        <v>0.25937410321239901</v>
      </c>
      <c r="G1198">
        <v>0.74026115855023733</v>
      </c>
      <c r="H1198">
        <v>3.6473823736077565E-4</v>
      </c>
    </row>
    <row r="1199" spans="1:8" x14ac:dyDescent="0.2">
      <c r="A1199" t="s">
        <v>4241</v>
      </c>
      <c r="B1199" t="s">
        <v>4239</v>
      </c>
      <c r="C1199" t="s">
        <v>4251</v>
      </c>
      <c r="D1199">
        <v>7.634943329878052E-30</v>
      </c>
      <c r="E1199">
        <v>2.1746496260890364E-29</v>
      </c>
      <c r="F1199">
        <v>0.25976127158010492</v>
      </c>
      <c r="G1199">
        <v>0.73987344573685754</v>
      </c>
      <c r="H1199">
        <v>3.6528268303306362E-4</v>
      </c>
    </row>
    <row r="1200" spans="1:8" x14ac:dyDescent="0.2">
      <c r="A1200" t="s">
        <v>4241</v>
      </c>
      <c r="B1200" t="s">
        <v>4239</v>
      </c>
      <c r="C1200" t="s">
        <v>4252</v>
      </c>
      <c r="D1200">
        <v>7.634943329878052E-30</v>
      </c>
      <c r="E1200">
        <v>2.1746496260890364E-29</v>
      </c>
      <c r="F1200">
        <v>0.25976127158010492</v>
      </c>
      <c r="G1200">
        <v>0.73987344573685754</v>
      </c>
      <c r="H1200">
        <v>3.6528268303306362E-4</v>
      </c>
    </row>
    <row r="1201" spans="1:8" x14ac:dyDescent="0.2">
      <c r="A1201" t="s">
        <v>4241</v>
      </c>
      <c r="B1201" t="s">
        <v>4239</v>
      </c>
      <c r="C1201" t="s">
        <v>4253</v>
      </c>
      <c r="D1201">
        <v>7.634943329878052E-30</v>
      </c>
      <c r="E1201">
        <v>2.1746496260890364E-29</v>
      </c>
      <c r="F1201">
        <v>0.25976127158010492</v>
      </c>
      <c r="G1201">
        <v>0.73987344573685754</v>
      </c>
      <c r="H1201">
        <v>3.6528268303306362E-4</v>
      </c>
    </row>
    <row r="1202" spans="1:8" x14ac:dyDescent="0.2">
      <c r="A1202" t="s">
        <v>4241</v>
      </c>
      <c r="B1202" t="s">
        <v>4239</v>
      </c>
      <c r="C1202" t="s">
        <v>4254</v>
      </c>
      <c r="D1202">
        <v>7.7994039457468492E-30</v>
      </c>
      <c r="E1202">
        <v>2.2001692449249304E-29</v>
      </c>
      <c r="F1202">
        <v>0.26161924550872673</v>
      </c>
      <c r="G1202">
        <v>0.73801285907964254</v>
      </c>
      <c r="H1202">
        <v>3.6789541162622695E-4</v>
      </c>
    </row>
    <row r="1203" spans="1:8" x14ac:dyDescent="0.2">
      <c r="A1203" t="s">
        <v>4241</v>
      </c>
      <c r="B1203" t="s">
        <v>4239</v>
      </c>
      <c r="C1203" t="s">
        <v>4255</v>
      </c>
      <c r="D1203">
        <v>7.6254889283761327E-30</v>
      </c>
      <c r="E1203">
        <v>2.181594787371061E-29</v>
      </c>
      <c r="F1203">
        <v>0.25891121721712401</v>
      </c>
      <c r="G1203">
        <v>0.74072469546717956</v>
      </c>
      <c r="H1203">
        <v>3.640873157000371E-4</v>
      </c>
    </row>
    <row r="1204" spans="1:8" x14ac:dyDescent="0.2">
      <c r="A1204" t="s">
        <v>4241</v>
      </c>
      <c r="B1204" t="s">
        <v>4239</v>
      </c>
      <c r="C1204" t="s">
        <v>4256</v>
      </c>
      <c r="D1204">
        <v>7.544523612162874E-30</v>
      </c>
      <c r="E1204">
        <v>2.1717074982261442E-29</v>
      </c>
      <c r="F1204">
        <v>0.25773693751038612</v>
      </c>
      <c r="G1204">
        <v>0.74190062647489752</v>
      </c>
      <c r="H1204">
        <v>3.6243601472164019E-4</v>
      </c>
    </row>
    <row r="1205" spans="1:8" x14ac:dyDescent="0.2">
      <c r="A1205" t="s">
        <v>4241</v>
      </c>
      <c r="B1205" t="s">
        <v>4239</v>
      </c>
      <c r="C1205" t="s">
        <v>4257</v>
      </c>
      <c r="D1205">
        <v>7.5712272167377275E-30</v>
      </c>
      <c r="E1205">
        <v>2.1750317846763644E-29</v>
      </c>
      <c r="F1205">
        <v>0.25812025436533614</v>
      </c>
      <c r="G1205">
        <v>0.74151677059035748</v>
      </c>
      <c r="H1205">
        <v>3.6297504430206053E-4</v>
      </c>
    </row>
    <row r="1206" spans="1:8" x14ac:dyDescent="0.2">
      <c r="A1206" t="s">
        <v>4241</v>
      </c>
      <c r="B1206" t="s">
        <v>4239</v>
      </c>
      <c r="C1206" t="s">
        <v>4258</v>
      </c>
      <c r="D1206">
        <v>7.6224181732623342E-30</v>
      </c>
      <c r="E1206">
        <v>2.1819022938200704E-29</v>
      </c>
      <c r="F1206">
        <v>0.25880695466402653</v>
      </c>
      <c r="G1206">
        <v>0.74082910463683094</v>
      </c>
      <c r="H1206">
        <v>3.6394069913589852E-4</v>
      </c>
    </row>
    <row r="1207" spans="1:8" x14ac:dyDescent="0.2">
      <c r="A1207" t="s">
        <v>4241</v>
      </c>
      <c r="B1207" t="s">
        <v>4239</v>
      </c>
      <c r="C1207" t="s">
        <v>4259</v>
      </c>
      <c r="D1207">
        <v>7.6224181732623342E-30</v>
      </c>
      <c r="E1207">
        <v>2.1819022938200704E-29</v>
      </c>
      <c r="F1207">
        <v>0.25880695466402653</v>
      </c>
      <c r="G1207">
        <v>0.74082910463683094</v>
      </c>
      <c r="H1207">
        <v>3.6394069913589852E-4</v>
      </c>
    </row>
    <row r="1208" spans="1:8" x14ac:dyDescent="0.2">
      <c r="A1208" t="s">
        <v>4241</v>
      </c>
      <c r="B1208" t="s">
        <v>4239</v>
      </c>
      <c r="C1208" t="s">
        <v>4260</v>
      </c>
      <c r="D1208">
        <v>7.4609463783887199E-30</v>
      </c>
      <c r="E1208">
        <v>2.1620817672516976E-29</v>
      </c>
      <c r="F1208">
        <v>0.25645835005537415</v>
      </c>
      <c r="G1208">
        <v>0.7431810119109945</v>
      </c>
      <c r="H1208">
        <v>3.606380336245447E-4</v>
      </c>
    </row>
    <row r="1209" spans="1:8" x14ac:dyDescent="0.2">
      <c r="A1209" t="s">
        <v>4241</v>
      </c>
      <c r="B1209" t="s">
        <v>4239</v>
      </c>
      <c r="C1209" t="s">
        <v>4261</v>
      </c>
      <c r="D1209">
        <v>7.4609463783887199E-30</v>
      </c>
      <c r="E1209">
        <v>2.1620817672516976E-29</v>
      </c>
      <c r="F1209">
        <v>0.25645835005537415</v>
      </c>
      <c r="G1209">
        <v>0.7431810119109945</v>
      </c>
      <c r="H1209">
        <v>3.606380336245447E-4</v>
      </c>
    </row>
    <row r="1210" spans="1:8" x14ac:dyDescent="0.2">
      <c r="A1210" t="s">
        <v>4241</v>
      </c>
      <c r="B1210" t="s">
        <v>4239</v>
      </c>
      <c r="C1210" t="s">
        <v>4262</v>
      </c>
      <c r="D1210">
        <v>7.4609463783887199E-30</v>
      </c>
      <c r="E1210">
        <v>2.1620817672516976E-29</v>
      </c>
      <c r="F1210">
        <v>0.25645835005537415</v>
      </c>
      <c r="G1210">
        <v>0.7431810119109945</v>
      </c>
      <c r="H1210">
        <v>3.606380336245447E-4</v>
      </c>
    </row>
    <row r="1211" spans="1:8" x14ac:dyDescent="0.2">
      <c r="A1211" t="s">
        <v>4241</v>
      </c>
      <c r="B1211" t="s">
        <v>4239</v>
      </c>
      <c r="C1211" t="s">
        <v>4263</v>
      </c>
      <c r="D1211">
        <v>7.4609463783887199E-30</v>
      </c>
      <c r="E1211">
        <v>2.1620817672516976E-29</v>
      </c>
      <c r="F1211">
        <v>0.25645835005537415</v>
      </c>
      <c r="G1211">
        <v>0.7431810119109945</v>
      </c>
      <c r="H1211">
        <v>3.606380336245447E-4</v>
      </c>
    </row>
    <row r="1212" spans="1:8" x14ac:dyDescent="0.2">
      <c r="A1212" t="s">
        <v>4241</v>
      </c>
      <c r="B1212" t="s">
        <v>4239</v>
      </c>
      <c r="C1212" t="s">
        <v>4264</v>
      </c>
      <c r="D1212">
        <v>7.4877667137626642E-30</v>
      </c>
      <c r="E1212">
        <v>2.1653943642830324E-29</v>
      </c>
      <c r="F1212">
        <v>0.25685066808454371</v>
      </c>
      <c r="G1212">
        <v>0.74278814219458134</v>
      </c>
      <c r="H1212">
        <v>3.6118972087732456E-4</v>
      </c>
    </row>
    <row r="1213" spans="1:8" x14ac:dyDescent="0.2">
      <c r="A1213" t="s">
        <v>4241</v>
      </c>
      <c r="B1213" t="s">
        <v>4239</v>
      </c>
      <c r="C1213" t="s">
        <v>4265</v>
      </c>
      <c r="D1213">
        <v>7.4877667137626642E-30</v>
      </c>
      <c r="E1213">
        <v>2.1653943642830324E-29</v>
      </c>
      <c r="F1213">
        <v>0.25685066808454371</v>
      </c>
      <c r="G1213">
        <v>0.74278814219458134</v>
      </c>
      <c r="H1213">
        <v>3.6118972087732456E-4</v>
      </c>
    </row>
    <row r="1214" spans="1:8" x14ac:dyDescent="0.2">
      <c r="A1214" t="s">
        <v>4241</v>
      </c>
      <c r="B1214" t="s">
        <v>4239</v>
      </c>
      <c r="C1214" t="s">
        <v>4266</v>
      </c>
      <c r="D1214">
        <v>7.5146263765822879E-30</v>
      </c>
      <c r="E1214">
        <v>2.1687030230372065E-29</v>
      </c>
      <c r="F1214">
        <v>0.25724272121912201</v>
      </c>
      <c r="G1214">
        <v>0.74239553774524203</v>
      </c>
      <c r="H1214">
        <v>3.6174103562882628E-4</v>
      </c>
    </row>
    <row r="1215" spans="1:8" x14ac:dyDescent="0.2">
      <c r="A1215" t="s">
        <v>4241</v>
      </c>
      <c r="B1215" t="s">
        <v>4239</v>
      </c>
      <c r="C1215" t="s">
        <v>4267</v>
      </c>
      <c r="D1215">
        <v>7.5146263765822879E-30</v>
      </c>
      <c r="E1215">
        <v>2.1687030230372065E-29</v>
      </c>
      <c r="F1215">
        <v>0.25724272121912201</v>
      </c>
      <c r="G1215">
        <v>0.74239553774524203</v>
      </c>
      <c r="H1215">
        <v>3.6174103562882628E-4</v>
      </c>
    </row>
    <row r="1216" spans="1:8" x14ac:dyDescent="0.2">
      <c r="A1216" t="s">
        <v>4241</v>
      </c>
      <c r="B1216" t="s">
        <v>4239</v>
      </c>
      <c r="C1216" t="s">
        <v>4268</v>
      </c>
      <c r="D1216">
        <v>7.5415269286661187E-30</v>
      </c>
      <c r="E1216">
        <v>2.1720075871132668E-29</v>
      </c>
      <c r="F1216">
        <v>0.25763456444260269</v>
      </c>
      <c r="G1216">
        <v>0.74200314350219332</v>
      </c>
      <c r="H1216">
        <v>3.6229205519817937E-4</v>
      </c>
    </row>
    <row r="1217" spans="1:8" x14ac:dyDescent="0.2">
      <c r="A1217" t="s">
        <v>4241</v>
      </c>
      <c r="B1217" t="s">
        <v>4239</v>
      </c>
      <c r="C1217" t="s">
        <v>4269</v>
      </c>
      <c r="D1217">
        <v>7.4878099840258649E-30</v>
      </c>
      <c r="E1217">
        <v>2.165390031184434E-29</v>
      </c>
      <c r="F1217">
        <v>0.25685215237170655</v>
      </c>
      <c r="G1217">
        <v>0.74278665582017589</v>
      </c>
      <c r="H1217">
        <v>3.6119180811840533E-4</v>
      </c>
    </row>
    <row r="1218" spans="1:8" x14ac:dyDescent="0.2">
      <c r="A1218" t="s">
        <v>4241</v>
      </c>
      <c r="B1218" t="s">
        <v>4239</v>
      </c>
      <c r="C1218" t="s">
        <v>4270</v>
      </c>
      <c r="D1218">
        <v>7.5415248334599472E-30</v>
      </c>
      <c r="E1218">
        <v>2.1720077969278922E-29</v>
      </c>
      <c r="F1218">
        <v>0.25763449286591344</v>
      </c>
      <c r="G1218">
        <v>0.74200321517954559</v>
      </c>
      <c r="H1218">
        <v>3.6229195454528016E-4</v>
      </c>
    </row>
    <row r="1219" spans="1:8" x14ac:dyDescent="0.2">
      <c r="A1219" t="s">
        <v>4241</v>
      </c>
      <c r="B1219" t="s">
        <v>4239</v>
      </c>
      <c r="C1219" t="s">
        <v>4271</v>
      </c>
      <c r="D1219">
        <v>7.5145726876246097E-30</v>
      </c>
      <c r="E1219">
        <v>2.1687083994673469E-29</v>
      </c>
      <c r="F1219">
        <v>0.25724088332421141</v>
      </c>
      <c r="G1219">
        <v>0.74239737822465091</v>
      </c>
      <c r="H1219">
        <v>3.6173845113584164E-4</v>
      </c>
    </row>
    <row r="1220" spans="1:8" x14ac:dyDescent="0.2">
      <c r="A1220" t="s">
        <v>4241</v>
      </c>
      <c r="B1220" t="s">
        <v>4239</v>
      </c>
      <c r="C1220" t="s">
        <v>4272</v>
      </c>
      <c r="D1220">
        <v>7.4607766756771361E-30</v>
      </c>
      <c r="E1220">
        <v>2.1620987613376713E-29</v>
      </c>
      <c r="F1220">
        <v>0.25645251679036923</v>
      </c>
      <c r="G1220">
        <v>0.74318685337888424</v>
      </c>
      <c r="H1220">
        <v>3.6062983074395795E-4</v>
      </c>
    </row>
    <row r="1221" spans="1:8" x14ac:dyDescent="0.2">
      <c r="A1221" t="s">
        <v>4241</v>
      </c>
      <c r="B1221" t="s">
        <v>4239</v>
      </c>
      <c r="C1221" t="s">
        <v>4273</v>
      </c>
      <c r="D1221">
        <v>7.4607766756771361E-30</v>
      </c>
      <c r="E1221">
        <v>2.1620987613376713E-29</v>
      </c>
      <c r="F1221">
        <v>0.25645251679036923</v>
      </c>
      <c r="G1221">
        <v>0.74318685337888424</v>
      </c>
      <c r="H1221">
        <v>3.6062983074395795E-4</v>
      </c>
    </row>
    <row r="1222" spans="1:8" x14ac:dyDescent="0.2">
      <c r="A1222" t="s">
        <v>4241</v>
      </c>
      <c r="B1222" t="s">
        <v>4239</v>
      </c>
      <c r="C1222" t="s">
        <v>4274</v>
      </c>
      <c r="D1222">
        <v>7.4607766756771361E-30</v>
      </c>
      <c r="E1222">
        <v>2.1620987613376713E-29</v>
      </c>
      <c r="F1222">
        <v>0.25645251679036923</v>
      </c>
      <c r="G1222">
        <v>0.74318685337888424</v>
      </c>
      <c r="H1222">
        <v>3.6062983074395795E-4</v>
      </c>
    </row>
    <row r="1223" spans="1:8" x14ac:dyDescent="0.2">
      <c r="A1223" t="s">
        <v>4241</v>
      </c>
      <c r="B1223" t="s">
        <v>4239</v>
      </c>
      <c r="C1223" t="s">
        <v>4275</v>
      </c>
      <c r="D1223">
        <v>7.5949981270534968E-30</v>
      </c>
      <c r="E1223">
        <v>2.17864975210041E-29</v>
      </c>
      <c r="F1223">
        <v>0.25840222852884531</v>
      </c>
      <c r="G1223">
        <v>0.74123439990786033</v>
      </c>
      <c r="H1223">
        <v>3.6337156329954143E-4</v>
      </c>
    </row>
    <row r="1224" spans="1:8" x14ac:dyDescent="0.2">
      <c r="A1224" t="s">
        <v>4241</v>
      </c>
      <c r="B1224" t="s">
        <v>4239</v>
      </c>
      <c r="C1224" t="s">
        <v>4276</v>
      </c>
      <c r="D1224">
        <v>7.5946773258686317E-30</v>
      </c>
      <c r="E1224">
        <v>2.1786818772387076E-29</v>
      </c>
      <c r="F1224">
        <v>0.25839131401119869</v>
      </c>
      <c r="G1224">
        <v>0.74124532977377144</v>
      </c>
      <c r="H1224">
        <v>3.6335621503663174E-4</v>
      </c>
    </row>
    <row r="1225" spans="1:8" x14ac:dyDescent="0.2">
      <c r="A1225" t="s">
        <v>4241</v>
      </c>
      <c r="B1225" t="s">
        <v>4239</v>
      </c>
      <c r="C1225" t="s">
        <v>4277</v>
      </c>
      <c r="D1225">
        <v>7.6755417615681283E-30</v>
      </c>
      <c r="E1225">
        <v>2.1885792685185038E-29</v>
      </c>
      <c r="F1225">
        <v>0.25955343655845575</v>
      </c>
      <c r="G1225">
        <v>0.74008157302123179</v>
      </c>
      <c r="H1225">
        <v>3.6499042031863183E-4</v>
      </c>
    </row>
    <row r="1226" spans="1:8" x14ac:dyDescent="0.2">
      <c r="A1226" t="s">
        <v>4241</v>
      </c>
      <c r="B1226" t="s">
        <v>4239</v>
      </c>
      <c r="C1226" t="s">
        <v>4278</v>
      </c>
      <c r="D1226">
        <v>7.7569438490366694E-30</v>
      </c>
      <c r="E1226">
        <v>2.1984228190493697E-29</v>
      </c>
      <c r="F1226">
        <v>0.26071957224991615</v>
      </c>
      <c r="G1226">
        <v>0.73891379748110719</v>
      </c>
      <c r="H1226">
        <v>3.6663026898262557E-4</v>
      </c>
    </row>
    <row r="1227" spans="1:8" x14ac:dyDescent="0.2">
      <c r="A1227" t="s">
        <v>4241</v>
      </c>
      <c r="B1227" t="s">
        <v>4239</v>
      </c>
      <c r="C1227" t="s">
        <v>4279</v>
      </c>
      <c r="D1227">
        <v>7.7569610472601547E-30</v>
      </c>
      <c r="E1227">
        <v>2.1984210968134241E-29</v>
      </c>
      <c r="F1227">
        <v>0.26072015030147327</v>
      </c>
      <c r="G1227">
        <v>0.73891321861667658</v>
      </c>
      <c r="H1227">
        <v>3.6663108185292924E-4</v>
      </c>
    </row>
    <row r="1228" spans="1:8" x14ac:dyDescent="0.2">
      <c r="A1228" t="s">
        <v>4241</v>
      </c>
      <c r="B1228" t="s">
        <v>4239</v>
      </c>
      <c r="C1228" t="s">
        <v>4280</v>
      </c>
      <c r="D1228">
        <v>7.7569610472601547E-30</v>
      </c>
      <c r="E1228">
        <v>2.1984210968134241E-29</v>
      </c>
      <c r="F1228">
        <v>0.26072015030147327</v>
      </c>
      <c r="G1228">
        <v>0.73891321861667658</v>
      </c>
      <c r="H1228">
        <v>3.6663108185292924E-4</v>
      </c>
    </row>
    <row r="1229" spans="1:8" x14ac:dyDescent="0.2">
      <c r="A1229" t="s">
        <v>4241</v>
      </c>
      <c r="B1229" t="s">
        <v>4239</v>
      </c>
      <c r="C1229" t="s">
        <v>4281</v>
      </c>
      <c r="D1229">
        <v>7.7569610472601547E-30</v>
      </c>
      <c r="E1229">
        <v>2.1984210968134241E-29</v>
      </c>
      <c r="F1229">
        <v>0.26072015030147327</v>
      </c>
      <c r="G1229">
        <v>0.73891321861667658</v>
      </c>
      <c r="H1229">
        <v>3.6663108185292924E-4</v>
      </c>
    </row>
    <row r="1230" spans="1:8" x14ac:dyDescent="0.2">
      <c r="A1230" t="s">
        <v>4241</v>
      </c>
      <c r="B1230" t="s">
        <v>4239</v>
      </c>
      <c r="C1230" t="s">
        <v>4282</v>
      </c>
      <c r="D1230">
        <v>7.7026747930472019E-30</v>
      </c>
      <c r="E1230">
        <v>2.1918605519497758E-29</v>
      </c>
      <c r="F1230">
        <v>0.25994368851917687</v>
      </c>
      <c r="G1230">
        <v>0.73969077227860314</v>
      </c>
      <c r="H1230">
        <v>3.6553920221519919E-4</v>
      </c>
    </row>
    <row r="1231" spans="1:8" x14ac:dyDescent="0.2">
      <c r="A1231" t="s">
        <v>4241</v>
      </c>
      <c r="B1231" t="s">
        <v>4239</v>
      </c>
      <c r="C1231" t="s">
        <v>4283</v>
      </c>
      <c r="D1231">
        <v>7.648534537770122E-30</v>
      </c>
      <c r="E1231">
        <v>2.1852853866502887E-29</v>
      </c>
      <c r="F1231">
        <v>0.25916586112308848</v>
      </c>
      <c r="G1231">
        <v>0.74046969347469094</v>
      </c>
      <c r="H1231">
        <v>3.6444540221779328E-4</v>
      </c>
    </row>
    <row r="1232" spans="1:8" x14ac:dyDescent="0.2">
      <c r="A1232" t="s">
        <v>4241</v>
      </c>
      <c r="B1232" t="s">
        <v>4239</v>
      </c>
      <c r="C1232" t="s">
        <v>4284</v>
      </c>
      <c r="D1232">
        <v>7.648534537770122E-30</v>
      </c>
      <c r="E1232">
        <v>2.1852853866502887E-29</v>
      </c>
      <c r="F1232">
        <v>0.25916586112308848</v>
      </c>
      <c r="G1232">
        <v>0.74046969347469094</v>
      </c>
      <c r="H1232">
        <v>3.6444540221779328E-4</v>
      </c>
    </row>
    <row r="1233" spans="1:8" x14ac:dyDescent="0.2">
      <c r="A1233" t="s">
        <v>4241</v>
      </c>
      <c r="B1233" t="s">
        <v>4239</v>
      </c>
      <c r="C1233" t="s">
        <v>4285</v>
      </c>
      <c r="D1233">
        <v>7.648534537770122E-30</v>
      </c>
      <c r="E1233">
        <v>2.1852853866502887E-29</v>
      </c>
      <c r="F1233">
        <v>0.25916586112308848</v>
      </c>
      <c r="G1233">
        <v>0.74046969347469094</v>
      </c>
      <c r="H1233">
        <v>3.6444540221779328E-4</v>
      </c>
    </row>
    <row r="1234" spans="1:8" x14ac:dyDescent="0.2">
      <c r="A1234" t="s">
        <v>4241</v>
      </c>
      <c r="B1234" t="s">
        <v>4239</v>
      </c>
      <c r="C1234" t="s">
        <v>4286</v>
      </c>
      <c r="D1234">
        <v>7.7026950139158973E-30</v>
      </c>
      <c r="E1234">
        <v>2.1918585270251439E-29</v>
      </c>
      <c r="F1234">
        <v>0.25994437091682898</v>
      </c>
      <c r="G1234">
        <v>0.73969008892135202</v>
      </c>
      <c r="H1234">
        <v>3.6554016181954564E-4</v>
      </c>
    </row>
    <row r="1235" spans="1:8" x14ac:dyDescent="0.2">
      <c r="A1235" t="s">
        <v>4241</v>
      </c>
      <c r="B1235" t="s">
        <v>4239</v>
      </c>
      <c r="C1235" t="s">
        <v>4287</v>
      </c>
      <c r="D1235">
        <v>7.6485415719802478E-30</v>
      </c>
      <c r="E1235">
        <v>2.1852846822421567E-29</v>
      </c>
      <c r="F1235">
        <v>0.25916609947294694</v>
      </c>
      <c r="G1235">
        <v>0.74046945478966597</v>
      </c>
      <c r="H1235">
        <v>3.6444573739122108E-4</v>
      </c>
    </row>
    <row r="1236" spans="1:8" x14ac:dyDescent="0.2">
      <c r="A1236" t="s">
        <v>4241</v>
      </c>
      <c r="B1236" t="s">
        <v>4239</v>
      </c>
      <c r="C1236" t="s">
        <v>4288</v>
      </c>
      <c r="D1236">
        <v>7.6215082986982843E-30</v>
      </c>
      <c r="E1236">
        <v>2.1819934089647317E-29</v>
      </c>
      <c r="F1236">
        <v>0.25877606133599135</v>
      </c>
      <c r="G1236">
        <v>0.74086004140782957</v>
      </c>
      <c r="H1236">
        <v>3.6389725617889474E-4</v>
      </c>
    </row>
    <row r="1237" spans="1:8" x14ac:dyDescent="0.2">
      <c r="A1237" t="s">
        <v>4241</v>
      </c>
      <c r="B1237" t="s">
        <v>4239</v>
      </c>
      <c r="C1237" t="s">
        <v>4289</v>
      </c>
      <c r="D1237">
        <v>7.6215082986982843E-30</v>
      </c>
      <c r="E1237">
        <v>2.1819934089647317E-29</v>
      </c>
      <c r="F1237">
        <v>0.25877606133599135</v>
      </c>
      <c r="G1237">
        <v>0.74086004140782957</v>
      </c>
      <c r="H1237">
        <v>3.6389725617889474E-4</v>
      </c>
    </row>
    <row r="1238" spans="1:8" x14ac:dyDescent="0.2">
      <c r="A1238" t="s">
        <v>4241</v>
      </c>
      <c r="B1238" t="s">
        <v>4239</v>
      </c>
      <c r="C1238" t="s">
        <v>4290</v>
      </c>
      <c r="D1238">
        <v>7.6485373923495737E-30</v>
      </c>
      <c r="E1238">
        <v>2.1852851007917418E-29</v>
      </c>
      <c r="F1238">
        <v>0.25916595784874724</v>
      </c>
      <c r="G1238">
        <v>0.74046959661301937</v>
      </c>
      <c r="H1238">
        <v>3.6444553823579141E-4</v>
      </c>
    </row>
    <row r="1239" spans="1:8" x14ac:dyDescent="0.2">
      <c r="A1239" t="s">
        <v>4241</v>
      </c>
      <c r="B1239" t="s">
        <v>4239</v>
      </c>
      <c r="C1239" t="s">
        <v>4291</v>
      </c>
      <c r="D1239">
        <v>7.6485373923495737E-30</v>
      </c>
      <c r="E1239">
        <v>2.1852851007917418E-29</v>
      </c>
      <c r="F1239">
        <v>0.25916595784874724</v>
      </c>
      <c r="G1239">
        <v>0.74046959661301937</v>
      </c>
      <c r="H1239">
        <v>3.6444553823579141E-4</v>
      </c>
    </row>
    <row r="1240" spans="1:8" x14ac:dyDescent="0.2">
      <c r="A1240" t="s">
        <v>4241</v>
      </c>
      <c r="B1240" t="s">
        <v>4239</v>
      </c>
      <c r="C1240" t="s">
        <v>4292</v>
      </c>
      <c r="D1240">
        <v>7.6485373923495737E-30</v>
      </c>
      <c r="E1240">
        <v>2.1852851007917418E-29</v>
      </c>
      <c r="F1240">
        <v>0.25916595784874724</v>
      </c>
      <c r="G1240">
        <v>0.74046959661301937</v>
      </c>
      <c r="H1240">
        <v>3.6444553823579141E-4</v>
      </c>
    </row>
    <row r="1241" spans="1:8" x14ac:dyDescent="0.2">
      <c r="A1241" t="s">
        <v>4241</v>
      </c>
      <c r="B1241" t="s">
        <v>4239</v>
      </c>
      <c r="C1241" t="s">
        <v>4293</v>
      </c>
      <c r="D1241">
        <v>7.6215041494984515E-30</v>
      </c>
      <c r="E1241">
        <v>2.1819938244669556E-29</v>
      </c>
      <c r="F1241">
        <v>0.2587759204565816</v>
      </c>
      <c r="G1241">
        <v>0.74086018248534669</v>
      </c>
      <c r="H1241">
        <v>3.6389705807080702E-4</v>
      </c>
    </row>
    <row r="1242" spans="1:8" x14ac:dyDescent="0.2">
      <c r="A1242" t="s">
        <v>4241</v>
      </c>
      <c r="B1242" t="s">
        <v>4239</v>
      </c>
      <c r="C1242" t="s">
        <v>4294</v>
      </c>
      <c r="D1242">
        <v>7.6215041494984515E-30</v>
      </c>
      <c r="E1242">
        <v>2.1819938244669556E-29</v>
      </c>
      <c r="F1242">
        <v>0.2587759204565816</v>
      </c>
      <c r="G1242">
        <v>0.74086018248534669</v>
      </c>
      <c r="H1242">
        <v>3.6389705807080702E-4</v>
      </c>
    </row>
    <row r="1243" spans="1:8" x14ac:dyDescent="0.2">
      <c r="A1243" t="s">
        <v>4241</v>
      </c>
      <c r="B1243" t="s">
        <v>4239</v>
      </c>
      <c r="C1243" t="s">
        <v>4295</v>
      </c>
      <c r="D1243">
        <v>7.6215041494984515E-30</v>
      </c>
      <c r="E1243">
        <v>2.1819938244669556E-29</v>
      </c>
      <c r="F1243">
        <v>0.2587759204565816</v>
      </c>
      <c r="G1243">
        <v>0.74086018248534669</v>
      </c>
      <c r="H1243">
        <v>3.6389705807080702E-4</v>
      </c>
    </row>
    <row r="1244" spans="1:8" x14ac:dyDescent="0.2">
      <c r="A1244" t="s">
        <v>4241</v>
      </c>
      <c r="B1244" t="s">
        <v>4239</v>
      </c>
      <c r="C1244" t="s">
        <v>4296</v>
      </c>
      <c r="D1244">
        <v>7.6215041494984515E-30</v>
      </c>
      <c r="E1244">
        <v>2.1819938244669556E-29</v>
      </c>
      <c r="F1244">
        <v>0.2587759204565816</v>
      </c>
      <c r="G1244">
        <v>0.74086018248534669</v>
      </c>
      <c r="H1244">
        <v>3.6389705807080702E-4</v>
      </c>
    </row>
    <row r="1245" spans="1:8" x14ac:dyDescent="0.2">
      <c r="A1245" t="s">
        <v>4241</v>
      </c>
      <c r="B1245" t="s">
        <v>4239</v>
      </c>
      <c r="C1245" t="s">
        <v>4297</v>
      </c>
      <c r="D1245">
        <v>7.6214929049369882E-30</v>
      </c>
      <c r="E1245">
        <v>2.1819949505011151E-29</v>
      </c>
      <c r="F1245">
        <v>0.25877553866557473</v>
      </c>
      <c r="G1245">
        <v>0.74086056481323403</v>
      </c>
      <c r="H1245">
        <v>3.6389652118691172E-4</v>
      </c>
    </row>
    <row r="1246" spans="1:8" x14ac:dyDescent="0.2">
      <c r="A1246" t="s">
        <v>4241</v>
      </c>
      <c r="B1246" t="s">
        <v>4239</v>
      </c>
      <c r="C1246" t="s">
        <v>4298</v>
      </c>
      <c r="D1246">
        <v>7.5945140472671535E-30</v>
      </c>
      <c r="E1246">
        <v>2.1786982280126158E-29</v>
      </c>
      <c r="F1246">
        <v>0.25838575883478032</v>
      </c>
      <c r="G1246">
        <v>0.74125089276201117</v>
      </c>
      <c r="H1246">
        <v>3.6334840321104858E-4</v>
      </c>
    </row>
    <row r="1247" spans="1:8" x14ac:dyDescent="0.2">
      <c r="A1247" t="s">
        <v>4241</v>
      </c>
      <c r="B1247" t="s">
        <v>4239</v>
      </c>
      <c r="C1247" t="s">
        <v>4299</v>
      </c>
      <c r="D1247">
        <v>7.6754933747641132E-30</v>
      </c>
      <c r="E1247">
        <v>2.1885841139893331E-29</v>
      </c>
      <c r="F1247">
        <v>0.25955180032720898</v>
      </c>
      <c r="G1247">
        <v>0.74008321155337708</v>
      </c>
      <c r="H1247">
        <v>3.6498811941004664E-4</v>
      </c>
    </row>
    <row r="1248" spans="1:8" x14ac:dyDescent="0.2">
      <c r="A1248" t="s">
        <v>4241</v>
      </c>
      <c r="B1248" t="s">
        <v>4239</v>
      </c>
      <c r="C1248" t="s">
        <v>4300</v>
      </c>
      <c r="D1248">
        <v>7.7297169577224637E-30</v>
      </c>
      <c r="E1248">
        <v>2.1951509348002148E-29</v>
      </c>
      <c r="F1248">
        <v>0.26032930339926852</v>
      </c>
      <c r="G1248">
        <v>0.73930461513739443</v>
      </c>
      <c r="H1248">
        <v>3.6608146333503113E-4</v>
      </c>
    </row>
    <row r="1249" spans="1:8" x14ac:dyDescent="0.2">
      <c r="A1249" t="s">
        <v>4241</v>
      </c>
      <c r="B1249" t="s">
        <v>4239</v>
      </c>
      <c r="C1249" t="s">
        <v>4301</v>
      </c>
      <c r="D1249">
        <v>7.7025789267474635E-30</v>
      </c>
      <c r="E1249">
        <v>2.1918701520334378E-29</v>
      </c>
      <c r="F1249">
        <v>0.25994045330021354</v>
      </c>
      <c r="G1249">
        <v>0.73969401204701413</v>
      </c>
      <c r="H1249">
        <v>3.6553465277079606E-4</v>
      </c>
    </row>
    <row r="1250" spans="1:8" x14ac:dyDescent="0.2">
      <c r="A1250" t="s">
        <v>4241</v>
      </c>
      <c r="B1250" t="s">
        <v>4239</v>
      </c>
      <c r="C1250" t="s">
        <v>4302</v>
      </c>
      <c r="D1250">
        <v>7.7025789267474635E-30</v>
      </c>
      <c r="E1250">
        <v>2.1918701520334378E-29</v>
      </c>
      <c r="F1250">
        <v>0.25994045330021354</v>
      </c>
      <c r="G1250">
        <v>0.73969401204701413</v>
      </c>
      <c r="H1250">
        <v>3.6553465277079606E-4</v>
      </c>
    </row>
    <row r="1251" spans="1:8" x14ac:dyDescent="0.2">
      <c r="A1251" t="s">
        <v>4241</v>
      </c>
      <c r="B1251" t="s">
        <v>4239</v>
      </c>
      <c r="C1251" t="s">
        <v>4303</v>
      </c>
      <c r="D1251">
        <v>7.7025789267474635E-30</v>
      </c>
      <c r="E1251">
        <v>2.1918701520334378E-29</v>
      </c>
      <c r="F1251">
        <v>0.25994045330021354</v>
      </c>
      <c r="G1251">
        <v>0.73969401204701413</v>
      </c>
      <c r="H1251">
        <v>3.6553465277079606E-4</v>
      </c>
    </row>
    <row r="1252" spans="1:8" x14ac:dyDescent="0.2">
      <c r="A1252" t="s">
        <v>4241</v>
      </c>
      <c r="B1252" t="s">
        <v>4239</v>
      </c>
      <c r="C1252" t="s">
        <v>4304</v>
      </c>
      <c r="D1252">
        <v>7.7297070410961007E-30</v>
      </c>
      <c r="E1252">
        <v>2.1951519278545333E-29</v>
      </c>
      <c r="F1252">
        <v>0.26032896941699629</v>
      </c>
      <c r="G1252">
        <v>0.73930494958932924</v>
      </c>
      <c r="H1252">
        <v>3.6608099368095324E-4</v>
      </c>
    </row>
    <row r="1253" spans="1:8" x14ac:dyDescent="0.2">
      <c r="A1253" t="s">
        <v>4241</v>
      </c>
      <c r="B1253" t="s">
        <v>4239</v>
      </c>
      <c r="C1253" t="s">
        <v>4305</v>
      </c>
      <c r="D1253">
        <v>7.7297070410961007E-30</v>
      </c>
      <c r="E1253">
        <v>2.1951519278545333E-29</v>
      </c>
      <c r="F1253">
        <v>0.26032896941699629</v>
      </c>
      <c r="G1253">
        <v>0.73930494958932924</v>
      </c>
      <c r="H1253">
        <v>3.6608099368095324E-4</v>
      </c>
    </row>
    <row r="1254" spans="1:8" x14ac:dyDescent="0.2">
      <c r="A1254" t="s">
        <v>4241</v>
      </c>
      <c r="B1254" t="s">
        <v>4239</v>
      </c>
      <c r="C1254" t="s">
        <v>4306</v>
      </c>
      <c r="D1254">
        <v>7.7297070410961007E-30</v>
      </c>
      <c r="E1254">
        <v>2.1951519278545333E-29</v>
      </c>
      <c r="F1254">
        <v>0.26032896941699629</v>
      </c>
      <c r="G1254">
        <v>0.73930494958932924</v>
      </c>
      <c r="H1254">
        <v>3.6608099368095324E-4</v>
      </c>
    </row>
    <row r="1255" spans="1:8" x14ac:dyDescent="0.2">
      <c r="A1255" t="s">
        <v>4241</v>
      </c>
      <c r="B1255" t="s">
        <v>4239</v>
      </c>
      <c r="C1255" t="s">
        <v>4307</v>
      </c>
      <c r="D1255">
        <v>7.7297070410961007E-30</v>
      </c>
      <c r="E1255">
        <v>2.1951519278545333E-29</v>
      </c>
      <c r="F1255">
        <v>0.26032896941699629</v>
      </c>
      <c r="G1255">
        <v>0.73930494958932924</v>
      </c>
      <c r="H1255">
        <v>3.6608099368095324E-4</v>
      </c>
    </row>
    <row r="1256" spans="1:8" x14ac:dyDescent="0.2">
      <c r="A1256" t="s">
        <v>4241</v>
      </c>
      <c r="B1256" t="s">
        <v>4239</v>
      </c>
      <c r="C1256" t="s">
        <v>4308</v>
      </c>
      <c r="D1256">
        <v>7.756868680475973E-30</v>
      </c>
      <c r="E1256">
        <v>2.1984303464544891E-29</v>
      </c>
      <c r="F1256">
        <v>0.26071704575038579</v>
      </c>
      <c r="G1256">
        <v>0.73891632753345249</v>
      </c>
      <c r="H1256">
        <v>3.6662671615690401E-4</v>
      </c>
    </row>
    <row r="1257" spans="1:8" x14ac:dyDescent="0.2">
      <c r="A1257" t="s">
        <v>4241</v>
      </c>
      <c r="B1257" t="s">
        <v>4239</v>
      </c>
      <c r="C1257" t="s">
        <v>4309</v>
      </c>
      <c r="D1257">
        <v>7.756868680475973E-30</v>
      </c>
      <c r="E1257">
        <v>2.1984303464544891E-29</v>
      </c>
      <c r="F1257">
        <v>0.26071704575038579</v>
      </c>
      <c r="G1257">
        <v>0.73891632753345249</v>
      </c>
      <c r="H1257">
        <v>3.6662671615690401E-4</v>
      </c>
    </row>
    <row r="1258" spans="1:8" x14ac:dyDescent="0.2">
      <c r="A1258" t="s">
        <v>4241</v>
      </c>
      <c r="B1258" t="s">
        <v>4239</v>
      </c>
      <c r="C1258" t="s">
        <v>4310</v>
      </c>
      <c r="D1258">
        <v>7.7296870992553639E-30</v>
      </c>
      <c r="E1258">
        <v>2.1951539248372282E-29</v>
      </c>
      <c r="F1258">
        <v>0.26032829779531391</v>
      </c>
      <c r="G1258">
        <v>0.73930562215545059</v>
      </c>
      <c r="H1258">
        <v>3.6608004923004015E-4</v>
      </c>
    </row>
    <row r="1259" spans="1:8" x14ac:dyDescent="0.2">
      <c r="A1259" t="s">
        <v>4241</v>
      </c>
      <c r="B1259" t="s">
        <v>4239</v>
      </c>
      <c r="C1259" t="s">
        <v>4311</v>
      </c>
      <c r="D1259">
        <v>7.7296870992553639E-30</v>
      </c>
      <c r="E1259">
        <v>2.1951539248372282E-29</v>
      </c>
      <c r="F1259">
        <v>0.26032829779531391</v>
      </c>
      <c r="G1259">
        <v>0.73930562215545059</v>
      </c>
      <c r="H1259">
        <v>3.6608004923004015E-4</v>
      </c>
    </row>
    <row r="1260" spans="1:8" x14ac:dyDescent="0.2">
      <c r="A1260" t="s">
        <v>4241</v>
      </c>
      <c r="B1260" t="s">
        <v>4239</v>
      </c>
      <c r="C1260" t="s">
        <v>4312</v>
      </c>
      <c r="D1260">
        <v>7.8111535006155211E-30</v>
      </c>
      <c r="E1260">
        <v>2.2049910348742239E-29</v>
      </c>
      <c r="F1260">
        <v>0.2614872353526988</v>
      </c>
      <c r="G1260">
        <v>0.73814505487159987</v>
      </c>
      <c r="H1260">
        <v>3.6770977570102205E-4</v>
      </c>
    </row>
    <row r="1261" spans="1:8" x14ac:dyDescent="0.2">
      <c r="A1261" t="s">
        <v>4241</v>
      </c>
      <c r="B1261" t="s">
        <v>4239</v>
      </c>
      <c r="C1261" t="s">
        <v>4313</v>
      </c>
      <c r="D1261">
        <v>7.8111535006155211E-30</v>
      </c>
      <c r="E1261">
        <v>2.2049910348742239E-29</v>
      </c>
      <c r="F1261">
        <v>0.2614872353526988</v>
      </c>
      <c r="G1261">
        <v>0.73814505487159987</v>
      </c>
      <c r="H1261">
        <v>3.6770977570102205E-4</v>
      </c>
    </row>
    <row r="1262" spans="1:8" x14ac:dyDescent="0.2">
      <c r="A1262" t="s">
        <v>4241</v>
      </c>
      <c r="B1262" t="s">
        <v>4239</v>
      </c>
      <c r="C1262" t="s">
        <v>4314</v>
      </c>
      <c r="D1262">
        <v>7.8108695582364378E-30</v>
      </c>
      <c r="E1262">
        <v>2.2050194689606353E-29</v>
      </c>
      <c r="F1262">
        <v>0.26147773005905683</v>
      </c>
      <c r="G1262">
        <v>0.7381545735318169</v>
      </c>
      <c r="H1262">
        <v>3.676964091235356E-4</v>
      </c>
    </row>
    <row r="1263" spans="1:8" x14ac:dyDescent="0.2">
      <c r="A1263" t="s">
        <v>4241</v>
      </c>
      <c r="B1263" t="s">
        <v>4239</v>
      </c>
      <c r="C1263" t="s">
        <v>4315</v>
      </c>
      <c r="D1263">
        <v>7.8381436816125095E-30</v>
      </c>
      <c r="E1263">
        <v>2.2082866233357464E-29</v>
      </c>
      <c r="F1263">
        <v>0.26186492912604553</v>
      </c>
      <c r="G1263">
        <v>0.73776682997599519</v>
      </c>
      <c r="H1263">
        <v>3.6824089796591195E-4</v>
      </c>
    </row>
    <row r="1264" spans="1:8" x14ac:dyDescent="0.2">
      <c r="A1264" t="s">
        <v>4241</v>
      </c>
      <c r="B1264" t="s">
        <v>4239</v>
      </c>
      <c r="C1264" t="s">
        <v>4316</v>
      </c>
      <c r="D1264">
        <v>7.8653151881726981E-30</v>
      </c>
      <c r="E1264">
        <v>2.2115640537808296E-29</v>
      </c>
      <c r="F1264">
        <v>0.26224715792315706</v>
      </c>
      <c r="G1264">
        <v>0.73738406367935128</v>
      </c>
      <c r="H1264">
        <v>3.6877839749266113E-4</v>
      </c>
    </row>
    <row r="1265" spans="1:8" x14ac:dyDescent="0.2">
      <c r="A1265" t="s">
        <v>4241</v>
      </c>
      <c r="B1265" t="s">
        <v>4239</v>
      </c>
      <c r="C1265" t="s">
        <v>4317</v>
      </c>
      <c r="D1265">
        <v>7.89265753624551E-30</v>
      </c>
      <c r="E1265">
        <v>2.2148243760855419E-29</v>
      </c>
      <c r="F1265">
        <v>0.26263354572429576</v>
      </c>
      <c r="G1265">
        <v>0.73699713253019339</v>
      </c>
      <c r="H1265">
        <v>3.6932174551306712E-4</v>
      </c>
    </row>
    <row r="1266" spans="1:8" x14ac:dyDescent="0.2">
      <c r="A1266" t="s">
        <v>4241</v>
      </c>
      <c r="B1266" t="s">
        <v>4239</v>
      </c>
      <c r="C1266" t="s">
        <v>4318</v>
      </c>
      <c r="D1266">
        <v>7.9473501151976441E-30</v>
      </c>
      <c r="E1266">
        <v>2.2213442312690846E-29</v>
      </c>
      <c r="F1266">
        <v>0.26340197358973805</v>
      </c>
      <c r="G1266">
        <v>0.73622762408260622</v>
      </c>
      <c r="H1266">
        <v>3.7040232765951018E-4</v>
      </c>
    </row>
    <row r="1267" spans="1:8" x14ac:dyDescent="0.2">
      <c r="A1267" t="s">
        <v>4241</v>
      </c>
      <c r="B1267" t="s">
        <v>4239</v>
      </c>
      <c r="C1267" t="s">
        <v>4319</v>
      </c>
      <c r="D1267">
        <v>7.9473503350507751E-30</v>
      </c>
      <c r="E1267">
        <v>2.2213442092528882E-29</v>
      </c>
      <c r="F1267">
        <v>0.26340198087641198</v>
      </c>
      <c r="G1267">
        <v>0.73622761678568294</v>
      </c>
      <c r="H1267">
        <v>3.704023379062101E-4</v>
      </c>
    </row>
    <row r="1268" spans="1:8" x14ac:dyDescent="0.2">
      <c r="A1268" t="s">
        <v>4241</v>
      </c>
      <c r="B1268" t="s">
        <v>4239</v>
      </c>
      <c r="C1268" t="s">
        <v>4320</v>
      </c>
      <c r="D1268">
        <v>7.9747834929554237E-30</v>
      </c>
      <c r="E1268">
        <v>2.2245954377911562E-29</v>
      </c>
      <c r="F1268">
        <v>0.26378678120701682</v>
      </c>
      <c r="G1268">
        <v>0.73584227533939817</v>
      </c>
      <c r="H1268">
        <v>3.7094345358654093E-4</v>
      </c>
    </row>
    <row r="1269" spans="1:8" x14ac:dyDescent="0.2">
      <c r="A1269" t="s">
        <v>4241</v>
      </c>
      <c r="B1269" t="s">
        <v>4239</v>
      </c>
      <c r="C1269" t="s">
        <v>4321</v>
      </c>
      <c r="D1269">
        <v>7.9747834929554237E-30</v>
      </c>
      <c r="E1269">
        <v>2.2245954377911562E-29</v>
      </c>
      <c r="F1269">
        <v>0.26378678120701682</v>
      </c>
      <c r="G1269">
        <v>0.73584227533939817</v>
      </c>
      <c r="H1269">
        <v>3.7094345358654093E-4</v>
      </c>
    </row>
    <row r="1270" spans="1:8" x14ac:dyDescent="0.2">
      <c r="A1270" t="s">
        <v>4241</v>
      </c>
      <c r="B1270" t="s">
        <v>4239</v>
      </c>
      <c r="C1270" t="s">
        <v>4322</v>
      </c>
      <c r="D1270">
        <v>8.0019357563096696E-30</v>
      </c>
      <c r="E1270">
        <v>2.227874795193395E-29</v>
      </c>
      <c r="F1270">
        <v>0.26416078465407294</v>
      </c>
      <c r="G1270">
        <v>0.73546774595950204</v>
      </c>
      <c r="H1270">
        <v>3.7146938642392631E-4</v>
      </c>
    </row>
    <row r="1271" spans="1:8" x14ac:dyDescent="0.2">
      <c r="A1271" t="s">
        <v>4241</v>
      </c>
      <c r="B1271" t="s">
        <v>4239</v>
      </c>
      <c r="C1271" t="s">
        <v>4323</v>
      </c>
      <c r="D1271">
        <v>7.9470322226111052E-30</v>
      </c>
      <c r="E1271">
        <v>2.2213760651417027E-29</v>
      </c>
      <c r="F1271">
        <v>0.26339143755779404</v>
      </c>
      <c r="G1271">
        <v>0.73623817493057786</v>
      </c>
      <c r="H1271">
        <v>3.7038751163249577E-4</v>
      </c>
    </row>
    <row r="1272" spans="1:8" x14ac:dyDescent="0.2">
      <c r="A1272" t="s">
        <v>4241</v>
      </c>
      <c r="B1272" t="s">
        <v>4239</v>
      </c>
      <c r="C1272" t="s">
        <v>4324</v>
      </c>
      <c r="D1272">
        <v>7.8102409390896652E-30</v>
      </c>
      <c r="E1272">
        <v>2.205082419095732E-29</v>
      </c>
      <c r="F1272">
        <v>0.2614566863191321</v>
      </c>
      <c r="G1272">
        <v>0.73817564686396187</v>
      </c>
      <c r="H1272">
        <v>3.676668168993599E-4</v>
      </c>
    </row>
    <row r="1273" spans="1:8" x14ac:dyDescent="0.2">
      <c r="A1273" t="s">
        <v>4241</v>
      </c>
      <c r="B1273" t="s">
        <v>4239</v>
      </c>
      <c r="C1273" t="s">
        <v>4325</v>
      </c>
      <c r="D1273">
        <v>7.8648224991328757E-30</v>
      </c>
      <c r="E1273">
        <v>2.2116133918293776E-29</v>
      </c>
      <c r="F1273">
        <v>0.2622307305712529</v>
      </c>
      <c r="G1273">
        <v>0.73740051413179675</v>
      </c>
      <c r="H1273">
        <v>3.687552969467554E-4</v>
      </c>
    </row>
    <row r="1274" spans="1:8" x14ac:dyDescent="0.2">
      <c r="A1274" t="s">
        <v>4241</v>
      </c>
      <c r="B1274" t="s">
        <v>4239</v>
      </c>
      <c r="C1274" t="s">
        <v>4326</v>
      </c>
      <c r="D1274">
        <v>7.6770109366690237E-30</v>
      </c>
      <c r="E1274">
        <v>2.1884321448284195E-29</v>
      </c>
      <c r="F1274">
        <v>0.25960311766999017</v>
      </c>
      <c r="G1274">
        <v>0.74003182204688611</v>
      </c>
      <c r="H1274">
        <v>3.650602831184517E-4</v>
      </c>
    </row>
    <row r="1275" spans="1:8" x14ac:dyDescent="0.2">
      <c r="A1275" t="s">
        <v>4241</v>
      </c>
      <c r="B1275" t="s">
        <v>4239</v>
      </c>
      <c r="C1275" t="s">
        <v>4327</v>
      </c>
      <c r="D1275">
        <v>7.5959330830023623E-30</v>
      </c>
      <c r="E1275">
        <v>2.178556125298049E-29</v>
      </c>
      <c r="F1275">
        <v>0.25843403824054262</v>
      </c>
      <c r="G1275">
        <v>0.74120254546456243</v>
      </c>
      <c r="H1275">
        <v>3.6341629489776862E-4</v>
      </c>
    </row>
    <row r="1276" spans="1:8" x14ac:dyDescent="0.2">
      <c r="A1276" t="s">
        <v>4241</v>
      </c>
      <c r="B1276" t="s">
        <v>4239</v>
      </c>
      <c r="C1276" t="s">
        <v>4328</v>
      </c>
      <c r="D1276">
        <v>7.5959330830023623E-30</v>
      </c>
      <c r="E1276">
        <v>2.178556125298049E-29</v>
      </c>
      <c r="F1276">
        <v>0.25843403824054262</v>
      </c>
      <c r="G1276">
        <v>0.74120254546456243</v>
      </c>
      <c r="H1276">
        <v>3.6341629489776862E-4</v>
      </c>
    </row>
    <row r="1277" spans="1:8" x14ac:dyDescent="0.2">
      <c r="A1277" t="s">
        <v>4241</v>
      </c>
      <c r="B1277" t="s">
        <v>4239</v>
      </c>
      <c r="C1277" t="s">
        <v>4329</v>
      </c>
      <c r="D1277">
        <v>7.622880561109138E-30</v>
      </c>
      <c r="E1277">
        <v>2.1818559901457489E-29</v>
      </c>
      <c r="F1277">
        <v>0.25882265429999307</v>
      </c>
      <c r="G1277">
        <v>0.74081338292365795</v>
      </c>
      <c r="H1277">
        <v>3.6396277634977115E-4</v>
      </c>
    </row>
    <row r="1278" spans="1:8" x14ac:dyDescent="0.2">
      <c r="A1278" t="s">
        <v>4241</v>
      </c>
      <c r="B1278" t="s">
        <v>4239</v>
      </c>
      <c r="C1278" t="s">
        <v>4330</v>
      </c>
      <c r="D1278">
        <v>7.622880561109138E-30</v>
      </c>
      <c r="E1278">
        <v>2.1818559901457489E-29</v>
      </c>
      <c r="F1278">
        <v>0.25882265429999307</v>
      </c>
      <c r="G1278">
        <v>0.74081338292365795</v>
      </c>
      <c r="H1278">
        <v>3.6396277634977115E-4</v>
      </c>
    </row>
    <row r="1279" spans="1:8" x14ac:dyDescent="0.2">
      <c r="A1279" t="s">
        <v>4241</v>
      </c>
      <c r="B1279" t="s">
        <v>4239</v>
      </c>
      <c r="C1279" t="s">
        <v>4331</v>
      </c>
      <c r="D1279">
        <v>7.6228600931148625E-30</v>
      </c>
      <c r="E1279">
        <v>2.181858039817567E-29</v>
      </c>
      <c r="F1279">
        <v>0.25882195934215341</v>
      </c>
      <c r="G1279">
        <v>0.74081407885875972</v>
      </c>
      <c r="H1279">
        <v>3.6396179908298033E-4</v>
      </c>
    </row>
    <row r="1280" spans="1:8" x14ac:dyDescent="0.2">
      <c r="A1280" t="s">
        <v>4241</v>
      </c>
      <c r="B1280" t="s">
        <v>4239</v>
      </c>
      <c r="C1280" t="s">
        <v>4332</v>
      </c>
      <c r="D1280">
        <v>7.6228600931148625E-30</v>
      </c>
      <c r="E1280">
        <v>2.181858039817567E-29</v>
      </c>
      <c r="F1280">
        <v>0.25882195934215341</v>
      </c>
      <c r="G1280">
        <v>0.74081407885875972</v>
      </c>
      <c r="H1280">
        <v>3.6396179908298033E-4</v>
      </c>
    </row>
    <row r="1281" spans="1:8" x14ac:dyDescent="0.2">
      <c r="A1281" t="s">
        <v>4241</v>
      </c>
      <c r="B1281" t="s">
        <v>4239</v>
      </c>
      <c r="C1281" t="s">
        <v>4333</v>
      </c>
      <c r="D1281">
        <v>7.6228600931148625E-30</v>
      </c>
      <c r="E1281">
        <v>2.181858039817567E-29</v>
      </c>
      <c r="F1281">
        <v>0.25882195934215341</v>
      </c>
      <c r="G1281">
        <v>0.74081407885875972</v>
      </c>
      <c r="H1281">
        <v>3.6396179908298033E-4</v>
      </c>
    </row>
    <row r="1282" spans="1:8" x14ac:dyDescent="0.2">
      <c r="A1282" t="s">
        <v>4241</v>
      </c>
      <c r="B1282" t="s">
        <v>4239</v>
      </c>
      <c r="C1282" t="s">
        <v>4334</v>
      </c>
      <c r="D1282">
        <v>7.3544779046024057E-30</v>
      </c>
      <c r="E1282">
        <v>2.1487499781480864E-29</v>
      </c>
      <c r="F1282">
        <v>0.2549009387515761</v>
      </c>
      <c r="G1282">
        <v>0.74474061328484031</v>
      </c>
      <c r="H1282">
        <v>3.5844796357993217E-4</v>
      </c>
    </row>
    <row r="1283" spans="1:8" x14ac:dyDescent="0.2">
      <c r="A1283" t="s">
        <v>4241</v>
      </c>
      <c r="B1283" t="s">
        <v>4239</v>
      </c>
      <c r="C1283" t="s">
        <v>4335</v>
      </c>
      <c r="D1283">
        <v>7.2216078704281783E-30</v>
      </c>
      <c r="E1283">
        <v>2.132063655403626E-29</v>
      </c>
      <c r="F1283">
        <v>0.25292491562214742</v>
      </c>
      <c r="G1283">
        <v>0.74671941514655393</v>
      </c>
      <c r="H1283">
        <v>3.5566923129986178E-4</v>
      </c>
    </row>
    <row r="1284" spans="1:8" x14ac:dyDescent="0.2">
      <c r="A1284" t="s">
        <v>4241</v>
      </c>
      <c r="B1284" t="s">
        <v>4239</v>
      </c>
      <c r="C1284" t="s">
        <v>4336</v>
      </c>
      <c r="D1284">
        <v>7.2216078704281783E-30</v>
      </c>
      <c r="E1284">
        <v>2.132063655403626E-29</v>
      </c>
      <c r="F1284">
        <v>0.25292491562214742</v>
      </c>
      <c r="G1284">
        <v>0.74671941514655393</v>
      </c>
      <c r="H1284">
        <v>3.5566923129986178E-4</v>
      </c>
    </row>
    <row r="1285" spans="1:8" x14ac:dyDescent="0.2">
      <c r="A1285" t="s">
        <v>4241</v>
      </c>
      <c r="B1285" t="s">
        <v>4239</v>
      </c>
      <c r="C1285" t="s">
        <v>4337</v>
      </c>
      <c r="D1285">
        <v>7.1159609311748679E-30</v>
      </c>
      <c r="E1285">
        <v>2.1186495970621609E-29</v>
      </c>
      <c r="F1285">
        <v>0.25133688028810802</v>
      </c>
      <c r="G1285">
        <v>0.74830968361489758</v>
      </c>
      <c r="H1285">
        <v>3.5343609699142042E-4</v>
      </c>
    </row>
    <row r="1286" spans="1:8" x14ac:dyDescent="0.2">
      <c r="A1286" t="s">
        <v>4241</v>
      </c>
      <c r="B1286" t="s">
        <v>4239</v>
      </c>
      <c r="C1286" t="s">
        <v>4338</v>
      </c>
      <c r="D1286">
        <v>7.0371401110491965E-30</v>
      </c>
      <c r="E1286">
        <v>2.1085475565772473E-29</v>
      </c>
      <c r="F1286">
        <v>0.25014280701426261</v>
      </c>
      <c r="G1286">
        <v>0.74950543602392894</v>
      </c>
      <c r="H1286">
        <v>3.5175696181258823E-4</v>
      </c>
    </row>
    <row r="1287" spans="1:8" x14ac:dyDescent="0.2">
      <c r="A1287" t="s">
        <v>4241</v>
      </c>
      <c r="B1287" t="s">
        <v>4239</v>
      </c>
      <c r="C1287" t="s">
        <v>4339</v>
      </c>
      <c r="D1287">
        <v>7.0371401110491965E-30</v>
      </c>
      <c r="E1287">
        <v>2.1085475565772473E-29</v>
      </c>
      <c r="F1287">
        <v>0.25014280701426261</v>
      </c>
      <c r="G1287">
        <v>0.74950543602392894</v>
      </c>
      <c r="H1287">
        <v>3.5175696181258823E-4</v>
      </c>
    </row>
    <row r="1288" spans="1:8" x14ac:dyDescent="0.2">
      <c r="A1288" t="s">
        <v>4241</v>
      </c>
      <c r="B1288" t="s">
        <v>4239</v>
      </c>
      <c r="C1288" t="s">
        <v>4340</v>
      </c>
      <c r="D1288">
        <v>7.0895600236850529E-30</v>
      </c>
      <c r="E1288">
        <v>2.115294998189592E-29</v>
      </c>
      <c r="F1288">
        <v>0.25093604015819526</v>
      </c>
      <c r="G1288">
        <v>0.74871108741605996</v>
      </c>
      <c r="H1288">
        <v>3.5287242575116762E-4</v>
      </c>
    </row>
    <row r="1289" spans="1:8" x14ac:dyDescent="0.2">
      <c r="A1289" t="s">
        <v>4241</v>
      </c>
      <c r="B1289" t="s">
        <v>4239</v>
      </c>
      <c r="C1289" t="s">
        <v>4341</v>
      </c>
      <c r="D1289">
        <v>7.0895063705436217E-30</v>
      </c>
      <c r="E1289">
        <v>2.1153003710325084E-29</v>
      </c>
      <c r="F1289">
        <v>0.25093414109720874</v>
      </c>
      <c r="G1289">
        <v>0.74871298914753959</v>
      </c>
      <c r="H1289">
        <v>3.5286975524494407E-4</v>
      </c>
    </row>
    <row r="1290" spans="1:8" x14ac:dyDescent="0.2">
      <c r="A1290" t="s">
        <v>4241</v>
      </c>
      <c r="B1290" t="s">
        <v>4239</v>
      </c>
      <c r="C1290" t="s">
        <v>4342</v>
      </c>
      <c r="D1290">
        <v>7.1684875674587165E-30</v>
      </c>
      <c r="E1290">
        <v>2.1253863512488237E-29</v>
      </c>
      <c r="F1290">
        <v>0.2521238082765494</v>
      </c>
      <c r="G1290">
        <v>0.74752164902899099</v>
      </c>
      <c r="H1290">
        <v>3.5454269446541308E-4</v>
      </c>
    </row>
    <row r="1291" spans="1:8" x14ac:dyDescent="0.2">
      <c r="A1291" t="s">
        <v>4241</v>
      </c>
      <c r="B1291" t="s">
        <v>4239</v>
      </c>
      <c r="C1291" t="s">
        <v>4343</v>
      </c>
      <c r="D1291">
        <v>7.327444778158282E-30</v>
      </c>
      <c r="E1291">
        <v>2.1454586900159389E-29</v>
      </c>
      <c r="F1291">
        <v>0.25449308158904371</v>
      </c>
      <c r="G1291">
        <v>0.7451490439861379</v>
      </c>
      <c r="H1291">
        <v>3.5787442481598496E-4</v>
      </c>
    </row>
    <row r="1292" spans="1:8" x14ac:dyDescent="0.2">
      <c r="A1292" t="s">
        <v>4241</v>
      </c>
      <c r="B1292" t="s">
        <v>4239</v>
      </c>
      <c r="C1292" t="s">
        <v>4344</v>
      </c>
      <c r="D1292">
        <v>7.3274434638957166E-30</v>
      </c>
      <c r="E1292">
        <v>2.1454588216266179E-29</v>
      </c>
      <c r="F1292">
        <v>0.25449303594274542</v>
      </c>
      <c r="G1292">
        <v>0.74514908969662319</v>
      </c>
      <c r="H1292">
        <v>3.5787436062703864E-4</v>
      </c>
    </row>
    <row r="1293" spans="1:8" x14ac:dyDescent="0.2">
      <c r="A1293" t="s">
        <v>4241</v>
      </c>
      <c r="B1293" t="s">
        <v>4239</v>
      </c>
      <c r="C1293" t="s">
        <v>4345</v>
      </c>
      <c r="D1293">
        <v>7.3274434638957166E-30</v>
      </c>
      <c r="E1293">
        <v>2.1454588216266179E-29</v>
      </c>
      <c r="F1293">
        <v>0.25449303594274542</v>
      </c>
      <c r="G1293">
        <v>0.74514908969662319</v>
      </c>
      <c r="H1293">
        <v>3.5787436062703864E-4</v>
      </c>
    </row>
    <row r="1294" spans="1:8" x14ac:dyDescent="0.2">
      <c r="A1294" t="s">
        <v>4241</v>
      </c>
      <c r="B1294" t="s">
        <v>4239</v>
      </c>
      <c r="C1294" t="s">
        <v>4346</v>
      </c>
      <c r="D1294">
        <v>7.3274434638957166E-30</v>
      </c>
      <c r="E1294">
        <v>2.1454588216266179E-29</v>
      </c>
      <c r="F1294">
        <v>0.25449303594274542</v>
      </c>
      <c r="G1294">
        <v>0.74514908969662319</v>
      </c>
      <c r="H1294">
        <v>3.5787436062703864E-4</v>
      </c>
    </row>
    <row r="1295" spans="1:8" x14ac:dyDescent="0.2">
      <c r="A1295" t="s">
        <v>4241</v>
      </c>
      <c r="B1295" t="s">
        <v>4239</v>
      </c>
      <c r="C1295" t="s">
        <v>4347</v>
      </c>
      <c r="D1295">
        <v>7.3274434638957166E-30</v>
      </c>
      <c r="E1295">
        <v>2.1454588216266179E-29</v>
      </c>
      <c r="F1295">
        <v>0.25449303594274542</v>
      </c>
      <c r="G1295">
        <v>0.74514908969662319</v>
      </c>
      <c r="H1295">
        <v>3.5787436062703864E-4</v>
      </c>
    </row>
    <row r="1296" spans="1:8" x14ac:dyDescent="0.2">
      <c r="A1296" t="s">
        <v>4241</v>
      </c>
      <c r="B1296" t="s">
        <v>4239</v>
      </c>
      <c r="C1296" t="s">
        <v>4348</v>
      </c>
      <c r="D1296">
        <v>7.5147097562007691E-30</v>
      </c>
      <c r="E1296">
        <v>2.1686946733743957E-29</v>
      </c>
      <c r="F1296">
        <v>0.25724557549275817</v>
      </c>
      <c r="G1296">
        <v>0.74239267945786191</v>
      </c>
      <c r="H1296">
        <v>3.617450493785496E-4</v>
      </c>
    </row>
    <row r="1297" spans="1:8" x14ac:dyDescent="0.2">
      <c r="A1297" t="s">
        <v>4241</v>
      </c>
      <c r="B1297" t="s">
        <v>4239</v>
      </c>
      <c r="C1297" t="s">
        <v>4349</v>
      </c>
      <c r="D1297">
        <v>7.5685164653745981E-30</v>
      </c>
      <c r="E1297">
        <v>2.1753032402256998E-29</v>
      </c>
      <c r="F1297">
        <v>0.25802783872235746</v>
      </c>
      <c r="G1297">
        <v>0.74160931619049264</v>
      </c>
      <c r="H1297">
        <v>3.6284508715403717E-4</v>
      </c>
    </row>
    <row r="1298" spans="1:8" x14ac:dyDescent="0.2">
      <c r="A1298" t="s">
        <v>4241</v>
      </c>
      <c r="B1298" t="s">
        <v>4239</v>
      </c>
      <c r="C1298" t="s">
        <v>4350</v>
      </c>
      <c r="D1298">
        <v>7.5685164653745981E-30</v>
      </c>
      <c r="E1298">
        <v>2.1753032402256998E-29</v>
      </c>
      <c r="F1298">
        <v>0.25802783872235746</v>
      </c>
      <c r="G1298">
        <v>0.74160931619049264</v>
      </c>
      <c r="H1298">
        <v>3.6284508715403717E-4</v>
      </c>
    </row>
    <row r="1299" spans="1:8" x14ac:dyDescent="0.2">
      <c r="A1299" t="s">
        <v>4241</v>
      </c>
      <c r="B1299" t="s">
        <v>4239</v>
      </c>
      <c r="C1299" t="s">
        <v>4351</v>
      </c>
      <c r="D1299">
        <v>7.5415836311838776E-30</v>
      </c>
      <c r="E1299">
        <v>2.1720019089041869E-29</v>
      </c>
      <c r="F1299">
        <v>0.25763650152094292</v>
      </c>
      <c r="G1299">
        <v>0.74200120369989186</v>
      </c>
      <c r="H1299">
        <v>3.6229477916533987E-4</v>
      </c>
    </row>
    <row r="1300" spans="1:8" x14ac:dyDescent="0.2">
      <c r="A1300" t="s">
        <v>4241</v>
      </c>
      <c r="B1300" t="s">
        <v>4239</v>
      </c>
      <c r="C1300" t="s">
        <v>4352</v>
      </c>
      <c r="D1300">
        <v>7.5415836311838776E-30</v>
      </c>
      <c r="E1300">
        <v>2.1720019089041869E-29</v>
      </c>
      <c r="F1300">
        <v>0.25763650152094292</v>
      </c>
      <c r="G1300">
        <v>0.74200120369989186</v>
      </c>
      <c r="H1300">
        <v>3.6229477916533987E-4</v>
      </c>
    </row>
    <row r="1301" spans="1:8" x14ac:dyDescent="0.2">
      <c r="A1301" t="s">
        <v>4241</v>
      </c>
      <c r="B1301" t="s">
        <v>4239</v>
      </c>
      <c r="C1301" t="s">
        <v>4353</v>
      </c>
      <c r="D1301">
        <v>7.5954772165870224E-30</v>
      </c>
      <c r="E1301">
        <v>2.1786017759138025E-29</v>
      </c>
      <c r="F1301">
        <v>0.25841852844111091</v>
      </c>
      <c r="G1301">
        <v>0.74121807707425069</v>
      </c>
      <c r="H1301">
        <v>3.6339448463669591E-4</v>
      </c>
    </row>
    <row r="1302" spans="1:8" x14ac:dyDescent="0.2">
      <c r="A1302" t="s">
        <v>4241</v>
      </c>
      <c r="B1302" t="s">
        <v>4239</v>
      </c>
      <c r="C1302" t="s">
        <v>4354</v>
      </c>
      <c r="D1302">
        <v>7.5954772165870224E-30</v>
      </c>
      <c r="E1302">
        <v>2.1786017759138025E-29</v>
      </c>
      <c r="F1302">
        <v>0.25841852844111091</v>
      </c>
      <c r="G1302">
        <v>0.74121807707425069</v>
      </c>
      <c r="H1302">
        <v>3.6339448463669591E-4</v>
      </c>
    </row>
    <row r="1303" spans="1:8" x14ac:dyDescent="0.2">
      <c r="A1303" t="s">
        <v>4241</v>
      </c>
      <c r="B1303" t="s">
        <v>4239</v>
      </c>
      <c r="C1303" t="s">
        <v>4355</v>
      </c>
      <c r="D1303">
        <v>7.5955034571802364E-30</v>
      </c>
      <c r="E1303">
        <v>2.1785991481720004E-29</v>
      </c>
      <c r="F1303">
        <v>0.25841942121654687</v>
      </c>
      <c r="G1303">
        <v>0.74121718304337547</v>
      </c>
      <c r="H1303">
        <v>3.6339574007945158E-4</v>
      </c>
    </row>
    <row r="1304" spans="1:8" x14ac:dyDescent="0.2">
      <c r="A1304" t="s">
        <v>4241</v>
      </c>
      <c r="B1304" t="s">
        <v>4239</v>
      </c>
      <c r="C1304" t="s">
        <v>4356</v>
      </c>
      <c r="D1304">
        <v>7.6495329191900831E-30</v>
      </c>
      <c r="E1304">
        <v>2.1851854083988272E-29</v>
      </c>
      <c r="F1304">
        <v>0.2591996906598652</v>
      </c>
      <c r="G1304">
        <v>0.74043581636599731</v>
      </c>
      <c r="H1304">
        <v>3.6449297414367898E-4</v>
      </c>
    </row>
    <row r="1305" spans="1:8" x14ac:dyDescent="0.2">
      <c r="A1305" t="s">
        <v>4241</v>
      </c>
      <c r="B1305" t="s">
        <v>4239</v>
      </c>
      <c r="C1305" t="s">
        <v>4357</v>
      </c>
      <c r="D1305">
        <v>7.6495329191900831E-30</v>
      </c>
      <c r="E1305">
        <v>2.1851854083988272E-29</v>
      </c>
      <c r="F1305">
        <v>0.2591996906598652</v>
      </c>
      <c r="G1305">
        <v>0.74043581636599731</v>
      </c>
      <c r="H1305">
        <v>3.6449297414367898E-4</v>
      </c>
    </row>
    <row r="1306" spans="1:8" x14ac:dyDescent="0.2">
      <c r="A1306" t="s">
        <v>4241</v>
      </c>
      <c r="B1306" t="s">
        <v>4239</v>
      </c>
      <c r="C1306" t="s">
        <v>4358</v>
      </c>
      <c r="D1306">
        <v>7.6224948761460995E-30</v>
      </c>
      <c r="E1306">
        <v>2.1818946127675425E-29</v>
      </c>
      <c r="F1306">
        <v>0.25880955898713109</v>
      </c>
      <c r="G1306">
        <v>0.74082649665146616</v>
      </c>
      <c r="H1306">
        <v>3.6394436139904247E-4</v>
      </c>
    </row>
    <row r="1307" spans="1:8" x14ac:dyDescent="0.2">
      <c r="A1307" t="s">
        <v>4241</v>
      </c>
      <c r="B1307" t="s">
        <v>4239</v>
      </c>
      <c r="C1307" t="s">
        <v>4359</v>
      </c>
      <c r="D1307">
        <v>7.6224948761460995E-30</v>
      </c>
      <c r="E1307">
        <v>2.1818946127675425E-29</v>
      </c>
      <c r="F1307">
        <v>0.25880955898713109</v>
      </c>
      <c r="G1307">
        <v>0.74082649665146616</v>
      </c>
      <c r="H1307">
        <v>3.6394436139904247E-4</v>
      </c>
    </row>
    <row r="1308" spans="1:8" x14ac:dyDescent="0.2">
      <c r="A1308" t="s">
        <v>4241</v>
      </c>
      <c r="B1308" t="s">
        <v>4239</v>
      </c>
      <c r="C1308" t="s">
        <v>4360</v>
      </c>
      <c r="D1308">
        <v>7.6224948761460995E-30</v>
      </c>
      <c r="E1308">
        <v>2.1818946127675425E-29</v>
      </c>
      <c r="F1308">
        <v>0.25880955898713109</v>
      </c>
      <c r="G1308">
        <v>0.74082649665146616</v>
      </c>
      <c r="H1308">
        <v>3.6394436139904247E-4</v>
      </c>
    </row>
    <row r="1309" spans="1:8" x14ac:dyDescent="0.2">
      <c r="A1309" t="s">
        <v>4241</v>
      </c>
      <c r="B1309" t="s">
        <v>4239</v>
      </c>
      <c r="C1309" t="s">
        <v>4361</v>
      </c>
      <c r="D1309">
        <v>7.3540936884295756E-30</v>
      </c>
      <c r="E1309">
        <v>2.148788453682497E-29</v>
      </c>
      <c r="F1309">
        <v>0.25488762209410448</v>
      </c>
      <c r="G1309">
        <v>0.74475394866853095</v>
      </c>
      <c r="H1309">
        <v>3.5842923736897447E-4</v>
      </c>
    </row>
    <row r="1310" spans="1:8" x14ac:dyDescent="0.2">
      <c r="A1310" t="s">
        <v>4241</v>
      </c>
      <c r="B1310" t="s">
        <v>4239</v>
      </c>
      <c r="C1310" t="s">
        <v>4362</v>
      </c>
      <c r="D1310">
        <v>7.2474897456330523E-30</v>
      </c>
      <c r="E1310">
        <v>2.1354702302686974E-29</v>
      </c>
      <c r="F1310">
        <v>0.25329924438235357</v>
      </c>
      <c r="G1310">
        <v>0.7463445599960481</v>
      </c>
      <c r="H1310">
        <v>3.5619562160058471E-4</v>
      </c>
    </row>
    <row r="1311" spans="1:8" x14ac:dyDescent="0.2">
      <c r="A1311" t="s">
        <v>4241</v>
      </c>
      <c r="B1311" t="s">
        <v>4239</v>
      </c>
      <c r="C1311" t="s">
        <v>4363</v>
      </c>
      <c r="D1311">
        <v>6.9578409659372281E-30</v>
      </c>
      <c r="E1311">
        <v>2.0984934155801488E-29</v>
      </c>
      <c r="F1311">
        <v>0.24891624736531287</v>
      </c>
      <c r="G1311">
        <v>0.75073372049119469</v>
      </c>
      <c r="H1311">
        <v>3.5003214349482124E-4</v>
      </c>
    </row>
    <row r="1312" spans="1:8" x14ac:dyDescent="0.2">
      <c r="A1312" t="s">
        <v>4241</v>
      </c>
      <c r="B1312" t="s">
        <v>4239</v>
      </c>
      <c r="C1312" t="s">
        <v>4364</v>
      </c>
      <c r="D1312">
        <v>6.9317233548924467E-30</v>
      </c>
      <c r="E1312">
        <v>2.0951104472233559E-29</v>
      </c>
      <c r="F1312">
        <v>0.2485151861474226</v>
      </c>
      <c r="G1312">
        <v>0.75113534569122697</v>
      </c>
      <c r="H1312">
        <v>3.494681613552193E-4</v>
      </c>
    </row>
    <row r="1313" spans="1:8" x14ac:dyDescent="0.2">
      <c r="A1313" t="s">
        <v>4241</v>
      </c>
      <c r="B1313" t="s">
        <v>4239</v>
      </c>
      <c r="C1313" t="s">
        <v>4365</v>
      </c>
      <c r="D1313">
        <v>6.9056427367201329E-30</v>
      </c>
      <c r="E1313">
        <v>2.0917237743738632E-29</v>
      </c>
      <c r="F1313">
        <v>0.24811372533905765</v>
      </c>
      <c r="G1313">
        <v>0.75153737104364393</v>
      </c>
      <c r="H1313">
        <v>3.4890361730166808E-4</v>
      </c>
    </row>
    <row r="1314" spans="1:8" x14ac:dyDescent="0.2">
      <c r="A1314" t="s">
        <v>4241</v>
      </c>
      <c r="B1314" t="s">
        <v>4239</v>
      </c>
      <c r="C1314" t="s">
        <v>4366</v>
      </c>
      <c r="D1314">
        <v>6.9839921971275983E-30</v>
      </c>
      <c r="E1314">
        <v>2.1018730171902551E-29</v>
      </c>
      <c r="F1314">
        <v>0.24931679115900429</v>
      </c>
      <c r="G1314">
        <v>0.75033261344297186</v>
      </c>
      <c r="H1314">
        <v>3.5059539801979799E-4</v>
      </c>
    </row>
    <row r="1315" spans="1:8" x14ac:dyDescent="0.2">
      <c r="A1315" t="s">
        <v>4241</v>
      </c>
      <c r="B1315" t="s">
        <v>4239</v>
      </c>
      <c r="C1315" t="s">
        <v>4367</v>
      </c>
      <c r="D1315">
        <v>7.0101819727218902E-30</v>
      </c>
      <c r="E1315">
        <v>2.1052487589369022E-29</v>
      </c>
      <c r="F1315">
        <v>0.24971699625745561</v>
      </c>
      <c r="G1315">
        <v>0.7499318455662829</v>
      </c>
      <c r="H1315">
        <v>3.5115817626320554E-4</v>
      </c>
    </row>
    <row r="1316" spans="1:8" x14ac:dyDescent="0.2">
      <c r="A1316" t="s">
        <v>4241</v>
      </c>
      <c r="B1316" t="s">
        <v>4239</v>
      </c>
      <c r="C1316" t="s">
        <v>4368</v>
      </c>
      <c r="D1316">
        <v>7.114320757610721E-30</v>
      </c>
      <c r="E1316">
        <v>2.1188138445751632E-29</v>
      </c>
      <c r="F1316">
        <v>0.25127894909501541</v>
      </c>
      <c r="G1316">
        <v>0.74836769627225497</v>
      </c>
      <c r="H1316">
        <v>3.5335463272418972E-4</v>
      </c>
    </row>
    <row r="1317" spans="1:8" x14ac:dyDescent="0.2">
      <c r="A1317" t="s">
        <v>4241</v>
      </c>
      <c r="B1317" t="s">
        <v>4239</v>
      </c>
      <c r="C1317" t="s">
        <v>4369</v>
      </c>
      <c r="D1317">
        <v>7.0879907148176008E-30</v>
      </c>
      <c r="E1317">
        <v>2.1154521492878351E-29</v>
      </c>
      <c r="F1317">
        <v>0.25088049423550501</v>
      </c>
      <c r="G1317">
        <v>0.7487667114487857</v>
      </c>
      <c r="H1317">
        <v>3.5279431570978836E-4</v>
      </c>
    </row>
    <row r="1318" spans="1:8" x14ac:dyDescent="0.2">
      <c r="A1318" t="s">
        <v>4241</v>
      </c>
      <c r="B1318" t="s">
        <v>4239</v>
      </c>
      <c r="C1318" t="s">
        <v>4370</v>
      </c>
      <c r="D1318">
        <v>7.2198220669916748E-30</v>
      </c>
      <c r="E1318">
        <v>2.1322424863437455E-29</v>
      </c>
      <c r="F1318">
        <v>0.25286237079949864</v>
      </c>
      <c r="G1318">
        <v>0.74678204792127367</v>
      </c>
      <c r="H1318">
        <v>3.5558127923338158E-4</v>
      </c>
    </row>
    <row r="1319" spans="1:8" x14ac:dyDescent="0.2">
      <c r="A1319" t="s">
        <v>4241</v>
      </c>
      <c r="B1319" t="s">
        <v>4239</v>
      </c>
      <c r="C1319" t="s">
        <v>4371</v>
      </c>
      <c r="D1319">
        <v>7.3792609923539619E-30</v>
      </c>
      <c r="E1319">
        <v>2.1522665858847644E-29</v>
      </c>
      <c r="F1319">
        <v>0.25522928062460937</v>
      </c>
      <c r="G1319">
        <v>0.7444118096893948</v>
      </c>
      <c r="H1319">
        <v>3.5890968598991318E-4</v>
      </c>
    </row>
    <row r="1320" spans="1:8" x14ac:dyDescent="0.2">
      <c r="A1320" t="s">
        <v>4241</v>
      </c>
      <c r="B1320" t="s">
        <v>4239</v>
      </c>
      <c r="C1320" t="s">
        <v>4372</v>
      </c>
      <c r="D1320">
        <v>7.3259779844604755E-30</v>
      </c>
      <c r="E1320">
        <v>2.1456055752201365E-29</v>
      </c>
      <c r="F1320">
        <v>0.25444213765708495</v>
      </c>
      <c r="G1320">
        <v>0.74520005955671209</v>
      </c>
      <c r="H1320">
        <v>3.5780278620705389E-4</v>
      </c>
    </row>
    <row r="1321" spans="1:8" x14ac:dyDescent="0.2">
      <c r="A1321" t="s">
        <v>4241</v>
      </c>
      <c r="B1321" t="s">
        <v>4239</v>
      </c>
      <c r="C1321" t="s">
        <v>4373</v>
      </c>
      <c r="D1321">
        <v>7.3792151078199622E-30</v>
      </c>
      <c r="E1321">
        <v>2.152271180777185E-29</v>
      </c>
      <c r="F1321">
        <v>0.25522769359894154</v>
      </c>
      <c r="G1321">
        <v>0.7444133989467816</v>
      </c>
      <c r="H1321">
        <v>3.5890745427542218E-4</v>
      </c>
    </row>
    <row r="1322" spans="1:8" x14ac:dyDescent="0.2">
      <c r="A1322" t="s">
        <v>4241</v>
      </c>
      <c r="B1322" t="s">
        <v>4239</v>
      </c>
      <c r="C1322" t="s">
        <v>4374</v>
      </c>
      <c r="D1322">
        <v>7.4058388172629176E-30</v>
      </c>
      <c r="E1322">
        <v>2.1556034680364126E-29</v>
      </c>
      <c r="F1322">
        <v>0.25561820963413751</v>
      </c>
      <c r="G1322">
        <v>0.74402233375834026</v>
      </c>
      <c r="H1322">
        <v>3.5945660752000232E-4</v>
      </c>
    </row>
    <row r="1323" spans="1:8" x14ac:dyDescent="0.2">
      <c r="A1323" t="s">
        <v>4241</v>
      </c>
      <c r="B1323" t="s">
        <v>4239</v>
      </c>
      <c r="C1323" t="s">
        <v>4375</v>
      </c>
      <c r="D1323">
        <v>7.5667656650406011E-30</v>
      </c>
      <c r="E1323">
        <v>2.1754785659574564E-29</v>
      </c>
      <c r="F1323">
        <v>0.25796814998041151</v>
      </c>
      <c r="G1323">
        <v>0.74166908886821159</v>
      </c>
      <c r="H1323">
        <v>3.6276115137842191E-4</v>
      </c>
    </row>
    <row r="1324" spans="1:8" x14ac:dyDescent="0.2">
      <c r="A1324" t="s">
        <v>4241</v>
      </c>
      <c r="B1324" t="s">
        <v>4239</v>
      </c>
      <c r="C1324" t="s">
        <v>4376</v>
      </c>
      <c r="D1324">
        <v>7.5667656650406011E-30</v>
      </c>
      <c r="E1324">
        <v>2.1754785659574564E-29</v>
      </c>
      <c r="F1324">
        <v>0.25796814998041151</v>
      </c>
      <c r="G1324">
        <v>0.74166908886821159</v>
      </c>
      <c r="H1324">
        <v>3.6276115137842191E-4</v>
      </c>
    </row>
    <row r="1325" spans="1:8" x14ac:dyDescent="0.2">
      <c r="A1325" t="s">
        <v>4241</v>
      </c>
      <c r="B1325" t="s">
        <v>4239</v>
      </c>
      <c r="C1325" t="s">
        <v>4377</v>
      </c>
      <c r="D1325">
        <v>7.647737468527484E-30</v>
      </c>
      <c r="E1325">
        <v>2.1853652054325885E-29</v>
      </c>
      <c r="F1325">
        <v>0.25913885292490058</v>
      </c>
      <c r="G1325">
        <v>0.74049673965247853</v>
      </c>
      <c r="H1325">
        <v>3.6440742262584743E-4</v>
      </c>
    </row>
    <row r="1326" spans="1:8" x14ac:dyDescent="0.2">
      <c r="A1326" t="s">
        <v>4241</v>
      </c>
      <c r="B1326" t="s">
        <v>4239</v>
      </c>
      <c r="C1326" t="s">
        <v>4378</v>
      </c>
      <c r="D1326">
        <v>7.647737468527484E-30</v>
      </c>
      <c r="E1326">
        <v>2.1853652054325885E-29</v>
      </c>
      <c r="F1326">
        <v>0.25913885292490058</v>
      </c>
      <c r="G1326">
        <v>0.74049673965247853</v>
      </c>
      <c r="H1326">
        <v>3.6440742262584743E-4</v>
      </c>
    </row>
    <row r="1327" spans="1:8" x14ac:dyDescent="0.2">
      <c r="A1327" t="s">
        <v>4241</v>
      </c>
      <c r="B1327" t="s">
        <v>4239</v>
      </c>
      <c r="C1327" t="s">
        <v>4379</v>
      </c>
      <c r="D1327">
        <v>7.674778918707383E-30</v>
      </c>
      <c r="E1327">
        <v>2.1886556598598092E-29</v>
      </c>
      <c r="F1327">
        <v>0.25952764053099459</v>
      </c>
      <c r="G1327">
        <v>0.74010740532369645</v>
      </c>
      <c r="H1327">
        <v>3.649541453109477E-4</v>
      </c>
    </row>
    <row r="1328" spans="1:8" x14ac:dyDescent="0.2">
      <c r="A1328" t="s">
        <v>4241</v>
      </c>
      <c r="B1328" t="s">
        <v>4239</v>
      </c>
      <c r="C1328" t="s">
        <v>4380</v>
      </c>
      <c r="D1328">
        <v>7.674778918707383E-30</v>
      </c>
      <c r="E1328">
        <v>2.1886556598598092E-29</v>
      </c>
      <c r="F1328">
        <v>0.25952764053099459</v>
      </c>
      <c r="G1328">
        <v>0.74010740532369645</v>
      </c>
      <c r="H1328">
        <v>3.649541453109477E-4</v>
      </c>
    </row>
    <row r="1329" spans="1:8" x14ac:dyDescent="0.2">
      <c r="A1329" t="s">
        <v>4241</v>
      </c>
      <c r="B1329" t="s">
        <v>4239</v>
      </c>
      <c r="C1329" t="s">
        <v>4381</v>
      </c>
      <c r="D1329">
        <v>7.8105756522791399E-30</v>
      </c>
      <c r="E1329">
        <v>2.2050489008031696E-29</v>
      </c>
      <c r="F1329">
        <v>0.26146789122331748</v>
      </c>
      <c r="G1329">
        <v>0.73816442620317535</v>
      </c>
      <c r="H1329">
        <v>3.6768257351095588E-4</v>
      </c>
    </row>
    <row r="1330" spans="1:8" x14ac:dyDescent="0.2">
      <c r="A1330" t="s">
        <v>4241</v>
      </c>
      <c r="B1330" t="s">
        <v>4239</v>
      </c>
      <c r="C1330" t="s">
        <v>4382</v>
      </c>
      <c r="D1330">
        <v>7.8651564456927096E-30</v>
      </c>
      <c r="E1330">
        <v>2.2115799503069375E-29</v>
      </c>
      <c r="F1330">
        <v>0.26224186509467878</v>
      </c>
      <c r="G1330">
        <v>0.73738936395073962</v>
      </c>
      <c r="H1330">
        <v>3.687709545871979E-4</v>
      </c>
    </row>
    <row r="1331" spans="1:8" x14ac:dyDescent="0.2">
      <c r="A1331" t="s">
        <v>4241</v>
      </c>
      <c r="B1331" t="s">
        <v>4239</v>
      </c>
      <c r="C1331" t="s">
        <v>4383</v>
      </c>
      <c r="D1331">
        <v>7.947282915231065E-30</v>
      </c>
      <c r="E1331">
        <v>2.2213509606967807E-29</v>
      </c>
      <c r="F1331">
        <v>0.26339974635631236</v>
      </c>
      <c r="G1331">
        <v>0.73622985444801881</v>
      </c>
      <c r="H1331">
        <v>3.703991956691387E-4</v>
      </c>
    </row>
    <row r="1332" spans="1:8" x14ac:dyDescent="0.2">
      <c r="A1332" t="s">
        <v>4241</v>
      </c>
      <c r="B1332" t="s">
        <v>4239</v>
      </c>
      <c r="C1332" t="s">
        <v>4384</v>
      </c>
      <c r="D1332">
        <v>7.947282915231065E-30</v>
      </c>
      <c r="E1332">
        <v>2.2213509606967807E-29</v>
      </c>
      <c r="F1332">
        <v>0.26339974635631236</v>
      </c>
      <c r="G1332">
        <v>0.73622985444801881</v>
      </c>
      <c r="H1332">
        <v>3.703991956691387E-4</v>
      </c>
    </row>
    <row r="1333" spans="1:8" x14ac:dyDescent="0.2">
      <c r="A1333" t="s">
        <v>4241</v>
      </c>
      <c r="B1333" t="s">
        <v>4239</v>
      </c>
      <c r="C1333" t="s">
        <v>4385</v>
      </c>
      <c r="D1333">
        <v>7.947282915231065E-30</v>
      </c>
      <c r="E1333">
        <v>2.2213509606967807E-29</v>
      </c>
      <c r="F1333">
        <v>0.26339974635631236</v>
      </c>
      <c r="G1333">
        <v>0.73622985444801881</v>
      </c>
      <c r="H1333">
        <v>3.703991956691387E-4</v>
      </c>
    </row>
    <row r="1334" spans="1:8" x14ac:dyDescent="0.2">
      <c r="A1334" t="s">
        <v>4241</v>
      </c>
      <c r="B1334" t="s">
        <v>4239</v>
      </c>
      <c r="C1334" t="s">
        <v>4386</v>
      </c>
      <c r="D1334">
        <v>7.9746193197444166E-30</v>
      </c>
      <c r="E1334">
        <v>2.2246118781528596E-29</v>
      </c>
      <c r="F1334">
        <v>0.26378135074950909</v>
      </c>
      <c r="G1334">
        <v>0.73584771343334776</v>
      </c>
      <c r="H1334">
        <v>3.709358171437546E-4</v>
      </c>
    </row>
    <row r="1335" spans="1:8" x14ac:dyDescent="0.2">
      <c r="A1335" t="s">
        <v>4241</v>
      </c>
      <c r="B1335" t="s">
        <v>4239</v>
      </c>
      <c r="C1335" t="s">
        <v>4387</v>
      </c>
      <c r="D1335">
        <v>7.9746193197444166E-30</v>
      </c>
      <c r="E1335">
        <v>2.2246118781528596E-29</v>
      </c>
      <c r="F1335">
        <v>0.26378135074950909</v>
      </c>
      <c r="G1335">
        <v>0.73584771343334776</v>
      </c>
      <c r="H1335">
        <v>3.709358171437546E-4</v>
      </c>
    </row>
    <row r="1336" spans="1:8" x14ac:dyDescent="0.2">
      <c r="A1336" t="s">
        <v>4241</v>
      </c>
      <c r="B1336" t="s">
        <v>4239</v>
      </c>
      <c r="C1336" t="s">
        <v>4388</v>
      </c>
      <c r="D1336">
        <v>7.9746193197444166E-30</v>
      </c>
      <c r="E1336">
        <v>2.2246118781528596E-29</v>
      </c>
      <c r="F1336">
        <v>0.26378135074950909</v>
      </c>
      <c r="G1336">
        <v>0.73584771343334776</v>
      </c>
      <c r="H1336">
        <v>3.709358171437546E-4</v>
      </c>
    </row>
    <row r="1337" spans="1:8" x14ac:dyDescent="0.2">
      <c r="A1337" t="s">
        <v>4241</v>
      </c>
      <c r="B1337" t="s">
        <v>4239</v>
      </c>
      <c r="C1337" t="s">
        <v>4389</v>
      </c>
      <c r="D1337">
        <v>7.9746193197444166E-30</v>
      </c>
      <c r="E1337">
        <v>2.2246118781528596E-29</v>
      </c>
      <c r="F1337">
        <v>0.26378135074950909</v>
      </c>
      <c r="G1337">
        <v>0.73584771343334776</v>
      </c>
      <c r="H1337">
        <v>3.709358171437546E-4</v>
      </c>
    </row>
    <row r="1338" spans="1:8" x14ac:dyDescent="0.2">
      <c r="A1338" t="s">
        <v>4241</v>
      </c>
      <c r="B1338" t="s">
        <v>4239</v>
      </c>
      <c r="C1338" t="s">
        <v>4390</v>
      </c>
      <c r="D1338">
        <v>7.9746193197444166E-30</v>
      </c>
      <c r="E1338">
        <v>2.2246118781528596E-29</v>
      </c>
      <c r="F1338">
        <v>0.26378135074950909</v>
      </c>
      <c r="G1338">
        <v>0.73584771343334776</v>
      </c>
      <c r="H1338">
        <v>3.709358171437546E-4</v>
      </c>
    </row>
    <row r="1339" spans="1:8" x14ac:dyDescent="0.2">
      <c r="A1339" t="s">
        <v>4241</v>
      </c>
      <c r="B1339" t="s">
        <v>4239</v>
      </c>
      <c r="C1339" t="s">
        <v>4391</v>
      </c>
      <c r="D1339">
        <v>7.9746193197444166E-30</v>
      </c>
      <c r="E1339">
        <v>2.2246118781528596E-29</v>
      </c>
      <c r="F1339">
        <v>0.26378135074950909</v>
      </c>
      <c r="G1339">
        <v>0.73584771343334776</v>
      </c>
      <c r="H1339">
        <v>3.709358171437546E-4</v>
      </c>
    </row>
    <row r="1340" spans="1:8" x14ac:dyDescent="0.2">
      <c r="A1340" t="s">
        <v>4241</v>
      </c>
      <c r="B1340" t="s">
        <v>4239</v>
      </c>
      <c r="C1340" t="s">
        <v>4392</v>
      </c>
      <c r="D1340">
        <v>7.9746193197444166E-30</v>
      </c>
      <c r="E1340">
        <v>2.2246118781528596E-29</v>
      </c>
      <c r="F1340">
        <v>0.26378135074950909</v>
      </c>
      <c r="G1340">
        <v>0.73584771343334776</v>
      </c>
      <c r="H1340">
        <v>3.709358171437546E-4</v>
      </c>
    </row>
    <row r="1341" spans="1:8" x14ac:dyDescent="0.2">
      <c r="A1341" t="s">
        <v>4241</v>
      </c>
      <c r="B1341" t="s">
        <v>4239</v>
      </c>
      <c r="C1341" t="s">
        <v>4393</v>
      </c>
      <c r="D1341">
        <v>7.9746193197444166E-30</v>
      </c>
      <c r="E1341">
        <v>2.2246118781528596E-29</v>
      </c>
      <c r="F1341">
        <v>0.26378135074950909</v>
      </c>
      <c r="G1341">
        <v>0.73584771343334776</v>
      </c>
      <c r="H1341">
        <v>3.709358171437546E-4</v>
      </c>
    </row>
    <row r="1342" spans="1:8" x14ac:dyDescent="0.2">
      <c r="A1342" t="s">
        <v>4241</v>
      </c>
      <c r="B1342" t="s">
        <v>4239</v>
      </c>
      <c r="C1342" t="s">
        <v>4394</v>
      </c>
      <c r="D1342">
        <v>7.9746193197444166E-30</v>
      </c>
      <c r="E1342">
        <v>2.2246118781528596E-29</v>
      </c>
      <c r="F1342">
        <v>0.26378135074950909</v>
      </c>
      <c r="G1342">
        <v>0.73584771343334776</v>
      </c>
      <c r="H1342">
        <v>3.709358171437546E-4</v>
      </c>
    </row>
    <row r="1343" spans="1:8" x14ac:dyDescent="0.2">
      <c r="A1343" t="s">
        <v>4241</v>
      </c>
      <c r="B1343" t="s">
        <v>4239</v>
      </c>
      <c r="C1343" t="s">
        <v>4395</v>
      </c>
      <c r="D1343">
        <v>7.9746193197444166E-30</v>
      </c>
      <c r="E1343">
        <v>2.2246118781528596E-29</v>
      </c>
      <c r="F1343">
        <v>0.26378135074950909</v>
      </c>
      <c r="G1343">
        <v>0.73584771343334776</v>
      </c>
      <c r="H1343">
        <v>3.709358171437546E-4</v>
      </c>
    </row>
    <row r="1344" spans="1:8" x14ac:dyDescent="0.2">
      <c r="A1344" t="s">
        <v>4241</v>
      </c>
      <c r="B1344" t="s">
        <v>4239</v>
      </c>
      <c r="C1344" t="s">
        <v>4396</v>
      </c>
      <c r="D1344">
        <v>7.9746193197444166E-30</v>
      </c>
      <c r="E1344">
        <v>2.2246118781528596E-29</v>
      </c>
      <c r="F1344">
        <v>0.26378135074950909</v>
      </c>
      <c r="G1344">
        <v>0.73584771343334776</v>
      </c>
      <c r="H1344">
        <v>3.709358171437546E-4</v>
      </c>
    </row>
    <row r="1345" spans="1:8" x14ac:dyDescent="0.2">
      <c r="A1345" t="s">
        <v>4241</v>
      </c>
      <c r="B1345" t="s">
        <v>4239</v>
      </c>
      <c r="C1345" t="s">
        <v>4397</v>
      </c>
      <c r="D1345">
        <v>7.9746193197444166E-30</v>
      </c>
      <c r="E1345">
        <v>2.2246118781528596E-29</v>
      </c>
      <c r="F1345">
        <v>0.26378135074950909</v>
      </c>
      <c r="G1345">
        <v>0.73584771343334776</v>
      </c>
      <c r="H1345">
        <v>3.709358171437546E-4</v>
      </c>
    </row>
    <row r="1346" spans="1:8" x14ac:dyDescent="0.2">
      <c r="A1346" t="s">
        <v>4241</v>
      </c>
      <c r="B1346" t="s">
        <v>4239</v>
      </c>
      <c r="C1346" t="s">
        <v>4398</v>
      </c>
      <c r="D1346">
        <v>7.9746193197444166E-30</v>
      </c>
      <c r="E1346">
        <v>2.2246118781528596E-29</v>
      </c>
      <c r="F1346">
        <v>0.26378135074950909</v>
      </c>
      <c r="G1346">
        <v>0.73584771343334776</v>
      </c>
      <c r="H1346">
        <v>3.709358171437546E-4</v>
      </c>
    </row>
    <row r="1347" spans="1:8" x14ac:dyDescent="0.2">
      <c r="A1347" t="s">
        <v>4241</v>
      </c>
      <c r="B1347" t="s">
        <v>4239</v>
      </c>
      <c r="C1347" t="s">
        <v>4399</v>
      </c>
      <c r="D1347">
        <v>8.1123056277683886E-30</v>
      </c>
      <c r="E1347">
        <v>2.2408158957502725E-29</v>
      </c>
      <c r="F1347">
        <v>0.26569977434060493</v>
      </c>
      <c r="G1347">
        <v>0.73392659210785827</v>
      </c>
      <c r="H1347">
        <v>3.736335515376722E-4</v>
      </c>
    </row>
    <row r="1348" spans="1:8" x14ac:dyDescent="0.2">
      <c r="A1348" t="s">
        <v>4241</v>
      </c>
      <c r="B1348" t="s">
        <v>4239</v>
      </c>
      <c r="C1348" t="s">
        <v>4400</v>
      </c>
      <c r="D1348">
        <v>8.22300097095443E-30</v>
      </c>
      <c r="E1348">
        <v>2.2537244032525481E-29</v>
      </c>
      <c r="F1348">
        <v>0.26722534114079555</v>
      </c>
      <c r="G1348">
        <v>0.73239888001814502</v>
      </c>
      <c r="H1348">
        <v>3.7577884105881873E-4</v>
      </c>
    </row>
    <row r="1349" spans="1:8" x14ac:dyDescent="0.2">
      <c r="A1349" t="s">
        <v>4241</v>
      </c>
      <c r="B1349" t="s">
        <v>4239</v>
      </c>
      <c r="C1349" t="s">
        <v>4401</v>
      </c>
      <c r="D1349">
        <v>8.3064051715091028E-30</v>
      </c>
      <c r="E1349">
        <v>2.2633674607208449E-29</v>
      </c>
      <c r="F1349">
        <v>0.26836635867564201</v>
      </c>
      <c r="G1349">
        <v>0.73125625795640758</v>
      </c>
      <c r="H1349">
        <v>3.7738336795376263E-4</v>
      </c>
    </row>
    <row r="1350" spans="1:8" x14ac:dyDescent="0.2">
      <c r="A1350" t="s">
        <v>4241</v>
      </c>
      <c r="B1350" t="s">
        <v>4239</v>
      </c>
      <c r="C1350" t="s">
        <v>4402</v>
      </c>
      <c r="D1350">
        <v>8.3064051715091028E-30</v>
      </c>
      <c r="E1350">
        <v>2.2633674607208449E-29</v>
      </c>
      <c r="F1350">
        <v>0.26836635867564201</v>
      </c>
      <c r="G1350">
        <v>0.73125625795640758</v>
      </c>
      <c r="H1350">
        <v>3.7738336795376263E-4</v>
      </c>
    </row>
    <row r="1351" spans="1:8" x14ac:dyDescent="0.2">
      <c r="A1351" t="s">
        <v>4241</v>
      </c>
      <c r="B1351" t="s">
        <v>4239</v>
      </c>
      <c r="C1351" t="s">
        <v>4403</v>
      </c>
      <c r="D1351">
        <v>8.5584613716853148E-30</v>
      </c>
      <c r="E1351">
        <v>2.2921120138569966E-29</v>
      </c>
      <c r="F1351">
        <v>0.27176971263772842</v>
      </c>
      <c r="G1351">
        <v>0.72784811811434103</v>
      </c>
      <c r="H1351">
        <v>3.8216924792355426E-4</v>
      </c>
    </row>
    <row r="1352" spans="1:8" x14ac:dyDescent="0.2">
      <c r="A1352" t="s">
        <v>4241</v>
      </c>
      <c r="B1352" t="s">
        <v>4239</v>
      </c>
      <c r="C1352" t="s">
        <v>4404</v>
      </c>
      <c r="D1352">
        <v>8.6148282802070833E-30</v>
      </c>
      <c r="E1352">
        <v>2.2984642004944177E-29</v>
      </c>
      <c r="F1352">
        <v>0.2725214390596421</v>
      </c>
      <c r="G1352">
        <v>0.72709533459626929</v>
      </c>
      <c r="H1352">
        <v>3.8322634408970884E-4</v>
      </c>
    </row>
    <row r="1353" spans="1:8" x14ac:dyDescent="0.2">
      <c r="A1353" t="s">
        <v>4241</v>
      </c>
      <c r="B1353" t="s">
        <v>4239</v>
      </c>
      <c r="C1353" t="s">
        <v>4405</v>
      </c>
      <c r="D1353">
        <v>8.6430692664918094E-30</v>
      </c>
      <c r="E1353">
        <v>2.3016345325176712E-29</v>
      </c>
      <c r="F1353">
        <v>0.27289698320504446</v>
      </c>
      <c r="G1353">
        <v>0.72671926235145357</v>
      </c>
      <c r="H1353">
        <v>3.8375444349496735E-4</v>
      </c>
    </row>
    <row r="1354" spans="1:8" x14ac:dyDescent="0.2">
      <c r="A1354" t="s">
        <v>4241</v>
      </c>
      <c r="B1354" t="s">
        <v>4239</v>
      </c>
      <c r="C1354" t="s">
        <v>4406</v>
      </c>
      <c r="D1354">
        <v>8.7280155105055312E-30</v>
      </c>
      <c r="E1354">
        <v>2.3111231686603974E-29</v>
      </c>
      <c r="F1354">
        <v>0.27402213896134892</v>
      </c>
      <c r="G1354">
        <v>0.72559252437348498</v>
      </c>
      <c r="H1354">
        <v>3.8533666516717282E-4</v>
      </c>
    </row>
    <row r="1355" spans="1:8" x14ac:dyDescent="0.2">
      <c r="A1355" t="s">
        <v>4241</v>
      </c>
      <c r="B1355" t="s">
        <v>4239</v>
      </c>
      <c r="C1355" t="s">
        <v>4407</v>
      </c>
      <c r="D1355">
        <v>8.7280155105055312E-30</v>
      </c>
      <c r="E1355">
        <v>2.3111231686603974E-29</v>
      </c>
      <c r="F1355">
        <v>0.27402213896134892</v>
      </c>
      <c r="G1355">
        <v>0.72559252437348498</v>
      </c>
      <c r="H1355">
        <v>3.8533666516717282E-4</v>
      </c>
    </row>
    <row r="1356" spans="1:8" x14ac:dyDescent="0.2">
      <c r="A1356" t="s">
        <v>4241</v>
      </c>
      <c r="B1356" t="s">
        <v>4239</v>
      </c>
      <c r="C1356" t="s">
        <v>4408</v>
      </c>
      <c r="D1356">
        <v>8.7847909541505092E-30</v>
      </c>
      <c r="E1356">
        <v>2.317434444301392E-29</v>
      </c>
      <c r="F1356">
        <v>0.27476972940783678</v>
      </c>
      <c r="G1356">
        <v>0.72484388264694477</v>
      </c>
      <c r="H1356">
        <v>3.8638794522305583E-4</v>
      </c>
    </row>
    <row r="1357" spans="1:8" x14ac:dyDescent="0.2">
      <c r="A1357" t="s">
        <v>4241</v>
      </c>
      <c r="B1357" t="s">
        <v>4239</v>
      </c>
      <c r="C1357" t="s">
        <v>4409</v>
      </c>
      <c r="D1357">
        <v>8.7847909541505092E-30</v>
      </c>
      <c r="E1357">
        <v>2.317434444301392E-29</v>
      </c>
      <c r="F1357">
        <v>0.27476972940783678</v>
      </c>
      <c r="G1357">
        <v>0.72484388264694477</v>
      </c>
      <c r="H1357">
        <v>3.8638794522305583E-4</v>
      </c>
    </row>
    <row r="1358" spans="1:8" x14ac:dyDescent="0.2">
      <c r="A1358" t="s">
        <v>4241</v>
      </c>
      <c r="B1358" t="s">
        <v>4239</v>
      </c>
      <c r="C1358" t="s">
        <v>4410</v>
      </c>
      <c r="D1358">
        <v>8.7847909541505092E-30</v>
      </c>
      <c r="E1358">
        <v>2.317434444301392E-29</v>
      </c>
      <c r="F1358">
        <v>0.27476972940783678</v>
      </c>
      <c r="G1358">
        <v>0.72484388264694477</v>
      </c>
      <c r="H1358">
        <v>3.8638794522305583E-4</v>
      </c>
    </row>
    <row r="1359" spans="1:8" x14ac:dyDescent="0.2">
      <c r="A1359" t="s">
        <v>4241</v>
      </c>
      <c r="B1359" t="s">
        <v>4239</v>
      </c>
      <c r="C1359" t="s">
        <v>4411</v>
      </c>
      <c r="D1359">
        <v>8.7847909541505092E-30</v>
      </c>
      <c r="E1359">
        <v>2.317434444301392E-29</v>
      </c>
      <c r="F1359">
        <v>0.27476972940783678</v>
      </c>
      <c r="G1359">
        <v>0.72484388264694477</v>
      </c>
      <c r="H1359">
        <v>3.8638794522305583E-4</v>
      </c>
    </row>
    <row r="1360" spans="1:8" x14ac:dyDescent="0.2">
      <c r="A1360" t="s">
        <v>4241</v>
      </c>
      <c r="B1360" t="s">
        <v>4239</v>
      </c>
      <c r="C1360" t="s">
        <v>4412</v>
      </c>
      <c r="D1360">
        <v>8.7847909541505092E-30</v>
      </c>
      <c r="E1360">
        <v>2.317434444301392E-29</v>
      </c>
      <c r="F1360">
        <v>0.27476972940783678</v>
      </c>
      <c r="G1360">
        <v>0.72484388264694477</v>
      </c>
      <c r="H1360">
        <v>3.8638794522305583E-4</v>
      </c>
    </row>
    <row r="1361" spans="1:8" x14ac:dyDescent="0.2">
      <c r="A1361" t="s">
        <v>4241</v>
      </c>
      <c r="B1361" t="s">
        <v>4239</v>
      </c>
      <c r="C1361" t="s">
        <v>4413</v>
      </c>
      <c r="D1361">
        <v>8.8987190916403425E-30</v>
      </c>
      <c r="E1361">
        <v>2.3300192174713511E-29</v>
      </c>
      <c r="F1361">
        <v>0.27625991606682104</v>
      </c>
      <c r="G1361">
        <v>0.72335160045085545</v>
      </c>
      <c r="H1361">
        <v>3.8848348232025769E-4</v>
      </c>
    </row>
    <row r="1362" spans="1:8" x14ac:dyDescent="0.2">
      <c r="A1362" t="s">
        <v>4241</v>
      </c>
      <c r="B1362" t="s">
        <v>4239</v>
      </c>
      <c r="C1362" t="s">
        <v>4414</v>
      </c>
      <c r="D1362">
        <v>9.0418713908022964E-30</v>
      </c>
      <c r="E1362">
        <v>2.3456758667757334E-29</v>
      </c>
      <c r="F1362">
        <v>0.27811454512875783</v>
      </c>
      <c r="G1362">
        <v>0.72149436336396811</v>
      </c>
      <c r="H1362">
        <v>3.9109150727969491E-4</v>
      </c>
    </row>
    <row r="1363" spans="1:8" x14ac:dyDescent="0.2">
      <c r="A1363" t="s">
        <v>4241</v>
      </c>
      <c r="B1363" t="s">
        <v>4239</v>
      </c>
      <c r="C1363" t="s">
        <v>4415</v>
      </c>
      <c r="D1363">
        <v>9.3305287462497736E-30</v>
      </c>
      <c r="E1363">
        <v>2.3767535585707483E-29</v>
      </c>
      <c r="F1363">
        <v>0.28179406451023647</v>
      </c>
      <c r="G1363">
        <v>0.71780966975190841</v>
      </c>
      <c r="H1363">
        <v>3.9626573784825843E-4</v>
      </c>
    </row>
    <row r="1364" spans="1:8" x14ac:dyDescent="0.2">
      <c r="A1364" t="s">
        <v>4241</v>
      </c>
      <c r="B1364" t="s">
        <v>4239</v>
      </c>
      <c r="C1364" t="s">
        <v>4416</v>
      </c>
      <c r="D1364">
        <v>9.3311129376852498E-30</v>
      </c>
      <c r="E1364">
        <v>2.3766950574256126E-29</v>
      </c>
      <c r="F1364">
        <v>0.28181170784895099</v>
      </c>
      <c r="G1364">
        <v>0.71779200160270051</v>
      </c>
      <c r="H1364">
        <v>3.9629054834469652E-4</v>
      </c>
    </row>
    <row r="1365" spans="1:8" x14ac:dyDescent="0.2">
      <c r="A1365" t="s">
        <v>4241</v>
      </c>
      <c r="B1365" t="s">
        <v>4239</v>
      </c>
      <c r="C1365" t="s">
        <v>4417</v>
      </c>
      <c r="D1365">
        <v>9.3311129376852498E-30</v>
      </c>
      <c r="E1365">
        <v>2.3766950574256126E-29</v>
      </c>
      <c r="F1365">
        <v>0.28181170784895099</v>
      </c>
      <c r="G1365">
        <v>0.71779200160270051</v>
      </c>
      <c r="H1365">
        <v>3.9629054834469652E-4</v>
      </c>
    </row>
    <row r="1366" spans="1:8" x14ac:dyDescent="0.2">
      <c r="A1366" t="s">
        <v>4241</v>
      </c>
      <c r="B1366" t="s">
        <v>4239</v>
      </c>
      <c r="C1366" t="s">
        <v>4418</v>
      </c>
      <c r="D1366">
        <v>9.3311129376852498E-30</v>
      </c>
      <c r="E1366">
        <v>2.3766950574256126E-29</v>
      </c>
      <c r="F1366">
        <v>0.28181170784895099</v>
      </c>
      <c r="G1366">
        <v>0.71779200160270051</v>
      </c>
      <c r="H1366">
        <v>3.9629054834469652E-4</v>
      </c>
    </row>
    <row r="1367" spans="1:8" x14ac:dyDescent="0.2">
      <c r="A1367" t="s">
        <v>4241</v>
      </c>
      <c r="B1367" t="s">
        <v>4239</v>
      </c>
      <c r="C1367" t="s">
        <v>4419</v>
      </c>
      <c r="D1367">
        <v>9.3311129376852498E-30</v>
      </c>
      <c r="E1367">
        <v>2.3766950574256126E-29</v>
      </c>
      <c r="F1367">
        <v>0.28181170784895099</v>
      </c>
      <c r="G1367">
        <v>0.71779200160270051</v>
      </c>
      <c r="H1367">
        <v>3.9629054834469652E-4</v>
      </c>
    </row>
    <row r="1368" spans="1:8" x14ac:dyDescent="0.2">
      <c r="A1368" t="s">
        <v>4241</v>
      </c>
      <c r="B1368" t="s">
        <v>4239</v>
      </c>
      <c r="C1368" t="s">
        <v>4420</v>
      </c>
      <c r="D1368">
        <v>9.3311129376852498E-30</v>
      </c>
      <c r="E1368">
        <v>2.3766950574256126E-29</v>
      </c>
      <c r="F1368">
        <v>0.28181170784895099</v>
      </c>
      <c r="G1368">
        <v>0.71779200160270051</v>
      </c>
      <c r="H1368">
        <v>3.9629054834469652E-4</v>
      </c>
    </row>
    <row r="1369" spans="1:8" x14ac:dyDescent="0.2">
      <c r="A1369" t="s">
        <v>4241</v>
      </c>
      <c r="B1369" t="s">
        <v>4239</v>
      </c>
      <c r="C1369" t="s">
        <v>3738</v>
      </c>
      <c r="D1369">
        <v>9.3026803604640903E-30</v>
      </c>
      <c r="E1369">
        <v>2.3735439116634757E-29</v>
      </c>
      <c r="F1369">
        <v>0.2814629037207495</v>
      </c>
      <c r="G1369">
        <v>0.71814129622784006</v>
      </c>
      <c r="H1369">
        <v>3.958000514086901E-4</v>
      </c>
    </row>
    <row r="1370" spans="1:8" x14ac:dyDescent="0.2">
      <c r="A1370" t="s">
        <v>4241</v>
      </c>
      <c r="B1370" t="s">
        <v>4239</v>
      </c>
      <c r="C1370" t="s">
        <v>3858</v>
      </c>
      <c r="D1370">
        <v>9.3026803604640903E-30</v>
      </c>
      <c r="E1370">
        <v>2.3735439116634757E-29</v>
      </c>
      <c r="F1370">
        <v>0.2814629037207495</v>
      </c>
      <c r="G1370">
        <v>0.71814129622784006</v>
      </c>
      <c r="H1370">
        <v>3.958000514086901E-4</v>
      </c>
    </row>
    <row r="1371" spans="1:8" x14ac:dyDescent="0.2">
      <c r="A1371" t="s">
        <v>4241</v>
      </c>
      <c r="B1371" t="s">
        <v>4239</v>
      </c>
      <c r="C1371" t="s">
        <v>4421</v>
      </c>
      <c r="D1371">
        <v>9.3026803604640903E-30</v>
      </c>
      <c r="E1371">
        <v>2.3735439116634757E-29</v>
      </c>
      <c r="F1371">
        <v>0.2814629037207495</v>
      </c>
      <c r="G1371">
        <v>0.71814129622784006</v>
      </c>
      <c r="H1371">
        <v>3.958000514086901E-4</v>
      </c>
    </row>
    <row r="1372" spans="1:8" x14ac:dyDescent="0.2">
      <c r="A1372" t="s">
        <v>4241</v>
      </c>
      <c r="B1372" t="s">
        <v>4239</v>
      </c>
      <c r="C1372" t="s">
        <v>1002</v>
      </c>
      <c r="D1372">
        <v>9.3316788093172009E-30</v>
      </c>
      <c r="E1372">
        <v>2.3766383908323043E-29</v>
      </c>
      <c r="F1372">
        <v>0.28182879790584858</v>
      </c>
      <c r="G1372">
        <v>0.71777488751335572</v>
      </c>
      <c r="H1372">
        <v>3.9631458080264831E-4</v>
      </c>
    </row>
    <row r="1373" spans="1:8" x14ac:dyDescent="0.2">
      <c r="A1373" t="s">
        <v>4241</v>
      </c>
      <c r="B1373" t="s">
        <v>4239</v>
      </c>
      <c r="C1373" t="s">
        <v>4422</v>
      </c>
      <c r="D1373">
        <v>9.3316788093172009E-30</v>
      </c>
      <c r="E1373">
        <v>2.3766383908323043E-29</v>
      </c>
      <c r="F1373">
        <v>0.28182879790584858</v>
      </c>
      <c r="G1373">
        <v>0.71777488751335572</v>
      </c>
      <c r="H1373">
        <v>3.9631458080264831E-4</v>
      </c>
    </row>
    <row r="1374" spans="1:8" x14ac:dyDescent="0.2">
      <c r="A1374" t="s">
        <v>4241</v>
      </c>
      <c r="B1374" t="s">
        <v>4239</v>
      </c>
      <c r="C1374" t="s">
        <v>4423</v>
      </c>
      <c r="D1374">
        <v>9.3034586415845831E-30</v>
      </c>
      <c r="E1374">
        <v>2.3734659743062223E-29</v>
      </c>
      <c r="F1374">
        <v>0.28148645147855661</v>
      </c>
      <c r="G1374">
        <v>0.7181177153566014</v>
      </c>
      <c r="H1374">
        <v>3.9583316484434147E-4</v>
      </c>
    </row>
    <row r="1375" spans="1:8" x14ac:dyDescent="0.2">
      <c r="A1375" t="s">
        <v>4241</v>
      </c>
      <c r="B1375" t="s">
        <v>4239</v>
      </c>
      <c r="C1375" t="s">
        <v>4424</v>
      </c>
      <c r="D1375">
        <v>9.3034586415845831E-30</v>
      </c>
      <c r="E1375">
        <v>2.3734659743062223E-29</v>
      </c>
      <c r="F1375">
        <v>0.28148645147855661</v>
      </c>
      <c r="G1375">
        <v>0.7181177153566014</v>
      </c>
      <c r="H1375">
        <v>3.9583316484434147E-4</v>
      </c>
    </row>
    <row r="1376" spans="1:8" x14ac:dyDescent="0.2">
      <c r="A1376" t="s">
        <v>4241</v>
      </c>
      <c r="B1376" t="s">
        <v>4239</v>
      </c>
      <c r="C1376" t="s">
        <v>4425</v>
      </c>
      <c r="D1376">
        <v>9.3034586415845831E-30</v>
      </c>
      <c r="E1376">
        <v>2.3734659743062223E-29</v>
      </c>
      <c r="F1376">
        <v>0.28148645147855661</v>
      </c>
      <c r="G1376">
        <v>0.7181177153566014</v>
      </c>
      <c r="H1376">
        <v>3.9583316484434147E-4</v>
      </c>
    </row>
    <row r="1377" spans="1:8" x14ac:dyDescent="0.2">
      <c r="A1377" t="s">
        <v>4241</v>
      </c>
      <c r="B1377" t="s">
        <v>4239</v>
      </c>
      <c r="C1377" t="s">
        <v>4426</v>
      </c>
      <c r="D1377">
        <v>9.3324781370653671E-30</v>
      </c>
      <c r="E1377">
        <v>2.3765583458576848E-29</v>
      </c>
      <c r="F1377">
        <v>0.28185293864011535</v>
      </c>
      <c r="G1377">
        <v>0.71775071283178582</v>
      </c>
      <c r="H1377">
        <v>3.9634852809636805E-4</v>
      </c>
    </row>
    <row r="1378" spans="1:8" x14ac:dyDescent="0.2">
      <c r="A1378" t="s">
        <v>4241</v>
      </c>
      <c r="B1378" t="s">
        <v>4239</v>
      </c>
      <c r="C1378" t="s">
        <v>4427</v>
      </c>
      <c r="D1378">
        <v>9.419725490616583E-30</v>
      </c>
      <c r="E1378">
        <v>2.385816547223216E-29</v>
      </c>
      <c r="F1378">
        <v>0.2829501492769963</v>
      </c>
      <c r="G1378">
        <v>0.71665195927034664</v>
      </c>
      <c r="H1378">
        <v>3.9789145265495821E-4</v>
      </c>
    </row>
    <row r="1379" spans="1:8" x14ac:dyDescent="0.2">
      <c r="A1379" t="s">
        <v>4241</v>
      </c>
      <c r="B1379" t="s">
        <v>4239</v>
      </c>
      <c r="C1379" t="s">
        <v>945</v>
      </c>
      <c r="D1379">
        <v>9.4488700229781271E-30</v>
      </c>
      <c r="E1379">
        <v>2.3888963974907292E-29</v>
      </c>
      <c r="F1379">
        <v>0.28331511639872153</v>
      </c>
      <c r="G1379">
        <v>0.71628647892288555</v>
      </c>
      <c r="H1379">
        <v>3.9840467838961715E-4</v>
      </c>
    </row>
    <row r="1380" spans="1:8" x14ac:dyDescent="0.2">
      <c r="A1380" t="s">
        <v>4241</v>
      </c>
      <c r="B1380" t="s">
        <v>4239</v>
      </c>
      <c r="C1380" t="s">
        <v>4428</v>
      </c>
      <c r="D1380">
        <v>9.5950585082557314E-30</v>
      </c>
      <c r="E1380">
        <v>2.4042490009284582E-29</v>
      </c>
      <c r="F1380">
        <v>0.28513427782423928</v>
      </c>
      <c r="G1380">
        <v>0.71446475934786924</v>
      </c>
      <c r="H1380">
        <v>4.0096282788720003E-4</v>
      </c>
    </row>
    <row r="1381" spans="1:8" x14ac:dyDescent="0.2">
      <c r="A1381" t="s">
        <v>4241</v>
      </c>
      <c r="B1381" t="s">
        <v>4239</v>
      </c>
      <c r="C1381" t="s">
        <v>4429</v>
      </c>
      <c r="D1381">
        <v>9.6537534784770248E-30</v>
      </c>
      <c r="E1381">
        <v>2.4103680537936834E-29</v>
      </c>
      <c r="F1381">
        <v>0.28585939697123791</v>
      </c>
      <c r="G1381">
        <v>0.71373862052051062</v>
      </c>
      <c r="H1381">
        <v>4.0198250824956646E-4</v>
      </c>
    </row>
    <row r="1382" spans="1:8" x14ac:dyDescent="0.2">
      <c r="A1382" t="s">
        <v>4241</v>
      </c>
      <c r="B1382" t="s">
        <v>4239</v>
      </c>
      <c r="C1382" t="s">
        <v>4430</v>
      </c>
      <c r="D1382">
        <v>9.6537534784770248E-30</v>
      </c>
      <c r="E1382">
        <v>2.4103680537936834E-29</v>
      </c>
      <c r="F1382">
        <v>0.28585939697123791</v>
      </c>
      <c r="G1382">
        <v>0.71373862052051062</v>
      </c>
      <c r="H1382">
        <v>4.0198250824956646E-4</v>
      </c>
    </row>
    <row r="1383" spans="1:8" x14ac:dyDescent="0.2">
      <c r="A1383" t="s">
        <v>4241</v>
      </c>
      <c r="B1383" t="s">
        <v>4239</v>
      </c>
      <c r="C1383" t="s">
        <v>4431</v>
      </c>
      <c r="D1383">
        <v>9.6831479958198286E-30</v>
      </c>
      <c r="E1383">
        <v>2.4134228703847779E-29</v>
      </c>
      <c r="F1383">
        <v>0.28622141824874242</v>
      </c>
      <c r="G1383">
        <v>0.7133760901597942</v>
      </c>
      <c r="H1383">
        <v>4.0249159146569597E-4</v>
      </c>
    </row>
    <row r="1384" spans="1:8" x14ac:dyDescent="0.2">
      <c r="A1384" t="s">
        <v>4241</v>
      </c>
      <c r="B1384" t="s">
        <v>4239</v>
      </c>
      <c r="C1384" t="s">
        <v>4432</v>
      </c>
      <c r="D1384">
        <v>9.6831479958198286E-30</v>
      </c>
      <c r="E1384">
        <v>2.4134228703847779E-29</v>
      </c>
      <c r="F1384">
        <v>0.28622141824874242</v>
      </c>
      <c r="G1384">
        <v>0.7133760901597942</v>
      </c>
      <c r="H1384">
        <v>4.0249159146569597E-4</v>
      </c>
    </row>
    <row r="1385" spans="1:8" x14ac:dyDescent="0.2">
      <c r="A1385" t="s">
        <v>4241</v>
      </c>
      <c r="B1385" t="s">
        <v>4239</v>
      </c>
      <c r="C1385" t="s">
        <v>4433</v>
      </c>
      <c r="D1385">
        <v>9.6831479958198286E-30</v>
      </c>
      <c r="E1385">
        <v>2.4134228703847779E-29</v>
      </c>
      <c r="F1385">
        <v>0.28622141824874242</v>
      </c>
      <c r="G1385">
        <v>0.7133760901597942</v>
      </c>
      <c r="H1385">
        <v>4.0249159146569597E-4</v>
      </c>
    </row>
    <row r="1386" spans="1:8" x14ac:dyDescent="0.2">
      <c r="A1386" t="s">
        <v>4241</v>
      </c>
      <c r="B1386" t="s">
        <v>4239</v>
      </c>
      <c r="C1386" t="s">
        <v>4434</v>
      </c>
      <c r="D1386">
        <v>9.6831479958198286E-30</v>
      </c>
      <c r="E1386">
        <v>2.4134228703847779E-29</v>
      </c>
      <c r="F1386">
        <v>0.28622141824874242</v>
      </c>
      <c r="G1386">
        <v>0.7133760901597942</v>
      </c>
      <c r="H1386">
        <v>4.0249159146569597E-4</v>
      </c>
    </row>
    <row r="1387" spans="1:8" x14ac:dyDescent="0.2">
      <c r="A1387" t="s">
        <v>4241</v>
      </c>
      <c r="B1387" t="s">
        <v>4239</v>
      </c>
      <c r="C1387" t="s">
        <v>4435</v>
      </c>
      <c r="D1387">
        <v>9.8010262624724754E-30</v>
      </c>
      <c r="E1387">
        <v>2.4256120747732718E-29</v>
      </c>
      <c r="F1387">
        <v>0.28766556708770669</v>
      </c>
      <c r="G1387">
        <v>0.71192991052324273</v>
      </c>
      <c r="H1387">
        <v>4.04522389049138E-4</v>
      </c>
    </row>
    <row r="1388" spans="1:8" x14ac:dyDescent="0.2">
      <c r="A1388" t="s">
        <v>4241</v>
      </c>
      <c r="B1388" t="s">
        <v>4239</v>
      </c>
      <c r="C1388" t="s">
        <v>4436</v>
      </c>
      <c r="D1388">
        <v>9.9194018661981667E-30</v>
      </c>
      <c r="E1388">
        <v>2.4377514754695832E-29</v>
      </c>
      <c r="F1388">
        <v>0.28910401308251321</v>
      </c>
      <c r="G1388">
        <v>0.71048944175033857</v>
      </c>
      <c r="H1388">
        <v>4.0654516715298754E-4</v>
      </c>
    </row>
    <row r="1389" spans="1:8" x14ac:dyDescent="0.2">
      <c r="A1389" t="s">
        <v>4241</v>
      </c>
      <c r="B1389" t="s">
        <v>4239</v>
      </c>
      <c r="C1389" t="s">
        <v>3740</v>
      </c>
      <c r="D1389">
        <v>1.0458064350892488E-29</v>
      </c>
      <c r="E1389">
        <v>2.4917807113627083E-29</v>
      </c>
      <c r="F1389">
        <v>0.29550440686544072</v>
      </c>
      <c r="G1389">
        <v>0.70408004757639431</v>
      </c>
      <c r="H1389">
        <v>4.1554555816306809E-4</v>
      </c>
    </row>
    <row r="1390" spans="1:8" x14ac:dyDescent="0.2">
      <c r="A1390" t="s">
        <v>4241</v>
      </c>
      <c r="B1390" t="s">
        <v>4239</v>
      </c>
      <c r="C1390" t="s">
        <v>4437</v>
      </c>
      <c r="D1390">
        <v>1.0488278316755511E-29</v>
      </c>
      <c r="E1390">
        <v>2.4947534677867058E-29</v>
      </c>
      <c r="F1390">
        <v>0.29585668455013042</v>
      </c>
      <c r="G1390">
        <v>0.70372727451017214</v>
      </c>
      <c r="H1390">
        <v>4.1604093969955879E-4</v>
      </c>
    </row>
    <row r="1391" spans="1:8" x14ac:dyDescent="0.2">
      <c r="A1391" t="s">
        <v>4241</v>
      </c>
      <c r="B1391" t="s">
        <v>4239</v>
      </c>
      <c r="C1391" t="s">
        <v>4438</v>
      </c>
      <c r="D1391">
        <v>1.0488278316755511E-29</v>
      </c>
      <c r="E1391">
        <v>2.4947534677867058E-29</v>
      </c>
      <c r="F1391">
        <v>0.29585668455013042</v>
      </c>
      <c r="G1391">
        <v>0.70372727451017214</v>
      </c>
      <c r="H1391">
        <v>4.1604093969955879E-4</v>
      </c>
    </row>
    <row r="1392" spans="1:8" x14ac:dyDescent="0.2">
      <c r="A1392" t="s">
        <v>4241</v>
      </c>
      <c r="B1392" t="s">
        <v>4239</v>
      </c>
      <c r="C1392" t="s">
        <v>3747</v>
      </c>
      <c r="D1392">
        <v>1.0670163279752934E-29</v>
      </c>
      <c r="E1392">
        <v>2.5125298049436817E-29</v>
      </c>
      <c r="F1392">
        <v>0.29796235480478722</v>
      </c>
      <c r="G1392">
        <v>0.7016186432102558</v>
      </c>
      <c r="H1392">
        <v>4.1900198495285773E-4</v>
      </c>
    </row>
    <row r="1393" spans="1:8" x14ac:dyDescent="0.2">
      <c r="A1393" t="s">
        <v>4241</v>
      </c>
      <c r="B1393" t="s">
        <v>4239</v>
      </c>
      <c r="C1393" t="s">
        <v>4439</v>
      </c>
      <c r="D1393">
        <v>1.0700583882915011E-29</v>
      </c>
      <c r="E1393">
        <v>2.5154818685590831E-29</v>
      </c>
      <c r="F1393">
        <v>0.29831215921618592</v>
      </c>
      <c r="G1393">
        <v>0.70126834689530482</v>
      </c>
      <c r="H1393">
        <v>4.1949388851167851E-4</v>
      </c>
    </row>
    <row r="1394" spans="1:8" x14ac:dyDescent="0.2">
      <c r="A1394" t="s">
        <v>4241</v>
      </c>
      <c r="B1394" t="s">
        <v>4239</v>
      </c>
      <c r="C1394" t="s">
        <v>4440</v>
      </c>
      <c r="D1394">
        <v>1.0700583882915011E-29</v>
      </c>
      <c r="E1394">
        <v>2.5154818685590831E-29</v>
      </c>
      <c r="F1394">
        <v>0.29831215921618592</v>
      </c>
      <c r="G1394">
        <v>0.70126834689530482</v>
      </c>
      <c r="H1394">
        <v>4.1949388851167851E-4</v>
      </c>
    </row>
    <row r="1395" spans="1:8" x14ac:dyDescent="0.2">
      <c r="A1395" t="s">
        <v>4241</v>
      </c>
      <c r="B1395" t="s">
        <v>4239</v>
      </c>
      <c r="C1395" t="s">
        <v>4441</v>
      </c>
      <c r="D1395">
        <v>1.0700583882915011E-29</v>
      </c>
      <c r="E1395">
        <v>2.5154818685590831E-29</v>
      </c>
      <c r="F1395">
        <v>0.29831215921618592</v>
      </c>
      <c r="G1395">
        <v>0.70126834689530482</v>
      </c>
      <c r="H1395">
        <v>4.1949388851167851E-4</v>
      </c>
    </row>
    <row r="1396" spans="1:8" x14ac:dyDescent="0.2">
      <c r="A1396" t="s">
        <v>4241</v>
      </c>
      <c r="B1396" t="s">
        <v>4239</v>
      </c>
      <c r="C1396" t="s">
        <v>4442</v>
      </c>
      <c r="D1396">
        <v>1.0700583882915011E-29</v>
      </c>
      <c r="E1396">
        <v>2.5154818685590831E-29</v>
      </c>
      <c r="F1396">
        <v>0.29831215921618592</v>
      </c>
      <c r="G1396">
        <v>0.70126834689530482</v>
      </c>
      <c r="H1396">
        <v>4.1949388851167851E-4</v>
      </c>
    </row>
    <row r="1397" spans="1:8" x14ac:dyDescent="0.2">
      <c r="A1397" t="s">
        <v>4241</v>
      </c>
      <c r="B1397" t="s">
        <v>4239</v>
      </c>
      <c r="C1397" t="s">
        <v>3896</v>
      </c>
      <c r="D1397">
        <v>1.0731026225795154E-29</v>
      </c>
      <c r="E1397">
        <v>2.51843175514084E-29</v>
      </c>
      <c r="F1397">
        <v>0.29866140071695774</v>
      </c>
      <c r="G1397">
        <v>0.7009186142825542</v>
      </c>
      <c r="H1397">
        <v>4.1998500049173187E-4</v>
      </c>
    </row>
    <row r="1398" spans="1:8" x14ac:dyDescent="0.2">
      <c r="A1398" t="s">
        <v>4241</v>
      </c>
      <c r="B1398" t="s">
        <v>4239</v>
      </c>
      <c r="C1398" t="s">
        <v>4443</v>
      </c>
      <c r="D1398">
        <v>1.0731026225795154E-29</v>
      </c>
      <c r="E1398">
        <v>2.51843175514084E-29</v>
      </c>
      <c r="F1398">
        <v>0.29866140071695774</v>
      </c>
      <c r="G1398">
        <v>0.7009186142825542</v>
      </c>
      <c r="H1398">
        <v>4.1998500049173187E-4</v>
      </c>
    </row>
    <row r="1399" spans="1:8" x14ac:dyDescent="0.2">
      <c r="A1399" t="s">
        <v>4241</v>
      </c>
      <c r="B1399" t="s">
        <v>4239</v>
      </c>
      <c r="C1399" t="s">
        <v>4444</v>
      </c>
      <c r="D1399">
        <v>1.0731026225795154E-29</v>
      </c>
      <c r="E1399">
        <v>2.51843175514084E-29</v>
      </c>
      <c r="F1399">
        <v>0.29866140071695774</v>
      </c>
      <c r="G1399">
        <v>0.7009186142825542</v>
      </c>
      <c r="H1399">
        <v>4.1998500049173187E-4</v>
      </c>
    </row>
    <row r="1400" spans="1:8" x14ac:dyDescent="0.2">
      <c r="A1400" t="s">
        <v>4241</v>
      </c>
      <c r="B1400" t="s">
        <v>4239</v>
      </c>
      <c r="C1400" t="s">
        <v>4445</v>
      </c>
      <c r="D1400">
        <v>1.0792001857463434E-29</v>
      </c>
      <c r="E1400">
        <v>2.5243224209162787E-29</v>
      </c>
      <c r="F1400">
        <v>0.29935891985949908</v>
      </c>
      <c r="G1400">
        <v>0.70022011427144837</v>
      </c>
      <c r="H1400">
        <v>4.2096586904963719E-4</v>
      </c>
    </row>
    <row r="1401" spans="1:8" x14ac:dyDescent="0.2">
      <c r="A1401" t="s">
        <v>4241</v>
      </c>
      <c r="B1401" t="s">
        <v>4239</v>
      </c>
      <c r="C1401" t="s">
        <v>4446</v>
      </c>
      <c r="D1401">
        <v>1.0853095358718171E-29</v>
      </c>
      <c r="E1401">
        <v>2.5302012831465928E-29</v>
      </c>
      <c r="F1401">
        <v>0.30005507074488152</v>
      </c>
      <c r="G1401">
        <v>0.699522984441593</v>
      </c>
      <c r="H1401">
        <v>4.2194481353070737E-4</v>
      </c>
    </row>
    <row r="1402" spans="1:8" x14ac:dyDescent="0.2">
      <c r="A1402" t="s">
        <v>4241</v>
      </c>
      <c r="B1402" t="s">
        <v>4239</v>
      </c>
      <c r="C1402" t="s">
        <v>4447</v>
      </c>
      <c r="D1402">
        <v>1.0853095358718171E-29</v>
      </c>
      <c r="E1402">
        <v>2.5302012831465928E-29</v>
      </c>
      <c r="F1402">
        <v>0.30005507074488152</v>
      </c>
      <c r="G1402">
        <v>0.699522984441593</v>
      </c>
      <c r="H1402">
        <v>4.2194481353070737E-4</v>
      </c>
    </row>
    <row r="1403" spans="1:8" x14ac:dyDescent="0.2">
      <c r="A1403" t="s">
        <v>4241</v>
      </c>
      <c r="B1403" t="s">
        <v>4239</v>
      </c>
      <c r="C1403" t="s">
        <v>4448</v>
      </c>
      <c r="D1403">
        <v>1.0914303726906805E-29</v>
      </c>
      <c r="E1403">
        <v>2.5360686425184355E-29</v>
      </c>
      <c r="F1403">
        <v>0.30074978420282245</v>
      </c>
      <c r="G1403">
        <v>0.6988272940605138</v>
      </c>
      <c r="H1403">
        <v>4.2292173666598238E-4</v>
      </c>
    </row>
    <row r="1404" spans="1:8" x14ac:dyDescent="0.2">
      <c r="A1404" t="s">
        <v>4241</v>
      </c>
      <c r="B1404" t="s">
        <v>4239</v>
      </c>
      <c r="C1404" t="s">
        <v>3741</v>
      </c>
      <c r="D1404">
        <v>1.0914303726906805E-29</v>
      </c>
      <c r="E1404">
        <v>2.5360686425184355E-29</v>
      </c>
      <c r="F1404">
        <v>0.30074978420282245</v>
      </c>
      <c r="G1404">
        <v>0.6988272940605138</v>
      </c>
      <c r="H1404">
        <v>4.2292173666598238E-4</v>
      </c>
    </row>
    <row r="1405" spans="1:8" x14ac:dyDescent="0.2">
      <c r="A1405" t="s">
        <v>4241</v>
      </c>
      <c r="B1405" t="s">
        <v>4239</v>
      </c>
      <c r="C1405" t="s">
        <v>4449</v>
      </c>
      <c r="D1405">
        <v>1.0944958858652272E-29</v>
      </c>
      <c r="E1405">
        <v>2.5389972202720851E-29</v>
      </c>
      <c r="F1405">
        <v>0.30109682291858303</v>
      </c>
      <c r="G1405">
        <v>0.69847976733037853</v>
      </c>
      <c r="H1405">
        <v>4.2340975103563432E-4</v>
      </c>
    </row>
    <row r="1406" spans="1:8" x14ac:dyDescent="0.2">
      <c r="A1406" t="s">
        <v>4241</v>
      </c>
      <c r="B1406" t="s">
        <v>4239</v>
      </c>
      <c r="C1406" t="s">
        <v>4450</v>
      </c>
      <c r="D1406">
        <v>1.09756240732773E-29</v>
      </c>
      <c r="E1406">
        <v>2.5419247883127649E-29</v>
      </c>
      <c r="F1406">
        <v>0.30144299510291189</v>
      </c>
      <c r="G1406">
        <v>0.69813310835021647</v>
      </c>
      <c r="H1406">
        <v>4.2389654686749128E-4</v>
      </c>
    </row>
    <row r="1407" spans="1:8" x14ac:dyDescent="0.2">
      <c r="A1407" t="s">
        <v>4241</v>
      </c>
      <c r="B1407" t="s">
        <v>4239</v>
      </c>
      <c r="C1407" t="s">
        <v>4451</v>
      </c>
      <c r="D1407">
        <v>1.09756240732773E-29</v>
      </c>
      <c r="E1407">
        <v>2.5419247883127649E-29</v>
      </c>
      <c r="F1407">
        <v>0.30144299510291189</v>
      </c>
      <c r="G1407">
        <v>0.69813310835021647</v>
      </c>
      <c r="H1407">
        <v>4.2389654686749128E-4</v>
      </c>
    </row>
    <row r="1408" spans="1:8" x14ac:dyDescent="0.2">
      <c r="A1408" t="s">
        <v>4241</v>
      </c>
      <c r="B1408" t="s">
        <v>4239</v>
      </c>
      <c r="C1408" t="s">
        <v>4452</v>
      </c>
      <c r="D1408">
        <v>1.09756240732773E-29</v>
      </c>
      <c r="E1408">
        <v>2.5419247883127649E-29</v>
      </c>
      <c r="F1408">
        <v>0.30144299510291189</v>
      </c>
      <c r="G1408">
        <v>0.69813310835021647</v>
      </c>
      <c r="H1408">
        <v>4.2389654686749128E-4</v>
      </c>
    </row>
    <row r="1409" spans="1:8" x14ac:dyDescent="0.2">
      <c r="A1409" t="s">
        <v>4241</v>
      </c>
      <c r="B1409" t="s">
        <v>4239</v>
      </c>
      <c r="C1409" t="s">
        <v>4453</v>
      </c>
      <c r="D1409">
        <v>1.09756240732773E-29</v>
      </c>
      <c r="E1409">
        <v>2.5419247883127649E-29</v>
      </c>
      <c r="F1409">
        <v>0.30144299510291189</v>
      </c>
      <c r="G1409">
        <v>0.69813310835021647</v>
      </c>
      <c r="H1409">
        <v>4.2389654686749128E-4</v>
      </c>
    </row>
    <row r="1410" spans="1:8" x14ac:dyDescent="0.2">
      <c r="A1410" t="s">
        <v>4241</v>
      </c>
      <c r="B1410" t="s">
        <v>4239</v>
      </c>
      <c r="C1410" t="s">
        <v>4454</v>
      </c>
      <c r="D1410">
        <v>1.100633653507219E-29</v>
      </c>
      <c r="E1410">
        <v>2.5448476249936713E-29</v>
      </c>
      <c r="F1410">
        <v>0.30178932406135983</v>
      </c>
      <c r="G1410">
        <v>0.69778629237548517</v>
      </c>
      <c r="H1410">
        <v>4.2438356315896382E-4</v>
      </c>
    </row>
    <row r="1411" spans="1:8" x14ac:dyDescent="0.2">
      <c r="A1411" t="s">
        <v>4241</v>
      </c>
      <c r="B1411" t="s">
        <v>4239</v>
      </c>
      <c r="C1411" t="s">
        <v>4455</v>
      </c>
      <c r="D1411">
        <v>1.100633653507219E-29</v>
      </c>
      <c r="E1411">
        <v>2.5448476249936713E-29</v>
      </c>
      <c r="F1411">
        <v>0.30178932406135983</v>
      </c>
      <c r="G1411">
        <v>0.69778629237548517</v>
      </c>
      <c r="H1411">
        <v>4.2438356315896382E-4</v>
      </c>
    </row>
    <row r="1412" spans="1:8" x14ac:dyDescent="0.2">
      <c r="A1412" t="s">
        <v>4241</v>
      </c>
      <c r="B1412" t="s">
        <v>4239</v>
      </c>
      <c r="C1412" t="s">
        <v>4456</v>
      </c>
      <c r="D1412">
        <v>1.1037070620386205E-29</v>
      </c>
      <c r="E1412">
        <v>2.5477682962772891E-29</v>
      </c>
      <c r="F1412">
        <v>0.30213510758510942</v>
      </c>
      <c r="G1412">
        <v>0.69744002260244753</v>
      </c>
      <c r="H1412">
        <v>4.2486981244676397E-4</v>
      </c>
    </row>
    <row r="1413" spans="1:8" x14ac:dyDescent="0.2">
      <c r="A1413" t="s">
        <v>4241</v>
      </c>
      <c r="B1413" t="s">
        <v>4239</v>
      </c>
      <c r="C1413" t="s">
        <v>4457</v>
      </c>
      <c r="D1413">
        <v>1.1067841631038372E-29</v>
      </c>
      <c r="E1413">
        <v>2.5506852698335393E-29</v>
      </c>
      <c r="F1413">
        <v>0.30248076655071976</v>
      </c>
      <c r="G1413">
        <v>0.69709387756270091</v>
      </c>
      <c r="H1413">
        <v>4.2535588657784796E-4</v>
      </c>
    </row>
    <row r="1414" spans="1:8" x14ac:dyDescent="0.2">
      <c r="A1414" t="s">
        <v>4241</v>
      </c>
      <c r="B1414" t="s">
        <v>4239</v>
      </c>
      <c r="C1414" t="s">
        <v>4458</v>
      </c>
      <c r="D1414">
        <v>1.1129459711373297E-29</v>
      </c>
      <c r="E1414">
        <v>2.5565116003362532E-29</v>
      </c>
      <c r="F1414">
        <v>0.30317076754582684</v>
      </c>
      <c r="G1414">
        <v>0.69640290627124157</v>
      </c>
      <c r="H1414">
        <v>4.2632618293209892E-4</v>
      </c>
    </row>
    <row r="1415" spans="1:8" x14ac:dyDescent="0.2">
      <c r="A1415" t="s">
        <v>4241</v>
      </c>
      <c r="B1415" t="s">
        <v>4239</v>
      </c>
      <c r="C1415" t="s">
        <v>4459</v>
      </c>
      <c r="D1415">
        <v>1.1129459711373297E-29</v>
      </c>
      <c r="E1415">
        <v>2.5565116003362532E-29</v>
      </c>
      <c r="F1415">
        <v>0.30317076754582684</v>
      </c>
      <c r="G1415">
        <v>0.69640290627124157</v>
      </c>
      <c r="H1415">
        <v>4.2632618293209892E-4</v>
      </c>
    </row>
    <row r="1416" spans="1:8" x14ac:dyDescent="0.2">
      <c r="A1416" t="s">
        <v>4241</v>
      </c>
      <c r="B1416" t="s">
        <v>4239</v>
      </c>
      <c r="C1416" t="s">
        <v>4460</v>
      </c>
      <c r="D1416">
        <v>1.1130795406467035E-29</v>
      </c>
      <c r="E1416">
        <v>2.556377843305106E-29</v>
      </c>
      <c r="F1416">
        <v>0.30320715239444279</v>
      </c>
      <c r="G1416">
        <v>0.69636647025736154</v>
      </c>
      <c r="H1416">
        <v>4.2637734820028287E-4</v>
      </c>
    </row>
    <row r="1417" spans="1:8" x14ac:dyDescent="0.2">
      <c r="A1417" t="s">
        <v>4241</v>
      </c>
      <c r="B1417" t="s">
        <v>4239</v>
      </c>
      <c r="C1417" t="s">
        <v>4461</v>
      </c>
      <c r="D1417">
        <v>1.1130795406467035E-29</v>
      </c>
      <c r="E1417">
        <v>2.556377843305106E-29</v>
      </c>
      <c r="F1417">
        <v>0.30320715239444279</v>
      </c>
      <c r="G1417">
        <v>0.69636647025736154</v>
      </c>
      <c r="H1417">
        <v>4.2637734820028287E-4</v>
      </c>
    </row>
    <row r="1418" spans="1:8" x14ac:dyDescent="0.2">
      <c r="A1418" t="s">
        <v>4241</v>
      </c>
      <c r="B1418" t="s">
        <v>4239</v>
      </c>
      <c r="C1418" t="s">
        <v>4462</v>
      </c>
      <c r="D1418">
        <v>1.1130795406467035E-29</v>
      </c>
      <c r="E1418">
        <v>2.556377843305106E-29</v>
      </c>
      <c r="F1418">
        <v>0.30320715239444279</v>
      </c>
      <c r="G1418">
        <v>0.69636647025736154</v>
      </c>
      <c r="H1418">
        <v>4.2637734820028287E-4</v>
      </c>
    </row>
    <row r="1419" spans="1:8" x14ac:dyDescent="0.2">
      <c r="A1419" t="s">
        <v>4241</v>
      </c>
      <c r="B1419" t="s">
        <v>4239</v>
      </c>
      <c r="C1419" t="s">
        <v>4463</v>
      </c>
      <c r="D1419">
        <v>1.1130795406467035E-29</v>
      </c>
      <c r="E1419">
        <v>2.556377843305106E-29</v>
      </c>
      <c r="F1419">
        <v>0.30320715239444279</v>
      </c>
      <c r="G1419">
        <v>0.69636647025736154</v>
      </c>
      <c r="H1419">
        <v>4.2637734820028287E-4</v>
      </c>
    </row>
    <row r="1420" spans="1:8" x14ac:dyDescent="0.2">
      <c r="A1420" t="s">
        <v>4241</v>
      </c>
      <c r="B1420" t="s">
        <v>4239</v>
      </c>
      <c r="C1420" t="s">
        <v>4464</v>
      </c>
      <c r="D1420">
        <v>1.1101008336852789E-29</v>
      </c>
      <c r="E1420">
        <v>2.5533623375268571E-29</v>
      </c>
      <c r="F1420">
        <v>0.30289066052963654</v>
      </c>
      <c r="G1420">
        <v>0.69668340718079336</v>
      </c>
      <c r="H1420">
        <v>4.2593228956304977E-4</v>
      </c>
    </row>
    <row r="1421" spans="1:8" x14ac:dyDescent="0.2">
      <c r="A1421" t="s">
        <v>4241</v>
      </c>
      <c r="B1421" t="s">
        <v>4239</v>
      </c>
      <c r="C1421" t="s">
        <v>4465</v>
      </c>
      <c r="D1421">
        <v>1.1101008336852789E-29</v>
      </c>
      <c r="E1421">
        <v>2.5533623375268571E-29</v>
      </c>
      <c r="F1421">
        <v>0.30289066052963654</v>
      </c>
      <c r="G1421">
        <v>0.69668340718079336</v>
      </c>
      <c r="H1421">
        <v>4.2593228956304977E-4</v>
      </c>
    </row>
    <row r="1422" spans="1:8" x14ac:dyDescent="0.2">
      <c r="A1422" t="s">
        <v>4241</v>
      </c>
      <c r="B1422" t="s">
        <v>4239</v>
      </c>
      <c r="C1422" t="s">
        <v>4466</v>
      </c>
      <c r="D1422">
        <v>1.1101008336852789E-29</v>
      </c>
      <c r="E1422">
        <v>2.5533623375268571E-29</v>
      </c>
      <c r="F1422">
        <v>0.30289066052963654</v>
      </c>
      <c r="G1422">
        <v>0.69668340718079336</v>
      </c>
      <c r="H1422">
        <v>4.2593228956304977E-4</v>
      </c>
    </row>
    <row r="1423" spans="1:8" x14ac:dyDescent="0.2">
      <c r="A1423" t="s">
        <v>4241</v>
      </c>
      <c r="B1423" t="s">
        <v>4239</v>
      </c>
      <c r="C1423" t="s">
        <v>4467</v>
      </c>
      <c r="D1423">
        <v>1.1101008336852789E-29</v>
      </c>
      <c r="E1423">
        <v>2.5533623375268571E-29</v>
      </c>
      <c r="F1423">
        <v>0.30289066052963654</v>
      </c>
      <c r="G1423">
        <v>0.69668340718079336</v>
      </c>
      <c r="H1423">
        <v>4.2593228956304977E-4</v>
      </c>
    </row>
    <row r="1424" spans="1:8" x14ac:dyDescent="0.2">
      <c r="A1424" t="s">
        <v>4241</v>
      </c>
      <c r="B1424" t="s">
        <v>4239</v>
      </c>
      <c r="C1424" t="s">
        <v>4468</v>
      </c>
      <c r="D1424">
        <v>1.1101008336852789E-29</v>
      </c>
      <c r="E1424">
        <v>2.5533623375268571E-29</v>
      </c>
      <c r="F1424">
        <v>0.30289066052963654</v>
      </c>
      <c r="G1424">
        <v>0.69668340718079336</v>
      </c>
      <c r="H1424">
        <v>4.2593228956304977E-4</v>
      </c>
    </row>
    <row r="1425" spans="1:8" x14ac:dyDescent="0.2">
      <c r="A1425" t="s">
        <v>4241</v>
      </c>
      <c r="B1425" t="s">
        <v>4239</v>
      </c>
      <c r="C1425" t="s">
        <v>4469</v>
      </c>
      <c r="D1425">
        <v>1.1101008336852789E-29</v>
      </c>
      <c r="E1425">
        <v>2.5533623375268571E-29</v>
      </c>
      <c r="F1425">
        <v>0.30289066052963654</v>
      </c>
      <c r="G1425">
        <v>0.69668340718079336</v>
      </c>
      <c r="H1425">
        <v>4.2593228956304977E-4</v>
      </c>
    </row>
    <row r="1426" spans="1:8" x14ac:dyDescent="0.2">
      <c r="A1426" t="s">
        <v>4241</v>
      </c>
      <c r="B1426" t="s">
        <v>4239</v>
      </c>
      <c r="C1426" t="s">
        <v>4470</v>
      </c>
      <c r="D1426">
        <v>1.1101008336852789E-29</v>
      </c>
      <c r="E1426">
        <v>2.5533623375268571E-29</v>
      </c>
      <c r="F1426">
        <v>0.30289066052963654</v>
      </c>
      <c r="G1426">
        <v>0.69668340718079336</v>
      </c>
      <c r="H1426">
        <v>4.2593228956304977E-4</v>
      </c>
    </row>
    <row r="1427" spans="1:8" x14ac:dyDescent="0.2">
      <c r="A1427" t="s">
        <v>4241</v>
      </c>
      <c r="B1427" t="s">
        <v>4239</v>
      </c>
      <c r="C1427" t="s">
        <v>4471</v>
      </c>
      <c r="D1427">
        <v>1.1131841764242074E-29</v>
      </c>
      <c r="E1427">
        <v>2.5562730606266541E-29</v>
      </c>
      <c r="F1427">
        <v>0.30323565558309823</v>
      </c>
      <c r="G1427">
        <v>0.69633792698682162</v>
      </c>
      <c r="H1427">
        <v>4.2641743008455961E-4</v>
      </c>
    </row>
    <row r="1428" spans="1:8" x14ac:dyDescent="0.2">
      <c r="A1428" t="s">
        <v>4241</v>
      </c>
      <c r="B1428" t="s">
        <v>4239</v>
      </c>
      <c r="C1428" t="s">
        <v>4472</v>
      </c>
      <c r="D1428">
        <v>1.1131841764242074E-29</v>
      </c>
      <c r="E1428">
        <v>2.5562730606266541E-29</v>
      </c>
      <c r="F1428">
        <v>0.30323565558309823</v>
      </c>
      <c r="G1428">
        <v>0.69633792698682162</v>
      </c>
      <c r="H1428">
        <v>4.2641743008455961E-4</v>
      </c>
    </row>
    <row r="1429" spans="1:8" x14ac:dyDescent="0.2">
      <c r="A1429" t="s">
        <v>4241</v>
      </c>
      <c r="B1429" t="s">
        <v>4239</v>
      </c>
      <c r="C1429" t="s">
        <v>4473</v>
      </c>
      <c r="D1429">
        <v>1.1131841764242074E-29</v>
      </c>
      <c r="E1429">
        <v>2.5562730606266541E-29</v>
      </c>
      <c r="F1429">
        <v>0.30323565558309823</v>
      </c>
      <c r="G1429">
        <v>0.69633792698682162</v>
      </c>
      <c r="H1429">
        <v>4.2641743008455961E-4</v>
      </c>
    </row>
    <row r="1430" spans="1:8" x14ac:dyDescent="0.2">
      <c r="A1430" t="s">
        <v>4241</v>
      </c>
      <c r="B1430" t="s">
        <v>4239</v>
      </c>
      <c r="C1430" t="s">
        <v>4474</v>
      </c>
      <c r="D1430">
        <v>1.1193590974816192E-29</v>
      </c>
      <c r="E1430">
        <v>2.5620862596559131E-29</v>
      </c>
      <c r="F1430">
        <v>0.3039245104989361</v>
      </c>
      <c r="G1430">
        <v>0.69564810338627403</v>
      </c>
      <c r="H1430">
        <v>4.273861147939682E-4</v>
      </c>
    </row>
    <row r="1431" spans="1:8" x14ac:dyDescent="0.2">
      <c r="A1431" t="s">
        <v>4241</v>
      </c>
      <c r="B1431" t="s">
        <v>4239</v>
      </c>
      <c r="C1431" t="s">
        <v>4475</v>
      </c>
      <c r="D1431">
        <v>1.1193590974816192E-29</v>
      </c>
      <c r="E1431">
        <v>2.5620862596559131E-29</v>
      </c>
      <c r="F1431">
        <v>0.3039245104989361</v>
      </c>
      <c r="G1431">
        <v>0.69564810338627403</v>
      </c>
      <c r="H1431">
        <v>4.273861147939682E-4</v>
      </c>
    </row>
    <row r="1432" spans="1:8" x14ac:dyDescent="0.2">
      <c r="A1432" t="s">
        <v>4241</v>
      </c>
      <c r="B1432" t="s">
        <v>4239</v>
      </c>
      <c r="C1432" t="s">
        <v>4476</v>
      </c>
      <c r="D1432">
        <v>1.1193590974816192E-29</v>
      </c>
      <c r="E1432">
        <v>2.5620862596559131E-29</v>
      </c>
      <c r="F1432">
        <v>0.3039245104989361</v>
      </c>
      <c r="G1432">
        <v>0.69564810338627403</v>
      </c>
      <c r="H1432">
        <v>4.273861147939682E-4</v>
      </c>
    </row>
    <row r="1433" spans="1:8" x14ac:dyDescent="0.2">
      <c r="A1433" t="s">
        <v>4241</v>
      </c>
      <c r="B1433" t="s">
        <v>4239</v>
      </c>
      <c r="C1433" t="s">
        <v>4477</v>
      </c>
      <c r="D1433">
        <v>1.1193590974816192E-29</v>
      </c>
      <c r="E1433">
        <v>2.5620862596559131E-29</v>
      </c>
      <c r="F1433">
        <v>0.3039245104989361</v>
      </c>
      <c r="G1433">
        <v>0.69564810338627403</v>
      </c>
      <c r="H1433">
        <v>4.273861147939682E-4</v>
      </c>
    </row>
    <row r="1434" spans="1:8" x14ac:dyDescent="0.2">
      <c r="A1434" t="s">
        <v>4241</v>
      </c>
      <c r="B1434" t="s">
        <v>4239</v>
      </c>
      <c r="C1434" t="s">
        <v>4478</v>
      </c>
      <c r="D1434">
        <v>1.1193590974816192E-29</v>
      </c>
      <c r="E1434">
        <v>2.5620862596559131E-29</v>
      </c>
      <c r="F1434">
        <v>0.3039245104989361</v>
      </c>
      <c r="G1434">
        <v>0.69564810338627403</v>
      </c>
      <c r="H1434">
        <v>4.273861147939682E-4</v>
      </c>
    </row>
    <row r="1435" spans="1:8" x14ac:dyDescent="0.2">
      <c r="A1435" t="s">
        <v>4241</v>
      </c>
      <c r="B1435" t="s">
        <v>4239</v>
      </c>
      <c r="C1435" t="s">
        <v>4479</v>
      </c>
      <c r="D1435">
        <v>1.1193590974816192E-29</v>
      </c>
      <c r="E1435">
        <v>2.5620862596559131E-29</v>
      </c>
      <c r="F1435">
        <v>0.3039245104989361</v>
      </c>
      <c r="G1435">
        <v>0.69564810338627403</v>
      </c>
      <c r="H1435">
        <v>4.273861147939682E-4</v>
      </c>
    </row>
    <row r="1436" spans="1:8" x14ac:dyDescent="0.2">
      <c r="A1436" t="s">
        <v>4241</v>
      </c>
      <c r="B1436" t="s">
        <v>4239</v>
      </c>
      <c r="C1436" t="s">
        <v>4480</v>
      </c>
      <c r="D1436">
        <v>1.1193590974816192E-29</v>
      </c>
      <c r="E1436">
        <v>2.5620862596559131E-29</v>
      </c>
      <c r="F1436">
        <v>0.3039245104989361</v>
      </c>
      <c r="G1436">
        <v>0.69564810338627403</v>
      </c>
      <c r="H1436">
        <v>4.273861147939682E-4</v>
      </c>
    </row>
    <row r="1437" spans="1:8" x14ac:dyDescent="0.2">
      <c r="A1437" t="s">
        <v>4241</v>
      </c>
      <c r="B1437" t="s">
        <v>4239</v>
      </c>
      <c r="C1437" t="s">
        <v>4481</v>
      </c>
      <c r="D1437">
        <v>1.1224510632510376E-29</v>
      </c>
      <c r="E1437">
        <v>2.5649883475905677E-29</v>
      </c>
      <c r="F1437">
        <v>0.30426847908126659</v>
      </c>
      <c r="G1437">
        <v>0.6953036511068631</v>
      </c>
      <c r="H1437">
        <v>4.2786981186654751E-4</v>
      </c>
    </row>
    <row r="1438" spans="1:8" x14ac:dyDescent="0.2">
      <c r="A1438" t="s">
        <v>4241</v>
      </c>
      <c r="B1438" t="s">
        <v>4239</v>
      </c>
      <c r="C1438" t="s">
        <v>4482</v>
      </c>
      <c r="D1438">
        <v>1.1379508821818224E-29</v>
      </c>
      <c r="E1438">
        <v>2.5794587408955423E-29</v>
      </c>
      <c r="F1438">
        <v>0.3059824312439286</v>
      </c>
      <c r="G1438">
        <v>0.6935872887425536</v>
      </c>
      <c r="H1438">
        <v>4.3028001351346406E-4</v>
      </c>
    </row>
    <row r="1439" spans="1:8" x14ac:dyDescent="0.2">
      <c r="A1439" t="s">
        <v>4241</v>
      </c>
      <c r="B1439" t="s">
        <v>4239</v>
      </c>
      <c r="C1439" t="s">
        <v>4483</v>
      </c>
      <c r="D1439">
        <v>1.1379508821818224E-29</v>
      </c>
      <c r="E1439">
        <v>2.5794587408955423E-29</v>
      </c>
      <c r="F1439">
        <v>0.3059824312439286</v>
      </c>
      <c r="G1439">
        <v>0.6935872887425536</v>
      </c>
      <c r="H1439">
        <v>4.3028001351346406E-4</v>
      </c>
    </row>
    <row r="1440" spans="1:8" x14ac:dyDescent="0.2">
      <c r="A1440" t="s">
        <v>4241</v>
      </c>
      <c r="B1440" t="s">
        <v>4239</v>
      </c>
      <c r="C1440" t="s">
        <v>4484</v>
      </c>
      <c r="D1440">
        <v>1.1379508821818224E-29</v>
      </c>
      <c r="E1440">
        <v>2.5794587408955423E-29</v>
      </c>
      <c r="F1440">
        <v>0.3059824312439286</v>
      </c>
      <c r="G1440">
        <v>0.6935872887425536</v>
      </c>
      <c r="H1440">
        <v>4.3028001351346406E-4</v>
      </c>
    </row>
    <row r="1441" spans="1:8" x14ac:dyDescent="0.2">
      <c r="A1441" t="s">
        <v>4241</v>
      </c>
      <c r="B1441" t="s">
        <v>4239</v>
      </c>
      <c r="C1441" t="s">
        <v>4485</v>
      </c>
      <c r="D1441">
        <v>1.1441719874990839E-29</v>
      </c>
      <c r="E1441">
        <v>2.5852256906746953E-29</v>
      </c>
      <c r="F1441">
        <v>0.30666597272039647</v>
      </c>
      <c r="G1441">
        <v>0.69290278605326694</v>
      </c>
      <c r="H1441">
        <v>4.312412263338731E-4</v>
      </c>
    </row>
    <row r="1442" spans="1:8" x14ac:dyDescent="0.2">
      <c r="A1442" t="s">
        <v>4241</v>
      </c>
      <c r="B1442" t="s">
        <v>4239</v>
      </c>
      <c r="C1442" t="s">
        <v>4486</v>
      </c>
      <c r="D1442">
        <v>1.1630416023298165E-29</v>
      </c>
      <c r="E1442">
        <v>2.6023199512724115E-29</v>
      </c>
      <c r="F1442">
        <v>0.30874523939377341</v>
      </c>
      <c r="G1442">
        <v>0.69082059546400665</v>
      </c>
      <c r="H1442">
        <v>4.3416514222238207E-4</v>
      </c>
    </row>
    <row r="1443" spans="1:8" x14ac:dyDescent="0.2">
      <c r="A1443" t="s">
        <v>4241</v>
      </c>
      <c r="B1443" t="s">
        <v>4239</v>
      </c>
      <c r="C1443" t="s">
        <v>4487</v>
      </c>
      <c r="D1443">
        <v>1.1693071590233469E-29</v>
      </c>
      <c r="E1443">
        <v>2.6080423871186795E-29</v>
      </c>
      <c r="F1443">
        <v>0.3094230929213912</v>
      </c>
      <c r="G1443">
        <v>0.69014178872209331</v>
      </c>
      <c r="H1443">
        <v>4.3511835650935206E-4</v>
      </c>
    </row>
    <row r="1444" spans="1:8" x14ac:dyDescent="0.2">
      <c r="A1444" t="s">
        <v>4241</v>
      </c>
      <c r="B1444" t="s">
        <v>4239</v>
      </c>
      <c r="C1444" t="s">
        <v>4488</v>
      </c>
      <c r="D1444">
        <v>1.1787265999814638E-29</v>
      </c>
      <c r="E1444">
        <v>2.6166049052698524E-29</v>
      </c>
      <c r="F1444">
        <v>0.31043740037001627</v>
      </c>
      <c r="G1444">
        <v>0.68912605492941137</v>
      </c>
      <c r="H1444">
        <v>4.3654470056750215E-4</v>
      </c>
    </row>
    <row r="1445" spans="1:8" x14ac:dyDescent="0.2">
      <c r="A1445" t="s">
        <v>4241</v>
      </c>
      <c r="B1445" t="s">
        <v>4239</v>
      </c>
      <c r="C1445" t="s">
        <v>4489</v>
      </c>
      <c r="D1445">
        <v>1.1787265999814638E-29</v>
      </c>
      <c r="E1445">
        <v>2.6166049052698524E-29</v>
      </c>
      <c r="F1445">
        <v>0.31043740037001627</v>
      </c>
      <c r="G1445">
        <v>0.68912605492941137</v>
      </c>
      <c r="H1445">
        <v>4.3654470056750215E-4</v>
      </c>
    </row>
    <row r="1446" spans="1:8" x14ac:dyDescent="0.2">
      <c r="A1446" t="s">
        <v>4241</v>
      </c>
      <c r="B1446" t="s">
        <v>4239</v>
      </c>
      <c r="C1446" t="s">
        <v>4490</v>
      </c>
      <c r="D1446">
        <v>1.1787265999814638E-29</v>
      </c>
      <c r="E1446">
        <v>2.6166049052698524E-29</v>
      </c>
      <c r="F1446">
        <v>0.31043740037001627</v>
      </c>
      <c r="G1446">
        <v>0.68912605492941137</v>
      </c>
      <c r="H1446">
        <v>4.3654470056750215E-4</v>
      </c>
    </row>
    <row r="1447" spans="1:8" x14ac:dyDescent="0.2">
      <c r="A1447" t="s">
        <v>4241</v>
      </c>
      <c r="B1447" t="s">
        <v>4239</v>
      </c>
      <c r="C1447" t="s">
        <v>4491</v>
      </c>
      <c r="D1447">
        <v>1.1787265999814638E-29</v>
      </c>
      <c r="E1447">
        <v>2.6166049052698524E-29</v>
      </c>
      <c r="F1447">
        <v>0.31043740037001627</v>
      </c>
      <c r="G1447">
        <v>0.68912605492941137</v>
      </c>
      <c r="H1447">
        <v>4.3654470056750215E-4</v>
      </c>
    </row>
    <row r="1448" spans="1:8" x14ac:dyDescent="0.2">
      <c r="A1448" t="s">
        <v>4241</v>
      </c>
      <c r="B1448" t="s">
        <v>4239</v>
      </c>
      <c r="C1448" t="s">
        <v>4492</v>
      </c>
      <c r="D1448">
        <v>1.1759471044828716E-29</v>
      </c>
      <c r="E1448">
        <v>2.6133899085211553E-29</v>
      </c>
      <c r="F1448">
        <v>0.31019541380656035</v>
      </c>
      <c r="G1448">
        <v>0.68936838178032545</v>
      </c>
      <c r="H1448">
        <v>4.3620441311579297E-4</v>
      </c>
    </row>
    <row r="1449" spans="1:8" x14ac:dyDescent="0.2">
      <c r="A1449" t="s">
        <v>4241</v>
      </c>
      <c r="B1449" t="s">
        <v>4239</v>
      </c>
      <c r="C1449" t="s">
        <v>4493</v>
      </c>
      <c r="D1449">
        <v>1.1916870160648722E-29</v>
      </c>
      <c r="E1449">
        <v>2.6276198713025065E-29</v>
      </c>
      <c r="F1449">
        <v>0.31187993781083645</v>
      </c>
      <c r="G1449">
        <v>0.68768148895699555</v>
      </c>
      <c r="H1449">
        <v>4.3857323216327216E-4</v>
      </c>
    </row>
    <row r="1450" spans="1:8" x14ac:dyDescent="0.2">
      <c r="A1450" t="s">
        <v>4241</v>
      </c>
      <c r="B1450" t="s">
        <v>4239</v>
      </c>
      <c r="C1450" t="s">
        <v>4494</v>
      </c>
      <c r="D1450">
        <v>1.1980045597172389E-29</v>
      </c>
      <c r="E1450">
        <v>2.6332902470358046E-29</v>
      </c>
      <c r="F1450">
        <v>0.31255199591973171</v>
      </c>
      <c r="G1450">
        <v>0.68700848578348073</v>
      </c>
      <c r="H1450">
        <v>4.3951829679003088E-4</v>
      </c>
    </row>
    <row r="1451" spans="1:8" x14ac:dyDescent="0.2">
      <c r="A1451" t="s">
        <v>4241</v>
      </c>
      <c r="B1451" t="s">
        <v>4239</v>
      </c>
      <c r="C1451" t="s">
        <v>4495</v>
      </c>
      <c r="D1451">
        <v>1.1985783983037521E-29</v>
      </c>
      <c r="E1451">
        <v>2.6327156027661932E-29</v>
      </c>
      <c r="F1451">
        <v>0.31270170686540022</v>
      </c>
      <c r="G1451">
        <v>0.68685856431060255</v>
      </c>
      <c r="H1451">
        <v>4.397288240005752E-4</v>
      </c>
    </row>
    <row r="1452" spans="1:8" x14ac:dyDescent="0.2">
      <c r="A1452" t="s">
        <v>4241</v>
      </c>
      <c r="B1452" t="s">
        <v>4239</v>
      </c>
      <c r="C1452" t="s">
        <v>4496</v>
      </c>
      <c r="D1452">
        <v>1.2080801779497494E-29</v>
      </c>
      <c r="E1452">
        <v>2.6411956663739173E-29</v>
      </c>
      <c r="F1452">
        <v>0.31370785569875781</v>
      </c>
      <c r="G1452">
        <v>0.68585100060602588</v>
      </c>
      <c r="H1452">
        <v>4.4114369521344764E-4</v>
      </c>
    </row>
    <row r="1453" spans="1:8" x14ac:dyDescent="0.2">
      <c r="A1453" t="s">
        <v>4241</v>
      </c>
      <c r="B1453" t="s">
        <v>4239</v>
      </c>
      <c r="C1453" t="s">
        <v>4497</v>
      </c>
      <c r="D1453">
        <v>1.2080801779497494E-29</v>
      </c>
      <c r="E1453">
        <v>2.6411956663739173E-29</v>
      </c>
      <c r="F1453">
        <v>0.31370785569875781</v>
      </c>
      <c r="G1453">
        <v>0.68585100060602588</v>
      </c>
      <c r="H1453">
        <v>4.4114369521344764E-4</v>
      </c>
    </row>
    <row r="1454" spans="1:8" x14ac:dyDescent="0.2">
      <c r="A1454" t="s">
        <v>4241</v>
      </c>
      <c r="B1454" t="s">
        <v>4239</v>
      </c>
      <c r="C1454" t="s">
        <v>4498</v>
      </c>
      <c r="D1454">
        <v>1.2112527886941108E-29</v>
      </c>
      <c r="E1454">
        <v>2.644016995850431E-29</v>
      </c>
      <c r="F1454">
        <v>0.31404253960226636</v>
      </c>
      <c r="G1454">
        <v>0.68551584606179705</v>
      </c>
      <c r="H1454">
        <v>4.4161433594252136E-4</v>
      </c>
    </row>
    <row r="1455" spans="1:8" x14ac:dyDescent="0.2">
      <c r="A1455" t="s">
        <v>4241</v>
      </c>
      <c r="B1455" t="s">
        <v>4239</v>
      </c>
      <c r="C1455" t="s">
        <v>4499</v>
      </c>
      <c r="D1455">
        <v>1.209379363655669E-29</v>
      </c>
      <c r="E1455">
        <v>2.6398946565668868E-29</v>
      </c>
      <c r="F1455">
        <v>0.31404522135494317</v>
      </c>
      <c r="G1455">
        <v>0.68551316053797373</v>
      </c>
      <c r="H1455">
        <v>4.4161810708903237E-4</v>
      </c>
    </row>
    <row r="1456" spans="1:8" x14ac:dyDescent="0.2">
      <c r="A1456" t="s">
        <v>4241</v>
      </c>
      <c r="B1456" t="s">
        <v>4239</v>
      </c>
      <c r="C1456" t="s">
        <v>4500</v>
      </c>
      <c r="D1456">
        <v>1.209379363655669E-29</v>
      </c>
      <c r="E1456">
        <v>2.6398946565668868E-29</v>
      </c>
      <c r="F1456">
        <v>0.31404522135494317</v>
      </c>
      <c r="G1456">
        <v>0.68551316053797373</v>
      </c>
      <c r="H1456">
        <v>4.4161810708903237E-4</v>
      </c>
    </row>
    <row r="1457" spans="1:8" x14ac:dyDescent="0.2">
      <c r="A1457" t="s">
        <v>4241</v>
      </c>
      <c r="B1457" t="s">
        <v>4239</v>
      </c>
      <c r="C1457" t="s">
        <v>4501</v>
      </c>
      <c r="D1457">
        <v>1.2125549288902764E-29</v>
      </c>
      <c r="E1457">
        <v>2.6427130274004377E-29</v>
      </c>
      <c r="F1457">
        <v>0.31438014659722152</v>
      </c>
      <c r="G1457">
        <v>0.68517776431558008</v>
      </c>
      <c r="H1457">
        <v>4.4208908719461443E-4</v>
      </c>
    </row>
    <row r="1458" spans="1:8" x14ac:dyDescent="0.2">
      <c r="A1458" t="s">
        <v>4241</v>
      </c>
      <c r="B1458" t="s">
        <v>4239</v>
      </c>
      <c r="C1458" t="s">
        <v>4502</v>
      </c>
      <c r="D1458">
        <v>1.2157334580672583E-29</v>
      </c>
      <c r="E1458">
        <v>2.6455284301213443E-29</v>
      </c>
      <c r="F1458">
        <v>0.31471479896958576</v>
      </c>
      <c r="G1458">
        <v>0.68484264134682593</v>
      </c>
      <c r="H1458">
        <v>4.4255968358381827E-4</v>
      </c>
    </row>
    <row r="1459" spans="1:8" x14ac:dyDescent="0.2">
      <c r="A1459" t="s">
        <v>4241</v>
      </c>
      <c r="B1459" t="s">
        <v>4239</v>
      </c>
      <c r="C1459" t="s">
        <v>4503</v>
      </c>
      <c r="D1459">
        <v>1.2189147371693848E-29</v>
      </c>
      <c r="E1459">
        <v>2.6483410790474274E-29</v>
      </c>
      <c r="F1459">
        <v>0.31504912442482763</v>
      </c>
      <c r="G1459">
        <v>0.68450784575492085</v>
      </c>
      <c r="H1459">
        <v>4.4302982025413149E-4</v>
      </c>
    </row>
    <row r="1460" spans="1:8" x14ac:dyDescent="0.2">
      <c r="A1460" t="s">
        <v>4241</v>
      </c>
      <c r="B1460" t="s">
        <v>4239</v>
      </c>
      <c r="C1460" t="s">
        <v>4504</v>
      </c>
      <c r="D1460">
        <v>1.2189147371693848E-29</v>
      </c>
      <c r="E1460">
        <v>2.6483410790474274E-29</v>
      </c>
      <c r="F1460">
        <v>0.31504912442482763</v>
      </c>
      <c r="G1460">
        <v>0.68450784575492085</v>
      </c>
      <c r="H1460">
        <v>4.4302982025413149E-4</v>
      </c>
    </row>
    <row r="1461" spans="1:8" x14ac:dyDescent="0.2">
      <c r="A1461" t="s">
        <v>4241</v>
      </c>
      <c r="B1461" t="s">
        <v>4239</v>
      </c>
      <c r="C1461" t="s">
        <v>4505</v>
      </c>
      <c r="D1461">
        <v>1.2220987420688866E-29</v>
      </c>
      <c r="E1461">
        <v>2.6511509983402305E-29</v>
      </c>
      <c r="F1461">
        <v>0.31538311825455984</v>
      </c>
      <c r="G1461">
        <v>0.68417338225485991</v>
      </c>
      <c r="H1461">
        <v>4.4349949058450735E-4</v>
      </c>
    </row>
    <row r="1462" spans="1:8" x14ac:dyDescent="0.2">
      <c r="A1462" t="s">
        <v>4241</v>
      </c>
      <c r="B1462" t="s">
        <v>4239</v>
      </c>
      <c r="C1462" t="s">
        <v>4506</v>
      </c>
      <c r="D1462">
        <v>1.2220987420688866E-29</v>
      </c>
      <c r="E1462">
        <v>2.6511509983402305E-29</v>
      </c>
      <c r="F1462">
        <v>0.31538311825455984</v>
      </c>
      <c r="G1462">
        <v>0.68417338225485991</v>
      </c>
      <c r="H1462">
        <v>4.4349949058450735E-4</v>
      </c>
    </row>
    <row r="1463" spans="1:8" x14ac:dyDescent="0.2">
      <c r="A1463" t="s">
        <v>4241</v>
      </c>
      <c r="B1463" t="s">
        <v>4239</v>
      </c>
      <c r="C1463" t="s">
        <v>4507</v>
      </c>
      <c r="D1463">
        <v>1.2220987420688866E-29</v>
      </c>
      <c r="E1463">
        <v>2.6511509983402305E-29</v>
      </c>
      <c r="F1463">
        <v>0.31538311825455984</v>
      </c>
      <c r="G1463">
        <v>0.68417338225485991</v>
      </c>
      <c r="H1463">
        <v>4.4349949058450735E-4</v>
      </c>
    </row>
    <row r="1464" spans="1:8" x14ac:dyDescent="0.2">
      <c r="A1464" t="s">
        <v>4241</v>
      </c>
      <c r="B1464" t="s">
        <v>4239</v>
      </c>
      <c r="C1464" t="s">
        <v>4508</v>
      </c>
      <c r="D1464">
        <v>1.2220987420688866E-29</v>
      </c>
      <c r="E1464">
        <v>2.6511509983402305E-29</v>
      </c>
      <c r="F1464">
        <v>0.31538311825455984</v>
      </c>
      <c r="G1464">
        <v>0.68417338225485991</v>
      </c>
      <c r="H1464">
        <v>4.4349949058450735E-4</v>
      </c>
    </row>
    <row r="1465" spans="1:8" x14ac:dyDescent="0.2">
      <c r="A1465" t="s">
        <v>4241</v>
      </c>
      <c r="B1465" t="s">
        <v>4239</v>
      </c>
      <c r="C1465" t="s">
        <v>4509</v>
      </c>
      <c r="D1465">
        <v>1.228852873315516E-29</v>
      </c>
      <c r="E1465">
        <v>2.6563841733164798E-29</v>
      </c>
      <c r="F1465">
        <v>0.31614735096036267</v>
      </c>
      <c r="G1465">
        <v>0.68340807486624466</v>
      </c>
      <c r="H1465">
        <v>4.4457417339437805E-4</v>
      </c>
    </row>
    <row r="1466" spans="1:8" x14ac:dyDescent="0.2">
      <c r="A1466" t="s">
        <v>4241</v>
      </c>
      <c r="B1466" t="s">
        <v>4239</v>
      </c>
      <c r="C1466" t="s">
        <v>4510</v>
      </c>
      <c r="D1466">
        <v>1.2320458927074803E-29</v>
      </c>
      <c r="E1466">
        <v>2.6591850654326204E-29</v>
      </c>
      <c r="F1466">
        <v>0.3164804243100291</v>
      </c>
      <c r="G1466">
        <v>0.68307453314064481</v>
      </c>
      <c r="H1466">
        <v>4.4504254932306705E-4</v>
      </c>
    </row>
    <row r="1467" spans="1:8" x14ac:dyDescent="0.2">
      <c r="A1467" t="s">
        <v>4241</v>
      </c>
      <c r="B1467" t="s">
        <v>4239</v>
      </c>
      <c r="C1467" t="s">
        <v>4511</v>
      </c>
      <c r="D1467">
        <v>1.2544691198093524E-29</v>
      </c>
      <c r="E1467">
        <v>2.6787191174256101E-29</v>
      </c>
      <c r="F1467">
        <v>0.31880182544991514</v>
      </c>
      <c r="G1467">
        <v>0.68074986758943912</v>
      </c>
      <c r="H1467">
        <v>4.483069606481868E-4</v>
      </c>
    </row>
    <row r="1468" spans="1:8" x14ac:dyDescent="0.2">
      <c r="A1468" t="s">
        <v>4241</v>
      </c>
      <c r="B1468" t="s">
        <v>4239</v>
      </c>
      <c r="C1468" t="s">
        <v>4512</v>
      </c>
      <c r="D1468">
        <v>1.2613443003890841E-29</v>
      </c>
      <c r="E1468">
        <v>2.6838310729193585E-29</v>
      </c>
      <c r="F1468">
        <v>0.3195747215794878</v>
      </c>
      <c r="G1468">
        <v>0.67997588459433866</v>
      </c>
      <c r="H1468">
        <v>4.49393826177443E-4</v>
      </c>
    </row>
    <row r="1469" spans="1:8" x14ac:dyDescent="0.2">
      <c r="A1469" t="s">
        <v>4241</v>
      </c>
      <c r="B1469" t="s">
        <v>4239</v>
      </c>
      <c r="C1469" t="s">
        <v>4513</v>
      </c>
      <c r="D1469">
        <v>1.2650124147022741E-29</v>
      </c>
      <c r="E1469">
        <v>2.6861562029514002E-29</v>
      </c>
      <c r="F1469">
        <v>0.3200177274322667</v>
      </c>
      <c r="G1469">
        <v>0.67953225577584164</v>
      </c>
      <c r="H1469">
        <v>4.5001679189329911E-4</v>
      </c>
    </row>
    <row r="1470" spans="1:8" x14ac:dyDescent="0.2">
      <c r="A1470" t="s">
        <v>4241</v>
      </c>
      <c r="B1470" t="s">
        <v>4239</v>
      </c>
      <c r="C1470" t="s">
        <v>4514</v>
      </c>
      <c r="D1470">
        <v>1.2626035225034373E-29</v>
      </c>
      <c r="E1470">
        <v>2.6825700827470042E-29</v>
      </c>
      <c r="F1470">
        <v>0.31989375862312214</v>
      </c>
      <c r="G1470">
        <v>0.67965639891297125</v>
      </c>
      <c r="H1470">
        <v>4.4984246390768196E-4</v>
      </c>
    </row>
    <row r="1471" spans="1:8" x14ac:dyDescent="0.2">
      <c r="A1471" t="s">
        <v>4241</v>
      </c>
      <c r="B1471" t="s">
        <v>4239</v>
      </c>
      <c r="C1471" t="s">
        <v>4515</v>
      </c>
      <c r="D1471">
        <v>1.2626035225034373E-29</v>
      </c>
      <c r="E1471">
        <v>2.6825700827470042E-29</v>
      </c>
      <c r="F1471">
        <v>0.31989375862312214</v>
      </c>
      <c r="G1471">
        <v>0.67965639891297125</v>
      </c>
      <c r="H1471">
        <v>4.4984246390768196E-4</v>
      </c>
    </row>
    <row r="1472" spans="1:8" x14ac:dyDescent="0.2">
      <c r="A1472" t="s">
        <v>4241</v>
      </c>
      <c r="B1472" t="s">
        <v>4239</v>
      </c>
      <c r="C1472" t="s">
        <v>4516</v>
      </c>
      <c r="D1472">
        <v>1.2658268337768235E-29</v>
      </c>
      <c r="E1472">
        <v>2.6853406403586091E-29</v>
      </c>
      <c r="F1472">
        <v>0.32022375587782637</v>
      </c>
      <c r="G1472">
        <v>0.67932593760802396</v>
      </c>
      <c r="H1472">
        <v>4.503065141560421E-4</v>
      </c>
    </row>
    <row r="1473" spans="1:8" x14ac:dyDescent="0.2">
      <c r="A1473" t="s">
        <v>4241</v>
      </c>
      <c r="B1473" t="s">
        <v>4239</v>
      </c>
      <c r="C1473" t="s">
        <v>4517</v>
      </c>
      <c r="D1473">
        <v>1.2797429671391172E-29</v>
      </c>
      <c r="E1473">
        <v>2.6953985462111814E-29</v>
      </c>
      <c r="F1473">
        <v>0.32179099518464699</v>
      </c>
      <c r="G1473">
        <v>0.67775649441077956</v>
      </c>
      <c r="H1473">
        <v>4.5251040457999601E-4</v>
      </c>
    </row>
    <row r="1474" spans="1:8" x14ac:dyDescent="0.2">
      <c r="A1474" t="s">
        <v>4241</v>
      </c>
      <c r="B1474" t="s">
        <v>4239</v>
      </c>
      <c r="C1474" t="s">
        <v>4518</v>
      </c>
      <c r="D1474">
        <v>1.2797429671391172E-29</v>
      </c>
      <c r="E1474">
        <v>2.6953985462111814E-29</v>
      </c>
      <c r="F1474">
        <v>0.32179099518464699</v>
      </c>
      <c r="G1474">
        <v>0.67775649441077956</v>
      </c>
      <c r="H1474">
        <v>4.5251040457999601E-4</v>
      </c>
    </row>
    <row r="1475" spans="1:8" x14ac:dyDescent="0.2">
      <c r="A1475" t="s">
        <v>4241</v>
      </c>
      <c r="B1475" t="s">
        <v>4239</v>
      </c>
      <c r="C1475" t="s">
        <v>4519</v>
      </c>
      <c r="D1475">
        <v>1.2862234614273836E-29</v>
      </c>
      <c r="E1475">
        <v>2.7009057420348507E-29</v>
      </c>
      <c r="F1475">
        <v>0.32244782030610103</v>
      </c>
      <c r="G1475">
        <v>0.67709874564569417</v>
      </c>
      <c r="H1475">
        <v>4.5343404820550183E-4</v>
      </c>
    </row>
    <row r="1476" spans="1:8" x14ac:dyDescent="0.2">
      <c r="A1476" t="s">
        <v>4241</v>
      </c>
      <c r="B1476" t="s">
        <v>4239</v>
      </c>
      <c r="C1476" t="s">
        <v>4041</v>
      </c>
      <c r="D1476">
        <v>1.2862234614273836E-29</v>
      </c>
      <c r="E1476">
        <v>2.7009057420348507E-29</v>
      </c>
      <c r="F1476">
        <v>0.32244782030610103</v>
      </c>
      <c r="G1476">
        <v>0.67709874564569417</v>
      </c>
      <c r="H1476">
        <v>4.5343404820550183E-4</v>
      </c>
    </row>
    <row r="1477" spans="1:8" x14ac:dyDescent="0.2">
      <c r="A1477" t="s">
        <v>4241</v>
      </c>
      <c r="B1477" t="s">
        <v>4239</v>
      </c>
      <c r="C1477" t="s">
        <v>4520</v>
      </c>
      <c r="D1477">
        <v>1.2958053433781627E-29</v>
      </c>
      <c r="E1477">
        <v>2.7033071954538027E-29</v>
      </c>
      <c r="F1477">
        <v>0.32387587274815294</v>
      </c>
      <c r="G1477">
        <v>0.67566868504120736</v>
      </c>
      <c r="H1477">
        <v>4.5544221064007696E-4</v>
      </c>
    </row>
    <row r="1478" spans="1:8" x14ac:dyDescent="0.2">
      <c r="A1478" t="s">
        <v>4241</v>
      </c>
      <c r="B1478" t="s">
        <v>4239</v>
      </c>
      <c r="C1478" t="s">
        <v>4521</v>
      </c>
      <c r="D1478">
        <v>1.2958053433781627E-29</v>
      </c>
      <c r="E1478">
        <v>2.7033071954538027E-29</v>
      </c>
      <c r="F1478">
        <v>0.32387587274815294</v>
      </c>
      <c r="G1478">
        <v>0.67566868504120736</v>
      </c>
      <c r="H1478">
        <v>4.5544221064007696E-4</v>
      </c>
    </row>
    <row r="1479" spans="1:8" x14ac:dyDescent="0.2">
      <c r="A1479" t="s">
        <v>4241</v>
      </c>
      <c r="B1479" t="s">
        <v>4239</v>
      </c>
      <c r="C1479" t="s">
        <v>4522</v>
      </c>
      <c r="D1479">
        <v>1.2939149777327247E-29</v>
      </c>
      <c r="E1479">
        <v>2.6992018206875574E-29</v>
      </c>
      <c r="F1479">
        <v>0.32388898210278178</v>
      </c>
      <c r="G1479">
        <v>0.67565555725188831</v>
      </c>
      <c r="H1479">
        <v>4.5546064533668652E-4</v>
      </c>
    </row>
    <row r="1480" spans="1:8" x14ac:dyDescent="0.2">
      <c r="A1480" t="s">
        <v>4241</v>
      </c>
      <c r="B1480" t="s">
        <v>4239</v>
      </c>
      <c r="C1480" t="s">
        <v>4523</v>
      </c>
      <c r="D1480">
        <v>1.2985240801614738E-29</v>
      </c>
      <c r="E1480">
        <v>2.7005846412478809E-29</v>
      </c>
      <c r="F1480">
        <v>0.32455539861441607</v>
      </c>
      <c r="G1480">
        <v>0.67498820360897005</v>
      </c>
      <c r="H1480">
        <v>4.5639777661074326E-4</v>
      </c>
    </row>
    <row r="1481" spans="1:8" x14ac:dyDescent="0.2">
      <c r="A1481" t="s">
        <v>4241</v>
      </c>
      <c r="B1481" t="s">
        <v>4239</v>
      </c>
      <c r="C1481" t="s">
        <v>4524</v>
      </c>
      <c r="D1481">
        <v>1.2985240801614738E-29</v>
      </c>
      <c r="E1481">
        <v>2.7005846412478809E-29</v>
      </c>
      <c r="F1481">
        <v>0.32455539861441607</v>
      </c>
      <c r="G1481">
        <v>0.67498820360897005</v>
      </c>
      <c r="H1481">
        <v>4.5639777661074326E-4</v>
      </c>
    </row>
    <row r="1482" spans="1:8" x14ac:dyDescent="0.2">
      <c r="A1482" t="s">
        <v>4241</v>
      </c>
      <c r="B1482" t="s">
        <v>4239</v>
      </c>
      <c r="C1482" t="s">
        <v>4525</v>
      </c>
      <c r="D1482">
        <v>1.293818408723875E-29</v>
      </c>
      <c r="E1482">
        <v>2.6933001305973336E-29</v>
      </c>
      <c r="F1482">
        <v>0.32435182398395002</v>
      </c>
      <c r="G1482">
        <v>0.67519206451109259</v>
      </c>
      <c r="H1482">
        <v>4.5611150496308094E-4</v>
      </c>
    </row>
    <row r="1483" spans="1:8" x14ac:dyDescent="0.2">
      <c r="A1483" t="s">
        <v>4241</v>
      </c>
      <c r="B1483" t="s">
        <v>4239</v>
      </c>
      <c r="C1483" t="s">
        <v>4526</v>
      </c>
      <c r="D1483">
        <v>1.293818408723875E-29</v>
      </c>
      <c r="E1483">
        <v>2.6933001305973336E-29</v>
      </c>
      <c r="F1483">
        <v>0.32435182398395002</v>
      </c>
      <c r="G1483">
        <v>0.67519206451109259</v>
      </c>
      <c r="H1483">
        <v>4.5611150496308094E-4</v>
      </c>
    </row>
    <row r="1484" spans="1:8" x14ac:dyDescent="0.2">
      <c r="A1484" t="s">
        <v>4241</v>
      </c>
      <c r="B1484" t="s">
        <v>4239</v>
      </c>
      <c r="C1484" t="s">
        <v>4527</v>
      </c>
      <c r="D1484">
        <v>1.293818408723875E-29</v>
      </c>
      <c r="E1484">
        <v>2.6933001305973336E-29</v>
      </c>
      <c r="F1484">
        <v>0.32435182398395002</v>
      </c>
      <c r="G1484">
        <v>0.67519206451109259</v>
      </c>
      <c r="H1484">
        <v>4.5611150496308094E-4</v>
      </c>
    </row>
    <row r="1485" spans="1:8" x14ac:dyDescent="0.2">
      <c r="A1485" t="s">
        <v>4241</v>
      </c>
      <c r="B1485" t="s">
        <v>4239</v>
      </c>
      <c r="C1485" t="s">
        <v>4528</v>
      </c>
      <c r="D1485">
        <v>1.2970780851680022E-29</v>
      </c>
      <c r="E1485">
        <v>2.6960342718916099E-29</v>
      </c>
      <c r="F1485">
        <v>0.3246807618295216</v>
      </c>
      <c r="G1485">
        <v>0.67486266410504103</v>
      </c>
      <c r="H1485">
        <v>4.5657406544429295E-4</v>
      </c>
    </row>
    <row r="1486" spans="1:8" x14ac:dyDescent="0.2">
      <c r="A1486" t="s">
        <v>4241</v>
      </c>
      <c r="B1486" t="s">
        <v>4239</v>
      </c>
      <c r="C1486" t="s">
        <v>4529</v>
      </c>
      <c r="D1486">
        <v>1.2945371180999133E-29</v>
      </c>
      <c r="E1486">
        <v>2.6925804120742012E-29</v>
      </c>
      <c r="F1486">
        <v>0.32453199972999025</v>
      </c>
      <c r="G1486">
        <v>0.67501163539748388</v>
      </c>
      <c r="H1486">
        <v>4.5636487252449879E-4</v>
      </c>
    </row>
    <row r="1487" spans="1:8" x14ac:dyDescent="0.2">
      <c r="A1487" t="s">
        <v>4241</v>
      </c>
      <c r="B1487" t="s">
        <v>4239</v>
      </c>
      <c r="C1487" t="s">
        <v>4530</v>
      </c>
      <c r="D1487">
        <v>1.2945371180999133E-29</v>
      </c>
      <c r="E1487">
        <v>2.6925804120742012E-29</v>
      </c>
      <c r="F1487">
        <v>0.32453199972999025</v>
      </c>
      <c r="G1487">
        <v>0.67501163539748388</v>
      </c>
      <c r="H1487">
        <v>4.5636487252449879E-4</v>
      </c>
    </row>
    <row r="1488" spans="1:8" x14ac:dyDescent="0.2">
      <c r="A1488" t="s">
        <v>4241</v>
      </c>
      <c r="B1488" t="s">
        <v>4239</v>
      </c>
      <c r="C1488" t="s">
        <v>4531</v>
      </c>
      <c r="D1488">
        <v>1.3010590136269946E-29</v>
      </c>
      <c r="E1488">
        <v>2.6980461484410299E-29</v>
      </c>
      <c r="F1488">
        <v>0.32518898435528332</v>
      </c>
      <c r="G1488">
        <v>0.67435372690427164</v>
      </c>
      <c r="H1488">
        <v>4.5728874044822246E-4</v>
      </c>
    </row>
    <row r="1489" spans="1:8" x14ac:dyDescent="0.2">
      <c r="A1489" t="s">
        <v>4241</v>
      </c>
      <c r="B1489" t="s">
        <v>4239</v>
      </c>
      <c r="C1489" t="s">
        <v>4532</v>
      </c>
      <c r="D1489">
        <v>1.3010590136269946E-29</v>
      </c>
      <c r="E1489">
        <v>2.6980461484410299E-29</v>
      </c>
      <c r="F1489">
        <v>0.32518898435528332</v>
      </c>
      <c r="G1489">
        <v>0.67435372690427164</v>
      </c>
      <c r="H1489">
        <v>4.5728874044822246E-4</v>
      </c>
    </row>
    <row r="1490" spans="1:8" x14ac:dyDescent="0.2">
      <c r="A1490" t="s">
        <v>4241</v>
      </c>
      <c r="B1490" t="s">
        <v>4239</v>
      </c>
      <c r="C1490" t="s">
        <v>4533</v>
      </c>
      <c r="D1490">
        <v>1.3010590136269946E-29</v>
      </c>
      <c r="E1490">
        <v>2.6980461484410299E-29</v>
      </c>
      <c r="F1490">
        <v>0.32518898435528332</v>
      </c>
      <c r="G1490">
        <v>0.67435372690427164</v>
      </c>
      <c r="H1490">
        <v>4.5728874044822246E-4</v>
      </c>
    </row>
    <row r="1491" spans="1:8" x14ac:dyDescent="0.2">
      <c r="A1491" t="s">
        <v>4241</v>
      </c>
      <c r="B1491" t="s">
        <v>4239</v>
      </c>
      <c r="C1491" t="s">
        <v>4534</v>
      </c>
      <c r="D1491">
        <v>1.3108619273968572E-29</v>
      </c>
      <c r="E1491">
        <v>2.7062246542683892E-29</v>
      </c>
      <c r="F1491">
        <v>0.32617210097697291</v>
      </c>
      <c r="G1491">
        <v>0.67336922779982777</v>
      </c>
      <c r="H1491">
        <v>4.586712231990987E-4</v>
      </c>
    </row>
    <row r="1492" spans="1:8" x14ac:dyDescent="0.2">
      <c r="A1492" t="s">
        <v>4241</v>
      </c>
      <c r="B1492" t="s">
        <v>4239</v>
      </c>
      <c r="C1492" t="s">
        <v>4535</v>
      </c>
      <c r="D1492">
        <v>1.308575190862693E-29</v>
      </c>
      <c r="E1492">
        <v>2.7025162069726095E-29</v>
      </c>
      <c r="F1492">
        <v>0.32608981040781437</v>
      </c>
      <c r="G1492">
        <v>0.67345163408800757</v>
      </c>
      <c r="H1492">
        <v>4.5855550417867779E-4</v>
      </c>
    </row>
    <row r="1493" spans="1:8" x14ac:dyDescent="0.2">
      <c r="A1493" t="s">
        <v>4241</v>
      </c>
      <c r="B1493" t="s">
        <v>4239</v>
      </c>
      <c r="C1493" t="s">
        <v>4536</v>
      </c>
      <c r="D1493">
        <v>1.31585506266568E-29</v>
      </c>
      <c r="E1493">
        <v>2.7072229026948791E-29</v>
      </c>
      <c r="F1493">
        <v>0.32692655589978403</v>
      </c>
      <c r="G1493">
        <v>0.67261371194395947</v>
      </c>
      <c r="H1493">
        <v>4.5973215625026687E-4</v>
      </c>
    </row>
    <row r="1494" spans="1:8" x14ac:dyDescent="0.2">
      <c r="A1494" t="s">
        <v>4241</v>
      </c>
      <c r="B1494" t="s">
        <v>4239</v>
      </c>
      <c r="C1494" t="s">
        <v>4537</v>
      </c>
      <c r="D1494">
        <v>1.31585506266568E-29</v>
      </c>
      <c r="E1494">
        <v>2.7072229026948791E-29</v>
      </c>
      <c r="F1494">
        <v>0.32692655589978403</v>
      </c>
      <c r="G1494">
        <v>0.67261371194395947</v>
      </c>
      <c r="H1494">
        <v>4.5973215625026687E-4</v>
      </c>
    </row>
    <row r="1495" spans="1:8" x14ac:dyDescent="0.2">
      <c r="A1495" t="s">
        <v>4241</v>
      </c>
      <c r="B1495" t="s">
        <v>4239</v>
      </c>
      <c r="C1495" t="s">
        <v>4538</v>
      </c>
      <c r="D1495">
        <v>1.31585506266568E-29</v>
      </c>
      <c r="E1495">
        <v>2.7072229026948791E-29</v>
      </c>
      <c r="F1495">
        <v>0.32692655589978403</v>
      </c>
      <c r="G1495">
        <v>0.67261371194395947</v>
      </c>
      <c r="H1495">
        <v>4.5973215625026687E-4</v>
      </c>
    </row>
    <row r="1496" spans="1:8" x14ac:dyDescent="0.2">
      <c r="A1496" t="s">
        <v>4241</v>
      </c>
      <c r="B1496" t="s">
        <v>4239</v>
      </c>
      <c r="C1496" t="s">
        <v>4539</v>
      </c>
      <c r="D1496">
        <v>1.32241246804601E-29</v>
      </c>
      <c r="E1496">
        <v>2.7126530792383632E-29</v>
      </c>
      <c r="F1496">
        <v>0.32757936350962957</v>
      </c>
      <c r="G1496">
        <v>0.67195998634001497</v>
      </c>
      <c r="H1496">
        <v>4.6065015035222926E-4</v>
      </c>
    </row>
    <row r="1497" spans="1:8" x14ac:dyDescent="0.2">
      <c r="A1497" t="s">
        <v>4241</v>
      </c>
      <c r="B1497" t="s">
        <v>4239</v>
      </c>
      <c r="C1497" t="s">
        <v>4540</v>
      </c>
      <c r="D1497">
        <v>1.32241246804601E-29</v>
      </c>
      <c r="E1497">
        <v>2.7126530792383632E-29</v>
      </c>
      <c r="F1497">
        <v>0.32757936350962957</v>
      </c>
      <c r="G1497">
        <v>0.67195998634001497</v>
      </c>
      <c r="H1497">
        <v>4.6065015035222926E-4</v>
      </c>
    </row>
    <row r="1498" spans="1:8" x14ac:dyDescent="0.2">
      <c r="A1498" t="s">
        <v>4241</v>
      </c>
      <c r="B1498" t="s">
        <v>4239</v>
      </c>
      <c r="C1498" t="s">
        <v>4541</v>
      </c>
      <c r="D1498">
        <v>1.32241246804601E-29</v>
      </c>
      <c r="E1498">
        <v>2.7126530792383632E-29</v>
      </c>
      <c r="F1498">
        <v>0.32757936350962957</v>
      </c>
      <c r="G1498">
        <v>0.67195998634001497</v>
      </c>
      <c r="H1498">
        <v>4.6065015035222926E-4</v>
      </c>
    </row>
    <row r="1499" spans="1:8" x14ac:dyDescent="0.2">
      <c r="A1499" t="s">
        <v>4241</v>
      </c>
      <c r="B1499" t="s">
        <v>4239</v>
      </c>
      <c r="C1499" t="s">
        <v>4542</v>
      </c>
      <c r="D1499">
        <v>1.3225864342504366E-29</v>
      </c>
      <c r="E1499">
        <v>2.7124788687618975E-29</v>
      </c>
      <c r="F1499">
        <v>0.32762245727945966</v>
      </c>
      <c r="G1499">
        <v>0.67191683197066787</v>
      </c>
      <c r="H1499">
        <v>4.6071074987027815E-4</v>
      </c>
    </row>
    <row r="1500" spans="1:8" x14ac:dyDescent="0.2">
      <c r="A1500" t="s">
        <v>4241</v>
      </c>
      <c r="B1500" t="s">
        <v>4239</v>
      </c>
      <c r="C1500" t="s">
        <v>4543</v>
      </c>
      <c r="D1500">
        <v>1.3194248622868458E-29</v>
      </c>
      <c r="E1500">
        <v>2.7096464853012122E-29</v>
      </c>
      <c r="F1500">
        <v>0.32732566135614599</v>
      </c>
      <c r="G1500">
        <v>0.67221404525570849</v>
      </c>
      <c r="H1500">
        <v>4.6029338814994683E-4</v>
      </c>
    </row>
    <row r="1501" spans="1:8" x14ac:dyDescent="0.2">
      <c r="A1501" t="s">
        <v>4241</v>
      </c>
      <c r="B1501" t="s">
        <v>4239</v>
      </c>
      <c r="C1501" t="s">
        <v>4544</v>
      </c>
      <c r="D1501">
        <v>1.3194248622868458E-29</v>
      </c>
      <c r="E1501">
        <v>2.7096464853012122E-29</v>
      </c>
      <c r="F1501">
        <v>0.32732566135614599</v>
      </c>
      <c r="G1501">
        <v>0.67221404525570849</v>
      </c>
      <c r="H1501">
        <v>4.6029338814994683E-4</v>
      </c>
    </row>
    <row r="1502" spans="1:8" x14ac:dyDescent="0.2">
      <c r="A1502" t="s">
        <v>4241</v>
      </c>
      <c r="B1502" t="s">
        <v>4239</v>
      </c>
      <c r="C1502" t="s">
        <v>4545</v>
      </c>
      <c r="D1502">
        <v>1.3194248622868458E-29</v>
      </c>
      <c r="E1502">
        <v>2.7096464853012122E-29</v>
      </c>
      <c r="F1502">
        <v>0.32732566135614599</v>
      </c>
      <c r="G1502">
        <v>0.67221404525570849</v>
      </c>
      <c r="H1502">
        <v>4.6029338814994683E-4</v>
      </c>
    </row>
    <row r="1503" spans="1:8" x14ac:dyDescent="0.2">
      <c r="A1503" t="s">
        <v>4241</v>
      </c>
      <c r="B1503" t="s">
        <v>4239</v>
      </c>
      <c r="C1503" t="s">
        <v>4546</v>
      </c>
      <c r="D1503">
        <v>1.3227624540341896E-29</v>
      </c>
      <c r="E1503">
        <v>2.712302601822619E-29</v>
      </c>
      <c r="F1503">
        <v>0.32766605974852286</v>
      </c>
      <c r="G1503">
        <v>0.67187316818674125</v>
      </c>
      <c r="H1503">
        <v>4.6077206473368876E-4</v>
      </c>
    </row>
    <row r="1504" spans="1:8" x14ac:dyDescent="0.2">
      <c r="A1504" t="s">
        <v>4241</v>
      </c>
      <c r="B1504" t="s">
        <v>4239</v>
      </c>
      <c r="C1504" t="s">
        <v>4547</v>
      </c>
      <c r="D1504">
        <v>1.3227624540341896E-29</v>
      </c>
      <c r="E1504">
        <v>2.712302601822619E-29</v>
      </c>
      <c r="F1504">
        <v>0.32766605974852286</v>
      </c>
      <c r="G1504">
        <v>0.67187316818674125</v>
      </c>
      <c r="H1504">
        <v>4.6077206473368876E-4</v>
      </c>
    </row>
    <row r="1505" spans="1:8" x14ac:dyDescent="0.2">
      <c r="A1505" t="s">
        <v>4241</v>
      </c>
      <c r="B1505" t="s">
        <v>4239</v>
      </c>
      <c r="C1505" t="s">
        <v>4548</v>
      </c>
      <c r="D1505">
        <v>1.3227624540341896E-29</v>
      </c>
      <c r="E1505">
        <v>2.712302601822619E-29</v>
      </c>
      <c r="F1505">
        <v>0.32766605974852286</v>
      </c>
      <c r="G1505">
        <v>0.67187316818674125</v>
      </c>
      <c r="H1505">
        <v>4.6077206473368876E-4</v>
      </c>
    </row>
    <row r="1506" spans="1:8" x14ac:dyDescent="0.2">
      <c r="A1506" t="s">
        <v>4241</v>
      </c>
      <c r="B1506" t="s">
        <v>4239</v>
      </c>
      <c r="C1506" t="s">
        <v>4549</v>
      </c>
      <c r="D1506">
        <v>1.3227624540341896E-29</v>
      </c>
      <c r="E1506">
        <v>2.712302601822619E-29</v>
      </c>
      <c r="F1506">
        <v>0.32766605974852286</v>
      </c>
      <c r="G1506">
        <v>0.67187316818674125</v>
      </c>
      <c r="H1506">
        <v>4.6077206473368876E-4</v>
      </c>
    </row>
    <row r="1507" spans="1:8" x14ac:dyDescent="0.2">
      <c r="A1507" t="s">
        <v>4241</v>
      </c>
      <c r="B1507" t="s">
        <v>4239</v>
      </c>
      <c r="C1507" t="s">
        <v>4550</v>
      </c>
      <c r="D1507">
        <v>1.3227624540341896E-29</v>
      </c>
      <c r="E1507">
        <v>2.712302601822619E-29</v>
      </c>
      <c r="F1507">
        <v>0.32766605974852286</v>
      </c>
      <c r="G1507">
        <v>0.67187316818674125</v>
      </c>
      <c r="H1507">
        <v>4.6077206473368876E-4</v>
      </c>
    </row>
    <row r="1508" spans="1:8" x14ac:dyDescent="0.2">
      <c r="A1508" t="s">
        <v>4241</v>
      </c>
      <c r="B1508" t="s">
        <v>4239</v>
      </c>
      <c r="C1508" t="s">
        <v>4551</v>
      </c>
      <c r="D1508">
        <v>1.3194813481552509E-29</v>
      </c>
      <c r="E1508">
        <v>2.709589920119218E-29</v>
      </c>
      <c r="F1508">
        <v>0.32733967448774703</v>
      </c>
      <c r="G1508">
        <v>0.67220001241849991</v>
      </c>
      <c r="H1508">
        <v>4.6031309375993938E-4</v>
      </c>
    </row>
    <row r="1509" spans="1:8" x14ac:dyDescent="0.2">
      <c r="A1509" t="s">
        <v>4241</v>
      </c>
      <c r="B1509" t="s">
        <v>4239</v>
      </c>
      <c r="C1509" t="s">
        <v>4552</v>
      </c>
      <c r="D1509">
        <v>1.3194813481552509E-29</v>
      </c>
      <c r="E1509">
        <v>2.709589920119218E-29</v>
      </c>
      <c r="F1509">
        <v>0.32733967448774703</v>
      </c>
      <c r="G1509">
        <v>0.67220001241849991</v>
      </c>
      <c r="H1509">
        <v>4.6031309375993938E-4</v>
      </c>
    </row>
    <row r="1510" spans="1:8" x14ac:dyDescent="0.2">
      <c r="A1510" t="s">
        <v>4241</v>
      </c>
      <c r="B1510" t="s">
        <v>4239</v>
      </c>
      <c r="C1510" t="s">
        <v>4553</v>
      </c>
      <c r="D1510">
        <v>1.3293572660760556E-29</v>
      </c>
      <c r="E1510">
        <v>2.7176953191454335E-29</v>
      </c>
      <c r="F1510">
        <v>0.32832398066930213</v>
      </c>
      <c r="G1510">
        <v>0.6712143220813952</v>
      </c>
      <c r="H1510">
        <v>4.6169724929913196E-4</v>
      </c>
    </row>
    <row r="1511" spans="1:8" x14ac:dyDescent="0.2">
      <c r="A1511" t="s">
        <v>4241</v>
      </c>
      <c r="B1511" t="s">
        <v>4239</v>
      </c>
      <c r="C1511" t="s">
        <v>4554</v>
      </c>
      <c r="D1511">
        <v>1.3293572660760556E-29</v>
      </c>
      <c r="E1511">
        <v>2.7176953191454335E-29</v>
      </c>
      <c r="F1511">
        <v>0.32832398066930213</v>
      </c>
      <c r="G1511">
        <v>0.6712143220813952</v>
      </c>
      <c r="H1511">
        <v>4.6169724929913196E-4</v>
      </c>
    </row>
    <row r="1512" spans="1:8" x14ac:dyDescent="0.2">
      <c r="A1512" t="s">
        <v>4241</v>
      </c>
      <c r="B1512" t="s">
        <v>4239</v>
      </c>
      <c r="C1512" t="s">
        <v>4555</v>
      </c>
      <c r="D1512">
        <v>1.3195101846168296E-29</v>
      </c>
      <c r="E1512">
        <v>2.7095610431674231E-29</v>
      </c>
      <c r="F1512">
        <v>0.32734682829705231</v>
      </c>
      <c r="G1512">
        <v>0.67219284854933103</v>
      </c>
      <c r="H1512">
        <v>4.6032315362237015E-4</v>
      </c>
    </row>
    <row r="1513" spans="1:8" x14ac:dyDescent="0.2">
      <c r="A1513" t="s">
        <v>4241</v>
      </c>
      <c r="B1513" t="s">
        <v>4239</v>
      </c>
      <c r="C1513" t="s">
        <v>4556</v>
      </c>
      <c r="D1513">
        <v>1.3227926244051645E-29</v>
      </c>
      <c r="E1513">
        <v>2.7122723890883252E-29</v>
      </c>
      <c r="F1513">
        <v>0.327673533355404</v>
      </c>
      <c r="G1513">
        <v>0.67186568407029268</v>
      </c>
      <c r="H1513">
        <v>4.6078257430332882E-4</v>
      </c>
    </row>
    <row r="1514" spans="1:8" x14ac:dyDescent="0.2">
      <c r="A1514" t="s">
        <v>4241</v>
      </c>
      <c r="B1514" t="s">
        <v>4239</v>
      </c>
      <c r="C1514" t="s">
        <v>4557</v>
      </c>
      <c r="D1514">
        <v>1.3227926244051645E-29</v>
      </c>
      <c r="E1514">
        <v>2.7122723890883252E-29</v>
      </c>
      <c r="F1514">
        <v>0.327673533355404</v>
      </c>
      <c r="G1514">
        <v>0.67186568407029268</v>
      </c>
      <c r="H1514">
        <v>4.6078257430332882E-4</v>
      </c>
    </row>
    <row r="1515" spans="1:8" x14ac:dyDescent="0.2">
      <c r="A1515" t="s">
        <v>4241</v>
      </c>
      <c r="B1515" t="s">
        <v>4239</v>
      </c>
      <c r="C1515" t="s">
        <v>4558</v>
      </c>
      <c r="D1515">
        <v>1.3097415235801934E-29</v>
      </c>
      <c r="E1515">
        <v>2.7013482365809898E-29</v>
      </c>
      <c r="F1515">
        <v>0.32638045416858402</v>
      </c>
      <c r="G1515">
        <v>0.67316058161684533</v>
      </c>
      <c r="H1515">
        <v>4.5896421457686357E-4</v>
      </c>
    </row>
    <row r="1516" spans="1:8" x14ac:dyDescent="0.2">
      <c r="A1516" t="s">
        <v>4241</v>
      </c>
      <c r="B1516" t="s">
        <v>4239</v>
      </c>
      <c r="C1516" t="s">
        <v>4559</v>
      </c>
      <c r="D1516">
        <v>1.3064867528977169E-29</v>
      </c>
      <c r="E1516">
        <v>2.6986091826706821E-29</v>
      </c>
      <c r="F1516">
        <v>0.32605676235755149</v>
      </c>
      <c r="G1516">
        <v>0.6734847286112452</v>
      </c>
      <c r="H1516">
        <v>4.5850903119833082E-4</v>
      </c>
    </row>
    <row r="1517" spans="1:8" x14ac:dyDescent="0.2">
      <c r="A1517" t="s">
        <v>4241</v>
      </c>
      <c r="B1517" t="s">
        <v>4239</v>
      </c>
      <c r="C1517" t="s">
        <v>4560</v>
      </c>
      <c r="D1517">
        <v>1.3097592386002735E-29</v>
      </c>
      <c r="E1517">
        <v>2.7013304966869021E-29</v>
      </c>
      <c r="F1517">
        <v>0.32638486865510313</v>
      </c>
      <c r="G1517">
        <v>0.67315616092256036</v>
      </c>
      <c r="H1517">
        <v>4.5897042233628092E-4</v>
      </c>
    </row>
    <row r="1518" spans="1:8" x14ac:dyDescent="0.2">
      <c r="A1518" t="s">
        <v>4241</v>
      </c>
      <c r="B1518" t="s">
        <v>4239</v>
      </c>
      <c r="C1518" t="s">
        <v>4561</v>
      </c>
      <c r="D1518">
        <v>1.3097592386002735E-29</v>
      </c>
      <c r="E1518">
        <v>2.7013304966869021E-29</v>
      </c>
      <c r="F1518">
        <v>0.32638486865510313</v>
      </c>
      <c r="G1518">
        <v>0.67315616092256036</v>
      </c>
      <c r="H1518">
        <v>4.5897042233628092E-4</v>
      </c>
    </row>
    <row r="1519" spans="1:8" x14ac:dyDescent="0.2">
      <c r="A1519" t="s">
        <v>4241</v>
      </c>
      <c r="B1519" t="s">
        <v>4239</v>
      </c>
      <c r="C1519" t="s">
        <v>4562</v>
      </c>
      <c r="D1519">
        <v>1.3097592386002735E-29</v>
      </c>
      <c r="E1519">
        <v>2.7013304966869021E-29</v>
      </c>
      <c r="F1519">
        <v>0.32638486865510313</v>
      </c>
      <c r="G1519">
        <v>0.67315616092256036</v>
      </c>
      <c r="H1519">
        <v>4.5897042233628092E-4</v>
      </c>
    </row>
    <row r="1520" spans="1:8" x14ac:dyDescent="0.2">
      <c r="A1520" t="s">
        <v>4241</v>
      </c>
      <c r="B1520" t="s">
        <v>4239</v>
      </c>
      <c r="C1520" t="s">
        <v>4563</v>
      </c>
      <c r="D1520">
        <v>1.3097592386002735E-29</v>
      </c>
      <c r="E1520">
        <v>2.7013304966869021E-29</v>
      </c>
      <c r="F1520">
        <v>0.32638486865510313</v>
      </c>
      <c r="G1520">
        <v>0.67315616092256036</v>
      </c>
      <c r="H1520">
        <v>4.5897042233628092E-4</v>
      </c>
    </row>
    <row r="1521" spans="1:8" x14ac:dyDescent="0.2">
      <c r="A1521" t="s">
        <v>4241</v>
      </c>
      <c r="B1521" t="s">
        <v>4239</v>
      </c>
      <c r="C1521" t="s">
        <v>4564</v>
      </c>
      <c r="D1521">
        <v>1.3097592386002735E-29</v>
      </c>
      <c r="E1521">
        <v>2.7013304966869021E-29</v>
      </c>
      <c r="F1521">
        <v>0.32638486865510313</v>
      </c>
      <c r="G1521">
        <v>0.67315616092256036</v>
      </c>
      <c r="H1521">
        <v>4.5897042233628092E-4</v>
      </c>
    </row>
    <row r="1522" spans="1:8" x14ac:dyDescent="0.2">
      <c r="A1522" t="s">
        <v>4241</v>
      </c>
      <c r="B1522" t="s">
        <v>4239</v>
      </c>
      <c r="C1522" t="s">
        <v>4565</v>
      </c>
      <c r="D1522">
        <v>1.3130341030133238E-29</v>
      </c>
      <c r="E1522">
        <v>2.7040494286442917E-29</v>
      </c>
      <c r="F1522">
        <v>0.32671258740785186</v>
      </c>
      <c r="G1522">
        <v>0.67282798132365151</v>
      </c>
      <c r="H1522">
        <v>4.5943126849920627E-4</v>
      </c>
    </row>
    <row r="1523" spans="1:8" x14ac:dyDescent="0.2">
      <c r="A1523" t="s">
        <v>4241</v>
      </c>
      <c r="B1523" t="s">
        <v>4239</v>
      </c>
      <c r="C1523" t="s">
        <v>4566</v>
      </c>
      <c r="D1523">
        <v>1.3163301297694689E-29</v>
      </c>
      <c r="E1523">
        <v>2.706747168535708E-29</v>
      </c>
      <c r="F1523">
        <v>0.32704458717577306</v>
      </c>
      <c r="G1523">
        <v>0.6724955146894982</v>
      </c>
      <c r="H1523">
        <v>4.598981347308649E-4</v>
      </c>
    </row>
    <row r="1524" spans="1:8" x14ac:dyDescent="0.2">
      <c r="A1524" t="s">
        <v>4241</v>
      </c>
      <c r="B1524" t="s">
        <v>4239</v>
      </c>
      <c r="C1524" t="s">
        <v>4567</v>
      </c>
      <c r="D1524">
        <v>1.3163301297694689E-29</v>
      </c>
      <c r="E1524">
        <v>2.706747168535708E-29</v>
      </c>
      <c r="F1524">
        <v>0.32704458717577306</v>
      </c>
      <c r="G1524">
        <v>0.6724955146894982</v>
      </c>
      <c r="H1524">
        <v>4.598981347308649E-4</v>
      </c>
    </row>
    <row r="1525" spans="1:8" x14ac:dyDescent="0.2">
      <c r="A1525" t="s">
        <v>4241</v>
      </c>
      <c r="B1525" t="s">
        <v>4239</v>
      </c>
      <c r="C1525" t="s">
        <v>4568</v>
      </c>
      <c r="D1525">
        <v>1.3032716500033434E-29</v>
      </c>
      <c r="E1525">
        <v>2.6958304052658929E-29</v>
      </c>
      <c r="F1525">
        <v>0.32574201459329427</v>
      </c>
      <c r="G1525">
        <v>0.67379991898154834</v>
      </c>
      <c r="H1525">
        <v>4.5806642515814949E-4</v>
      </c>
    </row>
    <row r="1526" spans="1:8" x14ac:dyDescent="0.2">
      <c r="A1526" t="s">
        <v>4241</v>
      </c>
      <c r="B1526" t="s">
        <v>4239</v>
      </c>
      <c r="C1526" t="s">
        <v>4569</v>
      </c>
      <c r="D1526">
        <v>1.2935585136792335E-29</v>
      </c>
      <c r="E1526">
        <v>2.687561995881751E-29</v>
      </c>
      <c r="F1526">
        <v>0.324775053533013</v>
      </c>
      <c r="G1526">
        <v>0.67476823980623468</v>
      </c>
      <c r="H1526">
        <v>4.5670666075470526E-4</v>
      </c>
    </row>
    <row r="1527" spans="1:8" x14ac:dyDescent="0.2">
      <c r="A1527" t="s">
        <v>4241</v>
      </c>
      <c r="B1527" t="s">
        <v>4239</v>
      </c>
      <c r="C1527" t="s">
        <v>4570</v>
      </c>
      <c r="D1527">
        <v>1.2871004500232771E-29</v>
      </c>
      <c r="E1527">
        <v>2.6820323379818476E-29</v>
      </c>
      <c r="F1527">
        <v>0.32412991584052991</v>
      </c>
      <c r="G1527">
        <v>0.67541428470718645</v>
      </c>
      <c r="H1527">
        <v>4.5579945227901215E-4</v>
      </c>
    </row>
    <row r="1528" spans="1:8" x14ac:dyDescent="0.2">
      <c r="A1528" t="s">
        <v>4241</v>
      </c>
      <c r="B1528" t="s">
        <v>4239</v>
      </c>
      <c r="C1528" t="s">
        <v>4571</v>
      </c>
      <c r="D1528">
        <v>1.2968773290098845E-29</v>
      </c>
      <c r="E1528">
        <v>2.6902369152508549E-29</v>
      </c>
      <c r="F1528">
        <v>0.32511867531911326</v>
      </c>
      <c r="G1528">
        <v>0.67442413481072905</v>
      </c>
      <c r="H1528">
        <v>4.57189870153904E-4</v>
      </c>
    </row>
    <row r="1529" spans="1:8" x14ac:dyDescent="0.2">
      <c r="A1529" t="s">
        <v>4241</v>
      </c>
      <c r="B1529" t="s">
        <v>4239</v>
      </c>
      <c r="C1529" t="s">
        <v>4572</v>
      </c>
      <c r="D1529">
        <v>1.2968773290098845E-29</v>
      </c>
      <c r="E1529">
        <v>2.6902369152508549E-29</v>
      </c>
      <c r="F1529">
        <v>0.32511867531911326</v>
      </c>
      <c r="G1529">
        <v>0.67442413481072905</v>
      </c>
      <c r="H1529">
        <v>4.57189870153904E-4</v>
      </c>
    </row>
    <row r="1530" spans="1:8" x14ac:dyDescent="0.2">
      <c r="A1530" t="s">
        <v>4241</v>
      </c>
      <c r="B1530" t="s">
        <v>4239</v>
      </c>
      <c r="C1530" t="s">
        <v>4573</v>
      </c>
      <c r="D1530">
        <v>1.2968773290098845E-29</v>
      </c>
      <c r="E1530">
        <v>2.6902369152508549E-29</v>
      </c>
      <c r="F1530">
        <v>0.32511867531911326</v>
      </c>
      <c r="G1530">
        <v>0.67442413481072905</v>
      </c>
      <c r="H1530">
        <v>4.57189870153904E-4</v>
      </c>
    </row>
    <row r="1531" spans="1:8" x14ac:dyDescent="0.2">
      <c r="A1531" t="s">
        <v>4241</v>
      </c>
      <c r="B1531" t="s">
        <v>4239</v>
      </c>
      <c r="C1531" t="s">
        <v>4574</v>
      </c>
      <c r="D1531">
        <v>1.2903548057222564E-29</v>
      </c>
      <c r="E1531">
        <v>2.6847718075075555E-29</v>
      </c>
      <c r="F1531">
        <v>0.32445933889591666</v>
      </c>
      <c r="G1531">
        <v>0.67508439840900691</v>
      </c>
      <c r="H1531">
        <v>4.5626269507417923E-4</v>
      </c>
    </row>
    <row r="1532" spans="1:8" x14ac:dyDescent="0.2">
      <c r="A1532" t="s">
        <v>4241</v>
      </c>
      <c r="B1532" t="s">
        <v>4239</v>
      </c>
      <c r="C1532" t="s">
        <v>4575</v>
      </c>
      <c r="D1532">
        <v>1.2903548057222564E-29</v>
      </c>
      <c r="E1532">
        <v>2.6847718075075555E-29</v>
      </c>
      <c r="F1532">
        <v>0.32445933889591666</v>
      </c>
      <c r="G1532">
        <v>0.67508439840900691</v>
      </c>
      <c r="H1532">
        <v>4.5626269507417923E-4</v>
      </c>
    </row>
    <row r="1533" spans="1:8" x14ac:dyDescent="0.2">
      <c r="A1533" t="s">
        <v>4241</v>
      </c>
      <c r="B1533" t="s">
        <v>4239</v>
      </c>
      <c r="C1533" t="s">
        <v>4576</v>
      </c>
      <c r="D1533">
        <v>1.2903548057222564E-29</v>
      </c>
      <c r="E1533">
        <v>2.6847718075075555E-29</v>
      </c>
      <c r="F1533">
        <v>0.32445933889591666</v>
      </c>
      <c r="G1533">
        <v>0.67508439840900691</v>
      </c>
      <c r="H1533">
        <v>4.5626269507417923E-4</v>
      </c>
    </row>
    <row r="1534" spans="1:8" x14ac:dyDescent="0.2">
      <c r="A1534" t="s">
        <v>4241</v>
      </c>
      <c r="B1534" t="s">
        <v>4239</v>
      </c>
      <c r="C1534" t="s">
        <v>4577</v>
      </c>
      <c r="D1534">
        <v>1.2903548057222564E-29</v>
      </c>
      <c r="E1534">
        <v>2.6847718075075555E-29</v>
      </c>
      <c r="F1534">
        <v>0.32445933889591666</v>
      </c>
      <c r="G1534">
        <v>0.67508439840900691</v>
      </c>
      <c r="H1534">
        <v>4.5626269507417923E-4</v>
      </c>
    </row>
    <row r="1535" spans="1:8" x14ac:dyDescent="0.2">
      <c r="A1535" t="s">
        <v>4241</v>
      </c>
      <c r="B1535" t="s">
        <v>4239</v>
      </c>
      <c r="C1535" t="s">
        <v>4578</v>
      </c>
      <c r="D1535">
        <v>1.2871002457579407E-29</v>
      </c>
      <c r="E1535">
        <v>2.6820325425339779E-29</v>
      </c>
      <c r="F1535">
        <v>0.32412986440048391</v>
      </c>
      <c r="G1535">
        <v>0.67541433621956626</v>
      </c>
      <c r="H1535">
        <v>4.5579937994275548E-4</v>
      </c>
    </row>
    <row r="1536" spans="1:8" x14ac:dyDescent="0.2">
      <c r="A1536" t="s">
        <v>4241</v>
      </c>
      <c r="B1536" t="s">
        <v>4239</v>
      </c>
      <c r="C1536" t="s">
        <v>4579</v>
      </c>
      <c r="D1536">
        <v>1.2838488672869862E-29</v>
      </c>
      <c r="E1536">
        <v>2.6792900915915435E-29</v>
      </c>
      <c r="F1536">
        <v>0.32380019541405314</v>
      </c>
      <c r="G1536">
        <v>0.67574446879464034</v>
      </c>
      <c r="H1536">
        <v>4.5533579131329811E-4</v>
      </c>
    </row>
    <row r="1537" spans="1:8" x14ac:dyDescent="0.2">
      <c r="A1537" t="s">
        <v>4241</v>
      </c>
      <c r="B1537" t="s">
        <v>4239</v>
      </c>
      <c r="C1537" t="s">
        <v>4580</v>
      </c>
      <c r="D1537">
        <v>1.2805983370940969E-29</v>
      </c>
      <c r="E1537">
        <v>2.6765467911714669E-29</v>
      </c>
      <c r="F1537">
        <v>0.32346974169950182</v>
      </c>
      <c r="G1537">
        <v>0.6760753872013141</v>
      </c>
      <c r="H1537">
        <v>4.5487109917988482E-4</v>
      </c>
    </row>
    <row r="1538" spans="1:8" x14ac:dyDescent="0.2">
      <c r="A1538" t="s">
        <v>4241</v>
      </c>
      <c r="B1538" t="s">
        <v>4239</v>
      </c>
      <c r="C1538" t="s">
        <v>4581</v>
      </c>
      <c r="D1538">
        <v>1.277351159375917E-29</v>
      </c>
      <c r="E1538">
        <v>2.6738001335611162E-29</v>
      </c>
      <c r="F1538">
        <v>0.32313913318602405</v>
      </c>
      <c r="G1538">
        <v>0.67640646062461329</v>
      </c>
      <c r="H1538">
        <v>4.544061893644142E-4</v>
      </c>
    </row>
    <row r="1539" spans="1:8" x14ac:dyDescent="0.2">
      <c r="A1539" t="s">
        <v>4241</v>
      </c>
      <c r="B1539" t="s">
        <v>4239</v>
      </c>
      <c r="C1539" t="s">
        <v>4582</v>
      </c>
      <c r="D1539">
        <v>1.277351159375917E-29</v>
      </c>
      <c r="E1539">
        <v>2.6738001335611162E-29</v>
      </c>
      <c r="F1539">
        <v>0.32313913318602405</v>
      </c>
      <c r="G1539">
        <v>0.67640646062461329</v>
      </c>
      <c r="H1539">
        <v>4.544061893644142E-4</v>
      </c>
    </row>
    <row r="1540" spans="1:8" x14ac:dyDescent="0.2">
      <c r="A1540" t="s">
        <v>4241</v>
      </c>
      <c r="B1540" t="s">
        <v>4239</v>
      </c>
      <c r="C1540" t="s">
        <v>4583</v>
      </c>
      <c r="D1540">
        <v>1.2741092181933665E-29</v>
      </c>
      <c r="E1540">
        <v>2.6710482320541205E-29</v>
      </c>
      <c r="F1540">
        <v>0.32280884651431346</v>
      </c>
      <c r="G1540">
        <v>0.67673721175355739</v>
      </c>
      <c r="H1540">
        <v>4.5394173213074814E-4</v>
      </c>
    </row>
    <row r="1541" spans="1:8" x14ac:dyDescent="0.2">
      <c r="A1541" t="s">
        <v>4241</v>
      </c>
      <c r="B1541" t="s">
        <v>4239</v>
      </c>
      <c r="C1541" t="s">
        <v>4584</v>
      </c>
      <c r="D1541">
        <v>1.2741109566520606E-29</v>
      </c>
      <c r="E1541">
        <v>2.6710464911544407E-29</v>
      </c>
      <c r="F1541">
        <v>0.32280928697093819</v>
      </c>
      <c r="G1541">
        <v>0.67673677067754823</v>
      </c>
      <c r="H1541">
        <v>4.539423515116769E-4</v>
      </c>
    </row>
    <row r="1542" spans="1:8" x14ac:dyDescent="0.2">
      <c r="A1542" t="s">
        <v>4241</v>
      </c>
      <c r="B1542" t="s">
        <v>4239</v>
      </c>
      <c r="C1542" t="s">
        <v>4585</v>
      </c>
      <c r="D1542">
        <v>1.2676407166278864E-29</v>
      </c>
      <c r="E1542">
        <v>2.6655290266190355E-29</v>
      </c>
      <c r="F1542">
        <v>0.32214916102281232</v>
      </c>
      <c r="G1542">
        <v>0.67739782491100453</v>
      </c>
      <c r="H1542">
        <v>4.530140661825962E-4</v>
      </c>
    </row>
    <row r="1543" spans="1:8" x14ac:dyDescent="0.2">
      <c r="A1543" t="s">
        <v>4241</v>
      </c>
      <c r="B1543" t="s">
        <v>4239</v>
      </c>
      <c r="C1543" t="s">
        <v>4586</v>
      </c>
      <c r="D1543">
        <v>1.2676407166278864E-29</v>
      </c>
      <c r="E1543">
        <v>2.6655290266190355E-29</v>
      </c>
      <c r="F1543">
        <v>0.32214916102281232</v>
      </c>
      <c r="G1543">
        <v>0.67739782491100453</v>
      </c>
      <c r="H1543">
        <v>4.530140661825962E-4</v>
      </c>
    </row>
    <row r="1544" spans="1:8" x14ac:dyDescent="0.2">
      <c r="A1544" t="s">
        <v>4241</v>
      </c>
      <c r="B1544" t="s">
        <v>4239</v>
      </c>
      <c r="C1544" t="s">
        <v>4587</v>
      </c>
      <c r="D1544">
        <v>1.2708794865713249E-29</v>
      </c>
      <c r="E1544">
        <v>2.6682841038348173E-29</v>
      </c>
      <c r="F1544">
        <v>0.32248065253150615</v>
      </c>
      <c r="G1544">
        <v>0.67706586725080575</v>
      </c>
      <c r="H1544">
        <v>4.5348021768763043E-4</v>
      </c>
    </row>
    <row r="1545" spans="1:8" x14ac:dyDescent="0.2">
      <c r="A1545" t="s">
        <v>4241</v>
      </c>
      <c r="B1545" t="s">
        <v>4239</v>
      </c>
      <c r="C1545" t="s">
        <v>4588</v>
      </c>
      <c r="D1545">
        <v>1.2708794865713249E-29</v>
      </c>
      <c r="E1545">
        <v>2.6682841038348173E-29</v>
      </c>
      <c r="F1545">
        <v>0.32248065253150615</v>
      </c>
      <c r="G1545">
        <v>0.67706586725080575</v>
      </c>
      <c r="H1545">
        <v>4.5348021768763043E-4</v>
      </c>
    </row>
    <row r="1546" spans="1:8" x14ac:dyDescent="0.2">
      <c r="A1546" t="s">
        <v>4241</v>
      </c>
      <c r="B1546" t="s">
        <v>4239</v>
      </c>
      <c r="C1546" t="s">
        <v>4589</v>
      </c>
      <c r="D1546">
        <v>1.2708794865713249E-29</v>
      </c>
      <c r="E1546">
        <v>2.6682841038348173E-29</v>
      </c>
      <c r="F1546">
        <v>0.32248065253150615</v>
      </c>
      <c r="G1546">
        <v>0.67706586725080575</v>
      </c>
      <c r="H1546">
        <v>4.5348021768763043E-4</v>
      </c>
    </row>
    <row r="1547" spans="1:8" x14ac:dyDescent="0.2">
      <c r="A1547" t="s">
        <v>4241</v>
      </c>
      <c r="B1547" t="s">
        <v>4239</v>
      </c>
      <c r="C1547" t="s">
        <v>4590</v>
      </c>
      <c r="D1547">
        <v>1.274122452172064E-29</v>
      </c>
      <c r="E1547">
        <v>2.6710349794937287E-29</v>
      </c>
      <c r="F1547">
        <v>0.3228121994807131</v>
      </c>
      <c r="G1547">
        <v>0.67673385407213604</v>
      </c>
      <c r="H1547">
        <v>4.5394644715448954E-4</v>
      </c>
    </row>
    <row r="1548" spans="1:8" x14ac:dyDescent="0.2">
      <c r="A1548" t="s">
        <v>4241</v>
      </c>
      <c r="B1548" t="s">
        <v>4239</v>
      </c>
      <c r="C1548" t="s">
        <v>4591</v>
      </c>
      <c r="D1548">
        <v>1.274122452172064E-29</v>
      </c>
      <c r="E1548">
        <v>2.6710349794937287E-29</v>
      </c>
      <c r="F1548">
        <v>0.3228121994807131</v>
      </c>
      <c r="G1548">
        <v>0.67673385407213604</v>
      </c>
      <c r="H1548">
        <v>4.5394644715448954E-4</v>
      </c>
    </row>
    <row r="1549" spans="1:8" x14ac:dyDescent="0.2">
      <c r="A1549" t="s">
        <v>4241</v>
      </c>
      <c r="B1549" t="s">
        <v>4239</v>
      </c>
      <c r="C1549" t="s">
        <v>4592</v>
      </c>
      <c r="D1549">
        <v>1.274122452172064E-29</v>
      </c>
      <c r="E1549">
        <v>2.6710349794937287E-29</v>
      </c>
      <c r="F1549">
        <v>0.3228121994807131</v>
      </c>
      <c r="G1549">
        <v>0.67673385407213604</v>
      </c>
      <c r="H1549">
        <v>4.5394644715448954E-4</v>
      </c>
    </row>
    <row r="1550" spans="1:8" x14ac:dyDescent="0.2">
      <c r="A1550" t="s">
        <v>4241</v>
      </c>
      <c r="B1550" t="s">
        <v>4239</v>
      </c>
      <c r="C1550" t="s">
        <v>4593</v>
      </c>
      <c r="D1550">
        <v>1.274122452172064E-29</v>
      </c>
      <c r="E1550">
        <v>2.6710349794937287E-29</v>
      </c>
      <c r="F1550">
        <v>0.3228121994807131</v>
      </c>
      <c r="G1550">
        <v>0.67673385407213604</v>
      </c>
      <c r="H1550">
        <v>4.5394644715448954E-4</v>
      </c>
    </row>
    <row r="1551" spans="1:8" x14ac:dyDescent="0.2">
      <c r="A1551" t="s">
        <v>4241</v>
      </c>
      <c r="B1551" t="s">
        <v>4239</v>
      </c>
      <c r="C1551" t="s">
        <v>4594</v>
      </c>
      <c r="D1551">
        <v>1.274122452172064E-29</v>
      </c>
      <c r="E1551">
        <v>2.6710349794937287E-29</v>
      </c>
      <c r="F1551">
        <v>0.3228121994807131</v>
      </c>
      <c r="G1551">
        <v>0.67673385407213604</v>
      </c>
      <c r="H1551">
        <v>4.5394644715448954E-4</v>
      </c>
    </row>
    <row r="1552" spans="1:8" x14ac:dyDescent="0.2">
      <c r="A1552" t="s">
        <v>4241</v>
      </c>
      <c r="B1552" t="s">
        <v>4239</v>
      </c>
      <c r="C1552" t="s">
        <v>4595</v>
      </c>
      <c r="D1552">
        <v>1.274122452172064E-29</v>
      </c>
      <c r="E1552">
        <v>2.6710349794937287E-29</v>
      </c>
      <c r="F1552">
        <v>0.3228121994807131</v>
      </c>
      <c r="G1552">
        <v>0.67673385407213604</v>
      </c>
      <c r="H1552">
        <v>4.5394644715448954E-4</v>
      </c>
    </row>
    <row r="1553" spans="1:8" x14ac:dyDescent="0.2">
      <c r="A1553" t="s">
        <v>4241</v>
      </c>
      <c r="B1553" t="s">
        <v>4239</v>
      </c>
      <c r="C1553" t="s">
        <v>4596</v>
      </c>
      <c r="D1553">
        <v>1.2773289697761371E-29</v>
      </c>
      <c r="E1553">
        <v>2.6738223543170887E-29</v>
      </c>
      <c r="F1553">
        <v>0.3231335197507631</v>
      </c>
      <c r="G1553">
        <v>0.67641208195361746</v>
      </c>
      <c r="H1553">
        <v>4.5439829561381512E-4</v>
      </c>
    </row>
    <row r="1554" spans="1:8" x14ac:dyDescent="0.2">
      <c r="A1554" t="s">
        <v>4241</v>
      </c>
      <c r="B1554" t="s">
        <v>4239</v>
      </c>
      <c r="C1554" t="s">
        <v>4597</v>
      </c>
      <c r="D1554">
        <v>1.2901983798844262E-29</v>
      </c>
      <c r="E1554">
        <v>2.684928452983478E-29</v>
      </c>
      <c r="F1554">
        <v>0.3244200056646972</v>
      </c>
      <c r="G1554">
        <v>0.67512378695158937</v>
      </c>
      <c r="H1554">
        <v>4.562073837179297E-4</v>
      </c>
    </row>
    <row r="1555" spans="1:8" x14ac:dyDescent="0.2">
      <c r="A1555" t="s">
        <v>4241</v>
      </c>
      <c r="B1555" t="s">
        <v>4239</v>
      </c>
      <c r="C1555" t="s">
        <v>4598</v>
      </c>
      <c r="D1555">
        <v>1.2901983798844262E-29</v>
      </c>
      <c r="E1555">
        <v>2.684928452983478E-29</v>
      </c>
      <c r="F1555">
        <v>0.3244200056646972</v>
      </c>
      <c r="G1555">
        <v>0.67512378695158937</v>
      </c>
      <c r="H1555">
        <v>4.562073837179297E-4</v>
      </c>
    </row>
    <row r="1556" spans="1:8" x14ac:dyDescent="0.2">
      <c r="A1556" t="s">
        <v>4241</v>
      </c>
      <c r="B1556" t="s">
        <v>4239</v>
      </c>
      <c r="C1556" t="s">
        <v>4599</v>
      </c>
      <c r="D1556">
        <v>1.2869414491652204E-29</v>
      </c>
      <c r="E1556">
        <v>2.6821915620931139E-29</v>
      </c>
      <c r="F1556">
        <v>0.32408987472739104</v>
      </c>
      <c r="G1556">
        <v>0.67545438212712972</v>
      </c>
      <c r="H1556">
        <v>4.5574314548181316E-4</v>
      </c>
    </row>
    <row r="1557" spans="1:8" x14ac:dyDescent="0.2">
      <c r="A1557" t="s">
        <v>4241</v>
      </c>
      <c r="B1557" t="s">
        <v>4239</v>
      </c>
      <c r="C1557" t="s">
        <v>4600</v>
      </c>
      <c r="D1557">
        <v>1.2901344185899584E-29</v>
      </c>
      <c r="E1557">
        <v>2.6849925040862251E-29</v>
      </c>
      <c r="F1557">
        <v>0.32440392261589085</v>
      </c>
      <c r="G1557">
        <v>0.67513989261676999</v>
      </c>
      <c r="H1557">
        <v>4.5618476733950042E-4</v>
      </c>
    </row>
    <row r="1558" spans="1:8" x14ac:dyDescent="0.2">
      <c r="A1558" t="s">
        <v>4241</v>
      </c>
      <c r="B1558" t="s">
        <v>4239</v>
      </c>
      <c r="C1558" t="s">
        <v>4601</v>
      </c>
      <c r="D1558">
        <v>1.2901344185899584E-29</v>
      </c>
      <c r="E1558">
        <v>2.6849925040862251E-29</v>
      </c>
      <c r="F1558">
        <v>0.32440392261589085</v>
      </c>
      <c r="G1558">
        <v>0.67513989261676999</v>
      </c>
      <c r="H1558">
        <v>4.5618476733950042E-4</v>
      </c>
    </row>
    <row r="1559" spans="1:8" x14ac:dyDescent="0.2">
      <c r="A1559" t="s">
        <v>4241</v>
      </c>
      <c r="B1559" t="s">
        <v>4239</v>
      </c>
      <c r="C1559" t="s">
        <v>4602</v>
      </c>
      <c r="D1559">
        <v>1.2901344185899584E-29</v>
      </c>
      <c r="E1559">
        <v>2.6849925040862251E-29</v>
      </c>
      <c r="F1559">
        <v>0.32440392261589085</v>
      </c>
      <c r="G1559">
        <v>0.67513989261676999</v>
      </c>
      <c r="H1559">
        <v>4.5618476733950042E-4</v>
      </c>
    </row>
    <row r="1560" spans="1:8" x14ac:dyDescent="0.2">
      <c r="A1560" t="s">
        <v>4241</v>
      </c>
      <c r="B1560" t="s">
        <v>4239</v>
      </c>
      <c r="C1560" t="s">
        <v>4603</v>
      </c>
      <c r="D1560">
        <v>1.2933257589645063E-29</v>
      </c>
      <c r="E1560">
        <v>2.6877950774089153E-29</v>
      </c>
      <c r="F1560">
        <v>0.32471661556972325</v>
      </c>
      <c r="G1560">
        <v>0.6748267599464205</v>
      </c>
      <c r="H1560">
        <v>4.566244838547709E-4</v>
      </c>
    </row>
    <row r="1561" spans="1:8" x14ac:dyDescent="0.2">
      <c r="A1561" t="s">
        <v>4241</v>
      </c>
      <c r="B1561" t="s">
        <v>4239</v>
      </c>
      <c r="C1561" t="s">
        <v>4604</v>
      </c>
      <c r="D1561">
        <v>1.2933257589645063E-29</v>
      </c>
      <c r="E1561">
        <v>2.6877950774089153E-29</v>
      </c>
      <c r="F1561">
        <v>0.32471661556972325</v>
      </c>
      <c r="G1561">
        <v>0.6748267599464205</v>
      </c>
      <c r="H1561">
        <v>4.566244838547709E-4</v>
      </c>
    </row>
    <row r="1562" spans="1:8" x14ac:dyDescent="0.2">
      <c r="A1562" t="s">
        <v>4241</v>
      </c>
      <c r="B1562" t="s">
        <v>4239</v>
      </c>
      <c r="C1562" t="s">
        <v>4605</v>
      </c>
      <c r="D1562">
        <v>1.2933257589645063E-29</v>
      </c>
      <c r="E1562">
        <v>2.6877950774089153E-29</v>
      </c>
      <c r="F1562">
        <v>0.32471661556972325</v>
      </c>
      <c r="G1562">
        <v>0.6748267599464205</v>
      </c>
      <c r="H1562">
        <v>4.566244838547709E-4</v>
      </c>
    </row>
    <row r="1563" spans="1:8" x14ac:dyDescent="0.2">
      <c r="A1563" t="s">
        <v>4241</v>
      </c>
      <c r="B1563" t="s">
        <v>4239</v>
      </c>
      <c r="C1563" t="s">
        <v>4606</v>
      </c>
      <c r="D1563">
        <v>1.2933257589645063E-29</v>
      </c>
      <c r="E1563">
        <v>2.6877950774089153E-29</v>
      </c>
      <c r="F1563">
        <v>0.32471661556972325</v>
      </c>
      <c r="G1563">
        <v>0.6748267599464205</v>
      </c>
      <c r="H1563">
        <v>4.566244838547709E-4</v>
      </c>
    </row>
    <row r="1564" spans="1:8" x14ac:dyDescent="0.2">
      <c r="A1564" t="s">
        <v>4241</v>
      </c>
      <c r="B1564" t="s">
        <v>4239</v>
      </c>
      <c r="C1564" t="s">
        <v>4607</v>
      </c>
      <c r="D1564">
        <v>1.2933257589645063E-29</v>
      </c>
      <c r="E1564">
        <v>2.6877950774089153E-29</v>
      </c>
      <c r="F1564">
        <v>0.32471661556972325</v>
      </c>
      <c r="G1564">
        <v>0.6748267599464205</v>
      </c>
      <c r="H1564">
        <v>4.566244838547709E-4</v>
      </c>
    </row>
    <row r="1565" spans="1:8" x14ac:dyDescent="0.2">
      <c r="A1565" t="s">
        <v>4241</v>
      </c>
      <c r="B1565" t="s">
        <v>4239</v>
      </c>
      <c r="C1565" t="s">
        <v>4608</v>
      </c>
      <c r="D1565">
        <v>1.2933257589645063E-29</v>
      </c>
      <c r="E1565">
        <v>2.6877950774089153E-29</v>
      </c>
      <c r="F1565">
        <v>0.32471661556972325</v>
      </c>
      <c r="G1565">
        <v>0.6748267599464205</v>
      </c>
      <c r="H1565">
        <v>4.566244838547709E-4</v>
      </c>
    </row>
    <row r="1566" spans="1:8" x14ac:dyDescent="0.2">
      <c r="A1566" t="s">
        <v>4241</v>
      </c>
      <c r="B1566" t="s">
        <v>4239</v>
      </c>
      <c r="C1566" t="s">
        <v>4609</v>
      </c>
      <c r="D1566">
        <v>1.2933257589645063E-29</v>
      </c>
      <c r="E1566">
        <v>2.6877950774089153E-29</v>
      </c>
      <c r="F1566">
        <v>0.32471661556972325</v>
      </c>
      <c r="G1566">
        <v>0.6748267599464205</v>
      </c>
      <c r="H1566">
        <v>4.566244838547709E-4</v>
      </c>
    </row>
    <row r="1567" spans="1:8" x14ac:dyDescent="0.2">
      <c r="A1567" t="s">
        <v>4241</v>
      </c>
      <c r="B1567" t="s">
        <v>4239</v>
      </c>
      <c r="C1567" t="s">
        <v>4610</v>
      </c>
      <c r="D1567">
        <v>1.2997699889228876E-29</v>
      </c>
      <c r="E1567">
        <v>2.6933385883992468E-29</v>
      </c>
      <c r="F1567">
        <v>0.32535459124033511</v>
      </c>
      <c r="G1567">
        <v>0.67418788713874012</v>
      </c>
      <c r="H1567">
        <v>4.5752162091933099E-4</v>
      </c>
    </row>
    <row r="1568" spans="1:8" x14ac:dyDescent="0.2">
      <c r="A1568" t="s">
        <v>4241</v>
      </c>
      <c r="B1568" t="s">
        <v>4239</v>
      </c>
      <c r="C1568" t="s">
        <v>4611</v>
      </c>
      <c r="D1568">
        <v>1.2997538602099238E-29</v>
      </c>
      <c r="E1568">
        <v>2.693354739758899E-29</v>
      </c>
      <c r="F1568">
        <v>0.32535055394846168</v>
      </c>
      <c r="G1568">
        <v>0.67419193010796419</v>
      </c>
      <c r="H1568">
        <v>4.5751594358029292E-4</v>
      </c>
    </row>
    <row r="1569" spans="1:8" x14ac:dyDescent="0.2">
      <c r="A1569" t="s">
        <v>4241</v>
      </c>
      <c r="B1569" t="s">
        <v>4239</v>
      </c>
      <c r="C1569" t="s">
        <v>4612</v>
      </c>
      <c r="D1569">
        <v>1.2932319389005788E-29</v>
      </c>
      <c r="E1569">
        <v>2.6878890292062952E-29</v>
      </c>
      <c r="F1569">
        <v>0.32469306007071624</v>
      </c>
      <c r="G1569">
        <v>0.67485034856975312</v>
      </c>
      <c r="H1569">
        <v>4.5659135953325392E-4</v>
      </c>
    </row>
    <row r="1570" spans="1:8" x14ac:dyDescent="0.2">
      <c r="A1570" t="s">
        <v>4241</v>
      </c>
      <c r="B1570" t="s">
        <v>4239</v>
      </c>
      <c r="C1570" t="s">
        <v>4613</v>
      </c>
      <c r="D1570">
        <v>1.2932319389005788E-29</v>
      </c>
      <c r="E1570">
        <v>2.6878890292062952E-29</v>
      </c>
      <c r="F1570">
        <v>0.32469306007071624</v>
      </c>
      <c r="G1570">
        <v>0.67485034856975312</v>
      </c>
      <c r="H1570">
        <v>4.5659135953325392E-4</v>
      </c>
    </row>
    <row r="1571" spans="1:8" x14ac:dyDescent="0.2">
      <c r="A1571" t="s">
        <v>4241</v>
      </c>
      <c r="B1571" t="s">
        <v>4239</v>
      </c>
      <c r="C1571" t="s">
        <v>4614</v>
      </c>
      <c r="D1571">
        <v>1.2932319389005788E-29</v>
      </c>
      <c r="E1571">
        <v>2.6878890292062952E-29</v>
      </c>
      <c r="F1571">
        <v>0.32469306007071624</v>
      </c>
      <c r="G1571">
        <v>0.67485034856975312</v>
      </c>
      <c r="H1571">
        <v>4.5659135953325392E-4</v>
      </c>
    </row>
    <row r="1572" spans="1:8" x14ac:dyDescent="0.2">
      <c r="A1572" t="s">
        <v>4241</v>
      </c>
      <c r="B1572" t="s">
        <v>4239</v>
      </c>
      <c r="C1572" t="s">
        <v>4615</v>
      </c>
      <c r="D1572">
        <v>1.2964938827024144E-29</v>
      </c>
      <c r="E1572">
        <v>2.6906208999591182E-29</v>
      </c>
      <c r="F1572">
        <v>0.32502254783446066</v>
      </c>
      <c r="G1572">
        <v>0.67452039747222137</v>
      </c>
      <c r="H1572">
        <v>4.5705469332291018E-4</v>
      </c>
    </row>
    <row r="1573" spans="1:8" x14ac:dyDescent="0.2">
      <c r="A1573" t="s">
        <v>4241</v>
      </c>
      <c r="B1573" t="s">
        <v>4239</v>
      </c>
      <c r="C1573" t="s">
        <v>4616</v>
      </c>
      <c r="D1573">
        <v>1.2964181866610354E-29</v>
      </c>
      <c r="E1573">
        <v>2.6906967022860781E-29</v>
      </c>
      <c r="F1573">
        <v>0.3250035713313254</v>
      </c>
      <c r="G1573">
        <v>0.67453940066058371</v>
      </c>
      <c r="H1573">
        <v>4.5702800809790473E-4</v>
      </c>
    </row>
    <row r="1574" spans="1:8" x14ac:dyDescent="0.2">
      <c r="A1574" t="s">
        <v>4241</v>
      </c>
      <c r="B1574" t="s">
        <v>4239</v>
      </c>
      <c r="C1574" t="s">
        <v>4617</v>
      </c>
      <c r="D1574">
        <v>1.2866466317151212E-29</v>
      </c>
      <c r="E1574">
        <v>2.6824867934964381E-29</v>
      </c>
      <c r="F1574">
        <v>0.32401563098418723</v>
      </c>
      <c r="G1574">
        <v>0.67552873027370464</v>
      </c>
      <c r="H1574">
        <v>4.5563874210577903E-4</v>
      </c>
    </row>
    <row r="1575" spans="1:8" x14ac:dyDescent="0.2">
      <c r="A1575" t="s">
        <v>4241</v>
      </c>
      <c r="B1575" t="s">
        <v>4239</v>
      </c>
      <c r="C1575" t="s">
        <v>4618</v>
      </c>
      <c r="D1575">
        <v>1.2961696087895302E-29</v>
      </c>
      <c r="E1575">
        <v>2.6909456291881751E-29</v>
      </c>
      <c r="F1575">
        <v>0.32494125448262307</v>
      </c>
      <c r="G1575">
        <v>0.67460180514076118</v>
      </c>
      <c r="H1575">
        <v>4.5694037661398986E-4</v>
      </c>
    </row>
    <row r="1576" spans="1:8" x14ac:dyDescent="0.2">
      <c r="A1576" t="s">
        <v>4241</v>
      </c>
      <c r="B1576" t="s">
        <v>4239</v>
      </c>
      <c r="C1576" t="s">
        <v>4619</v>
      </c>
      <c r="D1576">
        <v>1.2927783793147175E-29</v>
      </c>
      <c r="E1576">
        <v>2.6883432256382234E-29</v>
      </c>
      <c r="F1576">
        <v>0.32457918440353856</v>
      </c>
      <c r="G1576">
        <v>0.67496438437168771</v>
      </c>
      <c r="H1576">
        <v>4.5643122477187937E-4</v>
      </c>
    </row>
    <row r="1577" spans="1:8" x14ac:dyDescent="0.2">
      <c r="A1577" t="s">
        <v>4241</v>
      </c>
      <c r="B1577" t="s">
        <v>4239</v>
      </c>
      <c r="C1577" t="s">
        <v>4620</v>
      </c>
      <c r="D1577">
        <v>1.2862745768325649E-29</v>
      </c>
      <c r="E1577">
        <v>2.6828593707813801E-29</v>
      </c>
      <c r="F1577">
        <v>0.32392193657380242</v>
      </c>
      <c r="G1577">
        <v>0.67562255643946789</v>
      </c>
      <c r="H1577">
        <v>4.5550698672360679E-4</v>
      </c>
    </row>
    <row r="1578" spans="1:8" x14ac:dyDescent="0.2">
      <c r="A1578" t="s">
        <v>4241</v>
      </c>
      <c r="B1578" t="s">
        <v>4239</v>
      </c>
      <c r="C1578" t="s">
        <v>4621</v>
      </c>
      <c r="D1578">
        <v>1.2862745768325649E-29</v>
      </c>
      <c r="E1578">
        <v>2.6828593707813801E-29</v>
      </c>
      <c r="F1578">
        <v>0.32392193657380242</v>
      </c>
      <c r="G1578">
        <v>0.67562255643946789</v>
      </c>
      <c r="H1578">
        <v>4.5550698672360679E-4</v>
      </c>
    </row>
    <row r="1579" spans="1:8" x14ac:dyDescent="0.2">
      <c r="A1579" t="s">
        <v>4241</v>
      </c>
      <c r="B1579" t="s">
        <v>4239</v>
      </c>
      <c r="C1579" t="s">
        <v>4622</v>
      </c>
      <c r="D1579">
        <v>1.2894360877340597E-29</v>
      </c>
      <c r="E1579">
        <v>2.6856918154709968E-29</v>
      </c>
      <c r="F1579">
        <v>0.32422832752620645</v>
      </c>
      <c r="G1579">
        <v>0.6753157346325902</v>
      </c>
      <c r="H1579">
        <v>4.5593784120960746E-4</v>
      </c>
    </row>
    <row r="1580" spans="1:8" x14ac:dyDescent="0.2">
      <c r="A1580" t="s">
        <v>4241</v>
      </c>
      <c r="B1580" t="s">
        <v>4239</v>
      </c>
      <c r="C1580" t="s">
        <v>4623</v>
      </c>
      <c r="D1580">
        <v>1.2894360877340597E-29</v>
      </c>
      <c r="E1580">
        <v>2.6856918154709968E-29</v>
      </c>
      <c r="F1580">
        <v>0.32422832752620645</v>
      </c>
      <c r="G1580">
        <v>0.6753157346325902</v>
      </c>
      <c r="H1580">
        <v>4.5593784120960746E-4</v>
      </c>
    </row>
    <row r="1581" spans="1:8" x14ac:dyDescent="0.2">
      <c r="A1581" t="s">
        <v>4241</v>
      </c>
      <c r="B1581" t="s">
        <v>4239</v>
      </c>
      <c r="C1581" t="s">
        <v>4624</v>
      </c>
      <c r="D1581">
        <v>1.2861941733083828E-29</v>
      </c>
      <c r="E1581">
        <v>2.6829398872002633E-29</v>
      </c>
      <c r="F1581">
        <v>0.32390168859119473</v>
      </c>
      <c r="G1581">
        <v>0.67564283289529425</v>
      </c>
      <c r="H1581">
        <v>4.5547851351292396E-4</v>
      </c>
    </row>
    <row r="1582" spans="1:8" x14ac:dyDescent="0.2">
      <c r="A1582" t="s">
        <v>4241</v>
      </c>
      <c r="B1582" t="s">
        <v>4239</v>
      </c>
      <c r="C1582" t="s">
        <v>4625</v>
      </c>
      <c r="D1582">
        <v>1.2861941733083828E-29</v>
      </c>
      <c r="E1582">
        <v>2.6829398872002633E-29</v>
      </c>
      <c r="F1582">
        <v>0.32390168859119473</v>
      </c>
      <c r="G1582">
        <v>0.67564283289529425</v>
      </c>
      <c r="H1582">
        <v>4.5547851351292396E-4</v>
      </c>
    </row>
    <row r="1583" spans="1:8" x14ac:dyDescent="0.2">
      <c r="A1583" t="s">
        <v>4241</v>
      </c>
      <c r="B1583" t="s">
        <v>4239</v>
      </c>
      <c r="C1583" t="s">
        <v>4626</v>
      </c>
      <c r="D1583">
        <v>1.2835208949907468E-29</v>
      </c>
      <c r="E1583">
        <v>2.6796185243927474E-29</v>
      </c>
      <c r="F1583">
        <v>0.32371747734939715</v>
      </c>
      <c r="G1583">
        <v>0.67582730317945805</v>
      </c>
      <c r="H1583">
        <v>4.5521947113820417E-4</v>
      </c>
    </row>
    <row r="1584" spans="1:8" x14ac:dyDescent="0.2">
      <c r="A1584" t="s">
        <v>4241</v>
      </c>
      <c r="B1584" t="s">
        <v>4239</v>
      </c>
      <c r="C1584" t="s">
        <v>4627</v>
      </c>
      <c r="D1584">
        <v>1.2835208949907468E-29</v>
      </c>
      <c r="E1584">
        <v>2.6796185243927474E-29</v>
      </c>
      <c r="F1584">
        <v>0.32371747734939715</v>
      </c>
      <c r="G1584">
        <v>0.67582730317945805</v>
      </c>
      <c r="H1584">
        <v>4.5521947113820417E-4</v>
      </c>
    </row>
    <row r="1585" spans="1:8" x14ac:dyDescent="0.2">
      <c r="A1585" t="s">
        <v>4241</v>
      </c>
      <c r="B1585" t="s">
        <v>4239</v>
      </c>
      <c r="C1585" t="s">
        <v>4628</v>
      </c>
      <c r="D1585">
        <v>1.2835208949907468E-29</v>
      </c>
      <c r="E1585">
        <v>2.6796185243927474E-29</v>
      </c>
      <c r="F1585">
        <v>0.32371747734939715</v>
      </c>
      <c r="G1585">
        <v>0.67582730317945805</v>
      </c>
      <c r="H1585">
        <v>4.5521947113820417E-4</v>
      </c>
    </row>
    <row r="1586" spans="1:8" x14ac:dyDescent="0.2">
      <c r="A1586" t="s">
        <v>4241</v>
      </c>
      <c r="B1586" t="s">
        <v>4239</v>
      </c>
      <c r="C1586" t="s">
        <v>4629</v>
      </c>
      <c r="D1586">
        <v>1.2834871587282124E-29</v>
      </c>
      <c r="E1586">
        <v>2.6796523080242351E-29</v>
      </c>
      <c r="F1586">
        <v>0.32370896870894927</v>
      </c>
      <c r="G1586">
        <v>0.6758358237849772</v>
      </c>
      <c r="H1586">
        <v>4.5520750607892931E-4</v>
      </c>
    </row>
    <row r="1587" spans="1:8" x14ac:dyDescent="0.2">
      <c r="A1587" t="s">
        <v>4241</v>
      </c>
      <c r="B1587" t="s">
        <v>4239</v>
      </c>
      <c r="C1587" t="s">
        <v>4630</v>
      </c>
      <c r="D1587">
        <v>1.2834871587282124E-29</v>
      </c>
      <c r="E1587">
        <v>2.6796523080242351E-29</v>
      </c>
      <c r="F1587">
        <v>0.32370896870894927</v>
      </c>
      <c r="G1587">
        <v>0.6758358237849772</v>
      </c>
      <c r="H1587">
        <v>4.5520750607892931E-4</v>
      </c>
    </row>
    <row r="1588" spans="1:8" x14ac:dyDescent="0.2">
      <c r="A1588" t="s">
        <v>4241</v>
      </c>
      <c r="B1588" t="s">
        <v>4239</v>
      </c>
      <c r="C1588" t="s">
        <v>4631</v>
      </c>
      <c r="D1588">
        <v>1.2834871587282124E-29</v>
      </c>
      <c r="E1588">
        <v>2.6796523080242351E-29</v>
      </c>
      <c r="F1588">
        <v>0.32370896870894927</v>
      </c>
      <c r="G1588">
        <v>0.6758358237849772</v>
      </c>
      <c r="H1588">
        <v>4.5520750607892931E-4</v>
      </c>
    </row>
    <row r="1589" spans="1:8" x14ac:dyDescent="0.2">
      <c r="A1589" t="s">
        <v>4241</v>
      </c>
      <c r="B1589" t="s">
        <v>4239</v>
      </c>
      <c r="C1589" t="s">
        <v>4632</v>
      </c>
      <c r="D1589">
        <v>1.2834871587282124E-29</v>
      </c>
      <c r="E1589">
        <v>2.6796523080242351E-29</v>
      </c>
      <c r="F1589">
        <v>0.32370896870894927</v>
      </c>
      <c r="G1589">
        <v>0.6758358237849772</v>
      </c>
      <c r="H1589">
        <v>4.5520750607892931E-4</v>
      </c>
    </row>
    <row r="1590" spans="1:8" x14ac:dyDescent="0.2">
      <c r="A1590" t="s">
        <v>4241</v>
      </c>
      <c r="B1590" t="s">
        <v>4239</v>
      </c>
      <c r="C1590" t="s">
        <v>4633</v>
      </c>
      <c r="D1590">
        <v>1.2834871587282124E-29</v>
      </c>
      <c r="E1590">
        <v>2.6796523080242351E-29</v>
      </c>
      <c r="F1590">
        <v>0.32370896870894927</v>
      </c>
      <c r="G1590">
        <v>0.6758358237849772</v>
      </c>
      <c r="H1590">
        <v>4.5520750607892931E-4</v>
      </c>
    </row>
    <row r="1591" spans="1:8" x14ac:dyDescent="0.2">
      <c r="A1591" t="s">
        <v>4241</v>
      </c>
      <c r="B1591" t="s">
        <v>4239</v>
      </c>
      <c r="C1591" t="s">
        <v>4634</v>
      </c>
      <c r="D1591">
        <v>1.2834871587282124E-29</v>
      </c>
      <c r="E1591">
        <v>2.6796523080242351E-29</v>
      </c>
      <c r="F1591">
        <v>0.32370896870894927</v>
      </c>
      <c r="G1591">
        <v>0.6758358237849772</v>
      </c>
      <c r="H1591">
        <v>4.5520750607892931E-4</v>
      </c>
    </row>
    <row r="1592" spans="1:8" x14ac:dyDescent="0.2">
      <c r="A1592" t="s">
        <v>4241</v>
      </c>
      <c r="B1592" t="s">
        <v>4239</v>
      </c>
      <c r="C1592" t="s">
        <v>4635</v>
      </c>
      <c r="D1592">
        <v>1.2834871587282124E-29</v>
      </c>
      <c r="E1592">
        <v>2.6796523080242351E-29</v>
      </c>
      <c r="F1592">
        <v>0.32370896870894927</v>
      </c>
      <c r="G1592">
        <v>0.6758358237849772</v>
      </c>
      <c r="H1592">
        <v>4.5520750607892931E-4</v>
      </c>
    </row>
    <row r="1593" spans="1:8" x14ac:dyDescent="0.2">
      <c r="A1593" t="s">
        <v>4241</v>
      </c>
      <c r="B1593" t="s">
        <v>4239</v>
      </c>
      <c r="C1593" t="s">
        <v>4636</v>
      </c>
      <c r="D1593">
        <v>1.2834871587282124E-29</v>
      </c>
      <c r="E1593">
        <v>2.6796523080242351E-29</v>
      </c>
      <c r="F1593">
        <v>0.32370896870894927</v>
      </c>
      <c r="G1593">
        <v>0.6758358237849772</v>
      </c>
      <c r="H1593">
        <v>4.5520750607892931E-4</v>
      </c>
    </row>
    <row r="1594" spans="1:8" x14ac:dyDescent="0.2">
      <c r="A1594" t="s">
        <v>4241</v>
      </c>
      <c r="B1594" t="s">
        <v>4239</v>
      </c>
      <c r="C1594" t="s">
        <v>4637</v>
      </c>
      <c r="D1594">
        <v>1.2834871587282124E-29</v>
      </c>
      <c r="E1594">
        <v>2.6796523080242351E-29</v>
      </c>
      <c r="F1594">
        <v>0.32370896870894927</v>
      </c>
      <c r="G1594">
        <v>0.6758358237849772</v>
      </c>
      <c r="H1594">
        <v>4.5520750607892931E-4</v>
      </c>
    </row>
    <row r="1595" spans="1:8" x14ac:dyDescent="0.2">
      <c r="A1595" t="s">
        <v>4241</v>
      </c>
      <c r="B1595" t="s">
        <v>4239</v>
      </c>
      <c r="C1595" t="s">
        <v>4638</v>
      </c>
      <c r="D1595">
        <v>1.2802360444297585E-29</v>
      </c>
      <c r="E1595">
        <v>2.676909592528787E-29</v>
      </c>
      <c r="F1595">
        <v>0.32337822923133858</v>
      </c>
      <c r="G1595">
        <v>0.67616702835656373</v>
      </c>
      <c r="H1595">
        <v>4.5474241209848002E-4</v>
      </c>
    </row>
    <row r="1596" spans="1:8" x14ac:dyDescent="0.2">
      <c r="A1596" t="s">
        <v>4241</v>
      </c>
      <c r="B1596" t="s">
        <v>4239</v>
      </c>
      <c r="C1596" t="s">
        <v>4639</v>
      </c>
      <c r="D1596">
        <v>1.2672587734240339E-29</v>
      </c>
      <c r="E1596">
        <v>2.6659115061020434E-29</v>
      </c>
      <c r="F1596">
        <v>0.32205209670398333</v>
      </c>
      <c r="G1596">
        <v>0.67749502572406339</v>
      </c>
      <c r="H1596">
        <v>4.5287757195236331E-4</v>
      </c>
    </row>
    <row r="1597" spans="1:8" x14ac:dyDescent="0.2">
      <c r="A1597" t="s">
        <v>4241</v>
      </c>
      <c r="B1597" t="s">
        <v>4239</v>
      </c>
      <c r="C1597" t="s">
        <v>4640</v>
      </c>
      <c r="D1597">
        <v>1.2672587734240339E-29</v>
      </c>
      <c r="E1597">
        <v>2.6659115061020434E-29</v>
      </c>
      <c r="F1597">
        <v>0.32205209670398333</v>
      </c>
      <c r="G1597">
        <v>0.67749502572406339</v>
      </c>
      <c r="H1597">
        <v>4.5287757195236331E-4</v>
      </c>
    </row>
    <row r="1598" spans="1:8" x14ac:dyDescent="0.2">
      <c r="A1598" t="s">
        <v>4241</v>
      </c>
      <c r="B1598" t="s">
        <v>4239</v>
      </c>
      <c r="C1598" t="s">
        <v>4641</v>
      </c>
      <c r="D1598">
        <v>1.2672587734240339E-29</v>
      </c>
      <c r="E1598">
        <v>2.6659115061020434E-29</v>
      </c>
      <c r="F1598">
        <v>0.32205209670398333</v>
      </c>
      <c r="G1598">
        <v>0.67749502572406339</v>
      </c>
      <c r="H1598">
        <v>4.5287757195236331E-4</v>
      </c>
    </row>
    <row r="1599" spans="1:8" x14ac:dyDescent="0.2">
      <c r="A1599" t="s">
        <v>4241</v>
      </c>
      <c r="B1599" t="s">
        <v>4239</v>
      </c>
      <c r="C1599" t="s">
        <v>4642</v>
      </c>
      <c r="D1599">
        <v>1.2672587734240339E-29</v>
      </c>
      <c r="E1599">
        <v>2.6659115061020434E-29</v>
      </c>
      <c r="F1599">
        <v>0.32205209670398333</v>
      </c>
      <c r="G1599">
        <v>0.67749502572406339</v>
      </c>
      <c r="H1599">
        <v>4.5287757195236331E-4</v>
      </c>
    </row>
    <row r="1600" spans="1:8" x14ac:dyDescent="0.2">
      <c r="A1600" t="s">
        <v>4241</v>
      </c>
      <c r="B1600" t="s">
        <v>4239</v>
      </c>
      <c r="C1600" t="s">
        <v>4643</v>
      </c>
      <c r="D1600">
        <v>1.2672587734240339E-29</v>
      </c>
      <c r="E1600">
        <v>2.6659115061020434E-29</v>
      </c>
      <c r="F1600">
        <v>0.32205209670398333</v>
      </c>
      <c r="G1600">
        <v>0.67749502572406339</v>
      </c>
      <c r="H1600">
        <v>4.5287757195236331E-4</v>
      </c>
    </row>
    <row r="1601" spans="1:8" x14ac:dyDescent="0.2">
      <c r="A1601" t="s">
        <v>4241</v>
      </c>
      <c r="B1601" t="s">
        <v>4239</v>
      </c>
      <c r="C1601" t="s">
        <v>4644</v>
      </c>
      <c r="D1601">
        <v>1.2672587734240339E-29</v>
      </c>
      <c r="E1601">
        <v>2.6659115061020434E-29</v>
      </c>
      <c r="F1601">
        <v>0.32205209670398333</v>
      </c>
      <c r="G1601">
        <v>0.67749502572406339</v>
      </c>
      <c r="H1601">
        <v>4.5287757195236331E-4</v>
      </c>
    </row>
    <row r="1602" spans="1:8" x14ac:dyDescent="0.2">
      <c r="A1602" t="s">
        <v>4241</v>
      </c>
      <c r="B1602" t="s">
        <v>4239</v>
      </c>
      <c r="C1602" t="s">
        <v>4645</v>
      </c>
      <c r="D1602">
        <v>1.2672587734240339E-29</v>
      </c>
      <c r="E1602">
        <v>2.6659115061020434E-29</v>
      </c>
      <c r="F1602">
        <v>0.32205209670398333</v>
      </c>
      <c r="G1602">
        <v>0.67749502572406339</v>
      </c>
      <c r="H1602">
        <v>4.5287757195236331E-4</v>
      </c>
    </row>
    <row r="1603" spans="1:8" x14ac:dyDescent="0.2">
      <c r="A1603" t="s">
        <v>4241</v>
      </c>
      <c r="B1603" t="s">
        <v>4239</v>
      </c>
      <c r="C1603" t="s">
        <v>4646</v>
      </c>
      <c r="D1603">
        <v>1.2672587734240339E-29</v>
      </c>
      <c r="E1603">
        <v>2.6659115061020434E-29</v>
      </c>
      <c r="F1603">
        <v>0.32205209670398333</v>
      </c>
      <c r="G1603">
        <v>0.67749502572406339</v>
      </c>
      <c r="H1603">
        <v>4.5287757195236331E-4</v>
      </c>
    </row>
    <row r="1604" spans="1:8" x14ac:dyDescent="0.2">
      <c r="A1604" t="s">
        <v>4241</v>
      </c>
      <c r="B1604" t="s">
        <v>4239</v>
      </c>
      <c r="C1604" t="s">
        <v>4647</v>
      </c>
      <c r="D1604">
        <v>1.27049226307111E-29</v>
      </c>
      <c r="E1604">
        <v>2.6686718710294437E-29</v>
      </c>
      <c r="F1604">
        <v>0.32238239609700997</v>
      </c>
      <c r="G1604">
        <v>0.67716426185591905</v>
      </c>
      <c r="H1604">
        <v>4.5334204707505335E-4</v>
      </c>
    </row>
    <row r="1605" spans="1:8" x14ac:dyDescent="0.2">
      <c r="A1605" t="s">
        <v>4241</v>
      </c>
      <c r="B1605" t="s">
        <v>4239</v>
      </c>
      <c r="C1605" t="s">
        <v>4648</v>
      </c>
      <c r="D1605">
        <v>1.2737335735762434E-29</v>
      </c>
      <c r="E1605">
        <v>2.6714244041091026E-29</v>
      </c>
      <c r="F1605">
        <v>0.32271367303638765</v>
      </c>
      <c r="G1605">
        <v>0.67683251906676689</v>
      </c>
      <c r="H1605">
        <v>4.538078968474557E-4</v>
      </c>
    </row>
    <row r="1606" spans="1:8" x14ac:dyDescent="0.2">
      <c r="A1606" t="s">
        <v>4241</v>
      </c>
      <c r="B1606" t="s">
        <v>4239</v>
      </c>
      <c r="C1606" t="s">
        <v>4649</v>
      </c>
      <c r="D1606">
        <v>1.2737335735762434E-29</v>
      </c>
      <c r="E1606">
        <v>2.6714244041091026E-29</v>
      </c>
      <c r="F1606">
        <v>0.32271367303638765</v>
      </c>
      <c r="G1606">
        <v>0.67683251906676689</v>
      </c>
      <c r="H1606">
        <v>4.538078968474557E-4</v>
      </c>
    </row>
    <row r="1607" spans="1:8" x14ac:dyDescent="0.2">
      <c r="A1607" t="s">
        <v>4241</v>
      </c>
      <c r="B1607" t="s">
        <v>4239</v>
      </c>
      <c r="C1607" t="s">
        <v>4650</v>
      </c>
      <c r="D1607">
        <v>1.2737335735762434E-29</v>
      </c>
      <c r="E1607">
        <v>2.6714244041091026E-29</v>
      </c>
      <c r="F1607">
        <v>0.32271367303638765</v>
      </c>
      <c r="G1607">
        <v>0.67683251906676689</v>
      </c>
      <c r="H1607">
        <v>4.538078968474557E-4</v>
      </c>
    </row>
    <row r="1608" spans="1:8" x14ac:dyDescent="0.2">
      <c r="A1608" t="s">
        <v>4241</v>
      </c>
      <c r="B1608" t="s">
        <v>4239</v>
      </c>
      <c r="C1608" t="s">
        <v>4651</v>
      </c>
      <c r="D1608">
        <v>1.2737335735762434E-29</v>
      </c>
      <c r="E1608">
        <v>2.6714244041091026E-29</v>
      </c>
      <c r="F1608">
        <v>0.32271367303638765</v>
      </c>
      <c r="G1608">
        <v>0.67683251906676689</v>
      </c>
      <c r="H1608">
        <v>4.538078968474557E-4</v>
      </c>
    </row>
    <row r="1609" spans="1:8" x14ac:dyDescent="0.2">
      <c r="A1609" t="s">
        <v>4241</v>
      </c>
      <c r="B1609" t="s">
        <v>4239</v>
      </c>
      <c r="C1609" t="s">
        <v>4652</v>
      </c>
      <c r="D1609">
        <v>1.2737335735762434E-29</v>
      </c>
      <c r="E1609">
        <v>2.6714244041091026E-29</v>
      </c>
      <c r="F1609">
        <v>0.32271367303638765</v>
      </c>
      <c r="G1609">
        <v>0.67683251906676689</v>
      </c>
      <c r="H1609">
        <v>4.538078968474557E-4</v>
      </c>
    </row>
    <row r="1610" spans="1:8" x14ac:dyDescent="0.2">
      <c r="A1610" t="s">
        <v>4241</v>
      </c>
      <c r="B1610" t="s">
        <v>4239</v>
      </c>
      <c r="C1610" t="s">
        <v>4653</v>
      </c>
      <c r="D1610">
        <v>1.2737335735762434E-29</v>
      </c>
      <c r="E1610">
        <v>2.6714244041091026E-29</v>
      </c>
      <c r="F1610">
        <v>0.32271367303638765</v>
      </c>
      <c r="G1610">
        <v>0.67683251906676689</v>
      </c>
      <c r="H1610">
        <v>4.538078968474557E-4</v>
      </c>
    </row>
    <row r="1611" spans="1:8" x14ac:dyDescent="0.2">
      <c r="A1611" t="s">
        <v>4241</v>
      </c>
      <c r="B1611" t="s">
        <v>4239</v>
      </c>
      <c r="C1611" t="s">
        <v>4654</v>
      </c>
      <c r="D1611">
        <v>1.2705410529545324E-29</v>
      </c>
      <c r="E1611">
        <v>2.6686230126409296E-29</v>
      </c>
      <c r="F1611">
        <v>0.32239477633731534</v>
      </c>
      <c r="G1611">
        <v>0.67715186420621365</v>
      </c>
      <c r="H1611">
        <v>4.5335945647318203E-4</v>
      </c>
    </row>
    <row r="1612" spans="1:8" x14ac:dyDescent="0.2">
      <c r="A1612" t="s">
        <v>4241</v>
      </c>
      <c r="B1612" t="s">
        <v>4239</v>
      </c>
      <c r="C1612" t="s">
        <v>4655</v>
      </c>
      <c r="D1612">
        <v>1.2705410529545324E-29</v>
      </c>
      <c r="E1612">
        <v>2.6686230126409296E-29</v>
      </c>
      <c r="F1612">
        <v>0.32239477633731534</v>
      </c>
      <c r="G1612">
        <v>0.67715186420621365</v>
      </c>
      <c r="H1612">
        <v>4.5335945647318203E-4</v>
      </c>
    </row>
    <row r="1613" spans="1:8" x14ac:dyDescent="0.2">
      <c r="A1613" t="s">
        <v>4241</v>
      </c>
      <c r="B1613" t="s">
        <v>4239</v>
      </c>
      <c r="C1613" t="s">
        <v>4656</v>
      </c>
      <c r="D1613">
        <v>1.2705410529545324E-29</v>
      </c>
      <c r="E1613">
        <v>2.6686230126409296E-29</v>
      </c>
      <c r="F1613">
        <v>0.32239477633731534</v>
      </c>
      <c r="G1613">
        <v>0.67715186420621365</v>
      </c>
      <c r="H1613">
        <v>4.5335945647318203E-4</v>
      </c>
    </row>
    <row r="1614" spans="1:8" x14ac:dyDescent="0.2">
      <c r="A1614" t="s">
        <v>4241</v>
      </c>
      <c r="B1614" t="s">
        <v>4239</v>
      </c>
      <c r="C1614" t="s">
        <v>4657</v>
      </c>
      <c r="D1614">
        <v>1.2705410529545324E-29</v>
      </c>
      <c r="E1614">
        <v>2.6686230126409296E-29</v>
      </c>
      <c r="F1614">
        <v>0.32239477633731534</v>
      </c>
      <c r="G1614">
        <v>0.67715186420621365</v>
      </c>
      <c r="H1614">
        <v>4.5335945647318203E-4</v>
      </c>
    </row>
    <row r="1615" spans="1:8" x14ac:dyDescent="0.2">
      <c r="A1615" t="s">
        <v>4241</v>
      </c>
      <c r="B1615" t="s">
        <v>4239</v>
      </c>
      <c r="C1615" t="s">
        <v>4658</v>
      </c>
      <c r="D1615">
        <v>1.2609034408447557E-29</v>
      </c>
      <c r="E1615">
        <v>2.6602789727465627E-29</v>
      </c>
      <c r="F1615">
        <v>0.32141692751514894</v>
      </c>
      <c r="G1615">
        <v>0.67813108810342138</v>
      </c>
      <c r="H1615">
        <v>4.5198438143143733E-4</v>
      </c>
    </row>
    <row r="1616" spans="1:8" x14ac:dyDescent="0.2">
      <c r="A1616" t="s">
        <v>4241</v>
      </c>
      <c r="B1616" t="s">
        <v>4239</v>
      </c>
      <c r="C1616" t="s">
        <v>4659</v>
      </c>
      <c r="D1616">
        <v>1.2609034408447557E-29</v>
      </c>
      <c r="E1616">
        <v>2.6602789727465627E-29</v>
      </c>
      <c r="F1616">
        <v>0.32141692751514894</v>
      </c>
      <c r="G1616">
        <v>0.67813108810342138</v>
      </c>
      <c r="H1616">
        <v>4.5198438143143733E-4</v>
      </c>
    </row>
    <row r="1617" spans="1:8" x14ac:dyDescent="0.2">
      <c r="A1617" t="s">
        <v>4241</v>
      </c>
      <c r="B1617" t="s">
        <v>4239</v>
      </c>
      <c r="C1617" t="s">
        <v>4660</v>
      </c>
      <c r="D1617">
        <v>1.2609034408447557E-29</v>
      </c>
      <c r="E1617">
        <v>2.6602789727465627E-29</v>
      </c>
      <c r="F1617">
        <v>0.32141692751514894</v>
      </c>
      <c r="G1617">
        <v>0.67813108810342138</v>
      </c>
      <c r="H1617">
        <v>4.5198438143143733E-4</v>
      </c>
    </row>
    <row r="1618" spans="1:8" x14ac:dyDescent="0.2">
      <c r="A1618" t="s">
        <v>4241</v>
      </c>
      <c r="B1618" t="s">
        <v>4239</v>
      </c>
      <c r="C1618" t="s">
        <v>4661</v>
      </c>
      <c r="D1618">
        <v>1.2641394229487751E-29</v>
      </c>
      <c r="E1618">
        <v>2.6630368417341197E-29</v>
      </c>
      <c r="F1618">
        <v>0.32174983956214503</v>
      </c>
      <c r="G1618">
        <v>0.67779770790732086</v>
      </c>
      <c r="H1618">
        <v>4.5245253053235107E-4</v>
      </c>
    </row>
    <row r="1619" spans="1:8" x14ac:dyDescent="0.2">
      <c r="A1619" t="s">
        <v>4241</v>
      </c>
      <c r="B1619" t="s">
        <v>4239</v>
      </c>
      <c r="C1619" t="s">
        <v>4662</v>
      </c>
      <c r="D1619">
        <v>1.2641394229487751E-29</v>
      </c>
      <c r="E1619">
        <v>2.6630368417341197E-29</v>
      </c>
      <c r="F1619">
        <v>0.32174983956214503</v>
      </c>
      <c r="G1619">
        <v>0.67779770790732086</v>
      </c>
      <c r="H1619">
        <v>4.5245253053235107E-4</v>
      </c>
    </row>
    <row r="1620" spans="1:8" x14ac:dyDescent="0.2">
      <c r="A1620" t="s">
        <v>4241</v>
      </c>
      <c r="B1620" t="s">
        <v>4239</v>
      </c>
      <c r="C1620" t="s">
        <v>4663</v>
      </c>
      <c r="D1620">
        <v>1.2577126068419429E-29</v>
      </c>
      <c r="E1620">
        <v>2.6574758922581299E-29</v>
      </c>
      <c r="F1620">
        <v>0.32109452215737155</v>
      </c>
      <c r="G1620">
        <v>0.67845394683553517</v>
      </c>
      <c r="H1620">
        <v>4.5153100709508632E-4</v>
      </c>
    </row>
    <row r="1621" spans="1:8" x14ac:dyDescent="0.2">
      <c r="A1621" t="s">
        <v>4241</v>
      </c>
      <c r="B1621" t="s">
        <v>4239</v>
      </c>
      <c r="C1621" t="s">
        <v>4664</v>
      </c>
      <c r="D1621">
        <v>1.2609415670060647E-29</v>
      </c>
      <c r="E1621">
        <v>2.6602407930532752E-29</v>
      </c>
      <c r="F1621">
        <v>0.32142664625587797</v>
      </c>
      <c r="G1621">
        <v>0.678121355695955</v>
      </c>
      <c r="H1621">
        <v>4.5199804816346248E-4</v>
      </c>
    </row>
    <row r="1622" spans="1:8" x14ac:dyDescent="0.2">
      <c r="A1622" t="s">
        <v>4241</v>
      </c>
      <c r="B1622" t="s">
        <v>4239</v>
      </c>
      <c r="C1622" t="s">
        <v>4665</v>
      </c>
      <c r="D1622">
        <v>1.2609415670060647E-29</v>
      </c>
      <c r="E1622">
        <v>2.6602407930532752E-29</v>
      </c>
      <c r="F1622">
        <v>0.32142664625587797</v>
      </c>
      <c r="G1622">
        <v>0.678121355695955</v>
      </c>
      <c r="H1622">
        <v>4.5199804816346248E-4</v>
      </c>
    </row>
    <row r="1623" spans="1:8" x14ac:dyDescent="0.2">
      <c r="A1623" t="s">
        <v>4241</v>
      </c>
      <c r="B1623" t="s">
        <v>4239</v>
      </c>
      <c r="C1623" t="s">
        <v>4666</v>
      </c>
      <c r="D1623">
        <v>1.2577084795850278E-29</v>
      </c>
      <c r="E1623">
        <v>2.6574800253100013E-29</v>
      </c>
      <c r="F1623">
        <v>0.32109346846706127</v>
      </c>
      <c r="G1623">
        <v>0.67845500200757014</v>
      </c>
      <c r="H1623">
        <v>4.5152952536988035E-4</v>
      </c>
    </row>
    <row r="1624" spans="1:8" x14ac:dyDescent="0.2">
      <c r="A1624" t="s">
        <v>4241</v>
      </c>
      <c r="B1624" t="s">
        <v>4239</v>
      </c>
      <c r="C1624" t="s">
        <v>4667</v>
      </c>
      <c r="D1624">
        <v>1.2577084795850278E-29</v>
      </c>
      <c r="E1624">
        <v>2.6574800253100013E-29</v>
      </c>
      <c r="F1624">
        <v>0.32109346846706127</v>
      </c>
      <c r="G1624">
        <v>0.67845500200757014</v>
      </c>
      <c r="H1624">
        <v>4.5152952536988035E-4</v>
      </c>
    </row>
    <row r="1625" spans="1:8" x14ac:dyDescent="0.2">
      <c r="A1625" t="s">
        <v>4241</v>
      </c>
      <c r="B1625" t="s">
        <v>4239</v>
      </c>
      <c r="C1625" t="s">
        <v>4668</v>
      </c>
      <c r="D1625">
        <v>1.2577084795850278E-29</v>
      </c>
      <c r="E1625">
        <v>2.6574800253100013E-29</v>
      </c>
      <c r="F1625">
        <v>0.32109346846706127</v>
      </c>
      <c r="G1625">
        <v>0.67845500200757014</v>
      </c>
      <c r="H1625">
        <v>4.5152952536988035E-4</v>
      </c>
    </row>
    <row r="1626" spans="1:8" x14ac:dyDescent="0.2">
      <c r="A1626" t="s">
        <v>4241</v>
      </c>
      <c r="B1626" t="s">
        <v>4239</v>
      </c>
      <c r="C1626" t="s">
        <v>4669</v>
      </c>
      <c r="D1626">
        <v>1.2577084795850278E-29</v>
      </c>
      <c r="E1626">
        <v>2.6574800253100013E-29</v>
      </c>
      <c r="F1626">
        <v>0.32109346846706127</v>
      </c>
      <c r="G1626">
        <v>0.67845500200757014</v>
      </c>
      <c r="H1626">
        <v>4.5152952536988035E-4</v>
      </c>
    </row>
    <row r="1627" spans="1:8" x14ac:dyDescent="0.2">
      <c r="A1627" t="s">
        <v>4241</v>
      </c>
      <c r="B1627" t="s">
        <v>4239</v>
      </c>
      <c r="C1627" t="s">
        <v>4670</v>
      </c>
      <c r="D1627">
        <v>1.2417120670107794E-29</v>
      </c>
      <c r="E1627">
        <v>2.6435069246127892E-29</v>
      </c>
      <c r="F1627">
        <v>0.31945563961763301</v>
      </c>
      <c r="G1627">
        <v>0.68009513401216848</v>
      </c>
      <c r="H1627">
        <v>4.4922637019655949E-4</v>
      </c>
    </row>
    <row r="1628" spans="1:8" x14ac:dyDescent="0.2">
      <c r="A1628" t="s">
        <v>4241</v>
      </c>
      <c r="B1628" t="s">
        <v>4239</v>
      </c>
      <c r="C1628" t="s">
        <v>4671</v>
      </c>
      <c r="D1628">
        <v>1.2385682446701392E-29</v>
      </c>
      <c r="E1628">
        <v>2.640656766404585E-29</v>
      </c>
      <c r="F1628">
        <v>0.31913932645230919</v>
      </c>
      <c r="G1628">
        <v>0.68041189198483631</v>
      </c>
      <c r="H1628">
        <v>4.4878156285092964E-4</v>
      </c>
    </row>
    <row r="1629" spans="1:8" x14ac:dyDescent="0.2">
      <c r="A1629" t="s">
        <v>4241</v>
      </c>
      <c r="B1629" t="s">
        <v>4239</v>
      </c>
      <c r="C1629" t="s">
        <v>4672</v>
      </c>
      <c r="D1629">
        <v>1.2385682446701392E-29</v>
      </c>
      <c r="E1629">
        <v>2.640656766404585E-29</v>
      </c>
      <c r="F1629">
        <v>0.31913932645230919</v>
      </c>
      <c r="G1629">
        <v>0.68041189198483631</v>
      </c>
      <c r="H1629">
        <v>4.4878156285092964E-4</v>
      </c>
    </row>
    <row r="1630" spans="1:8" x14ac:dyDescent="0.2">
      <c r="A1630" t="s">
        <v>4241</v>
      </c>
      <c r="B1630" t="s">
        <v>4239</v>
      </c>
      <c r="C1630" t="s">
        <v>4673</v>
      </c>
      <c r="D1630">
        <v>1.2385682446701392E-29</v>
      </c>
      <c r="E1630">
        <v>2.640656766404585E-29</v>
      </c>
      <c r="F1630">
        <v>0.31913932645230919</v>
      </c>
      <c r="G1630">
        <v>0.68041189198483631</v>
      </c>
      <c r="H1630">
        <v>4.4878156285092964E-4</v>
      </c>
    </row>
    <row r="1631" spans="1:8" x14ac:dyDescent="0.2">
      <c r="A1631" t="s">
        <v>4241</v>
      </c>
      <c r="B1631" t="s">
        <v>4239</v>
      </c>
      <c r="C1631" t="s">
        <v>4674</v>
      </c>
      <c r="D1631">
        <v>1.2385682446701392E-29</v>
      </c>
      <c r="E1631">
        <v>2.640656766404585E-29</v>
      </c>
      <c r="F1631">
        <v>0.31913932645230919</v>
      </c>
      <c r="G1631">
        <v>0.68041189198483631</v>
      </c>
      <c r="H1631">
        <v>4.4878156285092964E-4</v>
      </c>
    </row>
    <row r="1632" spans="1:8" x14ac:dyDescent="0.2">
      <c r="A1632" t="s">
        <v>4241</v>
      </c>
      <c r="B1632" t="s">
        <v>4239</v>
      </c>
      <c r="C1632" t="s">
        <v>4675</v>
      </c>
      <c r="D1632">
        <v>1.2385682446701392E-29</v>
      </c>
      <c r="E1632">
        <v>2.640656766404585E-29</v>
      </c>
      <c r="F1632">
        <v>0.31913932645230919</v>
      </c>
      <c r="G1632">
        <v>0.68041189198483631</v>
      </c>
      <c r="H1632">
        <v>4.4878156285092964E-4</v>
      </c>
    </row>
    <row r="1633" spans="1:8" x14ac:dyDescent="0.2">
      <c r="A1633" t="s">
        <v>4241</v>
      </c>
      <c r="B1633" t="s">
        <v>4239</v>
      </c>
      <c r="C1633" t="s">
        <v>4676</v>
      </c>
      <c r="D1633">
        <v>1.2385682446701392E-29</v>
      </c>
      <c r="E1633">
        <v>2.640656766404585E-29</v>
      </c>
      <c r="F1633">
        <v>0.31913932645230919</v>
      </c>
      <c r="G1633">
        <v>0.68041189198483631</v>
      </c>
      <c r="H1633">
        <v>4.4878156285092964E-4</v>
      </c>
    </row>
    <row r="1634" spans="1:8" x14ac:dyDescent="0.2">
      <c r="A1634" t="s">
        <v>4241</v>
      </c>
      <c r="B1634" t="s">
        <v>4239</v>
      </c>
      <c r="C1634" t="s">
        <v>4677</v>
      </c>
      <c r="D1634">
        <v>1.2353544859189979E-29</v>
      </c>
      <c r="E1634">
        <v>2.6378766427927394E-29</v>
      </c>
      <c r="F1634">
        <v>0.31880398572321822</v>
      </c>
      <c r="G1634">
        <v>0.68074770427831088</v>
      </c>
      <c r="H1634">
        <v>4.4830999847758537E-4</v>
      </c>
    </row>
    <row r="1635" spans="1:8" x14ac:dyDescent="0.2">
      <c r="A1635" t="s">
        <v>4241</v>
      </c>
      <c r="B1635" t="s">
        <v>4239</v>
      </c>
      <c r="C1635" t="s">
        <v>4678</v>
      </c>
      <c r="D1635">
        <v>1.2385620819774574E-29</v>
      </c>
      <c r="E1635">
        <v>2.6406629377500019E-29</v>
      </c>
      <c r="F1635">
        <v>0.31913773852398947</v>
      </c>
      <c r="G1635">
        <v>0.68041348214614383</v>
      </c>
      <c r="H1635">
        <v>4.4877932986710738E-4</v>
      </c>
    </row>
    <row r="1636" spans="1:8" x14ac:dyDescent="0.2">
      <c r="A1636" t="s">
        <v>4241</v>
      </c>
      <c r="B1636" t="s">
        <v>4239</v>
      </c>
      <c r="C1636" t="s">
        <v>4679</v>
      </c>
      <c r="D1636">
        <v>1.2385620819774574E-29</v>
      </c>
      <c r="E1636">
        <v>2.6406629377500019E-29</v>
      </c>
      <c r="F1636">
        <v>0.31913773852398947</v>
      </c>
      <c r="G1636">
        <v>0.68041348214614383</v>
      </c>
      <c r="H1636">
        <v>4.4877932986710738E-4</v>
      </c>
    </row>
    <row r="1637" spans="1:8" x14ac:dyDescent="0.2">
      <c r="A1637" t="s">
        <v>4241</v>
      </c>
      <c r="B1637" t="s">
        <v>4239</v>
      </c>
      <c r="C1637" t="s">
        <v>4680</v>
      </c>
      <c r="D1637">
        <v>1.2385620819774574E-29</v>
      </c>
      <c r="E1637">
        <v>2.6406629377500019E-29</v>
      </c>
      <c r="F1637">
        <v>0.31913773852398947</v>
      </c>
      <c r="G1637">
        <v>0.68041348214614383</v>
      </c>
      <c r="H1637">
        <v>4.4877932986710738E-4</v>
      </c>
    </row>
    <row r="1638" spans="1:8" x14ac:dyDescent="0.2">
      <c r="A1638" t="s">
        <v>4241</v>
      </c>
      <c r="B1638" t="s">
        <v>4239</v>
      </c>
      <c r="C1638" t="s">
        <v>4681</v>
      </c>
      <c r="D1638">
        <v>1.2385620819774574E-29</v>
      </c>
      <c r="E1638">
        <v>2.6406629377500019E-29</v>
      </c>
      <c r="F1638">
        <v>0.31913773852398947</v>
      </c>
      <c r="G1638">
        <v>0.68041348214614383</v>
      </c>
      <c r="H1638">
        <v>4.4877932986710738E-4</v>
      </c>
    </row>
    <row r="1639" spans="1:8" x14ac:dyDescent="0.2">
      <c r="A1639" t="s">
        <v>4241</v>
      </c>
      <c r="B1639" t="s">
        <v>4239</v>
      </c>
      <c r="C1639" t="s">
        <v>4682</v>
      </c>
      <c r="D1639">
        <v>1.2385620819774574E-29</v>
      </c>
      <c r="E1639">
        <v>2.6406629377500019E-29</v>
      </c>
      <c r="F1639">
        <v>0.31913773852398947</v>
      </c>
      <c r="G1639">
        <v>0.68041348214614383</v>
      </c>
      <c r="H1639">
        <v>4.4877932986710738E-4</v>
      </c>
    </row>
    <row r="1640" spans="1:8" x14ac:dyDescent="0.2">
      <c r="A1640" t="s">
        <v>4241</v>
      </c>
      <c r="B1640" t="s">
        <v>4239</v>
      </c>
      <c r="C1640" t="s">
        <v>4683</v>
      </c>
      <c r="D1640">
        <v>1.2291679460345965E-29</v>
      </c>
      <c r="E1640">
        <v>2.6320750795822385E-29</v>
      </c>
      <c r="F1640">
        <v>0.31819256142799646</v>
      </c>
      <c r="G1640">
        <v>0.6813599883733904</v>
      </c>
      <c r="H1640">
        <v>4.4745019860952787E-4</v>
      </c>
    </row>
    <row r="1641" spans="1:8" x14ac:dyDescent="0.2">
      <c r="A1641" t="s">
        <v>4241</v>
      </c>
      <c r="B1641" t="s">
        <v>4239</v>
      </c>
      <c r="C1641" t="s">
        <v>4684</v>
      </c>
      <c r="D1641">
        <v>1.2355873666930635E-29</v>
      </c>
      <c r="E1641">
        <v>2.6376434350429237E-29</v>
      </c>
      <c r="F1641">
        <v>0.31886408452062143</v>
      </c>
      <c r="G1641">
        <v>0.68068752096849672</v>
      </c>
      <c r="H1641">
        <v>4.4839451088326068E-4</v>
      </c>
    </row>
    <row r="1642" spans="1:8" x14ac:dyDescent="0.2">
      <c r="A1642" t="s">
        <v>4241</v>
      </c>
      <c r="B1642" t="s">
        <v>4239</v>
      </c>
      <c r="C1642" t="s">
        <v>4685</v>
      </c>
      <c r="D1642">
        <v>1.2355873666930635E-29</v>
      </c>
      <c r="E1642">
        <v>2.6376434350429237E-29</v>
      </c>
      <c r="F1642">
        <v>0.31886408452062143</v>
      </c>
      <c r="G1642">
        <v>0.68068752096849672</v>
      </c>
      <c r="H1642">
        <v>4.4839451088326068E-4</v>
      </c>
    </row>
    <row r="1643" spans="1:8" x14ac:dyDescent="0.2">
      <c r="A1643" t="s">
        <v>4241</v>
      </c>
      <c r="B1643" t="s">
        <v>4239</v>
      </c>
      <c r="C1643" t="s">
        <v>4686</v>
      </c>
      <c r="D1643">
        <v>1.2355873666930635E-29</v>
      </c>
      <c r="E1643">
        <v>2.6376434350429237E-29</v>
      </c>
      <c r="F1643">
        <v>0.31886408452062143</v>
      </c>
      <c r="G1643">
        <v>0.68068752096849672</v>
      </c>
      <c r="H1643">
        <v>4.4839451088326068E-4</v>
      </c>
    </row>
    <row r="1644" spans="1:8" x14ac:dyDescent="0.2">
      <c r="A1644" t="s">
        <v>4241</v>
      </c>
      <c r="B1644" t="s">
        <v>4239</v>
      </c>
      <c r="C1644" t="s">
        <v>4687</v>
      </c>
      <c r="D1644">
        <v>1.2388006531465574E-29</v>
      </c>
      <c r="E1644">
        <v>2.6404240316148052E-29</v>
      </c>
      <c r="F1644">
        <v>0.31919921066534718</v>
      </c>
      <c r="G1644">
        <v>0.68035192356115193</v>
      </c>
      <c r="H1644">
        <v>4.4886577350279773E-4</v>
      </c>
    </row>
    <row r="1645" spans="1:8" x14ac:dyDescent="0.2">
      <c r="A1645" t="s">
        <v>4241</v>
      </c>
      <c r="B1645" t="s">
        <v>4239</v>
      </c>
      <c r="C1645" t="s">
        <v>4688</v>
      </c>
      <c r="D1645">
        <v>1.2420538463242355E-29</v>
      </c>
      <c r="E1645">
        <v>2.6431646654225603E-29</v>
      </c>
      <c r="F1645">
        <v>0.31954356928513716</v>
      </c>
      <c r="G1645">
        <v>0.6800070806958084</v>
      </c>
      <c r="H1645">
        <v>4.4935001905563982E-4</v>
      </c>
    </row>
    <row r="1646" spans="1:8" x14ac:dyDescent="0.2">
      <c r="A1646" t="s">
        <v>4241</v>
      </c>
      <c r="B1646" t="s">
        <v>4239</v>
      </c>
      <c r="C1646" t="s">
        <v>4689</v>
      </c>
      <c r="D1646">
        <v>1.2505991002653656E-29</v>
      </c>
      <c r="E1646">
        <v>2.6286090188731106E-29</v>
      </c>
      <c r="F1646">
        <v>0.32223929221344338</v>
      </c>
      <c r="G1646">
        <v>0.67730756697567729</v>
      </c>
      <c r="H1646">
        <v>4.5314081087758761E-4</v>
      </c>
    </row>
    <row r="1647" spans="1:8" x14ac:dyDescent="0.2">
      <c r="A1647" t="s">
        <v>4241</v>
      </c>
      <c r="B1647" t="s">
        <v>4239</v>
      </c>
      <c r="C1647" t="s">
        <v>4690</v>
      </c>
      <c r="D1647">
        <v>1.2538395795546627E-29</v>
      </c>
      <c r="E1647">
        <v>2.6313623843806703E-29</v>
      </c>
      <c r="F1647">
        <v>0.32257568844344781</v>
      </c>
      <c r="G1647">
        <v>0.67697069769702922</v>
      </c>
      <c r="H1647">
        <v>4.5361385952225888E-4</v>
      </c>
    </row>
    <row r="1648" spans="1:8" x14ac:dyDescent="0.2">
      <c r="A1648" t="s">
        <v>4241</v>
      </c>
      <c r="B1648" t="s">
        <v>4239</v>
      </c>
      <c r="C1648" t="s">
        <v>4691</v>
      </c>
      <c r="D1648">
        <v>1.2538395795546627E-29</v>
      </c>
      <c r="E1648">
        <v>2.6313623843806703E-29</v>
      </c>
      <c r="F1648">
        <v>0.32257568844344781</v>
      </c>
      <c r="G1648">
        <v>0.67697069769702922</v>
      </c>
      <c r="H1648">
        <v>4.5361385952225888E-4</v>
      </c>
    </row>
    <row r="1649" spans="1:8" x14ac:dyDescent="0.2">
      <c r="A1649" t="s">
        <v>4241</v>
      </c>
      <c r="B1649" t="s">
        <v>4239</v>
      </c>
      <c r="C1649" t="s">
        <v>4692</v>
      </c>
      <c r="D1649">
        <v>1.2668286695275599E-29</v>
      </c>
      <c r="E1649">
        <v>2.6423486353557019E-29</v>
      </c>
      <c r="F1649">
        <v>0.32391790233114731</v>
      </c>
      <c r="G1649">
        <v>0.67562659635517386</v>
      </c>
      <c r="H1649">
        <v>4.5550131367244802E-4</v>
      </c>
    </row>
    <row r="1650" spans="1:8" x14ac:dyDescent="0.2">
      <c r="A1650" t="s">
        <v>4241</v>
      </c>
      <c r="B1650" t="s">
        <v>4239</v>
      </c>
      <c r="C1650" t="s">
        <v>4693</v>
      </c>
      <c r="D1650">
        <v>1.2700827300942487E-29</v>
      </c>
      <c r="E1650">
        <v>2.6450884004734764E-29</v>
      </c>
      <c r="F1650">
        <v>0.3242526194787464</v>
      </c>
      <c r="G1650">
        <v>0.67529140852010905</v>
      </c>
      <c r="H1650">
        <v>4.5597200115018202E-4</v>
      </c>
    </row>
    <row r="1651" spans="1:8" x14ac:dyDescent="0.2">
      <c r="A1651" t="s">
        <v>4241</v>
      </c>
      <c r="B1651" t="s">
        <v>4239</v>
      </c>
      <c r="C1651" t="s">
        <v>4694</v>
      </c>
      <c r="D1651">
        <v>1.2733389073014159E-29</v>
      </c>
      <c r="E1651">
        <v>2.6478260459700683E-29</v>
      </c>
      <c r="F1651">
        <v>0.32458685257938669</v>
      </c>
      <c r="G1651">
        <v>0.67495670541266783</v>
      </c>
      <c r="H1651">
        <v>4.5644200794918189E-4</v>
      </c>
    </row>
    <row r="1652" spans="1:8" x14ac:dyDescent="0.2">
      <c r="A1652" t="s">
        <v>4241</v>
      </c>
      <c r="B1652" t="s">
        <v>4239</v>
      </c>
      <c r="C1652" t="s">
        <v>4695</v>
      </c>
      <c r="D1652">
        <v>1.2733389073014159E-29</v>
      </c>
      <c r="E1652">
        <v>2.6478260459700683E-29</v>
      </c>
      <c r="F1652">
        <v>0.32458685257938669</v>
      </c>
      <c r="G1652">
        <v>0.67495670541266783</v>
      </c>
      <c r="H1652">
        <v>4.5644200794918189E-4</v>
      </c>
    </row>
    <row r="1653" spans="1:8" x14ac:dyDescent="0.2">
      <c r="A1653" t="s">
        <v>4241</v>
      </c>
      <c r="B1653" t="s">
        <v>4239</v>
      </c>
      <c r="C1653" t="s">
        <v>4696</v>
      </c>
      <c r="D1653">
        <v>1.2733389073014159E-29</v>
      </c>
      <c r="E1653">
        <v>2.6478260459700683E-29</v>
      </c>
      <c r="F1653">
        <v>0.32458685257938669</v>
      </c>
      <c r="G1653">
        <v>0.67495670541266783</v>
      </c>
      <c r="H1653">
        <v>4.5644200794918189E-4</v>
      </c>
    </row>
    <row r="1654" spans="1:8" x14ac:dyDescent="0.2">
      <c r="A1654" t="s">
        <v>4241</v>
      </c>
      <c r="B1654" t="s">
        <v>4239</v>
      </c>
      <c r="C1654" t="s">
        <v>4697</v>
      </c>
      <c r="D1654">
        <v>1.2673768062584377E-29</v>
      </c>
      <c r="E1654">
        <v>2.6417997290037134E-29</v>
      </c>
      <c r="F1654">
        <v>0.3240580564848442</v>
      </c>
      <c r="G1654">
        <v>0.67548624511326549</v>
      </c>
      <c r="H1654">
        <v>4.5569840188728933E-4</v>
      </c>
    </row>
    <row r="1655" spans="1:8" x14ac:dyDescent="0.2">
      <c r="A1655" t="s">
        <v>4241</v>
      </c>
      <c r="B1655" t="s">
        <v>4239</v>
      </c>
      <c r="C1655" t="s">
        <v>4698</v>
      </c>
      <c r="D1655">
        <v>1.2673768062584377E-29</v>
      </c>
      <c r="E1655">
        <v>2.6417997290037134E-29</v>
      </c>
      <c r="F1655">
        <v>0.3240580564848442</v>
      </c>
      <c r="G1655">
        <v>0.67548624511326549</v>
      </c>
      <c r="H1655">
        <v>4.5569840188728933E-4</v>
      </c>
    </row>
    <row r="1656" spans="1:8" x14ac:dyDescent="0.2">
      <c r="A1656" t="s">
        <v>4241</v>
      </c>
      <c r="B1656" t="s">
        <v>4239</v>
      </c>
      <c r="C1656" t="s">
        <v>4699</v>
      </c>
      <c r="D1656">
        <v>1.2673768062584377E-29</v>
      </c>
      <c r="E1656">
        <v>2.6417997290037134E-29</v>
      </c>
      <c r="F1656">
        <v>0.3240580564848442</v>
      </c>
      <c r="G1656">
        <v>0.67548624511326549</v>
      </c>
      <c r="H1656">
        <v>4.5569840188728933E-4</v>
      </c>
    </row>
    <row r="1657" spans="1:8" x14ac:dyDescent="0.2">
      <c r="A1657" t="s">
        <v>4241</v>
      </c>
      <c r="B1657" t="s">
        <v>4239</v>
      </c>
      <c r="C1657" t="s">
        <v>4700</v>
      </c>
      <c r="D1657">
        <v>1.2673768062584377E-29</v>
      </c>
      <c r="E1657">
        <v>2.6417997290037134E-29</v>
      </c>
      <c r="F1657">
        <v>0.3240580564848442</v>
      </c>
      <c r="G1657">
        <v>0.67548624511326549</v>
      </c>
      <c r="H1657">
        <v>4.5569840188728933E-4</v>
      </c>
    </row>
    <row r="1658" spans="1:8" x14ac:dyDescent="0.2">
      <c r="A1658" t="s">
        <v>4241</v>
      </c>
      <c r="B1658" t="s">
        <v>4239</v>
      </c>
      <c r="C1658" t="s">
        <v>4701</v>
      </c>
      <c r="D1658">
        <v>1.2673768062584377E-29</v>
      </c>
      <c r="E1658">
        <v>2.6417997290037134E-29</v>
      </c>
      <c r="F1658">
        <v>0.3240580564848442</v>
      </c>
      <c r="G1658">
        <v>0.67548624511326549</v>
      </c>
      <c r="H1658">
        <v>4.5569840188728933E-4</v>
      </c>
    </row>
    <row r="1659" spans="1:8" x14ac:dyDescent="0.2">
      <c r="A1659" t="s">
        <v>4241</v>
      </c>
      <c r="B1659" t="s">
        <v>4239</v>
      </c>
      <c r="C1659" t="s">
        <v>4702</v>
      </c>
      <c r="D1659">
        <v>1.2673768062584377E-29</v>
      </c>
      <c r="E1659">
        <v>2.6417997290037134E-29</v>
      </c>
      <c r="F1659">
        <v>0.3240580564848442</v>
      </c>
      <c r="G1659">
        <v>0.67548624511326549</v>
      </c>
      <c r="H1659">
        <v>4.5569840188728933E-4</v>
      </c>
    </row>
    <row r="1660" spans="1:8" x14ac:dyDescent="0.2">
      <c r="A1660" t="s">
        <v>4241</v>
      </c>
      <c r="B1660" t="s">
        <v>4239</v>
      </c>
      <c r="C1660" t="s">
        <v>4703</v>
      </c>
      <c r="D1660">
        <v>1.2641222496918899E-29</v>
      </c>
      <c r="E1660">
        <v>2.6390604605754363E-29</v>
      </c>
      <c r="F1660">
        <v>0.32372239929292407</v>
      </c>
      <c r="G1660">
        <v>0.67582237431457659</v>
      </c>
      <c r="H1660">
        <v>4.5522639249613844E-4</v>
      </c>
    </row>
    <row r="1661" spans="1:8" x14ac:dyDescent="0.2">
      <c r="A1661" t="s">
        <v>4241</v>
      </c>
      <c r="B1661" t="s">
        <v>4239</v>
      </c>
      <c r="C1661" t="s">
        <v>4704</v>
      </c>
      <c r="D1661">
        <v>1.2641222496918899E-29</v>
      </c>
      <c r="E1661">
        <v>2.6390604605754363E-29</v>
      </c>
      <c r="F1661">
        <v>0.32372239929292407</v>
      </c>
      <c r="G1661">
        <v>0.67582237431457659</v>
      </c>
      <c r="H1661">
        <v>4.5522639249613844E-4</v>
      </c>
    </row>
    <row r="1662" spans="1:8" x14ac:dyDescent="0.2">
      <c r="A1662" t="s">
        <v>4241</v>
      </c>
      <c r="B1662" t="s">
        <v>4239</v>
      </c>
      <c r="C1662" t="s">
        <v>4705</v>
      </c>
      <c r="D1662">
        <v>1.2641222496918899E-29</v>
      </c>
      <c r="E1662">
        <v>2.6390604605754363E-29</v>
      </c>
      <c r="F1662">
        <v>0.32372239929292407</v>
      </c>
      <c r="G1662">
        <v>0.67582237431457659</v>
      </c>
      <c r="H1662">
        <v>4.5522639249613844E-4</v>
      </c>
    </row>
    <row r="1663" spans="1:8" x14ac:dyDescent="0.2">
      <c r="A1663" t="s">
        <v>4241</v>
      </c>
      <c r="B1663" t="s">
        <v>4239</v>
      </c>
      <c r="C1663" t="s">
        <v>4706</v>
      </c>
      <c r="D1663">
        <v>1.2641222496918899E-29</v>
      </c>
      <c r="E1663">
        <v>2.6390604605754363E-29</v>
      </c>
      <c r="F1663">
        <v>0.32372239929292407</v>
      </c>
      <c r="G1663">
        <v>0.67582237431457659</v>
      </c>
      <c r="H1663">
        <v>4.5522639249613844E-4</v>
      </c>
    </row>
    <row r="1664" spans="1:8" x14ac:dyDescent="0.2">
      <c r="A1664" t="s">
        <v>4241</v>
      </c>
      <c r="B1664" t="s">
        <v>4239</v>
      </c>
      <c r="C1664" t="s">
        <v>4707</v>
      </c>
      <c r="D1664">
        <v>1.2641222496918899E-29</v>
      </c>
      <c r="E1664">
        <v>2.6390604605754363E-29</v>
      </c>
      <c r="F1664">
        <v>0.32372239929292407</v>
      </c>
      <c r="G1664">
        <v>0.67582237431457659</v>
      </c>
      <c r="H1664">
        <v>4.5522639249613844E-4</v>
      </c>
    </row>
    <row r="1665" spans="1:8" x14ac:dyDescent="0.2">
      <c r="A1665" t="s">
        <v>4241</v>
      </c>
      <c r="B1665" t="s">
        <v>4239</v>
      </c>
      <c r="C1665" t="s">
        <v>4708</v>
      </c>
      <c r="D1665">
        <v>1.2641222496918899E-29</v>
      </c>
      <c r="E1665">
        <v>2.6390604605754363E-29</v>
      </c>
      <c r="F1665">
        <v>0.32372239929292407</v>
      </c>
      <c r="G1665">
        <v>0.67582237431457659</v>
      </c>
      <c r="H1665">
        <v>4.5522639249613844E-4</v>
      </c>
    </row>
    <row r="1666" spans="1:8" x14ac:dyDescent="0.2">
      <c r="A1666" t="s">
        <v>4241</v>
      </c>
      <c r="B1666" t="s">
        <v>4239</v>
      </c>
      <c r="C1666" t="s">
        <v>4709</v>
      </c>
      <c r="D1666">
        <v>1.2641222496918899E-29</v>
      </c>
      <c r="E1666">
        <v>2.6390604605754363E-29</v>
      </c>
      <c r="F1666">
        <v>0.32372239929292407</v>
      </c>
      <c r="G1666">
        <v>0.67582237431457659</v>
      </c>
      <c r="H1666">
        <v>4.5522639249613844E-4</v>
      </c>
    </row>
    <row r="1667" spans="1:8" x14ac:dyDescent="0.2">
      <c r="A1667" t="s">
        <v>4241</v>
      </c>
      <c r="B1667" t="s">
        <v>4239</v>
      </c>
      <c r="C1667" t="s">
        <v>4710</v>
      </c>
      <c r="D1667">
        <v>1.2641222496918899E-29</v>
      </c>
      <c r="E1667">
        <v>2.6390604605754363E-29</v>
      </c>
      <c r="F1667">
        <v>0.32372239929292407</v>
      </c>
      <c r="G1667">
        <v>0.67582237431457659</v>
      </c>
      <c r="H1667">
        <v>4.5522639249613844E-4</v>
      </c>
    </row>
    <row r="1668" spans="1:8" x14ac:dyDescent="0.2">
      <c r="A1668" t="s">
        <v>4241</v>
      </c>
      <c r="B1668" t="s">
        <v>4239</v>
      </c>
      <c r="C1668" t="s">
        <v>4711</v>
      </c>
      <c r="D1668">
        <v>1.2641222496918899E-29</v>
      </c>
      <c r="E1668">
        <v>2.6390604605754363E-29</v>
      </c>
      <c r="F1668">
        <v>0.32372239929292407</v>
      </c>
      <c r="G1668">
        <v>0.67582237431457659</v>
      </c>
      <c r="H1668">
        <v>4.5522639249613844E-4</v>
      </c>
    </row>
    <row r="1669" spans="1:8" x14ac:dyDescent="0.2">
      <c r="A1669" t="s">
        <v>4241</v>
      </c>
      <c r="B1669" t="s">
        <v>4239</v>
      </c>
      <c r="C1669" t="s">
        <v>4712</v>
      </c>
      <c r="D1669">
        <v>1.2641222496918899E-29</v>
      </c>
      <c r="E1669">
        <v>2.6390604605754363E-29</v>
      </c>
      <c r="F1669">
        <v>0.32372239929292407</v>
      </c>
      <c r="G1669">
        <v>0.67582237431457659</v>
      </c>
      <c r="H1669">
        <v>4.5522639249613844E-4</v>
      </c>
    </row>
    <row r="1670" spans="1:8" x14ac:dyDescent="0.2">
      <c r="A1670" t="s">
        <v>4241</v>
      </c>
      <c r="B1670" t="s">
        <v>4239</v>
      </c>
      <c r="C1670" t="s">
        <v>4713</v>
      </c>
      <c r="D1670">
        <v>1.2673756615310434E-29</v>
      </c>
      <c r="E1670">
        <v>2.6418008753384131E-29</v>
      </c>
      <c r="F1670">
        <v>0.32405776378725593</v>
      </c>
      <c r="G1670">
        <v>0.67548653822245663</v>
      </c>
      <c r="H1670">
        <v>4.5569799028874844E-4</v>
      </c>
    </row>
    <row r="1671" spans="1:8" x14ac:dyDescent="0.2">
      <c r="A1671" t="s">
        <v>4241</v>
      </c>
      <c r="B1671" t="s">
        <v>4239</v>
      </c>
      <c r="C1671" t="s">
        <v>4714</v>
      </c>
      <c r="D1671">
        <v>1.4211282534944571E-29</v>
      </c>
      <c r="E1671">
        <v>2.4758356161426829E-29</v>
      </c>
      <c r="F1671">
        <v>0.36448912981276083</v>
      </c>
      <c r="G1671">
        <v>0.63499831661655359</v>
      </c>
      <c r="H1671">
        <v>5.12553570686286E-4</v>
      </c>
    </row>
    <row r="1672" spans="1:8" x14ac:dyDescent="0.2">
      <c r="A1672" t="s">
        <v>4241</v>
      </c>
      <c r="B1672" t="s">
        <v>4239</v>
      </c>
      <c r="C1672" t="s">
        <v>4715</v>
      </c>
      <c r="D1672">
        <v>1.4211282534944571E-29</v>
      </c>
      <c r="E1672">
        <v>2.4758356161426829E-29</v>
      </c>
      <c r="F1672">
        <v>0.36448912981276083</v>
      </c>
      <c r="G1672">
        <v>0.63499831661655359</v>
      </c>
      <c r="H1672">
        <v>5.12553570686286E-4</v>
      </c>
    </row>
    <row r="1673" spans="1:8" x14ac:dyDescent="0.2">
      <c r="A1673" t="s">
        <v>4241</v>
      </c>
      <c r="B1673" t="s">
        <v>4239</v>
      </c>
      <c r="C1673" t="s">
        <v>4716</v>
      </c>
      <c r="D1673">
        <v>1.4211282534944571E-29</v>
      </c>
      <c r="E1673">
        <v>2.4758356161426829E-29</v>
      </c>
      <c r="F1673">
        <v>0.36448912981276083</v>
      </c>
      <c r="G1673">
        <v>0.63499831661655359</v>
      </c>
      <c r="H1673">
        <v>5.12553570686286E-4</v>
      </c>
    </row>
    <row r="1674" spans="1:8" x14ac:dyDescent="0.2">
      <c r="A1674" t="s">
        <v>4241</v>
      </c>
      <c r="B1674" t="s">
        <v>4239</v>
      </c>
      <c r="C1674" t="s">
        <v>4717</v>
      </c>
      <c r="D1674">
        <v>1.417569825365157E-29</v>
      </c>
      <c r="E1674">
        <v>2.4734006464472206E-29</v>
      </c>
      <c r="F1674">
        <v>0.36413667906052249</v>
      </c>
      <c r="G1674">
        <v>0.63535126299370515</v>
      </c>
      <c r="H1674">
        <v>5.1205794577795932E-4</v>
      </c>
    </row>
    <row r="1675" spans="1:8" x14ac:dyDescent="0.2">
      <c r="A1675" t="s">
        <v>4241</v>
      </c>
      <c r="B1675" t="s">
        <v>4239</v>
      </c>
      <c r="C1675" t="s">
        <v>4718</v>
      </c>
      <c r="D1675">
        <v>1.417569825365157E-29</v>
      </c>
      <c r="E1675">
        <v>2.4734006464472206E-29</v>
      </c>
      <c r="F1675">
        <v>0.36413667906052249</v>
      </c>
      <c r="G1675">
        <v>0.63535126299370515</v>
      </c>
      <c r="H1675">
        <v>5.1205794577795932E-4</v>
      </c>
    </row>
    <row r="1676" spans="1:8" x14ac:dyDescent="0.2">
      <c r="A1676" t="s">
        <v>4241</v>
      </c>
      <c r="B1676" t="s">
        <v>4239</v>
      </c>
      <c r="C1676" t="s">
        <v>4719</v>
      </c>
      <c r="D1676">
        <v>1.417569825365157E-29</v>
      </c>
      <c r="E1676">
        <v>2.4734006464472206E-29</v>
      </c>
      <c r="F1676">
        <v>0.36413667906052249</v>
      </c>
      <c r="G1676">
        <v>0.63535126299370515</v>
      </c>
      <c r="H1676">
        <v>5.1205794577795932E-4</v>
      </c>
    </row>
    <row r="1677" spans="1:8" x14ac:dyDescent="0.2">
      <c r="A1677" t="s">
        <v>4241</v>
      </c>
      <c r="B1677" t="s">
        <v>4239</v>
      </c>
      <c r="C1677" t="s">
        <v>4720</v>
      </c>
      <c r="D1677">
        <v>1.4140140563662521E-29</v>
      </c>
      <c r="E1677">
        <v>2.4709630138784858E-29</v>
      </c>
      <c r="F1677">
        <v>0.36378382461260517</v>
      </c>
      <c r="G1677">
        <v>0.63570461363421227</v>
      </c>
      <c r="H1677">
        <v>5.1156175318284184E-4</v>
      </c>
    </row>
    <row r="1678" spans="1:8" x14ac:dyDescent="0.2">
      <c r="A1678" t="s">
        <v>4241</v>
      </c>
      <c r="B1678" t="s">
        <v>4239</v>
      </c>
      <c r="C1678" t="s">
        <v>4721</v>
      </c>
      <c r="D1678">
        <v>1.4175826669711174E-29</v>
      </c>
      <c r="E1678">
        <v>2.4733877868108324E-29</v>
      </c>
      <c r="F1678">
        <v>0.36413997773383266</v>
      </c>
      <c r="G1678">
        <v>0.63534795968171009</v>
      </c>
      <c r="H1678">
        <v>5.1206258445342411E-4</v>
      </c>
    </row>
    <row r="1679" spans="1:8" x14ac:dyDescent="0.2">
      <c r="A1679" t="s">
        <v>4241</v>
      </c>
      <c r="B1679" t="s">
        <v>4239</v>
      </c>
      <c r="C1679" t="s">
        <v>4722</v>
      </c>
      <c r="D1679">
        <v>1.4175826669711174E-29</v>
      </c>
      <c r="E1679">
        <v>2.4733877868108324E-29</v>
      </c>
      <c r="F1679">
        <v>0.36413997773383266</v>
      </c>
      <c r="G1679">
        <v>0.63534795968171009</v>
      </c>
      <c r="H1679">
        <v>5.1206258445342411E-4</v>
      </c>
    </row>
    <row r="1680" spans="1:8" x14ac:dyDescent="0.2">
      <c r="A1680" t="s">
        <v>4241</v>
      </c>
      <c r="B1680" t="s">
        <v>4239</v>
      </c>
      <c r="C1680" t="s">
        <v>4723</v>
      </c>
      <c r="D1680">
        <v>1.4175826669711174E-29</v>
      </c>
      <c r="E1680">
        <v>2.4733877868108324E-29</v>
      </c>
      <c r="F1680">
        <v>0.36413997773383266</v>
      </c>
      <c r="G1680">
        <v>0.63534795968171009</v>
      </c>
      <c r="H1680">
        <v>5.1206258445342411E-4</v>
      </c>
    </row>
    <row r="1681" spans="1:8" x14ac:dyDescent="0.2">
      <c r="A1681" t="s">
        <v>4241</v>
      </c>
      <c r="B1681" t="s">
        <v>4239</v>
      </c>
      <c r="C1681" t="s">
        <v>4724</v>
      </c>
      <c r="D1681">
        <v>1.4175826669711174E-29</v>
      </c>
      <c r="E1681">
        <v>2.4733877868108324E-29</v>
      </c>
      <c r="F1681">
        <v>0.36413997773383266</v>
      </c>
      <c r="G1681">
        <v>0.63534795968171009</v>
      </c>
      <c r="H1681">
        <v>5.1206258445342411E-4</v>
      </c>
    </row>
    <row r="1682" spans="1:8" x14ac:dyDescent="0.2">
      <c r="A1682" t="s">
        <v>4241</v>
      </c>
      <c r="B1682" t="s">
        <v>4239</v>
      </c>
      <c r="C1682" t="s">
        <v>4725</v>
      </c>
      <c r="D1682">
        <v>1.4211540992290391E-29</v>
      </c>
      <c r="E1682">
        <v>2.4758097341191475E-29</v>
      </c>
      <c r="F1682">
        <v>0.36449575869321837</v>
      </c>
      <c r="G1682">
        <v>0.63499167841440018</v>
      </c>
      <c r="H1682">
        <v>5.1256289238087226E-4</v>
      </c>
    </row>
    <row r="1683" spans="1:8" x14ac:dyDescent="0.2">
      <c r="A1683" t="s">
        <v>4241</v>
      </c>
      <c r="B1683" t="s">
        <v>4239</v>
      </c>
      <c r="C1683" t="s">
        <v>4726</v>
      </c>
      <c r="D1683">
        <v>1.4267955520760179E-29</v>
      </c>
      <c r="E1683">
        <v>2.4581635722525438E-29</v>
      </c>
      <c r="F1683">
        <v>0.36707212388561034</v>
      </c>
      <c r="G1683">
        <v>0.63241169027397182</v>
      </c>
      <c r="H1683">
        <v>5.1618584042168413E-4</v>
      </c>
    </row>
    <row r="1684" spans="1:8" x14ac:dyDescent="0.2">
      <c r="A1684" t="s">
        <v>4241</v>
      </c>
      <c r="B1684" t="s">
        <v>4239</v>
      </c>
      <c r="C1684" t="s">
        <v>4727</v>
      </c>
      <c r="D1684">
        <v>1.4267955520760179E-29</v>
      </c>
      <c r="E1684">
        <v>2.4581635722525438E-29</v>
      </c>
      <c r="F1684">
        <v>0.36707212388561034</v>
      </c>
      <c r="G1684">
        <v>0.63241169027397182</v>
      </c>
      <c r="H1684">
        <v>5.1618584042168413E-4</v>
      </c>
    </row>
    <row r="1685" spans="1:8" x14ac:dyDescent="0.2">
      <c r="A1685" t="s">
        <v>4241</v>
      </c>
      <c r="B1685" t="s">
        <v>4239</v>
      </c>
      <c r="C1685" t="s">
        <v>4728</v>
      </c>
      <c r="D1685">
        <v>1.4267955520760179E-29</v>
      </c>
      <c r="E1685">
        <v>2.4581635722525438E-29</v>
      </c>
      <c r="F1685">
        <v>0.36707212388561034</v>
      </c>
      <c r="G1685">
        <v>0.63241169027397182</v>
      </c>
      <c r="H1685">
        <v>5.1618584042168413E-4</v>
      </c>
    </row>
    <row r="1686" spans="1:8" x14ac:dyDescent="0.2">
      <c r="A1686" t="s">
        <v>4241</v>
      </c>
      <c r="B1686" t="s">
        <v>4239</v>
      </c>
      <c r="C1686" t="s">
        <v>4729</v>
      </c>
      <c r="D1686">
        <v>1.4358440317028785E-29</v>
      </c>
      <c r="E1686">
        <v>2.449102388067413E-29</v>
      </c>
      <c r="F1686">
        <v>0.36940002898016616</v>
      </c>
      <c r="G1686">
        <v>0.63008051162206846</v>
      </c>
      <c r="H1686">
        <v>5.1945939776767774E-4</v>
      </c>
    </row>
    <row r="1687" spans="1:8" x14ac:dyDescent="0.2">
      <c r="A1687" t="s">
        <v>4241</v>
      </c>
      <c r="B1687" t="s">
        <v>4239</v>
      </c>
      <c r="C1687" t="s">
        <v>4730</v>
      </c>
      <c r="D1687">
        <v>1.4394550890276882E-29</v>
      </c>
      <c r="E1687">
        <v>2.4514846546091694E-29</v>
      </c>
      <c r="F1687">
        <v>0.36975843192788849</v>
      </c>
      <c r="G1687">
        <v>0.6297216046793136</v>
      </c>
      <c r="H1687">
        <v>5.1996339279956059E-4</v>
      </c>
    </row>
    <row r="1688" spans="1:8" x14ac:dyDescent="0.2">
      <c r="A1688" t="s">
        <v>4241</v>
      </c>
      <c r="B1688" t="s">
        <v>4239</v>
      </c>
      <c r="C1688" t="s">
        <v>4731</v>
      </c>
      <c r="D1688">
        <v>1.8711716459867331E-29</v>
      </c>
      <c r="E1688">
        <v>2.0131635500995995E-29</v>
      </c>
      <c r="F1688">
        <v>0.48139689617583603</v>
      </c>
      <c r="G1688">
        <v>0.51792615167971956</v>
      </c>
      <c r="H1688">
        <v>6.7695214444110305E-4</v>
      </c>
    </row>
    <row r="1689" spans="1:8" x14ac:dyDescent="0.2">
      <c r="A1689" t="s">
        <v>4241</v>
      </c>
      <c r="B1689" t="s">
        <v>4239</v>
      </c>
      <c r="C1689" t="s">
        <v>4732</v>
      </c>
      <c r="D1689">
        <v>1.8711716459867331E-29</v>
      </c>
      <c r="E1689">
        <v>2.0131635500995995E-29</v>
      </c>
      <c r="F1689">
        <v>0.48139689617583603</v>
      </c>
      <c r="G1689">
        <v>0.51792615167971956</v>
      </c>
      <c r="H1689">
        <v>6.7695214444110305E-4</v>
      </c>
    </row>
    <row r="1690" spans="1:8" x14ac:dyDescent="0.2">
      <c r="A1690" t="s">
        <v>4241</v>
      </c>
      <c r="B1690" t="s">
        <v>4239</v>
      </c>
      <c r="C1690" t="s">
        <v>4733</v>
      </c>
      <c r="D1690">
        <v>1.8711716459867331E-29</v>
      </c>
      <c r="E1690">
        <v>2.0131635500995995E-29</v>
      </c>
      <c r="F1690">
        <v>0.48139689617583603</v>
      </c>
      <c r="G1690">
        <v>0.51792615167971956</v>
      </c>
      <c r="H1690">
        <v>6.7695214444110305E-4</v>
      </c>
    </row>
    <row r="1691" spans="1:8" x14ac:dyDescent="0.2">
      <c r="A1691" t="s">
        <v>4241</v>
      </c>
      <c r="B1691" t="s">
        <v>4239</v>
      </c>
      <c r="C1691" t="s">
        <v>4734</v>
      </c>
      <c r="D1691">
        <v>1.8711716459867331E-29</v>
      </c>
      <c r="E1691">
        <v>2.0131635500995995E-29</v>
      </c>
      <c r="F1691">
        <v>0.48139689617583603</v>
      </c>
      <c r="G1691">
        <v>0.51792615167971956</v>
      </c>
      <c r="H1691">
        <v>6.7695214444110305E-4</v>
      </c>
    </row>
    <row r="1692" spans="1:8" x14ac:dyDescent="0.2">
      <c r="A1692" t="s">
        <v>4241</v>
      </c>
      <c r="B1692" t="s">
        <v>4239</v>
      </c>
      <c r="C1692" t="s">
        <v>4735</v>
      </c>
      <c r="D1692">
        <v>1.8711716459867331E-29</v>
      </c>
      <c r="E1692">
        <v>2.0131635500995995E-29</v>
      </c>
      <c r="F1692">
        <v>0.48139689617583603</v>
      </c>
      <c r="G1692">
        <v>0.51792615167971956</v>
      </c>
      <c r="H1692">
        <v>6.7695214444110305E-4</v>
      </c>
    </row>
    <row r="1693" spans="1:8" x14ac:dyDescent="0.2">
      <c r="A1693" t="s">
        <v>4241</v>
      </c>
      <c r="B1693" t="s">
        <v>4239</v>
      </c>
      <c r="C1693" t="s">
        <v>4736</v>
      </c>
      <c r="D1693">
        <v>1.8711716459867331E-29</v>
      </c>
      <c r="E1693">
        <v>2.0131635500995995E-29</v>
      </c>
      <c r="F1693">
        <v>0.48139689617583603</v>
      </c>
      <c r="G1693">
        <v>0.51792615167971956</v>
      </c>
      <c r="H1693">
        <v>6.7695214444110305E-4</v>
      </c>
    </row>
    <row r="1694" spans="1:8" x14ac:dyDescent="0.2">
      <c r="A1694" t="s">
        <v>4241</v>
      </c>
      <c r="B1694" t="s">
        <v>4239</v>
      </c>
      <c r="C1694" t="s">
        <v>4737</v>
      </c>
      <c r="D1694">
        <v>1.8711716459867331E-29</v>
      </c>
      <c r="E1694">
        <v>2.0131635500995995E-29</v>
      </c>
      <c r="F1694">
        <v>0.48139689617583603</v>
      </c>
      <c r="G1694">
        <v>0.51792615167971956</v>
      </c>
      <c r="H1694">
        <v>6.7695214444110305E-4</v>
      </c>
    </row>
    <row r="1695" spans="1:8" x14ac:dyDescent="0.2">
      <c r="A1695" t="s">
        <v>4241</v>
      </c>
      <c r="B1695" t="s">
        <v>4239</v>
      </c>
      <c r="C1695" t="s">
        <v>4738</v>
      </c>
      <c r="D1695">
        <v>1.8711716459867331E-29</v>
      </c>
      <c r="E1695">
        <v>2.0131635500995995E-29</v>
      </c>
      <c r="F1695">
        <v>0.48139689617583603</v>
      </c>
      <c r="G1695">
        <v>0.51792615167971956</v>
      </c>
      <c r="H1695">
        <v>6.7695214444110305E-4</v>
      </c>
    </row>
    <row r="1696" spans="1:8" x14ac:dyDescent="0.2">
      <c r="A1696" t="s">
        <v>4241</v>
      </c>
      <c r="B1696" t="s">
        <v>4239</v>
      </c>
      <c r="C1696" t="s">
        <v>4739</v>
      </c>
      <c r="D1696">
        <v>1.8755519568505063E-29</v>
      </c>
      <c r="E1696">
        <v>2.0147754815703256E-29</v>
      </c>
      <c r="F1696">
        <v>0.4817803319121034</v>
      </c>
      <c r="G1696">
        <v>0.51754217674670422</v>
      </c>
      <c r="H1696">
        <v>6.7749134119535269E-4</v>
      </c>
    </row>
    <row r="1697" spans="1:8" x14ac:dyDescent="0.2">
      <c r="A1697" t="s">
        <v>4241</v>
      </c>
      <c r="B1697" t="s">
        <v>4239</v>
      </c>
      <c r="C1697" t="s">
        <v>4740</v>
      </c>
      <c r="D1697">
        <v>1.8755519568505063E-29</v>
      </c>
      <c r="E1697">
        <v>2.0147754815703256E-29</v>
      </c>
      <c r="F1697">
        <v>0.4817803319121034</v>
      </c>
      <c r="G1697">
        <v>0.51754217674670422</v>
      </c>
      <c r="H1697">
        <v>6.7749134119535269E-4</v>
      </c>
    </row>
    <row r="1698" spans="1:8" x14ac:dyDescent="0.2">
      <c r="A1698" t="s">
        <v>4241</v>
      </c>
      <c r="B1698" t="s">
        <v>4239</v>
      </c>
      <c r="C1698" t="s">
        <v>4741</v>
      </c>
      <c r="D1698">
        <v>1.8720948032373345E-29</v>
      </c>
      <c r="E1698">
        <v>2.0122390966859148E-29</v>
      </c>
      <c r="F1698">
        <v>0.48163439712133976</v>
      </c>
      <c r="G1698">
        <v>0.51768831675455129</v>
      </c>
      <c r="H1698">
        <v>6.7728612410661965E-4</v>
      </c>
    </row>
    <row r="1699" spans="1:8" x14ac:dyDescent="0.2">
      <c r="A1699" t="s">
        <v>4241</v>
      </c>
      <c r="B1699" t="s">
        <v>4239</v>
      </c>
      <c r="C1699" t="s">
        <v>4742</v>
      </c>
      <c r="D1699">
        <v>1.8720948032373345E-29</v>
      </c>
      <c r="E1699">
        <v>2.0122390966859148E-29</v>
      </c>
      <c r="F1699">
        <v>0.48163439712133976</v>
      </c>
      <c r="G1699">
        <v>0.51768831675455129</v>
      </c>
      <c r="H1699">
        <v>6.7728612410661965E-4</v>
      </c>
    </row>
    <row r="1700" spans="1:8" x14ac:dyDescent="0.2">
      <c r="A1700" t="s">
        <v>4241</v>
      </c>
      <c r="B1700" t="s">
        <v>4239</v>
      </c>
      <c r="C1700" t="s">
        <v>4743</v>
      </c>
      <c r="D1700">
        <v>1.8720948032373345E-29</v>
      </c>
      <c r="E1700">
        <v>2.0122390966859148E-29</v>
      </c>
      <c r="F1700">
        <v>0.48163439712133976</v>
      </c>
      <c r="G1700">
        <v>0.51768831675455129</v>
      </c>
      <c r="H1700">
        <v>6.7728612410661965E-4</v>
      </c>
    </row>
    <row r="1701" spans="1:8" x14ac:dyDescent="0.2">
      <c r="A1701" t="s">
        <v>4241</v>
      </c>
      <c r="B1701" t="s">
        <v>4239</v>
      </c>
      <c r="C1701" t="s">
        <v>4744</v>
      </c>
      <c r="D1701">
        <v>2.4125420461496936E-29</v>
      </c>
      <c r="E1701">
        <v>1.4650346456959096E-29</v>
      </c>
      <c r="F1701">
        <v>0.6216347358809784</v>
      </c>
      <c r="G1701">
        <v>0.37749110607842379</v>
      </c>
      <c r="H1701">
        <v>8.7415804060355957E-4</v>
      </c>
    </row>
    <row r="1702" spans="1:8" x14ac:dyDescent="0.2">
      <c r="A1702" t="s">
        <v>4241</v>
      </c>
      <c r="B1702" t="s">
        <v>4239</v>
      </c>
      <c r="C1702" t="s">
        <v>4745</v>
      </c>
      <c r="D1702">
        <v>2.4863891604447292E-29</v>
      </c>
      <c r="E1702">
        <v>1.3370983333017413E-29</v>
      </c>
      <c r="F1702">
        <v>0.6497003321753807</v>
      </c>
      <c r="G1702">
        <v>0.34938604325287048</v>
      </c>
      <c r="H1702">
        <v>9.1362457174957112E-4</v>
      </c>
    </row>
    <row r="1703" spans="1:8" x14ac:dyDescent="0.2">
      <c r="A1703" t="s">
        <v>4241</v>
      </c>
      <c r="B1703" t="s">
        <v>4239</v>
      </c>
      <c r="C1703" t="s">
        <v>4746</v>
      </c>
      <c r="D1703">
        <v>2.4916431097953425E-29</v>
      </c>
      <c r="E1703">
        <v>1.3378353975052318E-29</v>
      </c>
      <c r="F1703">
        <v>0.65005430970145184</v>
      </c>
      <c r="G1703">
        <v>0.34903156795490542</v>
      </c>
      <c r="H1703">
        <v>9.1412234364478793E-4</v>
      </c>
    </row>
    <row r="1704" spans="1:8" x14ac:dyDescent="0.2">
      <c r="A1704" t="s">
        <v>4241</v>
      </c>
      <c r="B1704" t="s">
        <v>4239</v>
      </c>
      <c r="C1704" t="s">
        <v>4747</v>
      </c>
      <c r="D1704">
        <v>2.4916431097953425E-29</v>
      </c>
      <c r="E1704">
        <v>1.3378353975052318E-29</v>
      </c>
      <c r="F1704">
        <v>0.65005430970145184</v>
      </c>
      <c r="G1704">
        <v>0.34903156795490542</v>
      </c>
      <c r="H1704">
        <v>9.1412234364478793E-4</v>
      </c>
    </row>
    <row r="1705" spans="1:8" x14ac:dyDescent="0.2">
      <c r="A1705" t="s">
        <v>4241</v>
      </c>
      <c r="B1705" t="s">
        <v>4239</v>
      </c>
      <c r="C1705" t="s">
        <v>4748</v>
      </c>
      <c r="D1705">
        <v>2.4916431097953425E-29</v>
      </c>
      <c r="E1705">
        <v>1.3378353975052318E-29</v>
      </c>
      <c r="F1705">
        <v>0.65005430970145184</v>
      </c>
      <c r="G1705">
        <v>0.34903156795490542</v>
      </c>
      <c r="H1705">
        <v>9.1412234364478793E-4</v>
      </c>
    </row>
    <row r="1706" spans="1:8" x14ac:dyDescent="0.2">
      <c r="A1706" t="s">
        <v>4241</v>
      </c>
      <c r="B1706" t="s">
        <v>4239</v>
      </c>
      <c r="C1706" t="s">
        <v>4749</v>
      </c>
      <c r="D1706">
        <v>2.4916431097953425E-29</v>
      </c>
      <c r="E1706">
        <v>1.3378353975052318E-29</v>
      </c>
      <c r="F1706">
        <v>0.65005430970145184</v>
      </c>
      <c r="G1706">
        <v>0.34903156795490542</v>
      </c>
      <c r="H1706">
        <v>9.1412234364478793E-4</v>
      </c>
    </row>
    <row r="1707" spans="1:8" x14ac:dyDescent="0.2">
      <c r="A1707" t="s">
        <v>4241</v>
      </c>
      <c r="B1707" t="s">
        <v>4239</v>
      </c>
      <c r="C1707" t="s">
        <v>4750</v>
      </c>
      <c r="D1707">
        <v>3.3077165131935297E-29</v>
      </c>
      <c r="E1707">
        <v>5.1461782014650717E-30</v>
      </c>
      <c r="F1707">
        <v>0.86431543040488557</v>
      </c>
      <c r="G1707">
        <v>0.13446914799864573</v>
      </c>
      <c r="H1707">
        <v>1.2154215964707994E-3</v>
      </c>
    </row>
    <row r="1708" spans="1:8" x14ac:dyDescent="0.2">
      <c r="A1708" t="s">
        <v>4241</v>
      </c>
      <c r="B1708" t="s">
        <v>4239</v>
      </c>
      <c r="C1708" t="s">
        <v>4751</v>
      </c>
      <c r="D1708">
        <v>3.3077165131935297E-29</v>
      </c>
      <c r="E1708">
        <v>5.1461782014650717E-30</v>
      </c>
      <c r="F1708">
        <v>0.86431543040488557</v>
      </c>
      <c r="G1708">
        <v>0.13446914799864573</v>
      </c>
      <c r="H1708">
        <v>1.2154215964707994E-3</v>
      </c>
    </row>
    <row r="1709" spans="1:8" x14ac:dyDescent="0.2">
      <c r="A1709" t="s">
        <v>4241</v>
      </c>
      <c r="B1709" t="s">
        <v>4239</v>
      </c>
      <c r="C1709" t="s">
        <v>4752</v>
      </c>
      <c r="D1709">
        <v>3.3135884719949598E-29</v>
      </c>
      <c r="E1709">
        <v>5.1473600436612865E-30</v>
      </c>
      <c r="F1709">
        <v>0.86449478190891382</v>
      </c>
      <c r="G1709">
        <v>0.13428954428612916</v>
      </c>
      <c r="H1709">
        <v>1.2156738049628551E-3</v>
      </c>
    </row>
    <row r="1710" spans="1:8" x14ac:dyDescent="0.2">
      <c r="A1710" t="s">
        <v>4241</v>
      </c>
      <c r="B1710" t="s">
        <v>4239</v>
      </c>
      <c r="C1710" t="s">
        <v>4753</v>
      </c>
      <c r="D1710">
        <v>3.3135884719949598E-29</v>
      </c>
      <c r="E1710">
        <v>5.1473600436612865E-30</v>
      </c>
      <c r="F1710">
        <v>0.86449478190891382</v>
      </c>
      <c r="G1710">
        <v>0.13428954428612916</v>
      </c>
      <c r="H1710">
        <v>1.2156738049628551E-3</v>
      </c>
    </row>
    <row r="1711" spans="1:8" x14ac:dyDescent="0.2">
      <c r="A1711" t="s">
        <v>4241</v>
      </c>
      <c r="B1711" t="s">
        <v>4239</v>
      </c>
      <c r="C1711" t="s">
        <v>4754</v>
      </c>
      <c r="D1711">
        <v>3.3079908487031853E-29</v>
      </c>
      <c r="E1711">
        <v>5.1434309946415889E-30</v>
      </c>
      <c r="F1711">
        <v>0.86438711502875154</v>
      </c>
      <c r="G1711">
        <v>0.13439736257009302</v>
      </c>
      <c r="H1711">
        <v>1.215522401150337E-3</v>
      </c>
    </row>
    <row r="1712" spans="1:8" x14ac:dyDescent="0.2">
      <c r="A1712" t="s">
        <v>4241</v>
      </c>
      <c r="B1712" t="s">
        <v>4239</v>
      </c>
      <c r="C1712" t="s">
        <v>4755</v>
      </c>
      <c r="D1712">
        <v>3.3079908487031853E-29</v>
      </c>
      <c r="E1712">
        <v>5.1434309946415889E-30</v>
      </c>
      <c r="F1712">
        <v>0.86438711502875154</v>
      </c>
      <c r="G1712">
        <v>0.13439736257009302</v>
      </c>
      <c r="H1712">
        <v>1.215522401150337E-3</v>
      </c>
    </row>
    <row r="1713" spans="1:8" x14ac:dyDescent="0.2">
      <c r="A1713" t="s">
        <v>4241</v>
      </c>
      <c r="B1713" t="s">
        <v>4239</v>
      </c>
      <c r="C1713" t="s">
        <v>4756</v>
      </c>
      <c r="D1713">
        <v>3.3079908487031853E-29</v>
      </c>
      <c r="E1713">
        <v>5.1434309946415889E-30</v>
      </c>
      <c r="F1713">
        <v>0.86438711502875154</v>
      </c>
      <c r="G1713">
        <v>0.13439736257009302</v>
      </c>
      <c r="H1713">
        <v>1.215522401150337E-3</v>
      </c>
    </row>
    <row r="1714" spans="1:8" x14ac:dyDescent="0.2">
      <c r="A1714" t="s">
        <v>4241</v>
      </c>
      <c r="B1714" t="s">
        <v>4239</v>
      </c>
      <c r="C1714" t="s">
        <v>4757</v>
      </c>
      <c r="D1714">
        <v>3.722948937127827E-29</v>
      </c>
      <c r="E1714">
        <v>9.2804015474946053E-31</v>
      </c>
      <c r="F1714">
        <v>0.97434399077243816</v>
      </c>
      <c r="G1714">
        <v>2.4285862765843307E-2</v>
      </c>
      <c r="H1714">
        <v>1.3701464617166604E-3</v>
      </c>
    </row>
    <row r="1715" spans="1:8" x14ac:dyDescent="0.2">
      <c r="A1715" t="s">
        <v>4241</v>
      </c>
      <c r="B1715" t="s">
        <v>4239</v>
      </c>
      <c r="C1715" t="s">
        <v>4758</v>
      </c>
      <c r="D1715">
        <v>3.722948937127827E-29</v>
      </c>
      <c r="E1715">
        <v>9.2804015474946053E-31</v>
      </c>
      <c r="F1715">
        <v>0.97434399077243816</v>
      </c>
      <c r="G1715">
        <v>2.4285862765843307E-2</v>
      </c>
      <c r="H1715">
        <v>1.3701464617166604E-3</v>
      </c>
    </row>
    <row r="1716" spans="1:8" x14ac:dyDescent="0.2">
      <c r="A1716" t="s">
        <v>4241</v>
      </c>
      <c r="B1716" t="s">
        <v>4239</v>
      </c>
      <c r="C1716" t="s">
        <v>4759</v>
      </c>
      <c r="D1716">
        <v>3.722948937127827E-29</v>
      </c>
      <c r="E1716">
        <v>9.2804015474946053E-31</v>
      </c>
      <c r="F1716">
        <v>0.97434399077243816</v>
      </c>
      <c r="G1716">
        <v>2.4285862765843307E-2</v>
      </c>
      <c r="H1716">
        <v>1.3701464617166604E-3</v>
      </c>
    </row>
    <row r="1717" spans="1:8" x14ac:dyDescent="0.2">
      <c r="A1717" t="s">
        <v>4241</v>
      </c>
      <c r="B1717" t="s">
        <v>4239</v>
      </c>
      <c r="C1717" t="s">
        <v>4760</v>
      </c>
      <c r="D1717">
        <v>3.7348977741322271E-29</v>
      </c>
      <c r="E1717">
        <v>9.2835173896013903E-31</v>
      </c>
      <c r="F1717">
        <v>0.97441177864691653</v>
      </c>
      <c r="G1717">
        <v>2.4217979566387542E-2</v>
      </c>
      <c r="H1717">
        <v>1.3702417866914671E-3</v>
      </c>
    </row>
    <row r="1718" spans="1:8" x14ac:dyDescent="0.2">
      <c r="A1718" t="s">
        <v>4241</v>
      </c>
      <c r="B1718" t="s">
        <v>4239</v>
      </c>
      <c r="C1718" t="s">
        <v>4761</v>
      </c>
      <c r="D1718">
        <v>3.7348977741322271E-29</v>
      </c>
      <c r="E1718">
        <v>9.2835173896013903E-31</v>
      </c>
      <c r="F1718">
        <v>0.97441177864691653</v>
      </c>
      <c r="G1718">
        <v>2.4217979566387542E-2</v>
      </c>
      <c r="H1718">
        <v>1.3702417866914671E-3</v>
      </c>
    </row>
    <row r="1719" spans="1:8" x14ac:dyDescent="0.2">
      <c r="A1719" t="s">
        <v>4241</v>
      </c>
      <c r="B1719" t="s">
        <v>4239</v>
      </c>
      <c r="C1719" t="s">
        <v>4762</v>
      </c>
      <c r="D1719">
        <v>3.7348977741322271E-29</v>
      </c>
      <c r="E1719">
        <v>9.2835173896013903E-31</v>
      </c>
      <c r="F1719">
        <v>0.97441177864691653</v>
      </c>
      <c r="G1719">
        <v>2.4217979566387542E-2</v>
      </c>
      <c r="H1719">
        <v>1.3702417866914671E-3</v>
      </c>
    </row>
    <row r="1720" spans="1:8" x14ac:dyDescent="0.2">
      <c r="A1720" t="s">
        <v>4241</v>
      </c>
      <c r="B1720" t="s">
        <v>4239</v>
      </c>
      <c r="C1720" t="s">
        <v>4763</v>
      </c>
      <c r="D1720">
        <v>3.7348977741322271E-29</v>
      </c>
      <c r="E1720">
        <v>9.2835173896013903E-31</v>
      </c>
      <c r="F1720">
        <v>0.97441177864691653</v>
      </c>
      <c r="G1720">
        <v>2.4217979566387542E-2</v>
      </c>
      <c r="H1720">
        <v>1.3702417866914671E-3</v>
      </c>
    </row>
    <row r="1721" spans="1:8" x14ac:dyDescent="0.2">
      <c r="A1721" t="s">
        <v>4241</v>
      </c>
      <c r="B1721" t="s">
        <v>4239</v>
      </c>
      <c r="C1721" t="s">
        <v>4764</v>
      </c>
      <c r="D1721">
        <v>3.7408739520954065E-29</v>
      </c>
      <c r="E1721">
        <v>9.2848991173907211E-31</v>
      </c>
      <c r="F1721">
        <v>0.97444597202159966</v>
      </c>
      <c r="G1721">
        <v>2.4183738108144795E-2</v>
      </c>
      <c r="H1721">
        <v>1.370289870255157E-3</v>
      </c>
    </row>
    <row r="1722" spans="1:8" x14ac:dyDescent="0.2">
      <c r="A1722" t="s">
        <v>4241</v>
      </c>
      <c r="B1722" t="s">
        <v>4239</v>
      </c>
      <c r="C1722" t="s">
        <v>4765</v>
      </c>
      <c r="D1722">
        <v>3.7408739520954065E-29</v>
      </c>
      <c r="E1722">
        <v>9.2848991173907211E-31</v>
      </c>
      <c r="F1722">
        <v>0.97444597202159966</v>
      </c>
      <c r="G1722">
        <v>2.4183738108144795E-2</v>
      </c>
      <c r="H1722">
        <v>1.370289870255157E-3</v>
      </c>
    </row>
    <row r="1723" spans="1:8" x14ac:dyDescent="0.2">
      <c r="A1723" t="s">
        <v>4241</v>
      </c>
      <c r="B1723" t="s">
        <v>4239</v>
      </c>
      <c r="C1723" t="s">
        <v>4766</v>
      </c>
      <c r="D1723">
        <v>3.7408701845315335E-29</v>
      </c>
      <c r="E1723">
        <v>9.2852764027520739E-31</v>
      </c>
      <c r="F1723">
        <v>0.97444499062327217</v>
      </c>
      <c r="G1723">
        <v>2.4184720886532705E-2</v>
      </c>
      <c r="H1723">
        <v>1.3702884901887137E-3</v>
      </c>
    </row>
    <row r="1724" spans="1:8" x14ac:dyDescent="0.2">
      <c r="A1724" t="s">
        <v>4241</v>
      </c>
      <c r="B1724" t="s">
        <v>4239</v>
      </c>
      <c r="C1724" t="s">
        <v>4767</v>
      </c>
      <c r="D1724">
        <v>3.7408701845315335E-29</v>
      </c>
      <c r="E1724">
        <v>9.2852764027520739E-31</v>
      </c>
      <c r="F1724">
        <v>0.97444499062327217</v>
      </c>
      <c r="G1724">
        <v>2.4184720886532705E-2</v>
      </c>
      <c r="H1724">
        <v>1.3702884901887137E-3</v>
      </c>
    </row>
    <row r="1725" spans="1:8" x14ac:dyDescent="0.2">
      <c r="A1725" t="s">
        <v>4241</v>
      </c>
      <c r="B1725" t="s">
        <v>4239</v>
      </c>
      <c r="C1725" t="s">
        <v>4768</v>
      </c>
      <c r="D1725">
        <v>3.7349880198182471E-29</v>
      </c>
      <c r="E1725">
        <v>9.2744801502923373E-31</v>
      </c>
      <c r="F1725">
        <v>0.97443532318943094</v>
      </c>
      <c r="G1725">
        <v>2.4194401914966912E-2</v>
      </c>
      <c r="H1725">
        <v>1.370274895605695E-3</v>
      </c>
    </row>
    <row r="1726" spans="1:8" x14ac:dyDescent="0.2">
      <c r="A1726" t="s">
        <v>4241</v>
      </c>
      <c r="B1726" t="s">
        <v>4239</v>
      </c>
      <c r="C1726" t="s">
        <v>4769</v>
      </c>
      <c r="D1726">
        <v>3.729012677264207E-29</v>
      </c>
      <c r="E1726">
        <v>9.2730147642352965E-31</v>
      </c>
      <c r="F1726">
        <v>0.97440127782386898</v>
      </c>
      <c r="G1726">
        <v>2.4228495155955269E-2</v>
      </c>
      <c r="H1726">
        <v>1.3702270201760584E-3</v>
      </c>
    </row>
    <row r="1727" spans="1:8" x14ac:dyDescent="0.2">
      <c r="A1727" t="s">
        <v>4241</v>
      </c>
      <c r="B1727" t="s">
        <v>4239</v>
      </c>
      <c r="C1727" t="s">
        <v>4770</v>
      </c>
      <c r="D1727">
        <v>3.729012677264207E-29</v>
      </c>
      <c r="E1727">
        <v>9.2730147642352965E-31</v>
      </c>
      <c r="F1727">
        <v>0.97440127782386898</v>
      </c>
      <c r="G1727">
        <v>2.4228495155955269E-2</v>
      </c>
      <c r="H1727">
        <v>1.3702270201760584E-3</v>
      </c>
    </row>
    <row r="1728" spans="1:8" x14ac:dyDescent="0.2">
      <c r="A1728" t="s">
        <v>4241</v>
      </c>
      <c r="B1728" t="s">
        <v>4239</v>
      </c>
      <c r="C1728" t="s">
        <v>4771</v>
      </c>
      <c r="D1728">
        <v>3.729012677264207E-29</v>
      </c>
      <c r="E1728">
        <v>9.2730147642352965E-31</v>
      </c>
      <c r="F1728">
        <v>0.97440127782386898</v>
      </c>
      <c r="G1728">
        <v>2.4228495155955269E-2</v>
      </c>
      <c r="H1728">
        <v>1.3702270201760584E-3</v>
      </c>
    </row>
    <row r="1729" spans="1:8" x14ac:dyDescent="0.2">
      <c r="A1729" t="s">
        <v>4241</v>
      </c>
      <c r="B1729" t="s">
        <v>4239</v>
      </c>
      <c r="C1729" t="s">
        <v>4772</v>
      </c>
      <c r="D1729">
        <v>3.729012677264207E-29</v>
      </c>
      <c r="E1729">
        <v>9.2730147642352965E-31</v>
      </c>
      <c r="F1729">
        <v>0.97440127782386898</v>
      </c>
      <c r="G1729">
        <v>2.4228495155955269E-2</v>
      </c>
      <c r="H1729">
        <v>1.3702270201760584E-3</v>
      </c>
    </row>
    <row r="1730" spans="1:8" x14ac:dyDescent="0.2">
      <c r="A1730" t="s">
        <v>4241</v>
      </c>
      <c r="B1730" t="s">
        <v>4239</v>
      </c>
      <c r="C1730" t="s">
        <v>4773</v>
      </c>
      <c r="D1730">
        <v>3.7316863613588714E-29</v>
      </c>
      <c r="E1730">
        <v>9.0052709640496374E-31</v>
      </c>
      <c r="F1730">
        <v>0.97509991883794278</v>
      </c>
      <c r="G1730">
        <v>2.3528871695713799E-2</v>
      </c>
      <c r="H1730">
        <v>1.3712094663372795E-3</v>
      </c>
    </row>
    <row r="1731" spans="1:8" x14ac:dyDescent="0.2">
      <c r="A1731" t="s">
        <v>4241</v>
      </c>
      <c r="B1731" t="s">
        <v>4239</v>
      </c>
      <c r="C1731" t="s">
        <v>4774</v>
      </c>
      <c r="D1731">
        <v>3.7316863613588714E-29</v>
      </c>
      <c r="E1731">
        <v>9.0052709640496374E-31</v>
      </c>
      <c r="F1731">
        <v>0.97509991883794278</v>
      </c>
      <c r="G1731">
        <v>2.3528871695713799E-2</v>
      </c>
      <c r="H1731">
        <v>1.3712094663372795E-3</v>
      </c>
    </row>
    <row r="1732" spans="1:8" x14ac:dyDescent="0.2">
      <c r="A1732" t="s">
        <v>4241</v>
      </c>
      <c r="B1732" t="s">
        <v>4239</v>
      </c>
      <c r="C1732" t="s">
        <v>4775</v>
      </c>
      <c r="D1732">
        <v>3.7018962020492601E-29</v>
      </c>
      <c r="E1732">
        <v>8.9892765388858666E-31</v>
      </c>
      <c r="F1732">
        <v>0.97495639228119613</v>
      </c>
      <c r="G1732">
        <v>2.3672600083038783E-2</v>
      </c>
      <c r="H1732">
        <v>1.3710076357664116E-3</v>
      </c>
    </row>
    <row r="1733" spans="1:8" x14ac:dyDescent="0.2">
      <c r="A1733" t="s">
        <v>4241</v>
      </c>
      <c r="B1733" t="s">
        <v>4239</v>
      </c>
      <c r="C1733" t="s">
        <v>4776</v>
      </c>
      <c r="D1733">
        <v>3.7018962020492601E-29</v>
      </c>
      <c r="E1733">
        <v>8.9892765388858666E-31</v>
      </c>
      <c r="F1733">
        <v>0.97495639228119613</v>
      </c>
      <c r="G1733">
        <v>2.3672600083038783E-2</v>
      </c>
      <c r="H1733">
        <v>1.3710076357664116E-3</v>
      </c>
    </row>
    <row r="1734" spans="1:8" x14ac:dyDescent="0.2">
      <c r="A1734" t="s">
        <v>4241</v>
      </c>
      <c r="B1734" t="s">
        <v>4239</v>
      </c>
      <c r="C1734" t="s">
        <v>4777</v>
      </c>
      <c r="D1734">
        <v>3.7018962020492601E-29</v>
      </c>
      <c r="E1734">
        <v>8.9892765388858666E-31</v>
      </c>
      <c r="F1734">
        <v>0.97495639228119613</v>
      </c>
      <c r="G1734">
        <v>2.3672600083038783E-2</v>
      </c>
      <c r="H1734">
        <v>1.3710076357664116E-3</v>
      </c>
    </row>
    <row r="1735" spans="1:8" x14ac:dyDescent="0.2">
      <c r="A1735" t="s">
        <v>4241</v>
      </c>
      <c r="B1735" t="s">
        <v>4239</v>
      </c>
      <c r="C1735" t="s">
        <v>4778</v>
      </c>
      <c r="D1735">
        <v>3.7078750703215062E-29</v>
      </c>
      <c r="E1735">
        <v>8.9903888575919982E-31</v>
      </c>
      <c r="F1735">
        <v>0.97499075766085752</v>
      </c>
      <c r="G1735">
        <v>2.3638186377940695E-2</v>
      </c>
      <c r="H1735">
        <v>1.3710559612077091E-3</v>
      </c>
    </row>
    <row r="1736" spans="1:8" x14ac:dyDescent="0.2">
      <c r="A1736" t="s">
        <v>4241</v>
      </c>
      <c r="B1736" t="s">
        <v>4239</v>
      </c>
      <c r="C1736" t="s">
        <v>4779</v>
      </c>
      <c r="D1736">
        <v>3.7078407125256795E-29</v>
      </c>
      <c r="E1736">
        <v>8.9938294610301284E-31</v>
      </c>
      <c r="F1736">
        <v>0.97498172323204069</v>
      </c>
      <c r="G1736">
        <v>2.3647233511189199E-2</v>
      </c>
      <c r="H1736">
        <v>1.3710432567719099E-3</v>
      </c>
    </row>
    <row r="1737" spans="1:8" x14ac:dyDescent="0.2">
      <c r="A1737" t="s">
        <v>4241</v>
      </c>
      <c r="B1737" t="s">
        <v>4239</v>
      </c>
      <c r="C1737" t="s">
        <v>4780</v>
      </c>
      <c r="D1737">
        <v>3.7137903387390254E-29</v>
      </c>
      <c r="E1737">
        <v>8.9978700911691313E-31</v>
      </c>
      <c r="F1737">
        <v>0.97500831747186689</v>
      </c>
      <c r="G1737">
        <v>2.3620601873894233E-2</v>
      </c>
      <c r="H1737">
        <v>1.3710806542454553E-3</v>
      </c>
    </row>
    <row r="1738" spans="1:8" x14ac:dyDescent="0.2">
      <c r="A1738" t="s">
        <v>4241</v>
      </c>
      <c r="B1738" t="s">
        <v>4239</v>
      </c>
      <c r="C1738" t="s">
        <v>4781</v>
      </c>
      <c r="D1738">
        <v>3.7137903387390254E-29</v>
      </c>
      <c r="E1738">
        <v>8.9978700911691313E-31</v>
      </c>
      <c r="F1738">
        <v>0.97500831747186689</v>
      </c>
      <c r="G1738">
        <v>2.3620601873894233E-2</v>
      </c>
      <c r="H1738">
        <v>1.3710806542454553E-3</v>
      </c>
    </row>
    <row r="1739" spans="1:8" x14ac:dyDescent="0.2">
      <c r="A1739" t="s">
        <v>4241</v>
      </c>
      <c r="B1739" t="s">
        <v>4239</v>
      </c>
      <c r="C1739" t="s">
        <v>4782</v>
      </c>
      <c r="D1739">
        <v>3.7137903387390254E-29</v>
      </c>
      <c r="E1739">
        <v>8.9978700911691313E-31</v>
      </c>
      <c r="F1739">
        <v>0.97500831747186689</v>
      </c>
      <c r="G1739">
        <v>2.3620601873894233E-2</v>
      </c>
      <c r="H1739">
        <v>1.3710806542454553E-3</v>
      </c>
    </row>
    <row r="1740" spans="1:8" x14ac:dyDescent="0.2">
      <c r="A1740" t="s">
        <v>4241</v>
      </c>
      <c r="B1740" t="s">
        <v>4239</v>
      </c>
      <c r="C1740" t="s">
        <v>4783</v>
      </c>
      <c r="D1740">
        <v>3.7137903387390254E-29</v>
      </c>
      <c r="E1740">
        <v>8.9978700911691313E-31</v>
      </c>
      <c r="F1740">
        <v>0.97500831747186689</v>
      </c>
      <c r="G1740">
        <v>2.3620601873894233E-2</v>
      </c>
      <c r="H1740">
        <v>1.3710806542454553E-3</v>
      </c>
    </row>
    <row r="1741" spans="1:8" x14ac:dyDescent="0.2">
      <c r="A1741" t="s">
        <v>4241</v>
      </c>
      <c r="B1741" t="s">
        <v>4239</v>
      </c>
      <c r="C1741" t="s">
        <v>4784</v>
      </c>
      <c r="D1741">
        <v>3.7078106478141164E-29</v>
      </c>
      <c r="E1741">
        <v>8.9968401532927329E-31</v>
      </c>
      <c r="F1741">
        <v>0.97497381767552926</v>
      </c>
      <c r="G1741">
        <v>2.3655150184691592E-2</v>
      </c>
      <c r="H1741">
        <v>1.3710321397840857E-3</v>
      </c>
    </row>
    <row r="1742" spans="1:8" x14ac:dyDescent="0.2">
      <c r="A1742" t="s">
        <v>4241</v>
      </c>
      <c r="B1742" t="s">
        <v>4239</v>
      </c>
      <c r="C1742" t="s">
        <v>4785</v>
      </c>
      <c r="D1742">
        <v>3.7078106478141164E-29</v>
      </c>
      <c r="E1742">
        <v>8.9968401532927329E-31</v>
      </c>
      <c r="F1742">
        <v>0.97497381767552926</v>
      </c>
      <c r="G1742">
        <v>2.3655150184691592E-2</v>
      </c>
      <c r="H1742">
        <v>1.3710321397840857E-3</v>
      </c>
    </row>
    <row r="1743" spans="1:8" x14ac:dyDescent="0.2">
      <c r="A1743" t="s">
        <v>4241</v>
      </c>
      <c r="B1743" t="s">
        <v>4239</v>
      </c>
      <c r="C1743" t="s">
        <v>4786</v>
      </c>
      <c r="D1743">
        <v>3.7078106478141164E-29</v>
      </c>
      <c r="E1743">
        <v>8.9968401532927329E-31</v>
      </c>
      <c r="F1743">
        <v>0.97497381767552926</v>
      </c>
      <c r="G1743">
        <v>2.3655150184691592E-2</v>
      </c>
      <c r="H1743">
        <v>1.3710321397840857E-3</v>
      </c>
    </row>
    <row r="1744" spans="1:8" x14ac:dyDescent="0.2">
      <c r="A1744" t="s">
        <v>4241</v>
      </c>
      <c r="B1744" t="s">
        <v>4239</v>
      </c>
      <c r="C1744" t="s">
        <v>4787</v>
      </c>
      <c r="D1744">
        <v>3.7078106478141164E-29</v>
      </c>
      <c r="E1744">
        <v>8.9968401532927329E-31</v>
      </c>
      <c r="F1744">
        <v>0.97497381767552926</v>
      </c>
      <c r="G1744">
        <v>2.3655150184691592E-2</v>
      </c>
      <c r="H1744">
        <v>1.3710321397840857E-3</v>
      </c>
    </row>
    <row r="1745" spans="1:8" x14ac:dyDescent="0.2">
      <c r="A1745" t="s">
        <v>4241</v>
      </c>
      <c r="B1745" t="s">
        <v>4239</v>
      </c>
      <c r="C1745" t="s">
        <v>4788</v>
      </c>
      <c r="D1745">
        <v>3.7078106478141164E-29</v>
      </c>
      <c r="E1745">
        <v>8.9968401532927329E-31</v>
      </c>
      <c r="F1745">
        <v>0.97497381767552926</v>
      </c>
      <c r="G1745">
        <v>2.3655150184691592E-2</v>
      </c>
      <c r="H1745">
        <v>1.3710321397840857E-3</v>
      </c>
    </row>
    <row r="1746" spans="1:8" x14ac:dyDescent="0.2">
      <c r="A1746" t="s">
        <v>4241</v>
      </c>
      <c r="B1746" t="s">
        <v>4239</v>
      </c>
      <c r="C1746" t="s">
        <v>4789</v>
      </c>
      <c r="D1746">
        <v>3.7078106478141164E-29</v>
      </c>
      <c r="E1746">
        <v>8.9968401532927329E-31</v>
      </c>
      <c r="F1746">
        <v>0.97497381767552926</v>
      </c>
      <c r="G1746">
        <v>2.3655150184691592E-2</v>
      </c>
      <c r="H1746">
        <v>1.3710321397840857E-3</v>
      </c>
    </row>
    <row r="1747" spans="1:8" x14ac:dyDescent="0.2">
      <c r="A1747" t="s">
        <v>4241</v>
      </c>
      <c r="B1747" t="s">
        <v>4239</v>
      </c>
      <c r="C1747" t="s">
        <v>4790</v>
      </c>
      <c r="D1747">
        <v>3.7137643385237652E-29</v>
      </c>
      <c r="E1747">
        <v>9.0004737631481622E-31</v>
      </c>
      <c r="F1747">
        <v>0.97500149144674908</v>
      </c>
      <c r="G1747">
        <v>2.3627437497927711E-2</v>
      </c>
      <c r="H1747">
        <v>1.3710710553212033E-3</v>
      </c>
    </row>
    <row r="1748" spans="1:8" x14ac:dyDescent="0.2">
      <c r="A1748" t="s">
        <v>4241</v>
      </c>
      <c r="B1748" t="s">
        <v>4239</v>
      </c>
      <c r="C1748" t="s">
        <v>4791</v>
      </c>
      <c r="D1748">
        <v>3.7137643385237652E-29</v>
      </c>
      <c r="E1748">
        <v>9.0004737631481622E-31</v>
      </c>
      <c r="F1748">
        <v>0.97500149144674908</v>
      </c>
      <c r="G1748">
        <v>2.3627437497927711E-2</v>
      </c>
      <c r="H1748">
        <v>1.3710710553212033E-3</v>
      </c>
    </row>
    <row r="1749" spans="1:8" x14ac:dyDescent="0.2">
      <c r="A1749" t="s">
        <v>4241</v>
      </c>
      <c r="B1749" t="s">
        <v>4239</v>
      </c>
      <c r="C1749" t="s">
        <v>4792</v>
      </c>
      <c r="D1749">
        <v>3.7137643385237652E-29</v>
      </c>
      <c r="E1749">
        <v>9.0004737631481622E-31</v>
      </c>
      <c r="F1749">
        <v>0.97500149144674908</v>
      </c>
      <c r="G1749">
        <v>2.3627437497927711E-2</v>
      </c>
      <c r="H1749">
        <v>1.3710710553212033E-3</v>
      </c>
    </row>
    <row r="1750" spans="1:8" x14ac:dyDescent="0.2">
      <c r="A1750" t="s">
        <v>4241</v>
      </c>
      <c r="B1750" t="s">
        <v>4239</v>
      </c>
      <c r="C1750" t="s">
        <v>4793</v>
      </c>
      <c r="D1750">
        <v>3.7137643385237652E-29</v>
      </c>
      <c r="E1750">
        <v>9.0004737631481622E-31</v>
      </c>
      <c r="F1750">
        <v>0.97500149144674908</v>
      </c>
      <c r="G1750">
        <v>2.3627437497927711E-2</v>
      </c>
      <c r="H1750">
        <v>1.3710710553212033E-3</v>
      </c>
    </row>
    <row r="1751" spans="1:8" x14ac:dyDescent="0.2">
      <c r="A1751" t="s">
        <v>4241</v>
      </c>
      <c r="B1751" t="s">
        <v>4239</v>
      </c>
      <c r="C1751" t="s">
        <v>4794</v>
      </c>
      <c r="D1751">
        <v>3.7137592248289386E-29</v>
      </c>
      <c r="E1751">
        <v>9.0009858506006837E-31</v>
      </c>
      <c r="F1751">
        <v>0.97500014891135145</v>
      </c>
      <c r="G1751">
        <v>2.3628781921236908E-2</v>
      </c>
      <c r="H1751">
        <v>1.371069167414938E-3</v>
      </c>
    </row>
    <row r="1752" spans="1:8" x14ac:dyDescent="0.2">
      <c r="A1752" t="s">
        <v>4241</v>
      </c>
      <c r="B1752" t="s">
        <v>4239</v>
      </c>
      <c r="C1752" t="s">
        <v>4795</v>
      </c>
      <c r="D1752">
        <v>3.6839545850264532E-29</v>
      </c>
      <c r="E1752">
        <v>8.9864415065209143E-31</v>
      </c>
      <c r="F1752">
        <v>0.97485131522919688</v>
      </c>
      <c r="G1752">
        <v>2.3777824896965841E-2</v>
      </c>
      <c r="H1752">
        <v>1.3708598738338838E-3</v>
      </c>
    </row>
    <row r="1753" spans="1:8" x14ac:dyDescent="0.2">
      <c r="A1753" t="s">
        <v>4241</v>
      </c>
      <c r="B1753" t="s">
        <v>4239</v>
      </c>
      <c r="C1753" t="s">
        <v>4796</v>
      </c>
      <c r="D1753">
        <v>3.6660763877907726E-29</v>
      </c>
      <c r="E1753">
        <v>8.9772555905815577E-31</v>
      </c>
      <c r="F1753">
        <v>0.97476209515283241</v>
      </c>
      <c r="G1753">
        <v>2.3867170436799642E-2</v>
      </c>
      <c r="H1753">
        <v>1.3707344103701753E-3</v>
      </c>
    </row>
    <row r="1754" spans="1:8" x14ac:dyDescent="0.2">
      <c r="A1754" t="s">
        <v>4241</v>
      </c>
      <c r="B1754" t="s">
        <v>4239</v>
      </c>
      <c r="C1754" t="s">
        <v>4797</v>
      </c>
      <c r="D1754">
        <v>3.6601065396890459E-29</v>
      </c>
      <c r="E1754">
        <v>8.9752399877712559E-31</v>
      </c>
      <c r="F1754">
        <v>0.97472938239761875</v>
      </c>
      <c r="G1754">
        <v>2.3899929193488063E-2</v>
      </c>
      <c r="H1754">
        <v>1.3706884088899461E-3</v>
      </c>
    </row>
    <row r="1755" spans="1:8" x14ac:dyDescent="0.2">
      <c r="A1755" t="s">
        <v>4241</v>
      </c>
      <c r="B1755" t="s">
        <v>4239</v>
      </c>
      <c r="C1755" t="s">
        <v>4798</v>
      </c>
      <c r="D1755">
        <v>3.6601065396890459E-29</v>
      </c>
      <c r="E1755">
        <v>8.9752399877712559E-31</v>
      </c>
      <c r="F1755">
        <v>0.97472938239761875</v>
      </c>
      <c r="G1755">
        <v>2.3899929193488063E-2</v>
      </c>
      <c r="H1755">
        <v>1.3706884088899461E-3</v>
      </c>
    </row>
    <row r="1756" spans="1:8" x14ac:dyDescent="0.2">
      <c r="A1756" t="s">
        <v>4241</v>
      </c>
      <c r="B1756" t="s">
        <v>4239</v>
      </c>
      <c r="C1756" t="s">
        <v>4799</v>
      </c>
      <c r="D1756">
        <v>3.6601065396890459E-29</v>
      </c>
      <c r="E1756">
        <v>8.9752399877712559E-31</v>
      </c>
      <c r="F1756">
        <v>0.97472938239761875</v>
      </c>
      <c r="G1756">
        <v>2.3899929193488063E-2</v>
      </c>
      <c r="H1756">
        <v>1.3706884088899461E-3</v>
      </c>
    </row>
    <row r="1757" spans="1:8" x14ac:dyDescent="0.2">
      <c r="A1757" t="s">
        <v>4241</v>
      </c>
      <c r="B1757" t="s">
        <v>4239</v>
      </c>
      <c r="C1757" t="s">
        <v>4800</v>
      </c>
      <c r="D1757">
        <v>3.6601326332413855E-29</v>
      </c>
      <c r="E1757">
        <v>8.9726269690601699E-31</v>
      </c>
      <c r="F1757">
        <v>0.97473633141723903</v>
      </c>
      <c r="G1757">
        <v>2.3892970401987786E-2</v>
      </c>
      <c r="H1757">
        <v>1.3706981807720896E-3</v>
      </c>
    </row>
    <row r="1758" spans="1:8" x14ac:dyDescent="0.2">
      <c r="A1758" t="s">
        <v>4241</v>
      </c>
      <c r="B1758" t="s">
        <v>4239</v>
      </c>
      <c r="C1758" t="s">
        <v>4801</v>
      </c>
      <c r="D1758">
        <v>3.6601441617006163E-29</v>
      </c>
      <c r="E1758">
        <v>8.9714725045676885E-31</v>
      </c>
      <c r="F1758">
        <v>0.97473940158140604</v>
      </c>
      <c r="G1758">
        <v>2.3889895920483729E-2</v>
      </c>
      <c r="H1758">
        <v>1.3707024981123824E-3</v>
      </c>
    </row>
    <row r="1759" spans="1:8" x14ac:dyDescent="0.2">
      <c r="A1759" t="s">
        <v>4241</v>
      </c>
      <c r="B1759" t="s">
        <v>4239</v>
      </c>
      <c r="C1759" t="s">
        <v>4802</v>
      </c>
      <c r="D1759">
        <v>3.6601441617006163E-29</v>
      </c>
      <c r="E1759">
        <v>8.9714725045676885E-31</v>
      </c>
      <c r="F1759">
        <v>0.97473940158140604</v>
      </c>
      <c r="G1759">
        <v>2.3889895920483729E-2</v>
      </c>
      <c r="H1759">
        <v>1.3707024981123824E-3</v>
      </c>
    </row>
    <row r="1760" spans="1:8" x14ac:dyDescent="0.2">
      <c r="A1760" t="s">
        <v>4241</v>
      </c>
      <c r="B1760" t="s">
        <v>4239</v>
      </c>
      <c r="C1760" t="s">
        <v>4803</v>
      </c>
      <c r="D1760">
        <v>3.6601441617006163E-29</v>
      </c>
      <c r="E1760">
        <v>8.9714725045676885E-31</v>
      </c>
      <c r="F1760">
        <v>0.97473940158140604</v>
      </c>
      <c r="G1760">
        <v>2.3889895920483729E-2</v>
      </c>
      <c r="H1760">
        <v>1.3707024981123824E-3</v>
      </c>
    </row>
    <row r="1761" spans="1:8" x14ac:dyDescent="0.2">
      <c r="A1761" t="s">
        <v>4241</v>
      </c>
      <c r="B1761" t="s">
        <v>4239</v>
      </c>
      <c r="C1761" t="s">
        <v>4804</v>
      </c>
      <c r="D1761">
        <v>3.6601441617006163E-29</v>
      </c>
      <c r="E1761">
        <v>8.9714725045676885E-31</v>
      </c>
      <c r="F1761">
        <v>0.97473940158140604</v>
      </c>
      <c r="G1761">
        <v>2.3889895920483729E-2</v>
      </c>
      <c r="H1761">
        <v>1.3707024981123824E-3</v>
      </c>
    </row>
    <row r="1762" spans="1:8" x14ac:dyDescent="0.2">
      <c r="A1762" t="s">
        <v>4241</v>
      </c>
      <c r="B1762" t="s">
        <v>4239</v>
      </c>
      <c r="C1762" t="s">
        <v>4805</v>
      </c>
      <c r="D1762">
        <v>3.6601441617006163E-29</v>
      </c>
      <c r="E1762">
        <v>8.9714725045676885E-31</v>
      </c>
      <c r="F1762">
        <v>0.97473940158140604</v>
      </c>
      <c r="G1762">
        <v>2.3889895920483729E-2</v>
      </c>
      <c r="H1762">
        <v>1.3707024981123824E-3</v>
      </c>
    </row>
    <row r="1763" spans="1:8" x14ac:dyDescent="0.2">
      <c r="A1763" t="s">
        <v>4241</v>
      </c>
      <c r="B1763" t="s">
        <v>4239</v>
      </c>
      <c r="C1763" t="s">
        <v>4806</v>
      </c>
      <c r="D1763">
        <v>3.6541943116839242E-29</v>
      </c>
      <c r="E1763">
        <v>8.9674542855048628E-31</v>
      </c>
      <c r="F1763">
        <v>0.97471193442226312</v>
      </c>
      <c r="G1763">
        <v>2.3917401704616908E-2</v>
      </c>
      <c r="H1763">
        <v>1.3706638731182735E-3</v>
      </c>
    </row>
    <row r="1764" spans="1:8" x14ac:dyDescent="0.2">
      <c r="A1764" t="s">
        <v>4241</v>
      </c>
      <c r="B1764" t="s">
        <v>4239</v>
      </c>
      <c r="C1764" t="s">
        <v>4807</v>
      </c>
      <c r="D1764">
        <v>3.6541943116839242E-29</v>
      </c>
      <c r="E1764">
        <v>8.9674542855048628E-31</v>
      </c>
      <c r="F1764">
        <v>0.97471193442226312</v>
      </c>
      <c r="G1764">
        <v>2.3917401704616908E-2</v>
      </c>
      <c r="H1764">
        <v>1.3706638731182735E-3</v>
      </c>
    </row>
    <row r="1765" spans="1:8" x14ac:dyDescent="0.2">
      <c r="A1765" t="s">
        <v>4241</v>
      </c>
      <c r="B1765" t="s">
        <v>4239</v>
      </c>
      <c r="C1765" t="s">
        <v>4808</v>
      </c>
      <c r="D1765">
        <v>3.6422769339181248E-29</v>
      </c>
      <c r="E1765">
        <v>8.9611881022891755E-31</v>
      </c>
      <c r="F1765">
        <v>0.97465200511496397</v>
      </c>
      <c r="G1765">
        <v>2.3977415285979835E-2</v>
      </c>
      <c r="H1765">
        <v>1.3705795990537376E-3</v>
      </c>
    </row>
    <row r="1766" spans="1:8" x14ac:dyDescent="0.2">
      <c r="A1766" t="s">
        <v>4241</v>
      </c>
      <c r="B1766" t="s">
        <v>4239</v>
      </c>
      <c r="C1766" t="s">
        <v>4809</v>
      </c>
      <c r="D1766">
        <v>3.6363933107263965E-29</v>
      </c>
      <c r="E1766">
        <v>8.950537902494828E-31</v>
      </c>
      <c r="F1766">
        <v>0.97464201537161499</v>
      </c>
      <c r="G1766">
        <v>2.3987419077152499E-2</v>
      </c>
      <c r="H1766">
        <v>1.3705655512311692E-3</v>
      </c>
    </row>
    <row r="1767" spans="1:8" x14ac:dyDescent="0.2">
      <c r="A1767" t="s">
        <v>4241</v>
      </c>
      <c r="B1767" t="s">
        <v>4239</v>
      </c>
      <c r="C1767" t="s">
        <v>4810</v>
      </c>
      <c r="D1767">
        <v>3.6423638313780465E-29</v>
      </c>
      <c r="E1767">
        <v>8.9524861561758679E-31</v>
      </c>
      <c r="F1767">
        <v>0.97467525836700608</v>
      </c>
      <c r="G1767">
        <v>2.395412933464006E-2</v>
      </c>
      <c r="H1767">
        <v>1.3706122983481457E-3</v>
      </c>
    </row>
    <row r="1768" spans="1:8" x14ac:dyDescent="0.2">
      <c r="A1768" t="s">
        <v>4241</v>
      </c>
      <c r="B1768" t="s">
        <v>4239</v>
      </c>
      <c r="C1768" t="s">
        <v>4811</v>
      </c>
      <c r="D1768">
        <v>3.6423638313780465E-29</v>
      </c>
      <c r="E1768">
        <v>8.9524861561758679E-31</v>
      </c>
      <c r="F1768">
        <v>0.97467525836700608</v>
      </c>
      <c r="G1768">
        <v>2.395412933464006E-2</v>
      </c>
      <c r="H1768">
        <v>1.3706122983481457E-3</v>
      </c>
    </row>
    <row r="1769" spans="1:8" x14ac:dyDescent="0.2">
      <c r="A1769" t="s">
        <v>4241</v>
      </c>
      <c r="B1769" t="s">
        <v>4239</v>
      </c>
      <c r="C1769" t="s">
        <v>4812</v>
      </c>
      <c r="D1769">
        <v>3.6423638313780465E-29</v>
      </c>
      <c r="E1769">
        <v>8.9524861561758679E-31</v>
      </c>
      <c r="F1769">
        <v>0.97467525836700608</v>
      </c>
      <c r="G1769">
        <v>2.395412933464006E-2</v>
      </c>
      <c r="H1769">
        <v>1.3706122983481457E-3</v>
      </c>
    </row>
    <row r="1770" spans="1:8" x14ac:dyDescent="0.2">
      <c r="A1770" t="s">
        <v>4241</v>
      </c>
      <c r="B1770" t="s">
        <v>4239</v>
      </c>
      <c r="C1770" t="s">
        <v>4813</v>
      </c>
      <c r="D1770">
        <v>3.636407418068951E-29</v>
      </c>
      <c r="E1770">
        <v>8.9491251876215937E-31</v>
      </c>
      <c r="F1770">
        <v>0.97464579648317373</v>
      </c>
      <c r="G1770">
        <v>2.3983632648507509E-2</v>
      </c>
      <c r="H1770">
        <v>1.3705708683231536E-3</v>
      </c>
    </row>
    <row r="1771" spans="1:8" x14ac:dyDescent="0.2">
      <c r="A1771" t="s">
        <v>4241</v>
      </c>
      <c r="B1771" t="s">
        <v>4239</v>
      </c>
      <c r="C1771" t="s">
        <v>4814</v>
      </c>
      <c r="D1771">
        <v>3.636407418068951E-29</v>
      </c>
      <c r="E1771">
        <v>8.9491251876215937E-31</v>
      </c>
      <c r="F1771">
        <v>0.97464579648317373</v>
      </c>
      <c r="G1771">
        <v>2.3983632648507509E-2</v>
      </c>
      <c r="H1771">
        <v>1.3705708683231536E-3</v>
      </c>
    </row>
    <row r="1772" spans="1:8" x14ac:dyDescent="0.2">
      <c r="A1772" t="s">
        <v>4241</v>
      </c>
      <c r="B1772" t="s">
        <v>4239</v>
      </c>
      <c r="C1772" t="s">
        <v>4815</v>
      </c>
      <c r="D1772">
        <v>3.636407418068951E-29</v>
      </c>
      <c r="E1772">
        <v>8.9491251876215937E-31</v>
      </c>
      <c r="F1772">
        <v>0.97464579648317373</v>
      </c>
      <c r="G1772">
        <v>2.3983632648507509E-2</v>
      </c>
      <c r="H1772">
        <v>1.3705708683231536E-3</v>
      </c>
    </row>
    <row r="1773" spans="1:8" x14ac:dyDescent="0.2">
      <c r="A1773" t="s">
        <v>4241</v>
      </c>
      <c r="B1773" t="s">
        <v>4239</v>
      </c>
      <c r="C1773" t="s">
        <v>4816</v>
      </c>
      <c r="D1773">
        <v>3.636407418068951E-29</v>
      </c>
      <c r="E1773">
        <v>8.9491251876215937E-31</v>
      </c>
      <c r="F1773">
        <v>0.97464579648317373</v>
      </c>
      <c r="G1773">
        <v>2.3983632648507509E-2</v>
      </c>
      <c r="H1773">
        <v>1.3705708683231536E-3</v>
      </c>
    </row>
    <row r="1774" spans="1:8" x14ac:dyDescent="0.2">
      <c r="A1774" t="s">
        <v>4241</v>
      </c>
      <c r="B1774" t="s">
        <v>4239</v>
      </c>
      <c r="C1774" t="s">
        <v>4817</v>
      </c>
      <c r="D1774">
        <v>3.6304661557779675E-29</v>
      </c>
      <c r="E1774">
        <v>8.9442469900310604E-31</v>
      </c>
      <c r="F1774">
        <v>0.97462030709528247</v>
      </c>
      <c r="G1774">
        <v>2.4009157880203063E-2</v>
      </c>
      <c r="H1774">
        <v>1.3705350245195773E-3</v>
      </c>
    </row>
    <row r="1775" spans="1:8" x14ac:dyDescent="0.2">
      <c r="A1775" t="s">
        <v>4241</v>
      </c>
      <c r="B1775" t="s">
        <v>4239</v>
      </c>
      <c r="C1775" t="s">
        <v>4818</v>
      </c>
      <c r="D1775">
        <v>3.6304661557779675E-29</v>
      </c>
      <c r="E1775">
        <v>8.9442469900310604E-31</v>
      </c>
      <c r="F1775">
        <v>0.97462030709528247</v>
      </c>
      <c r="G1775">
        <v>2.4009157880203063E-2</v>
      </c>
      <c r="H1775">
        <v>1.3705350245195773E-3</v>
      </c>
    </row>
    <row r="1776" spans="1:8" x14ac:dyDescent="0.2">
      <c r="A1776" t="s">
        <v>4241</v>
      </c>
      <c r="B1776" t="s">
        <v>4239</v>
      </c>
      <c r="C1776" t="s">
        <v>4819</v>
      </c>
      <c r="D1776">
        <v>3.6304661557779675E-29</v>
      </c>
      <c r="E1776">
        <v>8.9442469900310604E-31</v>
      </c>
      <c r="F1776">
        <v>0.97462030709528247</v>
      </c>
      <c r="G1776">
        <v>2.4009157880203063E-2</v>
      </c>
      <c r="H1776">
        <v>1.3705350245195773E-3</v>
      </c>
    </row>
    <row r="1777" spans="1:8" x14ac:dyDescent="0.2">
      <c r="A1777" t="s">
        <v>4241</v>
      </c>
      <c r="B1777" t="s">
        <v>4239</v>
      </c>
      <c r="C1777" t="s">
        <v>4820</v>
      </c>
      <c r="D1777">
        <v>3.6304661557779675E-29</v>
      </c>
      <c r="E1777">
        <v>8.9442469900310604E-31</v>
      </c>
      <c r="F1777">
        <v>0.97462030709528247</v>
      </c>
      <c r="G1777">
        <v>2.4009157880203063E-2</v>
      </c>
      <c r="H1777">
        <v>1.3705350245195773E-3</v>
      </c>
    </row>
    <row r="1778" spans="1:8" x14ac:dyDescent="0.2">
      <c r="A1778" t="s">
        <v>4241</v>
      </c>
      <c r="B1778" t="s">
        <v>4239</v>
      </c>
      <c r="C1778" t="s">
        <v>4821</v>
      </c>
      <c r="D1778">
        <v>3.6304661557779675E-29</v>
      </c>
      <c r="E1778">
        <v>8.9442469900310604E-31</v>
      </c>
      <c r="F1778">
        <v>0.97462030709528247</v>
      </c>
      <c r="G1778">
        <v>2.4009157880203063E-2</v>
      </c>
      <c r="H1778">
        <v>1.3705350245195773E-3</v>
      </c>
    </row>
    <row r="1779" spans="1:8" x14ac:dyDescent="0.2">
      <c r="A1779" t="s">
        <v>4241</v>
      </c>
      <c r="B1779" t="s">
        <v>4239</v>
      </c>
      <c r="C1779" t="s">
        <v>4822</v>
      </c>
      <c r="D1779">
        <v>3.6304661557779675E-29</v>
      </c>
      <c r="E1779">
        <v>8.9442469900310604E-31</v>
      </c>
      <c r="F1779">
        <v>0.97462030709528247</v>
      </c>
      <c r="G1779">
        <v>2.4009157880203063E-2</v>
      </c>
      <c r="H1779">
        <v>1.3705350245195773E-3</v>
      </c>
    </row>
    <row r="1780" spans="1:8" x14ac:dyDescent="0.2">
      <c r="A1780" t="s">
        <v>4241</v>
      </c>
      <c r="B1780" t="s">
        <v>4239</v>
      </c>
      <c r="C1780" t="s">
        <v>4823</v>
      </c>
      <c r="D1780">
        <v>3.6304661557779675E-29</v>
      </c>
      <c r="E1780">
        <v>8.9442469900310604E-31</v>
      </c>
      <c r="F1780">
        <v>0.97462030709528247</v>
      </c>
      <c r="G1780">
        <v>2.4009157880203063E-2</v>
      </c>
      <c r="H1780">
        <v>1.3705350245195773E-3</v>
      </c>
    </row>
    <row r="1781" spans="1:8" x14ac:dyDescent="0.2">
      <c r="A1781" t="s">
        <v>4241</v>
      </c>
      <c r="B1781" t="s">
        <v>4239</v>
      </c>
      <c r="C1781" t="s">
        <v>4824</v>
      </c>
      <c r="D1781">
        <v>3.6304661557779675E-29</v>
      </c>
      <c r="E1781">
        <v>8.9442469900310604E-31</v>
      </c>
      <c r="F1781">
        <v>0.97462030709528247</v>
      </c>
      <c r="G1781">
        <v>2.4009157880203063E-2</v>
      </c>
      <c r="H1781">
        <v>1.3705350245195773E-3</v>
      </c>
    </row>
    <row r="1782" spans="1:8" x14ac:dyDescent="0.2">
      <c r="A1782" t="s">
        <v>4241</v>
      </c>
      <c r="B1782" t="s">
        <v>4239</v>
      </c>
      <c r="C1782" t="s">
        <v>4825</v>
      </c>
      <c r="D1782">
        <v>3.6304661557779675E-29</v>
      </c>
      <c r="E1782">
        <v>8.9442469900310604E-31</v>
      </c>
      <c r="F1782">
        <v>0.97462030709528247</v>
      </c>
      <c r="G1782">
        <v>2.4009157880203063E-2</v>
      </c>
      <c r="H1782">
        <v>1.3705350245195773E-3</v>
      </c>
    </row>
    <row r="1783" spans="1:8" x14ac:dyDescent="0.2">
      <c r="A1783" t="s">
        <v>4241</v>
      </c>
      <c r="B1783" t="s">
        <v>4239</v>
      </c>
      <c r="C1783" t="s">
        <v>4826</v>
      </c>
      <c r="D1783">
        <v>3.6304661557779675E-29</v>
      </c>
      <c r="E1783">
        <v>8.9442469900310604E-31</v>
      </c>
      <c r="F1783">
        <v>0.97462030709528247</v>
      </c>
      <c r="G1783">
        <v>2.4009157880203063E-2</v>
      </c>
      <c r="H1783">
        <v>1.3705350245195773E-3</v>
      </c>
    </row>
    <row r="1784" spans="1:8" x14ac:dyDescent="0.2">
      <c r="A1784" t="s">
        <v>4241</v>
      </c>
      <c r="B1784" t="s">
        <v>4239</v>
      </c>
      <c r="C1784" t="s">
        <v>4827</v>
      </c>
      <c r="D1784">
        <v>3.6304661557779675E-29</v>
      </c>
      <c r="E1784">
        <v>8.9442469900310604E-31</v>
      </c>
      <c r="F1784">
        <v>0.97462030709528247</v>
      </c>
      <c r="G1784">
        <v>2.4009157880203063E-2</v>
      </c>
      <c r="H1784">
        <v>1.3705350245195773E-3</v>
      </c>
    </row>
    <row r="1785" spans="1:8" x14ac:dyDescent="0.2">
      <c r="A1785" t="s">
        <v>4241</v>
      </c>
      <c r="B1785" t="s">
        <v>4239</v>
      </c>
      <c r="C1785" t="s">
        <v>4828</v>
      </c>
      <c r="D1785">
        <v>3.6304661557779675E-29</v>
      </c>
      <c r="E1785">
        <v>8.9442469900310604E-31</v>
      </c>
      <c r="F1785">
        <v>0.97462030709528247</v>
      </c>
      <c r="G1785">
        <v>2.4009157880203063E-2</v>
      </c>
      <c r="H1785">
        <v>1.3705350245195773E-3</v>
      </c>
    </row>
    <row r="1786" spans="1:8" x14ac:dyDescent="0.2">
      <c r="A1786" t="s">
        <v>4241</v>
      </c>
      <c r="B1786" t="s">
        <v>4239</v>
      </c>
      <c r="C1786" t="s">
        <v>4829</v>
      </c>
      <c r="D1786">
        <v>3.6304661557779675E-29</v>
      </c>
      <c r="E1786">
        <v>8.9442469900310604E-31</v>
      </c>
      <c r="F1786">
        <v>0.97462030709528247</v>
      </c>
      <c r="G1786">
        <v>2.4009157880203063E-2</v>
      </c>
      <c r="H1786">
        <v>1.3705350245195773E-3</v>
      </c>
    </row>
    <row r="1787" spans="1:8" x14ac:dyDescent="0.2">
      <c r="A1787" t="s">
        <v>4241</v>
      </c>
      <c r="B1787" t="s">
        <v>4239</v>
      </c>
      <c r="C1787" t="s">
        <v>4830</v>
      </c>
      <c r="D1787">
        <v>3.6304661557779675E-29</v>
      </c>
      <c r="E1787">
        <v>8.9442469900310604E-31</v>
      </c>
      <c r="F1787">
        <v>0.97462030709528247</v>
      </c>
      <c r="G1787">
        <v>2.4009157880203063E-2</v>
      </c>
      <c r="H1787">
        <v>1.3705350245195773E-3</v>
      </c>
    </row>
    <row r="1788" spans="1:8" x14ac:dyDescent="0.2">
      <c r="A1788" t="s">
        <v>4241</v>
      </c>
      <c r="B1788" t="s">
        <v>4240</v>
      </c>
      <c r="C1788" t="s">
        <v>4245</v>
      </c>
      <c r="D1788">
        <v>6.0993299553275802E-46</v>
      </c>
      <c r="E1788">
        <v>1.7761521126098324E-45</v>
      </c>
      <c r="F1788">
        <v>0.25552914393202231</v>
      </c>
      <c r="G1788">
        <v>0.74411152470684294</v>
      </c>
      <c r="H1788">
        <v>3.5933136114113442E-4</v>
      </c>
    </row>
    <row r="1789" spans="1:8" x14ac:dyDescent="0.2">
      <c r="A1789" t="s">
        <v>4241</v>
      </c>
      <c r="B1789" t="s">
        <v>4240</v>
      </c>
      <c r="C1789" t="s">
        <v>4246</v>
      </c>
      <c r="D1789">
        <v>5.9882137163349067E-46</v>
      </c>
      <c r="E1789">
        <v>1.7623634708323307E-45</v>
      </c>
      <c r="F1789">
        <v>0.25352032062087876</v>
      </c>
      <c r="G1789">
        <v>0.74612317287468544</v>
      </c>
      <c r="H1789">
        <v>3.5650650443955488E-4</v>
      </c>
    </row>
    <row r="1790" spans="1:8" x14ac:dyDescent="0.2">
      <c r="A1790" t="s">
        <v>4241</v>
      </c>
      <c r="B1790" t="s">
        <v>4240</v>
      </c>
      <c r="C1790" t="s">
        <v>4247</v>
      </c>
      <c r="D1790">
        <v>6.010311404491091E-46</v>
      </c>
      <c r="E1790">
        <v>1.7651337727950864E-45</v>
      </c>
      <c r="F1790">
        <v>0.25392016399323958</v>
      </c>
      <c r="G1790">
        <v>0.745722767232748</v>
      </c>
      <c r="H1790">
        <v>3.5706877401485312E-4</v>
      </c>
    </row>
    <row r="1791" spans="1:8" x14ac:dyDescent="0.2">
      <c r="A1791" t="s">
        <v>4241</v>
      </c>
      <c r="B1791" t="s">
        <v>4240</v>
      </c>
      <c r="C1791" t="s">
        <v>4248</v>
      </c>
      <c r="D1791">
        <v>6.2307291094494901E-46</v>
      </c>
      <c r="E1791">
        <v>1.7928927879183877E-45</v>
      </c>
      <c r="F1791">
        <v>0.25780477490911019</v>
      </c>
      <c r="G1791">
        <v>0.74183269368154559</v>
      </c>
      <c r="H1791">
        <v>3.6253140933864829E-4</v>
      </c>
    </row>
    <row r="1792" spans="1:8" x14ac:dyDescent="0.2">
      <c r="A1792" t="s">
        <v>4241</v>
      </c>
      <c r="B1792" t="s">
        <v>4240</v>
      </c>
      <c r="C1792" t="s">
        <v>4249</v>
      </c>
      <c r="D1792">
        <v>6.3429000969452322E-46</v>
      </c>
      <c r="E1792">
        <v>1.806575806204623E-45</v>
      </c>
      <c r="F1792">
        <v>0.25976797957680253</v>
      </c>
      <c r="G1792">
        <v>0.73986672830721889</v>
      </c>
      <c r="H1792">
        <v>3.6529211598285084E-4</v>
      </c>
    </row>
    <row r="1793" spans="1:8" x14ac:dyDescent="0.2">
      <c r="A1793" t="s">
        <v>4241</v>
      </c>
      <c r="B1793" t="s">
        <v>4240</v>
      </c>
      <c r="C1793" t="s">
        <v>4250</v>
      </c>
      <c r="D1793">
        <v>6.2979059540935021E-46</v>
      </c>
      <c r="E1793">
        <v>1.8011151913560385E-45</v>
      </c>
      <c r="F1793">
        <v>0.25898235426164162</v>
      </c>
      <c r="G1793">
        <v>0.74065345838799868</v>
      </c>
      <c r="H1793">
        <v>3.641873503600348E-4</v>
      </c>
    </row>
    <row r="1794" spans="1:8" x14ac:dyDescent="0.2">
      <c r="A1794" t="s">
        <v>4241</v>
      </c>
      <c r="B1794" t="s">
        <v>4240</v>
      </c>
      <c r="C1794" t="s">
        <v>4251</v>
      </c>
      <c r="D1794">
        <v>6.3202562281084754E-46</v>
      </c>
      <c r="E1794">
        <v>1.8038601991278584E-45</v>
      </c>
      <c r="F1794">
        <v>0.25936994596187518</v>
      </c>
      <c r="G1794">
        <v>0.74026532164678638</v>
      </c>
      <c r="H1794">
        <v>3.6473239133293572E-4</v>
      </c>
    </row>
    <row r="1795" spans="1:8" x14ac:dyDescent="0.2">
      <c r="A1795" t="s">
        <v>4241</v>
      </c>
      <c r="B1795" t="s">
        <v>4240</v>
      </c>
      <c r="C1795" t="s">
        <v>4252</v>
      </c>
      <c r="D1795">
        <v>6.3202562281084754E-46</v>
      </c>
      <c r="E1795">
        <v>1.8038601991278584E-45</v>
      </c>
      <c r="F1795">
        <v>0.25936994596187518</v>
      </c>
      <c r="G1795">
        <v>0.74026532164678638</v>
      </c>
      <c r="H1795">
        <v>3.6473239133293572E-4</v>
      </c>
    </row>
    <row r="1796" spans="1:8" x14ac:dyDescent="0.2">
      <c r="A1796" t="s">
        <v>4241</v>
      </c>
      <c r="B1796" t="s">
        <v>4240</v>
      </c>
      <c r="C1796" t="s">
        <v>4253</v>
      </c>
      <c r="D1796">
        <v>6.3202562281084754E-46</v>
      </c>
      <c r="E1796">
        <v>1.8038601991278584E-45</v>
      </c>
      <c r="F1796">
        <v>0.25936994596187518</v>
      </c>
      <c r="G1796">
        <v>0.74026532164678638</v>
      </c>
      <c r="H1796">
        <v>3.6473239133293572E-4</v>
      </c>
    </row>
    <row r="1797" spans="1:8" x14ac:dyDescent="0.2">
      <c r="A1797" t="s">
        <v>4241</v>
      </c>
      <c r="B1797" t="s">
        <v>4240</v>
      </c>
      <c r="C1797" t="s">
        <v>4254</v>
      </c>
      <c r="D1797">
        <v>6.4567454217235106E-46</v>
      </c>
      <c r="E1797">
        <v>1.8250743272205129E-45</v>
      </c>
      <c r="F1797">
        <v>0.26123166121090041</v>
      </c>
      <c r="G1797">
        <v>0.73840098840804336</v>
      </c>
      <c r="H1797">
        <v>3.6735038106277287E-4</v>
      </c>
    </row>
    <row r="1798" spans="1:8" x14ac:dyDescent="0.2">
      <c r="A1798" t="s">
        <v>4241</v>
      </c>
      <c r="B1798" t="s">
        <v>4240</v>
      </c>
      <c r="C1798" t="s">
        <v>4255</v>
      </c>
      <c r="D1798">
        <v>6.3124644729247302E-46</v>
      </c>
      <c r="E1798">
        <v>1.8096236398043281E-45</v>
      </c>
      <c r="F1798">
        <v>0.25852151495681386</v>
      </c>
      <c r="G1798">
        <v>0.74111494573637438</v>
      </c>
      <c r="H1798">
        <v>3.6353930680569507E-4</v>
      </c>
    </row>
    <row r="1799" spans="1:8" x14ac:dyDescent="0.2">
      <c r="A1799" t="s">
        <v>4241</v>
      </c>
      <c r="B1799" t="s">
        <v>4240</v>
      </c>
      <c r="C1799" t="s">
        <v>4256</v>
      </c>
      <c r="D1799">
        <v>6.2452890441229386E-46</v>
      </c>
      <c r="E1799">
        <v>1.8014010945977763E-45</v>
      </c>
      <c r="F1799">
        <v>0.25734599115508339</v>
      </c>
      <c r="G1799">
        <v>0.74229212258855937</v>
      </c>
      <c r="H1799">
        <v>3.6188625635035968E-4</v>
      </c>
    </row>
    <row r="1800" spans="1:8" x14ac:dyDescent="0.2">
      <c r="A1800" t="s">
        <v>4241</v>
      </c>
      <c r="B1800" t="s">
        <v>4240</v>
      </c>
      <c r="C1800" t="s">
        <v>4257</v>
      </c>
      <c r="D1800">
        <v>6.2674448095146234E-46</v>
      </c>
      <c r="E1800">
        <v>1.8041655805571809E-45</v>
      </c>
      <c r="F1800">
        <v>0.25772973172423858</v>
      </c>
      <c r="G1800">
        <v>0.74190784239398777</v>
      </c>
      <c r="H1800">
        <v>3.6242588176809662E-4</v>
      </c>
    </row>
    <row r="1801" spans="1:8" x14ac:dyDescent="0.2">
      <c r="A1801" t="s">
        <v>4241</v>
      </c>
      <c r="B1801" t="s">
        <v>4240</v>
      </c>
      <c r="C1801" t="s">
        <v>4258</v>
      </c>
      <c r="D1801">
        <v>6.3099211144253023E-46</v>
      </c>
      <c r="E1801">
        <v>1.8098783325776999E-45</v>
      </c>
      <c r="F1801">
        <v>0.25841735391239601</v>
      </c>
      <c r="G1801">
        <v>0.74121925325462512</v>
      </c>
      <c r="H1801">
        <v>3.6339283298555616E-4</v>
      </c>
    </row>
    <row r="1802" spans="1:8" x14ac:dyDescent="0.2">
      <c r="A1802" t="s">
        <v>4241</v>
      </c>
      <c r="B1802" t="s">
        <v>4240</v>
      </c>
      <c r="C1802" t="s">
        <v>4259</v>
      </c>
      <c r="D1802">
        <v>6.3099211144253023E-46</v>
      </c>
      <c r="E1802">
        <v>1.8098783325776999E-45</v>
      </c>
      <c r="F1802">
        <v>0.25841735391239601</v>
      </c>
      <c r="G1802">
        <v>0.74121925325462512</v>
      </c>
      <c r="H1802">
        <v>3.6339283298555616E-4</v>
      </c>
    </row>
    <row r="1803" spans="1:8" x14ac:dyDescent="0.2">
      <c r="A1803" t="s">
        <v>4241</v>
      </c>
      <c r="B1803" t="s">
        <v>4240</v>
      </c>
      <c r="C1803" t="s">
        <v>4260</v>
      </c>
      <c r="D1803">
        <v>6.1759516036699747E-46</v>
      </c>
      <c r="E1803">
        <v>1.7933950538534513E-45</v>
      </c>
      <c r="F1803">
        <v>0.2560662537852979</v>
      </c>
      <c r="G1803">
        <v>0.74357365955649146</v>
      </c>
      <c r="H1803">
        <v>3.6008665821484588E-4</v>
      </c>
    </row>
    <row r="1804" spans="1:8" x14ac:dyDescent="0.2">
      <c r="A1804" t="s">
        <v>4241</v>
      </c>
      <c r="B1804" t="s">
        <v>4240</v>
      </c>
      <c r="C1804" t="s">
        <v>4261</v>
      </c>
      <c r="D1804">
        <v>6.1759516036699747E-46</v>
      </c>
      <c r="E1804">
        <v>1.7933950538534513E-45</v>
      </c>
      <c r="F1804">
        <v>0.2560662537852979</v>
      </c>
      <c r="G1804">
        <v>0.74357365955649146</v>
      </c>
      <c r="H1804">
        <v>3.6008665821484588E-4</v>
      </c>
    </row>
    <row r="1805" spans="1:8" x14ac:dyDescent="0.2">
      <c r="A1805" t="s">
        <v>4241</v>
      </c>
      <c r="B1805" t="s">
        <v>4240</v>
      </c>
      <c r="C1805" t="s">
        <v>4262</v>
      </c>
      <c r="D1805">
        <v>6.1759516036699747E-46</v>
      </c>
      <c r="E1805">
        <v>1.7933950538534513E-45</v>
      </c>
      <c r="F1805">
        <v>0.2560662537852979</v>
      </c>
      <c r="G1805">
        <v>0.74357365955649146</v>
      </c>
      <c r="H1805">
        <v>3.6008665821484588E-4</v>
      </c>
    </row>
    <row r="1806" spans="1:8" x14ac:dyDescent="0.2">
      <c r="A1806" t="s">
        <v>4241</v>
      </c>
      <c r="B1806" t="s">
        <v>4240</v>
      </c>
      <c r="C1806" t="s">
        <v>4263</v>
      </c>
      <c r="D1806">
        <v>6.1759516036699747E-46</v>
      </c>
      <c r="E1806">
        <v>1.7933950538534513E-45</v>
      </c>
      <c r="F1806">
        <v>0.2560662537852979</v>
      </c>
      <c r="G1806">
        <v>0.74357365955649146</v>
      </c>
      <c r="H1806">
        <v>3.6008665821484588E-4</v>
      </c>
    </row>
    <row r="1807" spans="1:8" x14ac:dyDescent="0.2">
      <c r="A1807" t="s">
        <v>4241</v>
      </c>
      <c r="B1807" t="s">
        <v>4240</v>
      </c>
      <c r="C1807" t="s">
        <v>4264</v>
      </c>
      <c r="D1807">
        <v>6.1982036294736509E-46</v>
      </c>
      <c r="E1807">
        <v>1.7961499002983771E-45</v>
      </c>
      <c r="F1807">
        <v>0.25645898954487972</v>
      </c>
      <c r="G1807">
        <v>0.7431803715222346</v>
      </c>
      <c r="H1807">
        <v>3.606389328903986E-4</v>
      </c>
    </row>
    <row r="1808" spans="1:8" x14ac:dyDescent="0.2">
      <c r="A1808" t="s">
        <v>4241</v>
      </c>
      <c r="B1808" t="s">
        <v>4240</v>
      </c>
      <c r="C1808" t="s">
        <v>4265</v>
      </c>
      <c r="D1808">
        <v>6.1982036294736509E-46</v>
      </c>
      <c r="E1808">
        <v>1.7961499002983771E-45</v>
      </c>
      <c r="F1808">
        <v>0.25645898954487972</v>
      </c>
      <c r="G1808">
        <v>0.7431803715222346</v>
      </c>
      <c r="H1808">
        <v>3.606389328903986E-4</v>
      </c>
    </row>
    <row r="1809" spans="1:8" x14ac:dyDescent="0.2">
      <c r="A1809" t="s">
        <v>4241</v>
      </c>
      <c r="B1809" t="s">
        <v>4240</v>
      </c>
      <c r="C1809" t="s">
        <v>4266</v>
      </c>
      <c r="D1809">
        <v>6.2204883616709161E-46</v>
      </c>
      <c r="E1809">
        <v>1.7989014715027775E-45</v>
      </c>
      <c r="F1809">
        <v>0.25685145959432165</v>
      </c>
      <c r="G1809">
        <v>0.74278734957176185</v>
      </c>
      <c r="H1809">
        <v>3.6119083391782358E-4</v>
      </c>
    </row>
    <row r="1810" spans="1:8" x14ac:dyDescent="0.2">
      <c r="A1810" t="s">
        <v>4241</v>
      </c>
      <c r="B1810" t="s">
        <v>4240</v>
      </c>
      <c r="C1810" t="s">
        <v>4267</v>
      </c>
      <c r="D1810">
        <v>6.2204883616709161E-46</v>
      </c>
      <c r="E1810">
        <v>1.7989014715027775E-45</v>
      </c>
      <c r="F1810">
        <v>0.25685145959432165</v>
      </c>
      <c r="G1810">
        <v>0.74278734957176185</v>
      </c>
      <c r="H1810">
        <v>3.6119083391782358E-4</v>
      </c>
    </row>
    <row r="1811" spans="1:8" x14ac:dyDescent="0.2">
      <c r="A1811" t="s">
        <v>4241</v>
      </c>
      <c r="B1811" t="s">
        <v>4240</v>
      </c>
      <c r="C1811" t="s">
        <v>4268</v>
      </c>
      <c r="D1811">
        <v>6.2428070936583811E-46</v>
      </c>
      <c r="E1811">
        <v>1.8016496379455683E-45</v>
      </c>
      <c r="F1811">
        <v>0.25724371886667741</v>
      </c>
      <c r="G1811">
        <v>0.74239453869477612</v>
      </c>
      <c r="H1811">
        <v>3.6174243854533575E-4</v>
      </c>
    </row>
    <row r="1812" spans="1:8" x14ac:dyDescent="0.2">
      <c r="A1812" t="s">
        <v>4241</v>
      </c>
      <c r="B1812" t="s">
        <v>4240</v>
      </c>
      <c r="C1812" t="s">
        <v>4269</v>
      </c>
      <c r="D1812">
        <v>6.1982394667364374E-46</v>
      </c>
      <c r="E1812">
        <v>1.796146311542949E-45</v>
      </c>
      <c r="F1812">
        <v>0.25646047235970021</v>
      </c>
      <c r="G1812">
        <v>0.7431788866222343</v>
      </c>
      <c r="H1812">
        <v>3.6064101806103539E-4</v>
      </c>
    </row>
    <row r="1813" spans="1:8" x14ac:dyDescent="0.2">
      <c r="A1813" t="s">
        <v>4241</v>
      </c>
      <c r="B1813" t="s">
        <v>4240</v>
      </c>
      <c r="C1813" t="s">
        <v>4270</v>
      </c>
      <c r="D1813">
        <v>6.2428053583410823E-46</v>
      </c>
      <c r="E1813">
        <v>1.8016498117208193E-45</v>
      </c>
      <c r="F1813">
        <v>0.25724364736046734</v>
      </c>
      <c r="G1813">
        <v>0.74239461030154574</v>
      </c>
      <c r="H1813">
        <v>3.6174233799154612E-4</v>
      </c>
    </row>
    <row r="1814" spans="1:8" x14ac:dyDescent="0.2">
      <c r="A1814" t="s">
        <v>4241</v>
      </c>
      <c r="B1814" t="s">
        <v>4240</v>
      </c>
      <c r="C1814" t="s">
        <v>4271</v>
      </c>
      <c r="D1814">
        <v>6.2204438950942354E-46</v>
      </c>
      <c r="E1814">
        <v>1.798905924400566E-45</v>
      </c>
      <c r="F1814">
        <v>0.25684962351579227</v>
      </c>
      <c r="G1814">
        <v>0.74278918823222928</v>
      </c>
      <c r="H1814">
        <v>3.611882519790788E-4</v>
      </c>
    </row>
    <row r="1815" spans="1:8" x14ac:dyDescent="0.2">
      <c r="A1815" t="s">
        <v>4241</v>
      </c>
      <c r="B1815" t="s">
        <v>4240</v>
      </c>
      <c r="C1815" t="s">
        <v>4272</v>
      </c>
      <c r="D1815">
        <v>6.1758110537435428E-46</v>
      </c>
      <c r="E1815">
        <v>1.7934091285697739E-45</v>
      </c>
      <c r="F1815">
        <v>0.25606042632818021</v>
      </c>
      <c r="G1815">
        <v>0.74357949520831912</v>
      </c>
      <c r="H1815">
        <v>3.6007846350145283E-4</v>
      </c>
    </row>
    <row r="1816" spans="1:8" x14ac:dyDescent="0.2">
      <c r="A1816" t="s">
        <v>4241</v>
      </c>
      <c r="B1816" t="s">
        <v>4240</v>
      </c>
      <c r="C1816" t="s">
        <v>4273</v>
      </c>
      <c r="D1816">
        <v>6.1758110537435428E-46</v>
      </c>
      <c r="E1816">
        <v>1.7934091285697739E-45</v>
      </c>
      <c r="F1816">
        <v>0.25606042632818021</v>
      </c>
      <c r="G1816">
        <v>0.74357949520831912</v>
      </c>
      <c r="H1816">
        <v>3.6007846350145283E-4</v>
      </c>
    </row>
    <row r="1817" spans="1:8" x14ac:dyDescent="0.2">
      <c r="A1817" t="s">
        <v>4241</v>
      </c>
      <c r="B1817" t="s">
        <v>4240</v>
      </c>
      <c r="C1817" t="s">
        <v>4274</v>
      </c>
      <c r="D1817">
        <v>6.1758110537435428E-46</v>
      </c>
      <c r="E1817">
        <v>1.7934091285697739E-45</v>
      </c>
      <c r="F1817">
        <v>0.25606042632818021</v>
      </c>
      <c r="G1817">
        <v>0.74357949520831912</v>
      </c>
      <c r="H1817">
        <v>3.6007846350145283E-4</v>
      </c>
    </row>
    <row r="1818" spans="1:8" x14ac:dyDescent="0.2">
      <c r="A1818" t="s">
        <v>4241</v>
      </c>
      <c r="B1818" t="s">
        <v>4240</v>
      </c>
      <c r="C1818" t="s">
        <v>4275</v>
      </c>
      <c r="D1818">
        <v>6.287171714643953E-46</v>
      </c>
      <c r="E1818">
        <v>1.8071732933857276E-45</v>
      </c>
      <c r="F1818">
        <v>0.25801222751506525</v>
      </c>
      <c r="G1818">
        <v>0.7416249493506506</v>
      </c>
      <c r="H1818">
        <v>3.628231342907393E-4</v>
      </c>
    </row>
    <row r="1819" spans="1:8" x14ac:dyDescent="0.2">
      <c r="A1819" t="s">
        <v>4241</v>
      </c>
      <c r="B1819" t="s">
        <v>4240</v>
      </c>
      <c r="C1819" t="s">
        <v>4276</v>
      </c>
      <c r="D1819">
        <v>6.2869060126221277E-46</v>
      </c>
      <c r="E1819">
        <v>1.8071999008751462E-45</v>
      </c>
      <c r="F1819">
        <v>0.25800132366614592</v>
      </c>
      <c r="G1819">
        <v>0.74163586853282215</v>
      </c>
      <c r="H1819">
        <v>3.6280780103045609E-4</v>
      </c>
    </row>
    <row r="1820" spans="1:8" x14ac:dyDescent="0.2">
      <c r="A1820" t="s">
        <v>4241</v>
      </c>
      <c r="B1820" t="s">
        <v>4240</v>
      </c>
      <c r="C1820" t="s">
        <v>4277</v>
      </c>
      <c r="D1820">
        <v>6.3539986064985667E-46</v>
      </c>
      <c r="E1820">
        <v>1.8154307411375243E-45</v>
      </c>
      <c r="F1820">
        <v>0.25916469434364769</v>
      </c>
      <c r="G1820">
        <v>0.74047086189488442</v>
      </c>
      <c r="H1820">
        <v>3.6444376146387063E-4</v>
      </c>
    </row>
    <row r="1821" spans="1:8" x14ac:dyDescent="0.2">
      <c r="A1821" t="s">
        <v>4241</v>
      </c>
      <c r="B1821" t="s">
        <v>4240</v>
      </c>
      <c r="C1821" t="s">
        <v>4278</v>
      </c>
      <c r="D1821">
        <v>6.4215376968176342E-46</v>
      </c>
      <c r="E1821">
        <v>1.8236168689962315E-45</v>
      </c>
      <c r="F1821">
        <v>0.26033206472765752</v>
      </c>
      <c r="G1821">
        <v>0.73930184992595627</v>
      </c>
      <c r="H1821">
        <v>3.66085346382864E-4</v>
      </c>
    </row>
    <row r="1822" spans="1:8" x14ac:dyDescent="0.2">
      <c r="A1822" t="s">
        <v>4241</v>
      </c>
      <c r="B1822" t="s">
        <v>4240</v>
      </c>
      <c r="C1822" t="s">
        <v>4279</v>
      </c>
      <c r="D1822">
        <v>6.4215519418186413E-46</v>
      </c>
      <c r="E1822">
        <v>1.8236154424970387E-45</v>
      </c>
      <c r="F1822">
        <v>0.26033264222649027</v>
      </c>
      <c r="G1822">
        <v>0.73930127161503378</v>
      </c>
      <c r="H1822">
        <v>3.6608615847591306E-4</v>
      </c>
    </row>
    <row r="1823" spans="1:8" x14ac:dyDescent="0.2">
      <c r="A1823" t="s">
        <v>4241</v>
      </c>
      <c r="B1823" t="s">
        <v>4240</v>
      </c>
      <c r="C1823" t="s">
        <v>4280</v>
      </c>
      <c r="D1823">
        <v>6.4215519418186413E-46</v>
      </c>
      <c r="E1823">
        <v>1.8236154424970387E-45</v>
      </c>
      <c r="F1823">
        <v>0.26033264222649027</v>
      </c>
      <c r="G1823">
        <v>0.73930127161503378</v>
      </c>
      <c r="H1823">
        <v>3.6608615847591306E-4</v>
      </c>
    </row>
    <row r="1824" spans="1:8" x14ac:dyDescent="0.2">
      <c r="A1824" t="s">
        <v>4241</v>
      </c>
      <c r="B1824" t="s">
        <v>4240</v>
      </c>
      <c r="C1824" t="s">
        <v>4281</v>
      </c>
      <c r="D1824">
        <v>6.4215519418186413E-46</v>
      </c>
      <c r="E1824">
        <v>1.8236154424970387E-45</v>
      </c>
      <c r="F1824">
        <v>0.26033264222649027</v>
      </c>
      <c r="G1824">
        <v>0.73930127161503378</v>
      </c>
      <c r="H1824">
        <v>3.6608615847591306E-4</v>
      </c>
    </row>
    <row r="1825" spans="1:8" x14ac:dyDescent="0.2">
      <c r="A1825" t="s">
        <v>4241</v>
      </c>
      <c r="B1825" t="s">
        <v>4240</v>
      </c>
      <c r="C1825" t="s">
        <v>4282</v>
      </c>
      <c r="D1825">
        <v>6.3765106793398631E-46</v>
      </c>
      <c r="E1825">
        <v>1.8181595462957182E-45</v>
      </c>
      <c r="F1825">
        <v>0.25955535743375163</v>
      </c>
      <c r="G1825">
        <v>0.74007964944475424</v>
      </c>
      <c r="H1825">
        <v>3.6499312150067327E-4</v>
      </c>
    </row>
    <row r="1826" spans="1:8" x14ac:dyDescent="0.2">
      <c r="A1826" t="s">
        <v>4241</v>
      </c>
      <c r="B1826" t="s">
        <v>4240</v>
      </c>
      <c r="C1826" t="s">
        <v>4283</v>
      </c>
      <c r="D1826">
        <v>6.3315908669607766E-46</v>
      </c>
      <c r="E1826">
        <v>1.812691487996176E-45</v>
      </c>
      <c r="F1826">
        <v>0.25877670413553483</v>
      </c>
      <c r="G1826">
        <v>0.74085939770437015</v>
      </c>
      <c r="H1826">
        <v>3.6389816009940788E-4</v>
      </c>
    </row>
    <row r="1827" spans="1:8" x14ac:dyDescent="0.2">
      <c r="A1827" t="s">
        <v>4241</v>
      </c>
      <c r="B1827" t="s">
        <v>4240</v>
      </c>
      <c r="C1827" t="s">
        <v>4284</v>
      </c>
      <c r="D1827">
        <v>6.3315908669607766E-46</v>
      </c>
      <c r="E1827">
        <v>1.812691487996176E-45</v>
      </c>
      <c r="F1827">
        <v>0.25877670413553483</v>
      </c>
      <c r="G1827">
        <v>0.74085939770437015</v>
      </c>
      <c r="H1827">
        <v>3.6389816009940788E-4</v>
      </c>
    </row>
    <row r="1828" spans="1:8" x14ac:dyDescent="0.2">
      <c r="A1828" t="s">
        <v>4241</v>
      </c>
      <c r="B1828" t="s">
        <v>4240</v>
      </c>
      <c r="C1828" t="s">
        <v>4285</v>
      </c>
      <c r="D1828">
        <v>6.3315908669607766E-46</v>
      </c>
      <c r="E1828">
        <v>1.812691487996176E-45</v>
      </c>
      <c r="F1828">
        <v>0.25877670413553483</v>
      </c>
      <c r="G1828">
        <v>0.74085939770437015</v>
      </c>
      <c r="H1828">
        <v>3.6389816009940788E-4</v>
      </c>
    </row>
    <row r="1829" spans="1:8" x14ac:dyDescent="0.2">
      <c r="A1829" t="s">
        <v>4241</v>
      </c>
      <c r="B1829" t="s">
        <v>4240</v>
      </c>
      <c r="C1829" t="s">
        <v>4286</v>
      </c>
      <c r="D1829">
        <v>6.3765274276920918E-46</v>
      </c>
      <c r="E1829">
        <v>1.8181578691100285E-45</v>
      </c>
      <c r="F1829">
        <v>0.25955603917409015</v>
      </c>
      <c r="G1829">
        <v>0.74007896674572415</v>
      </c>
      <c r="H1829">
        <v>3.6499408018068923E-4</v>
      </c>
    </row>
    <row r="1830" spans="1:8" x14ac:dyDescent="0.2">
      <c r="A1830" t="s">
        <v>4241</v>
      </c>
      <c r="B1830" t="s">
        <v>4240</v>
      </c>
      <c r="C1830" t="s">
        <v>4287</v>
      </c>
      <c r="D1830">
        <v>6.331596693101056E-46</v>
      </c>
      <c r="E1830">
        <v>1.8126909045645469E-45</v>
      </c>
      <c r="F1830">
        <v>0.25877694225410741</v>
      </c>
      <c r="G1830">
        <v>0.74085915925095003</v>
      </c>
      <c r="H1830">
        <v>3.6389849494759574E-4</v>
      </c>
    </row>
    <row r="1831" spans="1:8" x14ac:dyDescent="0.2">
      <c r="A1831" t="s">
        <v>4241</v>
      </c>
      <c r="B1831" t="s">
        <v>4240</v>
      </c>
      <c r="C1831" t="s">
        <v>4288</v>
      </c>
      <c r="D1831">
        <v>6.3091675093747124E-46</v>
      </c>
      <c r="E1831">
        <v>1.8099537988402993E-45</v>
      </c>
      <c r="F1831">
        <v>0.25838649067028302</v>
      </c>
      <c r="G1831">
        <v>0.74125015989738452</v>
      </c>
      <c r="H1831">
        <v>3.6334943233611543E-4</v>
      </c>
    </row>
    <row r="1832" spans="1:8" x14ac:dyDescent="0.2">
      <c r="A1832" t="s">
        <v>4241</v>
      </c>
      <c r="B1832" t="s">
        <v>4240</v>
      </c>
      <c r="C1832" t="s">
        <v>4289</v>
      </c>
      <c r="D1832">
        <v>6.3091675093747124E-46</v>
      </c>
      <c r="E1832">
        <v>1.8099537988402993E-45</v>
      </c>
      <c r="F1832">
        <v>0.25838649067028302</v>
      </c>
      <c r="G1832">
        <v>0.74125015989738452</v>
      </c>
      <c r="H1832">
        <v>3.6334943233611543E-4</v>
      </c>
    </row>
    <row r="1833" spans="1:8" x14ac:dyDescent="0.2">
      <c r="A1833" t="s">
        <v>4241</v>
      </c>
      <c r="B1833" t="s">
        <v>4240</v>
      </c>
      <c r="C1833" t="s">
        <v>4290</v>
      </c>
      <c r="D1833">
        <v>6.331593231288723E-46</v>
      </c>
      <c r="E1833">
        <v>1.8126912512315578E-45</v>
      </c>
      <c r="F1833">
        <v>0.25877680076733028</v>
      </c>
      <c r="G1833">
        <v>0.74085930093668428</v>
      </c>
      <c r="H1833">
        <v>3.6389829598541308E-4</v>
      </c>
    </row>
    <row r="1834" spans="1:8" x14ac:dyDescent="0.2">
      <c r="A1834" t="s">
        <v>4241</v>
      </c>
      <c r="B1834" t="s">
        <v>4240</v>
      </c>
      <c r="C1834" t="s">
        <v>4291</v>
      </c>
      <c r="D1834">
        <v>6.331593231288723E-46</v>
      </c>
      <c r="E1834">
        <v>1.8126912512315578E-45</v>
      </c>
      <c r="F1834">
        <v>0.25877680076733028</v>
      </c>
      <c r="G1834">
        <v>0.74085930093668428</v>
      </c>
      <c r="H1834">
        <v>3.6389829598541308E-4</v>
      </c>
    </row>
    <row r="1835" spans="1:8" x14ac:dyDescent="0.2">
      <c r="A1835" t="s">
        <v>4241</v>
      </c>
      <c r="B1835" t="s">
        <v>4240</v>
      </c>
      <c r="C1835" t="s">
        <v>4292</v>
      </c>
      <c r="D1835">
        <v>6.331593231288723E-46</v>
      </c>
      <c r="E1835">
        <v>1.8126912512315578E-45</v>
      </c>
      <c r="F1835">
        <v>0.25877680076733028</v>
      </c>
      <c r="G1835">
        <v>0.74085930093668428</v>
      </c>
      <c r="H1835">
        <v>3.6389829598541308E-4</v>
      </c>
    </row>
    <row r="1836" spans="1:8" x14ac:dyDescent="0.2">
      <c r="A1836" t="s">
        <v>4241</v>
      </c>
      <c r="B1836" t="s">
        <v>4240</v>
      </c>
      <c r="C1836" t="s">
        <v>4293</v>
      </c>
      <c r="D1836">
        <v>6.3091640727936197E-46</v>
      </c>
      <c r="E1836">
        <v>1.8099541429806773E-45</v>
      </c>
      <c r="F1836">
        <v>0.25838634992808096</v>
      </c>
      <c r="G1836">
        <v>0.74125030083750221</v>
      </c>
      <c r="H1836">
        <v>3.633492344209725E-4</v>
      </c>
    </row>
    <row r="1837" spans="1:8" x14ac:dyDescent="0.2">
      <c r="A1837" t="s">
        <v>4241</v>
      </c>
      <c r="B1837" t="s">
        <v>4240</v>
      </c>
      <c r="C1837" t="s">
        <v>4294</v>
      </c>
      <c r="D1837">
        <v>6.3091640727936197E-46</v>
      </c>
      <c r="E1837">
        <v>1.8099541429806773E-45</v>
      </c>
      <c r="F1837">
        <v>0.25838634992808096</v>
      </c>
      <c r="G1837">
        <v>0.74125030083750221</v>
      </c>
      <c r="H1837">
        <v>3.633492344209725E-4</v>
      </c>
    </row>
    <row r="1838" spans="1:8" x14ac:dyDescent="0.2">
      <c r="A1838" t="s">
        <v>4241</v>
      </c>
      <c r="B1838" t="s">
        <v>4240</v>
      </c>
      <c r="C1838" t="s">
        <v>4295</v>
      </c>
      <c r="D1838">
        <v>6.3091640727936197E-46</v>
      </c>
      <c r="E1838">
        <v>1.8099541429806773E-45</v>
      </c>
      <c r="F1838">
        <v>0.25838634992808096</v>
      </c>
      <c r="G1838">
        <v>0.74125030083750221</v>
      </c>
      <c r="H1838">
        <v>3.633492344209725E-4</v>
      </c>
    </row>
    <row r="1839" spans="1:8" x14ac:dyDescent="0.2">
      <c r="A1839" t="s">
        <v>4241</v>
      </c>
      <c r="B1839" t="s">
        <v>4240</v>
      </c>
      <c r="C1839" t="s">
        <v>4296</v>
      </c>
      <c r="D1839">
        <v>6.3091640727936197E-46</v>
      </c>
      <c r="E1839">
        <v>1.8099541429806773E-45</v>
      </c>
      <c r="F1839">
        <v>0.25838634992808096</v>
      </c>
      <c r="G1839">
        <v>0.74125030083750221</v>
      </c>
      <c r="H1839">
        <v>3.633492344209725E-4</v>
      </c>
    </row>
    <row r="1840" spans="1:8" x14ac:dyDescent="0.2">
      <c r="A1840" t="s">
        <v>4241</v>
      </c>
      <c r="B1840" t="s">
        <v>4240</v>
      </c>
      <c r="C1840" t="s">
        <v>4297</v>
      </c>
      <c r="D1840">
        <v>6.3091547594683893E-46</v>
      </c>
      <c r="E1840">
        <v>1.8099550756201972E-45</v>
      </c>
      <c r="F1840">
        <v>0.25838596850891288</v>
      </c>
      <c r="G1840">
        <v>0.74125068279303219</v>
      </c>
      <c r="H1840">
        <v>3.63348698059966E-4</v>
      </c>
    </row>
    <row r="1841" spans="1:8" x14ac:dyDescent="0.2">
      <c r="A1841" t="s">
        <v>4241</v>
      </c>
      <c r="B1841" t="s">
        <v>4240</v>
      </c>
      <c r="C1841" t="s">
        <v>4298</v>
      </c>
      <c r="D1841">
        <v>6.2867707779188506E-46</v>
      </c>
      <c r="E1841">
        <v>1.8072134433236135E-45</v>
      </c>
      <c r="F1841">
        <v>0.25799577391999401</v>
      </c>
      <c r="G1841">
        <v>0.74164142608316275</v>
      </c>
      <c r="H1841">
        <v>3.6279999684104707E-4</v>
      </c>
    </row>
    <row r="1842" spans="1:8" x14ac:dyDescent="0.2">
      <c r="A1842" t="s">
        <v>4241</v>
      </c>
      <c r="B1842" t="s">
        <v>4240</v>
      </c>
      <c r="C1842" t="s">
        <v>4299</v>
      </c>
      <c r="D1842">
        <v>6.3539585294360913E-46</v>
      </c>
      <c r="E1842">
        <v>1.8154347544680877E-45</v>
      </c>
      <c r="F1842">
        <v>0.25916305969430486</v>
      </c>
      <c r="G1842">
        <v>0.74047249884291932</v>
      </c>
      <c r="H1842">
        <v>3.6444146277979757E-4</v>
      </c>
    </row>
    <row r="1843" spans="1:8" x14ac:dyDescent="0.2">
      <c r="A1843" t="s">
        <v>4241</v>
      </c>
      <c r="B1843" t="s">
        <v>4240</v>
      </c>
      <c r="C1843" t="s">
        <v>4300</v>
      </c>
      <c r="D1843">
        <v>6.3989476205000011E-46</v>
      </c>
      <c r="E1843">
        <v>1.8208958751546756E-45</v>
      </c>
      <c r="F1843">
        <v>0.25994138685357854</v>
      </c>
      <c r="G1843">
        <v>0.73969307718086375</v>
      </c>
      <c r="H1843">
        <v>3.6553596555647755E-4</v>
      </c>
    </row>
    <row r="1844" spans="1:8" x14ac:dyDescent="0.2">
      <c r="A1844" t="s">
        <v>4241</v>
      </c>
      <c r="B1844" t="s">
        <v>4240</v>
      </c>
      <c r="C1844" t="s">
        <v>4301</v>
      </c>
      <c r="D1844">
        <v>6.3764312760965942E-46</v>
      </c>
      <c r="E1844">
        <v>1.8181674977632154E-45</v>
      </c>
      <c r="F1844">
        <v>0.25955212533108224</v>
      </c>
      <c r="G1844">
        <v>0.74008288609247774</v>
      </c>
      <c r="H1844">
        <v>3.6498857643847932E-4</v>
      </c>
    </row>
    <row r="1845" spans="1:8" x14ac:dyDescent="0.2">
      <c r="A1845" t="s">
        <v>4241</v>
      </c>
      <c r="B1845" t="s">
        <v>4240</v>
      </c>
      <c r="C1845" t="s">
        <v>4302</v>
      </c>
      <c r="D1845">
        <v>6.3764312760965942E-46</v>
      </c>
      <c r="E1845">
        <v>1.8181674977632154E-45</v>
      </c>
      <c r="F1845">
        <v>0.25955212533108224</v>
      </c>
      <c r="G1845">
        <v>0.74008288609247774</v>
      </c>
      <c r="H1845">
        <v>3.6498857643847932E-4</v>
      </c>
    </row>
    <row r="1846" spans="1:8" x14ac:dyDescent="0.2">
      <c r="A1846" t="s">
        <v>4241</v>
      </c>
      <c r="B1846" t="s">
        <v>4240</v>
      </c>
      <c r="C1846" t="s">
        <v>4303</v>
      </c>
      <c r="D1846">
        <v>6.3764312760965942E-46</v>
      </c>
      <c r="E1846">
        <v>1.8181674977632154E-45</v>
      </c>
      <c r="F1846">
        <v>0.25955212533108224</v>
      </c>
      <c r="G1846">
        <v>0.74008288609247774</v>
      </c>
      <c r="H1846">
        <v>3.6498857643847932E-4</v>
      </c>
    </row>
    <row r="1847" spans="1:8" x14ac:dyDescent="0.2">
      <c r="A1847" t="s">
        <v>4241</v>
      </c>
      <c r="B1847" t="s">
        <v>4240</v>
      </c>
      <c r="C1847" t="s">
        <v>4304</v>
      </c>
      <c r="D1847">
        <v>6.3989394067866467E-46</v>
      </c>
      <c r="E1847">
        <v>1.8208966976787127E-45</v>
      </c>
      <c r="F1847">
        <v>0.25994105319183181</v>
      </c>
      <c r="G1847">
        <v>0.73969341131181521</v>
      </c>
      <c r="H1847">
        <v>3.6553549635313042E-4</v>
      </c>
    </row>
    <row r="1848" spans="1:8" x14ac:dyDescent="0.2">
      <c r="A1848" t="s">
        <v>4241</v>
      </c>
      <c r="B1848" t="s">
        <v>4240</v>
      </c>
      <c r="C1848" t="s">
        <v>4305</v>
      </c>
      <c r="D1848">
        <v>6.3989394067866467E-46</v>
      </c>
      <c r="E1848">
        <v>1.8208966976787127E-45</v>
      </c>
      <c r="F1848">
        <v>0.25994105319183181</v>
      </c>
      <c r="G1848">
        <v>0.73969341131181521</v>
      </c>
      <c r="H1848">
        <v>3.6553549635313042E-4</v>
      </c>
    </row>
    <row r="1849" spans="1:8" x14ac:dyDescent="0.2">
      <c r="A1849" t="s">
        <v>4241</v>
      </c>
      <c r="B1849" t="s">
        <v>4240</v>
      </c>
      <c r="C1849" t="s">
        <v>4306</v>
      </c>
      <c r="D1849">
        <v>6.3989394067866467E-46</v>
      </c>
      <c r="E1849">
        <v>1.8208966976787127E-45</v>
      </c>
      <c r="F1849">
        <v>0.25994105319183181</v>
      </c>
      <c r="G1849">
        <v>0.73969341131181521</v>
      </c>
      <c r="H1849">
        <v>3.6553549635313042E-4</v>
      </c>
    </row>
    <row r="1850" spans="1:8" x14ac:dyDescent="0.2">
      <c r="A1850" t="s">
        <v>4241</v>
      </c>
      <c r="B1850" t="s">
        <v>4240</v>
      </c>
      <c r="C1850" t="s">
        <v>4307</v>
      </c>
      <c r="D1850">
        <v>6.3989394067866467E-46</v>
      </c>
      <c r="E1850">
        <v>1.8208966976787127E-45</v>
      </c>
      <c r="F1850">
        <v>0.25994105319183181</v>
      </c>
      <c r="G1850">
        <v>0.73969341131181521</v>
      </c>
      <c r="H1850">
        <v>3.6553549635313042E-4</v>
      </c>
    </row>
    <row r="1851" spans="1:8" x14ac:dyDescent="0.2">
      <c r="A1851" t="s">
        <v>4241</v>
      </c>
      <c r="B1851" t="s">
        <v>4240</v>
      </c>
      <c r="C1851" t="s">
        <v>4308</v>
      </c>
      <c r="D1851">
        <v>6.4214754359560325E-46</v>
      </c>
      <c r="E1851">
        <v>1.8236231038199851E-45</v>
      </c>
      <c r="F1851">
        <v>0.26032954064395397</v>
      </c>
      <c r="G1851">
        <v>0.73930437755908873</v>
      </c>
      <c r="H1851">
        <v>3.6608179695433741E-4</v>
      </c>
    </row>
    <row r="1852" spans="1:8" x14ac:dyDescent="0.2">
      <c r="A1852" t="s">
        <v>4241</v>
      </c>
      <c r="B1852" t="s">
        <v>4240</v>
      </c>
      <c r="C1852" t="s">
        <v>4309</v>
      </c>
      <c r="D1852">
        <v>6.4214754359560325E-46</v>
      </c>
      <c r="E1852">
        <v>1.8236231038199851E-45</v>
      </c>
      <c r="F1852">
        <v>0.26032954064395397</v>
      </c>
      <c r="G1852">
        <v>0.73930437755908873</v>
      </c>
      <c r="H1852">
        <v>3.6608179695433741E-4</v>
      </c>
    </row>
    <row r="1853" spans="1:8" x14ac:dyDescent="0.2">
      <c r="A1853" t="s">
        <v>4241</v>
      </c>
      <c r="B1853" t="s">
        <v>4240</v>
      </c>
      <c r="C1853" t="s">
        <v>4310</v>
      </c>
      <c r="D1853">
        <v>6.3989228894191229E-46</v>
      </c>
      <c r="E1853">
        <v>1.8208983517334742E-45</v>
      </c>
      <c r="F1853">
        <v>0.25994038221471555</v>
      </c>
      <c r="G1853">
        <v>0.73969408323247898</v>
      </c>
      <c r="H1853">
        <v>3.6553455280862211E-4</v>
      </c>
    </row>
    <row r="1854" spans="1:8" x14ac:dyDescent="0.2">
      <c r="A1854" t="s">
        <v>4241</v>
      </c>
      <c r="B1854" t="s">
        <v>4240</v>
      </c>
      <c r="C1854" t="s">
        <v>4311</v>
      </c>
      <c r="D1854">
        <v>6.3989228894191229E-46</v>
      </c>
      <c r="E1854">
        <v>1.8208983517334742E-45</v>
      </c>
      <c r="F1854">
        <v>0.25994038221471555</v>
      </c>
      <c r="G1854">
        <v>0.73969408323247898</v>
      </c>
      <c r="H1854">
        <v>3.6553455280862211E-4</v>
      </c>
    </row>
    <row r="1855" spans="1:8" x14ac:dyDescent="0.2">
      <c r="A1855" t="s">
        <v>4241</v>
      </c>
      <c r="B1855" t="s">
        <v>4240</v>
      </c>
      <c r="C1855" t="s">
        <v>4312</v>
      </c>
      <c r="D1855">
        <v>6.4665160277123674E-46</v>
      </c>
      <c r="E1855">
        <v>1.8290790671439563E-45</v>
      </c>
      <c r="F1855">
        <v>0.26110055502271623</v>
      </c>
      <c r="G1855">
        <v>0.73853227896096052</v>
      </c>
      <c r="H1855">
        <v>3.6716601631937027E-4</v>
      </c>
    </row>
    <row r="1856" spans="1:8" x14ac:dyDescent="0.2">
      <c r="A1856" t="s">
        <v>4241</v>
      </c>
      <c r="B1856" t="s">
        <v>4240</v>
      </c>
      <c r="C1856" t="s">
        <v>4313</v>
      </c>
      <c r="D1856">
        <v>6.4665160277123674E-46</v>
      </c>
      <c r="E1856">
        <v>1.8290790671439563E-45</v>
      </c>
      <c r="F1856">
        <v>0.26110055502271623</v>
      </c>
      <c r="G1856">
        <v>0.73853227896096052</v>
      </c>
      <c r="H1856">
        <v>3.6716601631937027E-4</v>
      </c>
    </row>
    <row r="1857" spans="1:8" x14ac:dyDescent="0.2">
      <c r="A1857" t="s">
        <v>4241</v>
      </c>
      <c r="B1857" t="s">
        <v>4240</v>
      </c>
      <c r="C1857" t="s">
        <v>4314</v>
      </c>
      <c r="D1857">
        <v>6.4662808394464568E-46</v>
      </c>
      <c r="E1857">
        <v>1.8291026189767897E-45</v>
      </c>
      <c r="F1857">
        <v>0.261091058752004</v>
      </c>
      <c r="G1857">
        <v>0.7385417885855714</v>
      </c>
      <c r="H1857">
        <v>3.6715266243014935E-4</v>
      </c>
    </row>
    <row r="1858" spans="1:8" x14ac:dyDescent="0.2">
      <c r="A1858" t="s">
        <v>4241</v>
      </c>
      <c r="B1858" t="s">
        <v>4240</v>
      </c>
      <c r="C1858" t="s">
        <v>4315</v>
      </c>
      <c r="D1858">
        <v>6.4889104241221615E-46</v>
      </c>
      <c r="E1858">
        <v>1.8318196564052802E-45</v>
      </c>
      <c r="F1858">
        <v>0.26147866660492819</v>
      </c>
      <c r="G1858">
        <v>0.73815363566895409</v>
      </c>
      <c r="H1858">
        <v>3.6769772611735044E-4</v>
      </c>
    </row>
    <row r="1859" spans="1:8" x14ac:dyDescent="0.2">
      <c r="A1859" t="s">
        <v>4241</v>
      </c>
      <c r="B1859" t="s">
        <v>4240</v>
      </c>
      <c r="C1859" t="s">
        <v>4316</v>
      </c>
      <c r="D1859">
        <v>6.5114551390625488E-46</v>
      </c>
      <c r="E1859">
        <v>1.8345451927070258E-45</v>
      </c>
      <c r="F1859">
        <v>0.26186130784203976</v>
      </c>
      <c r="G1859">
        <v>0.73777045635232619</v>
      </c>
      <c r="H1859">
        <v>3.6823580562735965E-4</v>
      </c>
    </row>
    <row r="1860" spans="1:8" x14ac:dyDescent="0.2">
      <c r="A1860" t="s">
        <v>4241</v>
      </c>
      <c r="B1860" t="s">
        <v>4240</v>
      </c>
      <c r="C1860" t="s">
        <v>4317</v>
      </c>
      <c r="D1860">
        <v>6.5341414909550565E-46</v>
      </c>
      <c r="E1860">
        <v>1.8372565454254921E-45</v>
      </c>
      <c r="F1860">
        <v>0.26224810312052133</v>
      </c>
      <c r="G1860">
        <v>0.73738311715282767</v>
      </c>
      <c r="H1860">
        <v>3.6877972665241783E-4</v>
      </c>
    </row>
    <row r="1861" spans="1:8" x14ac:dyDescent="0.2">
      <c r="A1861" t="s">
        <v>4241</v>
      </c>
      <c r="B1861" t="s">
        <v>4240</v>
      </c>
      <c r="C1861" t="s">
        <v>4318</v>
      </c>
      <c r="D1861">
        <v>6.5795211066392554E-46</v>
      </c>
      <c r="E1861">
        <v>1.8426785586698588E-45</v>
      </c>
      <c r="F1861">
        <v>0.26301734693056045</v>
      </c>
      <c r="G1861">
        <v>0.73661279161323923</v>
      </c>
      <c r="H1861">
        <v>3.6986145620020525E-4</v>
      </c>
    </row>
    <row r="1862" spans="1:8" x14ac:dyDescent="0.2">
      <c r="A1862" t="s">
        <v>4241</v>
      </c>
      <c r="B1862" t="s">
        <v>4240</v>
      </c>
      <c r="C1862" t="s">
        <v>4319</v>
      </c>
      <c r="D1862">
        <v>6.5795212887494781E-46</v>
      </c>
      <c r="E1862">
        <v>1.842678540433274E-45</v>
      </c>
      <c r="F1862">
        <v>0.26301735421044403</v>
      </c>
      <c r="G1862">
        <v>0.73661278432312338</v>
      </c>
      <c r="H1862">
        <v>3.6986146643735643E-4</v>
      </c>
    </row>
    <row r="1863" spans="1:8" x14ac:dyDescent="0.2">
      <c r="A1863" t="s">
        <v>4241</v>
      </c>
      <c r="B1863" t="s">
        <v>4240</v>
      </c>
      <c r="C1863" t="s">
        <v>4320</v>
      </c>
      <c r="D1863">
        <v>6.6022832421056297E-46</v>
      </c>
      <c r="E1863">
        <v>1.8453823223628785E-45</v>
      </c>
      <c r="F1863">
        <v>0.26340256042749988</v>
      </c>
      <c r="G1863">
        <v>0.73622703641961729</v>
      </c>
      <c r="H1863">
        <v>3.7040315288519083E-4</v>
      </c>
    </row>
    <row r="1864" spans="1:8" x14ac:dyDescent="0.2">
      <c r="A1864" t="s">
        <v>4241</v>
      </c>
      <c r="B1864" t="s">
        <v>4240</v>
      </c>
      <c r="C1864" t="s">
        <v>4321</v>
      </c>
      <c r="D1864">
        <v>6.6022832421056297E-46</v>
      </c>
      <c r="E1864">
        <v>1.8453823223628785E-45</v>
      </c>
      <c r="F1864">
        <v>0.26340256042749988</v>
      </c>
      <c r="G1864">
        <v>0.73622703641961729</v>
      </c>
      <c r="H1864">
        <v>3.7040315288519083E-4</v>
      </c>
    </row>
    <row r="1865" spans="1:8" x14ac:dyDescent="0.2">
      <c r="A1865" t="s">
        <v>4241</v>
      </c>
      <c r="B1865" t="s">
        <v>4240</v>
      </c>
      <c r="C1865" t="s">
        <v>4322</v>
      </c>
      <c r="D1865">
        <v>6.6248126459532168E-46</v>
      </c>
      <c r="E1865">
        <v>1.8481093918694302E-45</v>
      </c>
      <c r="F1865">
        <v>0.26377697873652661</v>
      </c>
      <c r="G1865">
        <v>0.73585209159436193</v>
      </c>
      <c r="H1865">
        <v>3.7092966911166547E-4</v>
      </c>
    </row>
    <row r="1866" spans="1:8" x14ac:dyDescent="0.2">
      <c r="A1866" t="s">
        <v>4241</v>
      </c>
      <c r="B1866" t="s">
        <v>4240</v>
      </c>
      <c r="C1866" t="s">
        <v>4323</v>
      </c>
      <c r="D1866">
        <v>6.5792577877799111E-46</v>
      </c>
      <c r="E1866">
        <v>1.8427049275105838E-45</v>
      </c>
      <c r="F1866">
        <v>0.2630068207195097</v>
      </c>
      <c r="G1866">
        <v>0.7366233326265097</v>
      </c>
      <c r="H1866">
        <v>3.6984665398357222E-4</v>
      </c>
    </row>
    <row r="1867" spans="1:8" x14ac:dyDescent="0.2">
      <c r="A1867" t="s">
        <v>4241</v>
      </c>
      <c r="B1867" t="s">
        <v>4240</v>
      </c>
      <c r="C1867" t="s">
        <v>4324</v>
      </c>
      <c r="D1867">
        <v>6.4657601569108915E-46</v>
      </c>
      <c r="E1867">
        <v>1.8291547603026354E-45</v>
      </c>
      <c r="F1867">
        <v>0.26107003498921671</v>
      </c>
      <c r="G1867">
        <v>0.738562841912482</v>
      </c>
      <c r="H1867">
        <v>3.6712309829831525E-4</v>
      </c>
    </row>
    <row r="1868" spans="1:8" x14ac:dyDescent="0.2">
      <c r="A1868" t="s">
        <v>4241</v>
      </c>
      <c r="B1868" t="s">
        <v>4240</v>
      </c>
      <c r="C1868" t="s">
        <v>4325</v>
      </c>
      <c r="D1868">
        <v>6.5110470407400121E-46</v>
      </c>
      <c r="E1868">
        <v>1.8345860598121246E-45</v>
      </c>
      <c r="F1868">
        <v>0.26184489597123894</v>
      </c>
      <c r="G1868">
        <v>0.73778689130190522</v>
      </c>
      <c r="H1868">
        <v>3.6821272685136179E-4</v>
      </c>
    </row>
    <row r="1869" spans="1:8" x14ac:dyDescent="0.2">
      <c r="A1869" t="s">
        <v>4241</v>
      </c>
      <c r="B1869" t="s">
        <v>4240</v>
      </c>
      <c r="C1869" t="s">
        <v>4326</v>
      </c>
      <c r="D1869">
        <v>6.3776840076788879E-46</v>
      </c>
      <c r="E1869">
        <v>1.8180420488001122E-45</v>
      </c>
      <c r="F1869">
        <v>0.25960311766999017</v>
      </c>
      <c r="G1869">
        <v>0.74003182204688611</v>
      </c>
      <c r="H1869">
        <v>3.650602831184517E-4</v>
      </c>
    </row>
    <row r="1870" spans="1:8" x14ac:dyDescent="0.2">
      <c r="A1870" t="s">
        <v>4241</v>
      </c>
      <c r="B1870" t="s">
        <v>4240</v>
      </c>
      <c r="C1870" t="s">
        <v>4327</v>
      </c>
      <c r="D1870">
        <v>6.3103285050005038E-46</v>
      </c>
      <c r="E1870">
        <v>1.8098375363488508E-45</v>
      </c>
      <c r="F1870">
        <v>0.25843403824054262</v>
      </c>
      <c r="G1870">
        <v>0.74120254546456243</v>
      </c>
      <c r="H1870">
        <v>3.6341629489776862E-4</v>
      </c>
    </row>
    <row r="1871" spans="1:8" x14ac:dyDescent="0.2">
      <c r="A1871" t="s">
        <v>4241</v>
      </c>
      <c r="B1871" t="s">
        <v>4240</v>
      </c>
      <c r="C1871" t="s">
        <v>4328</v>
      </c>
      <c r="D1871">
        <v>6.3103285050005038E-46</v>
      </c>
      <c r="E1871">
        <v>1.8098375363488508E-45</v>
      </c>
      <c r="F1871">
        <v>0.25843403824054262</v>
      </c>
      <c r="G1871">
        <v>0.74120254546456243</v>
      </c>
      <c r="H1871">
        <v>3.6341629489776862E-4</v>
      </c>
    </row>
    <row r="1872" spans="1:8" x14ac:dyDescent="0.2">
      <c r="A1872" t="s">
        <v>4241</v>
      </c>
      <c r="B1872" t="s">
        <v>4240</v>
      </c>
      <c r="C1872" t="s">
        <v>4329</v>
      </c>
      <c r="D1872">
        <v>6.332715147612665E-46</v>
      </c>
      <c r="E1872">
        <v>1.8125789021538877E-45</v>
      </c>
      <c r="F1872">
        <v>0.25882265429999307</v>
      </c>
      <c r="G1872">
        <v>0.74081338292365795</v>
      </c>
      <c r="H1872">
        <v>3.6396277634977115E-4</v>
      </c>
    </row>
    <row r="1873" spans="1:8" x14ac:dyDescent="0.2">
      <c r="A1873" t="s">
        <v>4241</v>
      </c>
      <c r="B1873" t="s">
        <v>4240</v>
      </c>
      <c r="C1873" t="s">
        <v>4330</v>
      </c>
      <c r="D1873">
        <v>6.332715147612665E-46</v>
      </c>
      <c r="E1873">
        <v>1.8125789021538877E-45</v>
      </c>
      <c r="F1873">
        <v>0.25882265429999307</v>
      </c>
      <c r="G1873">
        <v>0.74081338292365795</v>
      </c>
      <c r="H1873">
        <v>3.6396277634977115E-4</v>
      </c>
    </row>
    <row r="1874" spans="1:8" x14ac:dyDescent="0.2">
      <c r="A1874" t="s">
        <v>4241</v>
      </c>
      <c r="B1874" t="s">
        <v>4240</v>
      </c>
      <c r="C1874" t="s">
        <v>4331</v>
      </c>
      <c r="D1874">
        <v>6.3326981438072988E-46</v>
      </c>
      <c r="E1874">
        <v>1.8125806049206653E-45</v>
      </c>
      <c r="F1874">
        <v>0.25882195934215341</v>
      </c>
      <c r="G1874">
        <v>0.74081407885875972</v>
      </c>
      <c r="H1874">
        <v>3.6396179908298033E-4</v>
      </c>
    </row>
    <row r="1875" spans="1:8" x14ac:dyDescent="0.2">
      <c r="A1875" t="s">
        <v>4241</v>
      </c>
      <c r="B1875" t="s">
        <v>4240</v>
      </c>
      <c r="C1875" t="s">
        <v>4332</v>
      </c>
      <c r="D1875">
        <v>6.3326981438072988E-46</v>
      </c>
      <c r="E1875">
        <v>1.8125806049206653E-45</v>
      </c>
      <c r="F1875">
        <v>0.25882195934215341</v>
      </c>
      <c r="G1875">
        <v>0.74081407885875972</v>
      </c>
      <c r="H1875">
        <v>3.6396179908298033E-4</v>
      </c>
    </row>
    <row r="1876" spans="1:8" x14ac:dyDescent="0.2">
      <c r="A1876" t="s">
        <v>4241</v>
      </c>
      <c r="B1876" t="s">
        <v>4240</v>
      </c>
      <c r="C1876" t="s">
        <v>4333</v>
      </c>
      <c r="D1876">
        <v>6.3326981438072988E-46</v>
      </c>
      <c r="E1876">
        <v>1.8125806049206653E-45</v>
      </c>
      <c r="F1876">
        <v>0.25882195934215341</v>
      </c>
      <c r="G1876">
        <v>0.74081407885875972</v>
      </c>
      <c r="H1876">
        <v>3.6396179908298033E-4</v>
      </c>
    </row>
    <row r="1877" spans="1:8" x14ac:dyDescent="0.2">
      <c r="A1877" t="s">
        <v>4241</v>
      </c>
      <c r="B1877" t="s">
        <v>4240</v>
      </c>
      <c r="C1877" t="s">
        <v>4334</v>
      </c>
      <c r="D1877">
        <v>6.1097393899717304E-46</v>
      </c>
      <c r="E1877">
        <v>1.7850760517584281E-45</v>
      </c>
      <c r="F1877">
        <v>0.2549009387515761</v>
      </c>
      <c r="G1877">
        <v>0.74474061328484031</v>
      </c>
      <c r="H1877">
        <v>3.5844796357993217E-4</v>
      </c>
    </row>
    <row r="1878" spans="1:8" x14ac:dyDescent="0.2">
      <c r="A1878" t="s">
        <v>4241</v>
      </c>
      <c r="B1878" t="s">
        <v>4240</v>
      </c>
      <c r="C1878" t="s">
        <v>4335</v>
      </c>
      <c r="D1878">
        <v>5.9993574849512328E-46</v>
      </c>
      <c r="E1878">
        <v>1.7712138735497187E-45</v>
      </c>
      <c r="F1878">
        <v>0.25292491562214742</v>
      </c>
      <c r="G1878">
        <v>0.74671941514655393</v>
      </c>
      <c r="H1878">
        <v>3.5566923129986178E-4</v>
      </c>
    </row>
    <row r="1879" spans="1:8" x14ac:dyDescent="0.2">
      <c r="A1879" t="s">
        <v>4241</v>
      </c>
      <c r="B1879" t="s">
        <v>4240</v>
      </c>
      <c r="C1879" t="s">
        <v>4336</v>
      </c>
      <c r="D1879">
        <v>5.9993574849512328E-46</v>
      </c>
      <c r="E1879">
        <v>1.7712138735497187E-45</v>
      </c>
      <c r="F1879">
        <v>0.25292491562214742</v>
      </c>
      <c r="G1879">
        <v>0.74671941514655393</v>
      </c>
      <c r="H1879">
        <v>3.5566923129986178E-4</v>
      </c>
    </row>
    <row r="1880" spans="1:8" x14ac:dyDescent="0.2">
      <c r="A1880" t="s">
        <v>4241</v>
      </c>
      <c r="B1880" t="s">
        <v>4240</v>
      </c>
      <c r="C1880" t="s">
        <v>4337</v>
      </c>
      <c r="D1880">
        <v>5.9115911914687323E-46</v>
      </c>
      <c r="E1880">
        <v>1.7600701320508235E-45</v>
      </c>
      <c r="F1880">
        <v>0.25133688028810802</v>
      </c>
      <c r="G1880">
        <v>0.74830968361489758</v>
      </c>
      <c r="H1880">
        <v>3.5343609699142297E-4</v>
      </c>
    </row>
    <row r="1881" spans="1:8" x14ac:dyDescent="0.2">
      <c r="A1881" t="s">
        <v>4241</v>
      </c>
      <c r="B1881" t="s">
        <v>4240</v>
      </c>
      <c r="C1881" t="s">
        <v>4338</v>
      </c>
      <c r="D1881">
        <v>5.8461107215130982E-46</v>
      </c>
      <c r="E1881">
        <v>1.7516778524804217E-45</v>
      </c>
      <c r="F1881">
        <v>0.25014280701426261</v>
      </c>
      <c r="G1881">
        <v>0.74950543602392894</v>
      </c>
      <c r="H1881">
        <v>3.5175696181258574E-4</v>
      </c>
    </row>
    <row r="1882" spans="1:8" x14ac:dyDescent="0.2">
      <c r="A1882" t="s">
        <v>4241</v>
      </c>
      <c r="B1882" t="s">
        <v>4240</v>
      </c>
      <c r="C1882" t="s">
        <v>4339</v>
      </c>
      <c r="D1882">
        <v>5.8461107215130982E-46</v>
      </c>
      <c r="E1882">
        <v>1.7516778524804217E-45</v>
      </c>
      <c r="F1882">
        <v>0.25014280701426261</v>
      </c>
      <c r="G1882">
        <v>0.74950543602392894</v>
      </c>
      <c r="H1882">
        <v>3.5175696181258574E-4</v>
      </c>
    </row>
    <row r="1883" spans="1:8" x14ac:dyDescent="0.2">
      <c r="A1883" t="s">
        <v>4241</v>
      </c>
      <c r="B1883" t="s">
        <v>4240</v>
      </c>
      <c r="C1883" t="s">
        <v>4340</v>
      </c>
      <c r="D1883">
        <v>5.8896586129072305E-46</v>
      </c>
      <c r="E1883">
        <v>1.757283295903493E-45</v>
      </c>
      <c r="F1883">
        <v>0.25093604015819526</v>
      </c>
      <c r="G1883">
        <v>0.74871108741605996</v>
      </c>
      <c r="H1883">
        <v>3.5287242575116762E-4</v>
      </c>
    </row>
    <row r="1884" spans="1:8" x14ac:dyDescent="0.2">
      <c r="A1884" t="s">
        <v>4241</v>
      </c>
      <c r="B1884" t="s">
        <v>4240</v>
      </c>
      <c r="C1884" t="s">
        <v>4341</v>
      </c>
      <c r="D1884">
        <v>5.889614040509863E-46</v>
      </c>
      <c r="E1884">
        <v>1.757287759397765E-45</v>
      </c>
      <c r="F1884">
        <v>0.25093414109720874</v>
      </c>
      <c r="G1884">
        <v>0.74871298914753959</v>
      </c>
      <c r="H1884">
        <v>3.5286975524494407E-4</v>
      </c>
    </row>
    <row r="1885" spans="1:8" x14ac:dyDescent="0.2">
      <c r="A1885" t="s">
        <v>4241</v>
      </c>
      <c r="B1885" t="s">
        <v>4240</v>
      </c>
      <c r="C1885" t="s">
        <v>4342</v>
      </c>
      <c r="D1885">
        <v>5.9552277436331377E-46</v>
      </c>
      <c r="E1885">
        <v>1.765666696885025E-45</v>
      </c>
      <c r="F1885">
        <v>0.2521238082765494</v>
      </c>
      <c r="G1885">
        <v>0.74752164902899099</v>
      </c>
      <c r="H1885">
        <v>3.5454269446541059E-4</v>
      </c>
    </row>
    <row r="1886" spans="1:8" x14ac:dyDescent="0.2">
      <c r="A1886" t="s">
        <v>4241</v>
      </c>
      <c r="B1886" t="s">
        <v>4240</v>
      </c>
      <c r="C1886" t="s">
        <v>4343</v>
      </c>
      <c r="D1886">
        <v>6.0872815949233025E-46</v>
      </c>
      <c r="E1886">
        <v>1.7823418110678487E-45</v>
      </c>
      <c r="F1886">
        <v>0.25449308158904371</v>
      </c>
      <c r="G1886">
        <v>0.7451490439861379</v>
      </c>
      <c r="H1886">
        <v>3.5787442481598241E-4</v>
      </c>
    </row>
    <row r="1887" spans="1:8" x14ac:dyDescent="0.2">
      <c r="A1887" t="s">
        <v>4241</v>
      </c>
      <c r="B1887" t="s">
        <v>4240</v>
      </c>
      <c r="C1887" t="s">
        <v>4344</v>
      </c>
      <c r="D1887">
        <v>6.0872805030984488E-46</v>
      </c>
      <c r="E1887">
        <v>1.7823419204035434E-45</v>
      </c>
      <c r="F1887">
        <v>0.25449303594274542</v>
      </c>
      <c r="G1887">
        <v>0.74514908969662319</v>
      </c>
      <c r="H1887">
        <v>3.578743606270361E-4</v>
      </c>
    </row>
    <row r="1888" spans="1:8" x14ac:dyDescent="0.2">
      <c r="A1888" t="s">
        <v>4241</v>
      </c>
      <c r="B1888" t="s">
        <v>4240</v>
      </c>
      <c r="C1888" t="s">
        <v>4345</v>
      </c>
      <c r="D1888">
        <v>6.0872805030984488E-46</v>
      </c>
      <c r="E1888">
        <v>1.7823419204035434E-45</v>
      </c>
      <c r="F1888">
        <v>0.25449303594274542</v>
      </c>
      <c r="G1888">
        <v>0.74514908969662319</v>
      </c>
      <c r="H1888">
        <v>3.578743606270361E-4</v>
      </c>
    </row>
    <row r="1889" spans="1:8" x14ac:dyDescent="0.2">
      <c r="A1889" t="s">
        <v>4241</v>
      </c>
      <c r="B1889" t="s">
        <v>4240</v>
      </c>
      <c r="C1889" t="s">
        <v>4346</v>
      </c>
      <c r="D1889">
        <v>6.0872805030984488E-46</v>
      </c>
      <c r="E1889">
        <v>1.7823419204035434E-45</v>
      </c>
      <c r="F1889">
        <v>0.25449303594274542</v>
      </c>
      <c r="G1889">
        <v>0.74514908969662319</v>
      </c>
      <c r="H1889">
        <v>3.578743606270361E-4</v>
      </c>
    </row>
    <row r="1890" spans="1:8" x14ac:dyDescent="0.2">
      <c r="A1890" t="s">
        <v>4241</v>
      </c>
      <c r="B1890" t="s">
        <v>4240</v>
      </c>
      <c r="C1890" t="s">
        <v>4347</v>
      </c>
      <c r="D1890">
        <v>6.0872805030984488E-46</v>
      </c>
      <c r="E1890">
        <v>1.7823419204035434E-45</v>
      </c>
      <c r="F1890">
        <v>0.25449303594274542</v>
      </c>
      <c r="G1890">
        <v>0.74514908969662319</v>
      </c>
      <c r="H1890">
        <v>3.578743606270361E-4</v>
      </c>
    </row>
    <row r="1891" spans="1:8" x14ac:dyDescent="0.2">
      <c r="A1891" t="s">
        <v>4241</v>
      </c>
      <c r="B1891" t="s">
        <v>4240</v>
      </c>
      <c r="C1891" t="s">
        <v>4348</v>
      </c>
      <c r="D1891">
        <v>6.2428521503793713E-46</v>
      </c>
      <c r="E1891">
        <v>1.8016451259504797E-45</v>
      </c>
      <c r="F1891">
        <v>0.25724557549275817</v>
      </c>
      <c r="G1891">
        <v>0.74239267945786191</v>
      </c>
      <c r="H1891">
        <v>3.6174504937855215E-4</v>
      </c>
    </row>
    <row r="1892" spans="1:8" x14ac:dyDescent="0.2">
      <c r="A1892" t="s">
        <v>4241</v>
      </c>
      <c r="B1892" t="s">
        <v>4240</v>
      </c>
      <c r="C1892" t="s">
        <v>4349</v>
      </c>
      <c r="D1892">
        <v>6.2875521242930004E-46</v>
      </c>
      <c r="E1892">
        <v>1.8071351990360766E-45</v>
      </c>
      <c r="F1892">
        <v>0.25802783872235746</v>
      </c>
      <c r="G1892">
        <v>0.74160931619049264</v>
      </c>
      <c r="H1892">
        <v>3.6284508715403717E-4</v>
      </c>
    </row>
    <row r="1893" spans="1:8" x14ac:dyDescent="0.2">
      <c r="A1893" t="s">
        <v>4241</v>
      </c>
      <c r="B1893" t="s">
        <v>4240</v>
      </c>
      <c r="C1893" t="s">
        <v>4350</v>
      </c>
      <c r="D1893">
        <v>6.2875521242930004E-46</v>
      </c>
      <c r="E1893">
        <v>1.8071351990360766E-45</v>
      </c>
      <c r="F1893">
        <v>0.25802783872235746</v>
      </c>
      <c r="G1893">
        <v>0.74160931619049264</v>
      </c>
      <c r="H1893">
        <v>3.6284508715403717E-4</v>
      </c>
    </row>
    <row r="1894" spans="1:8" x14ac:dyDescent="0.2">
      <c r="A1894" t="s">
        <v>4241</v>
      </c>
      <c r="B1894" t="s">
        <v>4240</v>
      </c>
      <c r="C1894" t="s">
        <v>4351</v>
      </c>
      <c r="D1894">
        <v>6.2651776471277834E-46</v>
      </c>
      <c r="E1894">
        <v>1.8043926149565495E-45</v>
      </c>
      <c r="F1894">
        <v>0.25763650152094292</v>
      </c>
      <c r="G1894">
        <v>0.74200120369989186</v>
      </c>
      <c r="H1894">
        <v>3.6229477916533987E-4</v>
      </c>
    </row>
    <row r="1895" spans="1:8" x14ac:dyDescent="0.2">
      <c r="A1895" t="s">
        <v>4241</v>
      </c>
      <c r="B1895" t="s">
        <v>4240</v>
      </c>
      <c r="C1895" t="s">
        <v>4352</v>
      </c>
      <c r="D1895">
        <v>6.2651776471277834E-46</v>
      </c>
      <c r="E1895">
        <v>1.8043926149565495E-45</v>
      </c>
      <c r="F1895">
        <v>0.25763650152094292</v>
      </c>
      <c r="G1895">
        <v>0.74200120369989186</v>
      </c>
      <c r="H1895">
        <v>3.6229477916533987E-4</v>
      </c>
    </row>
    <row r="1896" spans="1:8" x14ac:dyDescent="0.2">
      <c r="A1896" t="s">
        <v>4241</v>
      </c>
      <c r="B1896" t="s">
        <v>4240</v>
      </c>
      <c r="C1896" t="s">
        <v>4353</v>
      </c>
      <c r="D1896">
        <v>6.3099497935500792E-46</v>
      </c>
      <c r="E1896">
        <v>1.809875460640536E-45</v>
      </c>
      <c r="F1896">
        <v>0.25841852844111091</v>
      </c>
      <c r="G1896">
        <v>0.74121807707425069</v>
      </c>
      <c r="H1896">
        <v>3.6339448463669591E-4</v>
      </c>
    </row>
    <row r="1897" spans="1:8" x14ac:dyDescent="0.2">
      <c r="A1897" t="s">
        <v>4241</v>
      </c>
      <c r="B1897" t="s">
        <v>4240</v>
      </c>
      <c r="C1897" t="s">
        <v>4354</v>
      </c>
      <c r="D1897">
        <v>6.3099497935500792E-46</v>
      </c>
      <c r="E1897">
        <v>1.809875460640536E-45</v>
      </c>
      <c r="F1897">
        <v>0.25841852844111091</v>
      </c>
      <c r="G1897">
        <v>0.74121807707425069</v>
      </c>
      <c r="H1897">
        <v>3.6339448463669591E-4</v>
      </c>
    </row>
    <row r="1898" spans="1:8" x14ac:dyDescent="0.2">
      <c r="A1898" t="s">
        <v>4241</v>
      </c>
      <c r="B1898" t="s">
        <v>4240</v>
      </c>
      <c r="C1898" t="s">
        <v>4355</v>
      </c>
      <c r="D1898">
        <v>6.309971592947406E-46</v>
      </c>
      <c r="E1898">
        <v>1.809873277641579E-45</v>
      </c>
      <c r="F1898">
        <v>0.25841942121654687</v>
      </c>
      <c r="G1898">
        <v>0.74121718304337547</v>
      </c>
      <c r="H1898">
        <v>3.6339574007945158E-4</v>
      </c>
    </row>
    <row r="1899" spans="1:8" x14ac:dyDescent="0.2">
      <c r="A1899" t="s">
        <v>4241</v>
      </c>
      <c r="B1899" t="s">
        <v>4240</v>
      </c>
      <c r="C1899" t="s">
        <v>4356</v>
      </c>
      <c r="D1899">
        <v>6.3548566189876594E-46</v>
      </c>
      <c r="E1899">
        <v>1.8153448194780519E-45</v>
      </c>
      <c r="F1899">
        <v>0.2591996906598652</v>
      </c>
      <c r="G1899">
        <v>0.74043581636599731</v>
      </c>
      <c r="H1899">
        <v>3.6449297414367638E-4</v>
      </c>
    </row>
    <row r="1900" spans="1:8" x14ac:dyDescent="0.2">
      <c r="A1900" t="s">
        <v>4241</v>
      </c>
      <c r="B1900" t="s">
        <v>4240</v>
      </c>
      <c r="C1900" t="s">
        <v>4357</v>
      </c>
      <c r="D1900">
        <v>6.3548566189876594E-46</v>
      </c>
      <c r="E1900">
        <v>1.8153448194780519E-45</v>
      </c>
      <c r="F1900">
        <v>0.2591996906598652</v>
      </c>
      <c r="G1900">
        <v>0.74043581636599731</v>
      </c>
      <c r="H1900">
        <v>3.6449297414367638E-4</v>
      </c>
    </row>
    <row r="1901" spans="1:8" x14ac:dyDescent="0.2">
      <c r="A1901" t="s">
        <v>4241</v>
      </c>
      <c r="B1901" t="s">
        <v>4240</v>
      </c>
      <c r="C1901" t="s">
        <v>4358</v>
      </c>
      <c r="D1901">
        <v>6.3323947394693053E-46</v>
      </c>
      <c r="E1901">
        <v>1.8126109879330247E-45</v>
      </c>
      <c r="F1901">
        <v>0.25880955898713109</v>
      </c>
      <c r="G1901">
        <v>0.74082649665146616</v>
      </c>
      <c r="H1901">
        <v>3.6394436139904247E-4</v>
      </c>
    </row>
    <row r="1902" spans="1:8" x14ac:dyDescent="0.2">
      <c r="A1902" t="s">
        <v>4241</v>
      </c>
      <c r="B1902" t="s">
        <v>4240</v>
      </c>
      <c r="C1902" t="s">
        <v>4359</v>
      </c>
      <c r="D1902">
        <v>6.3323947394693053E-46</v>
      </c>
      <c r="E1902">
        <v>1.8126109879330247E-45</v>
      </c>
      <c r="F1902">
        <v>0.25880955898713109</v>
      </c>
      <c r="G1902">
        <v>0.74082649665146616</v>
      </c>
      <c r="H1902">
        <v>3.6394436139904247E-4</v>
      </c>
    </row>
    <row r="1903" spans="1:8" x14ac:dyDescent="0.2">
      <c r="A1903" t="s">
        <v>4241</v>
      </c>
      <c r="B1903" t="s">
        <v>4240</v>
      </c>
      <c r="C1903" t="s">
        <v>4360</v>
      </c>
      <c r="D1903">
        <v>6.3323947394693053E-46</v>
      </c>
      <c r="E1903">
        <v>1.8126109879330247E-45</v>
      </c>
      <c r="F1903">
        <v>0.25880955898713109</v>
      </c>
      <c r="G1903">
        <v>0.74082649665146616</v>
      </c>
      <c r="H1903">
        <v>3.6394436139904247E-4</v>
      </c>
    </row>
    <row r="1904" spans="1:8" x14ac:dyDescent="0.2">
      <c r="A1904" t="s">
        <v>4241</v>
      </c>
      <c r="B1904" t="s">
        <v>4240</v>
      </c>
      <c r="C1904" t="s">
        <v>4361</v>
      </c>
      <c r="D1904">
        <v>6.1094202020272076E-46</v>
      </c>
      <c r="E1904">
        <v>1.7851080153445844E-45</v>
      </c>
      <c r="F1904">
        <v>0.25488762209410448</v>
      </c>
      <c r="G1904">
        <v>0.74475394866853095</v>
      </c>
      <c r="H1904">
        <v>3.5842923736897447E-4</v>
      </c>
    </row>
    <row r="1905" spans="1:8" x14ac:dyDescent="0.2">
      <c r="A1905" t="s">
        <v>4241</v>
      </c>
      <c r="B1905" t="s">
        <v>4240</v>
      </c>
      <c r="C1905" t="s">
        <v>4362</v>
      </c>
      <c r="D1905">
        <v>6.0208588769571286E-46</v>
      </c>
      <c r="E1905">
        <v>1.7740438888013777E-45</v>
      </c>
      <c r="F1905">
        <v>0.25329924438235357</v>
      </c>
      <c r="G1905">
        <v>0.7463445599960481</v>
      </c>
      <c r="H1905">
        <v>3.5619562160058471E-4</v>
      </c>
    </row>
    <row r="1906" spans="1:8" x14ac:dyDescent="0.2">
      <c r="A1906" t="s">
        <v>4241</v>
      </c>
      <c r="B1906" t="s">
        <v>4240</v>
      </c>
      <c r="C1906" t="s">
        <v>4363</v>
      </c>
      <c r="D1906">
        <v>5.7802328826282371E-46</v>
      </c>
      <c r="E1906">
        <v>1.7433253654542712E-45</v>
      </c>
      <c r="F1906">
        <v>0.24891624736531287</v>
      </c>
      <c r="G1906">
        <v>0.75073372049119469</v>
      </c>
      <c r="H1906">
        <v>3.5003214349482124E-4</v>
      </c>
    </row>
    <row r="1907" spans="1:8" x14ac:dyDescent="0.2">
      <c r="A1907" t="s">
        <v>4241</v>
      </c>
      <c r="B1907" t="s">
        <v>4240</v>
      </c>
      <c r="C1907" t="s">
        <v>4364</v>
      </c>
      <c r="D1907">
        <v>5.7585356528531081E-46</v>
      </c>
      <c r="E1907">
        <v>1.740514961331418E-45</v>
      </c>
      <c r="F1907">
        <v>0.2485151861474226</v>
      </c>
      <c r="G1907">
        <v>0.75113534569122697</v>
      </c>
      <c r="H1907">
        <v>3.494681613552193E-4</v>
      </c>
    </row>
    <row r="1908" spans="1:8" x14ac:dyDescent="0.2">
      <c r="A1908" t="s">
        <v>4241</v>
      </c>
      <c r="B1908" t="s">
        <v>4240</v>
      </c>
      <c r="C1908" t="s">
        <v>4365</v>
      </c>
      <c r="D1908">
        <v>5.7368691549413419E-46</v>
      </c>
      <c r="E1908">
        <v>1.7377014796977939E-45</v>
      </c>
      <c r="F1908">
        <v>0.24811372533905765</v>
      </c>
      <c r="G1908">
        <v>0.75153737104364393</v>
      </c>
      <c r="H1908">
        <v>3.4890361730166808E-4</v>
      </c>
    </row>
    <row r="1909" spans="1:8" x14ac:dyDescent="0.2">
      <c r="A1909" t="s">
        <v>4241</v>
      </c>
      <c r="B1909" t="s">
        <v>4240</v>
      </c>
      <c r="C1909" t="s">
        <v>4366</v>
      </c>
      <c r="D1909">
        <v>5.8019580423707202E-46</v>
      </c>
      <c r="E1909">
        <v>1.7461329726491689E-45</v>
      </c>
      <c r="F1909">
        <v>0.24931679115900429</v>
      </c>
      <c r="G1909">
        <v>0.75033261344297186</v>
      </c>
      <c r="H1909">
        <v>3.5059539801979549E-4</v>
      </c>
    </row>
    <row r="1910" spans="1:8" x14ac:dyDescent="0.2">
      <c r="A1910" t="s">
        <v>4241</v>
      </c>
      <c r="B1910" t="s">
        <v>4240</v>
      </c>
      <c r="C1910" t="s">
        <v>4367</v>
      </c>
      <c r="D1910">
        <v>5.8237152229127731E-46</v>
      </c>
      <c r="E1910">
        <v>1.7489373732588919E-45</v>
      </c>
      <c r="F1910">
        <v>0.24971699625745561</v>
      </c>
      <c r="G1910">
        <v>0.7499318455662829</v>
      </c>
      <c r="H1910">
        <v>3.5115817626320554E-4</v>
      </c>
    </row>
    <row r="1911" spans="1:8" x14ac:dyDescent="0.2">
      <c r="A1911" t="s">
        <v>4241</v>
      </c>
      <c r="B1911" t="s">
        <v>4240</v>
      </c>
      <c r="C1911" t="s">
        <v>4368</v>
      </c>
      <c r="D1911">
        <v>5.9102286157480293E-46</v>
      </c>
      <c r="E1911">
        <v>1.760206580825694E-45</v>
      </c>
      <c r="F1911">
        <v>0.25127894909501541</v>
      </c>
      <c r="G1911">
        <v>0.74836769627225497</v>
      </c>
      <c r="H1911">
        <v>3.5335463272419227E-4</v>
      </c>
    </row>
    <row r="1912" spans="1:8" x14ac:dyDescent="0.2">
      <c r="A1912" t="s">
        <v>4241</v>
      </c>
      <c r="B1912" t="s">
        <v>4240</v>
      </c>
      <c r="C1912" t="s">
        <v>4369</v>
      </c>
      <c r="D1912">
        <v>5.8883549080995097E-46</v>
      </c>
      <c r="E1912">
        <v>1.7574138493251725E-45</v>
      </c>
      <c r="F1912">
        <v>0.25088049423550501</v>
      </c>
      <c r="G1912">
        <v>0.7487667114487857</v>
      </c>
      <c r="H1912">
        <v>3.5279431570978836E-4</v>
      </c>
    </row>
    <row r="1913" spans="1:8" x14ac:dyDescent="0.2">
      <c r="A1913" t="s">
        <v>4241</v>
      </c>
      <c r="B1913" t="s">
        <v>4240</v>
      </c>
      <c r="C1913" t="s">
        <v>4370</v>
      </c>
      <c r="D1913">
        <v>5.9978739270780196E-46</v>
      </c>
      <c r="E1913">
        <v>1.7713624375202911E-45</v>
      </c>
      <c r="F1913">
        <v>0.25286237079949864</v>
      </c>
      <c r="G1913">
        <v>0.74678204792127367</v>
      </c>
      <c r="H1913">
        <v>3.5558127923338158E-4</v>
      </c>
    </row>
    <row r="1914" spans="1:8" x14ac:dyDescent="0.2">
      <c r="A1914" t="s">
        <v>4241</v>
      </c>
      <c r="B1914" t="s">
        <v>4240</v>
      </c>
      <c r="C1914" t="s">
        <v>4371</v>
      </c>
      <c r="D1914">
        <v>6.1303279632742687E-46</v>
      </c>
      <c r="E1914">
        <v>1.7879974769209693E-45</v>
      </c>
      <c r="F1914">
        <v>0.25522928062460937</v>
      </c>
      <c r="G1914">
        <v>0.7444118096893948</v>
      </c>
      <c r="H1914">
        <v>3.5890968598991318E-4</v>
      </c>
    </row>
    <row r="1915" spans="1:8" x14ac:dyDescent="0.2">
      <c r="A1915" t="s">
        <v>4241</v>
      </c>
      <c r="B1915" t="s">
        <v>4240</v>
      </c>
      <c r="C1915" t="s">
        <v>4372</v>
      </c>
      <c r="D1915">
        <v>6.086063054688537E-46</v>
      </c>
      <c r="E1915">
        <v>1.7824638360884595E-45</v>
      </c>
      <c r="F1915">
        <v>0.25444213765708495</v>
      </c>
      <c r="G1915">
        <v>0.74520005955671209</v>
      </c>
      <c r="H1915">
        <v>3.5780278620705134E-4</v>
      </c>
    </row>
    <row r="1916" spans="1:8" x14ac:dyDescent="0.2">
      <c r="A1916" t="s">
        <v>4241</v>
      </c>
      <c r="B1916" t="s">
        <v>4240</v>
      </c>
      <c r="C1916" t="s">
        <v>4373</v>
      </c>
      <c r="D1916">
        <v>6.1081321696028037E-46</v>
      </c>
      <c r="E1916">
        <v>1.7852369993367302E-45</v>
      </c>
      <c r="F1916">
        <v>0.25483388483083236</v>
      </c>
      <c r="G1916">
        <v>0.74480776149845596</v>
      </c>
      <c r="H1916">
        <v>3.5835367070891191E-4</v>
      </c>
    </row>
    <row r="1917" spans="1:8" x14ac:dyDescent="0.2">
      <c r="A1917" t="s">
        <v>4241</v>
      </c>
      <c r="B1917" t="s">
        <v>4240</v>
      </c>
      <c r="C1917" t="s">
        <v>4374</v>
      </c>
      <c r="D1917">
        <v>6.130220895410906E-46</v>
      </c>
      <c r="E1917">
        <v>1.7880081987322411E-45</v>
      </c>
      <c r="F1917">
        <v>0.25522482297505</v>
      </c>
      <c r="G1917">
        <v>0.74441627360741669</v>
      </c>
      <c r="H1917">
        <v>3.5890341753356804E-4</v>
      </c>
    </row>
    <row r="1918" spans="1:8" x14ac:dyDescent="0.2">
      <c r="A1918" t="s">
        <v>4241</v>
      </c>
      <c r="B1918" t="s">
        <v>4240</v>
      </c>
      <c r="C1918" t="s">
        <v>4375</v>
      </c>
      <c r="D1918">
        <v>6.2637371676063615E-46</v>
      </c>
      <c r="E1918">
        <v>1.8045368650573528E-45</v>
      </c>
      <c r="F1918">
        <v>0.25757726615279947</v>
      </c>
      <c r="G1918">
        <v>0.74206052236625963</v>
      </c>
      <c r="H1918">
        <v>3.6221148093510612E-4</v>
      </c>
    </row>
    <row r="1919" spans="1:8" x14ac:dyDescent="0.2">
      <c r="A1919" t="s">
        <v>4241</v>
      </c>
      <c r="B1919" t="s">
        <v>4240</v>
      </c>
      <c r="C1919" t="s">
        <v>4376</v>
      </c>
      <c r="D1919">
        <v>6.2637371676063615E-46</v>
      </c>
      <c r="E1919">
        <v>1.8045368650573528E-45</v>
      </c>
      <c r="F1919">
        <v>0.25757726615279947</v>
      </c>
      <c r="G1919">
        <v>0.74206052236625963</v>
      </c>
      <c r="H1919">
        <v>3.6221148093510612E-4</v>
      </c>
    </row>
    <row r="1920" spans="1:8" x14ac:dyDescent="0.2">
      <c r="A1920" t="s">
        <v>4241</v>
      </c>
      <c r="B1920" t="s">
        <v>4240</v>
      </c>
      <c r="C1920" t="s">
        <v>4377</v>
      </c>
      <c r="D1920">
        <v>6.3309181632258538E-46</v>
      </c>
      <c r="E1920">
        <v>1.812758852774243E-45</v>
      </c>
      <c r="F1920">
        <v>0.25874921024670966</v>
      </c>
      <c r="G1920">
        <v>0.74088693025577257</v>
      </c>
      <c r="H1920">
        <v>3.6385949751735323E-4</v>
      </c>
    </row>
    <row r="1921" spans="1:8" x14ac:dyDescent="0.2">
      <c r="A1921" t="s">
        <v>4241</v>
      </c>
      <c r="B1921" t="s">
        <v>4240</v>
      </c>
      <c r="C1921" t="s">
        <v>4378</v>
      </c>
      <c r="D1921">
        <v>6.3309181632258538E-46</v>
      </c>
      <c r="E1921">
        <v>1.812758852774243E-45</v>
      </c>
      <c r="F1921">
        <v>0.25874921024670966</v>
      </c>
      <c r="G1921">
        <v>0.74088693025577257</v>
      </c>
      <c r="H1921">
        <v>3.6385949751735323E-4</v>
      </c>
    </row>
    <row r="1922" spans="1:8" x14ac:dyDescent="0.2">
      <c r="A1922" t="s">
        <v>4241</v>
      </c>
      <c r="B1922" t="s">
        <v>4240</v>
      </c>
      <c r="C1922" t="s">
        <v>4379</v>
      </c>
      <c r="D1922">
        <v>6.3533542084659344E-46</v>
      </c>
      <c r="E1922">
        <v>1.8154952713734677E-45</v>
      </c>
      <c r="F1922">
        <v>0.2591384108598912</v>
      </c>
      <c r="G1922">
        <v>0.74049718233913264</v>
      </c>
      <c r="H1922">
        <v>3.6440680098316603E-4</v>
      </c>
    </row>
    <row r="1923" spans="1:8" x14ac:dyDescent="0.2">
      <c r="A1923" t="s">
        <v>4241</v>
      </c>
      <c r="B1923" t="s">
        <v>4240</v>
      </c>
      <c r="C1923" t="s">
        <v>4380</v>
      </c>
      <c r="D1923">
        <v>6.3533542084659344E-46</v>
      </c>
      <c r="E1923">
        <v>1.8154952713734677E-45</v>
      </c>
      <c r="F1923">
        <v>0.2591384108598912</v>
      </c>
      <c r="G1923">
        <v>0.74049718233913264</v>
      </c>
      <c r="H1923">
        <v>3.6440680098316603E-4</v>
      </c>
    </row>
    <row r="1924" spans="1:8" x14ac:dyDescent="0.2">
      <c r="A1924" t="s">
        <v>4241</v>
      </c>
      <c r="B1924" t="s">
        <v>4240</v>
      </c>
      <c r="C1924" t="s">
        <v>4381</v>
      </c>
      <c r="D1924">
        <v>6.4660246468247075E-46</v>
      </c>
      <c r="E1924">
        <v>1.8291282741928584E-45</v>
      </c>
      <c r="F1924">
        <v>0.26108071438179836</v>
      </c>
      <c r="G1924">
        <v>0.73855214750227371</v>
      </c>
      <c r="H1924">
        <v>3.6713811592258098E-4</v>
      </c>
    </row>
    <row r="1925" spans="1:8" x14ac:dyDescent="0.2">
      <c r="A1925" t="s">
        <v>4241</v>
      </c>
      <c r="B1925" t="s">
        <v>4240</v>
      </c>
      <c r="C1925" t="s">
        <v>4382</v>
      </c>
      <c r="D1925">
        <v>6.5113108240059107E-46</v>
      </c>
      <c r="E1925">
        <v>1.8345596444660423E-45</v>
      </c>
      <c r="F1925">
        <v>0.26185550414245717</v>
      </c>
      <c r="G1925">
        <v>0.73777626821322206</v>
      </c>
      <c r="H1925">
        <v>3.6822764432239627E-4</v>
      </c>
    </row>
    <row r="1926" spans="1:8" x14ac:dyDescent="0.2">
      <c r="A1926" t="s">
        <v>4241</v>
      </c>
      <c r="B1926" t="s">
        <v>4240</v>
      </c>
      <c r="C1926" t="s">
        <v>4383</v>
      </c>
      <c r="D1926">
        <v>6.5794525019405031E-46</v>
      </c>
      <c r="E1926">
        <v>1.8426854287679002E-45</v>
      </c>
      <c r="F1926">
        <v>0.26301460444739788</v>
      </c>
      <c r="G1926">
        <v>0.73661553795295498</v>
      </c>
      <c r="H1926">
        <v>3.6985759965299286E-4</v>
      </c>
    </row>
    <row r="1927" spans="1:8" x14ac:dyDescent="0.2">
      <c r="A1927" t="s">
        <v>4241</v>
      </c>
      <c r="B1927" t="s">
        <v>4240</v>
      </c>
      <c r="C1927" t="s">
        <v>4384</v>
      </c>
      <c r="D1927">
        <v>6.5794525019405031E-46</v>
      </c>
      <c r="E1927">
        <v>1.8426854287679002E-45</v>
      </c>
      <c r="F1927">
        <v>0.26301460444739788</v>
      </c>
      <c r="G1927">
        <v>0.73661553795295498</v>
      </c>
      <c r="H1927">
        <v>3.6985759965299286E-4</v>
      </c>
    </row>
    <row r="1928" spans="1:8" x14ac:dyDescent="0.2">
      <c r="A1928" t="s">
        <v>4241</v>
      </c>
      <c r="B1928" t="s">
        <v>4240</v>
      </c>
      <c r="C1928" t="s">
        <v>4385</v>
      </c>
      <c r="D1928">
        <v>6.5794525019405031E-46</v>
      </c>
      <c r="E1928">
        <v>1.8426854287679002E-45</v>
      </c>
      <c r="F1928">
        <v>0.26301460444739788</v>
      </c>
      <c r="G1928">
        <v>0.73661553795295498</v>
      </c>
      <c r="H1928">
        <v>3.6985759965299286E-4</v>
      </c>
    </row>
    <row r="1929" spans="1:8" x14ac:dyDescent="0.2">
      <c r="A1929" t="s">
        <v>4241</v>
      </c>
      <c r="B1929" t="s">
        <v>4240</v>
      </c>
      <c r="C1929" t="s">
        <v>4386</v>
      </c>
      <c r="D1929">
        <v>6.6021342732773781E-46</v>
      </c>
      <c r="E1929">
        <v>1.8453972401524281E-45</v>
      </c>
      <c r="F1929">
        <v>0.26339661721522822</v>
      </c>
      <c r="G1929">
        <v>0.73623298798938297</v>
      </c>
      <c r="H1929">
        <v>3.7039479539405592E-4</v>
      </c>
    </row>
    <row r="1930" spans="1:8" x14ac:dyDescent="0.2">
      <c r="A1930" t="s">
        <v>4241</v>
      </c>
      <c r="B1930" t="s">
        <v>4240</v>
      </c>
      <c r="C1930" t="s">
        <v>4387</v>
      </c>
      <c r="D1930">
        <v>6.6021342732773781E-46</v>
      </c>
      <c r="E1930">
        <v>1.8453972401524281E-45</v>
      </c>
      <c r="F1930">
        <v>0.26339661721522822</v>
      </c>
      <c r="G1930">
        <v>0.73623298798938297</v>
      </c>
      <c r="H1930">
        <v>3.7039479539405592E-4</v>
      </c>
    </row>
    <row r="1931" spans="1:8" x14ac:dyDescent="0.2">
      <c r="A1931" t="s">
        <v>4241</v>
      </c>
      <c r="B1931" t="s">
        <v>4240</v>
      </c>
      <c r="C1931" t="s">
        <v>4388</v>
      </c>
      <c r="D1931">
        <v>6.6021342732773781E-46</v>
      </c>
      <c r="E1931">
        <v>1.8453972401524281E-45</v>
      </c>
      <c r="F1931">
        <v>0.26339661721522822</v>
      </c>
      <c r="G1931">
        <v>0.73623298798938297</v>
      </c>
      <c r="H1931">
        <v>3.7039479539405592E-4</v>
      </c>
    </row>
    <row r="1932" spans="1:8" x14ac:dyDescent="0.2">
      <c r="A1932" t="s">
        <v>4241</v>
      </c>
      <c r="B1932" t="s">
        <v>4240</v>
      </c>
      <c r="C1932" t="s">
        <v>4389</v>
      </c>
      <c r="D1932">
        <v>6.6021342732773781E-46</v>
      </c>
      <c r="E1932">
        <v>1.8453972401524281E-45</v>
      </c>
      <c r="F1932">
        <v>0.26339661721522822</v>
      </c>
      <c r="G1932">
        <v>0.73623298798938297</v>
      </c>
      <c r="H1932">
        <v>3.7039479539405592E-4</v>
      </c>
    </row>
    <row r="1933" spans="1:8" x14ac:dyDescent="0.2">
      <c r="A1933" t="s">
        <v>4241</v>
      </c>
      <c r="B1933" t="s">
        <v>4240</v>
      </c>
      <c r="C1933" t="s">
        <v>4390</v>
      </c>
      <c r="D1933">
        <v>6.6021342732773781E-46</v>
      </c>
      <c r="E1933">
        <v>1.8453972401524281E-45</v>
      </c>
      <c r="F1933">
        <v>0.26339661721522822</v>
      </c>
      <c r="G1933">
        <v>0.73623298798938297</v>
      </c>
      <c r="H1933">
        <v>3.7039479539405592E-4</v>
      </c>
    </row>
    <row r="1934" spans="1:8" x14ac:dyDescent="0.2">
      <c r="A1934" t="s">
        <v>4241</v>
      </c>
      <c r="B1934" t="s">
        <v>4240</v>
      </c>
      <c r="C1934" t="s">
        <v>4391</v>
      </c>
      <c r="D1934">
        <v>6.6021342732773781E-46</v>
      </c>
      <c r="E1934">
        <v>1.8453972401524281E-45</v>
      </c>
      <c r="F1934">
        <v>0.26339661721522822</v>
      </c>
      <c r="G1934">
        <v>0.73623298798938297</v>
      </c>
      <c r="H1934">
        <v>3.7039479539405592E-4</v>
      </c>
    </row>
    <row r="1935" spans="1:8" x14ac:dyDescent="0.2">
      <c r="A1935" t="s">
        <v>4241</v>
      </c>
      <c r="B1935" t="s">
        <v>4240</v>
      </c>
      <c r="C1935" t="s">
        <v>4392</v>
      </c>
      <c r="D1935">
        <v>6.6021342732773781E-46</v>
      </c>
      <c r="E1935">
        <v>1.8453972401524281E-45</v>
      </c>
      <c r="F1935">
        <v>0.26339661721522822</v>
      </c>
      <c r="G1935">
        <v>0.73623298798938297</v>
      </c>
      <c r="H1935">
        <v>3.7039479539405592E-4</v>
      </c>
    </row>
    <row r="1936" spans="1:8" x14ac:dyDescent="0.2">
      <c r="A1936" t="s">
        <v>4241</v>
      </c>
      <c r="B1936" t="s">
        <v>4240</v>
      </c>
      <c r="C1936" t="s">
        <v>4393</v>
      </c>
      <c r="D1936">
        <v>6.6021342732773781E-46</v>
      </c>
      <c r="E1936">
        <v>1.8453972401524281E-45</v>
      </c>
      <c r="F1936">
        <v>0.26339661721522822</v>
      </c>
      <c r="G1936">
        <v>0.73623298798938297</v>
      </c>
      <c r="H1936">
        <v>3.7039479539405592E-4</v>
      </c>
    </row>
    <row r="1937" spans="1:8" x14ac:dyDescent="0.2">
      <c r="A1937" t="s">
        <v>4241</v>
      </c>
      <c r="B1937" t="s">
        <v>4240</v>
      </c>
      <c r="C1937" t="s">
        <v>4394</v>
      </c>
      <c r="D1937">
        <v>6.6021342732773781E-46</v>
      </c>
      <c r="E1937">
        <v>1.8453972401524281E-45</v>
      </c>
      <c r="F1937">
        <v>0.26339661721522822</v>
      </c>
      <c r="G1937">
        <v>0.73623298798938297</v>
      </c>
      <c r="H1937">
        <v>3.7039479539405592E-4</v>
      </c>
    </row>
    <row r="1938" spans="1:8" x14ac:dyDescent="0.2">
      <c r="A1938" t="s">
        <v>4241</v>
      </c>
      <c r="B1938" t="s">
        <v>4240</v>
      </c>
      <c r="C1938" t="s">
        <v>4395</v>
      </c>
      <c r="D1938">
        <v>6.6021342732773781E-46</v>
      </c>
      <c r="E1938">
        <v>1.8453972401524281E-45</v>
      </c>
      <c r="F1938">
        <v>0.26339661721522822</v>
      </c>
      <c r="G1938">
        <v>0.73623298798938297</v>
      </c>
      <c r="H1938">
        <v>3.7039479539405592E-4</v>
      </c>
    </row>
    <row r="1939" spans="1:8" x14ac:dyDescent="0.2">
      <c r="A1939" t="s">
        <v>4241</v>
      </c>
      <c r="B1939" t="s">
        <v>4240</v>
      </c>
      <c r="C1939" t="s">
        <v>4396</v>
      </c>
      <c r="D1939">
        <v>6.6021342732773781E-46</v>
      </c>
      <c r="E1939">
        <v>1.8453972401524281E-45</v>
      </c>
      <c r="F1939">
        <v>0.26339661721522822</v>
      </c>
      <c r="G1939">
        <v>0.73623298798938297</v>
      </c>
      <c r="H1939">
        <v>3.7039479539405592E-4</v>
      </c>
    </row>
    <row r="1940" spans="1:8" x14ac:dyDescent="0.2">
      <c r="A1940" t="s">
        <v>4241</v>
      </c>
      <c r="B1940" t="s">
        <v>4240</v>
      </c>
      <c r="C1940" t="s">
        <v>4397</v>
      </c>
      <c r="D1940">
        <v>6.6021342732773781E-46</v>
      </c>
      <c r="E1940">
        <v>1.8453972401524281E-45</v>
      </c>
      <c r="F1940">
        <v>0.26339661721522822</v>
      </c>
      <c r="G1940">
        <v>0.73623298798938297</v>
      </c>
      <c r="H1940">
        <v>3.7039479539405592E-4</v>
      </c>
    </row>
    <row r="1941" spans="1:8" x14ac:dyDescent="0.2">
      <c r="A1941" t="s">
        <v>4241</v>
      </c>
      <c r="B1941" t="s">
        <v>4240</v>
      </c>
      <c r="C1941" t="s">
        <v>4398</v>
      </c>
      <c r="D1941">
        <v>6.6021342732773781E-46</v>
      </c>
      <c r="E1941">
        <v>1.8453972401524281E-45</v>
      </c>
      <c r="F1941">
        <v>0.26339661721522822</v>
      </c>
      <c r="G1941">
        <v>0.73623298798938297</v>
      </c>
      <c r="H1941">
        <v>3.7039479539405592E-4</v>
      </c>
    </row>
    <row r="1942" spans="1:8" x14ac:dyDescent="0.2">
      <c r="A1942" t="s">
        <v>4241</v>
      </c>
      <c r="B1942" t="s">
        <v>4240</v>
      </c>
      <c r="C1942" t="s">
        <v>4399</v>
      </c>
      <c r="D1942">
        <v>6.7163769012751223E-46</v>
      </c>
      <c r="E1942">
        <v>1.8588728027695479E-45</v>
      </c>
      <c r="F1942">
        <v>0.26531705771605457</v>
      </c>
      <c r="G1942">
        <v>0.73430984691792311</v>
      </c>
      <c r="H1942">
        <v>3.7309536601599669E-4</v>
      </c>
    </row>
    <row r="1943" spans="1:8" x14ac:dyDescent="0.2">
      <c r="A1943" t="s">
        <v>4241</v>
      </c>
      <c r="B1943" t="s">
        <v>4240</v>
      </c>
      <c r="C1943" t="s">
        <v>4400</v>
      </c>
      <c r="D1943">
        <v>6.8082257750755508E-46</v>
      </c>
      <c r="E1943">
        <v>1.8696077117076676E-45</v>
      </c>
      <c r="F1943">
        <v>0.26684422840801769</v>
      </c>
      <c r="G1943">
        <v>0.73278052868101928</v>
      </c>
      <c r="H1943">
        <v>3.7524291096915707E-4</v>
      </c>
    </row>
    <row r="1944" spans="1:8" x14ac:dyDescent="0.2">
      <c r="A1944" t="s">
        <v>4241</v>
      </c>
      <c r="B1944" t="s">
        <v>4240</v>
      </c>
      <c r="C1944" t="s">
        <v>4401</v>
      </c>
      <c r="D1944">
        <v>6.8774307364714934E-46</v>
      </c>
      <c r="E1944">
        <v>1.877627018023519E-45</v>
      </c>
      <c r="F1944">
        <v>0.26798644131743737</v>
      </c>
      <c r="G1944">
        <v>0.73163670956373272</v>
      </c>
      <c r="H1944">
        <v>3.7684911882920424E-4</v>
      </c>
    </row>
    <row r="1945" spans="1:8" x14ac:dyDescent="0.2">
      <c r="A1945" t="s">
        <v>4241</v>
      </c>
      <c r="B1945" t="s">
        <v>4240</v>
      </c>
      <c r="C1945" t="s">
        <v>4402</v>
      </c>
      <c r="D1945">
        <v>6.8774307364714934E-46</v>
      </c>
      <c r="E1945">
        <v>1.877627018023519E-45</v>
      </c>
      <c r="F1945">
        <v>0.26798644131743737</v>
      </c>
      <c r="G1945">
        <v>0.73163670956373272</v>
      </c>
      <c r="H1945">
        <v>3.7684911882920424E-4</v>
      </c>
    </row>
    <row r="1946" spans="1:8" x14ac:dyDescent="0.2">
      <c r="A1946" t="s">
        <v>4241</v>
      </c>
      <c r="B1946" t="s">
        <v>4240</v>
      </c>
      <c r="C1946" t="s">
        <v>4403</v>
      </c>
      <c r="D1946">
        <v>7.0865794038956706E-46</v>
      </c>
      <c r="E1946">
        <v>1.9015313428248372E-45</v>
      </c>
      <c r="F1946">
        <v>0.27139334639989826</v>
      </c>
      <c r="G1946">
        <v>0.72822501360763703</v>
      </c>
      <c r="H1946">
        <v>3.8163999247172858E-4</v>
      </c>
    </row>
    <row r="1947" spans="1:8" x14ac:dyDescent="0.2">
      <c r="A1947" t="s">
        <v>4241</v>
      </c>
      <c r="B1947" t="s">
        <v>4240</v>
      </c>
      <c r="C1947" t="s">
        <v>4404</v>
      </c>
      <c r="D1947">
        <v>7.1333518090562123E-46</v>
      </c>
      <c r="E1947">
        <v>1.9068138811468311E-45</v>
      </c>
      <c r="F1947">
        <v>0.27214585541992736</v>
      </c>
      <c r="G1947">
        <v>0.72747144639092653</v>
      </c>
      <c r="H1947">
        <v>3.8269818914658598E-4</v>
      </c>
    </row>
    <row r="1948" spans="1:8" x14ac:dyDescent="0.2">
      <c r="A1948" t="s">
        <v>4241</v>
      </c>
      <c r="B1948" t="s">
        <v>4240</v>
      </c>
      <c r="C1948" t="s">
        <v>4405</v>
      </c>
      <c r="D1948">
        <v>7.1567858508006156E-46</v>
      </c>
      <c r="E1948">
        <v>1.9094503596619058E-45</v>
      </c>
      <c r="F1948">
        <v>0.27252178972144409</v>
      </c>
      <c r="G1948">
        <v>0.72709498344136392</v>
      </c>
      <c r="H1948">
        <v>3.8322683719895135E-4</v>
      </c>
    </row>
    <row r="1949" spans="1:8" x14ac:dyDescent="0.2">
      <c r="A1949" t="s">
        <v>4241</v>
      </c>
      <c r="B1949" t="s">
        <v>4240</v>
      </c>
      <c r="C1949" t="s">
        <v>4406</v>
      </c>
      <c r="D1949">
        <v>7.2272736620906891E-46</v>
      </c>
      <c r="E1949">
        <v>1.9173412004794786E-45</v>
      </c>
      <c r="F1949">
        <v>0.2736481115846236</v>
      </c>
      <c r="G1949">
        <v>0.72596707771669222</v>
      </c>
      <c r="H1949">
        <v>3.8481069867930123E-4</v>
      </c>
    </row>
    <row r="1950" spans="1:8" x14ac:dyDescent="0.2">
      <c r="A1950" t="s">
        <v>4241</v>
      </c>
      <c r="B1950" t="s">
        <v>4240</v>
      </c>
      <c r="C1950" t="s">
        <v>4407</v>
      </c>
      <c r="D1950">
        <v>7.2272736620906891E-46</v>
      </c>
      <c r="E1950">
        <v>1.9173412004794786E-45</v>
      </c>
      <c r="F1950">
        <v>0.2736481115846236</v>
      </c>
      <c r="G1950">
        <v>0.72596707771669222</v>
      </c>
      <c r="H1950">
        <v>3.8481069867930123E-4</v>
      </c>
    </row>
    <row r="1951" spans="1:8" x14ac:dyDescent="0.2">
      <c r="A1951" t="s">
        <v>4241</v>
      </c>
      <c r="B1951" t="s">
        <v>4240</v>
      </c>
      <c r="C1951" t="s">
        <v>4408</v>
      </c>
      <c r="D1951">
        <v>7.2743859267298359E-46</v>
      </c>
      <c r="E1951">
        <v>1.922589705032742E-45</v>
      </c>
      <c r="F1951">
        <v>0.27439647690971708</v>
      </c>
      <c r="G1951">
        <v>0.72521766002189791</v>
      </c>
      <c r="H1951">
        <v>3.8586306838851459E-4</v>
      </c>
    </row>
    <row r="1952" spans="1:8" x14ac:dyDescent="0.2">
      <c r="A1952" t="s">
        <v>4241</v>
      </c>
      <c r="B1952" t="s">
        <v>4240</v>
      </c>
      <c r="C1952" t="s">
        <v>4409</v>
      </c>
      <c r="D1952">
        <v>7.2743859267298359E-46</v>
      </c>
      <c r="E1952">
        <v>1.922589705032742E-45</v>
      </c>
      <c r="F1952">
        <v>0.27439647690971708</v>
      </c>
      <c r="G1952">
        <v>0.72521766002189791</v>
      </c>
      <c r="H1952">
        <v>3.8586306838851459E-4</v>
      </c>
    </row>
    <row r="1953" spans="1:8" x14ac:dyDescent="0.2">
      <c r="A1953" t="s">
        <v>4241</v>
      </c>
      <c r="B1953" t="s">
        <v>4240</v>
      </c>
      <c r="C1953" t="s">
        <v>4410</v>
      </c>
      <c r="D1953">
        <v>7.2743859267298359E-46</v>
      </c>
      <c r="E1953">
        <v>1.922589705032742E-45</v>
      </c>
      <c r="F1953">
        <v>0.27439647690971708</v>
      </c>
      <c r="G1953">
        <v>0.72521766002189791</v>
      </c>
      <c r="H1953">
        <v>3.8586306838851459E-4</v>
      </c>
    </row>
    <row r="1954" spans="1:8" x14ac:dyDescent="0.2">
      <c r="A1954" t="s">
        <v>4241</v>
      </c>
      <c r="B1954" t="s">
        <v>4240</v>
      </c>
      <c r="C1954" t="s">
        <v>4411</v>
      </c>
      <c r="D1954">
        <v>7.2743859267298359E-46</v>
      </c>
      <c r="E1954">
        <v>1.922589705032742E-45</v>
      </c>
      <c r="F1954">
        <v>0.27439647690971708</v>
      </c>
      <c r="G1954">
        <v>0.72521766002189791</v>
      </c>
      <c r="H1954">
        <v>3.8586306838851459E-4</v>
      </c>
    </row>
    <row r="1955" spans="1:8" x14ac:dyDescent="0.2">
      <c r="A1955" t="s">
        <v>4241</v>
      </c>
      <c r="B1955" t="s">
        <v>4240</v>
      </c>
      <c r="C1955" t="s">
        <v>4412</v>
      </c>
      <c r="D1955">
        <v>7.2743859267298359E-46</v>
      </c>
      <c r="E1955">
        <v>1.922589705032742E-45</v>
      </c>
      <c r="F1955">
        <v>0.27439647690971708</v>
      </c>
      <c r="G1955">
        <v>0.72521766002189791</v>
      </c>
      <c r="H1955">
        <v>3.8586306838851459E-4</v>
      </c>
    </row>
    <row r="1956" spans="1:8" x14ac:dyDescent="0.2">
      <c r="A1956" t="s">
        <v>4241</v>
      </c>
      <c r="B1956" t="s">
        <v>4240</v>
      </c>
      <c r="C1956" t="s">
        <v>4413</v>
      </c>
      <c r="D1956">
        <v>7.3689243849870576E-46</v>
      </c>
      <c r="E1956">
        <v>1.9330552770608395E-45</v>
      </c>
      <c r="F1956">
        <v>0.27588820642914663</v>
      </c>
      <c r="G1956">
        <v>0.72372383279576324</v>
      </c>
      <c r="H1956">
        <v>3.8796077509399167E-4</v>
      </c>
    </row>
    <row r="1957" spans="1:8" x14ac:dyDescent="0.2">
      <c r="A1957" t="s">
        <v>4241</v>
      </c>
      <c r="B1957" t="s">
        <v>4240</v>
      </c>
      <c r="C1957" t="s">
        <v>4414</v>
      </c>
      <c r="D1957">
        <v>7.4877148765130874E-46</v>
      </c>
      <c r="E1957">
        <v>1.9460754133456914E-45</v>
      </c>
      <c r="F1957">
        <v>0.27774475022964934</v>
      </c>
      <c r="G1957">
        <v>0.72186467827775136</v>
      </c>
      <c r="H1957">
        <v>3.9057149260584721E-4</v>
      </c>
    </row>
    <row r="1958" spans="1:8" x14ac:dyDescent="0.2">
      <c r="A1958" t="s">
        <v>4241</v>
      </c>
      <c r="B1958" t="s">
        <v>4240</v>
      </c>
      <c r="C1958" t="s">
        <v>4415</v>
      </c>
      <c r="D1958">
        <v>7.7272535760436349E-46</v>
      </c>
      <c r="E1958">
        <v>1.9719196387599365E-45</v>
      </c>
      <c r="F1958">
        <v>0.28142805600036003</v>
      </c>
      <c r="G1958">
        <v>0.71817619295195068</v>
      </c>
      <c r="H1958">
        <v>3.9575104768798904E-4</v>
      </c>
    </row>
    <row r="1959" spans="1:8" x14ac:dyDescent="0.2">
      <c r="A1959" t="s">
        <v>4241</v>
      </c>
      <c r="B1959" t="s">
        <v>4240</v>
      </c>
      <c r="C1959" t="s">
        <v>4416</v>
      </c>
      <c r="D1959">
        <v>7.7277376337480974E-46</v>
      </c>
      <c r="E1959">
        <v>1.9718711650435871E-45</v>
      </c>
      <c r="F1959">
        <v>0.28144568547471571</v>
      </c>
      <c r="G1959">
        <v>0.71815853868659063</v>
      </c>
      <c r="H1959">
        <v>3.9577583868802507E-4</v>
      </c>
    </row>
    <row r="1960" spans="1:8" x14ac:dyDescent="0.2">
      <c r="A1960" t="s">
        <v>4241</v>
      </c>
      <c r="B1960" t="s">
        <v>4240</v>
      </c>
      <c r="C1960" t="s">
        <v>4417</v>
      </c>
      <c r="D1960">
        <v>7.7277376337480974E-46</v>
      </c>
      <c r="E1960">
        <v>1.9718711650435871E-45</v>
      </c>
      <c r="F1960">
        <v>0.28144568547471571</v>
      </c>
      <c r="G1960">
        <v>0.71815853868659063</v>
      </c>
      <c r="H1960">
        <v>3.9577583868802507E-4</v>
      </c>
    </row>
    <row r="1961" spans="1:8" x14ac:dyDescent="0.2">
      <c r="A1961" t="s">
        <v>4241</v>
      </c>
      <c r="B1961" t="s">
        <v>4240</v>
      </c>
      <c r="C1961" t="s">
        <v>4418</v>
      </c>
      <c r="D1961">
        <v>7.7277376337480974E-46</v>
      </c>
      <c r="E1961">
        <v>1.9718711650435871E-45</v>
      </c>
      <c r="F1961">
        <v>0.28144568547471571</v>
      </c>
      <c r="G1961">
        <v>0.71815853868659063</v>
      </c>
      <c r="H1961">
        <v>3.9577583868802507E-4</v>
      </c>
    </row>
    <row r="1962" spans="1:8" x14ac:dyDescent="0.2">
      <c r="A1962" t="s">
        <v>4241</v>
      </c>
      <c r="B1962" t="s">
        <v>4240</v>
      </c>
      <c r="C1962" t="s">
        <v>4419</v>
      </c>
      <c r="D1962">
        <v>7.7277376337480974E-46</v>
      </c>
      <c r="E1962">
        <v>1.9718711650435871E-45</v>
      </c>
      <c r="F1962">
        <v>0.28144568547471571</v>
      </c>
      <c r="G1962">
        <v>0.71815853868659063</v>
      </c>
      <c r="H1962">
        <v>3.9577583868802507E-4</v>
      </c>
    </row>
    <row r="1963" spans="1:8" x14ac:dyDescent="0.2">
      <c r="A1963" t="s">
        <v>4241</v>
      </c>
      <c r="B1963" t="s">
        <v>4240</v>
      </c>
      <c r="C1963" t="s">
        <v>4420</v>
      </c>
      <c r="D1963">
        <v>7.7277376337480974E-46</v>
      </c>
      <c r="E1963">
        <v>1.9718711650435871E-45</v>
      </c>
      <c r="F1963">
        <v>0.28144568547471571</v>
      </c>
      <c r="G1963">
        <v>0.71815853868659063</v>
      </c>
      <c r="H1963">
        <v>3.9577583868802507E-4</v>
      </c>
    </row>
    <row r="1964" spans="1:8" x14ac:dyDescent="0.2">
      <c r="A1964" t="s">
        <v>4241</v>
      </c>
      <c r="B1964" t="s">
        <v>4240</v>
      </c>
      <c r="C1964" t="s">
        <v>3738</v>
      </c>
      <c r="D1964">
        <v>7.7041421805805707E-46</v>
      </c>
      <c r="E1964">
        <v>1.9692508505562531E-45</v>
      </c>
      <c r="F1964">
        <v>0.28109649152070149</v>
      </c>
      <c r="G1964">
        <v>0.71850822368572398</v>
      </c>
      <c r="H1964">
        <v>3.9528479356939035E-4</v>
      </c>
    </row>
    <row r="1965" spans="1:8" x14ac:dyDescent="0.2">
      <c r="A1965" t="s">
        <v>4241</v>
      </c>
      <c r="B1965" t="s">
        <v>4240</v>
      </c>
      <c r="C1965" t="s">
        <v>3858</v>
      </c>
      <c r="D1965">
        <v>7.7041421805805707E-46</v>
      </c>
      <c r="E1965">
        <v>1.9692508505562531E-45</v>
      </c>
      <c r="F1965">
        <v>0.28109649152070149</v>
      </c>
      <c r="G1965">
        <v>0.71850822368572398</v>
      </c>
      <c r="H1965">
        <v>3.9528479356939035E-4</v>
      </c>
    </row>
    <row r="1966" spans="1:8" x14ac:dyDescent="0.2">
      <c r="A1966" t="s">
        <v>4241</v>
      </c>
      <c r="B1966" t="s">
        <v>4240</v>
      </c>
      <c r="C1966" t="s">
        <v>4421</v>
      </c>
      <c r="D1966">
        <v>7.7041421805805707E-46</v>
      </c>
      <c r="E1966">
        <v>1.9692508505562531E-45</v>
      </c>
      <c r="F1966">
        <v>0.28109649152070149</v>
      </c>
      <c r="G1966">
        <v>0.71850822368572398</v>
      </c>
      <c r="H1966">
        <v>3.9528479356939035E-4</v>
      </c>
    </row>
    <row r="1967" spans="1:8" x14ac:dyDescent="0.2">
      <c r="A1967" t="s">
        <v>4241</v>
      </c>
      <c r="B1967" t="s">
        <v>4240</v>
      </c>
      <c r="C1967" t="s">
        <v>1002</v>
      </c>
      <c r="D1967">
        <v>7.7282065117973457E-46</v>
      </c>
      <c r="E1967">
        <v>1.9718242114235686E-45</v>
      </c>
      <c r="F1967">
        <v>0.28146276210311966</v>
      </c>
      <c r="G1967">
        <v>0.71814143804461539</v>
      </c>
      <c r="H1967">
        <v>3.9579985226249908E-4</v>
      </c>
    </row>
    <row r="1968" spans="1:8" x14ac:dyDescent="0.2">
      <c r="A1968" t="s">
        <v>4241</v>
      </c>
      <c r="B1968" t="s">
        <v>4240</v>
      </c>
      <c r="C1968" t="s">
        <v>4422</v>
      </c>
      <c r="D1968">
        <v>7.7282065117973457E-46</v>
      </c>
      <c r="E1968">
        <v>1.9718242114235686E-45</v>
      </c>
      <c r="F1968">
        <v>0.28146276210311966</v>
      </c>
      <c r="G1968">
        <v>0.71814143804461539</v>
      </c>
      <c r="H1968">
        <v>3.9579985226249908E-4</v>
      </c>
    </row>
    <row r="1969" spans="1:8" x14ac:dyDescent="0.2">
      <c r="A1969" t="s">
        <v>4241</v>
      </c>
      <c r="B1969" t="s">
        <v>4240</v>
      </c>
      <c r="C1969" t="s">
        <v>4423</v>
      </c>
      <c r="D1969">
        <v>7.704787056076961E-46</v>
      </c>
      <c r="E1969">
        <v>1.9691862724875959E-45</v>
      </c>
      <c r="F1969">
        <v>0.28112002071256398</v>
      </c>
      <c r="G1969">
        <v>0.71848466140654499</v>
      </c>
      <c r="H1969">
        <v>3.9531788089715422E-4</v>
      </c>
    </row>
    <row r="1970" spans="1:8" x14ac:dyDescent="0.2">
      <c r="A1970" t="s">
        <v>4241</v>
      </c>
      <c r="B1970" t="s">
        <v>4240</v>
      </c>
      <c r="C1970" t="s">
        <v>4424</v>
      </c>
      <c r="D1970">
        <v>7.704787056076961E-46</v>
      </c>
      <c r="E1970">
        <v>1.9691862724875959E-45</v>
      </c>
      <c r="F1970">
        <v>0.28112002071256398</v>
      </c>
      <c r="G1970">
        <v>0.71848466140654499</v>
      </c>
      <c r="H1970">
        <v>3.9531788089715422E-4</v>
      </c>
    </row>
    <row r="1971" spans="1:8" x14ac:dyDescent="0.2">
      <c r="A1971" t="s">
        <v>4241</v>
      </c>
      <c r="B1971" t="s">
        <v>4240</v>
      </c>
      <c r="C1971" t="s">
        <v>4425</v>
      </c>
      <c r="D1971">
        <v>7.704787056076961E-46</v>
      </c>
      <c r="E1971">
        <v>1.9691862724875959E-45</v>
      </c>
      <c r="F1971">
        <v>0.28112002071256398</v>
      </c>
      <c r="G1971">
        <v>0.71848466140654499</v>
      </c>
      <c r="H1971">
        <v>3.9531788089715422E-4</v>
      </c>
    </row>
    <row r="1972" spans="1:8" x14ac:dyDescent="0.2">
      <c r="A1972" t="s">
        <v>4241</v>
      </c>
      <c r="B1972" t="s">
        <v>4240</v>
      </c>
      <c r="C1972" t="s">
        <v>4426</v>
      </c>
      <c r="D1972">
        <v>7.7288688303201474E-46</v>
      </c>
      <c r="E1972">
        <v>1.9717578866034588E-45</v>
      </c>
      <c r="F1972">
        <v>0.28148688387063908</v>
      </c>
      <c r="G1972">
        <v>0.71811728235647376</v>
      </c>
      <c r="H1972">
        <v>3.9583377288471278E-4</v>
      </c>
    </row>
    <row r="1973" spans="1:8" x14ac:dyDescent="0.2">
      <c r="A1973" t="s">
        <v>4241</v>
      </c>
      <c r="B1973" t="s">
        <v>4240</v>
      </c>
      <c r="C1973" t="s">
        <v>4427</v>
      </c>
      <c r="D1973">
        <v>7.8012712960908072E-46</v>
      </c>
      <c r="E1973">
        <v>1.979456992533409E-45</v>
      </c>
      <c r="F1973">
        <v>0.28258521903818262</v>
      </c>
      <c r="G1973">
        <v>0.71701740268303527</v>
      </c>
      <c r="H1973">
        <v>3.9737827878595584E-4</v>
      </c>
    </row>
    <row r="1974" spans="1:8" x14ac:dyDescent="0.2">
      <c r="A1974" t="s">
        <v>4241</v>
      </c>
      <c r="B1974" t="s">
        <v>4240</v>
      </c>
      <c r="C1974" t="s">
        <v>945</v>
      </c>
      <c r="D1974">
        <v>7.8254571070986544E-46</v>
      </c>
      <c r="E1974">
        <v>1.9820181883323257E-45</v>
      </c>
      <c r="F1974">
        <v>0.28295055987099382</v>
      </c>
      <c r="G1974">
        <v>0.71665154809895937</v>
      </c>
      <c r="H1974">
        <v>3.9789203004232676E-4</v>
      </c>
    </row>
    <row r="1975" spans="1:8" x14ac:dyDescent="0.2">
      <c r="A1975" t="s">
        <v>4241</v>
      </c>
      <c r="B1975" t="s">
        <v>4240</v>
      </c>
      <c r="C1975" t="s">
        <v>4428</v>
      </c>
      <c r="D1975">
        <v>7.946773749637256E-46</v>
      </c>
      <c r="E1975">
        <v>1.9947853540334194E-45</v>
      </c>
      <c r="F1975">
        <v>0.2847715813512503</v>
      </c>
      <c r="G1975">
        <v>0.71482796585355124</v>
      </c>
      <c r="H1975">
        <v>4.0045279519458616E-4</v>
      </c>
    </row>
    <row r="1976" spans="1:8" x14ac:dyDescent="0.2">
      <c r="A1976" t="s">
        <v>4241</v>
      </c>
      <c r="B1976" t="s">
        <v>4240</v>
      </c>
      <c r="C1976" t="s">
        <v>4429</v>
      </c>
      <c r="D1976">
        <v>7.995483093625217E-46</v>
      </c>
      <c r="E1976">
        <v>1.9998739259088243E-45</v>
      </c>
      <c r="F1976">
        <v>0.28549744050447512</v>
      </c>
      <c r="G1976">
        <v>0.71410108597936006</v>
      </c>
      <c r="H1976">
        <v>4.0147351617189441E-4</v>
      </c>
    </row>
    <row r="1977" spans="1:8" x14ac:dyDescent="0.2">
      <c r="A1977" t="s">
        <v>4241</v>
      </c>
      <c r="B1977" t="s">
        <v>4240</v>
      </c>
      <c r="C1977" t="s">
        <v>4430</v>
      </c>
      <c r="D1977">
        <v>7.995483093625217E-46</v>
      </c>
      <c r="E1977">
        <v>1.9998739259088243E-45</v>
      </c>
      <c r="F1977">
        <v>0.28549744050447512</v>
      </c>
      <c r="G1977">
        <v>0.71410108597936006</v>
      </c>
      <c r="H1977">
        <v>4.0147351617189441E-4</v>
      </c>
    </row>
    <row r="1978" spans="1:8" x14ac:dyDescent="0.2">
      <c r="A1978" t="s">
        <v>4241</v>
      </c>
      <c r="B1978" t="s">
        <v>4240</v>
      </c>
      <c r="C1978" t="s">
        <v>4431</v>
      </c>
      <c r="D1978">
        <v>8.0198768957192057E-46</v>
      </c>
      <c r="E1978">
        <v>2.0024142933302148E-45</v>
      </c>
      <c r="F1978">
        <v>0.28585983092576639</v>
      </c>
      <c r="G1978">
        <v>0.71373818595574023</v>
      </c>
      <c r="H1978">
        <v>4.0198311848708767E-4</v>
      </c>
    </row>
    <row r="1979" spans="1:8" x14ac:dyDescent="0.2">
      <c r="A1979" t="s">
        <v>4241</v>
      </c>
      <c r="B1979" t="s">
        <v>4240</v>
      </c>
      <c r="C1979" t="s">
        <v>4432</v>
      </c>
      <c r="D1979">
        <v>8.0198768957192057E-46</v>
      </c>
      <c r="E1979">
        <v>2.0024142933302148E-45</v>
      </c>
      <c r="F1979">
        <v>0.28585983092576639</v>
      </c>
      <c r="G1979">
        <v>0.71373818595574023</v>
      </c>
      <c r="H1979">
        <v>4.0198311848708767E-4</v>
      </c>
    </row>
    <row r="1980" spans="1:8" x14ac:dyDescent="0.2">
      <c r="A1980" t="s">
        <v>4241</v>
      </c>
      <c r="B1980" t="s">
        <v>4240</v>
      </c>
      <c r="C1980" t="s">
        <v>4433</v>
      </c>
      <c r="D1980">
        <v>8.0198768957192057E-46</v>
      </c>
      <c r="E1980">
        <v>2.0024142933302148E-45</v>
      </c>
      <c r="F1980">
        <v>0.28585983092576639</v>
      </c>
      <c r="G1980">
        <v>0.71373818595574023</v>
      </c>
      <c r="H1980">
        <v>4.0198311848708767E-4</v>
      </c>
    </row>
    <row r="1981" spans="1:8" x14ac:dyDescent="0.2">
      <c r="A1981" t="s">
        <v>4241</v>
      </c>
      <c r="B1981" t="s">
        <v>4240</v>
      </c>
      <c r="C1981" t="s">
        <v>4434</v>
      </c>
      <c r="D1981">
        <v>8.0198768957192057E-46</v>
      </c>
      <c r="E1981">
        <v>2.0024142933302148E-45</v>
      </c>
      <c r="F1981">
        <v>0.28585983092576639</v>
      </c>
      <c r="G1981">
        <v>0.71373818595574023</v>
      </c>
      <c r="H1981">
        <v>4.0198311848708767E-4</v>
      </c>
    </row>
    <row r="1982" spans="1:8" x14ac:dyDescent="0.2">
      <c r="A1982" t="s">
        <v>4241</v>
      </c>
      <c r="B1982" t="s">
        <v>4240</v>
      </c>
      <c r="C1982" t="s">
        <v>4435</v>
      </c>
      <c r="D1982">
        <v>8.1177019038339814E-46</v>
      </c>
      <c r="E1982">
        <v>2.0125507478867153E-45</v>
      </c>
      <c r="F1982">
        <v>0.28730545090761539</v>
      </c>
      <c r="G1982">
        <v>0.71229053310755908</v>
      </c>
      <c r="H1982">
        <v>4.0401598482780641E-4</v>
      </c>
    </row>
    <row r="1983" spans="1:8" x14ac:dyDescent="0.2">
      <c r="A1983" t="s">
        <v>4241</v>
      </c>
      <c r="B1983" t="s">
        <v>4240</v>
      </c>
      <c r="C1983" t="s">
        <v>4436</v>
      </c>
      <c r="D1983">
        <v>8.215940687972984E-46</v>
      </c>
      <c r="E1983">
        <v>2.0226457666145917E-45</v>
      </c>
      <c r="F1983">
        <v>0.2887453589824629</v>
      </c>
      <c r="G1983">
        <v>0.71084860019859386</v>
      </c>
      <c r="H1983">
        <v>4.0604081894453337E-4</v>
      </c>
    </row>
    <row r="1984" spans="1:8" x14ac:dyDescent="0.2">
      <c r="A1984" t="s">
        <v>4241</v>
      </c>
      <c r="B1984" t="s">
        <v>4240</v>
      </c>
      <c r="C1984" t="s">
        <v>3740</v>
      </c>
      <c r="D1984">
        <v>8.6629843438110105E-46</v>
      </c>
      <c r="E1984">
        <v>2.067575738888192E-45</v>
      </c>
      <c r="F1984">
        <v>0.29515222407660352</v>
      </c>
      <c r="G1984">
        <v>0.70443272561331893</v>
      </c>
      <c r="H1984">
        <v>4.1505031007145401E-4</v>
      </c>
    </row>
    <row r="1985" spans="1:8" x14ac:dyDescent="0.2">
      <c r="A1985" t="s">
        <v>4241</v>
      </c>
      <c r="B1985" t="s">
        <v>4240</v>
      </c>
      <c r="C1985" t="s">
        <v>4437</v>
      </c>
      <c r="D1985">
        <v>8.6880599366920284E-46</v>
      </c>
      <c r="E1985">
        <v>2.0700478312874004E-45</v>
      </c>
      <c r="F1985">
        <v>0.29550485607266791</v>
      </c>
      <c r="G1985">
        <v>0.70407959773748086</v>
      </c>
      <c r="H1985">
        <v>4.1554618984930607E-4</v>
      </c>
    </row>
    <row r="1986" spans="1:8" x14ac:dyDescent="0.2">
      <c r="A1986" t="s">
        <v>4241</v>
      </c>
      <c r="B1986" t="s">
        <v>4240</v>
      </c>
      <c r="C1986" t="s">
        <v>4438</v>
      </c>
      <c r="D1986">
        <v>8.6880599366920284E-46</v>
      </c>
      <c r="E1986">
        <v>2.0700478312874004E-45</v>
      </c>
      <c r="F1986">
        <v>0.29550485607266791</v>
      </c>
      <c r="G1986">
        <v>0.70407959773748086</v>
      </c>
      <c r="H1986">
        <v>4.1554618984930607E-4</v>
      </c>
    </row>
    <row r="1987" spans="1:8" x14ac:dyDescent="0.2">
      <c r="A1987" t="s">
        <v>4241</v>
      </c>
      <c r="B1987" t="s">
        <v>4240</v>
      </c>
      <c r="C1987" t="s">
        <v>3747</v>
      </c>
      <c r="D1987">
        <v>8.8390137347901145E-46</v>
      </c>
      <c r="E1987">
        <v>2.0848302912000627E-45</v>
      </c>
      <c r="F1987">
        <v>0.29761264142398719</v>
      </c>
      <c r="G1987">
        <v>0.70196884836660889</v>
      </c>
      <c r="H1987">
        <v>4.1851020940350764E-4</v>
      </c>
    </row>
    <row r="1988" spans="1:8" x14ac:dyDescent="0.2">
      <c r="A1988" t="s">
        <v>4241</v>
      </c>
      <c r="B1988" t="s">
        <v>4240</v>
      </c>
      <c r="C1988" t="s">
        <v>4439</v>
      </c>
      <c r="D1988">
        <v>8.8642612513920854E-46</v>
      </c>
      <c r="E1988">
        <v>2.0872851670335256E-45</v>
      </c>
      <c r="F1988">
        <v>0.29796279643906237</v>
      </c>
      <c r="G1988">
        <v>0.70161820095495331</v>
      </c>
      <c r="H1988">
        <v>4.1900260598982741E-4</v>
      </c>
    </row>
    <row r="1989" spans="1:8" x14ac:dyDescent="0.2">
      <c r="A1989" t="s">
        <v>4241</v>
      </c>
      <c r="B1989" t="s">
        <v>4240</v>
      </c>
      <c r="C1989" t="s">
        <v>4440</v>
      </c>
      <c r="D1989">
        <v>8.8642612513920854E-46</v>
      </c>
      <c r="E1989">
        <v>2.0872851670335256E-45</v>
      </c>
      <c r="F1989">
        <v>0.29796279643906237</v>
      </c>
      <c r="G1989">
        <v>0.70161820095495331</v>
      </c>
      <c r="H1989">
        <v>4.1900260598982741E-4</v>
      </c>
    </row>
    <row r="1990" spans="1:8" x14ac:dyDescent="0.2">
      <c r="A1990" t="s">
        <v>4241</v>
      </c>
      <c r="B1990" t="s">
        <v>4240</v>
      </c>
      <c r="C1990" t="s">
        <v>4441</v>
      </c>
      <c r="D1990">
        <v>8.8642612513920854E-46</v>
      </c>
      <c r="E1990">
        <v>2.0872851670335256E-45</v>
      </c>
      <c r="F1990">
        <v>0.29796279643906237</v>
      </c>
      <c r="G1990">
        <v>0.70161820095495331</v>
      </c>
      <c r="H1990">
        <v>4.1900260598982741E-4</v>
      </c>
    </row>
    <row r="1991" spans="1:8" x14ac:dyDescent="0.2">
      <c r="A1991" t="s">
        <v>4241</v>
      </c>
      <c r="B1991" t="s">
        <v>4240</v>
      </c>
      <c r="C1991" t="s">
        <v>4442</v>
      </c>
      <c r="D1991">
        <v>8.8642612513920854E-46</v>
      </c>
      <c r="E1991">
        <v>2.0872851670335256E-45</v>
      </c>
      <c r="F1991">
        <v>0.29796279643906237</v>
      </c>
      <c r="G1991">
        <v>0.70161820095495331</v>
      </c>
      <c r="H1991">
        <v>4.1900260598982741E-4</v>
      </c>
    </row>
    <row r="1992" spans="1:8" x14ac:dyDescent="0.2">
      <c r="A1992" t="s">
        <v>4241</v>
      </c>
      <c r="B1992" t="s">
        <v>4240</v>
      </c>
      <c r="C1992" t="s">
        <v>3896</v>
      </c>
      <c r="D1992">
        <v>8.8895268798358034E-46</v>
      </c>
      <c r="E1992">
        <v>2.0897382291318253E-45</v>
      </c>
      <c r="F1992">
        <v>0.29831238815951522</v>
      </c>
      <c r="G1992">
        <v>0.70126811763002583</v>
      </c>
      <c r="H1992">
        <v>4.1949421045741389E-4</v>
      </c>
    </row>
    <row r="1993" spans="1:8" x14ac:dyDescent="0.2">
      <c r="A1993" t="s">
        <v>4241</v>
      </c>
      <c r="B1993" t="s">
        <v>4240</v>
      </c>
      <c r="C1993" t="s">
        <v>4443</v>
      </c>
      <c r="D1993">
        <v>8.8895268798358034E-46</v>
      </c>
      <c r="E1993">
        <v>2.0897382291318253E-45</v>
      </c>
      <c r="F1993">
        <v>0.29831238815951522</v>
      </c>
      <c r="G1993">
        <v>0.70126811763002583</v>
      </c>
      <c r="H1993">
        <v>4.1949421045741389E-4</v>
      </c>
    </row>
    <row r="1994" spans="1:8" x14ac:dyDescent="0.2">
      <c r="A1994" t="s">
        <v>4241</v>
      </c>
      <c r="B1994" t="s">
        <v>4240</v>
      </c>
      <c r="C1994" t="s">
        <v>4444</v>
      </c>
      <c r="D1994">
        <v>8.8895268798358034E-46</v>
      </c>
      <c r="E1994">
        <v>2.0897382291318253E-45</v>
      </c>
      <c r="F1994">
        <v>0.29831238815951522</v>
      </c>
      <c r="G1994">
        <v>0.70126811763002583</v>
      </c>
      <c r="H1994">
        <v>4.1949421045741389E-4</v>
      </c>
    </row>
    <row r="1995" spans="1:8" x14ac:dyDescent="0.2">
      <c r="A1995" t="s">
        <v>4241</v>
      </c>
      <c r="B1995" t="s">
        <v>4240</v>
      </c>
      <c r="C1995" t="s">
        <v>4445</v>
      </c>
      <c r="D1995">
        <v>8.9401337940486178E-46</v>
      </c>
      <c r="E1995">
        <v>2.0946367769501255E-45</v>
      </c>
      <c r="F1995">
        <v>0.29901060610874541</v>
      </c>
      <c r="G1995">
        <v>0.70056891782956421</v>
      </c>
      <c r="H1995">
        <v>4.2047606169445036E-4</v>
      </c>
    </row>
    <row r="1996" spans="1:8" x14ac:dyDescent="0.2">
      <c r="A1996" t="s">
        <v>4241</v>
      </c>
      <c r="B1996" t="s">
        <v>4240</v>
      </c>
      <c r="C1996" t="s">
        <v>4446</v>
      </c>
      <c r="D1996">
        <v>8.9908387726570031E-46</v>
      </c>
      <c r="E1996">
        <v>2.0995255045291533E-45</v>
      </c>
      <c r="F1996">
        <v>0.2997074536891553</v>
      </c>
      <c r="G1996">
        <v>0.69987109032495465</v>
      </c>
      <c r="H1996">
        <v>4.2145598588518458E-4</v>
      </c>
    </row>
    <row r="1997" spans="1:8" x14ac:dyDescent="0.2">
      <c r="A1997" t="s">
        <v>4241</v>
      </c>
      <c r="B1997" t="s">
        <v>4240</v>
      </c>
      <c r="C1997" t="s">
        <v>4447</v>
      </c>
      <c r="D1997">
        <v>8.9908387726570031E-46</v>
      </c>
      <c r="E1997">
        <v>2.0995255045291533E-45</v>
      </c>
      <c r="F1997">
        <v>0.2997074536891553</v>
      </c>
      <c r="G1997">
        <v>0.69987109032495465</v>
      </c>
      <c r="H1997">
        <v>4.2145598588518458E-4</v>
      </c>
    </row>
    <row r="1998" spans="1:8" x14ac:dyDescent="0.2">
      <c r="A1998" t="s">
        <v>4241</v>
      </c>
      <c r="B1998" t="s">
        <v>4240</v>
      </c>
      <c r="C1998" t="s">
        <v>4448</v>
      </c>
      <c r="D1998">
        <v>9.0416393257266603E-46</v>
      </c>
      <c r="E1998">
        <v>2.1044046612120997E-45</v>
      </c>
      <c r="F1998">
        <v>0.30040286178715175</v>
      </c>
      <c r="G1998">
        <v>0.69917470432701212</v>
      </c>
      <c r="H1998">
        <v>4.2243388584038358E-4</v>
      </c>
    </row>
    <row r="1999" spans="1:8" x14ac:dyDescent="0.2">
      <c r="A1999" t="s">
        <v>4241</v>
      </c>
      <c r="B1999" t="s">
        <v>4240</v>
      </c>
      <c r="C1999" t="s">
        <v>3741</v>
      </c>
      <c r="D1999">
        <v>9.0416393257266603E-46</v>
      </c>
      <c r="E1999">
        <v>2.1044046612120997E-45</v>
      </c>
      <c r="F1999">
        <v>0.30040286178715175</v>
      </c>
      <c r="G1999">
        <v>0.69917470432701212</v>
      </c>
      <c r="H1999">
        <v>4.2243388584038358E-4</v>
      </c>
    </row>
    <row r="2000" spans="1:8" x14ac:dyDescent="0.2">
      <c r="A2000" t="s">
        <v>4241</v>
      </c>
      <c r="B2000" t="s">
        <v>4240</v>
      </c>
      <c r="C2000" t="s">
        <v>4449</v>
      </c>
      <c r="D2000">
        <v>9.0670819673629209E-46</v>
      </c>
      <c r="E2000">
        <v>2.1068399970836511E-45</v>
      </c>
      <c r="F2000">
        <v>0.30075024691154273</v>
      </c>
      <c r="G2000">
        <v>0.69882683070111307</v>
      </c>
      <c r="H2000">
        <v>4.2292238733835464E-4</v>
      </c>
    </row>
    <row r="2001" spans="1:8" x14ac:dyDescent="0.2">
      <c r="A2001" t="s">
        <v>4241</v>
      </c>
      <c r="B2001" t="s">
        <v>4240</v>
      </c>
      <c r="C2001" t="s">
        <v>4450</v>
      </c>
      <c r="D2001">
        <v>9.0925330576454616E-46</v>
      </c>
      <c r="E2001">
        <v>2.1092744868965041E-45</v>
      </c>
      <c r="F2001">
        <v>0.30109676532499957</v>
      </c>
      <c r="G2001">
        <v>0.69847982500495498</v>
      </c>
      <c r="H2001">
        <v>4.2340967004612505E-4</v>
      </c>
    </row>
    <row r="2002" spans="1:8" x14ac:dyDescent="0.2">
      <c r="A2002" t="s">
        <v>4241</v>
      </c>
      <c r="B2002" t="s">
        <v>4240</v>
      </c>
      <c r="C2002" t="s">
        <v>4451</v>
      </c>
      <c r="D2002">
        <v>9.0925330576454616E-46</v>
      </c>
      <c r="E2002">
        <v>2.1092744868965041E-45</v>
      </c>
      <c r="F2002">
        <v>0.30109676532499957</v>
      </c>
      <c r="G2002">
        <v>0.69847982500495498</v>
      </c>
      <c r="H2002">
        <v>4.2340967004612505E-4</v>
      </c>
    </row>
    <row r="2003" spans="1:8" x14ac:dyDescent="0.2">
      <c r="A2003" t="s">
        <v>4241</v>
      </c>
      <c r="B2003" t="s">
        <v>4240</v>
      </c>
      <c r="C2003" t="s">
        <v>4452</v>
      </c>
      <c r="D2003">
        <v>9.0925330576454616E-46</v>
      </c>
      <c r="E2003">
        <v>2.1092744868965041E-45</v>
      </c>
      <c r="F2003">
        <v>0.30109676532499957</v>
      </c>
      <c r="G2003">
        <v>0.69847982500495498</v>
      </c>
      <c r="H2003">
        <v>4.2340967004612505E-4</v>
      </c>
    </row>
    <row r="2004" spans="1:8" x14ac:dyDescent="0.2">
      <c r="A2004" t="s">
        <v>4241</v>
      </c>
      <c r="B2004" t="s">
        <v>4240</v>
      </c>
      <c r="C2004" t="s">
        <v>4453</v>
      </c>
      <c r="D2004">
        <v>9.0925330576454616E-46</v>
      </c>
      <c r="E2004">
        <v>2.1092744868965041E-45</v>
      </c>
      <c r="F2004">
        <v>0.30109676532499957</v>
      </c>
      <c r="G2004">
        <v>0.69847982500495498</v>
      </c>
      <c r="H2004">
        <v>4.2340967004612505E-4</v>
      </c>
    </row>
    <row r="2005" spans="1:8" x14ac:dyDescent="0.2">
      <c r="A2005" t="s">
        <v>4241</v>
      </c>
      <c r="B2005" t="s">
        <v>4240</v>
      </c>
      <c r="C2005" t="s">
        <v>4454</v>
      </c>
      <c r="D2005">
        <v>9.1180233997261086E-46</v>
      </c>
      <c r="E2005">
        <v>2.1117050460109484E-45</v>
      </c>
      <c r="F2005">
        <v>0.30144343966866621</v>
      </c>
      <c r="G2005">
        <v>0.69813266315930977</v>
      </c>
      <c r="H2005">
        <v>4.2389717202677603E-4</v>
      </c>
    </row>
    <row r="2006" spans="1:8" x14ac:dyDescent="0.2">
      <c r="A2006" t="s">
        <v>4241</v>
      </c>
      <c r="B2006" t="s">
        <v>4240</v>
      </c>
      <c r="C2006" t="s">
        <v>4455</v>
      </c>
      <c r="D2006">
        <v>9.1180233997261086E-46</v>
      </c>
      <c r="E2006">
        <v>2.1117050460109484E-45</v>
      </c>
      <c r="F2006">
        <v>0.30144343966866621</v>
      </c>
      <c r="G2006">
        <v>0.69813266315930977</v>
      </c>
      <c r="H2006">
        <v>4.2389717202677603E-4</v>
      </c>
    </row>
    <row r="2007" spans="1:8" x14ac:dyDescent="0.2">
      <c r="A2007" t="s">
        <v>4241</v>
      </c>
      <c r="B2007" t="s">
        <v>4240</v>
      </c>
      <c r="C2007" t="s">
        <v>4456</v>
      </c>
      <c r="D2007">
        <v>9.1435317554646318E-46</v>
      </c>
      <c r="E2007">
        <v>2.1141338012225911E-45</v>
      </c>
      <c r="F2007">
        <v>0.30178956819136937</v>
      </c>
      <c r="G2007">
        <v>0.69778604790216892</v>
      </c>
      <c r="H2007">
        <v>4.2438390646058207E-4</v>
      </c>
    </row>
    <row r="2008" spans="1:8" x14ac:dyDescent="0.2">
      <c r="A2008" t="s">
        <v>4241</v>
      </c>
      <c r="B2008" t="s">
        <v>4240</v>
      </c>
      <c r="C2008" t="s">
        <v>4457</v>
      </c>
      <c r="D2008">
        <v>9.1690708076210761E-46</v>
      </c>
      <c r="E2008">
        <v>2.1165594824749828E-45</v>
      </c>
      <c r="F2008">
        <v>0.3021355714991375</v>
      </c>
      <c r="G2008">
        <v>0.69743955803604385</v>
      </c>
      <c r="H2008">
        <v>4.2487046481406966E-4</v>
      </c>
    </row>
    <row r="2009" spans="1:8" x14ac:dyDescent="0.2">
      <c r="A2009" t="s">
        <v>4241</v>
      </c>
      <c r="B2009" t="s">
        <v>4240</v>
      </c>
      <c r="C2009" t="s">
        <v>4458</v>
      </c>
      <c r="D2009">
        <v>9.2202122253097284E-46</v>
      </c>
      <c r="E2009">
        <v>2.1214045047297439E-45</v>
      </c>
      <c r="F2009">
        <v>0.30282625982161676</v>
      </c>
      <c r="G2009">
        <v>0.6967478984506783</v>
      </c>
      <c r="H2009">
        <v>4.2584172770495455E-4</v>
      </c>
    </row>
    <row r="2010" spans="1:8" x14ac:dyDescent="0.2">
      <c r="A2010" t="s">
        <v>4241</v>
      </c>
      <c r="B2010" t="s">
        <v>4240</v>
      </c>
      <c r="C2010" t="s">
        <v>4459</v>
      </c>
      <c r="D2010">
        <v>9.2202122253097284E-46</v>
      </c>
      <c r="E2010">
        <v>2.1214045047297439E-45</v>
      </c>
      <c r="F2010">
        <v>0.30282625982161676</v>
      </c>
      <c r="G2010">
        <v>0.6967478984506783</v>
      </c>
      <c r="H2010">
        <v>4.2584172770495455E-4</v>
      </c>
    </row>
    <row r="2011" spans="1:8" x14ac:dyDescent="0.2">
      <c r="A2011" t="s">
        <v>4241</v>
      </c>
      <c r="B2011" t="s">
        <v>4240</v>
      </c>
      <c r="C2011" t="s">
        <v>4460</v>
      </c>
      <c r="D2011">
        <v>9.2213193349023576E-46</v>
      </c>
      <c r="E2011">
        <v>2.1212936383407869E-45</v>
      </c>
      <c r="F2011">
        <v>0.3028626214420389</v>
      </c>
      <c r="G2011">
        <v>0.69671148569764663</v>
      </c>
      <c r="H2011">
        <v>4.2589286030908155E-4</v>
      </c>
    </row>
    <row r="2012" spans="1:8" x14ac:dyDescent="0.2">
      <c r="A2012" t="s">
        <v>4241</v>
      </c>
      <c r="B2012" t="s">
        <v>4240</v>
      </c>
      <c r="C2012" t="s">
        <v>4461</v>
      </c>
      <c r="D2012">
        <v>9.2213193349023576E-46</v>
      </c>
      <c r="E2012">
        <v>2.1212936383407869E-45</v>
      </c>
      <c r="F2012">
        <v>0.3028626214420389</v>
      </c>
      <c r="G2012">
        <v>0.69671148569764663</v>
      </c>
      <c r="H2012">
        <v>4.2589286030908155E-4</v>
      </c>
    </row>
    <row r="2013" spans="1:8" x14ac:dyDescent="0.2">
      <c r="A2013" t="s">
        <v>4241</v>
      </c>
      <c r="B2013" t="s">
        <v>4240</v>
      </c>
      <c r="C2013" t="s">
        <v>4462</v>
      </c>
      <c r="D2013">
        <v>9.2213193349023576E-46</v>
      </c>
      <c r="E2013">
        <v>2.1212936383407869E-45</v>
      </c>
      <c r="F2013">
        <v>0.3028626214420389</v>
      </c>
      <c r="G2013">
        <v>0.69671148569764663</v>
      </c>
      <c r="H2013">
        <v>4.2589286030908155E-4</v>
      </c>
    </row>
    <row r="2014" spans="1:8" x14ac:dyDescent="0.2">
      <c r="A2014" t="s">
        <v>4241</v>
      </c>
      <c r="B2014" t="s">
        <v>4240</v>
      </c>
      <c r="C2014" t="s">
        <v>4463</v>
      </c>
      <c r="D2014">
        <v>9.2213193349023576E-46</v>
      </c>
      <c r="E2014">
        <v>2.1212936383407869E-45</v>
      </c>
      <c r="F2014">
        <v>0.3028626214420389</v>
      </c>
      <c r="G2014">
        <v>0.69671148569764663</v>
      </c>
      <c r="H2014">
        <v>4.2589286030908155E-4</v>
      </c>
    </row>
    <row r="2015" spans="1:8" x14ac:dyDescent="0.2">
      <c r="A2015" t="s">
        <v>4241</v>
      </c>
      <c r="B2015" t="s">
        <v>4240</v>
      </c>
      <c r="C2015" t="s">
        <v>4464</v>
      </c>
      <c r="D2015">
        <v>9.1965956461454924E-46</v>
      </c>
      <c r="E2015">
        <v>2.1187863062943054E-45</v>
      </c>
      <c r="F2015">
        <v>0.30254576794155336</v>
      </c>
      <c r="G2015">
        <v>0.69702878476532226</v>
      </c>
      <c r="H2015">
        <v>4.2544729313087311E-4</v>
      </c>
    </row>
    <row r="2016" spans="1:8" x14ac:dyDescent="0.2">
      <c r="A2016" t="s">
        <v>4241</v>
      </c>
      <c r="B2016" t="s">
        <v>4240</v>
      </c>
      <c r="C2016" t="s">
        <v>4465</v>
      </c>
      <c r="D2016">
        <v>9.1965956461454924E-46</v>
      </c>
      <c r="E2016">
        <v>2.1187863062943054E-45</v>
      </c>
      <c r="F2016">
        <v>0.30254576794155336</v>
      </c>
      <c r="G2016">
        <v>0.69702878476532226</v>
      </c>
      <c r="H2016">
        <v>4.2544729313087311E-4</v>
      </c>
    </row>
    <row r="2017" spans="1:8" x14ac:dyDescent="0.2">
      <c r="A2017" t="s">
        <v>4241</v>
      </c>
      <c r="B2017" t="s">
        <v>4240</v>
      </c>
      <c r="C2017" t="s">
        <v>4466</v>
      </c>
      <c r="D2017">
        <v>9.1965956461454924E-46</v>
      </c>
      <c r="E2017">
        <v>2.1187863062943054E-45</v>
      </c>
      <c r="F2017">
        <v>0.30254576794155336</v>
      </c>
      <c r="G2017">
        <v>0.69702878476532226</v>
      </c>
      <c r="H2017">
        <v>4.2544729313087311E-4</v>
      </c>
    </row>
    <row r="2018" spans="1:8" x14ac:dyDescent="0.2">
      <c r="A2018" t="s">
        <v>4241</v>
      </c>
      <c r="B2018" t="s">
        <v>4240</v>
      </c>
      <c r="C2018" t="s">
        <v>4467</v>
      </c>
      <c r="D2018">
        <v>9.1965956461454924E-46</v>
      </c>
      <c r="E2018">
        <v>2.1187863062943054E-45</v>
      </c>
      <c r="F2018">
        <v>0.30254576794155336</v>
      </c>
      <c r="G2018">
        <v>0.69702878476532226</v>
      </c>
      <c r="H2018">
        <v>4.2544729313087311E-4</v>
      </c>
    </row>
    <row r="2019" spans="1:8" x14ac:dyDescent="0.2">
      <c r="A2019" t="s">
        <v>4241</v>
      </c>
      <c r="B2019" t="s">
        <v>4240</v>
      </c>
      <c r="C2019" t="s">
        <v>4468</v>
      </c>
      <c r="D2019">
        <v>9.1965956461454924E-46</v>
      </c>
      <c r="E2019">
        <v>2.1187863062943054E-45</v>
      </c>
      <c r="F2019">
        <v>0.30254576794155336</v>
      </c>
      <c r="G2019">
        <v>0.69702878476532226</v>
      </c>
      <c r="H2019">
        <v>4.2544729313087311E-4</v>
      </c>
    </row>
    <row r="2020" spans="1:8" x14ac:dyDescent="0.2">
      <c r="A2020" t="s">
        <v>4241</v>
      </c>
      <c r="B2020" t="s">
        <v>4240</v>
      </c>
      <c r="C2020" t="s">
        <v>4469</v>
      </c>
      <c r="D2020">
        <v>9.1965956461454924E-46</v>
      </c>
      <c r="E2020">
        <v>2.1187863062943054E-45</v>
      </c>
      <c r="F2020">
        <v>0.30254576794155336</v>
      </c>
      <c r="G2020">
        <v>0.69702878476532226</v>
      </c>
      <c r="H2020">
        <v>4.2544729313087311E-4</v>
      </c>
    </row>
    <row r="2021" spans="1:8" x14ac:dyDescent="0.2">
      <c r="A2021" t="s">
        <v>4241</v>
      </c>
      <c r="B2021" t="s">
        <v>4240</v>
      </c>
      <c r="C2021" t="s">
        <v>4470</v>
      </c>
      <c r="D2021">
        <v>9.1965956461454924E-46</v>
      </c>
      <c r="E2021">
        <v>2.1187863062943054E-45</v>
      </c>
      <c r="F2021">
        <v>0.30254576794155336</v>
      </c>
      <c r="G2021">
        <v>0.69702878476532226</v>
      </c>
      <c r="H2021">
        <v>4.2544729313087311E-4</v>
      </c>
    </row>
    <row r="2022" spans="1:8" x14ac:dyDescent="0.2">
      <c r="A2022" t="s">
        <v>4241</v>
      </c>
      <c r="B2022" t="s">
        <v>4240</v>
      </c>
      <c r="C2022" t="s">
        <v>4471</v>
      </c>
      <c r="D2022">
        <v>9.2221866232971757E-46</v>
      </c>
      <c r="E2022">
        <v>2.1212067877406791E-45</v>
      </c>
      <c r="F2022">
        <v>0.30289110643721817</v>
      </c>
      <c r="G2022">
        <v>0.69668296064616764</v>
      </c>
      <c r="H2022">
        <v>4.2593291660924506E-4</v>
      </c>
    </row>
    <row r="2023" spans="1:8" x14ac:dyDescent="0.2">
      <c r="A2023" t="s">
        <v>4241</v>
      </c>
      <c r="B2023" t="s">
        <v>4240</v>
      </c>
      <c r="C2023" t="s">
        <v>4472</v>
      </c>
      <c r="D2023">
        <v>9.2221866232971757E-46</v>
      </c>
      <c r="E2023">
        <v>2.1212067877406791E-45</v>
      </c>
      <c r="F2023">
        <v>0.30289110643721817</v>
      </c>
      <c r="G2023">
        <v>0.69668296064616764</v>
      </c>
      <c r="H2023">
        <v>4.2593291660924506E-4</v>
      </c>
    </row>
    <row r="2024" spans="1:8" x14ac:dyDescent="0.2">
      <c r="A2024" t="s">
        <v>4241</v>
      </c>
      <c r="B2024" t="s">
        <v>4240</v>
      </c>
      <c r="C2024" t="s">
        <v>4473</v>
      </c>
      <c r="D2024">
        <v>9.2221866232971757E-46</v>
      </c>
      <c r="E2024">
        <v>2.1212067877406791E-45</v>
      </c>
      <c r="F2024">
        <v>0.30289110643721817</v>
      </c>
      <c r="G2024">
        <v>0.69668296064616764</v>
      </c>
      <c r="H2024">
        <v>4.2593291660924506E-4</v>
      </c>
    </row>
    <row r="2025" spans="1:8" x14ac:dyDescent="0.2">
      <c r="A2025" t="s">
        <v>4241</v>
      </c>
      <c r="B2025" t="s">
        <v>4240</v>
      </c>
      <c r="C2025" t="s">
        <v>4474</v>
      </c>
      <c r="D2025">
        <v>9.273437109206276E-46</v>
      </c>
      <c r="E2025">
        <v>2.1260408878279283E-45</v>
      </c>
      <c r="F2025">
        <v>0.30358064677076374</v>
      </c>
      <c r="G2025">
        <v>0.69599245066406457</v>
      </c>
      <c r="H2025">
        <v>4.2690256516988875E-4</v>
      </c>
    </row>
    <row r="2026" spans="1:8" x14ac:dyDescent="0.2">
      <c r="A2026" t="s">
        <v>4241</v>
      </c>
      <c r="B2026" t="s">
        <v>4240</v>
      </c>
      <c r="C2026" t="s">
        <v>4475</v>
      </c>
      <c r="D2026">
        <v>9.273437109206276E-46</v>
      </c>
      <c r="E2026">
        <v>2.1260408878279283E-45</v>
      </c>
      <c r="F2026">
        <v>0.30358064677076374</v>
      </c>
      <c r="G2026">
        <v>0.69599245066406457</v>
      </c>
      <c r="H2026">
        <v>4.2690256516988875E-4</v>
      </c>
    </row>
    <row r="2027" spans="1:8" x14ac:dyDescent="0.2">
      <c r="A2027" t="s">
        <v>4241</v>
      </c>
      <c r="B2027" t="s">
        <v>4240</v>
      </c>
      <c r="C2027" t="s">
        <v>4476</v>
      </c>
      <c r="D2027">
        <v>9.273437109206276E-46</v>
      </c>
      <c r="E2027">
        <v>2.1260408878279283E-45</v>
      </c>
      <c r="F2027">
        <v>0.30358064677076374</v>
      </c>
      <c r="G2027">
        <v>0.69599245066406457</v>
      </c>
      <c r="H2027">
        <v>4.2690256516988875E-4</v>
      </c>
    </row>
    <row r="2028" spans="1:8" x14ac:dyDescent="0.2">
      <c r="A2028" t="s">
        <v>4241</v>
      </c>
      <c r="B2028" t="s">
        <v>4240</v>
      </c>
      <c r="C2028" t="s">
        <v>4477</v>
      </c>
      <c r="D2028">
        <v>9.273437109206276E-46</v>
      </c>
      <c r="E2028">
        <v>2.1260408878279283E-45</v>
      </c>
      <c r="F2028">
        <v>0.30358064677076374</v>
      </c>
      <c r="G2028">
        <v>0.69599245066406457</v>
      </c>
      <c r="H2028">
        <v>4.2690256516988875E-4</v>
      </c>
    </row>
    <row r="2029" spans="1:8" x14ac:dyDescent="0.2">
      <c r="A2029" t="s">
        <v>4241</v>
      </c>
      <c r="B2029" t="s">
        <v>4240</v>
      </c>
      <c r="C2029" t="s">
        <v>4478</v>
      </c>
      <c r="D2029">
        <v>9.273437109206276E-46</v>
      </c>
      <c r="E2029">
        <v>2.1260408878279283E-45</v>
      </c>
      <c r="F2029">
        <v>0.30358064677076374</v>
      </c>
      <c r="G2029">
        <v>0.69599245066406457</v>
      </c>
      <c r="H2029">
        <v>4.2690256516988875E-4</v>
      </c>
    </row>
    <row r="2030" spans="1:8" x14ac:dyDescent="0.2">
      <c r="A2030" t="s">
        <v>4241</v>
      </c>
      <c r="B2030" t="s">
        <v>4240</v>
      </c>
      <c r="C2030" t="s">
        <v>4479</v>
      </c>
      <c r="D2030">
        <v>9.273437109206276E-46</v>
      </c>
      <c r="E2030">
        <v>2.1260408878279283E-45</v>
      </c>
      <c r="F2030">
        <v>0.30358064677076374</v>
      </c>
      <c r="G2030">
        <v>0.69599245066406457</v>
      </c>
      <c r="H2030">
        <v>4.2690256516988875E-4</v>
      </c>
    </row>
    <row r="2031" spans="1:8" x14ac:dyDescent="0.2">
      <c r="A2031" t="s">
        <v>4241</v>
      </c>
      <c r="B2031" t="s">
        <v>4240</v>
      </c>
      <c r="C2031" t="s">
        <v>4480</v>
      </c>
      <c r="D2031">
        <v>9.273437109206276E-46</v>
      </c>
      <c r="E2031">
        <v>2.1260408878279283E-45</v>
      </c>
      <c r="F2031">
        <v>0.30358064677076374</v>
      </c>
      <c r="G2031">
        <v>0.69599245066406457</v>
      </c>
      <c r="H2031">
        <v>4.2690256516988875E-4</v>
      </c>
    </row>
    <row r="2032" spans="1:8" x14ac:dyDescent="0.2">
      <c r="A2032" t="s">
        <v>4241</v>
      </c>
      <c r="B2032" t="s">
        <v>4240</v>
      </c>
      <c r="C2032" t="s">
        <v>4481</v>
      </c>
      <c r="D2032">
        <v>9.3247420499549826E-46</v>
      </c>
      <c r="E2032">
        <v>2.1308695347545904E-45</v>
      </c>
      <c r="F2032">
        <v>0.30426747915724323</v>
      </c>
      <c r="G2032">
        <v>0.69530465243701411</v>
      </c>
      <c r="H2032">
        <v>4.2786840574881538E-4</v>
      </c>
    </row>
    <row r="2033" spans="1:8" x14ac:dyDescent="0.2">
      <c r="A2033" t="s">
        <v>4241</v>
      </c>
      <c r="B2033" t="s">
        <v>4240</v>
      </c>
      <c r="C2033" t="s">
        <v>4482</v>
      </c>
      <c r="D2033">
        <v>9.4535065943134776E-46</v>
      </c>
      <c r="E2033">
        <v>2.1428908621810889E-45</v>
      </c>
      <c r="F2033">
        <v>0.30598142817797647</v>
      </c>
      <c r="G2033">
        <v>0.69358829321903959</v>
      </c>
      <c r="H2033">
        <v>4.3027860297747446E-4</v>
      </c>
    </row>
    <row r="2034" spans="1:8" x14ac:dyDescent="0.2">
      <c r="A2034" t="s">
        <v>4241</v>
      </c>
      <c r="B2034" t="s">
        <v>4240</v>
      </c>
      <c r="C2034" t="s">
        <v>4483</v>
      </c>
      <c r="D2034">
        <v>9.4535065943134776E-46</v>
      </c>
      <c r="E2034">
        <v>2.1428908621810889E-45</v>
      </c>
      <c r="F2034">
        <v>0.30598142817797647</v>
      </c>
      <c r="G2034">
        <v>0.69358829321903959</v>
      </c>
      <c r="H2034">
        <v>4.3027860297747446E-4</v>
      </c>
    </row>
    <row r="2035" spans="1:8" x14ac:dyDescent="0.2">
      <c r="A2035" t="s">
        <v>4241</v>
      </c>
      <c r="B2035" t="s">
        <v>4240</v>
      </c>
      <c r="C2035" t="s">
        <v>4484</v>
      </c>
      <c r="D2035">
        <v>9.4535065943134776E-46</v>
      </c>
      <c r="E2035">
        <v>2.1428908621810889E-45</v>
      </c>
      <c r="F2035">
        <v>0.30598142817797647</v>
      </c>
      <c r="G2035">
        <v>0.69358829321903959</v>
      </c>
      <c r="H2035">
        <v>4.3027860297747446E-4</v>
      </c>
    </row>
    <row r="2036" spans="1:8" x14ac:dyDescent="0.2">
      <c r="A2036" t="s">
        <v>4241</v>
      </c>
      <c r="B2036" t="s">
        <v>4240</v>
      </c>
      <c r="C2036" t="s">
        <v>4485</v>
      </c>
      <c r="D2036">
        <v>9.505188346240531E-46</v>
      </c>
      <c r="E2036">
        <v>2.1476817749787747E-45</v>
      </c>
      <c r="F2036">
        <v>0.3066649684076112</v>
      </c>
      <c r="G2036">
        <v>0.69290379177834338</v>
      </c>
      <c r="H2036">
        <v>4.3123981404455619E-4</v>
      </c>
    </row>
    <row r="2037" spans="1:8" x14ac:dyDescent="0.2">
      <c r="A2037" t="s">
        <v>4241</v>
      </c>
      <c r="B2037" t="s">
        <v>4240</v>
      </c>
      <c r="C2037" t="s">
        <v>4486</v>
      </c>
      <c r="D2037">
        <v>9.6619474241755472E-46</v>
      </c>
      <c r="E2037">
        <v>2.1618828903552117E-45</v>
      </c>
      <c r="F2037">
        <v>0.3087442311417587</v>
      </c>
      <c r="G2037">
        <v>0.69082160513385038</v>
      </c>
      <c r="H2037">
        <v>4.3416372439362391E-4</v>
      </c>
    </row>
    <row r="2038" spans="1:8" x14ac:dyDescent="0.2">
      <c r="A2038" t="s">
        <v>4241</v>
      </c>
      <c r="B2038" t="s">
        <v>4240</v>
      </c>
      <c r="C2038" t="s">
        <v>4487</v>
      </c>
      <c r="D2038">
        <v>9.7139984562412858E-46</v>
      </c>
      <c r="E2038">
        <v>2.1666368231700952E-45</v>
      </c>
      <c r="F2038">
        <v>0.30942208345213412</v>
      </c>
      <c r="G2038">
        <v>0.69014279961090175</v>
      </c>
      <c r="H2038">
        <v>4.351169369688778E-4</v>
      </c>
    </row>
    <row r="2039" spans="1:8" x14ac:dyDescent="0.2">
      <c r="A2039" t="s">
        <v>4241</v>
      </c>
      <c r="B2039" t="s">
        <v>4240</v>
      </c>
      <c r="C2039" t="s">
        <v>4488</v>
      </c>
      <c r="D2039">
        <v>9.792250341886784E-46</v>
      </c>
      <c r="E2039">
        <v>2.1737501639639984E-45</v>
      </c>
      <c r="F2039">
        <v>0.31043638908733384</v>
      </c>
      <c r="G2039">
        <v>0.68912706763419385</v>
      </c>
      <c r="H2039">
        <v>4.3654327847694464E-4</v>
      </c>
    </row>
    <row r="2040" spans="1:8" x14ac:dyDescent="0.2">
      <c r="A2040" t="s">
        <v>4241</v>
      </c>
      <c r="B2040" t="s">
        <v>4240</v>
      </c>
      <c r="C2040" t="s">
        <v>4489</v>
      </c>
      <c r="D2040">
        <v>9.792250341886784E-46</v>
      </c>
      <c r="E2040">
        <v>2.1737501639639984E-45</v>
      </c>
      <c r="F2040">
        <v>0.31043638908733384</v>
      </c>
      <c r="G2040">
        <v>0.68912706763419385</v>
      </c>
      <c r="H2040">
        <v>4.3654327847694464E-4</v>
      </c>
    </row>
    <row r="2041" spans="1:8" x14ac:dyDescent="0.2">
      <c r="A2041" t="s">
        <v>4241</v>
      </c>
      <c r="B2041" t="s">
        <v>4240</v>
      </c>
      <c r="C2041" t="s">
        <v>4490</v>
      </c>
      <c r="D2041">
        <v>9.792250341886784E-46</v>
      </c>
      <c r="E2041">
        <v>2.1737501639639984E-45</v>
      </c>
      <c r="F2041">
        <v>0.31043638908733384</v>
      </c>
      <c r="G2041">
        <v>0.68912706763419385</v>
      </c>
      <c r="H2041">
        <v>4.3654327847694464E-4</v>
      </c>
    </row>
    <row r="2042" spans="1:8" x14ac:dyDescent="0.2">
      <c r="A2042" t="s">
        <v>4241</v>
      </c>
      <c r="B2042" t="s">
        <v>4240</v>
      </c>
      <c r="C2042" t="s">
        <v>4491</v>
      </c>
      <c r="D2042">
        <v>9.792250341886784E-46</v>
      </c>
      <c r="E2042">
        <v>2.1737501639639984E-45</v>
      </c>
      <c r="F2042">
        <v>0.31043638908733384</v>
      </c>
      <c r="G2042">
        <v>0.68912706763419385</v>
      </c>
      <c r="H2042">
        <v>4.3654327847694464E-4</v>
      </c>
    </row>
    <row r="2043" spans="1:8" x14ac:dyDescent="0.2">
      <c r="A2043" t="s">
        <v>4241</v>
      </c>
      <c r="B2043" t="s">
        <v>4240</v>
      </c>
      <c r="C2043" t="s">
        <v>4492</v>
      </c>
      <c r="D2043">
        <v>9.7691597067776109E-46</v>
      </c>
      <c r="E2043">
        <v>2.1710792974333185E-45</v>
      </c>
      <c r="F2043">
        <v>0.31019440250222546</v>
      </c>
      <c r="G2043">
        <v>0.68936939450678536</v>
      </c>
      <c r="H2043">
        <v>4.3620299099478716E-4</v>
      </c>
    </row>
    <row r="2044" spans="1:8" x14ac:dyDescent="0.2">
      <c r="A2044" t="s">
        <v>4241</v>
      </c>
      <c r="B2044" t="s">
        <v>4240</v>
      </c>
      <c r="C2044" t="s">
        <v>4493</v>
      </c>
      <c r="D2044">
        <v>9.8999188224303515E-46</v>
      </c>
      <c r="E2044">
        <v>2.1829008870426767E-45</v>
      </c>
      <c r="F2044">
        <v>0.3118789235173135</v>
      </c>
      <c r="G2044">
        <v>0.68768250467684811</v>
      </c>
      <c r="H2044">
        <v>4.385718058387936E-4</v>
      </c>
    </row>
    <row r="2045" spans="1:8" x14ac:dyDescent="0.2">
      <c r="A2045" t="s">
        <v>4241</v>
      </c>
      <c r="B2045" t="s">
        <v>4240</v>
      </c>
      <c r="C2045" t="s">
        <v>4494</v>
      </c>
      <c r="D2045">
        <v>9.952401736434334E-46</v>
      </c>
      <c r="E2045">
        <v>2.18761157089079E-45</v>
      </c>
      <c r="F2045">
        <v>0.31255098043848906</v>
      </c>
      <c r="G2045">
        <v>0.68700950269270877</v>
      </c>
      <c r="H2045">
        <v>4.3951686879535465E-4</v>
      </c>
    </row>
    <row r="2046" spans="1:8" x14ac:dyDescent="0.2">
      <c r="A2046" t="s">
        <v>4241</v>
      </c>
      <c r="B2046" t="s">
        <v>4240</v>
      </c>
      <c r="C2046" t="s">
        <v>4495</v>
      </c>
      <c r="D2046">
        <v>9.9571688748684016E-46</v>
      </c>
      <c r="E2046">
        <v>2.187134187729757E-45</v>
      </c>
      <c r="F2046">
        <v>0.31270069041110793</v>
      </c>
      <c r="G2046">
        <v>0.68685958219425702</v>
      </c>
      <c r="H2046">
        <v>4.3972739463757273E-4</v>
      </c>
    </row>
    <row r="2047" spans="1:8" x14ac:dyDescent="0.2">
      <c r="A2047" t="s">
        <v>4241</v>
      </c>
      <c r="B2047" t="s">
        <v>4240</v>
      </c>
      <c r="C2047" t="s">
        <v>4496</v>
      </c>
      <c r="D2047">
        <v>1.0036104789425876E-45</v>
      </c>
      <c r="E2047">
        <v>2.1941790293854817E-45</v>
      </c>
      <c r="F2047">
        <v>0.31370683747326045</v>
      </c>
      <c r="G2047">
        <v>0.68585202026338687</v>
      </c>
      <c r="H2047">
        <v>4.4114226335973305E-4</v>
      </c>
    </row>
    <row r="2048" spans="1:8" x14ac:dyDescent="0.2">
      <c r="A2048" t="s">
        <v>4241</v>
      </c>
      <c r="B2048" t="s">
        <v>4240</v>
      </c>
      <c r="C2048" t="s">
        <v>4497</v>
      </c>
      <c r="D2048">
        <v>1.0036104789425876E-45</v>
      </c>
      <c r="E2048">
        <v>2.1941790293854817E-45</v>
      </c>
      <c r="F2048">
        <v>0.31370683747326045</v>
      </c>
      <c r="G2048">
        <v>0.68585202026338687</v>
      </c>
      <c r="H2048">
        <v>4.4114226335973305E-4</v>
      </c>
    </row>
    <row r="2049" spans="1:8" x14ac:dyDescent="0.2">
      <c r="A2049" t="s">
        <v>4241</v>
      </c>
      <c r="B2049" t="s">
        <v>4240</v>
      </c>
      <c r="C2049" t="s">
        <v>4498</v>
      </c>
      <c r="D2049">
        <v>1.0062461213280202E-45</v>
      </c>
      <c r="E2049">
        <v>2.1965228584479128E-45</v>
      </c>
      <c r="F2049">
        <v>0.31404152078991848</v>
      </c>
      <c r="G2049">
        <v>0.68551686630681818</v>
      </c>
      <c r="H2049">
        <v>4.416129032635632E-4</v>
      </c>
    </row>
    <row r="2050" spans="1:8" x14ac:dyDescent="0.2">
      <c r="A2050" t="s">
        <v>4241</v>
      </c>
      <c r="B2050" t="s">
        <v>4240</v>
      </c>
      <c r="C2050" t="s">
        <v>4499</v>
      </c>
      <c r="D2050">
        <v>1.0046897716714048E-45</v>
      </c>
      <c r="E2050">
        <v>2.1930982212927357E-45</v>
      </c>
      <c r="F2050">
        <v>0.31404420093823926</v>
      </c>
      <c r="G2050">
        <v>0.68551418238961004</v>
      </c>
      <c r="H2050">
        <v>4.416166721539893E-4</v>
      </c>
    </row>
    <row r="2051" spans="1:8" x14ac:dyDescent="0.2">
      <c r="A2051" t="s">
        <v>4241</v>
      </c>
      <c r="B2051" t="s">
        <v>4240</v>
      </c>
      <c r="C2051" t="s">
        <v>4500</v>
      </c>
      <c r="D2051">
        <v>1.0046897716714048E-45</v>
      </c>
      <c r="E2051">
        <v>2.1930982212927357E-45</v>
      </c>
      <c r="F2051">
        <v>0.31404420093823926</v>
      </c>
      <c r="G2051">
        <v>0.68551418238961004</v>
      </c>
      <c r="H2051">
        <v>4.416166721539893E-4</v>
      </c>
    </row>
    <row r="2052" spans="1:8" x14ac:dyDescent="0.2">
      <c r="A2052" t="s">
        <v>4241</v>
      </c>
      <c r="B2052" t="s">
        <v>4240</v>
      </c>
      <c r="C2052" t="s">
        <v>4501</v>
      </c>
      <c r="D2052">
        <v>1.0073278684898922E-45</v>
      </c>
      <c r="E2052">
        <v>2.1954395924723365E-45</v>
      </c>
      <c r="F2052">
        <v>0.31437912559318082</v>
      </c>
      <c r="G2052">
        <v>0.68517878675537902</v>
      </c>
      <c r="H2052">
        <v>4.4208765143364403E-4</v>
      </c>
    </row>
    <row r="2053" spans="1:8" x14ac:dyDescent="0.2">
      <c r="A2053" t="s">
        <v>4241</v>
      </c>
      <c r="B2053" t="s">
        <v>4240</v>
      </c>
      <c r="C2053" t="s">
        <v>4502</v>
      </c>
      <c r="D2053">
        <v>1.0099684276045376E-45</v>
      </c>
      <c r="E2053">
        <v>2.1977784978913404E-45</v>
      </c>
      <c r="F2053">
        <v>0.31471377737949058</v>
      </c>
      <c r="G2053">
        <v>0.68484366437350763</v>
      </c>
      <c r="H2053">
        <v>4.4255824699872363E-4</v>
      </c>
    </row>
    <row r="2054" spans="1:8" x14ac:dyDescent="0.2">
      <c r="A2054" t="s">
        <v>4241</v>
      </c>
      <c r="B2054" t="s">
        <v>4240</v>
      </c>
      <c r="C2054" t="s">
        <v>4503</v>
      </c>
      <c r="D2054">
        <v>1.0126112712214602E-45</v>
      </c>
      <c r="E2054">
        <v>2.2001151155932858E-45</v>
      </c>
      <c r="F2054">
        <v>0.31504810225030672</v>
      </c>
      <c r="G2054">
        <v>0.68450886936684086</v>
      </c>
      <c r="H2054">
        <v>4.4302838284720298E-4</v>
      </c>
    </row>
    <row r="2055" spans="1:8" x14ac:dyDescent="0.2">
      <c r="A2055" t="s">
        <v>4241</v>
      </c>
      <c r="B2055" t="s">
        <v>4240</v>
      </c>
      <c r="C2055" t="s">
        <v>4504</v>
      </c>
      <c r="D2055">
        <v>1.0126112712214602E-45</v>
      </c>
      <c r="E2055">
        <v>2.2001151155932858E-45</v>
      </c>
      <c r="F2055">
        <v>0.31504810225030672</v>
      </c>
      <c r="G2055">
        <v>0.68450886936684086</v>
      </c>
      <c r="H2055">
        <v>4.4302838284720298E-4</v>
      </c>
    </row>
    <row r="2056" spans="1:8" x14ac:dyDescent="0.2">
      <c r="A2056" t="s">
        <v>4241</v>
      </c>
      <c r="B2056" t="s">
        <v>4240</v>
      </c>
      <c r="C2056" t="s">
        <v>4505</v>
      </c>
      <c r="D2056">
        <v>1.0152563792966285E-45</v>
      </c>
      <c r="E2056">
        <v>2.2024494656503437E-45</v>
      </c>
      <c r="F2056">
        <v>0.31538209549727647</v>
      </c>
      <c r="G2056">
        <v>0.68417440645036487</v>
      </c>
      <c r="H2056">
        <v>4.4349805235808712E-4</v>
      </c>
    </row>
    <row r="2057" spans="1:8" x14ac:dyDescent="0.2">
      <c r="A2057" t="s">
        <v>4241</v>
      </c>
      <c r="B2057" t="s">
        <v>4240</v>
      </c>
      <c r="C2057" t="s">
        <v>4506</v>
      </c>
      <c r="D2057">
        <v>1.0152563792966285E-45</v>
      </c>
      <c r="E2057">
        <v>2.2024494656503437E-45</v>
      </c>
      <c r="F2057">
        <v>0.31538209549727647</v>
      </c>
      <c r="G2057">
        <v>0.68417440645036487</v>
      </c>
      <c r="H2057">
        <v>4.4349805235808712E-4</v>
      </c>
    </row>
    <row r="2058" spans="1:8" x14ac:dyDescent="0.2">
      <c r="A2058" t="s">
        <v>4241</v>
      </c>
      <c r="B2058" t="s">
        <v>4240</v>
      </c>
      <c r="C2058" t="s">
        <v>4507</v>
      </c>
      <c r="D2058">
        <v>1.0152563792966285E-45</v>
      </c>
      <c r="E2058">
        <v>2.2024494656503437E-45</v>
      </c>
      <c r="F2058">
        <v>0.31538209549727647</v>
      </c>
      <c r="G2058">
        <v>0.68417440645036487</v>
      </c>
      <c r="H2058">
        <v>4.4349805235808712E-4</v>
      </c>
    </row>
    <row r="2059" spans="1:8" x14ac:dyDescent="0.2">
      <c r="A2059" t="s">
        <v>4241</v>
      </c>
      <c r="B2059" t="s">
        <v>4240</v>
      </c>
      <c r="C2059" t="s">
        <v>4508</v>
      </c>
      <c r="D2059">
        <v>1.0152563792966285E-45</v>
      </c>
      <c r="E2059">
        <v>2.2024494656503437E-45</v>
      </c>
      <c r="F2059">
        <v>0.31538209549727647</v>
      </c>
      <c r="G2059">
        <v>0.68417440645036487</v>
      </c>
      <c r="H2059">
        <v>4.4349805235808712E-4</v>
      </c>
    </row>
    <row r="2060" spans="1:8" x14ac:dyDescent="0.2">
      <c r="A2060" t="s">
        <v>4241</v>
      </c>
      <c r="B2060" t="s">
        <v>4240</v>
      </c>
      <c r="C2060" t="s">
        <v>4509</v>
      </c>
      <c r="D2060">
        <v>1.0208673641641367E-45</v>
      </c>
      <c r="E2060">
        <v>2.2067969466487717E-45</v>
      </c>
      <c r="F2060">
        <v>0.31614632641238194</v>
      </c>
      <c r="G2060">
        <v>0.68340910085496498</v>
      </c>
      <c r="H2060">
        <v>4.4457273264982884E-4</v>
      </c>
    </row>
    <row r="2061" spans="1:8" x14ac:dyDescent="0.2">
      <c r="A2061" t="s">
        <v>4241</v>
      </c>
      <c r="B2061" t="s">
        <v>4240</v>
      </c>
      <c r="C2061" t="s">
        <v>4510</v>
      </c>
      <c r="D2061">
        <v>1.0235199610323668E-45</v>
      </c>
      <c r="E2061">
        <v>2.2091237973753971E-45</v>
      </c>
      <c r="F2061">
        <v>0.31647939918409912</v>
      </c>
      <c r="G2061">
        <v>0.68307555970814016</v>
      </c>
      <c r="H2061">
        <v>4.4504110776579463E-4</v>
      </c>
    </row>
    <row r="2062" spans="1:8" x14ac:dyDescent="0.2">
      <c r="A2062" t="s">
        <v>4241</v>
      </c>
      <c r="B2062" t="s">
        <v>4240</v>
      </c>
      <c r="C2062" t="s">
        <v>4511</v>
      </c>
      <c r="D2062">
        <v>1.0421480290807066E-45</v>
      </c>
      <c r="E2062">
        <v>2.2253517782011368E-45</v>
      </c>
      <c r="F2062">
        <v>0.3188007963300088</v>
      </c>
      <c r="G2062">
        <v>0.68075089815651091</v>
      </c>
      <c r="H2062">
        <v>4.483055134744867E-4</v>
      </c>
    </row>
    <row r="2063" spans="1:8" x14ac:dyDescent="0.2">
      <c r="A2063" t="s">
        <v>4241</v>
      </c>
      <c r="B2063" t="s">
        <v>4240</v>
      </c>
      <c r="C2063" t="s">
        <v>4512</v>
      </c>
      <c r="D2063">
        <v>1.0478595754385262E-45</v>
      </c>
      <c r="E2063">
        <v>2.2295985563579791E-45</v>
      </c>
      <c r="F2063">
        <v>0.3195736906067892</v>
      </c>
      <c r="G2063">
        <v>0.67997691701680663</v>
      </c>
      <c r="H2063">
        <v>4.4939237639830083E-4</v>
      </c>
    </row>
    <row r="2064" spans="1:8" x14ac:dyDescent="0.2">
      <c r="A2064" t="s">
        <v>4241</v>
      </c>
      <c r="B2064" t="s">
        <v>4240</v>
      </c>
      <c r="C2064" t="s">
        <v>4513</v>
      </c>
      <c r="D2064">
        <v>1.0509068554522416E-45</v>
      </c>
      <c r="E2064">
        <v>2.2315301696962294E-45</v>
      </c>
      <c r="F2064">
        <v>0.32001669516803349</v>
      </c>
      <c r="G2064">
        <v>0.67953328949166336</v>
      </c>
      <c r="H2064">
        <v>4.5001534029797248E-4</v>
      </c>
    </row>
    <row r="2065" spans="1:8" x14ac:dyDescent="0.2">
      <c r="A2065" t="s">
        <v>4241</v>
      </c>
      <c r="B2065" t="s">
        <v>4240</v>
      </c>
      <c r="C2065" t="s">
        <v>4514</v>
      </c>
      <c r="D2065">
        <v>1.0489056686334639E-45</v>
      </c>
      <c r="E2065">
        <v>2.2285509943566636E-45</v>
      </c>
      <c r="F2065">
        <v>0.31989272559092335</v>
      </c>
      <c r="G2065">
        <v>0.67965743339783813</v>
      </c>
      <c r="H2065">
        <v>4.4984101123242003E-4</v>
      </c>
    </row>
    <row r="2066" spans="1:8" x14ac:dyDescent="0.2">
      <c r="A2066" t="s">
        <v>4241</v>
      </c>
      <c r="B2066" t="s">
        <v>4240</v>
      </c>
      <c r="C2066" t="s">
        <v>4515</v>
      </c>
      <c r="D2066">
        <v>1.0489056686334639E-45</v>
      </c>
      <c r="E2066">
        <v>2.2285509943566636E-45</v>
      </c>
      <c r="F2066">
        <v>0.31989272559092335</v>
      </c>
      <c r="G2066">
        <v>0.67965743339783813</v>
      </c>
      <c r="H2066">
        <v>4.4984101123242003E-4</v>
      </c>
    </row>
    <row r="2067" spans="1:8" x14ac:dyDescent="0.2">
      <c r="A2067" t="s">
        <v>4241</v>
      </c>
      <c r="B2067" t="s">
        <v>4240</v>
      </c>
      <c r="C2067" t="s">
        <v>4516</v>
      </c>
      <c r="D2067">
        <v>1.0515834304930695E-45</v>
      </c>
      <c r="E2067">
        <v>2.2308526446827118E-45</v>
      </c>
      <c r="F2067">
        <v>0.32022272228401966</v>
      </c>
      <c r="G2067">
        <v>0.67932697265529096</v>
      </c>
      <c r="H2067">
        <v>4.5030506069103653E-4</v>
      </c>
    </row>
    <row r="2068" spans="1:8" x14ac:dyDescent="0.2">
      <c r="A2068" t="s">
        <v>4241</v>
      </c>
      <c r="B2068" t="s">
        <v>4240</v>
      </c>
      <c r="C2068" t="s">
        <v>4517</v>
      </c>
      <c r="D2068">
        <v>1.0631442379791422E-45</v>
      </c>
      <c r="E2068">
        <v>2.2392082927182841E-45</v>
      </c>
      <c r="F2068">
        <v>0.32178995774589353</v>
      </c>
      <c r="G2068">
        <v>0.67775753330839805</v>
      </c>
      <c r="H2068">
        <v>4.5250894570812863E-4</v>
      </c>
    </row>
    <row r="2069" spans="1:8" x14ac:dyDescent="0.2">
      <c r="A2069" t="s">
        <v>4241</v>
      </c>
      <c r="B2069" t="s">
        <v>4240</v>
      </c>
      <c r="C2069" t="s">
        <v>4518</v>
      </c>
      <c r="D2069">
        <v>1.0631442379791422E-45</v>
      </c>
      <c r="E2069">
        <v>2.2392082927182841E-45</v>
      </c>
      <c r="F2069">
        <v>0.32178995774589353</v>
      </c>
      <c r="G2069">
        <v>0.67775753330839805</v>
      </c>
      <c r="H2069">
        <v>4.5250894570812863E-4</v>
      </c>
    </row>
    <row r="2070" spans="1:8" x14ac:dyDescent="0.2">
      <c r="A2070" t="s">
        <v>4241</v>
      </c>
      <c r="B2070" t="s">
        <v>4240</v>
      </c>
      <c r="C2070" t="s">
        <v>4519</v>
      </c>
      <c r="D2070">
        <v>1.0685279006568001E-45</v>
      </c>
      <c r="E2070">
        <v>2.2437834148200134E-45</v>
      </c>
      <c r="F2070">
        <v>0.32244678176074626</v>
      </c>
      <c r="G2070">
        <v>0.67709978565146978</v>
      </c>
      <c r="H2070">
        <v>4.5343258777750443E-4</v>
      </c>
    </row>
    <row r="2071" spans="1:8" x14ac:dyDescent="0.2">
      <c r="A2071" t="s">
        <v>4241</v>
      </c>
      <c r="B2071" t="s">
        <v>4240</v>
      </c>
      <c r="C2071" t="s">
        <v>4041</v>
      </c>
      <c r="D2071">
        <v>1.0685279006568001E-45</v>
      </c>
      <c r="E2071">
        <v>2.2437834148200134E-45</v>
      </c>
      <c r="F2071">
        <v>0.32244678176074626</v>
      </c>
      <c r="G2071">
        <v>0.67709978565146978</v>
      </c>
      <c r="H2071">
        <v>4.5343258777750443E-4</v>
      </c>
    </row>
    <row r="2072" spans="1:8" x14ac:dyDescent="0.2">
      <c r="A2072" t="s">
        <v>4241</v>
      </c>
      <c r="B2072" t="s">
        <v>4240</v>
      </c>
      <c r="C2072" t="s">
        <v>4520</v>
      </c>
      <c r="D2072">
        <v>1.0764880274878166E-45</v>
      </c>
      <c r="E2072">
        <v>2.2457784550854085E-45</v>
      </c>
      <c r="F2072">
        <v>0.32387482812516555</v>
      </c>
      <c r="G2072">
        <v>0.67566973113316187</v>
      </c>
      <c r="H2072">
        <v>4.5544074166556326E-4</v>
      </c>
    </row>
    <row r="2073" spans="1:8" x14ac:dyDescent="0.2">
      <c r="A2073" t="s">
        <v>4241</v>
      </c>
      <c r="B2073" t="s">
        <v>4240</v>
      </c>
      <c r="C2073" t="s">
        <v>4521</v>
      </c>
      <c r="D2073">
        <v>1.0764880274878166E-45</v>
      </c>
      <c r="E2073">
        <v>2.2457784550854085E-45</v>
      </c>
      <c r="F2073">
        <v>0.32387482812516555</v>
      </c>
      <c r="G2073">
        <v>0.67566973113316187</v>
      </c>
      <c r="H2073">
        <v>4.5544074166556326E-4</v>
      </c>
    </row>
    <row r="2074" spans="1:8" x14ac:dyDescent="0.2">
      <c r="A2074" t="s">
        <v>4241</v>
      </c>
      <c r="B2074" t="s">
        <v>4240</v>
      </c>
      <c r="C2074" t="s">
        <v>4522</v>
      </c>
      <c r="D2074">
        <v>1.0749176041807864E-45</v>
      </c>
      <c r="E2074">
        <v>2.2423679114444751E-45</v>
      </c>
      <c r="F2074">
        <v>0.32388793582660419</v>
      </c>
      <c r="G2074">
        <v>0.67565660499935287</v>
      </c>
      <c r="H2074">
        <v>4.5545917403741292E-4</v>
      </c>
    </row>
    <row r="2075" spans="1:8" x14ac:dyDescent="0.2">
      <c r="A2075" t="s">
        <v>4241</v>
      </c>
      <c r="B2075" t="s">
        <v>4240</v>
      </c>
      <c r="C2075" t="s">
        <v>4523</v>
      </c>
      <c r="D2075">
        <v>1.0787466060255633E-45</v>
      </c>
      <c r="E2075">
        <v>2.2435167052408042E-45</v>
      </c>
      <c r="F2075">
        <v>0.32455434960338114</v>
      </c>
      <c r="G2075">
        <v>0.6749892540951512</v>
      </c>
      <c r="H2075">
        <v>4.5639630146564934E-4</v>
      </c>
    </row>
    <row r="2076" spans="1:8" x14ac:dyDescent="0.2">
      <c r="A2076" t="s">
        <v>4241</v>
      </c>
      <c r="B2076" t="s">
        <v>4240</v>
      </c>
      <c r="C2076" t="s">
        <v>4524</v>
      </c>
      <c r="D2076">
        <v>1.0787466060255633E-45</v>
      </c>
      <c r="E2076">
        <v>2.2435167052408042E-45</v>
      </c>
      <c r="F2076">
        <v>0.32455434960338114</v>
      </c>
      <c r="G2076">
        <v>0.6749892540951512</v>
      </c>
      <c r="H2076">
        <v>4.5639630146564934E-4</v>
      </c>
    </row>
    <row r="2077" spans="1:8" x14ac:dyDescent="0.2">
      <c r="A2077" t="s">
        <v>4241</v>
      </c>
      <c r="B2077" t="s">
        <v>4240</v>
      </c>
      <c r="C2077" t="s">
        <v>4525</v>
      </c>
      <c r="D2077">
        <v>1.0748373694552426E-45</v>
      </c>
      <c r="E2077">
        <v>2.2374650868336554E-45</v>
      </c>
      <c r="F2077">
        <v>0.32435077313750588</v>
      </c>
      <c r="G2077">
        <v>0.67519311683525629</v>
      </c>
      <c r="H2077">
        <v>4.5611002723698943E-4</v>
      </c>
    </row>
    <row r="2078" spans="1:8" x14ac:dyDescent="0.2">
      <c r="A2078" t="s">
        <v>4241</v>
      </c>
      <c r="B2078" t="s">
        <v>4240</v>
      </c>
      <c r="C2078" t="s">
        <v>4526</v>
      </c>
      <c r="D2078">
        <v>1.0748373694552426E-45</v>
      </c>
      <c r="E2078">
        <v>2.2374650868336554E-45</v>
      </c>
      <c r="F2078">
        <v>0.32435077313750588</v>
      </c>
      <c r="G2078">
        <v>0.67519311683525629</v>
      </c>
      <c r="H2078">
        <v>4.5611002723698943E-4</v>
      </c>
    </row>
    <row r="2079" spans="1:8" x14ac:dyDescent="0.2">
      <c r="A2079" t="s">
        <v>4241</v>
      </c>
      <c r="B2079" t="s">
        <v>4240</v>
      </c>
      <c r="C2079" t="s">
        <v>4527</v>
      </c>
      <c r="D2079">
        <v>1.0748373694552426E-45</v>
      </c>
      <c r="E2079">
        <v>2.2374650868336554E-45</v>
      </c>
      <c r="F2079">
        <v>0.32435077313750588</v>
      </c>
      <c r="G2079">
        <v>0.67519311683525629</v>
      </c>
      <c r="H2079">
        <v>4.5611002723698943E-4</v>
      </c>
    </row>
    <row r="2080" spans="1:8" x14ac:dyDescent="0.2">
      <c r="A2080" t="s">
        <v>4241</v>
      </c>
      <c r="B2080" t="s">
        <v>4240</v>
      </c>
      <c r="C2080" t="s">
        <v>4528</v>
      </c>
      <c r="D2080">
        <v>1.0775453416397985E-45</v>
      </c>
      <c r="E2080">
        <v>2.2397364843447857E-45</v>
      </c>
      <c r="F2080">
        <v>0.32467971043163757</v>
      </c>
      <c r="G2080">
        <v>0.67486371698142344</v>
      </c>
      <c r="H2080">
        <v>4.5657258694274991E-4</v>
      </c>
    </row>
    <row r="2081" spans="1:8" x14ac:dyDescent="0.2">
      <c r="A2081" t="s">
        <v>4241</v>
      </c>
      <c r="B2081" t="s">
        <v>4240</v>
      </c>
      <c r="C2081" t="s">
        <v>4529</v>
      </c>
      <c r="D2081">
        <v>1.0754344340709679E-45</v>
      </c>
      <c r="E2081">
        <v>2.2368671838735533E-45</v>
      </c>
      <c r="F2081">
        <v>0.32453094771575092</v>
      </c>
      <c r="G2081">
        <v>0.67501268889109445</v>
      </c>
      <c r="H2081">
        <v>4.5636339315622502E-4</v>
      </c>
    </row>
    <row r="2082" spans="1:8" x14ac:dyDescent="0.2">
      <c r="A2082" t="s">
        <v>4241</v>
      </c>
      <c r="B2082" t="s">
        <v>4240</v>
      </c>
      <c r="C2082" t="s">
        <v>4530</v>
      </c>
      <c r="D2082">
        <v>1.0754344340709679E-45</v>
      </c>
      <c r="E2082">
        <v>2.2368671838735533E-45</v>
      </c>
      <c r="F2082">
        <v>0.32453094771575092</v>
      </c>
      <c r="G2082">
        <v>0.67501268889109445</v>
      </c>
      <c r="H2082">
        <v>4.5636339315622502E-4</v>
      </c>
    </row>
    <row r="2083" spans="1:8" x14ac:dyDescent="0.2">
      <c r="A2083" t="s">
        <v>4241</v>
      </c>
      <c r="B2083" t="s">
        <v>4240</v>
      </c>
      <c r="C2083" t="s">
        <v>4531</v>
      </c>
      <c r="D2083">
        <v>1.0808524907438184E-45</v>
      </c>
      <c r="E2083">
        <v>2.2414078636155207E-45</v>
      </c>
      <c r="F2083">
        <v>0.32518793124457041</v>
      </c>
      <c r="G2083">
        <v>0.67435478149589767</v>
      </c>
      <c r="H2083">
        <v>4.5728725953806055E-4</v>
      </c>
    </row>
    <row r="2084" spans="1:8" x14ac:dyDescent="0.2">
      <c r="A2084" t="s">
        <v>4241</v>
      </c>
      <c r="B2084" t="s">
        <v>4240</v>
      </c>
      <c r="C2084" t="s">
        <v>4532</v>
      </c>
      <c r="D2084">
        <v>1.0808524907438184E-45</v>
      </c>
      <c r="E2084">
        <v>2.2414078636155207E-45</v>
      </c>
      <c r="F2084">
        <v>0.32518793124457041</v>
      </c>
      <c r="G2084">
        <v>0.67435478149589767</v>
      </c>
      <c r="H2084">
        <v>4.5728725953806055E-4</v>
      </c>
    </row>
    <row r="2085" spans="1:8" x14ac:dyDescent="0.2">
      <c r="A2085" t="s">
        <v>4241</v>
      </c>
      <c r="B2085" t="s">
        <v>4240</v>
      </c>
      <c r="C2085" t="s">
        <v>4533</v>
      </c>
      <c r="D2085">
        <v>1.0808524907438184E-45</v>
      </c>
      <c r="E2085">
        <v>2.2414078636155207E-45</v>
      </c>
      <c r="F2085">
        <v>0.32518793124457041</v>
      </c>
      <c r="G2085">
        <v>0.67435478149589767</v>
      </c>
      <c r="H2085">
        <v>4.5728725953806055E-4</v>
      </c>
    </row>
    <row r="2086" spans="1:8" x14ac:dyDescent="0.2">
      <c r="A2086" t="s">
        <v>4241</v>
      </c>
      <c r="B2086" t="s">
        <v>4240</v>
      </c>
      <c r="C2086" t="s">
        <v>4534</v>
      </c>
      <c r="D2086">
        <v>1.0889962493198735E-45</v>
      </c>
      <c r="E2086">
        <v>2.2482021861983432E-45</v>
      </c>
      <c r="F2086">
        <v>0.32617104623304466</v>
      </c>
      <c r="G2086">
        <v>0.67337028402696597</v>
      </c>
      <c r="H2086">
        <v>4.5866973999226932E-4</v>
      </c>
    </row>
    <row r="2087" spans="1:8" x14ac:dyDescent="0.2">
      <c r="A2087" t="s">
        <v>4241</v>
      </c>
      <c r="B2087" t="s">
        <v>4240</v>
      </c>
      <c r="C2087" t="s">
        <v>4535</v>
      </c>
      <c r="D2087">
        <v>1.0870965425844584E-45</v>
      </c>
      <c r="E2087">
        <v>2.245121388363648E-45</v>
      </c>
      <c r="F2087">
        <v>0.32608875462022185</v>
      </c>
      <c r="G2087">
        <v>0.67345269136026809</v>
      </c>
      <c r="H2087">
        <v>4.5855401950422198E-4</v>
      </c>
    </row>
    <row r="2088" spans="1:8" x14ac:dyDescent="0.2">
      <c r="A2088" t="s">
        <v>4241</v>
      </c>
      <c r="B2088" t="s">
        <v>4240</v>
      </c>
      <c r="C2088" t="s">
        <v>4536</v>
      </c>
      <c r="D2088">
        <v>1.0931442847994649E-45</v>
      </c>
      <c r="E2088">
        <v>2.249031498343875E-45</v>
      </c>
      <c r="F2088">
        <v>0.32692549785003405</v>
      </c>
      <c r="G2088">
        <v>0.67261477148157711</v>
      </c>
      <c r="H2088">
        <v>4.5973066839471299E-4</v>
      </c>
    </row>
    <row r="2089" spans="1:8" x14ac:dyDescent="0.2">
      <c r="A2089" t="s">
        <v>4241</v>
      </c>
      <c r="B2089" t="s">
        <v>4240</v>
      </c>
      <c r="C2089" t="s">
        <v>4537</v>
      </c>
      <c r="D2089">
        <v>1.0931442847994649E-45</v>
      </c>
      <c r="E2089">
        <v>2.249031498343875E-45</v>
      </c>
      <c r="F2089">
        <v>0.32692549785003405</v>
      </c>
      <c r="G2089">
        <v>0.67261477148157711</v>
      </c>
      <c r="H2089">
        <v>4.5973066839471299E-4</v>
      </c>
    </row>
    <row r="2090" spans="1:8" x14ac:dyDescent="0.2">
      <c r="A2090" t="s">
        <v>4241</v>
      </c>
      <c r="B2090" t="s">
        <v>4240</v>
      </c>
      <c r="C2090" t="s">
        <v>4538</v>
      </c>
      <c r="D2090">
        <v>1.0931442847994649E-45</v>
      </c>
      <c r="E2090">
        <v>2.249031498343875E-45</v>
      </c>
      <c r="F2090">
        <v>0.32692549785003405</v>
      </c>
      <c r="G2090">
        <v>0.67261477148157711</v>
      </c>
      <c r="H2090">
        <v>4.5973066839471299E-4</v>
      </c>
    </row>
    <row r="2091" spans="1:8" x14ac:dyDescent="0.2">
      <c r="A2091" t="s">
        <v>4241</v>
      </c>
      <c r="B2091" t="s">
        <v>4240</v>
      </c>
      <c r="C2091" t="s">
        <v>4539</v>
      </c>
      <c r="D2091">
        <v>1.0985918413024939E-45</v>
      </c>
      <c r="E2091">
        <v>2.2535426367429499E-45</v>
      </c>
      <c r="F2091">
        <v>0.3275783043870677</v>
      </c>
      <c r="G2091">
        <v>0.67196104695194447</v>
      </c>
      <c r="H2091">
        <v>4.6064866098805436E-4</v>
      </c>
    </row>
    <row r="2092" spans="1:8" x14ac:dyDescent="0.2">
      <c r="A2092" t="s">
        <v>4241</v>
      </c>
      <c r="B2092" t="s">
        <v>4240</v>
      </c>
      <c r="C2092" t="s">
        <v>4540</v>
      </c>
      <c r="D2092">
        <v>1.0985918413024939E-45</v>
      </c>
      <c r="E2092">
        <v>2.2535426367429499E-45</v>
      </c>
      <c r="F2092">
        <v>0.3275783043870677</v>
      </c>
      <c r="G2092">
        <v>0.67196104695194447</v>
      </c>
      <c r="H2092">
        <v>4.6064866098805436E-4</v>
      </c>
    </row>
    <row r="2093" spans="1:8" x14ac:dyDescent="0.2">
      <c r="A2093" t="s">
        <v>4241</v>
      </c>
      <c r="B2093" t="s">
        <v>4240</v>
      </c>
      <c r="C2093" t="s">
        <v>4541</v>
      </c>
      <c r="D2093">
        <v>1.0985918413024939E-45</v>
      </c>
      <c r="E2093">
        <v>2.2535426367429499E-45</v>
      </c>
      <c r="F2093">
        <v>0.3275783043870677</v>
      </c>
      <c r="G2093">
        <v>0.67196104695194447</v>
      </c>
      <c r="H2093">
        <v>4.6064866098805436E-4</v>
      </c>
    </row>
    <row r="2094" spans="1:8" x14ac:dyDescent="0.2">
      <c r="A2094" t="s">
        <v>4241</v>
      </c>
      <c r="B2094" t="s">
        <v>4240</v>
      </c>
      <c r="C2094" t="s">
        <v>4542</v>
      </c>
      <c r="D2094">
        <v>1.0987363629547353E-45</v>
      </c>
      <c r="E2094">
        <v>2.2533979121627883E-45</v>
      </c>
      <c r="F2094">
        <v>0.3276213978782157</v>
      </c>
      <c r="G2094">
        <v>0.67191789286166759</v>
      </c>
      <c r="H2094">
        <v>4.6070926011421376E-4</v>
      </c>
    </row>
    <row r="2095" spans="1:8" x14ac:dyDescent="0.2">
      <c r="A2095" t="s">
        <v>4241</v>
      </c>
      <c r="B2095" t="s">
        <v>4240</v>
      </c>
      <c r="C2095" t="s">
        <v>4543</v>
      </c>
      <c r="D2095">
        <v>1.0961098905266561E-45</v>
      </c>
      <c r="E2095">
        <v>2.2510449005134511E-45</v>
      </c>
      <c r="F2095">
        <v>0.32732460229984411</v>
      </c>
      <c r="G2095">
        <v>0.67221510580128208</v>
      </c>
      <c r="H2095">
        <v>4.6029189887895167E-4</v>
      </c>
    </row>
    <row r="2096" spans="1:8" x14ac:dyDescent="0.2">
      <c r="A2096" t="s">
        <v>4241</v>
      </c>
      <c r="B2096" t="s">
        <v>4240</v>
      </c>
      <c r="C2096" t="s">
        <v>4544</v>
      </c>
      <c r="D2096">
        <v>1.0961098905266561E-45</v>
      </c>
      <c r="E2096">
        <v>2.2510449005134511E-45</v>
      </c>
      <c r="F2096">
        <v>0.32732460229984411</v>
      </c>
      <c r="G2096">
        <v>0.67221510580128208</v>
      </c>
      <c r="H2096">
        <v>4.6029189887895167E-4</v>
      </c>
    </row>
    <row r="2097" spans="1:8" x14ac:dyDescent="0.2">
      <c r="A2097" t="s">
        <v>4241</v>
      </c>
      <c r="B2097" t="s">
        <v>4240</v>
      </c>
      <c r="C2097" t="s">
        <v>4545</v>
      </c>
      <c r="D2097">
        <v>1.0961098905266561E-45</v>
      </c>
      <c r="E2097">
        <v>2.2510449005134511E-45</v>
      </c>
      <c r="F2097">
        <v>0.32732460229984411</v>
      </c>
      <c r="G2097">
        <v>0.67221510580128208</v>
      </c>
      <c r="H2097">
        <v>4.6029189887895167E-4</v>
      </c>
    </row>
    <row r="2098" spans="1:8" x14ac:dyDescent="0.2">
      <c r="A2098" t="s">
        <v>4241</v>
      </c>
      <c r="B2098" t="s">
        <v>4240</v>
      </c>
      <c r="C2098" t="s">
        <v>4546</v>
      </c>
      <c r="D2098">
        <v>1.0988825906087832E-45</v>
      </c>
      <c r="E2098">
        <v>2.2532514791853691E-45</v>
      </c>
      <c r="F2098">
        <v>0.3276650000652761</v>
      </c>
      <c r="G2098">
        <v>0.67187422936014396</v>
      </c>
      <c r="H2098">
        <v>4.6077057458106496E-4</v>
      </c>
    </row>
    <row r="2099" spans="1:8" x14ac:dyDescent="0.2">
      <c r="A2099" t="s">
        <v>4241</v>
      </c>
      <c r="B2099" t="s">
        <v>4240</v>
      </c>
      <c r="C2099" t="s">
        <v>4547</v>
      </c>
      <c r="D2099">
        <v>1.0988825906087832E-45</v>
      </c>
      <c r="E2099">
        <v>2.2532514791853691E-45</v>
      </c>
      <c r="F2099">
        <v>0.3276650000652761</v>
      </c>
      <c r="G2099">
        <v>0.67187422936014396</v>
      </c>
      <c r="H2099">
        <v>4.6077057458106496E-4</v>
      </c>
    </row>
    <row r="2100" spans="1:8" x14ac:dyDescent="0.2">
      <c r="A2100" t="s">
        <v>4241</v>
      </c>
      <c r="B2100" t="s">
        <v>4240</v>
      </c>
      <c r="C2100" t="s">
        <v>4548</v>
      </c>
      <c r="D2100">
        <v>1.0988825906087832E-45</v>
      </c>
      <c r="E2100">
        <v>2.2532514791853691E-45</v>
      </c>
      <c r="F2100">
        <v>0.3276650000652761</v>
      </c>
      <c r="G2100">
        <v>0.67187422936014396</v>
      </c>
      <c r="H2100">
        <v>4.6077057458106496E-4</v>
      </c>
    </row>
    <row r="2101" spans="1:8" x14ac:dyDescent="0.2">
      <c r="A2101" t="s">
        <v>4241</v>
      </c>
      <c r="B2101" t="s">
        <v>4240</v>
      </c>
      <c r="C2101" t="s">
        <v>4549</v>
      </c>
      <c r="D2101">
        <v>1.0988825906087832E-45</v>
      </c>
      <c r="E2101">
        <v>2.2532514791853691E-45</v>
      </c>
      <c r="F2101">
        <v>0.3276650000652761</v>
      </c>
      <c r="G2101">
        <v>0.67187422936014396</v>
      </c>
      <c r="H2101">
        <v>4.6077057458106496E-4</v>
      </c>
    </row>
    <row r="2102" spans="1:8" x14ac:dyDescent="0.2">
      <c r="A2102" t="s">
        <v>4241</v>
      </c>
      <c r="B2102" t="s">
        <v>4240</v>
      </c>
      <c r="C2102" t="s">
        <v>4550</v>
      </c>
      <c r="D2102">
        <v>1.0988825906087832E-45</v>
      </c>
      <c r="E2102">
        <v>2.2532514791853691E-45</v>
      </c>
      <c r="F2102">
        <v>0.3276650000652761</v>
      </c>
      <c r="G2102">
        <v>0.67187422936014396</v>
      </c>
      <c r="H2102">
        <v>4.6077057458106496E-4</v>
      </c>
    </row>
    <row r="2103" spans="1:8" x14ac:dyDescent="0.2">
      <c r="A2103" t="s">
        <v>4241</v>
      </c>
      <c r="B2103" t="s">
        <v>4240</v>
      </c>
      <c r="C2103" t="s">
        <v>4551</v>
      </c>
      <c r="D2103">
        <v>1.096156815910929E-45</v>
      </c>
      <c r="E2103">
        <v>2.2509979092396962E-45</v>
      </c>
      <c r="F2103">
        <v>0.32733861534076059</v>
      </c>
      <c r="G2103">
        <v>0.67220107305487387</v>
      </c>
      <c r="H2103">
        <v>4.6031160436142129E-4</v>
      </c>
    </row>
    <row r="2104" spans="1:8" x14ac:dyDescent="0.2">
      <c r="A2104" t="s">
        <v>4241</v>
      </c>
      <c r="B2104" t="s">
        <v>4240</v>
      </c>
      <c r="C2104" t="s">
        <v>4552</v>
      </c>
      <c r="D2104">
        <v>1.096156815910929E-45</v>
      </c>
      <c r="E2104">
        <v>2.2509979092396962E-45</v>
      </c>
      <c r="F2104">
        <v>0.32733861534076059</v>
      </c>
      <c r="G2104">
        <v>0.67220107305487387</v>
      </c>
      <c r="H2104">
        <v>4.6031160436142129E-4</v>
      </c>
    </row>
    <row r="2105" spans="1:8" x14ac:dyDescent="0.2">
      <c r="A2105" t="s">
        <v>4241</v>
      </c>
      <c r="B2105" t="s">
        <v>4240</v>
      </c>
      <c r="C2105" t="s">
        <v>4553</v>
      </c>
      <c r="D2105">
        <v>1.1043612225877823E-45</v>
      </c>
      <c r="E2105">
        <v>2.2577314984453047E-45</v>
      </c>
      <c r="F2105">
        <v>0.32832291987873458</v>
      </c>
      <c r="G2105">
        <v>0.67121538436368222</v>
      </c>
      <c r="H2105">
        <v>4.6169575758936654E-4</v>
      </c>
    </row>
    <row r="2106" spans="1:8" x14ac:dyDescent="0.2">
      <c r="A2106" t="s">
        <v>4241</v>
      </c>
      <c r="B2106" t="s">
        <v>4240</v>
      </c>
      <c r="C2106" t="s">
        <v>4554</v>
      </c>
      <c r="D2106">
        <v>1.1043612225877823E-45</v>
      </c>
      <c r="E2106">
        <v>2.2577314984453047E-45</v>
      </c>
      <c r="F2106">
        <v>0.32832291987873458</v>
      </c>
      <c r="G2106">
        <v>0.67121538436368222</v>
      </c>
      <c r="H2106">
        <v>4.6169575758936654E-4</v>
      </c>
    </row>
    <row r="2107" spans="1:8" x14ac:dyDescent="0.2">
      <c r="A2107" t="s">
        <v>4241</v>
      </c>
      <c r="B2107" t="s">
        <v>4240</v>
      </c>
      <c r="C2107" t="s">
        <v>4555</v>
      </c>
      <c r="D2107">
        <v>1.0961807716732986E-45</v>
      </c>
      <c r="E2107">
        <v>2.2509739198402761E-45</v>
      </c>
      <c r="F2107">
        <v>0.32734576910377117</v>
      </c>
      <c r="G2107">
        <v>0.67219390923206956</v>
      </c>
      <c r="H2107">
        <v>4.6032166415875135E-4</v>
      </c>
    </row>
    <row r="2108" spans="1:8" x14ac:dyDescent="0.2">
      <c r="A2108" t="s">
        <v>4241</v>
      </c>
      <c r="B2108" t="s">
        <v>4240</v>
      </c>
      <c r="C2108" t="s">
        <v>4556</v>
      </c>
      <c r="D2108">
        <v>1.0989076545105493E-45</v>
      </c>
      <c r="E2108">
        <v>2.2532263800905026E-45</v>
      </c>
      <c r="F2108">
        <v>0.32767247362382007</v>
      </c>
      <c r="G2108">
        <v>0.67186674529210233</v>
      </c>
      <c r="H2108">
        <v>4.6078108408273216E-4</v>
      </c>
    </row>
    <row r="2109" spans="1:8" x14ac:dyDescent="0.2">
      <c r="A2109" t="s">
        <v>4241</v>
      </c>
      <c r="B2109" t="s">
        <v>4240</v>
      </c>
      <c r="C2109" t="s">
        <v>4557</v>
      </c>
      <c r="D2109">
        <v>1.0989076545105493E-45</v>
      </c>
      <c r="E2109">
        <v>2.2532263800905026E-45</v>
      </c>
      <c r="F2109">
        <v>0.32767247362382007</v>
      </c>
      <c r="G2109">
        <v>0.67186674529210233</v>
      </c>
      <c r="H2109">
        <v>4.6078108408273216E-4</v>
      </c>
    </row>
    <row r="2110" spans="1:8" x14ac:dyDescent="0.2">
      <c r="A2110" t="s">
        <v>4241</v>
      </c>
      <c r="B2110" t="s">
        <v>4240</v>
      </c>
      <c r="C2110" t="s">
        <v>4558</v>
      </c>
      <c r="D2110">
        <v>1.0880654683020996E-45</v>
      </c>
      <c r="E2110">
        <v>2.2441511021555382E-45</v>
      </c>
      <c r="F2110">
        <v>0.32637939649811243</v>
      </c>
      <c r="G2110">
        <v>0.67316164077463048</v>
      </c>
      <c r="H2110">
        <v>4.5896272725465704E-4</v>
      </c>
    </row>
    <row r="2111" spans="1:8" x14ac:dyDescent="0.2">
      <c r="A2111" t="s">
        <v>4241</v>
      </c>
      <c r="B2111" t="s">
        <v>4240</v>
      </c>
      <c r="C2111" t="s">
        <v>4559</v>
      </c>
      <c r="D2111">
        <v>1.0853615715074149E-45</v>
      </c>
      <c r="E2111">
        <v>2.2418756235603947E-45</v>
      </c>
      <c r="F2111">
        <v>0.32605570520376076</v>
      </c>
      <c r="G2111">
        <v>0.67348578725163943</v>
      </c>
      <c r="H2111">
        <v>4.585075446026936E-4</v>
      </c>
    </row>
    <row r="2112" spans="1:8" x14ac:dyDescent="0.2">
      <c r="A2112" t="s">
        <v>4241</v>
      </c>
      <c r="B2112" t="s">
        <v>4240</v>
      </c>
      <c r="C2112" t="s">
        <v>4560</v>
      </c>
      <c r="D2112">
        <v>1.0880801849761876E-45</v>
      </c>
      <c r="E2112">
        <v>2.2441363648174307E-45</v>
      </c>
      <c r="F2112">
        <v>0.3263838109560171</v>
      </c>
      <c r="G2112">
        <v>0.67315722010900469</v>
      </c>
      <c r="H2112">
        <v>4.5896893497383601E-4</v>
      </c>
    </row>
    <row r="2113" spans="1:8" x14ac:dyDescent="0.2">
      <c r="A2113" t="s">
        <v>4241</v>
      </c>
      <c r="B2113" t="s">
        <v>4240</v>
      </c>
      <c r="C2113" t="s">
        <v>4561</v>
      </c>
      <c r="D2113">
        <v>1.0880801849761876E-45</v>
      </c>
      <c r="E2113">
        <v>2.2441363648174307E-45</v>
      </c>
      <c r="F2113">
        <v>0.3263838109560171</v>
      </c>
      <c r="G2113">
        <v>0.67315722010900469</v>
      </c>
      <c r="H2113">
        <v>4.5896893497383601E-4</v>
      </c>
    </row>
    <row r="2114" spans="1:8" x14ac:dyDescent="0.2">
      <c r="A2114" t="s">
        <v>4241</v>
      </c>
      <c r="B2114" t="s">
        <v>4240</v>
      </c>
      <c r="C2114" t="s">
        <v>4562</v>
      </c>
      <c r="D2114">
        <v>1.0880801849761876E-45</v>
      </c>
      <c r="E2114">
        <v>2.2441363648174307E-45</v>
      </c>
      <c r="F2114">
        <v>0.3263838109560171</v>
      </c>
      <c r="G2114">
        <v>0.67315722010900469</v>
      </c>
      <c r="H2114">
        <v>4.5896893497383601E-4</v>
      </c>
    </row>
    <row r="2115" spans="1:8" x14ac:dyDescent="0.2">
      <c r="A2115" t="s">
        <v>4241</v>
      </c>
      <c r="B2115" t="s">
        <v>4240</v>
      </c>
      <c r="C2115" t="s">
        <v>4563</v>
      </c>
      <c r="D2115">
        <v>1.0880801849761876E-45</v>
      </c>
      <c r="E2115">
        <v>2.2441363648174307E-45</v>
      </c>
      <c r="F2115">
        <v>0.3263838109560171</v>
      </c>
      <c r="G2115">
        <v>0.67315722010900469</v>
      </c>
      <c r="H2115">
        <v>4.5896893497383601E-4</v>
      </c>
    </row>
    <row r="2116" spans="1:8" x14ac:dyDescent="0.2">
      <c r="A2116" t="s">
        <v>4241</v>
      </c>
      <c r="B2116" t="s">
        <v>4240</v>
      </c>
      <c r="C2116" t="s">
        <v>4564</v>
      </c>
      <c r="D2116">
        <v>1.0880801849761876E-45</v>
      </c>
      <c r="E2116">
        <v>2.2441363648174307E-45</v>
      </c>
      <c r="F2116">
        <v>0.3263838109560171</v>
      </c>
      <c r="G2116">
        <v>0.67315722010900469</v>
      </c>
      <c r="H2116">
        <v>4.5896893497383601E-4</v>
      </c>
    </row>
    <row r="2117" spans="1:8" x14ac:dyDescent="0.2">
      <c r="A2117" t="s">
        <v>4241</v>
      </c>
      <c r="B2117" t="s">
        <v>4240</v>
      </c>
      <c r="C2117" t="s">
        <v>4565</v>
      </c>
      <c r="D2117">
        <v>1.0908007745622013E-45</v>
      </c>
      <c r="E2117">
        <v>2.246395127175652E-45</v>
      </c>
      <c r="F2117">
        <v>0.32671152916548046</v>
      </c>
      <c r="G2117">
        <v>0.67282904105414243</v>
      </c>
      <c r="H2117">
        <v>4.5942978037278014E-4</v>
      </c>
    </row>
    <row r="2118" spans="1:8" x14ac:dyDescent="0.2">
      <c r="A2118" t="s">
        <v>4241</v>
      </c>
      <c r="B2118" t="s">
        <v>4240</v>
      </c>
      <c r="C2118" t="s">
        <v>4566</v>
      </c>
      <c r="D2118">
        <v>1.0935389446847338E-45</v>
      </c>
      <c r="E2118">
        <v>2.2486362843052299E-45</v>
      </c>
      <c r="F2118">
        <v>0.32704352836189521</v>
      </c>
      <c r="G2118">
        <v>0.67249657499229976</v>
      </c>
      <c r="H2118">
        <v>4.5989664580077565E-4</v>
      </c>
    </row>
    <row r="2119" spans="1:8" x14ac:dyDescent="0.2">
      <c r="A2119" t="s">
        <v>4241</v>
      </c>
      <c r="B2119" t="s">
        <v>4240</v>
      </c>
      <c r="C2119" t="s">
        <v>4567</v>
      </c>
      <c r="D2119">
        <v>1.0935389446847338E-45</v>
      </c>
      <c r="E2119">
        <v>2.2486362843052299E-45</v>
      </c>
      <c r="F2119">
        <v>0.32704352836189521</v>
      </c>
      <c r="G2119">
        <v>0.67249657499229976</v>
      </c>
      <c r="H2119">
        <v>4.5989664580077565E-4</v>
      </c>
    </row>
    <row r="2120" spans="1:8" x14ac:dyDescent="0.2">
      <c r="A2120" t="s">
        <v>4241</v>
      </c>
      <c r="B2120" t="s">
        <v>4240</v>
      </c>
      <c r="C2120" t="s">
        <v>4568</v>
      </c>
      <c r="D2120">
        <v>1.0826906285649218E-45</v>
      </c>
      <c r="E2120">
        <v>2.2395671448351548E-45</v>
      </c>
      <c r="F2120">
        <v>0.32574095789761132</v>
      </c>
      <c r="G2120">
        <v>0.67380097716318899</v>
      </c>
      <c r="H2120">
        <v>4.5806493920671468E-4</v>
      </c>
    </row>
    <row r="2121" spans="1:8" x14ac:dyDescent="0.2">
      <c r="A2121" t="s">
        <v>4241</v>
      </c>
      <c r="B2121" t="s">
        <v>4240</v>
      </c>
      <c r="C2121" t="s">
        <v>4569</v>
      </c>
      <c r="D2121">
        <v>1.0746214523104864E-45</v>
      </c>
      <c r="E2121">
        <v>2.2326981351644693E-45</v>
      </c>
      <c r="F2121">
        <v>0.32477399835567877</v>
      </c>
      <c r="G2121">
        <v>0.67476929646738759</v>
      </c>
      <c r="H2121">
        <v>4.5670517693840974E-4</v>
      </c>
    </row>
    <row r="2122" spans="1:8" x14ac:dyDescent="0.2">
      <c r="A2122" t="s">
        <v>4241</v>
      </c>
      <c r="B2122" t="s">
        <v>4240</v>
      </c>
      <c r="C2122" t="s">
        <v>4570</v>
      </c>
      <c r="D2122">
        <v>1.0692564237519894E-45</v>
      </c>
      <c r="E2122">
        <v>2.2281043528216985E-45</v>
      </c>
      <c r="F2122">
        <v>0.32412886167587623</v>
      </c>
      <c r="G2122">
        <v>0.67541534035423778</v>
      </c>
      <c r="H2122">
        <v>4.5579796988677286E-4</v>
      </c>
    </row>
    <row r="2123" spans="1:8" x14ac:dyDescent="0.2">
      <c r="A2123" t="s">
        <v>4241</v>
      </c>
      <c r="B2123" t="s">
        <v>4240</v>
      </c>
      <c r="C2123" t="s">
        <v>4571</v>
      </c>
      <c r="D2123">
        <v>1.0773785538550056E-45</v>
      </c>
      <c r="E2123">
        <v>2.2349203343316193E-45</v>
      </c>
      <c r="F2123">
        <v>0.32511761949786816</v>
      </c>
      <c r="G2123">
        <v>0.67442519211669916</v>
      </c>
      <c r="H2123">
        <v>4.5718838543212515E-4</v>
      </c>
    </row>
    <row r="2124" spans="1:8" x14ac:dyDescent="0.2">
      <c r="A2124" t="s">
        <v>4241</v>
      </c>
      <c r="B2124" t="s">
        <v>4240</v>
      </c>
      <c r="C2124" t="s">
        <v>4572</v>
      </c>
      <c r="D2124">
        <v>1.0773785538550056E-45</v>
      </c>
      <c r="E2124">
        <v>2.2349203343316193E-45</v>
      </c>
      <c r="F2124">
        <v>0.32511761949786816</v>
      </c>
      <c r="G2124">
        <v>0.67442519211669916</v>
      </c>
      <c r="H2124">
        <v>4.5718838543212515E-4</v>
      </c>
    </row>
    <row r="2125" spans="1:8" x14ac:dyDescent="0.2">
      <c r="A2125" t="s">
        <v>4241</v>
      </c>
      <c r="B2125" t="s">
        <v>4240</v>
      </c>
      <c r="C2125" t="s">
        <v>4573</v>
      </c>
      <c r="D2125">
        <v>1.0773785538550056E-45</v>
      </c>
      <c r="E2125">
        <v>2.2349203343316193E-45</v>
      </c>
      <c r="F2125">
        <v>0.32511761949786816</v>
      </c>
      <c r="G2125">
        <v>0.67442519211669916</v>
      </c>
      <c r="H2125">
        <v>4.5718838543212515E-4</v>
      </c>
    </row>
    <row r="2126" spans="1:8" x14ac:dyDescent="0.2">
      <c r="A2126" t="s">
        <v>4241</v>
      </c>
      <c r="B2126" t="s">
        <v>4240</v>
      </c>
      <c r="C2126" t="s">
        <v>4574</v>
      </c>
      <c r="D2126">
        <v>1.0719599757169342E-45</v>
      </c>
      <c r="E2126">
        <v>2.2303801767716464E-45</v>
      </c>
      <c r="F2126">
        <v>0.32445828418063521</v>
      </c>
      <c r="G2126">
        <v>0.67508545460745206</v>
      </c>
      <c r="H2126">
        <v>4.5626121190763365E-4</v>
      </c>
    </row>
    <row r="2127" spans="1:8" x14ac:dyDescent="0.2">
      <c r="A2127" t="s">
        <v>4241</v>
      </c>
      <c r="B2127" t="s">
        <v>4240</v>
      </c>
      <c r="C2127" t="s">
        <v>4575</v>
      </c>
      <c r="D2127">
        <v>1.0719599757169342E-45</v>
      </c>
      <c r="E2127">
        <v>2.2303801767716464E-45</v>
      </c>
      <c r="F2127">
        <v>0.32445828418063521</v>
      </c>
      <c r="G2127">
        <v>0.67508545460745206</v>
      </c>
      <c r="H2127">
        <v>4.5626121190763365E-4</v>
      </c>
    </row>
    <row r="2128" spans="1:8" x14ac:dyDescent="0.2">
      <c r="A2128" t="s">
        <v>4241</v>
      </c>
      <c r="B2128" t="s">
        <v>4240</v>
      </c>
      <c r="C2128" t="s">
        <v>4576</v>
      </c>
      <c r="D2128">
        <v>1.0719599757169342E-45</v>
      </c>
      <c r="E2128">
        <v>2.2303801767716464E-45</v>
      </c>
      <c r="F2128">
        <v>0.32445828418063521</v>
      </c>
      <c r="G2128">
        <v>0.67508545460745206</v>
      </c>
      <c r="H2128">
        <v>4.5626121190763365E-4</v>
      </c>
    </row>
    <row r="2129" spans="1:8" x14ac:dyDescent="0.2">
      <c r="A2129" t="s">
        <v>4241</v>
      </c>
      <c r="B2129" t="s">
        <v>4240</v>
      </c>
      <c r="C2129" t="s">
        <v>4577</v>
      </c>
      <c r="D2129">
        <v>1.0719599757169342E-45</v>
      </c>
      <c r="E2129">
        <v>2.2303801767716464E-45</v>
      </c>
      <c r="F2129">
        <v>0.32445828418063521</v>
      </c>
      <c r="G2129">
        <v>0.67508545460745206</v>
      </c>
      <c r="H2129">
        <v>4.5626121190763365E-4</v>
      </c>
    </row>
    <row r="2130" spans="1:8" x14ac:dyDescent="0.2">
      <c r="A2130" t="s">
        <v>4241</v>
      </c>
      <c r="B2130" t="s">
        <v>4240</v>
      </c>
      <c r="C2130" t="s">
        <v>4578</v>
      </c>
      <c r="D2130">
        <v>1.0692562540594843E-45</v>
      </c>
      <c r="E2130">
        <v>2.2281045227525076E-45</v>
      </c>
      <c r="F2130">
        <v>0.32412881023616796</v>
      </c>
      <c r="G2130">
        <v>0.67541539186628541</v>
      </c>
      <c r="H2130">
        <v>4.5579789755099113E-4</v>
      </c>
    </row>
    <row r="2131" spans="1:8" x14ac:dyDescent="0.2">
      <c r="A2131" t="s">
        <v>4241</v>
      </c>
      <c r="B2131" t="s">
        <v>4240</v>
      </c>
      <c r="C2131" t="s">
        <v>4579</v>
      </c>
      <c r="D2131">
        <v>1.0665551754275701E-45</v>
      </c>
      <c r="E2131">
        <v>2.2258262219897015E-45</v>
      </c>
      <c r="F2131">
        <v>0.32379914180144487</v>
      </c>
      <c r="G2131">
        <v>0.67574552388885589</v>
      </c>
      <c r="H2131">
        <v>4.5533430969735869E-4</v>
      </c>
    </row>
    <row r="2132" spans="1:8" x14ac:dyDescent="0.2">
      <c r="A2132" t="s">
        <v>4241</v>
      </c>
      <c r="B2132" t="s">
        <v>4240</v>
      </c>
      <c r="C2132" t="s">
        <v>4580</v>
      </c>
      <c r="D2132">
        <v>1.0638548015130756E-45</v>
      </c>
      <c r="E2132">
        <v>2.2235472155130138E-45</v>
      </c>
      <c r="F2132">
        <v>0.3234686886431995</v>
      </c>
      <c r="G2132">
        <v>0.67607644173845183</v>
      </c>
      <c r="H2132">
        <v>4.5486961834623972E-4</v>
      </c>
    </row>
    <row r="2133" spans="1:8" x14ac:dyDescent="0.2">
      <c r="A2133" t="s">
        <v>4241</v>
      </c>
      <c r="B2133" t="s">
        <v>4240</v>
      </c>
      <c r="C2133" t="s">
        <v>4581</v>
      </c>
      <c r="D2133">
        <v>1.0611572126661424E-45</v>
      </c>
      <c r="E2133">
        <v>2.2212654200512094E-45</v>
      </c>
      <c r="F2133">
        <v>0.32313808068651767</v>
      </c>
      <c r="G2133">
        <v>0.67640751460417126</v>
      </c>
      <c r="H2133">
        <v>4.5440470931374917E-4</v>
      </c>
    </row>
    <row r="2134" spans="1:8" x14ac:dyDescent="0.2">
      <c r="A2134" t="s">
        <v>4241</v>
      </c>
      <c r="B2134" t="s">
        <v>4240</v>
      </c>
      <c r="C2134" t="s">
        <v>4582</v>
      </c>
      <c r="D2134">
        <v>1.0611572126661424E-45</v>
      </c>
      <c r="E2134">
        <v>2.2212654200512094E-45</v>
      </c>
      <c r="F2134">
        <v>0.32313808068651767</v>
      </c>
      <c r="G2134">
        <v>0.67640751460417126</v>
      </c>
      <c r="H2134">
        <v>4.5440470931374917E-4</v>
      </c>
    </row>
    <row r="2135" spans="1:8" x14ac:dyDescent="0.2">
      <c r="A2135" t="s">
        <v>4241</v>
      </c>
      <c r="B2135" t="s">
        <v>4240</v>
      </c>
      <c r="C2135" t="s">
        <v>4583</v>
      </c>
      <c r="D2135">
        <v>1.058463974061954E-45</v>
      </c>
      <c r="E2135">
        <v>2.2189792682314558E-45</v>
      </c>
      <c r="F2135">
        <v>0.32280779456898862</v>
      </c>
      <c r="G2135">
        <v>0.67673826517814673</v>
      </c>
      <c r="H2135">
        <v>4.5394025285938361E-4</v>
      </c>
    </row>
    <row r="2136" spans="1:8" x14ac:dyDescent="0.2">
      <c r="A2136" t="s">
        <v>4241</v>
      </c>
      <c r="B2136" t="s">
        <v>4240</v>
      </c>
      <c r="C2136" t="s">
        <v>4584</v>
      </c>
      <c r="D2136">
        <v>1.0584654182787389E-45</v>
      </c>
      <c r="E2136">
        <v>2.2189778219868997E-45</v>
      </c>
      <c r="F2136">
        <v>0.32280823502274675</v>
      </c>
      <c r="G2136">
        <v>0.67673782410501904</v>
      </c>
      <c r="H2136">
        <v>4.5394087223628126E-4</v>
      </c>
    </row>
    <row r="2137" spans="1:8" x14ac:dyDescent="0.2">
      <c r="A2137" t="s">
        <v>4241</v>
      </c>
      <c r="B2137" t="s">
        <v>4240</v>
      </c>
      <c r="C2137" t="s">
        <v>4585</v>
      </c>
      <c r="D2137">
        <v>1.05309027442667E-45</v>
      </c>
      <c r="E2137">
        <v>2.2143941690570744E-45</v>
      </c>
      <c r="F2137">
        <v>0.3221481101785113</v>
      </c>
      <c r="G2137">
        <v>0.67739887723302539</v>
      </c>
      <c r="H2137">
        <v>4.530125884595184E-4</v>
      </c>
    </row>
    <row r="2138" spans="1:8" x14ac:dyDescent="0.2">
      <c r="A2138" t="s">
        <v>4241</v>
      </c>
      <c r="B2138" t="s">
        <v>4240</v>
      </c>
      <c r="C2138" t="s">
        <v>4586</v>
      </c>
      <c r="D2138">
        <v>1.05309027442667E-45</v>
      </c>
      <c r="E2138">
        <v>2.2143941690570744E-45</v>
      </c>
      <c r="F2138">
        <v>0.3221481101785113</v>
      </c>
      <c r="G2138">
        <v>0.67739887723302539</v>
      </c>
      <c r="H2138">
        <v>4.530125884595184E-4</v>
      </c>
    </row>
    <row r="2139" spans="1:8" x14ac:dyDescent="0.2">
      <c r="A2139" t="s">
        <v>4241</v>
      </c>
      <c r="B2139" t="s">
        <v>4240</v>
      </c>
      <c r="C2139" t="s">
        <v>4587</v>
      </c>
      <c r="D2139">
        <v>1.0557808785096971E-45</v>
      </c>
      <c r="E2139">
        <v>2.2166829591111063E-45</v>
      </c>
      <c r="F2139">
        <v>0.32247960112620722</v>
      </c>
      <c r="G2139">
        <v>0.677066920134624</v>
      </c>
      <c r="H2139">
        <v>4.534787391756636E-4</v>
      </c>
    </row>
    <row r="2140" spans="1:8" x14ac:dyDescent="0.2">
      <c r="A2140" t="s">
        <v>4241</v>
      </c>
      <c r="B2140" t="s">
        <v>4240</v>
      </c>
      <c r="C2140" t="s">
        <v>4588</v>
      </c>
      <c r="D2140">
        <v>1.0557808785096971E-45</v>
      </c>
      <c r="E2140">
        <v>2.2166829591111063E-45</v>
      </c>
      <c r="F2140">
        <v>0.32247960112620722</v>
      </c>
      <c r="G2140">
        <v>0.677066920134624</v>
      </c>
      <c r="H2140">
        <v>4.534787391756636E-4</v>
      </c>
    </row>
    <row r="2141" spans="1:8" x14ac:dyDescent="0.2">
      <c r="A2141" t="s">
        <v>4241</v>
      </c>
      <c r="B2141" t="s">
        <v>4240</v>
      </c>
      <c r="C2141" t="s">
        <v>4589</v>
      </c>
      <c r="D2141">
        <v>1.0557808785096971E-45</v>
      </c>
      <c r="E2141">
        <v>2.2166829591111063E-45</v>
      </c>
      <c r="F2141">
        <v>0.32247960112620722</v>
      </c>
      <c r="G2141">
        <v>0.677066920134624</v>
      </c>
      <c r="H2141">
        <v>4.534787391756636E-4</v>
      </c>
    </row>
    <row r="2142" spans="1:8" x14ac:dyDescent="0.2">
      <c r="A2142" t="s">
        <v>4241</v>
      </c>
      <c r="B2142" t="s">
        <v>4240</v>
      </c>
      <c r="C2142" t="s">
        <v>4590</v>
      </c>
      <c r="D2142">
        <v>1.0584749681304789E-45</v>
      </c>
      <c r="E2142">
        <v>2.2189682587263164E-45</v>
      </c>
      <c r="F2142">
        <v>0.32281114751353923</v>
      </c>
      <c r="G2142">
        <v>0.6767349075186091</v>
      </c>
      <c r="H2142">
        <v>4.5394496785240029E-4</v>
      </c>
    </row>
    <row r="2143" spans="1:8" x14ac:dyDescent="0.2">
      <c r="A2143" t="s">
        <v>4241</v>
      </c>
      <c r="B2143" t="s">
        <v>4240</v>
      </c>
      <c r="C2143" t="s">
        <v>4591</v>
      </c>
      <c r="D2143">
        <v>1.0584749681304789E-45</v>
      </c>
      <c r="E2143">
        <v>2.2189682587263164E-45</v>
      </c>
      <c r="F2143">
        <v>0.32281114751353923</v>
      </c>
      <c r="G2143">
        <v>0.6767349075186091</v>
      </c>
      <c r="H2143">
        <v>4.5394496785240029E-4</v>
      </c>
    </row>
    <row r="2144" spans="1:8" x14ac:dyDescent="0.2">
      <c r="A2144" t="s">
        <v>4241</v>
      </c>
      <c r="B2144" t="s">
        <v>4240</v>
      </c>
      <c r="C2144" t="s">
        <v>4592</v>
      </c>
      <c r="D2144">
        <v>1.0584749681304789E-45</v>
      </c>
      <c r="E2144">
        <v>2.2189682587263164E-45</v>
      </c>
      <c r="F2144">
        <v>0.32281114751353923</v>
      </c>
      <c r="G2144">
        <v>0.6767349075186091</v>
      </c>
      <c r="H2144">
        <v>4.5394496785240029E-4</v>
      </c>
    </row>
    <row r="2145" spans="1:8" x14ac:dyDescent="0.2">
      <c r="A2145" t="s">
        <v>4241</v>
      </c>
      <c r="B2145" t="s">
        <v>4240</v>
      </c>
      <c r="C2145" t="s">
        <v>4593</v>
      </c>
      <c r="D2145">
        <v>1.0584749681304789E-45</v>
      </c>
      <c r="E2145">
        <v>2.2189682587263164E-45</v>
      </c>
      <c r="F2145">
        <v>0.32281114751353923</v>
      </c>
      <c r="G2145">
        <v>0.6767349075186091</v>
      </c>
      <c r="H2145">
        <v>4.5394496785240029E-4</v>
      </c>
    </row>
    <row r="2146" spans="1:8" x14ac:dyDescent="0.2">
      <c r="A2146" t="s">
        <v>4241</v>
      </c>
      <c r="B2146" t="s">
        <v>4240</v>
      </c>
      <c r="C2146" t="s">
        <v>4594</v>
      </c>
      <c r="D2146">
        <v>1.0584749681304789E-45</v>
      </c>
      <c r="E2146">
        <v>2.2189682587263164E-45</v>
      </c>
      <c r="F2146">
        <v>0.32281114751353923</v>
      </c>
      <c r="G2146">
        <v>0.6767349075186091</v>
      </c>
      <c r="H2146">
        <v>4.5394496785240029E-4</v>
      </c>
    </row>
    <row r="2147" spans="1:8" x14ac:dyDescent="0.2">
      <c r="A2147" t="s">
        <v>4241</v>
      </c>
      <c r="B2147" t="s">
        <v>4240</v>
      </c>
      <c r="C2147" t="s">
        <v>4595</v>
      </c>
      <c r="D2147">
        <v>1.0584749681304789E-45</v>
      </c>
      <c r="E2147">
        <v>2.2189682587263164E-45</v>
      </c>
      <c r="F2147">
        <v>0.32281114751353923</v>
      </c>
      <c r="G2147">
        <v>0.6767349075186091</v>
      </c>
      <c r="H2147">
        <v>4.5394496785240029E-4</v>
      </c>
    </row>
    <row r="2148" spans="1:8" x14ac:dyDescent="0.2">
      <c r="A2148" t="s">
        <v>4241</v>
      </c>
      <c r="B2148" t="s">
        <v>4240</v>
      </c>
      <c r="C2148" t="s">
        <v>4596</v>
      </c>
      <c r="D2148">
        <v>1.061138778755469E-45</v>
      </c>
      <c r="E2148">
        <v>2.2212838798447008E-45</v>
      </c>
      <c r="F2148">
        <v>0.32313246728782097</v>
      </c>
      <c r="G2148">
        <v>0.67641313589656404</v>
      </c>
      <c r="H2148">
        <v>4.5439681561456767E-4</v>
      </c>
    </row>
    <row r="2149" spans="1:8" x14ac:dyDescent="0.2">
      <c r="A2149" t="s">
        <v>4241</v>
      </c>
      <c r="B2149" t="s">
        <v>4240</v>
      </c>
      <c r="C2149" t="s">
        <v>4597</v>
      </c>
      <c r="D2149">
        <v>1.0718300256508378E-45</v>
      </c>
      <c r="E2149">
        <v>2.2305103093011432E-45</v>
      </c>
      <c r="F2149">
        <v>0.3244189512051231</v>
      </c>
      <c r="G2149">
        <v>0.67512484289397023</v>
      </c>
      <c r="H2149">
        <v>4.5620590091096611E-4</v>
      </c>
    </row>
    <row r="2150" spans="1:8" x14ac:dyDescent="0.2">
      <c r="A2150" t="s">
        <v>4241</v>
      </c>
      <c r="B2150" t="s">
        <v>4240</v>
      </c>
      <c r="C2150" t="s">
        <v>4598</v>
      </c>
      <c r="D2150">
        <v>1.0718300256508378E-45</v>
      </c>
      <c r="E2150">
        <v>2.2305103093011432E-45</v>
      </c>
      <c r="F2150">
        <v>0.3244189512051231</v>
      </c>
      <c r="G2150">
        <v>0.67512484289397023</v>
      </c>
      <c r="H2150">
        <v>4.5620590091096611E-4</v>
      </c>
    </row>
    <row r="2151" spans="1:8" x14ac:dyDescent="0.2">
      <c r="A2151" t="s">
        <v>4241</v>
      </c>
      <c r="B2151" t="s">
        <v>4240</v>
      </c>
      <c r="C2151" t="s">
        <v>4599</v>
      </c>
      <c r="D2151">
        <v>1.069124334499738E-45</v>
      </c>
      <c r="E2151">
        <v>2.2282366275405092E-45</v>
      </c>
      <c r="F2151">
        <v>0.32408882082316703</v>
      </c>
      <c r="G2151">
        <v>0.67545543751337245</v>
      </c>
      <c r="H2151">
        <v>4.557416634557965E-4</v>
      </c>
    </row>
    <row r="2152" spans="1:8" x14ac:dyDescent="0.2">
      <c r="A2152" t="s">
        <v>4241</v>
      </c>
      <c r="B2152" t="s">
        <v>4240</v>
      </c>
      <c r="C2152" t="s">
        <v>4600</v>
      </c>
      <c r="D2152">
        <v>1.0717768900911146E-45</v>
      </c>
      <c r="E2152">
        <v>2.2305635194687147E-45</v>
      </c>
      <c r="F2152">
        <v>0.32440286826086462</v>
      </c>
      <c r="G2152">
        <v>0.67514094845446282</v>
      </c>
      <c r="H2152">
        <v>4.5618328467955459E-4</v>
      </c>
    </row>
    <row r="2153" spans="1:8" x14ac:dyDescent="0.2">
      <c r="A2153" t="s">
        <v>4241</v>
      </c>
      <c r="B2153" t="s">
        <v>4240</v>
      </c>
      <c r="C2153" t="s">
        <v>4601</v>
      </c>
      <c r="D2153">
        <v>1.0717768900911146E-45</v>
      </c>
      <c r="E2153">
        <v>2.2305635194687147E-45</v>
      </c>
      <c r="F2153">
        <v>0.32440286826086462</v>
      </c>
      <c r="G2153">
        <v>0.67514094845446282</v>
      </c>
      <c r="H2153">
        <v>4.5618328467955459E-4</v>
      </c>
    </row>
    <row r="2154" spans="1:8" x14ac:dyDescent="0.2">
      <c r="A2154" t="s">
        <v>4241</v>
      </c>
      <c r="B2154" t="s">
        <v>4240</v>
      </c>
      <c r="C2154" t="s">
        <v>4602</v>
      </c>
      <c r="D2154">
        <v>1.0717768900911146E-45</v>
      </c>
      <c r="E2154">
        <v>2.2305635194687147E-45</v>
      </c>
      <c r="F2154">
        <v>0.32440286826086462</v>
      </c>
      <c r="G2154">
        <v>0.67514094845446282</v>
      </c>
      <c r="H2154">
        <v>4.5618328467955459E-4</v>
      </c>
    </row>
    <row r="2155" spans="1:8" x14ac:dyDescent="0.2">
      <c r="A2155" t="s">
        <v>4241</v>
      </c>
      <c r="B2155" t="s">
        <v>4240</v>
      </c>
      <c r="C2155" t="s">
        <v>4603</v>
      </c>
      <c r="D2155">
        <v>1.0744280923701045E-45</v>
      </c>
      <c r="E2155">
        <v>2.2328917666028244E-45</v>
      </c>
      <c r="F2155">
        <v>0.32471556077207703</v>
      </c>
      <c r="G2155">
        <v>0.67482781622735333</v>
      </c>
      <c r="H2155">
        <v>4.5662300057240196E-4</v>
      </c>
    </row>
    <row r="2156" spans="1:8" x14ac:dyDescent="0.2">
      <c r="A2156" t="s">
        <v>4241</v>
      </c>
      <c r="B2156" t="s">
        <v>4240</v>
      </c>
      <c r="C2156" t="s">
        <v>4604</v>
      </c>
      <c r="D2156">
        <v>1.0744280923701045E-45</v>
      </c>
      <c r="E2156">
        <v>2.2328917666028244E-45</v>
      </c>
      <c r="F2156">
        <v>0.32471556077207703</v>
      </c>
      <c r="G2156">
        <v>0.67482781622735333</v>
      </c>
      <c r="H2156">
        <v>4.5662300057240196E-4</v>
      </c>
    </row>
    <row r="2157" spans="1:8" x14ac:dyDescent="0.2">
      <c r="A2157" t="s">
        <v>4241</v>
      </c>
      <c r="B2157" t="s">
        <v>4240</v>
      </c>
      <c r="C2157" t="s">
        <v>4605</v>
      </c>
      <c r="D2157">
        <v>1.0744280923701045E-45</v>
      </c>
      <c r="E2157">
        <v>2.2328917666028244E-45</v>
      </c>
      <c r="F2157">
        <v>0.32471556077207703</v>
      </c>
      <c r="G2157">
        <v>0.67482781622735333</v>
      </c>
      <c r="H2157">
        <v>4.5662300057240196E-4</v>
      </c>
    </row>
    <row r="2158" spans="1:8" x14ac:dyDescent="0.2">
      <c r="A2158" t="s">
        <v>4241</v>
      </c>
      <c r="B2158" t="s">
        <v>4240</v>
      </c>
      <c r="C2158" t="s">
        <v>4606</v>
      </c>
      <c r="D2158">
        <v>1.0744280923701045E-45</v>
      </c>
      <c r="E2158">
        <v>2.2328917666028244E-45</v>
      </c>
      <c r="F2158">
        <v>0.32471556077207703</v>
      </c>
      <c r="G2158">
        <v>0.67482781622735333</v>
      </c>
      <c r="H2158">
        <v>4.5662300057240196E-4</v>
      </c>
    </row>
    <row r="2159" spans="1:8" x14ac:dyDescent="0.2">
      <c r="A2159" t="s">
        <v>4241</v>
      </c>
      <c r="B2159" t="s">
        <v>4240</v>
      </c>
      <c r="C2159" t="s">
        <v>4607</v>
      </c>
      <c r="D2159">
        <v>1.0744280923701045E-45</v>
      </c>
      <c r="E2159">
        <v>2.2328917666028244E-45</v>
      </c>
      <c r="F2159">
        <v>0.32471556077207703</v>
      </c>
      <c r="G2159">
        <v>0.67482781622735333</v>
      </c>
      <c r="H2159">
        <v>4.5662300057240196E-4</v>
      </c>
    </row>
    <row r="2160" spans="1:8" x14ac:dyDescent="0.2">
      <c r="A2160" t="s">
        <v>4241</v>
      </c>
      <c r="B2160" t="s">
        <v>4240</v>
      </c>
      <c r="C2160" t="s">
        <v>4608</v>
      </c>
      <c r="D2160">
        <v>1.0744280923701045E-45</v>
      </c>
      <c r="E2160">
        <v>2.2328917666028244E-45</v>
      </c>
      <c r="F2160">
        <v>0.32471556077207703</v>
      </c>
      <c r="G2160">
        <v>0.67482781622735333</v>
      </c>
      <c r="H2160">
        <v>4.5662300057240196E-4</v>
      </c>
    </row>
    <row r="2161" spans="1:8" x14ac:dyDescent="0.2">
      <c r="A2161" t="s">
        <v>4241</v>
      </c>
      <c r="B2161" t="s">
        <v>4240</v>
      </c>
      <c r="C2161" t="s">
        <v>4609</v>
      </c>
      <c r="D2161">
        <v>1.0744280923701045E-45</v>
      </c>
      <c r="E2161">
        <v>2.2328917666028244E-45</v>
      </c>
      <c r="F2161">
        <v>0.32471556077207703</v>
      </c>
      <c r="G2161">
        <v>0.67482781622735333</v>
      </c>
      <c r="H2161">
        <v>4.5662300057240196E-4</v>
      </c>
    </row>
    <row r="2162" spans="1:8" x14ac:dyDescent="0.2">
      <c r="A2162" t="s">
        <v>4241</v>
      </c>
      <c r="B2162" t="s">
        <v>4240</v>
      </c>
      <c r="C2162" t="s">
        <v>4610</v>
      </c>
      <c r="D2162">
        <v>1.0797816287006163E-45</v>
      </c>
      <c r="E2162">
        <v>2.2374970572839503E-45</v>
      </c>
      <c r="F2162">
        <v>0.3253535354738798</v>
      </c>
      <c r="G2162">
        <v>0.67418894438984611</v>
      </c>
      <c r="H2162">
        <v>4.5752013627459561E-4</v>
      </c>
    </row>
    <row r="2163" spans="1:8" x14ac:dyDescent="0.2">
      <c r="A2163" t="s">
        <v>4241</v>
      </c>
      <c r="B2163" t="s">
        <v>4240</v>
      </c>
      <c r="C2163" t="s">
        <v>4611</v>
      </c>
      <c r="D2163">
        <v>1.079768229844173E-45</v>
      </c>
      <c r="E2163">
        <v>2.2375104749539068E-45</v>
      </c>
      <c r="F2163">
        <v>0.32534949820819636</v>
      </c>
      <c r="G2163">
        <v>0.67419298733282584</v>
      </c>
      <c r="H2163">
        <v>4.5751445897238658E-4</v>
      </c>
    </row>
    <row r="2164" spans="1:8" x14ac:dyDescent="0.2">
      <c r="A2164" t="s">
        <v>4241</v>
      </c>
      <c r="B2164" t="s">
        <v>4240</v>
      </c>
      <c r="C2164" t="s">
        <v>4612</v>
      </c>
      <c r="D2164">
        <v>1.0743501517706784E-45</v>
      </c>
      <c r="E2164">
        <v>2.2329698166391535E-45</v>
      </c>
      <c r="F2164">
        <v>0.32469200542609405</v>
      </c>
      <c r="G2164">
        <v>0.67485140469743443</v>
      </c>
      <c r="H2164">
        <v>4.5658987646607119E-4</v>
      </c>
    </row>
    <row r="2165" spans="1:8" x14ac:dyDescent="0.2">
      <c r="A2165" t="s">
        <v>4241</v>
      </c>
      <c r="B2165" t="s">
        <v>4240</v>
      </c>
      <c r="C2165" t="s">
        <v>4613</v>
      </c>
      <c r="D2165">
        <v>1.0743501517706784E-45</v>
      </c>
      <c r="E2165">
        <v>2.2329698166391535E-45</v>
      </c>
      <c r="F2165">
        <v>0.32469200542609405</v>
      </c>
      <c r="G2165">
        <v>0.67485140469743443</v>
      </c>
      <c r="H2165">
        <v>4.5658987646607119E-4</v>
      </c>
    </row>
    <row r="2166" spans="1:8" x14ac:dyDescent="0.2">
      <c r="A2166" t="s">
        <v>4241</v>
      </c>
      <c r="B2166" t="s">
        <v>4240</v>
      </c>
      <c r="C2166" t="s">
        <v>4614</v>
      </c>
      <c r="D2166">
        <v>1.0743501517706784E-45</v>
      </c>
      <c r="E2166">
        <v>2.2329698166391535E-45</v>
      </c>
      <c r="F2166">
        <v>0.32469200542609405</v>
      </c>
      <c r="G2166">
        <v>0.67485140469743443</v>
      </c>
      <c r="H2166">
        <v>4.5658987646607119E-4</v>
      </c>
    </row>
    <row r="2167" spans="1:8" x14ac:dyDescent="0.2">
      <c r="A2167" t="s">
        <v>4241</v>
      </c>
      <c r="B2167" t="s">
        <v>4240</v>
      </c>
      <c r="C2167" t="s">
        <v>4615</v>
      </c>
      <c r="D2167">
        <v>1.0770600075454961E-45</v>
      </c>
      <c r="E2167">
        <v>2.235239327915131E-45</v>
      </c>
      <c r="F2167">
        <v>0.32502149263746521</v>
      </c>
      <c r="G2167">
        <v>0.67452145415305986</v>
      </c>
      <c r="H2167">
        <v>4.5705320947896652E-4</v>
      </c>
    </row>
    <row r="2168" spans="1:8" x14ac:dyDescent="0.2">
      <c r="A2168" t="s">
        <v>4241</v>
      </c>
      <c r="B2168" t="s">
        <v>4240</v>
      </c>
      <c r="C2168" t="s">
        <v>4616</v>
      </c>
      <c r="D2168">
        <v>1.0769971233966994E-45</v>
      </c>
      <c r="E2168">
        <v>2.2353023003602017E-45</v>
      </c>
      <c r="F2168">
        <v>0.32500251625754023</v>
      </c>
      <c r="G2168">
        <v>0.67454045721803002</v>
      </c>
      <c r="H2168">
        <v>4.5702652442722232E-4</v>
      </c>
    </row>
    <row r="2169" spans="1:8" x14ac:dyDescent="0.2">
      <c r="A2169" t="s">
        <v>4241</v>
      </c>
      <c r="B2169" t="s">
        <v>4240</v>
      </c>
      <c r="C2169" t="s">
        <v>4617</v>
      </c>
      <c r="D2169">
        <v>1.0688794162203841E-45</v>
      </c>
      <c r="E2169">
        <v>2.2284818897097662E-45</v>
      </c>
      <c r="F2169">
        <v>0.32401457756277863</v>
      </c>
      <c r="G2169">
        <v>0.67552978517646967</v>
      </c>
      <c r="H2169">
        <v>4.5563726075870917E-4</v>
      </c>
    </row>
    <row r="2170" spans="1:8" x14ac:dyDescent="0.2">
      <c r="A2170" t="s">
        <v>4241</v>
      </c>
      <c r="B2170" t="s">
        <v>4240</v>
      </c>
      <c r="C2170" t="s">
        <v>4618</v>
      </c>
      <c r="D2170">
        <v>1.0767906184384037E-45</v>
      </c>
      <c r="E2170">
        <v>2.2355090952741996E-45</v>
      </c>
      <c r="F2170">
        <v>0.3249401998134126</v>
      </c>
      <c r="G2170">
        <v>0.67460286129307501</v>
      </c>
      <c r="H2170">
        <v>4.5693889351223051E-4</v>
      </c>
    </row>
    <row r="2171" spans="1:8" x14ac:dyDescent="0.2">
      <c r="A2171" t="s">
        <v>4241</v>
      </c>
      <c r="B2171" t="s">
        <v>4240</v>
      </c>
      <c r="C2171" t="s">
        <v>4619</v>
      </c>
      <c r="D2171">
        <v>1.0739733591683153E-45</v>
      </c>
      <c r="E2171">
        <v>2.23334713829853E-45</v>
      </c>
      <c r="F2171">
        <v>0.324578130498549</v>
      </c>
      <c r="G2171">
        <v>0.67496543975870471</v>
      </c>
      <c r="H2171">
        <v>4.5642974274478614E-4</v>
      </c>
    </row>
    <row r="2172" spans="1:8" x14ac:dyDescent="0.2">
      <c r="A2172" t="s">
        <v>4241</v>
      </c>
      <c r="B2172" t="s">
        <v>4240</v>
      </c>
      <c r="C2172" t="s">
        <v>4620</v>
      </c>
      <c r="D2172">
        <v>1.0685703332885811E-45</v>
      </c>
      <c r="E2172">
        <v>2.2287914066249994E-45</v>
      </c>
      <c r="F2172">
        <v>0.323920883761532</v>
      </c>
      <c r="G2172">
        <v>0.67562361073223542</v>
      </c>
      <c r="H2172">
        <v>4.5550550623312208E-4</v>
      </c>
    </row>
    <row r="2173" spans="1:8" x14ac:dyDescent="0.2">
      <c r="A2173" t="s">
        <v>4241</v>
      </c>
      <c r="B2173" t="s">
        <v>4240</v>
      </c>
      <c r="C2173" t="s">
        <v>4621</v>
      </c>
      <c r="D2173">
        <v>1.0685703332885811E-45</v>
      </c>
      <c r="E2173">
        <v>2.2287914066249994E-45</v>
      </c>
      <c r="F2173">
        <v>0.323920883761532</v>
      </c>
      <c r="G2173">
        <v>0.67562361073223542</v>
      </c>
      <c r="H2173">
        <v>4.5550550623312208E-4</v>
      </c>
    </row>
    <row r="2174" spans="1:8" x14ac:dyDescent="0.2">
      <c r="A2174" t="s">
        <v>4241</v>
      </c>
      <c r="B2174" t="s">
        <v>4240</v>
      </c>
      <c r="C2174" t="s">
        <v>4622</v>
      </c>
      <c r="D2174">
        <v>1.0711967548501918E-45</v>
      </c>
      <c r="E2174">
        <v>2.2311444692795638E-45</v>
      </c>
      <c r="F2174">
        <v>0.32422727431227838</v>
      </c>
      <c r="G2174">
        <v>0.67531678932756811</v>
      </c>
      <c r="H2174">
        <v>4.5593636015430194E-4</v>
      </c>
    </row>
    <row r="2175" spans="1:8" x14ac:dyDescent="0.2">
      <c r="A2175" t="s">
        <v>4241</v>
      </c>
      <c r="B2175" t="s">
        <v>4240</v>
      </c>
      <c r="C2175" t="s">
        <v>4623</v>
      </c>
      <c r="D2175">
        <v>1.0711967548501918E-45</v>
      </c>
      <c r="E2175">
        <v>2.2311444692795638E-45</v>
      </c>
      <c r="F2175">
        <v>0.32422727431227838</v>
      </c>
      <c r="G2175">
        <v>0.67531678932756811</v>
      </c>
      <c r="H2175">
        <v>4.5593636015430194E-4</v>
      </c>
    </row>
    <row r="2176" spans="1:8" x14ac:dyDescent="0.2">
      <c r="A2176" t="s">
        <v>4241</v>
      </c>
      <c r="B2176" t="s">
        <v>4240</v>
      </c>
      <c r="C2176" t="s">
        <v>4624</v>
      </c>
      <c r="D2176">
        <v>1.0685035384199107E-45</v>
      </c>
      <c r="E2176">
        <v>2.2288582952803356E-45</v>
      </c>
      <c r="F2176">
        <v>0.32390063591053286</v>
      </c>
      <c r="G2176">
        <v>0.67564388705625666</v>
      </c>
      <c r="H2176">
        <v>4.5547703320751045E-4</v>
      </c>
    </row>
    <row r="2177" spans="1:8" x14ac:dyDescent="0.2">
      <c r="A2177" t="s">
        <v>4241</v>
      </c>
      <c r="B2177" t="s">
        <v>4240</v>
      </c>
      <c r="C2177" t="s">
        <v>4625</v>
      </c>
      <c r="D2177">
        <v>1.0685035384199107E-45</v>
      </c>
      <c r="E2177">
        <v>2.2288582952803356E-45</v>
      </c>
      <c r="F2177">
        <v>0.32390063591053286</v>
      </c>
      <c r="G2177">
        <v>0.67564388705625666</v>
      </c>
      <c r="H2177">
        <v>4.5547703320751045E-4</v>
      </c>
    </row>
    <row r="2178" spans="1:8" x14ac:dyDescent="0.2">
      <c r="A2178" t="s">
        <v>4241</v>
      </c>
      <c r="B2178" t="s">
        <v>4240</v>
      </c>
      <c r="C2178" t="s">
        <v>4626</v>
      </c>
      <c r="D2178">
        <v>1.0662827139089696E-45</v>
      </c>
      <c r="E2178">
        <v>2.226099066070714E-45</v>
      </c>
      <c r="F2178">
        <v>0.32371642427502961</v>
      </c>
      <c r="G2178">
        <v>0.67582835773468919</v>
      </c>
      <c r="H2178">
        <v>4.5521799027915203E-4</v>
      </c>
    </row>
    <row r="2179" spans="1:8" x14ac:dyDescent="0.2">
      <c r="A2179" t="s">
        <v>4241</v>
      </c>
      <c r="B2179" t="s">
        <v>4240</v>
      </c>
      <c r="C2179" t="s">
        <v>4627</v>
      </c>
      <c r="D2179">
        <v>1.0662827139089696E-45</v>
      </c>
      <c r="E2179">
        <v>2.226099066070714E-45</v>
      </c>
      <c r="F2179">
        <v>0.32371642427502961</v>
      </c>
      <c r="G2179">
        <v>0.67582835773468919</v>
      </c>
      <c r="H2179">
        <v>4.5521799027915203E-4</v>
      </c>
    </row>
    <row r="2180" spans="1:8" x14ac:dyDescent="0.2">
      <c r="A2180" t="s">
        <v>4241</v>
      </c>
      <c r="B2180" t="s">
        <v>4240</v>
      </c>
      <c r="C2180" t="s">
        <v>4628</v>
      </c>
      <c r="D2180">
        <v>1.0662827139089696E-45</v>
      </c>
      <c r="E2180">
        <v>2.226099066070714E-45</v>
      </c>
      <c r="F2180">
        <v>0.32371642427502961</v>
      </c>
      <c r="G2180">
        <v>0.67582835773468919</v>
      </c>
      <c r="H2180">
        <v>4.5521799027915203E-4</v>
      </c>
    </row>
    <row r="2181" spans="1:8" x14ac:dyDescent="0.2">
      <c r="A2181" t="s">
        <v>4241</v>
      </c>
      <c r="B2181" t="s">
        <v>4240</v>
      </c>
      <c r="C2181" t="s">
        <v>4629</v>
      </c>
      <c r="D2181">
        <v>1.0662546876596957E-45</v>
      </c>
      <c r="E2181">
        <v>2.2261271316715775E-45</v>
      </c>
      <c r="F2181">
        <v>0.32370791568994012</v>
      </c>
      <c r="G2181">
        <v>0.67583687828476635</v>
      </c>
      <c r="H2181">
        <v>4.5520602529772349E-4</v>
      </c>
    </row>
    <row r="2182" spans="1:8" x14ac:dyDescent="0.2">
      <c r="A2182" t="s">
        <v>4241</v>
      </c>
      <c r="B2182" t="s">
        <v>4240</v>
      </c>
      <c r="C2182" t="s">
        <v>4630</v>
      </c>
      <c r="D2182">
        <v>1.0662546876596957E-45</v>
      </c>
      <c r="E2182">
        <v>2.2261271316715775E-45</v>
      </c>
      <c r="F2182">
        <v>0.32370791568994012</v>
      </c>
      <c r="G2182">
        <v>0.67583687828476635</v>
      </c>
      <c r="H2182">
        <v>4.5520602529772349E-4</v>
      </c>
    </row>
    <row r="2183" spans="1:8" x14ac:dyDescent="0.2">
      <c r="A2183" t="s">
        <v>4241</v>
      </c>
      <c r="B2183" t="s">
        <v>4240</v>
      </c>
      <c r="C2183" t="s">
        <v>4631</v>
      </c>
      <c r="D2183">
        <v>1.0662546876596957E-45</v>
      </c>
      <c r="E2183">
        <v>2.2261271316715775E-45</v>
      </c>
      <c r="F2183">
        <v>0.32370791568994012</v>
      </c>
      <c r="G2183">
        <v>0.67583687828476635</v>
      </c>
      <c r="H2183">
        <v>4.5520602529772349E-4</v>
      </c>
    </row>
    <row r="2184" spans="1:8" x14ac:dyDescent="0.2">
      <c r="A2184" t="s">
        <v>4241</v>
      </c>
      <c r="B2184" t="s">
        <v>4240</v>
      </c>
      <c r="C2184" t="s">
        <v>4632</v>
      </c>
      <c r="D2184">
        <v>1.0662546876596957E-45</v>
      </c>
      <c r="E2184">
        <v>2.2261271316715775E-45</v>
      </c>
      <c r="F2184">
        <v>0.32370791568994012</v>
      </c>
      <c r="G2184">
        <v>0.67583687828476635</v>
      </c>
      <c r="H2184">
        <v>4.5520602529772349E-4</v>
      </c>
    </row>
    <row r="2185" spans="1:8" x14ac:dyDescent="0.2">
      <c r="A2185" t="s">
        <v>4241</v>
      </c>
      <c r="B2185" t="s">
        <v>4240</v>
      </c>
      <c r="C2185" t="s">
        <v>4633</v>
      </c>
      <c r="D2185">
        <v>1.0662546876596957E-45</v>
      </c>
      <c r="E2185">
        <v>2.2261271316715775E-45</v>
      </c>
      <c r="F2185">
        <v>0.32370791568994012</v>
      </c>
      <c r="G2185">
        <v>0.67583687828476635</v>
      </c>
      <c r="H2185">
        <v>4.5520602529772349E-4</v>
      </c>
    </row>
    <row r="2186" spans="1:8" x14ac:dyDescent="0.2">
      <c r="A2186" t="s">
        <v>4241</v>
      </c>
      <c r="B2186" t="s">
        <v>4240</v>
      </c>
      <c r="C2186" t="s">
        <v>4634</v>
      </c>
      <c r="D2186">
        <v>1.0662546876596957E-45</v>
      </c>
      <c r="E2186">
        <v>2.2261271316715775E-45</v>
      </c>
      <c r="F2186">
        <v>0.32370791568994012</v>
      </c>
      <c r="G2186">
        <v>0.67583687828476635</v>
      </c>
      <c r="H2186">
        <v>4.5520602529772349E-4</v>
      </c>
    </row>
    <row r="2187" spans="1:8" x14ac:dyDescent="0.2">
      <c r="A2187" t="s">
        <v>4241</v>
      </c>
      <c r="B2187" t="s">
        <v>4240</v>
      </c>
      <c r="C2187" t="s">
        <v>4635</v>
      </c>
      <c r="D2187">
        <v>1.0662546876596957E-45</v>
      </c>
      <c r="E2187">
        <v>2.2261271316715775E-45</v>
      </c>
      <c r="F2187">
        <v>0.32370791568994012</v>
      </c>
      <c r="G2187">
        <v>0.67583687828476635</v>
      </c>
      <c r="H2187">
        <v>4.5520602529772349E-4</v>
      </c>
    </row>
    <row r="2188" spans="1:8" x14ac:dyDescent="0.2">
      <c r="A2188" t="s">
        <v>4241</v>
      </c>
      <c r="B2188" t="s">
        <v>4240</v>
      </c>
      <c r="C2188" t="s">
        <v>4636</v>
      </c>
      <c r="D2188">
        <v>1.0662546876596957E-45</v>
      </c>
      <c r="E2188">
        <v>2.2261271316715775E-45</v>
      </c>
      <c r="F2188">
        <v>0.32370791568994012</v>
      </c>
      <c r="G2188">
        <v>0.67583687828476635</v>
      </c>
      <c r="H2188">
        <v>4.5520602529772349E-4</v>
      </c>
    </row>
    <row r="2189" spans="1:8" x14ac:dyDescent="0.2">
      <c r="A2189" t="s">
        <v>4241</v>
      </c>
      <c r="B2189" t="s">
        <v>4240</v>
      </c>
      <c r="C2189" t="s">
        <v>4637</v>
      </c>
      <c r="D2189">
        <v>1.0662546876596957E-45</v>
      </c>
      <c r="E2189">
        <v>2.2261271316715775E-45</v>
      </c>
      <c r="F2189">
        <v>0.32370791568994012</v>
      </c>
      <c r="G2189">
        <v>0.67583687828476635</v>
      </c>
      <c r="H2189">
        <v>4.5520602529772349E-4</v>
      </c>
    </row>
    <row r="2190" spans="1:8" x14ac:dyDescent="0.2">
      <c r="A2190" t="s">
        <v>4241</v>
      </c>
      <c r="B2190" t="s">
        <v>4240</v>
      </c>
      <c r="C2190" t="s">
        <v>4638</v>
      </c>
      <c r="D2190">
        <v>1.0662439703373288E-45</v>
      </c>
      <c r="E2190">
        <v>2.2261378640420906E-45</v>
      </c>
      <c r="F2190">
        <v>0.32370466198130438</v>
      </c>
      <c r="G2190">
        <v>0.67584013656884789</v>
      </c>
      <c r="H2190">
        <v>4.552014498526887E-4</v>
      </c>
    </row>
    <row r="2191" spans="1:8" x14ac:dyDescent="0.2">
      <c r="A2191" t="s">
        <v>4241</v>
      </c>
      <c r="B2191" t="s">
        <v>4240</v>
      </c>
      <c r="C2191" t="s">
        <v>4639</v>
      </c>
      <c r="D2191">
        <v>1.0554542780218468E-45</v>
      </c>
      <c r="E2191">
        <v>2.2170100181735653E-45</v>
      </c>
      <c r="F2191">
        <v>0.32237984368866174</v>
      </c>
      <c r="G2191">
        <v>0.67716681785351962</v>
      </c>
      <c r="H2191">
        <v>4.5333845781571553E-4</v>
      </c>
    </row>
    <row r="2192" spans="1:8" x14ac:dyDescent="0.2">
      <c r="A2192" t="s">
        <v>4241</v>
      </c>
      <c r="B2192" t="s">
        <v>4240</v>
      </c>
      <c r="C2192" t="s">
        <v>4640</v>
      </c>
      <c r="D2192">
        <v>1.0554542780218468E-45</v>
      </c>
      <c r="E2192">
        <v>2.2170100181735653E-45</v>
      </c>
      <c r="F2192">
        <v>0.32237984368866174</v>
      </c>
      <c r="G2192">
        <v>0.67716681785351962</v>
      </c>
      <c r="H2192">
        <v>4.5333845781571553E-4</v>
      </c>
    </row>
    <row r="2193" spans="1:8" x14ac:dyDescent="0.2">
      <c r="A2193" t="s">
        <v>4241</v>
      </c>
      <c r="B2193" t="s">
        <v>4240</v>
      </c>
      <c r="C2193" t="s">
        <v>4641</v>
      </c>
      <c r="D2193">
        <v>1.0554542780218468E-45</v>
      </c>
      <c r="E2193">
        <v>2.2170100181735653E-45</v>
      </c>
      <c r="F2193">
        <v>0.32237984368866174</v>
      </c>
      <c r="G2193">
        <v>0.67716681785351962</v>
      </c>
      <c r="H2193">
        <v>4.5333845781571553E-4</v>
      </c>
    </row>
    <row r="2194" spans="1:8" x14ac:dyDescent="0.2">
      <c r="A2194" t="s">
        <v>4241</v>
      </c>
      <c r="B2194" t="s">
        <v>4240</v>
      </c>
      <c r="C2194" t="s">
        <v>4642</v>
      </c>
      <c r="D2194">
        <v>1.0554542780218468E-45</v>
      </c>
      <c r="E2194">
        <v>2.2170100181735653E-45</v>
      </c>
      <c r="F2194">
        <v>0.32237984368866174</v>
      </c>
      <c r="G2194">
        <v>0.67716681785351962</v>
      </c>
      <c r="H2194">
        <v>4.5333845781571553E-4</v>
      </c>
    </row>
    <row r="2195" spans="1:8" x14ac:dyDescent="0.2">
      <c r="A2195" t="s">
        <v>4241</v>
      </c>
      <c r="B2195" t="s">
        <v>4240</v>
      </c>
      <c r="C2195" t="s">
        <v>4643</v>
      </c>
      <c r="D2195">
        <v>1.0554542780218468E-45</v>
      </c>
      <c r="E2195">
        <v>2.2170100181735653E-45</v>
      </c>
      <c r="F2195">
        <v>0.32237984368866174</v>
      </c>
      <c r="G2195">
        <v>0.67716681785351962</v>
      </c>
      <c r="H2195">
        <v>4.5333845781571553E-4</v>
      </c>
    </row>
    <row r="2196" spans="1:8" x14ac:dyDescent="0.2">
      <c r="A2196" t="s">
        <v>4241</v>
      </c>
      <c r="B2196" t="s">
        <v>4240</v>
      </c>
      <c r="C2196" t="s">
        <v>4644</v>
      </c>
      <c r="D2196">
        <v>1.0554542780218468E-45</v>
      </c>
      <c r="E2196">
        <v>2.2170100181735653E-45</v>
      </c>
      <c r="F2196">
        <v>0.32237984368866174</v>
      </c>
      <c r="G2196">
        <v>0.67716681785351962</v>
      </c>
      <c r="H2196">
        <v>4.5333845781571553E-4</v>
      </c>
    </row>
    <row r="2197" spans="1:8" x14ac:dyDescent="0.2">
      <c r="A2197" t="s">
        <v>4241</v>
      </c>
      <c r="B2197" t="s">
        <v>4240</v>
      </c>
      <c r="C2197" t="s">
        <v>4645</v>
      </c>
      <c r="D2197">
        <v>1.0554542780218468E-45</v>
      </c>
      <c r="E2197">
        <v>2.2170100181735653E-45</v>
      </c>
      <c r="F2197">
        <v>0.32237984368866174</v>
      </c>
      <c r="G2197">
        <v>0.67716681785351962</v>
      </c>
      <c r="H2197">
        <v>4.5333845781571553E-4</v>
      </c>
    </row>
    <row r="2198" spans="1:8" x14ac:dyDescent="0.2">
      <c r="A2198" t="s">
        <v>4241</v>
      </c>
      <c r="B2198" t="s">
        <v>4240</v>
      </c>
      <c r="C2198" t="s">
        <v>4646</v>
      </c>
      <c r="D2198">
        <v>1.0554542780218468E-45</v>
      </c>
      <c r="E2198">
        <v>2.2170100181735653E-45</v>
      </c>
      <c r="F2198">
        <v>0.32237984368866174</v>
      </c>
      <c r="G2198">
        <v>0.67716681785351962</v>
      </c>
      <c r="H2198">
        <v>4.5333845781571553E-4</v>
      </c>
    </row>
    <row r="2199" spans="1:8" x14ac:dyDescent="0.2">
      <c r="A2199" t="s">
        <v>4241</v>
      </c>
      <c r="B2199" t="s">
        <v>4240</v>
      </c>
      <c r="C2199" t="s">
        <v>4647</v>
      </c>
      <c r="D2199">
        <v>1.0581426991234921E-45</v>
      </c>
      <c r="E2199">
        <v>2.219300994268089E-45</v>
      </c>
      <c r="F2199">
        <v>0.3227098129117224</v>
      </c>
      <c r="G2199">
        <v>0.67683638461963802</v>
      </c>
      <c r="H2199">
        <v>4.5380246864529917E-4</v>
      </c>
    </row>
    <row r="2200" spans="1:8" x14ac:dyDescent="0.2">
      <c r="A2200" t="s">
        <v>4241</v>
      </c>
      <c r="B2200" t="s">
        <v>4240</v>
      </c>
      <c r="C2200" t="s">
        <v>4648</v>
      </c>
      <c r="D2200">
        <v>1.0608376227932801E-45</v>
      </c>
      <c r="E2200">
        <v>2.2215854586571534E-45</v>
      </c>
      <c r="F2200">
        <v>0.32304076083900507</v>
      </c>
      <c r="G2200">
        <v>0.67650497130523546</v>
      </c>
      <c r="H2200">
        <v>4.542678557528025E-4</v>
      </c>
    </row>
    <row r="2201" spans="1:8" x14ac:dyDescent="0.2">
      <c r="A2201" t="s">
        <v>4241</v>
      </c>
      <c r="B2201" t="s">
        <v>4240</v>
      </c>
      <c r="C2201" t="s">
        <v>4649</v>
      </c>
      <c r="D2201">
        <v>1.0608376227932801E-45</v>
      </c>
      <c r="E2201">
        <v>2.2215854586571534E-45</v>
      </c>
      <c r="F2201">
        <v>0.32304076083900507</v>
      </c>
      <c r="G2201">
        <v>0.67650497130523546</v>
      </c>
      <c r="H2201">
        <v>4.542678557528025E-4</v>
      </c>
    </row>
    <row r="2202" spans="1:8" x14ac:dyDescent="0.2">
      <c r="A2202" t="s">
        <v>4241</v>
      </c>
      <c r="B2202" t="s">
        <v>4240</v>
      </c>
      <c r="C2202" t="s">
        <v>4650</v>
      </c>
      <c r="D2202">
        <v>1.0608376227932801E-45</v>
      </c>
      <c r="E2202">
        <v>2.2215854586571534E-45</v>
      </c>
      <c r="F2202">
        <v>0.32304076083900507</v>
      </c>
      <c r="G2202">
        <v>0.67650497130523546</v>
      </c>
      <c r="H2202">
        <v>4.542678557528025E-4</v>
      </c>
    </row>
    <row r="2203" spans="1:8" x14ac:dyDescent="0.2">
      <c r="A2203" t="s">
        <v>4241</v>
      </c>
      <c r="B2203" t="s">
        <v>4240</v>
      </c>
      <c r="C2203" t="s">
        <v>4651</v>
      </c>
      <c r="D2203">
        <v>1.0608376227932801E-45</v>
      </c>
      <c r="E2203">
        <v>2.2215854586571534E-45</v>
      </c>
      <c r="F2203">
        <v>0.32304076083900507</v>
      </c>
      <c r="G2203">
        <v>0.67650497130523546</v>
      </c>
      <c r="H2203">
        <v>4.542678557528025E-4</v>
      </c>
    </row>
    <row r="2204" spans="1:8" x14ac:dyDescent="0.2">
      <c r="A2204" t="s">
        <v>4241</v>
      </c>
      <c r="B2204" t="s">
        <v>4240</v>
      </c>
      <c r="C2204" t="s">
        <v>4652</v>
      </c>
      <c r="D2204">
        <v>1.0608376227932801E-45</v>
      </c>
      <c r="E2204">
        <v>2.2215854586571534E-45</v>
      </c>
      <c r="F2204">
        <v>0.32304076083900507</v>
      </c>
      <c r="G2204">
        <v>0.67650497130523546</v>
      </c>
      <c r="H2204">
        <v>4.542678557528025E-4</v>
      </c>
    </row>
    <row r="2205" spans="1:8" x14ac:dyDescent="0.2">
      <c r="A2205" t="s">
        <v>4241</v>
      </c>
      <c r="B2205" t="s">
        <v>4240</v>
      </c>
      <c r="C2205" t="s">
        <v>4653</v>
      </c>
      <c r="D2205">
        <v>1.0608376227932801E-45</v>
      </c>
      <c r="E2205">
        <v>2.2215854586571534E-45</v>
      </c>
      <c r="F2205">
        <v>0.32304076083900507</v>
      </c>
      <c r="G2205">
        <v>0.67650497130523546</v>
      </c>
      <c r="H2205">
        <v>4.542678557528025E-4</v>
      </c>
    </row>
    <row r="2206" spans="1:8" x14ac:dyDescent="0.2">
      <c r="A2206" t="s">
        <v>4241</v>
      </c>
      <c r="B2206" t="s">
        <v>4240</v>
      </c>
      <c r="C2206" t="s">
        <v>4654</v>
      </c>
      <c r="D2206">
        <v>1.0581833137361322E-45</v>
      </c>
      <c r="E2206">
        <v>2.2192603226288985E-45</v>
      </c>
      <c r="F2206">
        <v>0.32272219945850616</v>
      </c>
      <c r="G2206">
        <v>0.67682398065457505</v>
      </c>
      <c r="H2206">
        <v>4.538198869117527E-4</v>
      </c>
    </row>
    <row r="2207" spans="1:8" x14ac:dyDescent="0.2">
      <c r="A2207" t="s">
        <v>4241</v>
      </c>
      <c r="B2207" t="s">
        <v>4240</v>
      </c>
      <c r="C2207" t="s">
        <v>4655</v>
      </c>
      <c r="D2207">
        <v>1.0581833137361322E-45</v>
      </c>
      <c r="E2207">
        <v>2.2192603226288985E-45</v>
      </c>
      <c r="F2207">
        <v>0.32272219945850616</v>
      </c>
      <c r="G2207">
        <v>0.67682398065457505</v>
      </c>
      <c r="H2207">
        <v>4.538198869117527E-4</v>
      </c>
    </row>
    <row r="2208" spans="1:8" x14ac:dyDescent="0.2">
      <c r="A2208" t="s">
        <v>4241</v>
      </c>
      <c r="B2208" t="s">
        <v>4240</v>
      </c>
      <c r="C2208" t="s">
        <v>4656</v>
      </c>
      <c r="D2208">
        <v>1.0581833137361322E-45</v>
      </c>
      <c r="E2208">
        <v>2.2192603226288985E-45</v>
      </c>
      <c r="F2208">
        <v>0.32272219945850616</v>
      </c>
      <c r="G2208">
        <v>0.67682398065457505</v>
      </c>
      <c r="H2208">
        <v>4.538198869117527E-4</v>
      </c>
    </row>
    <row r="2209" spans="1:8" x14ac:dyDescent="0.2">
      <c r="A2209" t="s">
        <v>4241</v>
      </c>
      <c r="B2209" t="s">
        <v>4240</v>
      </c>
      <c r="C2209" t="s">
        <v>4657</v>
      </c>
      <c r="D2209">
        <v>1.0581833137361322E-45</v>
      </c>
      <c r="E2209">
        <v>2.2192603226288985E-45</v>
      </c>
      <c r="F2209">
        <v>0.32272219945850616</v>
      </c>
      <c r="G2209">
        <v>0.67682398065457505</v>
      </c>
      <c r="H2209">
        <v>4.538198869117527E-4</v>
      </c>
    </row>
    <row r="2210" spans="1:8" x14ac:dyDescent="0.2">
      <c r="A2210" t="s">
        <v>4241</v>
      </c>
      <c r="B2210" t="s">
        <v>4240</v>
      </c>
      <c r="C2210" t="s">
        <v>4658</v>
      </c>
      <c r="D2210">
        <v>1.0501703525303677E-45</v>
      </c>
      <c r="E2210">
        <v>2.2123350187892908E-45</v>
      </c>
      <c r="F2210">
        <v>0.32174534992891035</v>
      </c>
      <c r="G2210">
        <v>0.67780220385399415</v>
      </c>
      <c r="H2210">
        <v>4.5244621709977572E-4</v>
      </c>
    </row>
    <row r="2211" spans="1:8" x14ac:dyDescent="0.2">
      <c r="A2211" t="s">
        <v>4241</v>
      </c>
      <c r="B2211" t="s">
        <v>4240</v>
      </c>
      <c r="C2211" t="s">
        <v>4659</v>
      </c>
      <c r="D2211">
        <v>1.0501703525303677E-45</v>
      </c>
      <c r="E2211">
        <v>2.2123350187892908E-45</v>
      </c>
      <c r="F2211">
        <v>0.32174534992891035</v>
      </c>
      <c r="G2211">
        <v>0.67780220385399415</v>
      </c>
      <c r="H2211">
        <v>4.5244621709977572E-4</v>
      </c>
    </row>
    <row r="2212" spans="1:8" x14ac:dyDescent="0.2">
      <c r="A2212" t="s">
        <v>4241</v>
      </c>
      <c r="B2212" t="s">
        <v>4240</v>
      </c>
      <c r="C2212" t="s">
        <v>4660</v>
      </c>
      <c r="D2212">
        <v>1.0501703525303677E-45</v>
      </c>
      <c r="E2212">
        <v>2.2123350187892908E-45</v>
      </c>
      <c r="F2212">
        <v>0.32174534992891035</v>
      </c>
      <c r="G2212">
        <v>0.67780220385399415</v>
      </c>
      <c r="H2212">
        <v>4.5244621709977572E-4</v>
      </c>
    </row>
    <row r="2213" spans="1:8" x14ac:dyDescent="0.2">
      <c r="A2213" t="s">
        <v>4241</v>
      </c>
      <c r="B2213" t="s">
        <v>4240</v>
      </c>
      <c r="C2213" t="s">
        <v>4661</v>
      </c>
      <c r="D2213">
        <v>1.0528608637924043E-45</v>
      </c>
      <c r="E2213">
        <v>2.2146239018024107E-45</v>
      </c>
      <c r="F2213">
        <v>0.3220779317673359</v>
      </c>
      <c r="G2213">
        <v>0.67746915433080379</v>
      </c>
      <c r="H2213">
        <v>4.5291390185327711E-4</v>
      </c>
    </row>
    <row r="2214" spans="1:8" x14ac:dyDescent="0.2">
      <c r="A2214" t="s">
        <v>4241</v>
      </c>
      <c r="B2214" t="s">
        <v>4240</v>
      </c>
      <c r="C2214" t="s">
        <v>4662</v>
      </c>
      <c r="D2214">
        <v>1.0528608637924043E-45</v>
      </c>
      <c r="E2214">
        <v>2.2146239018024107E-45</v>
      </c>
      <c r="F2214">
        <v>0.3220779317673359</v>
      </c>
      <c r="G2214">
        <v>0.67746915433080379</v>
      </c>
      <c r="H2214">
        <v>4.5291390185327711E-4</v>
      </c>
    </row>
    <row r="2215" spans="1:8" x14ac:dyDescent="0.2">
      <c r="A2215" t="s">
        <v>4241</v>
      </c>
      <c r="B2215" t="s">
        <v>4240</v>
      </c>
      <c r="C2215" t="s">
        <v>4663</v>
      </c>
      <c r="D2215">
        <v>1.0475174170063135E-45</v>
      </c>
      <c r="E2215">
        <v>2.2100085072718229E-45</v>
      </c>
      <c r="F2215">
        <v>0.32142328086901473</v>
      </c>
      <c r="G2215">
        <v>0.67812472581530814</v>
      </c>
      <c r="H2215">
        <v>4.5199331567376001E-4</v>
      </c>
    </row>
    <row r="2216" spans="1:8" x14ac:dyDescent="0.2">
      <c r="A2216" t="s">
        <v>4241</v>
      </c>
      <c r="B2216" t="s">
        <v>4240</v>
      </c>
      <c r="C2216" t="s">
        <v>4664</v>
      </c>
      <c r="D2216">
        <v>1.0502020906344463E-45</v>
      </c>
      <c r="E2216">
        <v>2.2123032361224114E-45</v>
      </c>
      <c r="F2216">
        <v>0.32175507367266126</v>
      </c>
      <c r="G2216">
        <v>0.67779246643647018</v>
      </c>
      <c r="H2216">
        <v>4.5245989086717327E-4</v>
      </c>
    </row>
    <row r="2217" spans="1:8" x14ac:dyDescent="0.2">
      <c r="A2217" t="s">
        <v>4241</v>
      </c>
      <c r="B2217" t="s">
        <v>4240</v>
      </c>
      <c r="C2217" t="s">
        <v>4665</v>
      </c>
      <c r="D2217">
        <v>1.0502020906344463E-45</v>
      </c>
      <c r="E2217">
        <v>2.2123032361224114E-45</v>
      </c>
      <c r="F2217">
        <v>0.32175507367266126</v>
      </c>
      <c r="G2217">
        <v>0.67779246643647018</v>
      </c>
      <c r="H2217">
        <v>4.5245989086717327E-4</v>
      </c>
    </row>
    <row r="2218" spans="1:8" x14ac:dyDescent="0.2">
      <c r="A2218" t="s">
        <v>4241</v>
      </c>
      <c r="B2218" t="s">
        <v>4240</v>
      </c>
      <c r="C2218" t="s">
        <v>4666</v>
      </c>
      <c r="D2218">
        <v>1.0475139812590513E-45</v>
      </c>
      <c r="E2218">
        <v>2.2100119478431335E-45</v>
      </c>
      <c r="F2218">
        <v>0.32142222663436493</v>
      </c>
      <c r="G2218">
        <v>0.67812578153245084</v>
      </c>
      <c r="H2218">
        <v>4.519918331830905E-4</v>
      </c>
    </row>
    <row r="2219" spans="1:8" x14ac:dyDescent="0.2">
      <c r="A2219" t="s">
        <v>4241</v>
      </c>
      <c r="B2219" t="s">
        <v>4240</v>
      </c>
      <c r="C2219" t="s">
        <v>4667</v>
      </c>
      <c r="D2219">
        <v>1.0475139812590513E-45</v>
      </c>
      <c r="E2219">
        <v>2.2100119478431335E-45</v>
      </c>
      <c r="F2219">
        <v>0.32142222663436493</v>
      </c>
      <c r="G2219">
        <v>0.67812578153245084</v>
      </c>
      <c r="H2219">
        <v>4.519918331830905E-4</v>
      </c>
    </row>
    <row r="2220" spans="1:8" x14ac:dyDescent="0.2">
      <c r="A2220" t="s">
        <v>4241</v>
      </c>
      <c r="B2220" t="s">
        <v>4240</v>
      </c>
      <c r="C2220" t="s">
        <v>4668</v>
      </c>
      <c r="D2220">
        <v>1.0475139812590513E-45</v>
      </c>
      <c r="E2220">
        <v>2.2100119478431335E-45</v>
      </c>
      <c r="F2220">
        <v>0.32142222663436493</v>
      </c>
      <c r="G2220">
        <v>0.67812578153245084</v>
      </c>
      <c r="H2220">
        <v>4.519918331830905E-4</v>
      </c>
    </row>
    <row r="2221" spans="1:8" x14ac:dyDescent="0.2">
      <c r="A2221" t="s">
        <v>4241</v>
      </c>
      <c r="B2221" t="s">
        <v>4240</v>
      </c>
      <c r="C2221" t="s">
        <v>4669</v>
      </c>
      <c r="D2221">
        <v>1.0475139812590513E-45</v>
      </c>
      <c r="E2221">
        <v>2.2100119478431335E-45</v>
      </c>
      <c r="F2221">
        <v>0.32142222663436493</v>
      </c>
      <c r="G2221">
        <v>0.67812578153245084</v>
      </c>
      <c r="H2221">
        <v>4.519918331830905E-4</v>
      </c>
    </row>
    <row r="2222" spans="1:8" x14ac:dyDescent="0.2">
      <c r="A2222" t="s">
        <v>4241</v>
      </c>
      <c r="B2222" t="s">
        <v>4240</v>
      </c>
      <c r="C2222" t="s">
        <v>4670</v>
      </c>
      <c r="D2222">
        <v>1.034214022156471E-45</v>
      </c>
      <c r="E2222">
        <v>2.1984147211711412E-45</v>
      </c>
      <c r="F2222">
        <v>0.3197860763064298</v>
      </c>
      <c r="G2222">
        <v>0.6797642326551806</v>
      </c>
      <c r="H2222">
        <v>4.496910383879449E-4</v>
      </c>
    </row>
    <row r="2223" spans="1:8" x14ac:dyDescent="0.2">
      <c r="A2223" t="s">
        <v>4241</v>
      </c>
      <c r="B2223" t="s">
        <v>4240</v>
      </c>
      <c r="C2223" t="s">
        <v>4671</v>
      </c>
      <c r="D2223">
        <v>1.0316001758757185E-45</v>
      </c>
      <c r="E2223">
        <v>2.1960490654849128E-45</v>
      </c>
      <c r="F2223">
        <v>0.31947010686986632</v>
      </c>
      <c r="G2223">
        <v>0.68008064641572474</v>
      </c>
      <c r="H2223">
        <v>4.4924671440214084E-4</v>
      </c>
    </row>
    <row r="2224" spans="1:8" x14ac:dyDescent="0.2">
      <c r="A2224" t="s">
        <v>4241</v>
      </c>
      <c r="B2224" t="s">
        <v>4240</v>
      </c>
      <c r="C2224" t="s">
        <v>4672</v>
      </c>
      <c r="D2224">
        <v>1.0316001758757185E-45</v>
      </c>
      <c r="E2224">
        <v>2.1960490654849128E-45</v>
      </c>
      <c r="F2224">
        <v>0.31947010686986632</v>
      </c>
      <c r="G2224">
        <v>0.68008064641572474</v>
      </c>
      <c r="H2224">
        <v>4.4924671440214084E-4</v>
      </c>
    </row>
    <row r="2225" spans="1:8" x14ac:dyDescent="0.2">
      <c r="A2225" t="s">
        <v>4241</v>
      </c>
      <c r="B2225" t="s">
        <v>4240</v>
      </c>
      <c r="C2225" t="s">
        <v>4673</v>
      </c>
      <c r="D2225">
        <v>1.0316001758757185E-45</v>
      </c>
      <c r="E2225">
        <v>2.1960490654849128E-45</v>
      </c>
      <c r="F2225">
        <v>0.31947010686986632</v>
      </c>
      <c r="G2225">
        <v>0.68008064641572474</v>
      </c>
      <c r="H2225">
        <v>4.4924671440214084E-4</v>
      </c>
    </row>
    <row r="2226" spans="1:8" x14ac:dyDescent="0.2">
      <c r="A2226" t="s">
        <v>4241</v>
      </c>
      <c r="B2226" t="s">
        <v>4240</v>
      </c>
      <c r="C2226" t="s">
        <v>4674</v>
      </c>
      <c r="D2226">
        <v>1.0316001758757185E-45</v>
      </c>
      <c r="E2226">
        <v>2.1960490654849128E-45</v>
      </c>
      <c r="F2226">
        <v>0.31947010686986632</v>
      </c>
      <c r="G2226">
        <v>0.68008064641572474</v>
      </c>
      <c r="H2226">
        <v>4.4924671440214084E-4</v>
      </c>
    </row>
    <row r="2227" spans="1:8" x14ac:dyDescent="0.2">
      <c r="A2227" t="s">
        <v>4241</v>
      </c>
      <c r="B2227" t="s">
        <v>4240</v>
      </c>
      <c r="C2227" t="s">
        <v>4675</v>
      </c>
      <c r="D2227">
        <v>1.0316001758757185E-45</v>
      </c>
      <c r="E2227">
        <v>2.1960490654849128E-45</v>
      </c>
      <c r="F2227">
        <v>0.31947010686986632</v>
      </c>
      <c r="G2227">
        <v>0.68008064641572474</v>
      </c>
      <c r="H2227">
        <v>4.4924671440214084E-4</v>
      </c>
    </row>
    <row r="2228" spans="1:8" x14ac:dyDescent="0.2">
      <c r="A2228" t="s">
        <v>4241</v>
      </c>
      <c r="B2228" t="s">
        <v>4240</v>
      </c>
      <c r="C2228" t="s">
        <v>4676</v>
      </c>
      <c r="D2228">
        <v>1.0316001758757185E-45</v>
      </c>
      <c r="E2228">
        <v>2.1960490654849128E-45</v>
      </c>
      <c r="F2228">
        <v>0.31947010686986632</v>
      </c>
      <c r="G2228">
        <v>0.68008064641572474</v>
      </c>
      <c r="H2228">
        <v>4.4924671440214084E-4</v>
      </c>
    </row>
    <row r="2229" spans="1:8" x14ac:dyDescent="0.2">
      <c r="A2229" t="s">
        <v>4241</v>
      </c>
      <c r="B2229" t="s">
        <v>4240</v>
      </c>
      <c r="C2229" t="s">
        <v>4677</v>
      </c>
      <c r="D2229">
        <v>1.0289281015327596E-45</v>
      </c>
      <c r="E2229">
        <v>2.1937417196092127E-45</v>
      </c>
      <c r="F2229">
        <v>0.31913510053970784</v>
      </c>
      <c r="G2229">
        <v>0.68041612384002137</v>
      </c>
      <c r="H2229">
        <v>4.4877562026878913E-4</v>
      </c>
    </row>
    <row r="2230" spans="1:8" x14ac:dyDescent="0.2">
      <c r="A2230" t="s">
        <v>4241</v>
      </c>
      <c r="B2230" t="s">
        <v>4240</v>
      </c>
      <c r="C2230" t="s">
        <v>4678</v>
      </c>
      <c r="D2230">
        <v>1.0315950455946823E-45</v>
      </c>
      <c r="E2230">
        <v>2.1960542029691714E-45</v>
      </c>
      <c r="F2230">
        <v>0.3194685181037249</v>
      </c>
      <c r="G2230">
        <v>0.68008223741604112</v>
      </c>
      <c r="H2230">
        <v>4.492444802401531E-4</v>
      </c>
    </row>
    <row r="2231" spans="1:8" x14ac:dyDescent="0.2">
      <c r="A2231" t="s">
        <v>4241</v>
      </c>
      <c r="B2231" t="s">
        <v>4240</v>
      </c>
      <c r="C2231" t="s">
        <v>4679</v>
      </c>
      <c r="D2231">
        <v>1.0315950455946823E-45</v>
      </c>
      <c r="E2231">
        <v>2.1960542029691714E-45</v>
      </c>
      <c r="F2231">
        <v>0.3194685181037249</v>
      </c>
      <c r="G2231">
        <v>0.68008223741604112</v>
      </c>
      <c r="H2231">
        <v>4.492444802401531E-4</v>
      </c>
    </row>
    <row r="2232" spans="1:8" x14ac:dyDescent="0.2">
      <c r="A2232" t="s">
        <v>4241</v>
      </c>
      <c r="B2232" t="s">
        <v>4240</v>
      </c>
      <c r="C2232" t="s">
        <v>4680</v>
      </c>
      <c r="D2232">
        <v>1.0315950455946823E-45</v>
      </c>
      <c r="E2232">
        <v>2.1960542029691714E-45</v>
      </c>
      <c r="F2232">
        <v>0.3194685181037249</v>
      </c>
      <c r="G2232">
        <v>0.68008223741604112</v>
      </c>
      <c r="H2232">
        <v>4.492444802401531E-4</v>
      </c>
    </row>
    <row r="2233" spans="1:8" x14ac:dyDescent="0.2">
      <c r="A2233" t="s">
        <v>4241</v>
      </c>
      <c r="B2233" t="s">
        <v>4240</v>
      </c>
      <c r="C2233" t="s">
        <v>4681</v>
      </c>
      <c r="D2233">
        <v>1.0315950455946823E-45</v>
      </c>
      <c r="E2233">
        <v>2.1960542029691714E-45</v>
      </c>
      <c r="F2233">
        <v>0.3194685181037249</v>
      </c>
      <c r="G2233">
        <v>0.68008223741604112</v>
      </c>
      <c r="H2233">
        <v>4.492444802401531E-4</v>
      </c>
    </row>
    <row r="2234" spans="1:8" x14ac:dyDescent="0.2">
      <c r="A2234" t="s">
        <v>4241</v>
      </c>
      <c r="B2234" t="s">
        <v>4240</v>
      </c>
      <c r="C2234" t="s">
        <v>4682</v>
      </c>
      <c r="D2234">
        <v>1.0315950455946823E-45</v>
      </c>
      <c r="E2234">
        <v>2.1960542029691714E-45</v>
      </c>
      <c r="F2234">
        <v>0.3194685181037249</v>
      </c>
      <c r="G2234">
        <v>0.68008223741604112</v>
      </c>
      <c r="H2234">
        <v>4.492444802401531E-4</v>
      </c>
    </row>
    <row r="2235" spans="1:8" x14ac:dyDescent="0.2">
      <c r="A2235" t="s">
        <v>4241</v>
      </c>
      <c r="B2235" t="s">
        <v>4240</v>
      </c>
      <c r="C2235" t="s">
        <v>4683</v>
      </c>
      <c r="D2235">
        <v>1.0237845386139226E-45</v>
      </c>
      <c r="E2235">
        <v>2.1889261604375666E-45</v>
      </c>
      <c r="F2235">
        <v>0.31852437867342454</v>
      </c>
      <c r="G2235">
        <v>0.68102770451839789</v>
      </c>
      <c r="H2235">
        <v>4.4791680817356835E-4</v>
      </c>
    </row>
    <row r="2236" spans="1:8" x14ac:dyDescent="0.2">
      <c r="A2236" t="s">
        <v>4241</v>
      </c>
      <c r="B2236" t="s">
        <v>4240</v>
      </c>
      <c r="C2236" t="s">
        <v>4684</v>
      </c>
      <c r="D2236">
        <v>1.0291219695169723E-45</v>
      </c>
      <c r="E2236">
        <v>2.1935475794244616E-45</v>
      </c>
      <c r="F2236">
        <v>0.31919523115383047</v>
      </c>
      <c r="G2236">
        <v>0.68035590866876028</v>
      </c>
      <c r="H2236">
        <v>4.4886017741591706E-4</v>
      </c>
    </row>
    <row r="2237" spans="1:8" x14ac:dyDescent="0.2">
      <c r="A2237" t="s">
        <v>4241</v>
      </c>
      <c r="B2237" t="s">
        <v>4240</v>
      </c>
      <c r="C2237" t="s">
        <v>4685</v>
      </c>
      <c r="D2237">
        <v>1.0291219695169723E-45</v>
      </c>
      <c r="E2237">
        <v>2.1935475794244616E-45</v>
      </c>
      <c r="F2237">
        <v>0.31919523115383047</v>
      </c>
      <c r="G2237">
        <v>0.68035590866876028</v>
      </c>
      <c r="H2237">
        <v>4.4886017741591706E-4</v>
      </c>
    </row>
    <row r="2238" spans="1:8" x14ac:dyDescent="0.2">
      <c r="A2238" t="s">
        <v>4241</v>
      </c>
      <c r="B2238" t="s">
        <v>4240</v>
      </c>
      <c r="C2238" t="s">
        <v>4686</v>
      </c>
      <c r="D2238">
        <v>1.0291219695169723E-45</v>
      </c>
      <c r="E2238">
        <v>2.1935475794244616E-45</v>
      </c>
      <c r="F2238">
        <v>0.31919523115383047</v>
      </c>
      <c r="G2238">
        <v>0.68035590866876028</v>
      </c>
      <c r="H2238">
        <v>4.4886017741591706E-4</v>
      </c>
    </row>
    <row r="2239" spans="1:8" x14ac:dyDescent="0.2">
      <c r="A2239" t="s">
        <v>4241</v>
      </c>
      <c r="B2239" t="s">
        <v>4240</v>
      </c>
      <c r="C2239" t="s">
        <v>4687</v>
      </c>
      <c r="D2239">
        <v>1.031793649856009E-45</v>
      </c>
      <c r="E2239">
        <v>2.1958553198566446E-45</v>
      </c>
      <c r="F2239">
        <v>0.31953002267310615</v>
      </c>
      <c r="G2239">
        <v>0.68002064635742088</v>
      </c>
      <c r="H2239">
        <v>4.4933096947692697E-4</v>
      </c>
    </row>
    <row r="2240" spans="1:8" x14ac:dyDescent="0.2">
      <c r="A2240" t="s">
        <v>4241</v>
      </c>
      <c r="B2240" t="s">
        <v>4240</v>
      </c>
      <c r="C2240" t="s">
        <v>4688</v>
      </c>
      <c r="D2240">
        <v>1.0344985432914003E-45</v>
      </c>
      <c r="E2240">
        <v>2.1981298005520835E-45</v>
      </c>
      <c r="F2240">
        <v>0.31987405219480114</v>
      </c>
      <c r="G2240">
        <v>0.67967613305295227</v>
      </c>
      <c r="H2240">
        <v>4.4981475224394437E-4</v>
      </c>
    </row>
    <row r="2241" spans="1:8" x14ac:dyDescent="0.2">
      <c r="A2241" t="s">
        <v>4241</v>
      </c>
      <c r="B2241" t="s">
        <v>4240</v>
      </c>
      <c r="C2241" t="s">
        <v>4689</v>
      </c>
      <c r="D2241">
        <v>1.0416155001140535E-45</v>
      </c>
      <c r="E2241">
        <v>2.1860196791857905E-45</v>
      </c>
      <c r="F2241">
        <v>0.32257169291025373</v>
      </c>
      <c r="G2241">
        <v>0.67697469884883943</v>
      </c>
      <c r="H2241">
        <v>4.5360824090529857E-4</v>
      </c>
    </row>
    <row r="2242" spans="1:8" x14ac:dyDescent="0.2">
      <c r="A2242" t="s">
        <v>4241</v>
      </c>
      <c r="B2242" t="s">
        <v>4240</v>
      </c>
      <c r="C2242" t="s">
        <v>4690</v>
      </c>
      <c r="D2242">
        <v>1.0443097677382865E-45</v>
      </c>
      <c r="E2242">
        <v>2.1883048005788289E-45</v>
      </c>
      <c r="F2242">
        <v>0.32290775015519951</v>
      </c>
      <c r="G2242">
        <v>0.67663816903193263</v>
      </c>
      <c r="H2242">
        <v>4.5408081286085403E-4</v>
      </c>
    </row>
    <row r="2243" spans="1:8" x14ac:dyDescent="0.2">
      <c r="A2243" t="s">
        <v>4241</v>
      </c>
      <c r="B2243" t="s">
        <v>4240</v>
      </c>
      <c r="C2243" t="s">
        <v>4691</v>
      </c>
      <c r="D2243">
        <v>1.0443097677382865E-45</v>
      </c>
      <c r="E2243">
        <v>2.1883048005788289E-45</v>
      </c>
      <c r="F2243">
        <v>0.32290775015519951</v>
      </c>
      <c r="G2243">
        <v>0.67663816903193263</v>
      </c>
      <c r="H2243">
        <v>4.5408081286085403E-4</v>
      </c>
    </row>
    <row r="2244" spans="1:8" x14ac:dyDescent="0.2">
      <c r="A2244" t="s">
        <v>4241</v>
      </c>
      <c r="B2244" t="s">
        <v>4240</v>
      </c>
      <c r="C2244" t="s">
        <v>4692</v>
      </c>
      <c r="D2244">
        <v>1.0551093781069793E-45</v>
      </c>
      <c r="E2244">
        <v>2.1974227145595751E-45</v>
      </c>
      <c r="F2244">
        <v>0.32424861320793613</v>
      </c>
      <c r="G2244">
        <v>0.67529542042462709</v>
      </c>
      <c r="H2244">
        <v>4.5596636743372844E-4</v>
      </c>
    </row>
    <row r="2245" spans="1:8" x14ac:dyDescent="0.2">
      <c r="A2245" t="s">
        <v>4241</v>
      </c>
      <c r="B2245" t="s">
        <v>4240</v>
      </c>
      <c r="C2245" t="s">
        <v>4693</v>
      </c>
      <c r="D2245">
        <v>1.0578149114650211E-45</v>
      </c>
      <c r="E2245">
        <v>2.1996965543649637E-45</v>
      </c>
      <c r="F2245">
        <v>0.32458299391999912</v>
      </c>
      <c r="G2245">
        <v>0.67496056949819505</v>
      </c>
      <c r="H2245">
        <v>4.5643658180753483E-4</v>
      </c>
    </row>
    <row r="2246" spans="1:8" x14ac:dyDescent="0.2">
      <c r="A2246" t="s">
        <v>4241</v>
      </c>
      <c r="B2246" t="s">
        <v>4240</v>
      </c>
      <c r="C2246" t="s">
        <v>4694</v>
      </c>
      <c r="D2246">
        <v>1.0605221988666148E-45</v>
      </c>
      <c r="E2246">
        <v>2.201968637656777E-45</v>
      </c>
      <c r="F2246">
        <v>0.32491689101635485</v>
      </c>
      <c r="G2246">
        <v>0.67462620286753461</v>
      </c>
      <c r="H2246">
        <v>4.569061161090631E-4</v>
      </c>
    </row>
    <row r="2247" spans="1:8" x14ac:dyDescent="0.2">
      <c r="A2247" t="s">
        <v>4241</v>
      </c>
      <c r="B2247" t="s">
        <v>4240</v>
      </c>
      <c r="C2247" t="s">
        <v>4695</v>
      </c>
      <c r="D2247">
        <v>1.0605221988666148E-45</v>
      </c>
      <c r="E2247">
        <v>2.201968637656777E-45</v>
      </c>
      <c r="F2247">
        <v>0.32491689101635485</v>
      </c>
      <c r="G2247">
        <v>0.67462620286753461</v>
      </c>
      <c r="H2247">
        <v>4.569061161090631E-4</v>
      </c>
    </row>
    <row r="2248" spans="1:8" x14ac:dyDescent="0.2">
      <c r="A2248" t="s">
        <v>4241</v>
      </c>
      <c r="B2248" t="s">
        <v>4240</v>
      </c>
      <c r="C2248" t="s">
        <v>4696</v>
      </c>
      <c r="D2248">
        <v>1.0605221988666148E-45</v>
      </c>
      <c r="E2248">
        <v>2.201968637656777E-45</v>
      </c>
      <c r="F2248">
        <v>0.32491689101635485</v>
      </c>
      <c r="G2248">
        <v>0.67462620286753461</v>
      </c>
      <c r="H2248">
        <v>4.569061161090631E-4</v>
      </c>
    </row>
    <row r="2249" spans="1:8" x14ac:dyDescent="0.2">
      <c r="A2249" t="s">
        <v>4241</v>
      </c>
      <c r="B2249" t="s">
        <v>4240</v>
      </c>
      <c r="C2249" t="s">
        <v>4697</v>
      </c>
      <c r="D2249">
        <v>1.0555656734112107E-45</v>
      </c>
      <c r="E2249">
        <v>2.1969657785843592E-45</v>
      </c>
      <c r="F2249">
        <v>0.32438883859374001</v>
      </c>
      <c r="G2249">
        <v>0.67515499785044797</v>
      </c>
      <c r="H2249">
        <v>4.5616355581690893E-4</v>
      </c>
    </row>
    <row r="2250" spans="1:8" x14ac:dyDescent="0.2">
      <c r="A2250" t="s">
        <v>4241</v>
      </c>
      <c r="B2250" t="s">
        <v>4240</v>
      </c>
      <c r="C2250" t="s">
        <v>4698</v>
      </c>
      <c r="D2250">
        <v>1.0555656734112107E-45</v>
      </c>
      <c r="E2250">
        <v>2.1969657785843592E-45</v>
      </c>
      <c r="F2250">
        <v>0.32438883859374001</v>
      </c>
      <c r="G2250">
        <v>0.67515499785044797</v>
      </c>
      <c r="H2250">
        <v>4.5616355581690893E-4</v>
      </c>
    </row>
    <row r="2251" spans="1:8" x14ac:dyDescent="0.2">
      <c r="A2251" t="s">
        <v>4241</v>
      </c>
      <c r="B2251" t="s">
        <v>4240</v>
      </c>
      <c r="C2251" t="s">
        <v>4699</v>
      </c>
      <c r="D2251">
        <v>1.0555656734112107E-45</v>
      </c>
      <c r="E2251">
        <v>2.1969657785843592E-45</v>
      </c>
      <c r="F2251">
        <v>0.32438883859374001</v>
      </c>
      <c r="G2251">
        <v>0.67515499785044797</v>
      </c>
      <c r="H2251">
        <v>4.5616355581690893E-4</v>
      </c>
    </row>
    <row r="2252" spans="1:8" x14ac:dyDescent="0.2">
      <c r="A2252" t="s">
        <v>4241</v>
      </c>
      <c r="B2252" t="s">
        <v>4240</v>
      </c>
      <c r="C2252" t="s">
        <v>4700</v>
      </c>
      <c r="D2252">
        <v>1.0555656734112107E-45</v>
      </c>
      <c r="E2252">
        <v>2.1969657785843592E-45</v>
      </c>
      <c r="F2252">
        <v>0.32438883859374001</v>
      </c>
      <c r="G2252">
        <v>0.67515499785044797</v>
      </c>
      <c r="H2252">
        <v>4.5616355581690893E-4</v>
      </c>
    </row>
    <row r="2253" spans="1:8" x14ac:dyDescent="0.2">
      <c r="A2253" t="s">
        <v>4241</v>
      </c>
      <c r="B2253" t="s">
        <v>4240</v>
      </c>
      <c r="C2253" t="s">
        <v>4701</v>
      </c>
      <c r="D2253">
        <v>1.0555656734112107E-45</v>
      </c>
      <c r="E2253">
        <v>2.1969657785843592E-45</v>
      </c>
      <c r="F2253">
        <v>0.32438883859374001</v>
      </c>
      <c r="G2253">
        <v>0.67515499785044797</v>
      </c>
      <c r="H2253">
        <v>4.5616355581690893E-4</v>
      </c>
    </row>
    <row r="2254" spans="1:8" x14ac:dyDescent="0.2">
      <c r="A2254" t="s">
        <v>4241</v>
      </c>
      <c r="B2254" t="s">
        <v>4240</v>
      </c>
      <c r="C2254" t="s">
        <v>4702</v>
      </c>
      <c r="D2254">
        <v>1.0555656734112107E-45</v>
      </c>
      <c r="E2254">
        <v>2.1969657785843592E-45</v>
      </c>
      <c r="F2254">
        <v>0.32438883859374001</v>
      </c>
      <c r="G2254">
        <v>0.67515499785044797</v>
      </c>
      <c r="H2254">
        <v>4.5616355581690893E-4</v>
      </c>
    </row>
    <row r="2255" spans="1:8" x14ac:dyDescent="0.2">
      <c r="A2255" t="s">
        <v>4241</v>
      </c>
      <c r="B2255" t="s">
        <v>4240</v>
      </c>
      <c r="C2255" t="s">
        <v>4703</v>
      </c>
      <c r="D2255">
        <v>1.0528597210941033E-45</v>
      </c>
      <c r="E2255">
        <v>2.1946923583206298E-45</v>
      </c>
      <c r="F2255">
        <v>0.32405351829463186</v>
      </c>
      <c r="G2255">
        <v>0.67549078968519527</v>
      </c>
      <c r="H2255">
        <v>4.5569202017269891E-4</v>
      </c>
    </row>
    <row r="2256" spans="1:8" x14ac:dyDescent="0.2">
      <c r="A2256" t="s">
        <v>4241</v>
      </c>
      <c r="B2256" t="s">
        <v>4240</v>
      </c>
      <c r="C2256" t="s">
        <v>4704</v>
      </c>
      <c r="D2256">
        <v>1.0528597210941033E-45</v>
      </c>
      <c r="E2256">
        <v>2.1946923583206298E-45</v>
      </c>
      <c r="F2256">
        <v>0.32405351829463186</v>
      </c>
      <c r="G2256">
        <v>0.67549078968519527</v>
      </c>
      <c r="H2256">
        <v>4.5569202017269891E-4</v>
      </c>
    </row>
    <row r="2257" spans="1:8" x14ac:dyDescent="0.2">
      <c r="A2257" t="s">
        <v>4241</v>
      </c>
      <c r="B2257" t="s">
        <v>4240</v>
      </c>
      <c r="C2257" t="s">
        <v>4705</v>
      </c>
      <c r="D2257">
        <v>1.0528597210941033E-45</v>
      </c>
      <c r="E2257">
        <v>2.1946923583206298E-45</v>
      </c>
      <c r="F2257">
        <v>0.32405351829463186</v>
      </c>
      <c r="G2257">
        <v>0.67549078968519527</v>
      </c>
      <c r="H2257">
        <v>4.5569202017269891E-4</v>
      </c>
    </row>
    <row r="2258" spans="1:8" x14ac:dyDescent="0.2">
      <c r="A2258" t="s">
        <v>4241</v>
      </c>
      <c r="B2258" t="s">
        <v>4240</v>
      </c>
      <c r="C2258" t="s">
        <v>4706</v>
      </c>
      <c r="D2258">
        <v>1.0528597210941033E-45</v>
      </c>
      <c r="E2258">
        <v>2.1946923583206298E-45</v>
      </c>
      <c r="F2258">
        <v>0.32405351829463186</v>
      </c>
      <c r="G2258">
        <v>0.67549078968519527</v>
      </c>
      <c r="H2258">
        <v>4.5569202017269891E-4</v>
      </c>
    </row>
    <row r="2259" spans="1:8" x14ac:dyDescent="0.2">
      <c r="A2259" t="s">
        <v>4241</v>
      </c>
      <c r="B2259" t="s">
        <v>4240</v>
      </c>
      <c r="C2259" t="s">
        <v>4707</v>
      </c>
      <c r="D2259">
        <v>1.0528597210941033E-45</v>
      </c>
      <c r="E2259">
        <v>2.1946923583206298E-45</v>
      </c>
      <c r="F2259">
        <v>0.32405351829463186</v>
      </c>
      <c r="G2259">
        <v>0.67549078968519527</v>
      </c>
      <c r="H2259">
        <v>4.5569202017269891E-4</v>
      </c>
    </row>
    <row r="2260" spans="1:8" x14ac:dyDescent="0.2">
      <c r="A2260" t="s">
        <v>4241</v>
      </c>
      <c r="B2260" t="s">
        <v>4240</v>
      </c>
      <c r="C2260" t="s">
        <v>4708</v>
      </c>
      <c r="D2260">
        <v>1.0528597210941033E-45</v>
      </c>
      <c r="E2260">
        <v>2.1946923583206298E-45</v>
      </c>
      <c r="F2260">
        <v>0.32405351829463186</v>
      </c>
      <c r="G2260">
        <v>0.67549078968519527</v>
      </c>
      <c r="H2260">
        <v>4.5569202017269891E-4</v>
      </c>
    </row>
    <row r="2261" spans="1:8" x14ac:dyDescent="0.2">
      <c r="A2261" t="s">
        <v>4241</v>
      </c>
      <c r="B2261" t="s">
        <v>4240</v>
      </c>
      <c r="C2261" t="s">
        <v>4709</v>
      </c>
      <c r="D2261">
        <v>1.0528597210941033E-45</v>
      </c>
      <c r="E2261">
        <v>2.1946923583206298E-45</v>
      </c>
      <c r="F2261">
        <v>0.32405351829463186</v>
      </c>
      <c r="G2261">
        <v>0.67549078968519527</v>
      </c>
      <c r="H2261">
        <v>4.5569202017269891E-4</v>
      </c>
    </row>
    <row r="2262" spans="1:8" x14ac:dyDescent="0.2">
      <c r="A2262" t="s">
        <v>4241</v>
      </c>
      <c r="B2262" t="s">
        <v>4240</v>
      </c>
      <c r="C2262" t="s">
        <v>4710</v>
      </c>
      <c r="D2262">
        <v>1.0528597210941033E-45</v>
      </c>
      <c r="E2262">
        <v>2.1946923583206298E-45</v>
      </c>
      <c r="F2262">
        <v>0.32405351829463186</v>
      </c>
      <c r="G2262">
        <v>0.67549078968519527</v>
      </c>
      <c r="H2262">
        <v>4.5569202017269891E-4</v>
      </c>
    </row>
    <row r="2263" spans="1:8" x14ac:dyDescent="0.2">
      <c r="A2263" t="s">
        <v>4241</v>
      </c>
      <c r="B2263" t="s">
        <v>4240</v>
      </c>
      <c r="C2263" t="s">
        <v>4711</v>
      </c>
      <c r="D2263">
        <v>1.0528597210941033E-45</v>
      </c>
      <c r="E2263">
        <v>2.1946923583206298E-45</v>
      </c>
      <c r="F2263">
        <v>0.32405351829463186</v>
      </c>
      <c r="G2263">
        <v>0.67549078968519527</v>
      </c>
      <c r="H2263">
        <v>4.5569202017269891E-4</v>
      </c>
    </row>
    <row r="2264" spans="1:8" x14ac:dyDescent="0.2">
      <c r="A2264" t="s">
        <v>4241</v>
      </c>
      <c r="B2264" t="s">
        <v>4240</v>
      </c>
      <c r="C2264" t="s">
        <v>4712</v>
      </c>
      <c r="D2264">
        <v>1.0528597210941033E-45</v>
      </c>
      <c r="E2264">
        <v>2.1946923583206298E-45</v>
      </c>
      <c r="F2264">
        <v>0.32405351829463186</v>
      </c>
      <c r="G2264">
        <v>0.67549078968519527</v>
      </c>
      <c r="H2264">
        <v>4.5569202017269891E-4</v>
      </c>
    </row>
    <row r="2265" spans="1:8" x14ac:dyDescent="0.2">
      <c r="A2265" t="s">
        <v>4241</v>
      </c>
      <c r="B2265" t="s">
        <v>4240</v>
      </c>
      <c r="C2265" t="s">
        <v>4713</v>
      </c>
      <c r="D2265">
        <v>1.0555647204854307E-45</v>
      </c>
      <c r="E2265">
        <v>2.1969667328481094E-45</v>
      </c>
      <c r="F2265">
        <v>0.32438854574745407</v>
      </c>
      <c r="G2265">
        <v>0.67515529110853645</v>
      </c>
      <c r="H2265">
        <v>4.5616314400926576E-4</v>
      </c>
    </row>
    <row r="2266" spans="1:8" x14ac:dyDescent="0.2">
      <c r="A2266" t="s">
        <v>4241</v>
      </c>
      <c r="B2266" t="s">
        <v>4240</v>
      </c>
      <c r="C2266" t="s">
        <v>4714</v>
      </c>
      <c r="D2266">
        <v>1.1835547356590435E-45</v>
      </c>
      <c r="E2266">
        <v>2.0588306676093779E-45</v>
      </c>
      <c r="F2266">
        <v>0.36483893919683702</v>
      </c>
      <c r="G2266">
        <v>0.63464801532193038</v>
      </c>
      <c r="H2266">
        <v>5.1304548123779837E-4</v>
      </c>
    </row>
    <row r="2267" spans="1:8" x14ac:dyDescent="0.2">
      <c r="A2267" t="s">
        <v>4241</v>
      </c>
      <c r="B2267" t="s">
        <v>4240</v>
      </c>
      <c r="C2267" t="s">
        <v>4715</v>
      </c>
      <c r="D2267">
        <v>1.1835547356590435E-45</v>
      </c>
      <c r="E2267">
        <v>2.0588306676093779E-45</v>
      </c>
      <c r="F2267">
        <v>0.36483893919683702</v>
      </c>
      <c r="G2267">
        <v>0.63464801532193038</v>
      </c>
      <c r="H2267">
        <v>5.1304548123779837E-4</v>
      </c>
    </row>
    <row r="2268" spans="1:8" x14ac:dyDescent="0.2">
      <c r="A2268" t="s">
        <v>4241</v>
      </c>
      <c r="B2268" t="s">
        <v>4240</v>
      </c>
      <c r="C2268" t="s">
        <v>4716</v>
      </c>
      <c r="D2268">
        <v>1.1835547356590435E-45</v>
      </c>
      <c r="E2268">
        <v>2.0588306676093779E-45</v>
      </c>
      <c r="F2268">
        <v>0.36483893919683702</v>
      </c>
      <c r="G2268">
        <v>0.63464801532193038</v>
      </c>
      <c r="H2268">
        <v>5.1304548123779837E-4</v>
      </c>
    </row>
    <row r="2269" spans="1:8" x14ac:dyDescent="0.2">
      <c r="A2269" t="s">
        <v>4241</v>
      </c>
      <c r="B2269" t="s">
        <v>4240</v>
      </c>
      <c r="C2269" t="s">
        <v>4717</v>
      </c>
      <c r="D2269">
        <v>1.180596376886778E-45</v>
      </c>
      <c r="E2269">
        <v>2.0568100086237514E-45</v>
      </c>
      <c r="F2269">
        <v>0.36448689232854403</v>
      </c>
      <c r="G2269">
        <v>0.6350005572471713</v>
      </c>
      <c r="H2269">
        <v>5.1255042428100374E-4</v>
      </c>
    </row>
    <row r="2270" spans="1:8" x14ac:dyDescent="0.2">
      <c r="A2270" t="s">
        <v>4241</v>
      </c>
      <c r="B2270" t="s">
        <v>4240</v>
      </c>
      <c r="C2270" t="s">
        <v>4718</v>
      </c>
      <c r="D2270">
        <v>1.180596376886778E-45</v>
      </c>
      <c r="E2270">
        <v>2.0568100086237514E-45</v>
      </c>
      <c r="F2270">
        <v>0.36448689232854403</v>
      </c>
      <c r="G2270">
        <v>0.6350005572471713</v>
      </c>
      <c r="H2270">
        <v>5.1255042428100374E-4</v>
      </c>
    </row>
    <row r="2271" spans="1:8" x14ac:dyDescent="0.2">
      <c r="A2271" t="s">
        <v>4241</v>
      </c>
      <c r="B2271" t="s">
        <v>4240</v>
      </c>
      <c r="C2271" t="s">
        <v>4719</v>
      </c>
      <c r="D2271">
        <v>1.180596376886778E-45</v>
      </c>
      <c r="E2271">
        <v>2.0568100086237514E-45</v>
      </c>
      <c r="F2271">
        <v>0.36448689232854403</v>
      </c>
      <c r="G2271">
        <v>0.6350005572471713</v>
      </c>
      <c r="H2271">
        <v>5.1255042428100374E-4</v>
      </c>
    </row>
    <row r="2272" spans="1:8" x14ac:dyDescent="0.2">
      <c r="A2272" t="s">
        <v>4241</v>
      </c>
      <c r="B2272" t="s">
        <v>4240</v>
      </c>
      <c r="C2272" t="s">
        <v>4720</v>
      </c>
      <c r="D2272">
        <v>1.177640223403216E-45</v>
      </c>
      <c r="E2272">
        <v>2.0547871412454948E-45</v>
      </c>
      <c r="F2272">
        <v>0.36413444246046534</v>
      </c>
      <c r="G2272">
        <v>0.63535350273891866</v>
      </c>
      <c r="H2272">
        <v>5.1205480061600043E-4</v>
      </c>
    </row>
    <row r="2273" spans="1:8" x14ac:dyDescent="0.2">
      <c r="A2273" t="s">
        <v>4241</v>
      </c>
      <c r="B2273" t="s">
        <v>4240</v>
      </c>
      <c r="C2273" t="s">
        <v>4721</v>
      </c>
      <c r="D2273">
        <v>1.1806070655932706E-45</v>
      </c>
      <c r="E2273">
        <v>2.0567993049096275E-45</v>
      </c>
      <c r="F2273">
        <v>0.36449019226532925</v>
      </c>
      <c r="G2273">
        <v>0.63499725266993157</v>
      </c>
      <c r="H2273">
        <v>5.1255506473319823E-4</v>
      </c>
    </row>
    <row r="2274" spans="1:8" x14ac:dyDescent="0.2">
      <c r="A2274" t="s">
        <v>4241</v>
      </c>
      <c r="B2274" t="s">
        <v>4240</v>
      </c>
      <c r="C2274" t="s">
        <v>4722</v>
      </c>
      <c r="D2274">
        <v>1.1806070655932706E-45</v>
      </c>
      <c r="E2274">
        <v>2.0567993049096275E-45</v>
      </c>
      <c r="F2274">
        <v>0.36449019226532925</v>
      </c>
      <c r="G2274">
        <v>0.63499725266993157</v>
      </c>
      <c r="H2274">
        <v>5.1255506473319823E-4</v>
      </c>
    </row>
    <row r="2275" spans="1:8" x14ac:dyDescent="0.2">
      <c r="A2275" t="s">
        <v>4241</v>
      </c>
      <c r="B2275" t="s">
        <v>4240</v>
      </c>
      <c r="C2275" t="s">
        <v>4723</v>
      </c>
      <c r="D2275">
        <v>1.1806070655932706E-45</v>
      </c>
      <c r="E2275">
        <v>2.0567993049096275E-45</v>
      </c>
      <c r="F2275">
        <v>0.36449019226532925</v>
      </c>
      <c r="G2275">
        <v>0.63499725266993157</v>
      </c>
      <c r="H2275">
        <v>5.1255506473319823E-4</v>
      </c>
    </row>
    <row r="2276" spans="1:8" x14ac:dyDescent="0.2">
      <c r="A2276" t="s">
        <v>4241</v>
      </c>
      <c r="B2276" t="s">
        <v>4240</v>
      </c>
      <c r="C2276" t="s">
        <v>4724</v>
      </c>
      <c r="D2276">
        <v>1.1806070655932706E-45</v>
      </c>
      <c r="E2276">
        <v>2.0567993049096275E-45</v>
      </c>
      <c r="F2276">
        <v>0.36449019226532925</v>
      </c>
      <c r="G2276">
        <v>0.63499725266993157</v>
      </c>
      <c r="H2276">
        <v>5.1255506473319823E-4</v>
      </c>
    </row>
    <row r="2277" spans="1:8" x14ac:dyDescent="0.2">
      <c r="A2277" t="s">
        <v>4241</v>
      </c>
      <c r="B2277" t="s">
        <v>4240</v>
      </c>
      <c r="C2277" t="s">
        <v>4725</v>
      </c>
      <c r="D2277">
        <v>1.1835762482599455E-45</v>
      </c>
      <c r="E2277">
        <v>2.0588091248033452E-45</v>
      </c>
      <c r="F2277">
        <v>0.36484557060496381</v>
      </c>
      <c r="G2277">
        <v>0.6346413745885443</v>
      </c>
      <c r="H2277">
        <v>5.1305480648685536E-4</v>
      </c>
    </row>
    <row r="2278" spans="1:8" x14ac:dyDescent="0.2">
      <c r="A2278" t="s">
        <v>4241</v>
      </c>
      <c r="B2278" t="s">
        <v>4240</v>
      </c>
      <c r="C2278" t="s">
        <v>4726</v>
      </c>
      <c r="D2278">
        <v>1.1882788850298461E-45</v>
      </c>
      <c r="E2278">
        <v>2.0441335423228304E-45</v>
      </c>
      <c r="F2278">
        <v>0.36742398967781792</v>
      </c>
      <c r="G2278">
        <v>0.63205932967944201</v>
      </c>
      <c r="H2278">
        <v>5.1668064274484904E-4</v>
      </c>
    </row>
    <row r="2279" spans="1:8" x14ac:dyDescent="0.2">
      <c r="A2279" t="s">
        <v>4241</v>
      </c>
      <c r="B2279" t="s">
        <v>4240</v>
      </c>
      <c r="C2279" t="s">
        <v>4727</v>
      </c>
      <c r="D2279">
        <v>1.1882788850298461E-45</v>
      </c>
      <c r="E2279">
        <v>2.0441335423228304E-45</v>
      </c>
      <c r="F2279">
        <v>0.36742398967781792</v>
      </c>
      <c r="G2279">
        <v>0.63205932967944201</v>
      </c>
      <c r="H2279">
        <v>5.1668064274484904E-4</v>
      </c>
    </row>
    <row r="2280" spans="1:8" x14ac:dyDescent="0.2">
      <c r="A2280" t="s">
        <v>4241</v>
      </c>
      <c r="B2280" t="s">
        <v>4240</v>
      </c>
      <c r="C2280" t="s">
        <v>4728</v>
      </c>
      <c r="D2280">
        <v>1.1882788850298461E-45</v>
      </c>
      <c r="E2280">
        <v>2.0441335423228304E-45</v>
      </c>
      <c r="F2280">
        <v>0.36742398967781792</v>
      </c>
      <c r="G2280">
        <v>0.63205932967944201</v>
      </c>
      <c r="H2280">
        <v>5.1668064274484904E-4</v>
      </c>
    </row>
    <row r="2281" spans="1:8" x14ac:dyDescent="0.2">
      <c r="A2281" t="s">
        <v>4241</v>
      </c>
      <c r="B2281" t="s">
        <v>4240</v>
      </c>
      <c r="C2281" t="s">
        <v>4729</v>
      </c>
      <c r="D2281">
        <v>1.1958103082239034E-45</v>
      </c>
      <c r="E2281">
        <v>2.036591544575143E-45</v>
      </c>
      <c r="F2281">
        <v>0.3697527574382945</v>
      </c>
      <c r="G2281">
        <v>0.62972728714850568</v>
      </c>
      <c r="H2281">
        <v>5.1995541319285808E-4</v>
      </c>
    </row>
    <row r="2282" spans="1:8" x14ac:dyDescent="0.2">
      <c r="A2282" t="s">
        <v>4241</v>
      </c>
      <c r="B2282" t="s">
        <v>4240</v>
      </c>
      <c r="C2282" t="s">
        <v>4730</v>
      </c>
      <c r="D2282">
        <v>1.1988124063622287E-45</v>
      </c>
      <c r="E2282">
        <v>2.0385684027290069E-45</v>
      </c>
      <c r="F2282">
        <v>0.3701107482915621</v>
      </c>
      <c r="G2282">
        <v>0.62936879287970782</v>
      </c>
      <c r="H2282">
        <v>5.2045882872738891E-4</v>
      </c>
    </row>
    <row r="2283" spans="1:8" x14ac:dyDescent="0.2">
      <c r="A2283" t="s">
        <v>4241</v>
      </c>
      <c r="B2283" t="s">
        <v>4240</v>
      </c>
      <c r="C2283" t="s">
        <v>4731</v>
      </c>
      <c r="D2283">
        <v>1.5580855924459487E-45</v>
      </c>
      <c r="E2283">
        <v>1.6738076049086299E-45</v>
      </c>
      <c r="F2283">
        <v>0.48177076261153801</v>
      </c>
      <c r="G2283">
        <v>0.51755175950385801</v>
      </c>
      <c r="H2283">
        <v>6.7747788460975774E-4</v>
      </c>
    </row>
    <row r="2284" spans="1:8" x14ac:dyDescent="0.2">
      <c r="A2284" t="s">
        <v>4241</v>
      </c>
      <c r="B2284" t="s">
        <v>4240</v>
      </c>
      <c r="C2284" t="s">
        <v>4732</v>
      </c>
      <c r="D2284">
        <v>1.5580855924459487E-45</v>
      </c>
      <c r="E2284">
        <v>1.6738076049086299E-45</v>
      </c>
      <c r="F2284">
        <v>0.48177076261153801</v>
      </c>
      <c r="G2284">
        <v>0.51755175950385801</v>
      </c>
      <c r="H2284">
        <v>6.7747788460975774E-4</v>
      </c>
    </row>
    <row r="2285" spans="1:8" x14ac:dyDescent="0.2">
      <c r="A2285" t="s">
        <v>4241</v>
      </c>
      <c r="B2285" t="s">
        <v>4240</v>
      </c>
      <c r="C2285" t="s">
        <v>4733</v>
      </c>
      <c r="D2285">
        <v>1.5580855924459487E-45</v>
      </c>
      <c r="E2285">
        <v>1.6738076049086299E-45</v>
      </c>
      <c r="F2285">
        <v>0.48177076261153801</v>
      </c>
      <c r="G2285">
        <v>0.51755175950385801</v>
      </c>
      <c r="H2285">
        <v>6.7747788460975774E-4</v>
      </c>
    </row>
    <row r="2286" spans="1:8" x14ac:dyDescent="0.2">
      <c r="A2286" t="s">
        <v>4241</v>
      </c>
      <c r="B2286" t="s">
        <v>4240</v>
      </c>
      <c r="C2286" t="s">
        <v>4734</v>
      </c>
      <c r="D2286">
        <v>1.5580855924459487E-45</v>
      </c>
      <c r="E2286">
        <v>1.6738076049086299E-45</v>
      </c>
      <c r="F2286">
        <v>0.48177076261153801</v>
      </c>
      <c r="G2286">
        <v>0.51755175950385801</v>
      </c>
      <c r="H2286">
        <v>6.7747788460975774E-4</v>
      </c>
    </row>
    <row r="2287" spans="1:8" x14ac:dyDescent="0.2">
      <c r="A2287" t="s">
        <v>4241</v>
      </c>
      <c r="B2287" t="s">
        <v>4240</v>
      </c>
      <c r="C2287" t="s">
        <v>4735</v>
      </c>
      <c r="D2287">
        <v>1.5580855924459487E-45</v>
      </c>
      <c r="E2287">
        <v>1.6738076049086299E-45</v>
      </c>
      <c r="F2287">
        <v>0.48177076261153801</v>
      </c>
      <c r="G2287">
        <v>0.51755175950385801</v>
      </c>
      <c r="H2287">
        <v>6.7747788460975774E-4</v>
      </c>
    </row>
    <row r="2288" spans="1:8" x14ac:dyDescent="0.2">
      <c r="A2288" t="s">
        <v>4241</v>
      </c>
      <c r="B2288" t="s">
        <v>4240</v>
      </c>
      <c r="C2288" t="s">
        <v>4736</v>
      </c>
      <c r="D2288">
        <v>1.5580855924459487E-45</v>
      </c>
      <c r="E2288">
        <v>1.6738076049086299E-45</v>
      </c>
      <c r="F2288">
        <v>0.48177076261153801</v>
      </c>
      <c r="G2288">
        <v>0.51755175950385801</v>
      </c>
      <c r="H2288">
        <v>6.7747788460975774E-4</v>
      </c>
    </row>
    <row r="2289" spans="1:8" x14ac:dyDescent="0.2">
      <c r="A2289" t="s">
        <v>4241</v>
      </c>
      <c r="B2289" t="s">
        <v>4240</v>
      </c>
      <c r="C2289" t="s">
        <v>4737</v>
      </c>
      <c r="D2289">
        <v>1.5580855924459487E-45</v>
      </c>
      <c r="E2289">
        <v>1.6738076049086299E-45</v>
      </c>
      <c r="F2289">
        <v>0.48177076261153801</v>
      </c>
      <c r="G2289">
        <v>0.51755175950385801</v>
      </c>
      <c r="H2289">
        <v>6.7747788460975774E-4</v>
      </c>
    </row>
    <row r="2290" spans="1:8" x14ac:dyDescent="0.2">
      <c r="A2290" t="s">
        <v>4241</v>
      </c>
      <c r="B2290" t="s">
        <v>4240</v>
      </c>
      <c r="C2290" t="s">
        <v>4738</v>
      </c>
      <c r="D2290">
        <v>1.5580855924459487E-45</v>
      </c>
      <c r="E2290">
        <v>1.6738076049086299E-45</v>
      </c>
      <c r="F2290">
        <v>0.48177076261153801</v>
      </c>
      <c r="G2290">
        <v>0.51755175950385801</v>
      </c>
      <c r="H2290">
        <v>6.7747788460975774E-4</v>
      </c>
    </row>
    <row r="2291" spans="1:8" x14ac:dyDescent="0.2">
      <c r="A2291" t="s">
        <v>4241</v>
      </c>
      <c r="B2291" t="s">
        <v>4240</v>
      </c>
      <c r="C2291" t="s">
        <v>4739</v>
      </c>
      <c r="D2291">
        <v>1.5617264615022482E-45</v>
      </c>
      <c r="E2291">
        <v>1.6751447940633987E-45</v>
      </c>
      <c r="F2291">
        <v>0.48215362656055177</v>
      </c>
      <c r="G2291">
        <v>0.5171683571621446</v>
      </c>
      <c r="H2291">
        <v>6.7801627730271641E-4</v>
      </c>
    </row>
    <row r="2292" spans="1:8" x14ac:dyDescent="0.2">
      <c r="A2292" t="s">
        <v>4241</v>
      </c>
      <c r="B2292" t="s">
        <v>4240</v>
      </c>
      <c r="C2292" t="s">
        <v>4740</v>
      </c>
      <c r="D2292">
        <v>1.5617264615022482E-45</v>
      </c>
      <c r="E2292">
        <v>1.6751447940633987E-45</v>
      </c>
      <c r="F2292">
        <v>0.48215362656055177</v>
      </c>
      <c r="G2292">
        <v>0.5171683571621446</v>
      </c>
      <c r="H2292">
        <v>6.7801627730271641E-4</v>
      </c>
    </row>
    <row r="2293" spans="1:8" x14ac:dyDescent="0.2">
      <c r="A2293" t="s">
        <v>4241</v>
      </c>
      <c r="B2293" t="s">
        <v>4240</v>
      </c>
      <c r="C2293" t="s">
        <v>4741</v>
      </c>
      <c r="D2293">
        <v>1.5588536975806166E-45</v>
      </c>
      <c r="E2293">
        <v>1.6730384213099197E-45</v>
      </c>
      <c r="F2293">
        <v>0.48200826599279561</v>
      </c>
      <c r="G2293">
        <v>0.51731392213950356</v>
      </c>
      <c r="H2293">
        <v>6.7781186770049127E-4</v>
      </c>
    </row>
    <row r="2294" spans="1:8" x14ac:dyDescent="0.2">
      <c r="A2294" t="s">
        <v>4241</v>
      </c>
      <c r="B2294" t="s">
        <v>4240</v>
      </c>
      <c r="C2294" t="s">
        <v>4742</v>
      </c>
      <c r="D2294">
        <v>1.5588536975806166E-45</v>
      </c>
      <c r="E2294">
        <v>1.6730384213099197E-45</v>
      </c>
      <c r="F2294">
        <v>0.48200826599279561</v>
      </c>
      <c r="G2294">
        <v>0.51731392213950356</v>
      </c>
      <c r="H2294">
        <v>6.7781186770049127E-4</v>
      </c>
    </row>
    <row r="2295" spans="1:8" x14ac:dyDescent="0.2">
      <c r="A2295" t="s">
        <v>4241</v>
      </c>
      <c r="B2295" t="s">
        <v>4240</v>
      </c>
      <c r="C2295" t="s">
        <v>4743</v>
      </c>
      <c r="D2295">
        <v>1.5588536975806166E-45</v>
      </c>
      <c r="E2295">
        <v>1.6730384213099197E-45</v>
      </c>
      <c r="F2295">
        <v>0.48200826599279561</v>
      </c>
      <c r="G2295">
        <v>0.51731392213950356</v>
      </c>
      <c r="H2295">
        <v>6.7781186770049127E-4</v>
      </c>
    </row>
    <row r="2296" spans="1:8" x14ac:dyDescent="0.2">
      <c r="A2296" t="s">
        <v>4241</v>
      </c>
      <c r="B2296" t="s">
        <v>4240</v>
      </c>
      <c r="C2296" t="s">
        <v>4744</v>
      </c>
      <c r="D2296">
        <v>2.0084321060839245E-45</v>
      </c>
      <c r="E2296">
        <v>1.2178456100360715E-45</v>
      </c>
      <c r="F2296">
        <v>0.6219793623307821</v>
      </c>
      <c r="G2296">
        <v>0.37714599500643481</v>
      </c>
      <c r="H2296">
        <v>8.74642662785545E-4</v>
      </c>
    </row>
    <row r="2297" spans="1:8" x14ac:dyDescent="0.2">
      <c r="A2297" t="s">
        <v>4241</v>
      </c>
      <c r="B2297" t="s">
        <v>4240</v>
      </c>
      <c r="C2297" t="s">
        <v>4745</v>
      </c>
      <c r="D2297">
        <v>2.0698769826914783E-45</v>
      </c>
      <c r="E2297">
        <v>1.1114659460705572E-45</v>
      </c>
      <c r="F2297">
        <v>0.65003613947668493</v>
      </c>
      <c r="G2297">
        <v>0.34904976373108282</v>
      </c>
      <c r="H2297">
        <v>9.1409679222823601E-4</v>
      </c>
    </row>
    <row r="2298" spans="1:8" x14ac:dyDescent="0.2">
      <c r="A2298" t="s">
        <v>4241</v>
      </c>
      <c r="B2298" t="s">
        <v>4240</v>
      </c>
      <c r="C2298" t="s">
        <v>4746</v>
      </c>
      <c r="D2298">
        <v>2.0742428681654352E-45</v>
      </c>
      <c r="E2298">
        <v>1.1120770990643881E-45</v>
      </c>
      <c r="F2298">
        <v>0.65038940360968223</v>
      </c>
      <c r="G2298">
        <v>0.34869600282938989</v>
      </c>
      <c r="H2298">
        <v>9.1459356093257622E-4</v>
      </c>
    </row>
    <row r="2299" spans="1:8" x14ac:dyDescent="0.2">
      <c r="A2299" t="s">
        <v>4241</v>
      </c>
      <c r="B2299" t="s">
        <v>4240</v>
      </c>
      <c r="C2299" t="s">
        <v>4747</v>
      </c>
      <c r="D2299">
        <v>2.0742428681654352E-45</v>
      </c>
      <c r="E2299">
        <v>1.1120770990643881E-45</v>
      </c>
      <c r="F2299">
        <v>0.65038940360968223</v>
      </c>
      <c r="G2299">
        <v>0.34869600282938989</v>
      </c>
      <c r="H2299">
        <v>9.1459356093257622E-4</v>
      </c>
    </row>
    <row r="2300" spans="1:8" x14ac:dyDescent="0.2">
      <c r="A2300" t="s">
        <v>4241</v>
      </c>
      <c r="B2300" t="s">
        <v>4240</v>
      </c>
      <c r="C2300" t="s">
        <v>4748</v>
      </c>
      <c r="D2300">
        <v>2.0742428681654352E-45</v>
      </c>
      <c r="E2300">
        <v>1.1120770990643881E-45</v>
      </c>
      <c r="F2300">
        <v>0.65038940360968223</v>
      </c>
      <c r="G2300">
        <v>0.34869600282938989</v>
      </c>
      <c r="H2300">
        <v>9.1459356093257622E-4</v>
      </c>
    </row>
    <row r="2301" spans="1:8" x14ac:dyDescent="0.2">
      <c r="A2301" t="s">
        <v>4241</v>
      </c>
      <c r="B2301" t="s">
        <v>4240</v>
      </c>
      <c r="C2301" t="s">
        <v>4749</v>
      </c>
      <c r="D2301">
        <v>2.0742428681654352E-45</v>
      </c>
      <c r="E2301">
        <v>1.1120770990643881E-45</v>
      </c>
      <c r="F2301">
        <v>0.65038940360968223</v>
      </c>
      <c r="G2301">
        <v>0.34869600282938989</v>
      </c>
      <c r="H2301">
        <v>9.1459356093257622E-4</v>
      </c>
    </row>
    <row r="2302" spans="1:8" x14ac:dyDescent="0.2">
      <c r="A2302" t="s">
        <v>4241</v>
      </c>
      <c r="B2302" t="s">
        <v>4240</v>
      </c>
      <c r="C2302" t="s">
        <v>4750</v>
      </c>
      <c r="D2302">
        <v>2.7526643920813226E-45</v>
      </c>
      <c r="E2302">
        <v>4.2771988683396485E-46</v>
      </c>
      <c r="F2302">
        <v>0.86446264665294081</v>
      </c>
      <c r="G2302">
        <v>0.13432172473148829</v>
      </c>
      <c r="H2302">
        <v>1.215628615576268E-3</v>
      </c>
    </row>
    <row r="2303" spans="1:8" x14ac:dyDescent="0.2">
      <c r="A2303" t="s">
        <v>4241</v>
      </c>
      <c r="B2303" t="s">
        <v>4240</v>
      </c>
      <c r="C2303" t="s">
        <v>4751</v>
      </c>
      <c r="D2303">
        <v>2.7526643920813226E-45</v>
      </c>
      <c r="E2303">
        <v>4.2771988683396485E-46</v>
      </c>
      <c r="F2303">
        <v>0.86446264665294081</v>
      </c>
      <c r="G2303">
        <v>0.13432172473148829</v>
      </c>
      <c r="H2303">
        <v>1.215628615576268E-3</v>
      </c>
    </row>
    <row r="2304" spans="1:8" x14ac:dyDescent="0.2">
      <c r="A2304" t="s">
        <v>4241</v>
      </c>
      <c r="B2304" t="s">
        <v>4240</v>
      </c>
      <c r="C2304" t="s">
        <v>4752</v>
      </c>
      <c r="D2304">
        <v>2.7575427213113698E-45</v>
      </c>
      <c r="E2304">
        <v>4.278178742388373E-46</v>
      </c>
      <c r="F2304">
        <v>0.86464154871515264</v>
      </c>
      <c r="G2304">
        <v>0.13414257109279806</v>
      </c>
      <c r="H2304">
        <v>1.215880192052189E-3</v>
      </c>
    </row>
    <row r="2305" spans="1:8" x14ac:dyDescent="0.2">
      <c r="A2305" t="s">
        <v>4241</v>
      </c>
      <c r="B2305" t="s">
        <v>4240</v>
      </c>
      <c r="C2305" t="s">
        <v>4753</v>
      </c>
      <c r="D2305">
        <v>2.7575427213113698E-45</v>
      </c>
      <c r="E2305">
        <v>4.278178742388373E-46</v>
      </c>
      <c r="F2305">
        <v>0.86464154871515264</v>
      </c>
      <c r="G2305">
        <v>0.13414257109279806</v>
      </c>
      <c r="H2305">
        <v>1.215880192052189E-3</v>
      </c>
    </row>
    <row r="2306" spans="1:8" x14ac:dyDescent="0.2">
      <c r="A2306" t="s">
        <v>4241</v>
      </c>
      <c r="B2306" t="s">
        <v>4240</v>
      </c>
      <c r="C2306" t="s">
        <v>4754</v>
      </c>
      <c r="D2306">
        <v>2.7528923741790839E-45</v>
      </c>
      <c r="E2306">
        <v>4.2749158464389128E-46</v>
      </c>
      <c r="F2306">
        <v>0.86453424346953311</v>
      </c>
      <c r="G2306">
        <v>0.13425002723369381</v>
      </c>
      <c r="H2306">
        <v>1.2157292967790599E-3</v>
      </c>
    </row>
    <row r="2307" spans="1:8" x14ac:dyDescent="0.2">
      <c r="A2307" t="s">
        <v>4241</v>
      </c>
      <c r="B2307" t="s">
        <v>4240</v>
      </c>
      <c r="C2307" t="s">
        <v>4755</v>
      </c>
      <c r="D2307">
        <v>2.7528923741790839E-45</v>
      </c>
      <c r="E2307">
        <v>4.2749158464389128E-46</v>
      </c>
      <c r="F2307">
        <v>0.86453424346953311</v>
      </c>
      <c r="G2307">
        <v>0.13425002723369381</v>
      </c>
      <c r="H2307">
        <v>1.2157292967790599E-3</v>
      </c>
    </row>
    <row r="2308" spans="1:8" x14ac:dyDescent="0.2">
      <c r="A2308" t="s">
        <v>4241</v>
      </c>
      <c r="B2308" t="s">
        <v>4240</v>
      </c>
      <c r="C2308" t="s">
        <v>4756</v>
      </c>
      <c r="D2308">
        <v>2.7528923741790839E-45</v>
      </c>
      <c r="E2308">
        <v>4.2749158464389128E-46</v>
      </c>
      <c r="F2308">
        <v>0.86453424346953311</v>
      </c>
      <c r="G2308">
        <v>0.13425002723369381</v>
      </c>
      <c r="H2308">
        <v>1.2157292967790599E-3</v>
      </c>
    </row>
    <row r="2309" spans="1:8" x14ac:dyDescent="0.2">
      <c r="A2309" t="s">
        <v>4241</v>
      </c>
      <c r="B2309" t="s">
        <v>4240</v>
      </c>
      <c r="C2309" t="s">
        <v>4757</v>
      </c>
      <c r="D2309">
        <v>3.0976761643475746E-45</v>
      </c>
      <c r="E2309">
        <v>7.7240545068043335E-47</v>
      </c>
      <c r="F2309">
        <v>0.97433692302458486</v>
      </c>
      <c r="G2309">
        <v>2.4292940452532018E-2</v>
      </c>
      <c r="H2309">
        <v>1.3701365228759681E-3</v>
      </c>
    </row>
    <row r="2310" spans="1:8" x14ac:dyDescent="0.2">
      <c r="A2310" t="s">
        <v>4241</v>
      </c>
      <c r="B2310" t="s">
        <v>4240</v>
      </c>
      <c r="C2310" t="s">
        <v>4758</v>
      </c>
      <c r="D2310">
        <v>3.0976761643475746E-45</v>
      </c>
      <c r="E2310">
        <v>7.7240545068043335E-47</v>
      </c>
      <c r="F2310">
        <v>0.97433692302458486</v>
      </c>
      <c r="G2310">
        <v>2.4292940452532018E-2</v>
      </c>
      <c r="H2310">
        <v>1.3701365228759681E-3</v>
      </c>
    </row>
    <row r="2311" spans="1:8" x14ac:dyDescent="0.2">
      <c r="A2311" t="s">
        <v>4241</v>
      </c>
      <c r="B2311" t="s">
        <v>4240</v>
      </c>
      <c r="C2311" t="s">
        <v>4759</v>
      </c>
      <c r="D2311">
        <v>3.0976761643475746E-45</v>
      </c>
      <c r="E2311">
        <v>7.7240545068043335E-47</v>
      </c>
      <c r="F2311">
        <v>0.97433692302458486</v>
      </c>
      <c r="G2311">
        <v>2.4292940452532018E-2</v>
      </c>
      <c r="H2311">
        <v>1.3701365228759681E-3</v>
      </c>
    </row>
    <row r="2312" spans="1:8" x14ac:dyDescent="0.2">
      <c r="A2312" t="s">
        <v>4241</v>
      </c>
      <c r="B2312" t="s">
        <v>4240</v>
      </c>
      <c r="C2312" t="s">
        <v>4760</v>
      </c>
      <c r="D2312">
        <v>3.1076026687060532E-45</v>
      </c>
      <c r="E2312">
        <v>7.7266433105107928E-47</v>
      </c>
      <c r="F2312">
        <v>0.97440462608083855</v>
      </c>
      <c r="G2312">
        <v>2.4225142190580588E-2</v>
      </c>
      <c r="H2312">
        <v>1.3702317285772931E-3</v>
      </c>
    </row>
    <row r="2313" spans="1:8" x14ac:dyDescent="0.2">
      <c r="A2313" t="s">
        <v>4241</v>
      </c>
      <c r="B2313" t="s">
        <v>4240</v>
      </c>
      <c r="C2313" t="s">
        <v>4761</v>
      </c>
      <c r="D2313">
        <v>3.1076026687060532E-45</v>
      </c>
      <c r="E2313">
        <v>7.7266433105107928E-47</v>
      </c>
      <c r="F2313">
        <v>0.97440462608083855</v>
      </c>
      <c r="G2313">
        <v>2.4225142190580588E-2</v>
      </c>
      <c r="H2313">
        <v>1.3702317285772931E-3</v>
      </c>
    </row>
    <row r="2314" spans="1:8" x14ac:dyDescent="0.2">
      <c r="A2314" t="s">
        <v>4241</v>
      </c>
      <c r="B2314" t="s">
        <v>4240</v>
      </c>
      <c r="C2314" t="s">
        <v>4762</v>
      </c>
      <c r="D2314">
        <v>3.1076026687060532E-45</v>
      </c>
      <c r="E2314">
        <v>7.7266433105107928E-47</v>
      </c>
      <c r="F2314">
        <v>0.97440462608083855</v>
      </c>
      <c r="G2314">
        <v>2.4225142190580588E-2</v>
      </c>
      <c r="H2314">
        <v>1.3702317285772931E-3</v>
      </c>
    </row>
    <row r="2315" spans="1:8" x14ac:dyDescent="0.2">
      <c r="A2315" t="s">
        <v>4241</v>
      </c>
      <c r="B2315" t="s">
        <v>4240</v>
      </c>
      <c r="C2315" t="s">
        <v>4763</v>
      </c>
      <c r="D2315">
        <v>3.1076026687060532E-45</v>
      </c>
      <c r="E2315">
        <v>7.7266433105107928E-47</v>
      </c>
      <c r="F2315">
        <v>0.97440462608083855</v>
      </c>
      <c r="G2315">
        <v>2.4225142190580588E-2</v>
      </c>
      <c r="H2315">
        <v>1.3702317285772931E-3</v>
      </c>
    </row>
    <row r="2316" spans="1:8" x14ac:dyDescent="0.2">
      <c r="A2316" t="s">
        <v>4241</v>
      </c>
      <c r="B2316" t="s">
        <v>4240</v>
      </c>
      <c r="C2316" t="s">
        <v>4764</v>
      </c>
      <c r="D2316">
        <v>3.1125673825273399E-45</v>
      </c>
      <c r="E2316">
        <v>7.7277913428287605E-47</v>
      </c>
      <c r="F2316">
        <v>0.97443877676779966</v>
      </c>
      <c r="G2316">
        <v>2.4190943480093281E-2</v>
      </c>
      <c r="H2316">
        <v>1.3702797521124399E-3</v>
      </c>
    </row>
    <row r="2317" spans="1:8" x14ac:dyDescent="0.2">
      <c r="A2317" t="s">
        <v>4241</v>
      </c>
      <c r="B2317" t="s">
        <v>4240</v>
      </c>
      <c r="C2317" t="s">
        <v>4765</v>
      </c>
      <c r="D2317">
        <v>3.1125673825273399E-45</v>
      </c>
      <c r="E2317">
        <v>7.7277913428287605E-47</v>
      </c>
      <c r="F2317">
        <v>0.97443877676779966</v>
      </c>
      <c r="G2317">
        <v>2.4190943480093281E-2</v>
      </c>
      <c r="H2317">
        <v>1.3702797521124399E-3</v>
      </c>
    </row>
    <row r="2318" spans="1:8" x14ac:dyDescent="0.2">
      <c r="A2318" t="s">
        <v>4241</v>
      </c>
      <c r="B2318" t="s">
        <v>4240</v>
      </c>
      <c r="C2318" t="s">
        <v>4766</v>
      </c>
      <c r="D2318">
        <v>3.1125642526663344E-45</v>
      </c>
      <c r="E2318">
        <v>7.7281047683680393E-47</v>
      </c>
      <c r="F2318">
        <v>0.97443779691497867</v>
      </c>
      <c r="G2318">
        <v>2.4191924710796401E-2</v>
      </c>
      <c r="H2318">
        <v>1.3702783742193258E-3</v>
      </c>
    </row>
    <row r="2319" spans="1:8" x14ac:dyDescent="0.2">
      <c r="A2319" t="s">
        <v>4241</v>
      </c>
      <c r="B2319" t="s">
        <v>4240</v>
      </c>
      <c r="C2319" t="s">
        <v>4767</v>
      </c>
      <c r="D2319">
        <v>3.1125642526663344E-45</v>
      </c>
      <c r="E2319">
        <v>7.7281047683680393E-47</v>
      </c>
      <c r="F2319">
        <v>0.97443779691497867</v>
      </c>
      <c r="G2319">
        <v>2.4191924710796401E-2</v>
      </c>
      <c r="H2319">
        <v>1.3702783742193258E-3</v>
      </c>
    </row>
    <row r="2320" spans="1:8" x14ac:dyDescent="0.2">
      <c r="A2320" t="s">
        <v>4241</v>
      </c>
      <c r="B2320" t="s">
        <v>4240</v>
      </c>
      <c r="C2320" t="s">
        <v>4768</v>
      </c>
      <c r="D2320">
        <v>3.1076776392905063E-45</v>
      </c>
      <c r="E2320">
        <v>7.7191357259893953E-47</v>
      </c>
      <c r="F2320">
        <v>0.97442813348899171</v>
      </c>
      <c r="G2320">
        <v>2.4201601725729223E-2</v>
      </c>
      <c r="H2320">
        <v>1.3702647852722697E-3</v>
      </c>
    </row>
    <row r="2321" spans="1:8" x14ac:dyDescent="0.2">
      <c r="A2321" t="s">
        <v>4241</v>
      </c>
      <c r="B2321" t="s">
        <v>4240</v>
      </c>
      <c r="C2321" t="s">
        <v>4769</v>
      </c>
      <c r="D2321">
        <v>3.102713619475543E-45</v>
      </c>
      <c r="E2321">
        <v>7.7179181955530988E-47</v>
      </c>
      <c r="F2321">
        <v>0.97439413065169356</v>
      </c>
      <c r="G2321">
        <v>2.4235652378660714E-2</v>
      </c>
      <c r="H2321">
        <v>1.3702169696469325E-3</v>
      </c>
    </row>
    <row r="2322" spans="1:8" x14ac:dyDescent="0.2">
      <c r="A2322" t="s">
        <v>4241</v>
      </c>
      <c r="B2322" t="s">
        <v>4240</v>
      </c>
      <c r="C2322" t="s">
        <v>4770</v>
      </c>
      <c r="D2322">
        <v>3.102713619475543E-45</v>
      </c>
      <c r="E2322">
        <v>7.7179181955530988E-47</v>
      </c>
      <c r="F2322">
        <v>0.97439413065169356</v>
      </c>
      <c r="G2322">
        <v>2.4235652378660714E-2</v>
      </c>
      <c r="H2322">
        <v>1.3702169696469325E-3</v>
      </c>
    </row>
    <row r="2323" spans="1:8" x14ac:dyDescent="0.2">
      <c r="A2323" t="s">
        <v>4241</v>
      </c>
      <c r="B2323" t="s">
        <v>4240</v>
      </c>
      <c r="C2323" t="s">
        <v>4771</v>
      </c>
      <c r="D2323">
        <v>3.102713619475543E-45</v>
      </c>
      <c r="E2323">
        <v>7.7179181955530988E-47</v>
      </c>
      <c r="F2323">
        <v>0.97439413065169356</v>
      </c>
      <c r="G2323">
        <v>2.4235652378660714E-2</v>
      </c>
      <c r="H2323">
        <v>1.3702169696469325E-3</v>
      </c>
    </row>
    <row r="2324" spans="1:8" x14ac:dyDescent="0.2">
      <c r="A2324" t="s">
        <v>4241</v>
      </c>
      <c r="B2324" t="s">
        <v>4240</v>
      </c>
      <c r="C2324" t="s">
        <v>4772</v>
      </c>
      <c r="D2324">
        <v>3.102713619475543E-45</v>
      </c>
      <c r="E2324">
        <v>7.7179181955530988E-47</v>
      </c>
      <c r="F2324">
        <v>0.97439413065169356</v>
      </c>
      <c r="G2324">
        <v>2.4235652378660714E-2</v>
      </c>
      <c r="H2324">
        <v>1.3702169696469325E-3</v>
      </c>
    </row>
    <row r="2325" spans="1:8" x14ac:dyDescent="0.2">
      <c r="A2325" t="s">
        <v>4241</v>
      </c>
      <c r="B2325" t="s">
        <v>4240</v>
      </c>
      <c r="C2325" t="s">
        <v>4773</v>
      </c>
      <c r="D2325">
        <v>3.104934749947008E-45</v>
      </c>
      <c r="E2325">
        <v>7.4954932963767139E-47</v>
      </c>
      <c r="F2325">
        <v>0.97509166731161045</v>
      </c>
      <c r="G2325">
        <v>2.3537134825548357E-2</v>
      </c>
      <c r="H2325">
        <v>1.3711978628382017E-3</v>
      </c>
    </row>
    <row r="2326" spans="1:8" x14ac:dyDescent="0.2">
      <c r="A2326" t="s">
        <v>4241</v>
      </c>
      <c r="B2326" t="s">
        <v>4240</v>
      </c>
      <c r="C2326" t="s">
        <v>4774</v>
      </c>
      <c r="D2326">
        <v>3.104934749947008E-45</v>
      </c>
      <c r="E2326">
        <v>7.4954932963767139E-47</v>
      </c>
      <c r="F2326">
        <v>0.97509166731161045</v>
      </c>
      <c r="G2326">
        <v>2.3537134825548357E-2</v>
      </c>
      <c r="H2326">
        <v>1.3711978628382017E-3</v>
      </c>
    </row>
    <row r="2327" spans="1:8" x14ac:dyDescent="0.2">
      <c r="A2327" t="s">
        <v>4241</v>
      </c>
      <c r="B2327" t="s">
        <v>4240</v>
      </c>
      <c r="C2327" t="s">
        <v>4775</v>
      </c>
      <c r="D2327">
        <v>3.0801865548885658E-45</v>
      </c>
      <c r="E2327">
        <v>7.4822051498986516E-47</v>
      </c>
      <c r="F2327">
        <v>0.97494830447381309</v>
      </c>
      <c r="G2327">
        <v>2.3680699263690597E-2</v>
      </c>
      <c r="H2327">
        <v>1.3709962624929139E-3</v>
      </c>
    </row>
    <row r="2328" spans="1:8" x14ac:dyDescent="0.2">
      <c r="A2328" t="s">
        <v>4241</v>
      </c>
      <c r="B2328" t="s">
        <v>4240</v>
      </c>
      <c r="C2328" t="s">
        <v>4776</v>
      </c>
      <c r="D2328">
        <v>3.0801865548885658E-45</v>
      </c>
      <c r="E2328">
        <v>7.4822051498986516E-47</v>
      </c>
      <c r="F2328">
        <v>0.97494830447381309</v>
      </c>
      <c r="G2328">
        <v>2.3680699263690597E-2</v>
      </c>
      <c r="H2328">
        <v>1.3709962624929139E-3</v>
      </c>
    </row>
    <row r="2329" spans="1:8" x14ac:dyDescent="0.2">
      <c r="A2329" t="s">
        <v>4241</v>
      </c>
      <c r="B2329" t="s">
        <v>4240</v>
      </c>
      <c r="C2329" t="s">
        <v>4777</v>
      </c>
      <c r="D2329">
        <v>3.0801865548885658E-45</v>
      </c>
      <c r="E2329">
        <v>7.4822051498986516E-47</v>
      </c>
      <c r="F2329">
        <v>0.97494830447381309</v>
      </c>
      <c r="G2329">
        <v>2.3680699263690597E-2</v>
      </c>
      <c r="H2329">
        <v>1.3709962624929139E-3</v>
      </c>
    </row>
    <row r="2330" spans="1:8" x14ac:dyDescent="0.2">
      <c r="A2330" t="s">
        <v>4241</v>
      </c>
      <c r="B2330" t="s">
        <v>4240</v>
      </c>
      <c r="C2330" t="s">
        <v>4778</v>
      </c>
      <c r="D2330">
        <v>3.0851535034865247E-45</v>
      </c>
      <c r="E2330">
        <v>7.483129390414821E-47</v>
      </c>
      <c r="F2330">
        <v>0.97498262790108792</v>
      </c>
      <c r="G2330">
        <v>2.3646327569975138E-2</v>
      </c>
      <c r="H2330">
        <v>1.3710445289397734E-3</v>
      </c>
    </row>
    <row r="2331" spans="1:8" x14ac:dyDescent="0.2">
      <c r="A2331" t="s">
        <v>4241</v>
      </c>
      <c r="B2331" t="s">
        <v>4240</v>
      </c>
      <c r="C2331" t="s">
        <v>4779</v>
      </c>
      <c r="D2331">
        <v>3.0851249611911327E-45</v>
      </c>
      <c r="E2331">
        <v>7.4859876273209842E-47</v>
      </c>
      <c r="F2331">
        <v>0.97497360785001552</v>
      </c>
      <c r="G2331">
        <v>2.3655360305265379E-2</v>
      </c>
      <c r="H2331">
        <v>1.3710318447223118E-3</v>
      </c>
    </row>
    <row r="2332" spans="1:8" x14ac:dyDescent="0.2">
      <c r="A2332" t="s">
        <v>4241</v>
      </c>
      <c r="B2332" t="s">
        <v>4240</v>
      </c>
      <c r="C2332" t="s">
        <v>4780</v>
      </c>
      <c r="D2332">
        <v>3.0900676173234091E-45</v>
      </c>
      <c r="E2332">
        <v>7.4893445250267434E-47</v>
      </c>
      <c r="F2332">
        <v>0.97500017259244554</v>
      </c>
      <c r="G2332">
        <v>2.3628758206836017E-2</v>
      </c>
      <c r="H2332">
        <v>1.3710692007158549E-3</v>
      </c>
    </row>
    <row r="2333" spans="1:8" x14ac:dyDescent="0.2">
      <c r="A2333" t="s">
        <v>4241</v>
      </c>
      <c r="B2333" t="s">
        <v>4240</v>
      </c>
      <c r="C2333" t="s">
        <v>4781</v>
      </c>
      <c r="D2333">
        <v>3.0900676173234091E-45</v>
      </c>
      <c r="E2333">
        <v>7.4893445250267434E-47</v>
      </c>
      <c r="F2333">
        <v>0.97500017259244554</v>
      </c>
      <c r="G2333">
        <v>2.3628758206836017E-2</v>
      </c>
      <c r="H2333">
        <v>1.3710692007158549E-3</v>
      </c>
    </row>
    <row r="2334" spans="1:8" x14ac:dyDescent="0.2">
      <c r="A2334" t="s">
        <v>4241</v>
      </c>
      <c r="B2334" t="s">
        <v>4240</v>
      </c>
      <c r="C2334" t="s">
        <v>4782</v>
      </c>
      <c r="D2334">
        <v>3.0900676173234091E-45</v>
      </c>
      <c r="E2334">
        <v>7.4893445250267434E-47</v>
      </c>
      <c r="F2334">
        <v>0.97500017259244554</v>
      </c>
      <c r="G2334">
        <v>2.3628758206836017E-2</v>
      </c>
      <c r="H2334">
        <v>1.3710692007158549E-3</v>
      </c>
    </row>
    <row r="2335" spans="1:8" x14ac:dyDescent="0.2">
      <c r="A2335" t="s">
        <v>4241</v>
      </c>
      <c r="B2335" t="s">
        <v>4240</v>
      </c>
      <c r="C2335" t="s">
        <v>4783</v>
      </c>
      <c r="D2335">
        <v>3.0900676173234091E-45</v>
      </c>
      <c r="E2335">
        <v>7.4893445250267434E-47</v>
      </c>
      <c r="F2335">
        <v>0.97500017259244554</v>
      </c>
      <c r="G2335">
        <v>2.3628758206836017E-2</v>
      </c>
      <c r="H2335">
        <v>1.3710692007158549E-3</v>
      </c>
    </row>
    <row r="2336" spans="1:8" x14ac:dyDescent="0.2">
      <c r="A2336" t="s">
        <v>4241</v>
      </c>
      <c r="B2336" t="s">
        <v>4240</v>
      </c>
      <c r="C2336" t="s">
        <v>4784</v>
      </c>
      <c r="D2336">
        <v>3.0850999853193613E-45</v>
      </c>
      <c r="E2336">
        <v>7.4884887211347405E-47</v>
      </c>
      <c r="F2336">
        <v>0.97496571487449046</v>
      </c>
      <c r="G2336">
        <v>2.3663264380083857E-2</v>
      </c>
      <c r="H2336">
        <v>1.3710207454261799E-3</v>
      </c>
    </row>
    <row r="2337" spans="1:8" x14ac:dyDescent="0.2">
      <c r="A2337" t="s">
        <v>4241</v>
      </c>
      <c r="B2337" t="s">
        <v>4240</v>
      </c>
      <c r="C2337" t="s">
        <v>4785</v>
      </c>
      <c r="D2337">
        <v>3.0850999853193613E-45</v>
      </c>
      <c r="E2337">
        <v>7.4884887211347405E-47</v>
      </c>
      <c r="F2337">
        <v>0.97496571487449046</v>
      </c>
      <c r="G2337">
        <v>2.3663264380083857E-2</v>
      </c>
      <c r="H2337">
        <v>1.3710207454261799E-3</v>
      </c>
    </row>
    <row r="2338" spans="1:8" x14ac:dyDescent="0.2">
      <c r="A2338" t="s">
        <v>4241</v>
      </c>
      <c r="B2338" t="s">
        <v>4240</v>
      </c>
      <c r="C2338" t="s">
        <v>4786</v>
      </c>
      <c r="D2338">
        <v>3.0850999853193613E-45</v>
      </c>
      <c r="E2338">
        <v>7.4884887211347405E-47</v>
      </c>
      <c r="F2338">
        <v>0.97496571487449046</v>
      </c>
      <c r="G2338">
        <v>2.3663264380083857E-2</v>
      </c>
      <c r="H2338">
        <v>1.3710207454261799E-3</v>
      </c>
    </row>
    <row r="2339" spans="1:8" x14ac:dyDescent="0.2">
      <c r="A2339" t="s">
        <v>4241</v>
      </c>
      <c r="B2339" t="s">
        <v>4240</v>
      </c>
      <c r="C2339" t="s">
        <v>4787</v>
      </c>
      <c r="D2339">
        <v>3.0850999853193613E-45</v>
      </c>
      <c r="E2339">
        <v>7.4884887211347405E-47</v>
      </c>
      <c r="F2339">
        <v>0.97496571487449046</v>
      </c>
      <c r="G2339">
        <v>2.3663264380083857E-2</v>
      </c>
      <c r="H2339">
        <v>1.3710207454261799E-3</v>
      </c>
    </row>
    <row r="2340" spans="1:8" x14ac:dyDescent="0.2">
      <c r="A2340" t="s">
        <v>4241</v>
      </c>
      <c r="B2340" t="s">
        <v>4240</v>
      </c>
      <c r="C2340" t="s">
        <v>4788</v>
      </c>
      <c r="D2340">
        <v>3.0850999853193613E-45</v>
      </c>
      <c r="E2340">
        <v>7.4884887211347405E-47</v>
      </c>
      <c r="F2340">
        <v>0.97496571487449046</v>
      </c>
      <c r="G2340">
        <v>2.3663264380083857E-2</v>
      </c>
      <c r="H2340">
        <v>1.3710207454261799E-3</v>
      </c>
    </row>
    <row r="2341" spans="1:8" x14ac:dyDescent="0.2">
      <c r="A2341" t="s">
        <v>4241</v>
      </c>
      <c r="B2341" t="s">
        <v>4240</v>
      </c>
      <c r="C2341" t="s">
        <v>4789</v>
      </c>
      <c r="D2341">
        <v>3.0850999853193613E-45</v>
      </c>
      <c r="E2341">
        <v>7.4884887211347405E-47</v>
      </c>
      <c r="F2341">
        <v>0.97496571487449046</v>
      </c>
      <c r="G2341">
        <v>2.3663264380083857E-2</v>
      </c>
      <c r="H2341">
        <v>1.3710207454261799E-3</v>
      </c>
    </row>
    <row r="2342" spans="1:8" x14ac:dyDescent="0.2">
      <c r="A2342" t="s">
        <v>4241</v>
      </c>
      <c r="B2342" t="s">
        <v>4240</v>
      </c>
      <c r="C2342" t="s">
        <v>4790</v>
      </c>
      <c r="D2342">
        <v>3.0900460179809478E-45</v>
      </c>
      <c r="E2342">
        <v>7.4915074918494584E-47</v>
      </c>
      <c r="F2342">
        <v>0.9749933574138685</v>
      </c>
      <c r="G2342">
        <v>2.3635582969083909E-2</v>
      </c>
      <c r="H2342">
        <v>1.371059617044275E-3</v>
      </c>
    </row>
    <row r="2343" spans="1:8" x14ac:dyDescent="0.2">
      <c r="A2343" t="s">
        <v>4241</v>
      </c>
      <c r="B2343" t="s">
        <v>4240</v>
      </c>
      <c r="C2343" t="s">
        <v>4791</v>
      </c>
      <c r="D2343">
        <v>3.0900460179809478E-45</v>
      </c>
      <c r="E2343">
        <v>7.4915074918494584E-47</v>
      </c>
      <c r="F2343">
        <v>0.9749933574138685</v>
      </c>
      <c r="G2343">
        <v>2.3635582969083909E-2</v>
      </c>
      <c r="H2343">
        <v>1.371059617044275E-3</v>
      </c>
    </row>
    <row r="2344" spans="1:8" x14ac:dyDescent="0.2">
      <c r="A2344" t="s">
        <v>4241</v>
      </c>
      <c r="B2344" t="s">
        <v>4240</v>
      </c>
      <c r="C2344" t="s">
        <v>4792</v>
      </c>
      <c r="D2344">
        <v>3.0900460179809478E-45</v>
      </c>
      <c r="E2344">
        <v>7.4915074918494584E-47</v>
      </c>
      <c r="F2344">
        <v>0.9749933574138685</v>
      </c>
      <c r="G2344">
        <v>2.3635582969083909E-2</v>
      </c>
      <c r="H2344">
        <v>1.371059617044275E-3</v>
      </c>
    </row>
    <row r="2345" spans="1:8" x14ac:dyDescent="0.2">
      <c r="A2345" t="s">
        <v>4241</v>
      </c>
      <c r="B2345" t="s">
        <v>4240</v>
      </c>
      <c r="C2345" t="s">
        <v>4793</v>
      </c>
      <c r="D2345">
        <v>3.0900460179809478E-45</v>
      </c>
      <c r="E2345">
        <v>7.4915074918494584E-47</v>
      </c>
      <c r="F2345">
        <v>0.9749933574138685</v>
      </c>
      <c r="G2345">
        <v>2.3635582969083909E-2</v>
      </c>
      <c r="H2345">
        <v>1.371059617044275E-3</v>
      </c>
    </row>
    <row r="2346" spans="1:8" x14ac:dyDescent="0.2">
      <c r="A2346" t="s">
        <v>4241</v>
      </c>
      <c r="B2346" t="s">
        <v>4240</v>
      </c>
      <c r="C2346" t="s">
        <v>4794</v>
      </c>
      <c r="D2346">
        <v>3.0900417698450515E-45</v>
      </c>
      <c r="E2346">
        <v>7.4919329018832588E-47</v>
      </c>
      <c r="F2346">
        <v>0.97499201701173321</v>
      </c>
      <c r="G2346">
        <v>2.363692525612611E-2</v>
      </c>
      <c r="H2346">
        <v>1.3710577321378557E-3</v>
      </c>
    </row>
    <row r="2347" spans="1:8" x14ac:dyDescent="0.2">
      <c r="A2347" t="s">
        <v>4241</v>
      </c>
      <c r="B2347" t="s">
        <v>4240</v>
      </c>
      <c r="C2347" t="s">
        <v>4795</v>
      </c>
      <c r="D2347">
        <v>3.0652815452288856E-45</v>
      </c>
      <c r="E2347">
        <v>7.4798493990958995E-47</v>
      </c>
      <c r="F2347">
        <v>0.97484335722528936</v>
      </c>
      <c r="G2347">
        <v>2.3785794091613712E-2</v>
      </c>
      <c r="H2347">
        <v>1.3708486830932619E-3</v>
      </c>
    </row>
    <row r="2348" spans="1:8" x14ac:dyDescent="0.2">
      <c r="A2348" t="s">
        <v>4241</v>
      </c>
      <c r="B2348" t="s">
        <v>4240</v>
      </c>
      <c r="C2348" t="s">
        <v>4796</v>
      </c>
      <c r="D2348">
        <v>3.0504292207061889E-45</v>
      </c>
      <c r="E2348">
        <v>7.4722177369709885E-47</v>
      </c>
      <c r="F2348">
        <v>0.97475424265170874</v>
      </c>
      <c r="G2348">
        <v>2.3875033980297701E-2</v>
      </c>
      <c r="H2348">
        <v>1.3707233679901216E-3</v>
      </c>
    </row>
    <row r="2349" spans="1:8" x14ac:dyDescent="0.2">
      <c r="A2349" t="s">
        <v>4241</v>
      </c>
      <c r="B2349" t="s">
        <v>4240</v>
      </c>
      <c r="C2349" t="s">
        <v>4797</v>
      </c>
      <c r="D2349">
        <v>3.0454697654601841E-45</v>
      </c>
      <c r="E2349">
        <v>7.4705431086933575E-47</v>
      </c>
      <c r="F2349">
        <v>0.97472157007143412</v>
      </c>
      <c r="G2349">
        <v>2.3907752505567641E-2</v>
      </c>
      <c r="H2349">
        <v>1.3706774230049178E-3</v>
      </c>
    </row>
    <row r="2350" spans="1:8" x14ac:dyDescent="0.2">
      <c r="A2350" t="s">
        <v>4241</v>
      </c>
      <c r="B2350" t="s">
        <v>4240</v>
      </c>
      <c r="C2350" t="s">
        <v>4798</v>
      </c>
      <c r="D2350">
        <v>3.0454697654601841E-45</v>
      </c>
      <c r="E2350">
        <v>7.4705431086933575E-47</v>
      </c>
      <c r="F2350">
        <v>0.97472157007143412</v>
      </c>
      <c r="G2350">
        <v>2.3907752505567641E-2</v>
      </c>
      <c r="H2350">
        <v>1.3706774230049178E-3</v>
      </c>
    </row>
    <row r="2351" spans="1:8" x14ac:dyDescent="0.2">
      <c r="A2351" t="s">
        <v>4241</v>
      </c>
      <c r="B2351" t="s">
        <v>4240</v>
      </c>
      <c r="C2351" t="s">
        <v>4799</v>
      </c>
      <c r="D2351">
        <v>3.0454697654601841E-45</v>
      </c>
      <c r="E2351">
        <v>7.4705431086933575E-47</v>
      </c>
      <c r="F2351">
        <v>0.97472157007143412</v>
      </c>
      <c r="G2351">
        <v>2.3907752505567641E-2</v>
      </c>
      <c r="H2351">
        <v>1.3706774230049178E-3</v>
      </c>
    </row>
    <row r="2352" spans="1:8" x14ac:dyDescent="0.2">
      <c r="A2352" t="s">
        <v>4241</v>
      </c>
      <c r="B2352" t="s">
        <v>4240</v>
      </c>
      <c r="C2352" t="s">
        <v>4800</v>
      </c>
      <c r="D2352">
        <v>3.045491442355405E-45</v>
      </c>
      <c r="E2352">
        <v>7.4683723757716267E-47</v>
      </c>
      <c r="F2352">
        <v>0.97472850789678489</v>
      </c>
      <c r="G2352">
        <v>2.3900804924066914E-2</v>
      </c>
      <c r="H2352">
        <v>1.3706871791454047E-3</v>
      </c>
    </row>
    <row r="2353" spans="1:8" x14ac:dyDescent="0.2">
      <c r="A2353" t="s">
        <v>4241</v>
      </c>
      <c r="B2353" t="s">
        <v>4240</v>
      </c>
      <c r="C2353" t="s">
        <v>4801</v>
      </c>
      <c r="D2353">
        <v>3.0455010194798897E-45</v>
      </c>
      <c r="E2353">
        <v>7.467413318712905E-47</v>
      </c>
      <c r="F2353">
        <v>0.9747315731151367</v>
      </c>
      <c r="G2353">
        <v>2.3897735395331798E-2</v>
      </c>
      <c r="H2353">
        <v>1.3706914895307704E-3</v>
      </c>
    </row>
    <row r="2354" spans="1:8" x14ac:dyDescent="0.2">
      <c r="A2354" t="s">
        <v>4241</v>
      </c>
      <c r="B2354" t="s">
        <v>4240</v>
      </c>
      <c r="C2354" t="s">
        <v>4802</v>
      </c>
      <c r="D2354">
        <v>3.0455010194798897E-45</v>
      </c>
      <c r="E2354">
        <v>7.467413318712905E-47</v>
      </c>
      <c r="F2354">
        <v>0.9747315731151367</v>
      </c>
      <c r="G2354">
        <v>2.3897735395331798E-2</v>
      </c>
      <c r="H2354">
        <v>1.3706914895307704E-3</v>
      </c>
    </row>
    <row r="2355" spans="1:8" x14ac:dyDescent="0.2">
      <c r="A2355" t="s">
        <v>4241</v>
      </c>
      <c r="B2355" t="s">
        <v>4240</v>
      </c>
      <c r="C2355" t="s">
        <v>4803</v>
      </c>
      <c r="D2355">
        <v>3.0455010194798897E-45</v>
      </c>
      <c r="E2355">
        <v>7.467413318712905E-47</v>
      </c>
      <c r="F2355">
        <v>0.9747315731151367</v>
      </c>
      <c r="G2355">
        <v>2.3897735395331798E-2</v>
      </c>
      <c r="H2355">
        <v>1.3706914895307704E-3</v>
      </c>
    </row>
    <row r="2356" spans="1:8" x14ac:dyDescent="0.2">
      <c r="A2356" t="s">
        <v>4241</v>
      </c>
      <c r="B2356" t="s">
        <v>4240</v>
      </c>
      <c r="C2356" t="s">
        <v>4804</v>
      </c>
      <c r="D2356">
        <v>3.0455010194798897E-45</v>
      </c>
      <c r="E2356">
        <v>7.467413318712905E-47</v>
      </c>
      <c r="F2356">
        <v>0.9747315731151367</v>
      </c>
      <c r="G2356">
        <v>2.3897735395331798E-2</v>
      </c>
      <c r="H2356">
        <v>1.3706914895307704E-3</v>
      </c>
    </row>
    <row r="2357" spans="1:8" x14ac:dyDescent="0.2">
      <c r="A2357" t="s">
        <v>4241</v>
      </c>
      <c r="B2357" t="s">
        <v>4240</v>
      </c>
      <c r="C2357" t="s">
        <v>4805</v>
      </c>
      <c r="D2357">
        <v>3.0455010194798897E-45</v>
      </c>
      <c r="E2357">
        <v>7.467413318712905E-47</v>
      </c>
      <c r="F2357">
        <v>0.9747315731151367</v>
      </c>
      <c r="G2357">
        <v>2.3897735395331798E-2</v>
      </c>
      <c r="H2357">
        <v>1.3706914895307704E-3</v>
      </c>
    </row>
    <row r="2358" spans="1:8" x14ac:dyDescent="0.2">
      <c r="A2358" t="s">
        <v>4241</v>
      </c>
      <c r="B2358" t="s">
        <v>4240</v>
      </c>
      <c r="C2358" t="s">
        <v>4806</v>
      </c>
      <c r="D2358">
        <v>3.0405581773927321E-45</v>
      </c>
      <c r="E2358">
        <v>7.464075042028366E-47</v>
      </c>
      <c r="F2358">
        <v>0.97470413776776366</v>
      </c>
      <c r="G2358">
        <v>2.392520932296328E-2</v>
      </c>
      <c r="H2358">
        <v>1.3706529092711247E-3</v>
      </c>
    </row>
    <row r="2359" spans="1:8" x14ac:dyDescent="0.2">
      <c r="A2359" t="s">
        <v>4241</v>
      </c>
      <c r="B2359" t="s">
        <v>4240</v>
      </c>
      <c r="C2359" t="s">
        <v>4807</v>
      </c>
      <c r="D2359">
        <v>3.0405581773927321E-45</v>
      </c>
      <c r="E2359">
        <v>7.464075042028366E-47</v>
      </c>
      <c r="F2359">
        <v>0.97470413776776366</v>
      </c>
      <c r="G2359">
        <v>2.392520932296328E-2</v>
      </c>
      <c r="H2359">
        <v>1.3706529092711247E-3</v>
      </c>
    </row>
    <row r="2360" spans="1:8" x14ac:dyDescent="0.2">
      <c r="A2360" t="s">
        <v>4241</v>
      </c>
      <c r="B2360" t="s">
        <v>4240</v>
      </c>
      <c r="C2360" t="s">
        <v>4808</v>
      </c>
      <c r="D2360">
        <v>3.0306578076484995E-45</v>
      </c>
      <c r="E2360">
        <v>7.4588691072854837E-47</v>
      </c>
      <c r="F2360">
        <v>0.97464428046628726</v>
      </c>
      <c r="G2360">
        <v>2.3985150797246311E-2</v>
      </c>
      <c r="H2360">
        <v>1.3705687364629559E-3</v>
      </c>
    </row>
    <row r="2361" spans="1:8" x14ac:dyDescent="0.2">
      <c r="A2361" t="s">
        <v>4241</v>
      </c>
      <c r="B2361" t="s">
        <v>4240</v>
      </c>
      <c r="C2361" t="s">
        <v>4809</v>
      </c>
      <c r="D2361">
        <v>3.0257699826767098E-45</v>
      </c>
      <c r="E2361">
        <v>7.4500213946516715E-47</v>
      </c>
      <c r="F2361">
        <v>0.97463429451700767</v>
      </c>
      <c r="G2361">
        <v>2.3995150789016585E-2</v>
      </c>
      <c r="H2361">
        <v>1.3705546939757009E-3</v>
      </c>
    </row>
    <row r="2362" spans="1:8" x14ac:dyDescent="0.2">
      <c r="A2362" t="s">
        <v>4241</v>
      </c>
      <c r="B2362" t="s">
        <v>4240</v>
      </c>
      <c r="C2362" t="s">
        <v>4810</v>
      </c>
      <c r="D2362">
        <v>3.0307299966474821E-45</v>
      </c>
      <c r="E2362">
        <v>7.4516400722634854E-47</v>
      </c>
      <c r="F2362">
        <v>0.97466749608462377</v>
      </c>
      <c r="G2362">
        <v>2.39619025325447E-2</v>
      </c>
      <c r="H2362">
        <v>1.3706013828359222E-3</v>
      </c>
    </row>
    <row r="2363" spans="1:8" x14ac:dyDescent="0.2">
      <c r="A2363" t="s">
        <v>4241</v>
      </c>
      <c r="B2363" t="s">
        <v>4240</v>
      </c>
      <c r="C2363" t="s">
        <v>4811</v>
      </c>
      <c r="D2363">
        <v>3.0307299966474821E-45</v>
      </c>
      <c r="E2363">
        <v>7.4516400722634854E-47</v>
      </c>
      <c r="F2363">
        <v>0.97466749608462377</v>
      </c>
      <c r="G2363">
        <v>2.39619025325447E-2</v>
      </c>
      <c r="H2363">
        <v>1.3706013828359222E-3</v>
      </c>
    </row>
    <row r="2364" spans="1:8" x14ac:dyDescent="0.2">
      <c r="A2364" t="s">
        <v>4241</v>
      </c>
      <c r="B2364" t="s">
        <v>4240</v>
      </c>
      <c r="C2364" t="s">
        <v>4812</v>
      </c>
      <c r="D2364">
        <v>3.0307299966474821E-45</v>
      </c>
      <c r="E2364">
        <v>7.4516400722634854E-47</v>
      </c>
      <c r="F2364">
        <v>0.97466749608462377</v>
      </c>
      <c r="G2364">
        <v>2.39619025325447E-2</v>
      </c>
      <c r="H2364">
        <v>1.3706013828359222E-3</v>
      </c>
    </row>
    <row r="2365" spans="1:8" x14ac:dyDescent="0.2">
      <c r="A2365" t="s">
        <v>4241</v>
      </c>
      <c r="B2365" t="s">
        <v>4240</v>
      </c>
      <c r="C2365" t="s">
        <v>4813</v>
      </c>
      <c r="D2365">
        <v>3.0257817021789547E-45</v>
      </c>
      <c r="E2365">
        <v>7.4488477990480501E-47</v>
      </c>
      <c r="F2365">
        <v>0.97463806949953058</v>
      </c>
      <c r="G2365">
        <v>2.3991370498023103E-2</v>
      </c>
      <c r="H2365">
        <v>1.3705600024488847E-3</v>
      </c>
    </row>
    <row r="2366" spans="1:8" x14ac:dyDescent="0.2">
      <c r="A2366" t="s">
        <v>4241</v>
      </c>
      <c r="B2366" t="s">
        <v>4240</v>
      </c>
      <c r="C2366" t="s">
        <v>4814</v>
      </c>
      <c r="D2366">
        <v>3.0257817021789547E-45</v>
      </c>
      <c r="E2366">
        <v>7.4488477990480501E-47</v>
      </c>
      <c r="F2366">
        <v>0.97463806949953058</v>
      </c>
      <c r="G2366">
        <v>2.3991370498023103E-2</v>
      </c>
      <c r="H2366">
        <v>1.3705600024488847E-3</v>
      </c>
    </row>
    <row r="2367" spans="1:8" x14ac:dyDescent="0.2">
      <c r="A2367" t="s">
        <v>4241</v>
      </c>
      <c r="B2367" t="s">
        <v>4240</v>
      </c>
      <c r="C2367" t="s">
        <v>4815</v>
      </c>
      <c r="D2367">
        <v>3.0257817021789547E-45</v>
      </c>
      <c r="E2367">
        <v>7.4488477990480501E-47</v>
      </c>
      <c r="F2367">
        <v>0.97463806949953058</v>
      </c>
      <c r="G2367">
        <v>2.3991370498023103E-2</v>
      </c>
      <c r="H2367">
        <v>1.3705600024488847E-3</v>
      </c>
    </row>
    <row r="2368" spans="1:8" x14ac:dyDescent="0.2">
      <c r="A2368" t="s">
        <v>4241</v>
      </c>
      <c r="B2368" t="s">
        <v>4240</v>
      </c>
      <c r="C2368" t="s">
        <v>4816</v>
      </c>
      <c r="D2368">
        <v>3.0257817021789547E-45</v>
      </c>
      <c r="E2368">
        <v>7.4488477990480501E-47</v>
      </c>
      <c r="F2368">
        <v>0.97463806949953058</v>
      </c>
      <c r="G2368">
        <v>2.3991370498023103E-2</v>
      </c>
      <c r="H2368">
        <v>1.3705600024488847E-3</v>
      </c>
    </row>
    <row r="2369" spans="1:8" x14ac:dyDescent="0.2">
      <c r="A2369" t="s">
        <v>4241</v>
      </c>
      <c r="B2369" t="s">
        <v>4240</v>
      </c>
      <c r="C2369" t="s">
        <v>4817</v>
      </c>
      <c r="D2369">
        <v>3.0208459942298916E-45</v>
      </c>
      <c r="E2369">
        <v>7.4447951067198142E-47</v>
      </c>
      <c r="F2369">
        <v>0.97461260907172997</v>
      </c>
      <c r="G2369">
        <v>2.4016866728894092E-2</v>
      </c>
      <c r="H2369">
        <v>1.3705241993696897E-3</v>
      </c>
    </row>
    <row r="2370" spans="1:8" x14ac:dyDescent="0.2">
      <c r="A2370" t="s">
        <v>4241</v>
      </c>
      <c r="B2370" t="s">
        <v>4240</v>
      </c>
      <c r="C2370" t="s">
        <v>4818</v>
      </c>
      <c r="D2370">
        <v>3.0208459942298916E-45</v>
      </c>
      <c r="E2370">
        <v>7.4447951067198142E-47</v>
      </c>
      <c r="F2370">
        <v>0.97461260907172997</v>
      </c>
      <c r="G2370">
        <v>2.4016866728894092E-2</v>
      </c>
      <c r="H2370">
        <v>1.3705241993696897E-3</v>
      </c>
    </row>
    <row r="2371" spans="1:8" x14ac:dyDescent="0.2">
      <c r="A2371" t="s">
        <v>4241</v>
      </c>
      <c r="B2371" t="s">
        <v>4240</v>
      </c>
      <c r="C2371" t="s">
        <v>4819</v>
      </c>
      <c r="D2371">
        <v>3.0208459942298916E-45</v>
      </c>
      <c r="E2371">
        <v>7.4447951067198142E-47</v>
      </c>
      <c r="F2371">
        <v>0.97461260907172997</v>
      </c>
      <c r="G2371">
        <v>2.4016866728894092E-2</v>
      </c>
      <c r="H2371">
        <v>1.3705241993696897E-3</v>
      </c>
    </row>
    <row r="2372" spans="1:8" x14ac:dyDescent="0.2">
      <c r="A2372" t="s">
        <v>4241</v>
      </c>
      <c r="B2372" t="s">
        <v>4240</v>
      </c>
      <c r="C2372" t="s">
        <v>4820</v>
      </c>
      <c r="D2372">
        <v>3.0208459942298916E-45</v>
      </c>
      <c r="E2372">
        <v>7.4447951067198142E-47</v>
      </c>
      <c r="F2372">
        <v>0.97461260907172997</v>
      </c>
      <c r="G2372">
        <v>2.4016866728894092E-2</v>
      </c>
      <c r="H2372">
        <v>1.3705241993696897E-3</v>
      </c>
    </row>
    <row r="2373" spans="1:8" x14ac:dyDescent="0.2">
      <c r="A2373" t="s">
        <v>4241</v>
      </c>
      <c r="B2373" t="s">
        <v>4240</v>
      </c>
      <c r="C2373" t="s">
        <v>4821</v>
      </c>
      <c r="D2373">
        <v>3.0208459942298916E-45</v>
      </c>
      <c r="E2373">
        <v>7.4447951067198142E-47</v>
      </c>
      <c r="F2373">
        <v>0.97461260907172997</v>
      </c>
      <c r="G2373">
        <v>2.4016866728894092E-2</v>
      </c>
      <c r="H2373">
        <v>1.3705241993696897E-3</v>
      </c>
    </row>
    <row r="2374" spans="1:8" x14ac:dyDescent="0.2">
      <c r="A2374" t="s">
        <v>4241</v>
      </c>
      <c r="B2374" t="s">
        <v>4240</v>
      </c>
      <c r="C2374" t="s">
        <v>4822</v>
      </c>
      <c r="D2374">
        <v>3.0208459942298916E-45</v>
      </c>
      <c r="E2374">
        <v>7.4447951067198142E-47</v>
      </c>
      <c r="F2374">
        <v>0.97461260907172997</v>
      </c>
      <c r="G2374">
        <v>2.4016866728894092E-2</v>
      </c>
      <c r="H2374">
        <v>1.3705241993696897E-3</v>
      </c>
    </row>
    <row r="2375" spans="1:8" x14ac:dyDescent="0.2">
      <c r="A2375" t="s">
        <v>4241</v>
      </c>
      <c r="B2375" t="s">
        <v>4240</v>
      </c>
      <c r="C2375" t="s">
        <v>4823</v>
      </c>
      <c r="D2375">
        <v>3.0208459942298916E-45</v>
      </c>
      <c r="E2375">
        <v>7.4447951067198142E-47</v>
      </c>
      <c r="F2375">
        <v>0.97461260907172997</v>
      </c>
      <c r="G2375">
        <v>2.4016866728894092E-2</v>
      </c>
      <c r="H2375">
        <v>1.3705241993696897E-3</v>
      </c>
    </row>
    <row r="2376" spans="1:8" x14ac:dyDescent="0.2">
      <c r="A2376" t="s">
        <v>4241</v>
      </c>
      <c r="B2376" t="s">
        <v>4240</v>
      </c>
      <c r="C2376" t="s">
        <v>4824</v>
      </c>
      <c r="D2376">
        <v>3.0208459942298916E-45</v>
      </c>
      <c r="E2376">
        <v>7.4447951067198142E-47</v>
      </c>
      <c r="F2376">
        <v>0.97461260907172997</v>
      </c>
      <c r="G2376">
        <v>2.4016866728894092E-2</v>
      </c>
      <c r="H2376">
        <v>1.3705241993696897E-3</v>
      </c>
    </row>
    <row r="2377" spans="1:8" x14ac:dyDescent="0.2">
      <c r="A2377" t="s">
        <v>4241</v>
      </c>
      <c r="B2377" t="s">
        <v>4240</v>
      </c>
      <c r="C2377" t="s">
        <v>4825</v>
      </c>
      <c r="D2377">
        <v>3.0208459942298916E-45</v>
      </c>
      <c r="E2377">
        <v>7.4447951067198142E-47</v>
      </c>
      <c r="F2377">
        <v>0.97461260907172997</v>
      </c>
      <c r="G2377">
        <v>2.4016866728894092E-2</v>
      </c>
      <c r="H2377">
        <v>1.3705241993696897E-3</v>
      </c>
    </row>
    <row r="2378" spans="1:8" x14ac:dyDescent="0.2">
      <c r="A2378" t="s">
        <v>4241</v>
      </c>
      <c r="B2378" t="s">
        <v>4240</v>
      </c>
      <c r="C2378" t="s">
        <v>4826</v>
      </c>
      <c r="D2378">
        <v>3.0208459942298916E-45</v>
      </c>
      <c r="E2378">
        <v>7.4447951067198142E-47</v>
      </c>
      <c r="F2378">
        <v>0.97461260907172997</v>
      </c>
      <c r="G2378">
        <v>2.4016866728894092E-2</v>
      </c>
      <c r="H2378">
        <v>1.3705241993696897E-3</v>
      </c>
    </row>
    <row r="2379" spans="1:8" x14ac:dyDescent="0.2">
      <c r="A2379" t="s">
        <v>4241</v>
      </c>
      <c r="B2379" t="s">
        <v>4240</v>
      </c>
      <c r="C2379" t="s">
        <v>4827</v>
      </c>
      <c r="D2379">
        <v>3.0208459942298916E-45</v>
      </c>
      <c r="E2379">
        <v>7.4447951067198142E-47</v>
      </c>
      <c r="F2379">
        <v>0.97461260907172997</v>
      </c>
      <c r="G2379">
        <v>2.4016866728894092E-2</v>
      </c>
      <c r="H2379">
        <v>1.3705241993696897E-3</v>
      </c>
    </row>
    <row r="2380" spans="1:8" x14ac:dyDescent="0.2">
      <c r="A2380" t="s">
        <v>4241</v>
      </c>
      <c r="B2380" t="s">
        <v>4240</v>
      </c>
      <c r="C2380" t="s">
        <v>4828</v>
      </c>
      <c r="D2380">
        <v>3.0208459942298916E-45</v>
      </c>
      <c r="E2380">
        <v>7.4447951067198142E-47</v>
      </c>
      <c r="F2380">
        <v>0.97461260907172997</v>
      </c>
      <c r="G2380">
        <v>2.4016866728894092E-2</v>
      </c>
      <c r="H2380">
        <v>1.3705241993696897E-3</v>
      </c>
    </row>
    <row r="2381" spans="1:8" x14ac:dyDescent="0.2">
      <c r="A2381" t="s">
        <v>4241</v>
      </c>
      <c r="B2381" t="s">
        <v>4240</v>
      </c>
      <c r="C2381" t="s">
        <v>4829</v>
      </c>
      <c r="D2381">
        <v>3.0208459942298916E-45</v>
      </c>
      <c r="E2381">
        <v>7.4447951067198142E-47</v>
      </c>
      <c r="F2381">
        <v>0.97461260907172997</v>
      </c>
      <c r="G2381">
        <v>2.4016866728894092E-2</v>
      </c>
      <c r="H2381">
        <v>1.3705241993696897E-3</v>
      </c>
    </row>
    <row r="2382" spans="1:8" x14ac:dyDescent="0.2">
      <c r="A2382" t="s">
        <v>4241</v>
      </c>
      <c r="B2382" t="s">
        <v>4240</v>
      </c>
      <c r="C2382" t="s">
        <v>4830</v>
      </c>
      <c r="D2382">
        <v>3.0208459942298916E-45</v>
      </c>
      <c r="E2382">
        <v>7.4447951067198142E-47</v>
      </c>
      <c r="F2382">
        <v>0.97461260907172997</v>
      </c>
      <c r="G2382">
        <v>2.4016866728894092E-2</v>
      </c>
      <c r="H2382">
        <v>1.3705241993696897E-3</v>
      </c>
    </row>
    <row r="2383" spans="1:8" x14ac:dyDescent="0.2">
      <c r="A2383" t="s">
        <v>4242</v>
      </c>
      <c r="B2383" t="s">
        <v>4239</v>
      </c>
      <c r="C2383" t="s">
        <v>4245</v>
      </c>
      <c r="D2383">
        <v>0.22297344353052034</v>
      </c>
      <c r="E2383">
        <v>0.69574216595856542</v>
      </c>
      <c r="F2383">
        <v>1.6672190769265436E-2</v>
      </c>
      <c r="G2383">
        <v>5.1993868111953237E-2</v>
      </c>
      <c r="H2383">
        <v>1.2618331629695591E-2</v>
      </c>
    </row>
    <row r="2384" spans="1:8" x14ac:dyDescent="0.2">
      <c r="A2384" t="s">
        <v>4242</v>
      </c>
      <c r="B2384" t="s">
        <v>4239</v>
      </c>
      <c r="C2384" t="s">
        <v>4246</v>
      </c>
      <c r="D2384">
        <v>0.22769850344815976</v>
      </c>
      <c r="E2384">
        <v>0.69050804052542736</v>
      </c>
      <c r="F2384">
        <v>1.7183273612901073E-2</v>
      </c>
      <c r="G2384">
        <v>5.2081972386578086E-2</v>
      </c>
      <c r="H2384">
        <v>1.2528210026933833E-2</v>
      </c>
    </row>
    <row r="2385" spans="1:8" x14ac:dyDescent="0.2">
      <c r="A2385" t="s">
        <v>4242</v>
      </c>
      <c r="B2385" t="s">
        <v>4239</v>
      </c>
      <c r="C2385" t="s">
        <v>4247</v>
      </c>
      <c r="D2385">
        <v>0.22929135339396717</v>
      </c>
      <c r="E2385">
        <v>0.68934934167578998</v>
      </c>
      <c r="F2385">
        <v>1.7192106659377242E-2</v>
      </c>
      <c r="G2385">
        <v>5.1659980350370914E-2</v>
      </c>
      <c r="H2385">
        <v>1.2507217920494754E-2</v>
      </c>
    </row>
    <row r="2386" spans="1:8" x14ac:dyDescent="0.2">
      <c r="A2386" t="s">
        <v>4242</v>
      </c>
      <c r="B2386" t="s">
        <v>4239</v>
      </c>
      <c r="C2386" t="s">
        <v>4248</v>
      </c>
      <c r="D2386">
        <v>0.23774134284646375</v>
      </c>
      <c r="E2386">
        <v>0.68269722512249531</v>
      </c>
      <c r="F2386">
        <v>1.7356395149445581E-2</v>
      </c>
      <c r="G2386">
        <v>4.9815071055260632E-2</v>
      </c>
      <c r="H2386">
        <v>1.2389965826334701E-2</v>
      </c>
    </row>
    <row r="2387" spans="1:8" x14ac:dyDescent="0.2">
      <c r="A2387" t="s">
        <v>4242</v>
      </c>
      <c r="B2387" t="s">
        <v>4239</v>
      </c>
      <c r="C2387" t="s">
        <v>4249</v>
      </c>
      <c r="D2387">
        <v>0.23966095252426797</v>
      </c>
      <c r="E2387">
        <v>0.68121263456060965</v>
      </c>
      <c r="F2387">
        <v>1.7381955286016364E-2</v>
      </c>
      <c r="G2387">
        <v>4.9381315073081168E-2</v>
      </c>
      <c r="H2387">
        <v>1.2363142556024879E-2</v>
      </c>
    </row>
    <row r="2388" spans="1:8" x14ac:dyDescent="0.2">
      <c r="A2388" t="s">
        <v>4242</v>
      </c>
      <c r="B2388" t="s">
        <v>4239</v>
      </c>
      <c r="C2388" t="s">
        <v>4250</v>
      </c>
      <c r="D2388">
        <v>0.23902548602068416</v>
      </c>
      <c r="E2388">
        <v>0.68218630657033552</v>
      </c>
      <c r="F2388">
        <v>1.7237493370445944E-2</v>
      </c>
      <c r="G2388">
        <v>4.9171035641043727E-2</v>
      </c>
      <c r="H2388">
        <v>1.2379678397490755E-2</v>
      </c>
    </row>
    <row r="2389" spans="1:8" x14ac:dyDescent="0.2">
      <c r="A2389" t="s">
        <v>4242</v>
      </c>
      <c r="B2389" t="s">
        <v>4239</v>
      </c>
      <c r="C2389" t="s">
        <v>4251</v>
      </c>
      <c r="D2389">
        <v>0.23940040449556879</v>
      </c>
      <c r="E2389">
        <v>0.68188063437815738</v>
      </c>
      <c r="F2389">
        <v>1.7246581079736992E-2</v>
      </c>
      <c r="G2389">
        <v>4.9097928043872995E-2</v>
      </c>
      <c r="H2389">
        <v>1.2374452002663801E-2</v>
      </c>
    </row>
    <row r="2390" spans="1:8" x14ac:dyDescent="0.2">
      <c r="A2390" t="s">
        <v>4242</v>
      </c>
      <c r="B2390" t="s">
        <v>4239</v>
      </c>
      <c r="C2390" t="s">
        <v>4252</v>
      </c>
      <c r="D2390">
        <v>0.23940040449556879</v>
      </c>
      <c r="E2390">
        <v>0.68188063437815738</v>
      </c>
      <c r="F2390">
        <v>1.7246581079736992E-2</v>
      </c>
      <c r="G2390">
        <v>4.9097928043872995E-2</v>
      </c>
      <c r="H2390">
        <v>1.2374452002663801E-2</v>
      </c>
    </row>
    <row r="2391" spans="1:8" x14ac:dyDescent="0.2">
      <c r="A2391" t="s">
        <v>4242</v>
      </c>
      <c r="B2391" t="s">
        <v>4239</v>
      </c>
      <c r="C2391" t="s">
        <v>4253</v>
      </c>
      <c r="D2391">
        <v>0.23940040449556879</v>
      </c>
      <c r="E2391">
        <v>0.68188063437815738</v>
      </c>
      <c r="F2391">
        <v>1.7246581079736992E-2</v>
      </c>
      <c r="G2391">
        <v>4.9097928043872995E-2</v>
      </c>
      <c r="H2391">
        <v>1.2374452002663801E-2</v>
      </c>
    </row>
    <row r="2392" spans="1:8" x14ac:dyDescent="0.2">
      <c r="A2392" t="s">
        <v>4242</v>
      </c>
      <c r="B2392" t="s">
        <v>4239</v>
      </c>
      <c r="C2392" t="s">
        <v>4254</v>
      </c>
      <c r="D2392">
        <v>0.24125311794861143</v>
      </c>
      <c r="E2392">
        <v>0.68056186606700342</v>
      </c>
      <c r="F2392">
        <v>1.7237635029089898E-2</v>
      </c>
      <c r="G2392">
        <v>4.8601586090945469E-2</v>
      </c>
      <c r="H2392">
        <v>1.2345794864349778E-2</v>
      </c>
    </row>
    <row r="2393" spans="1:8" x14ac:dyDescent="0.2">
      <c r="A2393" t="s">
        <v>4242</v>
      </c>
      <c r="B2393" t="s">
        <v>4239</v>
      </c>
      <c r="C2393" t="s">
        <v>4255</v>
      </c>
      <c r="D2393">
        <v>0.2385697968339609</v>
      </c>
      <c r="E2393">
        <v>0.68253016965296953</v>
      </c>
      <c r="F2393">
        <v>1.7234572686904818E-2</v>
      </c>
      <c r="G2393">
        <v>4.9281589001422411E-2</v>
      </c>
      <c r="H2393">
        <v>1.2383871824742324E-2</v>
      </c>
    </row>
    <row r="2394" spans="1:8" x14ac:dyDescent="0.2">
      <c r="A2394" t="s">
        <v>4242</v>
      </c>
      <c r="B2394" t="s">
        <v>4239</v>
      </c>
      <c r="C2394" t="s">
        <v>4256</v>
      </c>
      <c r="D2394">
        <v>0.23752219149795151</v>
      </c>
      <c r="E2394">
        <v>0.68371278398494928</v>
      </c>
      <c r="F2394">
        <v>1.7115971540763348E-2</v>
      </c>
      <c r="G2394">
        <v>4.9243273928295903E-2</v>
      </c>
      <c r="H2394">
        <v>1.2405779048040048E-2</v>
      </c>
    </row>
    <row r="2395" spans="1:8" x14ac:dyDescent="0.2">
      <c r="A2395" t="s">
        <v>4242</v>
      </c>
      <c r="B2395" t="s">
        <v>4239</v>
      </c>
      <c r="C2395" t="s">
        <v>4257</v>
      </c>
      <c r="D2395">
        <v>0.23790326628075598</v>
      </c>
      <c r="E2395">
        <v>0.6834389604568335</v>
      </c>
      <c r="F2395">
        <v>1.711504340001951E-2</v>
      </c>
      <c r="G2395">
        <v>4.9142050889272863E-2</v>
      </c>
      <c r="H2395">
        <v>1.2400678973118025E-2</v>
      </c>
    </row>
    <row r="2396" spans="1:8" x14ac:dyDescent="0.2">
      <c r="A2396" t="s">
        <v>4242</v>
      </c>
      <c r="B2396" t="s">
        <v>4239</v>
      </c>
      <c r="C2396" t="s">
        <v>4258</v>
      </c>
      <c r="D2396">
        <v>0.23846048171569342</v>
      </c>
      <c r="E2396">
        <v>0.6825884649913222</v>
      </c>
      <c r="F2396">
        <v>1.7240018526454692E-2</v>
      </c>
      <c r="G2396">
        <v>4.9323987641876461E-2</v>
      </c>
      <c r="H2396">
        <v>1.2387047124653213E-2</v>
      </c>
    </row>
    <row r="2397" spans="1:8" x14ac:dyDescent="0.2">
      <c r="A2397" t="s">
        <v>4242</v>
      </c>
      <c r="B2397" t="s">
        <v>4239</v>
      </c>
      <c r="C2397" t="s">
        <v>4259</v>
      </c>
      <c r="D2397">
        <v>0.23846048171569342</v>
      </c>
      <c r="E2397">
        <v>0.6825884649913222</v>
      </c>
      <c r="F2397">
        <v>1.7240018526454692E-2</v>
      </c>
      <c r="G2397">
        <v>4.9323987641876461E-2</v>
      </c>
      <c r="H2397">
        <v>1.2387047124653213E-2</v>
      </c>
    </row>
    <row r="2398" spans="1:8" x14ac:dyDescent="0.2">
      <c r="A2398" t="s">
        <v>4242</v>
      </c>
      <c r="B2398" t="s">
        <v>4239</v>
      </c>
      <c r="C2398" t="s">
        <v>4260</v>
      </c>
      <c r="D2398">
        <v>0.23614326734679134</v>
      </c>
      <c r="E2398">
        <v>0.68431138209037856</v>
      </c>
      <c r="F2398">
        <v>1.7228056490575214E-2</v>
      </c>
      <c r="G2398">
        <v>4.9898982456856998E-2</v>
      </c>
      <c r="H2398">
        <v>1.2418311615398005E-2</v>
      </c>
    </row>
    <row r="2399" spans="1:8" x14ac:dyDescent="0.2">
      <c r="A2399" t="s">
        <v>4242</v>
      </c>
      <c r="B2399" t="s">
        <v>4239</v>
      </c>
      <c r="C2399" t="s">
        <v>4261</v>
      </c>
      <c r="D2399">
        <v>0.23614326734679134</v>
      </c>
      <c r="E2399">
        <v>0.68431138209037856</v>
      </c>
      <c r="F2399">
        <v>1.7228056490575214E-2</v>
      </c>
      <c r="G2399">
        <v>4.9898982456856998E-2</v>
      </c>
      <c r="H2399">
        <v>1.2418311615398005E-2</v>
      </c>
    </row>
    <row r="2400" spans="1:8" x14ac:dyDescent="0.2">
      <c r="A2400" t="s">
        <v>4242</v>
      </c>
      <c r="B2400" t="s">
        <v>4239</v>
      </c>
      <c r="C2400" t="s">
        <v>4262</v>
      </c>
      <c r="D2400">
        <v>0.23614326734679134</v>
      </c>
      <c r="E2400">
        <v>0.68431138209037856</v>
      </c>
      <c r="F2400">
        <v>1.7228056490575214E-2</v>
      </c>
      <c r="G2400">
        <v>4.9898982456856998E-2</v>
      </c>
      <c r="H2400">
        <v>1.2418311615398005E-2</v>
      </c>
    </row>
    <row r="2401" spans="1:8" x14ac:dyDescent="0.2">
      <c r="A2401" t="s">
        <v>4242</v>
      </c>
      <c r="B2401" t="s">
        <v>4239</v>
      </c>
      <c r="C2401" t="s">
        <v>4263</v>
      </c>
      <c r="D2401">
        <v>0.23614326734679134</v>
      </c>
      <c r="E2401">
        <v>0.68431138209037856</v>
      </c>
      <c r="F2401">
        <v>1.7228056490575214E-2</v>
      </c>
      <c r="G2401">
        <v>4.9898982456856998E-2</v>
      </c>
      <c r="H2401">
        <v>1.2418311615398005E-2</v>
      </c>
    </row>
    <row r="2402" spans="1:8" x14ac:dyDescent="0.2">
      <c r="A2402" t="s">
        <v>4242</v>
      </c>
      <c r="B2402" t="s">
        <v>4239</v>
      </c>
      <c r="C2402" t="s">
        <v>4264</v>
      </c>
      <c r="D2402">
        <v>0.23651147316350493</v>
      </c>
      <c r="E2402">
        <v>0.68396977450594099</v>
      </c>
      <c r="F2402">
        <v>1.7249147443512476E-2</v>
      </c>
      <c r="G2402">
        <v>4.985743379580844E-2</v>
      </c>
      <c r="H2402">
        <v>1.2412171091233239E-2</v>
      </c>
    </row>
    <row r="2403" spans="1:8" x14ac:dyDescent="0.2">
      <c r="A2403" t="s">
        <v>4242</v>
      </c>
      <c r="B2403" t="s">
        <v>4239</v>
      </c>
      <c r="C2403" t="s">
        <v>4265</v>
      </c>
      <c r="D2403">
        <v>0.23651147316350493</v>
      </c>
      <c r="E2403">
        <v>0.68396977450594099</v>
      </c>
      <c r="F2403">
        <v>1.7249147443512476E-2</v>
      </c>
      <c r="G2403">
        <v>4.985743379580844E-2</v>
      </c>
      <c r="H2403">
        <v>1.2412171091233239E-2</v>
      </c>
    </row>
    <row r="2404" spans="1:8" x14ac:dyDescent="0.2">
      <c r="A2404" t="s">
        <v>4242</v>
      </c>
      <c r="B2404" t="s">
        <v>4239</v>
      </c>
      <c r="C2404" t="s">
        <v>4266</v>
      </c>
      <c r="D2404">
        <v>0.23689193176931825</v>
      </c>
      <c r="E2404">
        <v>0.6836643936979061</v>
      </c>
      <c r="F2404">
        <v>1.7257571135302265E-2</v>
      </c>
      <c r="G2404">
        <v>4.9779457835249875E-2</v>
      </c>
      <c r="H2404">
        <v>1.2406645562223501E-2</v>
      </c>
    </row>
    <row r="2405" spans="1:8" x14ac:dyDescent="0.2">
      <c r="A2405" t="s">
        <v>4242</v>
      </c>
      <c r="B2405" t="s">
        <v>4239</v>
      </c>
      <c r="C2405" t="s">
        <v>4267</v>
      </c>
      <c r="D2405">
        <v>0.23689193176931825</v>
      </c>
      <c r="E2405">
        <v>0.6836643936979061</v>
      </c>
      <c r="F2405">
        <v>1.7257571135302265E-2</v>
      </c>
      <c r="G2405">
        <v>4.9779457835249875E-2</v>
      </c>
      <c r="H2405">
        <v>1.2406645562223501E-2</v>
      </c>
    </row>
    <row r="2406" spans="1:8" x14ac:dyDescent="0.2">
      <c r="A2406" t="s">
        <v>4242</v>
      </c>
      <c r="B2406" t="s">
        <v>4239</v>
      </c>
      <c r="C2406" t="s">
        <v>4268</v>
      </c>
      <c r="D2406">
        <v>0.23727891968899734</v>
      </c>
      <c r="E2406">
        <v>0.68337833796967729</v>
      </c>
      <c r="F2406">
        <v>1.7259182943376472E-2</v>
      </c>
      <c r="G2406">
        <v>4.9682128761986598E-2</v>
      </c>
      <c r="H2406">
        <v>1.2401430635962366E-2</v>
      </c>
    </row>
    <row r="2407" spans="1:8" x14ac:dyDescent="0.2">
      <c r="A2407" t="s">
        <v>4242</v>
      </c>
      <c r="B2407" t="s">
        <v>4239</v>
      </c>
      <c r="C2407" t="s">
        <v>4269</v>
      </c>
      <c r="D2407">
        <v>0.23670901574736122</v>
      </c>
      <c r="E2407">
        <v>0.68453572417610142</v>
      </c>
      <c r="F2407">
        <v>1.7050838659426144E-2</v>
      </c>
      <c r="G2407">
        <v>4.9283541201805649E-2</v>
      </c>
      <c r="H2407">
        <v>1.2420880215305458E-2</v>
      </c>
    </row>
    <row r="2408" spans="1:8" x14ac:dyDescent="0.2">
      <c r="A2408" t="s">
        <v>4242</v>
      </c>
      <c r="B2408" t="s">
        <v>4239</v>
      </c>
      <c r="C2408" t="s">
        <v>4270</v>
      </c>
      <c r="D2408">
        <v>0.23746314227790058</v>
      </c>
      <c r="E2408">
        <v>0.68390916678049596</v>
      </c>
      <c r="F2408">
        <v>1.7072800847292222E-2</v>
      </c>
      <c r="G2408">
        <v>4.9145338272936781E-2</v>
      </c>
      <c r="H2408">
        <v>1.2409551821374497E-2</v>
      </c>
    </row>
    <row r="2409" spans="1:8" x14ac:dyDescent="0.2">
      <c r="A2409" t="s">
        <v>4242</v>
      </c>
      <c r="B2409" t="s">
        <v>4239</v>
      </c>
      <c r="C2409" t="s">
        <v>4271</v>
      </c>
      <c r="D2409">
        <v>0.23706542258580954</v>
      </c>
      <c r="E2409">
        <v>0.68417166824643683</v>
      </c>
      <c r="F2409">
        <v>1.7080268778957901E-2</v>
      </c>
      <c r="G2409">
        <v>4.9268225950975138E-2</v>
      </c>
      <c r="H2409">
        <v>1.2414414437820421E-2</v>
      </c>
    </row>
    <row r="2410" spans="1:8" x14ac:dyDescent="0.2">
      <c r="A2410" t="s">
        <v>4242</v>
      </c>
      <c r="B2410" t="s">
        <v>4239</v>
      </c>
      <c r="C2410" t="s">
        <v>4272</v>
      </c>
      <c r="D2410">
        <v>0.23630012627772556</v>
      </c>
      <c r="E2410">
        <v>0.68478689624178746</v>
      </c>
      <c r="F2410">
        <v>1.7063608469735956E-2</v>
      </c>
      <c r="G2410">
        <v>4.9423932970393859E-2</v>
      </c>
      <c r="H2410">
        <v>1.2425436040357091E-2</v>
      </c>
    </row>
    <row r="2411" spans="1:8" x14ac:dyDescent="0.2">
      <c r="A2411" t="s">
        <v>4242</v>
      </c>
      <c r="B2411" t="s">
        <v>4239</v>
      </c>
      <c r="C2411" t="s">
        <v>4273</v>
      </c>
      <c r="D2411">
        <v>0.23630012627772556</v>
      </c>
      <c r="E2411">
        <v>0.68478689624178746</v>
      </c>
      <c r="F2411">
        <v>1.7063608469735956E-2</v>
      </c>
      <c r="G2411">
        <v>4.9423932970393859E-2</v>
      </c>
      <c r="H2411">
        <v>1.2425436040357091E-2</v>
      </c>
    </row>
    <row r="2412" spans="1:8" x14ac:dyDescent="0.2">
      <c r="A2412" t="s">
        <v>4242</v>
      </c>
      <c r="B2412" t="s">
        <v>4239</v>
      </c>
      <c r="C2412" t="s">
        <v>4274</v>
      </c>
      <c r="D2412">
        <v>0.23630012627772556</v>
      </c>
      <c r="E2412">
        <v>0.68478689624178746</v>
      </c>
      <c r="F2412">
        <v>1.7063608469735956E-2</v>
      </c>
      <c r="G2412">
        <v>4.9423932970393859E-2</v>
      </c>
      <c r="H2412">
        <v>1.2425436040357091E-2</v>
      </c>
    </row>
    <row r="2413" spans="1:8" x14ac:dyDescent="0.2">
      <c r="A2413" t="s">
        <v>4242</v>
      </c>
      <c r="B2413" t="s">
        <v>4239</v>
      </c>
      <c r="C2413" t="s">
        <v>4275</v>
      </c>
      <c r="D2413">
        <v>0.23818670532586106</v>
      </c>
      <c r="E2413">
        <v>0.68324626001339284</v>
      </c>
      <c r="F2413">
        <v>1.7110993437661429E-2</v>
      </c>
      <c r="G2413">
        <v>4.9058135682198585E-2</v>
      </c>
      <c r="H2413">
        <v>1.2397905540886218E-2</v>
      </c>
    </row>
    <row r="2414" spans="1:8" x14ac:dyDescent="0.2">
      <c r="A2414" t="s">
        <v>4242</v>
      </c>
      <c r="B2414" t="s">
        <v>4239</v>
      </c>
      <c r="C2414" t="s">
        <v>4276</v>
      </c>
      <c r="D2414">
        <v>0.23817193174625309</v>
      </c>
      <c r="E2414">
        <v>0.68324281480009252</v>
      </c>
      <c r="F2414">
        <v>1.7114854312316342E-2</v>
      </c>
      <c r="G2414">
        <v>4.9072007449502082E-2</v>
      </c>
      <c r="H2414">
        <v>1.2398391691835963E-2</v>
      </c>
    </row>
    <row r="2415" spans="1:8" x14ac:dyDescent="0.2">
      <c r="A2415" t="s">
        <v>4242</v>
      </c>
      <c r="B2415" t="s">
        <v>4239</v>
      </c>
      <c r="C2415" t="s">
        <v>4277</v>
      </c>
      <c r="D2415">
        <v>0.23932067398420798</v>
      </c>
      <c r="E2415">
        <v>0.68239126550294382</v>
      </c>
      <c r="F2415">
        <v>1.7118679714526821E-2</v>
      </c>
      <c r="G2415">
        <v>4.8786534912967749E-2</v>
      </c>
      <c r="H2415">
        <v>1.2382845885353799E-2</v>
      </c>
    </row>
    <row r="2416" spans="1:8" x14ac:dyDescent="0.2">
      <c r="A2416" t="s">
        <v>4242</v>
      </c>
      <c r="B2416" t="s">
        <v>4239</v>
      </c>
      <c r="C2416" t="s">
        <v>4278</v>
      </c>
      <c r="D2416">
        <v>0.24045557841845772</v>
      </c>
      <c r="E2416">
        <v>0.68148363692035763</v>
      </c>
      <c r="F2416">
        <v>1.7140580119181667E-2</v>
      </c>
      <c r="G2416">
        <v>4.8553790467150075E-2</v>
      </c>
      <c r="H2416">
        <v>1.2366414074852998E-2</v>
      </c>
    </row>
    <row r="2417" spans="1:8" x14ac:dyDescent="0.2">
      <c r="A2417" t="s">
        <v>4242</v>
      </c>
      <c r="B2417" t="s">
        <v>4239</v>
      </c>
      <c r="C2417" t="s">
        <v>4279</v>
      </c>
      <c r="D2417">
        <v>0.24044929300682716</v>
      </c>
      <c r="E2417">
        <v>0.68146377845585671</v>
      </c>
      <c r="F2417">
        <v>1.7147528410937519E-2</v>
      </c>
      <c r="G2417">
        <v>4.8573337754061932E-2</v>
      </c>
      <c r="H2417">
        <v>1.2366062372316687E-2</v>
      </c>
    </row>
    <row r="2418" spans="1:8" x14ac:dyDescent="0.2">
      <c r="A2418" t="s">
        <v>4242</v>
      </c>
      <c r="B2418" t="s">
        <v>4239</v>
      </c>
      <c r="C2418" t="s">
        <v>4280</v>
      </c>
      <c r="D2418">
        <v>0.24044929300682716</v>
      </c>
      <c r="E2418">
        <v>0.68146377845585671</v>
      </c>
      <c r="F2418">
        <v>1.7147528410937519E-2</v>
      </c>
      <c r="G2418">
        <v>4.8573337754061932E-2</v>
      </c>
      <c r="H2418">
        <v>1.2366062372316687E-2</v>
      </c>
    </row>
    <row r="2419" spans="1:8" x14ac:dyDescent="0.2">
      <c r="A2419" t="s">
        <v>4242</v>
      </c>
      <c r="B2419" t="s">
        <v>4239</v>
      </c>
      <c r="C2419" t="s">
        <v>4281</v>
      </c>
      <c r="D2419">
        <v>0.24044929300682716</v>
      </c>
      <c r="E2419">
        <v>0.68146377845585671</v>
      </c>
      <c r="F2419">
        <v>1.7147528410937519E-2</v>
      </c>
      <c r="G2419">
        <v>4.8573337754061932E-2</v>
      </c>
      <c r="H2419">
        <v>1.2366062372316687E-2</v>
      </c>
    </row>
    <row r="2420" spans="1:8" x14ac:dyDescent="0.2">
      <c r="A2420" t="s">
        <v>4242</v>
      </c>
      <c r="B2420" t="s">
        <v>4239</v>
      </c>
      <c r="C2420" t="s">
        <v>4282</v>
      </c>
      <c r="D2420">
        <v>0.23968873857219103</v>
      </c>
      <c r="E2420">
        <v>0.68205435765924194</v>
      </c>
      <c r="F2420">
        <v>1.7137899872264793E-2</v>
      </c>
      <c r="G2420">
        <v>4.8742273711539372E-2</v>
      </c>
      <c r="H2420">
        <v>1.2376730184762859E-2</v>
      </c>
    </row>
    <row r="2421" spans="1:8" x14ac:dyDescent="0.2">
      <c r="A2421" t="s">
        <v>4242</v>
      </c>
      <c r="B2421" t="s">
        <v>4239</v>
      </c>
      <c r="C2421" t="s">
        <v>4283</v>
      </c>
      <c r="D2421">
        <v>0.23893085175594309</v>
      </c>
      <c r="E2421">
        <v>0.68265639147442636</v>
      </c>
      <c r="F2421">
        <v>1.7124231615519125E-2</v>
      </c>
      <c r="G2421">
        <v>4.8900969818694892E-2</v>
      </c>
      <c r="H2421">
        <v>1.2387555335416571E-2</v>
      </c>
    </row>
    <row r="2422" spans="1:8" x14ac:dyDescent="0.2">
      <c r="A2422" t="s">
        <v>4242</v>
      </c>
      <c r="B2422" t="s">
        <v>4239</v>
      </c>
      <c r="C2422" t="s">
        <v>4284</v>
      </c>
      <c r="D2422">
        <v>0.23893085175594309</v>
      </c>
      <c r="E2422">
        <v>0.68265639147442636</v>
      </c>
      <c r="F2422">
        <v>1.7124231615519125E-2</v>
      </c>
      <c r="G2422">
        <v>4.8900969818694892E-2</v>
      </c>
      <c r="H2422">
        <v>1.2387555335416571E-2</v>
      </c>
    </row>
    <row r="2423" spans="1:8" x14ac:dyDescent="0.2">
      <c r="A2423" t="s">
        <v>4242</v>
      </c>
      <c r="B2423" t="s">
        <v>4239</v>
      </c>
      <c r="C2423" t="s">
        <v>4285</v>
      </c>
      <c r="D2423">
        <v>0.23893085175594309</v>
      </c>
      <c r="E2423">
        <v>0.68265639147442636</v>
      </c>
      <c r="F2423">
        <v>1.7124231615519125E-2</v>
      </c>
      <c r="G2423">
        <v>4.8900969818694892E-2</v>
      </c>
      <c r="H2423">
        <v>1.2387555335416571E-2</v>
      </c>
    </row>
    <row r="2424" spans="1:8" x14ac:dyDescent="0.2">
      <c r="A2424" t="s">
        <v>4242</v>
      </c>
      <c r="B2424" t="s">
        <v>4239</v>
      </c>
      <c r="C2424" t="s">
        <v>4286</v>
      </c>
      <c r="D2424">
        <v>0.2396925123531341</v>
      </c>
      <c r="E2424">
        <v>0.68206267561697054</v>
      </c>
      <c r="F2424">
        <v>1.713478142447792E-2</v>
      </c>
      <c r="G2424">
        <v>4.8733226714332244E-2</v>
      </c>
      <c r="H2424">
        <v>1.2376803891085187E-2</v>
      </c>
    </row>
    <row r="2425" spans="1:8" x14ac:dyDescent="0.2">
      <c r="A2425" t="s">
        <v>4242</v>
      </c>
      <c r="B2425" t="s">
        <v>4239</v>
      </c>
      <c r="C2425" t="s">
        <v>4287</v>
      </c>
      <c r="D2425">
        <v>0.23892231858783955</v>
      </c>
      <c r="E2425">
        <v>0.68263116326450934</v>
      </c>
      <c r="F2425">
        <v>1.713311109862143E-2</v>
      </c>
      <c r="G2425">
        <v>4.8926279723171207E-2</v>
      </c>
      <c r="H2425">
        <v>1.2387127325858564E-2</v>
      </c>
    </row>
    <row r="2426" spans="1:8" x14ac:dyDescent="0.2">
      <c r="A2426" t="s">
        <v>4242</v>
      </c>
      <c r="B2426" t="s">
        <v>4239</v>
      </c>
      <c r="C2426" t="s">
        <v>4288</v>
      </c>
      <c r="D2426">
        <v>0.23853655668279844</v>
      </c>
      <c r="E2426">
        <v>0.6829162602472042</v>
      </c>
      <c r="F2426">
        <v>1.713205248128408E-2</v>
      </c>
      <c r="G2426">
        <v>4.9022828921222089E-2</v>
      </c>
      <c r="H2426">
        <v>1.2392301667491197E-2</v>
      </c>
    </row>
    <row r="2427" spans="1:8" x14ac:dyDescent="0.2">
      <c r="A2427" t="s">
        <v>4242</v>
      </c>
      <c r="B2427" t="s">
        <v>4239</v>
      </c>
      <c r="C2427" t="s">
        <v>4289</v>
      </c>
      <c r="D2427">
        <v>0.23853655668279844</v>
      </c>
      <c r="E2427">
        <v>0.6829162602472042</v>
      </c>
      <c r="F2427">
        <v>1.713205248128408E-2</v>
      </c>
      <c r="G2427">
        <v>4.9022828921222089E-2</v>
      </c>
      <c r="H2427">
        <v>1.2392301667491197E-2</v>
      </c>
    </row>
    <row r="2428" spans="1:8" x14ac:dyDescent="0.2">
      <c r="A2428" t="s">
        <v>4242</v>
      </c>
      <c r="B2428" t="s">
        <v>4239</v>
      </c>
      <c r="C2428" t="s">
        <v>4290</v>
      </c>
      <c r="D2428">
        <v>0.23891487724823493</v>
      </c>
      <c r="E2428">
        <v>0.68261040618077573</v>
      </c>
      <c r="F2428">
        <v>1.7140503868472552E-2</v>
      </c>
      <c r="G2428">
        <v>4.8947438657410011E-2</v>
      </c>
      <c r="H2428">
        <v>1.2386774045106621E-2</v>
      </c>
    </row>
    <row r="2429" spans="1:8" x14ac:dyDescent="0.2">
      <c r="A2429" t="s">
        <v>4242</v>
      </c>
      <c r="B2429" t="s">
        <v>4239</v>
      </c>
      <c r="C2429" t="s">
        <v>4291</v>
      </c>
      <c r="D2429">
        <v>0.23891487724823493</v>
      </c>
      <c r="E2429">
        <v>0.68261040618077573</v>
      </c>
      <c r="F2429">
        <v>1.7140503868472552E-2</v>
      </c>
      <c r="G2429">
        <v>4.8947438657410011E-2</v>
      </c>
      <c r="H2429">
        <v>1.2386774045106621E-2</v>
      </c>
    </row>
    <row r="2430" spans="1:8" x14ac:dyDescent="0.2">
      <c r="A2430" t="s">
        <v>4242</v>
      </c>
      <c r="B2430" t="s">
        <v>4239</v>
      </c>
      <c r="C2430" t="s">
        <v>4292</v>
      </c>
      <c r="D2430">
        <v>0.23891487724823493</v>
      </c>
      <c r="E2430">
        <v>0.68261040618077573</v>
      </c>
      <c r="F2430">
        <v>1.7140503868472552E-2</v>
      </c>
      <c r="G2430">
        <v>4.8947438657410011E-2</v>
      </c>
      <c r="H2430">
        <v>1.2386774045106621E-2</v>
      </c>
    </row>
    <row r="2431" spans="1:8" x14ac:dyDescent="0.2">
      <c r="A2431" t="s">
        <v>4242</v>
      </c>
      <c r="B2431" t="s">
        <v>4239</v>
      </c>
      <c r="C2431" t="s">
        <v>4293</v>
      </c>
      <c r="D2431">
        <v>0.23852916618235884</v>
      </c>
      <c r="E2431">
        <v>0.68289560348715728</v>
      </c>
      <c r="F2431">
        <v>1.7139394560969769E-2</v>
      </c>
      <c r="G2431">
        <v>4.9043885640894402E-2</v>
      </c>
      <c r="H2431">
        <v>1.2391950128619754E-2</v>
      </c>
    </row>
    <row r="2432" spans="1:8" x14ac:dyDescent="0.2">
      <c r="A2432" t="s">
        <v>4242</v>
      </c>
      <c r="B2432" t="s">
        <v>4239</v>
      </c>
      <c r="C2432" t="s">
        <v>4294</v>
      </c>
      <c r="D2432">
        <v>0.23852916618235884</v>
      </c>
      <c r="E2432">
        <v>0.68289560348715728</v>
      </c>
      <c r="F2432">
        <v>1.7139394560969769E-2</v>
      </c>
      <c r="G2432">
        <v>4.9043885640894402E-2</v>
      </c>
      <c r="H2432">
        <v>1.2391950128619754E-2</v>
      </c>
    </row>
    <row r="2433" spans="1:8" x14ac:dyDescent="0.2">
      <c r="A2433" t="s">
        <v>4242</v>
      </c>
      <c r="B2433" t="s">
        <v>4239</v>
      </c>
      <c r="C2433" t="s">
        <v>4295</v>
      </c>
      <c r="D2433">
        <v>0.23852916618235884</v>
      </c>
      <c r="E2433">
        <v>0.68289560348715728</v>
      </c>
      <c r="F2433">
        <v>1.7139394560969769E-2</v>
      </c>
      <c r="G2433">
        <v>4.9043885640894402E-2</v>
      </c>
      <c r="H2433">
        <v>1.2391950128619754E-2</v>
      </c>
    </row>
    <row r="2434" spans="1:8" x14ac:dyDescent="0.2">
      <c r="A2434" t="s">
        <v>4242</v>
      </c>
      <c r="B2434" t="s">
        <v>4239</v>
      </c>
      <c r="C2434" t="s">
        <v>4296</v>
      </c>
      <c r="D2434">
        <v>0.23852916618235884</v>
      </c>
      <c r="E2434">
        <v>0.68289560348715728</v>
      </c>
      <c r="F2434">
        <v>1.7139394560969769E-2</v>
      </c>
      <c r="G2434">
        <v>4.9043885640894402E-2</v>
      </c>
      <c r="H2434">
        <v>1.2391950128619754E-2</v>
      </c>
    </row>
    <row r="2435" spans="1:8" x14ac:dyDescent="0.2">
      <c r="A2435" t="s">
        <v>4242</v>
      </c>
      <c r="B2435" t="s">
        <v>4239</v>
      </c>
      <c r="C2435" t="s">
        <v>4297</v>
      </c>
      <c r="D2435">
        <v>0.23854508546957634</v>
      </c>
      <c r="E2435">
        <v>0.6829425395440667</v>
      </c>
      <c r="F2435">
        <v>1.7122895916215925E-2</v>
      </c>
      <c r="G2435">
        <v>4.8996746979004802E-2</v>
      </c>
      <c r="H2435">
        <v>1.2392732091136331E-2</v>
      </c>
    </row>
    <row r="2436" spans="1:8" x14ac:dyDescent="0.2">
      <c r="A2436" t="s">
        <v>4242</v>
      </c>
      <c r="B2436" t="s">
        <v>4239</v>
      </c>
      <c r="C2436" t="s">
        <v>4298</v>
      </c>
      <c r="D2436">
        <v>0.23816037676098442</v>
      </c>
      <c r="E2436">
        <v>0.68322948328561994</v>
      </c>
      <c r="F2436">
        <v>1.7121036175884858E-2</v>
      </c>
      <c r="G2436">
        <v>4.9091166825656063E-2</v>
      </c>
      <c r="H2436">
        <v>1.2397936951854737E-2</v>
      </c>
    </row>
    <row r="2437" spans="1:8" x14ac:dyDescent="0.2">
      <c r="A2437" t="s">
        <v>4242</v>
      </c>
      <c r="B2437" t="s">
        <v>4239</v>
      </c>
      <c r="C2437" t="s">
        <v>4299</v>
      </c>
      <c r="D2437">
        <v>0.23931965140208741</v>
      </c>
      <c r="E2437">
        <v>0.68239416236897121</v>
      </c>
      <c r="F2437">
        <v>1.7118117550122849E-2</v>
      </c>
      <c r="G2437">
        <v>4.8785347996291875E-2</v>
      </c>
      <c r="H2437">
        <v>1.2382720682526544E-2</v>
      </c>
    </row>
    <row r="2438" spans="1:8" x14ac:dyDescent="0.2">
      <c r="A2438" t="s">
        <v>4242</v>
      </c>
      <c r="B2438" t="s">
        <v>4239</v>
      </c>
      <c r="C2438" t="s">
        <v>4300</v>
      </c>
      <c r="D2438">
        <v>0.24008872341589974</v>
      </c>
      <c r="E2438">
        <v>0.68182442969643586</v>
      </c>
      <c r="F2438">
        <v>1.7120162062596644E-2</v>
      </c>
      <c r="G2438">
        <v>4.8594301388535328E-2</v>
      </c>
      <c r="H2438">
        <v>1.2372383436532389E-2</v>
      </c>
    </row>
    <row r="2439" spans="1:8" x14ac:dyDescent="0.2">
      <c r="A2439" t="s">
        <v>4242</v>
      </c>
      <c r="B2439" t="s">
        <v>4239</v>
      </c>
      <c r="C2439" t="s">
        <v>4301</v>
      </c>
      <c r="D2439">
        <v>0.23970722378727027</v>
      </c>
      <c r="E2439">
        <v>0.6821184359716469</v>
      </c>
      <c r="F2439">
        <v>1.7115961487760682E-2</v>
      </c>
      <c r="G2439">
        <v>4.8680663714887121E-2</v>
      </c>
      <c r="H2439">
        <v>1.2377715038435004E-2</v>
      </c>
    </row>
    <row r="2440" spans="1:8" x14ac:dyDescent="0.2">
      <c r="A2440" t="s">
        <v>4242</v>
      </c>
      <c r="B2440" t="s">
        <v>4239</v>
      </c>
      <c r="C2440" t="s">
        <v>4302</v>
      </c>
      <c r="D2440">
        <v>0.23970722378727027</v>
      </c>
      <c r="E2440">
        <v>0.6821184359716469</v>
      </c>
      <c r="F2440">
        <v>1.7115961487760682E-2</v>
      </c>
      <c r="G2440">
        <v>4.8680663714887121E-2</v>
      </c>
      <c r="H2440">
        <v>1.2377715038435004E-2</v>
      </c>
    </row>
    <row r="2441" spans="1:8" x14ac:dyDescent="0.2">
      <c r="A2441" t="s">
        <v>4242</v>
      </c>
      <c r="B2441" t="s">
        <v>4239</v>
      </c>
      <c r="C2441" t="s">
        <v>4303</v>
      </c>
      <c r="D2441">
        <v>0.23970722378727027</v>
      </c>
      <c r="E2441">
        <v>0.6821184359716469</v>
      </c>
      <c r="F2441">
        <v>1.7115961487760682E-2</v>
      </c>
      <c r="G2441">
        <v>4.8680663714887121E-2</v>
      </c>
      <c r="H2441">
        <v>1.2377715038435004E-2</v>
      </c>
    </row>
    <row r="2442" spans="1:8" x14ac:dyDescent="0.2">
      <c r="A2442" t="s">
        <v>4242</v>
      </c>
      <c r="B2442" t="s">
        <v>4239</v>
      </c>
      <c r="C2442" t="s">
        <v>4304</v>
      </c>
      <c r="D2442">
        <v>0.24007735758252902</v>
      </c>
      <c r="E2442">
        <v>0.68179333515437224</v>
      </c>
      <c r="F2442">
        <v>1.7131331247487541E-2</v>
      </c>
      <c r="G2442">
        <v>4.8626106054127975E-2</v>
      </c>
      <c r="H2442">
        <v>1.2371869961483227E-2</v>
      </c>
    </row>
    <row r="2443" spans="1:8" x14ac:dyDescent="0.2">
      <c r="A2443" t="s">
        <v>4242</v>
      </c>
      <c r="B2443" t="s">
        <v>4239</v>
      </c>
      <c r="C2443" t="s">
        <v>4305</v>
      </c>
      <c r="D2443">
        <v>0.24007735758252902</v>
      </c>
      <c r="E2443">
        <v>0.68179333515437224</v>
      </c>
      <c r="F2443">
        <v>1.7131331247487541E-2</v>
      </c>
      <c r="G2443">
        <v>4.8626106054127975E-2</v>
      </c>
      <c r="H2443">
        <v>1.2371869961483227E-2</v>
      </c>
    </row>
    <row r="2444" spans="1:8" x14ac:dyDescent="0.2">
      <c r="A2444" t="s">
        <v>4242</v>
      </c>
      <c r="B2444" t="s">
        <v>4239</v>
      </c>
      <c r="C2444" t="s">
        <v>4306</v>
      </c>
      <c r="D2444">
        <v>0.24007735758252902</v>
      </c>
      <c r="E2444">
        <v>0.68179333515437224</v>
      </c>
      <c r="F2444">
        <v>1.7131331247487541E-2</v>
      </c>
      <c r="G2444">
        <v>4.8626106054127975E-2</v>
      </c>
      <c r="H2444">
        <v>1.2371869961483227E-2</v>
      </c>
    </row>
    <row r="2445" spans="1:8" x14ac:dyDescent="0.2">
      <c r="A2445" t="s">
        <v>4242</v>
      </c>
      <c r="B2445" t="s">
        <v>4239</v>
      </c>
      <c r="C2445" t="s">
        <v>4307</v>
      </c>
      <c r="D2445">
        <v>0.24007735758252902</v>
      </c>
      <c r="E2445">
        <v>0.68179333515437224</v>
      </c>
      <c r="F2445">
        <v>1.7131331247487541E-2</v>
      </c>
      <c r="G2445">
        <v>4.8626106054127975E-2</v>
      </c>
      <c r="H2445">
        <v>1.2371869961483227E-2</v>
      </c>
    </row>
    <row r="2446" spans="1:8" x14ac:dyDescent="0.2">
      <c r="A2446" t="s">
        <v>4242</v>
      </c>
      <c r="B2446" t="s">
        <v>4239</v>
      </c>
      <c r="C2446" t="s">
        <v>4308</v>
      </c>
      <c r="D2446">
        <v>0.24046107727968216</v>
      </c>
      <c r="E2446">
        <v>0.68150815903764317</v>
      </c>
      <c r="F2446">
        <v>1.7132511364345102E-2</v>
      </c>
      <c r="G2446">
        <v>4.8531558752349581E-2</v>
      </c>
      <c r="H2446">
        <v>1.2366693565980122E-2</v>
      </c>
    </row>
    <row r="2447" spans="1:8" x14ac:dyDescent="0.2">
      <c r="A2447" t="s">
        <v>4242</v>
      </c>
      <c r="B2447" t="s">
        <v>4239</v>
      </c>
      <c r="C2447" t="s">
        <v>4309</v>
      </c>
      <c r="D2447">
        <v>0.24046107727968216</v>
      </c>
      <c r="E2447">
        <v>0.68150815903764317</v>
      </c>
      <c r="F2447">
        <v>1.7132511364345102E-2</v>
      </c>
      <c r="G2447">
        <v>4.8531558752349581E-2</v>
      </c>
      <c r="H2447">
        <v>1.2366693565980122E-2</v>
      </c>
    </row>
    <row r="2448" spans="1:8" x14ac:dyDescent="0.2">
      <c r="A2448" t="s">
        <v>4242</v>
      </c>
      <c r="B2448" t="s">
        <v>4239</v>
      </c>
      <c r="C2448" t="s">
        <v>4310</v>
      </c>
      <c r="D2448">
        <v>0.24007324374830441</v>
      </c>
      <c r="E2448">
        <v>0.68178403148203104</v>
      </c>
      <c r="F2448">
        <v>1.7134822260519249E-2</v>
      </c>
      <c r="G2448">
        <v>4.8636190275362874E-2</v>
      </c>
      <c r="H2448">
        <v>1.2371712233782471E-2</v>
      </c>
    </row>
    <row r="2449" spans="1:8" x14ac:dyDescent="0.2">
      <c r="A2449" t="s">
        <v>4242</v>
      </c>
      <c r="B2449" t="s">
        <v>4239</v>
      </c>
      <c r="C2449" t="s">
        <v>4311</v>
      </c>
      <c r="D2449">
        <v>0.24007324374830441</v>
      </c>
      <c r="E2449">
        <v>0.68178403148203104</v>
      </c>
      <c r="F2449">
        <v>1.7134822260519249E-2</v>
      </c>
      <c r="G2449">
        <v>4.8636190275362874E-2</v>
      </c>
      <c r="H2449">
        <v>1.2371712233782471E-2</v>
      </c>
    </row>
    <row r="2450" spans="1:8" x14ac:dyDescent="0.2">
      <c r="A2450" t="s">
        <v>4242</v>
      </c>
      <c r="B2450" t="s">
        <v>4239</v>
      </c>
      <c r="C2450" t="s">
        <v>4312</v>
      </c>
      <c r="D2450">
        <v>0.24121699032773603</v>
      </c>
      <c r="E2450">
        <v>0.68092542425403479</v>
      </c>
      <c r="F2450">
        <v>1.7140563350968564E-2</v>
      </c>
      <c r="G2450">
        <v>4.8360857094325395E-2</v>
      </c>
      <c r="H2450">
        <v>1.2356164972935218E-2</v>
      </c>
    </row>
    <row r="2451" spans="1:8" x14ac:dyDescent="0.2">
      <c r="A2451" t="s">
        <v>4242</v>
      </c>
      <c r="B2451" t="s">
        <v>4239</v>
      </c>
      <c r="C2451" t="s">
        <v>4313</v>
      </c>
      <c r="D2451">
        <v>0.24121699032773603</v>
      </c>
      <c r="E2451">
        <v>0.68092542425403479</v>
      </c>
      <c r="F2451">
        <v>1.7140563350968564E-2</v>
      </c>
      <c r="G2451">
        <v>4.8360857094325395E-2</v>
      </c>
      <c r="H2451">
        <v>1.2356164972935218E-2</v>
      </c>
    </row>
    <row r="2452" spans="1:8" x14ac:dyDescent="0.2">
      <c r="A2452" t="s">
        <v>4242</v>
      </c>
      <c r="B2452" t="s">
        <v>4239</v>
      </c>
      <c r="C2452" t="s">
        <v>4314</v>
      </c>
      <c r="D2452">
        <v>0.24122639801608939</v>
      </c>
      <c r="E2452">
        <v>0.68098551651248307</v>
      </c>
      <c r="F2452">
        <v>1.7121463574946785E-2</v>
      </c>
      <c r="G2452">
        <v>4.8309318770240632E-2</v>
      </c>
      <c r="H2452">
        <v>1.235730312624009E-2</v>
      </c>
    </row>
    <row r="2453" spans="1:8" x14ac:dyDescent="0.2">
      <c r="A2453" t="s">
        <v>4242</v>
      </c>
      <c r="B2453" t="s">
        <v>4239</v>
      </c>
      <c r="C2453" t="s">
        <v>4315</v>
      </c>
      <c r="D2453">
        <v>0.24161094081514736</v>
      </c>
      <c r="E2453">
        <v>0.68070480757491447</v>
      </c>
      <c r="F2453">
        <v>1.71209455252463E-2</v>
      </c>
      <c r="G2453">
        <v>4.8211099513234844E-2</v>
      </c>
      <c r="H2453">
        <v>1.235220657145703E-2</v>
      </c>
    </row>
    <row r="2454" spans="1:8" x14ac:dyDescent="0.2">
      <c r="A2454" t="s">
        <v>4242</v>
      </c>
      <c r="B2454" t="s">
        <v>4239</v>
      </c>
      <c r="C2454" t="s">
        <v>4316</v>
      </c>
      <c r="D2454">
        <v>0.24198840534266541</v>
      </c>
      <c r="E2454">
        <v>0.68042137649148571</v>
      </c>
      <c r="F2454">
        <v>1.7122605868026289E-2</v>
      </c>
      <c r="G2454">
        <v>4.8120534278960805E-2</v>
      </c>
      <c r="H2454">
        <v>1.234707801886176E-2</v>
      </c>
    </row>
    <row r="2455" spans="1:8" x14ac:dyDescent="0.2">
      <c r="A2455" t="s">
        <v>4242</v>
      </c>
      <c r="B2455" t="s">
        <v>4239</v>
      </c>
      <c r="C2455" t="s">
        <v>4317</v>
      </c>
      <c r="D2455">
        <v>0.24237194909927315</v>
      </c>
      <c r="E2455">
        <v>0.68014011564448462</v>
      </c>
      <c r="F2455">
        <v>1.7122296269182997E-2</v>
      </c>
      <c r="G2455">
        <v>4.8023667152270993E-2</v>
      </c>
      <c r="H2455">
        <v>1.234197183478819E-2</v>
      </c>
    </row>
    <row r="2456" spans="1:8" x14ac:dyDescent="0.2">
      <c r="A2456" t="s">
        <v>4242</v>
      </c>
      <c r="B2456" t="s">
        <v>4239</v>
      </c>
      <c r="C2456" t="s">
        <v>4318</v>
      </c>
      <c r="D2456">
        <v>0.24313028970310047</v>
      </c>
      <c r="E2456">
        <v>0.67956747676937501</v>
      </c>
      <c r="F2456">
        <v>1.7126168698033361E-2</v>
      </c>
      <c r="G2456">
        <v>4.7844415567990357E-2</v>
      </c>
      <c r="H2456">
        <v>1.2331649261500701E-2</v>
      </c>
    </row>
    <row r="2457" spans="1:8" x14ac:dyDescent="0.2">
      <c r="A2457" t="s">
        <v>4242</v>
      </c>
      <c r="B2457" t="s">
        <v>4239</v>
      </c>
      <c r="C2457" t="s">
        <v>4319</v>
      </c>
      <c r="D2457">
        <v>0.24313054919986909</v>
      </c>
      <c r="E2457">
        <v>0.67956817654768076</v>
      </c>
      <c r="F2457">
        <v>1.7125913131931961E-2</v>
      </c>
      <c r="G2457">
        <v>4.7843699418105692E-2</v>
      </c>
      <c r="H2457">
        <v>1.2331661702412438E-2</v>
      </c>
    </row>
    <row r="2458" spans="1:8" x14ac:dyDescent="0.2">
      <c r="A2458" t="s">
        <v>4242</v>
      </c>
      <c r="B2458" t="s">
        <v>4239</v>
      </c>
      <c r="C2458" t="s">
        <v>4320</v>
      </c>
      <c r="D2458">
        <v>0.24350506969938979</v>
      </c>
      <c r="E2458">
        <v>0.67926642473842003</v>
      </c>
      <c r="F2458">
        <v>1.7133161927134797E-2</v>
      </c>
      <c r="G2458">
        <v>4.7769133984600462E-2</v>
      </c>
      <c r="H2458">
        <v>1.2326209650454912E-2</v>
      </c>
    </row>
    <row r="2459" spans="1:8" x14ac:dyDescent="0.2">
      <c r="A2459" t="s">
        <v>4242</v>
      </c>
      <c r="B2459" t="s">
        <v>4239</v>
      </c>
      <c r="C2459" t="s">
        <v>4321</v>
      </c>
      <c r="D2459">
        <v>0.24350506969938979</v>
      </c>
      <c r="E2459">
        <v>0.67926642473842003</v>
      </c>
      <c r="F2459">
        <v>1.7133161927134797E-2</v>
      </c>
      <c r="G2459">
        <v>4.7769133984600462E-2</v>
      </c>
      <c r="H2459">
        <v>1.2326209650454912E-2</v>
      </c>
    </row>
    <row r="2460" spans="1:8" x14ac:dyDescent="0.2">
      <c r="A2460" t="s">
        <v>4242</v>
      </c>
      <c r="B2460" t="s">
        <v>4239</v>
      </c>
      <c r="C2460" t="s">
        <v>4322</v>
      </c>
      <c r="D2460">
        <v>0.24385353458758133</v>
      </c>
      <c r="E2460">
        <v>0.67892964898913744</v>
      </c>
      <c r="F2460">
        <v>1.715594934475953E-2</v>
      </c>
      <c r="G2460">
        <v>4.7740679812117236E-2</v>
      </c>
      <c r="H2460">
        <v>1.2320187266404554E-2</v>
      </c>
    </row>
    <row r="2461" spans="1:8" x14ac:dyDescent="0.2">
      <c r="A2461" t="s">
        <v>4242</v>
      </c>
      <c r="B2461" t="s">
        <v>4239</v>
      </c>
      <c r="C2461" t="s">
        <v>4323</v>
      </c>
      <c r="D2461">
        <v>0.24309696599796407</v>
      </c>
      <c r="E2461">
        <v>0.67951125231377918</v>
      </c>
      <c r="F2461">
        <v>1.7149322250375462E-2</v>
      </c>
      <c r="G2461">
        <v>4.7911737709208695E-2</v>
      </c>
      <c r="H2461">
        <v>1.2330721728672606E-2</v>
      </c>
    </row>
    <row r="2462" spans="1:8" x14ac:dyDescent="0.2">
      <c r="A2462" t="s">
        <v>4242</v>
      </c>
      <c r="B2462" t="s">
        <v>4239</v>
      </c>
      <c r="C2462" t="s">
        <v>4324</v>
      </c>
      <c r="D2462">
        <v>0.24118483358855244</v>
      </c>
      <c r="E2462">
        <v>0.68094241963377167</v>
      </c>
      <c r="F2462">
        <v>1.7142374064575326E-2</v>
      </c>
      <c r="G2462">
        <v>4.8373627160298076E-2</v>
      </c>
      <c r="H2462">
        <v>1.2356745552802542E-2</v>
      </c>
    </row>
    <row r="2463" spans="1:8" x14ac:dyDescent="0.2">
      <c r="A2463" t="s">
        <v>4242</v>
      </c>
      <c r="B2463" t="s">
        <v>4239</v>
      </c>
      <c r="C2463" t="s">
        <v>4325</v>
      </c>
      <c r="D2463">
        <v>0.24195370142012662</v>
      </c>
      <c r="E2463">
        <v>0.68038159325584158</v>
      </c>
      <c r="F2463">
        <v>1.7141207494954055E-2</v>
      </c>
      <c r="G2463">
        <v>4.8176933866385489E-2</v>
      </c>
      <c r="H2463">
        <v>1.2346563962692238E-2</v>
      </c>
    </row>
    <row r="2464" spans="1:8" x14ac:dyDescent="0.2">
      <c r="A2464" t="s">
        <v>4242</v>
      </c>
      <c r="B2464" t="s">
        <v>4239</v>
      </c>
      <c r="C2464" t="s">
        <v>4326</v>
      </c>
      <c r="D2464">
        <v>0.23972453731617907</v>
      </c>
      <c r="E2464">
        <v>0.68336607527938975</v>
      </c>
      <c r="F2464">
        <v>1.6760199243261428E-2</v>
      </c>
      <c r="G2464">
        <v>4.7751988532095967E-2</v>
      </c>
      <c r="H2464">
        <v>1.239719962907386E-2</v>
      </c>
    </row>
    <row r="2465" spans="1:8" x14ac:dyDescent="0.2">
      <c r="A2465" t="s">
        <v>4242</v>
      </c>
      <c r="B2465" t="s">
        <v>4239</v>
      </c>
      <c r="C2465" t="s">
        <v>4327</v>
      </c>
      <c r="D2465">
        <v>0.23863394970638113</v>
      </c>
      <c r="E2465">
        <v>0.68441552493431668</v>
      </c>
      <c r="F2465">
        <v>1.6690634235824165E-2</v>
      </c>
      <c r="G2465">
        <v>4.7844335352571134E-2</v>
      </c>
      <c r="H2465">
        <v>1.2415555770907092E-2</v>
      </c>
    </row>
    <row r="2466" spans="1:8" x14ac:dyDescent="0.2">
      <c r="A2466" t="s">
        <v>4242</v>
      </c>
      <c r="B2466" t="s">
        <v>4239</v>
      </c>
      <c r="C2466" t="s">
        <v>4328</v>
      </c>
      <c r="D2466">
        <v>0.23863394970638113</v>
      </c>
      <c r="E2466">
        <v>0.68441552493431668</v>
      </c>
      <c r="F2466">
        <v>1.6690634235824165E-2</v>
      </c>
      <c r="G2466">
        <v>4.7844335352571134E-2</v>
      </c>
      <c r="H2466">
        <v>1.2415555770907092E-2</v>
      </c>
    </row>
    <row r="2467" spans="1:8" x14ac:dyDescent="0.2">
      <c r="A2467" t="s">
        <v>4242</v>
      </c>
      <c r="B2467" t="s">
        <v>4239</v>
      </c>
      <c r="C2467" t="s">
        <v>4329</v>
      </c>
      <c r="D2467">
        <v>0.23898424313455599</v>
      </c>
      <c r="E2467">
        <v>0.68403170986809703</v>
      </c>
      <c r="F2467">
        <v>1.6726174838530169E-2</v>
      </c>
      <c r="G2467">
        <v>4.7849155804491811E-2</v>
      </c>
      <c r="H2467">
        <v>1.2408716354325009E-2</v>
      </c>
    </row>
    <row r="2468" spans="1:8" x14ac:dyDescent="0.2">
      <c r="A2468" t="s">
        <v>4242</v>
      </c>
      <c r="B2468" t="s">
        <v>4239</v>
      </c>
      <c r="C2468" t="s">
        <v>4330</v>
      </c>
      <c r="D2468">
        <v>0.23898424313455599</v>
      </c>
      <c r="E2468">
        <v>0.68403170986809703</v>
      </c>
      <c r="F2468">
        <v>1.6726174838530169E-2</v>
      </c>
      <c r="G2468">
        <v>4.7849155804491811E-2</v>
      </c>
      <c r="H2468">
        <v>1.2408716354325009E-2</v>
      </c>
    </row>
    <row r="2469" spans="1:8" x14ac:dyDescent="0.2">
      <c r="A2469" t="s">
        <v>4242</v>
      </c>
      <c r="B2469" t="s">
        <v>4239</v>
      </c>
      <c r="C2469" t="s">
        <v>4331</v>
      </c>
      <c r="D2469">
        <v>0.23898398296622861</v>
      </c>
      <c r="E2469">
        <v>0.68403344447244396</v>
      </c>
      <c r="F2469">
        <v>1.6725739635929614E-2</v>
      </c>
      <c r="G2469">
        <v>4.7848083596744584E-2</v>
      </c>
      <c r="H2469">
        <v>1.2408749328653223E-2</v>
      </c>
    </row>
    <row r="2470" spans="1:8" x14ac:dyDescent="0.2">
      <c r="A2470" t="s">
        <v>4242</v>
      </c>
      <c r="B2470" t="s">
        <v>4239</v>
      </c>
      <c r="C2470" t="s">
        <v>4332</v>
      </c>
      <c r="D2470">
        <v>0.23898398296622861</v>
      </c>
      <c r="E2470">
        <v>0.68403344447244396</v>
      </c>
      <c r="F2470">
        <v>1.6725739635929614E-2</v>
      </c>
      <c r="G2470">
        <v>4.7848083596744584E-2</v>
      </c>
      <c r="H2470">
        <v>1.2408749328653223E-2</v>
      </c>
    </row>
    <row r="2471" spans="1:8" x14ac:dyDescent="0.2">
      <c r="A2471" t="s">
        <v>4242</v>
      </c>
      <c r="B2471" t="s">
        <v>4239</v>
      </c>
      <c r="C2471" t="s">
        <v>4333</v>
      </c>
      <c r="D2471">
        <v>0.23898398296622861</v>
      </c>
      <c r="E2471">
        <v>0.68403344447244396</v>
      </c>
      <c r="F2471">
        <v>1.6725739635929614E-2</v>
      </c>
      <c r="G2471">
        <v>4.7848083596744584E-2</v>
      </c>
      <c r="H2471">
        <v>1.2408749328653223E-2</v>
      </c>
    </row>
    <row r="2472" spans="1:8" x14ac:dyDescent="0.2">
      <c r="A2472" t="s">
        <v>4242</v>
      </c>
      <c r="B2472" t="s">
        <v>4239</v>
      </c>
      <c r="C2472" t="s">
        <v>4334</v>
      </c>
      <c r="D2472">
        <v>0.23512907553686918</v>
      </c>
      <c r="E2472">
        <v>0.68697411628043825</v>
      </c>
      <c r="F2472">
        <v>1.6691953193537272E-2</v>
      </c>
      <c r="G2472">
        <v>4.874279325303494E-2</v>
      </c>
      <c r="H2472">
        <v>1.2462061736120415E-2</v>
      </c>
    </row>
    <row r="2473" spans="1:8" x14ac:dyDescent="0.2">
      <c r="A2473" t="s">
        <v>4242</v>
      </c>
      <c r="B2473" t="s">
        <v>4239</v>
      </c>
      <c r="C2473" t="s">
        <v>4335</v>
      </c>
      <c r="D2473">
        <v>0.23319387800760186</v>
      </c>
      <c r="E2473">
        <v>0.68846744503887536</v>
      </c>
      <c r="F2473">
        <v>1.6667580237750175E-2</v>
      </c>
      <c r="G2473">
        <v>4.9182114419334781E-2</v>
      </c>
      <c r="H2473">
        <v>1.2488982296437674E-2</v>
      </c>
    </row>
    <row r="2474" spans="1:8" x14ac:dyDescent="0.2">
      <c r="A2474" t="s">
        <v>4242</v>
      </c>
      <c r="B2474" t="s">
        <v>4239</v>
      </c>
      <c r="C2474" t="s">
        <v>4336</v>
      </c>
      <c r="D2474">
        <v>0.23319387800760186</v>
      </c>
      <c r="E2474">
        <v>0.68846744503887536</v>
      </c>
      <c r="F2474">
        <v>1.6667580237750175E-2</v>
      </c>
      <c r="G2474">
        <v>4.9182114419334781E-2</v>
      </c>
      <c r="H2474">
        <v>1.2488982296437674E-2</v>
      </c>
    </row>
    <row r="2475" spans="1:8" x14ac:dyDescent="0.2">
      <c r="A2475" t="s">
        <v>4242</v>
      </c>
      <c r="B2475" t="s">
        <v>4239</v>
      </c>
      <c r="C2475" t="s">
        <v>4337</v>
      </c>
      <c r="D2475">
        <v>0.2316212419378344</v>
      </c>
      <c r="E2475">
        <v>0.6896106592614587</v>
      </c>
      <c r="F2475">
        <v>1.6665707275803236E-2</v>
      </c>
      <c r="G2475">
        <v>4.959264731761602E-2</v>
      </c>
      <c r="H2475">
        <v>1.2509744207287532E-2</v>
      </c>
    </row>
    <row r="2476" spans="1:8" x14ac:dyDescent="0.2">
      <c r="A2476" t="s">
        <v>4242</v>
      </c>
      <c r="B2476" t="s">
        <v>4239</v>
      </c>
      <c r="C2476" t="s">
        <v>4338</v>
      </c>
      <c r="D2476">
        <v>0.23044237098520562</v>
      </c>
      <c r="E2476">
        <v>0.69047751018883841</v>
      </c>
      <c r="F2476">
        <v>1.6660689023936272E-2</v>
      </c>
      <c r="G2476">
        <v>4.9893935065363097E-2</v>
      </c>
      <c r="H2476">
        <v>1.2525494736656777E-2</v>
      </c>
    </row>
    <row r="2477" spans="1:8" x14ac:dyDescent="0.2">
      <c r="A2477" t="s">
        <v>4242</v>
      </c>
      <c r="B2477" t="s">
        <v>4239</v>
      </c>
      <c r="C2477" t="s">
        <v>4339</v>
      </c>
      <c r="D2477">
        <v>0.23044237098520562</v>
      </c>
      <c r="E2477">
        <v>0.69047751018883841</v>
      </c>
      <c r="F2477">
        <v>1.6660689023936272E-2</v>
      </c>
      <c r="G2477">
        <v>4.9893935065363097E-2</v>
      </c>
      <c r="H2477">
        <v>1.2525494736656777E-2</v>
      </c>
    </row>
    <row r="2478" spans="1:8" x14ac:dyDescent="0.2">
      <c r="A2478" t="s">
        <v>4242</v>
      </c>
      <c r="B2478" t="s">
        <v>4239</v>
      </c>
      <c r="C2478" t="s">
        <v>4340</v>
      </c>
      <c r="D2478">
        <v>0.23081839846246852</v>
      </c>
      <c r="E2478">
        <v>0.68868731222619595</v>
      </c>
      <c r="F2478">
        <v>1.7075264648950879E-2</v>
      </c>
      <c r="G2478">
        <v>5.0920520957293144E-2</v>
      </c>
      <c r="H2478">
        <v>1.2498503705091424E-2</v>
      </c>
    </row>
    <row r="2479" spans="1:8" x14ac:dyDescent="0.2">
      <c r="A2479" t="s">
        <v>4242</v>
      </c>
      <c r="B2479" t="s">
        <v>4239</v>
      </c>
      <c r="C2479" t="s">
        <v>4341</v>
      </c>
      <c r="D2479">
        <v>0.23072246869238139</v>
      </c>
      <c r="E2479">
        <v>0.68840804722079296</v>
      </c>
      <c r="F2479">
        <v>1.7170261582445324E-2</v>
      </c>
      <c r="G2479">
        <v>5.1204486863419094E-2</v>
      </c>
      <c r="H2479">
        <v>1.2494735640961239E-2</v>
      </c>
    </row>
    <row r="2480" spans="1:8" x14ac:dyDescent="0.2">
      <c r="A2480" t="s">
        <v>4242</v>
      </c>
      <c r="B2480" t="s">
        <v>4239</v>
      </c>
      <c r="C2480" t="s">
        <v>4342</v>
      </c>
      <c r="D2480">
        <v>0.23159630073683898</v>
      </c>
      <c r="E2480">
        <v>0.68666034774235429</v>
      </c>
      <c r="F2480">
        <v>1.7478996579690799E-2</v>
      </c>
      <c r="G2480">
        <v>5.1797210868431878E-2</v>
      </c>
      <c r="H2480">
        <v>1.2467144072684165E-2</v>
      </c>
    </row>
    <row r="2481" spans="1:8" x14ac:dyDescent="0.2">
      <c r="A2481" t="s">
        <v>4242</v>
      </c>
      <c r="B2481" t="s">
        <v>4239</v>
      </c>
      <c r="C2481" t="s">
        <v>4343</v>
      </c>
      <c r="D2481">
        <v>0.23325817012212774</v>
      </c>
      <c r="E2481">
        <v>0.68297446552919616</v>
      </c>
      <c r="F2481">
        <v>1.817370016586425E-2</v>
      </c>
      <c r="G2481">
        <v>5.3186320316784982E-2</v>
      </c>
      <c r="H2481">
        <v>1.2407343866026909E-2</v>
      </c>
    </row>
    <row r="2482" spans="1:8" x14ac:dyDescent="0.2">
      <c r="A2482" t="s">
        <v>4242</v>
      </c>
      <c r="B2482" t="s">
        <v>4239</v>
      </c>
      <c r="C2482" t="s">
        <v>4344</v>
      </c>
      <c r="D2482">
        <v>0.23316501651962609</v>
      </c>
      <c r="E2482">
        <v>0.68270187829028273</v>
      </c>
      <c r="F2482">
        <v>1.826802304893313E-2</v>
      </c>
      <c r="G2482">
        <v>5.3462518345343359E-2</v>
      </c>
      <c r="H2482">
        <v>1.2402563795814761E-2</v>
      </c>
    </row>
    <row r="2483" spans="1:8" x14ac:dyDescent="0.2">
      <c r="A2483" t="s">
        <v>4242</v>
      </c>
      <c r="B2483" t="s">
        <v>4239</v>
      </c>
      <c r="C2483" t="s">
        <v>4345</v>
      </c>
      <c r="D2483">
        <v>0.23316501651962609</v>
      </c>
      <c r="E2483">
        <v>0.68270187829028273</v>
      </c>
      <c r="F2483">
        <v>1.826802304893313E-2</v>
      </c>
      <c r="G2483">
        <v>5.3462518345343359E-2</v>
      </c>
      <c r="H2483">
        <v>1.2402563795814761E-2</v>
      </c>
    </row>
    <row r="2484" spans="1:8" x14ac:dyDescent="0.2">
      <c r="A2484" t="s">
        <v>4242</v>
      </c>
      <c r="B2484" t="s">
        <v>4239</v>
      </c>
      <c r="C2484" t="s">
        <v>4346</v>
      </c>
      <c r="D2484">
        <v>0.23316501651962609</v>
      </c>
      <c r="E2484">
        <v>0.68270187829028273</v>
      </c>
      <c r="F2484">
        <v>1.826802304893313E-2</v>
      </c>
      <c r="G2484">
        <v>5.3462518345343359E-2</v>
      </c>
      <c r="H2484">
        <v>1.2402563795814761E-2</v>
      </c>
    </row>
    <row r="2485" spans="1:8" x14ac:dyDescent="0.2">
      <c r="A2485" t="s">
        <v>4242</v>
      </c>
      <c r="B2485" t="s">
        <v>4239</v>
      </c>
      <c r="C2485" t="s">
        <v>4347</v>
      </c>
      <c r="D2485">
        <v>0.23316501651962609</v>
      </c>
      <c r="E2485">
        <v>0.68270187829028273</v>
      </c>
      <c r="F2485">
        <v>1.826802304893313E-2</v>
      </c>
      <c r="G2485">
        <v>5.3462518345343359E-2</v>
      </c>
      <c r="H2485">
        <v>1.2402563795814761E-2</v>
      </c>
    </row>
    <row r="2486" spans="1:8" x14ac:dyDescent="0.2">
      <c r="A2486" t="s">
        <v>4242</v>
      </c>
      <c r="B2486" t="s">
        <v>4239</v>
      </c>
      <c r="C2486" t="s">
        <v>4348</v>
      </c>
      <c r="D2486">
        <v>0.23545048835126658</v>
      </c>
      <c r="E2486">
        <v>0.67949426723960193</v>
      </c>
      <c r="F2486">
        <v>1.8717646176161506E-2</v>
      </c>
      <c r="G2486">
        <v>5.3992518218747669E-2</v>
      </c>
      <c r="H2486">
        <v>1.2345080014222411E-2</v>
      </c>
    </row>
    <row r="2487" spans="1:8" x14ac:dyDescent="0.2">
      <c r="A2487" t="s">
        <v>4242</v>
      </c>
      <c r="B2487" t="s">
        <v>4239</v>
      </c>
      <c r="C2487" t="s">
        <v>4349</v>
      </c>
      <c r="D2487">
        <v>0.23612774626827304</v>
      </c>
      <c r="E2487">
        <v>0.67866596302522064</v>
      </c>
      <c r="F2487">
        <v>1.8817342564911708E-2</v>
      </c>
      <c r="G2487">
        <v>5.4058601973009178E-2</v>
      </c>
      <c r="H2487">
        <v>1.2330346168585363E-2</v>
      </c>
    </row>
    <row r="2488" spans="1:8" x14ac:dyDescent="0.2">
      <c r="A2488" t="s">
        <v>4242</v>
      </c>
      <c r="B2488" t="s">
        <v>4239</v>
      </c>
      <c r="C2488" t="s">
        <v>4350</v>
      </c>
      <c r="D2488">
        <v>0.23612774626827304</v>
      </c>
      <c r="E2488">
        <v>0.67866596302522064</v>
      </c>
      <c r="F2488">
        <v>1.8817342564911708E-2</v>
      </c>
      <c r="G2488">
        <v>5.4058601973009178E-2</v>
      </c>
      <c r="H2488">
        <v>1.2330346168585363E-2</v>
      </c>
    </row>
    <row r="2489" spans="1:8" x14ac:dyDescent="0.2">
      <c r="A2489" t="s">
        <v>4242</v>
      </c>
      <c r="B2489" t="s">
        <v>4239</v>
      </c>
      <c r="C2489" t="s">
        <v>4351</v>
      </c>
      <c r="D2489">
        <v>0.2357401586363341</v>
      </c>
      <c r="E2489">
        <v>0.67893972884726494</v>
      </c>
      <c r="F2489">
        <v>1.881686197421505E-2</v>
      </c>
      <c r="G2489">
        <v>5.4167929496353913E-2</v>
      </c>
      <c r="H2489">
        <v>1.2335321045832029E-2</v>
      </c>
    </row>
    <row r="2490" spans="1:8" x14ac:dyDescent="0.2">
      <c r="A2490" t="s">
        <v>4242</v>
      </c>
      <c r="B2490" t="s">
        <v>4239</v>
      </c>
      <c r="C2490" t="s">
        <v>4352</v>
      </c>
      <c r="D2490">
        <v>0.2357401586363341</v>
      </c>
      <c r="E2490">
        <v>0.67893972884726494</v>
      </c>
      <c r="F2490">
        <v>1.881686197421505E-2</v>
      </c>
      <c r="G2490">
        <v>5.4167929496353913E-2</v>
      </c>
      <c r="H2490">
        <v>1.2335321045832029E-2</v>
      </c>
    </row>
    <row r="2491" spans="1:8" x14ac:dyDescent="0.2">
      <c r="A2491" t="s">
        <v>4242</v>
      </c>
      <c r="B2491" t="s">
        <v>4239</v>
      </c>
      <c r="C2491" t="s">
        <v>4353</v>
      </c>
      <c r="D2491">
        <v>0.23644183587182296</v>
      </c>
      <c r="E2491">
        <v>0.67818333047694002</v>
      </c>
      <c r="F2491">
        <v>1.8891622345379087E-2</v>
      </c>
      <c r="G2491">
        <v>5.4161471256332215E-2</v>
      </c>
      <c r="H2491">
        <v>1.2321740049525796E-2</v>
      </c>
    </row>
    <row r="2492" spans="1:8" x14ac:dyDescent="0.2">
      <c r="A2492" t="s">
        <v>4242</v>
      </c>
      <c r="B2492" t="s">
        <v>4239</v>
      </c>
      <c r="C2492" t="s">
        <v>4354</v>
      </c>
      <c r="D2492">
        <v>0.23644183587182296</v>
      </c>
      <c r="E2492">
        <v>0.67818333047694002</v>
      </c>
      <c r="F2492">
        <v>1.8891622345379087E-2</v>
      </c>
      <c r="G2492">
        <v>5.4161471256332215E-2</v>
      </c>
      <c r="H2492">
        <v>1.2321740049525796E-2</v>
      </c>
    </row>
    <row r="2493" spans="1:8" x14ac:dyDescent="0.2">
      <c r="A2493" t="s">
        <v>4242</v>
      </c>
      <c r="B2493" t="s">
        <v>4239</v>
      </c>
      <c r="C2493" t="s">
        <v>4355</v>
      </c>
      <c r="D2493">
        <v>0.23638461410905398</v>
      </c>
      <c r="E2493">
        <v>0.67801604178340724</v>
      </c>
      <c r="F2493">
        <v>1.895050905960375E-2</v>
      </c>
      <c r="G2493">
        <v>5.4330128168532207E-2</v>
      </c>
      <c r="H2493">
        <v>1.231870687940285E-2</v>
      </c>
    </row>
    <row r="2494" spans="1:8" x14ac:dyDescent="0.2">
      <c r="A2494" t="s">
        <v>4242</v>
      </c>
      <c r="B2494" t="s">
        <v>4239</v>
      </c>
      <c r="C2494" t="s">
        <v>4356</v>
      </c>
      <c r="D2494">
        <v>0.23706152950842924</v>
      </c>
      <c r="E2494">
        <v>0.67719611203317198</v>
      </c>
      <c r="F2494">
        <v>1.9048610167246755E-2</v>
      </c>
      <c r="G2494">
        <v>5.4389745585293754E-2</v>
      </c>
      <c r="H2494">
        <v>1.2304002705858427E-2</v>
      </c>
    </row>
    <row r="2495" spans="1:8" x14ac:dyDescent="0.2">
      <c r="A2495" t="s">
        <v>4242</v>
      </c>
      <c r="B2495" t="s">
        <v>4239</v>
      </c>
      <c r="C2495" t="s">
        <v>4357</v>
      </c>
      <c r="D2495">
        <v>0.23706152950842924</v>
      </c>
      <c r="E2495">
        <v>0.67719611203317198</v>
      </c>
      <c r="F2495">
        <v>1.9048610167246755E-2</v>
      </c>
      <c r="G2495">
        <v>5.4389745585293754E-2</v>
      </c>
      <c r="H2495">
        <v>1.2304002705858427E-2</v>
      </c>
    </row>
    <row r="2496" spans="1:8" x14ac:dyDescent="0.2">
      <c r="A2496" t="s">
        <v>4242</v>
      </c>
      <c r="B2496" t="s">
        <v>4239</v>
      </c>
      <c r="C2496" t="s">
        <v>4358</v>
      </c>
      <c r="D2496">
        <v>0.23667344660440912</v>
      </c>
      <c r="E2496">
        <v>0.67746390981160332</v>
      </c>
      <c r="F2496">
        <v>1.9049826460881415E-2</v>
      </c>
      <c r="G2496">
        <v>5.4503945996717026E-2</v>
      </c>
      <c r="H2496">
        <v>1.2308871126389063E-2</v>
      </c>
    </row>
    <row r="2497" spans="1:8" x14ac:dyDescent="0.2">
      <c r="A2497" t="s">
        <v>4242</v>
      </c>
      <c r="B2497" t="s">
        <v>4239</v>
      </c>
      <c r="C2497" t="s">
        <v>4359</v>
      </c>
      <c r="D2497">
        <v>0.23667344660440912</v>
      </c>
      <c r="E2497">
        <v>0.67746390981160332</v>
      </c>
      <c r="F2497">
        <v>1.9049826460881415E-2</v>
      </c>
      <c r="G2497">
        <v>5.4503945996717026E-2</v>
      </c>
      <c r="H2497">
        <v>1.2308871126389063E-2</v>
      </c>
    </row>
    <row r="2498" spans="1:8" x14ac:dyDescent="0.2">
      <c r="A2498" t="s">
        <v>4242</v>
      </c>
      <c r="B2498" t="s">
        <v>4239</v>
      </c>
      <c r="C2498" t="s">
        <v>4360</v>
      </c>
      <c r="D2498">
        <v>0.23667344660440912</v>
      </c>
      <c r="E2498">
        <v>0.67746390981160332</v>
      </c>
      <c r="F2498">
        <v>1.9049826460881415E-2</v>
      </c>
      <c r="G2498">
        <v>5.4503945996717026E-2</v>
      </c>
      <c r="H2498">
        <v>1.2308871126389063E-2</v>
      </c>
    </row>
    <row r="2499" spans="1:8" x14ac:dyDescent="0.2">
      <c r="A2499" t="s">
        <v>4242</v>
      </c>
      <c r="B2499" t="s">
        <v>4239</v>
      </c>
      <c r="C2499" t="s">
        <v>4361</v>
      </c>
      <c r="D2499">
        <v>0.23280301673942333</v>
      </c>
      <c r="E2499">
        <v>0.68022581101893653</v>
      </c>
      <c r="F2499">
        <v>1.903111770434858E-2</v>
      </c>
      <c r="G2499">
        <v>5.5581220578203472E-2</v>
      </c>
      <c r="H2499">
        <v>1.2358833959088095E-2</v>
      </c>
    </row>
    <row r="2500" spans="1:8" x14ac:dyDescent="0.2">
      <c r="A2500" t="s">
        <v>4242</v>
      </c>
      <c r="B2500" t="s">
        <v>4239</v>
      </c>
      <c r="C2500" t="s">
        <v>4362</v>
      </c>
      <c r="D2500">
        <v>0.2311641829928183</v>
      </c>
      <c r="E2500">
        <v>0.68112442847261545</v>
      </c>
      <c r="F2500">
        <v>1.9096015165535673E-2</v>
      </c>
      <c r="G2500">
        <v>5.6240396217496637E-2</v>
      </c>
      <c r="H2500">
        <v>1.2374977151533717E-2</v>
      </c>
    </row>
    <row r="2501" spans="1:8" x14ac:dyDescent="0.2">
      <c r="A2501" t="s">
        <v>4242</v>
      </c>
      <c r="B2501" t="s">
        <v>4239</v>
      </c>
      <c r="C2501" t="s">
        <v>4363</v>
      </c>
      <c r="D2501">
        <v>0.2267572056963626</v>
      </c>
      <c r="E2501">
        <v>0.68390252869924639</v>
      </c>
      <c r="F2501">
        <v>1.9158649968134898E-2</v>
      </c>
      <c r="G2501">
        <v>5.7756060282194814E-2</v>
      </c>
      <c r="H2501">
        <v>1.2425555354061334E-2</v>
      </c>
    </row>
    <row r="2502" spans="1:8" x14ac:dyDescent="0.2">
      <c r="A2502" t="s">
        <v>4242</v>
      </c>
      <c r="B2502" t="s">
        <v>4239</v>
      </c>
      <c r="C2502" t="s">
        <v>4364</v>
      </c>
      <c r="D2502">
        <v>0.2263630813713044</v>
      </c>
      <c r="E2502">
        <v>0.68418145440261258</v>
      </c>
      <c r="F2502">
        <v>1.9155166651788194E-2</v>
      </c>
      <c r="G2502">
        <v>5.7869677533298317E-2</v>
      </c>
      <c r="H2502">
        <v>1.2430620040996501E-2</v>
      </c>
    </row>
    <row r="2503" spans="1:8" x14ac:dyDescent="0.2">
      <c r="A2503" t="s">
        <v>4242</v>
      </c>
      <c r="B2503" t="s">
        <v>4239</v>
      </c>
      <c r="C2503" t="s">
        <v>4365</v>
      </c>
      <c r="D2503">
        <v>0.22596574713821277</v>
      </c>
      <c r="E2503">
        <v>0.68445174982748258</v>
      </c>
      <c r="F2503">
        <v>1.9154540730051996E-2</v>
      </c>
      <c r="G2503">
        <v>5.7992430455304625E-2</v>
      </c>
      <c r="H2503">
        <v>1.2435531848947941E-2</v>
      </c>
    </row>
    <row r="2504" spans="1:8" x14ac:dyDescent="0.2">
      <c r="A2504" t="s">
        <v>4242</v>
      </c>
      <c r="B2504" t="s">
        <v>4239</v>
      </c>
      <c r="C2504" t="s">
        <v>4366</v>
      </c>
      <c r="D2504">
        <v>0.22705943950915414</v>
      </c>
      <c r="E2504">
        <v>0.68334857160768081</v>
      </c>
      <c r="F2504">
        <v>1.9254727468008766E-2</v>
      </c>
      <c r="G2504">
        <v>5.7921634772471031E-2</v>
      </c>
      <c r="H2504">
        <v>1.2415626642685137E-2</v>
      </c>
    </row>
    <row r="2505" spans="1:8" x14ac:dyDescent="0.2">
      <c r="A2505" t="s">
        <v>4242</v>
      </c>
      <c r="B2505" t="s">
        <v>4239</v>
      </c>
      <c r="C2505" t="s">
        <v>4367</v>
      </c>
      <c r="D2505">
        <v>0.22744666758788992</v>
      </c>
      <c r="E2505">
        <v>0.6830519043970269</v>
      </c>
      <c r="F2505">
        <v>1.9264350298572815E-2</v>
      </c>
      <c r="G2505">
        <v>5.7826830143999995E-2</v>
      </c>
      <c r="H2505">
        <v>1.2410247572510311E-2</v>
      </c>
    </row>
    <row r="2506" spans="1:8" x14ac:dyDescent="0.2">
      <c r="A2506" t="s">
        <v>4242</v>
      </c>
      <c r="B2506" t="s">
        <v>4239</v>
      </c>
      <c r="C2506" t="s">
        <v>4368</v>
      </c>
      <c r="D2506">
        <v>0.22873331114204087</v>
      </c>
      <c r="E2506">
        <v>0.68122217548992814</v>
      </c>
      <c r="F2506">
        <v>1.9529498345329608E-2</v>
      </c>
      <c r="G2506">
        <v>5.8137264613651381E-2</v>
      </c>
      <c r="H2506">
        <v>1.2377750409050019E-2</v>
      </c>
    </row>
    <row r="2507" spans="1:8" x14ac:dyDescent="0.2">
      <c r="A2507" t="s">
        <v>4242</v>
      </c>
      <c r="B2507" t="s">
        <v>4239</v>
      </c>
      <c r="C2507" t="s">
        <v>4369</v>
      </c>
      <c r="D2507">
        <v>0.22833768400983612</v>
      </c>
      <c r="E2507">
        <v>0.68148712919758037</v>
      </c>
      <c r="F2507">
        <v>1.9530122058593908E-2</v>
      </c>
      <c r="G2507">
        <v>5.8262497869250661E-2</v>
      </c>
      <c r="H2507">
        <v>1.2382566864739075E-2</v>
      </c>
    </row>
    <row r="2508" spans="1:8" x14ac:dyDescent="0.2">
      <c r="A2508" t="s">
        <v>4242</v>
      </c>
      <c r="B2508" t="s">
        <v>4239</v>
      </c>
      <c r="C2508" t="s">
        <v>4370</v>
      </c>
      <c r="D2508">
        <v>0.23027067328809256</v>
      </c>
      <c r="E2508">
        <v>0.68006234556475464</v>
      </c>
      <c r="F2508">
        <v>1.9562309423262564E-2</v>
      </c>
      <c r="G2508">
        <v>5.7747745428429649E-2</v>
      </c>
      <c r="H2508">
        <v>1.2356926295460655E-2</v>
      </c>
    </row>
    <row r="2509" spans="1:8" x14ac:dyDescent="0.2">
      <c r="A2509" t="s">
        <v>4242</v>
      </c>
      <c r="B2509" t="s">
        <v>4239</v>
      </c>
      <c r="C2509" t="s">
        <v>4371</v>
      </c>
      <c r="D2509">
        <v>0.2325125724208893</v>
      </c>
      <c r="E2509">
        <v>0.67815603884740239</v>
      </c>
      <c r="F2509">
        <v>1.9668479033610808E-2</v>
      </c>
      <c r="G2509">
        <v>5.7340355408151078E-2</v>
      </c>
      <c r="H2509">
        <v>1.23225542899464E-2</v>
      </c>
    </row>
    <row r="2510" spans="1:8" x14ac:dyDescent="0.2">
      <c r="A2510" t="s">
        <v>4242</v>
      </c>
      <c r="B2510" t="s">
        <v>4239</v>
      </c>
      <c r="C2510" t="s">
        <v>4372</v>
      </c>
      <c r="D2510">
        <v>0.23174193059650502</v>
      </c>
      <c r="E2510">
        <v>0.6787172707245811</v>
      </c>
      <c r="F2510">
        <v>1.965857455253962E-2</v>
      </c>
      <c r="G2510">
        <v>5.7549619544394047E-2</v>
      </c>
      <c r="H2510">
        <v>1.2332604581980251E-2</v>
      </c>
    </row>
    <row r="2511" spans="1:8" x14ac:dyDescent="0.2">
      <c r="A2511" t="s">
        <v>4242</v>
      </c>
      <c r="B2511" t="s">
        <v>4239</v>
      </c>
      <c r="C2511" t="s">
        <v>4373</v>
      </c>
      <c r="D2511">
        <v>0.23249016911425541</v>
      </c>
      <c r="E2511">
        <v>0.67809636050364785</v>
      </c>
      <c r="F2511">
        <v>1.9689582863640934E-2</v>
      </c>
      <c r="G2511">
        <v>5.7402389618017878E-2</v>
      </c>
      <c r="H2511">
        <v>1.2321497900437826E-2</v>
      </c>
    </row>
    <row r="2512" spans="1:8" x14ac:dyDescent="0.2">
      <c r="A2512" t="s">
        <v>4242</v>
      </c>
      <c r="B2512" t="s">
        <v>4239</v>
      </c>
      <c r="C2512" t="s">
        <v>4374</v>
      </c>
      <c r="D2512">
        <v>0.23272718204737805</v>
      </c>
      <c r="E2512">
        <v>0.6773945978385163</v>
      </c>
      <c r="F2512">
        <v>1.9841726890478459E-2</v>
      </c>
      <c r="G2512">
        <v>5.7727453840436878E-2</v>
      </c>
      <c r="H2512">
        <v>1.2309039383190166E-2</v>
      </c>
    </row>
    <row r="2513" spans="1:8" x14ac:dyDescent="0.2">
      <c r="A2513" t="s">
        <v>4242</v>
      </c>
      <c r="B2513" t="s">
        <v>4239</v>
      </c>
      <c r="C2513" t="s">
        <v>4375</v>
      </c>
      <c r="D2513">
        <v>0.23482811782666743</v>
      </c>
      <c r="E2513">
        <v>0.67514121571955255</v>
      </c>
      <c r="F2513">
        <v>2.007389567383646E-2</v>
      </c>
      <c r="G2513">
        <v>5.7688248116922206E-2</v>
      </c>
      <c r="H2513">
        <v>1.2268522663021354E-2</v>
      </c>
    </row>
    <row r="2514" spans="1:8" x14ac:dyDescent="0.2">
      <c r="A2514" t="s">
        <v>4242</v>
      </c>
      <c r="B2514" t="s">
        <v>4239</v>
      </c>
      <c r="C2514" t="s">
        <v>4376</v>
      </c>
      <c r="D2514">
        <v>0.23482811782666743</v>
      </c>
      <c r="E2514">
        <v>0.67514121571955255</v>
      </c>
      <c r="F2514">
        <v>2.007389567383646E-2</v>
      </c>
      <c r="G2514">
        <v>5.7688248116922206E-2</v>
      </c>
      <c r="H2514">
        <v>1.2268522663021354E-2</v>
      </c>
    </row>
    <row r="2515" spans="1:8" x14ac:dyDescent="0.2">
      <c r="A2515" t="s">
        <v>4242</v>
      </c>
      <c r="B2515" t="s">
        <v>4239</v>
      </c>
      <c r="C2515" t="s">
        <v>4377</v>
      </c>
      <c r="D2515">
        <v>0.23578490253830625</v>
      </c>
      <c r="E2515">
        <v>0.67376282736433735</v>
      </c>
      <c r="F2515">
        <v>2.0280682589503819E-2</v>
      </c>
      <c r="G2515">
        <v>5.7927807146878625E-2</v>
      </c>
      <c r="H2515">
        <v>1.224378036097397E-2</v>
      </c>
    </row>
    <row r="2516" spans="1:8" x14ac:dyDescent="0.2">
      <c r="A2516" t="s">
        <v>4242</v>
      </c>
      <c r="B2516" t="s">
        <v>4239</v>
      </c>
      <c r="C2516" t="s">
        <v>4378</v>
      </c>
      <c r="D2516">
        <v>0.23578490253830625</v>
      </c>
      <c r="E2516">
        <v>0.67376282736433735</v>
      </c>
      <c r="F2516">
        <v>2.0280682589503819E-2</v>
      </c>
      <c r="G2516">
        <v>5.7927807146878625E-2</v>
      </c>
      <c r="H2516">
        <v>1.224378036097397E-2</v>
      </c>
    </row>
    <row r="2517" spans="1:8" x14ac:dyDescent="0.2">
      <c r="A2517" t="s">
        <v>4242</v>
      </c>
      <c r="B2517" t="s">
        <v>4239</v>
      </c>
      <c r="C2517" t="s">
        <v>4379</v>
      </c>
      <c r="D2517">
        <v>0.23615966998639099</v>
      </c>
      <c r="E2517">
        <v>0.6734685178832408</v>
      </c>
      <c r="F2517">
        <v>2.0291596037046295E-2</v>
      </c>
      <c r="G2517">
        <v>5.7841749903832625E-2</v>
      </c>
      <c r="H2517">
        <v>1.2238466189489308E-2</v>
      </c>
    </row>
    <row r="2518" spans="1:8" x14ac:dyDescent="0.2">
      <c r="A2518" t="s">
        <v>4242</v>
      </c>
      <c r="B2518" t="s">
        <v>4239</v>
      </c>
      <c r="C2518" t="s">
        <v>4380</v>
      </c>
      <c r="D2518">
        <v>0.23615966998639099</v>
      </c>
      <c r="E2518">
        <v>0.6734685178832408</v>
      </c>
      <c r="F2518">
        <v>2.0291596037046295E-2</v>
      </c>
      <c r="G2518">
        <v>5.7841749903832625E-2</v>
      </c>
      <c r="H2518">
        <v>1.2238466189489308E-2</v>
      </c>
    </row>
    <row r="2519" spans="1:8" x14ac:dyDescent="0.2">
      <c r="A2519" t="s">
        <v>4242</v>
      </c>
      <c r="B2519" t="s">
        <v>4239</v>
      </c>
      <c r="C2519" t="s">
        <v>4381</v>
      </c>
      <c r="D2519">
        <v>0.23792049455759592</v>
      </c>
      <c r="E2519">
        <v>0.67168714363541782</v>
      </c>
      <c r="F2519">
        <v>2.0457046352781776E-2</v>
      </c>
      <c r="G2519">
        <v>5.7728962980617776E-2</v>
      </c>
      <c r="H2519">
        <v>1.220635247358689E-2</v>
      </c>
    </row>
    <row r="2520" spans="1:8" x14ac:dyDescent="0.2">
      <c r="A2520" t="s">
        <v>4242</v>
      </c>
      <c r="B2520" t="s">
        <v>4239</v>
      </c>
      <c r="C2520" t="s">
        <v>4382</v>
      </c>
      <c r="D2520">
        <v>0.23840767507725141</v>
      </c>
      <c r="E2520">
        <v>0.67037145140182008</v>
      </c>
      <c r="F2520">
        <v>2.0741111070423583E-2</v>
      </c>
      <c r="G2520">
        <v>5.8296947757276917E-2</v>
      </c>
      <c r="H2520">
        <v>1.2182814693228084E-2</v>
      </c>
    </row>
    <row r="2521" spans="1:8" x14ac:dyDescent="0.2">
      <c r="A2521" t="s">
        <v>4242</v>
      </c>
      <c r="B2521" t="s">
        <v>4239</v>
      </c>
      <c r="C2521" t="s">
        <v>4383</v>
      </c>
      <c r="D2521">
        <v>0.23919119843388895</v>
      </c>
      <c r="E2521">
        <v>0.66856509840996703</v>
      </c>
      <c r="F2521">
        <v>2.1110700730150592E-2</v>
      </c>
      <c r="G2521">
        <v>5.8982520654570859E-2</v>
      </c>
      <c r="H2521">
        <v>1.2150481771422392E-2</v>
      </c>
    </row>
    <row r="2522" spans="1:8" x14ac:dyDescent="0.2">
      <c r="A2522" t="s">
        <v>4242</v>
      </c>
      <c r="B2522" t="s">
        <v>4239</v>
      </c>
      <c r="C2522" t="s">
        <v>4384</v>
      </c>
      <c r="D2522">
        <v>0.23919119843388895</v>
      </c>
      <c r="E2522">
        <v>0.66856509840996703</v>
      </c>
      <c r="F2522">
        <v>2.1110700730150592E-2</v>
      </c>
      <c r="G2522">
        <v>5.8982520654570859E-2</v>
      </c>
      <c r="H2522">
        <v>1.2150481771422392E-2</v>
      </c>
    </row>
    <row r="2523" spans="1:8" x14ac:dyDescent="0.2">
      <c r="A2523" t="s">
        <v>4242</v>
      </c>
      <c r="B2523" t="s">
        <v>4239</v>
      </c>
      <c r="C2523" t="s">
        <v>4385</v>
      </c>
      <c r="D2523">
        <v>0.23919119843388895</v>
      </c>
      <c r="E2523">
        <v>0.66856509840996703</v>
      </c>
      <c r="F2523">
        <v>2.1110700730150592E-2</v>
      </c>
      <c r="G2523">
        <v>5.8982520654570859E-2</v>
      </c>
      <c r="H2523">
        <v>1.2150481771422392E-2</v>
      </c>
    </row>
    <row r="2524" spans="1:8" x14ac:dyDescent="0.2">
      <c r="A2524" t="s">
        <v>4242</v>
      </c>
      <c r="B2524" t="s">
        <v>4239</v>
      </c>
      <c r="C2524" t="s">
        <v>4386</v>
      </c>
      <c r="D2524">
        <v>0.23956831979183607</v>
      </c>
      <c r="E2524">
        <v>0.66830341169830543</v>
      </c>
      <c r="F2524">
        <v>2.1112065684363687E-2</v>
      </c>
      <c r="G2524">
        <v>5.8870439309961282E-2</v>
      </c>
      <c r="H2524">
        <v>1.2145763515533602E-2</v>
      </c>
    </row>
    <row r="2525" spans="1:8" x14ac:dyDescent="0.2">
      <c r="A2525" t="s">
        <v>4242</v>
      </c>
      <c r="B2525" t="s">
        <v>4239</v>
      </c>
      <c r="C2525" t="s">
        <v>4387</v>
      </c>
      <c r="D2525">
        <v>0.23956831979183607</v>
      </c>
      <c r="E2525">
        <v>0.66830341169830543</v>
      </c>
      <c r="F2525">
        <v>2.1112065684363687E-2</v>
      </c>
      <c r="G2525">
        <v>5.8870439309961282E-2</v>
      </c>
      <c r="H2525">
        <v>1.2145763515533602E-2</v>
      </c>
    </row>
    <row r="2526" spans="1:8" x14ac:dyDescent="0.2">
      <c r="A2526" t="s">
        <v>4242</v>
      </c>
      <c r="B2526" t="s">
        <v>4239</v>
      </c>
      <c r="C2526" t="s">
        <v>4388</v>
      </c>
      <c r="D2526">
        <v>0.23956831979183607</v>
      </c>
      <c r="E2526">
        <v>0.66830341169830543</v>
      </c>
      <c r="F2526">
        <v>2.1112065684363687E-2</v>
      </c>
      <c r="G2526">
        <v>5.8870439309961282E-2</v>
      </c>
      <c r="H2526">
        <v>1.2145763515533602E-2</v>
      </c>
    </row>
    <row r="2527" spans="1:8" x14ac:dyDescent="0.2">
      <c r="A2527" t="s">
        <v>4242</v>
      </c>
      <c r="B2527" t="s">
        <v>4239</v>
      </c>
      <c r="C2527" t="s">
        <v>4389</v>
      </c>
      <c r="D2527">
        <v>0.23956831979183607</v>
      </c>
      <c r="E2527">
        <v>0.66830341169830543</v>
      </c>
      <c r="F2527">
        <v>2.1112065684363687E-2</v>
      </c>
      <c r="G2527">
        <v>5.8870439309961282E-2</v>
      </c>
      <c r="H2527">
        <v>1.2145763515533602E-2</v>
      </c>
    </row>
    <row r="2528" spans="1:8" x14ac:dyDescent="0.2">
      <c r="A2528" t="s">
        <v>4242</v>
      </c>
      <c r="B2528" t="s">
        <v>4239</v>
      </c>
      <c r="C2528" t="s">
        <v>4390</v>
      </c>
      <c r="D2528">
        <v>0.23956831979183607</v>
      </c>
      <c r="E2528">
        <v>0.66830341169830543</v>
      </c>
      <c r="F2528">
        <v>2.1112065684363687E-2</v>
      </c>
      <c r="G2528">
        <v>5.8870439309961282E-2</v>
      </c>
      <c r="H2528">
        <v>1.2145763515533602E-2</v>
      </c>
    </row>
    <row r="2529" spans="1:8" x14ac:dyDescent="0.2">
      <c r="A2529" t="s">
        <v>4242</v>
      </c>
      <c r="B2529" t="s">
        <v>4239</v>
      </c>
      <c r="C2529" t="s">
        <v>4391</v>
      </c>
      <c r="D2529">
        <v>0.23956831979183607</v>
      </c>
      <c r="E2529">
        <v>0.66830341169830543</v>
      </c>
      <c r="F2529">
        <v>2.1112065684363687E-2</v>
      </c>
      <c r="G2529">
        <v>5.8870439309961282E-2</v>
      </c>
      <c r="H2529">
        <v>1.2145763515533602E-2</v>
      </c>
    </row>
    <row r="2530" spans="1:8" x14ac:dyDescent="0.2">
      <c r="A2530" t="s">
        <v>4242</v>
      </c>
      <c r="B2530" t="s">
        <v>4239</v>
      </c>
      <c r="C2530" t="s">
        <v>4392</v>
      </c>
      <c r="D2530">
        <v>0.23956831979183607</v>
      </c>
      <c r="E2530">
        <v>0.66830341169830543</v>
      </c>
      <c r="F2530">
        <v>2.1112065684363687E-2</v>
      </c>
      <c r="G2530">
        <v>5.8870439309961282E-2</v>
      </c>
      <c r="H2530">
        <v>1.2145763515533602E-2</v>
      </c>
    </row>
    <row r="2531" spans="1:8" x14ac:dyDescent="0.2">
      <c r="A2531" t="s">
        <v>4242</v>
      </c>
      <c r="B2531" t="s">
        <v>4239</v>
      </c>
      <c r="C2531" t="s">
        <v>4393</v>
      </c>
      <c r="D2531">
        <v>0.23956831979183607</v>
      </c>
      <c r="E2531">
        <v>0.66830341169830543</v>
      </c>
      <c r="F2531">
        <v>2.1112065684363687E-2</v>
      </c>
      <c r="G2531">
        <v>5.8870439309961282E-2</v>
      </c>
      <c r="H2531">
        <v>1.2145763515533602E-2</v>
      </c>
    </row>
    <row r="2532" spans="1:8" x14ac:dyDescent="0.2">
      <c r="A2532" t="s">
        <v>4242</v>
      </c>
      <c r="B2532" t="s">
        <v>4239</v>
      </c>
      <c r="C2532" t="s">
        <v>4394</v>
      </c>
      <c r="D2532">
        <v>0.23956831979183607</v>
      </c>
      <c r="E2532">
        <v>0.66830341169830543</v>
      </c>
      <c r="F2532">
        <v>2.1112065684363687E-2</v>
      </c>
      <c r="G2532">
        <v>5.8870439309961282E-2</v>
      </c>
      <c r="H2532">
        <v>1.2145763515533602E-2</v>
      </c>
    </row>
    <row r="2533" spans="1:8" x14ac:dyDescent="0.2">
      <c r="A2533" t="s">
        <v>4242</v>
      </c>
      <c r="B2533" t="s">
        <v>4239</v>
      </c>
      <c r="C2533" t="s">
        <v>4395</v>
      </c>
      <c r="D2533">
        <v>0.23956831979183607</v>
      </c>
      <c r="E2533">
        <v>0.66830341169830543</v>
      </c>
      <c r="F2533">
        <v>2.1112065684363687E-2</v>
      </c>
      <c r="G2533">
        <v>5.8870439309961282E-2</v>
      </c>
      <c r="H2533">
        <v>1.2145763515533602E-2</v>
      </c>
    </row>
    <row r="2534" spans="1:8" x14ac:dyDescent="0.2">
      <c r="A2534" t="s">
        <v>4242</v>
      </c>
      <c r="B2534" t="s">
        <v>4239</v>
      </c>
      <c r="C2534" t="s">
        <v>4396</v>
      </c>
      <c r="D2534">
        <v>0.23956831979183607</v>
      </c>
      <c r="E2534">
        <v>0.66830341169830543</v>
      </c>
      <c r="F2534">
        <v>2.1112065684363687E-2</v>
      </c>
      <c r="G2534">
        <v>5.8870439309961282E-2</v>
      </c>
      <c r="H2534">
        <v>1.2145763515533602E-2</v>
      </c>
    </row>
    <row r="2535" spans="1:8" x14ac:dyDescent="0.2">
      <c r="A2535" t="s">
        <v>4242</v>
      </c>
      <c r="B2535" t="s">
        <v>4239</v>
      </c>
      <c r="C2535" t="s">
        <v>4397</v>
      </c>
      <c r="D2535">
        <v>0.23956831979183607</v>
      </c>
      <c r="E2535">
        <v>0.66830341169830543</v>
      </c>
      <c r="F2535">
        <v>2.1112065684363687E-2</v>
      </c>
      <c r="G2535">
        <v>5.8870439309961282E-2</v>
      </c>
      <c r="H2535">
        <v>1.2145763515533602E-2</v>
      </c>
    </row>
    <row r="2536" spans="1:8" x14ac:dyDescent="0.2">
      <c r="A2536" t="s">
        <v>4242</v>
      </c>
      <c r="B2536" t="s">
        <v>4239</v>
      </c>
      <c r="C2536" t="s">
        <v>4398</v>
      </c>
      <c r="D2536">
        <v>0.23956831979183607</v>
      </c>
      <c r="E2536">
        <v>0.66830341169830543</v>
      </c>
      <c r="F2536">
        <v>2.1112065684363687E-2</v>
      </c>
      <c r="G2536">
        <v>5.8870439309961282E-2</v>
      </c>
      <c r="H2536">
        <v>1.2145763515533602E-2</v>
      </c>
    </row>
    <row r="2537" spans="1:8" x14ac:dyDescent="0.2">
      <c r="A2537" t="s">
        <v>4242</v>
      </c>
      <c r="B2537" t="s">
        <v>4239</v>
      </c>
      <c r="C2537" t="s">
        <v>4399</v>
      </c>
      <c r="D2537">
        <v>0.24134943427967689</v>
      </c>
      <c r="E2537">
        <v>0.66666577121184045</v>
      </c>
      <c r="F2537">
        <v>2.1235292980611973E-2</v>
      </c>
      <c r="G2537">
        <v>5.8633234079120453E-2</v>
      </c>
      <c r="H2537">
        <v>1.2116267448750339E-2</v>
      </c>
    </row>
    <row r="2538" spans="1:8" x14ac:dyDescent="0.2">
      <c r="A2538" t="s">
        <v>4242</v>
      </c>
      <c r="B2538" t="s">
        <v>4239</v>
      </c>
      <c r="C2538" t="s">
        <v>4400</v>
      </c>
      <c r="D2538">
        <v>0.24248851000656535</v>
      </c>
      <c r="E2538">
        <v>0.66460197978878932</v>
      </c>
      <c r="F2538">
        <v>2.1614159210257129E-2</v>
      </c>
      <c r="G2538">
        <v>5.9215601844274192E-2</v>
      </c>
      <c r="H2538">
        <v>1.2079749150114099E-2</v>
      </c>
    </row>
    <row r="2539" spans="1:8" x14ac:dyDescent="0.2">
      <c r="A2539" t="s">
        <v>4242</v>
      </c>
      <c r="B2539" t="s">
        <v>4239</v>
      </c>
      <c r="C2539" t="s">
        <v>4401</v>
      </c>
      <c r="D2539">
        <v>0.24359909326818308</v>
      </c>
      <c r="E2539">
        <v>0.66377000613387738</v>
      </c>
      <c r="F2539">
        <v>2.1635674897928607E-2</v>
      </c>
      <c r="G2539">
        <v>5.8930500173728299E-2</v>
      </c>
      <c r="H2539">
        <v>1.2064725526282597E-2</v>
      </c>
    </row>
    <row r="2540" spans="1:8" x14ac:dyDescent="0.2">
      <c r="A2540" t="s">
        <v>4242</v>
      </c>
      <c r="B2540" t="s">
        <v>4239</v>
      </c>
      <c r="C2540" t="s">
        <v>4402</v>
      </c>
      <c r="D2540">
        <v>0.24359909326818308</v>
      </c>
      <c r="E2540">
        <v>0.66377000613387738</v>
      </c>
      <c r="F2540">
        <v>2.1635674897928607E-2</v>
      </c>
      <c r="G2540">
        <v>5.8930500173728299E-2</v>
      </c>
      <c r="H2540">
        <v>1.2064725526282597E-2</v>
      </c>
    </row>
    <row r="2541" spans="1:8" x14ac:dyDescent="0.2">
      <c r="A2541" t="s">
        <v>4242</v>
      </c>
      <c r="B2541" t="s">
        <v>4239</v>
      </c>
      <c r="C2541" t="s">
        <v>4403</v>
      </c>
      <c r="D2541">
        <v>0.24675878426453329</v>
      </c>
      <c r="E2541">
        <v>0.66086501927636687</v>
      </c>
      <c r="F2541">
        <v>2.1855020245096921E-2</v>
      </c>
      <c r="G2541">
        <v>5.8508848727247688E-2</v>
      </c>
      <c r="H2541">
        <v>1.2012327486755009E-2</v>
      </c>
    </row>
    <row r="2542" spans="1:8" x14ac:dyDescent="0.2">
      <c r="A2542" t="s">
        <v>4242</v>
      </c>
      <c r="B2542" t="s">
        <v>4239</v>
      </c>
      <c r="C2542" t="s">
        <v>4404</v>
      </c>
      <c r="D2542">
        <v>0.247496025253369</v>
      </c>
      <c r="E2542">
        <v>0.66032744392190568</v>
      </c>
      <c r="F2542">
        <v>2.1863686519647135E-2</v>
      </c>
      <c r="G2542">
        <v>5.8310251320555034E-2</v>
      </c>
      <c r="H2542">
        <v>1.2002592984523186E-2</v>
      </c>
    </row>
    <row r="2543" spans="1:8" x14ac:dyDescent="0.2">
      <c r="A2543" t="s">
        <v>4242</v>
      </c>
      <c r="B2543" t="s">
        <v>4239</v>
      </c>
      <c r="C2543" t="s">
        <v>4405</v>
      </c>
      <c r="D2543">
        <v>0.24785297998715983</v>
      </c>
      <c r="E2543">
        <v>0.6600282378130331</v>
      </c>
      <c r="F2543">
        <v>2.1879523200587263E-2</v>
      </c>
      <c r="G2543">
        <v>5.8242073352751583E-2</v>
      </c>
      <c r="H2543">
        <v>1.1997185646468419E-2</v>
      </c>
    </row>
    <row r="2544" spans="1:8" x14ac:dyDescent="0.2">
      <c r="A2544" t="s">
        <v>4242</v>
      </c>
      <c r="B2544" t="s">
        <v>4239</v>
      </c>
      <c r="C2544" t="s">
        <v>4406</v>
      </c>
      <c r="D2544">
        <v>0.24866168339558345</v>
      </c>
      <c r="E2544">
        <v>0.65844037165367164</v>
      </c>
      <c r="F2544">
        <v>2.2191110735077211E-2</v>
      </c>
      <c r="G2544">
        <v>5.8738114274025803E-2</v>
      </c>
      <c r="H2544">
        <v>1.1968719941641972E-2</v>
      </c>
    </row>
    <row r="2545" spans="1:8" x14ac:dyDescent="0.2">
      <c r="A2545" t="s">
        <v>4242</v>
      </c>
      <c r="B2545" t="s">
        <v>4239</v>
      </c>
      <c r="C2545" t="s">
        <v>4407</v>
      </c>
      <c r="D2545">
        <v>0.24866168339558345</v>
      </c>
      <c r="E2545">
        <v>0.65844037165367164</v>
      </c>
      <c r="F2545">
        <v>2.2191110735077211E-2</v>
      </c>
      <c r="G2545">
        <v>5.8738114274025803E-2</v>
      </c>
      <c r="H2545">
        <v>1.1968719941641972E-2</v>
      </c>
    </row>
    <row r="2546" spans="1:8" x14ac:dyDescent="0.2">
      <c r="A2546" t="s">
        <v>4242</v>
      </c>
      <c r="B2546" t="s">
        <v>4239</v>
      </c>
      <c r="C2546" t="s">
        <v>4408</v>
      </c>
      <c r="D2546">
        <v>0.24924185576129268</v>
      </c>
      <c r="E2546">
        <v>0.65750188538057497</v>
      </c>
      <c r="F2546">
        <v>2.2354766794340047E-2</v>
      </c>
      <c r="G2546">
        <v>5.8949618737850484E-2</v>
      </c>
      <c r="H2546">
        <v>1.1951873325941699E-2</v>
      </c>
    </row>
    <row r="2547" spans="1:8" x14ac:dyDescent="0.2">
      <c r="A2547" t="s">
        <v>4242</v>
      </c>
      <c r="B2547" t="s">
        <v>4239</v>
      </c>
      <c r="C2547" t="s">
        <v>4409</v>
      </c>
      <c r="D2547">
        <v>0.24924185576129268</v>
      </c>
      <c r="E2547">
        <v>0.65750188538057497</v>
      </c>
      <c r="F2547">
        <v>2.2354766794340047E-2</v>
      </c>
      <c r="G2547">
        <v>5.8949618737850484E-2</v>
      </c>
      <c r="H2547">
        <v>1.1951873325941699E-2</v>
      </c>
    </row>
    <row r="2548" spans="1:8" x14ac:dyDescent="0.2">
      <c r="A2548" t="s">
        <v>4242</v>
      </c>
      <c r="B2548" t="s">
        <v>4239</v>
      </c>
      <c r="C2548" t="s">
        <v>4410</v>
      </c>
      <c r="D2548">
        <v>0.24924185576129268</v>
      </c>
      <c r="E2548">
        <v>0.65750188538057497</v>
      </c>
      <c r="F2548">
        <v>2.2354766794340047E-2</v>
      </c>
      <c r="G2548">
        <v>5.8949618737850484E-2</v>
      </c>
      <c r="H2548">
        <v>1.1951873325941699E-2</v>
      </c>
    </row>
    <row r="2549" spans="1:8" x14ac:dyDescent="0.2">
      <c r="A2549" t="s">
        <v>4242</v>
      </c>
      <c r="B2549" t="s">
        <v>4239</v>
      </c>
      <c r="C2549" t="s">
        <v>4411</v>
      </c>
      <c r="D2549">
        <v>0.24924185576129268</v>
      </c>
      <c r="E2549">
        <v>0.65750188538057497</v>
      </c>
      <c r="F2549">
        <v>2.2354766794340047E-2</v>
      </c>
      <c r="G2549">
        <v>5.8949618737850484E-2</v>
      </c>
      <c r="H2549">
        <v>1.1951873325941699E-2</v>
      </c>
    </row>
    <row r="2550" spans="1:8" x14ac:dyDescent="0.2">
      <c r="A2550" t="s">
        <v>4242</v>
      </c>
      <c r="B2550" t="s">
        <v>4239</v>
      </c>
      <c r="C2550" t="s">
        <v>4412</v>
      </c>
      <c r="D2550">
        <v>0.24924185576129268</v>
      </c>
      <c r="E2550">
        <v>0.65750188538057497</v>
      </c>
      <c r="F2550">
        <v>2.2354766794340047E-2</v>
      </c>
      <c r="G2550">
        <v>5.8949618737850484E-2</v>
      </c>
      <c r="H2550">
        <v>1.1951873325941699E-2</v>
      </c>
    </row>
    <row r="2551" spans="1:8" x14ac:dyDescent="0.2">
      <c r="A2551" t="s">
        <v>4242</v>
      </c>
      <c r="B2551" t="s">
        <v>4239</v>
      </c>
      <c r="C2551" t="s">
        <v>4413</v>
      </c>
      <c r="D2551">
        <v>0.25068726735325092</v>
      </c>
      <c r="E2551">
        <v>0.65639351517138533</v>
      </c>
      <c r="F2551">
        <v>2.238839546139286E-2</v>
      </c>
      <c r="G2551">
        <v>5.859901715959813E-2</v>
      </c>
      <c r="H2551">
        <v>1.1931804854372775E-2</v>
      </c>
    </row>
    <row r="2552" spans="1:8" x14ac:dyDescent="0.2">
      <c r="A2552" t="s">
        <v>4242</v>
      </c>
      <c r="B2552" t="s">
        <v>4239</v>
      </c>
      <c r="C2552" t="s">
        <v>4414</v>
      </c>
      <c r="D2552">
        <v>0.25228275949901896</v>
      </c>
      <c r="E2552">
        <v>0.65448130700289164</v>
      </c>
      <c r="F2552">
        <v>2.2636337211879996E-2</v>
      </c>
      <c r="G2552">
        <v>5.8702075790701164E-2</v>
      </c>
      <c r="H2552">
        <v>1.1897520495508329E-2</v>
      </c>
    </row>
    <row r="2553" spans="1:8" x14ac:dyDescent="0.2">
      <c r="A2553" t="s">
        <v>4242</v>
      </c>
      <c r="B2553" t="s">
        <v>4239</v>
      </c>
      <c r="C2553" t="s">
        <v>4415</v>
      </c>
      <c r="D2553">
        <v>0.25561290698181394</v>
      </c>
      <c r="E2553">
        <v>0.65111946258117948</v>
      </c>
      <c r="F2553">
        <v>2.2961736291796042E-2</v>
      </c>
      <c r="G2553">
        <v>5.8468690623030707E-2</v>
      </c>
      <c r="H2553">
        <v>1.1837203522179873E-2</v>
      </c>
    </row>
    <row r="2554" spans="1:8" x14ac:dyDescent="0.2">
      <c r="A2554" t="s">
        <v>4242</v>
      </c>
      <c r="B2554" t="s">
        <v>4239</v>
      </c>
      <c r="C2554" t="s">
        <v>4416</v>
      </c>
      <c r="D2554">
        <v>0.25559718705937323</v>
      </c>
      <c r="E2554">
        <v>0.65102263281211403</v>
      </c>
      <c r="F2554">
        <v>2.2996152335705108E-2</v>
      </c>
      <c r="G2554">
        <v>5.85512570905488E-2</v>
      </c>
      <c r="H2554">
        <v>1.1832770702258967E-2</v>
      </c>
    </row>
    <row r="2555" spans="1:8" x14ac:dyDescent="0.2">
      <c r="A2555" t="s">
        <v>4242</v>
      </c>
      <c r="B2555" t="s">
        <v>4239</v>
      </c>
      <c r="C2555" t="s">
        <v>4417</v>
      </c>
      <c r="D2555">
        <v>0.25559718705937323</v>
      </c>
      <c r="E2555">
        <v>0.65102263281211403</v>
      </c>
      <c r="F2555">
        <v>2.2996152335705108E-2</v>
      </c>
      <c r="G2555">
        <v>5.85512570905488E-2</v>
      </c>
      <c r="H2555">
        <v>1.1832770702258967E-2</v>
      </c>
    </row>
    <row r="2556" spans="1:8" x14ac:dyDescent="0.2">
      <c r="A2556" t="s">
        <v>4242</v>
      </c>
      <c r="B2556" t="s">
        <v>4239</v>
      </c>
      <c r="C2556" t="s">
        <v>4418</v>
      </c>
      <c r="D2556">
        <v>0.25559718705937323</v>
      </c>
      <c r="E2556">
        <v>0.65102263281211403</v>
      </c>
      <c r="F2556">
        <v>2.2996152335705108E-2</v>
      </c>
      <c r="G2556">
        <v>5.85512570905488E-2</v>
      </c>
      <c r="H2556">
        <v>1.1832770702258967E-2</v>
      </c>
    </row>
    <row r="2557" spans="1:8" x14ac:dyDescent="0.2">
      <c r="A2557" t="s">
        <v>4242</v>
      </c>
      <c r="B2557" t="s">
        <v>4239</v>
      </c>
      <c r="C2557" t="s">
        <v>4419</v>
      </c>
      <c r="D2557">
        <v>0.25559718705937323</v>
      </c>
      <c r="E2557">
        <v>0.65102263281211403</v>
      </c>
      <c r="F2557">
        <v>2.2996152335705108E-2</v>
      </c>
      <c r="G2557">
        <v>5.85512570905488E-2</v>
      </c>
      <c r="H2557">
        <v>1.1832770702258967E-2</v>
      </c>
    </row>
    <row r="2558" spans="1:8" x14ac:dyDescent="0.2">
      <c r="A2558" t="s">
        <v>4242</v>
      </c>
      <c r="B2558" t="s">
        <v>4239</v>
      </c>
      <c r="C2558" t="s">
        <v>4420</v>
      </c>
      <c r="D2558">
        <v>0.25559718705937323</v>
      </c>
      <c r="E2558">
        <v>0.65102263281211403</v>
      </c>
      <c r="F2558">
        <v>2.2996152335705108E-2</v>
      </c>
      <c r="G2558">
        <v>5.85512570905488E-2</v>
      </c>
      <c r="H2558">
        <v>1.1832770702258967E-2</v>
      </c>
    </row>
    <row r="2559" spans="1:8" x14ac:dyDescent="0.2">
      <c r="A2559" t="s">
        <v>4242</v>
      </c>
      <c r="B2559" t="s">
        <v>4239</v>
      </c>
      <c r="C2559" t="s">
        <v>3738</v>
      </c>
      <c r="D2559">
        <v>0.25527625162807244</v>
      </c>
      <c r="E2559">
        <v>0.65132775648099162</v>
      </c>
      <c r="F2559">
        <v>2.2971592066807087E-2</v>
      </c>
      <c r="G2559">
        <v>5.8589674692120161E-2</v>
      </c>
      <c r="H2559">
        <v>1.1834725132008801E-2</v>
      </c>
    </row>
    <row r="2560" spans="1:8" x14ac:dyDescent="0.2">
      <c r="A2560" t="s">
        <v>4242</v>
      </c>
      <c r="B2560" t="s">
        <v>4239</v>
      </c>
      <c r="C2560" t="s">
        <v>3858</v>
      </c>
      <c r="D2560">
        <v>0.25527625162807244</v>
      </c>
      <c r="E2560">
        <v>0.65132775648099162</v>
      </c>
      <c r="F2560">
        <v>2.2971592066807087E-2</v>
      </c>
      <c r="G2560">
        <v>5.8589674692120161E-2</v>
      </c>
      <c r="H2560">
        <v>1.1834725132008801E-2</v>
      </c>
    </row>
    <row r="2561" spans="1:8" x14ac:dyDescent="0.2">
      <c r="A2561" t="s">
        <v>4242</v>
      </c>
      <c r="B2561" t="s">
        <v>4239</v>
      </c>
      <c r="C2561" t="s">
        <v>4421</v>
      </c>
      <c r="D2561">
        <v>0.25527625162807244</v>
      </c>
      <c r="E2561">
        <v>0.65132775648099162</v>
      </c>
      <c r="F2561">
        <v>2.2971592066807087E-2</v>
      </c>
      <c r="G2561">
        <v>5.8589674692120161E-2</v>
      </c>
      <c r="H2561">
        <v>1.1834725132008801E-2</v>
      </c>
    </row>
    <row r="2562" spans="1:8" x14ac:dyDescent="0.2">
      <c r="A2562" t="s">
        <v>4242</v>
      </c>
      <c r="B2562" t="s">
        <v>4239</v>
      </c>
      <c r="C2562" t="s">
        <v>1002</v>
      </c>
      <c r="D2562">
        <v>0.25562663077447362</v>
      </c>
      <c r="E2562">
        <v>0.65104262248197331</v>
      </c>
      <c r="F2562">
        <v>2.2984496454614967E-2</v>
      </c>
      <c r="G2562">
        <v>5.8516628737392128E-2</v>
      </c>
      <c r="H2562">
        <v>1.1829621551545932E-2</v>
      </c>
    </row>
    <row r="2563" spans="1:8" x14ac:dyDescent="0.2">
      <c r="A2563" t="s">
        <v>4242</v>
      </c>
      <c r="B2563" t="s">
        <v>4239</v>
      </c>
      <c r="C2563" t="s">
        <v>4422</v>
      </c>
      <c r="D2563">
        <v>0.25562663077447362</v>
      </c>
      <c r="E2563">
        <v>0.65104262248197331</v>
      </c>
      <c r="F2563">
        <v>2.2984496454614967E-2</v>
      </c>
      <c r="G2563">
        <v>5.8516628737392128E-2</v>
      </c>
      <c r="H2563">
        <v>1.1829621551545932E-2</v>
      </c>
    </row>
    <row r="2564" spans="1:8" x14ac:dyDescent="0.2">
      <c r="A2564" t="s">
        <v>4242</v>
      </c>
      <c r="B2564" t="s">
        <v>4239</v>
      </c>
      <c r="C2564" t="s">
        <v>4423</v>
      </c>
      <c r="D2564">
        <v>0.2553292220977626</v>
      </c>
      <c r="E2564">
        <v>0.65138702093687439</v>
      </c>
      <c r="F2564">
        <v>2.2943826760584242E-2</v>
      </c>
      <c r="G2564">
        <v>5.8512025683755416E-2</v>
      </c>
      <c r="H2564">
        <v>1.1827904521023332E-2</v>
      </c>
    </row>
    <row r="2565" spans="1:8" x14ac:dyDescent="0.2">
      <c r="A2565" t="s">
        <v>4242</v>
      </c>
      <c r="B2565" t="s">
        <v>4239</v>
      </c>
      <c r="C2565" t="s">
        <v>4424</v>
      </c>
      <c r="D2565">
        <v>0.2553292220977626</v>
      </c>
      <c r="E2565">
        <v>0.65138702093687439</v>
      </c>
      <c r="F2565">
        <v>2.2943826760584242E-2</v>
      </c>
      <c r="G2565">
        <v>5.8512025683755416E-2</v>
      </c>
      <c r="H2565">
        <v>1.1827904521023332E-2</v>
      </c>
    </row>
    <row r="2566" spans="1:8" x14ac:dyDescent="0.2">
      <c r="A2566" t="s">
        <v>4242</v>
      </c>
      <c r="B2566" t="s">
        <v>4239</v>
      </c>
      <c r="C2566" t="s">
        <v>4425</v>
      </c>
      <c r="D2566">
        <v>0.2553292220977626</v>
      </c>
      <c r="E2566">
        <v>0.65138702093687439</v>
      </c>
      <c r="F2566">
        <v>2.2943826760584242E-2</v>
      </c>
      <c r="G2566">
        <v>5.8512025683755416E-2</v>
      </c>
      <c r="H2566">
        <v>1.1827904521023332E-2</v>
      </c>
    </row>
    <row r="2567" spans="1:8" x14ac:dyDescent="0.2">
      <c r="A2567" t="s">
        <v>4242</v>
      </c>
      <c r="B2567" t="s">
        <v>4239</v>
      </c>
      <c r="C2567" t="s">
        <v>4426</v>
      </c>
      <c r="D2567">
        <v>0.25569530408674307</v>
      </c>
      <c r="E2567">
        <v>0.65113981516923813</v>
      </c>
      <c r="F2567">
        <v>2.2941445101891621E-2</v>
      </c>
      <c r="G2567">
        <v>5.8400022562158024E-2</v>
      </c>
      <c r="H2567">
        <v>1.1823413079969119E-2</v>
      </c>
    </row>
    <row r="2568" spans="1:8" x14ac:dyDescent="0.2">
      <c r="A2568" t="s">
        <v>4242</v>
      </c>
      <c r="B2568" t="s">
        <v>4239</v>
      </c>
      <c r="C2568" t="s">
        <v>4427</v>
      </c>
      <c r="D2568">
        <v>0.25677566706298122</v>
      </c>
      <c r="E2568">
        <v>0.65035826788519047</v>
      </c>
      <c r="F2568">
        <v>2.2950177724376367E-2</v>
      </c>
      <c r="G2568">
        <v>5.8106651442233391E-2</v>
      </c>
      <c r="H2568">
        <v>1.1809235885218419E-2</v>
      </c>
    </row>
    <row r="2569" spans="1:8" x14ac:dyDescent="0.2">
      <c r="A2569" t="s">
        <v>4242</v>
      </c>
      <c r="B2569" t="s">
        <v>4239</v>
      </c>
      <c r="C2569" t="s">
        <v>945</v>
      </c>
      <c r="D2569">
        <v>0.25712474036154737</v>
      </c>
      <c r="E2569">
        <v>0.65007176991714433</v>
      </c>
      <c r="F2569">
        <v>2.2963511301596531E-2</v>
      </c>
      <c r="G2569">
        <v>5.8035922855693374E-2</v>
      </c>
      <c r="H2569">
        <v>1.1804055564018461E-2</v>
      </c>
    </row>
    <row r="2570" spans="1:8" x14ac:dyDescent="0.2">
      <c r="A2570" t="s">
        <v>4242</v>
      </c>
      <c r="B2570" t="s">
        <v>4239</v>
      </c>
      <c r="C2570" t="s">
        <v>4428</v>
      </c>
      <c r="D2570">
        <v>0.25892299893874493</v>
      </c>
      <c r="E2570">
        <v>0.6487874576066972</v>
      </c>
      <c r="F2570">
        <v>2.2970995601389679E-2</v>
      </c>
      <c r="G2570">
        <v>5.7537787773729331E-2</v>
      </c>
      <c r="H2570">
        <v>1.1780760079438917E-2</v>
      </c>
    </row>
    <row r="2571" spans="1:8" x14ac:dyDescent="0.2">
      <c r="A2571" t="s">
        <v>4242</v>
      </c>
      <c r="B2571" t="s">
        <v>4239</v>
      </c>
      <c r="C2571" t="s">
        <v>4429</v>
      </c>
      <c r="D2571">
        <v>0.25964662658507248</v>
      </c>
      <c r="E2571">
        <v>0.64829077663032886</v>
      </c>
      <c r="F2571">
        <v>2.2967089724173443E-2</v>
      </c>
      <c r="G2571">
        <v>5.7323769973288093E-2</v>
      </c>
      <c r="H2571">
        <v>1.1771737087136974E-2</v>
      </c>
    </row>
    <row r="2572" spans="1:8" x14ac:dyDescent="0.2">
      <c r="A2572" t="s">
        <v>4242</v>
      </c>
      <c r="B2572" t="s">
        <v>4239</v>
      </c>
      <c r="C2572" t="s">
        <v>4430</v>
      </c>
      <c r="D2572">
        <v>0.25964662658507248</v>
      </c>
      <c r="E2572">
        <v>0.64829077663032886</v>
      </c>
      <c r="F2572">
        <v>2.2967089724173443E-2</v>
      </c>
      <c r="G2572">
        <v>5.7323769973288093E-2</v>
      </c>
      <c r="H2572">
        <v>1.1771737087136974E-2</v>
      </c>
    </row>
    <row r="2573" spans="1:8" x14ac:dyDescent="0.2">
      <c r="A2573" t="s">
        <v>4242</v>
      </c>
      <c r="B2573" t="s">
        <v>4239</v>
      </c>
      <c r="C2573" t="s">
        <v>4431</v>
      </c>
      <c r="D2573">
        <v>0.2600085951594896</v>
      </c>
      <c r="E2573">
        <v>0.6480440971525161</v>
      </c>
      <c r="F2573">
        <v>2.2964446735862225E-2</v>
      </c>
      <c r="G2573">
        <v>5.7215606053493184E-2</v>
      </c>
      <c r="H2573">
        <v>1.1767254898639072E-2</v>
      </c>
    </row>
    <row r="2574" spans="1:8" x14ac:dyDescent="0.2">
      <c r="A2574" t="s">
        <v>4242</v>
      </c>
      <c r="B2574" t="s">
        <v>4239</v>
      </c>
      <c r="C2574" t="s">
        <v>4432</v>
      </c>
      <c r="D2574">
        <v>0.2600085951594896</v>
      </c>
      <c r="E2574">
        <v>0.6480440971525161</v>
      </c>
      <c r="F2574">
        <v>2.2964446735862225E-2</v>
      </c>
      <c r="G2574">
        <v>5.7215606053493184E-2</v>
      </c>
      <c r="H2574">
        <v>1.1767254898639072E-2</v>
      </c>
    </row>
    <row r="2575" spans="1:8" x14ac:dyDescent="0.2">
      <c r="A2575" t="s">
        <v>4242</v>
      </c>
      <c r="B2575" t="s">
        <v>4239</v>
      </c>
      <c r="C2575" t="s">
        <v>4433</v>
      </c>
      <c r="D2575">
        <v>0.2600085951594896</v>
      </c>
      <c r="E2575">
        <v>0.6480440971525161</v>
      </c>
      <c r="F2575">
        <v>2.2964446735862225E-2</v>
      </c>
      <c r="G2575">
        <v>5.7215606053493184E-2</v>
      </c>
      <c r="H2575">
        <v>1.1767254898639072E-2</v>
      </c>
    </row>
    <row r="2576" spans="1:8" x14ac:dyDescent="0.2">
      <c r="A2576" t="s">
        <v>4242</v>
      </c>
      <c r="B2576" t="s">
        <v>4239</v>
      </c>
      <c r="C2576" t="s">
        <v>4434</v>
      </c>
      <c r="D2576">
        <v>0.2600085951594896</v>
      </c>
      <c r="E2576">
        <v>0.6480440971525161</v>
      </c>
      <c r="F2576">
        <v>2.2964446735862225E-2</v>
      </c>
      <c r="G2576">
        <v>5.7215606053493184E-2</v>
      </c>
      <c r="H2576">
        <v>1.1767254898639072E-2</v>
      </c>
    </row>
    <row r="2577" spans="1:8" x14ac:dyDescent="0.2">
      <c r="A2577" t="s">
        <v>4242</v>
      </c>
      <c r="B2577" t="s">
        <v>4239</v>
      </c>
      <c r="C2577" t="s">
        <v>4435</v>
      </c>
      <c r="D2577">
        <v>0.26143614781721414</v>
      </c>
      <c r="E2577">
        <v>0.64701660820534113</v>
      </c>
      <c r="F2577">
        <v>2.2970545713646217E-2</v>
      </c>
      <c r="G2577">
        <v>5.6828090188790981E-2</v>
      </c>
      <c r="H2577">
        <v>1.1748608075007742E-2</v>
      </c>
    </row>
    <row r="2578" spans="1:8" x14ac:dyDescent="0.2">
      <c r="A2578" t="s">
        <v>4242</v>
      </c>
      <c r="B2578" t="s">
        <v>4239</v>
      </c>
      <c r="C2578" t="s">
        <v>4436</v>
      </c>
      <c r="D2578">
        <v>0.26286490631776782</v>
      </c>
      <c r="E2578">
        <v>0.64600600103614436</v>
      </c>
      <c r="F2578">
        <v>2.2969772177188749E-2</v>
      </c>
      <c r="G2578">
        <v>5.6429061562095158E-2</v>
      </c>
      <c r="H2578">
        <v>1.1730258906804049E-2</v>
      </c>
    </row>
    <row r="2579" spans="1:8" x14ac:dyDescent="0.2">
      <c r="A2579" t="s">
        <v>4242</v>
      </c>
      <c r="B2579" t="s">
        <v>4239</v>
      </c>
      <c r="C2579" t="s">
        <v>3740</v>
      </c>
      <c r="D2579">
        <v>0.26916456227255553</v>
      </c>
      <c r="E2579">
        <v>0.64132237281166227</v>
      </c>
      <c r="F2579">
        <v>2.3025621221672128E-2</v>
      </c>
      <c r="G2579">
        <v>5.4842038451555976E-2</v>
      </c>
      <c r="H2579">
        <v>1.164540524255408E-2</v>
      </c>
    </row>
    <row r="2580" spans="1:8" x14ac:dyDescent="0.2">
      <c r="A2580" t="s">
        <v>4242</v>
      </c>
      <c r="B2580" t="s">
        <v>4239</v>
      </c>
      <c r="C2580" t="s">
        <v>4437</v>
      </c>
      <c r="D2580">
        <v>0.26951706929528207</v>
      </c>
      <c r="E2580">
        <v>0.64107627862807792</v>
      </c>
      <c r="F2580">
        <v>2.3022897322432512E-2</v>
      </c>
      <c r="G2580">
        <v>5.4742820914633068E-2</v>
      </c>
      <c r="H2580">
        <v>1.1640933839574352E-2</v>
      </c>
    </row>
    <row r="2581" spans="1:8" x14ac:dyDescent="0.2">
      <c r="A2581" t="s">
        <v>4242</v>
      </c>
      <c r="B2581" t="s">
        <v>4239</v>
      </c>
      <c r="C2581" t="s">
        <v>4438</v>
      </c>
      <c r="D2581">
        <v>0.26951706929528207</v>
      </c>
      <c r="E2581">
        <v>0.64107627862807792</v>
      </c>
      <c r="F2581">
        <v>2.3022897322432512E-2</v>
      </c>
      <c r="G2581">
        <v>5.4742820914633068E-2</v>
      </c>
      <c r="H2581">
        <v>1.1640933839574352E-2</v>
      </c>
    </row>
    <row r="2582" spans="1:8" x14ac:dyDescent="0.2">
      <c r="A2582" t="s">
        <v>4242</v>
      </c>
      <c r="B2582" t="s">
        <v>4239</v>
      </c>
      <c r="C2582" t="s">
        <v>3747</v>
      </c>
      <c r="D2582">
        <v>0.27155169042162602</v>
      </c>
      <c r="E2582">
        <v>0.63942949876111999</v>
      </c>
      <c r="F2582">
        <v>2.3080011422957604E-2</v>
      </c>
      <c r="G2582">
        <v>5.4327625981922388E-2</v>
      </c>
      <c r="H2582">
        <v>1.1611173412373889E-2</v>
      </c>
    </row>
    <row r="2583" spans="1:8" x14ac:dyDescent="0.2">
      <c r="A2583" t="s">
        <v>4242</v>
      </c>
      <c r="B2583" t="s">
        <v>4239</v>
      </c>
      <c r="C2583" t="s">
        <v>4439</v>
      </c>
      <c r="D2583">
        <v>0.27188955647897106</v>
      </c>
      <c r="E2583">
        <v>0.63915507514072745</v>
      </c>
      <c r="F2583">
        <v>2.3089655372443556E-2</v>
      </c>
      <c r="G2583">
        <v>5.4259507692979131E-2</v>
      </c>
      <c r="H2583">
        <v>1.1606205314878817E-2</v>
      </c>
    </row>
    <row r="2584" spans="1:8" x14ac:dyDescent="0.2">
      <c r="A2584" t="s">
        <v>4242</v>
      </c>
      <c r="B2584" t="s">
        <v>4239</v>
      </c>
      <c r="C2584" t="s">
        <v>4440</v>
      </c>
      <c r="D2584">
        <v>0.27188955647897106</v>
      </c>
      <c r="E2584">
        <v>0.63915507514072745</v>
      </c>
      <c r="F2584">
        <v>2.3089655372443556E-2</v>
      </c>
      <c r="G2584">
        <v>5.4259507692979131E-2</v>
      </c>
      <c r="H2584">
        <v>1.1606205314878817E-2</v>
      </c>
    </row>
    <row r="2585" spans="1:8" x14ac:dyDescent="0.2">
      <c r="A2585" t="s">
        <v>4242</v>
      </c>
      <c r="B2585" t="s">
        <v>4239</v>
      </c>
      <c r="C2585" t="s">
        <v>4441</v>
      </c>
      <c r="D2585">
        <v>0.27188955647897106</v>
      </c>
      <c r="E2585">
        <v>0.63915507514072745</v>
      </c>
      <c r="F2585">
        <v>2.3089655372443556E-2</v>
      </c>
      <c r="G2585">
        <v>5.4259507692979131E-2</v>
      </c>
      <c r="H2585">
        <v>1.1606205314878817E-2</v>
      </c>
    </row>
    <row r="2586" spans="1:8" x14ac:dyDescent="0.2">
      <c r="A2586" t="s">
        <v>4242</v>
      </c>
      <c r="B2586" t="s">
        <v>4239</v>
      </c>
      <c r="C2586" t="s">
        <v>4442</v>
      </c>
      <c r="D2586">
        <v>0.27188955647897106</v>
      </c>
      <c r="E2586">
        <v>0.63915507514072745</v>
      </c>
      <c r="F2586">
        <v>2.3089655372443556E-2</v>
      </c>
      <c r="G2586">
        <v>5.4259507692979131E-2</v>
      </c>
      <c r="H2586">
        <v>1.1606205314878817E-2</v>
      </c>
    </row>
    <row r="2587" spans="1:8" x14ac:dyDescent="0.2">
      <c r="A2587" t="s">
        <v>4242</v>
      </c>
      <c r="B2587" t="s">
        <v>4239</v>
      </c>
      <c r="C2587" t="s">
        <v>3896</v>
      </c>
      <c r="D2587">
        <v>0.27221518924904292</v>
      </c>
      <c r="E2587">
        <v>0.63885350982418565</v>
      </c>
      <c r="F2587">
        <v>2.3111111196252799E-2</v>
      </c>
      <c r="G2587">
        <v>5.4219393743714372E-2</v>
      </c>
      <c r="H2587">
        <v>1.1600795986804122E-2</v>
      </c>
    </row>
    <row r="2588" spans="1:8" x14ac:dyDescent="0.2">
      <c r="A2588" t="s">
        <v>4242</v>
      </c>
      <c r="B2588" t="s">
        <v>4239</v>
      </c>
      <c r="C2588" t="s">
        <v>4443</v>
      </c>
      <c r="D2588">
        <v>0.27221518924904292</v>
      </c>
      <c r="E2588">
        <v>0.63885350982418565</v>
      </c>
      <c r="F2588">
        <v>2.3111111196252799E-2</v>
      </c>
      <c r="G2588">
        <v>5.4219393743714372E-2</v>
      </c>
      <c r="H2588">
        <v>1.1600795986804122E-2</v>
      </c>
    </row>
    <row r="2589" spans="1:8" x14ac:dyDescent="0.2">
      <c r="A2589" t="s">
        <v>4242</v>
      </c>
      <c r="B2589" t="s">
        <v>4239</v>
      </c>
      <c r="C2589" t="s">
        <v>4444</v>
      </c>
      <c r="D2589">
        <v>0.27221518924904292</v>
      </c>
      <c r="E2589">
        <v>0.63885350982418565</v>
      </c>
      <c r="F2589">
        <v>2.3111111196252799E-2</v>
      </c>
      <c r="G2589">
        <v>5.4219393743714372E-2</v>
      </c>
      <c r="H2589">
        <v>1.1600795986804122E-2</v>
      </c>
    </row>
    <row r="2590" spans="1:8" x14ac:dyDescent="0.2">
      <c r="A2590" t="s">
        <v>4242</v>
      </c>
      <c r="B2590" t="s">
        <v>4239</v>
      </c>
      <c r="C2590" t="s">
        <v>4445</v>
      </c>
      <c r="D2590">
        <v>0.27289463532800262</v>
      </c>
      <c r="E2590">
        <v>0.63831905850706194</v>
      </c>
      <c r="F2590">
        <v>2.3124552311444092E-2</v>
      </c>
      <c r="G2590">
        <v>5.407060962893117E-2</v>
      </c>
      <c r="H2590">
        <v>1.1591144224560078E-2</v>
      </c>
    </row>
    <row r="2591" spans="1:8" x14ac:dyDescent="0.2">
      <c r="A2591" t="s">
        <v>4242</v>
      </c>
      <c r="B2591" t="s">
        <v>4239</v>
      </c>
      <c r="C2591" t="s">
        <v>4446</v>
      </c>
      <c r="D2591">
        <v>0.27356198590906305</v>
      </c>
      <c r="E2591">
        <v>0.63775988774597403</v>
      </c>
      <c r="F2591">
        <v>2.3148878659639577E-2</v>
      </c>
      <c r="G2591">
        <v>5.3948183790177358E-2</v>
      </c>
      <c r="H2591">
        <v>1.1581063895145811E-2</v>
      </c>
    </row>
    <row r="2592" spans="1:8" x14ac:dyDescent="0.2">
      <c r="A2592" t="s">
        <v>4242</v>
      </c>
      <c r="B2592" t="s">
        <v>4239</v>
      </c>
      <c r="C2592" t="s">
        <v>4447</v>
      </c>
      <c r="D2592">
        <v>0.27356198590906305</v>
      </c>
      <c r="E2592">
        <v>0.63775988774597403</v>
      </c>
      <c r="F2592">
        <v>2.3148878659639577E-2</v>
      </c>
      <c r="G2592">
        <v>5.3948183790177358E-2</v>
      </c>
      <c r="H2592">
        <v>1.1581063895145811E-2</v>
      </c>
    </row>
    <row r="2593" spans="1:8" x14ac:dyDescent="0.2">
      <c r="A2593" t="s">
        <v>4242</v>
      </c>
      <c r="B2593" t="s">
        <v>4239</v>
      </c>
      <c r="C2593" t="s">
        <v>4448</v>
      </c>
      <c r="D2593">
        <v>0.27420563819410559</v>
      </c>
      <c r="E2593">
        <v>0.63714950401413006</v>
      </c>
      <c r="F2593">
        <v>2.319574637981605E-2</v>
      </c>
      <c r="G2593">
        <v>5.3878958980530127E-2</v>
      </c>
      <c r="H2593">
        <v>1.157015243141833E-2</v>
      </c>
    </row>
    <row r="2594" spans="1:8" x14ac:dyDescent="0.2">
      <c r="A2594" t="s">
        <v>4242</v>
      </c>
      <c r="B2594" t="s">
        <v>4239</v>
      </c>
      <c r="C2594" t="s">
        <v>3741</v>
      </c>
      <c r="D2594">
        <v>0.27420563819410559</v>
      </c>
      <c r="E2594">
        <v>0.63714950401413006</v>
      </c>
      <c r="F2594">
        <v>2.319574637981605E-2</v>
      </c>
      <c r="G2594">
        <v>5.3878958980530127E-2</v>
      </c>
      <c r="H2594">
        <v>1.157015243141833E-2</v>
      </c>
    </row>
    <row r="2595" spans="1:8" x14ac:dyDescent="0.2">
      <c r="A2595" t="s">
        <v>4242</v>
      </c>
      <c r="B2595" t="s">
        <v>4239</v>
      </c>
      <c r="C2595" t="s">
        <v>4449</v>
      </c>
      <c r="D2595">
        <v>0.27455312469028126</v>
      </c>
      <c r="E2595">
        <v>0.63690474254690721</v>
      </c>
      <c r="F2595">
        <v>2.3192908215210774E-2</v>
      </c>
      <c r="G2595">
        <v>5.3783519373785497E-2</v>
      </c>
      <c r="H2595">
        <v>1.1565705173815239E-2</v>
      </c>
    </row>
    <row r="2596" spans="1:8" x14ac:dyDescent="0.2">
      <c r="A2596" t="s">
        <v>4242</v>
      </c>
      <c r="B2596" t="s">
        <v>4239</v>
      </c>
      <c r="C2596" t="s">
        <v>4450</v>
      </c>
      <c r="D2596">
        <v>0.27489206781124637</v>
      </c>
      <c r="E2596">
        <v>0.63664257869512542</v>
      </c>
      <c r="F2596">
        <v>2.3197845034351305E-2</v>
      </c>
      <c r="G2596">
        <v>5.3706534286123632E-2</v>
      </c>
      <c r="H2596">
        <v>1.1560974173153254E-2</v>
      </c>
    </row>
    <row r="2597" spans="1:8" x14ac:dyDescent="0.2">
      <c r="A2597" t="s">
        <v>4242</v>
      </c>
      <c r="B2597" t="s">
        <v>4239</v>
      </c>
      <c r="C2597" t="s">
        <v>4451</v>
      </c>
      <c r="D2597">
        <v>0.27489206781124637</v>
      </c>
      <c r="E2597">
        <v>0.63664257869512542</v>
      </c>
      <c r="F2597">
        <v>2.3197845034351305E-2</v>
      </c>
      <c r="G2597">
        <v>5.3706534286123632E-2</v>
      </c>
      <c r="H2597">
        <v>1.1560974173153254E-2</v>
      </c>
    </row>
    <row r="2598" spans="1:8" x14ac:dyDescent="0.2">
      <c r="A2598" t="s">
        <v>4242</v>
      </c>
      <c r="B2598" t="s">
        <v>4239</v>
      </c>
      <c r="C2598" t="s">
        <v>4452</v>
      </c>
      <c r="D2598">
        <v>0.27489206781124637</v>
      </c>
      <c r="E2598">
        <v>0.63664257869512542</v>
      </c>
      <c r="F2598">
        <v>2.3197845034351305E-2</v>
      </c>
      <c r="G2598">
        <v>5.3706534286123632E-2</v>
      </c>
      <c r="H2598">
        <v>1.1560974173153254E-2</v>
      </c>
    </row>
    <row r="2599" spans="1:8" x14ac:dyDescent="0.2">
      <c r="A2599" t="s">
        <v>4242</v>
      </c>
      <c r="B2599" t="s">
        <v>4239</v>
      </c>
      <c r="C2599" t="s">
        <v>4453</v>
      </c>
      <c r="D2599">
        <v>0.27489206781124637</v>
      </c>
      <c r="E2599">
        <v>0.63664257869512542</v>
      </c>
      <c r="F2599">
        <v>2.3197845034351305E-2</v>
      </c>
      <c r="G2599">
        <v>5.3706534286123632E-2</v>
      </c>
      <c r="H2599">
        <v>1.1560974173153254E-2</v>
      </c>
    </row>
    <row r="2600" spans="1:8" x14ac:dyDescent="0.2">
      <c r="A2600" t="s">
        <v>4242</v>
      </c>
      <c r="B2600" t="s">
        <v>4239</v>
      </c>
      <c r="C2600" t="s">
        <v>4454</v>
      </c>
      <c r="D2600">
        <v>0.27522913871602306</v>
      </c>
      <c r="E2600">
        <v>0.63637543496749527</v>
      </c>
      <c r="F2600">
        <v>2.3204845576705341E-2</v>
      </c>
      <c r="G2600">
        <v>5.3634446341335018E-2</v>
      </c>
      <c r="H2600">
        <v>1.1556134398441302E-2</v>
      </c>
    </row>
    <row r="2601" spans="1:8" x14ac:dyDescent="0.2">
      <c r="A2601" t="s">
        <v>4242</v>
      </c>
      <c r="B2601" t="s">
        <v>4239</v>
      </c>
      <c r="C2601" t="s">
        <v>4455</v>
      </c>
      <c r="D2601">
        <v>0.27522913871602306</v>
      </c>
      <c r="E2601">
        <v>0.63637543496749527</v>
      </c>
      <c r="F2601">
        <v>2.3204845576705341E-2</v>
      </c>
      <c r="G2601">
        <v>5.3634446341335018E-2</v>
      </c>
      <c r="H2601">
        <v>1.1556134398441302E-2</v>
      </c>
    </row>
    <row r="2602" spans="1:8" x14ac:dyDescent="0.2">
      <c r="A2602" t="s">
        <v>4242</v>
      </c>
      <c r="B2602" t="s">
        <v>4239</v>
      </c>
      <c r="C2602" t="s">
        <v>4456</v>
      </c>
      <c r="D2602">
        <v>0.27556041542207316</v>
      </c>
      <c r="E2602">
        <v>0.63609640118148469</v>
      </c>
      <c r="F2602">
        <v>2.3217161461393725E-2</v>
      </c>
      <c r="G2602">
        <v>5.357491634843025E-2</v>
      </c>
      <c r="H2602">
        <v>1.155110558661827E-2</v>
      </c>
    </row>
    <row r="2603" spans="1:8" x14ac:dyDescent="0.2">
      <c r="A2603" t="s">
        <v>4242</v>
      </c>
      <c r="B2603" t="s">
        <v>4239</v>
      </c>
      <c r="C2603" t="s">
        <v>4457</v>
      </c>
      <c r="D2603">
        <v>0.27590657261543949</v>
      </c>
      <c r="E2603">
        <v>0.63585191592087698</v>
      </c>
      <c r="F2603">
        <v>2.3214300254184698E-2</v>
      </c>
      <c r="G2603">
        <v>5.3480547890053604E-2</v>
      </c>
      <c r="H2603">
        <v>1.1546663319445328E-2</v>
      </c>
    </row>
    <row r="2604" spans="1:8" x14ac:dyDescent="0.2">
      <c r="A2604" t="s">
        <v>4242</v>
      </c>
      <c r="B2604" t="s">
        <v>4239</v>
      </c>
      <c r="C2604" t="s">
        <v>4458</v>
      </c>
      <c r="D2604">
        <v>0.2765723366205094</v>
      </c>
      <c r="E2604">
        <v>0.63530522167206838</v>
      </c>
      <c r="F2604">
        <v>2.3234134846113391E-2</v>
      </c>
      <c r="G2604">
        <v>5.3351516328978124E-2</v>
      </c>
      <c r="H2604">
        <v>1.1536790532330855E-2</v>
      </c>
    </row>
    <row r="2605" spans="1:8" x14ac:dyDescent="0.2">
      <c r="A2605" t="s">
        <v>4242</v>
      </c>
      <c r="B2605" t="s">
        <v>4239</v>
      </c>
      <c r="C2605" t="s">
        <v>4459</v>
      </c>
      <c r="D2605">
        <v>0.2765723366205094</v>
      </c>
      <c r="E2605">
        <v>0.63530522167206838</v>
      </c>
      <c r="F2605">
        <v>2.3234134846113391E-2</v>
      </c>
      <c r="G2605">
        <v>5.3351516328978124E-2</v>
      </c>
      <c r="H2605">
        <v>1.1536790532330855E-2</v>
      </c>
    </row>
    <row r="2606" spans="1:8" x14ac:dyDescent="0.2">
      <c r="A2606" t="s">
        <v>4242</v>
      </c>
      <c r="B2606" t="s">
        <v>4239</v>
      </c>
      <c r="C2606" t="s">
        <v>4460</v>
      </c>
      <c r="D2606">
        <v>0.27661152698001928</v>
      </c>
      <c r="E2606">
        <v>0.63528575717389979</v>
      </c>
      <c r="F2606">
        <v>2.3232465573069089E-2</v>
      </c>
      <c r="G2606">
        <v>5.3338494331835795E-2</v>
      </c>
      <c r="H2606">
        <v>1.1531755941175875E-2</v>
      </c>
    </row>
    <row r="2607" spans="1:8" x14ac:dyDescent="0.2">
      <c r="A2607" t="s">
        <v>4242</v>
      </c>
      <c r="B2607" t="s">
        <v>4239</v>
      </c>
      <c r="C2607" t="s">
        <v>4461</v>
      </c>
      <c r="D2607">
        <v>0.27661152698001928</v>
      </c>
      <c r="E2607">
        <v>0.63528575717389979</v>
      </c>
      <c r="F2607">
        <v>2.3232465573069089E-2</v>
      </c>
      <c r="G2607">
        <v>5.3338494331835795E-2</v>
      </c>
      <c r="H2607">
        <v>1.1531755941175875E-2</v>
      </c>
    </row>
    <row r="2608" spans="1:8" x14ac:dyDescent="0.2">
      <c r="A2608" t="s">
        <v>4242</v>
      </c>
      <c r="B2608" t="s">
        <v>4239</v>
      </c>
      <c r="C2608" t="s">
        <v>4462</v>
      </c>
      <c r="D2608">
        <v>0.27661152698001928</v>
      </c>
      <c r="E2608">
        <v>0.63528575717389979</v>
      </c>
      <c r="F2608">
        <v>2.3232465573069089E-2</v>
      </c>
      <c r="G2608">
        <v>5.3338494331835795E-2</v>
      </c>
      <c r="H2608">
        <v>1.1531755941175875E-2</v>
      </c>
    </row>
    <row r="2609" spans="1:8" x14ac:dyDescent="0.2">
      <c r="A2609" t="s">
        <v>4242</v>
      </c>
      <c r="B2609" t="s">
        <v>4239</v>
      </c>
      <c r="C2609" t="s">
        <v>4463</v>
      </c>
      <c r="D2609">
        <v>0.27661152698001928</v>
      </c>
      <c r="E2609">
        <v>0.63528575717389979</v>
      </c>
      <c r="F2609">
        <v>2.3232465573069089E-2</v>
      </c>
      <c r="G2609">
        <v>5.3338494331835795E-2</v>
      </c>
      <c r="H2609">
        <v>1.1531755941175875E-2</v>
      </c>
    </row>
    <row r="2610" spans="1:8" x14ac:dyDescent="0.2">
      <c r="A2610" t="s">
        <v>4242</v>
      </c>
      <c r="B2610" t="s">
        <v>4239</v>
      </c>
      <c r="C2610" t="s">
        <v>4464</v>
      </c>
      <c r="D2610">
        <v>0.27631267968503365</v>
      </c>
      <c r="E2610">
        <v>0.63555162583447344</v>
      </c>
      <c r="F2610">
        <v>2.3217861601842697E-2</v>
      </c>
      <c r="G2610">
        <v>5.3384933983386493E-2</v>
      </c>
      <c r="H2610">
        <v>1.1532898895263594E-2</v>
      </c>
    </row>
    <row r="2611" spans="1:8" x14ac:dyDescent="0.2">
      <c r="A2611" t="s">
        <v>4242</v>
      </c>
      <c r="B2611" t="s">
        <v>4239</v>
      </c>
      <c r="C2611" t="s">
        <v>4465</v>
      </c>
      <c r="D2611">
        <v>0.27631267968503365</v>
      </c>
      <c r="E2611">
        <v>0.63555162583447344</v>
      </c>
      <c r="F2611">
        <v>2.3217861601842697E-2</v>
      </c>
      <c r="G2611">
        <v>5.3384933983386493E-2</v>
      </c>
      <c r="H2611">
        <v>1.1532898895263594E-2</v>
      </c>
    </row>
    <row r="2612" spans="1:8" x14ac:dyDescent="0.2">
      <c r="A2612" t="s">
        <v>4242</v>
      </c>
      <c r="B2612" t="s">
        <v>4239</v>
      </c>
      <c r="C2612" t="s">
        <v>4466</v>
      </c>
      <c r="D2612">
        <v>0.27631267968503365</v>
      </c>
      <c r="E2612">
        <v>0.63555162583447344</v>
      </c>
      <c r="F2612">
        <v>2.3217861601842697E-2</v>
      </c>
      <c r="G2612">
        <v>5.3384933983386493E-2</v>
      </c>
      <c r="H2612">
        <v>1.1532898895263594E-2</v>
      </c>
    </row>
    <row r="2613" spans="1:8" x14ac:dyDescent="0.2">
      <c r="A2613" t="s">
        <v>4242</v>
      </c>
      <c r="B2613" t="s">
        <v>4239</v>
      </c>
      <c r="C2613" t="s">
        <v>4467</v>
      </c>
      <c r="D2613">
        <v>0.27631267968503365</v>
      </c>
      <c r="E2613">
        <v>0.63555162583447344</v>
      </c>
      <c r="F2613">
        <v>2.3217861601842697E-2</v>
      </c>
      <c r="G2613">
        <v>5.3384933983386493E-2</v>
      </c>
      <c r="H2613">
        <v>1.1532898895263594E-2</v>
      </c>
    </row>
    <row r="2614" spans="1:8" x14ac:dyDescent="0.2">
      <c r="A2614" t="s">
        <v>4242</v>
      </c>
      <c r="B2614" t="s">
        <v>4239</v>
      </c>
      <c r="C2614" t="s">
        <v>4468</v>
      </c>
      <c r="D2614">
        <v>0.27631267968503365</v>
      </c>
      <c r="E2614">
        <v>0.63555162583447344</v>
      </c>
      <c r="F2614">
        <v>2.3217861601842697E-2</v>
      </c>
      <c r="G2614">
        <v>5.3384933983386493E-2</v>
      </c>
      <c r="H2614">
        <v>1.1532898895263594E-2</v>
      </c>
    </row>
    <row r="2615" spans="1:8" x14ac:dyDescent="0.2">
      <c r="A2615" t="s">
        <v>4242</v>
      </c>
      <c r="B2615" t="s">
        <v>4239</v>
      </c>
      <c r="C2615" t="s">
        <v>4469</v>
      </c>
      <c r="D2615">
        <v>0.27631267968503365</v>
      </c>
      <c r="E2615">
        <v>0.63555162583447344</v>
      </c>
      <c r="F2615">
        <v>2.3217861601842697E-2</v>
      </c>
      <c r="G2615">
        <v>5.3384933983386493E-2</v>
      </c>
      <c r="H2615">
        <v>1.1532898895263594E-2</v>
      </c>
    </row>
    <row r="2616" spans="1:8" x14ac:dyDescent="0.2">
      <c r="A2616" t="s">
        <v>4242</v>
      </c>
      <c r="B2616" t="s">
        <v>4239</v>
      </c>
      <c r="C2616" t="s">
        <v>4470</v>
      </c>
      <c r="D2616">
        <v>0.27631267968503365</v>
      </c>
      <c r="E2616">
        <v>0.63555162583447344</v>
      </c>
      <c r="F2616">
        <v>2.3217861601842697E-2</v>
      </c>
      <c r="G2616">
        <v>5.3384933983386493E-2</v>
      </c>
      <c r="H2616">
        <v>1.1532898895263594E-2</v>
      </c>
    </row>
    <row r="2617" spans="1:8" x14ac:dyDescent="0.2">
      <c r="A2617" t="s">
        <v>4242</v>
      </c>
      <c r="B2617" t="s">
        <v>4239</v>
      </c>
      <c r="C2617" t="s">
        <v>4471</v>
      </c>
      <c r="D2617">
        <v>0.27664848079729737</v>
      </c>
      <c r="E2617">
        <v>0.6352848645379281</v>
      </c>
      <c r="F2617">
        <v>2.3224827294638376E-2</v>
      </c>
      <c r="G2617">
        <v>5.3313757844325557E-2</v>
      </c>
      <c r="H2617">
        <v>1.1528069525810676E-2</v>
      </c>
    </row>
    <row r="2618" spans="1:8" x14ac:dyDescent="0.2">
      <c r="A2618" t="s">
        <v>4242</v>
      </c>
      <c r="B2618" t="s">
        <v>4239</v>
      </c>
      <c r="C2618" t="s">
        <v>4472</v>
      </c>
      <c r="D2618">
        <v>0.27664848079729737</v>
      </c>
      <c r="E2618">
        <v>0.6352848645379281</v>
      </c>
      <c r="F2618">
        <v>2.3224827294638376E-2</v>
      </c>
      <c r="G2618">
        <v>5.3313757844325557E-2</v>
      </c>
      <c r="H2618">
        <v>1.1528069525810676E-2</v>
      </c>
    </row>
    <row r="2619" spans="1:8" x14ac:dyDescent="0.2">
      <c r="A2619" t="s">
        <v>4242</v>
      </c>
      <c r="B2619" t="s">
        <v>4239</v>
      </c>
      <c r="C2619" t="s">
        <v>4473</v>
      </c>
      <c r="D2619">
        <v>0.27664848079729737</v>
      </c>
      <c r="E2619">
        <v>0.6352848645379281</v>
      </c>
      <c r="F2619">
        <v>2.3224827294638376E-2</v>
      </c>
      <c r="G2619">
        <v>5.3313757844325557E-2</v>
      </c>
      <c r="H2619">
        <v>1.1528069525810676E-2</v>
      </c>
    </row>
    <row r="2620" spans="1:8" x14ac:dyDescent="0.2">
      <c r="A2620" t="s">
        <v>4242</v>
      </c>
      <c r="B2620" t="s">
        <v>4239</v>
      </c>
      <c r="C2620" t="s">
        <v>4474</v>
      </c>
      <c r="D2620">
        <v>0.27733753389592541</v>
      </c>
      <c r="E2620">
        <v>0.63479421972829375</v>
      </c>
      <c r="F2620">
        <v>2.3219968005195726E-2</v>
      </c>
      <c r="G2620">
        <v>5.3129117352103357E-2</v>
      </c>
      <c r="H2620">
        <v>1.1519161018481622E-2</v>
      </c>
    </row>
    <row r="2621" spans="1:8" x14ac:dyDescent="0.2">
      <c r="A2621" t="s">
        <v>4242</v>
      </c>
      <c r="B2621" t="s">
        <v>4239</v>
      </c>
      <c r="C2621" t="s">
        <v>4475</v>
      </c>
      <c r="D2621">
        <v>0.27733753389592541</v>
      </c>
      <c r="E2621">
        <v>0.63479421972829375</v>
      </c>
      <c r="F2621">
        <v>2.3219968005195726E-2</v>
      </c>
      <c r="G2621">
        <v>5.3129117352103357E-2</v>
      </c>
      <c r="H2621">
        <v>1.1519161018481622E-2</v>
      </c>
    </row>
    <row r="2622" spans="1:8" x14ac:dyDescent="0.2">
      <c r="A2622" t="s">
        <v>4242</v>
      </c>
      <c r="B2622" t="s">
        <v>4239</v>
      </c>
      <c r="C2622" t="s">
        <v>4476</v>
      </c>
      <c r="D2622">
        <v>0.27733753389592541</v>
      </c>
      <c r="E2622">
        <v>0.63479421972829375</v>
      </c>
      <c r="F2622">
        <v>2.3219968005195726E-2</v>
      </c>
      <c r="G2622">
        <v>5.3129117352103357E-2</v>
      </c>
      <c r="H2622">
        <v>1.1519161018481622E-2</v>
      </c>
    </row>
    <row r="2623" spans="1:8" x14ac:dyDescent="0.2">
      <c r="A2623" t="s">
        <v>4242</v>
      </c>
      <c r="B2623" t="s">
        <v>4239</v>
      </c>
      <c r="C2623" t="s">
        <v>4477</v>
      </c>
      <c r="D2623">
        <v>0.27733753389592541</v>
      </c>
      <c r="E2623">
        <v>0.63479421972829375</v>
      </c>
      <c r="F2623">
        <v>2.3219968005195726E-2</v>
      </c>
      <c r="G2623">
        <v>5.3129117352103357E-2</v>
      </c>
      <c r="H2623">
        <v>1.1519161018481622E-2</v>
      </c>
    </row>
    <row r="2624" spans="1:8" x14ac:dyDescent="0.2">
      <c r="A2624" t="s">
        <v>4242</v>
      </c>
      <c r="B2624" t="s">
        <v>4239</v>
      </c>
      <c r="C2624" t="s">
        <v>4478</v>
      </c>
      <c r="D2624">
        <v>0.27733753389592541</v>
      </c>
      <c r="E2624">
        <v>0.63479421972829375</v>
      </c>
      <c r="F2624">
        <v>2.3219968005195726E-2</v>
      </c>
      <c r="G2624">
        <v>5.3129117352103357E-2</v>
      </c>
      <c r="H2624">
        <v>1.1519161018481622E-2</v>
      </c>
    </row>
    <row r="2625" spans="1:8" x14ac:dyDescent="0.2">
      <c r="A2625" t="s">
        <v>4242</v>
      </c>
      <c r="B2625" t="s">
        <v>4239</v>
      </c>
      <c r="C2625" t="s">
        <v>4479</v>
      </c>
      <c r="D2625">
        <v>0.27733753389592541</v>
      </c>
      <c r="E2625">
        <v>0.63479421972829375</v>
      </c>
      <c r="F2625">
        <v>2.3219968005195726E-2</v>
      </c>
      <c r="G2625">
        <v>5.3129117352103357E-2</v>
      </c>
      <c r="H2625">
        <v>1.1519161018481622E-2</v>
      </c>
    </row>
    <row r="2626" spans="1:8" x14ac:dyDescent="0.2">
      <c r="A2626" t="s">
        <v>4242</v>
      </c>
      <c r="B2626" t="s">
        <v>4239</v>
      </c>
      <c r="C2626" t="s">
        <v>4480</v>
      </c>
      <c r="D2626">
        <v>0.27733753389592541</v>
      </c>
      <c r="E2626">
        <v>0.63479421972829375</v>
      </c>
      <c r="F2626">
        <v>2.3219968005195726E-2</v>
      </c>
      <c r="G2626">
        <v>5.3129117352103357E-2</v>
      </c>
      <c r="H2626">
        <v>1.1519161018481622E-2</v>
      </c>
    </row>
    <row r="2627" spans="1:8" x14ac:dyDescent="0.2">
      <c r="A2627" t="s">
        <v>4242</v>
      </c>
      <c r="B2627" t="s">
        <v>4239</v>
      </c>
      <c r="C2627" t="s">
        <v>4481</v>
      </c>
      <c r="D2627">
        <v>0.27767175520899284</v>
      </c>
      <c r="E2627">
        <v>0.63452638594614252</v>
      </c>
      <c r="F2627">
        <v>2.3227514381733518E-2</v>
      </c>
      <c r="G2627">
        <v>5.3060031423329733E-2</v>
      </c>
      <c r="H2627">
        <v>1.1514313039801207E-2</v>
      </c>
    </row>
    <row r="2628" spans="1:8" x14ac:dyDescent="0.2">
      <c r="A2628" t="s">
        <v>4242</v>
      </c>
      <c r="B2628" t="s">
        <v>4239</v>
      </c>
      <c r="C2628" t="s">
        <v>4482</v>
      </c>
      <c r="D2628">
        <v>0.27936166119261402</v>
      </c>
      <c r="E2628">
        <v>0.63324515154183236</v>
      </c>
      <c r="F2628">
        <v>2.3240356781841106E-2</v>
      </c>
      <c r="G2628">
        <v>5.2661719888777929E-2</v>
      </c>
      <c r="H2628">
        <v>1.1491110594934585E-2</v>
      </c>
    </row>
    <row r="2629" spans="1:8" x14ac:dyDescent="0.2">
      <c r="A2629" t="s">
        <v>4242</v>
      </c>
      <c r="B2629" t="s">
        <v>4239</v>
      </c>
      <c r="C2629" t="s">
        <v>4483</v>
      </c>
      <c r="D2629">
        <v>0.27936166119261402</v>
      </c>
      <c r="E2629">
        <v>0.63324515154183236</v>
      </c>
      <c r="F2629">
        <v>2.3240356781841106E-2</v>
      </c>
      <c r="G2629">
        <v>5.2661719888777929E-2</v>
      </c>
      <c r="H2629">
        <v>1.1491110594934585E-2</v>
      </c>
    </row>
    <row r="2630" spans="1:8" x14ac:dyDescent="0.2">
      <c r="A2630" t="s">
        <v>4242</v>
      </c>
      <c r="B2630" t="s">
        <v>4239</v>
      </c>
      <c r="C2630" t="s">
        <v>4484</v>
      </c>
      <c r="D2630">
        <v>0.27936166119261402</v>
      </c>
      <c r="E2630">
        <v>0.63324515154183236</v>
      </c>
      <c r="F2630">
        <v>2.3240356781841106E-2</v>
      </c>
      <c r="G2630">
        <v>5.2661719888777929E-2</v>
      </c>
      <c r="H2630">
        <v>1.1491110594934585E-2</v>
      </c>
    </row>
    <row r="2631" spans="1:8" x14ac:dyDescent="0.2">
      <c r="A2631" t="s">
        <v>4242</v>
      </c>
      <c r="B2631" t="s">
        <v>4239</v>
      </c>
      <c r="C2631" t="s">
        <v>4485</v>
      </c>
      <c r="D2631">
        <v>0.28003109364947676</v>
      </c>
      <c r="E2631">
        <v>0.63272268977039814</v>
      </c>
      <c r="F2631">
        <v>2.325008666231736E-2</v>
      </c>
      <c r="G2631">
        <v>5.2514483366431948E-2</v>
      </c>
      <c r="H2631">
        <v>1.1481646551375688E-2</v>
      </c>
    </row>
    <row r="2632" spans="1:8" x14ac:dyDescent="0.2">
      <c r="A2632" t="s">
        <v>4242</v>
      </c>
      <c r="B2632" t="s">
        <v>4239</v>
      </c>
      <c r="C2632" t="s">
        <v>4486</v>
      </c>
      <c r="D2632">
        <v>0.28208813432810992</v>
      </c>
      <c r="E2632">
        <v>0.63117568495291165</v>
      </c>
      <c r="F2632">
        <v>2.3260843332681691E-2</v>
      </c>
      <c r="G2632">
        <v>5.2028196346611891E-2</v>
      </c>
      <c r="H2632">
        <v>1.144714103968472E-2</v>
      </c>
    </row>
    <row r="2633" spans="1:8" x14ac:dyDescent="0.2">
      <c r="A2633" t="s">
        <v>4242</v>
      </c>
      <c r="B2633" t="s">
        <v>4239</v>
      </c>
      <c r="C2633" t="s">
        <v>4487</v>
      </c>
      <c r="D2633">
        <v>0.2827491205544993</v>
      </c>
      <c r="E2633">
        <v>0.63064840203543115</v>
      </c>
      <c r="F2633">
        <v>2.3273469341929903E-2</v>
      </c>
      <c r="G2633">
        <v>5.1891383154473621E-2</v>
      </c>
      <c r="H2633">
        <v>1.1437624913666102E-2</v>
      </c>
    </row>
    <row r="2634" spans="1:8" x14ac:dyDescent="0.2">
      <c r="A2634" t="s">
        <v>4242</v>
      </c>
      <c r="B2634" t="s">
        <v>4239</v>
      </c>
      <c r="C2634" t="s">
        <v>4488</v>
      </c>
      <c r="D2634">
        <v>0.28375935095928345</v>
      </c>
      <c r="E2634">
        <v>0.62990528053572958</v>
      </c>
      <c r="F2634">
        <v>2.3270991533420576E-2</v>
      </c>
      <c r="G2634">
        <v>5.1640233951501191E-2</v>
      </c>
      <c r="H2634">
        <v>1.1424143020065156E-2</v>
      </c>
    </row>
    <row r="2635" spans="1:8" x14ac:dyDescent="0.2">
      <c r="A2635" t="s">
        <v>4242</v>
      </c>
      <c r="B2635" t="s">
        <v>4239</v>
      </c>
      <c r="C2635" t="s">
        <v>4489</v>
      </c>
      <c r="D2635">
        <v>0.28375935095928345</v>
      </c>
      <c r="E2635">
        <v>0.62990528053572958</v>
      </c>
      <c r="F2635">
        <v>2.3270991533420576E-2</v>
      </c>
      <c r="G2635">
        <v>5.1640233951501191E-2</v>
      </c>
      <c r="H2635">
        <v>1.1424143020065156E-2</v>
      </c>
    </row>
    <row r="2636" spans="1:8" x14ac:dyDescent="0.2">
      <c r="A2636" t="s">
        <v>4242</v>
      </c>
      <c r="B2636" t="s">
        <v>4239</v>
      </c>
      <c r="C2636" t="s">
        <v>4490</v>
      </c>
      <c r="D2636">
        <v>0.28375935095928345</v>
      </c>
      <c r="E2636">
        <v>0.62990528053572958</v>
      </c>
      <c r="F2636">
        <v>2.3270991533420576E-2</v>
      </c>
      <c r="G2636">
        <v>5.1640233951501191E-2</v>
      </c>
      <c r="H2636">
        <v>1.1424143020065156E-2</v>
      </c>
    </row>
    <row r="2637" spans="1:8" x14ac:dyDescent="0.2">
      <c r="A2637" t="s">
        <v>4242</v>
      </c>
      <c r="B2637" t="s">
        <v>4239</v>
      </c>
      <c r="C2637" t="s">
        <v>4491</v>
      </c>
      <c r="D2637">
        <v>0.28375935095928345</v>
      </c>
      <c r="E2637">
        <v>0.62990528053572958</v>
      </c>
      <c r="F2637">
        <v>2.3270991533420576E-2</v>
      </c>
      <c r="G2637">
        <v>5.1640233951501191E-2</v>
      </c>
      <c r="H2637">
        <v>1.1424143020065156E-2</v>
      </c>
    </row>
    <row r="2638" spans="1:8" x14ac:dyDescent="0.2">
      <c r="A2638" t="s">
        <v>4242</v>
      </c>
      <c r="B2638" t="s">
        <v>4239</v>
      </c>
      <c r="C2638" t="s">
        <v>4492</v>
      </c>
      <c r="D2638">
        <v>0.28354320583191317</v>
      </c>
      <c r="E2638">
        <v>0.63013799679087168</v>
      </c>
      <c r="F2638">
        <v>2.3252216384061768E-2</v>
      </c>
      <c r="G2638">
        <v>5.1656981723120651E-2</v>
      </c>
      <c r="H2638">
        <v>1.1409599270032921E-2</v>
      </c>
    </row>
    <row r="2639" spans="1:8" x14ac:dyDescent="0.2">
      <c r="A2639" t="s">
        <v>4242</v>
      </c>
      <c r="B2639" t="s">
        <v>4239</v>
      </c>
      <c r="C2639" t="s">
        <v>4493</v>
      </c>
      <c r="D2639">
        <v>0.28518750034423862</v>
      </c>
      <c r="E2639">
        <v>0.62882647276474124</v>
      </c>
      <c r="F2639">
        <v>2.3282001528041357E-2</v>
      </c>
      <c r="G2639">
        <v>5.1317962025263328E-2</v>
      </c>
      <c r="H2639">
        <v>1.1386063337715526E-2</v>
      </c>
    </row>
    <row r="2640" spans="1:8" x14ac:dyDescent="0.2">
      <c r="A2640" t="s">
        <v>4242</v>
      </c>
      <c r="B2640" t="s">
        <v>4239</v>
      </c>
      <c r="C2640" t="s">
        <v>4494</v>
      </c>
      <c r="D2640">
        <v>0.28583863600738552</v>
      </c>
      <c r="E2640">
        <v>0.62829150884194129</v>
      </c>
      <c r="F2640">
        <v>2.3298859899666912E-2</v>
      </c>
      <c r="G2640">
        <v>5.1194573005521923E-2</v>
      </c>
      <c r="H2640">
        <v>1.1376422245484409E-2</v>
      </c>
    </row>
    <row r="2641" spans="1:8" x14ac:dyDescent="0.2">
      <c r="A2641" t="s">
        <v>4242</v>
      </c>
      <c r="B2641" t="s">
        <v>4239</v>
      </c>
      <c r="C2641" t="s">
        <v>4495</v>
      </c>
      <c r="D2641">
        <v>0.28601196627052561</v>
      </c>
      <c r="E2641">
        <v>0.62823438770788365</v>
      </c>
      <c r="F2641">
        <v>2.3283076416301465E-2</v>
      </c>
      <c r="G2641">
        <v>5.1124262101708215E-2</v>
      </c>
      <c r="H2641">
        <v>1.1346307503581109E-2</v>
      </c>
    </row>
    <row r="2642" spans="1:8" x14ac:dyDescent="0.2">
      <c r="A2642" t="s">
        <v>4242</v>
      </c>
      <c r="B2642" t="s">
        <v>4239</v>
      </c>
      <c r="C2642" t="s">
        <v>4496</v>
      </c>
      <c r="D2642">
        <v>0.28701838171373356</v>
      </c>
      <c r="E2642">
        <v>0.6275011541357306</v>
      </c>
      <c r="F2642">
        <v>2.3276413383249647E-2</v>
      </c>
      <c r="G2642">
        <v>5.0870991306941872E-2</v>
      </c>
      <c r="H2642">
        <v>1.1333059460344222E-2</v>
      </c>
    </row>
    <row r="2643" spans="1:8" x14ac:dyDescent="0.2">
      <c r="A2643" t="s">
        <v>4242</v>
      </c>
      <c r="B2643" t="s">
        <v>4239</v>
      </c>
      <c r="C2643" t="s">
        <v>4497</v>
      </c>
      <c r="D2643">
        <v>0.28701838171373356</v>
      </c>
      <c r="E2643">
        <v>0.6275011541357306</v>
      </c>
      <c r="F2643">
        <v>2.3276413383249647E-2</v>
      </c>
      <c r="G2643">
        <v>5.0870991306941872E-2</v>
      </c>
      <c r="H2643">
        <v>1.1333059460344222E-2</v>
      </c>
    </row>
    <row r="2644" spans="1:8" x14ac:dyDescent="0.2">
      <c r="A2644" t="s">
        <v>4242</v>
      </c>
      <c r="B2644" t="s">
        <v>4239</v>
      </c>
      <c r="C2644" t="s">
        <v>4498</v>
      </c>
      <c r="D2644">
        <v>0.28735263039848691</v>
      </c>
      <c r="E2644">
        <v>0.62725571876292452</v>
      </c>
      <c r="F2644">
        <v>2.3274735934095441E-2</v>
      </c>
      <c r="G2644">
        <v>5.0788289308647969E-2</v>
      </c>
      <c r="H2644">
        <v>1.1328625595845325E-2</v>
      </c>
    </row>
    <row r="2645" spans="1:8" x14ac:dyDescent="0.2">
      <c r="A2645" t="s">
        <v>4242</v>
      </c>
      <c r="B2645" t="s">
        <v>4239</v>
      </c>
      <c r="C2645" t="s">
        <v>4499</v>
      </c>
      <c r="D2645">
        <v>0.28737413752111496</v>
      </c>
      <c r="E2645">
        <v>0.62729485294368303</v>
      </c>
      <c r="F2645">
        <v>2.3268968385414444E-2</v>
      </c>
      <c r="G2645">
        <v>5.0775104300605042E-2</v>
      </c>
      <c r="H2645">
        <v>1.1286936849182585E-2</v>
      </c>
    </row>
    <row r="2646" spans="1:8" x14ac:dyDescent="0.2">
      <c r="A2646" t="s">
        <v>4242</v>
      </c>
      <c r="B2646" t="s">
        <v>4239</v>
      </c>
      <c r="C2646" t="s">
        <v>4500</v>
      </c>
      <c r="D2646">
        <v>0.28737413752111496</v>
      </c>
      <c r="E2646">
        <v>0.62729485294368303</v>
      </c>
      <c r="F2646">
        <v>2.3268968385414444E-2</v>
      </c>
      <c r="G2646">
        <v>5.0775104300605042E-2</v>
      </c>
      <c r="H2646">
        <v>1.1286936849182585E-2</v>
      </c>
    </row>
    <row r="2647" spans="1:8" x14ac:dyDescent="0.2">
      <c r="A2647" t="s">
        <v>4242</v>
      </c>
      <c r="B2647" t="s">
        <v>4239</v>
      </c>
      <c r="C2647" t="s">
        <v>4501</v>
      </c>
      <c r="D2647">
        <v>0.28770521313971936</v>
      </c>
      <c r="E2647">
        <v>0.62704154401582124</v>
      </c>
      <c r="F2647">
        <v>2.3270757456687424E-2</v>
      </c>
      <c r="G2647">
        <v>5.0700101379060794E-2</v>
      </c>
      <c r="H2647">
        <v>1.12823840087113E-2</v>
      </c>
    </row>
    <row r="2648" spans="1:8" x14ac:dyDescent="0.2">
      <c r="A2648" t="s">
        <v>4242</v>
      </c>
      <c r="B2648" t="s">
        <v>4239</v>
      </c>
      <c r="C2648" t="s">
        <v>4502</v>
      </c>
      <c r="D2648">
        <v>0.28803729794414146</v>
      </c>
      <c r="E2648">
        <v>0.62679105817979852</v>
      </c>
      <c r="F2648">
        <v>2.3271255600915842E-2</v>
      </c>
      <c r="G2648">
        <v>5.062250913538812E-2</v>
      </c>
      <c r="H2648">
        <v>1.1277879139756091E-2</v>
      </c>
    </row>
    <row r="2649" spans="1:8" x14ac:dyDescent="0.2">
      <c r="A2649" t="s">
        <v>4242</v>
      </c>
      <c r="B2649" t="s">
        <v>4239</v>
      </c>
      <c r="C2649" t="s">
        <v>4503</v>
      </c>
      <c r="D2649">
        <v>0.28837163679737265</v>
      </c>
      <c r="E2649">
        <v>0.62654624517555058</v>
      </c>
      <c r="F2649">
        <v>2.3269148456667794E-2</v>
      </c>
      <c r="G2649">
        <v>5.0539496614484369E-2</v>
      </c>
      <c r="H2649">
        <v>1.1273472955924785E-2</v>
      </c>
    </row>
    <row r="2650" spans="1:8" x14ac:dyDescent="0.2">
      <c r="A2650" t="s">
        <v>4242</v>
      </c>
      <c r="B2650" t="s">
        <v>4239</v>
      </c>
      <c r="C2650" t="s">
        <v>4504</v>
      </c>
      <c r="D2650">
        <v>0.28837163679737265</v>
      </c>
      <c r="E2650">
        <v>0.62654624517555058</v>
      </c>
      <c r="F2650">
        <v>2.3269148456667794E-2</v>
      </c>
      <c r="G2650">
        <v>5.0539496614484369E-2</v>
      </c>
      <c r="H2650">
        <v>1.1273472955924785E-2</v>
      </c>
    </row>
    <row r="2651" spans="1:8" x14ac:dyDescent="0.2">
      <c r="A2651" t="s">
        <v>4242</v>
      </c>
      <c r="B2651" t="s">
        <v>4239</v>
      </c>
      <c r="C2651" t="s">
        <v>4505</v>
      </c>
      <c r="D2651">
        <v>0.28870419808674652</v>
      </c>
      <c r="E2651">
        <v>0.62629834778076832</v>
      </c>
      <c r="F2651">
        <v>2.326851083838399E-2</v>
      </c>
      <c r="G2651">
        <v>5.0459930092301236E-2</v>
      </c>
      <c r="H2651">
        <v>1.1269013201799884E-2</v>
      </c>
    </row>
    <row r="2652" spans="1:8" x14ac:dyDescent="0.2">
      <c r="A2652" t="s">
        <v>4242</v>
      </c>
      <c r="B2652" t="s">
        <v>4239</v>
      </c>
      <c r="C2652" t="s">
        <v>4506</v>
      </c>
      <c r="D2652">
        <v>0.28870419808674652</v>
      </c>
      <c r="E2652">
        <v>0.62629834778076832</v>
      </c>
      <c r="F2652">
        <v>2.326851083838399E-2</v>
      </c>
      <c r="G2652">
        <v>5.0459930092301236E-2</v>
      </c>
      <c r="H2652">
        <v>1.1269013201799884E-2</v>
      </c>
    </row>
    <row r="2653" spans="1:8" x14ac:dyDescent="0.2">
      <c r="A2653" t="s">
        <v>4242</v>
      </c>
      <c r="B2653" t="s">
        <v>4239</v>
      </c>
      <c r="C2653" t="s">
        <v>4507</v>
      </c>
      <c r="D2653">
        <v>0.28870419808674652</v>
      </c>
      <c r="E2653">
        <v>0.62629834778076832</v>
      </c>
      <c r="F2653">
        <v>2.326851083838399E-2</v>
      </c>
      <c r="G2653">
        <v>5.0459930092301236E-2</v>
      </c>
      <c r="H2653">
        <v>1.1269013201799884E-2</v>
      </c>
    </row>
    <row r="2654" spans="1:8" x14ac:dyDescent="0.2">
      <c r="A2654" t="s">
        <v>4242</v>
      </c>
      <c r="B2654" t="s">
        <v>4239</v>
      </c>
      <c r="C2654" t="s">
        <v>4508</v>
      </c>
      <c r="D2654">
        <v>0.28870419808674652</v>
      </c>
      <c r="E2654">
        <v>0.62629834778076832</v>
      </c>
      <c r="F2654">
        <v>2.326851083838399E-2</v>
      </c>
      <c r="G2654">
        <v>5.0459930092301236E-2</v>
      </c>
      <c r="H2654">
        <v>1.1269013201799884E-2</v>
      </c>
    </row>
    <row r="2655" spans="1:8" x14ac:dyDescent="0.2">
      <c r="A2655" t="s">
        <v>4242</v>
      </c>
      <c r="B2655" t="s">
        <v>4239</v>
      </c>
      <c r="C2655" t="s">
        <v>4509</v>
      </c>
      <c r="D2655">
        <v>0.28948019352831117</v>
      </c>
      <c r="E2655">
        <v>0.6257629544393466</v>
      </c>
      <c r="F2655">
        <v>2.3254806377953487E-2</v>
      </c>
      <c r="G2655">
        <v>5.0252041312167837E-2</v>
      </c>
      <c r="H2655">
        <v>1.1250004342220921E-2</v>
      </c>
    </row>
    <row r="2656" spans="1:8" x14ac:dyDescent="0.2">
      <c r="A2656" t="s">
        <v>4242</v>
      </c>
      <c r="B2656" t="s">
        <v>4239</v>
      </c>
      <c r="C2656" t="s">
        <v>4510</v>
      </c>
      <c r="D2656">
        <v>0.28981299136803407</v>
      </c>
      <c r="E2656">
        <v>0.62551759068053281</v>
      </c>
      <c r="F2656">
        <v>2.3253019951277473E-2</v>
      </c>
      <c r="G2656">
        <v>5.0170805638121589E-2</v>
      </c>
      <c r="H2656">
        <v>1.1245592362034196E-2</v>
      </c>
    </row>
    <row r="2657" spans="1:8" x14ac:dyDescent="0.2">
      <c r="A2657" t="s">
        <v>4242</v>
      </c>
      <c r="B2657" t="s">
        <v>4239</v>
      </c>
      <c r="C2657" t="s">
        <v>4511</v>
      </c>
      <c r="D2657">
        <v>0.29209877831636555</v>
      </c>
      <c r="E2657">
        <v>0.62373044445416925</v>
      </c>
      <c r="F2657">
        <v>2.3274753231623539E-2</v>
      </c>
      <c r="G2657">
        <v>4.9682436739458893E-2</v>
      </c>
      <c r="H2657">
        <v>1.1213587258382882E-2</v>
      </c>
    </row>
    <row r="2658" spans="1:8" x14ac:dyDescent="0.2">
      <c r="A2658" t="s">
        <v>4242</v>
      </c>
      <c r="B2658" t="s">
        <v>4239</v>
      </c>
      <c r="C2658" t="s">
        <v>4512</v>
      </c>
      <c r="D2658">
        <v>0.29287195855445103</v>
      </c>
      <c r="E2658">
        <v>0.62315964206816754</v>
      </c>
      <c r="F2658">
        <v>2.3276153113831452E-2</v>
      </c>
      <c r="G2658">
        <v>4.9508944770612386E-2</v>
      </c>
      <c r="H2658">
        <v>1.1183301492937486E-2</v>
      </c>
    </row>
    <row r="2659" spans="1:8" x14ac:dyDescent="0.2">
      <c r="A2659" t="s">
        <v>4242</v>
      </c>
      <c r="B2659" t="s">
        <v>4239</v>
      </c>
      <c r="C2659" t="s">
        <v>4513</v>
      </c>
      <c r="D2659">
        <v>0.2933261790360856</v>
      </c>
      <c r="E2659">
        <v>0.62285549623736325</v>
      </c>
      <c r="F2659">
        <v>2.3267160990004847E-2</v>
      </c>
      <c r="G2659">
        <v>4.9389082216153971E-2</v>
      </c>
      <c r="H2659">
        <v>1.1162081520392312E-2</v>
      </c>
    </row>
    <row r="2660" spans="1:8" x14ac:dyDescent="0.2">
      <c r="A2660" t="s">
        <v>4242</v>
      </c>
      <c r="B2660" t="s">
        <v>4239</v>
      </c>
      <c r="C2660" t="s">
        <v>4514</v>
      </c>
      <c r="D2660">
        <v>0.29320371894144698</v>
      </c>
      <c r="E2660">
        <v>0.62295052291868036</v>
      </c>
      <c r="F2660">
        <v>2.327187128791362E-2</v>
      </c>
      <c r="G2660">
        <v>4.9427263485485734E-2</v>
      </c>
      <c r="H2660">
        <v>1.1146623366473429E-2</v>
      </c>
    </row>
    <row r="2661" spans="1:8" x14ac:dyDescent="0.2">
      <c r="A2661" t="s">
        <v>4242</v>
      </c>
      <c r="B2661" t="s">
        <v>4239</v>
      </c>
      <c r="C2661" t="s">
        <v>4515</v>
      </c>
      <c r="D2661">
        <v>0.29320371894144698</v>
      </c>
      <c r="E2661">
        <v>0.62295052291868036</v>
      </c>
      <c r="F2661">
        <v>2.327187128791362E-2</v>
      </c>
      <c r="G2661">
        <v>4.9427263485485734E-2</v>
      </c>
      <c r="H2661">
        <v>1.1146623366473429E-2</v>
      </c>
    </row>
    <row r="2662" spans="1:8" x14ac:dyDescent="0.2">
      <c r="A2662" t="s">
        <v>4242</v>
      </c>
      <c r="B2662" t="s">
        <v>4239</v>
      </c>
      <c r="C2662" t="s">
        <v>4516</v>
      </c>
      <c r="D2662">
        <v>0.29353127008434005</v>
      </c>
      <c r="E2662">
        <v>0.62270085270804443</v>
      </c>
      <c r="F2662">
        <v>2.327235824857448E-2</v>
      </c>
      <c r="G2662">
        <v>4.9353359830639078E-2</v>
      </c>
      <c r="H2662">
        <v>1.1142159128402006E-2</v>
      </c>
    </row>
    <row r="2663" spans="1:8" x14ac:dyDescent="0.2">
      <c r="A2663" t="s">
        <v>4242</v>
      </c>
      <c r="B2663" t="s">
        <v>4239</v>
      </c>
      <c r="C2663" t="s">
        <v>4517</v>
      </c>
      <c r="D2663">
        <v>0.29510134478069722</v>
      </c>
      <c r="E2663">
        <v>0.62154335372908631</v>
      </c>
      <c r="F2663">
        <v>2.3270649683238307E-2</v>
      </c>
      <c r="G2663">
        <v>4.8995988457842934E-2</v>
      </c>
      <c r="H2663">
        <v>1.1088663349135285E-2</v>
      </c>
    </row>
    <row r="2664" spans="1:8" x14ac:dyDescent="0.2">
      <c r="A2664" t="s">
        <v>4242</v>
      </c>
      <c r="B2664" t="s">
        <v>4239</v>
      </c>
      <c r="C2664" t="s">
        <v>4518</v>
      </c>
      <c r="D2664">
        <v>0.29510134478069722</v>
      </c>
      <c r="E2664">
        <v>0.62154335372908631</v>
      </c>
      <c r="F2664">
        <v>2.3270649683238307E-2</v>
      </c>
      <c r="G2664">
        <v>4.8995988457842934E-2</v>
      </c>
      <c r="H2664">
        <v>1.1088663349135285E-2</v>
      </c>
    </row>
    <row r="2665" spans="1:8" x14ac:dyDescent="0.2">
      <c r="A2665" t="s">
        <v>4242</v>
      </c>
      <c r="B2665" t="s">
        <v>4239</v>
      </c>
      <c r="C2665" t="s">
        <v>4519</v>
      </c>
      <c r="D2665">
        <v>0.29575060807216247</v>
      </c>
      <c r="E2665">
        <v>0.62103867602130614</v>
      </c>
      <c r="F2665">
        <v>2.3274408400993294E-2</v>
      </c>
      <c r="G2665">
        <v>4.8856637438927097E-2</v>
      </c>
      <c r="H2665">
        <v>1.1079670066611064E-2</v>
      </c>
    </row>
    <row r="2666" spans="1:8" x14ac:dyDescent="0.2">
      <c r="A2666" t="s">
        <v>4242</v>
      </c>
      <c r="B2666" t="s">
        <v>4239</v>
      </c>
      <c r="C2666" t="s">
        <v>4041</v>
      </c>
      <c r="D2666">
        <v>0.29575060807216247</v>
      </c>
      <c r="E2666">
        <v>0.62103867602130614</v>
      </c>
      <c r="F2666">
        <v>2.3274408400993294E-2</v>
      </c>
      <c r="G2666">
        <v>4.8856637438927097E-2</v>
      </c>
      <c r="H2666">
        <v>1.1079670066611064E-2</v>
      </c>
    </row>
    <row r="2667" spans="1:8" x14ac:dyDescent="0.2">
      <c r="A2667" t="s">
        <v>4242</v>
      </c>
      <c r="B2667" t="s">
        <v>4239</v>
      </c>
      <c r="C2667" t="s">
        <v>4520</v>
      </c>
      <c r="D2667">
        <v>0.29719109272066035</v>
      </c>
      <c r="E2667">
        <v>0.61999961914192947</v>
      </c>
      <c r="F2667">
        <v>2.3277586869019515E-2</v>
      </c>
      <c r="G2667">
        <v>4.8545195858776771E-2</v>
      </c>
      <c r="H2667">
        <v>1.0986505409613902E-2</v>
      </c>
    </row>
    <row r="2668" spans="1:8" x14ac:dyDescent="0.2">
      <c r="A2668" t="s">
        <v>4242</v>
      </c>
      <c r="B2668" t="s">
        <v>4239</v>
      </c>
      <c r="C2668" t="s">
        <v>4521</v>
      </c>
      <c r="D2668">
        <v>0.29719109272066035</v>
      </c>
      <c r="E2668">
        <v>0.61999961914192947</v>
      </c>
      <c r="F2668">
        <v>2.3277586869019515E-2</v>
      </c>
      <c r="G2668">
        <v>4.8545195858776771E-2</v>
      </c>
      <c r="H2668">
        <v>1.0986505409613902E-2</v>
      </c>
    </row>
    <row r="2669" spans="1:8" x14ac:dyDescent="0.2">
      <c r="A2669" t="s">
        <v>4242</v>
      </c>
      <c r="B2669" t="s">
        <v>4239</v>
      </c>
      <c r="C2669" t="s">
        <v>4522</v>
      </c>
      <c r="D2669">
        <v>0.29722980947068656</v>
      </c>
      <c r="E2669">
        <v>0.62004324603436922</v>
      </c>
      <c r="F2669">
        <v>2.3264789104460032E-2</v>
      </c>
      <c r="G2669">
        <v>4.8515625139770549E-2</v>
      </c>
      <c r="H2669">
        <v>1.0946530250713652E-2</v>
      </c>
    </row>
    <row r="2670" spans="1:8" x14ac:dyDescent="0.2">
      <c r="A2670" t="s">
        <v>4242</v>
      </c>
      <c r="B2670" t="s">
        <v>4239</v>
      </c>
      <c r="C2670" t="s">
        <v>4523</v>
      </c>
      <c r="D2670">
        <v>0.29786553605278138</v>
      </c>
      <c r="E2670">
        <v>0.61948107402149966</v>
      </c>
      <c r="F2670">
        <v>2.3301494458575656E-2</v>
      </c>
      <c r="G2670">
        <v>4.8444556761290399E-2</v>
      </c>
      <c r="H2670">
        <v>1.0907338705852967E-2</v>
      </c>
    </row>
    <row r="2671" spans="1:8" x14ac:dyDescent="0.2">
      <c r="A2671" t="s">
        <v>4242</v>
      </c>
      <c r="B2671" t="s">
        <v>4239</v>
      </c>
      <c r="C2671" t="s">
        <v>4524</v>
      </c>
      <c r="D2671">
        <v>0.29786553605278138</v>
      </c>
      <c r="E2671">
        <v>0.61948107402149966</v>
      </c>
      <c r="F2671">
        <v>2.3301494458575656E-2</v>
      </c>
      <c r="G2671">
        <v>4.8444556761290399E-2</v>
      </c>
      <c r="H2671">
        <v>1.0907338705852967E-2</v>
      </c>
    </row>
    <row r="2672" spans="1:8" x14ac:dyDescent="0.2">
      <c r="A2672" t="s">
        <v>4242</v>
      </c>
      <c r="B2672" t="s">
        <v>4239</v>
      </c>
      <c r="C2672" t="s">
        <v>4525</v>
      </c>
      <c r="D2672">
        <v>0.29766318619179782</v>
      </c>
      <c r="E2672">
        <v>0.6196358722667451</v>
      </c>
      <c r="F2672">
        <v>2.3313664580885032E-2</v>
      </c>
      <c r="G2672">
        <v>4.8514955684894945E-2</v>
      </c>
      <c r="H2672">
        <v>1.0872321275677076E-2</v>
      </c>
    </row>
    <row r="2673" spans="1:8" x14ac:dyDescent="0.2">
      <c r="A2673" t="s">
        <v>4242</v>
      </c>
      <c r="B2673" t="s">
        <v>4239</v>
      </c>
      <c r="C2673" t="s">
        <v>4526</v>
      </c>
      <c r="D2673">
        <v>0.29766318619179782</v>
      </c>
      <c r="E2673">
        <v>0.6196358722667451</v>
      </c>
      <c r="F2673">
        <v>2.3313664580885032E-2</v>
      </c>
      <c r="G2673">
        <v>4.8514955684894945E-2</v>
      </c>
      <c r="H2673">
        <v>1.0872321275677076E-2</v>
      </c>
    </row>
    <row r="2674" spans="1:8" x14ac:dyDescent="0.2">
      <c r="A2674" t="s">
        <v>4242</v>
      </c>
      <c r="B2674" t="s">
        <v>4239</v>
      </c>
      <c r="C2674" t="s">
        <v>4527</v>
      </c>
      <c r="D2674">
        <v>0.29766318619179782</v>
      </c>
      <c r="E2674">
        <v>0.6196358722667451</v>
      </c>
      <c r="F2674">
        <v>2.3313664580885032E-2</v>
      </c>
      <c r="G2674">
        <v>4.8514955684894945E-2</v>
      </c>
      <c r="H2674">
        <v>1.0872321275677076E-2</v>
      </c>
    </row>
    <row r="2675" spans="1:8" x14ac:dyDescent="0.2">
      <c r="A2675" t="s">
        <v>4242</v>
      </c>
      <c r="B2675" t="s">
        <v>4239</v>
      </c>
      <c r="C2675" t="s">
        <v>4528</v>
      </c>
      <c r="D2675">
        <v>0.29798731025468328</v>
      </c>
      <c r="E2675">
        <v>0.61937982780070744</v>
      </c>
      <c r="F2675">
        <v>2.3316651437213662E-2</v>
      </c>
      <c r="G2675">
        <v>4.8448375072008422E-2</v>
      </c>
      <c r="H2675">
        <v>1.0867835435387139E-2</v>
      </c>
    </row>
    <row r="2676" spans="1:8" x14ac:dyDescent="0.2">
      <c r="A2676" t="s">
        <v>4242</v>
      </c>
      <c r="B2676" t="s">
        <v>4239</v>
      </c>
      <c r="C2676" t="s">
        <v>4529</v>
      </c>
      <c r="D2676">
        <v>0.29784161608358994</v>
      </c>
      <c r="E2676">
        <v>0.61949749462904802</v>
      </c>
      <c r="F2676">
        <v>2.3319267939006117E-2</v>
      </c>
      <c r="G2676">
        <v>4.8486731113463438E-2</v>
      </c>
      <c r="H2676">
        <v>1.0854890234892596E-2</v>
      </c>
    </row>
    <row r="2677" spans="1:8" x14ac:dyDescent="0.2">
      <c r="A2677" t="s">
        <v>4242</v>
      </c>
      <c r="B2677" t="s">
        <v>4239</v>
      </c>
      <c r="C2677" t="s">
        <v>4530</v>
      </c>
      <c r="D2677">
        <v>0.29784161608358994</v>
      </c>
      <c r="E2677">
        <v>0.61949749462904802</v>
      </c>
      <c r="F2677">
        <v>2.3319267939006117E-2</v>
      </c>
      <c r="G2677">
        <v>4.8486731113463438E-2</v>
      </c>
      <c r="H2677">
        <v>1.0854890234892596E-2</v>
      </c>
    </row>
    <row r="2678" spans="1:8" x14ac:dyDescent="0.2">
      <c r="A2678" t="s">
        <v>4242</v>
      </c>
      <c r="B2678" t="s">
        <v>4239</v>
      </c>
      <c r="C2678" t="s">
        <v>4531</v>
      </c>
      <c r="D2678">
        <v>0.29812258944224945</v>
      </c>
      <c r="E2678">
        <v>0.61822599573375303</v>
      </c>
      <c r="F2678">
        <v>2.3695468381374676E-2</v>
      </c>
      <c r="G2678">
        <v>4.91217794605898E-2</v>
      </c>
      <c r="H2678">
        <v>1.0834166982032966E-2</v>
      </c>
    </row>
    <row r="2679" spans="1:8" x14ac:dyDescent="0.2">
      <c r="A2679" t="s">
        <v>4242</v>
      </c>
      <c r="B2679" t="s">
        <v>4239</v>
      </c>
      <c r="C2679" t="s">
        <v>4532</v>
      </c>
      <c r="D2679">
        <v>0.29812258944224945</v>
      </c>
      <c r="E2679">
        <v>0.61822599573375303</v>
      </c>
      <c r="F2679">
        <v>2.3695468381374676E-2</v>
      </c>
      <c r="G2679">
        <v>4.91217794605898E-2</v>
      </c>
      <c r="H2679">
        <v>1.0834166982032966E-2</v>
      </c>
    </row>
    <row r="2680" spans="1:8" x14ac:dyDescent="0.2">
      <c r="A2680" t="s">
        <v>4242</v>
      </c>
      <c r="B2680" t="s">
        <v>4239</v>
      </c>
      <c r="C2680" t="s">
        <v>4533</v>
      </c>
      <c r="D2680">
        <v>0.29812258944224945</v>
      </c>
      <c r="E2680">
        <v>0.61822599573375303</v>
      </c>
      <c r="F2680">
        <v>2.3695468381374676E-2</v>
      </c>
      <c r="G2680">
        <v>4.91217794605898E-2</v>
      </c>
      <c r="H2680">
        <v>1.0834166982032966E-2</v>
      </c>
    </row>
    <row r="2681" spans="1:8" x14ac:dyDescent="0.2">
      <c r="A2681" t="s">
        <v>4242</v>
      </c>
      <c r="B2681" t="s">
        <v>4239</v>
      </c>
      <c r="C2681" t="s">
        <v>4534</v>
      </c>
      <c r="D2681">
        <v>0.29890960952516304</v>
      </c>
      <c r="E2681">
        <v>0.61708753438365815</v>
      </c>
      <c r="F2681">
        <v>2.3888022617719738E-2</v>
      </c>
      <c r="G2681">
        <v>4.9299773395100506E-2</v>
      </c>
      <c r="H2681">
        <v>1.0815060078358653E-2</v>
      </c>
    </row>
    <row r="2682" spans="1:8" x14ac:dyDescent="0.2">
      <c r="A2682" t="s">
        <v>4242</v>
      </c>
      <c r="B2682" t="s">
        <v>4239</v>
      </c>
      <c r="C2682" t="s">
        <v>4535</v>
      </c>
      <c r="D2682">
        <v>0.29882635361366577</v>
      </c>
      <c r="E2682">
        <v>0.61714685510662726</v>
      </c>
      <c r="F2682">
        <v>2.3896093934919888E-2</v>
      </c>
      <c r="G2682">
        <v>4.9334929234664919E-2</v>
      </c>
      <c r="H2682">
        <v>1.0795768110122188E-2</v>
      </c>
    </row>
    <row r="2683" spans="1:8" x14ac:dyDescent="0.2">
      <c r="A2683" t="s">
        <v>4242</v>
      </c>
      <c r="B2683" t="s">
        <v>4239</v>
      </c>
      <c r="C2683" t="s">
        <v>4536</v>
      </c>
      <c r="D2683">
        <v>0.29964325289551597</v>
      </c>
      <c r="E2683">
        <v>0.61648208825779505</v>
      </c>
      <c r="F2683">
        <v>2.3918151588024943E-2</v>
      </c>
      <c r="G2683">
        <v>4.91928493392896E-2</v>
      </c>
      <c r="H2683">
        <v>1.0763657919374451E-2</v>
      </c>
    </row>
    <row r="2684" spans="1:8" x14ac:dyDescent="0.2">
      <c r="A2684" t="s">
        <v>4242</v>
      </c>
      <c r="B2684" t="s">
        <v>4239</v>
      </c>
      <c r="C2684" t="s">
        <v>4537</v>
      </c>
      <c r="D2684">
        <v>0.29964325289551597</v>
      </c>
      <c r="E2684">
        <v>0.61648208825779505</v>
      </c>
      <c r="F2684">
        <v>2.3918151588024943E-2</v>
      </c>
      <c r="G2684">
        <v>4.91928493392896E-2</v>
      </c>
      <c r="H2684">
        <v>1.0763657919374451E-2</v>
      </c>
    </row>
    <row r="2685" spans="1:8" x14ac:dyDescent="0.2">
      <c r="A2685" t="s">
        <v>4242</v>
      </c>
      <c r="B2685" t="s">
        <v>4239</v>
      </c>
      <c r="C2685" t="s">
        <v>4538</v>
      </c>
      <c r="D2685">
        <v>0.29964325289551597</v>
      </c>
      <c r="E2685">
        <v>0.61648208825779505</v>
      </c>
      <c r="F2685">
        <v>2.3918151588024943E-2</v>
      </c>
      <c r="G2685">
        <v>4.91928493392896E-2</v>
      </c>
      <c r="H2685">
        <v>1.0763657919374451E-2</v>
      </c>
    </row>
    <row r="2686" spans="1:8" x14ac:dyDescent="0.2">
      <c r="A2686" t="s">
        <v>4242</v>
      </c>
      <c r="B2686" t="s">
        <v>4239</v>
      </c>
      <c r="C2686" t="s">
        <v>4539</v>
      </c>
      <c r="D2686">
        <v>0.30028209882403456</v>
      </c>
      <c r="E2686">
        <v>0.61596603155047835</v>
      </c>
      <c r="F2686">
        <v>2.392859396074791E-2</v>
      </c>
      <c r="G2686">
        <v>4.9068534296586461E-2</v>
      </c>
      <c r="H2686">
        <v>1.0754741368152665E-2</v>
      </c>
    </row>
    <row r="2687" spans="1:8" x14ac:dyDescent="0.2">
      <c r="A2687" t="s">
        <v>4242</v>
      </c>
      <c r="B2687" t="s">
        <v>4239</v>
      </c>
      <c r="C2687" t="s">
        <v>4540</v>
      </c>
      <c r="D2687">
        <v>0.30028209882403456</v>
      </c>
      <c r="E2687">
        <v>0.61596603155047835</v>
      </c>
      <c r="F2687">
        <v>2.392859396074791E-2</v>
      </c>
      <c r="G2687">
        <v>4.9068534296586461E-2</v>
      </c>
      <c r="H2687">
        <v>1.0754741368152665E-2</v>
      </c>
    </row>
    <row r="2688" spans="1:8" x14ac:dyDescent="0.2">
      <c r="A2688" t="s">
        <v>4242</v>
      </c>
      <c r="B2688" t="s">
        <v>4239</v>
      </c>
      <c r="C2688" t="s">
        <v>4541</v>
      </c>
      <c r="D2688">
        <v>0.30028209882403456</v>
      </c>
      <c r="E2688">
        <v>0.61596603155047835</v>
      </c>
      <c r="F2688">
        <v>2.392859396074791E-2</v>
      </c>
      <c r="G2688">
        <v>4.9068534296586461E-2</v>
      </c>
      <c r="H2688">
        <v>1.0754741368152665E-2</v>
      </c>
    </row>
    <row r="2689" spans="1:8" x14ac:dyDescent="0.2">
      <c r="A2689" t="s">
        <v>4242</v>
      </c>
      <c r="B2689" t="s">
        <v>4239</v>
      </c>
      <c r="C2689" t="s">
        <v>4542</v>
      </c>
      <c r="D2689">
        <v>0.30030490217171024</v>
      </c>
      <c r="E2689">
        <v>0.61589222468324156</v>
      </c>
      <c r="F2689">
        <v>2.3950783040583967E-2</v>
      </c>
      <c r="G2689">
        <v>4.9104444006670418E-2</v>
      </c>
      <c r="H2689">
        <v>1.074764609779395E-2</v>
      </c>
    </row>
    <row r="2690" spans="1:8" x14ac:dyDescent="0.2">
      <c r="A2690" t="s">
        <v>4242</v>
      </c>
      <c r="B2690" t="s">
        <v>4239</v>
      </c>
      <c r="C2690" t="s">
        <v>4543</v>
      </c>
      <c r="D2690">
        <v>0.30002232307843274</v>
      </c>
      <c r="E2690">
        <v>0.61614303055678277</v>
      </c>
      <c r="F2690">
        <v>2.3939116144187235E-2</v>
      </c>
      <c r="G2690">
        <v>4.9146745138174998E-2</v>
      </c>
      <c r="H2690">
        <v>1.0748785082422198E-2</v>
      </c>
    </row>
    <row r="2691" spans="1:8" x14ac:dyDescent="0.2">
      <c r="A2691" t="s">
        <v>4242</v>
      </c>
      <c r="B2691" t="s">
        <v>4239</v>
      </c>
      <c r="C2691" t="s">
        <v>4544</v>
      </c>
      <c r="D2691">
        <v>0.30002232307843274</v>
      </c>
      <c r="E2691">
        <v>0.61614303055678277</v>
      </c>
      <c r="F2691">
        <v>2.3939116144187235E-2</v>
      </c>
      <c r="G2691">
        <v>4.9146745138174998E-2</v>
      </c>
      <c r="H2691">
        <v>1.0748785082422198E-2</v>
      </c>
    </row>
    <row r="2692" spans="1:8" x14ac:dyDescent="0.2">
      <c r="A2692" t="s">
        <v>4242</v>
      </c>
      <c r="B2692" t="s">
        <v>4239</v>
      </c>
      <c r="C2692" t="s">
        <v>4545</v>
      </c>
      <c r="D2692">
        <v>0.30002232307843274</v>
      </c>
      <c r="E2692">
        <v>0.61614303055678277</v>
      </c>
      <c r="F2692">
        <v>2.3939116144187235E-2</v>
      </c>
      <c r="G2692">
        <v>4.9146745138174998E-2</v>
      </c>
      <c r="H2692">
        <v>1.0748785082422198E-2</v>
      </c>
    </row>
    <row r="2693" spans="1:8" x14ac:dyDescent="0.2">
      <c r="A2693" t="s">
        <v>4242</v>
      </c>
      <c r="B2693" t="s">
        <v>4239</v>
      </c>
      <c r="C2693" t="s">
        <v>4546</v>
      </c>
      <c r="D2693">
        <v>0.30036108977237297</v>
      </c>
      <c r="E2693">
        <v>0.61588546211852435</v>
      </c>
      <c r="F2693">
        <v>2.3939732576498583E-2</v>
      </c>
      <c r="G2693">
        <v>4.90720660751972E-2</v>
      </c>
      <c r="H2693">
        <v>1.0741649457406912E-2</v>
      </c>
    </row>
    <row r="2694" spans="1:8" x14ac:dyDescent="0.2">
      <c r="A2694" t="s">
        <v>4242</v>
      </c>
      <c r="B2694" t="s">
        <v>4239</v>
      </c>
      <c r="C2694" t="s">
        <v>4547</v>
      </c>
      <c r="D2694">
        <v>0.30036108977237297</v>
      </c>
      <c r="E2694">
        <v>0.61588546211852435</v>
      </c>
      <c r="F2694">
        <v>2.3939732576498583E-2</v>
      </c>
      <c r="G2694">
        <v>4.90720660751972E-2</v>
      </c>
      <c r="H2694">
        <v>1.0741649457406912E-2</v>
      </c>
    </row>
    <row r="2695" spans="1:8" x14ac:dyDescent="0.2">
      <c r="A2695" t="s">
        <v>4242</v>
      </c>
      <c r="B2695" t="s">
        <v>4239</v>
      </c>
      <c r="C2695" t="s">
        <v>4548</v>
      </c>
      <c r="D2695">
        <v>0.30036108977237297</v>
      </c>
      <c r="E2695">
        <v>0.61588546211852435</v>
      </c>
      <c r="F2695">
        <v>2.3939732576498583E-2</v>
      </c>
      <c r="G2695">
        <v>4.90720660751972E-2</v>
      </c>
      <c r="H2695">
        <v>1.0741649457406912E-2</v>
      </c>
    </row>
    <row r="2696" spans="1:8" x14ac:dyDescent="0.2">
      <c r="A2696" t="s">
        <v>4242</v>
      </c>
      <c r="B2696" t="s">
        <v>4239</v>
      </c>
      <c r="C2696" t="s">
        <v>4549</v>
      </c>
      <c r="D2696">
        <v>0.30036108977237297</v>
      </c>
      <c r="E2696">
        <v>0.61588546211852435</v>
      </c>
      <c r="F2696">
        <v>2.3939732576498583E-2</v>
      </c>
      <c r="G2696">
        <v>4.90720660751972E-2</v>
      </c>
      <c r="H2696">
        <v>1.0741649457406912E-2</v>
      </c>
    </row>
    <row r="2697" spans="1:8" x14ac:dyDescent="0.2">
      <c r="A2697" t="s">
        <v>4242</v>
      </c>
      <c r="B2697" t="s">
        <v>4239</v>
      </c>
      <c r="C2697" t="s">
        <v>4550</v>
      </c>
      <c r="D2697">
        <v>0.30036108977237297</v>
      </c>
      <c r="E2697">
        <v>0.61588546211852435</v>
      </c>
      <c r="F2697">
        <v>2.3939732576498583E-2</v>
      </c>
      <c r="G2697">
        <v>4.90720660751972E-2</v>
      </c>
      <c r="H2697">
        <v>1.0741649457406912E-2</v>
      </c>
    </row>
    <row r="2698" spans="1:8" x14ac:dyDescent="0.2">
      <c r="A2698" t="s">
        <v>4242</v>
      </c>
      <c r="B2698" t="s">
        <v>4239</v>
      </c>
      <c r="C2698" t="s">
        <v>4551</v>
      </c>
      <c r="D2698">
        <v>0.30003673750405152</v>
      </c>
      <c r="E2698">
        <v>0.616133392672088</v>
      </c>
      <c r="F2698">
        <v>2.3939500546617986E-2</v>
      </c>
      <c r="G2698">
        <v>4.91444078536784E-2</v>
      </c>
      <c r="H2698">
        <v>1.0745961423564031E-2</v>
      </c>
    </row>
    <row r="2699" spans="1:8" x14ac:dyDescent="0.2">
      <c r="A2699" t="s">
        <v>4242</v>
      </c>
      <c r="B2699" t="s">
        <v>4239</v>
      </c>
      <c r="C2699" t="s">
        <v>4552</v>
      </c>
      <c r="D2699">
        <v>0.30003673750405152</v>
      </c>
      <c r="E2699">
        <v>0.616133392672088</v>
      </c>
      <c r="F2699">
        <v>2.3939500546617986E-2</v>
      </c>
      <c r="G2699">
        <v>4.91444078536784E-2</v>
      </c>
      <c r="H2699">
        <v>1.0745961423564031E-2</v>
      </c>
    </row>
    <row r="2700" spans="1:8" x14ac:dyDescent="0.2">
      <c r="A2700" t="s">
        <v>4242</v>
      </c>
      <c r="B2700" t="s">
        <v>4239</v>
      </c>
      <c r="C2700" t="s">
        <v>4553</v>
      </c>
      <c r="D2700">
        <v>0.30104204909450416</v>
      </c>
      <c r="E2700">
        <v>0.61544070098254355</v>
      </c>
      <c r="F2700">
        <v>2.3912894257121342E-2</v>
      </c>
      <c r="G2700">
        <v>4.8870851869746136E-2</v>
      </c>
      <c r="H2700">
        <v>1.073350379608491E-2</v>
      </c>
    </row>
    <row r="2701" spans="1:8" x14ac:dyDescent="0.2">
      <c r="A2701" t="s">
        <v>4242</v>
      </c>
      <c r="B2701" t="s">
        <v>4239</v>
      </c>
      <c r="C2701" t="s">
        <v>4554</v>
      </c>
      <c r="D2701">
        <v>0.30104204909450416</v>
      </c>
      <c r="E2701">
        <v>0.61544070098254355</v>
      </c>
      <c r="F2701">
        <v>2.3912894257121342E-2</v>
      </c>
      <c r="G2701">
        <v>4.8870851869746136E-2</v>
      </c>
      <c r="H2701">
        <v>1.073350379608491E-2</v>
      </c>
    </row>
    <row r="2702" spans="1:8" x14ac:dyDescent="0.2">
      <c r="A2702" t="s">
        <v>4242</v>
      </c>
      <c r="B2702" t="s">
        <v>4239</v>
      </c>
      <c r="C2702" t="s">
        <v>4555</v>
      </c>
      <c r="D2702">
        <v>0.30009020711071066</v>
      </c>
      <c r="E2702">
        <v>0.6162231592470413</v>
      </c>
      <c r="F2702">
        <v>2.3892829062130465E-2</v>
      </c>
      <c r="G2702">
        <v>4.9046970286785223E-2</v>
      </c>
      <c r="H2702">
        <v>1.0746834293332433E-2</v>
      </c>
    </row>
    <row r="2703" spans="1:8" x14ac:dyDescent="0.2">
      <c r="A2703" t="s">
        <v>4242</v>
      </c>
      <c r="B2703" t="s">
        <v>4239</v>
      </c>
      <c r="C2703" t="s">
        <v>4556</v>
      </c>
      <c r="D2703">
        <v>0.30041370924526306</v>
      </c>
      <c r="E2703">
        <v>0.61597244636583492</v>
      </c>
      <c r="F2703">
        <v>2.3894243382240131E-2</v>
      </c>
      <c r="G2703">
        <v>4.8977126783031733E-2</v>
      </c>
      <c r="H2703">
        <v>1.0742474223630257E-2</v>
      </c>
    </row>
    <row r="2704" spans="1:8" x14ac:dyDescent="0.2">
      <c r="A2704" t="s">
        <v>4242</v>
      </c>
      <c r="B2704" t="s">
        <v>4239</v>
      </c>
      <c r="C2704" t="s">
        <v>4557</v>
      </c>
      <c r="D2704">
        <v>0.30041370924526306</v>
      </c>
      <c r="E2704">
        <v>0.61597244636583492</v>
      </c>
      <c r="F2704">
        <v>2.3894243382240131E-2</v>
      </c>
      <c r="G2704">
        <v>4.8977126783031733E-2</v>
      </c>
      <c r="H2704">
        <v>1.0742474223630257E-2</v>
      </c>
    </row>
    <row r="2705" spans="1:8" x14ac:dyDescent="0.2">
      <c r="A2705" t="s">
        <v>4242</v>
      </c>
      <c r="B2705" t="s">
        <v>4239</v>
      </c>
      <c r="C2705" t="s">
        <v>4558</v>
      </c>
      <c r="D2705">
        <v>0.29915229972741686</v>
      </c>
      <c r="E2705">
        <v>0.61700306723789233</v>
      </c>
      <c r="F2705">
        <v>2.3869799900022099E-2</v>
      </c>
      <c r="G2705">
        <v>4.9215495198229993E-2</v>
      </c>
      <c r="H2705">
        <v>1.0759337936438663E-2</v>
      </c>
    </row>
    <row r="2706" spans="1:8" x14ac:dyDescent="0.2">
      <c r="A2706" t="s">
        <v>4242</v>
      </c>
      <c r="B2706" t="s">
        <v>4239</v>
      </c>
      <c r="C2706" t="s">
        <v>4559</v>
      </c>
      <c r="D2706">
        <v>0.29882954225716296</v>
      </c>
      <c r="E2706">
        <v>0.61724632492434506</v>
      </c>
      <c r="F2706">
        <v>2.387074461292741E-2</v>
      </c>
      <c r="G2706">
        <v>4.9290020946694733E-2</v>
      </c>
      <c r="H2706">
        <v>1.076336725886993E-2</v>
      </c>
    </row>
    <row r="2707" spans="1:8" x14ac:dyDescent="0.2">
      <c r="A2707" t="s">
        <v>4242</v>
      </c>
      <c r="B2707" t="s">
        <v>4239</v>
      </c>
      <c r="C2707" t="s">
        <v>4560</v>
      </c>
      <c r="D2707">
        <v>0.29915347897343453</v>
      </c>
      <c r="E2707">
        <v>0.61699310233882476</v>
      </c>
      <c r="F2707">
        <v>2.3873113450565812E-2</v>
      </c>
      <c r="G2707">
        <v>4.9221340654206081E-2</v>
      </c>
      <c r="H2707">
        <v>1.0758964582968903E-2</v>
      </c>
    </row>
    <row r="2708" spans="1:8" x14ac:dyDescent="0.2">
      <c r="A2708" t="s">
        <v>4242</v>
      </c>
      <c r="B2708" t="s">
        <v>4239</v>
      </c>
      <c r="C2708" t="s">
        <v>4561</v>
      </c>
      <c r="D2708">
        <v>0.29915347897343453</v>
      </c>
      <c r="E2708">
        <v>0.61699310233882476</v>
      </c>
      <c r="F2708">
        <v>2.3873113450565812E-2</v>
      </c>
      <c r="G2708">
        <v>4.9221340654206081E-2</v>
      </c>
      <c r="H2708">
        <v>1.0758964582968903E-2</v>
      </c>
    </row>
    <row r="2709" spans="1:8" x14ac:dyDescent="0.2">
      <c r="A2709" t="s">
        <v>4242</v>
      </c>
      <c r="B2709" t="s">
        <v>4239</v>
      </c>
      <c r="C2709" t="s">
        <v>4562</v>
      </c>
      <c r="D2709">
        <v>0.29915347897343453</v>
      </c>
      <c r="E2709">
        <v>0.61699310233882476</v>
      </c>
      <c r="F2709">
        <v>2.3873113450565812E-2</v>
      </c>
      <c r="G2709">
        <v>4.9221340654206081E-2</v>
      </c>
      <c r="H2709">
        <v>1.0758964582968903E-2</v>
      </c>
    </row>
    <row r="2710" spans="1:8" x14ac:dyDescent="0.2">
      <c r="A2710" t="s">
        <v>4242</v>
      </c>
      <c r="B2710" t="s">
        <v>4239</v>
      </c>
      <c r="C2710" t="s">
        <v>4563</v>
      </c>
      <c r="D2710">
        <v>0.29915347897343453</v>
      </c>
      <c r="E2710">
        <v>0.61699310233882476</v>
      </c>
      <c r="F2710">
        <v>2.3873113450565812E-2</v>
      </c>
      <c r="G2710">
        <v>4.9221340654206081E-2</v>
      </c>
      <c r="H2710">
        <v>1.0758964582968903E-2</v>
      </c>
    </row>
    <row r="2711" spans="1:8" x14ac:dyDescent="0.2">
      <c r="A2711" t="s">
        <v>4242</v>
      </c>
      <c r="B2711" t="s">
        <v>4239</v>
      </c>
      <c r="C2711" t="s">
        <v>4564</v>
      </c>
      <c r="D2711">
        <v>0.29915347897343453</v>
      </c>
      <c r="E2711">
        <v>0.61699310233882476</v>
      </c>
      <c r="F2711">
        <v>2.3873113450565812E-2</v>
      </c>
      <c r="G2711">
        <v>4.9221340654206081E-2</v>
      </c>
      <c r="H2711">
        <v>1.0758964582968903E-2</v>
      </c>
    </row>
    <row r="2712" spans="1:8" x14ac:dyDescent="0.2">
      <c r="A2712" t="s">
        <v>4242</v>
      </c>
      <c r="B2712" t="s">
        <v>4239</v>
      </c>
      <c r="C2712" t="s">
        <v>4565</v>
      </c>
      <c r="D2712">
        <v>0.29947795612743738</v>
      </c>
      <c r="E2712">
        <v>0.61674193709022251</v>
      </c>
      <c r="F2712">
        <v>2.3874550100035644E-2</v>
      </c>
      <c r="G2712">
        <v>4.9150960407847361E-2</v>
      </c>
      <c r="H2712">
        <v>1.0754596274456985E-2</v>
      </c>
    </row>
    <row r="2713" spans="1:8" x14ac:dyDescent="0.2">
      <c r="A2713" t="s">
        <v>4242</v>
      </c>
      <c r="B2713" t="s">
        <v>4239</v>
      </c>
      <c r="C2713" t="s">
        <v>4566</v>
      </c>
      <c r="D2713">
        <v>0.29980374851372532</v>
      </c>
      <c r="E2713">
        <v>0.61648132869832151</v>
      </c>
      <c r="F2713">
        <v>2.3879116674138234E-2</v>
      </c>
      <c r="G2713">
        <v>4.9086199585489598E-2</v>
      </c>
      <c r="H2713">
        <v>1.0749606528325392E-2</v>
      </c>
    </row>
    <row r="2714" spans="1:8" x14ac:dyDescent="0.2">
      <c r="A2714" t="s">
        <v>4242</v>
      </c>
      <c r="B2714" t="s">
        <v>4239</v>
      </c>
      <c r="C2714" t="s">
        <v>4567</v>
      </c>
      <c r="D2714">
        <v>0.29980374851372532</v>
      </c>
      <c r="E2714">
        <v>0.61648132869832151</v>
      </c>
      <c r="F2714">
        <v>2.3879116674138234E-2</v>
      </c>
      <c r="G2714">
        <v>4.9086199585489598E-2</v>
      </c>
      <c r="H2714">
        <v>1.0749606528325392E-2</v>
      </c>
    </row>
    <row r="2715" spans="1:8" x14ac:dyDescent="0.2">
      <c r="A2715" t="s">
        <v>4242</v>
      </c>
      <c r="B2715" t="s">
        <v>4239</v>
      </c>
      <c r="C2715" t="s">
        <v>4568</v>
      </c>
      <c r="D2715">
        <v>0.29868491119221868</v>
      </c>
      <c r="E2715">
        <v>0.61783271751830249</v>
      </c>
      <c r="F2715">
        <v>2.3701261997701593E-2</v>
      </c>
      <c r="G2715">
        <v>4.9010148442491269E-2</v>
      </c>
      <c r="H2715">
        <v>1.0770960849285895E-2</v>
      </c>
    </row>
    <row r="2716" spans="1:8" x14ac:dyDescent="0.2">
      <c r="A2716" t="s">
        <v>4242</v>
      </c>
      <c r="B2716" t="s">
        <v>4239</v>
      </c>
      <c r="C2716" t="s">
        <v>4569</v>
      </c>
      <c r="D2716">
        <v>0.29772814305819706</v>
      </c>
      <c r="E2716">
        <v>0.61857491093447103</v>
      </c>
      <c r="F2716">
        <v>2.3696778789369981E-2</v>
      </c>
      <c r="G2716">
        <v>4.9217376055105753E-2</v>
      </c>
      <c r="H2716">
        <v>1.0782791162856095E-2</v>
      </c>
    </row>
    <row r="2717" spans="1:8" x14ac:dyDescent="0.2">
      <c r="A2717" t="s">
        <v>4242</v>
      </c>
      <c r="B2717" t="s">
        <v>4239</v>
      </c>
      <c r="C2717" t="s">
        <v>4570</v>
      </c>
      <c r="D2717">
        <v>0.29709462412881776</v>
      </c>
      <c r="E2717">
        <v>0.6190794116649101</v>
      </c>
      <c r="F2717">
        <v>2.3688902544267736E-2</v>
      </c>
      <c r="G2717">
        <v>4.9346127014329277E-2</v>
      </c>
      <c r="H2717">
        <v>1.0790934647675242E-2</v>
      </c>
    </row>
    <row r="2718" spans="1:8" x14ac:dyDescent="0.2">
      <c r="A2718" t="s">
        <v>4242</v>
      </c>
      <c r="B2718" t="s">
        <v>4239</v>
      </c>
      <c r="C2718" t="s">
        <v>4571</v>
      </c>
      <c r="D2718">
        <v>0.2981827523124157</v>
      </c>
      <c r="E2718">
        <v>0.61854905611959188</v>
      </c>
      <c r="F2718">
        <v>2.3582883031840661E-2</v>
      </c>
      <c r="G2718">
        <v>4.8904021612362708E-2</v>
      </c>
      <c r="H2718">
        <v>1.078128692378913E-2</v>
      </c>
    </row>
    <row r="2719" spans="1:8" x14ac:dyDescent="0.2">
      <c r="A2719" t="s">
        <v>4242</v>
      </c>
      <c r="B2719" t="s">
        <v>4239</v>
      </c>
      <c r="C2719" t="s">
        <v>4572</v>
      </c>
      <c r="D2719">
        <v>0.2981827523124157</v>
      </c>
      <c r="E2719">
        <v>0.61854905611959188</v>
      </c>
      <c r="F2719">
        <v>2.3582883031840661E-2</v>
      </c>
      <c r="G2719">
        <v>4.8904021612362708E-2</v>
      </c>
      <c r="H2719">
        <v>1.078128692378913E-2</v>
      </c>
    </row>
    <row r="2720" spans="1:8" x14ac:dyDescent="0.2">
      <c r="A2720" t="s">
        <v>4242</v>
      </c>
      <c r="B2720" t="s">
        <v>4239</v>
      </c>
      <c r="C2720" t="s">
        <v>4573</v>
      </c>
      <c r="D2720">
        <v>0.2981827523124157</v>
      </c>
      <c r="E2720">
        <v>0.61854905611959188</v>
      </c>
      <c r="F2720">
        <v>2.3582883031840661E-2</v>
      </c>
      <c r="G2720">
        <v>4.8904021612362708E-2</v>
      </c>
      <c r="H2720">
        <v>1.078128692378913E-2</v>
      </c>
    </row>
    <row r="2721" spans="1:8" x14ac:dyDescent="0.2">
      <c r="A2721" t="s">
        <v>4242</v>
      </c>
      <c r="B2721" t="s">
        <v>4239</v>
      </c>
      <c r="C2721" t="s">
        <v>4574</v>
      </c>
      <c r="D2721">
        <v>0.30400761521304565</v>
      </c>
      <c r="E2721">
        <v>0.63253228567218955</v>
      </c>
      <c r="F2721">
        <v>1.7031949088246501E-2</v>
      </c>
      <c r="G2721">
        <v>3.5420857691333373E-2</v>
      </c>
      <c r="H2721">
        <v>1.1007292335184807E-2</v>
      </c>
    </row>
    <row r="2722" spans="1:8" x14ac:dyDescent="0.2">
      <c r="A2722" t="s">
        <v>4242</v>
      </c>
      <c r="B2722" t="s">
        <v>4239</v>
      </c>
      <c r="C2722" t="s">
        <v>4575</v>
      </c>
      <c r="D2722">
        <v>0.30400761521304565</v>
      </c>
      <c r="E2722">
        <v>0.63253228567218955</v>
      </c>
      <c r="F2722">
        <v>1.7031949088246501E-2</v>
      </c>
      <c r="G2722">
        <v>3.5420857691333373E-2</v>
      </c>
      <c r="H2722">
        <v>1.1007292335184807E-2</v>
      </c>
    </row>
    <row r="2723" spans="1:8" x14ac:dyDescent="0.2">
      <c r="A2723" t="s">
        <v>4242</v>
      </c>
      <c r="B2723" t="s">
        <v>4239</v>
      </c>
      <c r="C2723" t="s">
        <v>4576</v>
      </c>
      <c r="D2723">
        <v>0.30400761521304565</v>
      </c>
      <c r="E2723">
        <v>0.63253228567218955</v>
      </c>
      <c r="F2723">
        <v>1.7031949088246501E-2</v>
      </c>
      <c r="G2723">
        <v>3.5420857691333373E-2</v>
      </c>
      <c r="H2723">
        <v>1.1007292335184807E-2</v>
      </c>
    </row>
    <row r="2724" spans="1:8" x14ac:dyDescent="0.2">
      <c r="A2724" t="s">
        <v>4242</v>
      </c>
      <c r="B2724" t="s">
        <v>4239</v>
      </c>
      <c r="C2724" t="s">
        <v>4577</v>
      </c>
      <c r="D2724">
        <v>0.30400761521304565</v>
      </c>
      <c r="E2724">
        <v>0.63253228567218955</v>
      </c>
      <c r="F2724">
        <v>1.7031949088246501E-2</v>
      </c>
      <c r="G2724">
        <v>3.5420857691333373E-2</v>
      </c>
      <c r="H2724">
        <v>1.1007292335184807E-2</v>
      </c>
    </row>
    <row r="2725" spans="1:8" x14ac:dyDescent="0.2">
      <c r="A2725" t="s">
        <v>4242</v>
      </c>
      <c r="B2725" t="s">
        <v>4239</v>
      </c>
      <c r="C2725" t="s">
        <v>4578</v>
      </c>
      <c r="D2725">
        <v>0.30371418221965107</v>
      </c>
      <c r="E2725">
        <v>0.63287325367770164</v>
      </c>
      <c r="F2725">
        <v>1.6997395934477705E-2</v>
      </c>
      <c r="G2725">
        <v>3.5402181822167172E-2</v>
      </c>
      <c r="H2725">
        <v>1.1012986346002326E-2</v>
      </c>
    </row>
    <row r="2726" spans="1:8" x14ac:dyDescent="0.2">
      <c r="A2726" t="s">
        <v>4242</v>
      </c>
      <c r="B2726" t="s">
        <v>4239</v>
      </c>
      <c r="C2726" t="s">
        <v>4579</v>
      </c>
      <c r="D2726">
        <v>0.30340333850669238</v>
      </c>
      <c r="E2726">
        <v>0.63317854564501652</v>
      </c>
      <c r="F2726">
        <v>1.6980230856944879E-2</v>
      </c>
      <c r="G2726">
        <v>3.5419717265819148E-2</v>
      </c>
      <c r="H2726">
        <v>1.1018167725526957E-2</v>
      </c>
    </row>
    <row r="2727" spans="1:8" x14ac:dyDescent="0.2">
      <c r="A2727" t="s">
        <v>4242</v>
      </c>
      <c r="B2727" t="s">
        <v>4239</v>
      </c>
      <c r="C2727" t="s">
        <v>4580</v>
      </c>
      <c r="D2727">
        <v>0.30308135826325555</v>
      </c>
      <c r="E2727">
        <v>0.63346282235864348</v>
      </c>
      <c r="F2727">
        <v>1.6973514598183498E-2</v>
      </c>
      <c r="G2727">
        <v>3.5459219819332553E-2</v>
      </c>
      <c r="H2727">
        <v>1.1023084960585103E-2</v>
      </c>
    </row>
    <row r="2728" spans="1:8" x14ac:dyDescent="0.2">
      <c r="A2728" t="s">
        <v>4242</v>
      </c>
      <c r="B2728" t="s">
        <v>4239</v>
      </c>
      <c r="C2728" t="s">
        <v>4581</v>
      </c>
      <c r="D2728">
        <v>0.30275883754376215</v>
      </c>
      <c r="E2728">
        <v>0.6337463385220049</v>
      </c>
      <c r="F2728">
        <v>1.6967194899515366E-2</v>
      </c>
      <c r="G2728">
        <v>3.5499644652722658E-2</v>
      </c>
      <c r="H2728">
        <v>1.1027984381994914E-2</v>
      </c>
    </row>
    <row r="2729" spans="1:8" x14ac:dyDescent="0.2">
      <c r="A2729" t="s">
        <v>4242</v>
      </c>
      <c r="B2729" t="s">
        <v>4239</v>
      </c>
      <c r="C2729" t="s">
        <v>4582</v>
      </c>
      <c r="D2729">
        <v>0.30275883754376215</v>
      </c>
      <c r="E2729">
        <v>0.6337463385220049</v>
      </c>
      <c r="F2729">
        <v>1.6967194899515366E-2</v>
      </c>
      <c r="G2729">
        <v>3.5499644652722658E-2</v>
      </c>
      <c r="H2729">
        <v>1.1027984381994914E-2</v>
      </c>
    </row>
    <row r="2730" spans="1:8" x14ac:dyDescent="0.2">
      <c r="A2730" t="s">
        <v>4242</v>
      </c>
      <c r="B2730" t="s">
        <v>4239</v>
      </c>
      <c r="C2730" t="s">
        <v>4583</v>
      </c>
      <c r="D2730">
        <v>0.30246172361138696</v>
      </c>
      <c r="E2730">
        <v>0.63408210268016763</v>
      </c>
      <c r="F2730">
        <v>1.6935589673536183E-2</v>
      </c>
      <c r="G2730">
        <v>3.5487077271027505E-2</v>
      </c>
      <c r="H2730">
        <v>1.1033506763881713E-2</v>
      </c>
    </row>
    <row r="2731" spans="1:8" x14ac:dyDescent="0.2">
      <c r="A2731" t="s">
        <v>4242</v>
      </c>
      <c r="B2731" t="s">
        <v>4239</v>
      </c>
      <c r="C2731" t="s">
        <v>4584</v>
      </c>
      <c r="D2731">
        <v>0.30245865970164082</v>
      </c>
      <c r="E2731">
        <v>0.63407440105388446</v>
      </c>
      <c r="F2731">
        <v>1.6939132461075142E-2</v>
      </c>
      <c r="G2731">
        <v>3.5494432990340101E-2</v>
      </c>
      <c r="H2731">
        <v>1.103337379305949E-2</v>
      </c>
    </row>
    <row r="2732" spans="1:8" x14ac:dyDescent="0.2">
      <c r="A2732" t="s">
        <v>4242</v>
      </c>
      <c r="B2732" t="s">
        <v>4239</v>
      </c>
      <c r="C2732" t="s">
        <v>4585</v>
      </c>
      <c r="D2732">
        <v>0.30187445323382306</v>
      </c>
      <c r="E2732">
        <v>0.63476591350742739</v>
      </c>
      <c r="F2732">
        <v>1.6866581855345262E-2</v>
      </c>
      <c r="G2732">
        <v>3.54493369314621E-2</v>
      </c>
      <c r="H2732">
        <v>1.1043714471942145E-2</v>
      </c>
    </row>
    <row r="2733" spans="1:8" x14ac:dyDescent="0.2">
      <c r="A2733" t="s">
        <v>4242</v>
      </c>
      <c r="B2733" t="s">
        <v>4239</v>
      </c>
      <c r="C2733" t="s">
        <v>4586</v>
      </c>
      <c r="D2733">
        <v>0.30187445323382306</v>
      </c>
      <c r="E2733">
        <v>0.63476591350742739</v>
      </c>
      <c r="F2733">
        <v>1.6866581855345262E-2</v>
      </c>
      <c r="G2733">
        <v>3.54493369314621E-2</v>
      </c>
      <c r="H2733">
        <v>1.1043714471942145E-2</v>
      </c>
    </row>
    <row r="2734" spans="1:8" x14ac:dyDescent="0.2">
      <c r="A2734" t="s">
        <v>4242</v>
      </c>
      <c r="B2734" t="s">
        <v>4239</v>
      </c>
      <c r="C2734" t="s">
        <v>4587</v>
      </c>
      <c r="D2734">
        <v>0.30219524319050139</v>
      </c>
      <c r="E2734">
        <v>0.63447618140027251</v>
      </c>
      <c r="F2734">
        <v>1.6875523131280632E-2</v>
      </c>
      <c r="G2734">
        <v>3.5414323412759297E-2</v>
      </c>
      <c r="H2734">
        <v>1.1038728865186262E-2</v>
      </c>
    </row>
    <row r="2735" spans="1:8" x14ac:dyDescent="0.2">
      <c r="A2735" t="s">
        <v>4242</v>
      </c>
      <c r="B2735" t="s">
        <v>4239</v>
      </c>
      <c r="C2735" t="s">
        <v>4588</v>
      </c>
      <c r="D2735">
        <v>0.30219524319050139</v>
      </c>
      <c r="E2735">
        <v>0.63447618140027251</v>
      </c>
      <c r="F2735">
        <v>1.6875523131280632E-2</v>
      </c>
      <c r="G2735">
        <v>3.5414323412759297E-2</v>
      </c>
      <c r="H2735">
        <v>1.1038728865186262E-2</v>
      </c>
    </row>
    <row r="2736" spans="1:8" x14ac:dyDescent="0.2">
      <c r="A2736" t="s">
        <v>4242</v>
      </c>
      <c r="B2736" t="s">
        <v>4239</v>
      </c>
      <c r="C2736" t="s">
        <v>4589</v>
      </c>
      <c r="D2736">
        <v>0.30219524319050139</v>
      </c>
      <c r="E2736">
        <v>0.63447618140027251</v>
      </c>
      <c r="F2736">
        <v>1.6875523131280632E-2</v>
      </c>
      <c r="G2736">
        <v>3.5414323412759297E-2</v>
      </c>
      <c r="H2736">
        <v>1.1038728865186262E-2</v>
      </c>
    </row>
    <row r="2737" spans="1:8" x14ac:dyDescent="0.2">
      <c r="A2737" t="s">
        <v>4242</v>
      </c>
      <c r="B2737" t="s">
        <v>4239</v>
      </c>
      <c r="C2737" t="s">
        <v>4590</v>
      </c>
      <c r="D2737">
        <v>0.30251939878603856</v>
      </c>
      <c r="E2737">
        <v>0.63419327926873392</v>
      </c>
      <c r="F2737">
        <v>1.6881130220580184E-2</v>
      </c>
      <c r="G2737">
        <v>3.5372364575241483E-2</v>
      </c>
      <c r="H2737">
        <v>1.1033827149405626E-2</v>
      </c>
    </row>
    <row r="2738" spans="1:8" x14ac:dyDescent="0.2">
      <c r="A2738" t="s">
        <v>4242</v>
      </c>
      <c r="B2738" t="s">
        <v>4239</v>
      </c>
      <c r="C2738" t="s">
        <v>4591</v>
      </c>
      <c r="D2738">
        <v>0.30251939878603856</v>
      </c>
      <c r="E2738">
        <v>0.63419327926873392</v>
      </c>
      <c r="F2738">
        <v>1.6881130220580184E-2</v>
      </c>
      <c r="G2738">
        <v>3.5372364575241483E-2</v>
      </c>
      <c r="H2738">
        <v>1.1033827149405626E-2</v>
      </c>
    </row>
    <row r="2739" spans="1:8" x14ac:dyDescent="0.2">
      <c r="A2739" t="s">
        <v>4242</v>
      </c>
      <c r="B2739" t="s">
        <v>4239</v>
      </c>
      <c r="C2739" t="s">
        <v>4592</v>
      </c>
      <c r="D2739">
        <v>0.30251939878603856</v>
      </c>
      <c r="E2739">
        <v>0.63419327926873392</v>
      </c>
      <c r="F2739">
        <v>1.6881130220580184E-2</v>
      </c>
      <c r="G2739">
        <v>3.5372364575241483E-2</v>
      </c>
      <c r="H2739">
        <v>1.1033827149405626E-2</v>
      </c>
    </row>
    <row r="2740" spans="1:8" x14ac:dyDescent="0.2">
      <c r="A2740" t="s">
        <v>4242</v>
      </c>
      <c r="B2740" t="s">
        <v>4239</v>
      </c>
      <c r="C2740" t="s">
        <v>4593</v>
      </c>
      <c r="D2740">
        <v>0.30251939878603856</v>
      </c>
      <c r="E2740">
        <v>0.63419327926873392</v>
      </c>
      <c r="F2740">
        <v>1.6881130220580184E-2</v>
      </c>
      <c r="G2740">
        <v>3.5372364575241483E-2</v>
      </c>
      <c r="H2740">
        <v>1.1033827149405626E-2</v>
      </c>
    </row>
    <row r="2741" spans="1:8" x14ac:dyDescent="0.2">
      <c r="A2741" t="s">
        <v>4242</v>
      </c>
      <c r="B2741" t="s">
        <v>4239</v>
      </c>
      <c r="C2741" t="s">
        <v>4594</v>
      </c>
      <c r="D2741">
        <v>0.30251939878603856</v>
      </c>
      <c r="E2741">
        <v>0.63419327926873392</v>
      </c>
      <c r="F2741">
        <v>1.6881130220580184E-2</v>
      </c>
      <c r="G2741">
        <v>3.5372364575241483E-2</v>
      </c>
      <c r="H2741">
        <v>1.1033827149405626E-2</v>
      </c>
    </row>
    <row r="2742" spans="1:8" x14ac:dyDescent="0.2">
      <c r="A2742" t="s">
        <v>4242</v>
      </c>
      <c r="B2742" t="s">
        <v>4239</v>
      </c>
      <c r="C2742" t="s">
        <v>4595</v>
      </c>
      <c r="D2742">
        <v>0.30251939878603856</v>
      </c>
      <c r="E2742">
        <v>0.63419327926873392</v>
      </c>
      <c r="F2742">
        <v>1.6881130220580184E-2</v>
      </c>
      <c r="G2742">
        <v>3.5372364575241483E-2</v>
      </c>
      <c r="H2742">
        <v>1.1033827149405626E-2</v>
      </c>
    </row>
    <row r="2743" spans="1:8" x14ac:dyDescent="0.2">
      <c r="A2743" t="s">
        <v>4242</v>
      </c>
      <c r="B2743" t="s">
        <v>4239</v>
      </c>
      <c r="C2743" t="s">
        <v>4596</v>
      </c>
      <c r="D2743">
        <v>0.30283857960479599</v>
      </c>
      <c r="E2743">
        <v>0.63392953816654762</v>
      </c>
      <c r="F2743">
        <v>1.6881487186617836E-2</v>
      </c>
      <c r="G2743">
        <v>3.5321143622979556E-2</v>
      </c>
      <c r="H2743">
        <v>1.1029251419059048E-2</v>
      </c>
    </row>
    <row r="2744" spans="1:8" x14ac:dyDescent="0.2">
      <c r="A2744" t="s">
        <v>4242</v>
      </c>
      <c r="B2744" t="s">
        <v>4239</v>
      </c>
      <c r="C2744" t="s">
        <v>4597</v>
      </c>
      <c r="D2744">
        <v>0.30411661043663324</v>
      </c>
      <c r="E2744">
        <v>0.63287270633477921</v>
      </c>
      <c r="F2744">
        <v>1.6882850443071851E-2</v>
      </c>
      <c r="G2744">
        <v>3.511693939755587E-2</v>
      </c>
      <c r="H2744">
        <v>1.1010893387959887E-2</v>
      </c>
    </row>
    <row r="2745" spans="1:8" x14ac:dyDescent="0.2">
      <c r="A2745" t="s">
        <v>4242</v>
      </c>
      <c r="B2745" t="s">
        <v>4239</v>
      </c>
      <c r="C2745" t="s">
        <v>4598</v>
      </c>
      <c r="D2745">
        <v>0.30411661043663324</v>
      </c>
      <c r="E2745">
        <v>0.63287270633477921</v>
      </c>
      <c r="F2745">
        <v>1.6882850443071851E-2</v>
      </c>
      <c r="G2745">
        <v>3.511693939755587E-2</v>
      </c>
      <c r="H2745">
        <v>1.1010893387959887E-2</v>
      </c>
    </row>
    <row r="2746" spans="1:8" x14ac:dyDescent="0.2">
      <c r="A2746" t="s">
        <v>4242</v>
      </c>
      <c r="B2746" t="s">
        <v>4239</v>
      </c>
      <c r="C2746" t="s">
        <v>4599</v>
      </c>
      <c r="D2746">
        <v>0.30379902215626037</v>
      </c>
      <c r="E2746">
        <v>0.63316569244716825</v>
      </c>
      <c r="F2746">
        <v>1.6871990959811674E-2</v>
      </c>
      <c r="G2746">
        <v>3.5147283871475754E-2</v>
      </c>
      <c r="H2746">
        <v>1.1016010565283989E-2</v>
      </c>
    </row>
    <row r="2747" spans="1:8" x14ac:dyDescent="0.2">
      <c r="A2747" t="s">
        <v>4242</v>
      </c>
      <c r="B2747" t="s">
        <v>4239</v>
      </c>
      <c r="C2747" t="s">
        <v>4600</v>
      </c>
      <c r="D2747">
        <v>0.30411425588723623</v>
      </c>
      <c r="E2747">
        <v>0.63291428061846822</v>
      </c>
      <c r="F2747">
        <v>1.6868978927915956E-2</v>
      </c>
      <c r="G2747">
        <v>3.5090648962351388E-2</v>
      </c>
      <c r="H2747">
        <v>1.1011835604028198E-2</v>
      </c>
    </row>
    <row r="2748" spans="1:8" x14ac:dyDescent="0.2">
      <c r="A2748" t="s">
        <v>4242</v>
      </c>
      <c r="B2748" t="s">
        <v>4239</v>
      </c>
      <c r="C2748" t="s">
        <v>4601</v>
      </c>
      <c r="D2748">
        <v>0.30411425588723623</v>
      </c>
      <c r="E2748">
        <v>0.63291428061846822</v>
      </c>
      <c r="F2748">
        <v>1.6868978927915956E-2</v>
      </c>
      <c r="G2748">
        <v>3.5090648962351388E-2</v>
      </c>
      <c r="H2748">
        <v>1.1011835604028198E-2</v>
      </c>
    </row>
    <row r="2749" spans="1:8" x14ac:dyDescent="0.2">
      <c r="A2749" t="s">
        <v>4242</v>
      </c>
      <c r="B2749" t="s">
        <v>4239</v>
      </c>
      <c r="C2749" t="s">
        <v>4602</v>
      </c>
      <c r="D2749">
        <v>0.30411425588723623</v>
      </c>
      <c r="E2749">
        <v>0.63291428061846822</v>
      </c>
      <c r="F2749">
        <v>1.6868978927915956E-2</v>
      </c>
      <c r="G2749">
        <v>3.5090648962351388E-2</v>
      </c>
      <c r="H2749">
        <v>1.1011835604028198E-2</v>
      </c>
    </row>
    <row r="2750" spans="1:8" x14ac:dyDescent="0.2">
      <c r="A2750" t="s">
        <v>4242</v>
      </c>
      <c r="B2750" t="s">
        <v>4239</v>
      </c>
      <c r="C2750" t="s">
        <v>4603</v>
      </c>
      <c r="D2750">
        <v>0.30443097604223457</v>
      </c>
      <c r="E2750">
        <v>0.63266974553436506</v>
      </c>
      <c r="F2750">
        <v>1.6863111074258523E-2</v>
      </c>
      <c r="G2750">
        <v>3.5028411006430553E-2</v>
      </c>
      <c r="H2750">
        <v>1.100775634271133E-2</v>
      </c>
    </row>
    <row r="2751" spans="1:8" x14ac:dyDescent="0.2">
      <c r="A2751" t="s">
        <v>4242</v>
      </c>
      <c r="B2751" t="s">
        <v>4239</v>
      </c>
      <c r="C2751" t="s">
        <v>4604</v>
      </c>
      <c r="D2751">
        <v>0.30443097604223457</v>
      </c>
      <c r="E2751">
        <v>0.63266974553436506</v>
      </c>
      <c r="F2751">
        <v>1.6863111074258523E-2</v>
      </c>
      <c r="G2751">
        <v>3.5028411006430553E-2</v>
      </c>
      <c r="H2751">
        <v>1.100775634271133E-2</v>
      </c>
    </row>
    <row r="2752" spans="1:8" x14ac:dyDescent="0.2">
      <c r="A2752" t="s">
        <v>4242</v>
      </c>
      <c r="B2752" t="s">
        <v>4239</v>
      </c>
      <c r="C2752" t="s">
        <v>4605</v>
      </c>
      <c r="D2752">
        <v>0.30443097604223457</v>
      </c>
      <c r="E2752">
        <v>0.63266974553436506</v>
      </c>
      <c r="F2752">
        <v>1.6863111074258523E-2</v>
      </c>
      <c r="G2752">
        <v>3.5028411006430553E-2</v>
      </c>
      <c r="H2752">
        <v>1.100775634271133E-2</v>
      </c>
    </row>
    <row r="2753" spans="1:8" x14ac:dyDescent="0.2">
      <c r="A2753" t="s">
        <v>4242</v>
      </c>
      <c r="B2753" t="s">
        <v>4239</v>
      </c>
      <c r="C2753" t="s">
        <v>4606</v>
      </c>
      <c r="D2753">
        <v>0.30443097604223457</v>
      </c>
      <c r="E2753">
        <v>0.63266974553436506</v>
      </c>
      <c r="F2753">
        <v>1.6863111074258523E-2</v>
      </c>
      <c r="G2753">
        <v>3.5028411006430553E-2</v>
      </c>
      <c r="H2753">
        <v>1.100775634271133E-2</v>
      </c>
    </row>
    <row r="2754" spans="1:8" x14ac:dyDescent="0.2">
      <c r="A2754" t="s">
        <v>4242</v>
      </c>
      <c r="B2754" t="s">
        <v>4239</v>
      </c>
      <c r="C2754" t="s">
        <v>4607</v>
      </c>
      <c r="D2754">
        <v>0.30443097604223457</v>
      </c>
      <c r="E2754">
        <v>0.63266974553436506</v>
      </c>
      <c r="F2754">
        <v>1.6863111074258523E-2</v>
      </c>
      <c r="G2754">
        <v>3.5028411006430553E-2</v>
      </c>
      <c r="H2754">
        <v>1.100775634271133E-2</v>
      </c>
    </row>
    <row r="2755" spans="1:8" x14ac:dyDescent="0.2">
      <c r="A2755" t="s">
        <v>4242</v>
      </c>
      <c r="B2755" t="s">
        <v>4239</v>
      </c>
      <c r="C2755" t="s">
        <v>4608</v>
      </c>
      <c r="D2755">
        <v>0.30443097604223457</v>
      </c>
      <c r="E2755">
        <v>0.63266974553436506</v>
      </c>
      <c r="F2755">
        <v>1.6863111074258523E-2</v>
      </c>
      <c r="G2755">
        <v>3.5028411006430553E-2</v>
      </c>
      <c r="H2755">
        <v>1.100775634271133E-2</v>
      </c>
    </row>
    <row r="2756" spans="1:8" x14ac:dyDescent="0.2">
      <c r="A2756" t="s">
        <v>4242</v>
      </c>
      <c r="B2756" t="s">
        <v>4239</v>
      </c>
      <c r="C2756" t="s">
        <v>4609</v>
      </c>
      <c r="D2756">
        <v>0.30443097604223457</v>
      </c>
      <c r="E2756">
        <v>0.63266974553436506</v>
      </c>
      <c r="F2756">
        <v>1.6863111074258523E-2</v>
      </c>
      <c r="G2756">
        <v>3.5028411006430553E-2</v>
      </c>
      <c r="H2756">
        <v>1.100775634271133E-2</v>
      </c>
    </row>
    <row r="2757" spans="1:8" x14ac:dyDescent="0.2">
      <c r="A2757" t="s">
        <v>4242</v>
      </c>
      <c r="B2757" t="s">
        <v>4239</v>
      </c>
      <c r="C2757" t="s">
        <v>4610</v>
      </c>
      <c r="D2757">
        <v>0.30505952134268244</v>
      </c>
      <c r="E2757">
        <v>0.6321338295183504</v>
      </c>
      <c r="F2757">
        <v>1.6868989156479379E-2</v>
      </c>
      <c r="G2757">
        <v>3.4938823351365458E-2</v>
      </c>
      <c r="H2757">
        <v>1.0998836631122371E-2</v>
      </c>
    </row>
    <row r="2758" spans="1:8" x14ac:dyDescent="0.2">
      <c r="A2758" t="s">
        <v>4242</v>
      </c>
      <c r="B2758" t="s">
        <v>4239</v>
      </c>
      <c r="C2758" t="s">
        <v>4611</v>
      </c>
      <c r="D2758">
        <v>0.30505539033588813</v>
      </c>
      <c r="E2758">
        <v>0.63213690422697566</v>
      </c>
      <c r="F2758">
        <v>1.6869079813576937E-2</v>
      </c>
      <c r="G2758">
        <v>3.493965439392064E-2</v>
      </c>
      <c r="H2758">
        <v>1.0998971229638787E-2</v>
      </c>
    </row>
    <row r="2759" spans="1:8" x14ac:dyDescent="0.2">
      <c r="A2759" t="s">
        <v>4242</v>
      </c>
      <c r="B2759" t="s">
        <v>4239</v>
      </c>
      <c r="C2759" t="s">
        <v>4612</v>
      </c>
      <c r="D2759">
        <v>0.30441143627565626</v>
      </c>
      <c r="E2759">
        <v>0.63269714837530533</v>
      </c>
      <c r="F2759">
        <v>1.6859038068700951E-2</v>
      </c>
      <c r="G2759">
        <v>3.5023711682997283E-2</v>
      </c>
      <c r="H2759">
        <v>1.1008665597340097E-2</v>
      </c>
    </row>
    <row r="2760" spans="1:8" x14ac:dyDescent="0.2">
      <c r="A2760" t="s">
        <v>4242</v>
      </c>
      <c r="B2760" t="s">
        <v>4239</v>
      </c>
      <c r="C2760" t="s">
        <v>4613</v>
      </c>
      <c r="D2760">
        <v>0.30441143627565626</v>
      </c>
      <c r="E2760">
        <v>0.63269714837530533</v>
      </c>
      <c r="F2760">
        <v>1.6859038068700951E-2</v>
      </c>
      <c r="G2760">
        <v>3.5023711682997283E-2</v>
      </c>
      <c r="H2760">
        <v>1.1008665597340097E-2</v>
      </c>
    </row>
    <row r="2761" spans="1:8" x14ac:dyDescent="0.2">
      <c r="A2761" t="s">
        <v>4242</v>
      </c>
      <c r="B2761" t="s">
        <v>4239</v>
      </c>
      <c r="C2761" t="s">
        <v>4614</v>
      </c>
      <c r="D2761">
        <v>0.30441143627565626</v>
      </c>
      <c r="E2761">
        <v>0.63269714837530533</v>
      </c>
      <c r="F2761">
        <v>1.6859038068700951E-2</v>
      </c>
      <c r="G2761">
        <v>3.5023711682997283E-2</v>
      </c>
      <c r="H2761">
        <v>1.1008665597340097E-2</v>
      </c>
    </row>
    <row r="2762" spans="1:8" x14ac:dyDescent="0.2">
      <c r="A2762" t="s">
        <v>4242</v>
      </c>
      <c r="B2762" t="s">
        <v>4239</v>
      </c>
      <c r="C2762" t="s">
        <v>4615</v>
      </c>
      <c r="D2762">
        <v>0.30472063297093432</v>
      </c>
      <c r="E2762">
        <v>0.63238840896911175</v>
      </c>
      <c r="F2762">
        <v>1.6877727704422134E-2</v>
      </c>
      <c r="G2762">
        <v>3.5009894951837303E-2</v>
      </c>
      <c r="H2762">
        <v>1.100333540369455E-2</v>
      </c>
    </row>
    <row r="2763" spans="1:8" x14ac:dyDescent="0.2">
      <c r="A2763" t="s">
        <v>4242</v>
      </c>
      <c r="B2763" t="s">
        <v>4239</v>
      </c>
      <c r="C2763" t="s">
        <v>4616</v>
      </c>
      <c r="D2763">
        <v>0.30470672607073923</v>
      </c>
      <c r="E2763">
        <v>0.6324142868702981</v>
      </c>
      <c r="F2763">
        <v>1.6872629116919551E-2</v>
      </c>
      <c r="G2763">
        <v>3.5002343884032089E-2</v>
      </c>
      <c r="H2763">
        <v>1.1004014058010906E-2</v>
      </c>
    </row>
    <row r="2764" spans="1:8" x14ac:dyDescent="0.2">
      <c r="A2764" t="s">
        <v>4242</v>
      </c>
      <c r="B2764" t="s">
        <v>4239</v>
      </c>
      <c r="C2764" t="s">
        <v>4617</v>
      </c>
      <c r="D2764">
        <v>0.30374617140663573</v>
      </c>
      <c r="E2764">
        <v>0.6332702960464559</v>
      </c>
      <c r="F2764">
        <v>1.6850443877129383E-2</v>
      </c>
      <c r="G2764">
        <v>3.511428560214671E-2</v>
      </c>
      <c r="H2764">
        <v>1.1018803067632208E-2</v>
      </c>
    </row>
    <row r="2765" spans="1:8" x14ac:dyDescent="0.2">
      <c r="A2765" t="s">
        <v>4242</v>
      </c>
      <c r="B2765" t="s">
        <v>4239</v>
      </c>
      <c r="C2765" t="s">
        <v>4618</v>
      </c>
      <c r="D2765">
        <v>0.30466788765938702</v>
      </c>
      <c r="E2765">
        <v>0.63251345741446585</v>
      </c>
      <c r="F2765">
        <v>1.6849126895243215E-2</v>
      </c>
      <c r="G2765">
        <v>3.4963504719857215E-2</v>
      </c>
      <c r="H2765">
        <v>1.1006023311046763E-2</v>
      </c>
    </row>
    <row r="2766" spans="1:8" x14ac:dyDescent="0.2">
      <c r="A2766" t="s">
        <v>4242</v>
      </c>
      <c r="B2766" t="s">
        <v>4239</v>
      </c>
      <c r="C2766" t="s">
        <v>4619</v>
      </c>
      <c r="D2766">
        <v>0.30441685198420543</v>
      </c>
      <c r="E2766">
        <v>0.63303733640383275</v>
      </c>
      <c r="F2766">
        <v>1.6738772751968323E-2</v>
      </c>
      <c r="G2766">
        <v>3.4791825826093803E-2</v>
      </c>
      <c r="H2766">
        <v>1.1015213033899731E-2</v>
      </c>
    </row>
    <row r="2767" spans="1:8" x14ac:dyDescent="0.2">
      <c r="A2767" t="s">
        <v>4242</v>
      </c>
      <c r="B2767" t="s">
        <v>4239</v>
      </c>
      <c r="C2767" t="s">
        <v>4620</v>
      </c>
      <c r="D2767">
        <v>0.30376737551943334</v>
      </c>
      <c r="E2767">
        <v>0.63358567807257837</v>
      </c>
      <c r="F2767">
        <v>1.6734576143994508E-2</v>
      </c>
      <c r="G2767">
        <v>3.4887646892725388E-2</v>
      </c>
      <c r="H2767">
        <v>1.1024723371268327E-2</v>
      </c>
    </row>
    <row r="2768" spans="1:8" x14ac:dyDescent="0.2">
      <c r="A2768" t="s">
        <v>4242</v>
      </c>
      <c r="B2768" t="s">
        <v>4239</v>
      </c>
      <c r="C2768" t="s">
        <v>4621</v>
      </c>
      <c r="D2768">
        <v>0.30376737551943334</v>
      </c>
      <c r="E2768">
        <v>0.63358567807257837</v>
      </c>
      <c r="F2768">
        <v>1.6734576143994508E-2</v>
      </c>
      <c r="G2768">
        <v>3.4887646892725388E-2</v>
      </c>
      <c r="H2768">
        <v>1.1024723371268327E-2</v>
      </c>
    </row>
    <row r="2769" spans="1:8" x14ac:dyDescent="0.2">
      <c r="A2769" t="s">
        <v>4242</v>
      </c>
      <c r="B2769" t="s">
        <v>4239</v>
      </c>
      <c r="C2769" t="s">
        <v>4622</v>
      </c>
      <c r="D2769">
        <v>0.304072663608489</v>
      </c>
      <c r="E2769">
        <v>0.63333535623070836</v>
      </c>
      <c r="F2769">
        <v>1.6733990929018349E-2</v>
      </c>
      <c r="G2769">
        <v>3.4837639468424407E-2</v>
      </c>
      <c r="H2769">
        <v>1.1020349763359805E-2</v>
      </c>
    </row>
    <row r="2770" spans="1:8" x14ac:dyDescent="0.2">
      <c r="A2770" t="s">
        <v>4242</v>
      </c>
      <c r="B2770" t="s">
        <v>4239</v>
      </c>
      <c r="C2770" t="s">
        <v>4623</v>
      </c>
      <c r="D2770">
        <v>0.304072663608489</v>
      </c>
      <c r="E2770">
        <v>0.63333535623070836</v>
      </c>
      <c r="F2770">
        <v>1.6733990929018349E-2</v>
      </c>
      <c r="G2770">
        <v>3.4837639468424407E-2</v>
      </c>
      <c r="H2770">
        <v>1.1020349763359805E-2</v>
      </c>
    </row>
    <row r="2771" spans="1:8" x14ac:dyDescent="0.2">
      <c r="A2771" t="s">
        <v>4242</v>
      </c>
      <c r="B2771" t="s">
        <v>4239</v>
      </c>
      <c r="C2771" t="s">
        <v>4624</v>
      </c>
      <c r="D2771">
        <v>0.30375298527676464</v>
      </c>
      <c r="E2771">
        <v>0.63361428388292618</v>
      </c>
      <c r="F2771">
        <v>1.6728805249843798E-2</v>
      </c>
      <c r="G2771">
        <v>3.4878838088512727E-2</v>
      </c>
      <c r="H2771">
        <v>1.1025087501952685E-2</v>
      </c>
    </row>
    <row r="2772" spans="1:8" x14ac:dyDescent="0.2">
      <c r="A2772" t="s">
        <v>4242</v>
      </c>
      <c r="B2772" t="s">
        <v>4239</v>
      </c>
      <c r="C2772" t="s">
        <v>4625</v>
      </c>
      <c r="D2772">
        <v>0.30375298527676464</v>
      </c>
      <c r="E2772">
        <v>0.63361428388292618</v>
      </c>
      <c r="F2772">
        <v>1.6728805249843798E-2</v>
      </c>
      <c r="G2772">
        <v>3.4878838088512727E-2</v>
      </c>
      <c r="H2772">
        <v>1.1025087501952685E-2</v>
      </c>
    </row>
    <row r="2773" spans="1:8" x14ac:dyDescent="0.2">
      <c r="A2773" t="s">
        <v>4242</v>
      </c>
      <c r="B2773" t="s">
        <v>4239</v>
      </c>
      <c r="C2773" t="s">
        <v>4626</v>
      </c>
      <c r="D2773">
        <v>0.30357017619372861</v>
      </c>
      <c r="E2773">
        <v>0.63376628363167042</v>
      </c>
      <c r="F2773">
        <v>1.6730172072197898E-2</v>
      </c>
      <c r="G2773">
        <v>3.4911060823424267E-2</v>
      </c>
      <c r="H2773">
        <v>1.1022307278978667E-2</v>
      </c>
    </row>
    <row r="2774" spans="1:8" x14ac:dyDescent="0.2">
      <c r="A2774" t="s">
        <v>4242</v>
      </c>
      <c r="B2774" t="s">
        <v>4239</v>
      </c>
      <c r="C2774" t="s">
        <v>4627</v>
      </c>
      <c r="D2774">
        <v>0.30357017619372861</v>
      </c>
      <c r="E2774">
        <v>0.63376628363167042</v>
      </c>
      <c r="F2774">
        <v>1.6730172072197898E-2</v>
      </c>
      <c r="G2774">
        <v>3.4911060823424267E-2</v>
      </c>
      <c r="H2774">
        <v>1.1022307278978667E-2</v>
      </c>
    </row>
    <row r="2775" spans="1:8" x14ac:dyDescent="0.2">
      <c r="A2775" t="s">
        <v>4242</v>
      </c>
      <c r="B2775" t="s">
        <v>4239</v>
      </c>
      <c r="C2775" t="s">
        <v>4628</v>
      </c>
      <c r="D2775">
        <v>0.30357017619372861</v>
      </c>
      <c r="E2775">
        <v>0.63376628363167042</v>
      </c>
      <c r="F2775">
        <v>1.6730172072197898E-2</v>
      </c>
      <c r="G2775">
        <v>3.4911060823424267E-2</v>
      </c>
      <c r="H2775">
        <v>1.1022307278978667E-2</v>
      </c>
    </row>
    <row r="2776" spans="1:8" x14ac:dyDescent="0.2">
      <c r="A2776" t="s">
        <v>4242</v>
      </c>
      <c r="B2776" t="s">
        <v>4239</v>
      </c>
      <c r="C2776" t="s">
        <v>4629</v>
      </c>
      <c r="D2776">
        <v>0.30364140164185138</v>
      </c>
      <c r="E2776">
        <v>0.63393963639460416</v>
      </c>
      <c r="F2776">
        <v>1.6649897887021464E-2</v>
      </c>
      <c r="G2776">
        <v>3.4744820650020589E-2</v>
      </c>
      <c r="H2776">
        <v>1.1024243426502328E-2</v>
      </c>
    </row>
    <row r="2777" spans="1:8" x14ac:dyDescent="0.2">
      <c r="A2777" t="s">
        <v>4242</v>
      </c>
      <c r="B2777" t="s">
        <v>4239</v>
      </c>
      <c r="C2777" t="s">
        <v>4630</v>
      </c>
      <c r="D2777">
        <v>0.30364140164185138</v>
      </c>
      <c r="E2777">
        <v>0.63393963639460416</v>
      </c>
      <c r="F2777">
        <v>1.6649897887021464E-2</v>
      </c>
      <c r="G2777">
        <v>3.4744820650020589E-2</v>
      </c>
      <c r="H2777">
        <v>1.1024243426502328E-2</v>
      </c>
    </row>
    <row r="2778" spans="1:8" x14ac:dyDescent="0.2">
      <c r="A2778" t="s">
        <v>4242</v>
      </c>
      <c r="B2778" t="s">
        <v>4239</v>
      </c>
      <c r="C2778" t="s">
        <v>4631</v>
      </c>
      <c r="D2778">
        <v>0.30364140164185138</v>
      </c>
      <c r="E2778">
        <v>0.63393963639460416</v>
      </c>
      <c r="F2778">
        <v>1.6649897887021464E-2</v>
      </c>
      <c r="G2778">
        <v>3.4744820650020589E-2</v>
      </c>
      <c r="H2778">
        <v>1.1024243426502328E-2</v>
      </c>
    </row>
    <row r="2779" spans="1:8" x14ac:dyDescent="0.2">
      <c r="A2779" t="s">
        <v>4242</v>
      </c>
      <c r="B2779" t="s">
        <v>4239</v>
      </c>
      <c r="C2779" t="s">
        <v>4632</v>
      </c>
      <c r="D2779">
        <v>0.30364140164185138</v>
      </c>
      <c r="E2779">
        <v>0.63393963639460416</v>
      </c>
      <c r="F2779">
        <v>1.6649897887021464E-2</v>
      </c>
      <c r="G2779">
        <v>3.4744820650020589E-2</v>
      </c>
      <c r="H2779">
        <v>1.1024243426502328E-2</v>
      </c>
    </row>
    <row r="2780" spans="1:8" x14ac:dyDescent="0.2">
      <c r="A2780" t="s">
        <v>4242</v>
      </c>
      <c r="B2780" t="s">
        <v>4239</v>
      </c>
      <c r="C2780" t="s">
        <v>4633</v>
      </c>
      <c r="D2780">
        <v>0.30364140164185138</v>
      </c>
      <c r="E2780">
        <v>0.63393963639460416</v>
      </c>
      <c r="F2780">
        <v>1.6649897887021464E-2</v>
      </c>
      <c r="G2780">
        <v>3.4744820650020589E-2</v>
      </c>
      <c r="H2780">
        <v>1.1024243426502328E-2</v>
      </c>
    </row>
    <row r="2781" spans="1:8" x14ac:dyDescent="0.2">
      <c r="A2781" t="s">
        <v>4242</v>
      </c>
      <c r="B2781" t="s">
        <v>4239</v>
      </c>
      <c r="C2781" t="s">
        <v>4634</v>
      </c>
      <c r="D2781">
        <v>0.30364140164185138</v>
      </c>
      <c r="E2781">
        <v>0.63393963639460416</v>
      </c>
      <c r="F2781">
        <v>1.6649897887021464E-2</v>
      </c>
      <c r="G2781">
        <v>3.4744820650020589E-2</v>
      </c>
      <c r="H2781">
        <v>1.1024243426502328E-2</v>
      </c>
    </row>
    <row r="2782" spans="1:8" x14ac:dyDescent="0.2">
      <c r="A2782" t="s">
        <v>4242</v>
      </c>
      <c r="B2782" t="s">
        <v>4239</v>
      </c>
      <c r="C2782" t="s">
        <v>4635</v>
      </c>
      <c r="D2782">
        <v>0.30364140164185138</v>
      </c>
      <c r="E2782">
        <v>0.63393963639460416</v>
      </c>
      <c r="F2782">
        <v>1.6649897887021464E-2</v>
      </c>
      <c r="G2782">
        <v>3.4744820650020589E-2</v>
      </c>
      <c r="H2782">
        <v>1.1024243426502328E-2</v>
      </c>
    </row>
    <row r="2783" spans="1:8" x14ac:dyDescent="0.2">
      <c r="A2783" t="s">
        <v>4242</v>
      </c>
      <c r="B2783" t="s">
        <v>4239</v>
      </c>
      <c r="C2783" t="s">
        <v>4636</v>
      </c>
      <c r="D2783">
        <v>0.30364140164185138</v>
      </c>
      <c r="E2783">
        <v>0.63393963639460416</v>
      </c>
      <c r="F2783">
        <v>1.6649897887021464E-2</v>
      </c>
      <c r="G2783">
        <v>3.4744820650020589E-2</v>
      </c>
      <c r="H2783">
        <v>1.1024243426502328E-2</v>
      </c>
    </row>
    <row r="2784" spans="1:8" x14ac:dyDescent="0.2">
      <c r="A2784" t="s">
        <v>4242</v>
      </c>
      <c r="B2784" t="s">
        <v>4239</v>
      </c>
      <c r="C2784" t="s">
        <v>4637</v>
      </c>
      <c r="D2784">
        <v>0.30364140164185138</v>
      </c>
      <c r="E2784">
        <v>0.63393963639460416</v>
      </c>
      <c r="F2784">
        <v>1.6649897887021464E-2</v>
      </c>
      <c r="G2784">
        <v>3.4744820650020589E-2</v>
      </c>
      <c r="H2784">
        <v>1.1024243426502328E-2</v>
      </c>
    </row>
    <row r="2785" spans="1:8" x14ac:dyDescent="0.2">
      <c r="A2785" t="s">
        <v>4242</v>
      </c>
      <c r="B2785" t="s">
        <v>4239</v>
      </c>
      <c r="C2785" t="s">
        <v>4638</v>
      </c>
      <c r="D2785">
        <v>0.30334239807767904</v>
      </c>
      <c r="E2785">
        <v>0.6342737956550113</v>
      </c>
      <c r="F2785">
        <v>1.6619661041023089E-2</v>
      </c>
      <c r="G2785">
        <v>3.4734168627893129E-2</v>
      </c>
      <c r="H2785">
        <v>1.102997659839341E-2</v>
      </c>
    </row>
    <row r="2786" spans="1:8" x14ac:dyDescent="0.2">
      <c r="A2786" t="s">
        <v>4242</v>
      </c>
      <c r="B2786" t="s">
        <v>4239</v>
      </c>
      <c r="C2786" t="s">
        <v>4639</v>
      </c>
      <c r="D2786">
        <v>0.30216564392988049</v>
      </c>
      <c r="E2786">
        <v>0.63566091140554937</v>
      </c>
      <c r="F2786">
        <v>1.6476101817280125E-2</v>
      </c>
      <c r="G2786">
        <v>3.4643655148684969E-2</v>
      </c>
      <c r="H2786">
        <v>1.1053687698605081E-2</v>
      </c>
    </row>
    <row r="2787" spans="1:8" x14ac:dyDescent="0.2">
      <c r="A2787" t="s">
        <v>4242</v>
      </c>
      <c r="B2787" t="s">
        <v>4239</v>
      </c>
      <c r="C2787" t="s">
        <v>4640</v>
      </c>
      <c r="D2787">
        <v>0.30216564392988049</v>
      </c>
      <c r="E2787">
        <v>0.63566091140554937</v>
      </c>
      <c r="F2787">
        <v>1.6476101817280125E-2</v>
      </c>
      <c r="G2787">
        <v>3.4643655148684969E-2</v>
      </c>
      <c r="H2787">
        <v>1.1053687698605081E-2</v>
      </c>
    </row>
    <row r="2788" spans="1:8" x14ac:dyDescent="0.2">
      <c r="A2788" t="s">
        <v>4242</v>
      </c>
      <c r="B2788" t="s">
        <v>4239</v>
      </c>
      <c r="C2788" t="s">
        <v>4641</v>
      </c>
      <c r="D2788">
        <v>0.30216564392988049</v>
      </c>
      <c r="E2788">
        <v>0.63566091140554937</v>
      </c>
      <c r="F2788">
        <v>1.6476101817280125E-2</v>
      </c>
      <c r="G2788">
        <v>3.4643655148684969E-2</v>
      </c>
      <c r="H2788">
        <v>1.1053687698605081E-2</v>
      </c>
    </row>
    <row r="2789" spans="1:8" x14ac:dyDescent="0.2">
      <c r="A2789" t="s">
        <v>4242</v>
      </c>
      <c r="B2789" t="s">
        <v>4239</v>
      </c>
      <c r="C2789" t="s">
        <v>4642</v>
      </c>
      <c r="D2789">
        <v>0.30216564392988049</v>
      </c>
      <c r="E2789">
        <v>0.63566091140554937</v>
      </c>
      <c r="F2789">
        <v>1.6476101817280125E-2</v>
      </c>
      <c r="G2789">
        <v>3.4643655148684969E-2</v>
      </c>
      <c r="H2789">
        <v>1.1053687698605081E-2</v>
      </c>
    </row>
    <row r="2790" spans="1:8" x14ac:dyDescent="0.2">
      <c r="A2790" t="s">
        <v>4242</v>
      </c>
      <c r="B2790" t="s">
        <v>4239</v>
      </c>
      <c r="C2790" t="s">
        <v>4643</v>
      </c>
      <c r="D2790">
        <v>0.30216564392988049</v>
      </c>
      <c r="E2790">
        <v>0.63566091140554937</v>
      </c>
      <c r="F2790">
        <v>1.6476101817280125E-2</v>
      </c>
      <c r="G2790">
        <v>3.4643655148684969E-2</v>
      </c>
      <c r="H2790">
        <v>1.1053687698605081E-2</v>
      </c>
    </row>
    <row r="2791" spans="1:8" x14ac:dyDescent="0.2">
      <c r="A2791" t="s">
        <v>4242</v>
      </c>
      <c r="B2791" t="s">
        <v>4239</v>
      </c>
      <c r="C2791" t="s">
        <v>4644</v>
      </c>
      <c r="D2791">
        <v>0.30216564392988049</v>
      </c>
      <c r="E2791">
        <v>0.63566091140554937</v>
      </c>
      <c r="F2791">
        <v>1.6476101817280125E-2</v>
      </c>
      <c r="G2791">
        <v>3.4643655148684969E-2</v>
      </c>
      <c r="H2791">
        <v>1.1053687698605081E-2</v>
      </c>
    </row>
    <row r="2792" spans="1:8" x14ac:dyDescent="0.2">
      <c r="A2792" t="s">
        <v>4242</v>
      </c>
      <c r="B2792" t="s">
        <v>4239</v>
      </c>
      <c r="C2792" t="s">
        <v>4645</v>
      </c>
      <c r="D2792">
        <v>0.30216564392988049</v>
      </c>
      <c r="E2792">
        <v>0.63566091140554937</v>
      </c>
      <c r="F2792">
        <v>1.6476101817280125E-2</v>
      </c>
      <c r="G2792">
        <v>3.4643655148684969E-2</v>
      </c>
      <c r="H2792">
        <v>1.1053687698605081E-2</v>
      </c>
    </row>
    <row r="2793" spans="1:8" x14ac:dyDescent="0.2">
      <c r="A2793" t="s">
        <v>4242</v>
      </c>
      <c r="B2793" t="s">
        <v>4239</v>
      </c>
      <c r="C2793" t="s">
        <v>4646</v>
      </c>
      <c r="D2793">
        <v>0.30216564392988049</v>
      </c>
      <c r="E2793">
        <v>0.63566091140554937</v>
      </c>
      <c r="F2793">
        <v>1.6476101817280125E-2</v>
      </c>
      <c r="G2793">
        <v>3.4643655148684969E-2</v>
      </c>
      <c r="H2793">
        <v>1.1053687698605081E-2</v>
      </c>
    </row>
    <row r="2794" spans="1:8" x14ac:dyDescent="0.2">
      <c r="A2794" t="s">
        <v>4242</v>
      </c>
      <c r="B2794" t="s">
        <v>4239</v>
      </c>
      <c r="C2794" t="s">
        <v>4647</v>
      </c>
      <c r="D2794">
        <v>0.30248013862235262</v>
      </c>
      <c r="E2794">
        <v>0.63536021505184104</v>
      </c>
      <c r="F2794">
        <v>1.6490171660638053E-2</v>
      </c>
      <c r="G2794">
        <v>3.4620826038920888E-2</v>
      </c>
      <c r="H2794">
        <v>1.1048648626247395E-2</v>
      </c>
    </row>
    <row r="2795" spans="1:8" x14ac:dyDescent="0.2">
      <c r="A2795" t="s">
        <v>4242</v>
      </c>
      <c r="B2795" t="s">
        <v>4239</v>
      </c>
      <c r="C2795" t="s">
        <v>4648</v>
      </c>
      <c r="D2795">
        <v>0.3028102771243516</v>
      </c>
      <c r="E2795">
        <v>0.63508945740811518</v>
      </c>
      <c r="F2795">
        <v>1.6489465132254938E-2</v>
      </c>
      <c r="G2795">
        <v>3.4566868628197328E-2</v>
      </c>
      <c r="H2795">
        <v>1.1043931707080861E-2</v>
      </c>
    </row>
    <row r="2796" spans="1:8" x14ac:dyDescent="0.2">
      <c r="A2796" t="s">
        <v>4242</v>
      </c>
      <c r="B2796" t="s">
        <v>4239</v>
      </c>
      <c r="C2796" t="s">
        <v>4649</v>
      </c>
      <c r="D2796">
        <v>0.3028102771243516</v>
      </c>
      <c r="E2796">
        <v>0.63508945740811518</v>
      </c>
      <c r="F2796">
        <v>1.6489465132254938E-2</v>
      </c>
      <c r="G2796">
        <v>3.4566868628197328E-2</v>
      </c>
      <c r="H2796">
        <v>1.1043931707080861E-2</v>
      </c>
    </row>
    <row r="2797" spans="1:8" x14ac:dyDescent="0.2">
      <c r="A2797" t="s">
        <v>4242</v>
      </c>
      <c r="B2797" t="s">
        <v>4239</v>
      </c>
      <c r="C2797" t="s">
        <v>4650</v>
      </c>
      <c r="D2797">
        <v>0.3028102771243516</v>
      </c>
      <c r="E2797">
        <v>0.63508945740811518</v>
      </c>
      <c r="F2797">
        <v>1.6489465132254938E-2</v>
      </c>
      <c r="G2797">
        <v>3.4566868628197328E-2</v>
      </c>
      <c r="H2797">
        <v>1.1043931707080861E-2</v>
      </c>
    </row>
    <row r="2798" spans="1:8" x14ac:dyDescent="0.2">
      <c r="A2798" t="s">
        <v>4242</v>
      </c>
      <c r="B2798" t="s">
        <v>4239</v>
      </c>
      <c r="C2798" t="s">
        <v>4651</v>
      </c>
      <c r="D2798">
        <v>0.3028102771243516</v>
      </c>
      <c r="E2798">
        <v>0.63508945740811518</v>
      </c>
      <c r="F2798">
        <v>1.6489465132254938E-2</v>
      </c>
      <c r="G2798">
        <v>3.4566868628197328E-2</v>
      </c>
      <c r="H2798">
        <v>1.1043931707080861E-2</v>
      </c>
    </row>
    <row r="2799" spans="1:8" x14ac:dyDescent="0.2">
      <c r="A2799" t="s">
        <v>4242</v>
      </c>
      <c r="B2799" t="s">
        <v>4239</v>
      </c>
      <c r="C2799" t="s">
        <v>4652</v>
      </c>
      <c r="D2799">
        <v>0.3028102771243516</v>
      </c>
      <c r="E2799">
        <v>0.63508945740811518</v>
      </c>
      <c r="F2799">
        <v>1.6489465132254938E-2</v>
      </c>
      <c r="G2799">
        <v>3.4566868628197328E-2</v>
      </c>
      <c r="H2799">
        <v>1.1043931707080861E-2</v>
      </c>
    </row>
    <row r="2800" spans="1:8" x14ac:dyDescent="0.2">
      <c r="A2800" t="s">
        <v>4242</v>
      </c>
      <c r="B2800" t="s">
        <v>4239</v>
      </c>
      <c r="C2800" t="s">
        <v>4653</v>
      </c>
      <c r="D2800">
        <v>0.3028102771243516</v>
      </c>
      <c r="E2800">
        <v>0.63508945740811518</v>
      </c>
      <c r="F2800">
        <v>1.6489465132254938E-2</v>
      </c>
      <c r="G2800">
        <v>3.4566868628197328E-2</v>
      </c>
      <c r="H2800">
        <v>1.1043931707080861E-2</v>
      </c>
    </row>
    <row r="2801" spans="1:8" x14ac:dyDescent="0.2">
      <c r="A2801" t="s">
        <v>4242</v>
      </c>
      <c r="B2801" t="s">
        <v>4239</v>
      </c>
      <c r="C2801" t="s">
        <v>4654</v>
      </c>
      <c r="D2801">
        <v>0.30249386663431999</v>
      </c>
      <c r="E2801">
        <v>0.63535301894095431</v>
      </c>
      <c r="F2801">
        <v>1.6488756109216046E-2</v>
      </c>
      <c r="G2801">
        <v>3.4615888869556494E-2</v>
      </c>
      <c r="H2801">
        <v>1.1048469445953288E-2</v>
      </c>
    </row>
    <row r="2802" spans="1:8" x14ac:dyDescent="0.2">
      <c r="A2802" t="s">
        <v>4242</v>
      </c>
      <c r="B2802" t="s">
        <v>4239</v>
      </c>
      <c r="C2802" t="s">
        <v>4655</v>
      </c>
      <c r="D2802">
        <v>0.30249386663431999</v>
      </c>
      <c r="E2802">
        <v>0.63535301894095431</v>
      </c>
      <c r="F2802">
        <v>1.6488756109216046E-2</v>
      </c>
      <c r="G2802">
        <v>3.4615888869556494E-2</v>
      </c>
      <c r="H2802">
        <v>1.1048469445953288E-2</v>
      </c>
    </row>
    <row r="2803" spans="1:8" x14ac:dyDescent="0.2">
      <c r="A2803" t="s">
        <v>4242</v>
      </c>
      <c r="B2803" t="s">
        <v>4239</v>
      </c>
      <c r="C2803" t="s">
        <v>4656</v>
      </c>
      <c r="D2803">
        <v>0.30249386663431999</v>
      </c>
      <c r="E2803">
        <v>0.63535301894095431</v>
      </c>
      <c r="F2803">
        <v>1.6488756109216046E-2</v>
      </c>
      <c r="G2803">
        <v>3.4615888869556494E-2</v>
      </c>
      <c r="H2803">
        <v>1.1048469445953288E-2</v>
      </c>
    </row>
    <row r="2804" spans="1:8" x14ac:dyDescent="0.2">
      <c r="A2804" t="s">
        <v>4242</v>
      </c>
      <c r="B2804" t="s">
        <v>4239</v>
      </c>
      <c r="C2804" t="s">
        <v>4657</v>
      </c>
      <c r="D2804">
        <v>0.30249386663431999</v>
      </c>
      <c r="E2804">
        <v>0.63535301894095431</v>
      </c>
      <c r="F2804">
        <v>1.6488756109216046E-2</v>
      </c>
      <c r="G2804">
        <v>3.4615888869556494E-2</v>
      </c>
      <c r="H2804">
        <v>1.1048469445953288E-2</v>
      </c>
    </row>
    <row r="2805" spans="1:8" x14ac:dyDescent="0.2">
      <c r="A2805" t="s">
        <v>4242</v>
      </c>
      <c r="B2805" t="s">
        <v>4239</v>
      </c>
      <c r="C2805" t="s">
        <v>4658</v>
      </c>
      <c r="D2805">
        <v>0.30165065631180543</v>
      </c>
      <c r="E2805">
        <v>0.63642850999270317</v>
      </c>
      <c r="F2805">
        <v>1.6358613081322533E-2</v>
      </c>
      <c r="G2805">
        <v>3.4496805241785632E-2</v>
      </c>
      <c r="H2805">
        <v>1.1065415372383213E-2</v>
      </c>
    </row>
    <row r="2806" spans="1:8" x14ac:dyDescent="0.2">
      <c r="A2806" t="s">
        <v>4242</v>
      </c>
      <c r="B2806" t="s">
        <v>4239</v>
      </c>
      <c r="C2806" t="s">
        <v>4659</v>
      </c>
      <c r="D2806">
        <v>0.30165065631180543</v>
      </c>
      <c r="E2806">
        <v>0.63642850999270317</v>
      </c>
      <c r="F2806">
        <v>1.6358613081322533E-2</v>
      </c>
      <c r="G2806">
        <v>3.4496805241785632E-2</v>
      </c>
      <c r="H2806">
        <v>1.1065415372383213E-2</v>
      </c>
    </row>
    <row r="2807" spans="1:8" x14ac:dyDescent="0.2">
      <c r="A2807" t="s">
        <v>4242</v>
      </c>
      <c r="B2807" t="s">
        <v>4239</v>
      </c>
      <c r="C2807" t="s">
        <v>4660</v>
      </c>
      <c r="D2807">
        <v>0.30165065631180543</v>
      </c>
      <c r="E2807">
        <v>0.63642850999270317</v>
      </c>
      <c r="F2807">
        <v>1.6358613081322533E-2</v>
      </c>
      <c r="G2807">
        <v>3.4496805241785632E-2</v>
      </c>
      <c r="H2807">
        <v>1.1065415372383213E-2</v>
      </c>
    </row>
    <row r="2808" spans="1:8" x14ac:dyDescent="0.2">
      <c r="A2808" t="s">
        <v>4242</v>
      </c>
      <c r="B2808" t="s">
        <v>4239</v>
      </c>
      <c r="C2808" t="s">
        <v>4661</v>
      </c>
      <c r="D2808">
        <v>0.30198186797393517</v>
      </c>
      <c r="E2808">
        <v>0.63615517825905488</v>
      </c>
      <c r="F2808">
        <v>1.6358452713144876E-2</v>
      </c>
      <c r="G2808">
        <v>3.4443839469110088E-2</v>
      </c>
      <c r="H2808">
        <v>1.1060661584755009E-2</v>
      </c>
    </row>
    <row r="2809" spans="1:8" x14ac:dyDescent="0.2">
      <c r="A2809" t="s">
        <v>4242</v>
      </c>
      <c r="B2809" t="s">
        <v>4239</v>
      </c>
      <c r="C2809" t="s">
        <v>4662</v>
      </c>
      <c r="D2809">
        <v>0.30198186797393517</v>
      </c>
      <c r="E2809">
        <v>0.63615517825905488</v>
      </c>
      <c r="F2809">
        <v>1.6358452713144876E-2</v>
      </c>
      <c r="G2809">
        <v>3.4443839469110088E-2</v>
      </c>
      <c r="H2809">
        <v>1.1060661584755009E-2</v>
      </c>
    </row>
    <row r="2810" spans="1:8" x14ac:dyDescent="0.2">
      <c r="A2810" t="s">
        <v>4242</v>
      </c>
      <c r="B2810" t="s">
        <v>4239</v>
      </c>
      <c r="C2810" t="s">
        <v>4663</v>
      </c>
      <c r="D2810">
        <v>0.30133362300271882</v>
      </c>
      <c r="E2810">
        <v>0.63670097150991234</v>
      </c>
      <c r="F2810">
        <v>1.6355028486343976E-2</v>
      </c>
      <c r="G2810">
        <v>3.4540301282518976E-2</v>
      </c>
      <c r="H2810">
        <v>1.1070075718505977E-2</v>
      </c>
    </row>
    <row r="2811" spans="1:8" x14ac:dyDescent="0.2">
      <c r="A2811" t="s">
        <v>4242</v>
      </c>
      <c r="B2811" t="s">
        <v>4239</v>
      </c>
      <c r="C2811" t="s">
        <v>4664</v>
      </c>
      <c r="D2811">
        <v>0.30166416921440192</v>
      </c>
      <c r="E2811">
        <v>0.63642864169519642</v>
      </c>
      <c r="F2811">
        <v>1.6354747401352777E-2</v>
      </c>
      <c r="G2811">
        <v>3.4487110963052355E-2</v>
      </c>
      <c r="H2811">
        <v>1.1065330725996704E-2</v>
      </c>
    </row>
    <row r="2812" spans="1:8" x14ac:dyDescent="0.2">
      <c r="A2812" t="s">
        <v>4242</v>
      </c>
      <c r="B2812" t="s">
        <v>4239</v>
      </c>
      <c r="C2812" t="s">
        <v>4665</v>
      </c>
      <c r="D2812">
        <v>0.30166416921440192</v>
      </c>
      <c r="E2812">
        <v>0.63642864169519642</v>
      </c>
      <c r="F2812">
        <v>1.6354747401352777E-2</v>
      </c>
      <c r="G2812">
        <v>3.4487110963052355E-2</v>
      </c>
      <c r="H2812">
        <v>1.1065330725996704E-2</v>
      </c>
    </row>
    <row r="2813" spans="1:8" x14ac:dyDescent="0.2">
      <c r="A2813" t="s">
        <v>4242</v>
      </c>
      <c r="B2813" t="s">
        <v>4239</v>
      </c>
      <c r="C2813" t="s">
        <v>4666</v>
      </c>
      <c r="D2813">
        <v>0.30133355410384621</v>
      </c>
      <c r="E2813">
        <v>0.63670390554324674</v>
      </c>
      <c r="F2813">
        <v>1.6354041157919511E-2</v>
      </c>
      <c r="G2813">
        <v>3.453838218736769E-2</v>
      </c>
      <c r="H2813">
        <v>1.1070117007619951E-2</v>
      </c>
    </row>
    <row r="2814" spans="1:8" x14ac:dyDescent="0.2">
      <c r="A2814" t="s">
        <v>4242</v>
      </c>
      <c r="B2814" t="s">
        <v>4239</v>
      </c>
      <c r="C2814" t="s">
        <v>4667</v>
      </c>
      <c r="D2814">
        <v>0.30133355410384621</v>
      </c>
      <c r="E2814">
        <v>0.63670390554324674</v>
      </c>
      <c r="F2814">
        <v>1.6354041157919511E-2</v>
      </c>
      <c r="G2814">
        <v>3.453838218736769E-2</v>
      </c>
      <c r="H2814">
        <v>1.1070117007619951E-2</v>
      </c>
    </row>
    <row r="2815" spans="1:8" x14ac:dyDescent="0.2">
      <c r="A2815" t="s">
        <v>4242</v>
      </c>
      <c r="B2815" t="s">
        <v>4239</v>
      </c>
      <c r="C2815" t="s">
        <v>4668</v>
      </c>
      <c r="D2815">
        <v>0.30133355410384621</v>
      </c>
      <c r="E2815">
        <v>0.63670390554324674</v>
      </c>
      <c r="F2815">
        <v>1.6354041157919511E-2</v>
      </c>
      <c r="G2815">
        <v>3.453838218736769E-2</v>
      </c>
      <c r="H2815">
        <v>1.1070117007619951E-2</v>
      </c>
    </row>
    <row r="2816" spans="1:8" x14ac:dyDescent="0.2">
      <c r="A2816" t="s">
        <v>4242</v>
      </c>
      <c r="B2816" t="s">
        <v>4239</v>
      </c>
      <c r="C2816" t="s">
        <v>4669</v>
      </c>
      <c r="D2816">
        <v>0.30133355410384621</v>
      </c>
      <c r="E2816">
        <v>0.63670390554324674</v>
      </c>
      <c r="F2816">
        <v>1.6354041157919511E-2</v>
      </c>
      <c r="G2816">
        <v>3.453838218736769E-2</v>
      </c>
      <c r="H2816">
        <v>1.1070117007619951E-2</v>
      </c>
    </row>
    <row r="2817" spans="1:8" x14ac:dyDescent="0.2">
      <c r="A2817" t="s">
        <v>4242</v>
      </c>
      <c r="B2817" t="s">
        <v>4239</v>
      </c>
      <c r="C2817" t="s">
        <v>4670</v>
      </c>
      <c r="D2817">
        <v>0.29971516372640877</v>
      </c>
      <c r="E2817">
        <v>0.63806991312370176</v>
      </c>
      <c r="F2817">
        <v>1.6343820373241929E-2</v>
      </c>
      <c r="G2817">
        <v>3.4777583168138927E-2</v>
      </c>
      <c r="H2817">
        <v>1.1093519608508648E-2</v>
      </c>
    </row>
    <row r="2818" spans="1:8" x14ac:dyDescent="0.2">
      <c r="A2818" t="s">
        <v>4242</v>
      </c>
      <c r="B2818" t="s">
        <v>4239</v>
      </c>
      <c r="C2818" t="s">
        <v>4671</v>
      </c>
      <c r="D2818">
        <v>0.29952129397289134</v>
      </c>
      <c r="E2818">
        <v>0.63858647677699698</v>
      </c>
      <c r="F2818">
        <v>1.6226545280026278E-2</v>
      </c>
      <c r="G2818">
        <v>3.4578241292059789E-2</v>
      </c>
      <c r="H2818">
        <v>1.1087442678025619E-2</v>
      </c>
    </row>
    <row r="2819" spans="1:8" x14ac:dyDescent="0.2">
      <c r="A2819" t="s">
        <v>4242</v>
      </c>
      <c r="B2819" t="s">
        <v>4239</v>
      </c>
      <c r="C2819" t="s">
        <v>4672</v>
      </c>
      <c r="D2819">
        <v>0.29952129397289134</v>
      </c>
      <c r="E2819">
        <v>0.63858647677699698</v>
      </c>
      <c r="F2819">
        <v>1.6226545280026278E-2</v>
      </c>
      <c r="G2819">
        <v>3.4578241292059789E-2</v>
      </c>
      <c r="H2819">
        <v>1.1087442678025619E-2</v>
      </c>
    </row>
    <row r="2820" spans="1:8" x14ac:dyDescent="0.2">
      <c r="A2820" t="s">
        <v>4242</v>
      </c>
      <c r="B2820" t="s">
        <v>4239</v>
      </c>
      <c r="C2820" t="s">
        <v>4673</v>
      </c>
      <c r="D2820">
        <v>0.29952129397289134</v>
      </c>
      <c r="E2820">
        <v>0.63858647677699698</v>
      </c>
      <c r="F2820">
        <v>1.6226545280026278E-2</v>
      </c>
      <c r="G2820">
        <v>3.4578241292059789E-2</v>
      </c>
      <c r="H2820">
        <v>1.1087442678025619E-2</v>
      </c>
    </row>
    <row r="2821" spans="1:8" x14ac:dyDescent="0.2">
      <c r="A2821" t="s">
        <v>4242</v>
      </c>
      <c r="B2821" t="s">
        <v>4239</v>
      </c>
      <c r="C2821" t="s">
        <v>4674</v>
      </c>
      <c r="D2821">
        <v>0.29952129397289134</v>
      </c>
      <c r="E2821">
        <v>0.63858647677699698</v>
      </c>
      <c r="F2821">
        <v>1.6226545280026278E-2</v>
      </c>
      <c r="G2821">
        <v>3.4578241292059789E-2</v>
      </c>
      <c r="H2821">
        <v>1.1087442678025619E-2</v>
      </c>
    </row>
    <row r="2822" spans="1:8" x14ac:dyDescent="0.2">
      <c r="A2822" t="s">
        <v>4242</v>
      </c>
      <c r="B2822" t="s">
        <v>4239</v>
      </c>
      <c r="C2822" t="s">
        <v>4675</v>
      </c>
      <c r="D2822">
        <v>0.29952129397289134</v>
      </c>
      <c r="E2822">
        <v>0.63858647677699698</v>
      </c>
      <c r="F2822">
        <v>1.6226545280026278E-2</v>
      </c>
      <c r="G2822">
        <v>3.4578241292059789E-2</v>
      </c>
      <c r="H2822">
        <v>1.1087442678025619E-2</v>
      </c>
    </row>
    <row r="2823" spans="1:8" x14ac:dyDescent="0.2">
      <c r="A2823" t="s">
        <v>4242</v>
      </c>
      <c r="B2823" t="s">
        <v>4239</v>
      </c>
      <c r="C2823" t="s">
        <v>4676</v>
      </c>
      <c r="D2823">
        <v>0.29952129397289134</v>
      </c>
      <c r="E2823">
        <v>0.63858647677699698</v>
      </c>
      <c r="F2823">
        <v>1.6226545280026278E-2</v>
      </c>
      <c r="G2823">
        <v>3.4578241292059789E-2</v>
      </c>
      <c r="H2823">
        <v>1.1087442678025619E-2</v>
      </c>
    </row>
    <row r="2824" spans="1:8" x14ac:dyDescent="0.2">
      <c r="A2824" t="s">
        <v>4242</v>
      </c>
      <c r="B2824" t="s">
        <v>4239</v>
      </c>
      <c r="C2824" t="s">
        <v>4677</v>
      </c>
      <c r="D2824">
        <v>0.29918841780966804</v>
      </c>
      <c r="E2824">
        <v>0.63886289168823518</v>
      </c>
      <c r="F2824">
        <v>1.6225975212023815E-2</v>
      </c>
      <c r="G2824">
        <v>3.4630472192674691E-2</v>
      </c>
      <c r="H2824">
        <v>1.1092243097398201E-2</v>
      </c>
    </row>
    <row r="2825" spans="1:8" x14ac:dyDescent="0.2">
      <c r="A2825" t="s">
        <v>4242</v>
      </c>
      <c r="B2825" t="s">
        <v>4239</v>
      </c>
      <c r="C2825" t="s">
        <v>4678</v>
      </c>
      <c r="D2825">
        <v>0.29945610365705966</v>
      </c>
      <c r="E2825">
        <v>0.63845215828641355</v>
      </c>
      <c r="F2825">
        <v>1.6290630180544524E-2</v>
      </c>
      <c r="G2825">
        <v>3.4715128061658239E-2</v>
      </c>
      <c r="H2825">
        <v>1.1085979814324073E-2</v>
      </c>
    </row>
    <row r="2826" spans="1:8" x14ac:dyDescent="0.2">
      <c r="A2826" t="s">
        <v>4242</v>
      </c>
      <c r="B2826" t="s">
        <v>4239</v>
      </c>
      <c r="C2826" t="s">
        <v>4679</v>
      </c>
      <c r="D2826">
        <v>0.29945610365705966</v>
      </c>
      <c r="E2826">
        <v>0.63845215828641355</v>
      </c>
      <c r="F2826">
        <v>1.6290630180544524E-2</v>
      </c>
      <c r="G2826">
        <v>3.4715128061658239E-2</v>
      </c>
      <c r="H2826">
        <v>1.1085979814324073E-2</v>
      </c>
    </row>
    <row r="2827" spans="1:8" x14ac:dyDescent="0.2">
      <c r="A2827" t="s">
        <v>4242</v>
      </c>
      <c r="B2827" t="s">
        <v>4239</v>
      </c>
      <c r="C2827" t="s">
        <v>4680</v>
      </c>
      <c r="D2827">
        <v>0.29945610365705966</v>
      </c>
      <c r="E2827">
        <v>0.63845215828641355</v>
      </c>
      <c r="F2827">
        <v>1.6290630180544524E-2</v>
      </c>
      <c r="G2827">
        <v>3.4715128061658239E-2</v>
      </c>
      <c r="H2827">
        <v>1.1085979814324073E-2</v>
      </c>
    </row>
    <row r="2828" spans="1:8" x14ac:dyDescent="0.2">
      <c r="A2828" t="s">
        <v>4242</v>
      </c>
      <c r="B2828" t="s">
        <v>4239</v>
      </c>
      <c r="C2828" t="s">
        <v>4681</v>
      </c>
      <c r="D2828">
        <v>0.29945610365705966</v>
      </c>
      <c r="E2828">
        <v>0.63845215828641355</v>
      </c>
      <c r="F2828">
        <v>1.6290630180544524E-2</v>
      </c>
      <c r="G2828">
        <v>3.4715128061658239E-2</v>
      </c>
      <c r="H2828">
        <v>1.1085979814324073E-2</v>
      </c>
    </row>
    <row r="2829" spans="1:8" x14ac:dyDescent="0.2">
      <c r="A2829" t="s">
        <v>4242</v>
      </c>
      <c r="B2829" t="s">
        <v>4239</v>
      </c>
      <c r="C2829" t="s">
        <v>4682</v>
      </c>
      <c r="D2829">
        <v>0.29945610365705966</v>
      </c>
      <c r="E2829">
        <v>0.63845215828641355</v>
      </c>
      <c r="F2829">
        <v>1.6290630180544524E-2</v>
      </c>
      <c r="G2829">
        <v>3.4715128061658239E-2</v>
      </c>
      <c r="H2829">
        <v>1.1085979814324073E-2</v>
      </c>
    </row>
    <row r="2830" spans="1:8" x14ac:dyDescent="0.2">
      <c r="A2830" t="s">
        <v>4242</v>
      </c>
      <c r="B2830" t="s">
        <v>4239</v>
      </c>
      <c r="C2830" t="s">
        <v>4683</v>
      </c>
      <c r="D2830">
        <v>0.29884268841467843</v>
      </c>
      <c r="E2830">
        <v>0.63992589086723317</v>
      </c>
      <c r="F2830">
        <v>1.5973930433353791E-2</v>
      </c>
      <c r="G2830">
        <v>3.4188540016739807E-2</v>
      </c>
      <c r="H2830">
        <v>1.1068950267994959E-2</v>
      </c>
    </row>
    <row r="2831" spans="1:8" x14ac:dyDescent="0.2">
      <c r="A2831" t="s">
        <v>4242</v>
      </c>
      <c r="B2831" t="s">
        <v>4239</v>
      </c>
      <c r="C2831" t="s">
        <v>4684</v>
      </c>
      <c r="D2831">
        <v>0.29951001691902734</v>
      </c>
      <c r="E2831">
        <v>0.63937253742763445</v>
      </c>
      <c r="F2831">
        <v>1.5974333095479878E-2</v>
      </c>
      <c r="G2831">
        <v>3.4083742667738642E-2</v>
      </c>
      <c r="H2831">
        <v>1.1059369890119596E-2</v>
      </c>
    </row>
    <row r="2832" spans="1:8" x14ac:dyDescent="0.2">
      <c r="A2832" t="s">
        <v>4242</v>
      </c>
      <c r="B2832" t="s">
        <v>4239</v>
      </c>
      <c r="C2832" t="s">
        <v>4685</v>
      </c>
      <c r="D2832">
        <v>0.29951001691902734</v>
      </c>
      <c r="E2832">
        <v>0.63937253742763445</v>
      </c>
      <c r="F2832">
        <v>1.5974333095479878E-2</v>
      </c>
      <c r="G2832">
        <v>3.4083742667738642E-2</v>
      </c>
      <c r="H2832">
        <v>1.1059369890119596E-2</v>
      </c>
    </row>
    <row r="2833" spans="1:8" x14ac:dyDescent="0.2">
      <c r="A2833" t="s">
        <v>4242</v>
      </c>
      <c r="B2833" t="s">
        <v>4239</v>
      </c>
      <c r="C2833" t="s">
        <v>4686</v>
      </c>
      <c r="D2833">
        <v>0.29951001691902734</v>
      </c>
      <c r="E2833">
        <v>0.63937253742763445</v>
      </c>
      <c r="F2833">
        <v>1.5974333095479878E-2</v>
      </c>
      <c r="G2833">
        <v>3.4083742667738642E-2</v>
      </c>
      <c r="H2833">
        <v>1.1059369890119596E-2</v>
      </c>
    </row>
    <row r="2834" spans="1:8" x14ac:dyDescent="0.2">
      <c r="A2834" t="s">
        <v>4242</v>
      </c>
      <c r="B2834" t="s">
        <v>4239</v>
      </c>
      <c r="C2834" t="s">
        <v>4687</v>
      </c>
      <c r="D2834">
        <v>0.29984320540031395</v>
      </c>
      <c r="E2834">
        <v>0.63909653522093957</v>
      </c>
      <c r="F2834">
        <v>1.5974382854870853E-2</v>
      </c>
      <c r="G2834">
        <v>3.4031285196854097E-2</v>
      </c>
      <c r="H2834">
        <v>1.1054591327021723E-2</v>
      </c>
    </row>
    <row r="2835" spans="1:8" x14ac:dyDescent="0.2">
      <c r="A2835" t="s">
        <v>4242</v>
      </c>
      <c r="B2835" t="s">
        <v>4239</v>
      </c>
      <c r="C2835" t="s">
        <v>4688</v>
      </c>
      <c r="D2835">
        <v>0.30023844062998922</v>
      </c>
      <c r="E2835">
        <v>0.63892530893349986</v>
      </c>
      <c r="F2835">
        <v>1.5923330421824356E-2</v>
      </c>
      <c r="G2835">
        <v>3.3868753393869654E-2</v>
      </c>
      <c r="H2835">
        <v>1.1044166620817052E-2</v>
      </c>
    </row>
    <row r="2836" spans="1:8" x14ac:dyDescent="0.2">
      <c r="A2836" t="s">
        <v>4242</v>
      </c>
      <c r="B2836" t="s">
        <v>4239</v>
      </c>
      <c r="C2836" t="s">
        <v>4689</v>
      </c>
      <c r="D2836">
        <v>0.30278715149627977</v>
      </c>
      <c r="E2836">
        <v>0.63642220520799508</v>
      </c>
      <c r="F2836">
        <v>1.6072672525568404E-2</v>
      </c>
      <c r="G2836">
        <v>3.3765898657915995E-2</v>
      </c>
      <c r="H2836">
        <v>1.0952072112240877E-2</v>
      </c>
    </row>
    <row r="2837" spans="1:8" x14ac:dyDescent="0.2">
      <c r="A2837" t="s">
        <v>4242</v>
      </c>
      <c r="B2837" t="s">
        <v>4239</v>
      </c>
      <c r="C2837" t="s">
        <v>4690</v>
      </c>
      <c r="D2837">
        <v>0.30312227369031031</v>
      </c>
      <c r="E2837">
        <v>0.63614561373147926</v>
      </c>
      <c r="F2837">
        <v>1.6072097536521054E-2</v>
      </c>
      <c r="G2837">
        <v>3.3712710328505133E-2</v>
      </c>
      <c r="H2837">
        <v>1.094730471318419E-2</v>
      </c>
    </row>
    <row r="2838" spans="1:8" x14ac:dyDescent="0.2">
      <c r="A2838" t="s">
        <v>4242</v>
      </c>
      <c r="B2838" t="s">
        <v>4239</v>
      </c>
      <c r="C2838" t="s">
        <v>4691</v>
      </c>
      <c r="D2838">
        <v>0.30312227369031031</v>
      </c>
      <c r="E2838">
        <v>0.63614561373147926</v>
      </c>
      <c r="F2838">
        <v>1.6072097536521054E-2</v>
      </c>
      <c r="G2838">
        <v>3.3712710328505133E-2</v>
      </c>
      <c r="H2838">
        <v>1.094730471318419E-2</v>
      </c>
    </row>
    <row r="2839" spans="1:8" x14ac:dyDescent="0.2">
      <c r="A2839" t="s">
        <v>4242</v>
      </c>
      <c r="B2839" t="s">
        <v>4239</v>
      </c>
      <c r="C2839" t="s">
        <v>4692</v>
      </c>
      <c r="D2839">
        <v>0.304458127811087</v>
      </c>
      <c r="E2839">
        <v>0.63503813727596936</v>
      </c>
      <c r="F2839">
        <v>1.6071134295917219E-2</v>
      </c>
      <c r="G2839">
        <v>3.3504377807625545E-2</v>
      </c>
      <c r="H2839">
        <v>1.0928222809400831E-2</v>
      </c>
    </row>
    <row r="2840" spans="1:8" x14ac:dyDescent="0.2">
      <c r="A2840" t="s">
        <v>4242</v>
      </c>
      <c r="B2840" t="s">
        <v>4239</v>
      </c>
      <c r="C2840" t="s">
        <v>4693</v>
      </c>
      <c r="D2840">
        <v>0.30479160808483013</v>
      </c>
      <c r="E2840">
        <v>0.63476238831073128</v>
      </c>
      <c r="F2840">
        <v>1.6070551904748563E-2</v>
      </c>
      <c r="G2840">
        <v>3.3451981760466834E-2</v>
      </c>
      <c r="H2840">
        <v>1.0923469939223236E-2</v>
      </c>
    </row>
    <row r="2841" spans="1:8" x14ac:dyDescent="0.2">
      <c r="A2841" t="s">
        <v>4242</v>
      </c>
      <c r="B2841" t="s">
        <v>4239</v>
      </c>
      <c r="C2841" t="s">
        <v>4694</v>
      </c>
      <c r="D2841">
        <v>0.30512419190763723</v>
      </c>
      <c r="E2841">
        <v>0.63448605705517125</v>
      </c>
      <c r="F2841">
        <v>1.6070393143797837E-2</v>
      </c>
      <c r="G2841">
        <v>3.3400649702337137E-2</v>
      </c>
      <c r="H2841">
        <v>1.0918708191056652E-2</v>
      </c>
    </row>
    <row r="2842" spans="1:8" x14ac:dyDescent="0.2">
      <c r="A2842" t="s">
        <v>4242</v>
      </c>
      <c r="B2842" t="s">
        <v>4239</v>
      </c>
      <c r="C2842" t="s">
        <v>4695</v>
      </c>
      <c r="D2842">
        <v>0.30512419190763723</v>
      </c>
      <c r="E2842">
        <v>0.63448605705517125</v>
      </c>
      <c r="F2842">
        <v>1.6070393143797837E-2</v>
      </c>
      <c r="G2842">
        <v>3.3400649702337137E-2</v>
      </c>
      <c r="H2842">
        <v>1.0918708191056652E-2</v>
      </c>
    </row>
    <row r="2843" spans="1:8" x14ac:dyDescent="0.2">
      <c r="A2843" t="s">
        <v>4242</v>
      </c>
      <c r="B2843" t="s">
        <v>4239</v>
      </c>
      <c r="C2843" t="s">
        <v>4696</v>
      </c>
      <c r="D2843">
        <v>0.30512419190763723</v>
      </c>
      <c r="E2843">
        <v>0.63448605705517125</v>
      </c>
      <c r="F2843">
        <v>1.6070393143797837E-2</v>
      </c>
      <c r="G2843">
        <v>3.3400649702337137E-2</v>
      </c>
      <c r="H2843">
        <v>1.0918708191056652E-2</v>
      </c>
    </row>
    <row r="2844" spans="1:8" x14ac:dyDescent="0.2">
      <c r="A2844" t="s">
        <v>4242</v>
      </c>
      <c r="B2844" t="s">
        <v>4239</v>
      </c>
      <c r="C2844" t="s">
        <v>4697</v>
      </c>
      <c r="D2844">
        <v>0.30460623998107467</v>
      </c>
      <c r="E2844">
        <v>0.63494035732791643</v>
      </c>
      <c r="F2844">
        <v>1.606232794514036E-2</v>
      </c>
      <c r="G2844">
        <v>3.3464565654796989E-2</v>
      </c>
      <c r="H2844">
        <v>1.092650909107161E-2</v>
      </c>
    </row>
    <row r="2845" spans="1:8" x14ac:dyDescent="0.2">
      <c r="A2845" t="s">
        <v>4242</v>
      </c>
      <c r="B2845" t="s">
        <v>4239</v>
      </c>
      <c r="C2845" t="s">
        <v>4698</v>
      </c>
      <c r="D2845">
        <v>0.30460623998107467</v>
      </c>
      <c r="E2845">
        <v>0.63494035732791643</v>
      </c>
      <c r="F2845">
        <v>1.606232794514036E-2</v>
      </c>
      <c r="G2845">
        <v>3.3464565654796989E-2</v>
      </c>
      <c r="H2845">
        <v>1.092650909107161E-2</v>
      </c>
    </row>
    <row r="2846" spans="1:8" x14ac:dyDescent="0.2">
      <c r="A2846" t="s">
        <v>4242</v>
      </c>
      <c r="B2846" t="s">
        <v>4239</v>
      </c>
      <c r="C2846" t="s">
        <v>4699</v>
      </c>
      <c r="D2846">
        <v>0.30460623998107467</v>
      </c>
      <c r="E2846">
        <v>0.63494035732791643</v>
      </c>
      <c r="F2846">
        <v>1.606232794514036E-2</v>
      </c>
      <c r="G2846">
        <v>3.3464565654796989E-2</v>
      </c>
      <c r="H2846">
        <v>1.092650909107161E-2</v>
      </c>
    </row>
    <row r="2847" spans="1:8" x14ac:dyDescent="0.2">
      <c r="A2847" t="s">
        <v>4242</v>
      </c>
      <c r="B2847" t="s">
        <v>4239</v>
      </c>
      <c r="C2847" t="s">
        <v>4700</v>
      </c>
      <c r="D2847">
        <v>0.30460623998107467</v>
      </c>
      <c r="E2847">
        <v>0.63494035732791643</v>
      </c>
      <c r="F2847">
        <v>1.606232794514036E-2</v>
      </c>
      <c r="G2847">
        <v>3.3464565654796989E-2</v>
      </c>
      <c r="H2847">
        <v>1.092650909107161E-2</v>
      </c>
    </row>
    <row r="2848" spans="1:8" x14ac:dyDescent="0.2">
      <c r="A2848" t="s">
        <v>4242</v>
      </c>
      <c r="B2848" t="s">
        <v>4239</v>
      </c>
      <c r="C2848" t="s">
        <v>4701</v>
      </c>
      <c r="D2848">
        <v>0.30460623998107467</v>
      </c>
      <c r="E2848">
        <v>0.63494035732791643</v>
      </c>
      <c r="F2848">
        <v>1.606232794514036E-2</v>
      </c>
      <c r="G2848">
        <v>3.3464565654796989E-2</v>
      </c>
      <c r="H2848">
        <v>1.092650909107161E-2</v>
      </c>
    </row>
    <row r="2849" spans="1:8" x14ac:dyDescent="0.2">
      <c r="A2849" t="s">
        <v>4242</v>
      </c>
      <c r="B2849" t="s">
        <v>4239</v>
      </c>
      <c r="C2849" t="s">
        <v>4702</v>
      </c>
      <c r="D2849">
        <v>0.30460623998107467</v>
      </c>
      <c r="E2849">
        <v>0.63494035732791643</v>
      </c>
      <c r="F2849">
        <v>1.606232794514036E-2</v>
      </c>
      <c r="G2849">
        <v>3.3464565654796989E-2</v>
      </c>
      <c r="H2849">
        <v>1.092650909107161E-2</v>
      </c>
    </row>
    <row r="2850" spans="1:8" x14ac:dyDescent="0.2">
      <c r="A2850" t="s">
        <v>4242</v>
      </c>
      <c r="B2850" t="s">
        <v>4239</v>
      </c>
      <c r="C2850" t="s">
        <v>4703</v>
      </c>
      <c r="D2850">
        <v>0.30427232893595335</v>
      </c>
      <c r="E2850">
        <v>0.63521789347335367</v>
      </c>
      <c r="F2850">
        <v>1.6062404600769239E-2</v>
      </c>
      <c r="G2850">
        <v>3.3516086237624441E-2</v>
      </c>
      <c r="H2850">
        <v>1.0931286752299412E-2</v>
      </c>
    </row>
    <row r="2851" spans="1:8" x14ac:dyDescent="0.2">
      <c r="A2851" t="s">
        <v>4242</v>
      </c>
      <c r="B2851" t="s">
        <v>4239</v>
      </c>
      <c r="C2851" t="s">
        <v>4704</v>
      </c>
      <c r="D2851">
        <v>0.30427232893595335</v>
      </c>
      <c r="E2851">
        <v>0.63521789347335367</v>
      </c>
      <c r="F2851">
        <v>1.6062404600769239E-2</v>
      </c>
      <c r="G2851">
        <v>3.3516086237624441E-2</v>
      </c>
      <c r="H2851">
        <v>1.0931286752299412E-2</v>
      </c>
    </row>
    <row r="2852" spans="1:8" x14ac:dyDescent="0.2">
      <c r="A2852" t="s">
        <v>4242</v>
      </c>
      <c r="B2852" t="s">
        <v>4239</v>
      </c>
      <c r="C2852" t="s">
        <v>4705</v>
      </c>
      <c r="D2852">
        <v>0.30427232893595335</v>
      </c>
      <c r="E2852">
        <v>0.63521789347335367</v>
      </c>
      <c r="F2852">
        <v>1.6062404600769239E-2</v>
      </c>
      <c r="G2852">
        <v>3.3516086237624441E-2</v>
      </c>
      <c r="H2852">
        <v>1.0931286752299412E-2</v>
      </c>
    </row>
    <row r="2853" spans="1:8" x14ac:dyDescent="0.2">
      <c r="A2853" t="s">
        <v>4242</v>
      </c>
      <c r="B2853" t="s">
        <v>4239</v>
      </c>
      <c r="C2853" t="s">
        <v>4706</v>
      </c>
      <c r="D2853">
        <v>0.30427232893595335</v>
      </c>
      <c r="E2853">
        <v>0.63521789347335367</v>
      </c>
      <c r="F2853">
        <v>1.6062404600769239E-2</v>
      </c>
      <c r="G2853">
        <v>3.3516086237624441E-2</v>
      </c>
      <c r="H2853">
        <v>1.0931286752299412E-2</v>
      </c>
    </row>
    <row r="2854" spans="1:8" x14ac:dyDescent="0.2">
      <c r="A2854" t="s">
        <v>4242</v>
      </c>
      <c r="B2854" t="s">
        <v>4239</v>
      </c>
      <c r="C2854" t="s">
        <v>4707</v>
      </c>
      <c r="D2854">
        <v>0.30427232893595335</v>
      </c>
      <c r="E2854">
        <v>0.63521789347335367</v>
      </c>
      <c r="F2854">
        <v>1.6062404600769239E-2</v>
      </c>
      <c r="G2854">
        <v>3.3516086237624441E-2</v>
      </c>
      <c r="H2854">
        <v>1.0931286752299412E-2</v>
      </c>
    </row>
    <row r="2855" spans="1:8" x14ac:dyDescent="0.2">
      <c r="A2855" t="s">
        <v>4242</v>
      </c>
      <c r="B2855" t="s">
        <v>4239</v>
      </c>
      <c r="C2855" t="s">
        <v>4708</v>
      </c>
      <c r="D2855">
        <v>0.30427232893595335</v>
      </c>
      <c r="E2855">
        <v>0.63521789347335367</v>
      </c>
      <c r="F2855">
        <v>1.6062404600769239E-2</v>
      </c>
      <c r="G2855">
        <v>3.3516086237624441E-2</v>
      </c>
      <c r="H2855">
        <v>1.0931286752299412E-2</v>
      </c>
    </row>
    <row r="2856" spans="1:8" x14ac:dyDescent="0.2">
      <c r="A2856" t="s">
        <v>4242</v>
      </c>
      <c r="B2856" t="s">
        <v>4239</v>
      </c>
      <c r="C2856" t="s">
        <v>4709</v>
      </c>
      <c r="D2856">
        <v>0.30427232893595335</v>
      </c>
      <c r="E2856">
        <v>0.63521789347335367</v>
      </c>
      <c r="F2856">
        <v>1.6062404600769239E-2</v>
      </c>
      <c r="G2856">
        <v>3.3516086237624441E-2</v>
      </c>
      <c r="H2856">
        <v>1.0931286752299412E-2</v>
      </c>
    </row>
    <row r="2857" spans="1:8" x14ac:dyDescent="0.2">
      <c r="A2857" t="s">
        <v>4242</v>
      </c>
      <c r="B2857" t="s">
        <v>4239</v>
      </c>
      <c r="C2857" t="s">
        <v>4710</v>
      </c>
      <c r="D2857">
        <v>0.30427232893595335</v>
      </c>
      <c r="E2857">
        <v>0.63521789347335367</v>
      </c>
      <c r="F2857">
        <v>1.6062404600769239E-2</v>
      </c>
      <c r="G2857">
        <v>3.3516086237624441E-2</v>
      </c>
      <c r="H2857">
        <v>1.0931286752299412E-2</v>
      </c>
    </row>
    <row r="2858" spans="1:8" x14ac:dyDescent="0.2">
      <c r="A2858" t="s">
        <v>4242</v>
      </c>
      <c r="B2858" t="s">
        <v>4239</v>
      </c>
      <c r="C2858" t="s">
        <v>4711</v>
      </c>
      <c r="D2858">
        <v>0.30427232893595335</v>
      </c>
      <c r="E2858">
        <v>0.63521789347335367</v>
      </c>
      <c r="F2858">
        <v>1.6062404600769239E-2</v>
      </c>
      <c r="G2858">
        <v>3.3516086237624441E-2</v>
      </c>
      <c r="H2858">
        <v>1.0931286752299412E-2</v>
      </c>
    </row>
    <row r="2859" spans="1:8" x14ac:dyDescent="0.2">
      <c r="A2859" t="s">
        <v>4242</v>
      </c>
      <c r="B2859" t="s">
        <v>4239</v>
      </c>
      <c r="C2859" t="s">
        <v>4712</v>
      </c>
      <c r="D2859">
        <v>0.30427232893595335</v>
      </c>
      <c r="E2859">
        <v>0.63521789347335367</v>
      </c>
      <c r="F2859">
        <v>1.6062404600769239E-2</v>
      </c>
      <c r="G2859">
        <v>3.3516086237624441E-2</v>
      </c>
      <c r="H2859">
        <v>1.0931286752299412E-2</v>
      </c>
    </row>
    <row r="2860" spans="1:8" x14ac:dyDescent="0.2">
      <c r="A2860" t="s">
        <v>4242</v>
      </c>
      <c r="B2860" t="s">
        <v>4239</v>
      </c>
      <c r="C2860" t="s">
        <v>4713</v>
      </c>
      <c r="D2860">
        <v>0.30460611457496534</v>
      </c>
      <c r="E2860">
        <v>0.63494094493297504</v>
      </c>
      <c r="F2860">
        <v>1.6062161117708511E-2</v>
      </c>
      <c r="G2860">
        <v>3.3464262666598542E-2</v>
      </c>
      <c r="H2860">
        <v>1.0926516707752637E-2</v>
      </c>
    </row>
    <row r="2861" spans="1:8" x14ac:dyDescent="0.2">
      <c r="A2861" t="s">
        <v>4242</v>
      </c>
      <c r="B2861" t="s">
        <v>4239</v>
      </c>
      <c r="C2861" t="s">
        <v>4714</v>
      </c>
      <c r="D2861">
        <v>0.34279799163333474</v>
      </c>
      <c r="E2861">
        <v>0.59720962885726159</v>
      </c>
      <c r="F2861">
        <v>1.809260660990715E-2</v>
      </c>
      <c r="G2861">
        <v>3.1504258308988481E-2</v>
      </c>
      <c r="H2861">
        <v>1.039551459050792E-2</v>
      </c>
    </row>
    <row r="2862" spans="1:8" x14ac:dyDescent="0.2">
      <c r="A2862" t="s">
        <v>4242</v>
      </c>
      <c r="B2862" t="s">
        <v>4239</v>
      </c>
      <c r="C2862" t="s">
        <v>4715</v>
      </c>
      <c r="D2862">
        <v>0.34279799163333474</v>
      </c>
      <c r="E2862">
        <v>0.59720962885726159</v>
      </c>
      <c r="F2862">
        <v>1.809260660990715E-2</v>
      </c>
      <c r="G2862">
        <v>3.1504258308988481E-2</v>
      </c>
      <c r="H2862">
        <v>1.039551459050792E-2</v>
      </c>
    </row>
    <row r="2863" spans="1:8" x14ac:dyDescent="0.2">
      <c r="A2863" t="s">
        <v>4242</v>
      </c>
      <c r="B2863" t="s">
        <v>4239</v>
      </c>
      <c r="C2863" t="s">
        <v>4716</v>
      </c>
      <c r="D2863">
        <v>0.34279799163333474</v>
      </c>
      <c r="E2863">
        <v>0.59720962885726159</v>
      </c>
      <c r="F2863">
        <v>1.809260660990715E-2</v>
      </c>
      <c r="G2863">
        <v>3.1504258308988481E-2</v>
      </c>
      <c r="H2863">
        <v>1.039551459050792E-2</v>
      </c>
    </row>
    <row r="2864" spans="1:8" x14ac:dyDescent="0.2">
      <c r="A2864" t="s">
        <v>4242</v>
      </c>
      <c r="B2864" t="s">
        <v>4239</v>
      </c>
      <c r="C2864" t="s">
        <v>4717</v>
      </c>
      <c r="D2864">
        <v>0.34246703706287318</v>
      </c>
      <c r="E2864">
        <v>0.59754248129539123</v>
      </c>
      <c r="F2864">
        <v>1.8072457962846164E-2</v>
      </c>
      <c r="G2864">
        <v>3.1517114965989391E-2</v>
      </c>
      <c r="H2864">
        <v>1.0400908712900083E-2</v>
      </c>
    </row>
    <row r="2865" spans="1:8" x14ac:dyDescent="0.2">
      <c r="A2865" t="s">
        <v>4242</v>
      </c>
      <c r="B2865" t="s">
        <v>4239</v>
      </c>
      <c r="C2865" t="s">
        <v>4718</v>
      </c>
      <c r="D2865">
        <v>0.34246703706287318</v>
      </c>
      <c r="E2865">
        <v>0.59754248129539123</v>
      </c>
      <c r="F2865">
        <v>1.8072457962846164E-2</v>
      </c>
      <c r="G2865">
        <v>3.1517114965989391E-2</v>
      </c>
      <c r="H2865">
        <v>1.0400908712900083E-2</v>
      </c>
    </row>
    <row r="2866" spans="1:8" x14ac:dyDescent="0.2">
      <c r="A2866" t="s">
        <v>4242</v>
      </c>
      <c r="B2866" t="s">
        <v>4239</v>
      </c>
      <c r="C2866" t="s">
        <v>4719</v>
      </c>
      <c r="D2866">
        <v>0.34246703706287318</v>
      </c>
      <c r="E2866">
        <v>0.59754248129539123</v>
      </c>
      <c r="F2866">
        <v>1.8072457962846164E-2</v>
      </c>
      <c r="G2866">
        <v>3.1517114965989391E-2</v>
      </c>
      <c r="H2866">
        <v>1.0400908712900083E-2</v>
      </c>
    </row>
    <row r="2867" spans="1:8" x14ac:dyDescent="0.2">
      <c r="A2867" t="s">
        <v>4242</v>
      </c>
      <c r="B2867" t="s">
        <v>4239</v>
      </c>
      <c r="C2867" t="s">
        <v>4720</v>
      </c>
      <c r="D2867">
        <v>0.34213570732361609</v>
      </c>
      <c r="E2867">
        <v>0.59787572458533089</v>
      </c>
      <c r="F2867">
        <v>1.8052286435465272E-2</v>
      </c>
      <c r="G2867">
        <v>3.1529972475946126E-2</v>
      </c>
      <c r="H2867">
        <v>1.04063091796417E-2</v>
      </c>
    </row>
    <row r="2868" spans="1:8" x14ac:dyDescent="0.2">
      <c r="A2868" t="s">
        <v>4242</v>
      </c>
      <c r="B2868" t="s">
        <v>4239</v>
      </c>
      <c r="C2868" t="s">
        <v>4721</v>
      </c>
      <c r="D2868">
        <v>0.34249183286297319</v>
      </c>
      <c r="E2868">
        <v>0.59757722510513345</v>
      </c>
      <c r="F2868">
        <v>1.8050856835651247E-2</v>
      </c>
      <c r="G2868">
        <v>3.1478975571584189E-2</v>
      </c>
      <c r="H2868">
        <v>1.0401109624657973E-2</v>
      </c>
    </row>
    <row r="2869" spans="1:8" x14ac:dyDescent="0.2">
      <c r="A2869" t="s">
        <v>4242</v>
      </c>
      <c r="B2869" t="s">
        <v>4239</v>
      </c>
      <c r="C2869" t="s">
        <v>4722</v>
      </c>
      <c r="D2869">
        <v>0.34249183286297319</v>
      </c>
      <c r="E2869">
        <v>0.59757722510513345</v>
      </c>
      <c r="F2869">
        <v>1.8050856835651247E-2</v>
      </c>
      <c r="G2869">
        <v>3.1478975571584189E-2</v>
      </c>
      <c r="H2869">
        <v>1.0401109624657973E-2</v>
      </c>
    </row>
    <row r="2870" spans="1:8" x14ac:dyDescent="0.2">
      <c r="A2870" t="s">
        <v>4242</v>
      </c>
      <c r="B2870" t="s">
        <v>4239</v>
      </c>
      <c r="C2870" t="s">
        <v>4723</v>
      </c>
      <c r="D2870">
        <v>0.34249183286297319</v>
      </c>
      <c r="E2870">
        <v>0.59757722510513345</v>
      </c>
      <c r="F2870">
        <v>1.8050856835651247E-2</v>
      </c>
      <c r="G2870">
        <v>3.1478975571584189E-2</v>
      </c>
      <c r="H2870">
        <v>1.0401109624657973E-2</v>
      </c>
    </row>
    <row r="2871" spans="1:8" x14ac:dyDescent="0.2">
      <c r="A2871" t="s">
        <v>4242</v>
      </c>
      <c r="B2871" t="s">
        <v>4239</v>
      </c>
      <c r="C2871" t="s">
        <v>4724</v>
      </c>
      <c r="D2871">
        <v>0.34249183286297319</v>
      </c>
      <c r="E2871">
        <v>0.59757722510513345</v>
      </c>
      <c r="F2871">
        <v>1.8050856835651247E-2</v>
      </c>
      <c r="G2871">
        <v>3.1478975571584189E-2</v>
      </c>
      <c r="H2871">
        <v>1.0401109624657973E-2</v>
      </c>
    </row>
    <row r="2872" spans="1:8" x14ac:dyDescent="0.2">
      <c r="A2872" t="s">
        <v>4242</v>
      </c>
      <c r="B2872" t="s">
        <v>4239</v>
      </c>
      <c r="C2872" t="s">
        <v>4725</v>
      </c>
      <c r="D2872">
        <v>0.34284773980313932</v>
      </c>
      <c r="E2872">
        <v>0.59727919159916254</v>
      </c>
      <c r="F2872">
        <v>1.8049278338406732E-2</v>
      </c>
      <c r="G2872">
        <v>3.1427872239540772E-2</v>
      </c>
      <c r="H2872">
        <v>1.0395918019750724E-2</v>
      </c>
    </row>
    <row r="2873" spans="1:8" x14ac:dyDescent="0.2">
      <c r="A2873" t="s">
        <v>4242</v>
      </c>
      <c r="B2873" t="s">
        <v>4239</v>
      </c>
      <c r="C2873" t="s">
        <v>4726</v>
      </c>
      <c r="D2873">
        <v>0.34523918336841797</v>
      </c>
      <c r="E2873">
        <v>0.59479746978160219</v>
      </c>
      <c r="F2873">
        <v>1.8216119443996849E-2</v>
      </c>
      <c r="G2873">
        <v>3.1367736709262961E-2</v>
      </c>
      <c r="H2873">
        <v>1.0379490696720011E-2</v>
      </c>
    </row>
    <row r="2874" spans="1:8" x14ac:dyDescent="0.2">
      <c r="A2874" t="s">
        <v>4242</v>
      </c>
      <c r="B2874" t="s">
        <v>4239</v>
      </c>
      <c r="C2874" t="s">
        <v>4727</v>
      </c>
      <c r="D2874">
        <v>0.34523918336841797</v>
      </c>
      <c r="E2874">
        <v>0.59479746978160219</v>
      </c>
      <c r="F2874">
        <v>1.8216119443996849E-2</v>
      </c>
      <c r="G2874">
        <v>3.1367736709262961E-2</v>
      </c>
      <c r="H2874">
        <v>1.0379490696720011E-2</v>
      </c>
    </row>
    <row r="2875" spans="1:8" x14ac:dyDescent="0.2">
      <c r="A2875" t="s">
        <v>4242</v>
      </c>
      <c r="B2875" t="s">
        <v>4239</v>
      </c>
      <c r="C2875" t="s">
        <v>4728</v>
      </c>
      <c r="D2875">
        <v>0.34523918336841797</v>
      </c>
      <c r="E2875">
        <v>0.59479746978160219</v>
      </c>
      <c r="F2875">
        <v>1.8216119443996849E-2</v>
      </c>
      <c r="G2875">
        <v>3.1367736709262961E-2</v>
      </c>
      <c r="H2875">
        <v>1.0379490696720011E-2</v>
      </c>
    </row>
    <row r="2876" spans="1:8" x14ac:dyDescent="0.2">
      <c r="A2876" t="s">
        <v>4242</v>
      </c>
      <c r="B2876" t="s">
        <v>4239</v>
      </c>
      <c r="C2876" t="s">
        <v>4729</v>
      </c>
      <c r="D2876">
        <v>0.34744551487666248</v>
      </c>
      <c r="E2876">
        <v>0.59263375507335658</v>
      </c>
      <c r="F2876">
        <v>1.83297200938373E-2</v>
      </c>
      <c r="G2876">
        <v>3.1248829238991395E-2</v>
      </c>
      <c r="H2876">
        <v>1.0342180717152285E-2</v>
      </c>
    </row>
    <row r="2877" spans="1:8" x14ac:dyDescent="0.2">
      <c r="A2877" t="s">
        <v>4242</v>
      </c>
      <c r="B2877" t="s">
        <v>4239</v>
      </c>
      <c r="C2877" t="s">
        <v>4730</v>
      </c>
      <c r="D2877">
        <v>0.34780413568019714</v>
      </c>
      <c r="E2877">
        <v>0.59233282644861085</v>
      </c>
      <c r="F2877">
        <v>1.8328102511786886E-2</v>
      </c>
      <c r="G2877">
        <v>3.1198010641431372E-2</v>
      </c>
      <c r="H2877">
        <v>1.033692471797381E-2</v>
      </c>
    </row>
    <row r="2878" spans="1:8" x14ac:dyDescent="0.2">
      <c r="A2878" t="s">
        <v>4242</v>
      </c>
      <c r="B2878" t="s">
        <v>4239</v>
      </c>
      <c r="C2878" t="s">
        <v>4731</v>
      </c>
      <c r="D2878">
        <v>0.45354487032769242</v>
      </c>
      <c r="E2878">
        <v>0.48796164864761865</v>
      </c>
      <c r="F2878">
        <v>2.3912053892434906E-2</v>
      </c>
      <c r="G2878">
        <v>2.5712909118278386E-2</v>
      </c>
      <c r="H2878">
        <v>8.8685180139756251E-3</v>
      </c>
    </row>
    <row r="2879" spans="1:8" x14ac:dyDescent="0.2">
      <c r="A2879" t="s">
        <v>4242</v>
      </c>
      <c r="B2879" t="s">
        <v>4239</v>
      </c>
      <c r="C2879" t="s">
        <v>4732</v>
      </c>
      <c r="D2879">
        <v>0.45354487032769242</v>
      </c>
      <c r="E2879">
        <v>0.48796164864761865</v>
      </c>
      <c r="F2879">
        <v>2.3912053892434906E-2</v>
      </c>
      <c r="G2879">
        <v>2.5712909118278386E-2</v>
      </c>
      <c r="H2879">
        <v>8.8685180139756251E-3</v>
      </c>
    </row>
    <row r="2880" spans="1:8" x14ac:dyDescent="0.2">
      <c r="A2880" t="s">
        <v>4242</v>
      </c>
      <c r="B2880" t="s">
        <v>4239</v>
      </c>
      <c r="C2880" t="s">
        <v>4733</v>
      </c>
      <c r="D2880">
        <v>0.45354487032769242</v>
      </c>
      <c r="E2880">
        <v>0.48796164864761865</v>
      </c>
      <c r="F2880">
        <v>2.3912053892434906E-2</v>
      </c>
      <c r="G2880">
        <v>2.5712909118278386E-2</v>
      </c>
      <c r="H2880">
        <v>8.8685180139756251E-3</v>
      </c>
    </row>
    <row r="2881" spans="1:8" x14ac:dyDescent="0.2">
      <c r="A2881" t="s">
        <v>4242</v>
      </c>
      <c r="B2881" t="s">
        <v>4239</v>
      </c>
      <c r="C2881" t="s">
        <v>4734</v>
      </c>
      <c r="D2881">
        <v>0.45354487032769242</v>
      </c>
      <c r="E2881">
        <v>0.48796164864761865</v>
      </c>
      <c r="F2881">
        <v>2.3912053892434906E-2</v>
      </c>
      <c r="G2881">
        <v>2.5712909118278386E-2</v>
      </c>
      <c r="H2881">
        <v>8.8685180139756251E-3</v>
      </c>
    </row>
    <row r="2882" spans="1:8" x14ac:dyDescent="0.2">
      <c r="A2882" t="s">
        <v>4242</v>
      </c>
      <c r="B2882" t="s">
        <v>4239</v>
      </c>
      <c r="C2882" t="s">
        <v>4735</v>
      </c>
      <c r="D2882">
        <v>0.45354487032769242</v>
      </c>
      <c r="E2882">
        <v>0.48796164864761865</v>
      </c>
      <c r="F2882">
        <v>2.3912053892434906E-2</v>
      </c>
      <c r="G2882">
        <v>2.5712909118278386E-2</v>
      </c>
      <c r="H2882">
        <v>8.8685180139756251E-3</v>
      </c>
    </row>
    <row r="2883" spans="1:8" x14ac:dyDescent="0.2">
      <c r="A2883" t="s">
        <v>4242</v>
      </c>
      <c r="B2883" t="s">
        <v>4239</v>
      </c>
      <c r="C2883" t="s">
        <v>4736</v>
      </c>
      <c r="D2883">
        <v>0.45354487032769242</v>
      </c>
      <c r="E2883">
        <v>0.48796164864761865</v>
      </c>
      <c r="F2883">
        <v>2.3912053892434906E-2</v>
      </c>
      <c r="G2883">
        <v>2.5712909118278386E-2</v>
      </c>
      <c r="H2883">
        <v>8.8685180139756251E-3</v>
      </c>
    </row>
    <row r="2884" spans="1:8" x14ac:dyDescent="0.2">
      <c r="A2884" t="s">
        <v>4242</v>
      </c>
      <c r="B2884" t="s">
        <v>4239</v>
      </c>
      <c r="C2884" t="s">
        <v>4737</v>
      </c>
      <c r="D2884">
        <v>0.45354487032769242</v>
      </c>
      <c r="E2884">
        <v>0.48796164864761865</v>
      </c>
      <c r="F2884">
        <v>2.3912053892434906E-2</v>
      </c>
      <c r="G2884">
        <v>2.5712909118278386E-2</v>
      </c>
      <c r="H2884">
        <v>8.8685180139756251E-3</v>
      </c>
    </row>
    <row r="2885" spans="1:8" x14ac:dyDescent="0.2">
      <c r="A2885" t="s">
        <v>4242</v>
      </c>
      <c r="B2885" t="s">
        <v>4239</v>
      </c>
      <c r="C2885" t="s">
        <v>4738</v>
      </c>
      <c r="D2885">
        <v>0.45354487032769242</v>
      </c>
      <c r="E2885">
        <v>0.48796164864761865</v>
      </c>
      <c r="F2885">
        <v>2.3912053892434906E-2</v>
      </c>
      <c r="G2885">
        <v>2.5712909118278386E-2</v>
      </c>
      <c r="H2885">
        <v>8.8685180139756251E-3</v>
      </c>
    </row>
    <row r="2886" spans="1:8" x14ac:dyDescent="0.2">
      <c r="A2886" t="s">
        <v>4242</v>
      </c>
      <c r="B2886" t="s">
        <v>4239</v>
      </c>
      <c r="C2886" t="s">
        <v>4739</v>
      </c>
      <c r="D2886">
        <v>0.45393351964761536</v>
      </c>
      <c r="E2886">
        <v>0.48762932016275756</v>
      </c>
      <c r="F2886">
        <v>2.3906859669883901E-2</v>
      </c>
      <c r="G2886">
        <v>2.5667826888082054E-2</v>
      </c>
      <c r="H2886">
        <v>8.8624736316611774E-3</v>
      </c>
    </row>
    <row r="2887" spans="1:8" x14ac:dyDescent="0.2">
      <c r="A2887" t="s">
        <v>4242</v>
      </c>
      <c r="B2887" t="s">
        <v>4239</v>
      </c>
      <c r="C2887" t="s">
        <v>4740</v>
      </c>
      <c r="D2887">
        <v>0.45393351964761536</v>
      </c>
      <c r="E2887">
        <v>0.48762932016275756</v>
      </c>
      <c r="F2887">
        <v>2.3906859669883901E-2</v>
      </c>
      <c r="G2887">
        <v>2.5667826888082054E-2</v>
      </c>
      <c r="H2887">
        <v>8.8624736316611774E-3</v>
      </c>
    </row>
    <row r="2888" spans="1:8" x14ac:dyDescent="0.2">
      <c r="A2888" t="s">
        <v>4242</v>
      </c>
      <c r="B2888" t="s">
        <v>4239</v>
      </c>
      <c r="C2888" t="s">
        <v>4741</v>
      </c>
      <c r="D2888">
        <v>0.4537704407263769</v>
      </c>
      <c r="E2888">
        <v>0.48773952054727387</v>
      </c>
      <c r="F2888">
        <v>2.3923726881322476E-2</v>
      </c>
      <c r="G2888">
        <v>2.5700966741563309E-2</v>
      </c>
      <c r="H2888">
        <v>8.8653451034633318E-3</v>
      </c>
    </row>
    <row r="2889" spans="1:8" x14ac:dyDescent="0.2">
      <c r="A2889" t="s">
        <v>4242</v>
      </c>
      <c r="B2889" t="s">
        <v>4239</v>
      </c>
      <c r="C2889" t="s">
        <v>4742</v>
      </c>
      <c r="D2889">
        <v>0.4537704407263769</v>
      </c>
      <c r="E2889">
        <v>0.48773952054727387</v>
      </c>
      <c r="F2889">
        <v>2.3923726881322476E-2</v>
      </c>
      <c r="G2889">
        <v>2.5700966741563309E-2</v>
      </c>
      <c r="H2889">
        <v>8.8653451034633318E-3</v>
      </c>
    </row>
    <row r="2890" spans="1:8" x14ac:dyDescent="0.2">
      <c r="A2890" t="s">
        <v>4242</v>
      </c>
      <c r="B2890" t="s">
        <v>4239</v>
      </c>
      <c r="C2890" t="s">
        <v>4743</v>
      </c>
      <c r="D2890">
        <v>0.4537704407263769</v>
      </c>
      <c r="E2890">
        <v>0.48773952054727387</v>
      </c>
      <c r="F2890">
        <v>2.3923726881322476E-2</v>
      </c>
      <c r="G2890">
        <v>2.5700966741563309E-2</v>
      </c>
      <c r="H2890">
        <v>8.8653451034633318E-3</v>
      </c>
    </row>
    <row r="2891" spans="1:8" x14ac:dyDescent="0.2">
      <c r="A2891" t="s">
        <v>4242</v>
      </c>
      <c r="B2891" t="s">
        <v>4239</v>
      </c>
      <c r="C2891" t="s">
        <v>4744</v>
      </c>
      <c r="D2891">
        <v>0.58754936922143697</v>
      </c>
      <c r="E2891">
        <v>0.3567938570604165</v>
      </c>
      <c r="F2891">
        <v>3.0943986543888746E-2</v>
      </c>
      <c r="G2891">
        <v>1.8781806068536109E-2</v>
      </c>
      <c r="H2891">
        <v>5.9309811057216876E-3</v>
      </c>
    </row>
    <row r="2892" spans="1:8" x14ac:dyDescent="0.2">
      <c r="A2892" t="s">
        <v>4242</v>
      </c>
      <c r="B2892" t="s">
        <v>4239</v>
      </c>
      <c r="C2892" t="s">
        <v>4745</v>
      </c>
      <c r="D2892">
        <v>0.61434915701530957</v>
      </c>
      <c r="E2892">
        <v>0.33037677567882329</v>
      </c>
      <c r="F2892">
        <v>3.2426269028102042E-2</v>
      </c>
      <c r="G2892">
        <v>1.7429288283791335E-2</v>
      </c>
      <c r="H2892">
        <v>5.4185099939737811E-3</v>
      </c>
    </row>
    <row r="2893" spans="1:8" x14ac:dyDescent="0.2">
      <c r="A2893" t="s">
        <v>4242</v>
      </c>
      <c r="B2893" t="s">
        <v>4239</v>
      </c>
      <c r="C2893" t="s">
        <v>4746</v>
      </c>
      <c r="D2893">
        <v>0.61472265892165012</v>
      </c>
      <c r="E2893">
        <v>0.33006241123411534</v>
      </c>
      <c r="F2893">
        <v>3.2408818295724125E-2</v>
      </c>
      <c r="G2893">
        <v>1.7392762207848786E-2</v>
      </c>
      <c r="H2893">
        <v>5.4133493406615663E-3</v>
      </c>
    </row>
    <row r="2894" spans="1:8" x14ac:dyDescent="0.2">
      <c r="A2894" t="s">
        <v>4242</v>
      </c>
      <c r="B2894" t="s">
        <v>4239</v>
      </c>
      <c r="C2894" t="s">
        <v>4747</v>
      </c>
      <c r="D2894">
        <v>0.61472265892165012</v>
      </c>
      <c r="E2894">
        <v>0.33006241123411534</v>
      </c>
      <c r="F2894">
        <v>3.2408818295724125E-2</v>
      </c>
      <c r="G2894">
        <v>1.7392762207848786E-2</v>
      </c>
      <c r="H2894">
        <v>5.4133493406615663E-3</v>
      </c>
    </row>
    <row r="2895" spans="1:8" x14ac:dyDescent="0.2">
      <c r="A2895" t="s">
        <v>4242</v>
      </c>
      <c r="B2895" t="s">
        <v>4239</v>
      </c>
      <c r="C2895" t="s">
        <v>4748</v>
      </c>
      <c r="D2895">
        <v>0.61472265892165012</v>
      </c>
      <c r="E2895">
        <v>0.33006241123411534</v>
      </c>
      <c r="F2895">
        <v>3.2408818295724125E-2</v>
      </c>
      <c r="G2895">
        <v>1.7392762207848786E-2</v>
      </c>
      <c r="H2895">
        <v>5.4133493406615663E-3</v>
      </c>
    </row>
    <row r="2896" spans="1:8" x14ac:dyDescent="0.2">
      <c r="A2896" t="s">
        <v>4242</v>
      </c>
      <c r="B2896" t="s">
        <v>4239</v>
      </c>
      <c r="C2896" t="s">
        <v>4749</v>
      </c>
      <c r="D2896">
        <v>0.61472265892165012</v>
      </c>
      <c r="E2896">
        <v>0.33006241123411534</v>
      </c>
      <c r="F2896">
        <v>3.2408818295724125E-2</v>
      </c>
      <c r="G2896">
        <v>1.7392762207848786E-2</v>
      </c>
      <c r="H2896">
        <v>5.4133493406615663E-3</v>
      </c>
    </row>
    <row r="2897" spans="1:8" x14ac:dyDescent="0.2">
      <c r="A2897" t="s">
        <v>4242</v>
      </c>
      <c r="B2897" t="s">
        <v>4239</v>
      </c>
      <c r="C2897" t="s">
        <v>4750</v>
      </c>
      <c r="D2897">
        <v>0.82009992218128891</v>
      </c>
      <c r="E2897">
        <v>0.12759196036657458</v>
      </c>
      <c r="F2897">
        <v>4.3284031781339799E-2</v>
      </c>
      <c r="G2897">
        <v>6.7305778117171281E-3</v>
      </c>
      <c r="H2897">
        <v>2.2935078590795169E-3</v>
      </c>
    </row>
    <row r="2898" spans="1:8" x14ac:dyDescent="0.2">
      <c r="A2898" t="s">
        <v>4242</v>
      </c>
      <c r="B2898" t="s">
        <v>4239</v>
      </c>
      <c r="C2898" t="s">
        <v>4751</v>
      </c>
      <c r="D2898">
        <v>0.82009992218128891</v>
      </c>
      <c r="E2898">
        <v>0.12759196036657458</v>
      </c>
      <c r="F2898">
        <v>4.3284031781339799E-2</v>
      </c>
      <c r="G2898">
        <v>6.7305778117171281E-3</v>
      </c>
      <c r="H2898">
        <v>2.2935078590795169E-3</v>
      </c>
    </row>
    <row r="2899" spans="1:8" x14ac:dyDescent="0.2">
      <c r="A2899" t="s">
        <v>4242</v>
      </c>
      <c r="B2899" t="s">
        <v>4239</v>
      </c>
      <c r="C2899" t="s">
        <v>4752</v>
      </c>
      <c r="D2899">
        <v>0.82031981801445542</v>
      </c>
      <c r="E2899">
        <v>0.12742926558194398</v>
      </c>
      <c r="F2899">
        <v>4.324604624384381E-2</v>
      </c>
      <c r="G2899">
        <v>6.7142975896650955E-3</v>
      </c>
      <c r="H2899">
        <v>2.2905725700918217E-3</v>
      </c>
    </row>
    <row r="2900" spans="1:8" x14ac:dyDescent="0.2">
      <c r="A2900" t="s">
        <v>4242</v>
      </c>
      <c r="B2900" t="s">
        <v>4239</v>
      </c>
      <c r="C2900" t="s">
        <v>4753</v>
      </c>
      <c r="D2900">
        <v>0.82031981801445542</v>
      </c>
      <c r="E2900">
        <v>0.12742926558194398</v>
      </c>
      <c r="F2900">
        <v>4.324604624384381E-2</v>
      </c>
      <c r="G2900">
        <v>6.7142975896650955E-3</v>
      </c>
      <c r="H2900">
        <v>2.2905725700918217E-3</v>
      </c>
    </row>
    <row r="2901" spans="1:8" x14ac:dyDescent="0.2">
      <c r="A2901" t="s">
        <v>4242</v>
      </c>
      <c r="B2901" t="s">
        <v>4239</v>
      </c>
      <c r="C2901" t="s">
        <v>4754</v>
      </c>
      <c r="D2901">
        <v>0.82017354015129174</v>
      </c>
      <c r="E2901">
        <v>0.1275247181851441</v>
      </c>
      <c r="F2901">
        <v>4.3283153450519904E-2</v>
      </c>
      <c r="G2901">
        <v>6.7262900330123309E-3</v>
      </c>
      <c r="H2901">
        <v>2.2922981800318999E-3</v>
      </c>
    </row>
    <row r="2902" spans="1:8" x14ac:dyDescent="0.2">
      <c r="A2902" t="s">
        <v>4242</v>
      </c>
      <c r="B2902" t="s">
        <v>4239</v>
      </c>
      <c r="C2902" t="s">
        <v>4755</v>
      </c>
      <c r="D2902">
        <v>0.82017354015129174</v>
      </c>
      <c r="E2902">
        <v>0.1275247181851441</v>
      </c>
      <c r="F2902">
        <v>4.3283153450519904E-2</v>
      </c>
      <c r="G2902">
        <v>6.7262900330123309E-3</v>
      </c>
      <c r="H2902">
        <v>2.2922981800318999E-3</v>
      </c>
    </row>
    <row r="2903" spans="1:8" x14ac:dyDescent="0.2">
      <c r="A2903" t="s">
        <v>4242</v>
      </c>
      <c r="B2903" t="s">
        <v>4239</v>
      </c>
      <c r="C2903" t="s">
        <v>4756</v>
      </c>
      <c r="D2903">
        <v>0.82017354015129174</v>
      </c>
      <c r="E2903">
        <v>0.1275247181851441</v>
      </c>
      <c r="F2903">
        <v>4.3283153450519904E-2</v>
      </c>
      <c r="G2903">
        <v>6.7262900330123309E-3</v>
      </c>
      <c r="H2903">
        <v>2.2922981800318999E-3</v>
      </c>
    </row>
    <row r="2904" spans="1:8" x14ac:dyDescent="0.2">
      <c r="A2904" t="s">
        <v>4242</v>
      </c>
      <c r="B2904" t="s">
        <v>4239</v>
      </c>
      <c r="C2904" t="s">
        <v>4757</v>
      </c>
      <c r="D2904">
        <v>0.92627353042730187</v>
      </c>
      <c r="E2904">
        <v>2.3089734644098109E-2</v>
      </c>
      <c r="F2904">
        <v>4.8850134953397198E-2</v>
      </c>
      <c r="G2904">
        <v>1.2168199659001759E-3</v>
      </c>
      <c r="H2904">
        <v>5.6978000930265401E-4</v>
      </c>
    </row>
    <row r="2905" spans="1:8" x14ac:dyDescent="0.2">
      <c r="A2905" t="s">
        <v>4242</v>
      </c>
      <c r="B2905" t="s">
        <v>4239</v>
      </c>
      <c r="C2905" t="s">
        <v>4758</v>
      </c>
      <c r="D2905">
        <v>0.92627353042730187</v>
      </c>
      <c r="E2905">
        <v>2.3089734644098109E-2</v>
      </c>
      <c r="F2905">
        <v>4.8850134953397198E-2</v>
      </c>
      <c r="G2905">
        <v>1.2168199659001759E-3</v>
      </c>
      <c r="H2905">
        <v>5.6978000930265401E-4</v>
      </c>
    </row>
    <row r="2906" spans="1:8" x14ac:dyDescent="0.2">
      <c r="A2906" t="s">
        <v>4242</v>
      </c>
      <c r="B2906" t="s">
        <v>4239</v>
      </c>
      <c r="C2906" t="s">
        <v>4759</v>
      </c>
      <c r="D2906">
        <v>0.92627353042730187</v>
      </c>
      <c r="E2906">
        <v>2.3089734644098109E-2</v>
      </c>
      <c r="F2906">
        <v>4.8850134953397198E-2</v>
      </c>
      <c r="G2906">
        <v>1.2168199659001759E-3</v>
      </c>
      <c r="H2906">
        <v>5.6978000930265401E-4</v>
      </c>
    </row>
    <row r="2907" spans="1:8" x14ac:dyDescent="0.2">
      <c r="A2907" t="s">
        <v>4242</v>
      </c>
      <c r="B2907" t="s">
        <v>4239</v>
      </c>
      <c r="C2907" t="s">
        <v>4760</v>
      </c>
      <c r="D2907">
        <v>0.92635457509383312</v>
      </c>
      <c r="E2907">
        <v>2.3025606929277874E-2</v>
      </c>
      <c r="F2907">
        <v>4.8838444155829518E-2</v>
      </c>
      <c r="G2907">
        <v>1.213046221364487E-3</v>
      </c>
      <c r="H2907">
        <v>5.6832759969484704E-4</v>
      </c>
    </row>
    <row r="2908" spans="1:8" x14ac:dyDescent="0.2">
      <c r="A2908" t="s">
        <v>4242</v>
      </c>
      <c r="B2908" t="s">
        <v>4239</v>
      </c>
      <c r="C2908" t="s">
        <v>4761</v>
      </c>
      <c r="D2908">
        <v>0.92635457509383312</v>
      </c>
      <c r="E2908">
        <v>2.3025606929277874E-2</v>
      </c>
      <c r="F2908">
        <v>4.8838444155829518E-2</v>
      </c>
      <c r="G2908">
        <v>1.213046221364487E-3</v>
      </c>
      <c r="H2908">
        <v>5.6832759969484704E-4</v>
      </c>
    </row>
    <row r="2909" spans="1:8" x14ac:dyDescent="0.2">
      <c r="A2909" t="s">
        <v>4242</v>
      </c>
      <c r="B2909" t="s">
        <v>4239</v>
      </c>
      <c r="C2909" t="s">
        <v>4762</v>
      </c>
      <c r="D2909">
        <v>0.92635457509383312</v>
      </c>
      <c r="E2909">
        <v>2.3025606929277874E-2</v>
      </c>
      <c r="F2909">
        <v>4.8838444155829518E-2</v>
      </c>
      <c r="G2909">
        <v>1.213046221364487E-3</v>
      </c>
      <c r="H2909">
        <v>5.6832759969484704E-4</v>
      </c>
    </row>
    <row r="2910" spans="1:8" x14ac:dyDescent="0.2">
      <c r="A2910" t="s">
        <v>4242</v>
      </c>
      <c r="B2910" t="s">
        <v>4239</v>
      </c>
      <c r="C2910" t="s">
        <v>4763</v>
      </c>
      <c r="D2910">
        <v>0.92635457509383312</v>
      </c>
      <c r="E2910">
        <v>2.3025606929277874E-2</v>
      </c>
      <c r="F2910">
        <v>4.8838444155829518E-2</v>
      </c>
      <c r="G2910">
        <v>1.213046221364487E-3</v>
      </c>
      <c r="H2910">
        <v>5.6832759969484704E-4</v>
      </c>
    </row>
    <row r="2911" spans="1:8" x14ac:dyDescent="0.2">
      <c r="A2911" t="s">
        <v>4242</v>
      </c>
      <c r="B2911" t="s">
        <v>4239</v>
      </c>
      <c r="C2911" t="s">
        <v>4764</v>
      </c>
      <c r="D2911">
        <v>0.92643950215604043</v>
      </c>
      <c r="E2911">
        <v>2.2994352191594934E-2</v>
      </c>
      <c r="F2911">
        <v>4.8788562503336262E-2</v>
      </c>
      <c r="G2911">
        <v>1.2100518705858905E-3</v>
      </c>
      <c r="H2911">
        <v>5.675312784425041E-4</v>
      </c>
    </row>
    <row r="2912" spans="1:8" x14ac:dyDescent="0.2">
      <c r="A2912" t="s">
        <v>4242</v>
      </c>
      <c r="B2912" t="s">
        <v>4239</v>
      </c>
      <c r="C2912" t="s">
        <v>4765</v>
      </c>
      <c r="D2912">
        <v>0.92643950215604043</v>
      </c>
      <c r="E2912">
        <v>2.2994352191594934E-2</v>
      </c>
      <c r="F2912">
        <v>4.8788562503336262E-2</v>
      </c>
      <c r="G2912">
        <v>1.2100518705858905E-3</v>
      </c>
      <c r="H2912">
        <v>5.675312784425041E-4</v>
      </c>
    </row>
    <row r="2913" spans="1:8" x14ac:dyDescent="0.2">
      <c r="A2913" t="s">
        <v>4242</v>
      </c>
      <c r="B2913" t="s">
        <v>4239</v>
      </c>
      <c r="C2913" t="s">
        <v>4766</v>
      </c>
      <c r="D2913">
        <v>0.92668029102119998</v>
      </c>
      <c r="E2913">
        <v>2.3001286370999956E-2</v>
      </c>
      <c r="F2913">
        <v>4.8546990280040739E-2</v>
      </c>
      <c r="G2913">
        <v>1.2041065123667789E-3</v>
      </c>
      <c r="H2913">
        <v>5.6732581539254833E-4</v>
      </c>
    </row>
    <row r="2914" spans="1:8" x14ac:dyDescent="0.2">
      <c r="A2914" t="s">
        <v>4242</v>
      </c>
      <c r="B2914" t="s">
        <v>4239</v>
      </c>
      <c r="C2914" t="s">
        <v>4767</v>
      </c>
      <c r="D2914">
        <v>0.92668029102119998</v>
      </c>
      <c r="E2914">
        <v>2.3001286370999956E-2</v>
      </c>
      <c r="F2914">
        <v>4.8546990280040739E-2</v>
      </c>
      <c r="G2914">
        <v>1.2041065123667789E-3</v>
      </c>
      <c r="H2914">
        <v>5.6732581539254833E-4</v>
      </c>
    </row>
    <row r="2915" spans="1:8" x14ac:dyDescent="0.2">
      <c r="A2915" t="s">
        <v>4242</v>
      </c>
      <c r="B2915" t="s">
        <v>4239</v>
      </c>
      <c r="C2915" t="s">
        <v>4768</v>
      </c>
      <c r="D2915">
        <v>0.92665170409166397</v>
      </c>
      <c r="E2915">
        <v>2.3010014463850748E-2</v>
      </c>
      <c r="F2915">
        <v>4.8566028006370832E-2</v>
      </c>
      <c r="G2915">
        <v>1.2050725200667975E-3</v>
      </c>
      <c r="H2915">
        <v>5.6718091804760238E-4</v>
      </c>
    </row>
    <row r="2916" spans="1:8" x14ac:dyDescent="0.2">
      <c r="A2916" t="s">
        <v>4242</v>
      </c>
      <c r="B2916" t="s">
        <v>4239</v>
      </c>
      <c r="C2916" t="s">
        <v>4769</v>
      </c>
      <c r="D2916">
        <v>0.92662894573599108</v>
      </c>
      <c r="E2916">
        <v>2.3042678152227849E-2</v>
      </c>
      <c r="F2916">
        <v>4.8553978045292413E-2</v>
      </c>
      <c r="G2916">
        <v>1.2065119468358206E-3</v>
      </c>
      <c r="H2916">
        <v>5.6788611965286084E-4</v>
      </c>
    </row>
    <row r="2917" spans="1:8" x14ac:dyDescent="0.2">
      <c r="A2917" t="s">
        <v>4242</v>
      </c>
      <c r="B2917" t="s">
        <v>4239</v>
      </c>
      <c r="C2917" t="s">
        <v>4770</v>
      </c>
      <c r="D2917">
        <v>0.92662894573599108</v>
      </c>
      <c r="E2917">
        <v>2.3042678152227849E-2</v>
      </c>
      <c r="F2917">
        <v>4.8553978045292413E-2</v>
      </c>
      <c r="G2917">
        <v>1.2065119468358206E-3</v>
      </c>
      <c r="H2917">
        <v>5.6788611965286084E-4</v>
      </c>
    </row>
    <row r="2918" spans="1:8" x14ac:dyDescent="0.2">
      <c r="A2918" t="s">
        <v>4242</v>
      </c>
      <c r="B2918" t="s">
        <v>4239</v>
      </c>
      <c r="C2918" t="s">
        <v>4771</v>
      </c>
      <c r="D2918">
        <v>0.92662894573599108</v>
      </c>
      <c r="E2918">
        <v>2.3042678152227849E-2</v>
      </c>
      <c r="F2918">
        <v>4.8553978045292413E-2</v>
      </c>
      <c r="G2918">
        <v>1.2065119468358206E-3</v>
      </c>
      <c r="H2918">
        <v>5.6788611965286084E-4</v>
      </c>
    </row>
    <row r="2919" spans="1:8" x14ac:dyDescent="0.2">
      <c r="A2919" t="s">
        <v>4242</v>
      </c>
      <c r="B2919" t="s">
        <v>4239</v>
      </c>
      <c r="C2919" t="s">
        <v>4772</v>
      </c>
      <c r="D2919">
        <v>0.92662894573599108</v>
      </c>
      <c r="E2919">
        <v>2.3042678152227849E-2</v>
      </c>
      <c r="F2919">
        <v>4.8553978045292413E-2</v>
      </c>
      <c r="G2919">
        <v>1.2065119468358206E-3</v>
      </c>
      <c r="H2919">
        <v>5.6788611965286084E-4</v>
      </c>
    </row>
    <row r="2920" spans="1:8" x14ac:dyDescent="0.2">
      <c r="A2920" t="s">
        <v>4242</v>
      </c>
      <c r="B2920" t="s">
        <v>4239</v>
      </c>
      <c r="C2920" t="s">
        <v>4773</v>
      </c>
      <c r="D2920">
        <v>0.92728357692015695</v>
      </c>
      <c r="E2920">
        <v>2.237712139248059E-2</v>
      </c>
      <c r="F2920">
        <v>4.860926068379931E-2</v>
      </c>
      <c r="G2920">
        <v>1.1721597545719523E-3</v>
      </c>
      <c r="H2920">
        <v>5.5788124899133523E-4</v>
      </c>
    </row>
    <row r="2921" spans="1:8" x14ac:dyDescent="0.2">
      <c r="A2921" t="s">
        <v>4242</v>
      </c>
      <c r="B2921" t="s">
        <v>4239</v>
      </c>
      <c r="C2921" t="s">
        <v>4774</v>
      </c>
      <c r="D2921">
        <v>0.92728357692015695</v>
      </c>
      <c r="E2921">
        <v>2.237712139248059E-2</v>
      </c>
      <c r="F2921">
        <v>4.860926068379931E-2</v>
      </c>
      <c r="G2921">
        <v>1.1721597545719523E-3</v>
      </c>
      <c r="H2921">
        <v>5.5788124899133523E-4</v>
      </c>
    </row>
    <row r="2922" spans="1:8" x14ac:dyDescent="0.2">
      <c r="A2922" t="s">
        <v>4242</v>
      </c>
      <c r="B2922" t="s">
        <v>4239</v>
      </c>
      <c r="C2922" t="s">
        <v>4775</v>
      </c>
      <c r="D2922">
        <v>0.92717344447013805</v>
      </c>
      <c r="E2922">
        <v>2.2514457556210444E-2</v>
      </c>
      <c r="F2922">
        <v>4.8573008491382748E-2</v>
      </c>
      <c r="G2922">
        <v>1.1786079411766125E-3</v>
      </c>
      <c r="H2922">
        <v>5.6048154109227801E-4</v>
      </c>
    </row>
    <row r="2923" spans="1:8" x14ac:dyDescent="0.2">
      <c r="A2923" t="s">
        <v>4242</v>
      </c>
      <c r="B2923" t="s">
        <v>4239</v>
      </c>
      <c r="C2923" t="s">
        <v>4776</v>
      </c>
      <c r="D2923">
        <v>0.92717344447013805</v>
      </c>
      <c r="E2923">
        <v>2.2514457556210444E-2</v>
      </c>
      <c r="F2923">
        <v>4.8573008491382748E-2</v>
      </c>
      <c r="G2923">
        <v>1.1786079411766125E-3</v>
      </c>
      <c r="H2923">
        <v>5.6048154109227801E-4</v>
      </c>
    </row>
    <row r="2924" spans="1:8" x14ac:dyDescent="0.2">
      <c r="A2924" t="s">
        <v>4242</v>
      </c>
      <c r="B2924" t="s">
        <v>4239</v>
      </c>
      <c r="C2924" t="s">
        <v>4777</v>
      </c>
      <c r="D2924">
        <v>0.92717344447013805</v>
      </c>
      <c r="E2924">
        <v>2.2514457556210444E-2</v>
      </c>
      <c r="F2924">
        <v>4.8573008491382748E-2</v>
      </c>
      <c r="G2924">
        <v>1.1786079411766125E-3</v>
      </c>
      <c r="H2924">
        <v>5.6048154109227801E-4</v>
      </c>
    </row>
    <row r="2925" spans="1:8" x14ac:dyDescent="0.2">
      <c r="A2925" t="s">
        <v>4242</v>
      </c>
      <c r="B2925" t="s">
        <v>4239</v>
      </c>
      <c r="C2925" t="s">
        <v>4778</v>
      </c>
      <c r="D2925">
        <v>0.92725939883002673</v>
      </c>
      <c r="E2925">
        <v>2.2483019004780211E-2</v>
      </c>
      <c r="F2925">
        <v>4.8522279302394902E-2</v>
      </c>
      <c r="G2925">
        <v>1.1756243926537521E-3</v>
      </c>
      <c r="H2925">
        <v>5.596784701444534E-4</v>
      </c>
    </row>
    <row r="2926" spans="1:8" x14ac:dyDescent="0.2">
      <c r="A2926" t="s">
        <v>4242</v>
      </c>
      <c r="B2926" t="s">
        <v>4239</v>
      </c>
      <c r="C2926" t="s">
        <v>4779</v>
      </c>
      <c r="D2926">
        <v>0.92722834247821695</v>
      </c>
      <c r="E2926">
        <v>2.249107831280649E-2</v>
      </c>
      <c r="F2926">
        <v>4.8543988028280173E-2</v>
      </c>
      <c r="G2926">
        <v>1.1766116428427354E-3</v>
      </c>
      <c r="H2926">
        <v>5.5997953785366964E-4</v>
      </c>
    </row>
    <row r="2927" spans="1:8" x14ac:dyDescent="0.2">
      <c r="A2927" t="s">
        <v>4242</v>
      </c>
      <c r="B2927" t="s">
        <v>4239</v>
      </c>
      <c r="C2927" t="s">
        <v>4780</v>
      </c>
      <c r="D2927">
        <v>0.927288261386642</v>
      </c>
      <c r="E2927">
        <v>2.2466586834452587E-2</v>
      </c>
      <c r="F2927">
        <v>4.8511290855601533E-2</v>
      </c>
      <c r="G2927">
        <v>1.1744635274311469E-3</v>
      </c>
      <c r="H2927">
        <v>5.5939739587277596E-4</v>
      </c>
    </row>
    <row r="2928" spans="1:8" x14ac:dyDescent="0.2">
      <c r="A2928" t="s">
        <v>4242</v>
      </c>
      <c r="B2928" t="s">
        <v>4239</v>
      </c>
      <c r="C2928" t="s">
        <v>4781</v>
      </c>
      <c r="D2928">
        <v>0.927288261386642</v>
      </c>
      <c r="E2928">
        <v>2.2466586834452587E-2</v>
      </c>
      <c r="F2928">
        <v>4.8511290855601533E-2</v>
      </c>
      <c r="G2928">
        <v>1.1744635274311469E-3</v>
      </c>
      <c r="H2928">
        <v>5.5939739587277596E-4</v>
      </c>
    </row>
    <row r="2929" spans="1:8" x14ac:dyDescent="0.2">
      <c r="A2929" t="s">
        <v>4242</v>
      </c>
      <c r="B2929" t="s">
        <v>4239</v>
      </c>
      <c r="C2929" t="s">
        <v>4782</v>
      </c>
      <c r="D2929">
        <v>0.927288261386642</v>
      </c>
      <c r="E2929">
        <v>2.2466586834452587E-2</v>
      </c>
      <c r="F2929">
        <v>4.8511290855601533E-2</v>
      </c>
      <c r="G2929">
        <v>1.1744635274311469E-3</v>
      </c>
      <c r="H2929">
        <v>5.5939739587277596E-4</v>
      </c>
    </row>
    <row r="2930" spans="1:8" x14ac:dyDescent="0.2">
      <c r="A2930" t="s">
        <v>4242</v>
      </c>
      <c r="B2930" t="s">
        <v>4239</v>
      </c>
      <c r="C2930" t="s">
        <v>4783</v>
      </c>
      <c r="D2930">
        <v>0.927288261386642</v>
      </c>
      <c r="E2930">
        <v>2.2466586834452587E-2</v>
      </c>
      <c r="F2930">
        <v>4.8511290855601533E-2</v>
      </c>
      <c r="G2930">
        <v>1.1744635274311469E-3</v>
      </c>
      <c r="H2930">
        <v>5.5939739587277596E-4</v>
      </c>
    </row>
    <row r="2931" spans="1:8" x14ac:dyDescent="0.2">
      <c r="A2931" t="s">
        <v>4242</v>
      </c>
      <c r="B2931" t="s">
        <v>4239</v>
      </c>
      <c r="C2931" t="s">
        <v>4784</v>
      </c>
      <c r="D2931">
        <v>0.92720406105758535</v>
      </c>
      <c r="E2931">
        <v>2.2498200472391504E-2</v>
      </c>
      <c r="F2931">
        <v>4.856013120425292E-2</v>
      </c>
      <c r="G2931">
        <v>1.1774067196779062E-3</v>
      </c>
      <c r="H2931">
        <v>5.6020054609231835E-4</v>
      </c>
    </row>
    <row r="2932" spans="1:8" x14ac:dyDescent="0.2">
      <c r="A2932" t="s">
        <v>4242</v>
      </c>
      <c r="B2932" t="s">
        <v>4239</v>
      </c>
      <c r="C2932" t="s">
        <v>4785</v>
      </c>
      <c r="D2932">
        <v>0.92720406105758535</v>
      </c>
      <c r="E2932">
        <v>2.2498200472391504E-2</v>
      </c>
      <c r="F2932">
        <v>4.856013120425292E-2</v>
      </c>
      <c r="G2932">
        <v>1.1774067196779062E-3</v>
      </c>
      <c r="H2932">
        <v>5.6020054609231835E-4</v>
      </c>
    </row>
    <row r="2933" spans="1:8" x14ac:dyDescent="0.2">
      <c r="A2933" t="s">
        <v>4242</v>
      </c>
      <c r="B2933" t="s">
        <v>4239</v>
      </c>
      <c r="C2933" t="s">
        <v>4786</v>
      </c>
      <c r="D2933">
        <v>0.92720406105758535</v>
      </c>
      <c r="E2933">
        <v>2.2498200472391504E-2</v>
      </c>
      <c r="F2933">
        <v>4.856013120425292E-2</v>
      </c>
      <c r="G2933">
        <v>1.1774067196779062E-3</v>
      </c>
      <c r="H2933">
        <v>5.6020054609231835E-4</v>
      </c>
    </row>
    <row r="2934" spans="1:8" x14ac:dyDescent="0.2">
      <c r="A2934" t="s">
        <v>4242</v>
      </c>
      <c r="B2934" t="s">
        <v>4239</v>
      </c>
      <c r="C2934" t="s">
        <v>4787</v>
      </c>
      <c r="D2934">
        <v>0.92720406105758535</v>
      </c>
      <c r="E2934">
        <v>2.2498200472391504E-2</v>
      </c>
      <c r="F2934">
        <v>4.856013120425292E-2</v>
      </c>
      <c r="G2934">
        <v>1.1774067196779062E-3</v>
      </c>
      <c r="H2934">
        <v>5.6020054609231835E-4</v>
      </c>
    </row>
    <row r="2935" spans="1:8" x14ac:dyDescent="0.2">
      <c r="A2935" t="s">
        <v>4242</v>
      </c>
      <c r="B2935" t="s">
        <v>4239</v>
      </c>
      <c r="C2935" t="s">
        <v>4788</v>
      </c>
      <c r="D2935">
        <v>0.92720406105758535</v>
      </c>
      <c r="E2935">
        <v>2.2498200472391504E-2</v>
      </c>
      <c r="F2935">
        <v>4.856013120425292E-2</v>
      </c>
      <c r="G2935">
        <v>1.1774067196779062E-3</v>
      </c>
      <c r="H2935">
        <v>5.6020054609231835E-4</v>
      </c>
    </row>
    <row r="2936" spans="1:8" x14ac:dyDescent="0.2">
      <c r="A2936" t="s">
        <v>4242</v>
      </c>
      <c r="B2936" t="s">
        <v>4239</v>
      </c>
      <c r="C2936" t="s">
        <v>4789</v>
      </c>
      <c r="D2936">
        <v>0.92720406105758535</v>
      </c>
      <c r="E2936">
        <v>2.2498200472391504E-2</v>
      </c>
      <c r="F2936">
        <v>4.856013120425292E-2</v>
      </c>
      <c r="G2936">
        <v>1.1774067196779062E-3</v>
      </c>
      <c r="H2936">
        <v>5.6020054609231835E-4</v>
      </c>
    </row>
    <row r="2937" spans="1:8" x14ac:dyDescent="0.2">
      <c r="A2937" t="s">
        <v>4242</v>
      </c>
      <c r="B2937" t="s">
        <v>4239</v>
      </c>
      <c r="C2937" t="s">
        <v>4790</v>
      </c>
      <c r="D2937">
        <v>0.92709920180802341</v>
      </c>
      <c r="E2937">
        <v>2.2468663278256459E-2</v>
      </c>
      <c r="F2937">
        <v>4.8692441749533244E-2</v>
      </c>
      <c r="G2937">
        <v>1.1792004102885701E-3</v>
      </c>
      <c r="H2937">
        <v>5.6049275389836355E-4</v>
      </c>
    </row>
    <row r="2938" spans="1:8" x14ac:dyDescent="0.2">
      <c r="A2938" t="s">
        <v>4242</v>
      </c>
      <c r="B2938" t="s">
        <v>4239</v>
      </c>
      <c r="C2938" t="s">
        <v>4791</v>
      </c>
      <c r="D2938">
        <v>0.92709920180802341</v>
      </c>
      <c r="E2938">
        <v>2.2468663278256459E-2</v>
      </c>
      <c r="F2938">
        <v>4.8692441749533244E-2</v>
      </c>
      <c r="G2938">
        <v>1.1792004102885701E-3</v>
      </c>
      <c r="H2938">
        <v>5.6049275389836355E-4</v>
      </c>
    </row>
    <row r="2939" spans="1:8" x14ac:dyDescent="0.2">
      <c r="A2939" t="s">
        <v>4242</v>
      </c>
      <c r="B2939" t="s">
        <v>4239</v>
      </c>
      <c r="C2939" t="s">
        <v>4792</v>
      </c>
      <c r="D2939">
        <v>0.92709920180802341</v>
      </c>
      <c r="E2939">
        <v>2.2468663278256459E-2</v>
      </c>
      <c r="F2939">
        <v>4.8692441749533244E-2</v>
      </c>
      <c r="G2939">
        <v>1.1792004102885701E-3</v>
      </c>
      <c r="H2939">
        <v>5.6049275389836355E-4</v>
      </c>
    </row>
    <row r="2940" spans="1:8" x14ac:dyDescent="0.2">
      <c r="A2940" t="s">
        <v>4242</v>
      </c>
      <c r="B2940" t="s">
        <v>4239</v>
      </c>
      <c r="C2940" t="s">
        <v>4793</v>
      </c>
      <c r="D2940">
        <v>0.92709920180802341</v>
      </c>
      <c r="E2940">
        <v>2.2468663278256459E-2</v>
      </c>
      <c r="F2940">
        <v>4.8692441749533244E-2</v>
      </c>
      <c r="G2940">
        <v>1.1792004102885701E-3</v>
      </c>
      <c r="H2940">
        <v>5.6049275389836355E-4</v>
      </c>
    </row>
    <row r="2941" spans="1:8" x14ac:dyDescent="0.2">
      <c r="A2941" t="s">
        <v>4242</v>
      </c>
      <c r="B2941" t="s">
        <v>4239</v>
      </c>
      <c r="C2941" t="s">
        <v>4794</v>
      </c>
      <c r="D2941">
        <v>0.92707962283053413</v>
      </c>
      <c r="E2941">
        <v>2.2469498053854765E-2</v>
      </c>
      <c r="F2941">
        <v>4.8710550837657712E-2</v>
      </c>
      <c r="G2941">
        <v>1.1797078832601379E-3</v>
      </c>
      <c r="H2941">
        <v>5.6062039469334448E-4</v>
      </c>
    </row>
    <row r="2942" spans="1:8" x14ac:dyDescent="0.2">
      <c r="A2942" t="s">
        <v>4242</v>
      </c>
      <c r="B2942" t="s">
        <v>4239</v>
      </c>
      <c r="C2942" t="s">
        <v>4795</v>
      </c>
      <c r="D2942">
        <v>0.92657818731299091</v>
      </c>
      <c r="E2942">
        <v>2.2602452037140321E-2</v>
      </c>
      <c r="F2942">
        <v>4.9058973785136774E-2</v>
      </c>
      <c r="G2942">
        <v>1.1958221967225346E-3</v>
      </c>
      <c r="H2942">
        <v>5.6456466800956838E-4</v>
      </c>
    </row>
    <row r="2943" spans="1:8" x14ac:dyDescent="0.2">
      <c r="A2943" t="s">
        <v>4242</v>
      </c>
      <c r="B2943" t="s">
        <v>4239</v>
      </c>
      <c r="C2943" t="s">
        <v>4796</v>
      </c>
      <c r="D2943">
        <v>0.92637795352373298</v>
      </c>
      <c r="E2943">
        <v>2.2684556410113285E-2</v>
      </c>
      <c r="F2943">
        <v>4.9167707199383716E-2</v>
      </c>
      <c r="G2943">
        <v>1.2030838370149365E-3</v>
      </c>
      <c r="H2943">
        <v>5.6669902975507464E-4</v>
      </c>
    </row>
    <row r="2944" spans="1:8" x14ac:dyDescent="0.2">
      <c r="A2944" t="s">
        <v>4242</v>
      </c>
      <c r="B2944" t="s">
        <v>4239</v>
      </c>
      <c r="C2944" t="s">
        <v>4797</v>
      </c>
      <c r="D2944">
        <v>0.92633129199806208</v>
      </c>
      <c r="E2944">
        <v>2.2715310507248634E-2</v>
      </c>
      <c r="F2944">
        <v>4.918090809172472E-2</v>
      </c>
      <c r="G2944">
        <v>1.205098007046198E-3</v>
      </c>
      <c r="H2944">
        <v>5.6739139591832611E-4</v>
      </c>
    </row>
    <row r="2945" spans="1:8" x14ac:dyDescent="0.2">
      <c r="A2945" t="s">
        <v>4242</v>
      </c>
      <c r="B2945" t="s">
        <v>4239</v>
      </c>
      <c r="C2945" t="s">
        <v>4798</v>
      </c>
      <c r="D2945">
        <v>0.92633129199806208</v>
      </c>
      <c r="E2945">
        <v>2.2715310507248634E-2</v>
      </c>
      <c r="F2945">
        <v>4.918090809172472E-2</v>
      </c>
      <c r="G2945">
        <v>1.205098007046198E-3</v>
      </c>
      <c r="H2945">
        <v>5.6739139591832611E-4</v>
      </c>
    </row>
    <row r="2946" spans="1:8" x14ac:dyDescent="0.2">
      <c r="A2946" t="s">
        <v>4242</v>
      </c>
      <c r="B2946" t="s">
        <v>4239</v>
      </c>
      <c r="C2946" t="s">
        <v>4799</v>
      </c>
      <c r="D2946">
        <v>0.92633129199806208</v>
      </c>
      <c r="E2946">
        <v>2.2715310507248634E-2</v>
      </c>
      <c r="F2946">
        <v>4.918090809172472E-2</v>
      </c>
      <c r="G2946">
        <v>1.205098007046198E-3</v>
      </c>
      <c r="H2946">
        <v>5.6739139591832611E-4</v>
      </c>
    </row>
    <row r="2947" spans="1:8" x14ac:dyDescent="0.2">
      <c r="A2947" t="s">
        <v>4242</v>
      </c>
      <c r="B2947" t="s">
        <v>4239</v>
      </c>
      <c r="C2947" t="s">
        <v>4800</v>
      </c>
      <c r="D2947">
        <v>0.92634128722436548</v>
      </c>
      <c r="E2947">
        <v>2.270878038903874E-2</v>
      </c>
      <c r="F2947">
        <v>4.9177976264838941E-2</v>
      </c>
      <c r="G2947">
        <v>1.2046665905570174E-3</v>
      </c>
      <c r="H2947">
        <v>5.6728953119996868E-4</v>
      </c>
    </row>
    <row r="2948" spans="1:8" x14ac:dyDescent="0.2">
      <c r="A2948" t="s">
        <v>4242</v>
      </c>
      <c r="B2948" t="s">
        <v>4239</v>
      </c>
      <c r="C2948" t="s">
        <v>4801</v>
      </c>
      <c r="D2948">
        <v>0.92624383058783488</v>
      </c>
      <c r="E2948">
        <v>2.2703398258453467E-2</v>
      </c>
      <c r="F2948">
        <v>4.9278325798019454E-2</v>
      </c>
      <c r="G2948">
        <v>1.2069670700219886E-3</v>
      </c>
      <c r="H2948">
        <v>5.6747828567010709E-4</v>
      </c>
    </row>
    <row r="2949" spans="1:8" x14ac:dyDescent="0.2">
      <c r="A2949" t="s">
        <v>4242</v>
      </c>
      <c r="B2949" t="s">
        <v>4239</v>
      </c>
      <c r="C2949" t="s">
        <v>4802</v>
      </c>
      <c r="D2949">
        <v>0.92624383058783488</v>
      </c>
      <c r="E2949">
        <v>2.2703398258453467E-2</v>
      </c>
      <c r="F2949">
        <v>4.9278325798019454E-2</v>
      </c>
      <c r="G2949">
        <v>1.2069670700219886E-3</v>
      </c>
      <c r="H2949">
        <v>5.6747828567010709E-4</v>
      </c>
    </row>
    <row r="2950" spans="1:8" x14ac:dyDescent="0.2">
      <c r="A2950" t="s">
        <v>4242</v>
      </c>
      <c r="B2950" t="s">
        <v>4239</v>
      </c>
      <c r="C2950" t="s">
        <v>4803</v>
      </c>
      <c r="D2950">
        <v>0.92624383058783488</v>
      </c>
      <c r="E2950">
        <v>2.2703398258453467E-2</v>
      </c>
      <c r="F2950">
        <v>4.9278325798019454E-2</v>
      </c>
      <c r="G2950">
        <v>1.2069670700219886E-3</v>
      </c>
      <c r="H2950">
        <v>5.6747828567010709E-4</v>
      </c>
    </row>
    <row r="2951" spans="1:8" x14ac:dyDescent="0.2">
      <c r="A2951" t="s">
        <v>4242</v>
      </c>
      <c r="B2951" t="s">
        <v>4239</v>
      </c>
      <c r="C2951" t="s">
        <v>4804</v>
      </c>
      <c r="D2951">
        <v>0.92624383058783488</v>
      </c>
      <c r="E2951">
        <v>2.2703398258453467E-2</v>
      </c>
      <c r="F2951">
        <v>4.9278325798019454E-2</v>
      </c>
      <c r="G2951">
        <v>1.2069670700219886E-3</v>
      </c>
      <c r="H2951">
        <v>5.6747828567010709E-4</v>
      </c>
    </row>
    <row r="2952" spans="1:8" x14ac:dyDescent="0.2">
      <c r="A2952" t="s">
        <v>4242</v>
      </c>
      <c r="B2952" t="s">
        <v>4239</v>
      </c>
      <c r="C2952" t="s">
        <v>4805</v>
      </c>
      <c r="D2952">
        <v>0.92624383058783488</v>
      </c>
      <c r="E2952">
        <v>2.2703398258453467E-2</v>
      </c>
      <c r="F2952">
        <v>4.9278325798019454E-2</v>
      </c>
      <c r="G2952">
        <v>1.2069670700219886E-3</v>
      </c>
      <c r="H2952">
        <v>5.6747828567010709E-4</v>
      </c>
    </row>
    <row r="2953" spans="1:8" x14ac:dyDescent="0.2">
      <c r="A2953" t="s">
        <v>4242</v>
      </c>
      <c r="B2953" t="s">
        <v>4239</v>
      </c>
      <c r="C2953" t="s">
        <v>4806</v>
      </c>
      <c r="D2953">
        <v>0.9261627280859529</v>
      </c>
      <c r="E2953">
        <v>2.2728189079857512E-2</v>
      </c>
      <c r="F2953">
        <v>4.9331198982176562E-2</v>
      </c>
      <c r="G2953">
        <v>1.2096868026977574E-3</v>
      </c>
      <c r="H2953">
        <v>5.681970493153722E-4</v>
      </c>
    </row>
    <row r="2954" spans="1:8" x14ac:dyDescent="0.2">
      <c r="A2954" t="s">
        <v>4242</v>
      </c>
      <c r="B2954" t="s">
        <v>4239</v>
      </c>
      <c r="C2954" t="s">
        <v>4807</v>
      </c>
      <c r="D2954">
        <v>0.9261627280859529</v>
      </c>
      <c r="E2954">
        <v>2.2728189079857512E-2</v>
      </c>
      <c r="F2954">
        <v>4.9331198982176562E-2</v>
      </c>
      <c r="G2954">
        <v>1.2096868026977574E-3</v>
      </c>
      <c r="H2954">
        <v>5.681970493153722E-4</v>
      </c>
    </row>
    <row r="2955" spans="1:8" x14ac:dyDescent="0.2">
      <c r="A2955" t="s">
        <v>4242</v>
      </c>
      <c r="B2955" t="s">
        <v>4239</v>
      </c>
      <c r="C2955" t="s">
        <v>4808</v>
      </c>
      <c r="D2955">
        <v>0.92599521099485271</v>
      </c>
      <c r="E2955">
        <v>2.2782499568525037E-2</v>
      </c>
      <c r="F2955">
        <v>4.9437182371804576E-2</v>
      </c>
      <c r="G2955">
        <v>1.2154013231706886E-3</v>
      </c>
      <c r="H2955">
        <v>5.6970574164704434E-4</v>
      </c>
    </row>
    <row r="2956" spans="1:8" x14ac:dyDescent="0.2">
      <c r="A2956" t="s">
        <v>4242</v>
      </c>
      <c r="B2956" t="s">
        <v>4239</v>
      </c>
      <c r="C2956" t="s">
        <v>4809</v>
      </c>
      <c r="D2956">
        <v>0.9259272027159805</v>
      </c>
      <c r="E2956">
        <v>2.2790566956589535E-2</v>
      </c>
      <c r="F2956">
        <v>4.9494951864009845E-2</v>
      </c>
      <c r="G2956">
        <v>1.217341478327633E-3</v>
      </c>
      <c r="H2956">
        <v>5.6993698509255522E-4</v>
      </c>
    </row>
    <row r="2957" spans="1:8" x14ac:dyDescent="0.2">
      <c r="A2957" t="s">
        <v>4242</v>
      </c>
      <c r="B2957" t="s">
        <v>4239</v>
      </c>
      <c r="C2957" t="s">
        <v>4810</v>
      </c>
      <c r="D2957">
        <v>0.92591256076976958</v>
      </c>
      <c r="E2957">
        <v>2.2757801707537235E-2</v>
      </c>
      <c r="F2957">
        <v>4.9543458716655414E-2</v>
      </c>
      <c r="G2957">
        <v>1.2168038786752229E-3</v>
      </c>
      <c r="H2957">
        <v>5.6937492736247597E-4</v>
      </c>
    </row>
    <row r="2958" spans="1:8" x14ac:dyDescent="0.2">
      <c r="A2958" t="s">
        <v>4242</v>
      </c>
      <c r="B2958" t="s">
        <v>4239</v>
      </c>
      <c r="C2958" t="s">
        <v>4811</v>
      </c>
      <c r="D2958">
        <v>0.92591256076976958</v>
      </c>
      <c r="E2958">
        <v>2.2757801707537235E-2</v>
      </c>
      <c r="F2958">
        <v>4.9543458716655414E-2</v>
      </c>
      <c r="G2958">
        <v>1.2168038786752229E-3</v>
      </c>
      <c r="H2958">
        <v>5.6937492736247597E-4</v>
      </c>
    </row>
    <row r="2959" spans="1:8" x14ac:dyDescent="0.2">
      <c r="A2959" t="s">
        <v>4242</v>
      </c>
      <c r="B2959" t="s">
        <v>4239</v>
      </c>
      <c r="C2959" t="s">
        <v>4812</v>
      </c>
      <c r="D2959">
        <v>0.92591256076976958</v>
      </c>
      <c r="E2959">
        <v>2.2757801707537235E-2</v>
      </c>
      <c r="F2959">
        <v>4.9543458716655414E-2</v>
      </c>
      <c r="G2959">
        <v>1.2168038786752229E-3</v>
      </c>
      <c r="H2959">
        <v>5.6937492736247597E-4</v>
      </c>
    </row>
    <row r="2960" spans="1:8" x14ac:dyDescent="0.2">
      <c r="A2960" t="s">
        <v>4242</v>
      </c>
      <c r="B2960" t="s">
        <v>4239</v>
      </c>
      <c r="C2960" t="s">
        <v>4813</v>
      </c>
      <c r="D2960">
        <v>0.92582973361762044</v>
      </c>
      <c r="E2960">
        <v>2.2784482694093298E-2</v>
      </c>
      <c r="F2960">
        <v>4.959603230928581E-2</v>
      </c>
      <c r="G2960">
        <v>1.2196317439318591E-3</v>
      </c>
      <c r="H2960">
        <v>5.7011963506857391E-4</v>
      </c>
    </row>
    <row r="2961" spans="1:8" x14ac:dyDescent="0.2">
      <c r="A2961" t="s">
        <v>4242</v>
      </c>
      <c r="B2961" t="s">
        <v>4239</v>
      </c>
      <c r="C2961" t="s">
        <v>4814</v>
      </c>
      <c r="D2961">
        <v>0.92582973361762044</v>
      </c>
      <c r="E2961">
        <v>2.2784482694093298E-2</v>
      </c>
      <c r="F2961">
        <v>4.959603230928581E-2</v>
      </c>
      <c r="G2961">
        <v>1.2196317439318591E-3</v>
      </c>
      <c r="H2961">
        <v>5.7011963506857391E-4</v>
      </c>
    </row>
    <row r="2962" spans="1:8" x14ac:dyDescent="0.2">
      <c r="A2962" t="s">
        <v>4242</v>
      </c>
      <c r="B2962" t="s">
        <v>4239</v>
      </c>
      <c r="C2962" t="s">
        <v>4815</v>
      </c>
      <c r="D2962">
        <v>0.92582973361762044</v>
      </c>
      <c r="E2962">
        <v>2.2784482694093298E-2</v>
      </c>
      <c r="F2962">
        <v>4.959603230928581E-2</v>
      </c>
      <c r="G2962">
        <v>1.2196317439318591E-3</v>
      </c>
      <c r="H2962">
        <v>5.7011963506857391E-4</v>
      </c>
    </row>
    <row r="2963" spans="1:8" x14ac:dyDescent="0.2">
      <c r="A2963" t="s">
        <v>4242</v>
      </c>
      <c r="B2963" t="s">
        <v>4239</v>
      </c>
      <c r="C2963" t="s">
        <v>4816</v>
      </c>
      <c r="D2963">
        <v>0.92582973361762044</v>
      </c>
      <c r="E2963">
        <v>2.2784482694093298E-2</v>
      </c>
      <c r="F2963">
        <v>4.959603230928581E-2</v>
      </c>
      <c r="G2963">
        <v>1.2196317439318591E-3</v>
      </c>
      <c r="H2963">
        <v>5.7011963506857391E-4</v>
      </c>
    </row>
    <row r="2964" spans="1:8" x14ac:dyDescent="0.2">
      <c r="A2964" t="s">
        <v>4242</v>
      </c>
      <c r="B2964" t="s">
        <v>4239</v>
      </c>
      <c r="C2964" t="s">
        <v>4817</v>
      </c>
      <c r="D2964">
        <v>0.92575057183634668</v>
      </c>
      <c r="E2964">
        <v>2.2807379026213478E-2</v>
      </c>
      <c r="F2964">
        <v>4.9648975856003329E-2</v>
      </c>
      <c r="G2964">
        <v>1.2222645242027665E-3</v>
      </c>
      <c r="H2964">
        <v>5.708087572336753E-4</v>
      </c>
    </row>
    <row r="2965" spans="1:8" x14ac:dyDescent="0.2">
      <c r="A2965" t="s">
        <v>4242</v>
      </c>
      <c r="B2965" t="s">
        <v>4239</v>
      </c>
      <c r="C2965" t="s">
        <v>4818</v>
      </c>
      <c r="D2965">
        <v>0.92575057183634668</v>
      </c>
      <c r="E2965">
        <v>2.2807379026213478E-2</v>
      </c>
      <c r="F2965">
        <v>4.9648975856003329E-2</v>
      </c>
      <c r="G2965">
        <v>1.2222645242027665E-3</v>
      </c>
      <c r="H2965">
        <v>5.708087572336753E-4</v>
      </c>
    </row>
    <row r="2966" spans="1:8" x14ac:dyDescent="0.2">
      <c r="A2966" t="s">
        <v>4242</v>
      </c>
      <c r="B2966" t="s">
        <v>4239</v>
      </c>
      <c r="C2966" t="s">
        <v>4819</v>
      </c>
      <c r="D2966">
        <v>0.92575057183634668</v>
      </c>
      <c r="E2966">
        <v>2.2807379026213478E-2</v>
      </c>
      <c r="F2966">
        <v>4.9648975856003329E-2</v>
      </c>
      <c r="G2966">
        <v>1.2222645242027665E-3</v>
      </c>
      <c r="H2966">
        <v>5.708087572336753E-4</v>
      </c>
    </row>
    <row r="2967" spans="1:8" x14ac:dyDescent="0.2">
      <c r="A2967" t="s">
        <v>4242</v>
      </c>
      <c r="B2967" t="s">
        <v>4239</v>
      </c>
      <c r="C2967" t="s">
        <v>4820</v>
      </c>
      <c r="D2967">
        <v>0.92575057183634668</v>
      </c>
      <c r="E2967">
        <v>2.2807379026213478E-2</v>
      </c>
      <c r="F2967">
        <v>4.9648975856003329E-2</v>
      </c>
      <c r="G2967">
        <v>1.2222645242027665E-3</v>
      </c>
      <c r="H2967">
        <v>5.708087572336753E-4</v>
      </c>
    </row>
    <row r="2968" spans="1:8" x14ac:dyDescent="0.2">
      <c r="A2968" t="s">
        <v>4242</v>
      </c>
      <c r="B2968" t="s">
        <v>4239</v>
      </c>
      <c r="C2968" t="s">
        <v>4821</v>
      </c>
      <c r="D2968">
        <v>0.92575057183634668</v>
      </c>
      <c r="E2968">
        <v>2.2807379026213478E-2</v>
      </c>
      <c r="F2968">
        <v>4.9648975856003329E-2</v>
      </c>
      <c r="G2968">
        <v>1.2222645242027665E-3</v>
      </c>
      <c r="H2968">
        <v>5.708087572336753E-4</v>
      </c>
    </row>
    <row r="2969" spans="1:8" x14ac:dyDescent="0.2">
      <c r="A2969" t="s">
        <v>4242</v>
      </c>
      <c r="B2969" t="s">
        <v>4239</v>
      </c>
      <c r="C2969" t="s">
        <v>4822</v>
      </c>
      <c r="D2969">
        <v>0.92575057183634668</v>
      </c>
      <c r="E2969">
        <v>2.2807379026213478E-2</v>
      </c>
      <c r="F2969">
        <v>4.9648975856003329E-2</v>
      </c>
      <c r="G2969">
        <v>1.2222645242027665E-3</v>
      </c>
      <c r="H2969">
        <v>5.708087572336753E-4</v>
      </c>
    </row>
    <row r="2970" spans="1:8" x14ac:dyDescent="0.2">
      <c r="A2970" t="s">
        <v>4242</v>
      </c>
      <c r="B2970" t="s">
        <v>4239</v>
      </c>
      <c r="C2970" t="s">
        <v>4823</v>
      </c>
      <c r="D2970">
        <v>0.92581570690738835</v>
      </c>
      <c r="E2970">
        <v>2.2776479351763239E-2</v>
      </c>
      <c r="F2970">
        <v>4.9617993770180613E-2</v>
      </c>
      <c r="G2970">
        <v>1.2197618806528694E-3</v>
      </c>
      <c r="H2970">
        <v>5.7005809001486798E-4</v>
      </c>
    </row>
    <row r="2971" spans="1:8" x14ac:dyDescent="0.2">
      <c r="A2971" t="s">
        <v>4242</v>
      </c>
      <c r="B2971" t="s">
        <v>4239</v>
      </c>
      <c r="C2971" t="s">
        <v>4824</v>
      </c>
      <c r="D2971">
        <v>0.92587951096293863</v>
      </c>
      <c r="E2971">
        <v>2.2747858028768816E-2</v>
      </c>
      <c r="F2971">
        <v>4.9585901466851809E-2</v>
      </c>
      <c r="G2971">
        <v>1.2173580413311754E-3</v>
      </c>
      <c r="H2971">
        <v>5.6937150010951114E-4</v>
      </c>
    </row>
    <row r="2972" spans="1:8" x14ac:dyDescent="0.2">
      <c r="A2972" t="s">
        <v>4242</v>
      </c>
      <c r="B2972" t="s">
        <v>4239</v>
      </c>
      <c r="C2972" t="s">
        <v>4825</v>
      </c>
      <c r="D2972">
        <v>0.92587951096293863</v>
      </c>
      <c r="E2972">
        <v>2.2747858028768816E-2</v>
      </c>
      <c r="F2972">
        <v>4.9585901466851809E-2</v>
      </c>
      <c r="G2972">
        <v>1.2173580413311754E-3</v>
      </c>
      <c r="H2972">
        <v>5.6937150010951114E-4</v>
      </c>
    </row>
    <row r="2973" spans="1:8" x14ac:dyDescent="0.2">
      <c r="A2973" t="s">
        <v>4242</v>
      </c>
      <c r="B2973" t="s">
        <v>4239</v>
      </c>
      <c r="C2973" t="s">
        <v>4826</v>
      </c>
      <c r="D2973">
        <v>0.92587951096293863</v>
      </c>
      <c r="E2973">
        <v>2.2747858028768816E-2</v>
      </c>
      <c r="F2973">
        <v>4.9585901466851809E-2</v>
      </c>
      <c r="G2973">
        <v>1.2173580413311754E-3</v>
      </c>
      <c r="H2973">
        <v>5.6937150010951114E-4</v>
      </c>
    </row>
    <row r="2974" spans="1:8" x14ac:dyDescent="0.2">
      <c r="A2974" t="s">
        <v>4242</v>
      </c>
      <c r="B2974" t="s">
        <v>4239</v>
      </c>
      <c r="C2974" t="s">
        <v>4827</v>
      </c>
      <c r="D2974">
        <v>0.92596325027903259</v>
      </c>
      <c r="E2974">
        <v>2.2715186073636855E-2</v>
      </c>
      <c r="F2974">
        <v>4.9538678237721498E-2</v>
      </c>
      <c r="G2974">
        <v>1.2143426039976839E-3</v>
      </c>
      <c r="H2974">
        <v>5.6854280561139357E-4</v>
      </c>
    </row>
    <row r="2975" spans="1:8" x14ac:dyDescent="0.2">
      <c r="A2975" t="s">
        <v>4242</v>
      </c>
      <c r="B2975" t="s">
        <v>4239</v>
      </c>
      <c r="C2975" t="s">
        <v>4828</v>
      </c>
      <c r="D2975">
        <v>0.92596325027903259</v>
      </c>
      <c r="E2975">
        <v>2.2715186073636855E-2</v>
      </c>
      <c r="F2975">
        <v>4.9538678237721498E-2</v>
      </c>
      <c r="G2975">
        <v>1.2143426039976839E-3</v>
      </c>
      <c r="H2975">
        <v>5.6854280561139357E-4</v>
      </c>
    </row>
    <row r="2976" spans="1:8" x14ac:dyDescent="0.2">
      <c r="A2976" t="s">
        <v>4242</v>
      </c>
      <c r="B2976" t="s">
        <v>4239</v>
      </c>
      <c r="C2976" t="s">
        <v>4829</v>
      </c>
      <c r="D2976">
        <v>0.92596325027903259</v>
      </c>
      <c r="E2976">
        <v>2.2715186073636855E-2</v>
      </c>
      <c r="F2976">
        <v>4.9538678237721498E-2</v>
      </c>
      <c r="G2976">
        <v>1.2143426039976839E-3</v>
      </c>
      <c r="H2976">
        <v>5.6854280561139357E-4</v>
      </c>
    </row>
    <row r="2977" spans="1:8" x14ac:dyDescent="0.2">
      <c r="A2977" t="s">
        <v>4242</v>
      </c>
      <c r="B2977" t="s">
        <v>4239</v>
      </c>
      <c r="C2977" t="s">
        <v>4830</v>
      </c>
      <c r="D2977">
        <v>0.92596325027903259</v>
      </c>
      <c r="E2977">
        <v>2.2715186073636855E-2</v>
      </c>
      <c r="F2977">
        <v>4.9538678237721498E-2</v>
      </c>
      <c r="G2977">
        <v>1.2143426039976839E-3</v>
      </c>
      <c r="H2977">
        <v>5.6854280561139357E-4</v>
      </c>
    </row>
    <row r="2978" spans="1:8" x14ac:dyDescent="0.2">
      <c r="A2978" t="s">
        <v>4242</v>
      </c>
      <c r="B2978" t="s">
        <v>4240</v>
      </c>
      <c r="C2978" t="s">
        <v>4245</v>
      </c>
      <c r="D2978">
        <v>0.23073569049971093</v>
      </c>
      <c r="E2978">
        <v>0.72157273881346984</v>
      </c>
      <c r="F2978">
        <v>9.3803030345599222E-3</v>
      </c>
      <c r="G2978">
        <v>2.9314565690914913E-2</v>
      </c>
      <c r="H2978">
        <v>8.9967019613444374E-3</v>
      </c>
    </row>
    <row r="2979" spans="1:8" x14ac:dyDescent="0.2">
      <c r="A2979" t="s">
        <v>4242</v>
      </c>
      <c r="B2979" t="s">
        <v>4240</v>
      </c>
      <c r="C2979" t="s">
        <v>4246</v>
      </c>
      <c r="D2979">
        <v>0.2359052286342524</v>
      </c>
      <c r="E2979">
        <v>0.71694983463423656</v>
      </c>
      <c r="F2979">
        <v>9.4634301057871864E-3</v>
      </c>
      <c r="G2979">
        <v>2.8741244093260402E-2</v>
      </c>
      <c r="H2979">
        <v>8.9402625324634458E-3</v>
      </c>
    </row>
    <row r="2980" spans="1:8" x14ac:dyDescent="0.2">
      <c r="A2980" t="s">
        <v>4242</v>
      </c>
      <c r="B2980" t="s">
        <v>4240</v>
      </c>
      <c r="C2980" t="s">
        <v>4247</v>
      </c>
      <c r="D2980">
        <v>0.23749346276156599</v>
      </c>
      <c r="E2980">
        <v>0.71554644592845884</v>
      </c>
      <c r="F2980">
        <v>9.4835280418409575E-3</v>
      </c>
      <c r="G2980">
        <v>2.8553745408122298E-2</v>
      </c>
      <c r="H2980">
        <v>8.9228178600119952E-3</v>
      </c>
    </row>
    <row r="2981" spans="1:8" x14ac:dyDescent="0.2">
      <c r="A2981" t="s">
        <v>4242</v>
      </c>
      <c r="B2981" t="s">
        <v>4240</v>
      </c>
      <c r="C2981" t="s">
        <v>4248</v>
      </c>
      <c r="D2981">
        <v>0.24605387404946788</v>
      </c>
      <c r="E2981">
        <v>0.70802021476688137</v>
      </c>
      <c r="F2981">
        <v>9.5718743374367497E-3</v>
      </c>
      <c r="G2981">
        <v>2.7524871417641799E-2</v>
      </c>
      <c r="H2981">
        <v>8.8291654285722922E-3</v>
      </c>
    </row>
    <row r="2982" spans="1:8" x14ac:dyDescent="0.2">
      <c r="A2982" t="s">
        <v>4242</v>
      </c>
      <c r="B2982" t="s">
        <v>4240</v>
      </c>
      <c r="C2982" t="s">
        <v>4249</v>
      </c>
      <c r="D2982">
        <v>0.24810148153044853</v>
      </c>
      <c r="E2982">
        <v>0.70663911959183157</v>
      </c>
      <c r="F2982">
        <v>9.4760300188791932E-3</v>
      </c>
      <c r="G2982">
        <v>2.6971510868700675E-2</v>
      </c>
      <c r="H2982">
        <v>8.8118579901399693E-3</v>
      </c>
    </row>
    <row r="2983" spans="1:8" x14ac:dyDescent="0.2">
      <c r="A2983" t="s">
        <v>4242</v>
      </c>
      <c r="B2983" t="s">
        <v>4240</v>
      </c>
      <c r="C2983" t="s">
        <v>4250</v>
      </c>
      <c r="D2983">
        <v>0.24750396940865105</v>
      </c>
      <c r="E2983">
        <v>0.70782758979291183</v>
      </c>
      <c r="F2983">
        <v>9.2905254465120695E-3</v>
      </c>
      <c r="G2983">
        <v>2.6551548613108697E-2</v>
      </c>
      <c r="H2983">
        <v>8.8263667388164668E-3</v>
      </c>
    </row>
    <row r="2984" spans="1:8" x14ac:dyDescent="0.2">
      <c r="A2984" t="s">
        <v>4242</v>
      </c>
      <c r="B2984" t="s">
        <v>4240</v>
      </c>
      <c r="C2984" t="s">
        <v>4251</v>
      </c>
      <c r="D2984">
        <v>0.2479749595778569</v>
      </c>
      <c r="E2984">
        <v>0.70774371136011094</v>
      </c>
      <c r="F2984">
        <v>9.2042844406488109E-3</v>
      </c>
      <c r="G2984">
        <v>2.6251840610638767E-2</v>
      </c>
      <c r="H2984">
        <v>8.8252040107445699E-3</v>
      </c>
    </row>
    <row r="2985" spans="1:8" x14ac:dyDescent="0.2">
      <c r="A2985" t="s">
        <v>4242</v>
      </c>
      <c r="B2985" t="s">
        <v>4240</v>
      </c>
      <c r="C2985" t="s">
        <v>4252</v>
      </c>
      <c r="D2985">
        <v>0.2479749595778569</v>
      </c>
      <c r="E2985">
        <v>0.70774371136011094</v>
      </c>
      <c r="F2985">
        <v>9.2042844406488109E-3</v>
      </c>
      <c r="G2985">
        <v>2.6251840610638767E-2</v>
      </c>
      <c r="H2985">
        <v>8.8252040107445699E-3</v>
      </c>
    </row>
    <row r="2986" spans="1:8" x14ac:dyDescent="0.2">
      <c r="A2986" t="s">
        <v>4242</v>
      </c>
      <c r="B2986" t="s">
        <v>4240</v>
      </c>
      <c r="C2986" t="s">
        <v>4253</v>
      </c>
      <c r="D2986">
        <v>0.2479749595778569</v>
      </c>
      <c r="E2986">
        <v>0.70774371136011094</v>
      </c>
      <c r="F2986">
        <v>9.2042844406488109E-3</v>
      </c>
      <c r="G2986">
        <v>2.6251840610638767E-2</v>
      </c>
      <c r="H2986">
        <v>8.8252040107445699E-3</v>
      </c>
    </row>
    <row r="2987" spans="1:8" x14ac:dyDescent="0.2">
      <c r="A2987" t="s">
        <v>4242</v>
      </c>
      <c r="B2987" t="s">
        <v>4240</v>
      </c>
      <c r="C2987" t="s">
        <v>4254</v>
      </c>
      <c r="D2987">
        <v>0.24981538714786383</v>
      </c>
      <c r="E2987">
        <v>0.70613230017440587</v>
      </c>
      <c r="F2987">
        <v>9.2171217301325672E-3</v>
      </c>
      <c r="G2987">
        <v>2.6035527288622032E-2</v>
      </c>
      <c r="H2987">
        <v>8.7996636589758627E-3</v>
      </c>
    </row>
    <row r="2988" spans="1:8" x14ac:dyDescent="0.2">
      <c r="A2988" t="s">
        <v>4242</v>
      </c>
      <c r="B2988" t="s">
        <v>4240</v>
      </c>
      <c r="C2988" t="s">
        <v>4255</v>
      </c>
      <c r="D2988">
        <v>0.24890043001683881</v>
      </c>
      <c r="E2988">
        <v>0.71353447460631347</v>
      </c>
      <c r="F2988">
        <v>7.4187720884194954E-3</v>
      </c>
      <c r="G2988">
        <v>2.1249583439683056E-2</v>
      </c>
      <c r="H2988">
        <v>8.8967398487452606E-3</v>
      </c>
    </row>
    <row r="2989" spans="1:8" x14ac:dyDescent="0.2">
      <c r="A2989" t="s">
        <v>4242</v>
      </c>
      <c r="B2989" t="s">
        <v>4240</v>
      </c>
      <c r="C2989" t="s">
        <v>4256</v>
      </c>
      <c r="D2989">
        <v>0.2479344533554696</v>
      </c>
      <c r="E2989">
        <v>0.71514607651881346</v>
      </c>
      <c r="F2989">
        <v>7.2137543679139885E-3</v>
      </c>
      <c r="G2989">
        <v>2.0789158560846097E-2</v>
      </c>
      <c r="H2989">
        <v>8.9165571969568071E-3</v>
      </c>
    </row>
    <row r="2990" spans="1:8" x14ac:dyDescent="0.2">
      <c r="A2990" t="s">
        <v>4242</v>
      </c>
      <c r="B2990" t="s">
        <v>4240</v>
      </c>
      <c r="C2990" t="s">
        <v>4257</v>
      </c>
      <c r="D2990">
        <v>0.24831451907531873</v>
      </c>
      <c r="E2990">
        <v>0.71480566974948412</v>
      </c>
      <c r="F2990">
        <v>7.2153875291898597E-3</v>
      </c>
      <c r="G2990">
        <v>2.0752169515343415E-2</v>
      </c>
      <c r="H2990">
        <v>8.9122541306640261E-3</v>
      </c>
    </row>
    <row r="2991" spans="1:8" x14ac:dyDescent="0.2">
      <c r="A2991" t="s">
        <v>4242</v>
      </c>
      <c r="B2991" t="s">
        <v>4240</v>
      </c>
      <c r="C2991" t="s">
        <v>4258</v>
      </c>
      <c r="D2991">
        <v>0.24907669865555429</v>
      </c>
      <c r="E2991">
        <v>0.71442813922996895</v>
      </c>
      <c r="F2991">
        <v>7.1358697411037066E-3</v>
      </c>
      <c r="G2991">
        <v>2.0449673666301148E-2</v>
      </c>
      <c r="H2991">
        <v>8.9096187070720426E-3</v>
      </c>
    </row>
    <row r="2992" spans="1:8" x14ac:dyDescent="0.2">
      <c r="A2992" t="s">
        <v>4242</v>
      </c>
      <c r="B2992" t="s">
        <v>4240</v>
      </c>
      <c r="C2992" t="s">
        <v>4259</v>
      </c>
      <c r="D2992">
        <v>0.24907669865555429</v>
      </c>
      <c r="E2992">
        <v>0.71442813922996895</v>
      </c>
      <c r="F2992">
        <v>7.1358697411037066E-3</v>
      </c>
      <c r="G2992">
        <v>2.0449673666301148E-2</v>
      </c>
      <c r="H2992">
        <v>8.9096187070720426E-3</v>
      </c>
    </row>
    <row r="2993" spans="1:8" x14ac:dyDescent="0.2">
      <c r="A2993" t="s">
        <v>4242</v>
      </c>
      <c r="B2993" t="s">
        <v>4240</v>
      </c>
      <c r="C2993" t="s">
        <v>4260</v>
      </c>
      <c r="D2993">
        <v>0.24698132456121757</v>
      </c>
      <c r="E2993">
        <v>0.71719325909072307</v>
      </c>
      <c r="F2993">
        <v>6.8907005416489579E-3</v>
      </c>
      <c r="G2993">
        <v>1.9990985446636148E-2</v>
      </c>
      <c r="H2993">
        <v>8.9437303597743462E-3</v>
      </c>
    </row>
    <row r="2994" spans="1:8" x14ac:dyDescent="0.2">
      <c r="A2994" t="s">
        <v>4242</v>
      </c>
      <c r="B2994" t="s">
        <v>4240</v>
      </c>
      <c r="C2994" t="s">
        <v>4261</v>
      </c>
      <c r="D2994">
        <v>0.24698132456121757</v>
      </c>
      <c r="E2994">
        <v>0.71719325909072307</v>
      </c>
      <c r="F2994">
        <v>6.8907005416489579E-3</v>
      </c>
      <c r="G2994">
        <v>1.9990985446636148E-2</v>
      </c>
      <c r="H2994">
        <v>8.9437303597743462E-3</v>
      </c>
    </row>
    <row r="2995" spans="1:8" x14ac:dyDescent="0.2">
      <c r="A2995" t="s">
        <v>4242</v>
      </c>
      <c r="B2995" t="s">
        <v>4240</v>
      </c>
      <c r="C2995" t="s">
        <v>4262</v>
      </c>
      <c r="D2995">
        <v>0.24698132456121757</v>
      </c>
      <c r="E2995">
        <v>0.71719325909072307</v>
      </c>
      <c r="F2995">
        <v>6.8907005416489579E-3</v>
      </c>
      <c r="G2995">
        <v>1.9990985446636148E-2</v>
      </c>
      <c r="H2995">
        <v>8.9437303597743462E-3</v>
      </c>
    </row>
    <row r="2996" spans="1:8" x14ac:dyDescent="0.2">
      <c r="A2996" t="s">
        <v>4242</v>
      </c>
      <c r="B2996" t="s">
        <v>4240</v>
      </c>
      <c r="C2996" t="s">
        <v>4263</v>
      </c>
      <c r="D2996">
        <v>0.24698132456121757</v>
      </c>
      <c r="E2996">
        <v>0.71719325909072307</v>
      </c>
      <c r="F2996">
        <v>6.8907005416489579E-3</v>
      </c>
      <c r="G2996">
        <v>1.9990985446636148E-2</v>
      </c>
      <c r="H2996">
        <v>8.9437303597743462E-3</v>
      </c>
    </row>
    <row r="2997" spans="1:8" x14ac:dyDescent="0.2">
      <c r="A2997" t="s">
        <v>4242</v>
      </c>
      <c r="B2997" t="s">
        <v>4240</v>
      </c>
      <c r="C2997" t="s">
        <v>4264</v>
      </c>
      <c r="D2997">
        <v>0.24737318689974139</v>
      </c>
      <c r="E2997">
        <v>0.71685177117066246</v>
      </c>
      <c r="F2997">
        <v>6.8894304641199718E-3</v>
      </c>
      <c r="G2997">
        <v>1.994614265161947E-2</v>
      </c>
      <c r="H2997">
        <v>8.9394688138566686E-3</v>
      </c>
    </row>
    <row r="2998" spans="1:8" x14ac:dyDescent="0.2">
      <c r="A2998" t="s">
        <v>4242</v>
      </c>
      <c r="B2998" t="s">
        <v>4240</v>
      </c>
      <c r="C2998" t="s">
        <v>4265</v>
      </c>
      <c r="D2998">
        <v>0.24737318689974139</v>
      </c>
      <c r="E2998">
        <v>0.71685177117066246</v>
      </c>
      <c r="F2998">
        <v>6.8894304641199718E-3</v>
      </c>
      <c r="G2998">
        <v>1.994614265161947E-2</v>
      </c>
      <c r="H2998">
        <v>8.9394688138566686E-3</v>
      </c>
    </row>
    <row r="2999" spans="1:8" x14ac:dyDescent="0.2">
      <c r="A2999" t="s">
        <v>4242</v>
      </c>
      <c r="B2999" t="s">
        <v>4240</v>
      </c>
      <c r="C2999" t="s">
        <v>4266</v>
      </c>
      <c r="D2999">
        <v>0.24775946236753227</v>
      </c>
      <c r="E2999">
        <v>0.71649496875189533</v>
      </c>
      <c r="F2999">
        <v>6.8935350336509589E-3</v>
      </c>
      <c r="G2999">
        <v>1.9917011881344076E-2</v>
      </c>
      <c r="H2999">
        <v>8.9350219655772601E-3</v>
      </c>
    </row>
    <row r="3000" spans="1:8" x14ac:dyDescent="0.2">
      <c r="A3000" t="s">
        <v>4242</v>
      </c>
      <c r="B3000" t="s">
        <v>4240</v>
      </c>
      <c r="C3000" t="s">
        <v>4267</v>
      </c>
      <c r="D3000">
        <v>0.24775946236753227</v>
      </c>
      <c r="E3000">
        <v>0.71649496875189533</v>
      </c>
      <c r="F3000">
        <v>6.8935350336509589E-3</v>
      </c>
      <c r="G3000">
        <v>1.9917011881344076E-2</v>
      </c>
      <c r="H3000">
        <v>8.9350219655772601E-3</v>
      </c>
    </row>
    <row r="3001" spans="1:8" x14ac:dyDescent="0.2">
      <c r="A3001" t="s">
        <v>4242</v>
      </c>
      <c r="B3001" t="s">
        <v>4240</v>
      </c>
      <c r="C3001" t="s">
        <v>4268</v>
      </c>
      <c r="D3001">
        <v>0.24814273409691945</v>
      </c>
      <c r="E3001">
        <v>0.71613019646030329</v>
      </c>
      <c r="F3001">
        <v>6.9004631184114646E-3</v>
      </c>
      <c r="G3001">
        <v>1.9896128130797976E-2</v>
      </c>
      <c r="H3001">
        <v>8.9304781935678566E-3</v>
      </c>
    </row>
    <row r="3002" spans="1:8" x14ac:dyDescent="0.2">
      <c r="A3002" t="s">
        <v>4242</v>
      </c>
      <c r="B3002" t="s">
        <v>4240</v>
      </c>
      <c r="C3002" t="s">
        <v>4269</v>
      </c>
      <c r="D3002">
        <v>0.24738308773702136</v>
      </c>
      <c r="E3002">
        <v>0.71687488513720621</v>
      </c>
      <c r="F3002">
        <v>6.8809494628832204E-3</v>
      </c>
      <c r="G3002">
        <v>1.9921410395234946E-2</v>
      </c>
      <c r="H3002">
        <v>8.9396672676541299E-3</v>
      </c>
    </row>
    <row r="3003" spans="1:8" x14ac:dyDescent="0.2">
      <c r="A3003" t="s">
        <v>4242</v>
      </c>
      <c r="B3003" t="s">
        <v>4240</v>
      </c>
      <c r="C3003" t="s">
        <v>4270</v>
      </c>
      <c r="D3003">
        <v>0.24814228675711558</v>
      </c>
      <c r="E3003">
        <v>0.7161291735911669</v>
      </c>
      <c r="F3003">
        <v>6.9008409738724888E-3</v>
      </c>
      <c r="G3003">
        <v>1.9897226075182472E-2</v>
      </c>
      <c r="H3003">
        <v>8.9304726026625605E-3</v>
      </c>
    </row>
    <row r="3004" spans="1:8" x14ac:dyDescent="0.2">
      <c r="A3004" t="s">
        <v>4242</v>
      </c>
      <c r="B3004" t="s">
        <v>4240</v>
      </c>
      <c r="C3004" t="s">
        <v>4271</v>
      </c>
      <c r="D3004">
        <v>0.24783552110407128</v>
      </c>
      <c r="E3004">
        <v>0.71672182035533472</v>
      </c>
      <c r="F3004">
        <v>6.8149413075862123E-3</v>
      </c>
      <c r="G3004">
        <v>1.9689910819717962E-2</v>
      </c>
      <c r="H3004">
        <v>8.9378064132897821E-3</v>
      </c>
    </row>
    <row r="3005" spans="1:8" x14ac:dyDescent="0.2">
      <c r="A3005" t="s">
        <v>4242</v>
      </c>
      <c r="B3005" t="s">
        <v>4240</v>
      </c>
      <c r="C3005" t="s">
        <v>4272</v>
      </c>
      <c r="D3005">
        <v>0.24654179125972964</v>
      </c>
      <c r="E3005">
        <v>0.71593883810795811</v>
      </c>
      <c r="F3005">
        <v>7.3223583348115849E-3</v>
      </c>
      <c r="G3005">
        <v>2.1245082722791145E-2</v>
      </c>
      <c r="H3005">
        <v>8.9519295747095967E-3</v>
      </c>
    </row>
    <row r="3006" spans="1:8" x14ac:dyDescent="0.2">
      <c r="A3006" t="s">
        <v>4242</v>
      </c>
      <c r="B3006" t="s">
        <v>4240</v>
      </c>
      <c r="C3006" t="s">
        <v>4273</v>
      </c>
      <c r="D3006">
        <v>0.24654179125972964</v>
      </c>
      <c r="E3006">
        <v>0.71593883810795811</v>
      </c>
      <c r="F3006">
        <v>7.3223583348115849E-3</v>
      </c>
      <c r="G3006">
        <v>2.1245082722791145E-2</v>
      </c>
      <c r="H3006">
        <v>8.9519295747095967E-3</v>
      </c>
    </row>
    <row r="3007" spans="1:8" x14ac:dyDescent="0.2">
      <c r="A3007" t="s">
        <v>4242</v>
      </c>
      <c r="B3007" t="s">
        <v>4240</v>
      </c>
      <c r="C3007" t="s">
        <v>4274</v>
      </c>
      <c r="D3007">
        <v>0.24654179125972964</v>
      </c>
      <c r="E3007">
        <v>0.71593883810795811</v>
      </c>
      <c r="F3007">
        <v>7.3223583348115849E-3</v>
      </c>
      <c r="G3007">
        <v>2.1245082722791145E-2</v>
      </c>
      <c r="H3007">
        <v>8.9519295747095967E-3</v>
      </c>
    </row>
    <row r="3008" spans="1:8" x14ac:dyDescent="0.2">
      <c r="A3008" t="s">
        <v>4242</v>
      </c>
      <c r="B3008" t="s">
        <v>4240</v>
      </c>
      <c r="C3008" t="s">
        <v>4275</v>
      </c>
      <c r="D3008">
        <v>0.24827591105087801</v>
      </c>
      <c r="E3008">
        <v>0.71363979895301288</v>
      </c>
      <c r="F3008">
        <v>7.530726102362599E-3</v>
      </c>
      <c r="G3008">
        <v>2.1627930398582539E-2</v>
      </c>
      <c r="H3008">
        <v>8.9256334951639503E-3</v>
      </c>
    </row>
    <row r="3009" spans="1:8" x14ac:dyDescent="0.2">
      <c r="A3009" t="s">
        <v>4242</v>
      </c>
      <c r="B3009" t="s">
        <v>4240</v>
      </c>
      <c r="C3009" t="s">
        <v>4276</v>
      </c>
      <c r="D3009">
        <v>0.24823655363693017</v>
      </c>
      <c r="E3009">
        <v>0.71356733220693025</v>
      </c>
      <c r="F3009">
        <v>7.5587245694192272E-3</v>
      </c>
      <c r="G3009">
        <v>2.1709642494463284E-2</v>
      </c>
      <c r="H3009">
        <v>8.927747092256938E-3</v>
      </c>
    </row>
    <row r="3010" spans="1:8" x14ac:dyDescent="0.2">
      <c r="A3010" t="s">
        <v>4242</v>
      </c>
      <c r="B3010" t="s">
        <v>4240</v>
      </c>
      <c r="C3010" t="s">
        <v>4277</v>
      </c>
      <c r="D3010">
        <v>0.24827529189581041</v>
      </c>
      <c r="E3010">
        <v>0.70935898020432009</v>
      </c>
      <c r="F3010">
        <v>8.6776327262772807E-3</v>
      </c>
      <c r="G3010">
        <v>2.4775155699217601E-2</v>
      </c>
      <c r="H3010">
        <v>8.9129394743746489E-3</v>
      </c>
    </row>
    <row r="3011" spans="1:8" x14ac:dyDescent="0.2">
      <c r="A3011" t="s">
        <v>4242</v>
      </c>
      <c r="B3011" t="s">
        <v>4240</v>
      </c>
      <c r="C3011" t="s">
        <v>4278</v>
      </c>
      <c r="D3011">
        <v>0.24933926439952067</v>
      </c>
      <c r="E3011">
        <v>0.70808474563252577</v>
      </c>
      <c r="F3011">
        <v>8.7755716079300251E-3</v>
      </c>
      <c r="G3011">
        <v>2.4903285004495786E-2</v>
      </c>
      <c r="H3011">
        <v>8.8971333555278326E-3</v>
      </c>
    </row>
    <row r="3012" spans="1:8" x14ac:dyDescent="0.2">
      <c r="A3012" t="s">
        <v>4242</v>
      </c>
      <c r="B3012" t="s">
        <v>4240</v>
      </c>
      <c r="C3012" t="s">
        <v>4279</v>
      </c>
      <c r="D3012">
        <v>0.24930572184412328</v>
      </c>
      <c r="E3012">
        <v>0.70798736563525144</v>
      </c>
      <c r="F3012">
        <v>8.8099873072858426E-3</v>
      </c>
      <c r="G3012">
        <v>2.5000947503991643E-2</v>
      </c>
      <c r="H3012">
        <v>8.8959777093479096E-3</v>
      </c>
    </row>
    <row r="3013" spans="1:8" x14ac:dyDescent="0.2">
      <c r="A3013" t="s">
        <v>4242</v>
      </c>
      <c r="B3013" t="s">
        <v>4240</v>
      </c>
      <c r="C3013" t="s">
        <v>4280</v>
      </c>
      <c r="D3013">
        <v>0.24930572184412328</v>
      </c>
      <c r="E3013">
        <v>0.70798736563525144</v>
      </c>
      <c r="F3013">
        <v>8.8099873072858426E-3</v>
      </c>
      <c r="G3013">
        <v>2.5000947503991643E-2</v>
      </c>
      <c r="H3013">
        <v>8.8959777093479096E-3</v>
      </c>
    </row>
    <row r="3014" spans="1:8" x14ac:dyDescent="0.2">
      <c r="A3014" t="s">
        <v>4242</v>
      </c>
      <c r="B3014" t="s">
        <v>4240</v>
      </c>
      <c r="C3014" t="s">
        <v>4281</v>
      </c>
      <c r="D3014">
        <v>0.24930572184412328</v>
      </c>
      <c r="E3014">
        <v>0.70798736563525144</v>
      </c>
      <c r="F3014">
        <v>8.8099873072858426E-3</v>
      </c>
      <c r="G3014">
        <v>2.5000947503991643E-2</v>
      </c>
      <c r="H3014">
        <v>8.8959777093479096E-3</v>
      </c>
    </row>
    <row r="3015" spans="1:8" x14ac:dyDescent="0.2">
      <c r="A3015" t="s">
        <v>4242</v>
      </c>
      <c r="B3015" t="s">
        <v>4240</v>
      </c>
      <c r="C3015" t="s">
        <v>4282</v>
      </c>
      <c r="D3015">
        <v>0.24871949144008057</v>
      </c>
      <c r="E3015">
        <v>0.7091836592962647</v>
      </c>
      <c r="F3015">
        <v>8.6214773968955813E-3</v>
      </c>
      <c r="G3015">
        <v>2.4564682860083658E-2</v>
      </c>
      <c r="H3015">
        <v>8.9106890066756022E-3</v>
      </c>
    </row>
    <row r="3016" spans="1:8" x14ac:dyDescent="0.2">
      <c r="A3016" t="s">
        <v>4242</v>
      </c>
      <c r="B3016" t="s">
        <v>4240</v>
      </c>
      <c r="C3016" t="s">
        <v>4283</v>
      </c>
      <c r="D3016">
        <v>0.24798673858799164</v>
      </c>
      <c r="E3016">
        <v>0.70996919987371709</v>
      </c>
      <c r="F3016">
        <v>8.5794291624146403E-3</v>
      </c>
      <c r="G3016">
        <v>2.4544155364729304E-2</v>
      </c>
      <c r="H3016">
        <v>8.9204770111474402E-3</v>
      </c>
    </row>
    <row r="3017" spans="1:8" x14ac:dyDescent="0.2">
      <c r="A3017" t="s">
        <v>4242</v>
      </c>
      <c r="B3017" t="s">
        <v>4240</v>
      </c>
      <c r="C3017" t="s">
        <v>4284</v>
      </c>
      <c r="D3017">
        <v>0.24798673858799164</v>
      </c>
      <c r="E3017">
        <v>0.70996919987371709</v>
      </c>
      <c r="F3017">
        <v>8.5794291624146403E-3</v>
      </c>
      <c r="G3017">
        <v>2.4544155364729304E-2</v>
      </c>
      <c r="H3017">
        <v>8.9204770111474402E-3</v>
      </c>
    </row>
    <row r="3018" spans="1:8" x14ac:dyDescent="0.2">
      <c r="A3018" t="s">
        <v>4242</v>
      </c>
      <c r="B3018" t="s">
        <v>4240</v>
      </c>
      <c r="C3018" t="s">
        <v>4285</v>
      </c>
      <c r="D3018">
        <v>0.24798673858799164</v>
      </c>
      <c r="E3018">
        <v>0.70996919987371709</v>
      </c>
      <c r="F3018">
        <v>8.5794291624146403E-3</v>
      </c>
      <c r="G3018">
        <v>2.4544155364729304E-2</v>
      </c>
      <c r="H3018">
        <v>8.9204770111474402E-3</v>
      </c>
    </row>
    <row r="3019" spans="1:8" x14ac:dyDescent="0.2">
      <c r="A3019" t="s">
        <v>4242</v>
      </c>
      <c r="B3019" t="s">
        <v>4240</v>
      </c>
      <c r="C3019" t="s">
        <v>4286</v>
      </c>
      <c r="D3019">
        <v>0.24871984643403777</v>
      </c>
      <c r="E3019">
        <v>0.70918215459092959</v>
      </c>
      <c r="F3019">
        <v>8.6217961805680667E-3</v>
      </c>
      <c r="G3019">
        <v>2.4565504553739015E-2</v>
      </c>
      <c r="H3019">
        <v>8.9106982407254967E-3</v>
      </c>
    </row>
    <row r="3020" spans="1:8" x14ac:dyDescent="0.2">
      <c r="A3020" t="s">
        <v>4242</v>
      </c>
      <c r="B3020" t="s">
        <v>4240</v>
      </c>
      <c r="C3020" t="s">
        <v>4287</v>
      </c>
      <c r="D3020">
        <v>0.24794960453275708</v>
      </c>
      <c r="E3020">
        <v>0.70986200592440096</v>
      </c>
      <c r="F3020">
        <v>8.6171186986613753E-3</v>
      </c>
      <c r="G3020">
        <v>2.4652029824912731E-2</v>
      </c>
      <c r="H3020">
        <v>8.9192410192678439E-3</v>
      </c>
    </row>
    <row r="3021" spans="1:8" x14ac:dyDescent="0.2">
      <c r="A3021" t="s">
        <v>4242</v>
      </c>
      <c r="B3021" t="s">
        <v>4240</v>
      </c>
      <c r="C3021" t="s">
        <v>4288</v>
      </c>
      <c r="D3021">
        <v>0.24756413871237504</v>
      </c>
      <c r="E3021">
        <v>0.71020408422076819</v>
      </c>
      <c r="F3021">
        <v>8.6142281383740187E-3</v>
      </c>
      <c r="G3021">
        <v>2.4694010904659773E-2</v>
      </c>
      <c r="H3021">
        <v>8.9235380238230962E-3</v>
      </c>
    </row>
    <row r="3022" spans="1:8" x14ac:dyDescent="0.2">
      <c r="A3022" t="s">
        <v>4242</v>
      </c>
      <c r="B3022" t="s">
        <v>4240</v>
      </c>
      <c r="C3022" t="s">
        <v>4289</v>
      </c>
      <c r="D3022">
        <v>0.24756413871237504</v>
      </c>
      <c r="E3022">
        <v>0.71020408422076819</v>
      </c>
      <c r="F3022">
        <v>8.6142281383740187E-3</v>
      </c>
      <c r="G3022">
        <v>2.4694010904659773E-2</v>
      </c>
      <c r="H3022">
        <v>8.9235380238230962E-3</v>
      </c>
    </row>
    <row r="3023" spans="1:8" x14ac:dyDescent="0.2">
      <c r="A3023" t="s">
        <v>4242</v>
      </c>
      <c r="B3023" t="s">
        <v>4240</v>
      </c>
      <c r="C3023" t="s">
        <v>4290</v>
      </c>
      <c r="D3023">
        <v>0.24794229073767043</v>
      </c>
      <c r="E3023">
        <v>0.70984159091187671</v>
      </c>
      <c r="F3023">
        <v>8.6243501560213723E-3</v>
      </c>
      <c r="G3023">
        <v>2.4672751649747488E-2</v>
      </c>
      <c r="H3023">
        <v>8.9190165446840861E-3</v>
      </c>
    </row>
    <row r="3024" spans="1:8" x14ac:dyDescent="0.2">
      <c r="A3024" t="s">
        <v>4242</v>
      </c>
      <c r="B3024" t="s">
        <v>4240</v>
      </c>
      <c r="C3024" t="s">
        <v>4291</v>
      </c>
      <c r="D3024">
        <v>0.24794229073767043</v>
      </c>
      <c r="E3024">
        <v>0.70984159091187671</v>
      </c>
      <c r="F3024">
        <v>8.6243501560213723E-3</v>
      </c>
      <c r="G3024">
        <v>2.4672751649747488E-2</v>
      </c>
      <c r="H3024">
        <v>8.9190165446840861E-3</v>
      </c>
    </row>
    <row r="3025" spans="1:8" x14ac:dyDescent="0.2">
      <c r="A3025" t="s">
        <v>4242</v>
      </c>
      <c r="B3025" t="s">
        <v>4240</v>
      </c>
      <c r="C3025" t="s">
        <v>4292</v>
      </c>
      <c r="D3025">
        <v>0.24794229073767043</v>
      </c>
      <c r="E3025">
        <v>0.70984159091187671</v>
      </c>
      <c r="F3025">
        <v>8.6243501560213723E-3</v>
      </c>
      <c r="G3025">
        <v>2.4672751649747488E-2</v>
      </c>
      <c r="H3025">
        <v>8.9190165446840861E-3</v>
      </c>
    </row>
    <row r="3026" spans="1:8" x14ac:dyDescent="0.2">
      <c r="A3026" t="s">
        <v>4242</v>
      </c>
      <c r="B3026" t="s">
        <v>4240</v>
      </c>
      <c r="C3026" t="s">
        <v>4293</v>
      </c>
      <c r="D3026">
        <v>0.24756459130735006</v>
      </c>
      <c r="E3026">
        <v>0.71020590449417409</v>
      </c>
      <c r="F3026">
        <v>8.6136251342786331E-3</v>
      </c>
      <c r="G3026">
        <v>2.4692299098320668E-2</v>
      </c>
      <c r="H3026">
        <v>8.923579965876581E-3</v>
      </c>
    </row>
    <row r="3027" spans="1:8" x14ac:dyDescent="0.2">
      <c r="A3027" t="s">
        <v>4242</v>
      </c>
      <c r="B3027" t="s">
        <v>4240</v>
      </c>
      <c r="C3027" t="s">
        <v>4294</v>
      </c>
      <c r="D3027">
        <v>0.24756459130735006</v>
      </c>
      <c r="E3027">
        <v>0.71020590449417409</v>
      </c>
      <c r="F3027">
        <v>8.6136251342786331E-3</v>
      </c>
      <c r="G3027">
        <v>2.4692299098320668E-2</v>
      </c>
      <c r="H3027">
        <v>8.923579965876581E-3</v>
      </c>
    </row>
    <row r="3028" spans="1:8" x14ac:dyDescent="0.2">
      <c r="A3028" t="s">
        <v>4242</v>
      </c>
      <c r="B3028" t="s">
        <v>4240</v>
      </c>
      <c r="C3028" t="s">
        <v>4295</v>
      </c>
      <c r="D3028">
        <v>0.24756459130735006</v>
      </c>
      <c r="E3028">
        <v>0.71020590449417409</v>
      </c>
      <c r="F3028">
        <v>8.6136251342786331E-3</v>
      </c>
      <c r="G3028">
        <v>2.4692299098320668E-2</v>
      </c>
      <c r="H3028">
        <v>8.923579965876581E-3</v>
      </c>
    </row>
    <row r="3029" spans="1:8" x14ac:dyDescent="0.2">
      <c r="A3029" t="s">
        <v>4242</v>
      </c>
      <c r="B3029" t="s">
        <v>4240</v>
      </c>
      <c r="C3029" t="s">
        <v>4296</v>
      </c>
      <c r="D3029">
        <v>0.24756459130735006</v>
      </c>
      <c r="E3029">
        <v>0.71020590449417409</v>
      </c>
      <c r="F3029">
        <v>8.6136251342786331E-3</v>
      </c>
      <c r="G3029">
        <v>2.4692299098320668E-2</v>
      </c>
      <c r="H3029">
        <v>8.923579965876581E-3</v>
      </c>
    </row>
    <row r="3030" spans="1:8" x14ac:dyDescent="0.2">
      <c r="A3030" t="s">
        <v>4242</v>
      </c>
      <c r="B3030" t="s">
        <v>4240</v>
      </c>
      <c r="C3030" t="s">
        <v>4297</v>
      </c>
      <c r="D3030">
        <v>0.24757139008308021</v>
      </c>
      <c r="E3030">
        <v>0.71022682299359796</v>
      </c>
      <c r="F3030">
        <v>8.6063748471787403E-3</v>
      </c>
      <c r="G3030">
        <v>2.4671548280214985E-2</v>
      </c>
      <c r="H3030">
        <v>8.9238637959281556E-3</v>
      </c>
    </row>
    <row r="3031" spans="1:8" x14ac:dyDescent="0.2">
      <c r="A3031" t="s">
        <v>4242</v>
      </c>
      <c r="B3031" t="s">
        <v>4240</v>
      </c>
      <c r="C3031" t="s">
        <v>4298</v>
      </c>
      <c r="D3031">
        <v>0.24718595916311017</v>
      </c>
      <c r="E3031">
        <v>0.71056795957859797</v>
      </c>
      <c r="F3031">
        <v>8.6037117698238557E-3</v>
      </c>
      <c r="G3031">
        <v>2.4714222539723107E-2</v>
      </c>
      <c r="H3031">
        <v>8.9281469487450284E-3</v>
      </c>
    </row>
    <row r="3032" spans="1:8" x14ac:dyDescent="0.2">
      <c r="A3032" t="s">
        <v>4242</v>
      </c>
      <c r="B3032" t="s">
        <v>4240</v>
      </c>
      <c r="C3032" t="s">
        <v>4299</v>
      </c>
      <c r="D3032">
        <v>0.24807225240259415</v>
      </c>
      <c r="E3032">
        <v>0.70878490400033689</v>
      </c>
      <c r="F3032">
        <v>8.8802377699433704E-3</v>
      </c>
      <c r="G3032">
        <v>2.5354253517485294E-2</v>
      </c>
      <c r="H3032">
        <v>8.9083523096402002E-3</v>
      </c>
    </row>
    <row r="3033" spans="1:8" x14ac:dyDescent="0.2">
      <c r="A3033" t="s">
        <v>4242</v>
      </c>
      <c r="B3033" t="s">
        <v>4240</v>
      </c>
      <c r="C3033" t="s">
        <v>4300</v>
      </c>
      <c r="D3033">
        <v>0.2488152454892649</v>
      </c>
      <c r="E3033">
        <v>0.70803307208756616</v>
      </c>
      <c r="F3033">
        <v>8.9116075670720683E-3</v>
      </c>
      <c r="G3033">
        <v>2.5341014132105665E-2</v>
      </c>
      <c r="H3033">
        <v>8.8990607239912527E-3</v>
      </c>
    </row>
    <row r="3034" spans="1:8" x14ac:dyDescent="0.2">
      <c r="A3034" t="s">
        <v>4242</v>
      </c>
      <c r="B3034" t="s">
        <v>4240</v>
      </c>
      <c r="C3034" t="s">
        <v>4301</v>
      </c>
      <c r="D3034">
        <v>0.24842959348920368</v>
      </c>
      <c r="E3034">
        <v>0.70836898071471888</v>
      </c>
      <c r="F3034">
        <v>8.9100885999937995E-3</v>
      </c>
      <c r="G3034">
        <v>2.5388053822764288E-2</v>
      </c>
      <c r="H3034">
        <v>8.9032833733193179E-3</v>
      </c>
    </row>
    <row r="3035" spans="1:8" x14ac:dyDescent="0.2">
      <c r="A3035" t="s">
        <v>4242</v>
      </c>
      <c r="B3035" t="s">
        <v>4240</v>
      </c>
      <c r="C3035" t="s">
        <v>4302</v>
      </c>
      <c r="D3035">
        <v>0.24842959348920368</v>
      </c>
      <c r="E3035">
        <v>0.70836898071471888</v>
      </c>
      <c r="F3035">
        <v>8.9100885999937995E-3</v>
      </c>
      <c r="G3035">
        <v>2.5388053822764288E-2</v>
      </c>
      <c r="H3035">
        <v>8.9032833733193179E-3</v>
      </c>
    </row>
    <row r="3036" spans="1:8" x14ac:dyDescent="0.2">
      <c r="A3036" t="s">
        <v>4242</v>
      </c>
      <c r="B3036" t="s">
        <v>4240</v>
      </c>
      <c r="C3036" t="s">
        <v>4303</v>
      </c>
      <c r="D3036">
        <v>0.24842959348920368</v>
      </c>
      <c r="E3036">
        <v>0.70836898071471888</v>
      </c>
      <c r="F3036">
        <v>8.9100885999937995E-3</v>
      </c>
      <c r="G3036">
        <v>2.5388053822764288E-2</v>
      </c>
      <c r="H3036">
        <v>8.9032833733193179E-3</v>
      </c>
    </row>
    <row r="3037" spans="1:8" x14ac:dyDescent="0.2">
      <c r="A3037" t="s">
        <v>4242</v>
      </c>
      <c r="B3037" t="s">
        <v>4240</v>
      </c>
      <c r="C3037" t="s">
        <v>4304</v>
      </c>
      <c r="D3037">
        <v>0.24880649319849166</v>
      </c>
      <c r="E3037">
        <v>0.70800939503451954</v>
      </c>
      <c r="F3037">
        <v>8.9200981282875416E-3</v>
      </c>
      <c r="G3037">
        <v>2.5365219611397129E-2</v>
      </c>
      <c r="H3037">
        <v>8.8987940273039454E-3</v>
      </c>
    </row>
    <row r="3038" spans="1:8" x14ac:dyDescent="0.2">
      <c r="A3038" t="s">
        <v>4242</v>
      </c>
      <c r="B3038" t="s">
        <v>4240</v>
      </c>
      <c r="C3038" t="s">
        <v>4305</v>
      </c>
      <c r="D3038">
        <v>0.24880649319849166</v>
      </c>
      <c r="E3038">
        <v>0.70800939503451954</v>
      </c>
      <c r="F3038">
        <v>8.9200981282875416E-3</v>
      </c>
      <c r="G3038">
        <v>2.5365219611397129E-2</v>
      </c>
      <c r="H3038">
        <v>8.8987940273039454E-3</v>
      </c>
    </row>
    <row r="3039" spans="1:8" x14ac:dyDescent="0.2">
      <c r="A3039" t="s">
        <v>4242</v>
      </c>
      <c r="B3039" t="s">
        <v>4240</v>
      </c>
      <c r="C3039" t="s">
        <v>4306</v>
      </c>
      <c r="D3039">
        <v>0.24880649319849166</v>
      </c>
      <c r="E3039">
        <v>0.70800939503451954</v>
      </c>
      <c r="F3039">
        <v>8.9200981282875416E-3</v>
      </c>
      <c r="G3039">
        <v>2.5365219611397129E-2</v>
      </c>
      <c r="H3039">
        <v>8.8987940273039454E-3</v>
      </c>
    </row>
    <row r="3040" spans="1:8" x14ac:dyDescent="0.2">
      <c r="A3040" t="s">
        <v>4242</v>
      </c>
      <c r="B3040" t="s">
        <v>4240</v>
      </c>
      <c r="C3040" t="s">
        <v>4307</v>
      </c>
      <c r="D3040">
        <v>0.24880649319849166</v>
      </c>
      <c r="E3040">
        <v>0.70800939503451954</v>
      </c>
      <c r="F3040">
        <v>8.9200981282875416E-3</v>
      </c>
      <c r="G3040">
        <v>2.5365219611397129E-2</v>
      </c>
      <c r="H3040">
        <v>8.8987940273039454E-3</v>
      </c>
    </row>
    <row r="3041" spans="1:8" x14ac:dyDescent="0.2">
      <c r="A3041" t="s">
        <v>4242</v>
      </c>
      <c r="B3041" t="s">
        <v>4240</v>
      </c>
      <c r="C3041" t="s">
        <v>4308</v>
      </c>
      <c r="D3041">
        <v>0.24902164866612558</v>
      </c>
      <c r="E3041">
        <v>0.70719204081371678</v>
      </c>
      <c r="F3041">
        <v>9.0927439406872576E-3</v>
      </c>
      <c r="G3041">
        <v>2.5804359778652329E-2</v>
      </c>
      <c r="H3041">
        <v>8.8892068008179816E-3</v>
      </c>
    </row>
    <row r="3042" spans="1:8" x14ac:dyDescent="0.2">
      <c r="A3042" t="s">
        <v>4242</v>
      </c>
      <c r="B3042" t="s">
        <v>4240</v>
      </c>
      <c r="C3042" t="s">
        <v>4309</v>
      </c>
      <c r="D3042">
        <v>0.24902164866612558</v>
      </c>
      <c r="E3042">
        <v>0.70719204081371678</v>
      </c>
      <c r="F3042">
        <v>9.0927439406872576E-3</v>
      </c>
      <c r="G3042">
        <v>2.5804359778652329E-2</v>
      </c>
      <c r="H3042">
        <v>8.8892068008179816E-3</v>
      </c>
    </row>
    <row r="3043" spans="1:8" x14ac:dyDescent="0.2">
      <c r="A3043" t="s">
        <v>4242</v>
      </c>
      <c r="B3043" t="s">
        <v>4240</v>
      </c>
      <c r="C3043" t="s">
        <v>4310</v>
      </c>
      <c r="D3043">
        <v>0.24860962843916981</v>
      </c>
      <c r="E3043">
        <v>0.70745166096391399</v>
      </c>
      <c r="F3043">
        <v>9.1178944861998699E-3</v>
      </c>
      <c r="G3043">
        <v>2.59281764104588E-2</v>
      </c>
      <c r="H3043">
        <v>8.8926397002575316E-3</v>
      </c>
    </row>
    <row r="3044" spans="1:8" x14ac:dyDescent="0.2">
      <c r="A3044" t="s">
        <v>4242</v>
      </c>
      <c r="B3044" t="s">
        <v>4240</v>
      </c>
      <c r="C3044" t="s">
        <v>4311</v>
      </c>
      <c r="D3044">
        <v>0.24860962843916981</v>
      </c>
      <c r="E3044">
        <v>0.70745166096391399</v>
      </c>
      <c r="F3044">
        <v>9.1178944861998699E-3</v>
      </c>
      <c r="G3044">
        <v>2.59281764104588E-2</v>
      </c>
      <c r="H3044">
        <v>8.8926397002575316E-3</v>
      </c>
    </row>
    <row r="3045" spans="1:8" x14ac:dyDescent="0.2">
      <c r="A3045" t="s">
        <v>4242</v>
      </c>
      <c r="B3045" t="s">
        <v>4240</v>
      </c>
      <c r="C3045" t="s">
        <v>4312</v>
      </c>
      <c r="D3045">
        <v>0.24969077601886866</v>
      </c>
      <c r="E3045">
        <v>0.70626001654960591</v>
      </c>
      <c r="F3045">
        <v>9.1909338917954084E-3</v>
      </c>
      <c r="G3045">
        <v>2.5979046316225218E-2</v>
      </c>
      <c r="H3045">
        <v>8.8792272235048101E-3</v>
      </c>
    </row>
    <row r="3046" spans="1:8" x14ac:dyDescent="0.2">
      <c r="A3046" t="s">
        <v>4242</v>
      </c>
      <c r="B3046" t="s">
        <v>4240</v>
      </c>
      <c r="C3046" t="s">
        <v>4313</v>
      </c>
      <c r="D3046">
        <v>0.24969077601886866</v>
      </c>
      <c r="E3046">
        <v>0.70626001654960591</v>
      </c>
      <c r="F3046">
        <v>9.1909338917954084E-3</v>
      </c>
      <c r="G3046">
        <v>2.5979046316225218E-2</v>
      </c>
      <c r="H3046">
        <v>8.8792272235048101E-3</v>
      </c>
    </row>
    <row r="3047" spans="1:8" x14ac:dyDescent="0.2">
      <c r="A3047" t="s">
        <v>4242</v>
      </c>
      <c r="B3047" t="s">
        <v>4240</v>
      </c>
      <c r="C3047" t="s">
        <v>4314</v>
      </c>
      <c r="D3047">
        <v>0.24973805923321249</v>
      </c>
      <c r="E3047">
        <v>0.70642854763597285</v>
      </c>
      <c r="F3047">
        <v>9.1336916033663059E-3</v>
      </c>
      <c r="G3047">
        <v>2.5818402450502317E-2</v>
      </c>
      <c r="H3047">
        <v>8.8812990769459484E-3</v>
      </c>
    </row>
    <row r="3048" spans="1:8" x14ac:dyDescent="0.2">
      <c r="A3048" t="s">
        <v>4242</v>
      </c>
      <c r="B3048" t="s">
        <v>4240</v>
      </c>
      <c r="C3048" t="s">
        <v>4315</v>
      </c>
      <c r="D3048">
        <v>0.25012021780051485</v>
      </c>
      <c r="E3048">
        <v>0.70608946877754963</v>
      </c>
      <c r="F3048">
        <v>9.137090611328471E-3</v>
      </c>
      <c r="G3048">
        <v>2.5776184849565429E-2</v>
      </c>
      <c r="H3048">
        <v>8.8770379610416551E-3</v>
      </c>
    </row>
    <row r="3049" spans="1:8" x14ac:dyDescent="0.2">
      <c r="A3049" t="s">
        <v>4242</v>
      </c>
      <c r="B3049" t="s">
        <v>4240</v>
      </c>
      <c r="C3049" t="s">
        <v>4316</v>
      </c>
      <c r="D3049">
        <v>0.25049232532771387</v>
      </c>
      <c r="E3049">
        <v>0.70574008639507269</v>
      </c>
      <c r="F3049">
        <v>9.1455901171258319E-3</v>
      </c>
      <c r="G3049">
        <v>2.5749114125847985E-2</v>
      </c>
      <c r="H3049">
        <v>8.8728840342395792E-3</v>
      </c>
    </row>
    <row r="3050" spans="1:8" x14ac:dyDescent="0.2">
      <c r="A3050" t="s">
        <v>4242</v>
      </c>
      <c r="B3050" t="s">
        <v>4240</v>
      </c>
      <c r="C3050" t="s">
        <v>4317</v>
      </c>
      <c r="D3050">
        <v>0.25087337862639103</v>
      </c>
      <c r="E3050">
        <v>0.70540063693504818</v>
      </c>
      <c r="F3050">
        <v>9.1492969919771024E-3</v>
      </c>
      <c r="G3050">
        <v>2.5708068988462358E-2</v>
      </c>
      <c r="H3050">
        <v>8.8686184581213898E-3</v>
      </c>
    </row>
    <row r="3051" spans="1:8" x14ac:dyDescent="0.2">
      <c r="A3051" t="s">
        <v>4242</v>
      </c>
      <c r="B3051" t="s">
        <v>4240</v>
      </c>
      <c r="C3051" t="s">
        <v>4318</v>
      </c>
      <c r="D3051">
        <v>0.25160895534573097</v>
      </c>
      <c r="E3051">
        <v>0.70466287693348861</v>
      </c>
      <c r="F3051">
        <v>9.17899342597687E-3</v>
      </c>
      <c r="G3051">
        <v>2.5689289222341524E-2</v>
      </c>
      <c r="H3051">
        <v>8.8598850724621418E-3</v>
      </c>
    </row>
    <row r="3052" spans="1:8" x14ac:dyDescent="0.2">
      <c r="A3052" t="s">
        <v>4242</v>
      </c>
      <c r="B3052" t="s">
        <v>4240</v>
      </c>
      <c r="C3052" t="s">
        <v>4319</v>
      </c>
      <c r="D3052">
        <v>0.2516224488352613</v>
      </c>
      <c r="E3052">
        <v>0.70470064068769156</v>
      </c>
      <c r="F3052">
        <v>9.1653876493185214E-3</v>
      </c>
      <c r="G3052">
        <v>2.5651182643435928E-2</v>
      </c>
      <c r="H3052">
        <v>8.8603401842925894E-3</v>
      </c>
    </row>
    <row r="3053" spans="1:8" x14ac:dyDescent="0.2">
      <c r="A3053" t="s">
        <v>4242</v>
      </c>
      <c r="B3053" t="s">
        <v>4240</v>
      </c>
      <c r="C3053" t="s">
        <v>4320</v>
      </c>
      <c r="D3053">
        <v>0.25199327728662307</v>
      </c>
      <c r="E3053">
        <v>0.7043380633738402</v>
      </c>
      <c r="F3053">
        <v>9.1778203432749412E-3</v>
      </c>
      <c r="G3053">
        <v>2.5635015663199794E-2</v>
      </c>
      <c r="H3053">
        <v>8.8558233330617991E-3</v>
      </c>
    </row>
    <row r="3054" spans="1:8" x14ac:dyDescent="0.2">
      <c r="A3054" t="s">
        <v>4242</v>
      </c>
      <c r="B3054" t="s">
        <v>4240</v>
      </c>
      <c r="C3054" t="s">
        <v>4321</v>
      </c>
      <c r="D3054">
        <v>0.25199327728662307</v>
      </c>
      <c r="E3054">
        <v>0.7043380633738402</v>
      </c>
      <c r="F3054">
        <v>9.1778203432749412E-3</v>
      </c>
      <c r="G3054">
        <v>2.5635015663199794E-2</v>
      </c>
      <c r="H3054">
        <v>8.8558233330617991E-3</v>
      </c>
    </row>
    <row r="3055" spans="1:8" x14ac:dyDescent="0.2">
      <c r="A3055" t="s">
        <v>4242</v>
      </c>
      <c r="B3055" t="s">
        <v>4240</v>
      </c>
      <c r="C3055" t="s">
        <v>4322</v>
      </c>
      <c r="D3055">
        <v>0.25162156077825487</v>
      </c>
      <c r="E3055">
        <v>0.7019431258259009</v>
      </c>
      <c r="F3055">
        <v>9.9272298646656751E-3</v>
      </c>
      <c r="G3055">
        <v>2.7676251016686755E-2</v>
      </c>
      <c r="H3055">
        <v>8.8318325144917612E-3</v>
      </c>
    </row>
    <row r="3056" spans="1:8" x14ac:dyDescent="0.2">
      <c r="A3056" t="s">
        <v>4242</v>
      </c>
      <c r="B3056" t="s">
        <v>4240</v>
      </c>
      <c r="C3056" t="s">
        <v>4323</v>
      </c>
      <c r="D3056">
        <v>0.25086510727175432</v>
      </c>
      <c r="E3056">
        <v>0.70261780921358707</v>
      </c>
      <c r="F3056">
        <v>9.9175438461956457E-3</v>
      </c>
      <c r="G3056">
        <v>2.7759241738496893E-2</v>
      </c>
      <c r="H3056">
        <v>8.8402979299660751E-3</v>
      </c>
    </row>
    <row r="3057" spans="1:8" x14ac:dyDescent="0.2">
      <c r="A3057" t="s">
        <v>4242</v>
      </c>
      <c r="B3057" t="s">
        <v>4240</v>
      </c>
      <c r="C3057" t="s">
        <v>4324</v>
      </c>
      <c r="D3057">
        <v>0.24895204435723364</v>
      </c>
      <c r="E3057">
        <v>0.70428194979732983</v>
      </c>
      <c r="F3057">
        <v>9.9040321930125193E-3</v>
      </c>
      <c r="G3057">
        <v>2.8000542619976875E-2</v>
      </c>
      <c r="H3057">
        <v>8.8614310324471608E-3</v>
      </c>
    </row>
    <row r="3058" spans="1:8" x14ac:dyDescent="0.2">
      <c r="A3058" t="s">
        <v>4242</v>
      </c>
      <c r="B3058" t="s">
        <v>4240</v>
      </c>
      <c r="C3058" t="s">
        <v>4325</v>
      </c>
      <c r="D3058">
        <v>0.24971967717859966</v>
      </c>
      <c r="E3058">
        <v>0.70362298989099781</v>
      </c>
      <c r="F3058">
        <v>9.9071218718026662E-3</v>
      </c>
      <c r="G3058">
        <v>2.7897073731787268E-2</v>
      </c>
      <c r="H3058">
        <v>8.8531373268126573E-3</v>
      </c>
    </row>
    <row r="3059" spans="1:8" x14ac:dyDescent="0.2">
      <c r="A3059" t="s">
        <v>4242</v>
      </c>
      <c r="B3059" t="s">
        <v>4240</v>
      </c>
      <c r="C3059" t="s">
        <v>4326</v>
      </c>
      <c r="D3059">
        <v>0.24748639816995469</v>
      </c>
      <c r="E3059">
        <v>0.7054922724884537</v>
      </c>
      <c r="F3059">
        <v>9.9111268448643496E-3</v>
      </c>
      <c r="G3059">
        <v>2.8234957849785223E-2</v>
      </c>
      <c r="H3059">
        <v>8.875244646942157E-3</v>
      </c>
    </row>
    <row r="3060" spans="1:8" x14ac:dyDescent="0.2">
      <c r="A3060" t="s">
        <v>4242</v>
      </c>
      <c r="B3060" t="s">
        <v>4240</v>
      </c>
      <c r="C3060" t="s">
        <v>4327</v>
      </c>
      <c r="D3060">
        <v>0.24634168148868352</v>
      </c>
      <c r="E3060">
        <v>0.70652173111465355</v>
      </c>
      <c r="F3060">
        <v>9.8929936815180981E-3</v>
      </c>
      <c r="G3060">
        <v>2.8355520699513873E-2</v>
      </c>
      <c r="H3060">
        <v>8.8880730156310518E-3</v>
      </c>
    </row>
    <row r="3061" spans="1:8" x14ac:dyDescent="0.2">
      <c r="A3061" t="s">
        <v>4242</v>
      </c>
      <c r="B3061" t="s">
        <v>4240</v>
      </c>
      <c r="C3061" t="s">
        <v>4328</v>
      </c>
      <c r="D3061">
        <v>0.24634168148868352</v>
      </c>
      <c r="E3061">
        <v>0.70652173111465355</v>
      </c>
      <c r="F3061">
        <v>9.8929936815180981E-3</v>
      </c>
      <c r="G3061">
        <v>2.8355520699513873E-2</v>
      </c>
      <c r="H3061">
        <v>8.8880730156310518E-3</v>
      </c>
    </row>
    <row r="3062" spans="1:8" x14ac:dyDescent="0.2">
      <c r="A3062" t="s">
        <v>4242</v>
      </c>
      <c r="B3062" t="s">
        <v>4240</v>
      </c>
      <c r="C3062" t="s">
        <v>4329</v>
      </c>
      <c r="D3062">
        <v>0.24667210591865232</v>
      </c>
      <c r="E3062">
        <v>0.70603626488169213</v>
      </c>
      <c r="F3062">
        <v>9.9495254677466217E-3</v>
      </c>
      <c r="G3062">
        <v>2.8459900105878323E-2</v>
      </c>
      <c r="H3062">
        <v>8.8822036260307047E-3</v>
      </c>
    </row>
    <row r="3063" spans="1:8" x14ac:dyDescent="0.2">
      <c r="A3063" t="s">
        <v>4242</v>
      </c>
      <c r="B3063" t="s">
        <v>4240</v>
      </c>
      <c r="C3063" t="s">
        <v>4330</v>
      </c>
      <c r="D3063">
        <v>0.24667210591865232</v>
      </c>
      <c r="E3063">
        <v>0.70603626488169213</v>
      </c>
      <c r="F3063">
        <v>9.9495254677466217E-3</v>
      </c>
      <c r="G3063">
        <v>2.8459900105878323E-2</v>
      </c>
      <c r="H3063">
        <v>8.8822036260307047E-3</v>
      </c>
    </row>
    <row r="3064" spans="1:8" x14ac:dyDescent="0.2">
      <c r="A3064" t="s">
        <v>4242</v>
      </c>
      <c r="B3064" t="s">
        <v>4240</v>
      </c>
      <c r="C3064" t="s">
        <v>4331</v>
      </c>
      <c r="D3064">
        <v>0.24667051410016902</v>
      </c>
      <c r="E3064">
        <v>0.70603426771730937</v>
      </c>
      <c r="F3064">
        <v>9.9504271726266209E-3</v>
      </c>
      <c r="G3064">
        <v>2.8462584228522856E-2</v>
      </c>
      <c r="H3064">
        <v>8.8822067813720332E-3</v>
      </c>
    </row>
    <row r="3065" spans="1:8" x14ac:dyDescent="0.2">
      <c r="A3065" t="s">
        <v>4242</v>
      </c>
      <c r="B3065" t="s">
        <v>4240</v>
      </c>
      <c r="C3065" t="s">
        <v>4332</v>
      </c>
      <c r="D3065">
        <v>0.24667051410016902</v>
      </c>
      <c r="E3065">
        <v>0.70603426771730937</v>
      </c>
      <c r="F3065">
        <v>9.9504271726266209E-3</v>
      </c>
      <c r="G3065">
        <v>2.8462584228522856E-2</v>
      </c>
      <c r="H3065">
        <v>8.8822067813720332E-3</v>
      </c>
    </row>
    <row r="3066" spans="1:8" x14ac:dyDescent="0.2">
      <c r="A3066" t="s">
        <v>4242</v>
      </c>
      <c r="B3066" t="s">
        <v>4240</v>
      </c>
      <c r="C3066" t="s">
        <v>4333</v>
      </c>
      <c r="D3066">
        <v>0.24667051410016902</v>
      </c>
      <c r="E3066">
        <v>0.70603426771730937</v>
      </c>
      <c r="F3066">
        <v>9.9504271726266209E-3</v>
      </c>
      <c r="G3066">
        <v>2.8462584228522856E-2</v>
      </c>
      <c r="H3066">
        <v>8.8822067813720332E-3</v>
      </c>
    </row>
    <row r="3067" spans="1:8" x14ac:dyDescent="0.2">
      <c r="A3067" t="s">
        <v>4242</v>
      </c>
      <c r="B3067" t="s">
        <v>4240</v>
      </c>
      <c r="C3067" t="s">
        <v>4334</v>
      </c>
      <c r="D3067">
        <v>0.24280798799722955</v>
      </c>
      <c r="E3067">
        <v>0.70940951304881339</v>
      </c>
      <c r="F3067">
        <v>9.9131829037788135E-3</v>
      </c>
      <c r="G3067">
        <v>2.8944686608653979E-2</v>
      </c>
      <c r="H3067">
        <v>8.9246294415242233E-3</v>
      </c>
    </row>
    <row r="3068" spans="1:8" x14ac:dyDescent="0.2">
      <c r="A3068" t="s">
        <v>4242</v>
      </c>
      <c r="B3068" t="s">
        <v>4240</v>
      </c>
      <c r="C3068" t="s">
        <v>4335</v>
      </c>
      <c r="D3068">
        <v>0.24085324070141845</v>
      </c>
      <c r="E3068">
        <v>0.71108048235139898</v>
      </c>
      <c r="F3068">
        <v>9.9028639877160891E-3</v>
      </c>
      <c r="G3068">
        <v>2.9217821038636679E-2</v>
      </c>
      <c r="H3068">
        <v>8.9455919208295855E-3</v>
      </c>
    </row>
    <row r="3069" spans="1:8" x14ac:dyDescent="0.2">
      <c r="A3069" t="s">
        <v>4242</v>
      </c>
      <c r="B3069" t="s">
        <v>4240</v>
      </c>
      <c r="C3069" t="s">
        <v>4336</v>
      </c>
      <c r="D3069">
        <v>0.24085324070141845</v>
      </c>
      <c r="E3069">
        <v>0.71108048235139898</v>
      </c>
      <c r="F3069">
        <v>9.9028639877160891E-3</v>
      </c>
      <c r="G3069">
        <v>2.9217821038636679E-2</v>
      </c>
      <c r="H3069">
        <v>8.9455919208295855E-3</v>
      </c>
    </row>
    <row r="3070" spans="1:8" x14ac:dyDescent="0.2">
      <c r="A3070" t="s">
        <v>4242</v>
      </c>
      <c r="B3070" t="s">
        <v>4240</v>
      </c>
      <c r="C3070" t="s">
        <v>4337</v>
      </c>
      <c r="D3070">
        <v>0.23930170957791594</v>
      </c>
      <c r="E3070">
        <v>0.71247787259819795</v>
      </c>
      <c r="F3070">
        <v>9.8750778932174803E-3</v>
      </c>
      <c r="G3070">
        <v>2.93822817835959E-2</v>
      </c>
      <c r="H3070">
        <v>8.9630581470726816E-3</v>
      </c>
    </row>
    <row r="3071" spans="1:8" x14ac:dyDescent="0.2">
      <c r="A3071" t="s">
        <v>4242</v>
      </c>
      <c r="B3071" t="s">
        <v>4240</v>
      </c>
      <c r="C3071" t="s">
        <v>4338</v>
      </c>
      <c r="D3071">
        <v>0.23812530300498169</v>
      </c>
      <c r="E3071">
        <v>0.71349798055322999</v>
      </c>
      <c r="F3071">
        <v>9.8640963209352533E-3</v>
      </c>
      <c r="G3071">
        <v>2.9536783432641645E-2</v>
      </c>
      <c r="H3071">
        <v>8.9758366882113534E-3</v>
      </c>
    </row>
    <row r="3072" spans="1:8" x14ac:dyDescent="0.2">
      <c r="A3072" t="s">
        <v>4242</v>
      </c>
      <c r="B3072" t="s">
        <v>4240</v>
      </c>
      <c r="C3072" t="s">
        <v>4339</v>
      </c>
      <c r="D3072">
        <v>0.23812530300498169</v>
      </c>
      <c r="E3072">
        <v>0.71349798055322999</v>
      </c>
      <c r="F3072">
        <v>9.8640963209352533E-3</v>
      </c>
      <c r="G3072">
        <v>2.9536783432641645E-2</v>
      </c>
      <c r="H3072">
        <v>8.9758366882113534E-3</v>
      </c>
    </row>
    <row r="3073" spans="1:8" x14ac:dyDescent="0.2">
      <c r="A3073" t="s">
        <v>4242</v>
      </c>
      <c r="B3073" t="s">
        <v>4240</v>
      </c>
      <c r="C3073" t="s">
        <v>4340</v>
      </c>
      <c r="D3073">
        <v>0.23890981608547665</v>
      </c>
      <c r="E3073">
        <v>0.7128294806668769</v>
      </c>
      <c r="F3073">
        <v>9.8683447357013759E-3</v>
      </c>
      <c r="G3073">
        <v>2.9424904011138373E-2</v>
      </c>
      <c r="H3073">
        <v>8.9674545008065765E-3</v>
      </c>
    </row>
    <row r="3074" spans="1:8" x14ac:dyDescent="0.2">
      <c r="A3074" t="s">
        <v>4242</v>
      </c>
      <c r="B3074" t="s">
        <v>4240</v>
      </c>
      <c r="C3074" t="s">
        <v>4341</v>
      </c>
      <c r="D3074">
        <v>0.23891072193986104</v>
      </c>
      <c r="E3074">
        <v>0.71283938873769703</v>
      </c>
      <c r="F3074">
        <v>9.8655237340509652E-3</v>
      </c>
      <c r="G3074">
        <v>2.9416784320886791E-2</v>
      </c>
      <c r="H3074">
        <v>8.9675812675043248E-3</v>
      </c>
    </row>
    <row r="3075" spans="1:8" x14ac:dyDescent="0.2">
      <c r="A3075" t="s">
        <v>4242</v>
      </c>
      <c r="B3075" t="s">
        <v>4240</v>
      </c>
      <c r="C3075" t="s">
        <v>4342</v>
      </c>
      <c r="D3075">
        <v>0.24008735365878461</v>
      </c>
      <c r="E3075">
        <v>0.71183548799084662</v>
      </c>
      <c r="F3075">
        <v>9.8718909531194977E-3</v>
      </c>
      <c r="G3075">
        <v>2.9250297421574034E-2</v>
      </c>
      <c r="H3075">
        <v>8.9549699756753011E-3</v>
      </c>
    </row>
    <row r="3076" spans="1:8" x14ac:dyDescent="0.2">
      <c r="A3076" t="s">
        <v>4242</v>
      </c>
      <c r="B3076" t="s">
        <v>4240</v>
      </c>
      <c r="C3076" t="s">
        <v>4343</v>
      </c>
      <c r="D3076">
        <v>0.24242435985479038</v>
      </c>
      <c r="E3076">
        <v>0.70981285464254107</v>
      </c>
      <c r="F3076">
        <v>9.8910493083092209E-3</v>
      </c>
      <c r="G3076">
        <v>2.894215770574219E-2</v>
      </c>
      <c r="H3076">
        <v>8.9295784886172774E-3</v>
      </c>
    </row>
    <row r="3077" spans="1:8" x14ac:dyDescent="0.2">
      <c r="A3077" t="s">
        <v>4242</v>
      </c>
      <c r="B3077" t="s">
        <v>4240</v>
      </c>
      <c r="C3077" t="s">
        <v>4344</v>
      </c>
      <c r="D3077">
        <v>0.24241844114063477</v>
      </c>
      <c r="E3077">
        <v>0.70979569563765665</v>
      </c>
      <c r="F3077">
        <v>9.8969748755727907E-3</v>
      </c>
      <c r="G3077">
        <v>2.8959515030709298E-2</v>
      </c>
      <c r="H3077">
        <v>8.9293733154263699E-3</v>
      </c>
    </row>
    <row r="3078" spans="1:8" x14ac:dyDescent="0.2">
      <c r="A3078" t="s">
        <v>4242</v>
      </c>
      <c r="B3078" t="s">
        <v>4240</v>
      </c>
      <c r="C3078" t="s">
        <v>4345</v>
      </c>
      <c r="D3078">
        <v>0.24241844114063477</v>
      </c>
      <c r="E3078">
        <v>0.70979569563765665</v>
      </c>
      <c r="F3078">
        <v>9.8969748755727907E-3</v>
      </c>
      <c r="G3078">
        <v>2.8959515030709298E-2</v>
      </c>
      <c r="H3078">
        <v>8.9293733154263699E-3</v>
      </c>
    </row>
    <row r="3079" spans="1:8" x14ac:dyDescent="0.2">
      <c r="A3079" t="s">
        <v>4242</v>
      </c>
      <c r="B3079" t="s">
        <v>4240</v>
      </c>
      <c r="C3079" t="s">
        <v>4346</v>
      </c>
      <c r="D3079">
        <v>0.24241844114063477</v>
      </c>
      <c r="E3079">
        <v>0.70979569563765665</v>
      </c>
      <c r="F3079">
        <v>9.8969748755727907E-3</v>
      </c>
      <c r="G3079">
        <v>2.8959515030709298E-2</v>
      </c>
      <c r="H3079">
        <v>8.9293733154263699E-3</v>
      </c>
    </row>
    <row r="3080" spans="1:8" x14ac:dyDescent="0.2">
      <c r="A3080" t="s">
        <v>4242</v>
      </c>
      <c r="B3080" t="s">
        <v>4240</v>
      </c>
      <c r="C3080" t="s">
        <v>4347</v>
      </c>
      <c r="D3080">
        <v>0.24241844114063477</v>
      </c>
      <c r="E3080">
        <v>0.70979569563765665</v>
      </c>
      <c r="F3080">
        <v>9.8969748755727907E-3</v>
      </c>
      <c r="G3080">
        <v>2.8959515030709298E-2</v>
      </c>
      <c r="H3080">
        <v>8.9293733154263699E-3</v>
      </c>
    </row>
    <row r="3081" spans="1:8" x14ac:dyDescent="0.2">
      <c r="A3081" t="s">
        <v>4242</v>
      </c>
      <c r="B3081" t="s">
        <v>4240</v>
      </c>
      <c r="C3081" t="s">
        <v>4348</v>
      </c>
      <c r="D3081">
        <v>0.24506359235427291</v>
      </c>
      <c r="E3081">
        <v>0.70723703858045295</v>
      </c>
      <c r="F3081">
        <v>9.9899484646922675E-3</v>
      </c>
      <c r="G3081">
        <v>2.8812049345356441E-2</v>
      </c>
      <c r="H3081">
        <v>8.8973712552255814E-3</v>
      </c>
    </row>
    <row r="3082" spans="1:8" x14ac:dyDescent="0.2">
      <c r="A3082" t="s">
        <v>4242</v>
      </c>
      <c r="B3082" t="s">
        <v>4240</v>
      </c>
      <c r="C3082" t="s">
        <v>4349</v>
      </c>
      <c r="D3082">
        <v>0.24582112312382862</v>
      </c>
      <c r="E3082">
        <v>0.70652615752844461</v>
      </c>
      <c r="F3082">
        <v>1.0010566022125774E-2</v>
      </c>
      <c r="G3082">
        <v>2.8753666076266147E-2</v>
      </c>
      <c r="H3082">
        <v>8.8884872493348293E-3</v>
      </c>
    </row>
    <row r="3083" spans="1:8" x14ac:dyDescent="0.2">
      <c r="A3083" t="s">
        <v>4242</v>
      </c>
      <c r="B3083" t="s">
        <v>4240</v>
      </c>
      <c r="C3083" t="s">
        <v>4350</v>
      </c>
      <c r="D3083">
        <v>0.24582112312382862</v>
      </c>
      <c r="E3083">
        <v>0.70652615752844461</v>
      </c>
      <c r="F3083">
        <v>1.0010566022125774E-2</v>
      </c>
      <c r="G3083">
        <v>2.8753666076266147E-2</v>
      </c>
      <c r="H3083">
        <v>8.8884872493348293E-3</v>
      </c>
    </row>
    <row r="3084" spans="1:8" x14ac:dyDescent="0.2">
      <c r="A3084" t="s">
        <v>4242</v>
      </c>
      <c r="B3084" t="s">
        <v>4240</v>
      </c>
      <c r="C3084" t="s">
        <v>4351</v>
      </c>
      <c r="D3084">
        <v>0.24543362067398861</v>
      </c>
      <c r="E3084">
        <v>0.70685723142937296</v>
      </c>
      <c r="F3084">
        <v>1.000885969136845E-2</v>
      </c>
      <c r="G3084">
        <v>2.8807635976319523E-2</v>
      </c>
      <c r="H3084">
        <v>8.892652228950514E-3</v>
      </c>
    </row>
    <row r="3085" spans="1:8" x14ac:dyDescent="0.2">
      <c r="A3085" t="s">
        <v>4242</v>
      </c>
      <c r="B3085" t="s">
        <v>4240</v>
      </c>
      <c r="C3085" t="s">
        <v>4352</v>
      </c>
      <c r="D3085">
        <v>0.24543362067398861</v>
      </c>
      <c r="E3085">
        <v>0.70685723142937296</v>
      </c>
      <c r="F3085">
        <v>1.000885969136845E-2</v>
      </c>
      <c r="G3085">
        <v>2.8807635976319523E-2</v>
      </c>
      <c r="H3085">
        <v>8.892652228950514E-3</v>
      </c>
    </row>
    <row r="3086" spans="1:8" x14ac:dyDescent="0.2">
      <c r="A3086" t="s">
        <v>4242</v>
      </c>
      <c r="B3086" t="s">
        <v>4240</v>
      </c>
      <c r="C3086" t="s">
        <v>4353</v>
      </c>
      <c r="D3086">
        <v>0.24623558204578949</v>
      </c>
      <c r="E3086">
        <v>0.70627461717168161</v>
      </c>
      <c r="F3086">
        <v>9.9844492540339443E-3</v>
      </c>
      <c r="G3086">
        <v>2.8620145016633555E-2</v>
      </c>
      <c r="H3086">
        <v>8.8852065118614713E-3</v>
      </c>
    </row>
    <row r="3087" spans="1:8" x14ac:dyDescent="0.2">
      <c r="A3087" t="s">
        <v>4242</v>
      </c>
      <c r="B3087" t="s">
        <v>4240</v>
      </c>
      <c r="C3087" t="s">
        <v>4354</v>
      </c>
      <c r="D3087">
        <v>0.24623558204578949</v>
      </c>
      <c r="E3087">
        <v>0.70627461717168161</v>
      </c>
      <c r="F3087">
        <v>9.9844492540339443E-3</v>
      </c>
      <c r="G3087">
        <v>2.8620145016633555E-2</v>
      </c>
      <c r="H3087">
        <v>8.8852065118614713E-3</v>
      </c>
    </row>
    <row r="3088" spans="1:8" x14ac:dyDescent="0.2">
      <c r="A3088" t="s">
        <v>4242</v>
      </c>
      <c r="B3088" t="s">
        <v>4240</v>
      </c>
      <c r="C3088" t="s">
        <v>4355</v>
      </c>
      <c r="D3088">
        <v>0.24623379912006688</v>
      </c>
      <c r="E3088">
        <v>0.70626621136880441</v>
      </c>
      <c r="F3088">
        <v>9.987160880641088E-3</v>
      </c>
      <c r="G3088">
        <v>2.8627789568332333E-2</v>
      </c>
      <c r="H3088">
        <v>8.8850390621555003E-3</v>
      </c>
    </row>
    <row r="3089" spans="1:8" x14ac:dyDescent="0.2">
      <c r="A3089" t="s">
        <v>4242</v>
      </c>
      <c r="B3089" t="s">
        <v>4240</v>
      </c>
      <c r="C3089" t="s">
        <v>4356</v>
      </c>
      <c r="D3089">
        <v>0.24698776920935861</v>
      </c>
      <c r="E3089">
        <v>0.70555166574328876</v>
      </c>
      <c r="F3089">
        <v>1.0009401660999314E-2</v>
      </c>
      <c r="G3089">
        <v>2.8575075492531406E-2</v>
      </c>
      <c r="H3089">
        <v>8.8760878938218216E-3</v>
      </c>
    </row>
    <row r="3090" spans="1:8" x14ac:dyDescent="0.2">
      <c r="A3090" t="s">
        <v>4242</v>
      </c>
      <c r="B3090" t="s">
        <v>4240</v>
      </c>
      <c r="C3090" t="s">
        <v>4357</v>
      </c>
      <c r="D3090">
        <v>0.24698776920935861</v>
      </c>
      <c r="E3090">
        <v>0.70555166574328876</v>
      </c>
      <c r="F3090">
        <v>1.0009401660999314E-2</v>
      </c>
      <c r="G3090">
        <v>2.8575075492531406E-2</v>
      </c>
      <c r="H3090">
        <v>8.8760878938218216E-3</v>
      </c>
    </row>
    <row r="3091" spans="1:8" x14ac:dyDescent="0.2">
      <c r="A3091" t="s">
        <v>4242</v>
      </c>
      <c r="B3091" t="s">
        <v>4240</v>
      </c>
      <c r="C3091" t="s">
        <v>4358</v>
      </c>
      <c r="D3091">
        <v>0.24660155153296487</v>
      </c>
      <c r="E3091">
        <v>0.70588252997545042</v>
      </c>
      <c r="F3091">
        <v>1.0007595939418275E-2</v>
      </c>
      <c r="G3091">
        <v>2.8628072488010334E-2</v>
      </c>
      <c r="H3091">
        <v>8.8802500641562039E-3</v>
      </c>
    </row>
    <row r="3092" spans="1:8" x14ac:dyDescent="0.2">
      <c r="A3092" t="s">
        <v>4242</v>
      </c>
      <c r="B3092" t="s">
        <v>4240</v>
      </c>
      <c r="C3092" t="s">
        <v>4359</v>
      </c>
      <c r="D3092">
        <v>0.24660155153296487</v>
      </c>
      <c r="E3092">
        <v>0.70588252997545042</v>
      </c>
      <c r="F3092">
        <v>1.0007595939418275E-2</v>
      </c>
      <c r="G3092">
        <v>2.8628072488010334E-2</v>
      </c>
      <c r="H3092">
        <v>8.8802500641562039E-3</v>
      </c>
    </row>
    <row r="3093" spans="1:8" x14ac:dyDescent="0.2">
      <c r="A3093" t="s">
        <v>4242</v>
      </c>
      <c r="B3093" t="s">
        <v>4240</v>
      </c>
      <c r="C3093" t="s">
        <v>4360</v>
      </c>
      <c r="D3093">
        <v>0.24660155153296487</v>
      </c>
      <c r="E3093">
        <v>0.70588252997545042</v>
      </c>
      <c r="F3093">
        <v>1.0007595939418275E-2</v>
      </c>
      <c r="G3093">
        <v>2.8628072488010334E-2</v>
      </c>
      <c r="H3093">
        <v>8.8802500641562039E-3</v>
      </c>
    </row>
    <row r="3094" spans="1:8" x14ac:dyDescent="0.2">
      <c r="A3094" t="s">
        <v>4242</v>
      </c>
      <c r="B3094" t="s">
        <v>4240</v>
      </c>
      <c r="C3094" t="s">
        <v>4361</v>
      </c>
      <c r="D3094">
        <v>0.24327636599806901</v>
      </c>
      <c r="E3094">
        <v>0.71082783067197652</v>
      </c>
      <c r="F3094">
        <v>9.4274921951222352E-3</v>
      </c>
      <c r="G3094">
        <v>2.7527547980121705E-2</v>
      </c>
      <c r="H3094">
        <v>8.9407631547104571E-3</v>
      </c>
    </row>
    <row r="3095" spans="1:8" x14ac:dyDescent="0.2">
      <c r="A3095" t="s">
        <v>4242</v>
      </c>
      <c r="B3095" t="s">
        <v>4240</v>
      </c>
      <c r="C3095" t="s">
        <v>4362</v>
      </c>
      <c r="D3095">
        <v>0.24171104812268471</v>
      </c>
      <c r="E3095">
        <v>0.7122007284026145</v>
      </c>
      <c r="F3095">
        <v>9.4129913881167513E-3</v>
      </c>
      <c r="G3095">
        <v>2.7716563778794532E-2</v>
      </c>
      <c r="H3095">
        <v>8.9586683077895364E-3</v>
      </c>
    </row>
    <row r="3096" spans="1:8" x14ac:dyDescent="0.2">
      <c r="A3096" t="s">
        <v>4242</v>
      </c>
      <c r="B3096" t="s">
        <v>4240</v>
      </c>
      <c r="C3096" t="s">
        <v>4363</v>
      </c>
      <c r="D3096">
        <v>0.23735916565969922</v>
      </c>
      <c r="E3096">
        <v>0.71587817068966275</v>
      </c>
      <c r="F3096">
        <v>9.4066055415335855E-3</v>
      </c>
      <c r="G3096">
        <v>2.8351114399876552E-2</v>
      </c>
      <c r="H3096">
        <v>9.0049437092280787E-3</v>
      </c>
    </row>
    <row r="3097" spans="1:8" x14ac:dyDescent="0.2">
      <c r="A3097" t="s">
        <v>4242</v>
      </c>
      <c r="B3097" t="s">
        <v>4240</v>
      </c>
      <c r="C3097" t="s">
        <v>4364</v>
      </c>
      <c r="D3097">
        <v>0.23696136423815109</v>
      </c>
      <c r="E3097">
        <v>0.71621471946545801</v>
      </c>
      <c r="F3097">
        <v>9.4056314193090938E-3</v>
      </c>
      <c r="G3097">
        <v>2.8409106538548435E-2</v>
      </c>
      <c r="H3097">
        <v>9.0091783385333312E-3</v>
      </c>
    </row>
    <row r="3098" spans="1:8" x14ac:dyDescent="0.2">
      <c r="A3098" t="s">
        <v>4242</v>
      </c>
      <c r="B3098" t="s">
        <v>4240</v>
      </c>
      <c r="C3098" t="s">
        <v>4365</v>
      </c>
      <c r="D3098">
        <v>0.23656404964050159</v>
      </c>
      <c r="E3098">
        <v>0.71655407854217779</v>
      </c>
      <c r="F3098">
        <v>9.4037695793739145E-3</v>
      </c>
      <c r="G3098">
        <v>2.8464655019640996E-2</v>
      </c>
      <c r="H3098">
        <v>9.0134472183056851E-3</v>
      </c>
    </row>
    <row r="3099" spans="1:8" x14ac:dyDescent="0.2">
      <c r="A3099" t="s">
        <v>4242</v>
      </c>
      <c r="B3099" t="s">
        <v>4240</v>
      </c>
      <c r="C3099" t="s">
        <v>4366</v>
      </c>
      <c r="D3099">
        <v>0.2377315688379823</v>
      </c>
      <c r="E3099">
        <v>0.71546696469731552</v>
      </c>
      <c r="F3099">
        <v>9.4326936798038042E-3</v>
      </c>
      <c r="G3099">
        <v>2.8368967982520716E-2</v>
      </c>
      <c r="H3099">
        <v>8.9998048023776974E-3</v>
      </c>
    </row>
    <row r="3100" spans="1:8" x14ac:dyDescent="0.2">
      <c r="A3100" t="s">
        <v>4242</v>
      </c>
      <c r="B3100" t="s">
        <v>4240</v>
      </c>
      <c r="C3100" t="s">
        <v>4367</v>
      </c>
      <c r="D3100">
        <v>0.23812539318585493</v>
      </c>
      <c r="E3100">
        <v>0.7151215052998614</v>
      </c>
      <c r="F3100">
        <v>9.4368308788231881E-3</v>
      </c>
      <c r="G3100">
        <v>2.8320808577306872E-2</v>
      </c>
      <c r="H3100">
        <v>8.9954620581535229E-3</v>
      </c>
    </row>
    <row r="3101" spans="1:8" x14ac:dyDescent="0.2">
      <c r="A3101" t="s">
        <v>4242</v>
      </c>
      <c r="B3101" t="s">
        <v>4240</v>
      </c>
      <c r="C3101" t="s">
        <v>4368</v>
      </c>
      <c r="D3101">
        <v>0.23965593515139202</v>
      </c>
      <c r="E3101">
        <v>0.7137523463363078</v>
      </c>
      <c r="F3101">
        <v>9.4592764784533004E-3</v>
      </c>
      <c r="G3101">
        <v>2.8152949681459944E-2</v>
      </c>
      <c r="H3101">
        <v>8.9794923523869793E-3</v>
      </c>
    </row>
    <row r="3102" spans="1:8" x14ac:dyDescent="0.2">
      <c r="A3102" t="s">
        <v>4242</v>
      </c>
      <c r="B3102" t="s">
        <v>4240</v>
      </c>
      <c r="C3102" t="s">
        <v>4369</v>
      </c>
      <c r="D3102">
        <v>0.23926160321610804</v>
      </c>
      <c r="E3102">
        <v>0.71409020289411429</v>
      </c>
      <c r="F3102">
        <v>9.4573907589574624E-3</v>
      </c>
      <c r="G3102">
        <v>2.8207060288163999E-2</v>
      </c>
      <c r="H3102">
        <v>8.9837428426563764E-3</v>
      </c>
    </row>
    <row r="3103" spans="1:8" x14ac:dyDescent="0.2">
      <c r="A3103" t="s">
        <v>4242</v>
      </c>
      <c r="B3103" t="s">
        <v>4240</v>
      </c>
      <c r="C3103" t="s">
        <v>4370</v>
      </c>
      <c r="D3103">
        <v>0.24122225952158158</v>
      </c>
      <c r="E3103">
        <v>0.712405853816382</v>
      </c>
      <c r="F3103">
        <v>9.4675273133076367E-3</v>
      </c>
      <c r="G3103">
        <v>2.7941782538598088E-2</v>
      </c>
      <c r="H3103">
        <v>8.962576810130643E-3</v>
      </c>
    </row>
    <row r="3104" spans="1:8" x14ac:dyDescent="0.2">
      <c r="A3104" t="s">
        <v>4242</v>
      </c>
      <c r="B3104" t="s">
        <v>4240</v>
      </c>
      <c r="C3104" t="s">
        <v>4371</v>
      </c>
      <c r="D3104">
        <v>0.2435009559875031</v>
      </c>
      <c r="E3104">
        <v>0.71020522481306081</v>
      </c>
      <c r="F3104">
        <v>9.5431862551541152E-3</v>
      </c>
      <c r="G3104">
        <v>2.7815524569398509E-2</v>
      </c>
      <c r="H3104">
        <v>8.9351083748833819E-3</v>
      </c>
    </row>
    <row r="3105" spans="1:8" x14ac:dyDescent="0.2">
      <c r="A3105" t="s">
        <v>4242</v>
      </c>
      <c r="B3105" t="s">
        <v>4240</v>
      </c>
      <c r="C3105" t="s">
        <v>4372</v>
      </c>
      <c r="D3105">
        <v>0.24273227223284308</v>
      </c>
      <c r="E3105">
        <v>0.71090538040566364</v>
      </c>
      <c r="F3105">
        <v>9.5290116176736991E-3</v>
      </c>
      <c r="G3105">
        <v>2.7889587084737894E-2</v>
      </c>
      <c r="H3105">
        <v>8.94374865908165E-3</v>
      </c>
    </row>
    <row r="3106" spans="1:8" x14ac:dyDescent="0.2">
      <c r="A3106" t="s">
        <v>4242</v>
      </c>
      <c r="B3106" t="s">
        <v>4240</v>
      </c>
      <c r="C3106" t="s">
        <v>4373</v>
      </c>
      <c r="D3106">
        <v>0.24311094654517618</v>
      </c>
      <c r="E3106">
        <v>0.71054562125568077</v>
      </c>
      <c r="F3106">
        <v>9.5399747993877518E-3</v>
      </c>
      <c r="G3106">
        <v>2.7864105737600214E-2</v>
      </c>
      <c r="H3106">
        <v>8.9393516621549627E-3</v>
      </c>
    </row>
    <row r="3107" spans="1:8" x14ac:dyDescent="0.2">
      <c r="A3107" t="s">
        <v>4242</v>
      </c>
      <c r="B3107" t="s">
        <v>4240</v>
      </c>
      <c r="C3107" t="s">
        <v>4374</v>
      </c>
      <c r="D3107">
        <v>0.24348858480558325</v>
      </c>
      <c r="E3107">
        <v>0.71018580465183767</v>
      </c>
      <c r="F3107">
        <v>9.5511745083895084E-3</v>
      </c>
      <c r="G3107">
        <v>2.7839477354320248E-2</v>
      </c>
      <c r="H3107">
        <v>8.9349586798694054E-3</v>
      </c>
    </row>
    <row r="3108" spans="1:8" x14ac:dyDescent="0.2">
      <c r="A3108" t="s">
        <v>4242</v>
      </c>
      <c r="B3108" t="s">
        <v>4240</v>
      </c>
      <c r="C3108" t="s">
        <v>4375</v>
      </c>
      <c r="D3108">
        <v>0.24578875121924348</v>
      </c>
      <c r="E3108">
        <v>0.7080994152904877</v>
      </c>
      <c r="F3108">
        <v>9.5908051425327521E-3</v>
      </c>
      <c r="G3108">
        <v>2.7612152251175911E-2</v>
      </c>
      <c r="H3108">
        <v>8.9088760965602056E-3</v>
      </c>
    </row>
    <row r="3109" spans="1:8" x14ac:dyDescent="0.2">
      <c r="A3109" t="s">
        <v>4242</v>
      </c>
      <c r="B3109" t="s">
        <v>4240</v>
      </c>
      <c r="C3109" t="s">
        <v>4376</v>
      </c>
      <c r="D3109">
        <v>0.24578875121924348</v>
      </c>
      <c r="E3109">
        <v>0.7080994152904877</v>
      </c>
      <c r="F3109">
        <v>9.5908051425327521E-3</v>
      </c>
      <c r="G3109">
        <v>2.7612152251175911E-2</v>
      </c>
      <c r="H3109">
        <v>8.9088760965602056E-3</v>
      </c>
    </row>
    <row r="3110" spans="1:8" x14ac:dyDescent="0.2">
      <c r="A3110" t="s">
        <v>4242</v>
      </c>
      <c r="B3110" t="s">
        <v>4240</v>
      </c>
      <c r="C3110" t="s">
        <v>4377</v>
      </c>
      <c r="D3110">
        <v>0.24692869723376226</v>
      </c>
      <c r="E3110">
        <v>0.70704149125571891</v>
      </c>
      <c r="F3110">
        <v>9.6166300733846414E-3</v>
      </c>
      <c r="G3110">
        <v>2.7517590561552601E-2</v>
      </c>
      <c r="H3110">
        <v>8.8955908755815744E-3</v>
      </c>
    </row>
    <row r="3111" spans="1:8" x14ac:dyDescent="0.2">
      <c r="A3111" t="s">
        <v>4242</v>
      </c>
      <c r="B3111" t="s">
        <v>4240</v>
      </c>
      <c r="C3111" t="s">
        <v>4378</v>
      </c>
      <c r="D3111">
        <v>0.24692869723376226</v>
      </c>
      <c r="E3111">
        <v>0.70704149125571891</v>
      </c>
      <c r="F3111">
        <v>9.6166300733846414E-3</v>
      </c>
      <c r="G3111">
        <v>2.7517590561552601E-2</v>
      </c>
      <c r="H3111">
        <v>8.8955908755815744E-3</v>
      </c>
    </row>
    <row r="3112" spans="1:8" x14ac:dyDescent="0.2">
      <c r="A3112" t="s">
        <v>4242</v>
      </c>
      <c r="B3112" t="s">
        <v>4240</v>
      </c>
      <c r="C3112" t="s">
        <v>4379</v>
      </c>
      <c r="D3112">
        <v>0.24730170127570694</v>
      </c>
      <c r="E3112">
        <v>0.70667407252439063</v>
      </c>
      <c r="F3112">
        <v>9.630817565641013E-3</v>
      </c>
      <c r="G3112">
        <v>2.7502358403902156E-2</v>
      </c>
      <c r="H3112">
        <v>8.8910502303593437E-3</v>
      </c>
    </row>
    <row r="3113" spans="1:8" x14ac:dyDescent="0.2">
      <c r="A3113" t="s">
        <v>4242</v>
      </c>
      <c r="B3113" t="s">
        <v>4240</v>
      </c>
      <c r="C3113" t="s">
        <v>4380</v>
      </c>
      <c r="D3113">
        <v>0.24730170127570694</v>
      </c>
      <c r="E3113">
        <v>0.70667407252439063</v>
      </c>
      <c r="F3113">
        <v>9.630817565641013E-3</v>
      </c>
      <c r="G3113">
        <v>2.7502358403902156E-2</v>
      </c>
      <c r="H3113">
        <v>8.8910502303593437E-3</v>
      </c>
    </row>
    <row r="3114" spans="1:8" x14ac:dyDescent="0.2">
      <c r="A3114" t="s">
        <v>4242</v>
      </c>
      <c r="B3114" t="s">
        <v>4240</v>
      </c>
      <c r="C3114" t="s">
        <v>4381</v>
      </c>
      <c r="D3114">
        <v>0.24918214241928435</v>
      </c>
      <c r="E3114">
        <v>0.7048938521242567</v>
      </c>
      <c r="F3114">
        <v>9.6825958913957788E-3</v>
      </c>
      <c r="G3114">
        <v>2.737257035340409E-2</v>
      </c>
      <c r="H3114">
        <v>8.8688392116591831E-3</v>
      </c>
    </row>
    <row r="3115" spans="1:8" x14ac:dyDescent="0.2">
      <c r="A3115" t="s">
        <v>4242</v>
      </c>
      <c r="B3115" t="s">
        <v>4240</v>
      </c>
      <c r="C3115" t="s">
        <v>4382</v>
      </c>
      <c r="D3115">
        <v>0.24994649751365369</v>
      </c>
      <c r="E3115">
        <v>0.70422341984293879</v>
      </c>
      <c r="F3115">
        <v>9.6889230637813867E-3</v>
      </c>
      <c r="G3115">
        <v>2.728075196266368E-2</v>
      </c>
      <c r="H3115">
        <v>8.8604076169626657E-3</v>
      </c>
    </row>
    <row r="3116" spans="1:8" x14ac:dyDescent="0.2">
      <c r="A3116" t="s">
        <v>4242</v>
      </c>
      <c r="B3116" t="s">
        <v>4240</v>
      </c>
      <c r="C3116" t="s">
        <v>4383</v>
      </c>
      <c r="D3116">
        <v>0.25108628598345456</v>
      </c>
      <c r="E3116">
        <v>0.70320902903197668</v>
      </c>
      <c r="F3116">
        <v>9.7021535181453355E-3</v>
      </c>
      <c r="G3116">
        <v>2.7154874584620261E-2</v>
      </c>
      <c r="H3116">
        <v>8.8476568818030895E-3</v>
      </c>
    </row>
    <row r="3117" spans="1:8" x14ac:dyDescent="0.2">
      <c r="A3117" t="s">
        <v>4242</v>
      </c>
      <c r="B3117" t="s">
        <v>4240</v>
      </c>
      <c r="C3117" t="s">
        <v>4384</v>
      </c>
      <c r="D3117">
        <v>0.25108628598345456</v>
      </c>
      <c r="E3117">
        <v>0.70320902903197668</v>
      </c>
      <c r="F3117">
        <v>9.7021535181453355E-3</v>
      </c>
      <c r="G3117">
        <v>2.7154874584620261E-2</v>
      </c>
      <c r="H3117">
        <v>8.8476568818030895E-3</v>
      </c>
    </row>
    <row r="3118" spans="1:8" x14ac:dyDescent="0.2">
      <c r="A3118" t="s">
        <v>4242</v>
      </c>
      <c r="B3118" t="s">
        <v>4240</v>
      </c>
      <c r="C3118" t="s">
        <v>4385</v>
      </c>
      <c r="D3118">
        <v>0.25108628598345456</v>
      </c>
      <c r="E3118">
        <v>0.70320902903197668</v>
      </c>
      <c r="F3118">
        <v>9.7021535181453355E-3</v>
      </c>
      <c r="G3118">
        <v>2.7154874584620261E-2</v>
      </c>
      <c r="H3118">
        <v>8.8476568818030895E-3</v>
      </c>
    </row>
    <row r="3119" spans="1:8" x14ac:dyDescent="0.2">
      <c r="A3119" t="s">
        <v>4242</v>
      </c>
      <c r="B3119" t="s">
        <v>4240</v>
      </c>
      <c r="C3119" t="s">
        <v>4386</v>
      </c>
      <c r="D3119">
        <v>0.25145968548298941</v>
      </c>
      <c r="E3119">
        <v>0.70286817927674927</v>
      </c>
      <c r="F3119">
        <v>9.7087554785866836E-3</v>
      </c>
      <c r="G3119">
        <v>2.7119871034619603E-2</v>
      </c>
      <c r="H3119">
        <v>8.8435087270550463E-3</v>
      </c>
    </row>
    <row r="3120" spans="1:8" x14ac:dyDescent="0.2">
      <c r="A3120" t="s">
        <v>4242</v>
      </c>
      <c r="B3120" t="s">
        <v>4240</v>
      </c>
      <c r="C3120" t="s">
        <v>4387</v>
      </c>
      <c r="D3120">
        <v>0.25145968548298941</v>
      </c>
      <c r="E3120">
        <v>0.70286817927674927</v>
      </c>
      <c r="F3120">
        <v>9.7087554785866836E-3</v>
      </c>
      <c r="G3120">
        <v>2.7119871034619603E-2</v>
      </c>
      <c r="H3120">
        <v>8.8435087270550463E-3</v>
      </c>
    </row>
    <row r="3121" spans="1:8" x14ac:dyDescent="0.2">
      <c r="A3121" t="s">
        <v>4242</v>
      </c>
      <c r="B3121" t="s">
        <v>4240</v>
      </c>
      <c r="C3121" t="s">
        <v>4388</v>
      </c>
      <c r="D3121">
        <v>0.25145968548298941</v>
      </c>
      <c r="E3121">
        <v>0.70286817927674927</v>
      </c>
      <c r="F3121">
        <v>9.7087554785866836E-3</v>
      </c>
      <c r="G3121">
        <v>2.7119871034619603E-2</v>
      </c>
      <c r="H3121">
        <v>8.8435087270550463E-3</v>
      </c>
    </row>
    <row r="3122" spans="1:8" x14ac:dyDescent="0.2">
      <c r="A3122" t="s">
        <v>4242</v>
      </c>
      <c r="B3122" t="s">
        <v>4240</v>
      </c>
      <c r="C3122" t="s">
        <v>4389</v>
      </c>
      <c r="D3122">
        <v>0.25145968548298941</v>
      </c>
      <c r="E3122">
        <v>0.70286817927674927</v>
      </c>
      <c r="F3122">
        <v>9.7087554785866836E-3</v>
      </c>
      <c r="G3122">
        <v>2.7119871034619603E-2</v>
      </c>
      <c r="H3122">
        <v>8.8435087270550463E-3</v>
      </c>
    </row>
    <row r="3123" spans="1:8" x14ac:dyDescent="0.2">
      <c r="A3123" t="s">
        <v>4242</v>
      </c>
      <c r="B3123" t="s">
        <v>4240</v>
      </c>
      <c r="C3123" t="s">
        <v>4390</v>
      </c>
      <c r="D3123">
        <v>0.25145968548298941</v>
      </c>
      <c r="E3123">
        <v>0.70286817927674927</v>
      </c>
      <c r="F3123">
        <v>9.7087554785866836E-3</v>
      </c>
      <c r="G3123">
        <v>2.7119871034619603E-2</v>
      </c>
      <c r="H3123">
        <v>8.8435087270550463E-3</v>
      </c>
    </row>
    <row r="3124" spans="1:8" x14ac:dyDescent="0.2">
      <c r="A3124" t="s">
        <v>4242</v>
      </c>
      <c r="B3124" t="s">
        <v>4240</v>
      </c>
      <c r="C3124" t="s">
        <v>4391</v>
      </c>
      <c r="D3124">
        <v>0.25145968548298941</v>
      </c>
      <c r="E3124">
        <v>0.70286817927674927</v>
      </c>
      <c r="F3124">
        <v>9.7087554785866836E-3</v>
      </c>
      <c r="G3124">
        <v>2.7119871034619603E-2</v>
      </c>
      <c r="H3124">
        <v>8.8435087270550463E-3</v>
      </c>
    </row>
    <row r="3125" spans="1:8" x14ac:dyDescent="0.2">
      <c r="A3125" t="s">
        <v>4242</v>
      </c>
      <c r="B3125" t="s">
        <v>4240</v>
      </c>
      <c r="C3125" t="s">
        <v>4392</v>
      </c>
      <c r="D3125">
        <v>0.25145968548298941</v>
      </c>
      <c r="E3125">
        <v>0.70286817927674927</v>
      </c>
      <c r="F3125">
        <v>9.7087554785866836E-3</v>
      </c>
      <c r="G3125">
        <v>2.7119871034619603E-2</v>
      </c>
      <c r="H3125">
        <v>8.8435087270550463E-3</v>
      </c>
    </row>
    <row r="3126" spans="1:8" x14ac:dyDescent="0.2">
      <c r="A3126" t="s">
        <v>4242</v>
      </c>
      <c r="B3126" t="s">
        <v>4240</v>
      </c>
      <c r="C3126" t="s">
        <v>4393</v>
      </c>
      <c r="D3126">
        <v>0.25145968548298941</v>
      </c>
      <c r="E3126">
        <v>0.70286817927674927</v>
      </c>
      <c r="F3126">
        <v>9.7087554785866836E-3</v>
      </c>
      <c r="G3126">
        <v>2.7119871034619603E-2</v>
      </c>
      <c r="H3126">
        <v>8.8435087270550463E-3</v>
      </c>
    </row>
    <row r="3127" spans="1:8" x14ac:dyDescent="0.2">
      <c r="A3127" t="s">
        <v>4242</v>
      </c>
      <c r="B3127" t="s">
        <v>4240</v>
      </c>
      <c r="C3127" t="s">
        <v>4394</v>
      </c>
      <c r="D3127">
        <v>0.25145968548298941</v>
      </c>
      <c r="E3127">
        <v>0.70286817927674927</v>
      </c>
      <c r="F3127">
        <v>9.7087554785866836E-3</v>
      </c>
      <c r="G3127">
        <v>2.7119871034619603E-2</v>
      </c>
      <c r="H3127">
        <v>8.8435087270550463E-3</v>
      </c>
    </row>
    <row r="3128" spans="1:8" x14ac:dyDescent="0.2">
      <c r="A3128" t="s">
        <v>4242</v>
      </c>
      <c r="B3128" t="s">
        <v>4240</v>
      </c>
      <c r="C3128" t="s">
        <v>4395</v>
      </c>
      <c r="D3128">
        <v>0.25145968548298941</v>
      </c>
      <c r="E3128">
        <v>0.70286817927674927</v>
      </c>
      <c r="F3128">
        <v>9.7087554785866836E-3</v>
      </c>
      <c r="G3128">
        <v>2.7119871034619603E-2</v>
      </c>
      <c r="H3128">
        <v>8.8435087270550463E-3</v>
      </c>
    </row>
    <row r="3129" spans="1:8" x14ac:dyDescent="0.2">
      <c r="A3129" t="s">
        <v>4242</v>
      </c>
      <c r="B3129" t="s">
        <v>4240</v>
      </c>
      <c r="C3129" t="s">
        <v>4396</v>
      </c>
      <c r="D3129">
        <v>0.25145968548298941</v>
      </c>
      <c r="E3129">
        <v>0.70286817927674927</v>
      </c>
      <c r="F3129">
        <v>9.7087554785866836E-3</v>
      </c>
      <c r="G3129">
        <v>2.7119871034619603E-2</v>
      </c>
      <c r="H3129">
        <v>8.8435087270550463E-3</v>
      </c>
    </row>
    <row r="3130" spans="1:8" x14ac:dyDescent="0.2">
      <c r="A3130" t="s">
        <v>4242</v>
      </c>
      <c r="B3130" t="s">
        <v>4240</v>
      </c>
      <c r="C3130" t="s">
        <v>4397</v>
      </c>
      <c r="D3130">
        <v>0.25145968548298941</v>
      </c>
      <c r="E3130">
        <v>0.70286817927674927</v>
      </c>
      <c r="F3130">
        <v>9.7087554785866836E-3</v>
      </c>
      <c r="G3130">
        <v>2.7119871034619603E-2</v>
      </c>
      <c r="H3130">
        <v>8.8435087270550463E-3</v>
      </c>
    </row>
    <row r="3131" spans="1:8" x14ac:dyDescent="0.2">
      <c r="A3131" t="s">
        <v>4242</v>
      </c>
      <c r="B3131" t="s">
        <v>4240</v>
      </c>
      <c r="C3131" t="s">
        <v>4398</v>
      </c>
      <c r="D3131">
        <v>0.25145968548298941</v>
      </c>
      <c r="E3131">
        <v>0.70286817927674927</v>
      </c>
      <c r="F3131">
        <v>9.7087554785866836E-3</v>
      </c>
      <c r="G3131">
        <v>2.7119871034619603E-2</v>
      </c>
      <c r="H3131">
        <v>8.8435087270550463E-3</v>
      </c>
    </row>
    <row r="3132" spans="1:8" x14ac:dyDescent="0.2">
      <c r="A3132" t="s">
        <v>4242</v>
      </c>
      <c r="B3132" t="s">
        <v>4240</v>
      </c>
      <c r="C3132" t="s">
        <v>4399</v>
      </c>
      <c r="D3132">
        <v>0.253354854452639</v>
      </c>
      <c r="E3132">
        <v>0.70120312679629049</v>
      </c>
      <c r="F3132">
        <v>9.7239914813543934E-3</v>
      </c>
      <c r="G3132">
        <v>2.6895451294274498E-2</v>
      </c>
      <c r="H3132">
        <v>8.8225759754416537E-3</v>
      </c>
    </row>
    <row r="3133" spans="1:8" x14ac:dyDescent="0.2">
      <c r="A3133" t="s">
        <v>4242</v>
      </c>
      <c r="B3133" t="s">
        <v>4240</v>
      </c>
      <c r="C3133" t="s">
        <v>4400</v>
      </c>
      <c r="D3133">
        <v>0.25478519615883316</v>
      </c>
      <c r="E3133">
        <v>0.69966593838792046</v>
      </c>
      <c r="F3133">
        <v>9.81324922251481E-3</v>
      </c>
      <c r="G3133">
        <v>2.6930979119821771E-2</v>
      </c>
      <c r="H3133">
        <v>8.8046371109098513E-3</v>
      </c>
    </row>
    <row r="3134" spans="1:8" x14ac:dyDescent="0.2">
      <c r="A3134" t="s">
        <v>4242</v>
      </c>
      <c r="B3134" t="s">
        <v>4240</v>
      </c>
      <c r="C3134" t="s">
        <v>4401</v>
      </c>
      <c r="D3134">
        <v>0.25590585110198111</v>
      </c>
      <c r="E3134">
        <v>0.69865587675246643</v>
      </c>
      <c r="F3134">
        <v>9.8289832411962257E-3</v>
      </c>
      <c r="G3134">
        <v>2.6817316224106397E-2</v>
      </c>
      <c r="H3134">
        <v>8.7919726802498897E-3</v>
      </c>
    </row>
    <row r="3135" spans="1:8" x14ac:dyDescent="0.2">
      <c r="A3135" t="s">
        <v>4242</v>
      </c>
      <c r="B3135" t="s">
        <v>4240</v>
      </c>
      <c r="C3135" t="s">
        <v>4402</v>
      </c>
      <c r="D3135">
        <v>0.25590585110198111</v>
      </c>
      <c r="E3135">
        <v>0.69865587675246643</v>
      </c>
      <c r="F3135">
        <v>9.8289832411962257E-3</v>
      </c>
      <c r="G3135">
        <v>2.6817316224106397E-2</v>
      </c>
      <c r="H3135">
        <v>8.7919726802498897E-3</v>
      </c>
    </row>
    <row r="3136" spans="1:8" x14ac:dyDescent="0.2">
      <c r="A3136" t="s">
        <v>4242</v>
      </c>
      <c r="B3136" t="s">
        <v>4240</v>
      </c>
      <c r="C3136" t="s">
        <v>4403</v>
      </c>
      <c r="D3136">
        <v>0.25922955361582339</v>
      </c>
      <c r="E3136">
        <v>0.69558681712647041</v>
      </c>
      <c r="F3136">
        <v>9.8951880712741906E-3</v>
      </c>
      <c r="G3136">
        <v>2.6534906197384463E-2</v>
      </c>
      <c r="H3136">
        <v>8.753534989047445E-3</v>
      </c>
    </row>
    <row r="3137" spans="1:8" x14ac:dyDescent="0.2">
      <c r="A3137" t="s">
        <v>4242</v>
      </c>
      <c r="B3137" t="s">
        <v>4240</v>
      </c>
      <c r="C3137" t="s">
        <v>4404</v>
      </c>
      <c r="D3137">
        <v>0.2599705511998992</v>
      </c>
      <c r="E3137">
        <v>0.6949264090522197</v>
      </c>
      <c r="F3137">
        <v>9.902930173523946E-3</v>
      </c>
      <c r="G3137">
        <v>2.6454863511465362E-2</v>
      </c>
      <c r="H3137">
        <v>8.745246062891756E-3</v>
      </c>
    </row>
    <row r="3138" spans="1:8" x14ac:dyDescent="0.2">
      <c r="A3138" t="s">
        <v>4242</v>
      </c>
      <c r="B3138" t="s">
        <v>4240</v>
      </c>
      <c r="C3138" t="s">
        <v>4405</v>
      </c>
      <c r="D3138">
        <v>0.26034099697686452</v>
      </c>
      <c r="E3138">
        <v>0.69459701697879406</v>
      </c>
      <c r="F3138">
        <v>9.9065410394319851E-3</v>
      </c>
      <c r="G3138">
        <v>2.6414340342123217E-2</v>
      </c>
      <c r="H3138">
        <v>8.7411046627861328E-3</v>
      </c>
    </row>
    <row r="3139" spans="1:8" x14ac:dyDescent="0.2">
      <c r="A3139" t="s">
        <v>4242</v>
      </c>
      <c r="B3139" t="s">
        <v>4240</v>
      </c>
      <c r="C3139" t="s">
        <v>4406</v>
      </c>
      <c r="D3139">
        <v>0.26145476052630429</v>
      </c>
      <c r="E3139">
        <v>0.6936197629377765</v>
      </c>
      <c r="F3139">
        <v>9.9134651909637706E-3</v>
      </c>
      <c r="G3139">
        <v>2.6283206116895944E-2</v>
      </c>
      <c r="H3139">
        <v>8.7288052280595791E-3</v>
      </c>
    </row>
    <row r="3140" spans="1:8" x14ac:dyDescent="0.2">
      <c r="A3140" t="s">
        <v>4242</v>
      </c>
      <c r="B3140" t="s">
        <v>4240</v>
      </c>
      <c r="C3140" t="s">
        <v>4407</v>
      </c>
      <c r="D3140">
        <v>0.26145476052630429</v>
      </c>
      <c r="E3140">
        <v>0.6936197629377765</v>
      </c>
      <c r="F3140">
        <v>9.9134651909637706E-3</v>
      </c>
      <c r="G3140">
        <v>2.6283206116895944E-2</v>
      </c>
      <c r="H3140">
        <v>8.7288052280595791E-3</v>
      </c>
    </row>
    <row r="3141" spans="1:8" x14ac:dyDescent="0.2">
      <c r="A3141" t="s">
        <v>4242</v>
      </c>
      <c r="B3141" t="s">
        <v>4240</v>
      </c>
      <c r="C3141" t="s">
        <v>4408</v>
      </c>
      <c r="D3141">
        <v>0.26219561490527576</v>
      </c>
      <c r="E3141">
        <v>0.69297201853053847</v>
      </c>
      <c r="F3141">
        <v>9.9172437931521074E-3</v>
      </c>
      <c r="G3141">
        <v>2.6194467389041975E-2</v>
      </c>
      <c r="H3141">
        <v>8.7206553819915399E-3</v>
      </c>
    </row>
    <row r="3142" spans="1:8" x14ac:dyDescent="0.2">
      <c r="A3142" t="s">
        <v>4242</v>
      </c>
      <c r="B3142" t="s">
        <v>4240</v>
      </c>
      <c r="C3142" t="s">
        <v>4409</v>
      </c>
      <c r="D3142">
        <v>0.26219561490527576</v>
      </c>
      <c r="E3142">
        <v>0.69297201853053847</v>
      </c>
      <c r="F3142">
        <v>9.9172437931521074E-3</v>
      </c>
      <c r="G3142">
        <v>2.6194467389041975E-2</v>
      </c>
      <c r="H3142">
        <v>8.7206553819915399E-3</v>
      </c>
    </row>
    <row r="3143" spans="1:8" x14ac:dyDescent="0.2">
      <c r="A3143" t="s">
        <v>4242</v>
      </c>
      <c r="B3143" t="s">
        <v>4240</v>
      </c>
      <c r="C3143" t="s">
        <v>4410</v>
      </c>
      <c r="D3143">
        <v>0.26219561490527576</v>
      </c>
      <c r="E3143">
        <v>0.69297201853053847</v>
      </c>
      <c r="F3143">
        <v>9.9172437931521074E-3</v>
      </c>
      <c r="G3143">
        <v>2.6194467389041975E-2</v>
      </c>
      <c r="H3143">
        <v>8.7206553819915399E-3</v>
      </c>
    </row>
    <row r="3144" spans="1:8" x14ac:dyDescent="0.2">
      <c r="A3144" t="s">
        <v>4242</v>
      </c>
      <c r="B3144" t="s">
        <v>4240</v>
      </c>
      <c r="C3144" t="s">
        <v>4411</v>
      </c>
      <c r="D3144">
        <v>0.26219561490527576</v>
      </c>
      <c r="E3144">
        <v>0.69297201853053847</v>
      </c>
      <c r="F3144">
        <v>9.9172437931521074E-3</v>
      </c>
      <c r="G3144">
        <v>2.6194467389041975E-2</v>
      </c>
      <c r="H3144">
        <v>8.7206553819915399E-3</v>
      </c>
    </row>
    <row r="3145" spans="1:8" x14ac:dyDescent="0.2">
      <c r="A3145" t="s">
        <v>4242</v>
      </c>
      <c r="B3145" t="s">
        <v>4240</v>
      </c>
      <c r="C3145" t="s">
        <v>4412</v>
      </c>
      <c r="D3145">
        <v>0.26219561490527576</v>
      </c>
      <c r="E3145">
        <v>0.69297201853053847</v>
      </c>
      <c r="F3145">
        <v>9.9172437931521074E-3</v>
      </c>
      <c r="G3145">
        <v>2.6194467389041975E-2</v>
      </c>
      <c r="H3145">
        <v>8.7206553819915399E-3</v>
      </c>
    </row>
    <row r="3146" spans="1:8" x14ac:dyDescent="0.2">
      <c r="A3146" t="s">
        <v>4242</v>
      </c>
      <c r="B3146" t="s">
        <v>4240</v>
      </c>
      <c r="C3146" t="s">
        <v>4413</v>
      </c>
      <c r="D3146">
        <v>0.263661746753593</v>
      </c>
      <c r="E3146">
        <v>0.69165145995999877</v>
      </c>
      <c r="F3146">
        <v>9.9355367799360012E-3</v>
      </c>
      <c r="G3146">
        <v>2.6047187420844466E-2</v>
      </c>
      <c r="H3146">
        <v>8.7040690856277428E-3</v>
      </c>
    </row>
    <row r="3147" spans="1:8" x14ac:dyDescent="0.2">
      <c r="A3147" t="s">
        <v>4242</v>
      </c>
      <c r="B3147" t="s">
        <v>4240</v>
      </c>
      <c r="C3147" t="s">
        <v>4414</v>
      </c>
      <c r="D3147">
        <v>0.26548040653362881</v>
      </c>
      <c r="E3147">
        <v>0.68999007093697551</v>
      </c>
      <c r="F3147">
        <v>9.9644702820570249E-3</v>
      </c>
      <c r="G3147">
        <v>2.5881851742285109E-2</v>
      </c>
      <c r="H3147">
        <v>8.6832005050536051E-3</v>
      </c>
    </row>
    <row r="3148" spans="1:8" x14ac:dyDescent="0.2">
      <c r="A3148" t="s">
        <v>4242</v>
      </c>
      <c r="B3148" t="s">
        <v>4240</v>
      </c>
      <c r="C3148" t="s">
        <v>4415</v>
      </c>
      <c r="D3148">
        <v>0.2690836137796051</v>
      </c>
      <c r="E3148">
        <v>0.6866751003558591</v>
      </c>
      <c r="F3148">
        <v>1.0027118819549024E-2</v>
      </c>
      <c r="G3148">
        <v>2.5572544330147929E-2</v>
      </c>
      <c r="H3148">
        <v>8.6416227148388737E-3</v>
      </c>
    </row>
    <row r="3149" spans="1:8" x14ac:dyDescent="0.2">
      <c r="A3149" t="s">
        <v>4242</v>
      </c>
      <c r="B3149" t="s">
        <v>4240</v>
      </c>
      <c r="C3149" t="s">
        <v>4416</v>
      </c>
      <c r="D3149">
        <v>0.26909424565270407</v>
      </c>
      <c r="E3149">
        <v>0.68664233806856789</v>
      </c>
      <c r="F3149">
        <v>1.0034132868800272E-2</v>
      </c>
      <c r="G3149">
        <v>2.5588211145519475E-2</v>
      </c>
      <c r="H3149">
        <v>8.641072264408212E-3</v>
      </c>
    </row>
    <row r="3150" spans="1:8" x14ac:dyDescent="0.2">
      <c r="A3150" t="s">
        <v>4242</v>
      </c>
      <c r="B3150" t="s">
        <v>4240</v>
      </c>
      <c r="C3150" t="s">
        <v>4417</v>
      </c>
      <c r="D3150">
        <v>0.26909424565270407</v>
      </c>
      <c r="E3150">
        <v>0.68664233806856789</v>
      </c>
      <c r="F3150">
        <v>1.0034132868800272E-2</v>
      </c>
      <c r="G3150">
        <v>2.5588211145519475E-2</v>
      </c>
      <c r="H3150">
        <v>8.641072264408212E-3</v>
      </c>
    </row>
    <row r="3151" spans="1:8" x14ac:dyDescent="0.2">
      <c r="A3151" t="s">
        <v>4242</v>
      </c>
      <c r="B3151" t="s">
        <v>4240</v>
      </c>
      <c r="C3151" t="s">
        <v>4418</v>
      </c>
      <c r="D3151">
        <v>0.26909424565270407</v>
      </c>
      <c r="E3151">
        <v>0.68664233806856789</v>
      </c>
      <c r="F3151">
        <v>1.0034132868800272E-2</v>
      </c>
      <c r="G3151">
        <v>2.5588211145519475E-2</v>
      </c>
      <c r="H3151">
        <v>8.641072264408212E-3</v>
      </c>
    </row>
    <row r="3152" spans="1:8" x14ac:dyDescent="0.2">
      <c r="A3152" t="s">
        <v>4242</v>
      </c>
      <c r="B3152" t="s">
        <v>4240</v>
      </c>
      <c r="C3152" t="s">
        <v>4419</v>
      </c>
      <c r="D3152">
        <v>0.26909424565270407</v>
      </c>
      <c r="E3152">
        <v>0.68664233806856789</v>
      </c>
      <c r="F3152">
        <v>1.0034132868800272E-2</v>
      </c>
      <c r="G3152">
        <v>2.5588211145519475E-2</v>
      </c>
      <c r="H3152">
        <v>8.641072264408212E-3</v>
      </c>
    </row>
    <row r="3153" spans="1:8" x14ac:dyDescent="0.2">
      <c r="A3153" t="s">
        <v>4242</v>
      </c>
      <c r="B3153" t="s">
        <v>4240</v>
      </c>
      <c r="C3153" t="s">
        <v>4420</v>
      </c>
      <c r="D3153">
        <v>0.26909424565270407</v>
      </c>
      <c r="E3153">
        <v>0.68664233806856789</v>
      </c>
      <c r="F3153">
        <v>1.0034132868800272E-2</v>
      </c>
      <c r="G3153">
        <v>2.5588211145519475E-2</v>
      </c>
      <c r="H3153">
        <v>8.641072264408212E-3</v>
      </c>
    </row>
    <row r="3154" spans="1:8" x14ac:dyDescent="0.2">
      <c r="A3154" t="s">
        <v>4242</v>
      </c>
      <c r="B3154" t="s">
        <v>4240</v>
      </c>
      <c r="C3154" t="s">
        <v>3738</v>
      </c>
      <c r="D3154">
        <v>0.26874878988180778</v>
      </c>
      <c r="E3154">
        <v>0.6869470612766293</v>
      </c>
      <c r="F3154">
        <v>1.0032106686668896E-2</v>
      </c>
      <c r="G3154">
        <v>2.5627285937277675E-2</v>
      </c>
      <c r="H3154">
        <v>8.6447562176164127E-3</v>
      </c>
    </row>
    <row r="3155" spans="1:8" x14ac:dyDescent="0.2">
      <c r="A3155" t="s">
        <v>4242</v>
      </c>
      <c r="B3155" t="s">
        <v>4240</v>
      </c>
      <c r="C3155" t="s">
        <v>3858</v>
      </c>
      <c r="D3155">
        <v>0.26874878988180778</v>
      </c>
      <c r="E3155">
        <v>0.6869470612766293</v>
      </c>
      <c r="F3155">
        <v>1.0032106686668896E-2</v>
      </c>
      <c r="G3155">
        <v>2.5627285937277675E-2</v>
      </c>
      <c r="H3155">
        <v>8.6447562176164127E-3</v>
      </c>
    </row>
    <row r="3156" spans="1:8" x14ac:dyDescent="0.2">
      <c r="A3156" t="s">
        <v>4242</v>
      </c>
      <c r="B3156" t="s">
        <v>4240</v>
      </c>
      <c r="C3156" t="s">
        <v>4421</v>
      </c>
      <c r="D3156">
        <v>0.26874878988180778</v>
      </c>
      <c r="E3156">
        <v>0.6869470612766293</v>
      </c>
      <c r="F3156">
        <v>1.0032106686668896E-2</v>
      </c>
      <c r="G3156">
        <v>2.5627285937277675E-2</v>
      </c>
      <c r="H3156">
        <v>8.6447562176164127E-3</v>
      </c>
    </row>
    <row r="3157" spans="1:8" x14ac:dyDescent="0.2">
      <c r="A3157" t="s">
        <v>4242</v>
      </c>
      <c r="B3157" t="s">
        <v>4240</v>
      </c>
      <c r="C3157" t="s">
        <v>1002</v>
      </c>
      <c r="D3157">
        <v>0.26909845535297144</v>
      </c>
      <c r="E3157">
        <v>0.68659507055314339</v>
      </c>
      <c r="F3157">
        <v>1.0047054681284709E-2</v>
      </c>
      <c r="G3157">
        <v>2.5619018856941678E-2</v>
      </c>
      <c r="H3157">
        <v>8.6404005556588309E-3</v>
      </c>
    </row>
    <row r="3158" spans="1:8" x14ac:dyDescent="0.2">
      <c r="A3158" t="s">
        <v>4242</v>
      </c>
      <c r="B3158" t="s">
        <v>4240</v>
      </c>
      <c r="C3158" t="s">
        <v>4422</v>
      </c>
      <c r="D3158">
        <v>0.26909845535297144</v>
      </c>
      <c r="E3158">
        <v>0.68659507055314339</v>
      </c>
      <c r="F3158">
        <v>1.0047054681284709E-2</v>
      </c>
      <c r="G3158">
        <v>2.5619018856941678E-2</v>
      </c>
      <c r="H3158">
        <v>8.6404005556588309E-3</v>
      </c>
    </row>
    <row r="3159" spans="1:8" x14ac:dyDescent="0.2">
      <c r="A3159" t="s">
        <v>4242</v>
      </c>
      <c r="B3159" t="s">
        <v>4240</v>
      </c>
      <c r="C3159" t="s">
        <v>4423</v>
      </c>
      <c r="D3159">
        <v>0.2687607060965409</v>
      </c>
      <c r="E3159">
        <v>0.68689749525517896</v>
      </c>
      <c r="F3159">
        <v>1.004381852049736E-2</v>
      </c>
      <c r="G3159">
        <v>2.5654233714429014E-2</v>
      </c>
      <c r="H3159">
        <v>8.643746413353786E-3</v>
      </c>
    </row>
    <row r="3160" spans="1:8" x14ac:dyDescent="0.2">
      <c r="A3160" t="s">
        <v>4242</v>
      </c>
      <c r="B3160" t="s">
        <v>4240</v>
      </c>
      <c r="C3160" t="s">
        <v>4424</v>
      </c>
      <c r="D3160">
        <v>0.2687607060965409</v>
      </c>
      <c r="E3160">
        <v>0.68689749525517896</v>
      </c>
      <c r="F3160">
        <v>1.004381852049736E-2</v>
      </c>
      <c r="G3160">
        <v>2.5654233714429014E-2</v>
      </c>
      <c r="H3160">
        <v>8.643746413353786E-3</v>
      </c>
    </row>
    <row r="3161" spans="1:8" x14ac:dyDescent="0.2">
      <c r="A3161" t="s">
        <v>4242</v>
      </c>
      <c r="B3161" t="s">
        <v>4240</v>
      </c>
      <c r="C3161" t="s">
        <v>4425</v>
      </c>
      <c r="D3161">
        <v>0.2687607060965409</v>
      </c>
      <c r="E3161">
        <v>0.68689749525517896</v>
      </c>
      <c r="F3161">
        <v>1.004381852049736E-2</v>
      </c>
      <c r="G3161">
        <v>2.5654233714429014E-2</v>
      </c>
      <c r="H3161">
        <v>8.643746413353786E-3</v>
      </c>
    </row>
    <row r="3162" spans="1:8" x14ac:dyDescent="0.2">
      <c r="A3162" t="s">
        <v>4242</v>
      </c>
      <c r="B3162" t="s">
        <v>4240</v>
      </c>
      <c r="C3162" t="s">
        <v>4426</v>
      </c>
      <c r="D3162">
        <v>0.26912224279050007</v>
      </c>
      <c r="E3162">
        <v>0.68657382643224241</v>
      </c>
      <c r="F3162">
        <v>1.0047403463498833E-2</v>
      </c>
      <c r="G3162">
        <v>2.5616851045885462E-2</v>
      </c>
      <c r="H3162">
        <v>8.6396762678733006E-3</v>
      </c>
    </row>
    <row r="3163" spans="1:8" x14ac:dyDescent="0.2">
      <c r="A3163" t="s">
        <v>4242</v>
      </c>
      <c r="B3163" t="s">
        <v>4240</v>
      </c>
      <c r="C3163" t="s">
        <v>4427</v>
      </c>
      <c r="D3163">
        <v>0.27020640506229682</v>
      </c>
      <c r="E3163">
        <v>0.68560871379501775</v>
      </c>
      <c r="F3163">
        <v>1.0056369407774832E-2</v>
      </c>
      <c r="G3163">
        <v>2.5500974051703689E-2</v>
      </c>
      <c r="H3163">
        <v>8.627537683206914E-3</v>
      </c>
    </row>
    <row r="3164" spans="1:8" x14ac:dyDescent="0.2">
      <c r="A3164" t="s">
        <v>4242</v>
      </c>
      <c r="B3164" t="s">
        <v>4240</v>
      </c>
      <c r="C3164" t="s">
        <v>945</v>
      </c>
      <c r="D3164">
        <v>0.27056729039407101</v>
      </c>
      <c r="E3164">
        <v>0.68528813510763065</v>
      </c>
      <c r="F3164">
        <v>1.0059098027052559E-2</v>
      </c>
      <c r="G3164">
        <v>2.5461970973754564E-2</v>
      </c>
      <c r="H3164">
        <v>8.6235054974911334E-3</v>
      </c>
    </row>
    <row r="3165" spans="1:8" x14ac:dyDescent="0.2">
      <c r="A3165" t="s">
        <v>4242</v>
      </c>
      <c r="B3165" t="s">
        <v>4240</v>
      </c>
      <c r="C3165" t="s">
        <v>4428</v>
      </c>
      <c r="D3165">
        <v>0.27235314416114065</v>
      </c>
      <c r="E3165">
        <v>0.68365613545043358</v>
      </c>
      <c r="F3165">
        <v>1.0085819892660441E-2</v>
      </c>
      <c r="G3165">
        <v>2.5301887519609888E-2</v>
      </c>
      <c r="H3165">
        <v>8.6030129761555819E-3</v>
      </c>
    </row>
    <row r="3166" spans="1:8" x14ac:dyDescent="0.2">
      <c r="A3166" t="s">
        <v>4242</v>
      </c>
      <c r="B3166" t="s">
        <v>4240</v>
      </c>
      <c r="C3166" t="s">
        <v>4429</v>
      </c>
      <c r="D3166">
        <v>0.27307043130055314</v>
      </c>
      <c r="E3166">
        <v>0.68301868580031955</v>
      </c>
      <c r="F3166">
        <v>1.0091005938763867E-2</v>
      </c>
      <c r="G3166">
        <v>2.5224881932158931E-2</v>
      </c>
      <c r="H3166">
        <v>8.5949950282045769E-3</v>
      </c>
    </row>
    <row r="3167" spans="1:8" x14ac:dyDescent="0.2">
      <c r="A3167" t="s">
        <v>4242</v>
      </c>
      <c r="B3167" t="s">
        <v>4240</v>
      </c>
      <c r="C3167" t="s">
        <v>4430</v>
      </c>
      <c r="D3167">
        <v>0.27307043130055314</v>
      </c>
      <c r="E3167">
        <v>0.68301868580031955</v>
      </c>
      <c r="F3167">
        <v>1.0091005938763867E-2</v>
      </c>
      <c r="G3167">
        <v>2.5224881932158931E-2</v>
      </c>
      <c r="H3167">
        <v>8.5949950282045769E-3</v>
      </c>
    </row>
    <row r="3168" spans="1:8" x14ac:dyDescent="0.2">
      <c r="A3168" t="s">
        <v>4242</v>
      </c>
      <c r="B3168" t="s">
        <v>4240</v>
      </c>
      <c r="C3168" t="s">
        <v>4431</v>
      </c>
      <c r="D3168">
        <v>0.27343055962815255</v>
      </c>
      <c r="E3168">
        <v>0.68270531823866587</v>
      </c>
      <c r="F3168">
        <v>1.0091565790485214E-2</v>
      </c>
      <c r="G3168">
        <v>2.5181505876985161E-2</v>
      </c>
      <c r="H3168">
        <v>8.5910504657112762E-3</v>
      </c>
    </row>
    <row r="3169" spans="1:8" x14ac:dyDescent="0.2">
      <c r="A3169" t="s">
        <v>4242</v>
      </c>
      <c r="B3169" t="s">
        <v>4240</v>
      </c>
      <c r="C3169" t="s">
        <v>4432</v>
      </c>
      <c r="D3169">
        <v>0.27343055962815255</v>
      </c>
      <c r="E3169">
        <v>0.68270531823866587</v>
      </c>
      <c r="F3169">
        <v>1.0091565790485214E-2</v>
      </c>
      <c r="G3169">
        <v>2.5181505876985161E-2</v>
      </c>
      <c r="H3169">
        <v>8.5910504657112762E-3</v>
      </c>
    </row>
    <row r="3170" spans="1:8" x14ac:dyDescent="0.2">
      <c r="A3170" t="s">
        <v>4242</v>
      </c>
      <c r="B3170" t="s">
        <v>4240</v>
      </c>
      <c r="C3170" t="s">
        <v>4433</v>
      </c>
      <c r="D3170">
        <v>0.27343055962815255</v>
      </c>
      <c r="E3170">
        <v>0.68270531823866587</v>
      </c>
      <c r="F3170">
        <v>1.0091565790485214E-2</v>
      </c>
      <c r="G3170">
        <v>2.5181505876985161E-2</v>
      </c>
      <c r="H3170">
        <v>8.5910504657112762E-3</v>
      </c>
    </row>
    <row r="3171" spans="1:8" x14ac:dyDescent="0.2">
      <c r="A3171" t="s">
        <v>4242</v>
      </c>
      <c r="B3171" t="s">
        <v>4240</v>
      </c>
      <c r="C3171" t="s">
        <v>4434</v>
      </c>
      <c r="D3171">
        <v>0.27343055962815255</v>
      </c>
      <c r="E3171">
        <v>0.68270531823866587</v>
      </c>
      <c r="F3171">
        <v>1.0091565790485214E-2</v>
      </c>
      <c r="G3171">
        <v>2.5181505876985161E-2</v>
      </c>
      <c r="H3171">
        <v>8.5910504657112762E-3</v>
      </c>
    </row>
    <row r="3172" spans="1:8" x14ac:dyDescent="0.2">
      <c r="A3172" t="s">
        <v>4242</v>
      </c>
      <c r="B3172" t="s">
        <v>4240</v>
      </c>
      <c r="C3172" t="s">
        <v>4435</v>
      </c>
      <c r="D3172">
        <v>0.2748638751776189</v>
      </c>
      <c r="E3172">
        <v>0.68144593643490847</v>
      </c>
      <c r="F3172">
        <v>1.0097143866536632E-2</v>
      </c>
      <c r="G3172">
        <v>2.5017840785014712E-2</v>
      </c>
      <c r="H3172">
        <v>8.5752037359212701E-3</v>
      </c>
    </row>
    <row r="3173" spans="1:8" x14ac:dyDescent="0.2">
      <c r="A3173" t="s">
        <v>4242</v>
      </c>
      <c r="B3173" t="s">
        <v>4240</v>
      </c>
      <c r="C3173" t="s">
        <v>4436</v>
      </c>
      <c r="D3173">
        <v>0.27628810580189511</v>
      </c>
      <c r="E3173">
        <v>0.68018135572013527</v>
      </c>
      <c r="F3173">
        <v>1.0106208402178013E-2</v>
      </c>
      <c r="G3173">
        <v>2.4865033369038357E-2</v>
      </c>
      <c r="H3173">
        <v>8.5592967067533755E-3</v>
      </c>
    </row>
    <row r="3174" spans="1:8" x14ac:dyDescent="0.2">
      <c r="A3174" t="s">
        <v>4242</v>
      </c>
      <c r="B3174" t="s">
        <v>4240</v>
      </c>
      <c r="C3174" t="s">
        <v>3740</v>
      </c>
      <c r="D3174">
        <v>0.2825627370768275</v>
      </c>
      <c r="E3174">
        <v>0.67438637391890444</v>
      </c>
      <c r="F3174">
        <v>1.0210205142810945E-2</v>
      </c>
      <c r="G3174">
        <v>2.4354067292779325E-2</v>
      </c>
      <c r="H3174">
        <v>8.486616568677845E-3</v>
      </c>
    </row>
    <row r="3175" spans="1:8" x14ac:dyDescent="0.2">
      <c r="A3175" t="s">
        <v>4242</v>
      </c>
      <c r="B3175" t="s">
        <v>4240</v>
      </c>
      <c r="C3175" t="s">
        <v>4437</v>
      </c>
      <c r="D3175">
        <v>0.28291338569305136</v>
      </c>
      <c r="E3175">
        <v>0.674079420219865</v>
      </c>
      <c r="F3175">
        <v>1.0210624545980724E-2</v>
      </c>
      <c r="G3175">
        <v>2.4313816954102511E-2</v>
      </c>
      <c r="H3175">
        <v>8.4827525870006162E-3</v>
      </c>
    </row>
    <row r="3176" spans="1:8" x14ac:dyDescent="0.2">
      <c r="A3176" t="s">
        <v>4242</v>
      </c>
      <c r="B3176" t="s">
        <v>4240</v>
      </c>
      <c r="C3176" t="s">
        <v>4438</v>
      </c>
      <c r="D3176">
        <v>0.28291338569305136</v>
      </c>
      <c r="E3176">
        <v>0.674079420219865</v>
      </c>
      <c r="F3176">
        <v>1.0210624545980724E-2</v>
      </c>
      <c r="G3176">
        <v>2.4313816954102511E-2</v>
      </c>
      <c r="H3176">
        <v>8.4827525870006162E-3</v>
      </c>
    </row>
    <row r="3177" spans="1:8" x14ac:dyDescent="0.2">
      <c r="A3177" t="s">
        <v>4242</v>
      </c>
      <c r="B3177" t="s">
        <v>4240</v>
      </c>
      <c r="C3177" t="s">
        <v>3747</v>
      </c>
      <c r="D3177">
        <v>0.28496892003907082</v>
      </c>
      <c r="E3177">
        <v>0.67214720371982084</v>
      </c>
      <c r="F3177">
        <v>1.0253923208966615E-2</v>
      </c>
      <c r="G3177">
        <v>2.4171413081089096E-2</v>
      </c>
      <c r="H3177">
        <v>8.4585399510526058E-3</v>
      </c>
    </row>
    <row r="3178" spans="1:8" x14ac:dyDescent="0.2">
      <c r="A3178" t="s">
        <v>4242</v>
      </c>
      <c r="B3178" t="s">
        <v>4240</v>
      </c>
      <c r="C3178" t="s">
        <v>4439</v>
      </c>
      <c r="D3178">
        <v>0.28531627477579619</v>
      </c>
      <c r="E3178">
        <v>0.67183988757015933</v>
      </c>
      <c r="F3178">
        <v>1.0255201296198951E-2</v>
      </c>
      <c r="G3178">
        <v>2.4133963833634007E-2</v>
      </c>
      <c r="H3178">
        <v>8.4546725242115161E-3</v>
      </c>
    </row>
    <row r="3179" spans="1:8" x14ac:dyDescent="0.2">
      <c r="A3179" t="s">
        <v>4242</v>
      </c>
      <c r="B3179" t="s">
        <v>4240</v>
      </c>
      <c r="C3179" t="s">
        <v>4440</v>
      </c>
      <c r="D3179">
        <v>0.28531627477579619</v>
      </c>
      <c r="E3179">
        <v>0.67183988757015933</v>
      </c>
      <c r="F3179">
        <v>1.0255201296198951E-2</v>
      </c>
      <c r="G3179">
        <v>2.4133963833634007E-2</v>
      </c>
      <c r="H3179">
        <v>8.4546725242115161E-3</v>
      </c>
    </row>
    <row r="3180" spans="1:8" x14ac:dyDescent="0.2">
      <c r="A3180" t="s">
        <v>4242</v>
      </c>
      <c r="B3180" t="s">
        <v>4240</v>
      </c>
      <c r="C3180" t="s">
        <v>4441</v>
      </c>
      <c r="D3180">
        <v>0.28531627477579619</v>
      </c>
      <c r="E3180">
        <v>0.67183988757015933</v>
      </c>
      <c r="F3180">
        <v>1.0255201296198951E-2</v>
      </c>
      <c r="G3180">
        <v>2.4133963833634007E-2</v>
      </c>
      <c r="H3180">
        <v>8.4546725242115161E-3</v>
      </c>
    </row>
    <row r="3181" spans="1:8" x14ac:dyDescent="0.2">
      <c r="A3181" t="s">
        <v>4242</v>
      </c>
      <c r="B3181" t="s">
        <v>4240</v>
      </c>
      <c r="C3181" t="s">
        <v>4442</v>
      </c>
      <c r="D3181">
        <v>0.28531627477579619</v>
      </c>
      <c r="E3181">
        <v>0.67183988757015933</v>
      </c>
      <c r="F3181">
        <v>1.0255201296198951E-2</v>
      </c>
      <c r="G3181">
        <v>2.4133963833634007E-2</v>
      </c>
      <c r="H3181">
        <v>8.4546725242115161E-3</v>
      </c>
    </row>
    <row r="3182" spans="1:8" x14ac:dyDescent="0.2">
      <c r="A3182" t="s">
        <v>4242</v>
      </c>
      <c r="B3182" t="s">
        <v>4240</v>
      </c>
      <c r="C3182" t="s">
        <v>3896</v>
      </c>
      <c r="D3182">
        <v>0.28565529473666573</v>
      </c>
      <c r="E3182">
        <v>0.67151469120272977</v>
      </c>
      <c r="F3182">
        <v>1.0264318576401482E-2</v>
      </c>
      <c r="G3182">
        <v>2.4115092997936963E-2</v>
      </c>
      <c r="H3182">
        <v>8.4506024862661504E-3</v>
      </c>
    </row>
    <row r="3183" spans="1:8" x14ac:dyDescent="0.2">
      <c r="A3183" t="s">
        <v>4242</v>
      </c>
      <c r="B3183" t="s">
        <v>4240</v>
      </c>
      <c r="C3183" t="s">
        <v>4443</v>
      </c>
      <c r="D3183">
        <v>0.28565529473666573</v>
      </c>
      <c r="E3183">
        <v>0.67151469120272977</v>
      </c>
      <c r="F3183">
        <v>1.0264318576401482E-2</v>
      </c>
      <c r="G3183">
        <v>2.4115092997936963E-2</v>
      </c>
      <c r="H3183">
        <v>8.4506024862661504E-3</v>
      </c>
    </row>
    <row r="3184" spans="1:8" x14ac:dyDescent="0.2">
      <c r="A3184" t="s">
        <v>4242</v>
      </c>
      <c r="B3184" t="s">
        <v>4240</v>
      </c>
      <c r="C3184" t="s">
        <v>4444</v>
      </c>
      <c r="D3184">
        <v>0.28565529473666573</v>
      </c>
      <c r="E3184">
        <v>0.67151469120272977</v>
      </c>
      <c r="F3184">
        <v>1.0264318576401482E-2</v>
      </c>
      <c r="G3184">
        <v>2.4115092997936963E-2</v>
      </c>
      <c r="H3184">
        <v>8.4506024862661504E-3</v>
      </c>
    </row>
    <row r="3185" spans="1:8" x14ac:dyDescent="0.2">
      <c r="A3185" t="s">
        <v>4242</v>
      </c>
      <c r="B3185" t="s">
        <v>4240</v>
      </c>
      <c r="C3185" t="s">
        <v>4445</v>
      </c>
      <c r="D3185">
        <v>0.28633144550722545</v>
      </c>
      <c r="E3185">
        <v>0.67086286399425177</v>
      </c>
      <c r="F3185">
        <v>1.028349672999394E-2</v>
      </c>
      <c r="G3185">
        <v>2.407974142217878E-2</v>
      </c>
      <c r="H3185">
        <v>8.4424523463501374E-3</v>
      </c>
    </row>
    <row r="3186" spans="1:8" x14ac:dyDescent="0.2">
      <c r="A3186" t="s">
        <v>4242</v>
      </c>
      <c r="B3186" t="s">
        <v>4240</v>
      </c>
      <c r="C3186" t="s">
        <v>4446</v>
      </c>
      <c r="D3186">
        <v>0.28700782923564333</v>
      </c>
      <c r="E3186">
        <v>0.67021584161018199</v>
      </c>
      <c r="F3186">
        <v>1.0301076234866502E-2</v>
      </c>
      <c r="G3186">
        <v>2.404088889461195E-2</v>
      </c>
      <c r="H3186">
        <v>8.4343640246962569E-3</v>
      </c>
    </row>
    <row r="3187" spans="1:8" x14ac:dyDescent="0.2">
      <c r="A3187" t="s">
        <v>4242</v>
      </c>
      <c r="B3187" t="s">
        <v>4240</v>
      </c>
      <c r="C3187" t="s">
        <v>4447</v>
      </c>
      <c r="D3187">
        <v>0.28700782923564333</v>
      </c>
      <c r="E3187">
        <v>0.67021584161018199</v>
      </c>
      <c r="F3187">
        <v>1.0301076234866502E-2</v>
      </c>
      <c r="G3187">
        <v>2.404088889461195E-2</v>
      </c>
      <c r="H3187">
        <v>8.4343640246962569E-3</v>
      </c>
    </row>
    <row r="3188" spans="1:8" x14ac:dyDescent="0.2">
      <c r="A3188" t="s">
        <v>4242</v>
      </c>
      <c r="B3188" t="s">
        <v>4240</v>
      </c>
      <c r="C3188" t="s">
        <v>4448</v>
      </c>
      <c r="D3188">
        <v>0.28766005489464158</v>
      </c>
      <c r="E3188">
        <v>0.66951704061271855</v>
      </c>
      <c r="F3188">
        <v>1.0341571871507322E-2</v>
      </c>
      <c r="G3188">
        <v>2.4055636744746329E-2</v>
      </c>
      <c r="H3188">
        <v>8.4256958763862435E-3</v>
      </c>
    </row>
    <row r="3189" spans="1:8" x14ac:dyDescent="0.2">
      <c r="A3189" t="s">
        <v>4242</v>
      </c>
      <c r="B3189" t="s">
        <v>4240</v>
      </c>
      <c r="C3189" t="s">
        <v>3741</v>
      </c>
      <c r="D3189">
        <v>0.28766005489464158</v>
      </c>
      <c r="E3189">
        <v>0.66951704061271855</v>
      </c>
      <c r="F3189">
        <v>1.0341571871507322E-2</v>
      </c>
      <c r="G3189">
        <v>2.4055636744746329E-2</v>
      </c>
      <c r="H3189">
        <v>8.4256958763862435E-3</v>
      </c>
    </row>
    <row r="3190" spans="1:8" x14ac:dyDescent="0.2">
      <c r="A3190" t="s">
        <v>4242</v>
      </c>
      <c r="B3190" t="s">
        <v>4240</v>
      </c>
      <c r="C3190" t="s">
        <v>4449</v>
      </c>
      <c r="D3190">
        <v>0.28800562352580827</v>
      </c>
      <c r="E3190">
        <v>0.6692139424936332</v>
      </c>
      <c r="F3190">
        <v>1.0341896678966542E-2</v>
      </c>
      <c r="G3190">
        <v>2.401665701178185E-2</v>
      </c>
      <c r="H3190">
        <v>8.4218802898100176E-3</v>
      </c>
    </row>
    <row r="3191" spans="1:8" x14ac:dyDescent="0.2">
      <c r="A3191" t="s">
        <v>4242</v>
      </c>
      <c r="B3191" t="s">
        <v>4240</v>
      </c>
      <c r="C3191" t="s">
        <v>4450</v>
      </c>
      <c r="D3191">
        <v>0.28834678289308496</v>
      </c>
      <c r="E3191">
        <v>0.66890327335534305</v>
      </c>
      <c r="F3191">
        <v>1.0345798020711252E-2</v>
      </c>
      <c r="G3191">
        <v>2.398616224927964E-2</v>
      </c>
      <c r="H3191">
        <v>8.4179834815810758E-3</v>
      </c>
    </row>
    <row r="3192" spans="1:8" x14ac:dyDescent="0.2">
      <c r="A3192" t="s">
        <v>4242</v>
      </c>
      <c r="B3192" t="s">
        <v>4240</v>
      </c>
      <c r="C3192" t="s">
        <v>4451</v>
      </c>
      <c r="D3192">
        <v>0.28834678289308496</v>
      </c>
      <c r="E3192">
        <v>0.66890327335534305</v>
      </c>
      <c r="F3192">
        <v>1.0345798020711252E-2</v>
      </c>
      <c r="G3192">
        <v>2.398616224927964E-2</v>
      </c>
      <c r="H3192">
        <v>8.4179834815810758E-3</v>
      </c>
    </row>
    <row r="3193" spans="1:8" x14ac:dyDescent="0.2">
      <c r="A3193" t="s">
        <v>4242</v>
      </c>
      <c r="B3193" t="s">
        <v>4240</v>
      </c>
      <c r="C3193" t="s">
        <v>4452</v>
      </c>
      <c r="D3193">
        <v>0.28834678289308496</v>
      </c>
      <c r="E3193">
        <v>0.66890327335534305</v>
      </c>
      <c r="F3193">
        <v>1.0345798020711252E-2</v>
      </c>
      <c r="G3193">
        <v>2.398616224927964E-2</v>
      </c>
      <c r="H3193">
        <v>8.4179834815810758E-3</v>
      </c>
    </row>
    <row r="3194" spans="1:8" x14ac:dyDescent="0.2">
      <c r="A3194" t="s">
        <v>4242</v>
      </c>
      <c r="B3194" t="s">
        <v>4240</v>
      </c>
      <c r="C3194" t="s">
        <v>4453</v>
      </c>
      <c r="D3194">
        <v>0.28834678289308496</v>
      </c>
      <c r="E3194">
        <v>0.66890327335534305</v>
      </c>
      <c r="F3194">
        <v>1.0345798020711252E-2</v>
      </c>
      <c r="G3194">
        <v>2.398616224927964E-2</v>
      </c>
      <c r="H3194">
        <v>8.4179834815810758E-3</v>
      </c>
    </row>
    <row r="3195" spans="1:8" x14ac:dyDescent="0.2">
      <c r="A3195" t="s">
        <v>4242</v>
      </c>
      <c r="B3195" t="s">
        <v>4240</v>
      </c>
      <c r="C3195" t="s">
        <v>4454</v>
      </c>
      <c r="D3195">
        <v>0.28869071150887832</v>
      </c>
      <c r="E3195">
        <v>0.66859845111616767</v>
      </c>
      <c r="F3195">
        <v>1.0347069634141936E-2</v>
      </c>
      <c r="G3195">
        <v>2.3949620358042659E-2</v>
      </c>
      <c r="H3195">
        <v>8.4141473827694171E-3</v>
      </c>
    </row>
    <row r="3196" spans="1:8" x14ac:dyDescent="0.2">
      <c r="A3196" t="s">
        <v>4242</v>
      </c>
      <c r="B3196" t="s">
        <v>4240</v>
      </c>
      <c r="C3196" t="s">
        <v>4455</v>
      </c>
      <c r="D3196">
        <v>0.28869071150887832</v>
      </c>
      <c r="E3196">
        <v>0.66859845111616767</v>
      </c>
      <c r="F3196">
        <v>1.0347069634141936E-2</v>
      </c>
      <c r="G3196">
        <v>2.3949620358042659E-2</v>
      </c>
      <c r="H3196">
        <v>8.4141473827694171E-3</v>
      </c>
    </row>
    <row r="3197" spans="1:8" x14ac:dyDescent="0.2">
      <c r="A3197" t="s">
        <v>4242</v>
      </c>
      <c r="B3197" t="s">
        <v>4240</v>
      </c>
      <c r="C3197" t="s">
        <v>4456</v>
      </c>
      <c r="D3197">
        <v>0.28901715748516943</v>
      </c>
      <c r="E3197">
        <v>0.6682548473761204</v>
      </c>
      <c r="F3197">
        <v>1.0365418056493771E-2</v>
      </c>
      <c r="G3197">
        <v>2.3952706577532217E-2</v>
      </c>
      <c r="H3197">
        <v>8.4098705046843376E-3</v>
      </c>
    </row>
    <row r="3198" spans="1:8" x14ac:dyDescent="0.2">
      <c r="A3198" t="s">
        <v>4242</v>
      </c>
      <c r="B3198" t="s">
        <v>4240</v>
      </c>
      <c r="C3198" t="s">
        <v>4457</v>
      </c>
      <c r="D3198">
        <v>0.28936135492468296</v>
      </c>
      <c r="E3198">
        <v>0.66795265570268936</v>
      </c>
      <c r="F3198">
        <v>1.0365751406309512E-2</v>
      </c>
      <c r="G3198">
        <v>2.3914171636811525E-2</v>
      </c>
      <c r="H3198">
        <v>8.4060663295066462E-3</v>
      </c>
    </row>
    <row r="3199" spans="1:8" x14ac:dyDescent="0.2">
      <c r="A3199" t="s">
        <v>4242</v>
      </c>
      <c r="B3199" t="s">
        <v>4240</v>
      </c>
      <c r="C3199" t="s">
        <v>4458</v>
      </c>
      <c r="D3199">
        <v>0.29002977914731831</v>
      </c>
      <c r="E3199">
        <v>0.66730620180299205</v>
      </c>
      <c r="F3199">
        <v>1.0385232957132206E-2</v>
      </c>
      <c r="G3199">
        <v>2.3880802933644696E-2</v>
      </c>
      <c r="H3199">
        <v>8.3979831589126083E-3</v>
      </c>
    </row>
    <row r="3200" spans="1:8" x14ac:dyDescent="0.2">
      <c r="A3200" t="s">
        <v>4242</v>
      </c>
      <c r="B3200" t="s">
        <v>4240</v>
      </c>
      <c r="C3200" t="s">
        <v>4459</v>
      </c>
      <c r="D3200">
        <v>0.29002977914731831</v>
      </c>
      <c r="E3200">
        <v>0.66730620180299205</v>
      </c>
      <c r="F3200">
        <v>1.0385232957132206E-2</v>
      </c>
      <c r="G3200">
        <v>2.3880802933644696E-2</v>
      </c>
      <c r="H3200">
        <v>8.3979831589126083E-3</v>
      </c>
    </row>
    <row r="3201" spans="1:8" x14ac:dyDescent="0.2">
      <c r="A3201" t="s">
        <v>4242</v>
      </c>
      <c r="B3201" t="s">
        <v>4240</v>
      </c>
      <c r="C3201" t="s">
        <v>4460</v>
      </c>
      <c r="D3201">
        <v>0.29004903084542755</v>
      </c>
      <c r="E3201">
        <v>0.6672355024193859</v>
      </c>
      <c r="F3201">
        <v>1.0402410331385952E-2</v>
      </c>
      <c r="G3201">
        <v>2.3916202637831334E-2</v>
      </c>
      <c r="H3201">
        <v>8.3968537659693306E-3</v>
      </c>
    </row>
    <row r="3202" spans="1:8" x14ac:dyDescent="0.2">
      <c r="A3202" t="s">
        <v>4242</v>
      </c>
      <c r="B3202" t="s">
        <v>4240</v>
      </c>
      <c r="C3202" t="s">
        <v>4461</v>
      </c>
      <c r="D3202">
        <v>0.29004903084542755</v>
      </c>
      <c r="E3202">
        <v>0.6672355024193859</v>
      </c>
      <c r="F3202">
        <v>1.0402410331385952E-2</v>
      </c>
      <c r="G3202">
        <v>2.3916202637831334E-2</v>
      </c>
      <c r="H3202">
        <v>8.3968537659693306E-3</v>
      </c>
    </row>
    <row r="3203" spans="1:8" x14ac:dyDescent="0.2">
      <c r="A3203" t="s">
        <v>4242</v>
      </c>
      <c r="B3203" t="s">
        <v>4240</v>
      </c>
      <c r="C3203" t="s">
        <v>4462</v>
      </c>
      <c r="D3203">
        <v>0.29004903084542755</v>
      </c>
      <c r="E3203">
        <v>0.6672355024193859</v>
      </c>
      <c r="F3203">
        <v>1.0402410331385952E-2</v>
      </c>
      <c r="G3203">
        <v>2.3916202637831334E-2</v>
      </c>
      <c r="H3203">
        <v>8.3968537659693306E-3</v>
      </c>
    </row>
    <row r="3204" spans="1:8" x14ac:dyDescent="0.2">
      <c r="A3204" t="s">
        <v>4242</v>
      </c>
      <c r="B3204" t="s">
        <v>4240</v>
      </c>
      <c r="C3204" t="s">
        <v>4463</v>
      </c>
      <c r="D3204">
        <v>0.29004903084542755</v>
      </c>
      <c r="E3204">
        <v>0.6672355024193859</v>
      </c>
      <c r="F3204">
        <v>1.0402410331385952E-2</v>
      </c>
      <c r="G3204">
        <v>2.3916202637831334E-2</v>
      </c>
      <c r="H3204">
        <v>8.3968537659693306E-3</v>
      </c>
    </row>
    <row r="3205" spans="1:8" x14ac:dyDescent="0.2">
      <c r="A3205" t="s">
        <v>4242</v>
      </c>
      <c r="B3205" t="s">
        <v>4240</v>
      </c>
      <c r="C3205" t="s">
        <v>4464</v>
      </c>
      <c r="D3205">
        <v>0.28973493273259487</v>
      </c>
      <c r="E3205">
        <v>0.6675148408707291</v>
      </c>
      <c r="F3205">
        <v>1.0401054449868118E-2</v>
      </c>
      <c r="G3205">
        <v>2.3949022221505651E-2</v>
      </c>
      <c r="H3205">
        <v>8.4001497253022167E-3</v>
      </c>
    </row>
    <row r="3206" spans="1:8" x14ac:dyDescent="0.2">
      <c r="A3206" t="s">
        <v>4242</v>
      </c>
      <c r="B3206" t="s">
        <v>4240</v>
      </c>
      <c r="C3206" t="s">
        <v>4465</v>
      </c>
      <c r="D3206">
        <v>0.28973493273259487</v>
      </c>
      <c r="E3206">
        <v>0.6675148408707291</v>
      </c>
      <c r="F3206">
        <v>1.0401054449868118E-2</v>
      </c>
      <c r="G3206">
        <v>2.3949022221505651E-2</v>
      </c>
      <c r="H3206">
        <v>8.4001497253022167E-3</v>
      </c>
    </row>
    <row r="3207" spans="1:8" x14ac:dyDescent="0.2">
      <c r="A3207" t="s">
        <v>4242</v>
      </c>
      <c r="B3207" t="s">
        <v>4240</v>
      </c>
      <c r="C3207" t="s">
        <v>4466</v>
      </c>
      <c r="D3207">
        <v>0.28973493273259487</v>
      </c>
      <c r="E3207">
        <v>0.6675148408707291</v>
      </c>
      <c r="F3207">
        <v>1.0401054449868118E-2</v>
      </c>
      <c r="G3207">
        <v>2.3949022221505651E-2</v>
      </c>
      <c r="H3207">
        <v>8.4001497253022167E-3</v>
      </c>
    </row>
    <row r="3208" spans="1:8" x14ac:dyDescent="0.2">
      <c r="A3208" t="s">
        <v>4242</v>
      </c>
      <c r="B3208" t="s">
        <v>4240</v>
      </c>
      <c r="C3208" t="s">
        <v>4467</v>
      </c>
      <c r="D3208">
        <v>0.28973493273259487</v>
      </c>
      <c r="E3208">
        <v>0.6675148408707291</v>
      </c>
      <c r="F3208">
        <v>1.0401054449868118E-2</v>
      </c>
      <c r="G3208">
        <v>2.3949022221505651E-2</v>
      </c>
      <c r="H3208">
        <v>8.4001497253022167E-3</v>
      </c>
    </row>
    <row r="3209" spans="1:8" x14ac:dyDescent="0.2">
      <c r="A3209" t="s">
        <v>4242</v>
      </c>
      <c r="B3209" t="s">
        <v>4240</v>
      </c>
      <c r="C3209" t="s">
        <v>4468</v>
      </c>
      <c r="D3209">
        <v>0.28973493273259487</v>
      </c>
      <c r="E3209">
        <v>0.6675148408707291</v>
      </c>
      <c r="F3209">
        <v>1.0401054449868118E-2</v>
      </c>
      <c r="G3209">
        <v>2.3949022221505651E-2</v>
      </c>
      <c r="H3209">
        <v>8.4001497253022167E-3</v>
      </c>
    </row>
    <row r="3210" spans="1:8" x14ac:dyDescent="0.2">
      <c r="A3210" t="s">
        <v>4242</v>
      </c>
      <c r="B3210" t="s">
        <v>4240</v>
      </c>
      <c r="C3210" t="s">
        <v>4469</v>
      </c>
      <c r="D3210">
        <v>0.28973493273259487</v>
      </c>
      <c r="E3210">
        <v>0.6675148408707291</v>
      </c>
      <c r="F3210">
        <v>1.0401054449868118E-2</v>
      </c>
      <c r="G3210">
        <v>2.3949022221505651E-2</v>
      </c>
      <c r="H3210">
        <v>8.4001497253022167E-3</v>
      </c>
    </row>
    <row r="3211" spans="1:8" x14ac:dyDescent="0.2">
      <c r="A3211" t="s">
        <v>4242</v>
      </c>
      <c r="B3211" t="s">
        <v>4240</v>
      </c>
      <c r="C3211" t="s">
        <v>4470</v>
      </c>
      <c r="D3211">
        <v>0.28973493273259487</v>
      </c>
      <c r="E3211">
        <v>0.6675148408707291</v>
      </c>
      <c r="F3211">
        <v>1.0401054449868118E-2</v>
      </c>
      <c r="G3211">
        <v>2.3949022221505651E-2</v>
      </c>
      <c r="H3211">
        <v>8.4001497253022167E-3</v>
      </c>
    </row>
    <row r="3212" spans="1:8" x14ac:dyDescent="0.2">
      <c r="A3212" t="s">
        <v>4242</v>
      </c>
      <c r="B3212" t="s">
        <v>4240</v>
      </c>
      <c r="C3212" t="s">
        <v>4471</v>
      </c>
      <c r="D3212">
        <v>0.29007757368132475</v>
      </c>
      <c r="E3212">
        <v>0.66721108929823725</v>
      </c>
      <c r="F3212">
        <v>1.040229701377479E-2</v>
      </c>
      <c r="G3212">
        <v>2.391271274165473E-2</v>
      </c>
      <c r="H3212">
        <v>8.3963272650084426E-3</v>
      </c>
    </row>
    <row r="3213" spans="1:8" x14ac:dyDescent="0.2">
      <c r="A3213" t="s">
        <v>4242</v>
      </c>
      <c r="B3213" t="s">
        <v>4240</v>
      </c>
      <c r="C3213" t="s">
        <v>4472</v>
      </c>
      <c r="D3213">
        <v>0.29007757368132475</v>
      </c>
      <c r="E3213">
        <v>0.66721108929823725</v>
      </c>
      <c r="F3213">
        <v>1.040229701377479E-2</v>
      </c>
      <c r="G3213">
        <v>2.391271274165473E-2</v>
      </c>
      <c r="H3213">
        <v>8.3963272650084426E-3</v>
      </c>
    </row>
    <row r="3214" spans="1:8" x14ac:dyDescent="0.2">
      <c r="A3214" t="s">
        <v>4242</v>
      </c>
      <c r="B3214" t="s">
        <v>4240</v>
      </c>
      <c r="C3214" t="s">
        <v>4473</v>
      </c>
      <c r="D3214">
        <v>0.29007757368132475</v>
      </c>
      <c r="E3214">
        <v>0.66721108929823725</v>
      </c>
      <c r="F3214">
        <v>1.040229701377479E-2</v>
      </c>
      <c r="G3214">
        <v>2.391271274165473E-2</v>
      </c>
      <c r="H3214">
        <v>8.3963272650084426E-3</v>
      </c>
    </row>
    <row r="3215" spans="1:8" x14ac:dyDescent="0.2">
      <c r="A3215" t="s">
        <v>4242</v>
      </c>
      <c r="B3215" t="s">
        <v>4240</v>
      </c>
      <c r="C3215" t="s">
        <v>4474</v>
      </c>
      <c r="D3215">
        <v>0.29076051075913656</v>
      </c>
      <c r="E3215">
        <v>0.66660152773987158</v>
      </c>
      <c r="F3215">
        <v>1.0406014615020208E-2</v>
      </c>
      <c r="G3215">
        <v>2.3843286973932305E-2</v>
      </c>
      <c r="H3215">
        <v>8.3886599120395165E-3</v>
      </c>
    </row>
    <row r="3216" spans="1:8" x14ac:dyDescent="0.2">
      <c r="A3216" t="s">
        <v>4242</v>
      </c>
      <c r="B3216" t="s">
        <v>4240</v>
      </c>
      <c r="C3216" t="s">
        <v>4475</v>
      </c>
      <c r="D3216">
        <v>0.29076051075913656</v>
      </c>
      <c r="E3216">
        <v>0.66660152773987158</v>
      </c>
      <c r="F3216">
        <v>1.0406014615020208E-2</v>
      </c>
      <c r="G3216">
        <v>2.3843286973932305E-2</v>
      </c>
      <c r="H3216">
        <v>8.3886599120395165E-3</v>
      </c>
    </row>
    <row r="3217" spans="1:8" x14ac:dyDescent="0.2">
      <c r="A3217" t="s">
        <v>4242</v>
      </c>
      <c r="B3217" t="s">
        <v>4240</v>
      </c>
      <c r="C3217" t="s">
        <v>4476</v>
      </c>
      <c r="D3217">
        <v>0.29076051075913656</v>
      </c>
      <c r="E3217">
        <v>0.66660152773987158</v>
      </c>
      <c r="F3217">
        <v>1.0406014615020208E-2</v>
      </c>
      <c r="G3217">
        <v>2.3843286973932305E-2</v>
      </c>
      <c r="H3217">
        <v>8.3886599120395165E-3</v>
      </c>
    </row>
    <row r="3218" spans="1:8" x14ac:dyDescent="0.2">
      <c r="A3218" t="s">
        <v>4242</v>
      </c>
      <c r="B3218" t="s">
        <v>4240</v>
      </c>
      <c r="C3218" t="s">
        <v>4477</v>
      </c>
      <c r="D3218">
        <v>0.29076051075913656</v>
      </c>
      <c r="E3218">
        <v>0.66660152773987158</v>
      </c>
      <c r="F3218">
        <v>1.0406014615020208E-2</v>
      </c>
      <c r="G3218">
        <v>2.3843286973932305E-2</v>
      </c>
      <c r="H3218">
        <v>8.3886599120395165E-3</v>
      </c>
    </row>
    <row r="3219" spans="1:8" x14ac:dyDescent="0.2">
      <c r="A3219" t="s">
        <v>4242</v>
      </c>
      <c r="B3219" t="s">
        <v>4240</v>
      </c>
      <c r="C3219" t="s">
        <v>4478</v>
      </c>
      <c r="D3219">
        <v>0.29076051075913656</v>
      </c>
      <c r="E3219">
        <v>0.66660152773987158</v>
      </c>
      <c r="F3219">
        <v>1.0406014615020208E-2</v>
      </c>
      <c r="G3219">
        <v>2.3843286973932305E-2</v>
      </c>
      <c r="H3219">
        <v>8.3886599120395165E-3</v>
      </c>
    </row>
    <row r="3220" spans="1:8" x14ac:dyDescent="0.2">
      <c r="A3220" t="s">
        <v>4242</v>
      </c>
      <c r="B3220" t="s">
        <v>4240</v>
      </c>
      <c r="C3220" t="s">
        <v>4479</v>
      </c>
      <c r="D3220">
        <v>0.29076051075913656</v>
      </c>
      <c r="E3220">
        <v>0.66660152773987158</v>
      </c>
      <c r="F3220">
        <v>1.0406014615020208E-2</v>
      </c>
      <c r="G3220">
        <v>2.3843286973932305E-2</v>
      </c>
      <c r="H3220">
        <v>8.3886599120395165E-3</v>
      </c>
    </row>
    <row r="3221" spans="1:8" x14ac:dyDescent="0.2">
      <c r="A3221" t="s">
        <v>4242</v>
      </c>
      <c r="B3221" t="s">
        <v>4240</v>
      </c>
      <c r="C3221" t="s">
        <v>4480</v>
      </c>
      <c r="D3221">
        <v>0.29076051075913656</v>
      </c>
      <c r="E3221">
        <v>0.66660152773987158</v>
      </c>
      <c r="F3221">
        <v>1.0406014615020208E-2</v>
      </c>
      <c r="G3221">
        <v>2.3843286973932305E-2</v>
      </c>
      <c r="H3221">
        <v>8.3886599120395165E-3</v>
      </c>
    </row>
    <row r="3222" spans="1:8" x14ac:dyDescent="0.2">
      <c r="A3222" t="s">
        <v>4242</v>
      </c>
      <c r="B3222" t="s">
        <v>4240</v>
      </c>
      <c r="C3222" t="s">
        <v>4481</v>
      </c>
      <c r="D3222">
        <v>0.29142951682544221</v>
      </c>
      <c r="E3222">
        <v>0.66596831912855359</v>
      </c>
      <c r="F3222">
        <v>1.0421035517248387E-2</v>
      </c>
      <c r="G3222">
        <v>2.3800293682030634E-2</v>
      </c>
      <c r="H3222">
        <v>8.3808348467251503E-3</v>
      </c>
    </row>
    <row r="3223" spans="1:8" x14ac:dyDescent="0.2">
      <c r="A3223" t="s">
        <v>4242</v>
      </c>
      <c r="B3223" t="s">
        <v>4240</v>
      </c>
      <c r="C3223" t="s">
        <v>4482</v>
      </c>
      <c r="D3223">
        <v>0.29312931175498086</v>
      </c>
      <c r="E3223">
        <v>0.66445621773303343</v>
      </c>
      <c r="F3223">
        <v>1.0428084389986466E-2</v>
      </c>
      <c r="G3223">
        <v>2.3624563818365949E-2</v>
      </c>
      <c r="H3223">
        <v>8.3618223036334375E-3</v>
      </c>
    </row>
    <row r="3224" spans="1:8" x14ac:dyDescent="0.2">
      <c r="A3224" t="s">
        <v>4242</v>
      </c>
      <c r="B3224" t="s">
        <v>4240</v>
      </c>
      <c r="C3224" t="s">
        <v>4483</v>
      </c>
      <c r="D3224">
        <v>0.29312931175498086</v>
      </c>
      <c r="E3224">
        <v>0.66445621773303343</v>
      </c>
      <c r="F3224">
        <v>1.0428084389986466E-2</v>
      </c>
      <c r="G3224">
        <v>2.3624563818365949E-2</v>
      </c>
      <c r="H3224">
        <v>8.3618223036334375E-3</v>
      </c>
    </row>
    <row r="3225" spans="1:8" x14ac:dyDescent="0.2">
      <c r="A3225" t="s">
        <v>4242</v>
      </c>
      <c r="B3225" t="s">
        <v>4240</v>
      </c>
      <c r="C3225" t="s">
        <v>4484</v>
      </c>
      <c r="D3225">
        <v>0.29312931175498086</v>
      </c>
      <c r="E3225">
        <v>0.66445621773303343</v>
      </c>
      <c r="F3225">
        <v>1.0428084389986466E-2</v>
      </c>
      <c r="G3225">
        <v>2.3624563818365949E-2</v>
      </c>
      <c r="H3225">
        <v>8.3618223036334375E-3</v>
      </c>
    </row>
    <row r="3226" spans="1:8" x14ac:dyDescent="0.2">
      <c r="A3226" t="s">
        <v>4242</v>
      </c>
      <c r="B3226" t="s">
        <v>4240</v>
      </c>
      <c r="C3226" t="s">
        <v>4485</v>
      </c>
      <c r="D3226">
        <v>0.29380867698334318</v>
      </c>
      <c r="E3226">
        <v>0.66385590469370093</v>
      </c>
      <c r="F3226">
        <v>1.0429438162529288E-2</v>
      </c>
      <c r="G3226">
        <v>2.3551713810701945E-2</v>
      </c>
      <c r="H3226">
        <v>8.3542663497245435E-3</v>
      </c>
    </row>
    <row r="3227" spans="1:8" x14ac:dyDescent="0.2">
      <c r="A3227" t="s">
        <v>4242</v>
      </c>
      <c r="B3227" t="s">
        <v>4240</v>
      </c>
      <c r="C3227" t="s">
        <v>4486</v>
      </c>
      <c r="D3227">
        <v>0.29587106829222437</v>
      </c>
      <c r="E3227">
        <v>0.6620182994285565</v>
      </c>
      <c r="F3227">
        <v>1.0438028121533903E-2</v>
      </c>
      <c r="G3227">
        <v>2.3342062064484356E-2</v>
      </c>
      <c r="H3227">
        <v>8.3305420932008271E-3</v>
      </c>
    </row>
    <row r="3228" spans="1:8" x14ac:dyDescent="0.2">
      <c r="A3228" t="s">
        <v>4242</v>
      </c>
      <c r="B3228" t="s">
        <v>4240</v>
      </c>
      <c r="C3228" t="s">
        <v>4487</v>
      </c>
      <c r="D3228">
        <v>0.29653816021571905</v>
      </c>
      <c r="E3228">
        <v>0.6614068349843012</v>
      </c>
      <c r="F3228">
        <v>1.0446094585685526E-2</v>
      </c>
      <c r="G3228">
        <v>2.3286044593755398E-2</v>
      </c>
      <c r="H3228">
        <v>8.322865620538895E-3</v>
      </c>
    </row>
    <row r="3229" spans="1:8" x14ac:dyDescent="0.2">
      <c r="A3229" t="s">
        <v>4242</v>
      </c>
      <c r="B3229" t="s">
        <v>4240</v>
      </c>
      <c r="C3229" t="s">
        <v>4488</v>
      </c>
      <c r="D3229">
        <v>0.29754079247925891</v>
      </c>
      <c r="E3229">
        <v>0.66050123705593622</v>
      </c>
      <c r="F3229">
        <v>1.0453727625217034E-2</v>
      </c>
      <c r="G3229">
        <v>2.319276349031734E-2</v>
      </c>
      <c r="H3229">
        <v>8.3114793492705136E-3</v>
      </c>
    </row>
    <row r="3230" spans="1:8" x14ac:dyDescent="0.2">
      <c r="A3230" t="s">
        <v>4242</v>
      </c>
      <c r="B3230" t="s">
        <v>4240</v>
      </c>
      <c r="C3230" t="s">
        <v>4489</v>
      </c>
      <c r="D3230">
        <v>0.29754079247925891</v>
      </c>
      <c r="E3230">
        <v>0.66050123705593622</v>
      </c>
      <c r="F3230">
        <v>1.0453727625217034E-2</v>
      </c>
      <c r="G3230">
        <v>2.319276349031734E-2</v>
      </c>
      <c r="H3230">
        <v>8.3114793492705136E-3</v>
      </c>
    </row>
    <row r="3231" spans="1:8" x14ac:dyDescent="0.2">
      <c r="A3231" t="s">
        <v>4242</v>
      </c>
      <c r="B3231" t="s">
        <v>4240</v>
      </c>
      <c r="C3231" t="s">
        <v>4490</v>
      </c>
      <c r="D3231">
        <v>0.29754079247925891</v>
      </c>
      <c r="E3231">
        <v>0.66050123705593622</v>
      </c>
      <c r="F3231">
        <v>1.0453727625217034E-2</v>
      </c>
      <c r="G3231">
        <v>2.319276349031734E-2</v>
      </c>
      <c r="H3231">
        <v>8.3114793492705136E-3</v>
      </c>
    </row>
    <row r="3232" spans="1:8" x14ac:dyDescent="0.2">
      <c r="A3232" t="s">
        <v>4242</v>
      </c>
      <c r="B3232" t="s">
        <v>4240</v>
      </c>
      <c r="C3232" t="s">
        <v>4491</v>
      </c>
      <c r="D3232">
        <v>0.29754079247925891</v>
      </c>
      <c r="E3232">
        <v>0.66050123705593622</v>
      </c>
      <c r="F3232">
        <v>1.0453727625217034E-2</v>
      </c>
      <c r="G3232">
        <v>2.319276349031734E-2</v>
      </c>
      <c r="H3232">
        <v>8.3114793492705136E-3</v>
      </c>
    </row>
    <row r="3233" spans="1:8" x14ac:dyDescent="0.2">
      <c r="A3233" t="s">
        <v>4242</v>
      </c>
      <c r="B3233" t="s">
        <v>4240</v>
      </c>
      <c r="C3233" t="s">
        <v>4492</v>
      </c>
      <c r="D3233">
        <v>0.29730122747057691</v>
      </c>
      <c r="E3233">
        <v>0.66071654004701685</v>
      </c>
      <c r="F3233">
        <v>1.0452868535986712E-2</v>
      </c>
      <c r="G3233">
        <v>2.3217102036699563E-2</v>
      </c>
      <c r="H3233">
        <v>8.3122619097199552E-3</v>
      </c>
    </row>
    <row r="3234" spans="1:8" x14ac:dyDescent="0.2">
      <c r="A3234" t="s">
        <v>4242</v>
      </c>
      <c r="B3234" t="s">
        <v>4240</v>
      </c>
      <c r="C3234" t="s">
        <v>4493</v>
      </c>
      <c r="D3234">
        <v>0.29895561109735252</v>
      </c>
      <c r="E3234">
        <v>0.65918769674374911</v>
      </c>
      <c r="F3234">
        <v>1.0476413599577981E-2</v>
      </c>
      <c r="G3234">
        <v>2.3087142626120757E-2</v>
      </c>
      <c r="H3234">
        <v>8.2931359331995785E-3</v>
      </c>
    </row>
    <row r="3235" spans="1:8" x14ac:dyDescent="0.2">
      <c r="A3235" t="s">
        <v>4242</v>
      </c>
      <c r="B3235" t="s">
        <v>4240</v>
      </c>
      <c r="C3235" t="s">
        <v>4494</v>
      </c>
      <c r="D3235">
        <v>0.29961621206011796</v>
      </c>
      <c r="E3235">
        <v>0.65857861216523317</v>
      </c>
      <c r="F3235">
        <v>1.0485263671053621E-2</v>
      </c>
      <c r="G3235">
        <v>2.3034419342118712E-2</v>
      </c>
      <c r="H3235">
        <v>8.2854927614764567E-3</v>
      </c>
    </row>
    <row r="3236" spans="1:8" x14ac:dyDescent="0.2">
      <c r="A3236" t="s">
        <v>4242</v>
      </c>
      <c r="B3236" t="s">
        <v>4240</v>
      </c>
      <c r="C3236" t="s">
        <v>4495</v>
      </c>
      <c r="D3236">
        <v>0.29976311337310008</v>
      </c>
      <c r="E3236">
        <v>0.65844233608751013</v>
      </c>
      <c r="F3236">
        <v>1.0488400670732275E-2</v>
      </c>
      <c r="G3236">
        <v>2.302525580264899E-2</v>
      </c>
      <c r="H3236">
        <v>8.2808940660083763E-3</v>
      </c>
    </row>
    <row r="3237" spans="1:8" x14ac:dyDescent="0.2">
      <c r="A3237" t="s">
        <v>4242</v>
      </c>
      <c r="B3237" t="s">
        <v>4240</v>
      </c>
      <c r="C3237" t="s">
        <v>4496</v>
      </c>
      <c r="D3237">
        <v>0.30076319392425949</v>
      </c>
      <c r="E3237">
        <v>0.65755420730053948</v>
      </c>
      <c r="F3237">
        <v>1.0490509289671258E-2</v>
      </c>
      <c r="G3237">
        <v>2.2922367072524978E-2</v>
      </c>
      <c r="H3237">
        <v>8.2697224130049117E-3</v>
      </c>
    </row>
    <row r="3238" spans="1:8" x14ac:dyDescent="0.2">
      <c r="A3238" t="s">
        <v>4242</v>
      </c>
      <c r="B3238" t="s">
        <v>4240</v>
      </c>
      <c r="C3238" t="s">
        <v>4497</v>
      </c>
      <c r="D3238">
        <v>0.30076319392425949</v>
      </c>
      <c r="E3238">
        <v>0.65755420730053948</v>
      </c>
      <c r="F3238">
        <v>1.0490509289671258E-2</v>
      </c>
      <c r="G3238">
        <v>2.2922367072524978E-2</v>
      </c>
      <c r="H3238">
        <v>8.2697224130049117E-3</v>
      </c>
    </row>
    <row r="3239" spans="1:8" x14ac:dyDescent="0.2">
      <c r="A3239" t="s">
        <v>4242</v>
      </c>
      <c r="B3239" t="s">
        <v>4240</v>
      </c>
      <c r="C3239" t="s">
        <v>4498</v>
      </c>
      <c r="D3239">
        <v>0.30109630319664904</v>
      </c>
      <c r="E3239">
        <v>0.65725958942604323</v>
      </c>
      <c r="F3239">
        <v>1.0490769533017223E-2</v>
      </c>
      <c r="G3239">
        <v>2.2887322403564725E-2</v>
      </c>
      <c r="H3239">
        <v>8.2660154407259417E-3</v>
      </c>
    </row>
    <row r="3240" spans="1:8" x14ac:dyDescent="0.2">
      <c r="A3240" t="s">
        <v>4242</v>
      </c>
      <c r="B3240" t="s">
        <v>4240</v>
      </c>
      <c r="C3240" t="s">
        <v>4499</v>
      </c>
      <c r="D3240">
        <v>0.30108652433698374</v>
      </c>
      <c r="E3240">
        <v>0.65723006205204726</v>
      </c>
      <c r="F3240">
        <v>1.0504592065040804E-2</v>
      </c>
      <c r="G3240">
        <v>2.2917196827773316E-2</v>
      </c>
      <c r="H3240">
        <v>8.2616247181549213E-3</v>
      </c>
    </row>
    <row r="3241" spans="1:8" x14ac:dyDescent="0.2">
      <c r="A3241" t="s">
        <v>4242</v>
      </c>
      <c r="B3241" t="s">
        <v>4240</v>
      </c>
      <c r="C3241" t="s">
        <v>4500</v>
      </c>
      <c r="D3241">
        <v>0.30108652433698374</v>
      </c>
      <c r="E3241">
        <v>0.65723006205204726</v>
      </c>
      <c r="F3241">
        <v>1.0504592065040804E-2</v>
      </c>
      <c r="G3241">
        <v>2.2917196827773316E-2</v>
      </c>
      <c r="H3241">
        <v>8.2616247181549213E-3</v>
      </c>
    </row>
    <row r="3242" spans="1:8" x14ac:dyDescent="0.2">
      <c r="A3242" t="s">
        <v>4242</v>
      </c>
      <c r="B3242" t="s">
        <v>4240</v>
      </c>
      <c r="C3242" t="s">
        <v>4501</v>
      </c>
      <c r="D3242">
        <v>0.30141469960745748</v>
      </c>
      <c r="E3242">
        <v>0.65692391322737265</v>
      </c>
      <c r="F3242">
        <v>1.0510072344779109E-2</v>
      </c>
      <c r="G3242">
        <v>2.2893531461994684E-2</v>
      </c>
      <c r="H3242">
        <v>8.2577833583959547E-3</v>
      </c>
    </row>
    <row r="3243" spans="1:8" x14ac:dyDescent="0.2">
      <c r="A3243" t="s">
        <v>4242</v>
      </c>
      <c r="B3243" t="s">
        <v>4240</v>
      </c>
      <c r="C3243" t="s">
        <v>4502</v>
      </c>
      <c r="D3243">
        <v>0.30174717882442936</v>
      </c>
      <c r="E3243">
        <v>0.65662791359986872</v>
      </c>
      <c r="F3243">
        <v>1.0510942928722672E-2</v>
      </c>
      <c r="G3243">
        <v>2.2859902447933608E-2</v>
      </c>
      <c r="H3243">
        <v>8.254062199045618E-3</v>
      </c>
    </row>
    <row r="3244" spans="1:8" x14ac:dyDescent="0.2">
      <c r="A3244" t="s">
        <v>4242</v>
      </c>
      <c r="B3244" t="s">
        <v>4240</v>
      </c>
      <c r="C3244" t="s">
        <v>4503</v>
      </c>
      <c r="D3244">
        <v>0.30207918181045768</v>
      </c>
      <c r="E3244">
        <v>0.65633179572014089</v>
      </c>
      <c r="F3244">
        <v>1.0511968453462183E-2</v>
      </c>
      <c r="G3244">
        <v>2.2826714266375406E-2</v>
      </c>
      <c r="H3244">
        <v>8.2503397495639862E-3</v>
      </c>
    </row>
    <row r="3245" spans="1:8" x14ac:dyDescent="0.2">
      <c r="A3245" t="s">
        <v>4242</v>
      </c>
      <c r="B3245" t="s">
        <v>4240</v>
      </c>
      <c r="C3245" t="s">
        <v>4504</v>
      </c>
      <c r="D3245">
        <v>0.30207918181045768</v>
      </c>
      <c r="E3245">
        <v>0.65633179572014089</v>
      </c>
      <c r="F3245">
        <v>1.0511968453462183E-2</v>
      </c>
      <c r="G3245">
        <v>2.2826714266375406E-2</v>
      </c>
      <c r="H3245">
        <v>8.2503397495639862E-3</v>
      </c>
    </row>
    <row r="3246" spans="1:8" x14ac:dyDescent="0.2">
      <c r="A3246" t="s">
        <v>4242</v>
      </c>
      <c r="B3246" t="s">
        <v>4240</v>
      </c>
      <c r="C3246" t="s">
        <v>4505</v>
      </c>
      <c r="D3246">
        <v>0.30241096947763096</v>
      </c>
      <c r="E3246">
        <v>0.65603614191938942</v>
      </c>
      <c r="F3246">
        <v>1.0512881131134655E-2</v>
      </c>
      <c r="G3246">
        <v>2.2793384482425499E-2</v>
      </c>
      <c r="H3246">
        <v>8.2466229894195102E-3</v>
      </c>
    </row>
    <row r="3247" spans="1:8" x14ac:dyDescent="0.2">
      <c r="A3247" t="s">
        <v>4242</v>
      </c>
      <c r="B3247" t="s">
        <v>4240</v>
      </c>
      <c r="C3247" t="s">
        <v>4506</v>
      </c>
      <c r="D3247">
        <v>0.30241096947763096</v>
      </c>
      <c r="E3247">
        <v>0.65603614191938942</v>
      </c>
      <c r="F3247">
        <v>1.0512881131134655E-2</v>
      </c>
      <c r="G3247">
        <v>2.2793384482425499E-2</v>
      </c>
      <c r="H3247">
        <v>8.2466229894195102E-3</v>
      </c>
    </row>
    <row r="3248" spans="1:8" x14ac:dyDescent="0.2">
      <c r="A3248" t="s">
        <v>4242</v>
      </c>
      <c r="B3248" t="s">
        <v>4240</v>
      </c>
      <c r="C3248" t="s">
        <v>4507</v>
      </c>
      <c r="D3248">
        <v>0.30241096947763096</v>
      </c>
      <c r="E3248">
        <v>0.65603614191938942</v>
      </c>
      <c r="F3248">
        <v>1.0512881131134655E-2</v>
      </c>
      <c r="G3248">
        <v>2.2793384482425499E-2</v>
      </c>
      <c r="H3248">
        <v>8.2466229894195102E-3</v>
      </c>
    </row>
    <row r="3249" spans="1:8" x14ac:dyDescent="0.2">
      <c r="A3249" t="s">
        <v>4242</v>
      </c>
      <c r="B3249" t="s">
        <v>4240</v>
      </c>
      <c r="C3249" t="s">
        <v>4508</v>
      </c>
      <c r="D3249">
        <v>0.30241096947763096</v>
      </c>
      <c r="E3249">
        <v>0.65603614191938942</v>
      </c>
      <c r="F3249">
        <v>1.0512881131134655E-2</v>
      </c>
      <c r="G3249">
        <v>2.2793384482425499E-2</v>
      </c>
      <c r="H3249">
        <v>8.2466229894195102E-3</v>
      </c>
    </row>
    <row r="3250" spans="1:8" x14ac:dyDescent="0.2">
      <c r="A3250" t="s">
        <v>4242</v>
      </c>
      <c r="B3250" t="s">
        <v>4240</v>
      </c>
      <c r="C3250" t="s">
        <v>4509</v>
      </c>
      <c r="D3250">
        <v>0.30316073556105949</v>
      </c>
      <c r="E3250">
        <v>0.6553389882609415</v>
      </c>
      <c r="F3250">
        <v>1.0524788168307635E-2</v>
      </c>
      <c r="G3250">
        <v>2.2738599264211325E-2</v>
      </c>
      <c r="H3250">
        <v>8.2368887454799828E-3</v>
      </c>
    </row>
    <row r="3251" spans="1:8" x14ac:dyDescent="0.2">
      <c r="A3251" t="s">
        <v>4242</v>
      </c>
      <c r="B3251" t="s">
        <v>4240</v>
      </c>
      <c r="C3251" t="s">
        <v>4510</v>
      </c>
      <c r="D3251">
        <v>0.3034915956199451</v>
      </c>
      <c r="E3251">
        <v>0.65504389920369466</v>
      </c>
      <c r="F3251">
        <v>1.0525721965436857E-2</v>
      </c>
      <c r="G3251">
        <v>2.2705603645524729E-2</v>
      </c>
      <c r="H3251">
        <v>8.2331795653986899E-3</v>
      </c>
    </row>
    <row r="3252" spans="1:8" x14ac:dyDescent="0.2">
      <c r="A3252" t="s">
        <v>4242</v>
      </c>
      <c r="B3252" t="s">
        <v>4240</v>
      </c>
      <c r="C3252" t="s">
        <v>4511</v>
      </c>
      <c r="D3252">
        <v>0.30577886879286981</v>
      </c>
      <c r="E3252">
        <v>0.65294519628348102</v>
      </c>
      <c r="F3252">
        <v>1.0551157738068096E-2</v>
      </c>
      <c r="G3252">
        <v>2.2517914179600574E-2</v>
      </c>
      <c r="H3252">
        <v>8.2068630059805789E-3</v>
      </c>
    </row>
    <row r="3253" spans="1:8" x14ac:dyDescent="0.2">
      <c r="A3253" t="s">
        <v>4242</v>
      </c>
      <c r="B3253" t="s">
        <v>4240</v>
      </c>
      <c r="C3253" t="s">
        <v>4512</v>
      </c>
      <c r="D3253">
        <v>0.30651192895333207</v>
      </c>
      <c r="E3253">
        <v>0.65218524535107059</v>
      </c>
      <c r="F3253">
        <v>1.0589000561499374E-2</v>
      </c>
      <c r="G3253">
        <v>2.2518446025222103E-2</v>
      </c>
      <c r="H3253">
        <v>8.1953791088758797E-3</v>
      </c>
    </row>
    <row r="3254" spans="1:8" x14ac:dyDescent="0.2">
      <c r="A3254" t="s">
        <v>4242</v>
      </c>
      <c r="B3254" t="s">
        <v>4240</v>
      </c>
      <c r="C3254" t="s">
        <v>4513</v>
      </c>
      <c r="D3254">
        <v>0.30694716495018115</v>
      </c>
      <c r="E3254">
        <v>0.65178170218928932</v>
      </c>
      <c r="F3254">
        <v>1.0596202256606638E-2</v>
      </c>
      <c r="G3254">
        <v>2.2487900850952945E-2</v>
      </c>
      <c r="H3254">
        <v>8.1870297529699088E-3</v>
      </c>
    </row>
    <row r="3255" spans="1:8" x14ac:dyDescent="0.2">
      <c r="A3255" t="s">
        <v>4242</v>
      </c>
      <c r="B3255" t="s">
        <v>4240</v>
      </c>
      <c r="C3255" t="s">
        <v>4514</v>
      </c>
      <c r="D3255">
        <v>0.30681928277278209</v>
      </c>
      <c r="E3255">
        <v>0.65188170696217418</v>
      </c>
      <c r="F3255">
        <v>1.0601040435722991E-2</v>
      </c>
      <c r="G3255">
        <v>2.2510993316195219E-2</v>
      </c>
      <c r="H3255">
        <v>8.1869765131255077E-3</v>
      </c>
    </row>
    <row r="3256" spans="1:8" x14ac:dyDescent="0.2">
      <c r="A3256" t="s">
        <v>4242</v>
      </c>
      <c r="B3256" t="s">
        <v>4240</v>
      </c>
      <c r="C3256" t="s">
        <v>4515</v>
      </c>
      <c r="D3256">
        <v>0.30681928277278209</v>
      </c>
      <c r="E3256">
        <v>0.65188170696217418</v>
      </c>
      <c r="F3256">
        <v>1.0601040435722991E-2</v>
      </c>
      <c r="G3256">
        <v>2.2510993316195219E-2</v>
      </c>
      <c r="H3256">
        <v>8.1869765131255077E-3</v>
      </c>
    </row>
    <row r="3257" spans="1:8" x14ac:dyDescent="0.2">
      <c r="A3257" t="s">
        <v>4242</v>
      </c>
      <c r="B3257" t="s">
        <v>4240</v>
      </c>
      <c r="C3257" t="s">
        <v>4516</v>
      </c>
      <c r="D3257">
        <v>0.30714789782845275</v>
      </c>
      <c r="E3257">
        <v>0.65159043049780518</v>
      </c>
      <c r="F3257">
        <v>1.0601183842290049E-2</v>
      </c>
      <c r="G3257">
        <v>2.2477171087610888E-2</v>
      </c>
      <c r="H3257">
        <v>8.1833167438411358E-3</v>
      </c>
    </row>
    <row r="3258" spans="1:8" x14ac:dyDescent="0.2">
      <c r="A3258" t="s">
        <v>4242</v>
      </c>
      <c r="B3258" t="s">
        <v>4240</v>
      </c>
      <c r="C3258" t="s">
        <v>4517</v>
      </c>
      <c r="D3258">
        <v>0.30866060971274412</v>
      </c>
      <c r="E3258">
        <v>0.65010501135577858</v>
      </c>
      <c r="F3258">
        <v>1.0650877540827062E-2</v>
      </c>
      <c r="G3258">
        <v>2.2420705608261701E-2</v>
      </c>
      <c r="H3258">
        <v>8.1627957823885017E-3</v>
      </c>
    </row>
    <row r="3259" spans="1:8" x14ac:dyDescent="0.2">
      <c r="A3259" t="s">
        <v>4242</v>
      </c>
      <c r="B3259" t="s">
        <v>4240</v>
      </c>
      <c r="C3259" t="s">
        <v>4518</v>
      </c>
      <c r="D3259">
        <v>0.30866060971274412</v>
      </c>
      <c r="E3259">
        <v>0.65010501135577858</v>
      </c>
      <c r="F3259">
        <v>1.0650877540827062E-2</v>
      </c>
      <c r="G3259">
        <v>2.2420705608261701E-2</v>
      </c>
      <c r="H3259">
        <v>8.1627957823885017E-3</v>
      </c>
    </row>
    <row r="3260" spans="1:8" x14ac:dyDescent="0.2">
      <c r="A3260" t="s">
        <v>4242</v>
      </c>
      <c r="B3260" t="s">
        <v>4240</v>
      </c>
      <c r="C3260" t="s">
        <v>4519</v>
      </c>
      <c r="D3260">
        <v>0.30929770501842818</v>
      </c>
      <c r="E3260">
        <v>0.64948894674220259</v>
      </c>
      <c r="F3260">
        <v>1.0668314477524837E-2</v>
      </c>
      <c r="G3260">
        <v>2.2389947336723164E-2</v>
      </c>
      <c r="H3260">
        <v>8.1550864251212045E-3</v>
      </c>
    </row>
    <row r="3261" spans="1:8" x14ac:dyDescent="0.2">
      <c r="A3261" t="s">
        <v>4242</v>
      </c>
      <c r="B3261" t="s">
        <v>4240</v>
      </c>
      <c r="C3261" t="s">
        <v>4041</v>
      </c>
      <c r="D3261">
        <v>0.30929770501842818</v>
      </c>
      <c r="E3261">
        <v>0.64948894674220259</v>
      </c>
      <c r="F3261">
        <v>1.0668314477524837E-2</v>
      </c>
      <c r="G3261">
        <v>2.2389947336723164E-2</v>
      </c>
      <c r="H3261">
        <v>8.1550864251212045E-3</v>
      </c>
    </row>
    <row r="3262" spans="1:8" x14ac:dyDescent="0.2">
      <c r="A3262" t="s">
        <v>4242</v>
      </c>
      <c r="B3262" t="s">
        <v>4240</v>
      </c>
      <c r="C3262" t="s">
        <v>4520</v>
      </c>
      <c r="D3262">
        <v>0.31064828010007983</v>
      </c>
      <c r="E3262">
        <v>0.64807707725852737</v>
      </c>
      <c r="F3262">
        <v>1.07431371429307E-2</v>
      </c>
      <c r="G3262">
        <v>2.2400233031238361E-2</v>
      </c>
      <c r="H3262">
        <v>8.1312724672237807E-3</v>
      </c>
    </row>
    <row r="3263" spans="1:8" x14ac:dyDescent="0.2">
      <c r="A3263" t="s">
        <v>4242</v>
      </c>
      <c r="B3263" t="s">
        <v>4240</v>
      </c>
      <c r="C3263" t="s">
        <v>4521</v>
      </c>
      <c r="D3263">
        <v>0.31064828010007983</v>
      </c>
      <c r="E3263">
        <v>0.64807707725852737</v>
      </c>
      <c r="F3263">
        <v>1.07431371429307E-2</v>
      </c>
      <c r="G3263">
        <v>2.2400233031238361E-2</v>
      </c>
      <c r="H3263">
        <v>8.1312724672237807E-3</v>
      </c>
    </row>
    <row r="3264" spans="1:8" x14ac:dyDescent="0.2">
      <c r="A3264" t="s">
        <v>4242</v>
      </c>
      <c r="B3264" t="s">
        <v>4240</v>
      </c>
      <c r="C3264" t="s">
        <v>4522</v>
      </c>
      <c r="D3264">
        <v>0.31065702455052768</v>
      </c>
      <c r="E3264">
        <v>0.64805650275661697</v>
      </c>
      <c r="F3264">
        <v>1.0748680363942133E-2</v>
      </c>
      <c r="G3264">
        <v>2.2410441860080104E-2</v>
      </c>
      <c r="H3264">
        <v>8.1273504688331773E-3</v>
      </c>
    </row>
    <row r="3265" spans="1:8" x14ac:dyDescent="0.2">
      <c r="A3265" t="s">
        <v>4242</v>
      </c>
      <c r="B3265" t="s">
        <v>4240</v>
      </c>
      <c r="C3265" t="s">
        <v>4523</v>
      </c>
      <c r="D3265">
        <v>0.31129324158564375</v>
      </c>
      <c r="E3265">
        <v>0.6474102294504932</v>
      </c>
      <c r="F3265">
        <v>1.0777399122238705E-2</v>
      </c>
      <c r="G3265">
        <v>2.2402060880497291E-2</v>
      </c>
      <c r="H3265">
        <v>8.1170689611269331E-3</v>
      </c>
    </row>
    <row r="3266" spans="1:8" x14ac:dyDescent="0.2">
      <c r="A3266" t="s">
        <v>4242</v>
      </c>
      <c r="B3266" t="s">
        <v>4240</v>
      </c>
      <c r="C3266" t="s">
        <v>4524</v>
      </c>
      <c r="D3266">
        <v>0.31129324158564375</v>
      </c>
      <c r="E3266">
        <v>0.6474102294504932</v>
      </c>
      <c r="F3266">
        <v>1.0777399122238705E-2</v>
      </c>
      <c r="G3266">
        <v>2.2402060880497291E-2</v>
      </c>
      <c r="H3266">
        <v>8.1170689611269331E-3</v>
      </c>
    </row>
    <row r="3267" spans="1:8" x14ac:dyDescent="0.2">
      <c r="A3267" t="s">
        <v>4242</v>
      </c>
      <c r="B3267" t="s">
        <v>4240</v>
      </c>
      <c r="C3267" t="s">
        <v>4525</v>
      </c>
      <c r="D3267">
        <v>0.31108014943140022</v>
      </c>
      <c r="E3267">
        <v>0.64756864000041214</v>
      </c>
      <c r="F3267">
        <v>1.0788680400225754E-2</v>
      </c>
      <c r="G3267">
        <v>2.2446351662879435E-2</v>
      </c>
      <c r="H3267">
        <v>8.1161785050826597E-3</v>
      </c>
    </row>
    <row r="3268" spans="1:8" x14ac:dyDescent="0.2">
      <c r="A3268" t="s">
        <v>4242</v>
      </c>
      <c r="B3268" t="s">
        <v>4240</v>
      </c>
      <c r="C3268" t="s">
        <v>4526</v>
      </c>
      <c r="D3268">
        <v>0.31108014943140022</v>
      </c>
      <c r="E3268">
        <v>0.64756864000041214</v>
      </c>
      <c r="F3268">
        <v>1.0788680400225754E-2</v>
      </c>
      <c r="G3268">
        <v>2.2446351662879435E-2</v>
      </c>
      <c r="H3268">
        <v>8.1161785050826597E-3</v>
      </c>
    </row>
    <row r="3269" spans="1:8" x14ac:dyDescent="0.2">
      <c r="A3269" t="s">
        <v>4242</v>
      </c>
      <c r="B3269" t="s">
        <v>4240</v>
      </c>
      <c r="C3269" t="s">
        <v>4527</v>
      </c>
      <c r="D3269">
        <v>0.31108014943140022</v>
      </c>
      <c r="E3269">
        <v>0.64756864000041214</v>
      </c>
      <c r="F3269">
        <v>1.0788680400225754E-2</v>
      </c>
      <c r="G3269">
        <v>2.2446351662879435E-2</v>
      </c>
      <c r="H3269">
        <v>8.1161785050826597E-3</v>
      </c>
    </row>
    <row r="3270" spans="1:8" x14ac:dyDescent="0.2">
      <c r="A3270" t="s">
        <v>4242</v>
      </c>
      <c r="B3270" t="s">
        <v>4240</v>
      </c>
      <c r="C3270" t="s">
        <v>4528</v>
      </c>
      <c r="D3270">
        <v>0.31140433840368625</v>
      </c>
      <c r="E3270">
        <v>0.64727082114669521</v>
      </c>
      <c r="F3270">
        <v>1.0792264350779622E-2</v>
      </c>
      <c r="G3270">
        <v>2.2420126427736001E-2</v>
      </c>
      <c r="H3270">
        <v>8.1124496711028025E-3</v>
      </c>
    </row>
    <row r="3271" spans="1:8" x14ac:dyDescent="0.2">
      <c r="A3271" t="s">
        <v>4242</v>
      </c>
      <c r="B3271" t="s">
        <v>4240</v>
      </c>
      <c r="C3271" t="s">
        <v>4529</v>
      </c>
      <c r="D3271">
        <v>0.31125243337133585</v>
      </c>
      <c r="E3271">
        <v>0.64739451523195701</v>
      </c>
      <c r="F3271">
        <v>1.0796350953975898E-2</v>
      </c>
      <c r="G3271">
        <v>2.2443844387475459E-2</v>
      </c>
      <c r="H3271">
        <v>8.1128560552558987E-3</v>
      </c>
    </row>
    <row r="3272" spans="1:8" x14ac:dyDescent="0.2">
      <c r="A3272" t="s">
        <v>4242</v>
      </c>
      <c r="B3272" t="s">
        <v>4240</v>
      </c>
      <c r="C3272" t="s">
        <v>4530</v>
      </c>
      <c r="D3272">
        <v>0.31125243337133585</v>
      </c>
      <c r="E3272">
        <v>0.64739451523195701</v>
      </c>
      <c r="F3272">
        <v>1.0796350953975898E-2</v>
      </c>
      <c r="G3272">
        <v>2.2443844387475459E-2</v>
      </c>
      <c r="H3272">
        <v>8.1128560552558987E-3</v>
      </c>
    </row>
    <row r="3273" spans="1:8" x14ac:dyDescent="0.2">
      <c r="A3273" t="s">
        <v>4242</v>
      </c>
      <c r="B3273" t="s">
        <v>4240</v>
      </c>
      <c r="C3273" t="s">
        <v>4531</v>
      </c>
      <c r="D3273">
        <v>0.31184990916544197</v>
      </c>
      <c r="E3273">
        <v>0.6466958670652454</v>
      </c>
      <c r="F3273">
        <v>1.0853893265545601E-2</v>
      </c>
      <c r="G3273">
        <v>2.2496010444606977E-2</v>
      </c>
      <c r="H3273">
        <v>8.1043200591600691E-3</v>
      </c>
    </row>
    <row r="3274" spans="1:8" x14ac:dyDescent="0.2">
      <c r="A3274" t="s">
        <v>4242</v>
      </c>
      <c r="B3274" t="s">
        <v>4240</v>
      </c>
      <c r="C3274" t="s">
        <v>4532</v>
      </c>
      <c r="D3274">
        <v>0.31184990916544197</v>
      </c>
      <c r="E3274">
        <v>0.6466958670652454</v>
      </c>
      <c r="F3274">
        <v>1.0853893265545601E-2</v>
      </c>
      <c r="G3274">
        <v>2.2496010444606977E-2</v>
      </c>
      <c r="H3274">
        <v>8.1043200591600691E-3</v>
      </c>
    </row>
    <row r="3275" spans="1:8" x14ac:dyDescent="0.2">
      <c r="A3275" t="s">
        <v>4242</v>
      </c>
      <c r="B3275" t="s">
        <v>4240</v>
      </c>
      <c r="C3275" t="s">
        <v>4533</v>
      </c>
      <c r="D3275">
        <v>0.31184990916544197</v>
      </c>
      <c r="E3275">
        <v>0.6466958670652454</v>
      </c>
      <c r="F3275">
        <v>1.0853893265545601E-2</v>
      </c>
      <c r="G3275">
        <v>2.2496010444606977E-2</v>
      </c>
      <c r="H3275">
        <v>8.1043200591600691E-3</v>
      </c>
    </row>
    <row r="3276" spans="1:8" x14ac:dyDescent="0.2">
      <c r="A3276" t="s">
        <v>4242</v>
      </c>
      <c r="B3276" t="s">
        <v>4240</v>
      </c>
      <c r="C3276" t="s">
        <v>4534</v>
      </c>
      <c r="D3276">
        <v>0.31278804551999961</v>
      </c>
      <c r="E3276">
        <v>0.64574213932688485</v>
      </c>
      <c r="F3276">
        <v>1.0895634877906367E-2</v>
      </c>
      <c r="G3276">
        <v>2.2481653943465917E-2</v>
      </c>
      <c r="H3276">
        <v>8.0925263317432831E-3</v>
      </c>
    </row>
    <row r="3277" spans="1:8" x14ac:dyDescent="0.2">
      <c r="A3277" t="s">
        <v>4242</v>
      </c>
      <c r="B3277" t="s">
        <v>4240</v>
      </c>
      <c r="C3277" t="s">
        <v>4535</v>
      </c>
      <c r="D3277">
        <v>0.31270024444618288</v>
      </c>
      <c r="E3277">
        <v>0.64580281460891409</v>
      </c>
      <c r="F3277">
        <v>1.0901997697570071E-2</v>
      </c>
      <c r="G3277">
        <v>2.2503207877721299E-2</v>
      </c>
      <c r="H3277">
        <v>8.0917353696116408E-3</v>
      </c>
    </row>
    <row r="3278" spans="1:8" x14ac:dyDescent="0.2">
      <c r="A3278" t="s">
        <v>4242</v>
      </c>
      <c r="B3278" t="s">
        <v>4240</v>
      </c>
      <c r="C3278" t="s">
        <v>4536</v>
      </c>
      <c r="D3278">
        <v>0.30884597068939973</v>
      </c>
      <c r="E3278">
        <v>0.63541869621033187</v>
      </c>
      <c r="F3278">
        <v>1.5622145657043406E-2</v>
      </c>
      <c r="G3278">
        <v>3.2129052836592099E-2</v>
      </c>
      <c r="H3278">
        <v>7.9841346066329907E-3</v>
      </c>
    </row>
    <row r="3279" spans="1:8" x14ac:dyDescent="0.2">
      <c r="A3279" t="s">
        <v>4242</v>
      </c>
      <c r="B3279" t="s">
        <v>4240</v>
      </c>
      <c r="C3279" t="s">
        <v>4537</v>
      </c>
      <c r="D3279">
        <v>0.30884597068939973</v>
      </c>
      <c r="E3279">
        <v>0.63541869621033187</v>
      </c>
      <c r="F3279">
        <v>1.5622145657043406E-2</v>
      </c>
      <c r="G3279">
        <v>3.2129052836592099E-2</v>
      </c>
      <c r="H3279">
        <v>7.9841346066329907E-3</v>
      </c>
    </row>
    <row r="3280" spans="1:8" x14ac:dyDescent="0.2">
      <c r="A3280" t="s">
        <v>4242</v>
      </c>
      <c r="B3280" t="s">
        <v>4240</v>
      </c>
      <c r="C3280" t="s">
        <v>4538</v>
      </c>
      <c r="D3280">
        <v>0.30884597068939973</v>
      </c>
      <c r="E3280">
        <v>0.63541869621033187</v>
      </c>
      <c r="F3280">
        <v>1.5622145657043406E-2</v>
      </c>
      <c r="G3280">
        <v>3.2129052836592099E-2</v>
      </c>
      <c r="H3280">
        <v>7.9841346066329907E-3</v>
      </c>
    </row>
    <row r="3281" spans="1:8" x14ac:dyDescent="0.2">
      <c r="A3281" t="s">
        <v>4242</v>
      </c>
      <c r="B3281" t="s">
        <v>4240</v>
      </c>
      <c r="C3281" t="s">
        <v>4539</v>
      </c>
      <c r="D3281">
        <v>0.30939115498017289</v>
      </c>
      <c r="E3281">
        <v>0.63465441209934315</v>
      </c>
      <c r="F3281">
        <v>1.5728056210172668E-2</v>
      </c>
      <c r="G3281">
        <v>3.2251128484449415E-2</v>
      </c>
      <c r="H3281">
        <v>7.9752482258619965E-3</v>
      </c>
    </row>
    <row r="3282" spans="1:8" x14ac:dyDescent="0.2">
      <c r="A3282" t="s">
        <v>4242</v>
      </c>
      <c r="B3282" t="s">
        <v>4240</v>
      </c>
      <c r="C3282" t="s">
        <v>4540</v>
      </c>
      <c r="D3282">
        <v>0.30939115498017289</v>
      </c>
      <c r="E3282">
        <v>0.63465441209934315</v>
      </c>
      <c r="F3282">
        <v>1.5728056210172668E-2</v>
      </c>
      <c r="G3282">
        <v>3.2251128484449415E-2</v>
      </c>
      <c r="H3282">
        <v>7.9752482258619965E-3</v>
      </c>
    </row>
    <row r="3283" spans="1:8" x14ac:dyDescent="0.2">
      <c r="A3283" t="s">
        <v>4242</v>
      </c>
      <c r="B3283" t="s">
        <v>4240</v>
      </c>
      <c r="C3283" t="s">
        <v>4541</v>
      </c>
      <c r="D3283">
        <v>0.30939115498017289</v>
      </c>
      <c r="E3283">
        <v>0.63465441209934315</v>
      </c>
      <c r="F3283">
        <v>1.5728056210172668E-2</v>
      </c>
      <c r="G3283">
        <v>3.2251128484449415E-2</v>
      </c>
      <c r="H3283">
        <v>7.9752482258619965E-3</v>
      </c>
    </row>
    <row r="3284" spans="1:8" x14ac:dyDescent="0.2">
      <c r="A3284" t="s">
        <v>4242</v>
      </c>
      <c r="B3284" t="s">
        <v>4240</v>
      </c>
      <c r="C3284" t="s">
        <v>4542</v>
      </c>
      <c r="D3284">
        <v>0.30942530794357498</v>
      </c>
      <c r="E3284">
        <v>0.63460022476665967</v>
      </c>
      <c r="F3284">
        <v>1.5737064497378876E-2</v>
      </c>
      <c r="G3284">
        <v>3.2263289885690001E-2</v>
      </c>
      <c r="H3284">
        <v>7.9741129066965583E-3</v>
      </c>
    </row>
    <row r="3285" spans="1:8" x14ac:dyDescent="0.2">
      <c r="A3285" t="s">
        <v>4242</v>
      </c>
      <c r="B3285" t="s">
        <v>4240</v>
      </c>
      <c r="C3285" t="s">
        <v>4543</v>
      </c>
      <c r="D3285">
        <v>0.30913009475205605</v>
      </c>
      <c r="E3285">
        <v>0.63485032787406404</v>
      </c>
      <c r="F3285">
        <v>1.5736735224095993E-2</v>
      </c>
      <c r="G3285">
        <v>3.2306146461905702E-2</v>
      </c>
      <c r="H3285">
        <v>7.9766956878781891E-3</v>
      </c>
    </row>
    <row r="3286" spans="1:8" x14ac:dyDescent="0.2">
      <c r="A3286" t="s">
        <v>4242</v>
      </c>
      <c r="B3286" t="s">
        <v>4240</v>
      </c>
      <c r="C3286" t="s">
        <v>4544</v>
      </c>
      <c r="D3286">
        <v>0.30913009475205605</v>
      </c>
      <c r="E3286">
        <v>0.63485032787406404</v>
      </c>
      <c r="F3286">
        <v>1.5736735224095993E-2</v>
      </c>
      <c r="G3286">
        <v>3.2306146461905702E-2</v>
      </c>
      <c r="H3286">
        <v>7.9766956878781891E-3</v>
      </c>
    </row>
    <row r="3287" spans="1:8" x14ac:dyDescent="0.2">
      <c r="A3287" t="s">
        <v>4242</v>
      </c>
      <c r="B3287" t="s">
        <v>4240</v>
      </c>
      <c r="C3287" t="s">
        <v>4545</v>
      </c>
      <c r="D3287">
        <v>0.30913009475205605</v>
      </c>
      <c r="E3287">
        <v>0.63485032787406404</v>
      </c>
      <c r="F3287">
        <v>1.5736735224095993E-2</v>
      </c>
      <c r="G3287">
        <v>3.2306146461905702E-2</v>
      </c>
      <c r="H3287">
        <v>7.9766956878781891E-3</v>
      </c>
    </row>
    <row r="3288" spans="1:8" x14ac:dyDescent="0.2">
      <c r="A3288" t="s">
        <v>4242</v>
      </c>
      <c r="B3288" t="s">
        <v>4240</v>
      </c>
      <c r="C3288" t="s">
        <v>4546</v>
      </c>
      <c r="D3288">
        <v>0.3094449116099538</v>
      </c>
      <c r="E3288">
        <v>0.634514743222234</v>
      </c>
      <c r="F3288">
        <v>1.5761185861218011E-2</v>
      </c>
      <c r="G3288">
        <v>3.2306360639622805E-2</v>
      </c>
      <c r="H3288">
        <v>7.9727986669712245E-3</v>
      </c>
    </row>
    <row r="3289" spans="1:8" x14ac:dyDescent="0.2">
      <c r="A3289" t="s">
        <v>4242</v>
      </c>
      <c r="B3289" t="s">
        <v>4240</v>
      </c>
      <c r="C3289" t="s">
        <v>4547</v>
      </c>
      <c r="D3289">
        <v>0.3094449116099538</v>
      </c>
      <c r="E3289">
        <v>0.634514743222234</v>
      </c>
      <c r="F3289">
        <v>1.5761185861218011E-2</v>
      </c>
      <c r="G3289">
        <v>3.2306360639622805E-2</v>
      </c>
      <c r="H3289">
        <v>7.9727986669712245E-3</v>
      </c>
    </row>
    <row r="3290" spans="1:8" x14ac:dyDescent="0.2">
      <c r="A3290" t="s">
        <v>4242</v>
      </c>
      <c r="B3290" t="s">
        <v>4240</v>
      </c>
      <c r="C3290" t="s">
        <v>4548</v>
      </c>
      <c r="D3290">
        <v>0.3094449116099538</v>
      </c>
      <c r="E3290">
        <v>0.634514743222234</v>
      </c>
      <c r="F3290">
        <v>1.5761185861218011E-2</v>
      </c>
      <c r="G3290">
        <v>3.2306360639622805E-2</v>
      </c>
      <c r="H3290">
        <v>7.9727986669712245E-3</v>
      </c>
    </row>
    <row r="3291" spans="1:8" x14ac:dyDescent="0.2">
      <c r="A3291" t="s">
        <v>4242</v>
      </c>
      <c r="B3291" t="s">
        <v>4240</v>
      </c>
      <c r="C3291" t="s">
        <v>4549</v>
      </c>
      <c r="D3291">
        <v>0.3094449116099538</v>
      </c>
      <c r="E3291">
        <v>0.634514743222234</v>
      </c>
      <c r="F3291">
        <v>1.5761185861218011E-2</v>
      </c>
      <c r="G3291">
        <v>3.2306360639622805E-2</v>
      </c>
      <c r="H3291">
        <v>7.9727986669712245E-3</v>
      </c>
    </row>
    <row r="3292" spans="1:8" x14ac:dyDescent="0.2">
      <c r="A3292" t="s">
        <v>4242</v>
      </c>
      <c r="B3292" t="s">
        <v>4240</v>
      </c>
      <c r="C3292" t="s">
        <v>4550</v>
      </c>
      <c r="D3292">
        <v>0.3094449116099538</v>
      </c>
      <c r="E3292">
        <v>0.634514743222234</v>
      </c>
      <c r="F3292">
        <v>1.5761185861218011E-2</v>
      </c>
      <c r="G3292">
        <v>3.2306360639622805E-2</v>
      </c>
      <c r="H3292">
        <v>7.9727986669712245E-3</v>
      </c>
    </row>
    <row r="3293" spans="1:8" x14ac:dyDescent="0.2">
      <c r="A3293" t="s">
        <v>4242</v>
      </c>
      <c r="B3293" t="s">
        <v>4240</v>
      </c>
      <c r="C3293" t="s">
        <v>4551</v>
      </c>
      <c r="D3293">
        <v>0.30912088733197279</v>
      </c>
      <c r="E3293">
        <v>0.63479099065615296</v>
      </c>
      <c r="F3293">
        <v>1.5760000400905701E-2</v>
      </c>
      <c r="G3293">
        <v>3.2351864880175711E-2</v>
      </c>
      <c r="H3293">
        <v>7.9762567307930035E-3</v>
      </c>
    </row>
    <row r="3294" spans="1:8" x14ac:dyDescent="0.2">
      <c r="A3294" t="s">
        <v>4242</v>
      </c>
      <c r="B3294" t="s">
        <v>4240</v>
      </c>
      <c r="C3294" t="s">
        <v>4552</v>
      </c>
      <c r="D3294">
        <v>0.30912088733197279</v>
      </c>
      <c r="E3294">
        <v>0.63479099065615296</v>
      </c>
      <c r="F3294">
        <v>1.5760000400905701E-2</v>
      </c>
      <c r="G3294">
        <v>3.2351864880175711E-2</v>
      </c>
      <c r="H3294">
        <v>7.9762567307930035E-3</v>
      </c>
    </row>
    <row r="3295" spans="1:8" x14ac:dyDescent="0.2">
      <c r="A3295" t="s">
        <v>4242</v>
      </c>
      <c r="B3295" t="s">
        <v>4240</v>
      </c>
      <c r="C3295" t="s">
        <v>4553</v>
      </c>
      <c r="D3295">
        <v>0.31011652674760093</v>
      </c>
      <c r="E3295">
        <v>0.63399532354628385</v>
      </c>
      <c r="F3295">
        <v>1.5745252794689177E-2</v>
      </c>
      <c r="G3295">
        <v>3.2177443625049741E-2</v>
      </c>
      <c r="H3295">
        <v>7.965453286376132E-3</v>
      </c>
    </row>
    <row r="3296" spans="1:8" x14ac:dyDescent="0.2">
      <c r="A3296" t="s">
        <v>4242</v>
      </c>
      <c r="B3296" t="s">
        <v>4240</v>
      </c>
      <c r="C3296" t="s">
        <v>4554</v>
      </c>
      <c r="D3296">
        <v>0.31011652674760093</v>
      </c>
      <c r="E3296">
        <v>0.63399532354628385</v>
      </c>
      <c r="F3296">
        <v>1.5745252794689177E-2</v>
      </c>
      <c r="G3296">
        <v>3.2177443625049741E-2</v>
      </c>
      <c r="H3296">
        <v>7.965453286376132E-3</v>
      </c>
    </row>
    <row r="3297" spans="1:8" x14ac:dyDescent="0.2">
      <c r="A3297" t="s">
        <v>4242</v>
      </c>
      <c r="B3297" t="s">
        <v>4240</v>
      </c>
      <c r="C3297" t="s">
        <v>4555</v>
      </c>
      <c r="D3297">
        <v>0.3091509130931378</v>
      </c>
      <c r="E3297">
        <v>0.63483201005724399</v>
      </c>
      <c r="F3297">
        <v>1.5737199698770903E-2</v>
      </c>
      <c r="G3297">
        <v>3.2303992712740502E-2</v>
      </c>
      <c r="H3297">
        <v>7.9758844381068884E-3</v>
      </c>
    </row>
    <row r="3298" spans="1:8" x14ac:dyDescent="0.2">
      <c r="A3298" t="s">
        <v>4242</v>
      </c>
      <c r="B3298" t="s">
        <v>4240</v>
      </c>
      <c r="C3298" t="s">
        <v>4556</v>
      </c>
      <c r="D3298">
        <v>0.30947517648740519</v>
      </c>
      <c r="E3298">
        <v>0.63455525929079892</v>
      </c>
      <c r="F3298">
        <v>1.5738467120115406E-2</v>
      </c>
      <c r="G3298">
        <v>3.2258681061033363E-2</v>
      </c>
      <c r="H3298">
        <v>7.9724160406471865E-3</v>
      </c>
    </row>
    <row r="3299" spans="1:8" x14ac:dyDescent="0.2">
      <c r="A3299" t="s">
        <v>4242</v>
      </c>
      <c r="B3299" t="s">
        <v>4240</v>
      </c>
      <c r="C3299" t="s">
        <v>4557</v>
      </c>
      <c r="D3299">
        <v>0.30947517648740519</v>
      </c>
      <c r="E3299">
        <v>0.63455525929079892</v>
      </c>
      <c r="F3299">
        <v>1.5738467120115406E-2</v>
      </c>
      <c r="G3299">
        <v>3.2258681061033363E-2</v>
      </c>
      <c r="H3299">
        <v>7.9724160406471865E-3</v>
      </c>
    </row>
    <row r="3300" spans="1:8" x14ac:dyDescent="0.2">
      <c r="A3300" t="s">
        <v>4242</v>
      </c>
      <c r="B3300" t="s">
        <v>4240</v>
      </c>
      <c r="C3300" t="s">
        <v>4558</v>
      </c>
      <c r="D3300">
        <v>0.30821741097831046</v>
      </c>
      <c r="E3300">
        <v>0.63570296337945531</v>
      </c>
      <c r="F3300">
        <v>1.5708056682587849E-2</v>
      </c>
      <c r="G3300">
        <v>3.2386162627610772E-2</v>
      </c>
      <c r="H3300">
        <v>7.9854063320355731E-3</v>
      </c>
    </row>
    <row r="3301" spans="1:8" x14ac:dyDescent="0.2">
      <c r="A3301" t="s">
        <v>4242</v>
      </c>
      <c r="B3301" t="s">
        <v>4240</v>
      </c>
      <c r="C3301" t="s">
        <v>4559</v>
      </c>
      <c r="D3301">
        <v>0.30790174880140025</v>
      </c>
      <c r="E3301">
        <v>0.63598845141603533</v>
      </c>
      <c r="F3301">
        <v>1.5701271996241894E-2</v>
      </c>
      <c r="G3301">
        <v>3.2419905047784546E-2</v>
      </c>
      <c r="H3301">
        <v>7.9886227385380093E-3</v>
      </c>
    </row>
    <row r="3302" spans="1:8" x14ac:dyDescent="0.2">
      <c r="A3302" t="s">
        <v>4242</v>
      </c>
      <c r="B3302" t="s">
        <v>4240</v>
      </c>
      <c r="C3302" t="s">
        <v>4560</v>
      </c>
      <c r="D3302">
        <v>0.30822591710179592</v>
      </c>
      <c r="E3302">
        <v>0.63570773431783156</v>
      </c>
      <c r="F3302">
        <v>1.5704031037721795E-2</v>
      </c>
      <c r="G3302">
        <v>3.2377209336763774E-2</v>
      </c>
      <c r="H3302">
        <v>7.9851082058868695E-3</v>
      </c>
    </row>
    <row r="3303" spans="1:8" x14ac:dyDescent="0.2">
      <c r="A3303" t="s">
        <v>4242</v>
      </c>
      <c r="B3303" t="s">
        <v>4240</v>
      </c>
      <c r="C3303" t="s">
        <v>4561</v>
      </c>
      <c r="D3303">
        <v>0.30822591710179592</v>
      </c>
      <c r="E3303">
        <v>0.63570773431783156</v>
      </c>
      <c r="F3303">
        <v>1.5704031037721795E-2</v>
      </c>
      <c r="G3303">
        <v>3.2377209336763774E-2</v>
      </c>
      <c r="H3303">
        <v>7.9851082058868695E-3</v>
      </c>
    </row>
    <row r="3304" spans="1:8" x14ac:dyDescent="0.2">
      <c r="A3304" t="s">
        <v>4242</v>
      </c>
      <c r="B3304" t="s">
        <v>4240</v>
      </c>
      <c r="C3304" t="s">
        <v>4562</v>
      </c>
      <c r="D3304">
        <v>0.30822591710179592</v>
      </c>
      <c r="E3304">
        <v>0.63570773431783156</v>
      </c>
      <c r="F3304">
        <v>1.5704031037721795E-2</v>
      </c>
      <c r="G3304">
        <v>3.2377209336763774E-2</v>
      </c>
      <c r="H3304">
        <v>7.9851082058868695E-3</v>
      </c>
    </row>
    <row r="3305" spans="1:8" x14ac:dyDescent="0.2">
      <c r="A3305" t="s">
        <v>4242</v>
      </c>
      <c r="B3305" t="s">
        <v>4240</v>
      </c>
      <c r="C3305" t="s">
        <v>4563</v>
      </c>
      <c r="D3305">
        <v>0.30822591710179592</v>
      </c>
      <c r="E3305">
        <v>0.63570773431783156</v>
      </c>
      <c r="F3305">
        <v>1.5704031037721795E-2</v>
      </c>
      <c r="G3305">
        <v>3.2377209336763774E-2</v>
      </c>
      <c r="H3305">
        <v>7.9851082058868695E-3</v>
      </c>
    </row>
    <row r="3306" spans="1:8" x14ac:dyDescent="0.2">
      <c r="A3306" t="s">
        <v>4242</v>
      </c>
      <c r="B3306" t="s">
        <v>4240</v>
      </c>
      <c r="C3306" t="s">
        <v>4564</v>
      </c>
      <c r="D3306">
        <v>0.30822591710179592</v>
      </c>
      <c r="E3306">
        <v>0.63570773431783156</v>
      </c>
      <c r="F3306">
        <v>1.5704031037721795E-2</v>
      </c>
      <c r="G3306">
        <v>3.2377209336763774E-2</v>
      </c>
      <c r="H3306">
        <v>7.9851082058868695E-3</v>
      </c>
    </row>
    <row r="3307" spans="1:8" x14ac:dyDescent="0.2">
      <c r="A3307" t="s">
        <v>4242</v>
      </c>
      <c r="B3307" t="s">
        <v>4240</v>
      </c>
      <c r="C3307" t="s">
        <v>4565</v>
      </c>
      <c r="D3307">
        <v>0.30855094080632772</v>
      </c>
      <c r="E3307">
        <v>0.63542981090290229</v>
      </c>
      <c r="F3307">
        <v>1.5705541926328635E-2</v>
      </c>
      <c r="G3307">
        <v>3.2332080341807096E-2</v>
      </c>
      <c r="H3307">
        <v>7.9816260226341969E-3</v>
      </c>
    </row>
    <row r="3308" spans="1:8" x14ac:dyDescent="0.2">
      <c r="A3308" t="s">
        <v>4242</v>
      </c>
      <c r="B3308" t="s">
        <v>4240</v>
      </c>
      <c r="C3308" t="s">
        <v>4566</v>
      </c>
      <c r="D3308">
        <v>0.30887917520347413</v>
      </c>
      <c r="E3308">
        <v>0.63514603133685887</v>
      </c>
      <c r="F3308">
        <v>1.5708158400366722E-2</v>
      </c>
      <c r="G3308">
        <v>3.2288683746694011E-2</v>
      </c>
      <c r="H3308">
        <v>7.9779513126063909E-3</v>
      </c>
    </row>
    <row r="3309" spans="1:8" x14ac:dyDescent="0.2">
      <c r="A3309" t="s">
        <v>4242</v>
      </c>
      <c r="B3309" t="s">
        <v>4240</v>
      </c>
      <c r="C3309" t="s">
        <v>4567</v>
      </c>
      <c r="D3309">
        <v>0.30887917520347413</v>
      </c>
      <c r="E3309">
        <v>0.63514603133685887</v>
      </c>
      <c r="F3309">
        <v>1.5708158400366722E-2</v>
      </c>
      <c r="G3309">
        <v>3.2288683746694011E-2</v>
      </c>
      <c r="H3309">
        <v>7.9779513126063909E-3</v>
      </c>
    </row>
    <row r="3310" spans="1:8" x14ac:dyDescent="0.2">
      <c r="A3310" t="s">
        <v>4242</v>
      </c>
      <c r="B3310" t="s">
        <v>4240</v>
      </c>
      <c r="C3310" t="s">
        <v>4568</v>
      </c>
      <c r="D3310">
        <v>0.30764705855316632</v>
      </c>
      <c r="E3310">
        <v>0.63637407248467182</v>
      </c>
      <c r="F3310">
        <v>1.5642284548574695E-2</v>
      </c>
      <c r="G3310">
        <v>3.2344395070057437E-2</v>
      </c>
      <c r="H3310">
        <v>7.9921893435298055E-3</v>
      </c>
    </row>
    <row r="3311" spans="1:8" x14ac:dyDescent="0.2">
      <c r="A3311" t="s">
        <v>4242</v>
      </c>
      <c r="B3311" t="s">
        <v>4240</v>
      </c>
      <c r="C3311" t="s">
        <v>4569</v>
      </c>
      <c r="D3311">
        <v>0.30674087860585086</v>
      </c>
      <c r="E3311">
        <v>0.63730329053967083</v>
      </c>
      <c r="F3311">
        <v>1.5585731742386651E-2</v>
      </c>
      <c r="G3311">
        <v>3.2369804640156638E-2</v>
      </c>
      <c r="H3311">
        <v>8.0002944719349198E-3</v>
      </c>
    </row>
    <row r="3312" spans="1:8" x14ac:dyDescent="0.2">
      <c r="A3312" t="s">
        <v>4242</v>
      </c>
      <c r="B3312" t="s">
        <v>4240</v>
      </c>
      <c r="C3312" t="s">
        <v>4570</v>
      </c>
      <c r="D3312">
        <v>0.30614299263273209</v>
      </c>
      <c r="E3312">
        <v>0.63793727988775728</v>
      </c>
      <c r="F3312">
        <v>1.5541272146383607E-2</v>
      </c>
      <c r="G3312">
        <v>3.2372632434987281E-2</v>
      </c>
      <c r="H3312">
        <v>8.005822898139954E-3</v>
      </c>
    </row>
    <row r="3313" spans="1:8" x14ac:dyDescent="0.2">
      <c r="A3313" t="s">
        <v>4242</v>
      </c>
      <c r="B3313" t="s">
        <v>4240</v>
      </c>
      <c r="C3313" t="s">
        <v>4571</v>
      </c>
      <c r="D3313">
        <v>0.30715545229936714</v>
      </c>
      <c r="E3313">
        <v>0.63716505557717407</v>
      </c>
      <c r="F3313">
        <v>1.5513712348918851E-2</v>
      </c>
      <c r="G3313">
        <v>3.2169710905645695E-2</v>
      </c>
      <c r="H3313">
        <v>7.9960688688943682E-3</v>
      </c>
    </row>
    <row r="3314" spans="1:8" x14ac:dyDescent="0.2">
      <c r="A3314" t="s">
        <v>4242</v>
      </c>
      <c r="B3314" t="s">
        <v>4240</v>
      </c>
      <c r="C3314" t="s">
        <v>4572</v>
      </c>
      <c r="D3314">
        <v>0.30715545229936714</v>
      </c>
      <c r="E3314">
        <v>0.63716505557717407</v>
      </c>
      <c r="F3314">
        <v>1.5513712348918851E-2</v>
      </c>
      <c r="G3314">
        <v>3.2169710905645695E-2</v>
      </c>
      <c r="H3314">
        <v>7.9960688688943682E-3</v>
      </c>
    </row>
    <row r="3315" spans="1:8" x14ac:dyDescent="0.2">
      <c r="A3315" t="s">
        <v>4242</v>
      </c>
      <c r="B3315" t="s">
        <v>4240</v>
      </c>
      <c r="C3315" t="s">
        <v>4573</v>
      </c>
      <c r="D3315">
        <v>0.30715545229936714</v>
      </c>
      <c r="E3315">
        <v>0.63716505557717407</v>
      </c>
      <c r="F3315">
        <v>1.5513712348918851E-2</v>
      </c>
      <c r="G3315">
        <v>3.2169710905645695E-2</v>
      </c>
      <c r="H3315">
        <v>7.9960688688943682E-3</v>
      </c>
    </row>
    <row r="3316" spans="1:8" x14ac:dyDescent="0.2">
      <c r="A3316" t="s">
        <v>4242</v>
      </c>
      <c r="B3316" t="s">
        <v>4240</v>
      </c>
      <c r="C3316" t="s">
        <v>4574</v>
      </c>
      <c r="D3316">
        <v>0.30654702897018354</v>
      </c>
      <c r="E3316">
        <v>0.63781897846145719</v>
      </c>
      <c r="F3316">
        <v>1.5464855750726973E-2</v>
      </c>
      <c r="G3316">
        <v>3.2164975461362405E-2</v>
      </c>
      <c r="H3316">
        <v>8.0041613562699E-3</v>
      </c>
    </row>
    <row r="3317" spans="1:8" x14ac:dyDescent="0.2">
      <c r="A3317" t="s">
        <v>4242</v>
      </c>
      <c r="B3317" t="s">
        <v>4240</v>
      </c>
      <c r="C3317" t="s">
        <v>4575</v>
      </c>
      <c r="D3317">
        <v>0.30654702897018354</v>
      </c>
      <c r="E3317">
        <v>0.63781897846145719</v>
      </c>
      <c r="F3317">
        <v>1.5464855750726973E-2</v>
      </c>
      <c r="G3317">
        <v>3.2164975461362405E-2</v>
      </c>
      <c r="H3317">
        <v>8.0041613562699E-3</v>
      </c>
    </row>
    <row r="3318" spans="1:8" x14ac:dyDescent="0.2">
      <c r="A3318" t="s">
        <v>4242</v>
      </c>
      <c r="B3318" t="s">
        <v>4240</v>
      </c>
      <c r="C3318" t="s">
        <v>4576</v>
      </c>
      <c r="D3318">
        <v>0.30654702897018354</v>
      </c>
      <c r="E3318">
        <v>0.63781897846145719</v>
      </c>
      <c r="F3318">
        <v>1.5464855750726973E-2</v>
      </c>
      <c r="G3318">
        <v>3.2164975461362405E-2</v>
      </c>
      <c r="H3318">
        <v>8.0041613562699E-3</v>
      </c>
    </row>
    <row r="3319" spans="1:8" x14ac:dyDescent="0.2">
      <c r="A3319" t="s">
        <v>4242</v>
      </c>
      <c r="B3319" t="s">
        <v>4240</v>
      </c>
      <c r="C3319" t="s">
        <v>4577</v>
      </c>
      <c r="D3319">
        <v>0.30654702897018354</v>
      </c>
      <c r="E3319">
        <v>0.63781897846145719</v>
      </c>
      <c r="F3319">
        <v>1.5464855750726973E-2</v>
      </c>
      <c r="G3319">
        <v>3.2164975461362405E-2</v>
      </c>
      <c r="H3319">
        <v>8.0041613562699E-3</v>
      </c>
    </row>
    <row r="3320" spans="1:8" x14ac:dyDescent="0.2">
      <c r="A3320" t="s">
        <v>4242</v>
      </c>
      <c r="B3320" t="s">
        <v>4240</v>
      </c>
      <c r="C3320" t="s">
        <v>4578</v>
      </c>
      <c r="D3320">
        <v>0.30624110157444406</v>
      </c>
      <c r="E3320">
        <v>0.63814186812581031</v>
      </c>
      <c r="F3320">
        <v>1.5442391278443377E-2</v>
      </c>
      <c r="G3320">
        <v>3.2166589806969584E-2</v>
      </c>
      <c r="H3320">
        <v>8.0080492143327683E-3</v>
      </c>
    </row>
    <row r="3321" spans="1:8" x14ac:dyDescent="0.2">
      <c r="A3321" t="s">
        <v>4242</v>
      </c>
      <c r="B3321" t="s">
        <v>4240</v>
      </c>
      <c r="C3321" t="s">
        <v>4579</v>
      </c>
      <c r="D3321">
        <v>0.30592050297464984</v>
      </c>
      <c r="E3321">
        <v>0.63843474116777965</v>
      </c>
      <c r="F3321">
        <v>1.5434499019951026E-2</v>
      </c>
      <c r="G3321">
        <v>3.219860185750039E-2</v>
      </c>
      <c r="H3321">
        <v>8.0116549801191959E-3</v>
      </c>
    </row>
    <row r="3322" spans="1:8" x14ac:dyDescent="0.2">
      <c r="A3322" t="s">
        <v>4242</v>
      </c>
      <c r="B3322" t="s">
        <v>4240</v>
      </c>
      <c r="C3322" t="s">
        <v>4580</v>
      </c>
      <c r="D3322">
        <v>0.30559294267228726</v>
      </c>
      <c r="E3322">
        <v>0.63871529817129458</v>
      </c>
      <c r="F3322">
        <v>1.5432823522423231E-2</v>
      </c>
      <c r="G3322">
        <v>3.2243772430880273E-2</v>
      </c>
      <c r="H3322">
        <v>8.0151632031146159E-3</v>
      </c>
    </row>
    <row r="3323" spans="1:8" x14ac:dyDescent="0.2">
      <c r="A3323" t="s">
        <v>4242</v>
      </c>
      <c r="B3323" t="s">
        <v>4240</v>
      </c>
      <c r="C3323" t="s">
        <v>4581</v>
      </c>
      <c r="D3323">
        <v>0.30526470531411176</v>
      </c>
      <c r="E3323">
        <v>0.6389947934036142</v>
      </c>
      <c r="F3323">
        <v>1.5431678248369919E-2</v>
      </c>
      <c r="G3323">
        <v>3.2290164721075112E-2</v>
      </c>
      <c r="H3323">
        <v>8.0186583128289603E-3</v>
      </c>
    </row>
    <row r="3324" spans="1:8" x14ac:dyDescent="0.2">
      <c r="A3324" t="s">
        <v>4242</v>
      </c>
      <c r="B3324" t="s">
        <v>4240</v>
      </c>
      <c r="C3324" t="s">
        <v>4582</v>
      </c>
      <c r="D3324">
        <v>0.30526470531411176</v>
      </c>
      <c r="E3324">
        <v>0.6389947934036142</v>
      </c>
      <c r="F3324">
        <v>1.5431678248369919E-2</v>
      </c>
      <c r="G3324">
        <v>3.2290164721075112E-2</v>
      </c>
      <c r="H3324">
        <v>8.0186583128289603E-3</v>
      </c>
    </row>
    <row r="3325" spans="1:8" x14ac:dyDescent="0.2">
      <c r="A3325" t="s">
        <v>4242</v>
      </c>
      <c r="B3325" t="s">
        <v>4240</v>
      </c>
      <c r="C3325" t="s">
        <v>4583</v>
      </c>
      <c r="D3325">
        <v>0.30494238156486569</v>
      </c>
      <c r="E3325">
        <v>0.63928564342234095</v>
      </c>
      <c r="F3325">
        <v>1.5424917156767737E-2</v>
      </c>
      <c r="G3325">
        <v>3.2324828811159688E-2</v>
      </c>
      <c r="H3325">
        <v>8.0222290448659899E-3</v>
      </c>
    </row>
    <row r="3326" spans="1:8" x14ac:dyDescent="0.2">
      <c r="A3326" t="s">
        <v>4242</v>
      </c>
      <c r="B3326" t="s">
        <v>4240</v>
      </c>
      <c r="C3326" t="s">
        <v>4584</v>
      </c>
      <c r="D3326">
        <v>0.3049398407746608</v>
      </c>
      <c r="E3326">
        <v>0.639279027953086</v>
      </c>
      <c r="F3326">
        <v>1.5427920689482207E-2</v>
      </c>
      <c r="G3326">
        <v>3.2331060369892257E-2</v>
      </c>
      <c r="H3326">
        <v>8.0221502128788973E-3</v>
      </c>
    </row>
    <row r="3327" spans="1:8" x14ac:dyDescent="0.2">
      <c r="A3327" t="s">
        <v>4242</v>
      </c>
      <c r="B3327" t="s">
        <v>4240</v>
      </c>
      <c r="C3327" t="s">
        <v>4585</v>
      </c>
      <c r="D3327">
        <v>0.30429039006035846</v>
      </c>
      <c r="E3327">
        <v>0.63984910108167514</v>
      </c>
      <c r="F3327">
        <v>1.5419716612244722E-2</v>
      </c>
      <c r="G3327">
        <v>3.2411695473383011E-2</v>
      </c>
      <c r="H3327">
        <v>8.0290967723386456E-3</v>
      </c>
    </row>
    <row r="3328" spans="1:8" x14ac:dyDescent="0.2">
      <c r="A3328" t="s">
        <v>4242</v>
      </c>
      <c r="B3328" t="s">
        <v>4240</v>
      </c>
      <c r="C3328" t="s">
        <v>4586</v>
      </c>
      <c r="D3328">
        <v>0.30429039006035846</v>
      </c>
      <c r="E3328">
        <v>0.63984910108167514</v>
      </c>
      <c r="F3328">
        <v>1.5419716612244722E-2</v>
      </c>
      <c r="G3328">
        <v>3.2411695473383011E-2</v>
      </c>
      <c r="H3328">
        <v>8.0290967723386456E-3</v>
      </c>
    </row>
    <row r="3329" spans="1:8" x14ac:dyDescent="0.2">
      <c r="A3329" t="s">
        <v>4242</v>
      </c>
      <c r="B3329" t="s">
        <v>4240</v>
      </c>
      <c r="C3329" t="s">
        <v>4587</v>
      </c>
      <c r="D3329">
        <v>0.30461710080088117</v>
      </c>
      <c r="E3329">
        <v>0.63956408961705202</v>
      </c>
      <c r="F3329">
        <v>1.5423274016732864E-2</v>
      </c>
      <c r="G3329">
        <v>3.2369985614273317E-2</v>
      </c>
      <c r="H3329">
        <v>8.0255499510605705E-3</v>
      </c>
    </row>
    <row r="3330" spans="1:8" x14ac:dyDescent="0.2">
      <c r="A3330" t="s">
        <v>4242</v>
      </c>
      <c r="B3330" t="s">
        <v>4240</v>
      </c>
      <c r="C3330" t="s">
        <v>4588</v>
      </c>
      <c r="D3330">
        <v>0.30461710080088117</v>
      </c>
      <c r="E3330">
        <v>0.63956408961705202</v>
      </c>
      <c r="F3330">
        <v>1.5423274016732864E-2</v>
      </c>
      <c r="G3330">
        <v>3.2369985614273317E-2</v>
      </c>
      <c r="H3330">
        <v>8.0255499510605705E-3</v>
      </c>
    </row>
    <row r="3331" spans="1:8" x14ac:dyDescent="0.2">
      <c r="A3331" t="s">
        <v>4242</v>
      </c>
      <c r="B3331" t="s">
        <v>4240</v>
      </c>
      <c r="C3331" t="s">
        <v>4589</v>
      </c>
      <c r="D3331">
        <v>0.30461710080088117</v>
      </c>
      <c r="E3331">
        <v>0.63956408961705202</v>
      </c>
      <c r="F3331">
        <v>1.5423274016732864E-2</v>
      </c>
      <c r="G3331">
        <v>3.2369985614273317E-2</v>
      </c>
      <c r="H3331">
        <v>8.0255499510605705E-3</v>
      </c>
    </row>
    <row r="3332" spans="1:8" x14ac:dyDescent="0.2">
      <c r="A3332" t="s">
        <v>4242</v>
      </c>
      <c r="B3332" t="s">
        <v>4240</v>
      </c>
      <c r="C3332" t="s">
        <v>4590</v>
      </c>
      <c r="D3332">
        <v>0.30493800129365156</v>
      </c>
      <c r="E3332">
        <v>0.63926664883269002</v>
      </c>
      <c r="F3332">
        <v>1.5432745518628608E-2</v>
      </c>
      <c r="G3332">
        <v>3.2340744297525398E-2</v>
      </c>
      <c r="H3332">
        <v>8.0218600575043663E-3</v>
      </c>
    </row>
    <row r="3333" spans="1:8" x14ac:dyDescent="0.2">
      <c r="A3333" t="s">
        <v>4242</v>
      </c>
      <c r="B3333" t="s">
        <v>4240</v>
      </c>
      <c r="C3333" t="s">
        <v>4591</v>
      </c>
      <c r="D3333">
        <v>0.30493800129365156</v>
      </c>
      <c r="E3333">
        <v>0.63926664883269002</v>
      </c>
      <c r="F3333">
        <v>1.5432745518628608E-2</v>
      </c>
      <c r="G3333">
        <v>3.2340744297525398E-2</v>
      </c>
      <c r="H3333">
        <v>8.0218600575043663E-3</v>
      </c>
    </row>
    <row r="3334" spans="1:8" x14ac:dyDescent="0.2">
      <c r="A3334" t="s">
        <v>4242</v>
      </c>
      <c r="B3334" t="s">
        <v>4240</v>
      </c>
      <c r="C3334" t="s">
        <v>4592</v>
      </c>
      <c r="D3334">
        <v>0.30493800129365156</v>
      </c>
      <c r="E3334">
        <v>0.63926664883269002</v>
      </c>
      <c r="F3334">
        <v>1.5432745518628608E-2</v>
      </c>
      <c r="G3334">
        <v>3.2340744297525398E-2</v>
      </c>
      <c r="H3334">
        <v>8.0218600575043663E-3</v>
      </c>
    </row>
    <row r="3335" spans="1:8" x14ac:dyDescent="0.2">
      <c r="A3335" t="s">
        <v>4242</v>
      </c>
      <c r="B3335" t="s">
        <v>4240</v>
      </c>
      <c r="C3335" t="s">
        <v>4593</v>
      </c>
      <c r="D3335">
        <v>0.30493800129365156</v>
      </c>
      <c r="E3335">
        <v>0.63926664883269002</v>
      </c>
      <c r="F3335">
        <v>1.5432745518628608E-2</v>
      </c>
      <c r="G3335">
        <v>3.2340744297525398E-2</v>
      </c>
      <c r="H3335">
        <v>8.0218600575043663E-3</v>
      </c>
    </row>
    <row r="3336" spans="1:8" x14ac:dyDescent="0.2">
      <c r="A3336" t="s">
        <v>4242</v>
      </c>
      <c r="B3336" t="s">
        <v>4240</v>
      </c>
      <c r="C3336" t="s">
        <v>4594</v>
      </c>
      <c r="D3336">
        <v>0.30493800129365156</v>
      </c>
      <c r="E3336">
        <v>0.63926664883269002</v>
      </c>
      <c r="F3336">
        <v>1.5432745518628608E-2</v>
      </c>
      <c r="G3336">
        <v>3.2340744297525398E-2</v>
      </c>
      <c r="H3336">
        <v>8.0218600575043663E-3</v>
      </c>
    </row>
    <row r="3337" spans="1:8" x14ac:dyDescent="0.2">
      <c r="A3337" t="s">
        <v>4242</v>
      </c>
      <c r="B3337" t="s">
        <v>4240</v>
      </c>
      <c r="C3337" t="s">
        <v>4595</v>
      </c>
      <c r="D3337">
        <v>0.30493800129365156</v>
      </c>
      <c r="E3337">
        <v>0.63926664883269002</v>
      </c>
      <c r="F3337">
        <v>1.5432745518628608E-2</v>
      </c>
      <c r="G3337">
        <v>3.2340744297525398E-2</v>
      </c>
      <c r="H3337">
        <v>8.0218600575043663E-3</v>
      </c>
    </row>
    <row r="3338" spans="1:8" x14ac:dyDescent="0.2">
      <c r="A3338" t="s">
        <v>4242</v>
      </c>
      <c r="B3338" t="s">
        <v>4240</v>
      </c>
      <c r="C3338" t="s">
        <v>4596</v>
      </c>
      <c r="D3338">
        <v>0.30526034774361821</v>
      </c>
      <c r="E3338">
        <v>0.63900208264365255</v>
      </c>
      <c r="F3338">
        <v>1.5430519930014512E-2</v>
      </c>
      <c r="G3338">
        <v>3.2288569884879506E-2</v>
      </c>
      <c r="H3338">
        <v>8.0184797978352981E-3</v>
      </c>
    </row>
    <row r="3339" spans="1:8" x14ac:dyDescent="0.2">
      <c r="A3339" t="s">
        <v>4242</v>
      </c>
      <c r="B3339" t="s">
        <v>4240</v>
      </c>
      <c r="C3339" t="s">
        <v>4597</v>
      </c>
      <c r="D3339">
        <v>0.30655072508843345</v>
      </c>
      <c r="E3339">
        <v>0.63794121854189667</v>
      </c>
      <c r="F3339">
        <v>1.5421848750517985E-2</v>
      </c>
      <c r="G3339">
        <v>3.2081254213289057E-2</v>
      </c>
      <c r="H3339">
        <v>8.0049534058629496E-3</v>
      </c>
    </row>
    <row r="3340" spans="1:8" x14ac:dyDescent="0.2">
      <c r="A3340" t="s">
        <v>4242</v>
      </c>
      <c r="B3340" t="s">
        <v>4240</v>
      </c>
      <c r="C3340" t="s">
        <v>4598</v>
      </c>
      <c r="D3340">
        <v>0.30655072508843345</v>
      </c>
      <c r="E3340">
        <v>0.63794121854189667</v>
      </c>
      <c r="F3340">
        <v>1.5421848750517985E-2</v>
      </c>
      <c r="G3340">
        <v>3.2081254213289057E-2</v>
      </c>
      <c r="H3340">
        <v>8.0049534058629496E-3</v>
      </c>
    </row>
    <row r="3341" spans="1:8" x14ac:dyDescent="0.2">
      <c r="A3341" t="s">
        <v>4242</v>
      </c>
      <c r="B3341" t="s">
        <v>4240</v>
      </c>
      <c r="C3341" t="s">
        <v>4599</v>
      </c>
      <c r="D3341">
        <v>0.30623329845420522</v>
      </c>
      <c r="E3341">
        <v>0.63824218584220627</v>
      </c>
      <c r="F3341">
        <v>1.5410280612450027E-2</v>
      </c>
      <c r="G3341">
        <v>3.2105543410791158E-2</v>
      </c>
      <c r="H3341">
        <v>8.008691680347433E-3</v>
      </c>
    </row>
    <row r="3342" spans="1:8" x14ac:dyDescent="0.2">
      <c r="A3342" t="s">
        <v>4242</v>
      </c>
      <c r="B3342" t="s">
        <v>4240</v>
      </c>
      <c r="C3342" t="s">
        <v>4600</v>
      </c>
      <c r="D3342">
        <v>0.30655381034101992</v>
      </c>
      <c r="E3342">
        <v>0.63799448600041864</v>
      </c>
      <c r="F3342">
        <v>1.5402599266075566E-2</v>
      </c>
      <c r="G3342">
        <v>3.2043548347232075E-2</v>
      </c>
      <c r="H3342">
        <v>8.0055560452537596E-3</v>
      </c>
    </row>
    <row r="3343" spans="1:8" x14ac:dyDescent="0.2">
      <c r="A3343" t="s">
        <v>4242</v>
      </c>
      <c r="B3343" t="s">
        <v>4240</v>
      </c>
      <c r="C3343" t="s">
        <v>4601</v>
      </c>
      <c r="D3343">
        <v>0.30655381034101992</v>
      </c>
      <c r="E3343">
        <v>0.63799448600041864</v>
      </c>
      <c r="F3343">
        <v>1.5402599266075566E-2</v>
      </c>
      <c r="G3343">
        <v>3.2043548347232075E-2</v>
      </c>
      <c r="H3343">
        <v>8.0055560452537596E-3</v>
      </c>
    </row>
    <row r="3344" spans="1:8" x14ac:dyDescent="0.2">
      <c r="A3344" t="s">
        <v>4242</v>
      </c>
      <c r="B3344" t="s">
        <v>4240</v>
      </c>
      <c r="C3344" t="s">
        <v>4602</v>
      </c>
      <c r="D3344">
        <v>0.30655381034101992</v>
      </c>
      <c r="E3344">
        <v>0.63799448600041864</v>
      </c>
      <c r="F3344">
        <v>1.5402599266075566E-2</v>
      </c>
      <c r="G3344">
        <v>3.2043548347232075E-2</v>
      </c>
      <c r="H3344">
        <v>8.0055560452537596E-3</v>
      </c>
    </row>
    <row r="3345" spans="1:8" x14ac:dyDescent="0.2">
      <c r="A3345" t="s">
        <v>4242</v>
      </c>
      <c r="B3345" t="s">
        <v>4240</v>
      </c>
      <c r="C3345" t="s">
        <v>4603</v>
      </c>
      <c r="D3345">
        <v>0.30687750273440567</v>
      </c>
      <c r="E3345">
        <v>0.63775719759871075</v>
      </c>
      <c r="F3345">
        <v>1.5390361489874941E-2</v>
      </c>
      <c r="G3345">
        <v>3.1972416490760158E-2</v>
      </c>
      <c r="H3345">
        <v>8.0025216862486051E-3</v>
      </c>
    </row>
    <row r="3346" spans="1:8" x14ac:dyDescent="0.2">
      <c r="A3346" t="s">
        <v>4242</v>
      </c>
      <c r="B3346" t="s">
        <v>4240</v>
      </c>
      <c r="C3346" t="s">
        <v>4604</v>
      </c>
      <c r="D3346">
        <v>0.30687750273440567</v>
      </c>
      <c r="E3346">
        <v>0.63775719759871075</v>
      </c>
      <c r="F3346">
        <v>1.5390361489874941E-2</v>
      </c>
      <c r="G3346">
        <v>3.1972416490760158E-2</v>
      </c>
      <c r="H3346">
        <v>8.0025216862486051E-3</v>
      </c>
    </row>
    <row r="3347" spans="1:8" x14ac:dyDescent="0.2">
      <c r="A3347" t="s">
        <v>4242</v>
      </c>
      <c r="B3347" t="s">
        <v>4240</v>
      </c>
      <c r="C3347" t="s">
        <v>4605</v>
      </c>
      <c r="D3347">
        <v>0.30687750273440567</v>
      </c>
      <c r="E3347">
        <v>0.63775719759871075</v>
      </c>
      <c r="F3347">
        <v>1.5390361489874941E-2</v>
      </c>
      <c r="G3347">
        <v>3.1972416490760158E-2</v>
      </c>
      <c r="H3347">
        <v>8.0025216862486051E-3</v>
      </c>
    </row>
    <row r="3348" spans="1:8" x14ac:dyDescent="0.2">
      <c r="A3348" t="s">
        <v>4242</v>
      </c>
      <c r="B3348" t="s">
        <v>4240</v>
      </c>
      <c r="C3348" t="s">
        <v>4606</v>
      </c>
      <c r="D3348">
        <v>0.30687750273440567</v>
      </c>
      <c r="E3348">
        <v>0.63775719759871075</v>
      </c>
      <c r="F3348">
        <v>1.5390361489874941E-2</v>
      </c>
      <c r="G3348">
        <v>3.1972416490760158E-2</v>
      </c>
      <c r="H3348">
        <v>8.0025216862486051E-3</v>
      </c>
    </row>
    <row r="3349" spans="1:8" x14ac:dyDescent="0.2">
      <c r="A3349" t="s">
        <v>4242</v>
      </c>
      <c r="B3349" t="s">
        <v>4240</v>
      </c>
      <c r="C3349" t="s">
        <v>4607</v>
      </c>
      <c r="D3349">
        <v>0.30687750273440567</v>
      </c>
      <c r="E3349">
        <v>0.63775719759871075</v>
      </c>
      <c r="F3349">
        <v>1.5390361489874941E-2</v>
      </c>
      <c r="G3349">
        <v>3.1972416490760158E-2</v>
      </c>
      <c r="H3349">
        <v>8.0025216862486051E-3</v>
      </c>
    </row>
    <row r="3350" spans="1:8" x14ac:dyDescent="0.2">
      <c r="A3350" t="s">
        <v>4242</v>
      </c>
      <c r="B3350" t="s">
        <v>4240</v>
      </c>
      <c r="C3350" t="s">
        <v>4608</v>
      </c>
      <c r="D3350">
        <v>0.30687750273440567</v>
      </c>
      <c r="E3350">
        <v>0.63775719759871075</v>
      </c>
      <c r="F3350">
        <v>1.5390361489874941E-2</v>
      </c>
      <c r="G3350">
        <v>3.1972416490760158E-2</v>
      </c>
      <c r="H3350">
        <v>8.0025216862486051E-3</v>
      </c>
    </row>
    <row r="3351" spans="1:8" x14ac:dyDescent="0.2">
      <c r="A3351" t="s">
        <v>4242</v>
      </c>
      <c r="B3351" t="s">
        <v>4240</v>
      </c>
      <c r="C3351" t="s">
        <v>4609</v>
      </c>
      <c r="D3351">
        <v>0.30687750273440567</v>
      </c>
      <c r="E3351">
        <v>0.63775719759871075</v>
      </c>
      <c r="F3351">
        <v>1.5390361489874941E-2</v>
      </c>
      <c r="G3351">
        <v>3.1972416490760158E-2</v>
      </c>
      <c r="H3351">
        <v>8.0025216862486051E-3</v>
      </c>
    </row>
    <row r="3352" spans="1:8" x14ac:dyDescent="0.2">
      <c r="A3352" t="s">
        <v>4242</v>
      </c>
      <c r="B3352" t="s">
        <v>4240</v>
      </c>
      <c r="C3352" t="s">
        <v>4610</v>
      </c>
      <c r="D3352">
        <v>0.30751507293321012</v>
      </c>
      <c r="E3352">
        <v>0.63722520597661902</v>
      </c>
      <c r="F3352">
        <v>1.5388385704790387E-2</v>
      </c>
      <c r="G3352">
        <v>3.1875430276921024E-2</v>
      </c>
      <c r="H3352">
        <v>7.9959051084594768E-3</v>
      </c>
    </row>
    <row r="3353" spans="1:8" x14ac:dyDescent="0.2">
      <c r="A3353" t="s">
        <v>4242</v>
      </c>
      <c r="B3353" t="s">
        <v>4240</v>
      </c>
      <c r="C3353" t="s">
        <v>4611</v>
      </c>
      <c r="D3353">
        <v>0.30751665254846533</v>
      </c>
      <c r="E3353">
        <v>0.63724020792800495</v>
      </c>
      <c r="F3353">
        <v>1.5382739940117227E-2</v>
      </c>
      <c r="G3353">
        <v>3.1864317695153584E-2</v>
      </c>
      <c r="H3353">
        <v>7.9960818882589269E-3</v>
      </c>
    </row>
    <row r="3354" spans="1:8" x14ac:dyDescent="0.2">
      <c r="A3354" t="s">
        <v>4242</v>
      </c>
      <c r="B3354" t="s">
        <v>4240</v>
      </c>
      <c r="C3354" t="s">
        <v>4612</v>
      </c>
      <c r="D3354">
        <v>0.30686717579859174</v>
      </c>
      <c r="E3354">
        <v>0.63780429513246695</v>
      </c>
      <c r="F3354">
        <v>1.5377107625633419E-2</v>
      </c>
      <c r="G3354">
        <v>3.1948306724154968E-2</v>
      </c>
      <c r="H3354">
        <v>8.0031147191528297E-3</v>
      </c>
    </row>
    <row r="3355" spans="1:8" x14ac:dyDescent="0.2">
      <c r="A3355" t="s">
        <v>4242</v>
      </c>
      <c r="B3355" t="s">
        <v>4240</v>
      </c>
      <c r="C3355" t="s">
        <v>4613</v>
      </c>
      <c r="D3355">
        <v>0.30686717579859174</v>
      </c>
      <c r="E3355">
        <v>0.63780429513246695</v>
      </c>
      <c r="F3355">
        <v>1.5377107625633419E-2</v>
      </c>
      <c r="G3355">
        <v>3.1948306724154968E-2</v>
      </c>
      <c r="H3355">
        <v>8.0031147191528297E-3</v>
      </c>
    </row>
    <row r="3356" spans="1:8" x14ac:dyDescent="0.2">
      <c r="A3356" t="s">
        <v>4242</v>
      </c>
      <c r="B3356" t="s">
        <v>4240</v>
      </c>
      <c r="C3356" t="s">
        <v>4614</v>
      </c>
      <c r="D3356">
        <v>0.30686717579859174</v>
      </c>
      <c r="E3356">
        <v>0.63780429513246695</v>
      </c>
      <c r="F3356">
        <v>1.5377107625633419E-2</v>
      </c>
      <c r="G3356">
        <v>3.1948306724154968E-2</v>
      </c>
      <c r="H3356">
        <v>8.0031147191528297E-3</v>
      </c>
    </row>
    <row r="3357" spans="1:8" x14ac:dyDescent="0.2">
      <c r="A3357" t="s">
        <v>4242</v>
      </c>
      <c r="B3357" t="s">
        <v>4240</v>
      </c>
      <c r="C3357" t="s">
        <v>4615</v>
      </c>
      <c r="D3357">
        <v>0.30719385656372428</v>
      </c>
      <c r="E3357">
        <v>0.63752417198180467</v>
      </c>
      <c r="F3357">
        <v>1.537871333465414E-2</v>
      </c>
      <c r="G3357">
        <v>3.190365266909715E-2</v>
      </c>
      <c r="H3357">
        <v>7.9996054507196126E-3</v>
      </c>
    </row>
    <row r="3358" spans="1:8" x14ac:dyDescent="0.2">
      <c r="A3358" t="s">
        <v>4242</v>
      </c>
      <c r="B3358" t="s">
        <v>4240</v>
      </c>
      <c r="C3358" t="s">
        <v>4616</v>
      </c>
      <c r="D3358">
        <v>0.30718166164318766</v>
      </c>
      <c r="E3358">
        <v>0.637554047251217</v>
      </c>
      <c r="F3358">
        <v>1.5371942292103464E-2</v>
      </c>
      <c r="G3358">
        <v>3.1892361534304303E-2</v>
      </c>
      <c r="H3358">
        <v>7.9999872791875776E-3</v>
      </c>
    </row>
    <row r="3359" spans="1:8" x14ac:dyDescent="0.2">
      <c r="A3359" t="s">
        <v>4242</v>
      </c>
      <c r="B3359" t="s">
        <v>4240</v>
      </c>
      <c r="C3359" t="s">
        <v>4617</v>
      </c>
      <c r="D3359">
        <v>0.3062167170844764</v>
      </c>
      <c r="E3359">
        <v>0.63842412716873898</v>
      </c>
      <c r="F3359">
        <v>1.535246588190016E-2</v>
      </c>
      <c r="G3359">
        <v>3.1995898944414528E-2</v>
      </c>
      <c r="H3359">
        <v>8.0107909204697302E-3</v>
      </c>
    </row>
    <row r="3360" spans="1:8" x14ac:dyDescent="0.2">
      <c r="A3360" t="s">
        <v>4242</v>
      </c>
      <c r="B3360" t="s">
        <v>4240</v>
      </c>
      <c r="C3360" t="s">
        <v>4618</v>
      </c>
      <c r="D3360">
        <v>0.30691470513794444</v>
      </c>
      <c r="E3360">
        <v>0.63718108521812233</v>
      </c>
      <c r="F3360">
        <v>1.5572002838904321E-2</v>
      </c>
      <c r="G3360">
        <v>3.2316751729306675E-2</v>
      </c>
      <c r="H3360">
        <v>8.0154550757222821E-3</v>
      </c>
    </row>
    <row r="3361" spans="1:8" x14ac:dyDescent="0.2">
      <c r="A3361" t="s">
        <v>4242</v>
      </c>
      <c r="B3361" t="s">
        <v>4240</v>
      </c>
      <c r="C3361" t="s">
        <v>4619</v>
      </c>
      <c r="D3361">
        <v>0.3065021128303283</v>
      </c>
      <c r="E3361">
        <v>0.63737671956980912</v>
      </c>
      <c r="F3361">
        <v>1.5620660533465206E-2</v>
      </c>
      <c r="G3361">
        <v>3.2471355657588227E-2</v>
      </c>
      <c r="H3361">
        <v>8.0291514088091966E-3</v>
      </c>
    </row>
    <row r="3362" spans="1:8" x14ac:dyDescent="0.2">
      <c r="A3362" t="s">
        <v>4242</v>
      </c>
      <c r="B3362" t="s">
        <v>4240</v>
      </c>
      <c r="C3362" t="s">
        <v>4620</v>
      </c>
      <c r="D3362">
        <v>0.30584592785359033</v>
      </c>
      <c r="E3362">
        <v>0.6379241071137185</v>
      </c>
      <c r="F3362">
        <v>1.5622055182402242E-2</v>
      </c>
      <c r="G3362">
        <v>3.2571867143351779E-2</v>
      </c>
      <c r="H3362">
        <v>8.0360427069370941E-3</v>
      </c>
    </row>
    <row r="3363" spans="1:8" x14ac:dyDescent="0.2">
      <c r="A3363" t="s">
        <v>4242</v>
      </c>
      <c r="B3363" t="s">
        <v>4240</v>
      </c>
      <c r="C3363" t="s">
        <v>4621</v>
      </c>
      <c r="D3363">
        <v>0.30584592785359033</v>
      </c>
      <c r="E3363">
        <v>0.6379241071137185</v>
      </c>
      <c r="F3363">
        <v>1.5622055182402242E-2</v>
      </c>
      <c r="G3363">
        <v>3.2571867143351779E-2</v>
      </c>
      <c r="H3363">
        <v>8.0360427069370941E-3</v>
      </c>
    </row>
    <row r="3364" spans="1:8" x14ac:dyDescent="0.2">
      <c r="A3364" t="s">
        <v>4242</v>
      </c>
      <c r="B3364" t="s">
        <v>4240</v>
      </c>
      <c r="C3364" t="s">
        <v>4622</v>
      </c>
      <c r="D3364">
        <v>0.3061537020172661</v>
      </c>
      <c r="E3364">
        <v>0.63767289801098503</v>
      </c>
      <c r="F3364">
        <v>1.5619532509300298E-2</v>
      </c>
      <c r="G3364">
        <v>3.2521061100546846E-2</v>
      </c>
      <c r="H3364">
        <v>8.032806361901729E-3</v>
      </c>
    </row>
    <row r="3365" spans="1:8" x14ac:dyDescent="0.2">
      <c r="A3365" t="s">
        <v>4242</v>
      </c>
      <c r="B3365" t="s">
        <v>4240</v>
      </c>
      <c r="C3365" t="s">
        <v>4623</v>
      </c>
      <c r="D3365">
        <v>0.3061537020172661</v>
      </c>
      <c r="E3365">
        <v>0.63767289801098503</v>
      </c>
      <c r="F3365">
        <v>1.5619532509300298E-2</v>
      </c>
      <c r="G3365">
        <v>3.2521061100546846E-2</v>
      </c>
      <c r="H3365">
        <v>8.032806361901729E-3</v>
      </c>
    </row>
    <row r="3366" spans="1:8" x14ac:dyDescent="0.2">
      <c r="A3366" t="s">
        <v>4242</v>
      </c>
      <c r="B3366" t="s">
        <v>4240</v>
      </c>
      <c r="C3366" t="s">
        <v>4624</v>
      </c>
      <c r="D3366">
        <v>0.30583266243455665</v>
      </c>
      <c r="E3366">
        <v>0.63795546025327987</v>
      </c>
      <c r="F3366">
        <v>1.5615156672086796E-2</v>
      </c>
      <c r="G3366">
        <v>3.2560491682771517E-2</v>
      </c>
      <c r="H3366">
        <v>8.0362289573051374E-3</v>
      </c>
    </row>
    <row r="3367" spans="1:8" x14ac:dyDescent="0.2">
      <c r="A3367" t="s">
        <v>4242</v>
      </c>
      <c r="B3367" t="s">
        <v>4240</v>
      </c>
      <c r="C3367" t="s">
        <v>4625</v>
      </c>
      <c r="D3367">
        <v>0.30583266243455665</v>
      </c>
      <c r="E3367">
        <v>0.63795546025327987</v>
      </c>
      <c r="F3367">
        <v>1.5615156672086796E-2</v>
      </c>
      <c r="G3367">
        <v>3.2560491682771517E-2</v>
      </c>
      <c r="H3367">
        <v>8.0362289573051374E-3</v>
      </c>
    </row>
    <row r="3368" spans="1:8" x14ac:dyDescent="0.2">
      <c r="A3368" t="s">
        <v>4242</v>
      </c>
      <c r="B3368" t="s">
        <v>4240</v>
      </c>
      <c r="C3368" t="s">
        <v>4626</v>
      </c>
      <c r="D3368">
        <v>0.30565317226075517</v>
      </c>
      <c r="E3368">
        <v>0.6381180454636044</v>
      </c>
      <c r="F3368">
        <v>1.5614010664135486E-2</v>
      </c>
      <c r="G3368">
        <v>3.2585525245476768E-2</v>
      </c>
      <c r="H3368">
        <v>8.0292463660280988E-3</v>
      </c>
    </row>
    <row r="3369" spans="1:8" x14ac:dyDescent="0.2">
      <c r="A3369" t="s">
        <v>4242</v>
      </c>
      <c r="B3369" t="s">
        <v>4240</v>
      </c>
      <c r="C3369" t="s">
        <v>4627</v>
      </c>
      <c r="D3369">
        <v>0.30565317226075517</v>
      </c>
      <c r="E3369">
        <v>0.6381180454636044</v>
      </c>
      <c r="F3369">
        <v>1.5614010664135486E-2</v>
      </c>
      <c r="G3369">
        <v>3.2585525245476768E-2</v>
      </c>
      <c r="H3369">
        <v>8.0292463660280988E-3</v>
      </c>
    </row>
    <row r="3370" spans="1:8" x14ac:dyDescent="0.2">
      <c r="A3370" t="s">
        <v>4242</v>
      </c>
      <c r="B3370" t="s">
        <v>4240</v>
      </c>
      <c r="C3370" t="s">
        <v>4628</v>
      </c>
      <c r="D3370">
        <v>0.30565317226075517</v>
      </c>
      <c r="E3370">
        <v>0.6381180454636044</v>
      </c>
      <c r="F3370">
        <v>1.5614010664135486E-2</v>
      </c>
      <c r="G3370">
        <v>3.2585525245476768E-2</v>
      </c>
      <c r="H3370">
        <v>8.0292463660280988E-3</v>
      </c>
    </row>
    <row r="3371" spans="1:8" x14ac:dyDescent="0.2">
      <c r="A3371" t="s">
        <v>4242</v>
      </c>
      <c r="B3371" t="s">
        <v>4240</v>
      </c>
      <c r="C3371" t="s">
        <v>4629</v>
      </c>
      <c r="D3371">
        <v>0.30566008248637616</v>
      </c>
      <c r="E3371">
        <v>0.6381572907176396</v>
      </c>
      <c r="F3371">
        <v>1.559856320129957E-2</v>
      </c>
      <c r="G3371">
        <v>3.255454141549069E-2</v>
      </c>
      <c r="H3371">
        <v>8.0295221791940007E-3</v>
      </c>
    </row>
    <row r="3372" spans="1:8" x14ac:dyDescent="0.2">
      <c r="A3372" t="s">
        <v>4242</v>
      </c>
      <c r="B3372" t="s">
        <v>4240</v>
      </c>
      <c r="C3372" t="s">
        <v>4630</v>
      </c>
      <c r="D3372">
        <v>0.30566008248637616</v>
      </c>
      <c r="E3372">
        <v>0.6381572907176396</v>
      </c>
      <c r="F3372">
        <v>1.559856320129957E-2</v>
      </c>
      <c r="G3372">
        <v>3.255454141549069E-2</v>
      </c>
      <c r="H3372">
        <v>8.0295221791940007E-3</v>
      </c>
    </row>
    <row r="3373" spans="1:8" x14ac:dyDescent="0.2">
      <c r="A3373" t="s">
        <v>4242</v>
      </c>
      <c r="B3373" t="s">
        <v>4240</v>
      </c>
      <c r="C3373" t="s">
        <v>4631</v>
      </c>
      <c r="D3373">
        <v>0.30566008248637616</v>
      </c>
      <c r="E3373">
        <v>0.6381572907176396</v>
      </c>
      <c r="F3373">
        <v>1.559856320129957E-2</v>
      </c>
      <c r="G3373">
        <v>3.255454141549069E-2</v>
      </c>
      <c r="H3373">
        <v>8.0295221791940007E-3</v>
      </c>
    </row>
    <row r="3374" spans="1:8" x14ac:dyDescent="0.2">
      <c r="A3374" t="s">
        <v>4242</v>
      </c>
      <c r="B3374" t="s">
        <v>4240</v>
      </c>
      <c r="C3374" t="s">
        <v>4632</v>
      </c>
      <c r="D3374">
        <v>0.30566008248637616</v>
      </c>
      <c r="E3374">
        <v>0.6381572907176396</v>
      </c>
      <c r="F3374">
        <v>1.559856320129957E-2</v>
      </c>
      <c r="G3374">
        <v>3.255454141549069E-2</v>
      </c>
      <c r="H3374">
        <v>8.0295221791940007E-3</v>
      </c>
    </row>
    <row r="3375" spans="1:8" x14ac:dyDescent="0.2">
      <c r="A3375" t="s">
        <v>4242</v>
      </c>
      <c r="B3375" t="s">
        <v>4240</v>
      </c>
      <c r="C3375" t="s">
        <v>4633</v>
      </c>
      <c r="D3375">
        <v>0.30566008248637616</v>
      </c>
      <c r="E3375">
        <v>0.6381572907176396</v>
      </c>
      <c r="F3375">
        <v>1.559856320129957E-2</v>
      </c>
      <c r="G3375">
        <v>3.255454141549069E-2</v>
      </c>
      <c r="H3375">
        <v>8.0295221791940007E-3</v>
      </c>
    </row>
    <row r="3376" spans="1:8" x14ac:dyDescent="0.2">
      <c r="A3376" t="s">
        <v>4242</v>
      </c>
      <c r="B3376" t="s">
        <v>4240</v>
      </c>
      <c r="C3376" t="s">
        <v>4634</v>
      </c>
      <c r="D3376">
        <v>0.30566008248637616</v>
      </c>
      <c r="E3376">
        <v>0.6381572907176396</v>
      </c>
      <c r="F3376">
        <v>1.559856320129957E-2</v>
      </c>
      <c r="G3376">
        <v>3.255454141549069E-2</v>
      </c>
      <c r="H3376">
        <v>8.0295221791940007E-3</v>
      </c>
    </row>
    <row r="3377" spans="1:8" x14ac:dyDescent="0.2">
      <c r="A3377" t="s">
        <v>4242</v>
      </c>
      <c r="B3377" t="s">
        <v>4240</v>
      </c>
      <c r="C3377" t="s">
        <v>4635</v>
      </c>
      <c r="D3377">
        <v>0.30566008248637616</v>
      </c>
      <c r="E3377">
        <v>0.6381572907176396</v>
      </c>
      <c r="F3377">
        <v>1.559856320129957E-2</v>
      </c>
      <c r="G3377">
        <v>3.255454141549069E-2</v>
      </c>
      <c r="H3377">
        <v>8.0295221791940007E-3</v>
      </c>
    </row>
    <row r="3378" spans="1:8" x14ac:dyDescent="0.2">
      <c r="A3378" t="s">
        <v>4242</v>
      </c>
      <c r="B3378" t="s">
        <v>4240</v>
      </c>
      <c r="C3378" t="s">
        <v>4636</v>
      </c>
      <c r="D3378">
        <v>0.30566008248637616</v>
      </c>
      <c r="E3378">
        <v>0.6381572907176396</v>
      </c>
      <c r="F3378">
        <v>1.559856320129957E-2</v>
      </c>
      <c r="G3378">
        <v>3.255454141549069E-2</v>
      </c>
      <c r="H3378">
        <v>8.0295221791940007E-3</v>
      </c>
    </row>
    <row r="3379" spans="1:8" x14ac:dyDescent="0.2">
      <c r="A3379" t="s">
        <v>4242</v>
      </c>
      <c r="B3379" t="s">
        <v>4240</v>
      </c>
      <c r="C3379" t="s">
        <v>4637</v>
      </c>
      <c r="D3379">
        <v>0.30566008248637616</v>
      </c>
      <c r="E3379">
        <v>0.6381572907176396</v>
      </c>
      <c r="F3379">
        <v>1.559856320129957E-2</v>
      </c>
      <c r="G3379">
        <v>3.255454141549069E-2</v>
      </c>
      <c r="H3379">
        <v>8.0295221791940007E-3</v>
      </c>
    </row>
    <row r="3380" spans="1:8" x14ac:dyDescent="0.2">
      <c r="A3380" t="s">
        <v>4242</v>
      </c>
      <c r="B3380" t="s">
        <v>4240</v>
      </c>
      <c r="C3380" t="s">
        <v>4638</v>
      </c>
      <c r="D3380">
        <v>0.30564496659675922</v>
      </c>
      <c r="E3380">
        <v>0.63813522235409847</v>
      </c>
      <c r="F3380">
        <v>1.5610439767004856E-2</v>
      </c>
      <c r="G3380">
        <v>3.2579821995638178E-2</v>
      </c>
      <c r="H3380">
        <v>8.0295492864994218E-3</v>
      </c>
    </row>
    <row r="3381" spans="1:8" x14ac:dyDescent="0.2">
      <c r="A3381" t="s">
        <v>4242</v>
      </c>
      <c r="B3381" t="s">
        <v>4240</v>
      </c>
      <c r="C3381" t="s">
        <v>4639</v>
      </c>
      <c r="D3381">
        <v>0.30435705529424006</v>
      </c>
      <c r="E3381">
        <v>0.63931015747435982</v>
      </c>
      <c r="F3381">
        <v>1.5578257584368349E-2</v>
      </c>
      <c r="G3381">
        <v>3.2710303988760854E-2</v>
      </c>
      <c r="H3381">
        <v>8.0442256582707559E-3</v>
      </c>
    </row>
    <row r="3382" spans="1:8" x14ac:dyDescent="0.2">
      <c r="A3382" t="s">
        <v>4242</v>
      </c>
      <c r="B3382" t="s">
        <v>4240</v>
      </c>
      <c r="C3382" t="s">
        <v>4640</v>
      </c>
      <c r="D3382">
        <v>0.30435705529424006</v>
      </c>
      <c r="E3382">
        <v>0.63931015747435982</v>
      </c>
      <c r="F3382">
        <v>1.5578257584368349E-2</v>
      </c>
      <c r="G3382">
        <v>3.2710303988760854E-2</v>
      </c>
      <c r="H3382">
        <v>8.0442256582707559E-3</v>
      </c>
    </row>
    <row r="3383" spans="1:8" x14ac:dyDescent="0.2">
      <c r="A3383" t="s">
        <v>4242</v>
      </c>
      <c r="B3383" t="s">
        <v>4240</v>
      </c>
      <c r="C3383" t="s">
        <v>4641</v>
      </c>
      <c r="D3383">
        <v>0.30435705529424006</v>
      </c>
      <c r="E3383">
        <v>0.63931015747435982</v>
      </c>
      <c r="F3383">
        <v>1.5578257584368349E-2</v>
      </c>
      <c r="G3383">
        <v>3.2710303988760854E-2</v>
      </c>
      <c r="H3383">
        <v>8.0442256582707559E-3</v>
      </c>
    </row>
    <row r="3384" spans="1:8" x14ac:dyDescent="0.2">
      <c r="A3384" t="s">
        <v>4242</v>
      </c>
      <c r="B3384" t="s">
        <v>4240</v>
      </c>
      <c r="C3384" t="s">
        <v>4642</v>
      </c>
      <c r="D3384">
        <v>0.30435705529424006</v>
      </c>
      <c r="E3384">
        <v>0.63931015747435982</v>
      </c>
      <c r="F3384">
        <v>1.5578257584368349E-2</v>
      </c>
      <c r="G3384">
        <v>3.2710303988760854E-2</v>
      </c>
      <c r="H3384">
        <v>8.0442256582707559E-3</v>
      </c>
    </row>
    <row r="3385" spans="1:8" x14ac:dyDescent="0.2">
      <c r="A3385" t="s">
        <v>4242</v>
      </c>
      <c r="B3385" t="s">
        <v>4240</v>
      </c>
      <c r="C3385" t="s">
        <v>4643</v>
      </c>
      <c r="D3385">
        <v>0.30435705529424006</v>
      </c>
      <c r="E3385">
        <v>0.63931015747435982</v>
      </c>
      <c r="F3385">
        <v>1.5578257584368349E-2</v>
      </c>
      <c r="G3385">
        <v>3.2710303988760854E-2</v>
      </c>
      <c r="H3385">
        <v>8.0442256582707559E-3</v>
      </c>
    </row>
    <row r="3386" spans="1:8" x14ac:dyDescent="0.2">
      <c r="A3386" t="s">
        <v>4242</v>
      </c>
      <c r="B3386" t="s">
        <v>4240</v>
      </c>
      <c r="C3386" t="s">
        <v>4644</v>
      </c>
      <c r="D3386">
        <v>0.30435705529424006</v>
      </c>
      <c r="E3386">
        <v>0.63931015747435982</v>
      </c>
      <c r="F3386">
        <v>1.5578257584368349E-2</v>
      </c>
      <c r="G3386">
        <v>3.2710303988760854E-2</v>
      </c>
      <c r="H3386">
        <v>8.0442256582707559E-3</v>
      </c>
    </row>
    <row r="3387" spans="1:8" x14ac:dyDescent="0.2">
      <c r="A3387" t="s">
        <v>4242</v>
      </c>
      <c r="B3387" t="s">
        <v>4240</v>
      </c>
      <c r="C3387" t="s">
        <v>4645</v>
      </c>
      <c r="D3387">
        <v>0.30435705529424006</v>
      </c>
      <c r="E3387">
        <v>0.63931015747435982</v>
      </c>
      <c r="F3387">
        <v>1.5578257584368349E-2</v>
      </c>
      <c r="G3387">
        <v>3.2710303988760854E-2</v>
      </c>
      <c r="H3387">
        <v>8.0442256582707559E-3</v>
      </c>
    </row>
    <row r="3388" spans="1:8" x14ac:dyDescent="0.2">
      <c r="A3388" t="s">
        <v>4242</v>
      </c>
      <c r="B3388" t="s">
        <v>4240</v>
      </c>
      <c r="C3388" t="s">
        <v>4646</v>
      </c>
      <c r="D3388">
        <v>0.30435705529424006</v>
      </c>
      <c r="E3388">
        <v>0.63931015747435982</v>
      </c>
      <c r="F3388">
        <v>1.5578257584368349E-2</v>
      </c>
      <c r="G3388">
        <v>3.2710303988760854E-2</v>
      </c>
      <c r="H3388">
        <v>8.0442256582707559E-3</v>
      </c>
    </row>
    <row r="3389" spans="1:8" x14ac:dyDescent="0.2">
      <c r="A3389" t="s">
        <v>4242</v>
      </c>
      <c r="B3389" t="s">
        <v>4240</v>
      </c>
      <c r="C3389" t="s">
        <v>4647</v>
      </c>
      <c r="D3389">
        <v>0.30468222410550111</v>
      </c>
      <c r="E3389">
        <v>0.63902681883385026</v>
      </c>
      <c r="F3389">
        <v>1.5581827023444747E-2</v>
      </c>
      <c r="G3389">
        <v>3.2668404541260514E-2</v>
      </c>
      <c r="H3389">
        <v>8.0407254959433804E-3</v>
      </c>
    </row>
    <row r="3390" spans="1:8" x14ac:dyDescent="0.2">
      <c r="A3390" t="s">
        <v>4242</v>
      </c>
      <c r="B3390" t="s">
        <v>4240</v>
      </c>
      <c r="C3390" t="s">
        <v>4648</v>
      </c>
      <c r="D3390">
        <v>0.30501320940349536</v>
      </c>
      <c r="E3390">
        <v>0.6387527140345397</v>
      </c>
      <c r="F3390">
        <v>1.5580538449506276E-2</v>
      </c>
      <c r="G3390">
        <v>3.2616263564220975E-2</v>
      </c>
      <c r="H3390">
        <v>8.0372745482376242E-3</v>
      </c>
    </row>
    <row r="3391" spans="1:8" x14ac:dyDescent="0.2">
      <c r="A3391" t="s">
        <v>4242</v>
      </c>
      <c r="B3391" t="s">
        <v>4240</v>
      </c>
      <c r="C3391" t="s">
        <v>4649</v>
      </c>
      <c r="D3391">
        <v>0.30501320940349536</v>
      </c>
      <c r="E3391">
        <v>0.6387527140345397</v>
      </c>
      <c r="F3391">
        <v>1.5580538449506276E-2</v>
      </c>
      <c r="G3391">
        <v>3.2616263564220975E-2</v>
      </c>
      <c r="H3391">
        <v>8.0372745482376242E-3</v>
      </c>
    </row>
    <row r="3392" spans="1:8" x14ac:dyDescent="0.2">
      <c r="A3392" t="s">
        <v>4242</v>
      </c>
      <c r="B3392" t="s">
        <v>4240</v>
      </c>
      <c r="C3392" t="s">
        <v>4650</v>
      </c>
      <c r="D3392">
        <v>0.30501320940349536</v>
      </c>
      <c r="E3392">
        <v>0.6387527140345397</v>
      </c>
      <c r="F3392">
        <v>1.5580538449506276E-2</v>
      </c>
      <c r="G3392">
        <v>3.2616263564220975E-2</v>
      </c>
      <c r="H3392">
        <v>8.0372745482376242E-3</v>
      </c>
    </row>
    <row r="3393" spans="1:8" x14ac:dyDescent="0.2">
      <c r="A3393" t="s">
        <v>4242</v>
      </c>
      <c r="B3393" t="s">
        <v>4240</v>
      </c>
      <c r="C3393" t="s">
        <v>4651</v>
      </c>
      <c r="D3393">
        <v>0.30501320940349536</v>
      </c>
      <c r="E3393">
        <v>0.6387527140345397</v>
      </c>
      <c r="F3393">
        <v>1.5580538449506276E-2</v>
      </c>
      <c r="G3393">
        <v>3.2616263564220975E-2</v>
      </c>
      <c r="H3393">
        <v>8.0372745482376242E-3</v>
      </c>
    </row>
    <row r="3394" spans="1:8" x14ac:dyDescent="0.2">
      <c r="A3394" t="s">
        <v>4242</v>
      </c>
      <c r="B3394" t="s">
        <v>4240</v>
      </c>
      <c r="C3394" t="s">
        <v>4652</v>
      </c>
      <c r="D3394">
        <v>0.30501320940349536</v>
      </c>
      <c r="E3394">
        <v>0.6387527140345397</v>
      </c>
      <c r="F3394">
        <v>1.5580538449506276E-2</v>
      </c>
      <c r="G3394">
        <v>3.2616263564220975E-2</v>
      </c>
      <c r="H3394">
        <v>8.0372745482376242E-3</v>
      </c>
    </row>
    <row r="3395" spans="1:8" x14ac:dyDescent="0.2">
      <c r="A3395" t="s">
        <v>4242</v>
      </c>
      <c r="B3395" t="s">
        <v>4240</v>
      </c>
      <c r="C3395" t="s">
        <v>4653</v>
      </c>
      <c r="D3395">
        <v>0.30501320940349536</v>
      </c>
      <c r="E3395">
        <v>0.6387527140345397</v>
      </c>
      <c r="F3395">
        <v>1.5580538449506276E-2</v>
      </c>
      <c r="G3395">
        <v>3.2616263564220975E-2</v>
      </c>
      <c r="H3395">
        <v>8.0372745482376242E-3</v>
      </c>
    </row>
    <row r="3396" spans="1:8" x14ac:dyDescent="0.2">
      <c r="A3396" t="s">
        <v>4242</v>
      </c>
      <c r="B3396" t="s">
        <v>4240</v>
      </c>
      <c r="C3396" t="s">
        <v>4654</v>
      </c>
      <c r="D3396">
        <v>0.3046959342618431</v>
      </c>
      <c r="E3396">
        <v>0.6390193349261879</v>
      </c>
      <c r="F3396">
        <v>1.5580491020066036E-2</v>
      </c>
      <c r="G3396">
        <v>3.2663749761786584E-2</v>
      </c>
      <c r="H3396">
        <v>8.0404900301163131E-3</v>
      </c>
    </row>
    <row r="3397" spans="1:8" x14ac:dyDescent="0.2">
      <c r="A3397" t="s">
        <v>4242</v>
      </c>
      <c r="B3397" t="s">
        <v>4240</v>
      </c>
      <c r="C3397" t="s">
        <v>4655</v>
      </c>
      <c r="D3397">
        <v>0.3046959342618431</v>
      </c>
      <c r="E3397">
        <v>0.6390193349261879</v>
      </c>
      <c r="F3397">
        <v>1.5580491020066036E-2</v>
      </c>
      <c r="G3397">
        <v>3.2663749761786584E-2</v>
      </c>
      <c r="H3397">
        <v>8.0404900301163131E-3</v>
      </c>
    </row>
    <row r="3398" spans="1:8" x14ac:dyDescent="0.2">
      <c r="A3398" t="s">
        <v>4242</v>
      </c>
      <c r="B3398" t="s">
        <v>4240</v>
      </c>
      <c r="C3398" t="s">
        <v>4656</v>
      </c>
      <c r="D3398">
        <v>0.3046959342618431</v>
      </c>
      <c r="E3398">
        <v>0.6390193349261879</v>
      </c>
      <c r="F3398">
        <v>1.5580491020066036E-2</v>
      </c>
      <c r="G3398">
        <v>3.2663749761786584E-2</v>
      </c>
      <c r="H3398">
        <v>8.0404900301163131E-3</v>
      </c>
    </row>
    <row r="3399" spans="1:8" x14ac:dyDescent="0.2">
      <c r="A3399" t="s">
        <v>4242</v>
      </c>
      <c r="B3399" t="s">
        <v>4240</v>
      </c>
      <c r="C3399" t="s">
        <v>4657</v>
      </c>
      <c r="D3399">
        <v>0.3046959342618431</v>
      </c>
      <c r="E3399">
        <v>0.6390193349261879</v>
      </c>
      <c r="F3399">
        <v>1.5580491020066036E-2</v>
      </c>
      <c r="G3399">
        <v>3.2663749761786584E-2</v>
      </c>
      <c r="H3399">
        <v>8.0404900301163131E-3</v>
      </c>
    </row>
    <row r="3400" spans="1:8" x14ac:dyDescent="0.2">
      <c r="A3400" t="s">
        <v>4242</v>
      </c>
      <c r="B3400" t="s">
        <v>4240</v>
      </c>
      <c r="C3400" t="s">
        <v>4658</v>
      </c>
      <c r="D3400">
        <v>0.30373655196043309</v>
      </c>
      <c r="E3400">
        <v>0.63986476933888026</v>
      </c>
      <c r="F3400">
        <v>1.5566661959913132E-2</v>
      </c>
      <c r="G3400">
        <v>3.2781122785969265E-2</v>
      </c>
      <c r="H3400">
        <v>8.0508939548043328E-3</v>
      </c>
    </row>
    <row r="3401" spans="1:8" x14ac:dyDescent="0.2">
      <c r="A3401" t="s">
        <v>4242</v>
      </c>
      <c r="B3401" t="s">
        <v>4240</v>
      </c>
      <c r="C3401" t="s">
        <v>4659</v>
      </c>
      <c r="D3401">
        <v>0.30373655196043309</v>
      </c>
      <c r="E3401">
        <v>0.63986476933888026</v>
      </c>
      <c r="F3401">
        <v>1.5566661959913132E-2</v>
      </c>
      <c r="G3401">
        <v>3.2781122785969265E-2</v>
      </c>
      <c r="H3401">
        <v>8.0508939548043328E-3</v>
      </c>
    </row>
    <row r="3402" spans="1:8" x14ac:dyDescent="0.2">
      <c r="A3402" t="s">
        <v>4242</v>
      </c>
      <c r="B3402" t="s">
        <v>4240</v>
      </c>
      <c r="C3402" t="s">
        <v>4660</v>
      </c>
      <c r="D3402">
        <v>0.30373655196043309</v>
      </c>
      <c r="E3402">
        <v>0.63986476933888026</v>
      </c>
      <c r="F3402">
        <v>1.5566661959913132E-2</v>
      </c>
      <c r="G3402">
        <v>3.2781122785969265E-2</v>
      </c>
      <c r="H3402">
        <v>8.0508939548043328E-3</v>
      </c>
    </row>
    <row r="3403" spans="1:8" x14ac:dyDescent="0.2">
      <c r="A3403" t="s">
        <v>4242</v>
      </c>
      <c r="B3403" t="s">
        <v>4240</v>
      </c>
      <c r="C3403" t="s">
        <v>4661</v>
      </c>
      <c r="D3403">
        <v>0.30406824471106031</v>
      </c>
      <c r="E3403">
        <v>0.63958764702360094</v>
      </c>
      <c r="F3403">
        <v>1.556629187784978E-2</v>
      </c>
      <c r="G3403">
        <v>3.2730408532934505E-2</v>
      </c>
      <c r="H3403">
        <v>8.0474078545543504E-3</v>
      </c>
    </row>
    <row r="3404" spans="1:8" x14ac:dyDescent="0.2">
      <c r="A3404" t="s">
        <v>4242</v>
      </c>
      <c r="B3404" t="s">
        <v>4240</v>
      </c>
      <c r="C3404" t="s">
        <v>4662</v>
      </c>
      <c r="D3404">
        <v>0.30406824471106031</v>
      </c>
      <c r="E3404">
        <v>0.63958764702360094</v>
      </c>
      <c r="F3404">
        <v>1.556629187784978E-2</v>
      </c>
      <c r="G3404">
        <v>3.2730408532934505E-2</v>
      </c>
      <c r="H3404">
        <v>8.0474078545543504E-3</v>
      </c>
    </row>
    <row r="3405" spans="1:8" x14ac:dyDescent="0.2">
      <c r="A3405" t="s">
        <v>4242</v>
      </c>
      <c r="B3405" t="s">
        <v>4240</v>
      </c>
      <c r="C3405" t="s">
        <v>4663</v>
      </c>
      <c r="D3405">
        <v>0.30341847799248145</v>
      </c>
      <c r="E3405">
        <v>0.64013963561888054</v>
      </c>
      <c r="F3405">
        <v>1.5563915830188934E-2</v>
      </c>
      <c r="G3405">
        <v>3.2823784477420279E-2</v>
      </c>
      <c r="H3405">
        <v>8.054186081028758E-3</v>
      </c>
    </row>
    <row r="3406" spans="1:8" x14ac:dyDescent="0.2">
      <c r="A3406" t="s">
        <v>4242</v>
      </c>
      <c r="B3406" t="s">
        <v>4240</v>
      </c>
      <c r="C3406" t="s">
        <v>4664</v>
      </c>
      <c r="D3406">
        <v>0.30375014203628758</v>
      </c>
      <c r="E3406">
        <v>0.63986486809749499</v>
      </c>
      <c r="F3406">
        <v>1.5562779735726421E-2</v>
      </c>
      <c r="G3406">
        <v>3.2771482792963116E-2</v>
      </c>
      <c r="H3406">
        <v>8.0507273375280183E-3</v>
      </c>
    </row>
    <row r="3407" spans="1:8" x14ac:dyDescent="0.2">
      <c r="A3407" t="s">
        <v>4242</v>
      </c>
      <c r="B3407" t="s">
        <v>4240</v>
      </c>
      <c r="C3407" t="s">
        <v>4665</v>
      </c>
      <c r="D3407">
        <v>0.30375014203628758</v>
      </c>
      <c r="E3407">
        <v>0.63986486809749499</v>
      </c>
      <c r="F3407">
        <v>1.5562779735726421E-2</v>
      </c>
      <c r="G3407">
        <v>3.2771482792963116E-2</v>
      </c>
      <c r="H3407">
        <v>8.0507273375280183E-3</v>
      </c>
    </row>
    <row r="3408" spans="1:8" x14ac:dyDescent="0.2">
      <c r="A3408" t="s">
        <v>4242</v>
      </c>
      <c r="B3408" t="s">
        <v>4240</v>
      </c>
      <c r="C3408" t="s">
        <v>4666</v>
      </c>
      <c r="D3408">
        <v>0.30341727453312722</v>
      </c>
      <c r="E3408">
        <v>0.64014019277741718</v>
      </c>
      <c r="F3408">
        <v>1.5564070639575604E-2</v>
      </c>
      <c r="G3408">
        <v>3.2824269899270078E-2</v>
      </c>
      <c r="H3408">
        <v>8.0541921506099429E-3</v>
      </c>
    </row>
    <row r="3409" spans="1:8" x14ac:dyDescent="0.2">
      <c r="A3409" t="s">
        <v>4242</v>
      </c>
      <c r="B3409" t="s">
        <v>4240</v>
      </c>
      <c r="C3409" t="s">
        <v>4667</v>
      </c>
      <c r="D3409">
        <v>0.30341727453312722</v>
      </c>
      <c r="E3409">
        <v>0.64014019277741718</v>
      </c>
      <c r="F3409">
        <v>1.5564070639575604E-2</v>
      </c>
      <c r="G3409">
        <v>3.2824269899270078E-2</v>
      </c>
      <c r="H3409">
        <v>8.0541921506099429E-3</v>
      </c>
    </row>
    <row r="3410" spans="1:8" x14ac:dyDescent="0.2">
      <c r="A3410" t="s">
        <v>4242</v>
      </c>
      <c r="B3410" t="s">
        <v>4240</v>
      </c>
      <c r="C3410" t="s">
        <v>4668</v>
      </c>
      <c r="D3410">
        <v>0.30341727453312722</v>
      </c>
      <c r="E3410">
        <v>0.64014019277741718</v>
      </c>
      <c r="F3410">
        <v>1.5564070639575604E-2</v>
      </c>
      <c r="G3410">
        <v>3.2824269899270078E-2</v>
      </c>
      <c r="H3410">
        <v>8.0541921506099429E-3</v>
      </c>
    </row>
    <row r="3411" spans="1:8" x14ac:dyDescent="0.2">
      <c r="A3411" t="s">
        <v>4242</v>
      </c>
      <c r="B3411" t="s">
        <v>4240</v>
      </c>
      <c r="C3411" t="s">
        <v>4669</v>
      </c>
      <c r="D3411">
        <v>0.30341727453312722</v>
      </c>
      <c r="E3411">
        <v>0.64014019277741718</v>
      </c>
      <c r="F3411">
        <v>1.5564070639575604E-2</v>
      </c>
      <c r="G3411">
        <v>3.2824269899270078E-2</v>
      </c>
      <c r="H3411">
        <v>8.0541921506099429E-3</v>
      </c>
    </row>
    <row r="3412" spans="1:8" x14ac:dyDescent="0.2">
      <c r="A3412" t="s">
        <v>4242</v>
      </c>
      <c r="B3412" t="s">
        <v>4240</v>
      </c>
      <c r="C3412" t="s">
        <v>4670</v>
      </c>
      <c r="D3412">
        <v>0.30191170334426654</v>
      </c>
      <c r="E3412">
        <v>0.64176961335520744</v>
      </c>
      <c r="F3412">
        <v>1.543999099959311E-2</v>
      </c>
      <c r="G3412">
        <v>3.2808144115613218E-2</v>
      </c>
      <c r="H3412">
        <v>8.0705481853195812E-3</v>
      </c>
    </row>
    <row r="3413" spans="1:8" x14ac:dyDescent="0.2">
      <c r="A3413" t="s">
        <v>4242</v>
      </c>
      <c r="B3413" t="s">
        <v>4240</v>
      </c>
      <c r="C3413" t="s">
        <v>4671</v>
      </c>
      <c r="D3413">
        <v>0.30160899035036332</v>
      </c>
      <c r="E3413">
        <v>0.64205896517854433</v>
      </c>
      <c r="F3413">
        <v>1.5428389485675879E-2</v>
      </c>
      <c r="G3413">
        <v>3.2831178123025835E-2</v>
      </c>
      <c r="H3413">
        <v>8.0724768623905447E-3</v>
      </c>
    </row>
    <row r="3414" spans="1:8" x14ac:dyDescent="0.2">
      <c r="A3414" t="s">
        <v>4242</v>
      </c>
      <c r="B3414" t="s">
        <v>4240</v>
      </c>
      <c r="C3414" t="s">
        <v>4672</v>
      </c>
      <c r="D3414">
        <v>0.30160899035036332</v>
      </c>
      <c r="E3414">
        <v>0.64205896517854433</v>
      </c>
      <c r="F3414">
        <v>1.5428389485675879E-2</v>
      </c>
      <c r="G3414">
        <v>3.2831178123025835E-2</v>
      </c>
      <c r="H3414">
        <v>8.0724768623905447E-3</v>
      </c>
    </row>
    <row r="3415" spans="1:8" x14ac:dyDescent="0.2">
      <c r="A3415" t="s">
        <v>4242</v>
      </c>
      <c r="B3415" t="s">
        <v>4240</v>
      </c>
      <c r="C3415" t="s">
        <v>4673</v>
      </c>
      <c r="D3415">
        <v>0.30160899035036332</v>
      </c>
      <c r="E3415">
        <v>0.64205896517854433</v>
      </c>
      <c r="F3415">
        <v>1.5428389485675879E-2</v>
      </c>
      <c r="G3415">
        <v>3.2831178123025835E-2</v>
      </c>
      <c r="H3415">
        <v>8.0724768623905447E-3</v>
      </c>
    </row>
    <row r="3416" spans="1:8" x14ac:dyDescent="0.2">
      <c r="A3416" t="s">
        <v>4242</v>
      </c>
      <c r="B3416" t="s">
        <v>4240</v>
      </c>
      <c r="C3416" t="s">
        <v>4674</v>
      </c>
      <c r="D3416">
        <v>0.30160899035036332</v>
      </c>
      <c r="E3416">
        <v>0.64205896517854433</v>
      </c>
      <c r="F3416">
        <v>1.5428389485675879E-2</v>
      </c>
      <c r="G3416">
        <v>3.2831178123025835E-2</v>
      </c>
      <c r="H3416">
        <v>8.0724768623905447E-3</v>
      </c>
    </row>
    <row r="3417" spans="1:8" x14ac:dyDescent="0.2">
      <c r="A3417" t="s">
        <v>4242</v>
      </c>
      <c r="B3417" t="s">
        <v>4240</v>
      </c>
      <c r="C3417" t="s">
        <v>4675</v>
      </c>
      <c r="D3417">
        <v>0.30160899035036332</v>
      </c>
      <c r="E3417">
        <v>0.64205896517854433</v>
      </c>
      <c r="F3417">
        <v>1.5428389485675879E-2</v>
      </c>
      <c r="G3417">
        <v>3.2831178123025835E-2</v>
      </c>
      <c r="H3417">
        <v>8.0724768623905447E-3</v>
      </c>
    </row>
    <row r="3418" spans="1:8" x14ac:dyDescent="0.2">
      <c r="A3418" t="s">
        <v>4242</v>
      </c>
      <c r="B3418" t="s">
        <v>4240</v>
      </c>
      <c r="C3418" t="s">
        <v>4676</v>
      </c>
      <c r="D3418">
        <v>0.30160899035036332</v>
      </c>
      <c r="E3418">
        <v>0.64205896517854433</v>
      </c>
      <c r="F3418">
        <v>1.5428389485675879E-2</v>
      </c>
      <c r="G3418">
        <v>3.2831178123025835E-2</v>
      </c>
      <c r="H3418">
        <v>8.0724768623905447E-3</v>
      </c>
    </row>
    <row r="3419" spans="1:8" x14ac:dyDescent="0.2">
      <c r="A3419" t="s">
        <v>4242</v>
      </c>
      <c r="B3419" t="s">
        <v>4240</v>
      </c>
      <c r="C3419" t="s">
        <v>4677</v>
      </c>
      <c r="D3419">
        <v>0.30127444607510706</v>
      </c>
      <c r="E3419">
        <v>0.64233673900301624</v>
      </c>
      <c r="F3419">
        <v>1.5429221934164577E-2</v>
      </c>
      <c r="G3419">
        <v>3.2883623786652633E-2</v>
      </c>
      <c r="H3419">
        <v>8.0759692010593659E-3</v>
      </c>
    </row>
    <row r="3420" spans="1:8" x14ac:dyDescent="0.2">
      <c r="A3420" t="s">
        <v>4242</v>
      </c>
      <c r="B3420" t="s">
        <v>4240</v>
      </c>
      <c r="C3420" t="s">
        <v>4678</v>
      </c>
      <c r="D3420">
        <v>0.30159613904380062</v>
      </c>
      <c r="E3420">
        <v>0.64203630249561794</v>
      </c>
      <c r="F3420">
        <v>1.5439704928412954E-2</v>
      </c>
      <c r="G3420">
        <v>3.2855506751748365E-2</v>
      </c>
      <c r="H3420">
        <v>8.0723467804200821E-3</v>
      </c>
    </row>
    <row r="3421" spans="1:8" x14ac:dyDescent="0.2">
      <c r="A3421" t="s">
        <v>4242</v>
      </c>
      <c r="B3421" t="s">
        <v>4240</v>
      </c>
      <c r="C3421" t="s">
        <v>4679</v>
      </c>
      <c r="D3421">
        <v>0.30159613904380062</v>
      </c>
      <c r="E3421">
        <v>0.64203630249561794</v>
      </c>
      <c r="F3421">
        <v>1.5439704928412954E-2</v>
      </c>
      <c r="G3421">
        <v>3.2855506751748365E-2</v>
      </c>
      <c r="H3421">
        <v>8.0723467804200821E-3</v>
      </c>
    </row>
    <row r="3422" spans="1:8" x14ac:dyDescent="0.2">
      <c r="A3422" t="s">
        <v>4242</v>
      </c>
      <c r="B3422" t="s">
        <v>4240</v>
      </c>
      <c r="C3422" t="s">
        <v>4680</v>
      </c>
      <c r="D3422">
        <v>0.30159613904380062</v>
      </c>
      <c r="E3422">
        <v>0.64203630249561794</v>
      </c>
      <c r="F3422">
        <v>1.5439704928412954E-2</v>
      </c>
      <c r="G3422">
        <v>3.2855506751748365E-2</v>
      </c>
      <c r="H3422">
        <v>8.0723467804200821E-3</v>
      </c>
    </row>
    <row r="3423" spans="1:8" x14ac:dyDescent="0.2">
      <c r="A3423" t="s">
        <v>4242</v>
      </c>
      <c r="B3423" t="s">
        <v>4240</v>
      </c>
      <c r="C3423" t="s">
        <v>4681</v>
      </c>
      <c r="D3423">
        <v>0.30159613904380062</v>
      </c>
      <c r="E3423">
        <v>0.64203630249561794</v>
      </c>
      <c r="F3423">
        <v>1.5439704928412954E-2</v>
      </c>
      <c r="G3423">
        <v>3.2855506751748365E-2</v>
      </c>
      <c r="H3423">
        <v>8.0723467804200821E-3</v>
      </c>
    </row>
    <row r="3424" spans="1:8" x14ac:dyDescent="0.2">
      <c r="A3424" t="s">
        <v>4242</v>
      </c>
      <c r="B3424" t="s">
        <v>4240</v>
      </c>
      <c r="C3424" t="s">
        <v>4682</v>
      </c>
      <c r="D3424">
        <v>0.30159613904380062</v>
      </c>
      <c r="E3424">
        <v>0.64203630249561794</v>
      </c>
      <c r="F3424">
        <v>1.5439704928412954E-2</v>
      </c>
      <c r="G3424">
        <v>3.2855506751748365E-2</v>
      </c>
      <c r="H3424">
        <v>8.0723467804200821E-3</v>
      </c>
    </row>
    <row r="3425" spans="1:8" x14ac:dyDescent="0.2">
      <c r="A3425" t="s">
        <v>4242</v>
      </c>
      <c r="B3425" t="s">
        <v>4240</v>
      </c>
      <c r="C3425" t="s">
        <v>4683</v>
      </c>
      <c r="D3425">
        <v>0.30066464168979062</v>
      </c>
      <c r="E3425">
        <v>0.64284297612503527</v>
      </c>
      <c r="F3425">
        <v>1.5430938040010264E-2</v>
      </c>
      <c r="G3425">
        <v>3.2979943745019329E-2</v>
      </c>
      <c r="H3425">
        <v>8.0815004001445374E-3</v>
      </c>
    </row>
    <row r="3426" spans="1:8" x14ac:dyDescent="0.2">
      <c r="A3426" t="s">
        <v>4242</v>
      </c>
      <c r="B3426" t="s">
        <v>4240</v>
      </c>
      <c r="C3426" t="s">
        <v>4684</v>
      </c>
      <c r="D3426">
        <v>0.30133576176697541</v>
      </c>
      <c r="E3426">
        <v>0.64228959287324827</v>
      </c>
      <c r="F3426">
        <v>1.5428061619375346E-2</v>
      </c>
      <c r="G3426">
        <v>3.287204511637367E-2</v>
      </c>
      <c r="H3426">
        <v>8.0745386240273238E-3</v>
      </c>
    </row>
    <row r="3427" spans="1:8" x14ac:dyDescent="0.2">
      <c r="A3427" t="s">
        <v>4242</v>
      </c>
      <c r="B3427" t="s">
        <v>4240</v>
      </c>
      <c r="C3427" t="s">
        <v>4685</v>
      </c>
      <c r="D3427">
        <v>0.30133576176697541</v>
      </c>
      <c r="E3427">
        <v>0.64228959287324827</v>
      </c>
      <c r="F3427">
        <v>1.5428061619375346E-2</v>
      </c>
      <c r="G3427">
        <v>3.287204511637367E-2</v>
      </c>
      <c r="H3427">
        <v>8.0745386240273238E-3</v>
      </c>
    </row>
    <row r="3428" spans="1:8" x14ac:dyDescent="0.2">
      <c r="A3428" t="s">
        <v>4242</v>
      </c>
      <c r="B3428" t="s">
        <v>4240</v>
      </c>
      <c r="C3428" t="s">
        <v>4686</v>
      </c>
      <c r="D3428">
        <v>0.30133576176697541</v>
      </c>
      <c r="E3428">
        <v>0.64228959287324827</v>
      </c>
      <c r="F3428">
        <v>1.5428061619375346E-2</v>
      </c>
      <c r="G3428">
        <v>3.287204511637367E-2</v>
      </c>
      <c r="H3428">
        <v>8.0745386240273238E-3</v>
      </c>
    </row>
    <row r="3429" spans="1:8" x14ac:dyDescent="0.2">
      <c r="A3429" t="s">
        <v>4242</v>
      </c>
      <c r="B3429" t="s">
        <v>4240</v>
      </c>
      <c r="C3429" t="s">
        <v>4687</v>
      </c>
      <c r="D3429">
        <v>0.3016702719564906</v>
      </c>
      <c r="E3429">
        <v>0.64201235548474933</v>
      </c>
      <c r="F3429">
        <v>1.5427048700512515E-2</v>
      </c>
      <c r="G3429">
        <v>3.2819271212741856E-2</v>
      </c>
      <c r="H3429">
        <v>8.0710526455056459E-3</v>
      </c>
    </row>
    <row r="3430" spans="1:8" x14ac:dyDescent="0.2">
      <c r="A3430" t="s">
        <v>4242</v>
      </c>
      <c r="B3430" t="s">
        <v>4240</v>
      </c>
      <c r="C3430" t="s">
        <v>4688</v>
      </c>
      <c r="D3430">
        <v>0.3016109861193742</v>
      </c>
      <c r="E3430">
        <v>0.64087098146464183</v>
      </c>
      <c r="F3430">
        <v>1.5831550111824379E-2</v>
      </c>
      <c r="G3430">
        <v>3.362687690274254E-2</v>
      </c>
      <c r="H3430">
        <v>8.0596054014171522E-3</v>
      </c>
    </row>
    <row r="3431" spans="1:8" x14ac:dyDescent="0.2">
      <c r="A3431" t="s">
        <v>4242</v>
      </c>
      <c r="B3431" t="s">
        <v>4240</v>
      </c>
      <c r="C3431" t="s">
        <v>4689</v>
      </c>
      <c r="D3431">
        <v>0.30415321438790582</v>
      </c>
      <c r="E3431">
        <v>0.63832086990523051</v>
      </c>
      <c r="F3431">
        <v>1.5982925779886734E-2</v>
      </c>
      <c r="G3431">
        <v>3.3530713682866517E-2</v>
      </c>
      <c r="H3431">
        <v>8.0122762441103331E-3</v>
      </c>
    </row>
    <row r="3432" spans="1:8" x14ac:dyDescent="0.2">
      <c r="A3432" t="s">
        <v>4242</v>
      </c>
      <c r="B3432" t="s">
        <v>4240</v>
      </c>
      <c r="C3432" t="s">
        <v>4690</v>
      </c>
      <c r="D3432">
        <v>0.30448940832639421</v>
      </c>
      <c r="E3432">
        <v>0.63804405029087163</v>
      </c>
      <c r="F3432">
        <v>1.5981518438237134E-2</v>
      </c>
      <c r="G3432">
        <v>3.3476222851662955E-2</v>
      </c>
      <c r="H3432">
        <v>8.0088000928340199E-3</v>
      </c>
    </row>
    <row r="3433" spans="1:8" x14ac:dyDescent="0.2">
      <c r="A3433" t="s">
        <v>4242</v>
      </c>
      <c r="B3433" t="s">
        <v>4240</v>
      </c>
      <c r="C3433" t="s">
        <v>4691</v>
      </c>
      <c r="D3433">
        <v>0.30448940832639421</v>
      </c>
      <c r="E3433">
        <v>0.63804405029087163</v>
      </c>
      <c r="F3433">
        <v>1.5981518438237134E-2</v>
      </c>
      <c r="G3433">
        <v>3.3476222851662955E-2</v>
      </c>
      <c r="H3433">
        <v>8.0088000928340199E-3</v>
      </c>
    </row>
    <row r="3434" spans="1:8" x14ac:dyDescent="0.2">
      <c r="A3434" t="s">
        <v>4242</v>
      </c>
      <c r="B3434" t="s">
        <v>4240</v>
      </c>
      <c r="C3434" t="s">
        <v>4692</v>
      </c>
      <c r="D3434">
        <v>0.30583102008702412</v>
      </c>
      <c r="E3434">
        <v>0.63693873289411185</v>
      </c>
      <c r="F3434">
        <v>1.5975729841194521E-2</v>
      </c>
      <c r="G3434">
        <v>3.3259597791785868E-2</v>
      </c>
      <c r="H3434">
        <v>7.994919385883625E-3</v>
      </c>
    </row>
    <row r="3435" spans="1:8" x14ac:dyDescent="0.2">
      <c r="A3435" t="s">
        <v>4242</v>
      </c>
      <c r="B3435" t="s">
        <v>4240</v>
      </c>
      <c r="C3435" t="s">
        <v>4693</v>
      </c>
      <c r="D3435">
        <v>0.30616556277949614</v>
      </c>
      <c r="E3435">
        <v>0.63666273391678674</v>
      </c>
      <c r="F3435">
        <v>1.597431901673534E-2</v>
      </c>
      <c r="G3435">
        <v>3.3205930744868925E-2</v>
      </c>
      <c r="H3435">
        <v>7.9914535421127756E-3</v>
      </c>
    </row>
    <row r="3436" spans="1:8" x14ac:dyDescent="0.2">
      <c r="A3436" t="s">
        <v>4242</v>
      </c>
      <c r="B3436" t="s">
        <v>4240</v>
      </c>
      <c r="C3436" t="s">
        <v>4694</v>
      </c>
      <c r="D3436">
        <v>0.30649964461298751</v>
      </c>
      <c r="E3436">
        <v>0.63638706064995298</v>
      </c>
      <c r="F3436">
        <v>1.5972890279473594E-2</v>
      </c>
      <c r="G3436">
        <v>3.3152413015108316E-2</v>
      </c>
      <c r="H3436">
        <v>7.9879914424774798E-3</v>
      </c>
    </row>
    <row r="3437" spans="1:8" x14ac:dyDescent="0.2">
      <c r="A3437" t="s">
        <v>4242</v>
      </c>
      <c r="B3437" t="s">
        <v>4240</v>
      </c>
      <c r="C3437" t="s">
        <v>4695</v>
      </c>
      <c r="D3437">
        <v>0.30649964461298751</v>
      </c>
      <c r="E3437">
        <v>0.63638706064995298</v>
      </c>
      <c r="F3437">
        <v>1.5972890279473594E-2</v>
      </c>
      <c r="G3437">
        <v>3.3152413015108316E-2</v>
      </c>
      <c r="H3437">
        <v>7.9879914424774798E-3</v>
      </c>
    </row>
    <row r="3438" spans="1:8" x14ac:dyDescent="0.2">
      <c r="A3438" t="s">
        <v>4242</v>
      </c>
      <c r="B3438" t="s">
        <v>4240</v>
      </c>
      <c r="C3438" t="s">
        <v>4696</v>
      </c>
      <c r="D3438">
        <v>0.30649964461298751</v>
      </c>
      <c r="E3438">
        <v>0.63638706064995298</v>
      </c>
      <c r="F3438">
        <v>1.5972890279473594E-2</v>
      </c>
      <c r="G3438">
        <v>3.3152413015108316E-2</v>
      </c>
      <c r="H3438">
        <v>7.9879914424774798E-3</v>
      </c>
    </row>
    <row r="3439" spans="1:8" x14ac:dyDescent="0.2">
      <c r="A3439" t="s">
        <v>4242</v>
      </c>
      <c r="B3439" t="s">
        <v>4240</v>
      </c>
      <c r="C3439" t="s">
        <v>4697</v>
      </c>
      <c r="D3439">
        <v>0.30598670019500063</v>
      </c>
      <c r="E3439">
        <v>0.63685503040082592</v>
      </c>
      <c r="F3439">
        <v>1.5960515597268559E-2</v>
      </c>
      <c r="G3439">
        <v>3.3206639748549573E-2</v>
      </c>
      <c r="H3439">
        <v>7.9911140583552361E-3</v>
      </c>
    </row>
    <row r="3440" spans="1:8" x14ac:dyDescent="0.2">
      <c r="A3440" t="s">
        <v>4242</v>
      </c>
      <c r="B3440" t="s">
        <v>4240</v>
      </c>
      <c r="C3440" t="s">
        <v>4698</v>
      </c>
      <c r="D3440">
        <v>0.30598670019500063</v>
      </c>
      <c r="E3440">
        <v>0.63685503040082592</v>
      </c>
      <c r="F3440">
        <v>1.5960515597268559E-2</v>
      </c>
      <c r="G3440">
        <v>3.3206639748549573E-2</v>
      </c>
      <c r="H3440">
        <v>7.9911140583552361E-3</v>
      </c>
    </row>
    <row r="3441" spans="1:8" x14ac:dyDescent="0.2">
      <c r="A3441" t="s">
        <v>4242</v>
      </c>
      <c r="B3441" t="s">
        <v>4240</v>
      </c>
      <c r="C3441" t="s">
        <v>4699</v>
      </c>
      <c r="D3441">
        <v>0.30598670019500063</v>
      </c>
      <c r="E3441">
        <v>0.63685503040082592</v>
      </c>
      <c r="F3441">
        <v>1.5960515597268559E-2</v>
      </c>
      <c r="G3441">
        <v>3.3206639748549573E-2</v>
      </c>
      <c r="H3441">
        <v>7.9911140583552361E-3</v>
      </c>
    </row>
    <row r="3442" spans="1:8" x14ac:dyDescent="0.2">
      <c r="A3442" t="s">
        <v>4242</v>
      </c>
      <c r="B3442" t="s">
        <v>4240</v>
      </c>
      <c r="C3442" t="s">
        <v>4700</v>
      </c>
      <c r="D3442">
        <v>0.30598670019500063</v>
      </c>
      <c r="E3442">
        <v>0.63685503040082592</v>
      </c>
      <c r="F3442">
        <v>1.5960515597268559E-2</v>
      </c>
      <c r="G3442">
        <v>3.3206639748549573E-2</v>
      </c>
      <c r="H3442">
        <v>7.9911140583552361E-3</v>
      </c>
    </row>
    <row r="3443" spans="1:8" x14ac:dyDescent="0.2">
      <c r="A3443" t="s">
        <v>4242</v>
      </c>
      <c r="B3443" t="s">
        <v>4240</v>
      </c>
      <c r="C3443" t="s">
        <v>4701</v>
      </c>
      <c r="D3443">
        <v>0.30598670019500063</v>
      </c>
      <c r="E3443">
        <v>0.63685503040082592</v>
      </c>
      <c r="F3443">
        <v>1.5960515597268559E-2</v>
      </c>
      <c r="G3443">
        <v>3.3206639748549573E-2</v>
      </c>
      <c r="H3443">
        <v>7.9911140583552361E-3</v>
      </c>
    </row>
    <row r="3444" spans="1:8" x14ac:dyDescent="0.2">
      <c r="A3444" t="s">
        <v>4242</v>
      </c>
      <c r="B3444" t="s">
        <v>4240</v>
      </c>
      <c r="C3444" t="s">
        <v>4702</v>
      </c>
      <c r="D3444">
        <v>0.30598670019500063</v>
      </c>
      <c r="E3444">
        <v>0.63685503040082592</v>
      </c>
      <c r="F3444">
        <v>1.5960515597268559E-2</v>
      </c>
      <c r="G3444">
        <v>3.3206639748549573E-2</v>
      </c>
      <c r="H3444">
        <v>7.9911140583552361E-3</v>
      </c>
    </row>
    <row r="3445" spans="1:8" x14ac:dyDescent="0.2">
      <c r="A3445" t="s">
        <v>4242</v>
      </c>
      <c r="B3445" t="s">
        <v>4240</v>
      </c>
      <c r="C3445" t="s">
        <v>4703</v>
      </c>
      <c r="D3445">
        <v>0.30565183819852126</v>
      </c>
      <c r="E3445">
        <v>0.63713307685838494</v>
      </c>
      <c r="F3445">
        <v>1.5961306241174332E-2</v>
      </c>
      <c r="G3445">
        <v>3.32591762478932E-2</v>
      </c>
      <c r="H3445">
        <v>7.9946024540263946E-3</v>
      </c>
    </row>
    <row r="3446" spans="1:8" x14ac:dyDescent="0.2">
      <c r="A3446" t="s">
        <v>4242</v>
      </c>
      <c r="B3446" t="s">
        <v>4240</v>
      </c>
      <c r="C3446" t="s">
        <v>4704</v>
      </c>
      <c r="D3446">
        <v>0.30565183819852126</v>
      </c>
      <c r="E3446">
        <v>0.63713307685838494</v>
      </c>
      <c r="F3446">
        <v>1.5961306241174332E-2</v>
      </c>
      <c r="G3446">
        <v>3.32591762478932E-2</v>
      </c>
      <c r="H3446">
        <v>7.9946024540263946E-3</v>
      </c>
    </row>
    <row r="3447" spans="1:8" x14ac:dyDescent="0.2">
      <c r="A3447" t="s">
        <v>4242</v>
      </c>
      <c r="B3447" t="s">
        <v>4240</v>
      </c>
      <c r="C3447" t="s">
        <v>4705</v>
      </c>
      <c r="D3447">
        <v>0.30565183819852126</v>
      </c>
      <c r="E3447">
        <v>0.63713307685838494</v>
      </c>
      <c r="F3447">
        <v>1.5961306241174332E-2</v>
      </c>
      <c r="G3447">
        <v>3.32591762478932E-2</v>
      </c>
      <c r="H3447">
        <v>7.9946024540263946E-3</v>
      </c>
    </row>
    <row r="3448" spans="1:8" x14ac:dyDescent="0.2">
      <c r="A3448" t="s">
        <v>4242</v>
      </c>
      <c r="B3448" t="s">
        <v>4240</v>
      </c>
      <c r="C3448" t="s">
        <v>4706</v>
      </c>
      <c r="D3448">
        <v>0.30565183819852126</v>
      </c>
      <c r="E3448">
        <v>0.63713307685838494</v>
      </c>
      <c r="F3448">
        <v>1.5961306241174332E-2</v>
      </c>
      <c r="G3448">
        <v>3.32591762478932E-2</v>
      </c>
      <c r="H3448">
        <v>7.9946024540263946E-3</v>
      </c>
    </row>
    <row r="3449" spans="1:8" x14ac:dyDescent="0.2">
      <c r="A3449" t="s">
        <v>4242</v>
      </c>
      <c r="B3449" t="s">
        <v>4240</v>
      </c>
      <c r="C3449" t="s">
        <v>4707</v>
      </c>
      <c r="D3449">
        <v>0.30565183819852126</v>
      </c>
      <c r="E3449">
        <v>0.63713307685838494</v>
      </c>
      <c r="F3449">
        <v>1.5961306241174332E-2</v>
      </c>
      <c r="G3449">
        <v>3.32591762478932E-2</v>
      </c>
      <c r="H3449">
        <v>7.9946024540263946E-3</v>
      </c>
    </row>
    <row r="3450" spans="1:8" x14ac:dyDescent="0.2">
      <c r="A3450" t="s">
        <v>4242</v>
      </c>
      <c r="B3450" t="s">
        <v>4240</v>
      </c>
      <c r="C3450" t="s">
        <v>4708</v>
      </c>
      <c r="D3450">
        <v>0.30565183819852126</v>
      </c>
      <c r="E3450">
        <v>0.63713307685838494</v>
      </c>
      <c r="F3450">
        <v>1.5961306241174332E-2</v>
      </c>
      <c r="G3450">
        <v>3.32591762478932E-2</v>
      </c>
      <c r="H3450">
        <v>7.9946024540263946E-3</v>
      </c>
    </row>
    <row r="3451" spans="1:8" x14ac:dyDescent="0.2">
      <c r="A3451" t="s">
        <v>4242</v>
      </c>
      <c r="B3451" t="s">
        <v>4240</v>
      </c>
      <c r="C3451" t="s">
        <v>4709</v>
      </c>
      <c r="D3451">
        <v>0.30565183819852126</v>
      </c>
      <c r="E3451">
        <v>0.63713307685838494</v>
      </c>
      <c r="F3451">
        <v>1.5961306241174332E-2</v>
      </c>
      <c r="G3451">
        <v>3.32591762478932E-2</v>
      </c>
      <c r="H3451">
        <v>7.9946024540263946E-3</v>
      </c>
    </row>
    <row r="3452" spans="1:8" x14ac:dyDescent="0.2">
      <c r="A3452" t="s">
        <v>4242</v>
      </c>
      <c r="B3452" t="s">
        <v>4240</v>
      </c>
      <c r="C3452" t="s">
        <v>4710</v>
      </c>
      <c r="D3452">
        <v>0.30565183819852126</v>
      </c>
      <c r="E3452">
        <v>0.63713307685838494</v>
      </c>
      <c r="F3452">
        <v>1.5961306241174332E-2</v>
      </c>
      <c r="G3452">
        <v>3.32591762478932E-2</v>
      </c>
      <c r="H3452">
        <v>7.9946024540263946E-3</v>
      </c>
    </row>
    <row r="3453" spans="1:8" x14ac:dyDescent="0.2">
      <c r="A3453" t="s">
        <v>4242</v>
      </c>
      <c r="B3453" t="s">
        <v>4240</v>
      </c>
      <c r="C3453" t="s">
        <v>4711</v>
      </c>
      <c r="D3453">
        <v>0.30565183819852126</v>
      </c>
      <c r="E3453">
        <v>0.63713307685838494</v>
      </c>
      <c r="F3453">
        <v>1.5961306241174332E-2</v>
      </c>
      <c r="G3453">
        <v>3.32591762478932E-2</v>
      </c>
      <c r="H3453">
        <v>7.9946024540263946E-3</v>
      </c>
    </row>
    <row r="3454" spans="1:8" x14ac:dyDescent="0.2">
      <c r="A3454" t="s">
        <v>4242</v>
      </c>
      <c r="B3454" t="s">
        <v>4240</v>
      </c>
      <c r="C3454" t="s">
        <v>4712</v>
      </c>
      <c r="D3454">
        <v>0.30565183819852126</v>
      </c>
      <c r="E3454">
        <v>0.63713307685838494</v>
      </c>
      <c r="F3454">
        <v>1.5961306241174332E-2</v>
      </c>
      <c r="G3454">
        <v>3.32591762478932E-2</v>
      </c>
      <c r="H3454">
        <v>7.9946024540263946E-3</v>
      </c>
    </row>
    <row r="3455" spans="1:8" x14ac:dyDescent="0.2">
      <c r="A3455" t="s">
        <v>4242</v>
      </c>
      <c r="B3455" t="s">
        <v>4240</v>
      </c>
      <c r="C3455" t="s">
        <v>4713</v>
      </c>
      <c r="D3455">
        <v>0.3059832157094865</v>
      </c>
      <c r="E3455">
        <v>0.63684862962687938</v>
      </c>
      <c r="F3455">
        <v>1.5963731498908441E-2</v>
      </c>
      <c r="G3455">
        <v>3.3213377587685292E-2</v>
      </c>
      <c r="H3455">
        <v>7.991045577040572E-3</v>
      </c>
    </row>
    <row r="3456" spans="1:8" x14ac:dyDescent="0.2">
      <c r="A3456" t="s">
        <v>4242</v>
      </c>
      <c r="B3456" t="s">
        <v>4240</v>
      </c>
      <c r="C3456" t="s">
        <v>4714</v>
      </c>
      <c r="D3456">
        <v>0.34428422613905013</v>
      </c>
      <c r="E3456">
        <v>0.59889323391075844</v>
      </c>
      <c r="F3456">
        <v>1.798711899114545E-2</v>
      </c>
      <c r="G3456">
        <v>3.1277549274547081E-2</v>
      </c>
      <c r="H3456">
        <v>7.5578716844990458E-3</v>
      </c>
    </row>
    <row r="3457" spans="1:8" x14ac:dyDescent="0.2">
      <c r="A3457" t="s">
        <v>4242</v>
      </c>
      <c r="B3457" t="s">
        <v>4240</v>
      </c>
      <c r="C3457" t="s">
        <v>4715</v>
      </c>
      <c r="D3457">
        <v>0.34428422613905013</v>
      </c>
      <c r="E3457">
        <v>0.59889323391075844</v>
      </c>
      <c r="F3457">
        <v>1.798711899114545E-2</v>
      </c>
      <c r="G3457">
        <v>3.1277549274547081E-2</v>
      </c>
      <c r="H3457">
        <v>7.5578716844990458E-3</v>
      </c>
    </row>
    <row r="3458" spans="1:8" x14ac:dyDescent="0.2">
      <c r="A3458" t="s">
        <v>4242</v>
      </c>
      <c r="B3458" t="s">
        <v>4240</v>
      </c>
      <c r="C3458" t="s">
        <v>4716</v>
      </c>
      <c r="D3458">
        <v>0.34428422613905013</v>
      </c>
      <c r="E3458">
        <v>0.59889323391075844</v>
      </c>
      <c r="F3458">
        <v>1.798711899114545E-2</v>
      </c>
      <c r="G3458">
        <v>3.1277549274547081E-2</v>
      </c>
      <c r="H3458">
        <v>7.5578716844990458E-3</v>
      </c>
    </row>
    <row r="3459" spans="1:8" x14ac:dyDescent="0.2">
      <c r="A3459" t="s">
        <v>4242</v>
      </c>
      <c r="B3459" t="s">
        <v>4240</v>
      </c>
      <c r="C3459" t="s">
        <v>4717</v>
      </c>
      <c r="D3459">
        <v>0.34395404974841021</v>
      </c>
      <c r="E3459">
        <v>0.59922946222716056</v>
      </c>
      <c r="F3459">
        <v>1.7966176361512827E-2</v>
      </c>
      <c r="G3459">
        <v>3.1288658710093113E-2</v>
      </c>
      <c r="H3459">
        <v>7.5616529528231462E-3</v>
      </c>
    </row>
    <row r="3460" spans="1:8" x14ac:dyDescent="0.2">
      <c r="A3460" t="s">
        <v>4242</v>
      </c>
      <c r="B3460" t="s">
        <v>4240</v>
      </c>
      <c r="C3460" t="s">
        <v>4718</v>
      </c>
      <c r="D3460">
        <v>0.34395404974841021</v>
      </c>
      <c r="E3460">
        <v>0.59922946222716056</v>
      </c>
      <c r="F3460">
        <v>1.7966176361512827E-2</v>
      </c>
      <c r="G3460">
        <v>3.1288658710093113E-2</v>
      </c>
      <c r="H3460">
        <v>7.5616529528231462E-3</v>
      </c>
    </row>
    <row r="3461" spans="1:8" x14ac:dyDescent="0.2">
      <c r="A3461" t="s">
        <v>4242</v>
      </c>
      <c r="B3461" t="s">
        <v>4240</v>
      </c>
      <c r="C3461" t="s">
        <v>4719</v>
      </c>
      <c r="D3461">
        <v>0.34395404974841021</v>
      </c>
      <c r="E3461">
        <v>0.59922946222716056</v>
      </c>
      <c r="F3461">
        <v>1.7966176361512827E-2</v>
      </c>
      <c r="G3461">
        <v>3.1288658710093113E-2</v>
      </c>
      <c r="H3461">
        <v>7.5616529528231462E-3</v>
      </c>
    </row>
    <row r="3462" spans="1:8" x14ac:dyDescent="0.2">
      <c r="A3462" t="s">
        <v>4242</v>
      </c>
      <c r="B3462" t="s">
        <v>4240</v>
      </c>
      <c r="C3462" t="s">
        <v>4720</v>
      </c>
      <c r="D3462">
        <v>0.34361614715008942</v>
      </c>
      <c r="E3462">
        <v>0.59955326478906312</v>
      </c>
      <c r="F3462">
        <v>1.7952567088011583E-2</v>
      </c>
      <c r="G3462">
        <v>3.1312599100730074E-2</v>
      </c>
      <c r="H3462">
        <v>7.5654218721058607E-3</v>
      </c>
    </row>
    <row r="3463" spans="1:8" x14ac:dyDescent="0.2">
      <c r="A3463" t="s">
        <v>4242</v>
      </c>
      <c r="B3463" t="s">
        <v>4240</v>
      </c>
      <c r="C3463" t="s">
        <v>4721</v>
      </c>
      <c r="D3463">
        <v>0.343970269343636</v>
      </c>
      <c r="E3463">
        <v>0.59924917571118785</v>
      </c>
      <c r="F3463">
        <v>1.7953257008546154E-2</v>
      </c>
      <c r="G3463">
        <v>3.1265705034505258E-2</v>
      </c>
      <c r="H3463">
        <v>7.5615929021246881E-3</v>
      </c>
    </row>
    <row r="3464" spans="1:8" x14ac:dyDescent="0.2">
      <c r="A3464" t="s">
        <v>4242</v>
      </c>
      <c r="B3464" t="s">
        <v>4240</v>
      </c>
      <c r="C3464" t="s">
        <v>4722</v>
      </c>
      <c r="D3464">
        <v>0.343970269343636</v>
      </c>
      <c r="E3464">
        <v>0.59924917571118785</v>
      </c>
      <c r="F3464">
        <v>1.7953257008546154E-2</v>
      </c>
      <c r="G3464">
        <v>3.1265705034505258E-2</v>
      </c>
      <c r="H3464">
        <v>7.5615929021246881E-3</v>
      </c>
    </row>
    <row r="3465" spans="1:8" x14ac:dyDescent="0.2">
      <c r="A3465" t="s">
        <v>4242</v>
      </c>
      <c r="B3465" t="s">
        <v>4240</v>
      </c>
      <c r="C3465" t="s">
        <v>4723</v>
      </c>
      <c r="D3465">
        <v>0.343970269343636</v>
      </c>
      <c r="E3465">
        <v>0.59924917571118785</v>
      </c>
      <c r="F3465">
        <v>1.7953257008546154E-2</v>
      </c>
      <c r="G3465">
        <v>3.1265705034505258E-2</v>
      </c>
      <c r="H3465">
        <v>7.5615929021246881E-3</v>
      </c>
    </row>
    <row r="3466" spans="1:8" x14ac:dyDescent="0.2">
      <c r="A3466" t="s">
        <v>4242</v>
      </c>
      <c r="B3466" t="s">
        <v>4240</v>
      </c>
      <c r="C3466" t="s">
        <v>4724</v>
      </c>
      <c r="D3466">
        <v>0.343970269343636</v>
      </c>
      <c r="E3466">
        <v>0.59924917571118785</v>
      </c>
      <c r="F3466">
        <v>1.7953257008546154E-2</v>
      </c>
      <c r="G3466">
        <v>3.1265705034505258E-2</v>
      </c>
      <c r="H3466">
        <v>7.5615929021246881E-3</v>
      </c>
    </row>
    <row r="3467" spans="1:8" x14ac:dyDescent="0.2">
      <c r="A3467" t="s">
        <v>4242</v>
      </c>
      <c r="B3467" t="s">
        <v>4240</v>
      </c>
      <c r="C3467" t="s">
        <v>4725</v>
      </c>
      <c r="D3467">
        <v>0.34432727192858764</v>
      </c>
      <c r="E3467">
        <v>0.59895095935511344</v>
      </c>
      <c r="F3467">
        <v>1.7950676803828638E-2</v>
      </c>
      <c r="G3467">
        <v>3.1213262723655176E-2</v>
      </c>
      <c r="H3467">
        <v>7.5578291888151921E-3</v>
      </c>
    </row>
    <row r="3468" spans="1:8" x14ac:dyDescent="0.2">
      <c r="A3468" t="s">
        <v>4242</v>
      </c>
      <c r="B3468" t="s">
        <v>4240</v>
      </c>
      <c r="C3468" t="s">
        <v>4726</v>
      </c>
      <c r="D3468">
        <v>0.34674516104457048</v>
      </c>
      <c r="E3468">
        <v>0.59648742669658328</v>
      </c>
      <c r="F3468">
        <v>1.811582797521356E-2</v>
      </c>
      <c r="G3468">
        <v>3.1152148771266569E-2</v>
      </c>
      <c r="H3468">
        <v>7.4994355123661535E-3</v>
      </c>
    </row>
    <row r="3469" spans="1:8" x14ac:dyDescent="0.2">
      <c r="A3469" t="s">
        <v>4242</v>
      </c>
      <c r="B3469" t="s">
        <v>4240</v>
      </c>
      <c r="C3469" t="s">
        <v>4727</v>
      </c>
      <c r="D3469">
        <v>0.34674516104457048</v>
      </c>
      <c r="E3469">
        <v>0.59648742669658328</v>
      </c>
      <c r="F3469">
        <v>1.811582797521356E-2</v>
      </c>
      <c r="G3469">
        <v>3.1152148771266569E-2</v>
      </c>
      <c r="H3469">
        <v>7.4994355123661535E-3</v>
      </c>
    </row>
    <row r="3470" spans="1:8" x14ac:dyDescent="0.2">
      <c r="A3470" t="s">
        <v>4242</v>
      </c>
      <c r="B3470" t="s">
        <v>4240</v>
      </c>
      <c r="C3470" t="s">
        <v>4728</v>
      </c>
      <c r="D3470">
        <v>0.34674516104457048</v>
      </c>
      <c r="E3470">
        <v>0.59648742669658328</v>
      </c>
      <c r="F3470">
        <v>1.811582797521356E-2</v>
      </c>
      <c r="G3470">
        <v>3.1152148771266569E-2</v>
      </c>
      <c r="H3470">
        <v>7.4994355123661535E-3</v>
      </c>
    </row>
    <row r="3471" spans="1:8" x14ac:dyDescent="0.2">
      <c r="A3471" t="s">
        <v>4242</v>
      </c>
      <c r="B3471" t="s">
        <v>4240</v>
      </c>
      <c r="C3471" t="s">
        <v>4729</v>
      </c>
      <c r="D3471">
        <v>0.34896205436134697</v>
      </c>
      <c r="E3471">
        <v>0.59431932004789434</v>
      </c>
      <c r="F3471">
        <v>1.8226497413352607E-2</v>
      </c>
      <c r="G3471">
        <v>3.1030156925647232E-2</v>
      </c>
      <c r="H3471">
        <v>7.4619712517590394E-3</v>
      </c>
    </row>
    <row r="3472" spans="1:8" x14ac:dyDescent="0.2">
      <c r="A3472" t="s">
        <v>4242</v>
      </c>
      <c r="B3472" t="s">
        <v>4240</v>
      </c>
      <c r="C3472" t="s">
        <v>4730</v>
      </c>
      <c r="D3472">
        <v>0.3493171378600689</v>
      </c>
      <c r="E3472">
        <v>0.59401026882441088</v>
      </c>
      <c r="F3472">
        <v>1.8228530675781337E-2</v>
      </c>
      <c r="G3472">
        <v>3.0985958508198536E-2</v>
      </c>
      <c r="H3472">
        <v>7.4581041315404644E-3</v>
      </c>
    </row>
    <row r="3473" spans="1:8" x14ac:dyDescent="0.2">
      <c r="A3473" t="s">
        <v>4242</v>
      </c>
      <c r="B3473" t="s">
        <v>4240</v>
      </c>
      <c r="C3473" t="s">
        <v>4731</v>
      </c>
      <c r="D3473">
        <v>0.45530581090034833</v>
      </c>
      <c r="E3473">
        <v>0.48912224882827332</v>
      </c>
      <c r="F3473">
        <v>2.3783982495459228E-2</v>
      </c>
      <c r="G3473">
        <v>2.5540838840438698E-2</v>
      </c>
      <c r="H3473">
        <v>6.2471189354804226E-3</v>
      </c>
    </row>
    <row r="3474" spans="1:8" x14ac:dyDescent="0.2">
      <c r="A3474" t="s">
        <v>4242</v>
      </c>
      <c r="B3474" t="s">
        <v>4240</v>
      </c>
      <c r="C3474" t="s">
        <v>4732</v>
      </c>
      <c r="D3474">
        <v>0.45530581090034833</v>
      </c>
      <c r="E3474">
        <v>0.48912224882827332</v>
      </c>
      <c r="F3474">
        <v>2.3783982495459228E-2</v>
      </c>
      <c r="G3474">
        <v>2.5540838840438698E-2</v>
      </c>
      <c r="H3474">
        <v>6.2471189354804226E-3</v>
      </c>
    </row>
    <row r="3475" spans="1:8" x14ac:dyDescent="0.2">
      <c r="A3475" t="s">
        <v>4242</v>
      </c>
      <c r="B3475" t="s">
        <v>4240</v>
      </c>
      <c r="C3475" t="s">
        <v>4733</v>
      </c>
      <c r="D3475">
        <v>0.45530581090034833</v>
      </c>
      <c r="E3475">
        <v>0.48912224882827332</v>
      </c>
      <c r="F3475">
        <v>2.3783982495459228E-2</v>
      </c>
      <c r="G3475">
        <v>2.5540838840438698E-2</v>
      </c>
      <c r="H3475">
        <v>6.2471189354804226E-3</v>
      </c>
    </row>
    <row r="3476" spans="1:8" x14ac:dyDescent="0.2">
      <c r="A3476" t="s">
        <v>4242</v>
      </c>
      <c r="B3476" t="s">
        <v>4240</v>
      </c>
      <c r="C3476" t="s">
        <v>4734</v>
      </c>
      <c r="D3476">
        <v>0.45530581090034833</v>
      </c>
      <c r="E3476">
        <v>0.48912224882827332</v>
      </c>
      <c r="F3476">
        <v>2.3783982495459228E-2</v>
      </c>
      <c r="G3476">
        <v>2.5540838840438698E-2</v>
      </c>
      <c r="H3476">
        <v>6.2471189354804226E-3</v>
      </c>
    </row>
    <row r="3477" spans="1:8" x14ac:dyDescent="0.2">
      <c r="A3477" t="s">
        <v>4242</v>
      </c>
      <c r="B3477" t="s">
        <v>4240</v>
      </c>
      <c r="C3477" t="s">
        <v>4735</v>
      </c>
      <c r="D3477">
        <v>0.45530581090034833</v>
      </c>
      <c r="E3477">
        <v>0.48912224882827332</v>
      </c>
      <c r="F3477">
        <v>2.3783982495459228E-2</v>
      </c>
      <c r="G3477">
        <v>2.5540838840438698E-2</v>
      </c>
      <c r="H3477">
        <v>6.2471189354804226E-3</v>
      </c>
    </row>
    <row r="3478" spans="1:8" x14ac:dyDescent="0.2">
      <c r="A3478" t="s">
        <v>4242</v>
      </c>
      <c r="B3478" t="s">
        <v>4240</v>
      </c>
      <c r="C3478" t="s">
        <v>4736</v>
      </c>
      <c r="D3478">
        <v>0.45530581090034833</v>
      </c>
      <c r="E3478">
        <v>0.48912224882827332</v>
      </c>
      <c r="F3478">
        <v>2.3783982495459228E-2</v>
      </c>
      <c r="G3478">
        <v>2.5540838840438698E-2</v>
      </c>
      <c r="H3478">
        <v>6.2471189354804226E-3</v>
      </c>
    </row>
    <row r="3479" spans="1:8" x14ac:dyDescent="0.2">
      <c r="A3479" t="s">
        <v>4242</v>
      </c>
      <c r="B3479" t="s">
        <v>4240</v>
      </c>
      <c r="C3479" t="s">
        <v>4737</v>
      </c>
      <c r="D3479">
        <v>0.45530581090034833</v>
      </c>
      <c r="E3479">
        <v>0.48912224882827332</v>
      </c>
      <c r="F3479">
        <v>2.3783982495459228E-2</v>
      </c>
      <c r="G3479">
        <v>2.5540838840438698E-2</v>
      </c>
      <c r="H3479">
        <v>6.2471189354804226E-3</v>
      </c>
    </row>
    <row r="3480" spans="1:8" x14ac:dyDescent="0.2">
      <c r="A3480" t="s">
        <v>4242</v>
      </c>
      <c r="B3480" t="s">
        <v>4240</v>
      </c>
      <c r="C3480" t="s">
        <v>4738</v>
      </c>
      <c r="D3480">
        <v>0.45530581090034833</v>
      </c>
      <c r="E3480">
        <v>0.48912224882827332</v>
      </c>
      <c r="F3480">
        <v>2.3783982495459228E-2</v>
      </c>
      <c r="G3480">
        <v>2.5540838840438698E-2</v>
      </c>
      <c r="H3480">
        <v>6.2471189354804226E-3</v>
      </c>
    </row>
    <row r="3481" spans="1:8" x14ac:dyDescent="0.2">
      <c r="A3481" t="s">
        <v>4242</v>
      </c>
      <c r="B3481" t="s">
        <v>4240</v>
      </c>
      <c r="C3481" t="s">
        <v>4739</v>
      </c>
      <c r="D3481">
        <v>0.45569478614430697</v>
      </c>
      <c r="E3481">
        <v>0.48878902132271695</v>
      </c>
      <c r="F3481">
        <v>2.3778040483168256E-2</v>
      </c>
      <c r="G3481">
        <v>2.5495285024242427E-2</v>
      </c>
      <c r="H3481">
        <v>6.2428670255654664E-3</v>
      </c>
    </row>
    <row r="3482" spans="1:8" x14ac:dyDescent="0.2">
      <c r="A3482" t="s">
        <v>4242</v>
      </c>
      <c r="B3482" t="s">
        <v>4240</v>
      </c>
      <c r="C3482" t="s">
        <v>4740</v>
      </c>
      <c r="D3482">
        <v>0.45569478614430697</v>
      </c>
      <c r="E3482">
        <v>0.48878902132271695</v>
      </c>
      <c r="F3482">
        <v>2.3778040483168256E-2</v>
      </c>
      <c r="G3482">
        <v>2.5495285024242427E-2</v>
      </c>
      <c r="H3482">
        <v>6.2428670255654664E-3</v>
      </c>
    </row>
    <row r="3483" spans="1:8" x14ac:dyDescent="0.2">
      <c r="A3483" t="s">
        <v>4242</v>
      </c>
      <c r="B3483" t="s">
        <v>4240</v>
      </c>
      <c r="C3483" t="s">
        <v>4741</v>
      </c>
      <c r="D3483">
        <v>0.45552940101046224</v>
      </c>
      <c r="E3483">
        <v>0.48889654693678219</v>
      </c>
      <c r="F3483">
        <v>2.379786525067102E-2</v>
      </c>
      <c r="G3483">
        <v>2.5531416745463296E-2</v>
      </c>
      <c r="H3483">
        <v>6.2447700566212521E-3</v>
      </c>
    </row>
    <row r="3484" spans="1:8" x14ac:dyDescent="0.2">
      <c r="A3484" t="s">
        <v>4242</v>
      </c>
      <c r="B3484" t="s">
        <v>4240</v>
      </c>
      <c r="C3484" t="s">
        <v>4742</v>
      </c>
      <c r="D3484">
        <v>0.45552940101046224</v>
      </c>
      <c r="E3484">
        <v>0.48889654693678219</v>
      </c>
      <c r="F3484">
        <v>2.379786525067102E-2</v>
      </c>
      <c r="G3484">
        <v>2.5531416745463296E-2</v>
      </c>
      <c r="H3484">
        <v>6.2447700566212521E-3</v>
      </c>
    </row>
    <row r="3485" spans="1:8" x14ac:dyDescent="0.2">
      <c r="A3485" t="s">
        <v>4242</v>
      </c>
      <c r="B3485" t="s">
        <v>4240</v>
      </c>
      <c r="C3485" t="s">
        <v>4743</v>
      </c>
      <c r="D3485">
        <v>0.45552940101046224</v>
      </c>
      <c r="E3485">
        <v>0.48889654693678219</v>
      </c>
      <c r="F3485">
        <v>2.379786525067102E-2</v>
      </c>
      <c r="G3485">
        <v>2.5531416745463296E-2</v>
      </c>
      <c r="H3485">
        <v>6.2447700566212521E-3</v>
      </c>
    </row>
    <row r="3486" spans="1:8" x14ac:dyDescent="0.2">
      <c r="A3486" t="s">
        <v>4242</v>
      </c>
      <c r="B3486" t="s">
        <v>4240</v>
      </c>
      <c r="C3486" t="s">
        <v>4744</v>
      </c>
      <c r="D3486">
        <v>0.58908543828638271</v>
      </c>
      <c r="E3486">
        <v>0.35720157668265595</v>
      </c>
      <c r="F3486">
        <v>3.0781179756695556E-2</v>
      </c>
      <c r="G3486">
        <v>1.8658075814432372E-2</v>
      </c>
      <c r="H3486">
        <v>4.2737294598333498E-3</v>
      </c>
    </row>
    <row r="3487" spans="1:8" x14ac:dyDescent="0.2">
      <c r="A3487" t="s">
        <v>4242</v>
      </c>
      <c r="B3487" t="s">
        <v>4240</v>
      </c>
      <c r="C3487" t="s">
        <v>4745</v>
      </c>
      <c r="D3487">
        <v>0.61569708618464536</v>
      </c>
      <c r="E3487">
        <v>0.33061208473330111</v>
      </c>
      <c r="F3487">
        <v>3.2417044658819789E-2</v>
      </c>
      <c r="G3487">
        <v>1.7400984003293148E-2</v>
      </c>
      <c r="H3487">
        <v>3.8728004199405281E-3</v>
      </c>
    </row>
    <row r="3488" spans="1:8" x14ac:dyDescent="0.2">
      <c r="A3488" t="s">
        <v>4242</v>
      </c>
      <c r="B3488" t="s">
        <v>4240</v>
      </c>
      <c r="C3488" t="s">
        <v>4746</v>
      </c>
      <c r="D3488">
        <v>0.61607135380174216</v>
      </c>
      <c r="E3488">
        <v>0.33029827628549119</v>
      </c>
      <c r="F3488">
        <v>3.2397702608100064E-2</v>
      </c>
      <c r="G3488">
        <v>1.7363542058292547E-2</v>
      </c>
      <c r="H3488">
        <v>3.8691252463741057E-3</v>
      </c>
    </row>
    <row r="3489" spans="1:8" x14ac:dyDescent="0.2">
      <c r="A3489" t="s">
        <v>4242</v>
      </c>
      <c r="B3489" t="s">
        <v>4240</v>
      </c>
      <c r="C3489" t="s">
        <v>4747</v>
      </c>
      <c r="D3489">
        <v>0.61607135380174216</v>
      </c>
      <c r="E3489">
        <v>0.33029827628549119</v>
      </c>
      <c r="F3489">
        <v>3.2397702608100064E-2</v>
      </c>
      <c r="G3489">
        <v>1.7363542058292547E-2</v>
      </c>
      <c r="H3489">
        <v>3.8691252463741057E-3</v>
      </c>
    </row>
    <row r="3490" spans="1:8" x14ac:dyDescent="0.2">
      <c r="A3490" t="s">
        <v>4242</v>
      </c>
      <c r="B3490" t="s">
        <v>4240</v>
      </c>
      <c r="C3490" t="s">
        <v>4748</v>
      </c>
      <c r="D3490">
        <v>0.61607135380174216</v>
      </c>
      <c r="E3490">
        <v>0.33029827628549119</v>
      </c>
      <c r="F3490">
        <v>3.2397702608100064E-2</v>
      </c>
      <c r="G3490">
        <v>1.7363542058292547E-2</v>
      </c>
      <c r="H3490">
        <v>3.8691252463741057E-3</v>
      </c>
    </row>
    <row r="3491" spans="1:8" x14ac:dyDescent="0.2">
      <c r="A3491" t="s">
        <v>4242</v>
      </c>
      <c r="B3491" t="s">
        <v>4240</v>
      </c>
      <c r="C3491" t="s">
        <v>4749</v>
      </c>
      <c r="D3491">
        <v>0.61607135380174216</v>
      </c>
      <c r="E3491">
        <v>0.33029827628549119</v>
      </c>
      <c r="F3491">
        <v>3.2397702608100064E-2</v>
      </c>
      <c r="G3491">
        <v>1.7363542058292547E-2</v>
      </c>
      <c r="H3491">
        <v>3.8691252463741057E-3</v>
      </c>
    </row>
    <row r="3492" spans="1:8" x14ac:dyDescent="0.2">
      <c r="A3492" t="s">
        <v>4242</v>
      </c>
      <c r="B3492" t="s">
        <v>4240</v>
      </c>
      <c r="C3492" t="s">
        <v>4750</v>
      </c>
      <c r="D3492">
        <v>0.82076648126423135</v>
      </c>
      <c r="E3492">
        <v>0.12753394401923696</v>
      </c>
      <c r="F3492">
        <v>4.3215763058499508E-2</v>
      </c>
      <c r="G3492">
        <v>6.7122639140173709E-3</v>
      </c>
      <c r="H3492">
        <v>1.7715477440147418E-3</v>
      </c>
    </row>
    <row r="3493" spans="1:8" x14ac:dyDescent="0.2">
      <c r="A3493" t="s">
        <v>4242</v>
      </c>
      <c r="B3493" t="s">
        <v>4240</v>
      </c>
      <c r="C3493" t="s">
        <v>4751</v>
      </c>
      <c r="D3493">
        <v>0.82076648126423135</v>
      </c>
      <c r="E3493">
        <v>0.12753394401923696</v>
      </c>
      <c r="F3493">
        <v>4.3215763058499508E-2</v>
      </c>
      <c r="G3493">
        <v>6.7122639140173709E-3</v>
      </c>
      <c r="H3493">
        <v>1.7715477440147418E-3</v>
      </c>
    </row>
    <row r="3494" spans="1:8" x14ac:dyDescent="0.2">
      <c r="A3494" t="s">
        <v>4242</v>
      </c>
      <c r="B3494" t="s">
        <v>4240</v>
      </c>
      <c r="C3494" t="s">
        <v>4752</v>
      </c>
      <c r="D3494">
        <v>0.82098783401614639</v>
      </c>
      <c r="E3494">
        <v>0.12737183261396789</v>
      </c>
      <c r="F3494">
        <v>4.3175379862641229E-2</v>
      </c>
      <c r="G3494">
        <v>6.695662705858833E-3</v>
      </c>
      <c r="H3494">
        <v>1.7692908013856336E-3</v>
      </c>
    </row>
    <row r="3495" spans="1:8" x14ac:dyDescent="0.2">
      <c r="A3495" t="s">
        <v>4242</v>
      </c>
      <c r="B3495" t="s">
        <v>4240</v>
      </c>
      <c r="C3495" t="s">
        <v>4753</v>
      </c>
      <c r="D3495">
        <v>0.82098783401614639</v>
      </c>
      <c r="E3495">
        <v>0.12737183261396789</v>
      </c>
      <c r="F3495">
        <v>4.3175379862641229E-2</v>
      </c>
      <c r="G3495">
        <v>6.695662705858833E-3</v>
      </c>
      <c r="H3495">
        <v>1.7692908013856336E-3</v>
      </c>
    </row>
    <row r="3496" spans="1:8" x14ac:dyDescent="0.2">
      <c r="A3496" t="s">
        <v>4242</v>
      </c>
      <c r="B3496" t="s">
        <v>4240</v>
      </c>
      <c r="C3496" t="s">
        <v>4754</v>
      </c>
      <c r="D3496">
        <v>0.82083544424394184</v>
      </c>
      <c r="E3496">
        <v>0.12746602376576838</v>
      </c>
      <c r="F3496">
        <v>4.3219150208767619E-2</v>
      </c>
      <c r="G3496">
        <v>6.7086511090918158E-3</v>
      </c>
      <c r="H3496">
        <v>1.7707306724303487E-3</v>
      </c>
    </row>
    <row r="3497" spans="1:8" x14ac:dyDescent="0.2">
      <c r="A3497" t="s">
        <v>4242</v>
      </c>
      <c r="B3497" t="s">
        <v>4240</v>
      </c>
      <c r="C3497" t="s">
        <v>4755</v>
      </c>
      <c r="D3497">
        <v>0.82083544424394184</v>
      </c>
      <c r="E3497">
        <v>0.12746602376576838</v>
      </c>
      <c r="F3497">
        <v>4.3219150208767619E-2</v>
      </c>
      <c r="G3497">
        <v>6.7086511090918158E-3</v>
      </c>
      <c r="H3497">
        <v>1.7707306724303487E-3</v>
      </c>
    </row>
    <row r="3498" spans="1:8" x14ac:dyDescent="0.2">
      <c r="A3498" t="s">
        <v>4242</v>
      </c>
      <c r="B3498" t="s">
        <v>4240</v>
      </c>
      <c r="C3498" t="s">
        <v>4756</v>
      </c>
      <c r="D3498">
        <v>0.82083544424394184</v>
      </c>
      <c r="E3498">
        <v>0.12746602376576838</v>
      </c>
      <c r="F3498">
        <v>4.3219150208767619E-2</v>
      </c>
      <c r="G3498">
        <v>6.7086511090918158E-3</v>
      </c>
      <c r="H3498">
        <v>1.7707306724303487E-3</v>
      </c>
    </row>
    <row r="3499" spans="1:8" x14ac:dyDescent="0.2">
      <c r="A3499" t="s">
        <v>4242</v>
      </c>
      <c r="B3499" t="s">
        <v>4240</v>
      </c>
      <c r="C3499" t="s">
        <v>4757</v>
      </c>
      <c r="D3499">
        <v>0.92612032777659381</v>
      </c>
      <c r="E3499">
        <v>2.309280735648668E-2</v>
      </c>
      <c r="F3499">
        <v>4.8798752744034619E-2</v>
      </c>
      <c r="G3499">
        <v>1.2155858845489175E-3</v>
      </c>
      <c r="H3499">
        <v>7.7252623833602794E-4</v>
      </c>
    </row>
    <row r="3500" spans="1:8" x14ac:dyDescent="0.2">
      <c r="A3500" t="s">
        <v>4242</v>
      </c>
      <c r="B3500" t="s">
        <v>4240</v>
      </c>
      <c r="C3500" t="s">
        <v>4758</v>
      </c>
      <c r="D3500">
        <v>0.92612032777659381</v>
      </c>
      <c r="E3500">
        <v>2.309280735648668E-2</v>
      </c>
      <c r="F3500">
        <v>4.8798752744034619E-2</v>
      </c>
      <c r="G3500">
        <v>1.2155858845489175E-3</v>
      </c>
      <c r="H3500">
        <v>7.7252623833602794E-4</v>
      </c>
    </row>
    <row r="3501" spans="1:8" x14ac:dyDescent="0.2">
      <c r="A3501" t="s">
        <v>4242</v>
      </c>
      <c r="B3501" t="s">
        <v>4240</v>
      </c>
      <c r="C3501" t="s">
        <v>4759</v>
      </c>
      <c r="D3501">
        <v>0.92612032777659381</v>
      </c>
      <c r="E3501">
        <v>2.309280735648668E-2</v>
      </c>
      <c r="F3501">
        <v>4.8798752744034619E-2</v>
      </c>
      <c r="G3501">
        <v>1.2155858845489175E-3</v>
      </c>
      <c r="H3501">
        <v>7.7252623833602794E-4</v>
      </c>
    </row>
    <row r="3502" spans="1:8" x14ac:dyDescent="0.2">
      <c r="A3502" t="s">
        <v>4242</v>
      </c>
      <c r="B3502" t="s">
        <v>4240</v>
      </c>
      <c r="C3502" t="s">
        <v>4760</v>
      </c>
      <c r="D3502">
        <v>0.92629207271525615</v>
      </c>
      <c r="E3502">
        <v>2.3031028127558376E-2</v>
      </c>
      <c r="F3502">
        <v>4.8696974467153598E-2</v>
      </c>
      <c r="G3502">
        <v>1.2095822483064618E-3</v>
      </c>
      <c r="H3502">
        <v>7.7034244172543111E-4</v>
      </c>
    </row>
    <row r="3503" spans="1:8" x14ac:dyDescent="0.2">
      <c r="A3503" t="s">
        <v>4242</v>
      </c>
      <c r="B3503" t="s">
        <v>4240</v>
      </c>
      <c r="C3503" t="s">
        <v>4761</v>
      </c>
      <c r="D3503">
        <v>0.92629207271525615</v>
      </c>
      <c r="E3503">
        <v>2.3031028127558376E-2</v>
      </c>
      <c r="F3503">
        <v>4.8696974467153598E-2</v>
      </c>
      <c r="G3503">
        <v>1.2095822483064618E-3</v>
      </c>
      <c r="H3503">
        <v>7.7034244172543111E-4</v>
      </c>
    </row>
    <row r="3504" spans="1:8" x14ac:dyDescent="0.2">
      <c r="A3504" t="s">
        <v>4242</v>
      </c>
      <c r="B3504" t="s">
        <v>4240</v>
      </c>
      <c r="C3504" t="s">
        <v>4762</v>
      </c>
      <c r="D3504">
        <v>0.92629207271525615</v>
      </c>
      <c r="E3504">
        <v>2.3031028127558376E-2</v>
      </c>
      <c r="F3504">
        <v>4.8696974467153598E-2</v>
      </c>
      <c r="G3504">
        <v>1.2095822483064618E-3</v>
      </c>
      <c r="H3504">
        <v>7.7034244172543111E-4</v>
      </c>
    </row>
    <row r="3505" spans="1:8" x14ac:dyDescent="0.2">
      <c r="A3505" t="s">
        <v>4242</v>
      </c>
      <c r="B3505" t="s">
        <v>4240</v>
      </c>
      <c r="C3505" t="s">
        <v>4763</v>
      </c>
      <c r="D3505">
        <v>0.92629207271525615</v>
      </c>
      <c r="E3505">
        <v>2.3031028127558376E-2</v>
      </c>
      <c r="F3505">
        <v>4.8696974467153598E-2</v>
      </c>
      <c r="G3505">
        <v>1.2095822483064618E-3</v>
      </c>
      <c r="H3505">
        <v>7.7034244172543111E-4</v>
      </c>
    </row>
    <row r="3506" spans="1:8" x14ac:dyDescent="0.2">
      <c r="A3506" t="s">
        <v>4242</v>
      </c>
      <c r="B3506" t="s">
        <v>4240</v>
      </c>
      <c r="C3506" t="s">
        <v>4764</v>
      </c>
      <c r="D3506">
        <v>0.9263799574993492</v>
      </c>
      <c r="E3506">
        <v>2.2999890880822424E-2</v>
      </c>
      <c r="F3506">
        <v>4.8644375823120062E-2</v>
      </c>
      <c r="G3506">
        <v>1.2065282740846299E-3</v>
      </c>
      <c r="H3506">
        <v>7.6924752262378011E-4</v>
      </c>
    </row>
    <row r="3507" spans="1:8" x14ac:dyDescent="0.2">
      <c r="A3507" t="s">
        <v>4242</v>
      </c>
      <c r="B3507" t="s">
        <v>4240</v>
      </c>
      <c r="C3507" t="s">
        <v>4765</v>
      </c>
      <c r="D3507">
        <v>0.9263799574993492</v>
      </c>
      <c r="E3507">
        <v>2.2999890880822424E-2</v>
      </c>
      <c r="F3507">
        <v>4.8644375823120062E-2</v>
      </c>
      <c r="G3507">
        <v>1.2065282740846299E-3</v>
      </c>
      <c r="H3507">
        <v>7.6924752262378011E-4</v>
      </c>
    </row>
    <row r="3508" spans="1:8" x14ac:dyDescent="0.2">
      <c r="A3508" t="s">
        <v>4242</v>
      </c>
      <c r="B3508" t="s">
        <v>4240</v>
      </c>
      <c r="C3508" t="s">
        <v>4766</v>
      </c>
      <c r="D3508">
        <v>0.92639731121158997</v>
      </c>
      <c r="E3508">
        <v>2.3001277715133665E-2</v>
      </c>
      <c r="F3508">
        <v>4.8626041244777665E-2</v>
      </c>
      <c r="G3508">
        <v>1.2061232488955508E-3</v>
      </c>
      <c r="H3508">
        <v>7.6924657960320377E-4</v>
      </c>
    </row>
    <row r="3509" spans="1:8" x14ac:dyDescent="0.2">
      <c r="A3509" t="s">
        <v>4242</v>
      </c>
      <c r="B3509" t="s">
        <v>4240</v>
      </c>
      <c r="C3509" t="s">
        <v>4767</v>
      </c>
      <c r="D3509">
        <v>0.92639731121158997</v>
      </c>
      <c r="E3509">
        <v>2.3001277715133665E-2</v>
      </c>
      <c r="F3509">
        <v>4.8626041244777665E-2</v>
      </c>
      <c r="G3509">
        <v>1.2061232488955508E-3</v>
      </c>
      <c r="H3509">
        <v>7.6924657960320377E-4</v>
      </c>
    </row>
    <row r="3510" spans="1:8" x14ac:dyDescent="0.2">
      <c r="A3510" t="s">
        <v>4242</v>
      </c>
      <c r="B3510" t="s">
        <v>4240</v>
      </c>
      <c r="C3510" t="s">
        <v>4768</v>
      </c>
      <c r="D3510">
        <v>0.92635829334105124</v>
      </c>
      <c r="E3510">
        <v>2.300973983526805E-2</v>
      </c>
      <c r="F3510">
        <v>4.865503746054782E-2</v>
      </c>
      <c r="G3510">
        <v>1.2073361091477122E-3</v>
      </c>
      <c r="H3510">
        <v>7.6959325398526441E-4</v>
      </c>
    </row>
    <row r="3511" spans="1:8" x14ac:dyDescent="0.2">
      <c r="A3511" t="s">
        <v>4242</v>
      </c>
      <c r="B3511" t="s">
        <v>4240</v>
      </c>
      <c r="C3511" t="s">
        <v>4769</v>
      </c>
      <c r="D3511">
        <v>0.92627280640795806</v>
      </c>
      <c r="E3511">
        <v>2.3040791459929891E-2</v>
      </c>
      <c r="F3511">
        <v>4.8705389593628433E-2</v>
      </c>
      <c r="G3511">
        <v>1.2103276249055049E-3</v>
      </c>
      <c r="H3511">
        <v>7.7068491357811387E-4</v>
      </c>
    </row>
    <row r="3512" spans="1:8" x14ac:dyDescent="0.2">
      <c r="A3512" t="s">
        <v>4242</v>
      </c>
      <c r="B3512" t="s">
        <v>4240</v>
      </c>
      <c r="C3512" t="s">
        <v>4770</v>
      </c>
      <c r="D3512">
        <v>0.92627280640795806</v>
      </c>
      <c r="E3512">
        <v>2.3040791459929891E-2</v>
      </c>
      <c r="F3512">
        <v>4.8705389593628433E-2</v>
      </c>
      <c r="G3512">
        <v>1.2103276249055049E-3</v>
      </c>
      <c r="H3512">
        <v>7.7068491357811387E-4</v>
      </c>
    </row>
    <row r="3513" spans="1:8" x14ac:dyDescent="0.2">
      <c r="A3513" t="s">
        <v>4242</v>
      </c>
      <c r="B3513" t="s">
        <v>4240</v>
      </c>
      <c r="C3513" t="s">
        <v>4771</v>
      </c>
      <c r="D3513">
        <v>0.92627280640795806</v>
      </c>
      <c r="E3513">
        <v>2.3040791459929891E-2</v>
      </c>
      <c r="F3513">
        <v>4.8705389593628433E-2</v>
      </c>
      <c r="G3513">
        <v>1.2103276249055049E-3</v>
      </c>
      <c r="H3513">
        <v>7.7068491357811387E-4</v>
      </c>
    </row>
    <row r="3514" spans="1:8" x14ac:dyDescent="0.2">
      <c r="A3514" t="s">
        <v>4242</v>
      </c>
      <c r="B3514" t="s">
        <v>4240</v>
      </c>
      <c r="C3514" t="s">
        <v>4772</v>
      </c>
      <c r="D3514">
        <v>0.92627280640795806</v>
      </c>
      <c r="E3514">
        <v>2.3040791459929891E-2</v>
      </c>
      <c r="F3514">
        <v>4.8705389593628433E-2</v>
      </c>
      <c r="G3514">
        <v>1.2103276249055049E-3</v>
      </c>
      <c r="H3514">
        <v>7.7068491357811387E-4</v>
      </c>
    </row>
    <row r="3515" spans="1:8" x14ac:dyDescent="0.2">
      <c r="A3515" t="s">
        <v>4242</v>
      </c>
      <c r="B3515" t="s">
        <v>4240</v>
      </c>
      <c r="C3515" t="s">
        <v>4773</v>
      </c>
      <c r="D3515">
        <v>0.92685093129449125</v>
      </c>
      <c r="E3515">
        <v>2.2374721215564941E-2</v>
      </c>
      <c r="F3515">
        <v>4.8832195327315475E-2</v>
      </c>
      <c r="G3515">
        <v>1.1776412139470134E-3</v>
      </c>
      <c r="H3515">
        <v>7.6451094868141558E-4</v>
      </c>
    </row>
    <row r="3516" spans="1:8" x14ac:dyDescent="0.2">
      <c r="A3516" t="s">
        <v>4242</v>
      </c>
      <c r="B3516" t="s">
        <v>4240</v>
      </c>
      <c r="C3516" t="s">
        <v>4774</v>
      </c>
      <c r="D3516">
        <v>0.92685093129449125</v>
      </c>
      <c r="E3516">
        <v>2.2374721215564941E-2</v>
      </c>
      <c r="F3516">
        <v>4.8832195327315475E-2</v>
      </c>
      <c r="G3516">
        <v>1.1776412139470134E-3</v>
      </c>
      <c r="H3516">
        <v>7.6451094868141558E-4</v>
      </c>
    </row>
    <row r="3517" spans="1:8" x14ac:dyDescent="0.2">
      <c r="A3517" t="s">
        <v>4242</v>
      </c>
      <c r="B3517" t="s">
        <v>4240</v>
      </c>
      <c r="C3517" t="s">
        <v>4775</v>
      </c>
      <c r="D3517">
        <v>0.92657476028359809</v>
      </c>
      <c r="E3517">
        <v>2.2507800484217379E-2</v>
      </c>
      <c r="F3517">
        <v>4.896012043568556E-2</v>
      </c>
      <c r="G3517">
        <v>1.1880967097964081E-3</v>
      </c>
      <c r="H3517">
        <v>7.6922208670251319E-4</v>
      </c>
    </row>
    <row r="3518" spans="1:8" x14ac:dyDescent="0.2">
      <c r="A3518" t="s">
        <v>4242</v>
      </c>
      <c r="B3518" t="s">
        <v>4240</v>
      </c>
      <c r="C3518" t="s">
        <v>4776</v>
      </c>
      <c r="D3518">
        <v>0.92657476028359809</v>
      </c>
      <c r="E3518">
        <v>2.2507800484217379E-2</v>
      </c>
      <c r="F3518">
        <v>4.896012043568556E-2</v>
      </c>
      <c r="G3518">
        <v>1.1880967097964081E-3</v>
      </c>
      <c r="H3518">
        <v>7.6922208670251319E-4</v>
      </c>
    </row>
    <row r="3519" spans="1:8" x14ac:dyDescent="0.2">
      <c r="A3519" t="s">
        <v>4242</v>
      </c>
      <c r="B3519" t="s">
        <v>4240</v>
      </c>
      <c r="C3519" t="s">
        <v>4777</v>
      </c>
      <c r="D3519">
        <v>0.92657476028359809</v>
      </c>
      <c r="E3519">
        <v>2.2507800484217379E-2</v>
      </c>
      <c r="F3519">
        <v>4.896012043568556E-2</v>
      </c>
      <c r="G3519">
        <v>1.1880967097964081E-3</v>
      </c>
      <c r="H3519">
        <v>7.6922208670251319E-4</v>
      </c>
    </row>
    <row r="3520" spans="1:8" x14ac:dyDescent="0.2">
      <c r="A3520" t="s">
        <v>4242</v>
      </c>
      <c r="B3520" t="s">
        <v>4240</v>
      </c>
      <c r="C3520" t="s">
        <v>4778</v>
      </c>
      <c r="D3520">
        <v>0.92666550492587862</v>
      </c>
      <c r="E3520">
        <v>2.2476540850099983E-2</v>
      </c>
      <c r="F3520">
        <v>4.8904853312902945E-2</v>
      </c>
      <c r="G3520">
        <v>1.1849917944310407E-3</v>
      </c>
      <c r="H3520">
        <v>7.6810911668736886E-4</v>
      </c>
    </row>
    <row r="3521" spans="1:8" x14ac:dyDescent="0.2">
      <c r="A3521" t="s">
        <v>4242</v>
      </c>
      <c r="B3521" t="s">
        <v>4240</v>
      </c>
      <c r="C3521" t="s">
        <v>4779</v>
      </c>
      <c r="D3521">
        <v>0.92656784538937553</v>
      </c>
      <c r="E3521">
        <v>2.2482964267937892E-2</v>
      </c>
      <c r="F3521">
        <v>4.8992780479700425E-2</v>
      </c>
      <c r="G3521">
        <v>1.1875882625900249E-3</v>
      </c>
      <c r="H3521">
        <v>7.6882160039604467E-4</v>
      </c>
    </row>
    <row r="3522" spans="1:8" x14ac:dyDescent="0.2">
      <c r="A3522" t="s">
        <v>4242</v>
      </c>
      <c r="B3522" t="s">
        <v>4240</v>
      </c>
      <c r="C3522" t="s">
        <v>4780</v>
      </c>
      <c r="D3522">
        <v>0.92663218355318611</v>
      </c>
      <c r="E3522">
        <v>2.2458627221299814E-2</v>
      </c>
      <c r="F3522">
        <v>4.8955954511671937E-2</v>
      </c>
      <c r="G3522">
        <v>1.1853297765479578E-3</v>
      </c>
      <c r="H3522">
        <v>7.6790493729415128E-4</v>
      </c>
    </row>
    <row r="3523" spans="1:8" x14ac:dyDescent="0.2">
      <c r="A3523" t="s">
        <v>4242</v>
      </c>
      <c r="B3523" t="s">
        <v>4240</v>
      </c>
      <c r="C3523" t="s">
        <v>4781</v>
      </c>
      <c r="D3523">
        <v>0.92663218355318611</v>
      </c>
      <c r="E3523">
        <v>2.2458627221299814E-2</v>
      </c>
      <c r="F3523">
        <v>4.8955954511671937E-2</v>
      </c>
      <c r="G3523">
        <v>1.1853297765479578E-3</v>
      </c>
      <c r="H3523">
        <v>7.6790493729415128E-4</v>
      </c>
    </row>
    <row r="3524" spans="1:8" x14ac:dyDescent="0.2">
      <c r="A3524" t="s">
        <v>4242</v>
      </c>
      <c r="B3524" t="s">
        <v>4240</v>
      </c>
      <c r="C3524" t="s">
        <v>4782</v>
      </c>
      <c r="D3524">
        <v>0.92663218355318611</v>
      </c>
      <c r="E3524">
        <v>2.2458627221299814E-2</v>
      </c>
      <c r="F3524">
        <v>4.8955954511671937E-2</v>
      </c>
      <c r="G3524">
        <v>1.1853297765479578E-3</v>
      </c>
      <c r="H3524">
        <v>7.6790493729415128E-4</v>
      </c>
    </row>
    <row r="3525" spans="1:8" x14ac:dyDescent="0.2">
      <c r="A3525" t="s">
        <v>4242</v>
      </c>
      <c r="B3525" t="s">
        <v>4240</v>
      </c>
      <c r="C3525" t="s">
        <v>4783</v>
      </c>
      <c r="D3525">
        <v>0.92663218355318611</v>
      </c>
      <c r="E3525">
        <v>2.2458627221299814E-2</v>
      </c>
      <c r="F3525">
        <v>4.8955954511671937E-2</v>
      </c>
      <c r="G3525">
        <v>1.1853297765479578E-3</v>
      </c>
      <c r="H3525">
        <v>7.6790493729415128E-4</v>
      </c>
    </row>
    <row r="3526" spans="1:8" x14ac:dyDescent="0.2">
      <c r="A3526" t="s">
        <v>4242</v>
      </c>
      <c r="B3526" t="s">
        <v>4240</v>
      </c>
      <c r="C3526" t="s">
        <v>4784</v>
      </c>
      <c r="D3526">
        <v>0.92654053962004856</v>
      </c>
      <c r="E3526">
        <v>2.2489995182119211E-2</v>
      </c>
      <c r="F3526">
        <v>4.9011985821353889E-2</v>
      </c>
      <c r="G3526">
        <v>1.1884609345324956E-3</v>
      </c>
      <c r="H3526">
        <v>7.6901844194583572E-4</v>
      </c>
    </row>
    <row r="3527" spans="1:8" x14ac:dyDescent="0.2">
      <c r="A3527" t="s">
        <v>4242</v>
      </c>
      <c r="B3527" t="s">
        <v>4240</v>
      </c>
      <c r="C3527" t="s">
        <v>4785</v>
      </c>
      <c r="D3527">
        <v>0.92654053962004856</v>
      </c>
      <c r="E3527">
        <v>2.2489995182119211E-2</v>
      </c>
      <c r="F3527">
        <v>4.9011985821353889E-2</v>
      </c>
      <c r="G3527">
        <v>1.1884609345324956E-3</v>
      </c>
      <c r="H3527">
        <v>7.6901844194583572E-4</v>
      </c>
    </row>
    <row r="3528" spans="1:8" x14ac:dyDescent="0.2">
      <c r="A3528" t="s">
        <v>4242</v>
      </c>
      <c r="B3528" t="s">
        <v>4240</v>
      </c>
      <c r="C3528" t="s">
        <v>4786</v>
      </c>
      <c r="D3528">
        <v>0.92654053962004856</v>
      </c>
      <c r="E3528">
        <v>2.2489995182119211E-2</v>
      </c>
      <c r="F3528">
        <v>4.9011985821353889E-2</v>
      </c>
      <c r="G3528">
        <v>1.1884609345324956E-3</v>
      </c>
      <c r="H3528">
        <v>7.6901844194583572E-4</v>
      </c>
    </row>
    <row r="3529" spans="1:8" x14ac:dyDescent="0.2">
      <c r="A3529" t="s">
        <v>4242</v>
      </c>
      <c r="B3529" t="s">
        <v>4240</v>
      </c>
      <c r="C3529" t="s">
        <v>4787</v>
      </c>
      <c r="D3529">
        <v>0.92654053962004856</v>
      </c>
      <c r="E3529">
        <v>2.2489995182119211E-2</v>
      </c>
      <c r="F3529">
        <v>4.9011985821353889E-2</v>
      </c>
      <c r="G3529">
        <v>1.1884609345324956E-3</v>
      </c>
      <c r="H3529">
        <v>7.6901844194583572E-4</v>
      </c>
    </row>
    <row r="3530" spans="1:8" x14ac:dyDescent="0.2">
      <c r="A3530" t="s">
        <v>4242</v>
      </c>
      <c r="B3530" t="s">
        <v>4240</v>
      </c>
      <c r="C3530" t="s">
        <v>4788</v>
      </c>
      <c r="D3530">
        <v>0.92654053962004856</v>
      </c>
      <c r="E3530">
        <v>2.2489995182119211E-2</v>
      </c>
      <c r="F3530">
        <v>4.9011985821353889E-2</v>
      </c>
      <c r="G3530">
        <v>1.1884609345324956E-3</v>
      </c>
      <c r="H3530">
        <v>7.6901844194583572E-4</v>
      </c>
    </row>
    <row r="3531" spans="1:8" x14ac:dyDescent="0.2">
      <c r="A3531" t="s">
        <v>4242</v>
      </c>
      <c r="B3531" t="s">
        <v>4240</v>
      </c>
      <c r="C3531" t="s">
        <v>4789</v>
      </c>
      <c r="D3531">
        <v>0.92654053962004856</v>
      </c>
      <c r="E3531">
        <v>2.2489995182119211E-2</v>
      </c>
      <c r="F3531">
        <v>4.9011985821353889E-2</v>
      </c>
      <c r="G3531">
        <v>1.1884609345324956E-3</v>
      </c>
      <c r="H3531">
        <v>7.6901844194583572E-4</v>
      </c>
    </row>
    <row r="3532" spans="1:8" x14ac:dyDescent="0.2">
      <c r="A3532" t="s">
        <v>4242</v>
      </c>
      <c r="B3532" t="s">
        <v>4240</v>
      </c>
      <c r="C3532" t="s">
        <v>4790</v>
      </c>
      <c r="D3532">
        <v>0.9265844656598593</v>
      </c>
      <c r="E3532">
        <v>2.246411356312995E-2</v>
      </c>
      <c r="F3532">
        <v>4.8996567478910728E-2</v>
      </c>
      <c r="G3532">
        <v>1.1866649268512978E-3</v>
      </c>
      <c r="H3532">
        <v>7.6818837124884097E-4</v>
      </c>
    </row>
    <row r="3533" spans="1:8" x14ac:dyDescent="0.2">
      <c r="A3533" t="s">
        <v>4242</v>
      </c>
      <c r="B3533" t="s">
        <v>4240</v>
      </c>
      <c r="C3533" t="s">
        <v>4791</v>
      </c>
      <c r="D3533">
        <v>0.9265844656598593</v>
      </c>
      <c r="E3533">
        <v>2.246411356312995E-2</v>
      </c>
      <c r="F3533">
        <v>4.8996567478910728E-2</v>
      </c>
      <c r="G3533">
        <v>1.1866649268512978E-3</v>
      </c>
      <c r="H3533">
        <v>7.6818837124884097E-4</v>
      </c>
    </row>
    <row r="3534" spans="1:8" x14ac:dyDescent="0.2">
      <c r="A3534" t="s">
        <v>4242</v>
      </c>
      <c r="B3534" t="s">
        <v>4240</v>
      </c>
      <c r="C3534" t="s">
        <v>4792</v>
      </c>
      <c r="D3534">
        <v>0.9265844656598593</v>
      </c>
      <c r="E3534">
        <v>2.246411356312995E-2</v>
      </c>
      <c r="F3534">
        <v>4.8996567478910728E-2</v>
      </c>
      <c r="G3534">
        <v>1.1866649268512978E-3</v>
      </c>
      <c r="H3534">
        <v>7.6818837124884097E-4</v>
      </c>
    </row>
    <row r="3535" spans="1:8" x14ac:dyDescent="0.2">
      <c r="A3535" t="s">
        <v>4242</v>
      </c>
      <c r="B3535" t="s">
        <v>4240</v>
      </c>
      <c r="C3535" t="s">
        <v>4793</v>
      </c>
      <c r="D3535">
        <v>0.9265844656598593</v>
      </c>
      <c r="E3535">
        <v>2.246411356312995E-2</v>
      </c>
      <c r="F3535">
        <v>4.8996567478910728E-2</v>
      </c>
      <c r="G3535">
        <v>1.1866649268512978E-3</v>
      </c>
      <c r="H3535">
        <v>7.6818837124884097E-4</v>
      </c>
    </row>
    <row r="3536" spans="1:8" x14ac:dyDescent="0.2">
      <c r="A3536" t="s">
        <v>4242</v>
      </c>
      <c r="B3536" t="s">
        <v>4240</v>
      </c>
      <c r="C3536" t="s">
        <v>4794</v>
      </c>
      <c r="D3536">
        <v>0.926568559335602</v>
      </c>
      <c r="E3536">
        <v>2.2465034431832603E-2</v>
      </c>
      <c r="F3536">
        <v>4.901103268434457E-2</v>
      </c>
      <c r="G3536">
        <v>1.1870845707720528E-3</v>
      </c>
      <c r="H3536">
        <v>7.6828897744876808E-4</v>
      </c>
    </row>
    <row r="3537" spans="1:8" x14ac:dyDescent="0.2">
      <c r="A3537" t="s">
        <v>4242</v>
      </c>
      <c r="B3537" t="s">
        <v>4240</v>
      </c>
      <c r="C3537" t="s">
        <v>4795</v>
      </c>
      <c r="D3537">
        <v>0.92654883027444557</v>
      </c>
      <c r="E3537">
        <v>2.2609491523375824E-2</v>
      </c>
      <c r="F3537">
        <v>4.8878230371419071E-2</v>
      </c>
      <c r="G3537">
        <v>1.1914951246916883E-3</v>
      </c>
      <c r="H3537">
        <v>7.7195270606791953E-4</v>
      </c>
    </row>
    <row r="3538" spans="1:8" x14ac:dyDescent="0.2">
      <c r="A3538" t="s">
        <v>4242</v>
      </c>
      <c r="B3538" t="s">
        <v>4240</v>
      </c>
      <c r="C3538" t="s">
        <v>4796</v>
      </c>
      <c r="D3538">
        <v>0.92634703842744626</v>
      </c>
      <c r="E3538">
        <v>2.2691451826328993E-2</v>
      </c>
      <c r="F3538">
        <v>4.8987724523208806E-2</v>
      </c>
      <c r="G3538">
        <v>1.1987509123201903E-3</v>
      </c>
      <c r="H3538">
        <v>7.7503431069585399E-4</v>
      </c>
    </row>
    <row r="3539" spans="1:8" x14ac:dyDescent="0.2">
      <c r="A3539" t="s">
        <v>4242</v>
      </c>
      <c r="B3539" t="s">
        <v>4240</v>
      </c>
      <c r="C3539" t="s">
        <v>4797</v>
      </c>
      <c r="D3539">
        <v>0.92628038975008542</v>
      </c>
      <c r="E3539">
        <v>2.2721675522264319E-2</v>
      </c>
      <c r="F3539">
        <v>4.9020603939410136E-2</v>
      </c>
      <c r="G3539">
        <v>1.2012385573815212E-3</v>
      </c>
      <c r="H3539">
        <v>7.7609223085856971E-4</v>
      </c>
    </row>
    <row r="3540" spans="1:8" x14ac:dyDescent="0.2">
      <c r="A3540" t="s">
        <v>4242</v>
      </c>
      <c r="B3540" t="s">
        <v>4240</v>
      </c>
      <c r="C3540" t="s">
        <v>4798</v>
      </c>
      <c r="D3540">
        <v>0.92628038975008542</v>
      </c>
      <c r="E3540">
        <v>2.2721675522264319E-2</v>
      </c>
      <c r="F3540">
        <v>4.9020603939410136E-2</v>
      </c>
      <c r="G3540">
        <v>1.2012385573815212E-3</v>
      </c>
      <c r="H3540">
        <v>7.7609223085856971E-4</v>
      </c>
    </row>
    <row r="3541" spans="1:8" x14ac:dyDescent="0.2">
      <c r="A3541" t="s">
        <v>4242</v>
      </c>
      <c r="B3541" t="s">
        <v>4240</v>
      </c>
      <c r="C3541" t="s">
        <v>4799</v>
      </c>
      <c r="D3541">
        <v>0.92628038975008542</v>
      </c>
      <c r="E3541">
        <v>2.2721675522264319E-2</v>
      </c>
      <c r="F3541">
        <v>4.9020603939410136E-2</v>
      </c>
      <c r="G3541">
        <v>1.2012385573815212E-3</v>
      </c>
      <c r="H3541">
        <v>7.7609223085856971E-4</v>
      </c>
    </row>
    <row r="3542" spans="1:8" x14ac:dyDescent="0.2">
      <c r="A3542" t="s">
        <v>4242</v>
      </c>
      <c r="B3542" t="s">
        <v>4240</v>
      </c>
      <c r="C3542" t="s">
        <v>4800</v>
      </c>
      <c r="D3542">
        <v>0.9263006876256088</v>
      </c>
      <c r="E3542">
        <v>2.2715409312629539E-2</v>
      </c>
      <c r="F3542">
        <v>4.9007430280767046E-2</v>
      </c>
      <c r="G3542">
        <v>1.2005578235150284E-3</v>
      </c>
      <c r="H3542">
        <v>7.7591495747945569E-4</v>
      </c>
    </row>
    <row r="3543" spans="1:8" x14ac:dyDescent="0.2">
      <c r="A3543" t="s">
        <v>4242</v>
      </c>
      <c r="B3543" t="s">
        <v>4240</v>
      </c>
      <c r="C3543" t="s">
        <v>4801</v>
      </c>
      <c r="D3543">
        <v>0.92629814730436832</v>
      </c>
      <c r="E3543">
        <v>2.2712358584142039E-2</v>
      </c>
      <c r="F3543">
        <v>4.9013104133469557E-2</v>
      </c>
      <c r="G3543">
        <v>1.2005389371411133E-3</v>
      </c>
      <c r="H3543">
        <v>7.7585104087906026E-4</v>
      </c>
    </row>
    <row r="3544" spans="1:8" x14ac:dyDescent="0.2">
      <c r="A3544" t="s">
        <v>4242</v>
      </c>
      <c r="B3544" t="s">
        <v>4240</v>
      </c>
      <c r="C3544" t="s">
        <v>4802</v>
      </c>
      <c r="D3544">
        <v>0.92629814730436832</v>
      </c>
      <c r="E3544">
        <v>2.2712358584142039E-2</v>
      </c>
      <c r="F3544">
        <v>4.9013104133469557E-2</v>
      </c>
      <c r="G3544">
        <v>1.2005389371411133E-3</v>
      </c>
      <c r="H3544">
        <v>7.7585104087906026E-4</v>
      </c>
    </row>
    <row r="3545" spans="1:8" x14ac:dyDescent="0.2">
      <c r="A3545" t="s">
        <v>4242</v>
      </c>
      <c r="B3545" t="s">
        <v>4240</v>
      </c>
      <c r="C3545" t="s">
        <v>4803</v>
      </c>
      <c r="D3545">
        <v>0.92629814730436832</v>
      </c>
      <c r="E3545">
        <v>2.2712358584142039E-2</v>
      </c>
      <c r="F3545">
        <v>4.9013104133469557E-2</v>
      </c>
      <c r="G3545">
        <v>1.2005389371411133E-3</v>
      </c>
      <c r="H3545">
        <v>7.7585104087906026E-4</v>
      </c>
    </row>
    <row r="3546" spans="1:8" x14ac:dyDescent="0.2">
      <c r="A3546" t="s">
        <v>4242</v>
      </c>
      <c r="B3546" t="s">
        <v>4240</v>
      </c>
      <c r="C3546" t="s">
        <v>4804</v>
      </c>
      <c r="D3546">
        <v>0.92629814730436832</v>
      </c>
      <c r="E3546">
        <v>2.2712358584142039E-2</v>
      </c>
      <c r="F3546">
        <v>4.9013104133469557E-2</v>
      </c>
      <c r="G3546">
        <v>1.2005389371411133E-3</v>
      </c>
      <c r="H3546">
        <v>7.7585104087906026E-4</v>
      </c>
    </row>
    <row r="3547" spans="1:8" x14ac:dyDescent="0.2">
      <c r="A3547" t="s">
        <v>4242</v>
      </c>
      <c r="B3547" t="s">
        <v>4240</v>
      </c>
      <c r="C3547" t="s">
        <v>4805</v>
      </c>
      <c r="D3547">
        <v>0.92629814730436832</v>
      </c>
      <c r="E3547">
        <v>2.2712358584142039E-2</v>
      </c>
      <c r="F3547">
        <v>4.9013104133469557E-2</v>
      </c>
      <c r="G3547">
        <v>1.2005389371411133E-3</v>
      </c>
      <c r="H3547">
        <v>7.7585104087906026E-4</v>
      </c>
    </row>
    <row r="3548" spans="1:8" x14ac:dyDescent="0.2">
      <c r="A3548" t="s">
        <v>4242</v>
      </c>
      <c r="B3548" t="s">
        <v>4240</v>
      </c>
      <c r="C3548" t="s">
        <v>4806</v>
      </c>
      <c r="D3548">
        <v>0.92623193455903319</v>
      </c>
      <c r="E3548">
        <v>2.273748523305693E-2</v>
      </c>
      <c r="F3548">
        <v>4.9050904615457774E-2</v>
      </c>
      <c r="G3548">
        <v>1.2028789189150455E-3</v>
      </c>
      <c r="H3548">
        <v>7.7679667353718811E-4</v>
      </c>
    </row>
    <row r="3549" spans="1:8" x14ac:dyDescent="0.2">
      <c r="A3549" t="s">
        <v>4242</v>
      </c>
      <c r="B3549" t="s">
        <v>4240</v>
      </c>
      <c r="C3549" t="s">
        <v>4807</v>
      </c>
      <c r="D3549">
        <v>0.92623193455903319</v>
      </c>
      <c r="E3549">
        <v>2.273748523305693E-2</v>
      </c>
      <c r="F3549">
        <v>4.9050904615457774E-2</v>
      </c>
      <c r="G3549">
        <v>1.2028789189150455E-3</v>
      </c>
      <c r="H3549">
        <v>7.7679667353718811E-4</v>
      </c>
    </row>
    <row r="3550" spans="1:8" x14ac:dyDescent="0.2">
      <c r="A3550" t="s">
        <v>4242</v>
      </c>
      <c r="B3550" t="s">
        <v>4240</v>
      </c>
      <c r="C3550" t="s">
        <v>4808</v>
      </c>
      <c r="D3550">
        <v>0.92609429319571324</v>
      </c>
      <c r="E3550">
        <v>2.2792464713495903E-2</v>
      </c>
      <c r="F3550">
        <v>4.9126608273546327E-2</v>
      </c>
      <c r="G3550">
        <v>1.2078258607817942E-3</v>
      </c>
      <c r="H3550">
        <v>7.7880795646279965E-4</v>
      </c>
    </row>
    <row r="3551" spans="1:8" x14ac:dyDescent="0.2">
      <c r="A3551" t="s">
        <v>4242</v>
      </c>
      <c r="B3551" t="s">
        <v>4240</v>
      </c>
      <c r="C3551" t="s">
        <v>4809</v>
      </c>
      <c r="D3551">
        <v>0.9260829047972825</v>
      </c>
      <c r="E3551">
        <v>2.2801923125225453E-2</v>
      </c>
      <c r="F3551">
        <v>4.9127739960040197E-2</v>
      </c>
      <c r="G3551">
        <v>1.2083679262570777E-3</v>
      </c>
      <c r="H3551">
        <v>7.790641911948528E-4</v>
      </c>
    </row>
    <row r="3552" spans="1:8" x14ac:dyDescent="0.2">
      <c r="A3552" t="s">
        <v>4242</v>
      </c>
      <c r="B3552" t="s">
        <v>4240</v>
      </c>
      <c r="C3552" t="s">
        <v>4810</v>
      </c>
      <c r="D3552">
        <v>0.92614793431588882</v>
      </c>
      <c r="E3552">
        <v>2.2771151068641613E-2</v>
      </c>
      <c r="F3552">
        <v>4.9097019979715585E-2</v>
      </c>
      <c r="G3552">
        <v>1.2058990877260108E-3</v>
      </c>
      <c r="H3552">
        <v>7.7799554802797659E-4</v>
      </c>
    </row>
    <row r="3553" spans="1:8" x14ac:dyDescent="0.2">
      <c r="A3553" t="s">
        <v>4242</v>
      </c>
      <c r="B3553" t="s">
        <v>4240</v>
      </c>
      <c r="C3553" t="s">
        <v>4811</v>
      </c>
      <c r="D3553">
        <v>0.92614793431588882</v>
      </c>
      <c r="E3553">
        <v>2.2771151068641613E-2</v>
      </c>
      <c r="F3553">
        <v>4.9097019979715585E-2</v>
      </c>
      <c r="G3553">
        <v>1.2058990877260108E-3</v>
      </c>
      <c r="H3553">
        <v>7.7799554802797659E-4</v>
      </c>
    </row>
    <row r="3554" spans="1:8" x14ac:dyDescent="0.2">
      <c r="A3554" t="s">
        <v>4242</v>
      </c>
      <c r="B3554" t="s">
        <v>4240</v>
      </c>
      <c r="C3554" t="s">
        <v>4812</v>
      </c>
      <c r="D3554">
        <v>0.92614793431588882</v>
      </c>
      <c r="E3554">
        <v>2.2771151068641613E-2</v>
      </c>
      <c r="F3554">
        <v>4.9097019979715585E-2</v>
      </c>
      <c r="G3554">
        <v>1.2058990877260108E-3</v>
      </c>
      <c r="H3554">
        <v>7.7799554802797659E-4</v>
      </c>
    </row>
    <row r="3555" spans="1:8" x14ac:dyDescent="0.2">
      <c r="A3555" t="s">
        <v>4242</v>
      </c>
      <c r="B3555" t="s">
        <v>4240</v>
      </c>
      <c r="C3555" t="s">
        <v>4813</v>
      </c>
      <c r="D3555">
        <v>0.92607596207515419</v>
      </c>
      <c r="E3555">
        <v>2.2798071939185833E-2</v>
      </c>
      <c r="F3555">
        <v>4.9138521014471345E-2</v>
      </c>
      <c r="G3555">
        <v>1.2084381910904879E-3</v>
      </c>
      <c r="H3555">
        <v>7.7900678009812168E-4</v>
      </c>
    </row>
    <row r="3556" spans="1:8" x14ac:dyDescent="0.2">
      <c r="A3556" t="s">
        <v>4242</v>
      </c>
      <c r="B3556" t="s">
        <v>4240</v>
      </c>
      <c r="C3556" t="s">
        <v>4814</v>
      </c>
      <c r="D3556">
        <v>0.92607596207515419</v>
      </c>
      <c r="E3556">
        <v>2.2798071939185833E-2</v>
      </c>
      <c r="F3556">
        <v>4.9138521014471345E-2</v>
      </c>
      <c r="G3556">
        <v>1.2084381910904879E-3</v>
      </c>
      <c r="H3556">
        <v>7.7900678009812168E-4</v>
      </c>
    </row>
    <row r="3557" spans="1:8" x14ac:dyDescent="0.2">
      <c r="A3557" t="s">
        <v>4242</v>
      </c>
      <c r="B3557" t="s">
        <v>4240</v>
      </c>
      <c r="C3557" t="s">
        <v>4815</v>
      </c>
      <c r="D3557">
        <v>0.92607596207515419</v>
      </c>
      <c r="E3557">
        <v>2.2798071939185833E-2</v>
      </c>
      <c r="F3557">
        <v>4.9138521014471345E-2</v>
      </c>
      <c r="G3557">
        <v>1.2084381910904879E-3</v>
      </c>
      <c r="H3557">
        <v>7.7900678009812168E-4</v>
      </c>
    </row>
    <row r="3558" spans="1:8" x14ac:dyDescent="0.2">
      <c r="A3558" t="s">
        <v>4242</v>
      </c>
      <c r="B3558" t="s">
        <v>4240</v>
      </c>
      <c r="C3558" t="s">
        <v>4816</v>
      </c>
      <c r="D3558">
        <v>0.92607596207515419</v>
      </c>
      <c r="E3558">
        <v>2.2798071939185833E-2</v>
      </c>
      <c r="F3558">
        <v>4.9138521014471345E-2</v>
      </c>
      <c r="G3558">
        <v>1.2084381910904879E-3</v>
      </c>
      <c r="H3558">
        <v>7.7900678009812168E-4</v>
      </c>
    </row>
    <row r="3559" spans="1:8" x14ac:dyDescent="0.2">
      <c r="A3559" t="s">
        <v>4242</v>
      </c>
      <c r="B3559" t="s">
        <v>4240</v>
      </c>
      <c r="C3559" t="s">
        <v>4817</v>
      </c>
      <c r="D3559">
        <v>0.92600770829528711</v>
      </c>
      <c r="E3559">
        <v>2.2821215211466104E-2</v>
      </c>
      <c r="F3559">
        <v>4.9180358193963873E-2</v>
      </c>
      <c r="G3559">
        <v>1.2107830132403762E-3</v>
      </c>
      <c r="H3559">
        <v>7.7993528604250472E-4</v>
      </c>
    </row>
    <row r="3560" spans="1:8" x14ac:dyDescent="0.2">
      <c r="A3560" t="s">
        <v>4242</v>
      </c>
      <c r="B3560" t="s">
        <v>4240</v>
      </c>
      <c r="C3560" t="s">
        <v>4818</v>
      </c>
      <c r="D3560">
        <v>0.92600770829528711</v>
      </c>
      <c r="E3560">
        <v>2.2821215211466104E-2</v>
      </c>
      <c r="F3560">
        <v>4.9180358193963873E-2</v>
      </c>
      <c r="G3560">
        <v>1.2107830132403762E-3</v>
      </c>
      <c r="H3560">
        <v>7.7993528604250472E-4</v>
      </c>
    </row>
    <row r="3561" spans="1:8" x14ac:dyDescent="0.2">
      <c r="A3561" t="s">
        <v>4242</v>
      </c>
      <c r="B3561" t="s">
        <v>4240</v>
      </c>
      <c r="C3561" t="s">
        <v>4819</v>
      </c>
      <c r="D3561">
        <v>0.92600770829528711</v>
      </c>
      <c r="E3561">
        <v>2.2821215211466104E-2</v>
      </c>
      <c r="F3561">
        <v>4.9180358193963873E-2</v>
      </c>
      <c r="G3561">
        <v>1.2107830132403762E-3</v>
      </c>
      <c r="H3561">
        <v>7.7993528604250472E-4</v>
      </c>
    </row>
    <row r="3562" spans="1:8" x14ac:dyDescent="0.2">
      <c r="A3562" t="s">
        <v>4242</v>
      </c>
      <c r="B3562" t="s">
        <v>4240</v>
      </c>
      <c r="C3562" t="s">
        <v>4820</v>
      </c>
      <c r="D3562">
        <v>0.92600770829528711</v>
      </c>
      <c r="E3562">
        <v>2.2821215211466104E-2</v>
      </c>
      <c r="F3562">
        <v>4.9180358193963873E-2</v>
      </c>
      <c r="G3562">
        <v>1.2107830132403762E-3</v>
      </c>
      <c r="H3562">
        <v>7.7993528604250472E-4</v>
      </c>
    </row>
    <row r="3563" spans="1:8" x14ac:dyDescent="0.2">
      <c r="A3563" t="s">
        <v>4242</v>
      </c>
      <c r="B3563" t="s">
        <v>4240</v>
      </c>
      <c r="C3563" t="s">
        <v>4821</v>
      </c>
      <c r="D3563">
        <v>0.92600770829528711</v>
      </c>
      <c r="E3563">
        <v>2.2821215211466104E-2</v>
      </c>
      <c r="F3563">
        <v>4.9180358193963873E-2</v>
      </c>
      <c r="G3563">
        <v>1.2107830132403762E-3</v>
      </c>
      <c r="H3563">
        <v>7.7993528604250472E-4</v>
      </c>
    </row>
    <row r="3564" spans="1:8" x14ac:dyDescent="0.2">
      <c r="A3564" t="s">
        <v>4242</v>
      </c>
      <c r="B3564" t="s">
        <v>4240</v>
      </c>
      <c r="C3564" t="s">
        <v>4822</v>
      </c>
      <c r="D3564">
        <v>0.92600770829528711</v>
      </c>
      <c r="E3564">
        <v>2.2821215211466104E-2</v>
      </c>
      <c r="F3564">
        <v>4.9180358193963873E-2</v>
      </c>
      <c r="G3564">
        <v>1.2107830132403762E-3</v>
      </c>
      <c r="H3564">
        <v>7.7993528604250472E-4</v>
      </c>
    </row>
    <row r="3565" spans="1:8" x14ac:dyDescent="0.2">
      <c r="A3565" t="s">
        <v>4242</v>
      </c>
      <c r="B3565" t="s">
        <v>4240</v>
      </c>
      <c r="C3565" t="s">
        <v>4823</v>
      </c>
      <c r="D3565">
        <v>0.92606650757732289</v>
      </c>
      <c r="E3565">
        <v>2.2790191262340883E-2</v>
      </c>
      <c r="F3565">
        <v>4.9155962571733651E-2</v>
      </c>
      <c r="G3565">
        <v>1.2084618199297234E-3</v>
      </c>
      <c r="H3565">
        <v>7.7887676867285645E-4</v>
      </c>
    </row>
    <row r="3566" spans="1:8" x14ac:dyDescent="0.2">
      <c r="A3566" t="s">
        <v>4242</v>
      </c>
      <c r="B3566" t="s">
        <v>4240</v>
      </c>
      <c r="C3566" t="s">
        <v>4824</v>
      </c>
      <c r="D3566">
        <v>0.92612289975004547</v>
      </c>
      <c r="E3566">
        <v>2.2761416427298196E-2</v>
      </c>
      <c r="F3566">
        <v>4.913152396181833E-2</v>
      </c>
      <c r="G3566">
        <v>1.2062638186718128E-3</v>
      </c>
      <c r="H3566">
        <v>7.7789604216632439E-4</v>
      </c>
    </row>
    <row r="3567" spans="1:8" x14ac:dyDescent="0.2">
      <c r="A3567" t="s">
        <v>4242</v>
      </c>
      <c r="B3567" t="s">
        <v>4240</v>
      </c>
      <c r="C3567" t="s">
        <v>4825</v>
      </c>
      <c r="D3567">
        <v>0.92612289975004547</v>
      </c>
      <c r="E3567">
        <v>2.2761416427298196E-2</v>
      </c>
      <c r="F3567">
        <v>4.913152396181833E-2</v>
      </c>
      <c r="G3567">
        <v>1.2062638186718128E-3</v>
      </c>
      <c r="H3567">
        <v>7.7789604216632439E-4</v>
      </c>
    </row>
    <row r="3568" spans="1:8" x14ac:dyDescent="0.2">
      <c r="A3568" t="s">
        <v>4242</v>
      </c>
      <c r="B3568" t="s">
        <v>4240</v>
      </c>
      <c r="C3568" t="s">
        <v>4826</v>
      </c>
      <c r="D3568">
        <v>0.92612289975004547</v>
      </c>
      <c r="E3568">
        <v>2.2761416427298196E-2</v>
      </c>
      <c r="F3568">
        <v>4.913152396181833E-2</v>
      </c>
      <c r="G3568">
        <v>1.2062638186718128E-3</v>
      </c>
      <c r="H3568">
        <v>7.7789604216632439E-4</v>
      </c>
    </row>
    <row r="3569" spans="1:8" x14ac:dyDescent="0.2">
      <c r="A3569" t="s">
        <v>4242</v>
      </c>
      <c r="B3569" t="s">
        <v>4240</v>
      </c>
      <c r="C3569" t="s">
        <v>4827</v>
      </c>
      <c r="D3569">
        <v>0.9262180758773868</v>
      </c>
      <c r="E3569">
        <v>2.2729060138784059E-2</v>
      </c>
      <c r="F3569">
        <v>4.9073121058311402E-2</v>
      </c>
      <c r="G3569">
        <v>1.202994031931029E-3</v>
      </c>
      <c r="H3569">
        <v>7.7674889358677961E-4</v>
      </c>
    </row>
    <row r="3570" spans="1:8" x14ac:dyDescent="0.2">
      <c r="A3570" t="s">
        <v>4242</v>
      </c>
      <c r="B3570" t="s">
        <v>4240</v>
      </c>
      <c r="C3570" t="s">
        <v>4828</v>
      </c>
      <c r="D3570">
        <v>0.9262180758773868</v>
      </c>
      <c r="E3570">
        <v>2.2729060138784059E-2</v>
      </c>
      <c r="F3570">
        <v>4.9073121058311402E-2</v>
      </c>
      <c r="G3570">
        <v>1.202994031931029E-3</v>
      </c>
      <c r="H3570">
        <v>7.7674889358677961E-4</v>
      </c>
    </row>
    <row r="3571" spans="1:8" x14ac:dyDescent="0.2">
      <c r="A3571" t="s">
        <v>4242</v>
      </c>
      <c r="B3571" t="s">
        <v>4240</v>
      </c>
      <c r="C3571" t="s">
        <v>4829</v>
      </c>
      <c r="D3571">
        <v>0.9262180758773868</v>
      </c>
      <c r="E3571">
        <v>2.2729060138784059E-2</v>
      </c>
      <c r="F3571">
        <v>4.9073121058311402E-2</v>
      </c>
      <c r="G3571">
        <v>1.202994031931029E-3</v>
      </c>
      <c r="H3571">
        <v>7.7674889358677961E-4</v>
      </c>
    </row>
    <row r="3572" spans="1:8" x14ac:dyDescent="0.2">
      <c r="A3572" t="s">
        <v>4242</v>
      </c>
      <c r="B3572" t="s">
        <v>4240</v>
      </c>
      <c r="C3572" t="s">
        <v>4830</v>
      </c>
      <c r="D3572">
        <v>0.9262180758773868</v>
      </c>
      <c r="E3572">
        <v>2.2729060138784059E-2</v>
      </c>
      <c r="F3572">
        <v>4.9073121058311402E-2</v>
      </c>
      <c r="G3572">
        <v>1.202994031931029E-3</v>
      </c>
      <c r="H3572">
        <v>7.7674889358677961E-4</v>
      </c>
    </row>
    <row r="3574" spans="1:8" x14ac:dyDescent="0.2">
      <c r="A3574" s="32" t="s">
        <v>4842</v>
      </c>
    </row>
  </sheetData>
  <conditionalFormatting sqref="A3574">
    <cfRule type="expression" dxfId="3" priority="1">
      <formula>$D3574&gt;0.8</formula>
    </cfRule>
  </conditionalFormatting>
  <conditionalFormatting sqref="A3:H3572">
    <cfRule type="expression" dxfId="2" priority="2">
      <formula>"$D2&gt;0.8"</formula>
    </cfRule>
  </conditionalFormatting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D104D-4DD2-2C45-98AC-CB7D7DCB5FD9}">
  <dimension ref="A1:H10"/>
  <sheetViews>
    <sheetView workbookViewId="0">
      <selection activeCell="L16" sqref="L16"/>
    </sheetView>
  </sheetViews>
  <sheetFormatPr baseColWidth="10" defaultRowHeight="16" x14ac:dyDescent="0.2"/>
  <cols>
    <col min="1" max="1" width="7.6640625" bestFit="1" customWidth="1"/>
    <col min="2" max="2" width="15.5" bestFit="1" customWidth="1"/>
    <col min="3" max="3" width="9.6640625" bestFit="1" customWidth="1"/>
    <col min="4" max="4" width="12.1640625" bestFit="1" customWidth="1"/>
  </cols>
  <sheetData>
    <row r="1" spans="1:8" x14ac:dyDescent="0.2">
      <c r="A1" s="40" t="s">
        <v>4834</v>
      </c>
    </row>
    <row r="2" spans="1:8" x14ac:dyDescent="0.2">
      <c r="A2" t="s">
        <v>4243</v>
      </c>
      <c r="B2" t="s">
        <v>4244</v>
      </c>
      <c r="C2" t="s">
        <v>1163</v>
      </c>
      <c r="D2" t="s">
        <v>4836</v>
      </c>
      <c r="E2" t="s">
        <v>4837</v>
      </c>
      <c r="F2" t="s">
        <v>4838</v>
      </c>
      <c r="G2" t="s">
        <v>4839</v>
      </c>
      <c r="H2" t="s">
        <v>1164</v>
      </c>
    </row>
    <row r="3" spans="1:8" x14ac:dyDescent="0.2">
      <c r="A3" t="s">
        <v>4238</v>
      </c>
      <c r="B3" t="s">
        <v>4239</v>
      </c>
      <c r="C3" t="s">
        <v>4817</v>
      </c>
      <c r="D3">
        <v>8.6789707393651107E-16</v>
      </c>
      <c r="E3">
        <v>9.4436847097326761E-6</v>
      </c>
      <c r="F3">
        <v>9.1901481929494953E-11</v>
      </c>
      <c r="G3">
        <v>0.99999025881065073</v>
      </c>
      <c r="H3">
        <v>2.9741274014084845E-7</v>
      </c>
    </row>
    <row r="4" spans="1:8" x14ac:dyDescent="0.2">
      <c r="A4" t="s">
        <v>4238</v>
      </c>
      <c r="B4" t="s">
        <v>4240</v>
      </c>
      <c r="C4" t="s">
        <v>4817</v>
      </c>
      <c r="D4">
        <v>8.7158376459722174E-11</v>
      </c>
      <c r="E4">
        <v>0.94920791807573313</v>
      </c>
      <c r="F4">
        <v>3.2848372241315415E-12</v>
      </c>
      <c r="G4">
        <v>3.5767324154998927E-2</v>
      </c>
      <c r="H4">
        <v>1.5024757678823001E-2</v>
      </c>
    </row>
    <row r="5" spans="1:8" x14ac:dyDescent="0.2">
      <c r="A5" t="s">
        <v>4241</v>
      </c>
      <c r="B5" t="s">
        <v>4239</v>
      </c>
      <c r="C5" t="s">
        <v>4817</v>
      </c>
      <c r="D5">
        <v>6.3202772814355847E-39</v>
      </c>
      <c r="E5">
        <v>6.8771640919635948E-29</v>
      </c>
      <c r="F5">
        <v>9.1902377136887156E-11</v>
      </c>
      <c r="G5">
        <v>0.99999999979162624</v>
      </c>
      <c r="H5">
        <v>1.1647634344284095E-10</v>
      </c>
    </row>
    <row r="6" spans="1:8" x14ac:dyDescent="0.2">
      <c r="A6" t="s">
        <v>4241</v>
      </c>
      <c r="B6" t="s">
        <v>4240</v>
      </c>
      <c r="C6" t="s">
        <v>4817</v>
      </c>
      <c r="D6">
        <v>5.8690890857364849E-55</v>
      </c>
      <c r="E6">
        <v>6.3917962430695038E-45</v>
      </c>
      <c r="F6">
        <v>9.1822218063411782E-11</v>
      </c>
      <c r="G6">
        <v>0.99999999978589926</v>
      </c>
      <c r="H6">
        <v>1.2228171903930404E-10</v>
      </c>
    </row>
    <row r="7" spans="1:8" x14ac:dyDescent="0.2">
      <c r="A7" t="s">
        <v>4242</v>
      </c>
      <c r="B7" t="s">
        <v>4239</v>
      </c>
      <c r="C7" t="s">
        <v>4817</v>
      </c>
      <c r="D7">
        <v>8.5782067269573041E-11</v>
      </c>
      <c r="E7">
        <v>0.9334042265732857</v>
      </c>
      <c r="F7">
        <v>4.5239746532533195E-12</v>
      </c>
      <c r="G7">
        <v>4.9218293496765965E-2</v>
      </c>
      <c r="H7">
        <v>1.7377479839641417E-2</v>
      </c>
    </row>
    <row r="8" spans="1:8" x14ac:dyDescent="0.2">
      <c r="A8" t="s">
        <v>4242</v>
      </c>
      <c r="B8" t="s">
        <v>4240</v>
      </c>
      <c r="C8" t="s">
        <v>4817</v>
      </c>
      <c r="D8">
        <v>8.7083724313197143E-11</v>
      </c>
      <c r="E8">
        <v>0.94839491063501224</v>
      </c>
      <c r="F8">
        <v>3.7739243343464638E-12</v>
      </c>
      <c r="G8">
        <v>4.1095752245671059E-2</v>
      </c>
      <c r="H8">
        <v>1.050933702845847E-2</v>
      </c>
    </row>
    <row r="10" spans="1:8" x14ac:dyDescent="0.2">
      <c r="A10" s="32" t="s">
        <v>4843</v>
      </c>
    </row>
  </sheetData>
  <conditionalFormatting sqref="A10">
    <cfRule type="expression" dxfId="1" priority="1">
      <formula>$D10&gt;0.8</formula>
    </cfRule>
  </conditionalFormatting>
  <conditionalFormatting sqref="A3:H8">
    <cfRule type="expression" dxfId="0" priority="2">
      <formula>"$D2&gt;0.8"</formula>
    </cfRule>
  </conditionalFormatting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A99D3-1467-E948-9A5A-8F6D0B0042B3}">
  <sheetPr codeName="Sheet19"/>
  <dimension ref="A1:B869"/>
  <sheetViews>
    <sheetView workbookViewId="0">
      <selection activeCell="A5" sqref="A5"/>
    </sheetView>
  </sheetViews>
  <sheetFormatPr baseColWidth="10" defaultRowHeight="16" x14ac:dyDescent="0.2"/>
  <cols>
    <col min="1" max="1" width="14.5" customWidth="1"/>
    <col min="2" max="2" width="55.1640625" bestFit="1" customWidth="1"/>
    <col min="3" max="3" width="20" bestFit="1" customWidth="1"/>
  </cols>
  <sheetData>
    <row r="1" spans="1:2" x14ac:dyDescent="0.2">
      <c r="A1" s="32" t="s">
        <v>4832</v>
      </c>
    </row>
    <row r="2" spans="1:2" x14ac:dyDescent="0.2">
      <c r="A2" t="s">
        <v>8</v>
      </c>
      <c r="B2" t="s">
        <v>1918</v>
      </c>
    </row>
    <row r="3" spans="1:2" x14ac:dyDescent="0.2">
      <c r="A3" t="s">
        <v>17</v>
      </c>
      <c r="B3" t="s">
        <v>1202</v>
      </c>
    </row>
    <row r="4" spans="1:2" x14ac:dyDescent="0.2">
      <c r="A4" t="s">
        <v>18</v>
      </c>
      <c r="B4" t="s">
        <v>1203</v>
      </c>
    </row>
    <row r="5" spans="1:2" x14ac:dyDescent="0.2">
      <c r="A5" t="s">
        <v>19</v>
      </c>
      <c r="B5" t="s">
        <v>1204</v>
      </c>
    </row>
    <row r="6" spans="1:2" x14ac:dyDescent="0.2">
      <c r="A6" t="s">
        <v>20</v>
      </c>
      <c r="B6" t="s">
        <v>1205</v>
      </c>
    </row>
    <row r="7" spans="1:2" x14ac:dyDescent="0.2">
      <c r="A7" t="s">
        <v>21</v>
      </c>
      <c r="B7" t="s">
        <v>1206</v>
      </c>
    </row>
    <row r="8" spans="1:2" x14ac:dyDescent="0.2">
      <c r="A8" t="s">
        <v>22</v>
      </c>
      <c r="B8" t="s">
        <v>1207</v>
      </c>
    </row>
    <row r="9" spans="1:2" x14ac:dyDescent="0.2">
      <c r="A9" t="s">
        <v>23</v>
      </c>
      <c r="B9" t="s">
        <v>1208</v>
      </c>
    </row>
    <row r="10" spans="1:2" x14ac:dyDescent="0.2">
      <c r="A10" t="s">
        <v>24</v>
      </c>
      <c r="B10" t="s">
        <v>1209</v>
      </c>
    </row>
    <row r="11" spans="1:2" x14ac:dyDescent="0.2">
      <c r="A11" t="s">
        <v>25</v>
      </c>
      <c r="B11" t="s">
        <v>1210</v>
      </c>
    </row>
    <row r="12" spans="1:2" x14ac:dyDescent="0.2">
      <c r="A12" t="s">
        <v>26</v>
      </c>
      <c r="B12" t="s">
        <v>1211</v>
      </c>
    </row>
    <row r="13" spans="1:2" x14ac:dyDescent="0.2">
      <c r="A13" t="s">
        <v>27</v>
      </c>
      <c r="B13" t="s">
        <v>1212</v>
      </c>
    </row>
    <row r="14" spans="1:2" x14ac:dyDescent="0.2">
      <c r="A14" t="s">
        <v>28</v>
      </c>
      <c r="B14" t="s">
        <v>1213</v>
      </c>
    </row>
    <row r="15" spans="1:2" x14ac:dyDescent="0.2">
      <c r="A15" t="s">
        <v>29</v>
      </c>
      <c r="B15" t="s">
        <v>1214</v>
      </c>
    </row>
    <row r="16" spans="1:2" x14ac:dyDescent="0.2">
      <c r="A16" t="s">
        <v>30</v>
      </c>
      <c r="B16" t="s">
        <v>1215</v>
      </c>
    </row>
    <row r="17" spans="1:2" x14ac:dyDescent="0.2">
      <c r="A17" t="s">
        <v>31</v>
      </c>
      <c r="B17" t="s">
        <v>1216</v>
      </c>
    </row>
    <row r="18" spans="1:2" x14ac:dyDescent="0.2">
      <c r="A18" t="s">
        <v>32</v>
      </c>
      <c r="B18" t="s">
        <v>1217</v>
      </c>
    </row>
    <row r="19" spans="1:2" x14ac:dyDescent="0.2">
      <c r="A19" t="s">
        <v>33</v>
      </c>
      <c r="B19" t="s">
        <v>1218</v>
      </c>
    </row>
    <row r="20" spans="1:2" x14ac:dyDescent="0.2">
      <c r="A20" t="s">
        <v>34</v>
      </c>
      <c r="B20" t="s">
        <v>1219</v>
      </c>
    </row>
    <row r="21" spans="1:2" x14ac:dyDescent="0.2">
      <c r="A21" t="s">
        <v>35</v>
      </c>
      <c r="B21" t="s">
        <v>1220</v>
      </c>
    </row>
    <row r="22" spans="1:2" x14ac:dyDescent="0.2">
      <c r="A22" t="s">
        <v>36</v>
      </c>
      <c r="B22" t="s">
        <v>1221</v>
      </c>
    </row>
    <row r="23" spans="1:2" x14ac:dyDescent="0.2">
      <c r="A23" t="s">
        <v>37</v>
      </c>
      <c r="B23" t="s">
        <v>1222</v>
      </c>
    </row>
    <row r="24" spans="1:2" x14ac:dyDescent="0.2">
      <c r="A24" t="s">
        <v>38</v>
      </c>
      <c r="B24" t="s">
        <v>1223</v>
      </c>
    </row>
    <row r="25" spans="1:2" x14ac:dyDescent="0.2">
      <c r="A25" t="s">
        <v>39</v>
      </c>
      <c r="B25" t="s">
        <v>1905</v>
      </c>
    </row>
    <row r="26" spans="1:2" x14ac:dyDescent="0.2">
      <c r="A26" t="s">
        <v>40</v>
      </c>
      <c r="B26" t="s">
        <v>1224</v>
      </c>
    </row>
    <row r="27" spans="1:2" x14ac:dyDescent="0.2">
      <c r="A27" t="s">
        <v>41</v>
      </c>
      <c r="B27" t="s">
        <v>1225</v>
      </c>
    </row>
    <row r="28" spans="1:2" x14ac:dyDescent="0.2">
      <c r="A28" t="s">
        <v>42</v>
      </c>
      <c r="B28" t="s">
        <v>1226</v>
      </c>
    </row>
    <row r="29" spans="1:2" x14ac:dyDescent="0.2">
      <c r="A29" t="s">
        <v>43</v>
      </c>
      <c r="B29" t="s">
        <v>1227</v>
      </c>
    </row>
    <row r="30" spans="1:2" x14ac:dyDescent="0.2">
      <c r="A30" t="s">
        <v>44</v>
      </c>
      <c r="B30" t="s">
        <v>1228</v>
      </c>
    </row>
    <row r="31" spans="1:2" x14ac:dyDescent="0.2">
      <c r="A31" t="s">
        <v>45</v>
      </c>
      <c r="B31" t="s">
        <v>1229</v>
      </c>
    </row>
    <row r="32" spans="1:2" x14ac:dyDescent="0.2">
      <c r="A32" t="s">
        <v>46</v>
      </c>
      <c r="B32" t="s">
        <v>1230</v>
      </c>
    </row>
    <row r="33" spans="1:2" x14ac:dyDescent="0.2">
      <c r="A33" t="s">
        <v>47</v>
      </c>
      <c r="B33" t="s">
        <v>1231</v>
      </c>
    </row>
    <row r="34" spans="1:2" x14ac:dyDescent="0.2">
      <c r="A34" t="s">
        <v>48</v>
      </c>
      <c r="B34" t="s">
        <v>1232</v>
      </c>
    </row>
    <row r="35" spans="1:2" x14ac:dyDescent="0.2">
      <c r="A35" t="s">
        <v>49</v>
      </c>
      <c r="B35" t="s">
        <v>1233</v>
      </c>
    </row>
    <row r="36" spans="1:2" x14ac:dyDescent="0.2">
      <c r="A36" t="s">
        <v>50</v>
      </c>
      <c r="B36" t="s">
        <v>1234</v>
      </c>
    </row>
    <row r="37" spans="1:2" x14ac:dyDescent="0.2">
      <c r="A37" t="s">
        <v>51</v>
      </c>
      <c r="B37" t="s">
        <v>1235</v>
      </c>
    </row>
    <row r="38" spans="1:2" x14ac:dyDescent="0.2">
      <c r="A38" t="s">
        <v>52</v>
      </c>
      <c r="B38" t="s">
        <v>1236</v>
      </c>
    </row>
    <row r="39" spans="1:2" x14ac:dyDescent="0.2">
      <c r="A39" t="s">
        <v>53</v>
      </c>
      <c r="B39" t="s">
        <v>1237</v>
      </c>
    </row>
    <row r="40" spans="1:2" x14ac:dyDescent="0.2">
      <c r="A40" t="s">
        <v>54</v>
      </c>
      <c r="B40" t="s">
        <v>1238</v>
      </c>
    </row>
    <row r="41" spans="1:2" x14ac:dyDescent="0.2">
      <c r="A41" t="s">
        <v>55</v>
      </c>
      <c r="B41" t="s">
        <v>1239</v>
      </c>
    </row>
    <row r="42" spans="1:2" x14ac:dyDescent="0.2">
      <c r="A42" t="s">
        <v>56</v>
      </c>
      <c r="B42" t="s">
        <v>1240</v>
      </c>
    </row>
    <row r="43" spans="1:2" x14ac:dyDescent="0.2">
      <c r="A43" t="s">
        <v>57</v>
      </c>
      <c r="B43" t="s">
        <v>1241</v>
      </c>
    </row>
    <row r="44" spans="1:2" x14ac:dyDescent="0.2">
      <c r="A44" t="s">
        <v>58</v>
      </c>
      <c r="B44" t="s">
        <v>1242</v>
      </c>
    </row>
    <row r="45" spans="1:2" x14ac:dyDescent="0.2">
      <c r="A45" t="s">
        <v>59</v>
      </c>
      <c r="B45" t="s">
        <v>1243</v>
      </c>
    </row>
    <row r="46" spans="1:2" x14ac:dyDescent="0.2">
      <c r="A46" t="s">
        <v>60</v>
      </c>
      <c r="B46" t="s">
        <v>1244</v>
      </c>
    </row>
    <row r="47" spans="1:2" x14ac:dyDescent="0.2">
      <c r="A47" t="s">
        <v>61</v>
      </c>
      <c r="B47" t="s">
        <v>1245</v>
      </c>
    </row>
    <row r="48" spans="1:2" x14ac:dyDescent="0.2">
      <c r="A48" t="s">
        <v>62</v>
      </c>
      <c r="B48" t="s">
        <v>1246</v>
      </c>
    </row>
    <row r="49" spans="1:2" x14ac:dyDescent="0.2">
      <c r="A49" t="s">
        <v>63</v>
      </c>
      <c r="B49" t="s">
        <v>1247</v>
      </c>
    </row>
    <row r="50" spans="1:2" x14ac:dyDescent="0.2">
      <c r="A50" t="s">
        <v>64</v>
      </c>
      <c r="B50" t="s">
        <v>1248</v>
      </c>
    </row>
    <row r="51" spans="1:2" x14ac:dyDescent="0.2">
      <c r="A51" t="s">
        <v>65</v>
      </c>
      <c r="B51" t="s">
        <v>1249</v>
      </c>
    </row>
    <row r="52" spans="1:2" x14ac:dyDescent="0.2">
      <c r="A52" t="s">
        <v>66</v>
      </c>
      <c r="B52" t="s">
        <v>1250</v>
      </c>
    </row>
    <row r="53" spans="1:2" x14ac:dyDescent="0.2">
      <c r="A53" t="s">
        <v>67</v>
      </c>
      <c r="B53" t="s">
        <v>1251</v>
      </c>
    </row>
    <row r="54" spans="1:2" x14ac:dyDescent="0.2">
      <c r="A54" t="s">
        <v>68</v>
      </c>
      <c r="B54" t="s">
        <v>1252</v>
      </c>
    </row>
    <row r="55" spans="1:2" x14ac:dyDescent="0.2">
      <c r="A55" t="s">
        <v>69</v>
      </c>
      <c r="B55" t="s">
        <v>1253</v>
      </c>
    </row>
    <row r="56" spans="1:2" x14ac:dyDescent="0.2">
      <c r="A56" t="s">
        <v>70</v>
      </c>
      <c r="B56" t="s">
        <v>1254</v>
      </c>
    </row>
    <row r="57" spans="1:2" x14ac:dyDescent="0.2">
      <c r="A57" t="s">
        <v>71</v>
      </c>
      <c r="B57" t="s">
        <v>1255</v>
      </c>
    </row>
    <row r="58" spans="1:2" x14ac:dyDescent="0.2">
      <c r="A58" t="s">
        <v>72</v>
      </c>
      <c r="B58" t="s">
        <v>1256</v>
      </c>
    </row>
    <row r="59" spans="1:2" x14ac:dyDescent="0.2">
      <c r="A59" t="s">
        <v>73</v>
      </c>
      <c r="B59" t="s">
        <v>1257</v>
      </c>
    </row>
    <row r="60" spans="1:2" x14ac:dyDescent="0.2">
      <c r="A60" t="s">
        <v>74</v>
      </c>
      <c r="B60" t="s">
        <v>1258</v>
      </c>
    </row>
    <row r="61" spans="1:2" x14ac:dyDescent="0.2">
      <c r="A61" t="s">
        <v>75</v>
      </c>
      <c r="B61" t="s">
        <v>1259</v>
      </c>
    </row>
    <row r="62" spans="1:2" x14ac:dyDescent="0.2">
      <c r="A62" t="s">
        <v>76</v>
      </c>
      <c r="B62" t="s">
        <v>1260</v>
      </c>
    </row>
    <row r="63" spans="1:2" x14ac:dyDescent="0.2">
      <c r="A63" t="s">
        <v>77</v>
      </c>
      <c r="B63" t="s">
        <v>1261</v>
      </c>
    </row>
    <row r="64" spans="1:2" x14ac:dyDescent="0.2">
      <c r="A64" t="s">
        <v>78</v>
      </c>
      <c r="B64" t="s">
        <v>1262</v>
      </c>
    </row>
    <row r="65" spans="1:2" x14ac:dyDescent="0.2">
      <c r="A65" t="s">
        <v>79</v>
      </c>
      <c r="B65" t="s">
        <v>1263</v>
      </c>
    </row>
    <row r="66" spans="1:2" x14ac:dyDescent="0.2">
      <c r="A66" t="s">
        <v>80</v>
      </c>
      <c r="B66" t="s">
        <v>1264</v>
      </c>
    </row>
    <row r="67" spans="1:2" x14ac:dyDescent="0.2">
      <c r="A67" t="s">
        <v>81</v>
      </c>
      <c r="B67" t="s">
        <v>1265</v>
      </c>
    </row>
    <row r="68" spans="1:2" x14ac:dyDescent="0.2">
      <c r="A68" t="s">
        <v>82</v>
      </c>
      <c r="B68" t="s">
        <v>1891</v>
      </c>
    </row>
    <row r="69" spans="1:2" x14ac:dyDescent="0.2">
      <c r="A69" t="s">
        <v>83</v>
      </c>
      <c r="B69" t="s">
        <v>1266</v>
      </c>
    </row>
    <row r="70" spans="1:2" x14ac:dyDescent="0.2">
      <c r="A70" t="s">
        <v>84</v>
      </c>
      <c r="B70" t="s">
        <v>1267</v>
      </c>
    </row>
    <row r="71" spans="1:2" x14ac:dyDescent="0.2">
      <c r="A71" t="s">
        <v>85</v>
      </c>
      <c r="B71" t="s">
        <v>1268</v>
      </c>
    </row>
    <row r="72" spans="1:2" x14ac:dyDescent="0.2">
      <c r="A72" t="s">
        <v>86</v>
      </c>
      <c r="B72" t="s">
        <v>1269</v>
      </c>
    </row>
    <row r="73" spans="1:2" x14ac:dyDescent="0.2">
      <c r="A73" t="s">
        <v>87</v>
      </c>
      <c r="B73" t="s">
        <v>1270</v>
      </c>
    </row>
    <row r="74" spans="1:2" x14ac:dyDescent="0.2">
      <c r="A74" t="s">
        <v>88</v>
      </c>
      <c r="B74" t="s">
        <v>1870</v>
      </c>
    </row>
    <row r="75" spans="1:2" x14ac:dyDescent="0.2">
      <c r="A75" t="s">
        <v>89</v>
      </c>
      <c r="B75" t="s">
        <v>1271</v>
      </c>
    </row>
    <row r="76" spans="1:2" x14ac:dyDescent="0.2">
      <c r="A76" t="s">
        <v>90</v>
      </c>
      <c r="B76" t="s">
        <v>1272</v>
      </c>
    </row>
    <row r="77" spans="1:2" x14ac:dyDescent="0.2">
      <c r="A77" t="s">
        <v>91</v>
      </c>
      <c r="B77" t="s">
        <v>1273</v>
      </c>
    </row>
    <row r="78" spans="1:2" x14ac:dyDescent="0.2">
      <c r="A78" t="s">
        <v>92</v>
      </c>
      <c r="B78" t="s">
        <v>1274</v>
      </c>
    </row>
    <row r="79" spans="1:2" x14ac:dyDescent="0.2">
      <c r="A79" t="s">
        <v>93</v>
      </c>
      <c r="B79" t="s">
        <v>1275</v>
      </c>
    </row>
    <row r="80" spans="1:2" x14ac:dyDescent="0.2">
      <c r="A80" t="s">
        <v>94</v>
      </c>
      <c r="B80" t="s">
        <v>1276</v>
      </c>
    </row>
    <row r="81" spans="1:2" x14ac:dyDescent="0.2">
      <c r="A81" t="s">
        <v>95</v>
      </c>
      <c r="B81" t="s">
        <v>1277</v>
      </c>
    </row>
    <row r="82" spans="1:2" x14ac:dyDescent="0.2">
      <c r="A82" t="s">
        <v>96</v>
      </c>
      <c r="B82" t="s">
        <v>1278</v>
      </c>
    </row>
    <row r="83" spans="1:2" x14ac:dyDescent="0.2">
      <c r="A83" t="s">
        <v>97</v>
      </c>
      <c r="B83" t="s">
        <v>1279</v>
      </c>
    </row>
    <row r="84" spans="1:2" x14ac:dyDescent="0.2">
      <c r="A84" t="s">
        <v>98</v>
      </c>
      <c r="B84" t="s">
        <v>1280</v>
      </c>
    </row>
    <row r="85" spans="1:2" x14ac:dyDescent="0.2">
      <c r="A85" t="s">
        <v>99</v>
      </c>
      <c r="B85" t="s">
        <v>1281</v>
      </c>
    </row>
    <row r="86" spans="1:2" x14ac:dyDescent="0.2">
      <c r="A86" t="s">
        <v>100</v>
      </c>
      <c r="B86" t="s">
        <v>1282</v>
      </c>
    </row>
    <row r="87" spans="1:2" x14ac:dyDescent="0.2">
      <c r="A87" t="s">
        <v>101</v>
      </c>
      <c r="B87" t="s">
        <v>1283</v>
      </c>
    </row>
    <row r="88" spans="1:2" x14ac:dyDescent="0.2">
      <c r="A88" t="s">
        <v>102</v>
      </c>
      <c r="B88" t="s">
        <v>1284</v>
      </c>
    </row>
    <row r="89" spans="1:2" x14ac:dyDescent="0.2">
      <c r="A89" t="s">
        <v>103</v>
      </c>
      <c r="B89" t="s">
        <v>1285</v>
      </c>
    </row>
    <row r="90" spans="1:2" x14ac:dyDescent="0.2">
      <c r="A90" t="s">
        <v>104</v>
      </c>
      <c r="B90" t="s">
        <v>1286</v>
      </c>
    </row>
    <row r="91" spans="1:2" x14ac:dyDescent="0.2">
      <c r="A91" t="s">
        <v>105</v>
      </c>
      <c r="B91" t="s">
        <v>1287</v>
      </c>
    </row>
    <row r="92" spans="1:2" x14ac:dyDescent="0.2">
      <c r="A92" t="s">
        <v>106</v>
      </c>
      <c r="B92" t="s">
        <v>1288</v>
      </c>
    </row>
    <row r="93" spans="1:2" x14ac:dyDescent="0.2">
      <c r="A93" t="s">
        <v>107</v>
      </c>
      <c r="B93" t="s">
        <v>1289</v>
      </c>
    </row>
    <row r="94" spans="1:2" x14ac:dyDescent="0.2">
      <c r="A94" t="s">
        <v>108</v>
      </c>
      <c r="B94" t="s">
        <v>1290</v>
      </c>
    </row>
    <row r="95" spans="1:2" x14ac:dyDescent="0.2">
      <c r="A95" t="s">
        <v>109</v>
      </c>
      <c r="B95" t="s">
        <v>1291</v>
      </c>
    </row>
    <row r="96" spans="1:2" x14ac:dyDescent="0.2">
      <c r="A96" t="s">
        <v>110</v>
      </c>
      <c r="B96" t="s">
        <v>1292</v>
      </c>
    </row>
    <row r="97" spans="1:2" x14ac:dyDescent="0.2">
      <c r="A97" t="s">
        <v>111</v>
      </c>
      <c r="B97" t="s">
        <v>1293</v>
      </c>
    </row>
    <row r="98" spans="1:2" x14ac:dyDescent="0.2">
      <c r="A98" t="s">
        <v>112</v>
      </c>
      <c r="B98" t="s">
        <v>1294</v>
      </c>
    </row>
    <row r="99" spans="1:2" x14ac:dyDescent="0.2">
      <c r="A99" t="s">
        <v>113</v>
      </c>
      <c r="B99" t="s">
        <v>1295</v>
      </c>
    </row>
    <row r="100" spans="1:2" x14ac:dyDescent="0.2">
      <c r="A100" t="s">
        <v>114</v>
      </c>
      <c r="B100" t="s">
        <v>1296</v>
      </c>
    </row>
    <row r="101" spans="1:2" x14ac:dyDescent="0.2">
      <c r="A101" t="s">
        <v>115</v>
      </c>
      <c r="B101" t="s">
        <v>1297</v>
      </c>
    </row>
    <row r="102" spans="1:2" x14ac:dyDescent="0.2">
      <c r="A102" t="s">
        <v>116</v>
      </c>
      <c r="B102" t="s">
        <v>1298</v>
      </c>
    </row>
    <row r="103" spans="1:2" x14ac:dyDescent="0.2">
      <c r="A103" t="s">
        <v>117</v>
      </c>
      <c r="B103" t="s">
        <v>1299</v>
      </c>
    </row>
    <row r="104" spans="1:2" x14ac:dyDescent="0.2">
      <c r="A104" t="s">
        <v>118</v>
      </c>
      <c r="B104" t="s">
        <v>1300</v>
      </c>
    </row>
    <row r="105" spans="1:2" x14ac:dyDescent="0.2">
      <c r="A105" t="s">
        <v>119</v>
      </c>
      <c r="B105" t="s">
        <v>1301</v>
      </c>
    </row>
    <row r="106" spans="1:2" x14ac:dyDescent="0.2">
      <c r="A106" t="s">
        <v>120</v>
      </c>
      <c r="B106" t="s">
        <v>1302</v>
      </c>
    </row>
    <row r="107" spans="1:2" x14ac:dyDescent="0.2">
      <c r="A107" t="s">
        <v>121</v>
      </c>
      <c r="B107" t="s">
        <v>1303</v>
      </c>
    </row>
    <row r="108" spans="1:2" x14ac:dyDescent="0.2">
      <c r="A108" t="s">
        <v>122</v>
      </c>
      <c r="B108" t="s">
        <v>1304</v>
      </c>
    </row>
    <row r="109" spans="1:2" x14ac:dyDescent="0.2">
      <c r="A109" t="s">
        <v>123</v>
      </c>
      <c r="B109" t="s">
        <v>1305</v>
      </c>
    </row>
    <row r="110" spans="1:2" x14ac:dyDescent="0.2">
      <c r="A110" t="s">
        <v>124</v>
      </c>
      <c r="B110" t="s">
        <v>1306</v>
      </c>
    </row>
    <row r="111" spans="1:2" x14ac:dyDescent="0.2">
      <c r="A111" t="s">
        <v>125</v>
      </c>
      <c r="B111" t="s">
        <v>1307</v>
      </c>
    </row>
    <row r="112" spans="1:2" x14ac:dyDescent="0.2">
      <c r="A112" t="s">
        <v>126</v>
      </c>
      <c r="B112" t="s">
        <v>1909</v>
      </c>
    </row>
    <row r="113" spans="1:2" x14ac:dyDescent="0.2">
      <c r="A113" t="s">
        <v>127</v>
      </c>
      <c r="B113" t="s">
        <v>1308</v>
      </c>
    </row>
    <row r="114" spans="1:2" x14ac:dyDescent="0.2">
      <c r="A114" t="s">
        <v>128</v>
      </c>
      <c r="B114" t="s">
        <v>1309</v>
      </c>
    </row>
    <row r="115" spans="1:2" x14ac:dyDescent="0.2">
      <c r="A115" t="s">
        <v>129</v>
      </c>
      <c r="B115" t="s">
        <v>1310</v>
      </c>
    </row>
    <row r="116" spans="1:2" x14ac:dyDescent="0.2">
      <c r="A116" t="s">
        <v>130</v>
      </c>
      <c r="B116" t="s">
        <v>1311</v>
      </c>
    </row>
    <row r="117" spans="1:2" x14ac:dyDescent="0.2">
      <c r="A117" t="s">
        <v>131</v>
      </c>
      <c r="B117" t="s">
        <v>1312</v>
      </c>
    </row>
    <row r="118" spans="1:2" x14ac:dyDescent="0.2">
      <c r="A118" t="s">
        <v>132</v>
      </c>
      <c r="B118" t="s">
        <v>1313</v>
      </c>
    </row>
    <row r="119" spans="1:2" x14ac:dyDescent="0.2">
      <c r="A119" t="s">
        <v>133</v>
      </c>
      <c r="B119" t="s">
        <v>1314</v>
      </c>
    </row>
    <row r="120" spans="1:2" x14ac:dyDescent="0.2">
      <c r="A120" t="s">
        <v>134</v>
      </c>
      <c r="B120" t="s">
        <v>1907</v>
      </c>
    </row>
    <row r="121" spans="1:2" x14ac:dyDescent="0.2">
      <c r="A121" t="s">
        <v>135</v>
      </c>
      <c r="B121" t="s">
        <v>1916</v>
      </c>
    </row>
    <row r="122" spans="1:2" x14ac:dyDescent="0.2">
      <c r="A122" t="s">
        <v>136</v>
      </c>
      <c r="B122" t="s">
        <v>1315</v>
      </c>
    </row>
    <row r="123" spans="1:2" x14ac:dyDescent="0.2">
      <c r="A123" t="s">
        <v>137</v>
      </c>
      <c r="B123" t="s">
        <v>1316</v>
      </c>
    </row>
    <row r="124" spans="1:2" x14ac:dyDescent="0.2">
      <c r="A124" t="s">
        <v>138</v>
      </c>
      <c r="B124" t="s">
        <v>1317</v>
      </c>
    </row>
    <row r="125" spans="1:2" x14ac:dyDescent="0.2">
      <c r="A125" t="s">
        <v>139</v>
      </c>
      <c r="B125" t="s">
        <v>1318</v>
      </c>
    </row>
    <row r="126" spans="1:2" x14ac:dyDescent="0.2">
      <c r="A126" t="s">
        <v>140</v>
      </c>
      <c r="B126" t="s">
        <v>1319</v>
      </c>
    </row>
    <row r="127" spans="1:2" x14ac:dyDescent="0.2">
      <c r="A127" t="s">
        <v>141</v>
      </c>
      <c r="B127" t="s">
        <v>1320</v>
      </c>
    </row>
    <row r="128" spans="1:2" x14ac:dyDescent="0.2">
      <c r="A128" t="s">
        <v>142</v>
      </c>
      <c r="B128" t="s">
        <v>1321</v>
      </c>
    </row>
    <row r="129" spans="1:2" x14ac:dyDescent="0.2">
      <c r="A129" t="s">
        <v>143</v>
      </c>
      <c r="B129" t="s">
        <v>1322</v>
      </c>
    </row>
    <row r="130" spans="1:2" x14ac:dyDescent="0.2">
      <c r="A130" t="s">
        <v>144</v>
      </c>
      <c r="B130" t="s">
        <v>1873</v>
      </c>
    </row>
    <row r="131" spans="1:2" x14ac:dyDescent="0.2">
      <c r="A131" t="s">
        <v>145</v>
      </c>
      <c r="B131" t="s">
        <v>1323</v>
      </c>
    </row>
    <row r="132" spans="1:2" x14ac:dyDescent="0.2">
      <c r="A132" t="s">
        <v>146</v>
      </c>
      <c r="B132" t="s">
        <v>1324</v>
      </c>
    </row>
    <row r="133" spans="1:2" x14ac:dyDescent="0.2">
      <c r="A133" t="s">
        <v>147</v>
      </c>
      <c r="B133" t="s">
        <v>1325</v>
      </c>
    </row>
    <row r="134" spans="1:2" x14ac:dyDescent="0.2">
      <c r="A134" t="s">
        <v>148</v>
      </c>
      <c r="B134" t="s">
        <v>1326</v>
      </c>
    </row>
    <row r="135" spans="1:2" x14ac:dyDescent="0.2">
      <c r="A135" t="s">
        <v>149</v>
      </c>
      <c r="B135" t="s">
        <v>1327</v>
      </c>
    </row>
    <row r="136" spans="1:2" x14ac:dyDescent="0.2">
      <c r="A136" t="s">
        <v>150</v>
      </c>
      <c r="B136" t="s">
        <v>1328</v>
      </c>
    </row>
    <row r="137" spans="1:2" x14ac:dyDescent="0.2">
      <c r="A137" t="s">
        <v>151</v>
      </c>
      <c r="B137" t="s">
        <v>1329</v>
      </c>
    </row>
    <row r="138" spans="1:2" x14ac:dyDescent="0.2">
      <c r="A138" t="s">
        <v>152</v>
      </c>
      <c r="B138" t="s">
        <v>1330</v>
      </c>
    </row>
    <row r="139" spans="1:2" x14ac:dyDescent="0.2">
      <c r="A139" t="s">
        <v>153</v>
      </c>
      <c r="B139" t="s">
        <v>1331</v>
      </c>
    </row>
    <row r="140" spans="1:2" x14ac:dyDescent="0.2">
      <c r="A140" t="s">
        <v>154</v>
      </c>
      <c r="B140" t="s">
        <v>1332</v>
      </c>
    </row>
    <row r="141" spans="1:2" x14ac:dyDescent="0.2">
      <c r="A141" t="s">
        <v>155</v>
      </c>
      <c r="B141" t="s">
        <v>1333</v>
      </c>
    </row>
    <row r="142" spans="1:2" x14ac:dyDescent="0.2">
      <c r="A142" t="s">
        <v>156</v>
      </c>
      <c r="B142" t="s">
        <v>1334</v>
      </c>
    </row>
    <row r="143" spans="1:2" x14ac:dyDescent="0.2">
      <c r="A143" t="s">
        <v>157</v>
      </c>
      <c r="B143" t="s">
        <v>1335</v>
      </c>
    </row>
    <row r="144" spans="1:2" x14ac:dyDescent="0.2">
      <c r="A144" t="s">
        <v>158</v>
      </c>
      <c r="B144" t="s">
        <v>1336</v>
      </c>
    </row>
    <row r="145" spans="1:2" x14ac:dyDescent="0.2">
      <c r="A145" t="s">
        <v>159</v>
      </c>
      <c r="B145" t="s">
        <v>1337</v>
      </c>
    </row>
    <row r="146" spans="1:2" x14ac:dyDescent="0.2">
      <c r="A146" t="s">
        <v>160</v>
      </c>
      <c r="B146" t="s">
        <v>1338</v>
      </c>
    </row>
    <row r="147" spans="1:2" x14ac:dyDescent="0.2">
      <c r="A147" t="s">
        <v>161</v>
      </c>
      <c r="B147" t="s">
        <v>1879</v>
      </c>
    </row>
    <row r="148" spans="1:2" x14ac:dyDescent="0.2">
      <c r="A148" t="s">
        <v>162</v>
      </c>
      <c r="B148" t="s">
        <v>1339</v>
      </c>
    </row>
    <row r="149" spans="1:2" x14ac:dyDescent="0.2">
      <c r="A149" t="s">
        <v>163</v>
      </c>
      <c r="B149" t="s">
        <v>1340</v>
      </c>
    </row>
    <row r="150" spans="1:2" x14ac:dyDescent="0.2">
      <c r="A150" t="s">
        <v>164</v>
      </c>
      <c r="B150" t="s">
        <v>1341</v>
      </c>
    </row>
    <row r="151" spans="1:2" x14ac:dyDescent="0.2">
      <c r="A151" t="s">
        <v>165</v>
      </c>
      <c r="B151" t="s">
        <v>1342</v>
      </c>
    </row>
    <row r="152" spans="1:2" x14ac:dyDescent="0.2">
      <c r="A152" t="s">
        <v>166</v>
      </c>
      <c r="B152" t="s">
        <v>1343</v>
      </c>
    </row>
    <row r="153" spans="1:2" x14ac:dyDescent="0.2">
      <c r="A153" t="s">
        <v>167</v>
      </c>
      <c r="B153" t="s">
        <v>1344</v>
      </c>
    </row>
    <row r="154" spans="1:2" x14ac:dyDescent="0.2">
      <c r="A154" t="s">
        <v>168</v>
      </c>
      <c r="B154" t="s">
        <v>1345</v>
      </c>
    </row>
    <row r="155" spans="1:2" x14ac:dyDescent="0.2">
      <c r="A155" t="s">
        <v>169</v>
      </c>
      <c r="B155" t="s">
        <v>1346</v>
      </c>
    </row>
    <row r="156" spans="1:2" x14ac:dyDescent="0.2">
      <c r="A156" t="s">
        <v>170</v>
      </c>
      <c r="B156" t="s">
        <v>1347</v>
      </c>
    </row>
    <row r="157" spans="1:2" x14ac:dyDescent="0.2">
      <c r="A157" t="s">
        <v>171</v>
      </c>
      <c r="B157" t="s">
        <v>1348</v>
      </c>
    </row>
    <row r="158" spans="1:2" x14ac:dyDescent="0.2">
      <c r="A158" t="s">
        <v>172</v>
      </c>
      <c r="B158" t="s">
        <v>1349</v>
      </c>
    </row>
    <row r="159" spans="1:2" x14ac:dyDescent="0.2">
      <c r="A159" t="s">
        <v>173</v>
      </c>
      <c r="B159" t="s">
        <v>1914</v>
      </c>
    </row>
    <row r="160" spans="1:2" x14ac:dyDescent="0.2">
      <c r="A160" t="s">
        <v>174</v>
      </c>
      <c r="B160" t="s">
        <v>1350</v>
      </c>
    </row>
    <row r="161" spans="1:2" x14ac:dyDescent="0.2">
      <c r="A161" t="s">
        <v>175</v>
      </c>
      <c r="B161" t="s">
        <v>1351</v>
      </c>
    </row>
    <row r="162" spans="1:2" x14ac:dyDescent="0.2">
      <c r="A162" t="s">
        <v>176</v>
      </c>
      <c r="B162" t="s">
        <v>1352</v>
      </c>
    </row>
    <row r="163" spans="1:2" x14ac:dyDescent="0.2">
      <c r="A163" t="s">
        <v>177</v>
      </c>
      <c r="B163" t="s">
        <v>1353</v>
      </c>
    </row>
    <row r="164" spans="1:2" x14ac:dyDescent="0.2">
      <c r="A164" t="s">
        <v>178</v>
      </c>
      <c r="B164" t="s">
        <v>1354</v>
      </c>
    </row>
    <row r="165" spans="1:2" x14ac:dyDescent="0.2">
      <c r="A165" t="s">
        <v>179</v>
      </c>
      <c r="B165" t="s">
        <v>1874</v>
      </c>
    </row>
    <row r="166" spans="1:2" x14ac:dyDescent="0.2">
      <c r="A166" t="s">
        <v>180</v>
      </c>
      <c r="B166" t="s">
        <v>1355</v>
      </c>
    </row>
    <row r="167" spans="1:2" x14ac:dyDescent="0.2">
      <c r="A167" t="s">
        <v>181</v>
      </c>
      <c r="B167" t="s">
        <v>1356</v>
      </c>
    </row>
    <row r="168" spans="1:2" x14ac:dyDescent="0.2">
      <c r="A168" t="s">
        <v>182</v>
      </c>
      <c r="B168" t="s">
        <v>1357</v>
      </c>
    </row>
    <row r="169" spans="1:2" x14ac:dyDescent="0.2">
      <c r="A169" t="s">
        <v>183</v>
      </c>
      <c r="B169" t="s">
        <v>1358</v>
      </c>
    </row>
    <row r="170" spans="1:2" x14ac:dyDescent="0.2">
      <c r="A170" t="s">
        <v>184</v>
      </c>
      <c r="B170" t="s">
        <v>1359</v>
      </c>
    </row>
    <row r="171" spans="1:2" x14ac:dyDescent="0.2">
      <c r="A171" t="s">
        <v>185</v>
      </c>
      <c r="B171" t="s">
        <v>1360</v>
      </c>
    </row>
    <row r="172" spans="1:2" x14ac:dyDescent="0.2">
      <c r="A172" t="s">
        <v>186</v>
      </c>
      <c r="B172" t="s">
        <v>1361</v>
      </c>
    </row>
    <row r="173" spans="1:2" x14ac:dyDescent="0.2">
      <c r="A173" t="s">
        <v>187</v>
      </c>
      <c r="B173" t="s">
        <v>1362</v>
      </c>
    </row>
    <row r="174" spans="1:2" x14ac:dyDescent="0.2">
      <c r="A174" t="s">
        <v>188</v>
      </c>
      <c r="B174" t="s">
        <v>1363</v>
      </c>
    </row>
    <row r="175" spans="1:2" x14ac:dyDescent="0.2">
      <c r="A175" t="s">
        <v>189</v>
      </c>
      <c r="B175" t="s">
        <v>1364</v>
      </c>
    </row>
    <row r="176" spans="1:2" x14ac:dyDescent="0.2">
      <c r="A176" t="s">
        <v>190</v>
      </c>
      <c r="B176" t="s">
        <v>1365</v>
      </c>
    </row>
    <row r="177" spans="1:2" x14ac:dyDescent="0.2">
      <c r="A177" t="s">
        <v>191</v>
      </c>
      <c r="B177" t="s">
        <v>1366</v>
      </c>
    </row>
    <row r="178" spans="1:2" x14ac:dyDescent="0.2">
      <c r="A178" t="s">
        <v>192</v>
      </c>
      <c r="B178" t="s">
        <v>1367</v>
      </c>
    </row>
    <row r="179" spans="1:2" x14ac:dyDescent="0.2">
      <c r="A179" t="s">
        <v>193</v>
      </c>
      <c r="B179" t="s">
        <v>1368</v>
      </c>
    </row>
    <row r="180" spans="1:2" x14ac:dyDescent="0.2">
      <c r="A180" t="s">
        <v>194</v>
      </c>
      <c r="B180" t="s">
        <v>1369</v>
      </c>
    </row>
    <row r="181" spans="1:2" x14ac:dyDescent="0.2">
      <c r="A181" t="s">
        <v>195</v>
      </c>
      <c r="B181" t="s">
        <v>1370</v>
      </c>
    </row>
    <row r="182" spans="1:2" x14ac:dyDescent="0.2">
      <c r="A182" t="s">
        <v>196</v>
      </c>
      <c r="B182" t="s">
        <v>1371</v>
      </c>
    </row>
    <row r="183" spans="1:2" x14ac:dyDescent="0.2">
      <c r="A183" t="s">
        <v>197</v>
      </c>
      <c r="B183" t="s">
        <v>1372</v>
      </c>
    </row>
    <row r="184" spans="1:2" x14ac:dyDescent="0.2">
      <c r="A184" t="s">
        <v>198</v>
      </c>
      <c r="B184" t="s">
        <v>1373</v>
      </c>
    </row>
    <row r="185" spans="1:2" x14ac:dyDescent="0.2">
      <c r="A185" t="s">
        <v>199</v>
      </c>
      <c r="B185" t="s">
        <v>1374</v>
      </c>
    </row>
    <row r="186" spans="1:2" x14ac:dyDescent="0.2">
      <c r="A186" t="s">
        <v>200</v>
      </c>
      <c r="B186" t="s">
        <v>1375</v>
      </c>
    </row>
    <row r="187" spans="1:2" x14ac:dyDescent="0.2">
      <c r="A187" t="s">
        <v>201</v>
      </c>
      <c r="B187" t="s">
        <v>1376</v>
      </c>
    </row>
    <row r="188" spans="1:2" x14ac:dyDescent="0.2">
      <c r="A188" t="s">
        <v>202</v>
      </c>
      <c r="B188" t="s">
        <v>1377</v>
      </c>
    </row>
    <row r="189" spans="1:2" x14ac:dyDescent="0.2">
      <c r="A189" t="s">
        <v>203</v>
      </c>
      <c r="B189" t="s">
        <v>1378</v>
      </c>
    </row>
    <row r="190" spans="1:2" x14ac:dyDescent="0.2">
      <c r="A190" t="s">
        <v>204</v>
      </c>
      <c r="B190" t="s">
        <v>1379</v>
      </c>
    </row>
    <row r="191" spans="1:2" x14ac:dyDescent="0.2">
      <c r="A191" t="s">
        <v>205</v>
      </c>
      <c r="B191" t="s">
        <v>1380</v>
      </c>
    </row>
    <row r="192" spans="1:2" x14ac:dyDescent="0.2">
      <c r="A192" t="s">
        <v>206</v>
      </c>
      <c r="B192" t="s">
        <v>1381</v>
      </c>
    </row>
    <row r="193" spans="1:2" x14ac:dyDescent="0.2">
      <c r="A193" t="s">
        <v>207</v>
      </c>
      <c r="B193" t="s">
        <v>1382</v>
      </c>
    </row>
    <row r="194" spans="1:2" x14ac:dyDescent="0.2">
      <c r="A194" t="s">
        <v>208</v>
      </c>
      <c r="B194" t="s">
        <v>1383</v>
      </c>
    </row>
    <row r="195" spans="1:2" x14ac:dyDescent="0.2">
      <c r="A195" t="s">
        <v>209</v>
      </c>
      <c r="B195" t="s">
        <v>1384</v>
      </c>
    </row>
    <row r="196" spans="1:2" x14ac:dyDescent="0.2">
      <c r="A196" t="s">
        <v>210</v>
      </c>
      <c r="B196" t="s">
        <v>1385</v>
      </c>
    </row>
    <row r="197" spans="1:2" x14ac:dyDescent="0.2">
      <c r="A197" t="s">
        <v>211</v>
      </c>
      <c r="B197" t="s">
        <v>1386</v>
      </c>
    </row>
    <row r="198" spans="1:2" x14ac:dyDescent="0.2">
      <c r="A198" t="s">
        <v>212</v>
      </c>
      <c r="B198" t="s">
        <v>1387</v>
      </c>
    </row>
    <row r="199" spans="1:2" x14ac:dyDescent="0.2">
      <c r="A199" t="s">
        <v>213</v>
      </c>
      <c r="B199" t="s">
        <v>1388</v>
      </c>
    </row>
    <row r="200" spans="1:2" x14ac:dyDescent="0.2">
      <c r="A200" t="s">
        <v>214</v>
      </c>
      <c r="B200" t="s">
        <v>1389</v>
      </c>
    </row>
    <row r="201" spans="1:2" x14ac:dyDescent="0.2">
      <c r="A201" t="s">
        <v>215</v>
      </c>
      <c r="B201" t="s">
        <v>1390</v>
      </c>
    </row>
    <row r="202" spans="1:2" x14ac:dyDescent="0.2">
      <c r="A202" t="s">
        <v>216</v>
      </c>
      <c r="B202" t="s">
        <v>1391</v>
      </c>
    </row>
    <row r="203" spans="1:2" x14ac:dyDescent="0.2">
      <c r="A203" t="s">
        <v>217</v>
      </c>
      <c r="B203" t="s">
        <v>1392</v>
      </c>
    </row>
    <row r="204" spans="1:2" x14ac:dyDescent="0.2">
      <c r="A204" t="s">
        <v>218</v>
      </c>
      <c r="B204" t="s">
        <v>1393</v>
      </c>
    </row>
    <row r="205" spans="1:2" x14ac:dyDescent="0.2">
      <c r="A205" t="s">
        <v>219</v>
      </c>
      <c r="B205" t="s">
        <v>1394</v>
      </c>
    </row>
    <row r="206" spans="1:2" x14ac:dyDescent="0.2">
      <c r="A206" t="s">
        <v>220</v>
      </c>
      <c r="B206" t="s">
        <v>1395</v>
      </c>
    </row>
    <row r="207" spans="1:2" x14ac:dyDescent="0.2">
      <c r="A207" t="s">
        <v>221</v>
      </c>
      <c r="B207" t="s">
        <v>1396</v>
      </c>
    </row>
    <row r="208" spans="1:2" x14ac:dyDescent="0.2">
      <c r="A208" t="s">
        <v>222</v>
      </c>
      <c r="B208" t="s">
        <v>1397</v>
      </c>
    </row>
    <row r="209" spans="1:2" x14ac:dyDescent="0.2">
      <c r="A209" t="s">
        <v>223</v>
      </c>
      <c r="B209" t="s">
        <v>1398</v>
      </c>
    </row>
    <row r="210" spans="1:2" x14ac:dyDescent="0.2">
      <c r="A210" t="s">
        <v>224</v>
      </c>
      <c r="B210" t="s">
        <v>1399</v>
      </c>
    </row>
    <row r="211" spans="1:2" x14ac:dyDescent="0.2">
      <c r="A211" t="s">
        <v>225</v>
      </c>
      <c r="B211" t="s">
        <v>1400</v>
      </c>
    </row>
    <row r="212" spans="1:2" x14ac:dyDescent="0.2">
      <c r="A212" t="s">
        <v>226</v>
      </c>
      <c r="B212" t="s">
        <v>1401</v>
      </c>
    </row>
    <row r="213" spans="1:2" x14ac:dyDescent="0.2">
      <c r="A213" t="s">
        <v>227</v>
      </c>
      <c r="B213" t="s">
        <v>1402</v>
      </c>
    </row>
    <row r="214" spans="1:2" x14ac:dyDescent="0.2">
      <c r="A214" t="s">
        <v>228</v>
      </c>
      <c r="B214" t="s">
        <v>1403</v>
      </c>
    </row>
    <row r="215" spans="1:2" x14ac:dyDescent="0.2">
      <c r="A215" t="s">
        <v>229</v>
      </c>
      <c r="B215" t="s">
        <v>1878</v>
      </c>
    </row>
    <row r="216" spans="1:2" x14ac:dyDescent="0.2">
      <c r="A216" t="s">
        <v>230</v>
      </c>
      <c r="B216" t="s">
        <v>1404</v>
      </c>
    </row>
    <row r="217" spans="1:2" x14ac:dyDescent="0.2">
      <c r="A217" t="s">
        <v>231</v>
      </c>
      <c r="B217" t="s">
        <v>1405</v>
      </c>
    </row>
    <row r="218" spans="1:2" x14ac:dyDescent="0.2">
      <c r="A218" t="s">
        <v>232</v>
      </c>
      <c r="B218" t="s">
        <v>1406</v>
      </c>
    </row>
    <row r="219" spans="1:2" x14ac:dyDescent="0.2">
      <c r="A219" t="s">
        <v>233</v>
      </c>
      <c r="B219" t="s">
        <v>1407</v>
      </c>
    </row>
    <row r="220" spans="1:2" x14ac:dyDescent="0.2">
      <c r="A220" t="s">
        <v>234</v>
      </c>
      <c r="B220" t="s">
        <v>1887</v>
      </c>
    </row>
    <row r="221" spans="1:2" x14ac:dyDescent="0.2">
      <c r="A221" t="s">
        <v>235</v>
      </c>
      <c r="B221" t="s">
        <v>1408</v>
      </c>
    </row>
    <row r="222" spans="1:2" x14ac:dyDescent="0.2">
      <c r="A222" t="s">
        <v>236</v>
      </c>
      <c r="B222" t="s">
        <v>1409</v>
      </c>
    </row>
    <row r="223" spans="1:2" x14ac:dyDescent="0.2">
      <c r="A223" t="s">
        <v>237</v>
      </c>
      <c r="B223" t="s">
        <v>1410</v>
      </c>
    </row>
    <row r="224" spans="1:2" x14ac:dyDescent="0.2">
      <c r="A224" t="s">
        <v>238</v>
      </c>
      <c r="B224" t="s">
        <v>1411</v>
      </c>
    </row>
    <row r="225" spans="1:2" x14ac:dyDescent="0.2">
      <c r="A225" t="s">
        <v>239</v>
      </c>
      <c r="B225" t="s">
        <v>1412</v>
      </c>
    </row>
    <row r="226" spans="1:2" x14ac:dyDescent="0.2">
      <c r="A226" t="s">
        <v>240</v>
      </c>
      <c r="B226" t="s">
        <v>1413</v>
      </c>
    </row>
    <row r="227" spans="1:2" x14ac:dyDescent="0.2">
      <c r="A227" t="s">
        <v>241</v>
      </c>
      <c r="B227" t="s">
        <v>1414</v>
      </c>
    </row>
    <row r="228" spans="1:2" x14ac:dyDescent="0.2">
      <c r="A228" t="s">
        <v>242</v>
      </c>
      <c r="B228" t="s">
        <v>1415</v>
      </c>
    </row>
    <row r="229" spans="1:2" x14ac:dyDescent="0.2">
      <c r="A229" t="s">
        <v>243</v>
      </c>
      <c r="B229" t="s">
        <v>1416</v>
      </c>
    </row>
    <row r="230" spans="1:2" x14ac:dyDescent="0.2">
      <c r="A230" t="s">
        <v>244</v>
      </c>
      <c r="B230" t="s">
        <v>1417</v>
      </c>
    </row>
    <row r="231" spans="1:2" x14ac:dyDescent="0.2">
      <c r="A231" t="s">
        <v>245</v>
      </c>
      <c r="B231" t="s">
        <v>1418</v>
      </c>
    </row>
    <row r="232" spans="1:2" x14ac:dyDescent="0.2">
      <c r="A232" t="s">
        <v>246</v>
      </c>
      <c r="B232" t="s">
        <v>1419</v>
      </c>
    </row>
    <row r="233" spans="1:2" x14ac:dyDescent="0.2">
      <c r="A233" t="s">
        <v>247</v>
      </c>
      <c r="B233" t="s">
        <v>1128</v>
      </c>
    </row>
    <row r="234" spans="1:2" x14ac:dyDescent="0.2">
      <c r="A234" t="s">
        <v>248</v>
      </c>
      <c r="B234" t="s">
        <v>1902</v>
      </c>
    </row>
    <row r="235" spans="1:2" x14ac:dyDescent="0.2">
      <c r="A235" t="s">
        <v>249</v>
      </c>
      <c r="B235" t="s">
        <v>1420</v>
      </c>
    </row>
    <row r="236" spans="1:2" x14ac:dyDescent="0.2">
      <c r="A236" t="s">
        <v>250</v>
      </c>
      <c r="B236" t="s">
        <v>1421</v>
      </c>
    </row>
    <row r="237" spans="1:2" x14ac:dyDescent="0.2">
      <c r="A237" t="s">
        <v>251</v>
      </c>
      <c r="B237" t="s">
        <v>1422</v>
      </c>
    </row>
    <row r="238" spans="1:2" x14ac:dyDescent="0.2">
      <c r="A238" t="s">
        <v>252</v>
      </c>
      <c r="B238" t="s">
        <v>1423</v>
      </c>
    </row>
    <row r="239" spans="1:2" x14ac:dyDescent="0.2">
      <c r="A239" t="s">
        <v>253</v>
      </c>
      <c r="B239" t="s">
        <v>1424</v>
      </c>
    </row>
    <row r="240" spans="1:2" x14ac:dyDescent="0.2">
      <c r="A240" t="s">
        <v>254</v>
      </c>
      <c r="B240" t="s">
        <v>1425</v>
      </c>
    </row>
    <row r="241" spans="1:2" x14ac:dyDescent="0.2">
      <c r="A241" t="s">
        <v>255</v>
      </c>
      <c r="B241" t="s">
        <v>1426</v>
      </c>
    </row>
    <row r="242" spans="1:2" x14ac:dyDescent="0.2">
      <c r="A242" t="s">
        <v>256</v>
      </c>
      <c r="B242" t="s">
        <v>1427</v>
      </c>
    </row>
    <row r="243" spans="1:2" x14ac:dyDescent="0.2">
      <c r="A243" t="s">
        <v>257</v>
      </c>
      <c r="B243" t="s">
        <v>1428</v>
      </c>
    </row>
    <row r="244" spans="1:2" x14ac:dyDescent="0.2">
      <c r="A244" t="s">
        <v>258</v>
      </c>
      <c r="B244" t="s">
        <v>1429</v>
      </c>
    </row>
    <row r="245" spans="1:2" x14ac:dyDescent="0.2">
      <c r="A245" t="s">
        <v>259</v>
      </c>
      <c r="B245" t="s">
        <v>1430</v>
      </c>
    </row>
    <row r="246" spans="1:2" x14ac:dyDescent="0.2">
      <c r="A246" t="s">
        <v>260</v>
      </c>
      <c r="B246" t="s">
        <v>1431</v>
      </c>
    </row>
    <row r="247" spans="1:2" x14ac:dyDescent="0.2">
      <c r="A247" t="s">
        <v>261</v>
      </c>
      <c r="B247" t="s">
        <v>1432</v>
      </c>
    </row>
    <row r="248" spans="1:2" x14ac:dyDescent="0.2">
      <c r="A248" t="s">
        <v>262</v>
      </c>
      <c r="B248" t="s">
        <v>1130</v>
      </c>
    </row>
    <row r="249" spans="1:2" x14ac:dyDescent="0.2">
      <c r="A249" t="s">
        <v>263</v>
      </c>
      <c r="B249" t="s">
        <v>1433</v>
      </c>
    </row>
    <row r="250" spans="1:2" x14ac:dyDescent="0.2">
      <c r="A250" t="s">
        <v>264</v>
      </c>
      <c r="B250" t="s">
        <v>1434</v>
      </c>
    </row>
    <row r="251" spans="1:2" x14ac:dyDescent="0.2">
      <c r="A251" t="s">
        <v>265</v>
      </c>
      <c r="B251" t="s">
        <v>1435</v>
      </c>
    </row>
    <row r="252" spans="1:2" x14ac:dyDescent="0.2">
      <c r="A252" t="s">
        <v>266</v>
      </c>
      <c r="B252" t="s">
        <v>1888</v>
      </c>
    </row>
    <row r="253" spans="1:2" x14ac:dyDescent="0.2">
      <c r="A253" t="s">
        <v>267</v>
      </c>
      <c r="B253" t="s">
        <v>1436</v>
      </c>
    </row>
    <row r="254" spans="1:2" x14ac:dyDescent="0.2">
      <c r="A254" t="s">
        <v>268</v>
      </c>
      <c r="B254" t="s">
        <v>1437</v>
      </c>
    </row>
    <row r="255" spans="1:2" x14ac:dyDescent="0.2">
      <c r="A255" t="s">
        <v>269</v>
      </c>
      <c r="B255" t="s">
        <v>1438</v>
      </c>
    </row>
    <row r="256" spans="1:2" x14ac:dyDescent="0.2">
      <c r="A256" t="s">
        <v>270</v>
      </c>
      <c r="B256" t="s">
        <v>1915</v>
      </c>
    </row>
    <row r="257" spans="1:2" x14ac:dyDescent="0.2">
      <c r="A257" t="s">
        <v>271</v>
      </c>
      <c r="B257" t="s">
        <v>1439</v>
      </c>
    </row>
    <row r="258" spans="1:2" x14ac:dyDescent="0.2">
      <c r="A258" t="s">
        <v>272</v>
      </c>
      <c r="B258" t="s">
        <v>1440</v>
      </c>
    </row>
    <row r="259" spans="1:2" x14ac:dyDescent="0.2">
      <c r="A259" t="s">
        <v>273</v>
      </c>
      <c r="B259" t="s">
        <v>1441</v>
      </c>
    </row>
    <row r="260" spans="1:2" x14ac:dyDescent="0.2">
      <c r="A260" t="s">
        <v>274</v>
      </c>
      <c r="B260" t="s">
        <v>1442</v>
      </c>
    </row>
    <row r="261" spans="1:2" x14ac:dyDescent="0.2">
      <c r="A261" t="s">
        <v>275</v>
      </c>
      <c r="B261" t="s">
        <v>1443</v>
      </c>
    </row>
    <row r="262" spans="1:2" x14ac:dyDescent="0.2">
      <c r="A262" t="s">
        <v>276</v>
      </c>
      <c r="B262" t="s">
        <v>1444</v>
      </c>
    </row>
    <row r="263" spans="1:2" x14ac:dyDescent="0.2">
      <c r="A263" t="s">
        <v>277</v>
      </c>
      <c r="B263" t="s">
        <v>1445</v>
      </c>
    </row>
    <row r="264" spans="1:2" x14ac:dyDescent="0.2">
      <c r="A264" t="s">
        <v>278</v>
      </c>
      <c r="B264" t="s">
        <v>1135</v>
      </c>
    </row>
    <row r="265" spans="1:2" x14ac:dyDescent="0.2">
      <c r="A265" t="s">
        <v>279</v>
      </c>
      <c r="B265" t="s">
        <v>1446</v>
      </c>
    </row>
    <row r="266" spans="1:2" x14ac:dyDescent="0.2">
      <c r="A266" t="s">
        <v>280</v>
      </c>
      <c r="B266" t="s">
        <v>1134</v>
      </c>
    </row>
    <row r="267" spans="1:2" x14ac:dyDescent="0.2">
      <c r="A267" t="s">
        <v>281</v>
      </c>
      <c r="B267" t="s">
        <v>1447</v>
      </c>
    </row>
    <row r="268" spans="1:2" x14ac:dyDescent="0.2">
      <c r="A268" t="s">
        <v>282</v>
      </c>
      <c r="B268" t="s">
        <v>1448</v>
      </c>
    </row>
    <row r="269" spans="1:2" x14ac:dyDescent="0.2">
      <c r="A269" t="s">
        <v>283</v>
      </c>
      <c r="B269" t="s">
        <v>1449</v>
      </c>
    </row>
    <row r="270" spans="1:2" x14ac:dyDescent="0.2">
      <c r="A270" t="s">
        <v>284</v>
      </c>
      <c r="B270" t="s">
        <v>1450</v>
      </c>
    </row>
    <row r="271" spans="1:2" x14ac:dyDescent="0.2">
      <c r="A271" t="s">
        <v>285</v>
      </c>
      <c r="B271" t="s">
        <v>1451</v>
      </c>
    </row>
    <row r="272" spans="1:2" x14ac:dyDescent="0.2">
      <c r="A272" t="s">
        <v>286</v>
      </c>
      <c r="B272" t="s">
        <v>1452</v>
      </c>
    </row>
    <row r="273" spans="1:2" x14ac:dyDescent="0.2">
      <c r="A273" t="s">
        <v>287</v>
      </c>
      <c r="B273" t="s">
        <v>1453</v>
      </c>
    </row>
    <row r="274" spans="1:2" x14ac:dyDescent="0.2">
      <c r="A274" t="s">
        <v>288</v>
      </c>
      <c r="B274" t="s">
        <v>1454</v>
      </c>
    </row>
    <row r="275" spans="1:2" x14ac:dyDescent="0.2">
      <c r="A275" t="s">
        <v>289</v>
      </c>
      <c r="B275" t="s">
        <v>1455</v>
      </c>
    </row>
    <row r="276" spans="1:2" x14ac:dyDescent="0.2">
      <c r="A276" t="s">
        <v>290</v>
      </c>
      <c r="B276" t="s">
        <v>1456</v>
      </c>
    </row>
    <row r="277" spans="1:2" x14ac:dyDescent="0.2">
      <c r="A277" t="s">
        <v>291</v>
      </c>
      <c r="B277" t="s">
        <v>1457</v>
      </c>
    </row>
    <row r="278" spans="1:2" x14ac:dyDescent="0.2">
      <c r="A278" t="s">
        <v>292</v>
      </c>
      <c r="B278" t="s">
        <v>1458</v>
      </c>
    </row>
    <row r="279" spans="1:2" x14ac:dyDescent="0.2">
      <c r="A279" t="s">
        <v>293</v>
      </c>
      <c r="B279" t="s">
        <v>1459</v>
      </c>
    </row>
    <row r="280" spans="1:2" x14ac:dyDescent="0.2">
      <c r="A280" t="s">
        <v>294</v>
      </c>
      <c r="B280" t="s">
        <v>1460</v>
      </c>
    </row>
    <row r="281" spans="1:2" x14ac:dyDescent="0.2">
      <c r="A281" t="s">
        <v>295</v>
      </c>
      <c r="B281" t="s">
        <v>1461</v>
      </c>
    </row>
    <row r="282" spans="1:2" x14ac:dyDescent="0.2">
      <c r="A282" t="s">
        <v>296</v>
      </c>
      <c r="B282" t="s">
        <v>1462</v>
      </c>
    </row>
    <row r="283" spans="1:2" x14ac:dyDescent="0.2">
      <c r="A283" t="s">
        <v>297</v>
      </c>
      <c r="B283" t="s">
        <v>1463</v>
      </c>
    </row>
    <row r="284" spans="1:2" x14ac:dyDescent="0.2">
      <c r="A284" t="s">
        <v>298</v>
      </c>
      <c r="B284" t="s">
        <v>1464</v>
      </c>
    </row>
    <row r="285" spans="1:2" x14ac:dyDescent="0.2">
      <c r="A285" t="s">
        <v>299</v>
      </c>
      <c r="B285" t="s">
        <v>1465</v>
      </c>
    </row>
    <row r="286" spans="1:2" x14ac:dyDescent="0.2">
      <c r="A286" t="s">
        <v>300</v>
      </c>
      <c r="B286" t="s">
        <v>1466</v>
      </c>
    </row>
    <row r="287" spans="1:2" x14ac:dyDescent="0.2">
      <c r="A287" t="s">
        <v>301</v>
      </c>
      <c r="B287" t="s">
        <v>1467</v>
      </c>
    </row>
    <row r="288" spans="1:2" x14ac:dyDescent="0.2">
      <c r="A288" t="s">
        <v>302</v>
      </c>
      <c r="B288" t="s">
        <v>1468</v>
      </c>
    </row>
    <row r="289" spans="1:2" x14ac:dyDescent="0.2">
      <c r="A289" t="s">
        <v>303</v>
      </c>
      <c r="B289" t="s">
        <v>1908</v>
      </c>
    </row>
    <row r="290" spans="1:2" x14ac:dyDescent="0.2">
      <c r="A290" t="s">
        <v>304</v>
      </c>
      <c r="B290" t="s">
        <v>1469</v>
      </c>
    </row>
    <row r="291" spans="1:2" x14ac:dyDescent="0.2">
      <c r="A291" t="s">
        <v>305</v>
      </c>
      <c r="B291" t="s">
        <v>1470</v>
      </c>
    </row>
    <row r="292" spans="1:2" x14ac:dyDescent="0.2">
      <c r="A292" t="s">
        <v>306</v>
      </c>
      <c r="B292" t="s">
        <v>1471</v>
      </c>
    </row>
    <row r="293" spans="1:2" x14ac:dyDescent="0.2">
      <c r="A293" t="s">
        <v>307</v>
      </c>
      <c r="B293" t="s">
        <v>1472</v>
      </c>
    </row>
    <row r="294" spans="1:2" x14ac:dyDescent="0.2">
      <c r="A294" t="s">
        <v>308</v>
      </c>
      <c r="B294" t="s">
        <v>1473</v>
      </c>
    </row>
    <row r="295" spans="1:2" x14ac:dyDescent="0.2">
      <c r="A295" t="s">
        <v>309</v>
      </c>
      <c r="B295" t="s">
        <v>1474</v>
      </c>
    </row>
    <row r="296" spans="1:2" x14ac:dyDescent="0.2">
      <c r="A296" t="s">
        <v>310</v>
      </c>
      <c r="B296" t="s">
        <v>1475</v>
      </c>
    </row>
    <row r="297" spans="1:2" x14ac:dyDescent="0.2">
      <c r="A297" t="s">
        <v>311</v>
      </c>
      <c r="B297" t="s">
        <v>1476</v>
      </c>
    </row>
    <row r="298" spans="1:2" x14ac:dyDescent="0.2">
      <c r="A298" t="s">
        <v>312</v>
      </c>
      <c r="B298" t="s">
        <v>1477</v>
      </c>
    </row>
    <row r="299" spans="1:2" x14ac:dyDescent="0.2">
      <c r="A299" t="s">
        <v>313</v>
      </c>
      <c r="B299" t="s">
        <v>1478</v>
      </c>
    </row>
    <row r="300" spans="1:2" x14ac:dyDescent="0.2">
      <c r="A300" t="s">
        <v>314</v>
      </c>
      <c r="B300" t="s">
        <v>1913</v>
      </c>
    </row>
    <row r="301" spans="1:2" x14ac:dyDescent="0.2">
      <c r="A301" t="s">
        <v>315</v>
      </c>
      <c r="B301" t="s">
        <v>1479</v>
      </c>
    </row>
    <row r="302" spans="1:2" x14ac:dyDescent="0.2">
      <c r="A302" t="s">
        <v>316</v>
      </c>
      <c r="B302" t="s">
        <v>1480</v>
      </c>
    </row>
    <row r="303" spans="1:2" x14ac:dyDescent="0.2">
      <c r="A303" t="s">
        <v>317</v>
      </c>
      <c r="B303" t="s">
        <v>1481</v>
      </c>
    </row>
    <row r="304" spans="1:2" x14ac:dyDescent="0.2">
      <c r="A304" t="s">
        <v>318</v>
      </c>
      <c r="B304" t="s">
        <v>1482</v>
      </c>
    </row>
    <row r="305" spans="1:2" x14ac:dyDescent="0.2">
      <c r="A305" t="s">
        <v>319</v>
      </c>
      <c r="B305" t="s">
        <v>1483</v>
      </c>
    </row>
    <row r="306" spans="1:2" x14ac:dyDescent="0.2">
      <c r="A306" t="s">
        <v>320</v>
      </c>
      <c r="B306" t="s">
        <v>1484</v>
      </c>
    </row>
    <row r="307" spans="1:2" x14ac:dyDescent="0.2">
      <c r="A307" t="s">
        <v>321</v>
      </c>
      <c r="B307" t="s">
        <v>1485</v>
      </c>
    </row>
    <row r="308" spans="1:2" x14ac:dyDescent="0.2">
      <c r="A308" t="s">
        <v>322</v>
      </c>
      <c r="B308" t="s">
        <v>1486</v>
      </c>
    </row>
    <row r="309" spans="1:2" x14ac:dyDescent="0.2">
      <c r="A309" t="s">
        <v>323</v>
      </c>
      <c r="B309" t="s">
        <v>1487</v>
      </c>
    </row>
    <row r="310" spans="1:2" x14ac:dyDescent="0.2">
      <c r="A310" t="s">
        <v>324</v>
      </c>
      <c r="B310" t="s">
        <v>1488</v>
      </c>
    </row>
    <row r="311" spans="1:2" x14ac:dyDescent="0.2">
      <c r="A311" t="s">
        <v>325</v>
      </c>
      <c r="B311" t="s">
        <v>1489</v>
      </c>
    </row>
    <row r="312" spans="1:2" x14ac:dyDescent="0.2">
      <c r="A312" t="s">
        <v>326</v>
      </c>
      <c r="B312" t="s">
        <v>1490</v>
      </c>
    </row>
    <row r="313" spans="1:2" x14ac:dyDescent="0.2">
      <c r="A313" t="s">
        <v>327</v>
      </c>
      <c r="B313" t="s">
        <v>1491</v>
      </c>
    </row>
    <row r="314" spans="1:2" x14ac:dyDescent="0.2">
      <c r="A314" t="s">
        <v>328</v>
      </c>
      <c r="B314" t="s">
        <v>1492</v>
      </c>
    </row>
    <row r="315" spans="1:2" x14ac:dyDescent="0.2">
      <c r="A315" t="s">
        <v>329</v>
      </c>
      <c r="B315" t="s">
        <v>1493</v>
      </c>
    </row>
    <row r="316" spans="1:2" x14ac:dyDescent="0.2">
      <c r="A316" t="s">
        <v>330</v>
      </c>
      <c r="B316" t="s">
        <v>1494</v>
      </c>
    </row>
    <row r="317" spans="1:2" x14ac:dyDescent="0.2">
      <c r="A317" t="s">
        <v>331</v>
      </c>
      <c r="B317" t="s">
        <v>1495</v>
      </c>
    </row>
    <row r="318" spans="1:2" x14ac:dyDescent="0.2">
      <c r="A318" t="s">
        <v>332</v>
      </c>
      <c r="B318" t="s">
        <v>1496</v>
      </c>
    </row>
    <row r="319" spans="1:2" x14ac:dyDescent="0.2">
      <c r="A319" t="s">
        <v>333</v>
      </c>
      <c r="B319" t="s">
        <v>1497</v>
      </c>
    </row>
    <row r="320" spans="1:2" x14ac:dyDescent="0.2">
      <c r="A320" t="s">
        <v>334</v>
      </c>
      <c r="B320" t="s">
        <v>1498</v>
      </c>
    </row>
    <row r="321" spans="1:2" x14ac:dyDescent="0.2">
      <c r="A321" t="s">
        <v>335</v>
      </c>
      <c r="B321" t="s">
        <v>1499</v>
      </c>
    </row>
    <row r="322" spans="1:2" x14ac:dyDescent="0.2">
      <c r="A322" t="s">
        <v>336</v>
      </c>
      <c r="B322" t="s">
        <v>1500</v>
      </c>
    </row>
    <row r="323" spans="1:2" x14ac:dyDescent="0.2">
      <c r="A323" t="s">
        <v>337</v>
      </c>
      <c r="B323" t="s">
        <v>1912</v>
      </c>
    </row>
    <row r="324" spans="1:2" x14ac:dyDescent="0.2">
      <c r="A324" t="s">
        <v>338</v>
      </c>
      <c r="B324" t="s">
        <v>1875</v>
      </c>
    </row>
    <row r="325" spans="1:2" x14ac:dyDescent="0.2">
      <c r="A325" t="s">
        <v>339</v>
      </c>
      <c r="B325" t="s">
        <v>1501</v>
      </c>
    </row>
    <row r="326" spans="1:2" x14ac:dyDescent="0.2">
      <c r="A326" t="s">
        <v>340</v>
      </c>
      <c r="B326" t="s">
        <v>1502</v>
      </c>
    </row>
    <row r="327" spans="1:2" x14ac:dyDescent="0.2">
      <c r="A327" t="s">
        <v>341</v>
      </c>
      <c r="B327" t="s">
        <v>1876</v>
      </c>
    </row>
    <row r="328" spans="1:2" x14ac:dyDescent="0.2">
      <c r="A328" t="s">
        <v>342</v>
      </c>
      <c r="B328" t="s">
        <v>1503</v>
      </c>
    </row>
    <row r="329" spans="1:2" x14ac:dyDescent="0.2">
      <c r="A329" t="s">
        <v>343</v>
      </c>
      <c r="B329" t="s">
        <v>1504</v>
      </c>
    </row>
    <row r="330" spans="1:2" x14ac:dyDescent="0.2">
      <c r="A330" t="s">
        <v>344</v>
      </c>
      <c r="B330" t="s">
        <v>1505</v>
      </c>
    </row>
    <row r="331" spans="1:2" x14ac:dyDescent="0.2">
      <c r="A331" t="s">
        <v>345</v>
      </c>
      <c r="B331" t="s">
        <v>1890</v>
      </c>
    </row>
    <row r="332" spans="1:2" x14ac:dyDescent="0.2">
      <c r="A332" t="s">
        <v>346</v>
      </c>
      <c r="B332" t="s">
        <v>1872</v>
      </c>
    </row>
    <row r="333" spans="1:2" x14ac:dyDescent="0.2">
      <c r="A333" t="s">
        <v>347</v>
      </c>
      <c r="B333" t="s">
        <v>1506</v>
      </c>
    </row>
    <row r="334" spans="1:2" x14ac:dyDescent="0.2">
      <c r="A334" t="s">
        <v>348</v>
      </c>
      <c r="B334" t="s">
        <v>1893</v>
      </c>
    </row>
    <row r="335" spans="1:2" x14ac:dyDescent="0.2">
      <c r="A335" t="s">
        <v>349</v>
      </c>
      <c r="B335" t="s">
        <v>1507</v>
      </c>
    </row>
    <row r="336" spans="1:2" x14ac:dyDescent="0.2">
      <c r="A336" t="s">
        <v>350</v>
      </c>
      <c r="B336" t="s">
        <v>1508</v>
      </c>
    </row>
    <row r="337" spans="1:2" x14ac:dyDescent="0.2">
      <c r="A337" t="s">
        <v>351</v>
      </c>
      <c r="B337" t="s">
        <v>1509</v>
      </c>
    </row>
    <row r="338" spans="1:2" x14ac:dyDescent="0.2">
      <c r="A338" t="s">
        <v>352</v>
      </c>
      <c r="B338" t="s">
        <v>1895</v>
      </c>
    </row>
    <row r="339" spans="1:2" x14ac:dyDescent="0.2">
      <c r="A339" t="s">
        <v>353</v>
      </c>
      <c r="B339" t="s">
        <v>1510</v>
      </c>
    </row>
    <row r="340" spans="1:2" x14ac:dyDescent="0.2">
      <c r="A340" t="s">
        <v>354</v>
      </c>
      <c r="B340" t="s">
        <v>1511</v>
      </c>
    </row>
    <row r="341" spans="1:2" x14ac:dyDescent="0.2">
      <c r="A341" t="s">
        <v>355</v>
      </c>
      <c r="B341" t="s">
        <v>1512</v>
      </c>
    </row>
    <row r="342" spans="1:2" x14ac:dyDescent="0.2">
      <c r="A342" t="s">
        <v>356</v>
      </c>
      <c r="B342" t="s">
        <v>1513</v>
      </c>
    </row>
    <row r="343" spans="1:2" x14ac:dyDescent="0.2">
      <c r="A343" t="s">
        <v>357</v>
      </c>
      <c r="B343" t="s">
        <v>1514</v>
      </c>
    </row>
    <row r="344" spans="1:2" x14ac:dyDescent="0.2">
      <c r="A344" t="s">
        <v>358</v>
      </c>
      <c r="B344" t="s">
        <v>1515</v>
      </c>
    </row>
    <row r="345" spans="1:2" x14ac:dyDescent="0.2">
      <c r="A345" t="s">
        <v>359</v>
      </c>
      <c r="B345" t="s">
        <v>1516</v>
      </c>
    </row>
    <row r="346" spans="1:2" x14ac:dyDescent="0.2">
      <c r="A346" t="s">
        <v>360</v>
      </c>
      <c r="B346" t="s">
        <v>1517</v>
      </c>
    </row>
    <row r="347" spans="1:2" x14ac:dyDescent="0.2">
      <c r="A347" t="s">
        <v>361</v>
      </c>
      <c r="B347" t="s">
        <v>1518</v>
      </c>
    </row>
    <row r="348" spans="1:2" x14ac:dyDescent="0.2">
      <c r="A348" t="s">
        <v>362</v>
      </c>
      <c r="B348" t="s">
        <v>1519</v>
      </c>
    </row>
    <row r="349" spans="1:2" x14ac:dyDescent="0.2">
      <c r="A349" t="s">
        <v>363</v>
      </c>
      <c r="B349" t="s">
        <v>1520</v>
      </c>
    </row>
    <row r="350" spans="1:2" x14ac:dyDescent="0.2">
      <c r="A350" t="s">
        <v>364</v>
      </c>
      <c r="B350" t="s">
        <v>1521</v>
      </c>
    </row>
    <row r="351" spans="1:2" x14ac:dyDescent="0.2">
      <c r="A351" t="s">
        <v>365</v>
      </c>
      <c r="B351" t="s">
        <v>1522</v>
      </c>
    </row>
    <row r="352" spans="1:2" x14ac:dyDescent="0.2">
      <c r="A352" t="s">
        <v>366</v>
      </c>
      <c r="B352" t="s">
        <v>1523</v>
      </c>
    </row>
    <row r="353" spans="1:2" x14ac:dyDescent="0.2">
      <c r="A353" t="s">
        <v>367</v>
      </c>
      <c r="B353" t="s">
        <v>1524</v>
      </c>
    </row>
    <row r="354" spans="1:2" x14ac:dyDescent="0.2">
      <c r="A354" t="s">
        <v>368</v>
      </c>
      <c r="B354" t="s">
        <v>1525</v>
      </c>
    </row>
    <row r="355" spans="1:2" x14ac:dyDescent="0.2">
      <c r="A355" t="s">
        <v>369</v>
      </c>
      <c r="B355" t="s">
        <v>1526</v>
      </c>
    </row>
    <row r="356" spans="1:2" x14ac:dyDescent="0.2">
      <c r="A356" t="s">
        <v>370</v>
      </c>
      <c r="B356" t="s">
        <v>1527</v>
      </c>
    </row>
    <row r="357" spans="1:2" x14ac:dyDescent="0.2">
      <c r="A357" t="s">
        <v>371</v>
      </c>
      <c r="B357" t="s">
        <v>1528</v>
      </c>
    </row>
    <row r="358" spans="1:2" x14ac:dyDescent="0.2">
      <c r="A358" t="s">
        <v>372</v>
      </c>
      <c r="B358" t="s">
        <v>1529</v>
      </c>
    </row>
    <row r="359" spans="1:2" x14ac:dyDescent="0.2">
      <c r="A359" t="s">
        <v>373</v>
      </c>
      <c r="B359" t="s">
        <v>1530</v>
      </c>
    </row>
    <row r="360" spans="1:2" x14ac:dyDescent="0.2">
      <c r="A360" t="s">
        <v>374</v>
      </c>
      <c r="B360" t="s">
        <v>1531</v>
      </c>
    </row>
    <row r="361" spans="1:2" x14ac:dyDescent="0.2">
      <c r="A361" t="s">
        <v>375</v>
      </c>
      <c r="B361" t="s">
        <v>1532</v>
      </c>
    </row>
    <row r="362" spans="1:2" x14ac:dyDescent="0.2">
      <c r="A362" t="s">
        <v>376</v>
      </c>
      <c r="B362" t="s">
        <v>1533</v>
      </c>
    </row>
    <row r="363" spans="1:2" x14ac:dyDescent="0.2">
      <c r="A363" t="s">
        <v>377</v>
      </c>
      <c r="B363" t="s">
        <v>1534</v>
      </c>
    </row>
    <row r="364" spans="1:2" x14ac:dyDescent="0.2">
      <c r="A364" t="s">
        <v>378</v>
      </c>
      <c r="B364" t="s">
        <v>1535</v>
      </c>
    </row>
    <row r="365" spans="1:2" x14ac:dyDescent="0.2">
      <c r="A365" t="s">
        <v>379</v>
      </c>
      <c r="B365" t="s">
        <v>1536</v>
      </c>
    </row>
    <row r="366" spans="1:2" x14ac:dyDescent="0.2">
      <c r="A366" t="s">
        <v>380</v>
      </c>
      <c r="B366" t="s">
        <v>1537</v>
      </c>
    </row>
    <row r="367" spans="1:2" x14ac:dyDescent="0.2">
      <c r="A367" t="s">
        <v>381</v>
      </c>
      <c r="B367" t="s">
        <v>1538</v>
      </c>
    </row>
    <row r="368" spans="1:2" x14ac:dyDescent="0.2">
      <c r="A368" t="s">
        <v>382</v>
      </c>
      <c r="B368" t="s">
        <v>1539</v>
      </c>
    </row>
    <row r="369" spans="1:2" x14ac:dyDescent="0.2">
      <c r="A369" t="s">
        <v>383</v>
      </c>
      <c r="B369" t="s">
        <v>1540</v>
      </c>
    </row>
    <row r="370" spans="1:2" x14ac:dyDescent="0.2">
      <c r="A370" t="s">
        <v>384</v>
      </c>
      <c r="B370" t="s">
        <v>1541</v>
      </c>
    </row>
    <row r="371" spans="1:2" x14ac:dyDescent="0.2">
      <c r="A371" t="s">
        <v>385</v>
      </c>
      <c r="B371" t="s">
        <v>1542</v>
      </c>
    </row>
    <row r="372" spans="1:2" x14ac:dyDescent="0.2">
      <c r="A372" t="s">
        <v>386</v>
      </c>
      <c r="B372" t="s">
        <v>1543</v>
      </c>
    </row>
    <row r="373" spans="1:2" x14ac:dyDescent="0.2">
      <c r="A373" t="s">
        <v>387</v>
      </c>
      <c r="B373" t="s">
        <v>1544</v>
      </c>
    </row>
    <row r="374" spans="1:2" x14ac:dyDescent="0.2">
      <c r="A374" t="s">
        <v>388</v>
      </c>
      <c r="B374" t="s">
        <v>1545</v>
      </c>
    </row>
    <row r="375" spans="1:2" x14ac:dyDescent="0.2">
      <c r="A375" t="s">
        <v>389</v>
      </c>
      <c r="B375" t="s">
        <v>1546</v>
      </c>
    </row>
    <row r="376" spans="1:2" x14ac:dyDescent="0.2">
      <c r="A376" t="s">
        <v>390</v>
      </c>
      <c r="B376" t="s">
        <v>1547</v>
      </c>
    </row>
    <row r="377" spans="1:2" x14ac:dyDescent="0.2">
      <c r="A377" t="s">
        <v>391</v>
      </c>
      <c r="B377" t="s">
        <v>1548</v>
      </c>
    </row>
    <row r="378" spans="1:2" x14ac:dyDescent="0.2">
      <c r="A378" t="s">
        <v>392</v>
      </c>
      <c r="B378" t="s">
        <v>1549</v>
      </c>
    </row>
    <row r="379" spans="1:2" x14ac:dyDescent="0.2">
      <c r="A379" t="s">
        <v>393</v>
      </c>
      <c r="B379" t="s">
        <v>1550</v>
      </c>
    </row>
    <row r="380" spans="1:2" x14ac:dyDescent="0.2">
      <c r="A380" t="s">
        <v>394</v>
      </c>
      <c r="B380" t="s">
        <v>1901</v>
      </c>
    </row>
    <row r="381" spans="1:2" x14ac:dyDescent="0.2">
      <c r="A381" t="s">
        <v>395</v>
      </c>
      <c r="B381" t="s">
        <v>1551</v>
      </c>
    </row>
    <row r="382" spans="1:2" x14ac:dyDescent="0.2">
      <c r="A382" t="s">
        <v>396</v>
      </c>
      <c r="B382" t="s">
        <v>1552</v>
      </c>
    </row>
    <row r="383" spans="1:2" x14ac:dyDescent="0.2">
      <c r="A383" t="s">
        <v>397</v>
      </c>
      <c r="B383" t="s">
        <v>1553</v>
      </c>
    </row>
    <row r="384" spans="1:2" x14ac:dyDescent="0.2">
      <c r="A384" t="s">
        <v>398</v>
      </c>
      <c r="B384" t="s">
        <v>1554</v>
      </c>
    </row>
    <row r="385" spans="1:2" x14ac:dyDescent="0.2">
      <c r="A385" t="s">
        <v>399</v>
      </c>
      <c r="B385" t="s">
        <v>1555</v>
      </c>
    </row>
    <row r="386" spans="1:2" x14ac:dyDescent="0.2">
      <c r="A386" t="s">
        <v>400</v>
      </c>
      <c r="B386" t="s">
        <v>1556</v>
      </c>
    </row>
    <row r="387" spans="1:2" x14ac:dyDescent="0.2">
      <c r="A387" t="s">
        <v>401</v>
      </c>
      <c r="B387" t="s">
        <v>1557</v>
      </c>
    </row>
    <row r="388" spans="1:2" x14ac:dyDescent="0.2">
      <c r="A388" t="s">
        <v>402</v>
      </c>
      <c r="B388" t="s">
        <v>1558</v>
      </c>
    </row>
    <row r="389" spans="1:2" x14ac:dyDescent="0.2">
      <c r="A389" t="s">
        <v>403</v>
      </c>
      <c r="B389" t="s">
        <v>1559</v>
      </c>
    </row>
    <row r="390" spans="1:2" x14ac:dyDescent="0.2">
      <c r="A390" t="s">
        <v>404</v>
      </c>
      <c r="B390" t="s">
        <v>1560</v>
      </c>
    </row>
    <row r="391" spans="1:2" x14ac:dyDescent="0.2">
      <c r="A391" t="s">
        <v>405</v>
      </c>
      <c r="B391" t="s">
        <v>1561</v>
      </c>
    </row>
    <row r="392" spans="1:2" x14ac:dyDescent="0.2">
      <c r="A392" t="s">
        <v>406</v>
      </c>
      <c r="B392" t="s">
        <v>1562</v>
      </c>
    </row>
    <row r="393" spans="1:2" x14ac:dyDescent="0.2">
      <c r="A393" t="s">
        <v>407</v>
      </c>
      <c r="B393" t="s">
        <v>1563</v>
      </c>
    </row>
    <row r="394" spans="1:2" x14ac:dyDescent="0.2">
      <c r="A394" t="s">
        <v>408</v>
      </c>
      <c r="B394" t="s">
        <v>1564</v>
      </c>
    </row>
    <row r="395" spans="1:2" x14ac:dyDescent="0.2">
      <c r="A395" t="s">
        <v>409</v>
      </c>
      <c r="B395" t="s">
        <v>1565</v>
      </c>
    </row>
    <row r="396" spans="1:2" x14ac:dyDescent="0.2">
      <c r="A396" t="s">
        <v>410</v>
      </c>
      <c r="B396" t="s">
        <v>1566</v>
      </c>
    </row>
    <row r="397" spans="1:2" x14ac:dyDescent="0.2">
      <c r="A397" t="s">
        <v>411</v>
      </c>
      <c r="B397" t="s">
        <v>1567</v>
      </c>
    </row>
    <row r="398" spans="1:2" x14ac:dyDescent="0.2">
      <c r="A398" t="s">
        <v>412</v>
      </c>
      <c r="B398" t="s">
        <v>1568</v>
      </c>
    </row>
    <row r="399" spans="1:2" x14ac:dyDescent="0.2">
      <c r="A399" t="s">
        <v>413</v>
      </c>
      <c r="B399" t="s">
        <v>1898</v>
      </c>
    </row>
    <row r="400" spans="1:2" x14ac:dyDescent="0.2">
      <c r="A400" t="s">
        <v>414</v>
      </c>
      <c r="B400" t="s">
        <v>1569</v>
      </c>
    </row>
    <row r="401" spans="1:2" x14ac:dyDescent="0.2">
      <c r="A401" t="s">
        <v>415</v>
      </c>
      <c r="B401" t="s">
        <v>1570</v>
      </c>
    </row>
    <row r="402" spans="1:2" x14ac:dyDescent="0.2">
      <c r="A402" t="s">
        <v>416</v>
      </c>
      <c r="B402" t="s">
        <v>1571</v>
      </c>
    </row>
    <row r="403" spans="1:2" x14ac:dyDescent="0.2">
      <c r="A403" t="s">
        <v>417</v>
      </c>
      <c r="B403" t="s">
        <v>1572</v>
      </c>
    </row>
    <row r="404" spans="1:2" x14ac:dyDescent="0.2">
      <c r="A404" t="s">
        <v>418</v>
      </c>
      <c r="B404" t="s">
        <v>1573</v>
      </c>
    </row>
    <row r="405" spans="1:2" x14ac:dyDescent="0.2">
      <c r="A405" t="s">
        <v>419</v>
      </c>
      <c r="B405" t="s">
        <v>1574</v>
      </c>
    </row>
    <row r="406" spans="1:2" x14ac:dyDescent="0.2">
      <c r="A406" t="s">
        <v>420</v>
      </c>
      <c r="B406" t="s">
        <v>1575</v>
      </c>
    </row>
    <row r="407" spans="1:2" x14ac:dyDescent="0.2">
      <c r="A407" t="s">
        <v>421</v>
      </c>
      <c r="B407" t="s">
        <v>1576</v>
      </c>
    </row>
    <row r="408" spans="1:2" x14ac:dyDescent="0.2">
      <c r="A408" t="s">
        <v>422</v>
      </c>
      <c r="B408" t="s">
        <v>1577</v>
      </c>
    </row>
    <row r="409" spans="1:2" x14ac:dyDescent="0.2">
      <c r="A409" t="s">
        <v>423</v>
      </c>
      <c r="B409" t="s">
        <v>1578</v>
      </c>
    </row>
    <row r="410" spans="1:2" x14ac:dyDescent="0.2">
      <c r="A410" t="s">
        <v>424</v>
      </c>
      <c r="B410" t="s">
        <v>1579</v>
      </c>
    </row>
    <row r="411" spans="1:2" x14ac:dyDescent="0.2">
      <c r="A411" t="s">
        <v>425</v>
      </c>
      <c r="B411" t="s">
        <v>1157</v>
      </c>
    </row>
    <row r="412" spans="1:2" x14ac:dyDescent="0.2">
      <c r="A412" t="s">
        <v>426</v>
      </c>
      <c r="B412" t="s">
        <v>1580</v>
      </c>
    </row>
    <row r="413" spans="1:2" x14ac:dyDescent="0.2">
      <c r="A413" t="s">
        <v>427</v>
      </c>
      <c r="B413" t="s">
        <v>1896</v>
      </c>
    </row>
    <row r="414" spans="1:2" x14ac:dyDescent="0.2">
      <c r="A414" t="s">
        <v>428</v>
      </c>
      <c r="B414" t="s">
        <v>1581</v>
      </c>
    </row>
    <row r="415" spans="1:2" x14ac:dyDescent="0.2">
      <c r="A415" t="s">
        <v>429</v>
      </c>
      <c r="B415" t="s">
        <v>1582</v>
      </c>
    </row>
    <row r="416" spans="1:2" x14ac:dyDescent="0.2">
      <c r="A416" t="s">
        <v>430</v>
      </c>
      <c r="B416" t="s">
        <v>1583</v>
      </c>
    </row>
    <row r="417" spans="1:2" x14ac:dyDescent="0.2">
      <c r="A417" t="s">
        <v>431</v>
      </c>
      <c r="B417" t="s">
        <v>1584</v>
      </c>
    </row>
    <row r="418" spans="1:2" x14ac:dyDescent="0.2">
      <c r="A418" t="s">
        <v>432</v>
      </c>
      <c r="B418" t="s">
        <v>1585</v>
      </c>
    </row>
    <row r="419" spans="1:2" x14ac:dyDescent="0.2">
      <c r="A419" t="s">
        <v>433</v>
      </c>
      <c r="B419" t="s">
        <v>1586</v>
      </c>
    </row>
    <row r="420" spans="1:2" x14ac:dyDescent="0.2">
      <c r="A420" t="s">
        <v>434</v>
      </c>
      <c r="B420" t="s">
        <v>1587</v>
      </c>
    </row>
    <row r="421" spans="1:2" x14ac:dyDescent="0.2">
      <c r="A421" t="s">
        <v>435</v>
      </c>
      <c r="B421" t="s">
        <v>1588</v>
      </c>
    </row>
    <row r="422" spans="1:2" x14ac:dyDescent="0.2">
      <c r="A422" t="s">
        <v>436</v>
      </c>
      <c r="B422" t="s">
        <v>1589</v>
      </c>
    </row>
    <row r="423" spans="1:2" x14ac:dyDescent="0.2">
      <c r="A423" t="s">
        <v>437</v>
      </c>
      <c r="B423" t="s">
        <v>1590</v>
      </c>
    </row>
    <row r="424" spans="1:2" x14ac:dyDescent="0.2">
      <c r="A424" t="s">
        <v>438</v>
      </c>
      <c r="B424" t="s">
        <v>1591</v>
      </c>
    </row>
    <row r="425" spans="1:2" x14ac:dyDescent="0.2">
      <c r="A425" t="s">
        <v>439</v>
      </c>
      <c r="B425" t="s">
        <v>1592</v>
      </c>
    </row>
    <row r="426" spans="1:2" x14ac:dyDescent="0.2">
      <c r="A426" t="s">
        <v>440</v>
      </c>
      <c r="B426" t="s">
        <v>1593</v>
      </c>
    </row>
    <row r="427" spans="1:2" x14ac:dyDescent="0.2">
      <c r="A427" t="s">
        <v>441</v>
      </c>
      <c r="B427" t="s">
        <v>1137</v>
      </c>
    </row>
    <row r="428" spans="1:2" x14ac:dyDescent="0.2">
      <c r="A428" t="s">
        <v>442</v>
      </c>
      <c r="B428" t="s">
        <v>1594</v>
      </c>
    </row>
    <row r="429" spans="1:2" x14ac:dyDescent="0.2">
      <c r="A429" t="s">
        <v>443</v>
      </c>
      <c r="B429" t="s">
        <v>1595</v>
      </c>
    </row>
    <row r="430" spans="1:2" x14ac:dyDescent="0.2">
      <c r="A430" t="s">
        <v>444</v>
      </c>
      <c r="B430" t="s">
        <v>1596</v>
      </c>
    </row>
    <row r="431" spans="1:2" x14ac:dyDescent="0.2">
      <c r="A431" t="s">
        <v>445</v>
      </c>
      <c r="B431" t="s">
        <v>1597</v>
      </c>
    </row>
    <row r="432" spans="1:2" x14ac:dyDescent="0.2">
      <c r="A432" t="s">
        <v>446</v>
      </c>
      <c r="B432" t="s">
        <v>1598</v>
      </c>
    </row>
    <row r="433" spans="1:2" x14ac:dyDescent="0.2">
      <c r="A433" t="s">
        <v>447</v>
      </c>
      <c r="B433" t="s">
        <v>1599</v>
      </c>
    </row>
    <row r="434" spans="1:2" x14ac:dyDescent="0.2">
      <c r="A434" t="s">
        <v>448</v>
      </c>
      <c r="B434" t="s">
        <v>1600</v>
      </c>
    </row>
    <row r="435" spans="1:2" x14ac:dyDescent="0.2">
      <c r="A435" t="s">
        <v>449</v>
      </c>
      <c r="B435" t="s">
        <v>1601</v>
      </c>
    </row>
    <row r="436" spans="1:2" x14ac:dyDescent="0.2">
      <c r="A436" t="s">
        <v>450</v>
      </c>
      <c r="B436" t="s">
        <v>1602</v>
      </c>
    </row>
    <row r="437" spans="1:2" x14ac:dyDescent="0.2">
      <c r="A437" t="s">
        <v>451</v>
      </c>
      <c r="B437" t="s">
        <v>1603</v>
      </c>
    </row>
    <row r="438" spans="1:2" x14ac:dyDescent="0.2">
      <c r="A438" t="s">
        <v>452</v>
      </c>
      <c r="B438" t="s">
        <v>1604</v>
      </c>
    </row>
    <row r="439" spans="1:2" x14ac:dyDescent="0.2">
      <c r="A439" t="s">
        <v>453</v>
      </c>
      <c r="B439" t="s">
        <v>1605</v>
      </c>
    </row>
    <row r="440" spans="1:2" x14ac:dyDescent="0.2">
      <c r="A440" t="s">
        <v>454</v>
      </c>
      <c r="B440" t="s">
        <v>1871</v>
      </c>
    </row>
    <row r="441" spans="1:2" x14ac:dyDescent="0.2">
      <c r="A441" t="s">
        <v>455</v>
      </c>
      <c r="B441" t="s">
        <v>1606</v>
      </c>
    </row>
    <row r="442" spans="1:2" x14ac:dyDescent="0.2">
      <c r="A442" t="s">
        <v>456</v>
      </c>
      <c r="B442" t="s">
        <v>1607</v>
      </c>
    </row>
    <row r="443" spans="1:2" x14ac:dyDescent="0.2">
      <c r="A443" t="s">
        <v>457</v>
      </c>
      <c r="B443" t="s">
        <v>1608</v>
      </c>
    </row>
    <row r="444" spans="1:2" x14ac:dyDescent="0.2">
      <c r="A444" t="s">
        <v>458</v>
      </c>
      <c r="B444" t="s">
        <v>1609</v>
      </c>
    </row>
    <row r="445" spans="1:2" x14ac:dyDescent="0.2">
      <c r="A445" t="s">
        <v>459</v>
      </c>
      <c r="B445" t="s">
        <v>1610</v>
      </c>
    </row>
    <row r="446" spans="1:2" x14ac:dyDescent="0.2">
      <c r="A446" t="s">
        <v>460</v>
      </c>
      <c r="B446" t="s">
        <v>1611</v>
      </c>
    </row>
    <row r="447" spans="1:2" x14ac:dyDescent="0.2">
      <c r="A447" t="s">
        <v>461</v>
      </c>
      <c r="B447" t="s">
        <v>1612</v>
      </c>
    </row>
    <row r="448" spans="1:2" x14ac:dyDescent="0.2">
      <c r="A448" t="s">
        <v>462</v>
      </c>
      <c r="B448" t="s">
        <v>1613</v>
      </c>
    </row>
    <row r="449" spans="1:2" x14ac:dyDescent="0.2">
      <c r="A449" t="s">
        <v>463</v>
      </c>
      <c r="B449" t="s">
        <v>1614</v>
      </c>
    </row>
    <row r="450" spans="1:2" x14ac:dyDescent="0.2">
      <c r="A450" t="s">
        <v>464</v>
      </c>
      <c r="B450" t="s">
        <v>1615</v>
      </c>
    </row>
    <row r="451" spans="1:2" x14ac:dyDescent="0.2">
      <c r="A451" t="s">
        <v>465</v>
      </c>
      <c r="B451" t="s">
        <v>1616</v>
      </c>
    </row>
    <row r="452" spans="1:2" x14ac:dyDescent="0.2">
      <c r="A452" t="s">
        <v>466</v>
      </c>
      <c r="B452" t="s">
        <v>1617</v>
      </c>
    </row>
    <row r="453" spans="1:2" x14ac:dyDescent="0.2">
      <c r="A453" t="s">
        <v>467</v>
      </c>
      <c r="B453" t="s">
        <v>1618</v>
      </c>
    </row>
    <row r="454" spans="1:2" x14ac:dyDescent="0.2">
      <c r="A454" t="s">
        <v>468</v>
      </c>
      <c r="B454" t="s">
        <v>1619</v>
      </c>
    </row>
    <row r="455" spans="1:2" x14ac:dyDescent="0.2">
      <c r="A455" t="s">
        <v>469</v>
      </c>
      <c r="B455" t="s">
        <v>1620</v>
      </c>
    </row>
    <row r="456" spans="1:2" x14ac:dyDescent="0.2">
      <c r="A456" t="s">
        <v>470</v>
      </c>
      <c r="B456" t="s">
        <v>1621</v>
      </c>
    </row>
    <row r="457" spans="1:2" x14ac:dyDescent="0.2">
      <c r="A457" t="s">
        <v>471</v>
      </c>
      <c r="B457" t="s">
        <v>1622</v>
      </c>
    </row>
    <row r="458" spans="1:2" x14ac:dyDescent="0.2">
      <c r="A458" t="s">
        <v>472</v>
      </c>
      <c r="B458" t="s">
        <v>1623</v>
      </c>
    </row>
    <row r="459" spans="1:2" x14ac:dyDescent="0.2">
      <c r="A459" t="s">
        <v>473</v>
      </c>
      <c r="B459" t="s">
        <v>1624</v>
      </c>
    </row>
    <row r="460" spans="1:2" x14ac:dyDescent="0.2">
      <c r="A460" t="s">
        <v>474</v>
      </c>
      <c r="B460" t="s">
        <v>1625</v>
      </c>
    </row>
    <row r="461" spans="1:2" x14ac:dyDescent="0.2">
      <c r="A461" t="s">
        <v>475</v>
      </c>
      <c r="B461" t="s">
        <v>1626</v>
      </c>
    </row>
    <row r="462" spans="1:2" x14ac:dyDescent="0.2">
      <c r="A462" t="s">
        <v>476</v>
      </c>
      <c r="B462" t="s">
        <v>1627</v>
      </c>
    </row>
    <row r="463" spans="1:2" x14ac:dyDescent="0.2">
      <c r="A463" t="s">
        <v>477</v>
      </c>
      <c r="B463" t="s">
        <v>1628</v>
      </c>
    </row>
    <row r="464" spans="1:2" x14ac:dyDescent="0.2">
      <c r="A464" t="s">
        <v>478</v>
      </c>
      <c r="B464" t="s">
        <v>1629</v>
      </c>
    </row>
    <row r="465" spans="1:2" x14ac:dyDescent="0.2">
      <c r="A465" t="s">
        <v>479</v>
      </c>
      <c r="B465" t="s">
        <v>1630</v>
      </c>
    </row>
    <row r="466" spans="1:2" x14ac:dyDescent="0.2">
      <c r="A466" t="s">
        <v>480</v>
      </c>
      <c r="B466" t="s">
        <v>1631</v>
      </c>
    </row>
    <row r="467" spans="1:2" x14ac:dyDescent="0.2">
      <c r="A467" t="s">
        <v>481</v>
      </c>
      <c r="B467" t="s">
        <v>1632</v>
      </c>
    </row>
    <row r="468" spans="1:2" x14ac:dyDescent="0.2">
      <c r="A468" t="s">
        <v>482</v>
      </c>
      <c r="B468" t="s">
        <v>1633</v>
      </c>
    </row>
    <row r="469" spans="1:2" x14ac:dyDescent="0.2">
      <c r="A469" t="s">
        <v>483</v>
      </c>
      <c r="B469" t="s">
        <v>1634</v>
      </c>
    </row>
    <row r="470" spans="1:2" x14ac:dyDescent="0.2">
      <c r="A470" t="s">
        <v>484</v>
      </c>
      <c r="B470" t="s">
        <v>1635</v>
      </c>
    </row>
    <row r="471" spans="1:2" x14ac:dyDescent="0.2">
      <c r="A471" t="s">
        <v>485</v>
      </c>
      <c r="B471" t="s">
        <v>1636</v>
      </c>
    </row>
    <row r="472" spans="1:2" x14ac:dyDescent="0.2">
      <c r="A472" t="s">
        <v>486</v>
      </c>
      <c r="B472" t="s">
        <v>1637</v>
      </c>
    </row>
    <row r="473" spans="1:2" x14ac:dyDescent="0.2">
      <c r="A473" t="s">
        <v>487</v>
      </c>
      <c r="B473" t="s">
        <v>1638</v>
      </c>
    </row>
    <row r="474" spans="1:2" x14ac:dyDescent="0.2">
      <c r="A474" t="s">
        <v>488</v>
      </c>
      <c r="B474" t="s">
        <v>1639</v>
      </c>
    </row>
    <row r="475" spans="1:2" x14ac:dyDescent="0.2">
      <c r="A475" t="s">
        <v>489</v>
      </c>
      <c r="B475" t="s">
        <v>1640</v>
      </c>
    </row>
    <row r="476" spans="1:2" x14ac:dyDescent="0.2">
      <c r="A476" t="s">
        <v>490</v>
      </c>
      <c r="B476" t="s">
        <v>1641</v>
      </c>
    </row>
    <row r="477" spans="1:2" x14ac:dyDescent="0.2">
      <c r="A477" t="s">
        <v>491</v>
      </c>
      <c r="B477" t="s">
        <v>1642</v>
      </c>
    </row>
    <row r="478" spans="1:2" x14ac:dyDescent="0.2">
      <c r="A478" t="s">
        <v>492</v>
      </c>
      <c r="B478" t="s">
        <v>1643</v>
      </c>
    </row>
    <row r="479" spans="1:2" x14ac:dyDescent="0.2">
      <c r="A479" t="s">
        <v>493</v>
      </c>
      <c r="B479" t="s">
        <v>1644</v>
      </c>
    </row>
    <row r="480" spans="1:2" x14ac:dyDescent="0.2">
      <c r="A480" t="s">
        <v>494</v>
      </c>
      <c r="B480" t="s">
        <v>1645</v>
      </c>
    </row>
    <row r="481" spans="1:2" x14ac:dyDescent="0.2">
      <c r="A481" t="s">
        <v>495</v>
      </c>
      <c r="B481" t="s">
        <v>1646</v>
      </c>
    </row>
    <row r="482" spans="1:2" x14ac:dyDescent="0.2">
      <c r="A482" t="s">
        <v>496</v>
      </c>
      <c r="B482" t="s">
        <v>1647</v>
      </c>
    </row>
    <row r="483" spans="1:2" x14ac:dyDescent="0.2">
      <c r="A483" t="s">
        <v>497</v>
      </c>
      <c r="B483" t="s">
        <v>1648</v>
      </c>
    </row>
    <row r="484" spans="1:2" x14ac:dyDescent="0.2">
      <c r="A484" t="s">
        <v>498</v>
      </c>
      <c r="B484" t="s">
        <v>1649</v>
      </c>
    </row>
    <row r="485" spans="1:2" x14ac:dyDescent="0.2">
      <c r="A485" t="s">
        <v>499</v>
      </c>
      <c r="B485" t="s">
        <v>1650</v>
      </c>
    </row>
    <row r="486" spans="1:2" x14ac:dyDescent="0.2">
      <c r="A486" t="s">
        <v>500</v>
      </c>
      <c r="B486" t="s">
        <v>1651</v>
      </c>
    </row>
    <row r="487" spans="1:2" x14ac:dyDescent="0.2">
      <c r="A487" t="s">
        <v>501</v>
      </c>
      <c r="B487" t="s">
        <v>1652</v>
      </c>
    </row>
    <row r="488" spans="1:2" x14ac:dyDescent="0.2">
      <c r="A488" t="s">
        <v>502</v>
      </c>
      <c r="B488" t="s">
        <v>1653</v>
      </c>
    </row>
    <row r="489" spans="1:2" x14ac:dyDescent="0.2">
      <c r="A489" t="s">
        <v>503</v>
      </c>
      <c r="B489" t="s">
        <v>1654</v>
      </c>
    </row>
    <row r="490" spans="1:2" x14ac:dyDescent="0.2">
      <c r="A490" t="s">
        <v>504</v>
      </c>
      <c r="B490" t="s">
        <v>1655</v>
      </c>
    </row>
    <row r="491" spans="1:2" x14ac:dyDescent="0.2">
      <c r="A491" t="s">
        <v>505</v>
      </c>
      <c r="B491" t="s">
        <v>1656</v>
      </c>
    </row>
    <row r="492" spans="1:2" x14ac:dyDescent="0.2">
      <c r="A492" t="s">
        <v>506</v>
      </c>
      <c r="B492" t="s">
        <v>1657</v>
      </c>
    </row>
    <row r="493" spans="1:2" x14ac:dyDescent="0.2">
      <c r="A493" t="s">
        <v>507</v>
      </c>
      <c r="B493" t="s">
        <v>1658</v>
      </c>
    </row>
    <row r="494" spans="1:2" x14ac:dyDescent="0.2">
      <c r="A494" t="s">
        <v>508</v>
      </c>
      <c r="B494" t="s">
        <v>1659</v>
      </c>
    </row>
    <row r="495" spans="1:2" x14ac:dyDescent="0.2">
      <c r="A495" t="s">
        <v>509</v>
      </c>
      <c r="B495" t="s">
        <v>1660</v>
      </c>
    </row>
    <row r="496" spans="1:2" x14ac:dyDescent="0.2">
      <c r="A496" t="s">
        <v>510</v>
      </c>
      <c r="B496" t="s">
        <v>1661</v>
      </c>
    </row>
    <row r="497" spans="1:2" x14ac:dyDescent="0.2">
      <c r="A497" t="s">
        <v>511</v>
      </c>
      <c r="B497" t="s">
        <v>1662</v>
      </c>
    </row>
    <row r="498" spans="1:2" x14ac:dyDescent="0.2">
      <c r="A498" t="s">
        <v>512</v>
      </c>
      <c r="B498" t="s">
        <v>1663</v>
      </c>
    </row>
    <row r="499" spans="1:2" x14ac:dyDescent="0.2">
      <c r="A499" t="s">
        <v>513</v>
      </c>
      <c r="B499" t="s">
        <v>1664</v>
      </c>
    </row>
    <row r="500" spans="1:2" x14ac:dyDescent="0.2">
      <c r="A500" t="s">
        <v>514</v>
      </c>
      <c r="B500" t="s">
        <v>1665</v>
      </c>
    </row>
    <row r="501" spans="1:2" x14ac:dyDescent="0.2">
      <c r="A501" t="s">
        <v>515</v>
      </c>
      <c r="B501" t="s">
        <v>1666</v>
      </c>
    </row>
    <row r="502" spans="1:2" x14ac:dyDescent="0.2">
      <c r="A502" t="s">
        <v>516</v>
      </c>
      <c r="B502" t="s">
        <v>1667</v>
      </c>
    </row>
    <row r="503" spans="1:2" x14ac:dyDescent="0.2">
      <c r="A503" t="s">
        <v>517</v>
      </c>
      <c r="B503" t="s">
        <v>1906</v>
      </c>
    </row>
    <row r="504" spans="1:2" x14ac:dyDescent="0.2">
      <c r="A504" t="s">
        <v>518</v>
      </c>
      <c r="B504" t="s">
        <v>1668</v>
      </c>
    </row>
    <row r="505" spans="1:2" x14ac:dyDescent="0.2">
      <c r="A505" t="s">
        <v>519</v>
      </c>
      <c r="B505" t="s">
        <v>1669</v>
      </c>
    </row>
    <row r="506" spans="1:2" x14ac:dyDescent="0.2">
      <c r="A506" t="s">
        <v>520</v>
      </c>
      <c r="B506" t="s">
        <v>1670</v>
      </c>
    </row>
    <row r="507" spans="1:2" x14ac:dyDescent="0.2">
      <c r="A507" t="s">
        <v>521</v>
      </c>
      <c r="B507" t="s">
        <v>1671</v>
      </c>
    </row>
    <row r="508" spans="1:2" x14ac:dyDescent="0.2">
      <c r="A508" t="s">
        <v>522</v>
      </c>
      <c r="B508" t="s">
        <v>1672</v>
      </c>
    </row>
    <row r="509" spans="1:2" x14ac:dyDescent="0.2">
      <c r="A509" t="s">
        <v>523</v>
      </c>
      <c r="B509" t="s">
        <v>1673</v>
      </c>
    </row>
    <row r="510" spans="1:2" x14ac:dyDescent="0.2">
      <c r="A510" t="s">
        <v>524</v>
      </c>
      <c r="B510" t="s">
        <v>1674</v>
      </c>
    </row>
    <row r="511" spans="1:2" x14ac:dyDescent="0.2">
      <c r="A511" t="s">
        <v>525</v>
      </c>
      <c r="B511" t="s">
        <v>1675</v>
      </c>
    </row>
    <row r="512" spans="1:2" x14ac:dyDescent="0.2">
      <c r="A512" t="s">
        <v>526</v>
      </c>
      <c r="B512" t="s">
        <v>1676</v>
      </c>
    </row>
    <row r="513" spans="1:2" x14ac:dyDescent="0.2">
      <c r="A513" t="s">
        <v>527</v>
      </c>
      <c r="B513" t="s">
        <v>1677</v>
      </c>
    </row>
    <row r="514" spans="1:2" x14ac:dyDescent="0.2">
      <c r="A514" t="s">
        <v>528</v>
      </c>
      <c r="B514" t="s">
        <v>1678</v>
      </c>
    </row>
    <row r="515" spans="1:2" x14ac:dyDescent="0.2">
      <c r="A515" t="s">
        <v>529</v>
      </c>
      <c r="B515" t="s">
        <v>1679</v>
      </c>
    </row>
    <row r="516" spans="1:2" x14ac:dyDescent="0.2">
      <c r="A516" t="s">
        <v>530</v>
      </c>
      <c r="B516" t="s">
        <v>1680</v>
      </c>
    </row>
    <row r="517" spans="1:2" x14ac:dyDescent="0.2">
      <c r="A517" t="s">
        <v>531</v>
      </c>
      <c r="B517" t="s">
        <v>1681</v>
      </c>
    </row>
    <row r="518" spans="1:2" x14ac:dyDescent="0.2">
      <c r="A518" t="s">
        <v>532</v>
      </c>
      <c r="B518" t="s">
        <v>1903</v>
      </c>
    </row>
    <row r="519" spans="1:2" x14ac:dyDescent="0.2">
      <c r="A519" t="s">
        <v>533</v>
      </c>
      <c r="B519" t="s">
        <v>1682</v>
      </c>
    </row>
    <row r="520" spans="1:2" x14ac:dyDescent="0.2">
      <c r="A520" t="s">
        <v>534</v>
      </c>
      <c r="B520" t="s">
        <v>1683</v>
      </c>
    </row>
    <row r="521" spans="1:2" x14ac:dyDescent="0.2">
      <c r="A521" t="s">
        <v>535</v>
      </c>
      <c r="B521" t="s">
        <v>1684</v>
      </c>
    </row>
    <row r="522" spans="1:2" x14ac:dyDescent="0.2">
      <c r="A522" t="s">
        <v>536</v>
      </c>
      <c r="B522" t="s">
        <v>1685</v>
      </c>
    </row>
    <row r="523" spans="1:2" x14ac:dyDescent="0.2">
      <c r="A523" t="s">
        <v>537</v>
      </c>
      <c r="B523" t="s">
        <v>1686</v>
      </c>
    </row>
    <row r="524" spans="1:2" x14ac:dyDescent="0.2">
      <c r="A524" t="s">
        <v>538</v>
      </c>
      <c r="B524" t="s">
        <v>1687</v>
      </c>
    </row>
    <row r="525" spans="1:2" x14ac:dyDescent="0.2">
      <c r="A525" t="s">
        <v>539</v>
      </c>
      <c r="B525" t="s">
        <v>1688</v>
      </c>
    </row>
    <row r="526" spans="1:2" x14ac:dyDescent="0.2">
      <c r="A526" t="s">
        <v>540</v>
      </c>
      <c r="B526" t="s">
        <v>1689</v>
      </c>
    </row>
    <row r="527" spans="1:2" x14ac:dyDescent="0.2">
      <c r="A527" t="s">
        <v>541</v>
      </c>
      <c r="B527" t="s">
        <v>1690</v>
      </c>
    </row>
    <row r="528" spans="1:2" x14ac:dyDescent="0.2">
      <c r="A528" t="s">
        <v>542</v>
      </c>
      <c r="B528" t="s">
        <v>1691</v>
      </c>
    </row>
    <row r="529" spans="1:2" x14ac:dyDescent="0.2">
      <c r="A529" t="s">
        <v>543</v>
      </c>
      <c r="B529" t="s">
        <v>1692</v>
      </c>
    </row>
    <row r="530" spans="1:2" x14ac:dyDescent="0.2">
      <c r="A530" t="s">
        <v>544</v>
      </c>
      <c r="B530" t="s">
        <v>1693</v>
      </c>
    </row>
    <row r="531" spans="1:2" x14ac:dyDescent="0.2">
      <c r="A531" t="s">
        <v>545</v>
      </c>
      <c r="B531" t="s">
        <v>1694</v>
      </c>
    </row>
    <row r="532" spans="1:2" x14ac:dyDescent="0.2">
      <c r="A532" t="s">
        <v>546</v>
      </c>
      <c r="B532" t="s">
        <v>1695</v>
      </c>
    </row>
    <row r="533" spans="1:2" x14ac:dyDescent="0.2">
      <c r="A533" t="s">
        <v>547</v>
      </c>
      <c r="B533" t="s">
        <v>1696</v>
      </c>
    </row>
    <row r="534" spans="1:2" x14ac:dyDescent="0.2">
      <c r="A534" t="s">
        <v>548</v>
      </c>
      <c r="B534" t="s">
        <v>1697</v>
      </c>
    </row>
    <row r="535" spans="1:2" x14ac:dyDescent="0.2">
      <c r="A535" t="s">
        <v>549</v>
      </c>
      <c r="B535" t="s">
        <v>1698</v>
      </c>
    </row>
    <row r="536" spans="1:2" x14ac:dyDescent="0.2">
      <c r="A536" t="s">
        <v>550</v>
      </c>
      <c r="B536" t="s">
        <v>1880</v>
      </c>
    </row>
    <row r="537" spans="1:2" x14ac:dyDescent="0.2">
      <c r="A537" t="s">
        <v>551</v>
      </c>
      <c r="B537" t="s">
        <v>1699</v>
      </c>
    </row>
    <row r="538" spans="1:2" x14ac:dyDescent="0.2">
      <c r="A538" t="s">
        <v>552</v>
      </c>
      <c r="B538" t="s">
        <v>1700</v>
      </c>
    </row>
    <row r="539" spans="1:2" x14ac:dyDescent="0.2">
      <c r="A539" t="s">
        <v>553</v>
      </c>
      <c r="B539" t="s">
        <v>1701</v>
      </c>
    </row>
    <row r="540" spans="1:2" x14ac:dyDescent="0.2">
      <c r="A540" t="s">
        <v>554</v>
      </c>
      <c r="B540" t="s">
        <v>1702</v>
      </c>
    </row>
    <row r="541" spans="1:2" x14ac:dyDescent="0.2">
      <c r="A541" t="s">
        <v>555</v>
      </c>
      <c r="B541" t="s">
        <v>1703</v>
      </c>
    </row>
    <row r="542" spans="1:2" x14ac:dyDescent="0.2">
      <c r="A542" t="s">
        <v>556</v>
      </c>
      <c r="B542" t="s">
        <v>1704</v>
      </c>
    </row>
    <row r="543" spans="1:2" x14ac:dyDescent="0.2">
      <c r="A543" t="s">
        <v>557</v>
      </c>
      <c r="B543" t="s">
        <v>1705</v>
      </c>
    </row>
    <row r="544" spans="1:2" x14ac:dyDescent="0.2">
      <c r="A544" t="s">
        <v>558</v>
      </c>
      <c r="B544" t="s">
        <v>1706</v>
      </c>
    </row>
    <row r="545" spans="1:2" x14ac:dyDescent="0.2">
      <c r="A545" t="s">
        <v>559</v>
      </c>
      <c r="B545" t="s">
        <v>1707</v>
      </c>
    </row>
    <row r="546" spans="1:2" x14ac:dyDescent="0.2">
      <c r="A546" t="s">
        <v>560</v>
      </c>
      <c r="B546" t="s">
        <v>1708</v>
      </c>
    </row>
    <row r="547" spans="1:2" x14ac:dyDescent="0.2">
      <c r="A547" t="s">
        <v>561</v>
      </c>
      <c r="B547" t="s">
        <v>1709</v>
      </c>
    </row>
    <row r="548" spans="1:2" x14ac:dyDescent="0.2">
      <c r="A548" t="s">
        <v>562</v>
      </c>
      <c r="B548" t="s">
        <v>1710</v>
      </c>
    </row>
    <row r="549" spans="1:2" x14ac:dyDescent="0.2">
      <c r="A549" t="s">
        <v>563</v>
      </c>
      <c r="B549" t="s">
        <v>1711</v>
      </c>
    </row>
    <row r="550" spans="1:2" x14ac:dyDescent="0.2">
      <c r="A550" t="s">
        <v>564</v>
      </c>
      <c r="B550" t="s">
        <v>1712</v>
      </c>
    </row>
    <row r="551" spans="1:2" x14ac:dyDescent="0.2">
      <c r="A551" t="s">
        <v>565</v>
      </c>
      <c r="B551" t="s">
        <v>1713</v>
      </c>
    </row>
    <row r="552" spans="1:2" x14ac:dyDescent="0.2">
      <c r="A552" t="s">
        <v>566</v>
      </c>
      <c r="B552" t="s">
        <v>1714</v>
      </c>
    </row>
    <row r="553" spans="1:2" x14ac:dyDescent="0.2">
      <c r="A553" t="s">
        <v>567</v>
      </c>
      <c r="B553" t="s">
        <v>1715</v>
      </c>
    </row>
    <row r="554" spans="1:2" x14ac:dyDescent="0.2">
      <c r="A554" t="s">
        <v>568</v>
      </c>
      <c r="B554" t="s">
        <v>1716</v>
      </c>
    </row>
    <row r="555" spans="1:2" x14ac:dyDescent="0.2">
      <c r="A555" t="s">
        <v>1717</v>
      </c>
      <c r="B555" t="s">
        <v>1718</v>
      </c>
    </row>
    <row r="556" spans="1:2" x14ac:dyDescent="0.2">
      <c r="A556" t="s">
        <v>569</v>
      </c>
      <c r="B556" t="s">
        <v>1719</v>
      </c>
    </row>
    <row r="557" spans="1:2" x14ac:dyDescent="0.2">
      <c r="A557" t="s">
        <v>570</v>
      </c>
      <c r="B557" t="s">
        <v>1720</v>
      </c>
    </row>
    <row r="558" spans="1:2" x14ac:dyDescent="0.2">
      <c r="A558" t="s">
        <v>571</v>
      </c>
      <c r="B558" t="s">
        <v>1721</v>
      </c>
    </row>
    <row r="559" spans="1:2" x14ac:dyDescent="0.2">
      <c r="A559" t="s">
        <v>572</v>
      </c>
      <c r="B559" t="s">
        <v>1722</v>
      </c>
    </row>
    <row r="560" spans="1:2" x14ac:dyDescent="0.2">
      <c r="A560" t="s">
        <v>573</v>
      </c>
      <c r="B560" t="s">
        <v>1723</v>
      </c>
    </row>
    <row r="561" spans="1:2" x14ac:dyDescent="0.2">
      <c r="A561" t="s">
        <v>574</v>
      </c>
      <c r="B561" t="s">
        <v>1724</v>
      </c>
    </row>
    <row r="562" spans="1:2" x14ac:dyDescent="0.2">
      <c r="A562" t="s">
        <v>575</v>
      </c>
      <c r="B562" t="s">
        <v>1725</v>
      </c>
    </row>
    <row r="563" spans="1:2" x14ac:dyDescent="0.2">
      <c r="A563" t="s">
        <v>576</v>
      </c>
      <c r="B563" t="s">
        <v>1726</v>
      </c>
    </row>
    <row r="564" spans="1:2" x14ac:dyDescent="0.2">
      <c r="A564" t="s">
        <v>577</v>
      </c>
      <c r="B564" t="s">
        <v>1727</v>
      </c>
    </row>
    <row r="565" spans="1:2" x14ac:dyDescent="0.2">
      <c r="A565" t="s">
        <v>578</v>
      </c>
      <c r="B565" t="s">
        <v>1728</v>
      </c>
    </row>
    <row r="566" spans="1:2" x14ac:dyDescent="0.2">
      <c r="A566" t="s">
        <v>579</v>
      </c>
      <c r="B566" t="s">
        <v>1729</v>
      </c>
    </row>
    <row r="567" spans="1:2" x14ac:dyDescent="0.2">
      <c r="A567" t="s">
        <v>580</v>
      </c>
      <c r="B567" t="s">
        <v>1730</v>
      </c>
    </row>
    <row r="568" spans="1:2" x14ac:dyDescent="0.2">
      <c r="A568" t="s">
        <v>581</v>
      </c>
      <c r="B568" t="s">
        <v>1731</v>
      </c>
    </row>
    <row r="569" spans="1:2" x14ac:dyDescent="0.2">
      <c r="A569" t="s">
        <v>582</v>
      </c>
      <c r="B569" t="s">
        <v>1732</v>
      </c>
    </row>
    <row r="570" spans="1:2" x14ac:dyDescent="0.2">
      <c r="A570" t="s">
        <v>583</v>
      </c>
      <c r="B570" t="s">
        <v>1733</v>
      </c>
    </row>
    <row r="571" spans="1:2" x14ac:dyDescent="0.2">
      <c r="A571" t="s">
        <v>584</v>
      </c>
      <c r="B571" t="s">
        <v>1734</v>
      </c>
    </row>
    <row r="572" spans="1:2" x14ac:dyDescent="0.2">
      <c r="A572" t="s">
        <v>585</v>
      </c>
      <c r="B572" t="s">
        <v>1735</v>
      </c>
    </row>
    <row r="573" spans="1:2" x14ac:dyDescent="0.2">
      <c r="A573" t="s">
        <v>586</v>
      </c>
      <c r="B573" t="s">
        <v>1736</v>
      </c>
    </row>
    <row r="574" spans="1:2" x14ac:dyDescent="0.2">
      <c r="A574" t="s">
        <v>587</v>
      </c>
      <c r="B574" t="s">
        <v>1737</v>
      </c>
    </row>
    <row r="575" spans="1:2" x14ac:dyDescent="0.2">
      <c r="A575" t="s">
        <v>588</v>
      </c>
      <c r="B575" t="s">
        <v>1738</v>
      </c>
    </row>
    <row r="576" spans="1:2" x14ac:dyDescent="0.2">
      <c r="A576" t="s">
        <v>589</v>
      </c>
      <c r="B576" t="s">
        <v>1894</v>
      </c>
    </row>
    <row r="577" spans="1:2" x14ac:dyDescent="0.2">
      <c r="A577" t="s">
        <v>590</v>
      </c>
      <c r="B577" t="s">
        <v>1739</v>
      </c>
    </row>
    <row r="578" spans="1:2" x14ac:dyDescent="0.2">
      <c r="A578" t="s">
        <v>591</v>
      </c>
      <c r="B578" t="s">
        <v>1740</v>
      </c>
    </row>
    <row r="579" spans="1:2" x14ac:dyDescent="0.2">
      <c r="A579" t="s">
        <v>592</v>
      </c>
      <c r="B579" t="s">
        <v>1741</v>
      </c>
    </row>
    <row r="580" spans="1:2" x14ac:dyDescent="0.2">
      <c r="A580" t="s">
        <v>593</v>
      </c>
      <c r="B580" t="s">
        <v>1889</v>
      </c>
    </row>
    <row r="581" spans="1:2" x14ac:dyDescent="0.2">
      <c r="A581" t="s">
        <v>594</v>
      </c>
      <c r="B581" t="s">
        <v>1742</v>
      </c>
    </row>
    <row r="582" spans="1:2" x14ac:dyDescent="0.2">
      <c r="A582" t="s">
        <v>595</v>
      </c>
      <c r="B582" t="s">
        <v>1743</v>
      </c>
    </row>
    <row r="583" spans="1:2" x14ac:dyDescent="0.2">
      <c r="A583" t="s">
        <v>596</v>
      </c>
      <c r="B583" t="s">
        <v>1869</v>
      </c>
    </row>
    <row r="584" spans="1:2" x14ac:dyDescent="0.2">
      <c r="A584" t="s">
        <v>597</v>
      </c>
      <c r="B584" t="s">
        <v>1744</v>
      </c>
    </row>
    <row r="585" spans="1:2" x14ac:dyDescent="0.2">
      <c r="A585" t="s">
        <v>598</v>
      </c>
      <c r="B585" t="s">
        <v>1136</v>
      </c>
    </row>
    <row r="586" spans="1:2" x14ac:dyDescent="0.2">
      <c r="A586" t="s">
        <v>599</v>
      </c>
      <c r="B586" t="s">
        <v>1745</v>
      </c>
    </row>
    <row r="587" spans="1:2" x14ac:dyDescent="0.2">
      <c r="A587" t="s">
        <v>600</v>
      </c>
      <c r="B587" t="s">
        <v>1746</v>
      </c>
    </row>
    <row r="588" spans="1:2" x14ac:dyDescent="0.2">
      <c r="A588" t="s">
        <v>601</v>
      </c>
      <c r="B588" t="s">
        <v>1747</v>
      </c>
    </row>
    <row r="589" spans="1:2" x14ac:dyDescent="0.2">
      <c r="A589" t="s">
        <v>602</v>
      </c>
      <c r="B589" t="s">
        <v>1748</v>
      </c>
    </row>
    <row r="590" spans="1:2" x14ac:dyDescent="0.2">
      <c r="A590" t="s">
        <v>603</v>
      </c>
      <c r="B590" t="s">
        <v>1749</v>
      </c>
    </row>
    <row r="591" spans="1:2" x14ac:dyDescent="0.2">
      <c r="A591" t="s">
        <v>604</v>
      </c>
      <c r="B591" t="s">
        <v>1750</v>
      </c>
    </row>
    <row r="592" spans="1:2" x14ac:dyDescent="0.2">
      <c r="A592" t="s">
        <v>605</v>
      </c>
      <c r="B592" t="s">
        <v>1751</v>
      </c>
    </row>
    <row r="593" spans="1:2" x14ac:dyDescent="0.2">
      <c r="A593" t="s">
        <v>606</v>
      </c>
      <c r="B593" t="s">
        <v>1752</v>
      </c>
    </row>
    <row r="594" spans="1:2" x14ac:dyDescent="0.2">
      <c r="A594" t="s">
        <v>607</v>
      </c>
      <c r="B594" t="s">
        <v>1753</v>
      </c>
    </row>
    <row r="595" spans="1:2" x14ac:dyDescent="0.2">
      <c r="A595" t="s">
        <v>608</v>
      </c>
      <c r="B595" t="s">
        <v>1754</v>
      </c>
    </row>
    <row r="596" spans="1:2" x14ac:dyDescent="0.2">
      <c r="A596" t="s">
        <v>609</v>
      </c>
      <c r="B596" t="s">
        <v>1755</v>
      </c>
    </row>
    <row r="597" spans="1:2" x14ac:dyDescent="0.2">
      <c r="A597" t="s">
        <v>610</v>
      </c>
      <c r="B597" t="s">
        <v>1756</v>
      </c>
    </row>
    <row r="598" spans="1:2" x14ac:dyDescent="0.2">
      <c r="A598" t="s">
        <v>611</v>
      </c>
      <c r="B598" t="s">
        <v>1757</v>
      </c>
    </row>
    <row r="599" spans="1:2" x14ac:dyDescent="0.2">
      <c r="A599" t="s">
        <v>612</v>
      </c>
      <c r="B599" t="s">
        <v>1758</v>
      </c>
    </row>
    <row r="600" spans="1:2" x14ac:dyDescent="0.2">
      <c r="A600" t="s">
        <v>613</v>
      </c>
      <c r="B600" t="s">
        <v>1759</v>
      </c>
    </row>
    <row r="601" spans="1:2" x14ac:dyDescent="0.2">
      <c r="A601" t="s">
        <v>614</v>
      </c>
      <c r="B601" t="s">
        <v>1877</v>
      </c>
    </row>
    <row r="602" spans="1:2" x14ac:dyDescent="0.2">
      <c r="A602" t="s">
        <v>615</v>
      </c>
      <c r="B602" t="s">
        <v>1760</v>
      </c>
    </row>
    <row r="603" spans="1:2" x14ac:dyDescent="0.2">
      <c r="A603" t="s">
        <v>616</v>
      </c>
      <c r="B603" t="s">
        <v>1761</v>
      </c>
    </row>
    <row r="604" spans="1:2" x14ac:dyDescent="0.2">
      <c r="A604" t="s">
        <v>617</v>
      </c>
      <c r="B604" t="s">
        <v>1762</v>
      </c>
    </row>
    <row r="605" spans="1:2" x14ac:dyDescent="0.2">
      <c r="A605" t="s">
        <v>618</v>
      </c>
      <c r="B605" t="s">
        <v>1763</v>
      </c>
    </row>
    <row r="606" spans="1:2" x14ac:dyDescent="0.2">
      <c r="A606" t="s">
        <v>619</v>
      </c>
      <c r="B606" t="s">
        <v>1764</v>
      </c>
    </row>
    <row r="607" spans="1:2" x14ac:dyDescent="0.2">
      <c r="A607" t="s">
        <v>620</v>
      </c>
      <c r="B607" t="s">
        <v>1765</v>
      </c>
    </row>
    <row r="608" spans="1:2" x14ac:dyDescent="0.2">
      <c r="A608" t="s">
        <v>621</v>
      </c>
      <c r="B608" t="s">
        <v>1766</v>
      </c>
    </row>
    <row r="609" spans="1:2" x14ac:dyDescent="0.2">
      <c r="A609" t="s">
        <v>622</v>
      </c>
      <c r="B609" t="s">
        <v>1767</v>
      </c>
    </row>
    <row r="610" spans="1:2" x14ac:dyDescent="0.2">
      <c r="A610" t="s">
        <v>623</v>
      </c>
      <c r="B610" t="s">
        <v>1768</v>
      </c>
    </row>
    <row r="611" spans="1:2" x14ac:dyDescent="0.2">
      <c r="A611" t="s">
        <v>624</v>
      </c>
      <c r="B611" t="s">
        <v>1769</v>
      </c>
    </row>
    <row r="612" spans="1:2" x14ac:dyDescent="0.2">
      <c r="A612" t="s">
        <v>625</v>
      </c>
      <c r="B612" t="s">
        <v>1770</v>
      </c>
    </row>
    <row r="613" spans="1:2" x14ac:dyDescent="0.2">
      <c r="A613" t="s">
        <v>626</v>
      </c>
      <c r="B613" t="s">
        <v>1771</v>
      </c>
    </row>
    <row r="614" spans="1:2" x14ac:dyDescent="0.2">
      <c r="A614" t="s">
        <v>627</v>
      </c>
      <c r="B614" t="s">
        <v>1772</v>
      </c>
    </row>
    <row r="615" spans="1:2" x14ac:dyDescent="0.2">
      <c r="A615" t="s">
        <v>628</v>
      </c>
      <c r="B615" t="s">
        <v>1773</v>
      </c>
    </row>
    <row r="616" spans="1:2" x14ac:dyDescent="0.2">
      <c r="A616" t="s">
        <v>629</v>
      </c>
      <c r="B616" t="s">
        <v>1774</v>
      </c>
    </row>
    <row r="617" spans="1:2" x14ac:dyDescent="0.2">
      <c r="A617" t="s">
        <v>630</v>
      </c>
      <c r="B617" t="s">
        <v>1904</v>
      </c>
    </row>
    <row r="618" spans="1:2" x14ac:dyDescent="0.2">
      <c r="A618" t="s">
        <v>631</v>
      </c>
      <c r="B618" t="s">
        <v>1775</v>
      </c>
    </row>
    <row r="619" spans="1:2" x14ac:dyDescent="0.2">
      <c r="A619" t="s">
        <v>632</v>
      </c>
      <c r="B619" t="s">
        <v>1776</v>
      </c>
    </row>
    <row r="620" spans="1:2" x14ac:dyDescent="0.2">
      <c r="A620" t="s">
        <v>633</v>
      </c>
      <c r="B620" t="s">
        <v>1899</v>
      </c>
    </row>
    <row r="621" spans="1:2" x14ac:dyDescent="0.2">
      <c r="A621" t="s">
        <v>634</v>
      </c>
      <c r="B621" t="s">
        <v>1777</v>
      </c>
    </row>
    <row r="622" spans="1:2" x14ac:dyDescent="0.2">
      <c r="A622" t="s">
        <v>635</v>
      </c>
      <c r="B622" t="s">
        <v>1778</v>
      </c>
    </row>
    <row r="623" spans="1:2" x14ac:dyDescent="0.2">
      <c r="A623" t="s">
        <v>636</v>
      </c>
      <c r="B623" t="s">
        <v>1779</v>
      </c>
    </row>
    <row r="624" spans="1:2" x14ac:dyDescent="0.2">
      <c r="A624" t="s">
        <v>637</v>
      </c>
      <c r="B624" t="s">
        <v>1780</v>
      </c>
    </row>
    <row r="625" spans="1:2" x14ac:dyDescent="0.2">
      <c r="A625" t="s">
        <v>638</v>
      </c>
      <c r="B625" t="s">
        <v>1781</v>
      </c>
    </row>
    <row r="626" spans="1:2" x14ac:dyDescent="0.2">
      <c r="A626" t="s">
        <v>639</v>
      </c>
      <c r="B626" t="s">
        <v>1782</v>
      </c>
    </row>
    <row r="627" spans="1:2" x14ac:dyDescent="0.2">
      <c r="A627" t="s">
        <v>640</v>
      </c>
      <c r="B627" t="s">
        <v>1783</v>
      </c>
    </row>
    <row r="628" spans="1:2" x14ac:dyDescent="0.2">
      <c r="A628" t="s">
        <v>641</v>
      </c>
      <c r="B628" t="s">
        <v>1784</v>
      </c>
    </row>
    <row r="629" spans="1:2" x14ac:dyDescent="0.2">
      <c r="A629" t="s">
        <v>642</v>
      </c>
      <c r="B629" t="s">
        <v>1785</v>
      </c>
    </row>
    <row r="630" spans="1:2" x14ac:dyDescent="0.2">
      <c r="A630" t="s">
        <v>643</v>
      </c>
      <c r="B630" t="s">
        <v>1786</v>
      </c>
    </row>
    <row r="631" spans="1:2" x14ac:dyDescent="0.2">
      <c r="A631" t="s">
        <v>644</v>
      </c>
      <c r="B631" t="s">
        <v>1787</v>
      </c>
    </row>
    <row r="632" spans="1:2" x14ac:dyDescent="0.2">
      <c r="A632" t="s">
        <v>645</v>
      </c>
      <c r="B632" t="s">
        <v>1917</v>
      </c>
    </row>
    <row r="633" spans="1:2" x14ac:dyDescent="0.2">
      <c r="A633" t="s">
        <v>646</v>
      </c>
      <c r="B633" t="s">
        <v>2044</v>
      </c>
    </row>
    <row r="634" spans="1:2" x14ac:dyDescent="0.2">
      <c r="A634" t="s">
        <v>647</v>
      </c>
      <c r="B634" t="s">
        <v>1788</v>
      </c>
    </row>
    <row r="635" spans="1:2" x14ac:dyDescent="0.2">
      <c r="A635" t="s">
        <v>648</v>
      </c>
      <c r="B635" t="s">
        <v>1789</v>
      </c>
    </row>
    <row r="636" spans="1:2" x14ac:dyDescent="0.2">
      <c r="A636" t="s">
        <v>649</v>
      </c>
      <c r="B636" t="s">
        <v>1790</v>
      </c>
    </row>
    <row r="637" spans="1:2" x14ac:dyDescent="0.2">
      <c r="A637" t="s">
        <v>650</v>
      </c>
      <c r="B637" t="s">
        <v>1791</v>
      </c>
    </row>
    <row r="638" spans="1:2" x14ac:dyDescent="0.2">
      <c r="A638" t="s">
        <v>651</v>
      </c>
      <c r="B638" t="s">
        <v>1792</v>
      </c>
    </row>
    <row r="639" spans="1:2" x14ac:dyDescent="0.2">
      <c r="A639" t="s">
        <v>652</v>
      </c>
      <c r="B639" t="s">
        <v>1793</v>
      </c>
    </row>
    <row r="640" spans="1:2" x14ac:dyDescent="0.2">
      <c r="A640" t="s">
        <v>653</v>
      </c>
      <c r="B640" t="s">
        <v>1794</v>
      </c>
    </row>
    <row r="641" spans="1:2" x14ac:dyDescent="0.2">
      <c r="A641" t="s">
        <v>654</v>
      </c>
      <c r="B641" t="s">
        <v>1795</v>
      </c>
    </row>
    <row r="642" spans="1:2" x14ac:dyDescent="0.2">
      <c r="A642" t="s">
        <v>655</v>
      </c>
      <c r="B642" t="s">
        <v>1796</v>
      </c>
    </row>
    <row r="643" spans="1:2" x14ac:dyDescent="0.2">
      <c r="A643" t="s">
        <v>656</v>
      </c>
      <c r="B643" t="s">
        <v>1797</v>
      </c>
    </row>
    <row r="644" spans="1:2" x14ac:dyDescent="0.2">
      <c r="A644" t="s">
        <v>657</v>
      </c>
      <c r="B644" t="s">
        <v>1798</v>
      </c>
    </row>
    <row r="645" spans="1:2" x14ac:dyDescent="0.2">
      <c r="A645" t="s">
        <v>658</v>
      </c>
      <c r="B645" t="s">
        <v>1799</v>
      </c>
    </row>
    <row r="646" spans="1:2" x14ac:dyDescent="0.2">
      <c r="A646" t="s">
        <v>659</v>
      </c>
      <c r="B646" t="s">
        <v>1800</v>
      </c>
    </row>
    <row r="647" spans="1:2" x14ac:dyDescent="0.2">
      <c r="A647" t="s">
        <v>660</v>
      </c>
      <c r="B647" t="s">
        <v>1801</v>
      </c>
    </row>
    <row r="648" spans="1:2" x14ac:dyDescent="0.2">
      <c r="A648" t="s">
        <v>661</v>
      </c>
      <c r="B648" t="s">
        <v>1802</v>
      </c>
    </row>
    <row r="649" spans="1:2" x14ac:dyDescent="0.2">
      <c r="A649" t="s">
        <v>662</v>
      </c>
      <c r="B649" t="s">
        <v>1803</v>
      </c>
    </row>
    <row r="650" spans="1:2" x14ac:dyDescent="0.2">
      <c r="A650" t="s">
        <v>663</v>
      </c>
      <c r="B650" t="s">
        <v>1804</v>
      </c>
    </row>
    <row r="651" spans="1:2" x14ac:dyDescent="0.2">
      <c r="A651" t="s">
        <v>664</v>
      </c>
      <c r="B651" t="s">
        <v>1805</v>
      </c>
    </row>
    <row r="652" spans="1:2" x14ac:dyDescent="0.2">
      <c r="A652" t="s">
        <v>665</v>
      </c>
      <c r="B652" t="s">
        <v>1806</v>
      </c>
    </row>
    <row r="653" spans="1:2" x14ac:dyDescent="0.2">
      <c r="A653" t="s">
        <v>666</v>
      </c>
      <c r="B653" t="s">
        <v>1807</v>
      </c>
    </row>
    <row r="654" spans="1:2" x14ac:dyDescent="0.2">
      <c r="A654" t="s">
        <v>667</v>
      </c>
      <c r="B654" t="s">
        <v>1808</v>
      </c>
    </row>
    <row r="655" spans="1:2" x14ac:dyDescent="0.2">
      <c r="A655" t="s">
        <v>668</v>
      </c>
      <c r="B655" t="s">
        <v>1809</v>
      </c>
    </row>
    <row r="656" spans="1:2" x14ac:dyDescent="0.2">
      <c r="A656" t="s">
        <v>669</v>
      </c>
      <c r="B656" t="s">
        <v>1810</v>
      </c>
    </row>
    <row r="657" spans="1:2" x14ac:dyDescent="0.2">
      <c r="A657" t="s">
        <v>670</v>
      </c>
      <c r="B657" t="s">
        <v>1811</v>
      </c>
    </row>
    <row r="658" spans="1:2" x14ac:dyDescent="0.2">
      <c r="A658" t="s">
        <v>671</v>
      </c>
      <c r="B658" t="s">
        <v>1812</v>
      </c>
    </row>
    <row r="659" spans="1:2" x14ac:dyDescent="0.2">
      <c r="A659" t="s">
        <v>672</v>
      </c>
      <c r="B659" t="s">
        <v>1813</v>
      </c>
    </row>
    <row r="660" spans="1:2" x14ac:dyDescent="0.2">
      <c r="A660" t="s">
        <v>673</v>
      </c>
      <c r="B660" t="s">
        <v>1814</v>
      </c>
    </row>
    <row r="661" spans="1:2" x14ac:dyDescent="0.2">
      <c r="A661" t="s">
        <v>674</v>
      </c>
      <c r="B661" t="s">
        <v>1156</v>
      </c>
    </row>
    <row r="662" spans="1:2" x14ac:dyDescent="0.2">
      <c r="A662" t="s">
        <v>675</v>
      </c>
      <c r="B662" t="s">
        <v>1815</v>
      </c>
    </row>
    <row r="663" spans="1:2" x14ac:dyDescent="0.2">
      <c r="A663" t="s">
        <v>676</v>
      </c>
      <c r="B663" t="s">
        <v>1816</v>
      </c>
    </row>
    <row r="664" spans="1:2" x14ac:dyDescent="0.2">
      <c r="A664" t="s">
        <v>677</v>
      </c>
      <c r="B664" t="s">
        <v>1126</v>
      </c>
    </row>
    <row r="665" spans="1:2" x14ac:dyDescent="0.2">
      <c r="A665" t="s">
        <v>678</v>
      </c>
      <c r="B665" t="s">
        <v>1817</v>
      </c>
    </row>
    <row r="666" spans="1:2" x14ac:dyDescent="0.2">
      <c r="A666" t="s">
        <v>679</v>
      </c>
      <c r="B666" t="s">
        <v>1892</v>
      </c>
    </row>
    <row r="667" spans="1:2" x14ac:dyDescent="0.2">
      <c r="A667" t="s">
        <v>680</v>
      </c>
      <c r="B667" t="s">
        <v>1818</v>
      </c>
    </row>
    <row r="668" spans="1:2" x14ac:dyDescent="0.2">
      <c r="A668" t="s">
        <v>681</v>
      </c>
      <c r="B668" t="s">
        <v>1910</v>
      </c>
    </row>
    <row r="669" spans="1:2" x14ac:dyDescent="0.2">
      <c r="A669" t="s">
        <v>682</v>
      </c>
      <c r="B669" t="s">
        <v>1131</v>
      </c>
    </row>
    <row r="670" spans="1:2" x14ac:dyDescent="0.2">
      <c r="A670" t="s">
        <v>683</v>
      </c>
      <c r="B670" t="s">
        <v>1883</v>
      </c>
    </row>
    <row r="671" spans="1:2" x14ac:dyDescent="0.2">
      <c r="A671" t="s">
        <v>684</v>
      </c>
      <c r="B671" t="s">
        <v>1819</v>
      </c>
    </row>
    <row r="672" spans="1:2" x14ac:dyDescent="0.2">
      <c r="A672" t="s">
        <v>685</v>
      </c>
      <c r="B672" t="s">
        <v>1820</v>
      </c>
    </row>
    <row r="673" spans="1:2" x14ac:dyDescent="0.2">
      <c r="A673" t="s">
        <v>686</v>
      </c>
      <c r="B673" t="s">
        <v>1821</v>
      </c>
    </row>
    <row r="674" spans="1:2" x14ac:dyDescent="0.2">
      <c r="A674" t="s">
        <v>687</v>
      </c>
      <c r="B674" t="s">
        <v>1822</v>
      </c>
    </row>
    <row r="675" spans="1:2" x14ac:dyDescent="0.2">
      <c r="A675" t="s">
        <v>688</v>
      </c>
      <c r="B675" t="s">
        <v>1897</v>
      </c>
    </row>
    <row r="676" spans="1:2" x14ac:dyDescent="0.2">
      <c r="A676" t="s">
        <v>689</v>
      </c>
      <c r="B676" t="s">
        <v>1823</v>
      </c>
    </row>
    <row r="677" spans="1:2" x14ac:dyDescent="0.2">
      <c r="A677" t="s">
        <v>690</v>
      </c>
      <c r="B677" t="s">
        <v>1824</v>
      </c>
    </row>
    <row r="678" spans="1:2" x14ac:dyDescent="0.2">
      <c r="A678" t="s">
        <v>691</v>
      </c>
      <c r="B678" t="s">
        <v>1825</v>
      </c>
    </row>
    <row r="679" spans="1:2" x14ac:dyDescent="0.2">
      <c r="A679" t="s">
        <v>692</v>
      </c>
      <c r="B679" t="s">
        <v>1826</v>
      </c>
    </row>
    <row r="680" spans="1:2" x14ac:dyDescent="0.2">
      <c r="A680" t="s">
        <v>693</v>
      </c>
      <c r="B680" t="s">
        <v>1827</v>
      </c>
    </row>
    <row r="681" spans="1:2" x14ac:dyDescent="0.2">
      <c r="A681" t="s">
        <v>694</v>
      </c>
      <c r="B681" t="s">
        <v>1828</v>
      </c>
    </row>
    <row r="682" spans="1:2" x14ac:dyDescent="0.2">
      <c r="A682" t="s">
        <v>695</v>
      </c>
      <c r="B682" t="s">
        <v>1829</v>
      </c>
    </row>
    <row r="683" spans="1:2" x14ac:dyDescent="0.2">
      <c r="A683" t="s">
        <v>696</v>
      </c>
      <c r="B683" t="s">
        <v>1885</v>
      </c>
    </row>
    <row r="684" spans="1:2" x14ac:dyDescent="0.2">
      <c r="A684" t="s">
        <v>697</v>
      </c>
      <c r="B684" t="s">
        <v>1911</v>
      </c>
    </row>
    <row r="685" spans="1:2" x14ac:dyDescent="0.2">
      <c r="A685" t="s">
        <v>698</v>
      </c>
      <c r="B685" t="s">
        <v>1867</v>
      </c>
    </row>
    <row r="686" spans="1:2" x14ac:dyDescent="0.2">
      <c r="A686" t="s">
        <v>699</v>
      </c>
      <c r="B686" t="s">
        <v>1830</v>
      </c>
    </row>
    <row r="687" spans="1:2" x14ac:dyDescent="0.2">
      <c r="A687" t="s">
        <v>700</v>
      </c>
      <c r="B687" t="s">
        <v>1831</v>
      </c>
    </row>
    <row r="688" spans="1:2" x14ac:dyDescent="0.2">
      <c r="A688" t="s">
        <v>701</v>
      </c>
      <c r="B688" t="s">
        <v>1832</v>
      </c>
    </row>
    <row r="689" spans="1:2" x14ac:dyDescent="0.2">
      <c r="A689" t="s">
        <v>702</v>
      </c>
      <c r="B689" t="s">
        <v>1833</v>
      </c>
    </row>
    <row r="690" spans="1:2" x14ac:dyDescent="0.2">
      <c r="A690" t="s">
        <v>703</v>
      </c>
      <c r="B690" t="s">
        <v>1881</v>
      </c>
    </row>
    <row r="691" spans="1:2" x14ac:dyDescent="0.2">
      <c r="A691" t="s">
        <v>704</v>
      </c>
      <c r="B691" t="s">
        <v>1866</v>
      </c>
    </row>
    <row r="692" spans="1:2" x14ac:dyDescent="0.2">
      <c r="A692" t="s">
        <v>705</v>
      </c>
      <c r="B692" t="s">
        <v>1884</v>
      </c>
    </row>
    <row r="693" spans="1:2" x14ac:dyDescent="0.2">
      <c r="A693" t="s">
        <v>706</v>
      </c>
      <c r="B693" t="s">
        <v>1886</v>
      </c>
    </row>
    <row r="694" spans="1:2" x14ac:dyDescent="0.2">
      <c r="A694" t="s">
        <v>707</v>
      </c>
      <c r="B694" t="s">
        <v>1834</v>
      </c>
    </row>
    <row r="695" spans="1:2" x14ac:dyDescent="0.2">
      <c r="A695" t="s">
        <v>708</v>
      </c>
      <c r="B695" t="s">
        <v>1835</v>
      </c>
    </row>
    <row r="696" spans="1:2" x14ac:dyDescent="0.2">
      <c r="A696" t="s">
        <v>709</v>
      </c>
      <c r="B696" t="s">
        <v>1836</v>
      </c>
    </row>
    <row r="697" spans="1:2" x14ac:dyDescent="0.2">
      <c r="A697" t="s">
        <v>710</v>
      </c>
      <c r="B697" t="s">
        <v>1837</v>
      </c>
    </row>
    <row r="698" spans="1:2" x14ac:dyDescent="0.2">
      <c r="A698" t="s">
        <v>711</v>
      </c>
      <c r="B698" t="s">
        <v>1838</v>
      </c>
    </row>
    <row r="699" spans="1:2" x14ac:dyDescent="0.2">
      <c r="A699" t="s">
        <v>712</v>
      </c>
      <c r="B699" t="s">
        <v>1839</v>
      </c>
    </row>
    <row r="700" spans="1:2" x14ac:dyDescent="0.2">
      <c r="A700" t="s">
        <v>713</v>
      </c>
      <c r="B700" t="s">
        <v>1840</v>
      </c>
    </row>
    <row r="701" spans="1:2" x14ac:dyDescent="0.2">
      <c r="A701" t="s">
        <v>714</v>
      </c>
      <c r="B701" t="s">
        <v>1841</v>
      </c>
    </row>
    <row r="702" spans="1:2" x14ac:dyDescent="0.2">
      <c r="A702" t="s">
        <v>715</v>
      </c>
      <c r="B702" t="s">
        <v>1842</v>
      </c>
    </row>
    <row r="703" spans="1:2" x14ac:dyDescent="0.2">
      <c r="A703" t="s">
        <v>716</v>
      </c>
      <c r="B703" t="s">
        <v>1900</v>
      </c>
    </row>
    <row r="704" spans="1:2" x14ac:dyDescent="0.2">
      <c r="A704" t="s">
        <v>717</v>
      </c>
      <c r="B704" t="s">
        <v>1843</v>
      </c>
    </row>
    <row r="705" spans="1:2" x14ac:dyDescent="0.2">
      <c r="A705" t="s">
        <v>718</v>
      </c>
      <c r="B705" t="s">
        <v>1844</v>
      </c>
    </row>
    <row r="706" spans="1:2" x14ac:dyDescent="0.2">
      <c r="A706" t="s">
        <v>719</v>
      </c>
      <c r="B706" t="s">
        <v>1845</v>
      </c>
    </row>
    <row r="707" spans="1:2" x14ac:dyDescent="0.2">
      <c r="A707" t="s">
        <v>720</v>
      </c>
      <c r="B707" t="s">
        <v>1846</v>
      </c>
    </row>
    <row r="708" spans="1:2" x14ac:dyDescent="0.2">
      <c r="A708" t="s">
        <v>721</v>
      </c>
      <c r="B708" t="s">
        <v>1847</v>
      </c>
    </row>
    <row r="709" spans="1:2" x14ac:dyDescent="0.2">
      <c r="A709" t="s">
        <v>722</v>
      </c>
      <c r="B709" t="s">
        <v>1882</v>
      </c>
    </row>
    <row r="710" spans="1:2" x14ac:dyDescent="0.2">
      <c r="A710" t="s">
        <v>723</v>
      </c>
      <c r="B710" t="s">
        <v>1848</v>
      </c>
    </row>
    <row r="711" spans="1:2" x14ac:dyDescent="0.2">
      <c r="A711" t="s">
        <v>724</v>
      </c>
      <c r="B711" t="s">
        <v>1849</v>
      </c>
    </row>
    <row r="712" spans="1:2" x14ac:dyDescent="0.2">
      <c r="A712" t="s">
        <v>725</v>
      </c>
      <c r="B712" t="s">
        <v>1850</v>
      </c>
    </row>
    <row r="713" spans="1:2" x14ac:dyDescent="0.2">
      <c r="A713" t="s">
        <v>726</v>
      </c>
      <c r="B713" t="s">
        <v>1868</v>
      </c>
    </row>
    <row r="714" spans="1:2" x14ac:dyDescent="0.2">
      <c r="A714" t="s">
        <v>727</v>
      </c>
      <c r="B714" t="s">
        <v>1851</v>
      </c>
    </row>
    <row r="715" spans="1:2" x14ac:dyDescent="0.2">
      <c r="A715" t="s">
        <v>728</v>
      </c>
      <c r="B715" t="s">
        <v>1852</v>
      </c>
    </row>
    <row r="716" spans="1:2" x14ac:dyDescent="0.2">
      <c r="A716" t="s">
        <v>729</v>
      </c>
      <c r="B716" t="s">
        <v>1853</v>
      </c>
    </row>
    <row r="717" spans="1:2" x14ac:dyDescent="0.2">
      <c r="A717" t="s">
        <v>730</v>
      </c>
      <c r="B717" t="s">
        <v>1854</v>
      </c>
    </row>
    <row r="718" spans="1:2" x14ac:dyDescent="0.2">
      <c r="A718" t="s">
        <v>731</v>
      </c>
      <c r="B718" t="s">
        <v>1855</v>
      </c>
    </row>
    <row r="719" spans="1:2" x14ac:dyDescent="0.2">
      <c r="A719" t="s">
        <v>732</v>
      </c>
      <c r="B719" t="s">
        <v>1856</v>
      </c>
    </row>
    <row r="720" spans="1:2" x14ac:dyDescent="0.2">
      <c r="A720" t="s">
        <v>733</v>
      </c>
      <c r="B720" t="s">
        <v>1857</v>
      </c>
    </row>
    <row r="721" spans="1:2" x14ac:dyDescent="0.2">
      <c r="A721" t="s">
        <v>734</v>
      </c>
      <c r="B721" t="s">
        <v>1858</v>
      </c>
    </row>
    <row r="722" spans="1:2" x14ac:dyDescent="0.2">
      <c r="A722" t="s">
        <v>735</v>
      </c>
      <c r="B722" t="s">
        <v>1859</v>
      </c>
    </row>
    <row r="723" spans="1:2" x14ac:dyDescent="0.2">
      <c r="A723" t="s">
        <v>736</v>
      </c>
      <c r="B723" t="s">
        <v>1860</v>
      </c>
    </row>
    <row r="724" spans="1:2" x14ac:dyDescent="0.2">
      <c r="A724" t="s">
        <v>737</v>
      </c>
      <c r="B724" t="s">
        <v>1861</v>
      </c>
    </row>
    <row r="725" spans="1:2" x14ac:dyDescent="0.2">
      <c r="A725" t="s">
        <v>738</v>
      </c>
      <c r="B725" t="s">
        <v>1862</v>
      </c>
    </row>
    <row r="726" spans="1:2" x14ac:dyDescent="0.2">
      <c r="A726" t="s">
        <v>739</v>
      </c>
      <c r="B726" t="s">
        <v>1863</v>
      </c>
    </row>
    <row r="727" spans="1:2" x14ac:dyDescent="0.2">
      <c r="A727" t="s">
        <v>740</v>
      </c>
      <c r="B727" t="s">
        <v>1864</v>
      </c>
    </row>
    <row r="728" spans="1:2" x14ac:dyDescent="0.2">
      <c r="A728" t="s">
        <v>741</v>
      </c>
      <c r="B728" t="s">
        <v>1865</v>
      </c>
    </row>
    <row r="729" spans="1:2" x14ac:dyDescent="0.2">
      <c r="A729" t="s">
        <v>832</v>
      </c>
      <c r="B729" t="s">
        <v>1919</v>
      </c>
    </row>
    <row r="730" spans="1:2" x14ac:dyDescent="0.2">
      <c r="A730" t="s">
        <v>831</v>
      </c>
      <c r="B730" t="s">
        <v>1920</v>
      </c>
    </row>
    <row r="731" spans="1:2" x14ac:dyDescent="0.2">
      <c r="A731" t="s">
        <v>803</v>
      </c>
      <c r="B731" t="s">
        <v>1921</v>
      </c>
    </row>
    <row r="732" spans="1:2" x14ac:dyDescent="0.2">
      <c r="A732" t="s">
        <v>802</v>
      </c>
      <c r="B732" t="s">
        <v>1922</v>
      </c>
    </row>
    <row r="733" spans="1:2" x14ac:dyDescent="0.2">
      <c r="A733" t="s">
        <v>770</v>
      </c>
      <c r="B733" t="s">
        <v>1923</v>
      </c>
    </row>
    <row r="734" spans="1:2" x14ac:dyDescent="0.2">
      <c r="A734" t="s">
        <v>805</v>
      </c>
      <c r="B734" t="s">
        <v>1924</v>
      </c>
    </row>
    <row r="735" spans="1:2" x14ac:dyDescent="0.2">
      <c r="A735" t="s">
        <v>781</v>
      </c>
      <c r="B735" t="s">
        <v>1925</v>
      </c>
    </row>
    <row r="736" spans="1:2" x14ac:dyDescent="0.2">
      <c r="A736" t="s">
        <v>783</v>
      </c>
      <c r="B736" t="s">
        <v>1926</v>
      </c>
    </row>
    <row r="737" spans="1:2" x14ac:dyDescent="0.2">
      <c r="A737" t="s">
        <v>806</v>
      </c>
      <c r="B737" t="s">
        <v>1927</v>
      </c>
    </row>
    <row r="738" spans="1:2" x14ac:dyDescent="0.2">
      <c r="A738" t="s">
        <v>834</v>
      </c>
      <c r="B738" t="s">
        <v>1928</v>
      </c>
    </row>
    <row r="739" spans="1:2" x14ac:dyDescent="0.2">
      <c r="A739" t="s">
        <v>782</v>
      </c>
      <c r="B739" t="s">
        <v>1929</v>
      </c>
    </row>
    <row r="740" spans="1:2" x14ac:dyDescent="0.2">
      <c r="A740" t="s">
        <v>835</v>
      </c>
      <c r="B740" t="s">
        <v>1930</v>
      </c>
    </row>
    <row r="741" spans="1:2" x14ac:dyDescent="0.2">
      <c r="A741" t="s">
        <v>784</v>
      </c>
      <c r="B741" t="s">
        <v>1931</v>
      </c>
    </row>
    <row r="742" spans="1:2" x14ac:dyDescent="0.2">
      <c r="A742" t="s">
        <v>763</v>
      </c>
      <c r="B742" t="s">
        <v>1932</v>
      </c>
    </row>
    <row r="743" spans="1:2" x14ac:dyDescent="0.2">
      <c r="A743" t="s">
        <v>785</v>
      </c>
      <c r="B743" t="s">
        <v>1933</v>
      </c>
    </row>
    <row r="744" spans="1:2" x14ac:dyDescent="0.2">
      <c r="A744" t="s">
        <v>766</v>
      </c>
      <c r="B744" t="s">
        <v>1934</v>
      </c>
    </row>
    <row r="745" spans="1:2" x14ac:dyDescent="0.2">
      <c r="A745" t="s">
        <v>804</v>
      </c>
      <c r="B745" t="s">
        <v>1935</v>
      </c>
    </row>
    <row r="746" spans="1:2" x14ac:dyDescent="0.2">
      <c r="A746" t="s">
        <v>786</v>
      </c>
      <c r="B746" t="s">
        <v>1936</v>
      </c>
    </row>
    <row r="747" spans="1:2" x14ac:dyDescent="0.2">
      <c r="A747" t="s">
        <v>874</v>
      </c>
      <c r="B747" t="s">
        <v>1937</v>
      </c>
    </row>
    <row r="748" spans="1:2" x14ac:dyDescent="0.2">
      <c r="A748" t="s">
        <v>764</v>
      </c>
      <c r="B748" t="s">
        <v>1938</v>
      </c>
    </row>
    <row r="749" spans="1:2" x14ac:dyDescent="0.2">
      <c r="A749" t="s">
        <v>765</v>
      </c>
      <c r="B749" t="s">
        <v>1939</v>
      </c>
    </row>
    <row r="750" spans="1:2" x14ac:dyDescent="0.2">
      <c r="A750" t="s">
        <v>761</v>
      </c>
      <c r="B750" t="s">
        <v>1940</v>
      </c>
    </row>
    <row r="751" spans="1:2" x14ac:dyDescent="0.2">
      <c r="A751" t="s">
        <v>807</v>
      </c>
      <c r="B751" t="s">
        <v>1941</v>
      </c>
    </row>
    <row r="752" spans="1:2" x14ac:dyDescent="0.2">
      <c r="A752" t="s">
        <v>833</v>
      </c>
      <c r="B752" t="s">
        <v>1942</v>
      </c>
    </row>
    <row r="753" spans="1:2" x14ac:dyDescent="0.2">
      <c r="A753" t="s">
        <v>762</v>
      </c>
      <c r="B753" t="s">
        <v>1943</v>
      </c>
    </row>
    <row r="754" spans="1:2" x14ac:dyDescent="0.2">
      <c r="A754" t="s">
        <v>746</v>
      </c>
      <c r="B754" t="s">
        <v>1944</v>
      </c>
    </row>
    <row r="755" spans="1:2" x14ac:dyDescent="0.2">
      <c r="A755" t="s">
        <v>755</v>
      </c>
      <c r="B755" t="s">
        <v>1945</v>
      </c>
    </row>
    <row r="756" spans="1:2" x14ac:dyDescent="0.2">
      <c r="A756" t="s">
        <v>836</v>
      </c>
      <c r="B756" t="s">
        <v>1946</v>
      </c>
    </row>
    <row r="757" spans="1:2" x14ac:dyDescent="0.2">
      <c r="A757" t="s">
        <v>758</v>
      </c>
      <c r="B757" t="s">
        <v>1947</v>
      </c>
    </row>
    <row r="758" spans="1:2" x14ac:dyDescent="0.2">
      <c r="A758" t="s">
        <v>860</v>
      </c>
      <c r="B758" t="s">
        <v>1948</v>
      </c>
    </row>
    <row r="759" spans="1:2" x14ac:dyDescent="0.2">
      <c r="A759" t="s">
        <v>872</v>
      </c>
      <c r="B759" t="s">
        <v>1949</v>
      </c>
    </row>
    <row r="760" spans="1:2" x14ac:dyDescent="0.2">
      <c r="A760" t="s">
        <v>767</v>
      </c>
      <c r="B760" t="s">
        <v>1950</v>
      </c>
    </row>
    <row r="761" spans="1:2" x14ac:dyDescent="0.2">
      <c r="A761" t="s">
        <v>873</v>
      </c>
      <c r="B761" t="s">
        <v>1951</v>
      </c>
    </row>
    <row r="762" spans="1:2" x14ac:dyDescent="0.2">
      <c r="A762" t="s">
        <v>821</v>
      </c>
      <c r="B762" t="s">
        <v>1952</v>
      </c>
    </row>
    <row r="763" spans="1:2" x14ac:dyDescent="0.2">
      <c r="A763" t="s">
        <v>875</v>
      </c>
      <c r="B763" t="s">
        <v>1953</v>
      </c>
    </row>
    <row r="764" spans="1:2" x14ac:dyDescent="0.2">
      <c r="A764" t="s">
        <v>749</v>
      </c>
      <c r="B764" t="s">
        <v>1954</v>
      </c>
    </row>
    <row r="765" spans="1:2" x14ac:dyDescent="0.2">
      <c r="A765" t="s">
        <v>752</v>
      </c>
      <c r="B765" t="s">
        <v>1955</v>
      </c>
    </row>
    <row r="766" spans="1:2" x14ac:dyDescent="0.2">
      <c r="A766" t="s">
        <v>871</v>
      </c>
      <c r="B766" t="s">
        <v>1956</v>
      </c>
    </row>
    <row r="767" spans="1:2" x14ac:dyDescent="0.2">
      <c r="A767" t="s">
        <v>859</v>
      </c>
      <c r="B767" t="s">
        <v>1142</v>
      </c>
    </row>
    <row r="768" spans="1:2" x14ac:dyDescent="0.2">
      <c r="A768" t="s">
        <v>775</v>
      </c>
      <c r="B768" t="s">
        <v>1957</v>
      </c>
    </row>
    <row r="769" spans="1:2" x14ac:dyDescent="0.2">
      <c r="A769" t="s">
        <v>774</v>
      </c>
      <c r="B769" t="s">
        <v>1958</v>
      </c>
    </row>
    <row r="770" spans="1:2" x14ac:dyDescent="0.2">
      <c r="A770" t="s">
        <v>787</v>
      </c>
      <c r="B770" t="s">
        <v>1959</v>
      </c>
    </row>
    <row r="771" spans="1:2" x14ac:dyDescent="0.2">
      <c r="A771" t="s">
        <v>858</v>
      </c>
      <c r="B771" t="s">
        <v>1143</v>
      </c>
    </row>
    <row r="772" spans="1:2" x14ac:dyDescent="0.2">
      <c r="A772" t="s">
        <v>853</v>
      </c>
      <c r="B772" t="s">
        <v>1960</v>
      </c>
    </row>
    <row r="773" spans="1:2" x14ac:dyDescent="0.2">
      <c r="A773" t="s">
        <v>844</v>
      </c>
      <c r="B773" t="s">
        <v>1151</v>
      </c>
    </row>
    <row r="774" spans="1:2" x14ac:dyDescent="0.2">
      <c r="A774" t="s">
        <v>772</v>
      </c>
      <c r="B774" t="s">
        <v>1961</v>
      </c>
    </row>
    <row r="775" spans="1:2" x14ac:dyDescent="0.2">
      <c r="A775" t="s">
        <v>845</v>
      </c>
      <c r="B775" t="s">
        <v>1962</v>
      </c>
    </row>
    <row r="776" spans="1:2" x14ac:dyDescent="0.2">
      <c r="A776" t="s">
        <v>843</v>
      </c>
      <c r="B776" t="s">
        <v>1147</v>
      </c>
    </row>
    <row r="777" spans="1:2" x14ac:dyDescent="0.2">
      <c r="A777" t="s">
        <v>842</v>
      </c>
      <c r="B777" t="s">
        <v>1150</v>
      </c>
    </row>
    <row r="778" spans="1:2" x14ac:dyDescent="0.2">
      <c r="A778" t="s">
        <v>776</v>
      </c>
      <c r="B778" t="s">
        <v>1963</v>
      </c>
    </row>
    <row r="779" spans="1:2" x14ac:dyDescent="0.2">
      <c r="A779" t="s">
        <v>777</v>
      </c>
      <c r="B779" t="s">
        <v>1964</v>
      </c>
    </row>
    <row r="780" spans="1:2" x14ac:dyDescent="0.2">
      <c r="A780" t="s">
        <v>808</v>
      </c>
      <c r="B780" t="s">
        <v>1965</v>
      </c>
    </row>
    <row r="781" spans="1:2" x14ac:dyDescent="0.2">
      <c r="A781" t="s">
        <v>789</v>
      </c>
      <c r="B781" t="s">
        <v>1966</v>
      </c>
    </row>
    <row r="782" spans="1:2" x14ac:dyDescent="0.2">
      <c r="A782" t="s">
        <v>778</v>
      </c>
      <c r="B782" t="s">
        <v>1967</v>
      </c>
    </row>
    <row r="783" spans="1:2" x14ac:dyDescent="0.2">
      <c r="A783" t="s">
        <v>811</v>
      </c>
      <c r="B783" t="s">
        <v>1968</v>
      </c>
    </row>
    <row r="784" spans="1:2" x14ac:dyDescent="0.2">
      <c r="A784" t="s">
        <v>841</v>
      </c>
      <c r="B784" t="s">
        <v>1154</v>
      </c>
    </row>
    <row r="785" spans="1:2" x14ac:dyDescent="0.2">
      <c r="A785" t="s">
        <v>813</v>
      </c>
      <c r="B785" t="s">
        <v>1148</v>
      </c>
    </row>
    <row r="786" spans="1:2" x14ac:dyDescent="0.2">
      <c r="A786" t="s">
        <v>815</v>
      </c>
      <c r="B786" t="s">
        <v>1149</v>
      </c>
    </row>
    <row r="787" spans="1:2" x14ac:dyDescent="0.2">
      <c r="A787" t="s">
        <v>814</v>
      </c>
      <c r="B787" t="s">
        <v>1146</v>
      </c>
    </row>
    <row r="788" spans="1:2" x14ac:dyDescent="0.2">
      <c r="A788" t="s">
        <v>780</v>
      </c>
      <c r="B788" t="s">
        <v>1969</v>
      </c>
    </row>
    <row r="789" spans="1:2" x14ac:dyDescent="0.2">
      <c r="A789" t="s">
        <v>854</v>
      </c>
      <c r="B789" t="s">
        <v>1970</v>
      </c>
    </row>
    <row r="790" spans="1:2" x14ac:dyDescent="0.2">
      <c r="A790" t="s">
        <v>837</v>
      </c>
      <c r="B790" t="s">
        <v>1971</v>
      </c>
    </row>
    <row r="791" spans="1:2" x14ac:dyDescent="0.2">
      <c r="A791" t="s">
        <v>816</v>
      </c>
      <c r="B791" t="s">
        <v>1972</v>
      </c>
    </row>
    <row r="792" spans="1:2" x14ac:dyDescent="0.2">
      <c r="A792" t="s">
        <v>882</v>
      </c>
      <c r="B792" t="s">
        <v>1973</v>
      </c>
    </row>
    <row r="793" spans="1:2" x14ac:dyDescent="0.2">
      <c r="A793" t="s">
        <v>788</v>
      </c>
      <c r="B793" t="s">
        <v>1974</v>
      </c>
    </row>
    <row r="794" spans="1:2" x14ac:dyDescent="0.2">
      <c r="A794" t="s">
        <v>759</v>
      </c>
      <c r="B794" t="s">
        <v>1975</v>
      </c>
    </row>
    <row r="795" spans="1:2" x14ac:dyDescent="0.2">
      <c r="A795" t="s">
        <v>869</v>
      </c>
      <c r="B795" t="s">
        <v>1976</v>
      </c>
    </row>
    <row r="796" spans="1:2" x14ac:dyDescent="0.2">
      <c r="A796" t="s">
        <v>822</v>
      </c>
      <c r="B796" t="s">
        <v>1977</v>
      </c>
    </row>
    <row r="797" spans="1:2" x14ac:dyDescent="0.2">
      <c r="A797" t="s">
        <v>881</v>
      </c>
      <c r="B797" t="s">
        <v>1978</v>
      </c>
    </row>
    <row r="798" spans="1:2" x14ac:dyDescent="0.2">
      <c r="A798" t="s">
        <v>852</v>
      </c>
      <c r="B798" t="s">
        <v>1979</v>
      </c>
    </row>
    <row r="799" spans="1:2" x14ac:dyDescent="0.2">
      <c r="A799" t="s">
        <v>880</v>
      </c>
      <c r="B799" t="s">
        <v>1980</v>
      </c>
    </row>
    <row r="800" spans="1:2" x14ac:dyDescent="0.2">
      <c r="A800" t="s">
        <v>812</v>
      </c>
      <c r="B800" t="s">
        <v>1152</v>
      </c>
    </row>
    <row r="801" spans="1:2" x14ac:dyDescent="0.2">
      <c r="A801" t="s">
        <v>879</v>
      </c>
      <c r="B801" t="s">
        <v>1981</v>
      </c>
    </row>
    <row r="802" spans="1:2" x14ac:dyDescent="0.2">
      <c r="A802" t="s">
        <v>810</v>
      </c>
      <c r="B802" t="s">
        <v>1153</v>
      </c>
    </row>
    <row r="803" spans="1:2" x14ac:dyDescent="0.2">
      <c r="A803" t="s">
        <v>791</v>
      </c>
      <c r="B803" t="s">
        <v>1145</v>
      </c>
    </row>
    <row r="804" spans="1:2" x14ac:dyDescent="0.2">
      <c r="A804" t="s">
        <v>792</v>
      </c>
      <c r="B804" t="s">
        <v>1144</v>
      </c>
    </row>
    <row r="805" spans="1:2" x14ac:dyDescent="0.2">
      <c r="A805" t="s">
        <v>861</v>
      </c>
      <c r="B805" t="s">
        <v>1982</v>
      </c>
    </row>
    <row r="806" spans="1:2" x14ac:dyDescent="0.2">
      <c r="A806" t="s">
        <v>863</v>
      </c>
      <c r="B806" t="s">
        <v>1983</v>
      </c>
    </row>
    <row r="807" spans="1:2" x14ac:dyDescent="0.2">
      <c r="A807" t="s">
        <v>769</v>
      </c>
      <c r="B807" t="s">
        <v>1984</v>
      </c>
    </row>
    <row r="808" spans="1:2" x14ac:dyDescent="0.2">
      <c r="A808" t="s">
        <v>794</v>
      </c>
      <c r="B808" t="s">
        <v>1985</v>
      </c>
    </row>
    <row r="809" spans="1:2" x14ac:dyDescent="0.2">
      <c r="A809" t="s">
        <v>793</v>
      </c>
      <c r="B809" t="s">
        <v>1986</v>
      </c>
    </row>
    <row r="810" spans="1:2" x14ac:dyDescent="0.2">
      <c r="A810" t="s">
        <v>865</v>
      </c>
      <c r="B810" t="s">
        <v>1987</v>
      </c>
    </row>
    <row r="811" spans="1:2" x14ac:dyDescent="0.2">
      <c r="A811" t="s">
        <v>839</v>
      </c>
      <c r="B811" t="s">
        <v>1988</v>
      </c>
    </row>
    <row r="812" spans="1:2" x14ac:dyDescent="0.2">
      <c r="A812" t="s">
        <v>866</v>
      </c>
      <c r="B812" t="s">
        <v>1989</v>
      </c>
    </row>
    <row r="813" spans="1:2" x14ac:dyDescent="0.2">
      <c r="A813" t="s">
        <v>779</v>
      </c>
      <c r="B813" t="s">
        <v>1990</v>
      </c>
    </row>
    <row r="814" spans="1:2" x14ac:dyDescent="0.2">
      <c r="A814" t="s">
        <v>868</v>
      </c>
      <c r="B814" t="s">
        <v>1991</v>
      </c>
    </row>
    <row r="815" spans="1:2" x14ac:dyDescent="0.2">
      <c r="A815" t="s">
        <v>751</v>
      </c>
      <c r="B815" t="s">
        <v>1992</v>
      </c>
    </row>
    <row r="816" spans="1:2" x14ac:dyDescent="0.2">
      <c r="A816" t="s">
        <v>862</v>
      </c>
      <c r="B816" t="s">
        <v>1993</v>
      </c>
    </row>
    <row r="817" spans="1:2" x14ac:dyDescent="0.2">
      <c r="A817" t="s">
        <v>790</v>
      </c>
      <c r="B817" t="s">
        <v>1994</v>
      </c>
    </row>
    <row r="818" spans="1:2" x14ac:dyDescent="0.2">
      <c r="A818" t="s">
        <v>830</v>
      </c>
      <c r="B818" t="s">
        <v>1995</v>
      </c>
    </row>
    <row r="819" spans="1:2" x14ac:dyDescent="0.2">
      <c r="A819" t="s">
        <v>878</v>
      </c>
      <c r="B819" t="s">
        <v>1996</v>
      </c>
    </row>
    <row r="820" spans="1:2" x14ac:dyDescent="0.2">
      <c r="A820" t="s">
        <v>876</v>
      </c>
      <c r="B820" t="s">
        <v>1997</v>
      </c>
    </row>
    <row r="821" spans="1:2" x14ac:dyDescent="0.2">
      <c r="A821" t="s">
        <v>819</v>
      </c>
      <c r="B821" t="s">
        <v>1998</v>
      </c>
    </row>
    <row r="822" spans="1:2" x14ac:dyDescent="0.2">
      <c r="A822" t="s">
        <v>857</v>
      </c>
      <c r="B822" t="s">
        <v>1999</v>
      </c>
    </row>
    <row r="823" spans="1:2" x14ac:dyDescent="0.2">
      <c r="A823" t="s">
        <v>864</v>
      </c>
      <c r="B823" t="s">
        <v>2000</v>
      </c>
    </row>
    <row r="824" spans="1:2" x14ac:dyDescent="0.2">
      <c r="A824" t="s">
        <v>877</v>
      </c>
      <c r="B824" t="s">
        <v>2001</v>
      </c>
    </row>
    <row r="825" spans="1:2" x14ac:dyDescent="0.2">
      <c r="A825" t="s">
        <v>870</v>
      </c>
      <c r="B825" t="s">
        <v>2002</v>
      </c>
    </row>
    <row r="826" spans="1:2" x14ac:dyDescent="0.2">
      <c r="A826" t="s">
        <v>867</v>
      </c>
      <c r="B826" t="s">
        <v>2003</v>
      </c>
    </row>
    <row r="827" spans="1:2" x14ac:dyDescent="0.2">
      <c r="A827" t="s">
        <v>840</v>
      </c>
      <c r="B827" t="s">
        <v>2004</v>
      </c>
    </row>
    <row r="828" spans="1:2" x14ac:dyDescent="0.2">
      <c r="A828" t="s">
        <v>801</v>
      </c>
      <c r="B828" t="s">
        <v>2005</v>
      </c>
    </row>
    <row r="829" spans="1:2" x14ac:dyDescent="0.2">
      <c r="A829" t="s">
        <v>855</v>
      </c>
      <c r="B829" t="s">
        <v>2006</v>
      </c>
    </row>
    <row r="830" spans="1:2" x14ac:dyDescent="0.2">
      <c r="A830" t="s">
        <v>757</v>
      </c>
      <c r="B830" t="s">
        <v>2007</v>
      </c>
    </row>
    <row r="831" spans="1:2" x14ac:dyDescent="0.2">
      <c r="A831" t="s">
        <v>856</v>
      </c>
      <c r="B831" t="s">
        <v>2008</v>
      </c>
    </row>
    <row r="832" spans="1:2" x14ac:dyDescent="0.2">
      <c r="A832" t="s">
        <v>850</v>
      </c>
      <c r="B832" t="s">
        <v>2009</v>
      </c>
    </row>
    <row r="833" spans="1:2" x14ac:dyDescent="0.2">
      <c r="A833" t="s">
        <v>847</v>
      </c>
      <c r="B833" t="s">
        <v>2010</v>
      </c>
    </row>
    <row r="834" spans="1:2" x14ac:dyDescent="0.2">
      <c r="A834" t="s">
        <v>809</v>
      </c>
      <c r="B834" t="s">
        <v>2011</v>
      </c>
    </row>
    <row r="835" spans="1:2" x14ac:dyDescent="0.2">
      <c r="A835" t="s">
        <v>823</v>
      </c>
      <c r="B835" t="s">
        <v>2012</v>
      </c>
    </row>
    <row r="836" spans="1:2" x14ac:dyDescent="0.2">
      <c r="A836" t="s">
        <v>817</v>
      </c>
      <c r="B836" t="s">
        <v>2013</v>
      </c>
    </row>
    <row r="837" spans="1:2" x14ac:dyDescent="0.2">
      <c r="A837" t="s">
        <v>838</v>
      </c>
      <c r="B837" t="s">
        <v>2014</v>
      </c>
    </row>
    <row r="838" spans="1:2" x14ac:dyDescent="0.2">
      <c r="A838" t="s">
        <v>846</v>
      </c>
      <c r="B838" t="s">
        <v>2015</v>
      </c>
    </row>
    <row r="839" spans="1:2" x14ac:dyDescent="0.2">
      <c r="A839" t="s">
        <v>771</v>
      </c>
      <c r="B839" t="s">
        <v>2016</v>
      </c>
    </row>
    <row r="840" spans="1:2" x14ac:dyDescent="0.2">
      <c r="A840" t="s">
        <v>848</v>
      </c>
      <c r="B840" t="s">
        <v>2017</v>
      </c>
    </row>
    <row r="841" spans="1:2" x14ac:dyDescent="0.2">
      <c r="A841" t="s">
        <v>825</v>
      </c>
      <c r="B841" t="s">
        <v>2018</v>
      </c>
    </row>
    <row r="842" spans="1:2" x14ac:dyDescent="0.2">
      <c r="A842" t="s">
        <v>745</v>
      </c>
      <c r="B842" t="s">
        <v>2019</v>
      </c>
    </row>
    <row r="843" spans="1:2" x14ac:dyDescent="0.2">
      <c r="A843" t="s">
        <v>750</v>
      </c>
      <c r="B843" t="s">
        <v>2020</v>
      </c>
    </row>
    <row r="844" spans="1:2" x14ac:dyDescent="0.2">
      <c r="A844" t="s">
        <v>829</v>
      </c>
      <c r="B844" t="s">
        <v>1140</v>
      </c>
    </row>
    <row r="845" spans="1:2" x14ac:dyDescent="0.2">
      <c r="A845" t="s">
        <v>824</v>
      </c>
      <c r="B845" t="s">
        <v>2021</v>
      </c>
    </row>
    <row r="846" spans="1:2" x14ac:dyDescent="0.2">
      <c r="A846" t="s">
        <v>748</v>
      </c>
      <c r="B846" t="s">
        <v>2022</v>
      </c>
    </row>
    <row r="847" spans="1:2" x14ac:dyDescent="0.2">
      <c r="A847" t="s">
        <v>756</v>
      </c>
      <c r="B847" t="s">
        <v>2023</v>
      </c>
    </row>
    <row r="848" spans="1:2" x14ac:dyDescent="0.2">
      <c r="A848" t="s">
        <v>796</v>
      </c>
      <c r="B848" t="s">
        <v>2024</v>
      </c>
    </row>
    <row r="849" spans="1:2" x14ac:dyDescent="0.2">
      <c r="A849" t="s">
        <v>795</v>
      </c>
      <c r="B849" t="s">
        <v>2025</v>
      </c>
    </row>
    <row r="850" spans="1:2" x14ac:dyDescent="0.2">
      <c r="A850" t="s">
        <v>826</v>
      </c>
      <c r="B850" t="s">
        <v>2026</v>
      </c>
    </row>
    <row r="851" spans="1:2" x14ac:dyDescent="0.2">
      <c r="A851" t="s">
        <v>760</v>
      </c>
      <c r="B851" t="s">
        <v>2027</v>
      </c>
    </row>
    <row r="852" spans="1:2" x14ac:dyDescent="0.2">
      <c r="A852" t="s">
        <v>800</v>
      </c>
      <c r="B852" t="s">
        <v>2028</v>
      </c>
    </row>
    <row r="853" spans="1:2" x14ac:dyDescent="0.2">
      <c r="A853" t="s">
        <v>798</v>
      </c>
      <c r="B853" t="s">
        <v>2029</v>
      </c>
    </row>
    <row r="854" spans="1:2" x14ac:dyDescent="0.2">
      <c r="A854" t="s">
        <v>799</v>
      </c>
      <c r="B854" t="s">
        <v>2030</v>
      </c>
    </row>
    <row r="855" spans="1:2" x14ac:dyDescent="0.2">
      <c r="A855" t="s">
        <v>797</v>
      </c>
      <c r="B855" t="s">
        <v>2031</v>
      </c>
    </row>
    <row r="856" spans="1:2" x14ac:dyDescent="0.2">
      <c r="A856" t="s">
        <v>754</v>
      </c>
      <c r="B856" t="s">
        <v>2032</v>
      </c>
    </row>
    <row r="857" spans="1:2" x14ac:dyDescent="0.2">
      <c r="A857" t="s">
        <v>828</v>
      </c>
      <c r="B857" t="s">
        <v>1138</v>
      </c>
    </row>
    <row r="858" spans="1:2" x14ac:dyDescent="0.2">
      <c r="A858" t="s">
        <v>827</v>
      </c>
      <c r="B858" t="s">
        <v>1139</v>
      </c>
    </row>
    <row r="859" spans="1:2" x14ac:dyDescent="0.2">
      <c r="A859" t="s">
        <v>849</v>
      </c>
      <c r="B859" t="s">
        <v>2033</v>
      </c>
    </row>
    <row r="860" spans="1:2" x14ac:dyDescent="0.2">
      <c r="A860" t="s">
        <v>818</v>
      </c>
      <c r="B860" t="s">
        <v>2034</v>
      </c>
    </row>
    <row r="861" spans="1:2" x14ac:dyDescent="0.2">
      <c r="A861" t="s">
        <v>744</v>
      </c>
      <c r="B861" t="s">
        <v>2035</v>
      </c>
    </row>
    <row r="862" spans="1:2" x14ac:dyDescent="0.2">
      <c r="A862" t="s">
        <v>747</v>
      </c>
      <c r="B862" t="s">
        <v>2036</v>
      </c>
    </row>
    <row r="863" spans="1:2" x14ac:dyDescent="0.2">
      <c r="A863" t="s">
        <v>851</v>
      </c>
      <c r="B863" t="s">
        <v>2037</v>
      </c>
    </row>
    <row r="864" spans="1:2" x14ac:dyDescent="0.2">
      <c r="A864" t="s">
        <v>773</v>
      </c>
      <c r="B864" t="s">
        <v>2038</v>
      </c>
    </row>
    <row r="865" spans="1:2" x14ac:dyDescent="0.2">
      <c r="A865" t="s">
        <v>768</v>
      </c>
      <c r="B865" t="s">
        <v>2039</v>
      </c>
    </row>
    <row r="866" spans="1:2" x14ac:dyDescent="0.2">
      <c r="A866" t="s">
        <v>743</v>
      </c>
      <c r="B866" t="s">
        <v>2040</v>
      </c>
    </row>
    <row r="867" spans="1:2" x14ac:dyDescent="0.2">
      <c r="A867" t="s">
        <v>753</v>
      </c>
      <c r="B867" t="s">
        <v>2041</v>
      </c>
    </row>
    <row r="868" spans="1:2" x14ac:dyDescent="0.2">
      <c r="A868" t="s">
        <v>742</v>
      </c>
      <c r="B868" t="s">
        <v>2042</v>
      </c>
    </row>
    <row r="869" spans="1:2" x14ac:dyDescent="0.2">
      <c r="A869" t="s">
        <v>820</v>
      </c>
      <c r="B869" t="s">
        <v>2043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4AA70-B7DE-5246-AAB9-8CC7615A9646}">
  <sheetPr codeName="Sheet3"/>
  <dimension ref="A1:S860"/>
  <sheetViews>
    <sheetView workbookViewId="0">
      <selection activeCell="U41" sqref="U41"/>
    </sheetView>
  </sheetViews>
  <sheetFormatPr baseColWidth="10" defaultRowHeight="16" x14ac:dyDescent="0.2"/>
  <cols>
    <col min="1" max="1" width="14.6640625" customWidth="1"/>
    <col min="2" max="2" width="8.83203125" customWidth="1"/>
    <col min="3" max="3" width="13.33203125" customWidth="1"/>
    <col min="4" max="4" width="13" customWidth="1"/>
    <col min="5" max="5" width="13.5" customWidth="1"/>
    <col min="6" max="7" width="12.1640625" bestFit="1" customWidth="1"/>
    <col min="8" max="8" width="12.83203125" bestFit="1" customWidth="1"/>
    <col min="9" max="13" width="12.1640625" bestFit="1" customWidth="1"/>
    <col min="14" max="14" width="13.1640625" customWidth="1"/>
    <col min="15" max="18" width="12.1640625" customWidth="1"/>
    <col min="19" max="19" width="12.1640625" bestFit="1" customWidth="1"/>
  </cols>
  <sheetData>
    <row r="1" spans="1:19" x14ac:dyDescent="0.2">
      <c r="A1" s="1" t="s">
        <v>1179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x14ac:dyDescent="0.2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33" t="s">
        <v>2050</v>
      </c>
      <c r="J2" s="33" t="s">
        <v>2051</v>
      </c>
      <c r="K2" s="33" t="s">
        <v>2052</v>
      </c>
      <c r="L2" s="33" t="s">
        <v>2053</v>
      </c>
      <c r="M2" s="33" t="s">
        <v>2054</v>
      </c>
      <c r="N2" s="33" t="s">
        <v>2055</v>
      </c>
      <c r="O2" s="33" t="s">
        <v>2056</v>
      </c>
      <c r="P2" s="33" t="s">
        <v>2057</v>
      </c>
      <c r="Q2" s="33" t="s">
        <v>2058</v>
      </c>
      <c r="R2" s="33" t="s">
        <v>2059</v>
      </c>
      <c r="S2" s="1" t="s">
        <v>16</v>
      </c>
    </row>
    <row r="3" spans="1:19" x14ac:dyDescent="0.2">
      <c r="A3" s="2" t="s">
        <v>18</v>
      </c>
      <c r="B3" s="2">
        <v>1097</v>
      </c>
      <c r="C3" s="2">
        <v>8.7387889907674932E-2</v>
      </c>
      <c r="D3" s="2">
        <v>0.12192122221591441</v>
      </c>
      <c r="E3" s="2">
        <v>791705</v>
      </c>
      <c r="F3" s="2">
        <v>1.0398385312178979</v>
      </c>
      <c r="G3" s="2">
        <v>1.0241741426433641</v>
      </c>
      <c r="H3" s="2">
        <v>-4.126338567881465E-2</v>
      </c>
      <c r="I3" s="2">
        <v>167.54919796714964</v>
      </c>
      <c r="J3" s="2">
        <v>623.2492365257973</v>
      </c>
      <c r="K3" s="2">
        <v>3184.4810971838283</v>
      </c>
      <c r="L3" s="2">
        <v>4354.5659925547852</v>
      </c>
      <c r="M3" s="2">
        <v>9798.6038896610626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>
        <v>69.011116404510759</v>
      </c>
    </row>
    <row r="4" spans="1:19" x14ac:dyDescent="0.2">
      <c r="A4" s="2" t="s">
        <v>19</v>
      </c>
      <c r="B4" s="2">
        <v>1097</v>
      </c>
      <c r="C4" s="2">
        <v>8.7387889907674932E-2</v>
      </c>
      <c r="D4" s="2">
        <v>0.13431369389422118</v>
      </c>
      <c r="E4" s="2">
        <v>791705</v>
      </c>
      <c r="F4" s="2">
        <v>1.0398385312178979</v>
      </c>
      <c r="G4" s="2">
        <v>1.0221224832223161</v>
      </c>
      <c r="H4" s="2">
        <v>8.5312983374589951E-2</v>
      </c>
      <c r="I4" s="2">
        <v>170.02804786670902</v>
      </c>
      <c r="J4" s="2">
        <v>639.89600236480373</v>
      </c>
      <c r="K4" s="2">
        <v>3369.3187678065924</v>
      </c>
      <c r="L4" s="2">
        <v>4648.0230971803521</v>
      </c>
      <c r="M4" s="2">
        <v>10757.310870130217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>
        <v>69.011116404510759</v>
      </c>
    </row>
    <row r="5" spans="1:19" x14ac:dyDescent="0.2">
      <c r="A5" s="2" t="s">
        <v>23</v>
      </c>
      <c r="B5" s="2">
        <v>1097</v>
      </c>
      <c r="C5" s="2">
        <v>8.7387889907674932E-2</v>
      </c>
      <c r="D5" s="2">
        <v>0.14013037561164943</v>
      </c>
      <c r="E5" s="2">
        <v>791705</v>
      </c>
      <c r="F5" s="2">
        <v>1.0398385312178979</v>
      </c>
      <c r="G5" s="2">
        <v>1.0211407563282267</v>
      </c>
      <c r="H5" s="2">
        <v>3.3774842608246827E-2</v>
      </c>
      <c r="I5" s="2">
        <v>169.31100969170731</v>
      </c>
      <c r="J5" s="2">
        <v>634.1353739369016</v>
      </c>
      <c r="K5" s="2">
        <v>3297.19301155427</v>
      </c>
      <c r="L5" s="2">
        <v>4531.5508483103058</v>
      </c>
      <c r="M5" s="2">
        <v>10361.287798770991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>
        <v>69.011116404510759</v>
      </c>
    </row>
    <row r="6" spans="1:19" x14ac:dyDescent="0.2">
      <c r="A6" s="2" t="s">
        <v>25</v>
      </c>
      <c r="B6" s="2">
        <v>1097</v>
      </c>
      <c r="C6" s="2">
        <v>8.7387889907674932E-2</v>
      </c>
      <c r="D6" s="2">
        <v>0.14148416423633645</v>
      </c>
      <c r="E6" s="2">
        <v>791705</v>
      </c>
      <c r="F6" s="2">
        <v>1.0398385312178979</v>
      </c>
      <c r="G6" s="2">
        <v>1.0208619851384972</v>
      </c>
      <c r="H6" s="2">
        <v>-1.6305176660297099E-2</v>
      </c>
      <c r="I6" s="2">
        <v>168.50891512480231</v>
      </c>
      <c r="J6" s="2">
        <v>628.22535052430521</v>
      </c>
      <c r="K6" s="2">
        <v>3227.982959634403</v>
      </c>
      <c r="L6" s="2">
        <v>4421.1161074109868</v>
      </c>
      <c r="M6" s="2">
        <v>9997.8506739859749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>
        <v>69.011116404510759</v>
      </c>
    </row>
    <row r="7" spans="1:19" x14ac:dyDescent="0.2">
      <c r="A7" s="2" t="s">
        <v>26</v>
      </c>
      <c r="B7" s="2">
        <v>1097</v>
      </c>
      <c r="C7" s="2">
        <v>8.7387889907674932E-2</v>
      </c>
      <c r="D7" s="2">
        <v>0.20338995226198803</v>
      </c>
      <c r="E7" s="2">
        <v>791705</v>
      </c>
      <c r="F7" s="2">
        <v>1.0398385312178979</v>
      </c>
      <c r="G7" s="2">
        <v>1.0211105593287719</v>
      </c>
      <c r="H7" s="2">
        <v>-3.7624153708833187E-2</v>
      </c>
      <c r="I7" s="2">
        <v>168.10964134494927</v>
      </c>
      <c r="J7" s="2">
        <v>625.52130074098898</v>
      </c>
      <c r="K7" s="2">
        <v>3198.3146962206501</v>
      </c>
      <c r="L7" s="2">
        <v>4374.2750501421706</v>
      </c>
      <c r="M7" s="2">
        <v>9847.81256197127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>
        <v>69.011116404510759</v>
      </c>
    </row>
    <row r="8" spans="1:19" x14ac:dyDescent="0.2">
      <c r="A8" s="2" t="s">
        <v>27</v>
      </c>
      <c r="B8" s="2">
        <v>1097</v>
      </c>
      <c r="C8" s="2">
        <v>8.7387889907674932E-2</v>
      </c>
      <c r="D8" s="2">
        <v>0.13906384510459296</v>
      </c>
      <c r="E8" s="2">
        <v>791705</v>
      </c>
      <c r="F8" s="2">
        <v>1.0398385312178979</v>
      </c>
      <c r="G8" s="2">
        <v>1.0214592118634067</v>
      </c>
      <c r="H8" s="2">
        <v>-0.18625619909751767</v>
      </c>
      <c r="I8" s="2">
        <v>165.59693972951916</v>
      </c>
      <c r="J8" s="2">
        <v>608.08368148901752</v>
      </c>
      <c r="K8" s="2">
        <v>3009.3074832699044</v>
      </c>
      <c r="L8" s="2">
        <v>4078.1158161474973</v>
      </c>
      <c r="M8" s="2">
        <v>8924.1594593862592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>
        <v>69.011116404510759</v>
      </c>
    </row>
    <row r="9" spans="1:19" x14ac:dyDescent="0.2">
      <c r="A9" s="2" t="s">
        <v>29</v>
      </c>
      <c r="B9" s="2">
        <v>1097</v>
      </c>
      <c r="C9" s="2">
        <v>8.7387889907674932E-2</v>
      </c>
      <c r="D9" s="2">
        <v>0.13793092344894667</v>
      </c>
      <c r="E9" s="2">
        <v>791705</v>
      </c>
      <c r="F9" s="2">
        <v>1.0398385312178979</v>
      </c>
      <c r="G9" s="2">
        <v>1.0227661240443975</v>
      </c>
      <c r="H9" s="2">
        <v>5.9379835408761947E-2</v>
      </c>
      <c r="I9" s="2">
        <v>169.47711479602862</v>
      </c>
      <c r="J9" s="2">
        <v>636.27419763875105</v>
      </c>
      <c r="K9" s="2">
        <v>3329.0114393599656</v>
      </c>
      <c r="L9" s="2">
        <v>4583.7572066866123</v>
      </c>
      <c r="M9" s="2">
        <v>10543.85761116096</v>
      </c>
      <c r="N9" s="2">
        <v>1</v>
      </c>
      <c r="O9" s="2">
        <v>1</v>
      </c>
      <c r="P9" s="2">
        <v>1</v>
      </c>
      <c r="Q9" s="2">
        <v>1</v>
      </c>
      <c r="R9" s="2">
        <v>1</v>
      </c>
      <c r="S9">
        <v>69.011116404510759</v>
      </c>
    </row>
    <row r="10" spans="1:19" x14ac:dyDescent="0.2">
      <c r="A10" s="2" t="s">
        <v>30</v>
      </c>
      <c r="B10" s="2">
        <v>1097</v>
      </c>
      <c r="C10" s="2">
        <v>8.7387889907674932E-2</v>
      </c>
      <c r="D10" s="2">
        <v>0.14826496633176262</v>
      </c>
      <c r="E10" s="2">
        <v>791705</v>
      </c>
      <c r="F10" s="2">
        <v>1.0398385312178979</v>
      </c>
      <c r="G10" s="2">
        <v>1.0210322301352952</v>
      </c>
      <c r="H10" s="2">
        <v>8.0882178087050643E-2</v>
      </c>
      <c r="I10" s="2">
        <v>170.13455320099786</v>
      </c>
      <c r="J10" s="2">
        <v>640.03063764786566</v>
      </c>
      <c r="K10" s="2">
        <v>3366.2646369528702</v>
      </c>
      <c r="L10" s="2">
        <v>4642.2281466456452</v>
      </c>
      <c r="M10" s="2">
        <v>10731.649463754808</v>
      </c>
      <c r="N10" s="2">
        <v>1</v>
      </c>
      <c r="O10" s="2">
        <v>1</v>
      </c>
      <c r="P10" s="2">
        <v>1</v>
      </c>
      <c r="Q10" s="2">
        <v>1</v>
      </c>
      <c r="R10" s="2">
        <v>1</v>
      </c>
      <c r="S10">
        <v>69.011116404510759</v>
      </c>
    </row>
    <row r="11" spans="1:19" x14ac:dyDescent="0.2">
      <c r="A11" s="2" t="s">
        <v>31</v>
      </c>
      <c r="B11" s="2">
        <v>1097</v>
      </c>
      <c r="C11" s="2">
        <v>8.7387889907674932E-2</v>
      </c>
      <c r="D11" s="2">
        <v>0.1343259835732207</v>
      </c>
      <c r="E11" s="2">
        <v>791705</v>
      </c>
      <c r="F11" s="2">
        <v>1.0398385312178979</v>
      </c>
      <c r="G11" s="2">
        <v>1.0228013168562262</v>
      </c>
      <c r="H11" s="2">
        <v>-0.12962898201973919</v>
      </c>
      <c r="I11" s="2">
        <v>166.30886221286877</v>
      </c>
      <c r="J11" s="2">
        <v>613.75456394555749</v>
      </c>
      <c r="K11" s="2">
        <v>3074.6135024960818</v>
      </c>
      <c r="L11" s="2">
        <v>4180.788401608972</v>
      </c>
      <c r="M11" s="2">
        <v>9244.4405721825606</v>
      </c>
      <c r="N11" s="2">
        <v>1</v>
      </c>
      <c r="O11" s="2">
        <v>1</v>
      </c>
      <c r="P11" s="2">
        <v>1</v>
      </c>
      <c r="Q11" s="2">
        <v>1</v>
      </c>
      <c r="R11" s="2">
        <v>1</v>
      </c>
      <c r="S11">
        <v>69.011116404510759</v>
      </c>
    </row>
    <row r="12" spans="1:19" x14ac:dyDescent="0.2">
      <c r="A12" s="2" t="s">
        <v>32</v>
      </c>
      <c r="B12" s="2">
        <v>1097</v>
      </c>
      <c r="C12" s="2">
        <v>8.7387889907674932E-2</v>
      </c>
      <c r="D12" s="2">
        <v>0.13351513025848119</v>
      </c>
      <c r="E12" s="2">
        <v>791705</v>
      </c>
      <c r="F12" s="2">
        <v>1.0398385312178979</v>
      </c>
      <c r="G12" s="2">
        <v>1.0227452640376349</v>
      </c>
      <c r="H12" s="2">
        <v>5.9820604301537739E-2</v>
      </c>
      <c r="I12" s="2">
        <v>169.48809876350157</v>
      </c>
      <c r="J12" s="2">
        <v>636.34160014659278</v>
      </c>
      <c r="K12" s="2">
        <v>3329.7200496113642</v>
      </c>
      <c r="L12" s="2">
        <v>4584.877527340509</v>
      </c>
      <c r="M12" s="2">
        <v>10547.506018580814</v>
      </c>
      <c r="N12" s="2">
        <v>1</v>
      </c>
      <c r="O12" s="2">
        <v>1</v>
      </c>
      <c r="P12" s="2">
        <v>1</v>
      </c>
      <c r="Q12" s="2">
        <v>1</v>
      </c>
      <c r="R12" s="2">
        <v>1</v>
      </c>
      <c r="S12">
        <v>69.011116404510759</v>
      </c>
    </row>
    <row r="13" spans="1:19" x14ac:dyDescent="0.2">
      <c r="A13" s="2" t="s">
        <v>33</v>
      </c>
      <c r="B13" s="2">
        <v>1097</v>
      </c>
      <c r="C13" s="2">
        <v>8.7387889907674932E-2</v>
      </c>
      <c r="D13" s="2">
        <v>0.13735065394862062</v>
      </c>
      <c r="E13" s="2">
        <v>791705</v>
      </c>
      <c r="F13" s="2">
        <v>1.0398385312178979</v>
      </c>
      <c r="G13" s="2">
        <v>1.0203939554933317</v>
      </c>
      <c r="H13" s="2">
        <v>6.6831370095824974E-2</v>
      </c>
      <c r="I13" s="2">
        <v>170.000212332046</v>
      </c>
      <c r="J13" s="2">
        <v>638.68189086539167</v>
      </c>
      <c r="K13" s="2">
        <v>3347.5185696063049</v>
      </c>
      <c r="L13" s="2">
        <v>4611.5855110400953</v>
      </c>
      <c r="M13" s="2">
        <v>10624.696004915713</v>
      </c>
      <c r="N13" s="2">
        <v>1</v>
      </c>
      <c r="O13" s="2">
        <v>1</v>
      </c>
      <c r="P13" s="2">
        <v>1</v>
      </c>
      <c r="Q13" s="2">
        <v>1</v>
      </c>
      <c r="R13" s="2">
        <v>1</v>
      </c>
      <c r="S13">
        <v>69.011116404510759</v>
      </c>
    </row>
    <row r="14" spans="1:19" x14ac:dyDescent="0.2">
      <c r="A14" s="2" t="s">
        <v>34</v>
      </c>
      <c r="B14" s="2">
        <v>1097</v>
      </c>
      <c r="C14" s="2">
        <v>8.7387889907674932E-2</v>
      </c>
      <c r="D14" s="2">
        <v>0.14601114268448312</v>
      </c>
      <c r="E14" s="2">
        <v>791705</v>
      </c>
      <c r="F14" s="2">
        <v>1.0398385312178979</v>
      </c>
      <c r="G14" s="2">
        <v>1.0194330929250688</v>
      </c>
      <c r="H14" s="2">
        <v>-0.12148412575088452</v>
      </c>
      <c r="I14" s="2">
        <v>166.98473729306741</v>
      </c>
      <c r="J14" s="2">
        <v>616.65779161305386</v>
      </c>
      <c r="K14" s="2">
        <v>3094.0008510283974</v>
      </c>
      <c r="L14" s="2">
        <v>4208.9158207208957</v>
      </c>
      <c r="M14" s="2">
        <v>9317.9069969326702</v>
      </c>
      <c r="N14" s="2">
        <v>1</v>
      </c>
      <c r="O14" s="2">
        <v>1</v>
      </c>
      <c r="P14" s="2">
        <v>1</v>
      </c>
      <c r="Q14" s="2">
        <v>1</v>
      </c>
      <c r="R14" s="2">
        <v>1</v>
      </c>
      <c r="S14">
        <v>69.011116404510759</v>
      </c>
    </row>
    <row r="15" spans="1:19" x14ac:dyDescent="0.2">
      <c r="A15" s="2" t="s">
        <v>35</v>
      </c>
      <c r="B15" s="2">
        <v>1097</v>
      </c>
      <c r="C15" s="2">
        <v>8.7387889907674932E-2</v>
      </c>
      <c r="D15" s="2">
        <v>0.14483188680790232</v>
      </c>
      <c r="E15" s="2">
        <v>791705</v>
      </c>
      <c r="F15" s="2">
        <v>1.0398385312178979</v>
      </c>
      <c r="G15" s="2">
        <v>1.0217256820908529</v>
      </c>
      <c r="H15" s="2">
        <v>3.5472481650276888E-2</v>
      </c>
      <c r="I15" s="2">
        <v>169.24285002439368</v>
      </c>
      <c r="J15" s="2">
        <v>633.98120621019734</v>
      </c>
      <c r="K15" s="2">
        <v>3297.7927203266627</v>
      </c>
      <c r="L15" s="2">
        <v>4532.9583563314263</v>
      </c>
      <c r="M15" s="2">
        <v>10368.952458457559</v>
      </c>
      <c r="N15" s="2">
        <v>1</v>
      </c>
      <c r="O15" s="2">
        <v>1</v>
      </c>
      <c r="P15" s="2">
        <v>1</v>
      </c>
      <c r="Q15" s="2">
        <v>1</v>
      </c>
      <c r="R15" s="2">
        <v>1</v>
      </c>
      <c r="S15">
        <v>69.011116404510759</v>
      </c>
    </row>
    <row r="16" spans="1:19" x14ac:dyDescent="0.2">
      <c r="A16" s="2" t="s">
        <v>36</v>
      </c>
      <c r="B16" s="2">
        <v>1097</v>
      </c>
      <c r="C16" s="2">
        <v>8.7387889907674932E-2</v>
      </c>
      <c r="D16" s="2">
        <v>0.14954864733779977</v>
      </c>
      <c r="E16" s="2">
        <v>791705</v>
      </c>
      <c r="F16" s="2">
        <v>1.0398385312178979</v>
      </c>
      <c r="G16" s="2">
        <v>1.0224313600821946</v>
      </c>
      <c r="H16" s="2">
        <v>5.4097816784717499E-2</v>
      </c>
      <c r="I16" s="2">
        <v>169.44273470842032</v>
      </c>
      <c r="J16" s="2">
        <v>635.83147458047517</v>
      </c>
      <c r="K16" s="2">
        <v>3322.3958200865222</v>
      </c>
      <c r="L16" s="2">
        <v>4572.8871274987905</v>
      </c>
      <c r="M16" s="2">
        <v>10505.665932798527</v>
      </c>
      <c r="N16" s="2">
        <v>1</v>
      </c>
      <c r="O16" s="2">
        <v>1</v>
      </c>
      <c r="P16" s="2">
        <v>1</v>
      </c>
      <c r="Q16" s="2">
        <v>1</v>
      </c>
      <c r="R16" s="2">
        <v>1</v>
      </c>
      <c r="S16">
        <v>69.011116404510759</v>
      </c>
    </row>
    <row r="17" spans="1:19" x14ac:dyDescent="0.2">
      <c r="A17" s="2" t="s">
        <v>37</v>
      </c>
      <c r="B17" s="2">
        <v>1097</v>
      </c>
      <c r="C17" s="2">
        <v>8.7387889907674932E-2</v>
      </c>
      <c r="D17" s="2">
        <v>0.13421210178914927</v>
      </c>
      <c r="E17" s="2">
        <v>791705</v>
      </c>
      <c r="F17" s="2">
        <v>1.0398385312178979</v>
      </c>
      <c r="G17" s="2">
        <v>1.0227091824053751</v>
      </c>
      <c r="H17" s="2">
        <v>6.902384418433645E-2</v>
      </c>
      <c r="I17" s="2">
        <v>169.65118004301144</v>
      </c>
      <c r="J17" s="2">
        <v>637.50207830226475</v>
      </c>
      <c r="K17" s="2">
        <v>3343.3021131504138</v>
      </c>
      <c r="L17" s="2">
        <v>4606.6516556150145</v>
      </c>
      <c r="M17" s="2">
        <v>10620.538207228503</v>
      </c>
      <c r="N17" s="2">
        <v>1</v>
      </c>
      <c r="O17" s="2">
        <v>1</v>
      </c>
      <c r="P17" s="2">
        <v>1</v>
      </c>
      <c r="Q17" s="2">
        <v>1</v>
      </c>
      <c r="R17" s="2">
        <v>1</v>
      </c>
      <c r="S17">
        <v>69.011116404510759</v>
      </c>
    </row>
    <row r="18" spans="1:19" x14ac:dyDescent="0.2">
      <c r="A18" s="2" t="s">
        <v>38</v>
      </c>
      <c r="B18" s="2">
        <v>1097</v>
      </c>
      <c r="C18" s="2">
        <v>8.7387889907674932E-2</v>
      </c>
      <c r="D18" s="2">
        <v>0.14416114184047657</v>
      </c>
      <c r="E18" s="2">
        <v>791705</v>
      </c>
      <c r="F18" s="2">
        <v>1.0398385312178979</v>
      </c>
      <c r="G18" s="2">
        <v>1.0211863680411546</v>
      </c>
      <c r="H18" s="2">
        <v>-6.1931721236111528E-2</v>
      </c>
      <c r="I18" s="2">
        <v>167.69047917423038</v>
      </c>
      <c r="J18" s="2">
        <v>622.59033034902211</v>
      </c>
      <c r="K18" s="2">
        <v>3165.7431556601232</v>
      </c>
      <c r="L18" s="2">
        <v>4322.8615189307002</v>
      </c>
      <c r="M18" s="2">
        <v>9683.7525443978284</v>
      </c>
      <c r="N18" s="2">
        <v>1</v>
      </c>
      <c r="O18" s="2">
        <v>1</v>
      </c>
      <c r="P18" s="2">
        <v>1</v>
      </c>
      <c r="Q18" s="2">
        <v>1</v>
      </c>
      <c r="R18" s="2">
        <v>1</v>
      </c>
      <c r="S18">
        <v>69.011116404510759</v>
      </c>
    </row>
    <row r="19" spans="1:19" x14ac:dyDescent="0.2">
      <c r="A19" s="2" t="s">
        <v>39</v>
      </c>
      <c r="B19" s="2">
        <v>1097</v>
      </c>
      <c r="C19" s="2">
        <v>8.7387889907674932E-2</v>
      </c>
      <c r="D19" s="2">
        <v>0.18106601153518095</v>
      </c>
      <c r="E19" s="2">
        <v>791705</v>
      </c>
      <c r="F19" s="2">
        <v>1.0398385312178979</v>
      </c>
      <c r="G19" s="2">
        <v>1.0223185530714967</v>
      </c>
      <c r="H19" s="2">
        <v>-3.9491955655653457E-2</v>
      </c>
      <c r="I19" s="2">
        <v>167.88096550157593</v>
      </c>
      <c r="J19" s="2">
        <v>624.57196508785512</v>
      </c>
      <c r="K19" s="2">
        <v>3192.265797192118</v>
      </c>
      <c r="L19" s="2">
        <v>4365.564773607065</v>
      </c>
      <c r="M19" s="2">
        <v>9825.4029370603184</v>
      </c>
      <c r="N19" s="2">
        <v>1</v>
      </c>
      <c r="O19" s="2">
        <v>1</v>
      </c>
      <c r="P19" s="2">
        <v>1</v>
      </c>
      <c r="Q19" s="2">
        <v>1</v>
      </c>
      <c r="R19" s="2">
        <v>1</v>
      </c>
      <c r="S19">
        <v>69.011116404510759</v>
      </c>
    </row>
    <row r="20" spans="1:19" x14ac:dyDescent="0.2">
      <c r="A20" s="2" t="s">
        <v>40</v>
      </c>
      <c r="B20" s="2">
        <v>1097</v>
      </c>
      <c r="C20" s="2">
        <v>8.7387889907674932E-2</v>
      </c>
      <c r="D20" s="2">
        <v>0.13685520393534792</v>
      </c>
      <c r="E20" s="2">
        <v>791705</v>
      </c>
      <c r="F20" s="2">
        <v>1.0398385312178979</v>
      </c>
      <c r="G20" s="2">
        <v>1.0228724041341117</v>
      </c>
      <c r="H20" s="2">
        <v>2.7473889394545601E-3</v>
      </c>
      <c r="I20" s="2">
        <v>168.49956125525458</v>
      </c>
      <c r="J20" s="2">
        <v>629.29704788024969</v>
      </c>
      <c r="K20" s="2">
        <v>3248.187490884221</v>
      </c>
      <c r="L20" s="2">
        <v>4454.7055105361687</v>
      </c>
      <c r="M20" s="2">
        <v>10116.928718002135</v>
      </c>
      <c r="N20" s="2">
        <v>1</v>
      </c>
      <c r="O20" s="2">
        <v>1</v>
      </c>
      <c r="P20" s="2">
        <v>1</v>
      </c>
      <c r="Q20" s="2">
        <v>1</v>
      </c>
      <c r="R20" s="2">
        <v>1</v>
      </c>
      <c r="S20">
        <v>69.011116404510759</v>
      </c>
    </row>
    <row r="21" spans="1:19" x14ac:dyDescent="0.2">
      <c r="A21" s="2" t="s">
        <v>41</v>
      </c>
      <c r="B21" s="2">
        <v>1097</v>
      </c>
      <c r="C21" s="2">
        <v>8.7387889907674932E-2</v>
      </c>
      <c r="D21" s="2">
        <v>0.13826686544085792</v>
      </c>
      <c r="E21" s="2">
        <v>791705</v>
      </c>
      <c r="F21" s="2">
        <v>1.0398385312178979</v>
      </c>
      <c r="G21" s="2">
        <v>1.0199873070821424</v>
      </c>
      <c r="H21" s="2">
        <v>4.4298805141856107E-2</v>
      </c>
      <c r="I21" s="2">
        <v>169.68231934835043</v>
      </c>
      <c r="J21" s="2">
        <v>636.14602180744851</v>
      </c>
      <c r="K21" s="2">
        <v>3315.9390146943856</v>
      </c>
      <c r="L21" s="2">
        <v>4560.6408929002573</v>
      </c>
      <c r="M21" s="2">
        <v>10451.98431961498</v>
      </c>
      <c r="N21" s="2">
        <v>1</v>
      </c>
      <c r="O21" s="2">
        <v>1</v>
      </c>
      <c r="P21" s="2">
        <v>1</v>
      </c>
      <c r="Q21" s="2">
        <v>1</v>
      </c>
      <c r="R21" s="2">
        <v>1</v>
      </c>
      <c r="S21">
        <v>69.011116404510759</v>
      </c>
    </row>
    <row r="22" spans="1:19" x14ac:dyDescent="0.2">
      <c r="A22" s="2" t="s">
        <v>42</v>
      </c>
      <c r="B22" s="2">
        <v>1097</v>
      </c>
      <c r="C22" s="2">
        <v>8.7387889907674932E-2</v>
      </c>
      <c r="D22" s="2">
        <v>0.16691136415110147</v>
      </c>
      <c r="E22" s="2">
        <v>791705</v>
      </c>
      <c r="F22" s="2">
        <v>1.0398385312178979</v>
      </c>
      <c r="G22" s="2">
        <v>1.0219899834721775</v>
      </c>
      <c r="H22" s="2">
        <v>1.167997740510464E-2</v>
      </c>
      <c r="I22" s="2">
        <v>168.7956766181936</v>
      </c>
      <c r="J22" s="2">
        <v>630.9176680969581</v>
      </c>
      <c r="K22" s="2">
        <v>3263.3196208528429</v>
      </c>
      <c r="L22" s="2">
        <v>4478.1428106840804</v>
      </c>
      <c r="M22" s="2">
        <v>10189.383367355109</v>
      </c>
      <c r="N22" s="2">
        <v>1</v>
      </c>
      <c r="O22" s="2">
        <v>1</v>
      </c>
      <c r="P22" s="2">
        <v>1</v>
      </c>
      <c r="Q22" s="2">
        <v>1</v>
      </c>
      <c r="R22" s="2">
        <v>1</v>
      </c>
      <c r="S22">
        <v>69.011116404510759</v>
      </c>
    </row>
    <row r="23" spans="1:19" x14ac:dyDescent="0.2">
      <c r="A23" s="2" t="s">
        <v>43</v>
      </c>
      <c r="B23" s="2">
        <v>1097</v>
      </c>
      <c r="C23" s="2">
        <v>8.7387889907674932E-2</v>
      </c>
      <c r="D23" s="2">
        <v>0.14158932470034791</v>
      </c>
      <c r="E23" s="2">
        <v>791705</v>
      </c>
      <c r="F23" s="2">
        <v>1.0398385312178979</v>
      </c>
      <c r="G23" s="2">
        <v>1.0209579731540654</v>
      </c>
      <c r="H23" s="2">
        <v>-0.10556301733370044</v>
      </c>
      <c r="I23" s="2">
        <v>167.0021185206532</v>
      </c>
      <c r="J23" s="2">
        <v>617.61160997533545</v>
      </c>
      <c r="K23" s="2">
        <v>3109.9241135965185</v>
      </c>
      <c r="L23" s="2">
        <v>4234.8879283142132</v>
      </c>
      <c r="M23" s="2">
        <v>9405.2478891265728</v>
      </c>
      <c r="N23" s="2">
        <v>1</v>
      </c>
      <c r="O23" s="2">
        <v>1</v>
      </c>
      <c r="P23" s="2">
        <v>1</v>
      </c>
      <c r="Q23" s="2">
        <v>1</v>
      </c>
      <c r="R23" s="2">
        <v>1</v>
      </c>
      <c r="S23">
        <v>69.011116404510759</v>
      </c>
    </row>
    <row r="24" spans="1:19" x14ac:dyDescent="0.2">
      <c r="A24" s="2" t="s">
        <v>44</v>
      </c>
      <c r="B24" s="2">
        <v>1097</v>
      </c>
      <c r="C24" s="2">
        <v>8.7387889907674932E-2</v>
      </c>
      <c r="D24" s="2">
        <v>0.15329868562436438</v>
      </c>
      <c r="E24" s="2">
        <v>791705</v>
      </c>
      <c r="F24" s="2">
        <v>1.0398385312178979</v>
      </c>
      <c r="G24" s="2">
        <v>1.0214365121410396</v>
      </c>
      <c r="H24" s="2">
        <v>-0.14681876381458775</v>
      </c>
      <c r="I24" s="2">
        <v>166.24517215214865</v>
      </c>
      <c r="J24" s="2">
        <v>612.57485055134407</v>
      </c>
      <c r="K24" s="2">
        <v>3057.0592438677891</v>
      </c>
      <c r="L24" s="2">
        <v>4152.4707678957084</v>
      </c>
      <c r="M24" s="2">
        <v>9151.4378701273927</v>
      </c>
      <c r="N24" s="2">
        <v>1</v>
      </c>
      <c r="O24" s="2">
        <v>1</v>
      </c>
      <c r="P24" s="2">
        <v>1</v>
      </c>
      <c r="Q24" s="2">
        <v>1</v>
      </c>
      <c r="R24" s="2">
        <v>1</v>
      </c>
      <c r="S24">
        <v>69.011116404510759</v>
      </c>
    </row>
    <row r="25" spans="1:19" x14ac:dyDescent="0.2">
      <c r="A25" s="2" t="s">
        <v>46</v>
      </c>
      <c r="B25" s="2">
        <v>1097</v>
      </c>
      <c r="C25" s="2">
        <v>8.7387889907674932E-2</v>
      </c>
      <c r="D25" s="2">
        <v>0.14375939588334063</v>
      </c>
      <c r="E25" s="2">
        <v>791705</v>
      </c>
      <c r="F25" s="2">
        <v>1.0398385312178979</v>
      </c>
      <c r="G25" s="2">
        <v>1.0222922418445357</v>
      </c>
      <c r="H25" s="2">
        <v>1.370655350631643E-2</v>
      </c>
      <c r="I25" s="2">
        <v>168.7800950433741</v>
      </c>
      <c r="J25" s="2">
        <v>630.97824218702533</v>
      </c>
      <c r="K25" s="2">
        <v>3265.2330695916876</v>
      </c>
      <c r="L25" s="2">
        <v>4481.4185453588661</v>
      </c>
      <c r="M25" s="2">
        <v>10201.640122600664</v>
      </c>
      <c r="N25" s="2">
        <v>1</v>
      </c>
      <c r="O25" s="2">
        <v>1</v>
      </c>
      <c r="P25" s="2">
        <v>1</v>
      </c>
      <c r="Q25" s="2">
        <v>1</v>
      </c>
      <c r="R25" s="2">
        <v>1</v>
      </c>
      <c r="S25">
        <v>69.011116404510759</v>
      </c>
    </row>
    <row r="26" spans="1:19" x14ac:dyDescent="0.2">
      <c r="A26" s="2" t="s">
        <v>47</v>
      </c>
      <c r="B26" s="2">
        <v>1097</v>
      </c>
      <c r="C26" s="2">
        <v>8.7387889907674932E-2</v>
      </c>
      <c r="D26" s="2">
        <v>0.1377133089309297</v>
      </c>
      <c r="E26" s="2">
        <v>791705</v>
      </c>
      <c r="F26" s="2">
        <v>1.0398385312178979</v>
      </c>
      <c r="G26" s="2">
        <v>1.0212025695066276</v>
      </c>
      <c r="H26" s="2">
        <v>-3.1707314764494822E-2</v>
      </c>
      <c r="I26" s="2">
        <v>168.19389337585571</v>
      </c>
      <c r="J26" s="2">
        <v>626.1722008488141</v>
      </c>
      <c r="K26" s="2">
        <v>3206.0186414719756</v>
      </c>
      <c r="L26" s="2">
        <v>4386.5383576344557</v>
      </c>
      <c r="M26" s="2">
        <v>9887.6988334051512</v>
      </c>
      <c r="N26" s="2">
        <v>1</v>
      </c>
      <c r="O26" s="2">
        <v>1</v>
      </c>
      <c r="P26" s="2">
        <v>1</v>
      </c>
      <c r="Q26" s="2">
        <v>1</v>
      </c>
      <c r="R26" s="2">
        <v>1</v>
      </c>
      <c r="S26">
        <v>69.011116404510759</v>
      </c>
    </row>
    <row r="27" spans="1:19" x14ac:dyDescent="0.2">
      <c r="A27" s="2" t="s">
        <v>48</v>
      </c>
      <c r="B27" s="2">
        <v>1097</v>
      </c>
      <c r="C27" s="2">
        <v>8.7387889907674932E-2</v>
      </c>
      <c r="D27" s="2">
        <v>0.12868162587430845</v>
      </c>
      <c r="E27" s="2">
        <v>791705</v>
      </c>
      <c r="F27" s="2">
        <v>1.0398385312178979</v>
      </c>
      <c r="G27" s="2">
        <v>1.0211016121249032</v>
      </c>
      <c r="H27" s="2">
        <v>-6.4661983245822036E-2</v>
      </c>
      <c r="I27" s="2">
        <v>167.65870608772568</v>
      </c>
      <c r="J27" s="2">
        <v>622.318463800578</v>
      </c>
      <c r="K27" s="2">
        <v>3162.3939289669042</v>
      </c>
      <c r="L27" s="2">
        <v>4317.5195498465973</v>
      </c>
      <c r="M27" s="2">
        <v>9666.3865055896367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>
        <v>69.011116404510759</v>
      </c>
    </row>
    <row r="28" spans="1:19" x14ac:dyDescent="0.2">
      <c r="A28" s="2" t="s">
        <v>49</v>
      </c>
      <c r="B28" s="2">
        <v>1097</v>
      </c>
      <c r="C28" s="2">
        <v>8.7387889907674932E-2</v>
      </c>
      <c r="D28" s="2">
        <v>0.14963670590337513</v>
      </c>
      <c r="E28" s="2">
        <v>791705</v>
      </c>
      <c r="F28" s="2">
        <v>1.0398385312178979</v>
      </c>
      <c r="G28" s="2">
        <v>1.0189470254618671</v>
      </c>
      <c r="H28" s="2">
        <v>6.2179917484413767E-2</v>
      </c>
      <c r="I28" s="2">
        <v>170.16266314912022</v>
      </c>
      <c r="J28" s="2">
        <v>639.01281439260231</v>
      </c>
      <c r="K28" s="2">
        <v>3345.3254168791491</v>
      </c>
      <c r="L28" s="2">
        <v>4606.9165496552687</v>
      </c>
      <c r="M28" s="2">
        <v>10601.228479239795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>
        <v>69.011116404510759</v>
      </c>
    </row>
    <row r="29" spans="1:19" x14ac:dyDescent="0.2">
      <c r="A29" s="2" t="s">
        <v>50</v>
      </c>
      <c r="B29" s="2">
        <v>1097</v>
      </c>
      <c r="C29" s="2">
        <v>8.7387889907674932E-2</v>
      </c>
      <c r="D29" s="2">
        <v>0.19263156096640358</v>
      </c>
      <c r="E29" s="2">
        <v>791705</v>
      </c>
      <c r="F29" s="2">
        <v>1.0398385312178979</v>
      </c>
      <c r="G29" s="2">
        <v>1.0215676269652278</v>
      </c>
      <c r="H29" s="2">
        <v>-2.3614713173189101E-2</v>
      </c>
      <c r="I29" s="2">
        <v>168.27003924887379</v>
      </c>
      <c r="J29" s="2">
        <v>626.91980198617068</v>
      </c>
      <c r="K29" s="2">
        <v>3215.9051011783604</v>
      </c>
      <c r="L29" s="2">
        <v>4402.4693305192432</v>
      </c>
      <c r="M29" s="2">
        <v>9940.8231058672991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>
        <v>69.011116404510759</v>
      </c>
    </row>
    <row r="30" spans="1:19" x14ac:dyDescent="0.2">
      <c r="A30" s="2" t="s">
        <v>51</v>
      </c>
      <c r="B30" s="2">
        <v>1097</v>
      </c>
      <c r="C30" s="2">
        <v>8.7387889907674932E-2</v>
      </c>
      <c r="D30" s="2">
        <v>0.13849202804599603</v>
      </c>
      <c r="E30" s="2">
        <v>791705</v>
      </c>
      <c r="F30" s="2">
        <v>1.0398385312178979</v>
      </c>
      <c r="G30" s="2">
        <v>1.0209513605160776</v>
      </c>
      <c r="H30" s="2">
        <v>3.5893675221306848E-2</v>
      </c>
      <c r="I30" s="2">
        <v>169.37852219047485</v>
      </c>
      <c r="J30" s="2">
        <v>634.51260276413598</v>
      </c>
      <c r="K30" s="2">
        <v>3300.816129053555</v>
      </c>
      <c r="L30" s="2">
        <v>4537.1964741619167</v>
      </c>
      <c r="M30" s="2">
        <v>10379.039773572731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>
        <v>69.011116404510759</v>
      </c>
    </row>
    <row r="31" spans="1:19" x14ac:dyDescent="0.2">
      <c r="A31" s="2" t="s">
        <v>52</v>
      </c>
      <c r="B31" s="2">
        <v>1097</v>
      </c>
      <c r="C31" s="2">
        <v>8.7387889907674932E-2</v>
      </c>
      <c r="D31" s="2">
        <v>0.14401577811505928</v>
      </c>
      <c r="E31" s="2">
        <v>791705</v>
      </c>
      <c r="F31" s="2">
        <v>1.0398385312178979</v>
      </c>
      <c r="G31" s="2">
        <v>1.0202461826534177</v>
      </c>
      <c r="H31" s="2">
        <v>-9.9923571377866685E-2</v>
      </c>
      <c r="I31" s="2">
        <v>167.2106924913177</v>
      </c>
      <c r="J31" s="2">
        <v>618.6873957260583</v>
      </c>
      <c r="K31" s="2">
        <v>3119.0978346129205</v>
      </c>
      <c r="L31" s="2">
        <v>4248.8068135127123</v>
      </c>
      <c r="M31" s="2">
        <v>9445.8068450379051</v>
      </c>
      <c r="N31" s="2">
        <v>1</v>
      </c>
      <c r="O31" s="2">
        <v>1</v>
      </c>
      <c r="P31" s="2">
        <v>1</v>
      </c>
      <c r="Q31" s="2">
        <v>1</v>
      </c>
      <c r="R31" s="2">
        <v>1</v>
      </c>
      <c r="S31">
        <v>69.011116404510759</v>
      </c>
    </row>
    <row r="32" spans="1:19" x14ac:dyDescent="0.2">
      <c r="A32" s="2" t="s">
        <v>53</v>
      </c>
      <c r="B32" s="2">
        <v>1097</v>
      </c>
      <c r="C32" s="2">
        <v>8.7387889907674932E-2</v>
      </c>
      <c r="D32" s="2">
        <v>0.13115552657517277</v>
      </c>
      <c r="E32" s="2">
        <v>791705</v>
      </c>
      <c r="F32" s="2">
        <v>1.0398385312178979</v>
      </c>
      <c r="G32" s="2">
        <v>1.0202490133953555</v>
      </c>
      <c r="H32" s="2">
        <v>2.6775022036961802E-3</v>
      </c>
      <c r="I32" s="2">
        <v>168.93070501181799</v>
      </c>
      <c r="J32" s="2">
        <v>630.89279309845369</v>
      </c>
      <c r="K32" s="2">
        <v>3256.0589578889103</v>
      </c>
      <c r="L32" s="2">
        <v>4465.2813213229056</v>
      </c>
      <c r="M32" s="2">
        <v>10138.674638212418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>
        <v>69.011116404510759</v>
      </c>
    </row>
    <row r="33" spans="1:19" x14ac:dyDescent="0.2">
      <c r="A33" s="2" t="s">
        <v>54</v>
      </c>
      <c r="B33" s="2">
        <v>1097</v>
      </c>
      <c r="C33" s="2">
        <v>8.7387889907674932E-2</v>
      </c>
      <c r="D33" s="2">
        <v>0.12789996168925197</v>
      </c>
      <c r="E33" s="2">
        <v>791705</v>
      </c>
      <c r="F33" s="2">
        <v>1.0398385312178979</v>
      </c>
      <c r="G33" s="2">
        <v>1.0207709159989358</v>
      </c>
      <c r="H33" s="2">
        <v>-3.7462948083606631E-2</v>
      </c>
      <c r="I33" s="2">
        <v>168.16793838350816</v>
      </c>
      <c r="J33" s="2">
        <v>625.7452977496672</v>
      </c>
      <c r="K33" s="2">
        <v>3199.5297400002696</v>
      </c>
      <c r="L33" s="2">
        <v>4375.9550997301849</v>
      </c>
      <c r="M33" s="2">
        <v>9851.640238618229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>
        <v>69.011116404510759</v>
      </c>
    </row>
    <row r="34" spans="1:19" x14ac:dyDescent="0.2">
      <c r="A34" s="2" t="s">
        <v>55</v>
      </c>
      <c r="B34" s="2">
        <v>1097</v>
      </c>
      <c r="C34" s="2">
        <v>8.7387889907674932E-2</v>
      </c>
      <c r="D34" s="2">
        <v>0.13202048475513894</v>
      </c>
      <c r="E34" s="2">
        <v>791705</v>
      </c>
      <c r="F34" s="2">
        <v>1.0398385312178979</v>
      </c>
      <c r="G34" s="2">
        <v>1.0199950624408445</v>
      </c>
      <c r="H34" s="2">
        <v>2.827098888513482E-2</v>
      </c>
      <c r="I34" s="2">
        <v>169.40755108731724</v>
      </c>
      <c r="J34" s="2">
        <v>634.17038115121375</v>
      </c>
      <c r="K34" s="2">
        <v>3292.9108150443826</v>
      </c>
      <c r="L34" s="2">
        <v>4523.8324230132312</v>
      </c>
      <c r="M34" s="2">
        <v>10329.888178212279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>
        <v>69.011116404510759</v>
      </c>
    </row>
    <row r="35" spans="1:19" x14ac:dyDescent="0.2">
      <c r="A35" s="2" t="s">
        <v>56</v>
      </c>
      <c r="B35" s="2">
        <v>1097</v>
      </c>
      <c r="C35" s="2">
        <v>8.7387889907674932E-2</v>
      </c>
      <c r="D35" s="2">
        <v>0.13252914562624521</v>
      </c>
      <c r="E35" s="2">
        <v>791705</v>
      </c>
      <c r="F35" s="2">
        <v>1.0398385312178979</v>
      </c>
      <c r="G35" s="2">
        <v>1.0220753954768254</v>
      </c>
      <c r="H35" s="2">
        <v>3.2326342169058338E-2</v>
      </c>
      <c r="I35" s="2">
        <v>169.13144064965201</v>
      </c>
      <c r="J35" s="2">
        <v>633.37985552708733</v>
      </c>
      <c r="K35" s="2">
        <v>3292.2124328868999</v>
      </c>
      <c r="L35" s="2">
        <v>4524.3078554796002</v>
      </c>
      <c r="M35" s="2">
        <v>10342.060654170693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>
        <v>69.011116404510759</v>
      </c>
    </row>
    <row r="36" spans="1:19" x14ac:dyDescent="0.2">
      <c r="A36" s="2" t="s">
        <v>57</v>
      </c>
      <c r="B36" s="2">
        <v>1097</v>
      </c>
      <c r="C36" s="2">
        <v>8.7387889907674932E-2</v>
      </c>
      <c r="D36" s="2">
        <v>0.12834143957802679</v>
      </c>
      <c r="E36" s="2">
        <v>791705</v>
      </c>
      <c r="F36" s="2">
        <v>1.0398385312178979</v>
      </c>
      <c r="G36" s="2">
        <v>1.0208174749364693</v>
      </c>
      <c r="H36" s="2">
        <v>1.428144501311111E-2</v>
      </c>
      <c r="I36" s="2">
        <v>169.03341771958478</v>
      </c>
      <c r="J36" s="2">
        <v>631.95386035775687</v>
      </c>
      <c r="K36" s="2">
        <v>3270.5632617925116</v>
      </c>
      <c r="L36" s="2">
        <v>4488.805032054569</v>
      </c>
      <c r="M36" s="2">
        <v>10218.579179512486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>
        <v>69.011116404510759</v>
      </c>
    </row>
    <row r="37" spans="1:19" x14ac:dyDescent="0.2">
      <c r="A37" s="2" t="s">
        <v>58</v>
      </c>
      <c r="B37" s="2">
        <v>1097</v>
      </c>
      <c r="C37" s="2">
        <v>8.7387889907674932E-2</v>
      </c>
      <c r="D37" s="2">
        <v>0.13432894326092248</v>
      </c>
      <c r="E37" s="2">
        <v>791705</v>
      </c>
      <c r="F37" s="2">
        <v>1.0398385312178979</v>
      </c>
      <c r="G37" s="2">
        <v>1.0222703182918069</v>
      </c>
      <c r="H37" s="2">
        <v>-2.3533810941744251E-2</v>
      </c>
      <c r="I37" s="2">
        <v>168.15628338552119</v>
      </c>
      <c r="J37" s="2">
        <v>626.50438937318131</v>
      </c>
      <c r="K37" s="2">
        <v>3213.9291177781388</v>
      </c>
      <c r="L37" s="2">
        <v>4399.8447262777818</v>
      </c>
      <c r="M37" s="2">
        <v>9935.6474102547163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>
        <v>69.011116404510759</v>
      </c>
    </row>
    <row r="38" spans="1:19" x14ac:dyDescent="0.2">
      <c r="A38" s="2" t="s">
        <v>59</v>
      </c>
      <c r="B38" s="2">
        <v>1097</v>
      </c>
      <c r="C38" s="2">
        <v>8.7387889907674932E-2</v>
      </c>
      <c r="D38" s="2">
        <v>0.16714346803376737</v>
      </c>
      <c r="E38" s="2">
        <v>791705</v>
      </c>
      <c r="F38" s="2">
        <v>1.0398385312178979</v>
      </c>
      <c r="G38" s="2">
        <v>1.0191023939496053</v>
      </c>
      <c r="H38" s="2">
        <v>-9.4306666902965839E-4</v>
      </c>
      <c r="I38" s="2">
        <v>169.05891196302161</v>
      </c>
      <c r="J38" s="2">
        <v>631.15659320841507</v>
      </c>
      <c r="K38" s="2">
        <v>3254.5055120567167</v>
      </c>
      <c r="L38" s="2">
        <v>4461.9565034872267</v>
      </c>
      <c r="M38" s="2">
        <v>10122.203993829784</v>
      </c>
      <c r="N38" s="2">
        <v>1</v>
      </c>
      <c r="O38" s="2">
        <v>1</v>
      </c>
      <c r="P38" s="2">
        <v>1</v>
      </c>
      <c r="Q38" s="2">
        <v>1</v>
      </c>
      <c r="R38" s="2">
        <v>1</v>
      </c>
      <c r="S38">
        <v>69.011116404510759</v>
      </c>
    </row>
    <row r="39" spans="1:19" x14ac:dyDescent="0.2">
      <c r="A39" s="2" t="s">
        <v>60</v>
      </c>
      <c r="B39" s="2">
        <v>1097</v>
      </c>
      <c r="C39" s="2">
        <v>8.7387889907674932E-2</v>
      </c>
      <c r="D39" s="2">
        <v>0.13845378804478492</v>
      </c>
      <c r="E39" s="2">
        <v>791705</v>
      </c>
      <c r="F39" s="2">
        <v>1.0398385312178979</v>
      </c>
      <c r="G39" s="2">
        <v>1.0171953216531107</v>
      </c>
      <c r="H39" s="2">
        <v>3.1233904008182819E-2</v>
      </c>
      <c r="I39" s="2">
        <v>169.92477320386067</v>
      </c>
      <c r="J39" s="2">
        <v>636.27478511563129</v>
      </c>
      <c r="K39" s="2">
        <v>3305.9037986583176</v>
      </c>
      <c r="L39" s="2">
        <v>4542.4339936964425</v>
      </c>
      <c r="M39" s="2">
        <v>10377.101807413703</v>
      </c>
      <c r="N39" s="2">
        <v>1</v>
      </c>
      <c r="O39" s="2">
        <v>1</v>
      </c>
      <c r="P39" s="2">
        <v>1</v>
      </c>
      <c r="Q39" s="2">
        <v>1</v>
      </c>
      <c r="R39" s="2">
        <v>1</v>
      </c>
      <c r="S39">
        <v>69.011116404510759</v>
      </c>
    </row>
    <row r="40" spans="1:19" x14ac:dyDescent="0.2">
      <c r="A40" s="2" t="s">
        <v>61</v>
      </c>
      <c r="B40" s="2">
        <v>1097</v>
      </c>
      <c r="C40" s="2">
        <v>8.7387889907674932E-2</v>
      </c>
      <c r="D40" s="2">
        <v>0.14853517004080649</v>
      </c>
      <c r="E40" s="2">
        <v>791705</v>
      </c>
      <c r="F40" s="2">
        <v>1.0398385312178979</v>
      </c>
      <c r="G40" s="2">
        <v>1.0210270159947084</v>
      </c>
      <c r="H40" s="2">
        <v>-0.12062308919530942</v>
      </c>
      <c r="I40" s="2">
        <v>166.74201281911203</v>
      </c>
      <c r="J40" s="2">
        <v>615.82513174626661</v>
      </c>
      <c r="K40" s="2">
        <v>3090.7055412289214</v>
      </c>
      <c r="L40" s="2">
        <v>4204.8099354944325</v>
      </c>
      <c r="M40" s="2">
        <v>9311.7389719911625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>
        <v>69.011116404510759</v>
      </c>
    </row>
    <row r="41" spans="1:19" x14ac:dyDescent="0.2">
      <c r="A41" s="2" t="s">
        <v>62</v>
      </c>
      <c r="B41" s="2">
        <v>1097</v>
      </c>
      <c r="C41" s="2">
        <v>8.7387889907674932E-2</v>
      </c>
      <c r="D41" s="2">
        <v>0.13495547073337022</v>
      </c>
      <c r="E41" s="2">
        <v>791705</v>
      </c>
      <c r="F41" s="2">
        <v>1.0398385312178979</v>
      </c>
      <c r="G41" s="2">
        <v>1.0218065603857489</v>
      </c>
      <c r="H41" s="2">
        <v>-0.11319085982357206</v>
      </c>
      <c r="I41" s="2">
        <v>166.73920443940631</v>
      </c>
      <c r="J41" s="2">
        <v>616.22922053789409</v>
      </c>
      <c r="K41" s="2">
        <v>3097.916013643207</v>
      </c>
      <c r="L41" s="2">
        <v>4216.6232327241923</v>
      </c>
      <c r="M41" s="2">
        <v>9351.7648946012068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>
        <v>69.011116404510759</v>
      </c>
    </row>
    <row r="42" spans="1:19" x14ac:dyDescent="0.2">
      <c r="A42" s="2" t="s">
        <v>63</v>
      </c>
      <c r="B42" s="2">
        <v>1097</v>
      </c>
      <c r="C42" s="2">
        <v>8.7387889907674932E-2</v>
      </c>
      <c r="D42" s="2">
        <v>0.1345158622567956</v>
      </c>
      <c r="E42" s="2">
        <v>791705</v>
      </c>
      <c r="F42" s="2">
        <v>1.0398385312178979</v>
      </c>
      <c r="G42" s="2">
        <v>1.0226616341729287</v>
      </c>
      <c r="H42" s="2">
        <v>8.2884205297068719E-2</v>
      </c>
      <c r="I42" s="2">
        <v>169.89624010526984</v>
      </c>
      <c r="J42" s="2">
        <v>639.25351573973001</v>
      </c>
      <c r="K42" s="2">
        <v>3363.9453655075936</v>
      </c>
      <c r="L42" s="2">
        <v>4639.8070943370967</v>
      </c>
      <c r="M42" s="2">
        <v>10732.390679704637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>
        <v>69.011116404510759</v>
      </c>
    </row>
    <row r="43" spans="1:19" x14ac:dyDescent="0.2">
      <c r="A43" s="2" t="s">
        <v>64</v>
      </c>
      <c r="B43" s="2">
        <v>1097</v>
      </c>
      <c r="C43" s="2">
        <v>8.7387889907674932E-2</v>
      </c>
      <c r="D43" s="2">
        <v>0.12001603189260221</v>
      </c>
      <c r="E43" s="2">
        <v>791705</v>
      </c>
      <c r="F43" s="2">
        <v>1.0398385312178979</v>
      </c>
      <c r="G43" s="2">
        <v>1.0218794690427997</v>
      </c>
      <c r="H43" s="2">
        <v>1.6345318857274721E-2</v>
      </c>
      <c r="I43" s="2">
        <v>168.89286656489824</v>
      </c>
      <c r="J43" s="2">
        <v>631.55210062417575</v>
      </c>
      <c r="K43" s="2">
        <v>3270.2026040105934</v>
      </c>
      <c r="L43" s="2">
        <v>4489.0297514605745</v>
      </c>
      <c r="M43" s="2">
        <v>10224.609585677857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>
        <v>69.011116404510759</v>
      </c>
    </row>
    <row r="44" spans="1:19" x14ac:dyDescent="0.2">
      <c r="A44" s="2" t="s">
        <v>65</v>
      </c>
      <c r="B44" s="2">
        <v>1097</v>
      </c>
      <c r="C44" s="2">
        <v>8.7387889907674932E-2</v>
      </c>
      <c r="D44" s="2">
        <v>0.13871066135716084</v>
      </c>
      <c r="E44" s="2">
        <v>791705</v>
      </c>
      <c r="F44" s="2">
        <v>1.0398385312178979</v>
      </c>
      <c r="G44" s="2">
        <v>1.0195757098256288</v>
      </c>
      <c r="H44" s="2">
        <v>-7.5001365688447161E-2</v>
      </c>
      <c r="I44" s="2">
        <v>167.73453833883875</v>
      </c>
      <c r="J44" s="2">
        <v>622.00827848164738</v>
      </c>
      <c r="K44" s="2">
        <v>3153.211575798075</v>
      </c>
      <c r="L44" s="2">
        <v>4301.9895020967178</v>
      </c>
      <c r="M44" s="2">
        <v>9610.3765867110924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>
        <v>69.011116404510759</v>
      </c>
    </row>
    <row r="45" spans="1:19" x14ac:dyDescent="0.2">
      <c r="A45" s="2" t="s">
        <v>66</v>
      </c>
      <c r="B45" s="2">
        <v>1097</v>
      </c>
      <c r="C45" s="2">
        <v>8.7387889907674932E-2</v>
      </c>
      <c r="D45" s="2">
        <v>0.133377279943525</v>
      </c>
      <c r="E45" s="2">
        <v>791705</v>
      </c>
      <c r="F45" s="2">
        <v>1.0398385312178979</v>
      </c>
      <c r="G45" s="2">
        <v>1.0221893194283123</v>
      </c>
      <c r="H45" s="2">
        <v>1.7553495651648501E-2</v>
      </c>
      <c r="I45" s="2">
        <v>168.86215995815354</v>
      </c>
      <c r="J45" s="2">
        <v>631.50863446551421</v>
      </c>
      <c r="K45" s="2">
        <v>3270.9494340498172</v>
      </c>
      <c r="L45" s="2">
        <v>4490.4539070400369</v>
      </c>
      <c r="M45" s="2">
        <v>10230.841373429303</v>
      </c>
      <c r="N45" s="2">
        <v>1</v>
      </c>
      <c r="O45" s="2">
        <v>1</v>
      </c>
      <c r="P45" s="2">
        <v>1</v>
      </c>
      <c r="Q45" s="2">
        <v>1</v>
      </c>
      <c r="R45" s="2">
        <v>1</v>
      </c>
      <c r="S45">
        <v>69.011116404510759</v>
      </c>
    </row>
    <row r="46" spans="1:19" x14ac:dyDescent="0.2">
      <c r="A46" s="2" t="s">
        <v>67</v>
      </c>
      <c r="B46" s="2">
        <v>1097</v>
      </c>
      <c r="C46" s="2">
        <v>8.7387889907674932E-2</v>
      </c>
      <c r="D46" s="2">
        <v>0.12720091144933413</v>
      </c>
      <c r="E46" s="2">
        <v>791705</v>
      </c>
      <c r="F46" s="2">
        <v>1.0398385312178979</v>
      </c>
      <c r="G46" s="2">
        <v>1.0194270388419195</v>
      </c>
      <c r="H46" s="2">
        <v>-5.6993299100410753E-2</v>
      </c>
      <c r="I46" s="2">
        <v>168.06016284371412</v>
      </c>
      <c r="J46" s="2">
        <v>624.22849167234472</v>
      </c>
      <c r="K46" s="2">
        <v>3177.3551975194023</v>
      </c>
      <c r="L46" s="2">
        <v>4339.952767025934</v>
      </c>
      <c r="M46" s="2">
        <v>9730.2741134004445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  <c r="S46">
        <v>69.011116404510759</v>
      </c>
    </row>
    <row r="47" spans="1:19" x14ac:dyDescent="0.2">
      <c r="A47" s="2" t="s">
        <v>68</v>
      </c>
      <c r="B47" s="2">
        <v>1097</v>
      </c>
      <c r="C47" s="2">
        <v>8.7387889907674932E-2</v>
      </c>
      <c r="D47" s="2">
        <v>0.1482847642650772</v>
      </c>
      <c r="E47" s="2">
        <v>791705</v>
      </c>
      <c r="F47" s="2">
        <v>1.0398385312178979</v>
      </c>
      <c r="G47" s="2">
        <v>1.0209588632399658</v>
      </c>
      <c r="H47" s="2">
        <v>0.20743258145822668</v>
      </c>
      <c r="I47" s="2">
        <v>172.34937095970767</v>
      </c>
      <c r="J47" s="2">
        <v>656.27880770289732</v>
      </c>
      <c r="K47" s="2">
        <v>3566.202539129818</v>
      </c>
      <c r="L47" s="2">
        <v>4967.0904230957613</v>
      </c>
      <c r="M47" s="2">
        <v>11869.072377398423</v>
      </c>
      <c r="N47" s="2">
        <v>1</v>
      </c>
      <c r="O47" s="2">
        <v>1</v>
      </c>
      <c r="P47" s="2">
        <v>1</v>
      </c>
      <c r="Q47" s="2">
        <v>1</v>
      </c>
      <c r="R47" s="2">
        <v>1</v>
      </c>
      <c r="S47">
        <v>69.011116404510759</v>
      </c>
    </row>
    <row r="48" spans="1:19" x14ac:dyDescent="0.2">
      <c r="A48" s="2" t="s">
        <v>69</v>
      </c>
      <c r="B48" s="2">
        <v>1091</v>
      </c>
      <c r="C48" s="2">
        <v>8.6989815390378117E-2</v>
      </c>
      <c r="D48" s="2">
        <v>0.14844400408639855</v>
      </c>
      <c r="E48" s="2">
        <v>791705</v>
      </c>
      <c r="F48" s="2">
        <v>1.0399656778324387</v>
      </c>
      <c r="G48" s="2">
        <v>1.0172870353693091</v>
      </c>
      <c r="H48" s="2">
        <v>3.1956334597237658E-2</v>
      </c>
      <c r="I48" s="2">
        <v>169.16847545862927</v>
      </c>
      <c r="J48" s="2">
        <v>633.48535872429454</v>
      </c>
      <c r="K48" s="2">
        <v>3291.9796708672538</v>
      </c>
      <c r="L48" s="2">
        <v>4523.5303432011451</v>
      </c>
      <c r="M48" s="2">
        <v>10335.58352694625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>
        <v>69.044960840037419</v>
      </c>
    </row>
    <row r="49" spans="1:19" x14ac:dyDescent="0.2">
      <c r="A49" s="2" t="s">
        <v>70</v>
      </c>
      <c r="B49" s="2">
        <v>1097</v>
      </c>
      <c r="C49" s="2">
        <v>8.7387889907674932E-2</v>
      </c>
      <c r="D49" s="2">
        <v>0.12677089287495427</v>
      </c>
      <c r="E49" s="2">
        <v>791705</v>
      </c>
      <c r="F49" s="2">
        <v>1.0398385312178979</v>
      </c>
      <c r="G49" s="2">
        <v>1.0241776141238528</v>
      </c>
      <c r="H49" s="2">
        <v>-9.4597936921173797E-2</v>
      </c>
      <c r="I49" s="2">
        <v>166.66446133215584</v>
      </c>
      <c r="J49" s="2">
        <v>616.99553709586712</v>
      </c>
      <c r="K49" s="2">
        <v>3114.9289796594503</v>
      </c>
      <c r="L49" s="2">
        <v>4244.9086696962913</v>
      </c>
      <c r="M49" s="2">
        <v>9450.3101210760378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>
        <v>69.011116404510759</v>
      </c>
    </row>
    <row r="50" spans="1:19" x14ac:dyDescent="0.2">
      <c r="A50" s="2" t="s">
        <v>71</v>
      </c>
      <c r="B50" s="2">
        <v>1097</v>
      </c>
      <c r="C50" s="2">
        <v>8.7387889907674932E-2</v>
      </c>
      <c r="D50" s="2">
        <v>0.14654275771715183</v>
      </c>
      <c r="E50" s="2">
        <v>791705</v>
      </c>
      <c r="F50" s="2">
        <v>1.0398385312178979</v>
      </c>
      <c r="G50" s="2">
        <v>1.0222396355676153</v>
      </c>
      <c r="H50" s="2">
        <v>-0.16018084834215435</v>
      </c>
      <c r="I50" s="2">
        <v>165.89812248842529</v>
      </c>
      <c r="J50" s="2">
        <v>610.58864212470121</v>
      </c>
      <c r="K50" s="2">
        <v>3038.6005341144596</v>
      </c>
      <c r="L50" s="2">
        <v>4124.1922726456487</v>
      </c>
      <c r="M50" s="2">
        <v>9067.7349168061355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>
        <v>69.011116404510759</v>
      </c>
    </row>
    <row r="51" spans="1:19" x14ac:dyDescent="0.2">
      <c r="A51" s="2" t="s">
        <v>72</v>
      </c>
      <c r="B51" s="2">
        <v>1097</v>
      </c>
      <c r="C51" s="2">
        <v>8.7387889907674932E-2</v>
      </c>
      <c r="D51" s="2">
        <v>0.14638964164304766</v>
      </c>
      <c r="E51" s="2">
        <v>791705</v>
      </c>
      <c r="F51" s="2">
        <v>1.0398385312178979</v>
      </c>
      <c r="G51" s="2">
        <v>1.0195666305242401</v>
      </c>
      <c r="H51" s="2">
        <v>-4.2106100804262268E-2</v>
      </c>
      <c r="I51" s="2">
        <v>168.28725435561827</v>
      </c>
      <c r="J51" s="2">
        <v>625.91747863693092</v>
      </c>
      <c r="K51" s="2">
        <v>3196.8248392543442</v>
      </c>
      <c r="L51" s="2">
        <v>4370.8149204673036</v>
      </c>
      <c r="M51" s="2">
        <v>9829.5773496344518</v>
      </c>
      <c r="N51" s="2">
        <v>1</v>
      </c>
      <c r="O51" s="2">
        <v>1</v>
      </c>
      <c r="P51" s="2">
        <v>1</v>
      </c>
      <c r="Q51" s="2">
        <v>1</v>
      </c>
      <c r="R51" s="2">
        <v>1</v>
      </c>
      <c r="S51">
        <v>69.011116404510759</v>
      </c>
    </row>
    <row r="52" spans="1:19" x14ac:dyDescent="0.2">
      <c r="A52" s="2" t="s">
        <v>73</v>
      </c>
      <c r="B52" s="2">
        <v>1097</v>
      </c>
      <c r="C52" s="2">
        <v>8.7387889907674932E-2</v>
      </c>
      <c r="D52" s="2">
        <v>0.13427667120738321</v>
      </c>
      <c r="E52" s="2">
        <v>791705</v>
      </c>
      <c r="F52" s="2">
        <v>1.0398385312178979</v>
      </c>
      <c r="G52" s="2">
        <v>1.0245062657723871</v>
      </c>
      <c r="H52" s="2">
        <v>-7.6848971735291403E-3</v>
      </c>
      <c r="I52" s="2">
        <v>168.05633555368357</v>
      </c>
      <c r="J52" s="2">
        <v>627.04926832100148</v>
      </c>
      <c r="K52" s="2">
        <v>3228.8840383685679</v>
      </c>
      <c r="L52" s="2">
        <v>4425.2112957600293</v>
      </c>
      <c r="M52" s="2">
        <v>10028.583371521445</v>
      </c>
      <c r="N52" s="2">
        <v>1</v>
      </c>
      <c r="O52" s="2">
        <v>1</v>
      </c>
      <c r="P52" s="2">
        <v>1</v>
      </c>
      <c r="Q52" s="2">
        <v>1</v>
      </c>
      <c r="R52" s="2">
        <v>1</v>
      </c>
      <c r="S52">
        <v>69.011116404510759</v>
      </c>
    </row>
    <row r="53" spans="1:19" x14ac:dyDescent="0.2">
      <c r="A53" s="2" t="s">
        <v>74</v>
      </c>
      <c r="B53" s="2">
        <v>1097</v>
      </c>
      <c r="C53" s="2">
        <v>8.7387889907674932E-2</v>
      </c>
      <c r="D53" s="2">
        <v>0.15137947795465984</v>
      </c>
      <c r="E53" s="2">
        <v>791705</v>
      </c>
      <c r="F53" s="2">
        <v>1.0398385312178979</v>
      </c>
      <c r="G53" s="2">
        <v>1.0218357238366185</v>
      </c>
      <c r="H53" s="2">
        <v>-0.13751796065505059</v>
      </c>
      <c r="I53" s="2">
        <v>166.33395190081603</v>
      </c>
      <c r="J53" s="2">
        <v>613.40913938283904</v>
      </c>
      <c r="K53" s="2">
        <v>3067.4487810582505</v>
      </c>
      <c r="L53" s="2">
        <v>4168.9567452322508</v>
      </c>
      <c r="M53" s="2">
        <v>9203.9006484079619</v>
      </c>
      <c r="N53" s="2">
        <v>1</v>
      </c>
      <c r="O53" s="2">
        <v>1</v>
      </c>
      <c r="P53" s="2">
        <v>1</v>
      </c>
      <c r="Q53" s="2">
        <v>1</v>
      </c>
      <c r="R53" s="2">
        <v>1</v>
      </c>
      <c r="S53">
        <v>69.011116404510759</v>
      </c>
    </row>
    <row r="54" spans="1:19" x14ac:dyDescent="0.2">
      <c r="A54" s="2" t="s">
        <v>76</v>
      </c>
      <c r="B54" s="2">
        <v>1097</v>
      </c>
      <c r="C54" s="2">
        <v>8.7387889907674932E-2</v>
      </c>
      <c r="D54" s="2">
        <v>0.14275052201113966</v>
      </c>
      <c r="E54" s="2">
        <v>791705</v>
      </c>
      <c r="F54" s="2">
        <v>1.0398385312178979</v>
      </c>
      <c r="G54" s="2">
        <v>1.0211942156551643</v>
      </c>
      <c r="H54" s="2">
        <v>-0.13000639971675657</v>
      </c>
      <c r="I54" s="2">
        <v>166.56040917366482</v>
      </c>
      <c r="J54" s="2">
        <v>614.64498794210238</v>
      </c>
      <c r="K54" s="2">
        <v>3078.5127922782717</v>
      </c>
      <c r="L54" s="2">
        <v>4185.8371377751428</v>
      </c>
      <c r="M54" s="2">
        <v>9253.5322868002731</v>
      </c>
      <c r="N54" s="2">
        <v>1</v>
      </c>
      <c r="O54" s="2">
        <v>1</v>
      </c>
      <c r="P54" s="2">
        <v>1</v>
      </c>
      <c r="Q54" s="2">
        <v>1</v>
      </c>
      <c r="R54" s="2">
        <v>1</v>
      </c>
      <c r="S54">
        <v>69.011116404510759</v>
      </c>
    </row>
    <row r="55" spans="1:19" x14ac:dyDescent="0.2">
      <c r="A55" s="2" t="s">
        <v>77</v>
      </c>
      <c r="B55" s="2">
        <v>1097</v>
      </c>
      <c r="C55" s="2">
        <v>8.7387889907674932E-2</v>
      </c>
      <c r="D55" s="2">
        <v>0.14335621579079472</v>
      </c>
      <c r="E55" s="2">
        <v>791705</v>
      </c>
      <c r="F55" s="2">
        <v>1.0398385312178979</v>
      </c>
      <c r="G55" s="2">
        <v>1.0197788897536482</v>
      </c>
      <c r="H55" s="2">
        <v>-4.0302188985692121E-2</v>
      </c>
      <c r="I55" s="2">
        <v>168.28277865475619</v>
      </c>
      <c r="J55" s="2">
        <v>626.00482515234819</v>
      </c>
      <c r="K55" s="2">
        <v>3198.6261183800361</v>
      </c>
      <c r="L55" s="2">
        <v>4373.8158081322408</v>
      </c>
      <c r="M55" s="2">
        <v>9840.1835775614163</v>
      </c>
      <c r="N55" s="2">
        <v>1</v>
      </c>
      <c r="O55" s="2">
        <v>1</v>
      </c>
      <c r="P55" s="2">
        <v>1</v>
      </c>
      <c r="Q55" s="2">
        <v>1</v>
      </c>
      <c r="R55" s="2">
        <v>1</v>
      </c>
      <c r="S55">
        <v>69.011116404510759</v>
      </c>
    </row>
    <row r="56" spans="1:19" x14ac:dyDescent="0.2">
      <c r="A56" s="2" t="s">
        <v>78</v>
      </c>
      <c r="B56" s="2">
        <v>1097</v>
      </c>
      <c r="C56" s="2">
        <v>8.7387889907674932E-2</v>
      </c>
      <c r="D56" s="2">
        <v>0.12958652901561196</v>
      </c>
      <c r="E56" s="2">
        <v>791705</v>
      </c>
      <c r="F56" s="2">
        <v>1.0398385312178979</v>
      </c>
      <c r="G56" s="2">
        <v>1.0228744558325689</v>
      </c>
      <c r="H56" s="2">
        <v>-7.184971659613934E-2</v>
      </c>
      <c r="I56" s="2">
        <v>167.25123006015235</v>
      </c>
      <c r="J56" s="2">
        <v>620.41824775561508</v>
      </c>
      <c r="K56" s="2">
        <v>3147.9196192366817</v>
      </c>
      <c r="L56" s="2">
        <v>4295.9311387970565</v>
      </c>
      <c r="M56" s="2">
        <v>9605.7112593104393</v>
      </c>
      <c r="N56" s="2">
        <v>1</v>
      </c>
      <c r="O56" s="2">
        <v>1</v>
      </c>
      <c r="P56" s="2">
        <v>1</v>
      </c>
      <c r="Q56" s="2">
        <v>1</v>
      </c>
      <c r="R56" s="2">
        <v>1</v>
      </c>
      <c r="S56">
        <v>69.011116404510759</v>
      </c>
    </row>
    <row r="57" spans="1:19" x14ac:dyDescent="0.2">
      <c r="A57" s="2" t="s">
        <v>79</v>
      </c>
      <c r="B57" s="2">
        <v>1097</v>
      </c>
      <c r="C57" s="2">
        <v>8.7387889907674932E-2</v>
      </c>
      <c r="D57" s="2">
        <v>0.15558283262893535</v>
      </c>
      <c r="E57" s="2">
        <v>791705</v>
      </c>
      <c r="F57" s="2">
        <v>1.0398385312178979</v>
      </c>
      <c r="G57" s="2">
        <v>1.022551214406378</v>
      </c>
      <c r="H57" s="2">
        <v>8.7953939768993933E-2</v>
      </c>
      <c r="I57" s="2">
        <v>170.00161526869849</v>
      </c>
      <c r="J57" s="2">
        <v>639.95521922037392</v>
      </c>
      <c r="K57" s="2">
        <v>3371.863628345202</v>
      </c>
      <c r="L57" s="2">
        <v>4652.467950833855</v>
      </c>
      <c r="M57" s="2">
        <v>10774.786913619566</v>
      </c>
      <c r="N57" s="2">
        <v>1</v>
      </c>
      <c r="O57" s="2">
        <v>1</v>
      </c>
      <c r="P57" s="2">
        <v>1</v>
      </c>
      <c r="Q57" s="2">
        <v>1</v>
      </c>
      <c r="R57" s="2">
        <v>1</v>
      </c>
      <c r="S57">
        <v>69.011116404510759</v>
      </c>
    </row>
    <row r="58" spans="1:19" x14ac:dyDescent="0.2">
      <c r="A58" s="2" t="s">
        <v>80</v>
      </c>
      <c r="B58" s="2">
        <v>1097</v>
      </c>
      <c r="C58" s="2">
        <v>8.7387889907674932E-2</v>
      </c>
      <c r="D58" s="2">
        <v>0.1326161249753445</v>
      </c>
      <c r="E58" s="2">
        <v>791705</v>
      </c>
      <c r="F58" s="2">
        <v>1.0398385312178979</v>
      </c>
      <c r="G58" s="2">
        <v>1.0205977266489352</v>
      </c>
      <c r="H58" s="2">
        <v>2.9836283558372579E-2</v>
      </c>
      <c r="I58" s="2">
        <v>169.33411595620092</v>
      </c>
      <c r="J58" s="2">
        <v>633.98899981843761</v>
      </c>
      <c r="K58" s="2">
        <v>3293.2650288171326</v>
      </c>
      <c r="L58" s="2">
        <v>4524.8590814113513</v>
      </c>
      <c r="M58" s="2">
        <v>10336.35252405253</v>
      </c>
      <c r="N58" s="2">
        <v>1</v>
      </c>
      <c r="O58" s="2">
        <v>1</v>
      </c>
      <c r="P58" s="2">
        <v>1</v>
      </c>
      <c r="Q58" s="2">
        <v>1</v>
      </c>
      <c r="R58" s="2">
        <v>1</v>
      </c>
      <c r="S58">
        <v>69.011116404510759</v>
      </c>
    </row>
    <row r="59" spans="1:19" x14ac:dyDescent="0.2">
      <c r="A59" s="2" t="s">
        <v>81</v>
      </c>
      <c r="B59" s="2">
        <v>1097</v>
      </c>
      <c r="C59" s="2">
        <v>8.7387889907674932E-2</v>
      </c>
      <c r="D59" s="2">
        <v>0.15053131962056052</v>
      </c>
      <c r="E59" s="2">
        <v>791705</v>
      </c>
      <c r="F59" s="2">
        <v>1.0398385312178979</v>
      </c>
      <c r="G59" s="2">
        <v>1.0199664782583644</v>
      </c>
      <c r="H59" s="2">
        <v>-5.2701696562478612E-2</v>
      </c>
      <c r="I59" s="2">
        <v>168.04390981337724</v>
      </c>
      <c r="J59" s="2">
        <v>624.41451927310345</v>
      </c>
      <c r="K59" s="2">
        <v>3181.4915838285688</v>
      </c>
      <c r="L59" s="2">
        <v>4346.8642799370818</v>
      </c>
      <c r="M59" s="2">
        <v>9754.764712854414</v>
      </c>
      <c r="N59" s="2">
        <v>1</v>
      </c>
      <c r="O59" s="2">
        <v>1</v>
      </c>
      <c r="P59" s="2">
        <v>1</v>
      </c>
      <c r="Q59" s="2">
        <v>1</v>
      </c>
      <c r="R59" s="2">
        <v>1</v>
      </c>
      <c r="S59">
        <v>69.011116404510759</v>
      </c>
    </row>
    <row r="60" spans="1:19" x14ac:dyDescent="0.2">
      <c r="A60" s="2" t="s">
        <v>82</v>
      </c>
      <c r="B60" s="2">
        <v>1097</v>
      </c>
      <c r="C60" s="2">
        <v>8.7387889907674932E-2</v>
      </c>
      <c r="D60" s="2">
        <v>0.14369603521678201</v>
      </c>
      <c r="E60" s="2">
        <v>791705</v>
      </c>
      <c r="F60" s="2">
        <v>1.0398385312178979</v>
      </c>
      <c r="G60" s="2">
        <v>1.0218214219337778</v>
      </c>
      <c r="H60" s="2">
        <v>-2.2535983194849622E-2</v>
      </c>
      <c r="I60" s="2">
        <v>168.24656953581248</v>
      </c>
      <c r="J60" s="2">
        <v>626.89539639317991</v>
      </c>
      <c r="K60" s="2">
        <v>3216.6178692569656</v>
      </c>
      <c r="L60" s="2">
        <v>4403.7834509666463</v>
      </c>
      <c r="M60" s="2">
        <v>9946.2692241807508</v>
      </c>
      <c r="N60" s="2">
        <v>1</v>
      </c>
      <c r="O60" s="2">
        <v>1</v>
      </c>
      <c r="P60" s="2">
        <v>1</v>
      </c>
      <c r="Q60" s="2">
        <v>1</v>
      </c>
      <c r="R60" s="2">
        <v>1</v>
      </c>
      <c r="S60">
        <v>69.011116404510759</v>
      </c>
    </row>
    <row r="61" spans="1:19" x14ac:dyDescent="0.2">
      <c r="A61" s="2" t="s">
        <v>83</v>
      </c>
      <c r="B61" s="2">
        <v>1097</v>
      </c>
      <c r="C61" s="2">
        <v>8.7387889907674932E-2</v>
      </c>
      <c r="D61" s="2">
        <v>0.13990280042380718</v>
      </c>
      <c r="E61" s="2">
        <v>791705</v>
      </c>
      <c r="F61" s="2">
        <v>1.0398385312178979</v>
      </c>
      <c r="G61" s="2">
        <v>1.016266414756499</v>
      </c>
      <c r="H61" s="5">
        <v>2.7993193750936073E-5</v>
      </c>
      <c r="I61" s="2">
        <v>169.54605278319306</v>
      </c>
      <c r="J61" s="2">
        <v>633.02003922352264</v>
      </c>
      <c r="K61" s="2">
        <v>3264.5151613232338</v>
      </c>
      <c r="L61" s="2">
        <v>4475.7593368201015</v>
      </c>
      <c r="M61" s="2">
        <v>10153.343448504165</v>
      </c>
      <c r="N61" s="2">
        <v>1</v>
      </c>
      <c r="O61" s="2">
        <v>1</v>
      </c>
      <c r="P61" s="2">
        <v>1</v>
      </c>
      <c r="Q61" s="2">
        <v>1</v>
      </c>
      <c r="R61" s="2">
        <v>1</v>
      </c>
      <c r="S61">
        <v>69.011116404510759</v>
      </c>
    </row>
    <row r="62" spans="1:19" x14ac:dyDescent="0.2">
      <c r="A62" s="2" t="s">
        <v>84</v>
      </c>
      <c r="B62" s="2">
        <v>1097</v>
      </c>
      <c r="C62" s="2">
        <v>8.7387889907674932E-2</v>
      </c>
      <c r="D62" s="2">
        <v>0.14678879880314155</v>
      </c>
      <c r="E62" s="2">
        <v>791705</v>
      </c>
      <c r="F62" s="2">
        <v>1.0398385312178979</v>
      </c>
      <c r="G62" s="2">
        <v>1.0208323352478708</v>
      </c>
      <c r="H62" s="2">
        <v>-5.0064381707395231E-2</v>
      </c>
      <c r="I62" s="2">
        <v>167.94661578558939</v>
      </c>
      <c r="J62" s="2">
        <v>624.20804156567294</v>
      </c>
      <c r="K62" s="2">
        <v>3182.4837339441892</v>
      </c>
      <c r="L62" s="2">
        <v>4349.0432498703703</v>
      </c>
      <c r="M62" s="2">
        <v>9765.6602731884796</v>
      </c>
      <c r="N62" s="2">
        <v>1</v>
      </c>
      <c r="O62" s="2">
        <v>1</v>
      </c>
      <c r="P62" s="2">
        <v>1</v>
      </c>
      <c r="Q62" s="2">
        <v>1</v>
      </c>
      <c r="R62" s="2">
        <v>1</v>
      </c>
      <c r="S62">
        <v>69.011116404510759</v>
      </c>
    </row>
    <row r="63" spans="1:19" x14ac:dyDescent="0.2">
      <c r="A63" s="2" t="s">
        <v>85</v>
      </c>
      <c r="B63" s="2">
        <v>1097</v>
      </c>
      <c r="C63" s="2">
        <v>8.7387889907674932E-2</v>
      </c>
      <c r="D63" s="2">
        <v>0.13688662885678146</v>
      </c>
      <c r="E63" s="2">
        <v>791705</v>
      </c>
      <c r="F63" s="2">
        <v>1.0398385312178979</v>
      </c>
      <c r="G63" s="2">
        <v>1.0237970951757407</v>
      </c>
      <c r="H63" s="2">
        <v>4.4124444408457059E-2</v>
      </c>
      <c r="I63" s="2">
        <v>169.04668731322991</v>
      </c>
      <c r="J63" s="2">
        <v>633.7588890961905</v>
      </c>
      <c r="K63" s="2">
        <v>3303.7014365509021</v>
      </c>
      <c r="L63" s="2">
        <v>4544.0041643795012</v>
      </c>
      <c r="M63" s="2">
        <v>10416.34696629083</v>
      </c>
      <c r="N63" s="2">
        <v>1</v>
      </c>
      <c r="O63" s="2">
        <v>1</v>
      </c>
      <c r="P63" s="2">
        <v>1</v>
      </c>
      <c r="Q63" s="2">
        <v>1</v>
      </c>
      <c r="R63" s="2">
        <v>1</v>
      </c>
      <c r="S63">
        <v>69.011116404510759</v>
      </c>
    </row>
    <row r="64" spans="1:19" x14ac:dyDescent="0.2">
      <c r="A64" s="2" t="s">
        <v>86</v>
      </c>
      <c r="B64" s="2">
        <v>1097</v>
      </c>
      <c r="C64" s="2">
        <v>8.7387889907674932E-2</v>
      </c>
      <c r="D64" s="2">
        <v>0.1346798001498116</v>
      </c>
      <c r="E64" s="2">
        <v>791705</v>
      </c>
      <c r="F64" s="2">
        <v>1.0398385312178979</v>
      </c>
      <c r="G64" s="2">
        <v>1.0199144029014389</v>
      </c>
      <c r="H64" s="5">
        <v>-3.3532077204086498E-3</v>
      </c>
      <c r="I64" s="2">
        <v>168.88384112417083</v>
      </c>
      <c r="J64" s="2">
        <v>630.36672118179524</v>
      </c>
      <c r="K64" s="2">
        <v>3248.6903013688816</v>
      </c>
      <c r="L64" s="2">
        <v>4453.3125879717945</v>
      </c>
      <c r="M64" s="2">
        <v>10097.969023303265</v>
      </c>
      <c r="N64" s="2">
        <v>1</v>
      </c>
      <c r="O64" s="2">
        <v>1</v>
      </c>
      <c r="P64" s="2">
        <v>1</v>
      </c>
      <c r="Q64" s="2">
        <v>1</v>
      </c>
      <c r="R64" s="2">
        <v>1</v>
      </c>
      <c r="S64">
        <v>69.011116404510759</v>
      </c>
    </row>
    <row r="65" spans="1:19" x14ac:dyDescent="0.2">
      <c r="A65" s="2" t="s">
        <v>87</v>
      </c>
      <c r="B65" s="2">
        <v>1097</v>
      </c>
      <c r="C65" s="2">
        <v>8.7387889907674932E-2</v>
      </c>
      <c r="D65" s="2">
        <v>0.13769094722514799</v>
      </c>
      <c r="E65" s="2">
        <v>791705</v>
      </c>
      <c r="F65" s="2">
        <v>1.0398385312178979</v>
      </c>
      <c r="G65" s="2">
        <v>1.0243762113635968</v>
      </c>
      <c r="H65" s="5">
        <v>-3.5430385703991499E-3</v>
      </c>
      <c r="I65" s="2">
        <v>168.14709125743335</v>
      </c>
      <c r="J65" s="2">
        <v>627.62494841062346</v>
      </c>
      <c r="K65" s="2">
        <v>3234.9609194267714</v>
      </c>
      <c r="L65" s="2">
        <v>4434.7759113125639</v>
      </c>
      <c r="M65" s="2">
        <v>10059.131820965276</v>
      </c>
      <c r="N65" s="2">
        <v>1</v>
      </c>
      <c r="O65" s="2">
        <v>1</v>
      </c>
      <c r="P65" s="2">
        <v>1</v>
      </c>
      <c r="Q65" s="2">
        <v>1</v>
      </c>
      <c r="R65" s="2">
        <v>1</v>
      </c>
      <c r="S65">
        <v>69.011116404510759</v>
      </c>
    </row>
    <row r="66" spans="1:19" x14ac:dyDescent="0.2">
      <c r="A66" s="2" t="s">
        <v>88</v>
      </c>
      <c r="B66" s="2">
        <v>1097</v>
      </c>
      <c r="C66" s="2">
        <v>8.7387889907674932E-2</v>
      </c>
      <c r="D66" s="2">
        <v>0.14519571885908478</v>
      </c>
      <c r="E66" s="2">
        <v>791705</v>
      </c>
      <c r="F66" s="2">
        <v>1.0398385312178979</v>
      </c>
      <c r="G66" s="2">
        <v>1.0244300237522992</v>
      </c>
      <c r="H66" s="2">
        <v>-3.8586176560415991E-2</v>
      </c>
      <c r="I66" s="2">
        <v>167.55222609730217</v>
      </c>
      <c r="J66" s="2">
        <v>623.41317354382943</v>
      </c>
      <c r="K66" s="2">
        <v>3187.3070426946906</v>
      </c>
      <c r="L66" s="2">
        <v>4359.2191174676163</v>
      </c>
      <c r="M66" s="2">
        <v>9814.7248192659899</v>
      </c>
      <c r="N66" s="2">
        <v>1</v>
      </c>
      <c r="O66" s="2">
        <v>1</v>
      </c>
      <c r="P66" s="2">
        <v>1</v>
      </c>
      <c r="Q66" s="2">
        <v>1</v>
      </c>
      <c r="R66" s="2">
        <v>1</v>
      </c>
      <c r="S66">
        <v>69.011116404510759</v>
      </c>
    </row>
    <row r="67" spans="1:19" x14ac:dyDescent="0.2">
      <c r="A67" s="2" t="s">
        <v>89</v>
      </c>
      <c r="B67" s="2">
        <v>1097</v>
      </c>
      <c r="C67" s="2">
        <v>8.7387889907674932E-2</v>
      </c>
      <c r="D67" s="2">
        <v>0.1310813704288559</v>
      </c>
      <c r="E67" s="2">
        <v>791705</v>
      </c>
      <c r="F67" s="2">
        <v>1.0398385312178979</v>
      </c>
      <c r="G67" s="2">
        <v>1.0230802432942263</v>
      </c>
      <c r="H67" s="2">
        <v>-7.2862822993777568E-2</v>
      </c>
      <c r="I67" s="2">
        <v>167.20109217300279</v>
      </c>
      <c r="J67" s="2">
        <v>620.17746627444603</v>
      </c>
      <c r="K67" s="2">
        <v>3146.015454424195</v>
      </c>
      <c r="L67" s="2">
        <v>4293.0727141048701</v>
      </c>
      <c r="M67" s="2">
        <v>9597.5561641752283</v>
      </c>
      <c r="N67" s="2">
        <v>1</v>
      </c>
      <c r="O67" s="2">
        <v>1</v>
      </c>
      <c r="P67" s="2">
        <v>1</v>
      </c>
      <c r="Q67" s="2">
        <v>1</v>
      </c>
      <c r="R67" s="2">
        <v>1</v>
      </c>
      <c r="S67">
        <v>69.011116404510759</v>
      </c>
    </row>
    <row r="68" spans="1:19" x14ac:dyDescent="0.2">
      <c r="A68" s="2" t="s">
        <v>90</v>
      </c>
      <c r="B68" s="2">
        <v>1097</v>
      </c>
      <c r="C68" s="2">
        <v>8.7387889907674932E-2</v>
      </c>
      <c r="D68" s="2">
        <v>0.16216147627976654</v>
      </c>
      <c r="E68" s="2">
        <v>791705</v>
      </c>
      <c r="F68" s="2">
        <v>1.0398385312178979</v>
      </c>
      <c r="G68" s="2">
        <v>1.0193358245424691</v>
      </c>
      <c r="H68" s="2">
        <v>-1.49486386498688E-2</v>
      </c>
      <c r="I68" s="2">
        <v>168.78312039542283</v>
      </c>
      <c r="J68" s="2">
        <v>629.31815947478901</v>
      </c>
      <c r="K68" s="2">
        <v>3234.4209612153622</v>
      </c>
      <c r="L68" s="2">
        <v>4430.2177605647321</v>
      </c>
      <c r="M68" s="2">
        <v>10020.076435338453</v>
      </c>
      <c r="N68" s="2">
        <v>1</v>
      </c>
      <c r="O68" s="2">
        <v>1</v>
      </c>
      <c r="P68" s="2">
        <v>1</v>
      </c>
      <c r="Q68" s="2">
        <v>1</v>
      </c>
      <c r="R68" s="2">
        <v>1</v>
      </c>
      <c r="S68">
        <v>69.011116404510759</v>
      </c>
    </row>
    <row r="69" spans="1:19" x14ac:dyDescent="0.2">
      <c r="A69" s="2" t="s">
        <v>91</v>
      </c>
      <c r="B69" s="2">
        <v>1097</v>
      </c>
      <c r="C69" s="2">
        <v>8.7387889907674932E-2</v>
      </c>
      <c r="D69" s="2">
        <v>0.14197957316224127</v>
      </c>
      <c r="E69" s="2">
        <v>791705</v>
      </c>
      <c r="F69" s="2">
        <v>1.0398385312178979</v>
      </c>
      <c r="G69" s="2">
        <v>1.0212912233291842</v>
      </c>
      <c r="H69" s="2">
        <v>1.8226886059714661E-2</v>
      </c>
      <c r="I69" s="2">
        <v>169.02196861911304</v>
      </c>
      <c r="J69" s="2">
        <v>632.14277578579129</v>
      </c>
      <c r="K69" s="2">
        <v>3274.6603212596751</v>
      </c>
      <c r="L69" s="2">
        <v>4495.6939179207275</v>
      </c>
      <c r="M69" s="2">
        <v>10243.600888035182</v>
      </c>
      <c r="N69" s="2">
        <v>1</v>
      </c>
      <c r="O69" s="2">
        <v>1</v>
      </c>
      <c r="P69" s="2">
        <v>1</v>
      </c>
      <c r="Q69" s="2">
        <v>1</v>
      </c>
      <c r="R69" s="2">
        <v>1</v>
      </c>
      <c r="S69">
        <v>69.011116404510759</v>
      </c>
    </row>
    <row r="70" spans="1:19" x14ac:dyDescent="0.2">
      <c r="A70" s="2" t="s">
        <v>92</v>
      </c>
      <c r="B70" s="2">
        <v>1097</v>
      </c>
      <c r="C70" s="2">
        <v>8.7387889907674932E-2</v>
      </c>
      <c r="D70" s="2">
        <v>0.15510723494073522</v>
      </c>
      <c r="E70" s="2">
        <v>791705</v>
      </c>
      <c r="F70" s="2">
        <v>1.0398385312178979</v>
      </c>
      <c r="G70" s="2">
        <v>1.0167590251150354</v>
      </c>
      <c r="H70" s="2">
        <v>-8.4960239310163929E-2</v>
      </c>
      <c r="I70" s="2">
        <v>168.02753433877564</v>
      </c>
      <c r="J70" s="2">
        <v>622.51273442959882</v>
      </c>
      <c r="K70" s="2">
        <v>3148.2469625847266</v>
      </c>
      <c r="L70" s="2">
        <v>4292.2329131570768</v>
      </c>
      <c r="M70" s="2">
        <v>9567.2222808517308</v>
      </c>
      <c r="N70" s="2">
        <v>1</v>
      </c>
      <c r="O70" s="2">
        <v>1</v>
      </c>
      <c r="P70" s="2">
        <v>1</v>
      </c>
      <c r="Q70" s="2">
        <v>1</v>
      </c>
      <c r="R70" s="2">
        <v>1</v>
      </c>
      <c r="S70">
        <v>69.011116404510759</v>
      </c>
    </row>
    <row r="71" spans="1:19" x14ac:dyDescent="0.2">
      <c r="A71" s="2" t="s">
        <v>93</v>
      </c>
      <c r="B71" s="2">
        <v>1097</v>
      </c>
      <c r="C71" s="2">
        <v>8.7387889907674932E-2</v>
      </c>
      <c r="D71" s="2">
        <v>0.58866189541162295</v>
      </c>
      <c r="E71" s="2">
        <v>791705</v>
      </c>
      <c r="F71" s="2">
        <v>1.0398385312178979</v>
      </c>
      <c r="G71" s="2">
        <v>1.0206262236925705</v>
      </c>
      <c r="H71" s="2">
        <v>0.12603998940702624</v>
      </c>
      <c r="I71" s="2">
        <v>170.98261696892803</v>
      </c>
      <c r="J71" s="2">
        <v>645.97960155229794</v>
      </c>
      <c r="K71" s="2">
        <v>3436.2730264798683</v>
      </c>
      <c r="L71" s="2">
        <v>4754.9243549062721</v>
      </c>
      <c r="M71" s="2">
        <v>11115.503457499497</v>
      </c>
      <c r="N71" s="2">
        <v>1</v>
      </c>
      <c r="O71" s="2">
        <v>1</v>
      </c>
      <c r="P71" s="2">
        <v>1</v>
      </c>
      <c r="Q71" s="2">
        <v>1</v>
      </c>
      <c r="R71" s="2">
        <v>1</v>
      </c>
      <c r="S71">
        <v>69.011116404510759</v>
      </c>
    </row>
    <row r="72" spans="1:19" x14ac:dyDescent="0.2">
      <c r="A72" s="2" t="s">
        <v>94</v>
      </c>
      <c r="B72" s="2">
        <v>1097</v>
      </c>
      <c r="C72" s="2">
        <v>8.7387889907674932E-2</v>
      </c>
      <c r="D72" s="2">
        <v>0.12446827004750129</v>
      </c>
      <c r="E72" s="2">
        <v>791705</v>
      </c>
      <c r="F72" s="2">
        <v>1.0398385312178979</v>
      </c>
      <c r="G72" s="2">
        <v>1.0217823994427588</v>
      </c>
      <c r="H72" s="2">
        <v>-1.4903397535871049E-2</v>
      </c>
      <c r="I72" s="2">
        <v>168.38132812185034</v>
      </c>
      <c r="J72" s="2">
        <v>627.83472188999292</v>
      </c>
      <c r="K72" s="2">
        <v>3227.1486758080009</v>
      </c>
      <c r="L72" s="2">
        <v>4420.4639854717298</v>
      </c>
      <c r="M72" s="2">
        <v>10000.12393556349</v>
      </c>
      <c r="N72" s="2">
        <v>1</v>
      </c>
      <c r="O72" s="2">
        <v>1</v>
      </c>
      <c r="P72" s="2">
        <v>1</v>
      </c>
      <c r="Q72" s="2">
        <v>1</v>
      </c>
      <c r="R72" s="2">
        <v>1</v>
      </c>
      <c r="S72">
        <v>69.011116404510759</v>
      </c>
    </row>
    <row r="73" spans="1:19" x14ac:dyDescent="0.2">
      <c r="A73" s="2" t="s">
        <v>95</v>
      </c>
      <c r="B73" s="2">
        <v>1097</v>
      </c>
      <c r="C73" s="2">
        <v>8.7387889907674932E-2</v>
      </c>
      <c r="D73" s="2">
        <v>0.14499790607403221</v>
      </c>
      <c r="E73" s="2">
        <v>791705</v>
      </c>
      <c r="F73" s="2">
        <v>1.0398385312178979</v>
      </c>
      <c r="G73" s="2">
        <v>1.0193028057935096</v>
      </c>
      <c r="H73" s="2">
        <v>7.1703384334069295E-2</v>
      </c>
      <c r="I73" s="2">
        <v>170.26676273627115</v>
      </c>
      <c r="J73" s="2">
        <v>639.97577093092718</v>
      </c>
      <c r="K73" s="2">
        <v>3358.2406084471168</v>
      </c>
      <c r="L73" s="2">
        <v>4627.9377345302673</v>
      </c>
      <c r="M73" s="2">
        <v>10673.889826949568</v>
      </c>
      <c r="N73" s="2">
        <v>1</v>
      </c>
      <c r="O73" s="2">
        <v>1</v>
      </c>
      <c r="P73" s="2">
        <v>1</v>
      </c>
      <c r="Q73" s="2">
        <v>1</v>
      </c>
      <c r="R73" s="2">
        <v>1</v>
      </c>
      <c r="S73">
        <v>69.011116404510759</v>
      </c>
    </row>
    <row r="74" spans="1:19" x14ac:dyDescent="0.2">
      <c r="A74" s="2" t="s">
        <v>96</v>
      </c>
      <c r="B74" s="2">
        <v>1097</v>
      </c>
      <c r="C74" s="2">
        <v>8.7387889907674932E-2</v>
      </c>
      <c r="D74" s="2">
        <v>0.13367567066249347</v>
      </c>
      <c r="E74" s="2">
        <v>791705</v>
      </c>
      <c r="F74" s="2">
        <v>1.0398385312178979</v>
      </c>
      <c r="G74" s="2">
        <v>1.018726001125452</v>
      </c>
      <c r="H74" s="2">
        <v>8.595791398463859E-2</v>
      </c>
      <c r="I74" s="2">
        <v>170.6095406110193</v>
      </c>
      <c r="J74" s="2">
        <v>642.12624683451781</v>
      </c>
      <c r="K74" s="2">
        <v>3381.3980375257802</v>
      </c>
      <c r="L74" s="2">
        <v>4664.7209353069402</v>
      </c>
      <c r="M74" s="2">
        <v>10795.207712029611</v>
      </c>
      <c r="N74" s="2">
        <v>1</v>
      </c>
      <c r="O74" s="2">
        <v>1</v>
      </c>
      <c r="P74" s="2">
        <v>1</v>
      </c>
      <c r="Q74" s="2">
        <v>1</v>
      </c>
      <c r="R74" s="2">
        <v>1</v>
      </c>
      <c r="S74">
        <v>69.011116404510759</v>
      </c>
    </row>
    <row r="75" spans="1:19" x14ac:dyDescent="0.2">
      <c r="A75" s="2" t="s">
        <v>97</v>
      </c>
      <c r="B75" s="2">
        <v>1097</v>
      </c>
      <c r="C75" s="2">
        <v>8.7387889907674932E-2</v>
      </c>
      <c r="D75" s="2">
        <v>0.13866349453613136</v>
      </c>
      <c r="E75" s="2">
        <v>791705</v>
      </c>
      <c r="F75" s="2">
        <v>1.0398385312178979</v>
      </c>
      <c r="G75" s="2">
        <v>1.0241071352087956</v>
      </c>
      <c r="H75" s="2">
        <v>-1.0416427151861149E-2</v>
      </c>
      <c r="I75" s="2">
        <v>168.07580471021879</v>
      </c>
      <c r="J75" s="2">
        <v>626.96362865345043</v>
      </c>
      <c r="K75" s="2">
        <v>3226.3378363350334</v>
      </c>
      <c r="L75" s="2">
        <v>4420.8739182597419</v>
      </c>
      <c r="M75" s="2">
        <v>10012.55639655477</v>
      </c>
      <c r="N75" s="2">
        <v>1</v>
      </c>
      <c r="O75" s="2">
        <v>1</v>
      </c>
      <c r="P75" s="2">
        <v>1</v>
      </c>
      <c r="Q75" s="2">
        <v>1</v>
      </c>
      <c r="R75" s="2">
        <v>1</v>
      </c>
      <c r="S75">
        <v>69.011116404510759</v>
      </c>
    </row>
    <row r="76" spans="1:19" x14ac:dyDescent="0.2">
      <c r="A76" s="2" t="s">
        <v>98</v>
      </c>
      <c r="B76" s="2">
        <v>1097</v>
      </c>
      <c r="C76" s="2">
        <v>8.7387889907674932E-2</v>
      </c>
      <c r="D76" s="2">
        <v>0.18788358267301866</v>
      </c>
      <c r="E76" s="2">
        <v>791705</v>
      </c>
      <c r="F76" s="2">
        <v>1.0398385312178979</v>
      </c>
      <c r="G76" s="2">
        <v>1.0197720768359146</v>
      </c>
      <c r="H76" s="2">
        <v>-4.0399925120414452E-2</v>
      </c>
      <c r="I76" s="2">
        <v>168.28225262548705</v>
      </c>
      <c r="J76" s="2">
        <v>625.99726290171327</v>
      </c>
      <c r="K76" s="2">
        <v>3198.5147004301612</v>
      </c>
      <c r="L76" s="2">
        <v>4373.6346768298818</v>
      </c>
      <c r="M76" s="2">
        <v>9839.5708176623339</v>
      </c>
      <c r="N76" s="2">
        <v>1</v>
      </c>
      <c r="O76" s="2">
        <v>1</v>
      </c>
      <c r="P76" s="2">
        <v>1</v>
      </c>
      <c r="Q76" s="2">
        <v>1</v>
      </c>
      <c r="R76" s="2">
        <v>1</v>
      </c>
      <c r="S76">
        <v>69.011116404510759</v>
      </c>
    </row>
    <row r="77" spans="1:19" x14ac:dyDescent="0.2">
      <c r="A77" s="2" t="s">
        <v>99</v>
      </c>
      <c r="B77" s="2">
        <v>1097</v>
      </c>
      <c r="C77" s="2">
        <v>8.7387889907674932E-2</v>
      </c>
      <c r="D77" s="2">
        <v>0.13318824350913402</v>
      </c>
      <c r="E77" s="2">
        <v>791705</v>
      </c>
      <c r="F77" s="2">
        <v>1.0398385312178979</v>
      </c>
      <c r="G77" s="2">
        <v>1.0224877803439412</v>
      </c>
      <c r="H77" s="2">
        <v>5.6816700886991339E-2</v>
      </c>
      <c r="I77" s="2">
        <v>169.47970003583791</v>
      </c>
      <c r="J77" s="2">
        <v>636.13151282739852</v>
      </c>
      <c r="K77" s="2">
        <v>3326.1660912421717</v>
      </c>
      <c r="L77" s="2">
        <v>4578.9756102059955</v>
      </c>
      <c r="M77" s="2">
        <v>10526.352044588557</v>
      </c>
      <c r="N77" s="2">
        <v>1</v>
      </c>
      <c r="O77" s="2">
        <v>1</v>
      </c>
      <c r="P77" s="2">
        <v>1</v>
      </c>
      <c r="Q77" s="2">
        <v>1</v>
      </c>
      <c r="R77" s="2">
        <v>1</v>
      </c>
      <c r="S77">
        <v>69.011116404510759</v>
      </c>
    </row>
    <row r="78" spans="1:19" x14ac:dyDescent="0.2">
      <c r="A78" s="2" t="s">
        <v>100</v>
      </c>
      <c r="B78" s="2">
        <v>1097</v>
      </c>
      <c r="C78" s="2">
        <v>8.7387889907674932E-2</v>
      </c>
      <c r="D78" s="2">
        <v>0.13384401462966777</v>
      </c>
      <c r="E78" s="2">
        <v>791705</v>
      </c>
      <c r="F78" s="2">
        <v>1.0398385312178979</v>
      </c>
      <c r="G78" s="2">
        <v>1.022690510640744</v>
      </c>
      <c r="H78" s="2">
        <v>-3.9225730357115109E-2</v>
      </c>
      <c r="I78" s="2">
        <v>167.82474441702689</v>
      </c>
      <c r="J78" s="2">
        <v>624.38019397272774</v>
      </c>
      <c r="K78" s="2">
        <v>3191.5339461279377</v>
      </c>
      <c r="L78" s="2">
        <v>4364.6715516755694</v>
      </c>
      <c r="M78" s="2">
        <v>9824.2460805025275</v>
      </c>
      <c r="N78" s="2">
        <v>1</v>
      </c>
      <c r="O78" s="2">
        <v>1</v>
      </c>
      <c r="P78" s="2">
        <v>1</v>
      </c>
      <c r="Q78" s="2">
        <v>1</v>
      </c>
      <c r="R78" s="2">
        <v>1</v>
      </c>
      <c r="S78">
        <v>69.011116404510759</v>
      </c>
    </row>
    <row r="79" spans="1:19" x14ac:dyDescent="0.2">
      <c r="A79" s="2" t="s">
        <v>101</v>
      </c>
      <c r="B79" s="2">
        <v>1097</v>
      </c>
      <c r="C79" s="2">
        <v>8.7387889907674932E-2</v>
      </c>
      <c r="D79" s="2">
        <v>0.19336775565705377</v>
      </c>
      <c r="E79" s="2">
        <v>791705</v>
      </c>
      <c r="F79" s="2">
        <v>1.0398385312178979</v>
      </c>
      <c r="G79" s="2">
        <v>1.0348858586188676</v>
      </c>
      <c r="H79" s="2">
        <v>-6.3476928783121583E-2</v>
      </c>
      <c r="I79" s="2">
        <v>165.46425841482531</v>
      </c>
      <c r="J79" s="2">
        <v>614.33951578941287</v>
      </c>
      <c r="K79" s="2">
        <v>3124.8119080135898</v>
      </c>
      <c r="L79" s="2">
        <v>4267.7201469099282</v>
      </c>
      <c r="M79" s="2">
        <v>9568.6854421456155</v>
      </c>
      <c r="N79" s="2">
        <v>1</v>
      </c>
      <c r="O79" s="2">
        <v>1</v>
      </c>
      <c r="P79" s="2">
        <v>1</v>
      </c>
      <c r="Q79" s="2">
        <v>1</v>
      </c>
      <c r="R79" s="2">
        <v>1</v>
      </c>
      <c r="S79">
        <v>69.011116404510759</v>
      </c>
    </row>
    <row r="80" spans="1:19" x14ac:dyDescent="0.2">
      <c r="A80" s="2" t="s">
        <v>102</v>
      </c>
      <c r="B80" s="2">
        <v>1097</v>
      </c>
      <c r="C80" s="2">
        <v>8.7387889907674932E-2</v>
      </c>
      <c r="D80" s="2">
        <v>0.13023550688191671</v>
      </c>
      <c r="E80" s="2">
        <v>791705</v>
      </c>
      <c r="F80" s="2">
        <v>1.0398385312178979</v>
      </c>
      <c r="G80" s="2">
        <v>1.0240902747225027</v>
      </c>
      <c r="H80" s="2">
        <v>7.7697934657442971E-2</v>
      </c>
      <c r="I80" s="2">
        <v>169.56928329056799</v>
      </c>
      <c r="J80" s="2">
        <v>637.71211347575479</v>
      </c>
      <c r="K80" s="2">
        <v>3351.6333870439607</v>
      </c>
      <c r="L80" s="2">
        <v>4621.1416757861334</v>
      </c>
      <c r="M80" s="2">
        <v>10676.94683550383</v>
      </c>
      <c r="N80" s="2">
        <v>1</v>
      </c>
      <c r="O80" s="2">
        <v>1</v>
      </c>
      <c r="P80" s="2">
        <v>1</v>
      </c>
      <c r="Q80" s="2">
        <v>1</v>
      </c>
      <c r="R80" s="2">
        <v>1</v>
      </c>
      <c r="S80">
        <v>69.011116404510759</v>
      </c>
    </row>
    <row r="81" spans="1:19" x14ac:dyDescent="0.2">
      <c r="A81" s="2" t="s">
        <v>103</v>
      </c>
      <c r="B81" s="2">
        <v>1097</v>
      </c>
      <c r="C81" s="2">
        <v>8.7387889907674932E-2</v>
      </c>
      <c r="D81" s="2">
        <v>0.43034535472696855</v>
      </c>
      <c r="E81" s="2">
        <v>791705</v>
      </c>
      <c r="F81" s="2">
        <v>1.0398385312178979</v>
      </c>
      <c r="G81" s="2">
        <v>1.023389369431245</v>
      </c>
      <c r="H81" s="2">
        <v>-9.4859579308886298E-3</v>
      </c>
      <c r="I81" s="2">
        <v>168.20890499499876</v>
      </c>
      <c r="J81" s="2">
        <v>627.51015292966963</v>
      </c>
      <c r="K81" s="2">
        <v>3229.7603834898491</v>
      </c>
      <c r="L81" s="2">
        <v>4425.7864103494012</v>
      </c>
      <c r="M81" s="2">
        <v>10025.100196200037</v>
      </c>
      <c r="N81" s="2">
        <v>1</v>
      </c>
      <c r="O81" s="2">
        <v>1</v>
      </c>
      <c r="P81" s="2">
        <v>1</v>
      </c>
      <c r="Q81" s="2">
        <v>1</v>
      </c>
      <c r="R81" s="2">
        <v>1</v>
      </c>
      <c r="S81">
        <v>69.011116404510759</v>
      </c>
    </row>
    <row r="82" spans="1:19" x14ac:dyDescent="0.2">
      <c r="A82" s="2" t="s">
        <v>104</v>
      </c>
      <c r="B82" s="2">
        <v>1097</v>
      </c>
      <c r="C82" s="2">
        <v>8.7387889907674932E-2</v>
      </c>
      <c r="D82" s="2">
        <v>0.13195957801877808</v>
      </c>
      <c r="E82" s="2">
        <v>791705</v>
      </c>
      <c r="F82" s="2">
        <v>1.0398385312178979</v>
      </c>
      <c r="G82" s="2">
        <v>1.0230548045381576</v>
      </c>
      <c r="H82" s="2">
        <v>4.0937460340832732E-2</v>
      </c>
      <c r="I82" s="2">
        <v>169.1154602501349</v>
      </c>
      <c r="J82" s="2">
        <v>633.82793971946637</v>
      </c>
      <c r="K82" s="2">
        <v>3301.4576078611808</v>
      </c>
      <c r="L82" s="2">
        <v>4539.8413196036072</v>
      </c>
      <c r="M82" s="2">
        <v>10398.653407748212</v>
      </c>
      <c r="N82" s="2">
        <v>1</v>
      </c>
      <c r="O82" s="2">
        <v>1</v>
      </c>
      <c r="P82" s="2">
        <v>1</v>
      </c>
      <c r="Q82" s="2">
        <v>1</v>
      </c>
      <c r="R82" s="2">
        <v>1</v>
      </c>
      <c r="S82">
        <v>69.011116404510759</v>
      </c>
    </row>
    <row r="83" spans="1:19" x14ac:dyDescent="0.2">
      <c r="A83" s="2" t="s">
        <v>105</v>
      </c>
      <c r="B83" s="2">
        <v>1097</v>
      </c>
      <c r="C83" s="2">
        <v>8.7387889907674932E-2</v>
      </c>
      <c r="D83" s="2">
        <v>0.14774222401112402</v>
      </c>
      <c r="E83" s="2">
        <v>791705</v>
      </c>
      <c r="F83" s="2">
        <v>1.0398385312178979</v>
      </c>
      <c r="G83" s="2">
        <v>1.0200117636558734</v>
      </c>
      <c r="H83" s="2">
        <v>-5.5323999440012858E-2</v>
      </c>
      <c r="I83" s="2">
        <v>167.9925619615654</v>
      </c>
      <c r="J83" s="2">
        <v>624.07585989698543</v>
      </c>
      <c r="K83" s="2">
        <v>3177.8750979301858</v>
      </c>
      <c r="L83" s="2">
        <v>4341.1851827645751</v>
      </c>
      <c r="M83" s="2">
        <v>9736.8455538738563</v>
      </c>
      <c r="N83" s="2">
        <v>1</v>
      </c>
      <c r="O83" s="2">
        <v>1</v>
      </c>
      <c r="P83" s="2">
        <v>1</v>
      </c>
      <c r="Q83" s="2">
        <v>1</v>
      </c>
      <c r="R83" s="2">
        <v>1</v>
      </c>
      <c r="S83">
        <v>69.011116404510759</v>
      </c>
    </row>
    <row r="84" spans="1:19" x14ac:dyDescent="0.2">
      <c r="A84" s="2" t="s">
        <v>106</v>
      </c>
      <c r="B84" s="2">
        <v>1097</v>
      </c>
      <c r="C84" s="2">
        <v>8.7387889907674932E-2</v>
      </c>
      <c r="D84" s="2">
        <v>0.13458208978647801</v>
      </c>
      <c r="E84" s="2">
        <v>791705</v>
      </c>
      <c r="F84" s="2">
        <v>1.0398385312178979</v>
      </c>
      <c r="G84" s="2">
        <v>1.0235389198122729</v>
      </c>
      <c r="H84" s="2">
        <v>2.3368919397090241E-2</v>
      </c>
      <c r="I84" s="2">
        <v>168.73788966574051</v>
      </c>
      <c r="J84" s="2">
        <v>631.38657146791707</v>
      </c>
      <c r="K84" s="2">
        <v>3274.9858227603168</v>
      </c>
      <c r="L84" s="2">
        <v>4497.9115292616534</v>
      </c>
      <c r="M84" s="2">
        <v>10262.178940488466</v>
      </c>
      <c r="N84" s="2">
        <v>1</v>
      </c>
      <c r="O84" s="2">
        <v>1</v>
      </c>
      <c r="P84" s="2">
        <v>1</v>
      </c>
      <c r="Q84" s="2">
        <v>1</v>
      </c>
      <c r="R84" s="2">
        <v>1</v>
      </c>
      <c r="S84">
        <v>69.011116404510759</v>
      </c>
    </row>
    <row r="85" spans="1:19" x14ac:dyDescent="0.2">
      <c r="A85" s="2" t="s">
        <v>107</v>
      </c>
      <c r="B85" s="2">
        <v>1097</v>
      </c>
      <c r="C85" s="2">
        <v>8.7387889907674932E-2</v>
      </c>
      <c r="D85" s="2">
        <v>0.13758557237757771</v>
      </c>
      <c r="E85" s="2">
        <v>791705</v>
      </c>
      <c r="F85" s="2">
        <v>1.0398385312178979</v>
      </c>
      <c r="G85" s="2">
        <v>1.0199995177242944</v>
      </c>
      <c r="H85" s="2">
        <v>-0.13331322558037254</v>
      </c>
      <c r="I85" s="2">
        <v>166.69795780470565</v>
      </c>
      <c r="J85" s="2">
        <v>614.9595320935864</v>
      </c>
      <c r="K85" s="2">
        <v>3077.6453353143102</v>
      </c>
      <c r="L85" s="2">
        <v>4183.6988042254306</v>
      </c>
      <c r="M85" s="2">
        <v>9242.0385184472634</v>
      </c>
      <c r="N85" s="2">
        <v>1</v>
      </c>
      <c r="O85" s="2">
        <v>1</v>
      </c>
      <c r="P85" s="2">
        <v>1</v>
      </c>
      <c r="Q85" s="2">
        <v>1</v>
      </c>
      <c r="R85" s="2">
        <v>1</v>
      </c>
      <c r="S85">
        <v>69.011116404510759</v>
      </c>
    </row>
    <row r="86" spans="1:19" x14ac:dyDescent="0.2">
      <c r="A86" s="2" t="s">
        <v>108</v>
      </c>
      <c r="B86" s="2">
        <v>1097</v>
      </c>
      <c r="C86" s="2">
        <v>8.7387889907674932E-2</v>
      </c>
      <c r="D86" s="2">
        <v>0.14308929856995192</v>
      </c>
      <c r="E86" s="2">
        <v>791705</v>
      </c>
      <c r="F86" s="2">
        <v>1.0398385312178979</v>
      </c>
      <c r="G86" s="2">
        <v>1.0073666975600275</v>
      </c>
      <c r="H86" s="2">
        <v>6.6514719031440558E-2</v>
      </c>
      <c r="I86" s="2">
        <v>172.20253515965615</v>
      </c>
      <c r="J86" s="2">
        <v>646.93235929758521</v>
      </c>
      <c r="K86" s="2">
        <v>3389.4979661036123</v>
      </c>
      <c r="L86" s="2">
        <v>4668.4990924205222</v>
      </c>
      <c r="M86" s="2">
        <v>10745.129515356284</v>
      </c>
      <c r="N86" s="2">
        <v>1</v>
      </c>
      <c r="O86" s="2">
        <v>1</v>
      </c>
      <c r="P86" s="2">
        <v>1</v>
      </c>
      <c r="Q86" s="2">
        <v>1</v>
      </c>
      <c r="R86" s="2">
        <v>1</v>
      </c>
      <c r="S86">
        <v>69.011116404510759</v>
      </c>
    </row>
    <row r="87" spans="1:19" x14ac:dyDescent="0.2">
      <c r="A87" s="2" t="s">
        <v>109</v>
      </c>
      <c r="B87" s="2">
        <v>1097</v>
      </c>
      <c r="C87" s="2">
        <v>8.7387889907674932E-2</v>
      </c>
      <c r="D87" s="2">
        <v>0.14938929774208828</v>
      </c>
      <c r="E87" s="2">
        <v>791705</v>
      </c>
      <c r="F87" s="2">
        <v>1.0398385312178979</v>
      </c>
      <c r="G87" s="2">
        <v>1.0215015640155076</v>
      </c>
      <c r="H87" s="2">
        <v>5.8560682889555259E-2</v>
      </c>
      <c r="I87" s="2">
        <v>169.67365119097488</v>
      </c>
      <c r="J87" s="2">
        <v>636.96236909692163</v>
      </c>
      <c r="K87" s="2">
        <v>3331.8454821023565</v>
      </c>
      <c r="L87" s="2">
        <v>4587.3093155859751</v>
      </c>
      <c r="M87" s="2">
        <v>10549.063717297242</v>
      </c>
      <c r="N87" s="2">
        <v>1</v>
      </c>
      <c r="O87" s="2">
        <v>1</v>
      </c>
      <c r="P87" s="2">
        <v>1</v>
      </c>
      <c r="Q87" s="2">
        <v>1</v>
      </c>
      <c r="R87" s="2">
        <v>1</v>
      </c>
      <c r="S87">
        <v>69.011116404510759</v>
      </c>
    </row>
    <row r="88" spans="1:19" x14ac:dyDescent="0.2">
      <c r="A88" s="2" t="s">
        <v>110</v>
      </c>
      <c r="B88" s="2">
        <v>1097</v>
      </c>
      <c r="C88" s="2">
        <v>8.7387889907674932E-2</v>
      </c>
      <c r="D88" s="2">
        <v>0.15914940915128689</v>
      </c>
      <c r="E88" s="2">
        <v>791705</v>
      </c>
      <c r="F88" s="2">
        <v>1.0398385312178979</v>
      </c>
      <c r="G88" s="2">
        <v>1.0248161888296414</v>
      </c>
      <c r="H88" s="2">
        <v>-4.4443122105484817E-2</v>
      </c>
      <c r="I88" s="2">
        <v>167.39200143148341</v>
      </c>
      <c r="J88" s="2">
        <v>622.48954445643369</v>
      </c>
      <c r="K88" s="2">
        <v>3178.3842647241995</v>
      </c>
      <c r="L88" s="2">
        <v>4345.3762824055057</v>
      </c>
      <c r="M88" s="2">
        <v>9772.0501106455959</v>
      </c>
      <c r="N88" s="2">
        <v>1</v>
      </c>
      <c r="O88" s="2">
        <v>1</v>
      </c>
      <c r="P88" s="2">
        <v>1</v>
      </c>
      <c r="Q88" s="2">
        <v>1</v>
      </c>
      <c r="R88" s="2">
        <v>1</v>
      </c>
      <c r="S88">
        <v>69.011116404510759</v>
      </c>
    </row>
    <row r="89" spans="1:19" x14ac:dyDescent="0.2">
      <c r="A89" s="2" t="s">
        <v>111</v>
      </c>
      <c r="B89" s="2">
        <v>1097</v>
      </c>
      <c r="C89" s="2">
        <v>8.7387889907674932E-2</v>
      </c>
      <c r="D89" s="2">
        <v>0.13323468024576279</v>
      </c>
      <c r="E89" s="2">
        <v>791705</v>
      </c>
      <c r="F89" s="2">
        <v>1.0398385312178979</v>
      </c>
      <c r="G89" s="2">
        <v>1.021803222337027</v>
      </c>
      <c r="H89" s="2">
        <v>-4.700024078922227E-2</v>
      </c>
      <c r="I89" s="2">
        <v>167.83944200548794</v>
      </c>
      <c r="J89" s="2">
        <v>623.98936918685581</v>
      </c>
      <c r="K89" s="2">
        <v>3183.7394129246977</v>
      </c>
      <c r="L89" s="2">
        <v>4351.7142939963969</v>
      </c>
      <c r="M89" s="2">
        <v>9778.6273287598797</v>
      </c>
      <c r="N89" s="2">
        <v>1</v>
      </c>
      <c r="O89" s="2">
        <v>1</v>
      </c>
      <c r="P89" s="2">
        <v>1</v>
      </c>
      <c r="Q89" s="2">
        <v>1</v>
      </c>
      <c r="R89" s="2">
        <v>1</v>
      </c>
      <c r="S89">
        <v>69.011116404510759</v>
      </c>
    </row>
    <row r="90" spans="1:19" x14ac:dyDescent="0.2">
      <c r="A90" s="2" t="s">
        <v>112</v>
      </c>
      <c r="B90" s="2">
        <v>1097</v>
      </c>
      <c r="C90" s="2">
        <v>8.7387889907674932E-2</v>
      </c>
      <c r="D90" s="2">
        <v>0.14062868100283285</v>
      </c>
      <c r="E90" s="2">
        <v>791705</v>
      </c>
      <c r="F90" s="2">
        <v>1.0398385312178979</v>
      </c>
      <c r="G90" s="2">
        <v>1.0217266782112306</v>
      </c>
      <c r="H90" s="2">
        <v>4.9507024559803263E-2</v>
      </c>
      <c r="I90" s="2">
        <v>169.48163654722654</v>
      </c>
      <c r="J90" s="2">
        <v>635.70459771144556</v>
      </c>
      <c r="K90" s="2">
        <v>3317.974853559957</v>
      </c>
      <c r="L90" s="2">
        <v>4565.253714929986</v>
      </c>
      <c r="M90" s="2">
        <v>10476.449786535601</v>
      </c>
      <c r="N90" s="2">
        <v>1</v>
      </c>
      <c r="O90" s="2">
        <v>1</v>
      </c>
      <c r="P90" s="2">
        <v>1</v>
      </c>
      <c r="Q90" s="2">
        <v>1</v>
      </c>
      <c r="R90" s="2">
        <v>1</v>
      </c>
      <c r="S90">
        <v>69.011116404510759</v>
      </c>
    </row>
    <row r="91" spans="1:19" x14ac:dyDescent="0.2">
      <c r="A91" s="2" t="s">
        <v>113</v>
      </c>
      <c r="B91" s="2">
        <v>1097</v>
      </c>
      <c r="C91" s="2">
        <v>8.7387889907674932E-2</v>
      </c>
      <c r="D91" s="2">
        <v>0.14372948211544812</v>
      </c>
      <c r="E91" s="2">
        <v>791705</v>
      </c>
      <c r="F91" s="2">
        <v>1.0398385312178979</v>
      </c>
      <c r="G91" s="2">
        <v>1.0226962787749156</v>
      </c>
      <c r="H91" s="2">
        <v>2.19162346974057E-3</v>
      </c>
      <c r="I91" s="2">
        <v>168.51914740971588</v>
      </c>
      <c r="J91" s="2">
        <v>629.33739380874385</v>
      </c>
      <c r="K91" s="2">
        <v>3247.9504421321585</v>
      </c>
      <c r="L91" s="2">
        <v>4454.1977132927514</v>
      </c>
      <c r="M91" s="2">
        <v>10114.408789795767</v>
      </c>
      <c r="N91" s="2">
        <v>1</v>
      </c>
      <c r="O91" s="2">
        <v>1</v>
      </c>
      <c r="P91" s="2">
        <v>1</v>
      </c>
      <c r="Q91" s="2">
        <v>1</v>
      </c>
      <c r="R91" s="2">
        <v>1</v>
      </c>
      <c r="S91">
        <v>69.011116404510759</v>
      </c>
    </row>
    <row r="92" spans="1:19" x14ac:dyDescent="0.2">
      <c r="A92" s="2" t="s">
        <v>114</v>
      </c>
      <c r="B92" s="2">
        <v>1097</v>
      </c>
      <c r="C92" s="2">
        <v>8.7387889907674932E-2</v>
      </c>
      <c r="D92" s="2">
        <v>2.3971738911035345</v>
      </c>
      <c r="E92" s="2">
        <v>791705</v>
      </c>
      <c r="F92" s="2">
        <v>1.0398385312178979</v>
      </c>
      <c r="G92" s="2">
        <v>1.0339057153759503</v>
      </c>
      <c r="H92" s="2">
        <v>0.23776846358439485</v>
      </c>
      <c r="I92" s="2">
        <v>170.67438578143805</v>
      </c>
      <c r="J92" s="2">
        <v>651.70480530378802</v>
      </c>
      <c r="K92" s="2">
        <v>3569.6272242334567</v>
      </c>
      <c r="L92" s="2">
        <v>4984.7041485100008</v>
      </c>
      <c r="M92" s="2">
        <v>12021.533158699085</v>
      </c>
      <c r="N92" s="2">
        <v>1</v>
      </c>
      <c r="O92" s="2">
        <v>1</v>
      </c>
      <c r="P92" s="2">
        <v>1</v>
      </c>
      <c r="Q92" s="2">
        <v>1</v>
      </c>
      <c r="R92" s="2">
        <v>1</v>
      </c>
      <c r="S92">
        <v>69.011116404510759</v>
      </c>
    </row>
    <row r="93" spans="1:19" x14ac:dyDescent="0.2">
      <c r="A93" s="2" t="s">
        <v>115</v>
      </c>
      <c r="B93" s="2">
        <v>1097</v>
      </c>
      <c r="C93" s="2">
        <v>8.7387889907674932E-2</v>
      </c>
      <c r="D93" s="2">
        <v>0.13728290013066161</v>
      </c>
      <c r="E93" s="2">
        <v>791705</v>
      </c>
      <c r="F93" s="2">
        <v>1.0398385312178979</v>
      </c>
      <c r="G93" s="2">
        <v>1.0223147693061232</v>
      </c>
      <c r="H93" s="2">
        <v>-4.1148517803765869E-2</v>
      </c>
      <c r="I93" s="2">
        <v>167.85387097286423</v>
      </c>
      <c r="J93" s="2">
        <v>624.37732668488911</v>
      </c>
      <c r="K93" s="2">
        <v>3190.059406964443</v>
      </c>
      <c r="L93" s="2">
        <v>4362.0712516367284</v>
      </c>
      <c r="M93" s="2">
        <v>9814.1688280379258</v>
      </c>
      <c r="N93" s="2">
        <v>1</v>
      </c>
      <c r="O93" s="2">
        <v>1</v>
      </c>
      <c r="P93" s="2">
        <v>1</v>
      </c>
      <c r="Q93" s="2">
        <v>1</v>
      </c>
      <c r="R93" s="2">
        <v>1</v>
      </c>
      <c r="S93">
        <v>69.011116404510759</v>
      </c>
    </row>
    <row r="94" spans="1:19" x14ac:dyDescent="0.2">
      <c r="A94" s="2" t="s">
        <v>116</v>
      </c>
      <c r="B94" s="2">
        <v>1097</v>
      </c>
      <c r="C94" s="2">
        <v>8.7387889907674932E-2</v>
      </c>
      <c r="D94" s="2">
        <v>0.13126532468988505</v>
      </c>
      <c r="E94" s="2">
        <v>791705</v>
      </c>
      <c r="F94" s="2">
        <v>1.0398385312178979</v>
      </c>
      <c r="G94" s="2">
        <v>1.0194715142182096</v>
      </c>
      <c r="H94" s="2">
        <v>5.7664658261498587E-2</v>
      </c>
      <c r="I94" s="2">
        <v>169.99730138774095</v>
      </c>
      <c r="J94" s="2">
        <v>638.12223573692086</v>
      </c>
      <c r="K94" s="2">
        <v>3337.0183657476605</v>
      </c>
      <c r="L94" s="2">
        <v>4594.0064053020742</v>
      </c>
      <c r="M94" s="2">
        <v>10560.726220651612</v>
      </c>
      <c r="N94" s="2">
        <v>1</v>
      </c>
      <c r="O94" s="2">
        <v>1</v>
      </c>
      <c r="P94" s="2">
        <v>1</v>
      </c>
      <c r="Q94" s="2">
        <v>1</v>
      </c>
      <c r="R94" s="2">
        <v>1</v>
      </c>
      <c r="S94">
        <v>69.011116404510759</v>
      </c>
    </row>
    <row r="95" spans="1:19" x14ac:dyDescent="0.2">
      <c r="A95" s="2" t="s">
        <v>117</v>
      </c>
      <c r="B95" s="2">
        <v>1097</v>
      </c>
      <c r="C95" s="2">
        <v>8.7387889907674932E-2</v>
      </c>
      <c r="D95" s="2">
        <v>0.13525527430116893</v>
      </c>
      <c r="E95" s="2">
        <v>791705</v>
      </c>
      <c r="F95" s="2">
        <v>1.0398385312178979</v>
      </c>
      <c r="G95" s="2">
        <v>1.0195017422803838</v>
      </c>
      <c r="H95" s="2">
        <v>-1.8171217535716131E-2</v>
      </c>
      <c r="I95" s="2">
        <v>168.70129885943115</v>
      </c>
      <c r="J95" s="2">
        <v>628.82831476804711</v>
      </c>
      <c r="K95" s="2">
        <v>3229.498532363315</v>
      </c>
      <c r="L95" s="2">
        <v>4422.5273619413529</v>
      </c>
      <c r="M95" s="2">
        <v>9995.9413752108339</v>
      </c>
      <c r="N95" s="2">
        <v>1</v>
      </c>
      <c r="O95" s="2">
        <v>1</v>
      </c>
      <c r="P95" s="2">
        <v>1</v>
      </c>
      <c r="Q95" s="2">
        <v>1</v>
      </c>
      <c r="R95" s="2">
        <v>1</v>
      </c>
      <c r="S95">
        <v>69.011116404510759</v>
      </c>
    </row>
    <row r="96" spans="1:19" x14ac:dyDescent="0.2">
      <c r="A96" s="2" t="s">
        <v>118</v>
      </c>
      <c r="B96" s="2">
        <v>1097</v>
      </c>
      <c r="C96" s="2">
        <v>8.7387889907674932E-2</v>
      </c>
      <c r="D96" s="2">
        <v>0.14655256137098635</v>
      </c>
      <c r="E96" s="2">
        <v>791705</v>
      </c>
      <c r="F96" s="2">
        <v>1.0398385312178979</v>
      </c>
      <c r="G96" s="2">
        <v>1.0237232730728805</v>
      </c>
      <c r="H96" s="2">
        <v>5.2179172246183802E-3</v>
      </c>
      <c r="I96" s="2">
        <v>168.40139468698709</v>
      </c>
      <c r="J96" s="2">
        <v>629.07634581290802</v>
      </c>
      <c r="K96" s="2">
        <v>3249.035652142778</v>
      </c>
      <c r="L96" s="2">
        <v>4456.6866925883942</v>
      </c>
      <c r="M96" s="2">
        <v>10127.569391217265</v>
      </c>
      <c r="N96" s="2">
        <v>1</v>
      </c>
      <c r="O96" s="2">
        <v>1</v>
      </c>
      <c r="P96" s="2">
        <v>1</v>
      </c>
      <c r="Q96" s="2">
        <v>1</v>
      </c>
      <c r="R96" s="2">
        <v>1</v>
      </c>
      <c r="S96">
        <v>69.011116404510759</v>
      </c>
    </row>
    <row r="97" spans="1:19" x14ac:dyDescent="0.2">
      <c r="A97" s="2" t="s">
        <v>119</v>
      </c>
      <c r="B97" s="2">
        <v>1097</v>
      </c>
      <c r="C97" s="2">
        <v>8.7387889907674932E-2</v>
      </c>
      <c r="D97" s="2">
        <v>0.13035277114628518</v>
      </c>
      <c r="E97" s="2">
        <v>791705</v>
      </c>
      <c r="F97" s="2">
        <v>1.0398385312178979</v>
      </c>
      <c r="G97" s="2">
        <v>1.0206733526071721</v>
      </c>
      <c r="H97" s="2">
        <v>5.0762933282716513E-2</v>
      </c>
      <c r="I97" s="2">
        <v>169.67843779065888</v>
      </c>
      <c r="J97" s="2">
        <v>636.51594616810041</v>
      </c>
      <c r="K97" s="2">
        <v>3323.1305949016314</v>
      </c>
      <c r="L97" s="2">
        <v>4572.6909393712704</v>
      </c>
      <c r="M97" s="2">
        <v>10495.765386849647</v>
      </c>
      <c r="N97" s="2">
        <v>1</v>
      </c>
      <c r="O97" s="2">
        <v>1</v>
      </c>
      <c r="P97" s="2">
        <v>1</v>
      </c>
      <c r="Q97" s="2">
        <v>1</v>
      </c>
      <c r="R97" s="2">
        <v>1</v>
      </c>
      <c r="S97">
        <v>69.011116404510759</v>
      </c>
    </row>
    <row r="98" spans="1:19" x14ac:dyDescent="0.2">
      <c r="A98" s="2" t="s">
        <v>120</v>
      </c>
      <c r="B98" s="2">
        <v>1097</v>
      </c>
      <c r="C98" s="2">
        <v>8.7387889907674932E-2</v>
      </c>
      <c r="D98" s="2">
        <v>0.12878126478824839</v>
      </c>
      <c r="E98" s="2">
        <v>791705</v>
      </c>
      <c r="F98" s="2">
        <v>1.0398385312178979</v>
      </c>
      <c r="G98" s="2">
        <v>1.0222970575972996</v>
      </c>
      <c r="H98" s="2">
        <v>1.744508879036526E-2</v>
      </c>
      <c r="I98" s="2">
        <v>168.84254166621784</v>
      </c>
      <c r="J98" s="2">
        <v>631.42928934911743</v>
      </c>
      <c r="K98" s="2">
        <v>3270.4659911374388</v>
      </c>
      <c r="L98" s="2">
        <v>4489.7641894500766</v>
      </c>
      <c r="M98" s="2">
        <v>10229.109007306388</v>
      </c>
      <c r="N98" s="2">
        <v>1</v>
      </c>
      <c r="O98" s="2">
        <v>1</v>
      </c>
      <c r="P98" s="2">
        <v>1</v>
      </c>
      <c r="Q98" s="2">
        <v>1</v>
      </c>
      <c r="R98" s="2">
        <v>1</v>
      </c>
      <c r="S98">
        <v>69.011116404510759</v>
      </c>
    </row>
    <row r="99" spans="1:19" x14ac:dyDescent="0.2">
      <c r="A99" s="2" t="s">
        <v>121</v>
      </c>
      <c r="B99" s="2">
        <v>1097</v>
      </c>
      <c r="C99" s="2">
        <v>8.7387889907674932E-2</v>
      </c>
      <c r="D99" s="2">
        <v>0.12604403663238811</v>
      </c>
      <c r="E99" s="2">
        <v>791705</v>
      </c>
      <c r="F99" s="2">
        <v>1.0398385312178979</v>
      </c>
      <c r="G99" s="2">
        <v>1.0200500368198826</v>
      </c>
      <c r="H99" s="2">
        <v>5.7542603261196229E-2</v>
      </c>
      <c r="I99" s="2">
        <v>169.89847546022443</v>
      </c>
      <c r="J99" s="2">
        <v>637.74447916253348</v>
      </c>
      <c r="K99" s="2">
        <v>3334.990734500263</v>
      </c>
      <c r="L99" s="2">
        <v>4591.2109791123503</v>
      </c>
      <c r="M99" s="2">
        <v>10554.434617696719</v>
      </c>
      <c r="N99" s="2">
        <v>1</v>
      </c>
      <c r="O99" s="2">
        <v>1</v>
      </c>
      <c r="P99" s="2">
        <v>1</v>
      </c>
      <c r="Q99" s="2">
        <v>1</v>
      </c>
      <c r="R99" s="2">
        <v>1</v>
      </c>
      <c r="S99">
        <v>69.011116404510759</v>
      </c>
    </row>
    <row r="100" spans="1:19" x14ac:dyDescent="0.2">
      <c r="A100" s="2" t="s">
        <v>122</v>
      </c>
      <c r="B100" s="2">
        <v>1097</v>
      </c>
      <c r="C100" s="2">
        <v>8.7387889907674932E-2</v>
      </c>
      <c r="D100" s="2">
        <v>0.13806071828924771</v>
      </c>
      <c r="E100" s="2">
        <v>791705</v>
      </c>
      <c r="F100" s="2">
        <v>1.0398385312178979</v>
      </c>
      <c r="G100" s="2">
        <v>1.0206089357508821</v>
      </c>
      <c r="H100" s="2">
        <v>0.10708823322679824</v>
      </c>
      <c r="I100" s="2">
        <v>170.65731855909561</v>
      </c>
      <c r="J100" s="2">
        <v>643.58926494746868</v>
      </c>
      <c r="K100" s="2">
        <v>3407.1662083893871</v>
      </c>
      <c r="L100" s="2">
        <v>4707.8239322822737</v>
      </c>
      <c r="M100" s="2">
        <v>10952.975654880114</v>
      </c>
      <c r="N100" s="2">
        <v>1</v>
      </c>
      <c r="O100" s="2">
        <v>1</v>
      </c>
      <c r="P100" s="2">
        <v>1</v>
      </c>
      <c r="Q100" s="2">
        <v>1</v>
      </c>
      <c r="R100" s="2">
        <v>1</v>
      </c>
      <c r="S100">
        <v>69.011116404510759</v>
      </c>
    </row>
    <row r="101" spans="1:19" x14ac:dyDescent="0.2">
      <c r="A101" s="2" t="s">
        <v>123</v>
      </c>
      <c r="B101" s="2">
        <v>1097</v>
      </c>
      <c r="C101" s="2">
        <v>8.7387889907674932E-2</v>
      </c>
      <c r="D101" s="2">
        <v>0.13532982559850079</v>
      </c>
      <c r="E101" s="2">
        <v>791705</v>
      </c>
      <c r="F101" s="2">
        <v>1.0398385312178979</v>
      </c>
      <c r="G101" s="2">
        <v>1.0235330643481968</v>
      </c>
      <c r="H101" s="2">
        <v>-5.1421781447332657E-2</v>
      </c>
      <c r="I101" s="2">
        <v>167.48412449180154</v>
      </c>
      <c r="J101" s="2">
        <v>622.43109108141869</v>
      </c>
      <c r="K101" s="2">
        <v>3172.8498116052624</v>
      </c>
      <c r="L101" s="2">
        <v>4335.7247768803145</v>
      </c>
      <c r="M101" s="2">
        <v>9735.3276160858204</v>
      </c>
      <c r="N101" s="2">
        <v>1</v>
      </c>
      <c r="O101" s="2">
        <v>1</v>
      </c>
      <c r="P101" s="2">
        <v>1</v>
      </c>
      <c r="Q101" s="2">
        <v>1</v>
      </c>
      <c r="R101" s="2">
        <v>1</v>
      </c>
      <c r="S101">
        <v>69.011116404510759</v>
      </c>
    </row>
    <row r="102" spans="1:19" x14ac:dyDescent="0.2">
      <c r="A102" s="2" t="s">
        <v>124</v>
      </c>
      <c r="B102" s="2">
        <v>1097</v>
      </c>
      <c r="C102" s="2">
        <v>8.7387889907674932E-2</v>
      </c>
      <c r="D102" s="2">
        <v>0.15032980676625562</v>
      </c>
      <c r="E102" s="2">
        <v>791705</v>
      </c>
      <c r="F102" s="2">
        <v>1.0398385312178979</v>
      </c>
      <c r="G102" s="2">
        <v>1.022436143156785</v>
      </c>
      <c r="H102" s="2">
        <v>-9.2370195475834527E-2</v>
      </c>
      <c r="I102" s="2">
        <v>166.98187251741072</v>
      </c>
      <c r="J102" s="2">
        <v>618.27783021003688</v>
      </c>
      <c r="K102" s="2">
        <v>3122.6422761259382</v>
      </c>
      <c r="L102" s="2">
        <v>4255.8539934610253</v>
      </c>
      <c r="M102" s="2">
        <v>9477.2777202865727</v>
      </c>
      <c r="N102" s="2">
        <v>1</v>
      </c>
      <c r="O102" s="2">
        <v>1</v>
      </c>
      <c r="P102" s="2">
        <v>1</v>
      </c>
      <c r="Q102" s="2">
        <v>1</v>
      </c>
      <c r="R102" s="2">
        <v>1</v>
      </c>
      <c r="S102">
        <v>69.011116404510759</v>
      </c>
    </row>
    <row r="103" spans="1:19" x14ac:dyDescent="0.2">
      <c r="A103" s="2" t="s">
        <v>125</v>
      </c>
      <c r="B103" s="2">
        <v>1097</v>
      </c>
      <c r="C103" s="2">
        <v>8.7387889907674932E-2</v>
      </c>
      <c r="D103" s="2">
        <v>0.13042857614140849</v>
      </c>
      <c r="E103" s="2">
        <v>791705</v>
      </c>
      <c r="F103" s="2">
        <v>1.0398385312178979</v>
      </c>
      <c r="G103" s="2">
        <v>1.0220786452395885</v>
      </c>
      <c r="H103" s="2">
        <v>-5.246604315031532E-2</v>
      </c>
      <c r="I103" s="2">
        <v>167.70322724130634</v>
      </c>
      <c r="J103" s="2">
        <v>623.17655405779101</v>
      </c>
      <c r="K103" s="2">
        <v>3175.6756049676555</v>
      </c>
      <c r="L103" s="2">
        <v>4339.1664383305942</v>
      </c>
      <c r="M103" s="2">
        <v>9739.7492129400871</v>
      </c>
      <c r="N103" s="2">
        <v>1</v>
      </c>
      <c r="O103" s="2">
        <v>1</v>
      </c>
      <c r="P103" s="2">
        <v>1</v>
      </c>
      <c r="Q103" s="2">
        <v>1</v>
      </c>
      <c r="R103" s="2">
        <v>1</v>
      </c>
      <c r="S103">
        <v>69.011116404510759</v>
      </c>
    </row>
    <row r="104" spans="1:19" x14ac:dyDescent="0.2">
      <c r="A104" s="2" t="s">
        <v>126</v>
      </c>
      <c r="B104" s="2">
        <v>1097</v>
      </c>
      <c r="C104" s="2">
        <v>8.7387889907674932E-2</v>
      </c>
      <c r="D104" s="2">
        <v>0.15795103282888184</v>
      </c>
      <c r="E104" s="2">
        <v>791705</v>
      </c>
      <c r="F104" s="2">
        <v>1.0398385312178979</v>
      </c>
      <c r="G104" s="2">
        <v>1.0182035694824449</v>
      </c>
      <c r="H104" s="2">
        <v>-5.5103766096743098E-2</v>
      </c>
      <c r="I104" s="2">
        <v>168.292232682986</v>
      </c>
      <c r="J104" s="2">
        <v>625.18869366216938</v>
      </c>
      <c r="K104" s="2">
        <v>3183.4216759342457</v>
      </c>
      <c r="L104" s="2">
        <v>4348.6669432492026</v>
      </c>
      <c r="M104" s="2">
        <v>9752.5189165218326</v>
      </c>
      <c r="N104" s="2">
        <v>1</v>
      </c>
      <c r="O104" s="2">
        <v>1</v>
      </c>
      <c r="P104" s="2">
        <v>1</v>
      </c>
      <c r="Q104" s="2">
        <v>1</v>
      </c>
      <c r="R104" s="2">
        <v>1</v>
      </c>
      <c r="S104">
        <v>69.011116404510759</v>
      </c>
    </row>
    <row r="105" spans="1:19" x14ac:dyDescent="0.2">
      <c r="A105" s="2" t="s">
        <v>127</v>
      </c>
      <c r="B105" s="2">
        <v>1097</v>
      </c>
      <c r="C105" s="2">
        <v>8.7387889907674932E-2</v>
      </c>
      <c r="D105" s="2">
        <v>0.14831003002948914</v>
      </c>
      <c r="E105" s="2">
        <v>791705</v>
      </c>
      <c r="F105" s="2">
        <v>1.0398385312178979</v>
      </c>
      <c r="G105" s="2">
        <v>1.0196310872100607</v>
      </c>
      <c r="H105" s="2">
        <v>-1.1032675091291759E-2</v>
      </c>
      <c r="I105" s="2">
        <v>168.80064589791735</v>
      </c>
      <c r="J105" s="2">
        <v>629.61090476945856</v>
      </c>
      <c r="K105" s="2">
        <v>3238.9249908942852</v>
      </c>
      <c r="L105" s="2">
        <v>4437.5859970051142</v>
      </c>
      <c r="M105" s="2">
        <v>10045.413879054931</v>
      </c>
      <c r="N105" s="2">
        <v>1</v>
      </c>
      <c r="O105" s="2">
        <v>1</v>
      </c>
      <c r="P105" s="2">
        <v>1</v>
      </c>
      <c r="Q105" s="2">
        <v>1</v>
      </c>
      <c r="R105" s="2">
        <v>1</v>
      </c>
      <c r="S105">
        <v>69.011116404510759</v>
      </c>
    </row>
    <row r="106" spans="1:19" x14ac:dyDescent="0.2">
      <c r="A106" s="2" t="s">
        <v>128</v>
      </c>
      <c r="B106" s="2">
        <v>1097</v>
      </c>
      <c r="C106" s="2">
        <v>8.7387889907674932E-2</v>
      </c>
      <c r="D106" s="2">
        <v>0.12694353093554905</v>
      </c>
      <c r="E106" s="2">
        <v>791705</v>
      </c>
      <c r="F106" s="2">
        <v>1.0398385312178979</v>
      </c>
      <c r="G106" s="2">
        <v>1.0207015619720303</v>
      </c>
      <c r="H106" s="2">
        <v>4.9252458348665422E-2</v>
      </c>
      <c r="I106" s="2">
        <v>169.64792831758064</v>
      </c>
      <c r="J106" s="2">
        <v>636.31188260767146</v>
      </c>
      <c r="K106" s="2">
        <v>3320.8501544943783</v>
      </c>
      <c r="L106" s="2">
        <v>4569.0600988389951</v>
      </c>
      <c r="M106" s="2">
        <v>10483.788592961508</v>
      </c>
      <c r="N106" s="2">
        <v>1</v>
      </c>
      <c r="O106" s="2">
        <v>1</v>
      </c>
      <c r="P106" s="2">
        <v>1</v>
      </c>
      <c r="Q106" s="2">
        <v>1</v>
      </c>
      <c r="R106" s="2">
        <v>1</v>
      </c>
      <c r="S106">
        <v>69.011116404510759</v>
      </c>
    </row>
    <row r="107" spans="1:19" x14ac:dyDescent="0.2">
      <c r="A107" s="2" t="s">
        <v>129</v>
      </c>
      <c r="B107" s="2">
        <v>1097</v>
      </c>
      <c r="C107" s="2">
        <v>8.7387889907674932E-2</v>
      </c>
      <c r="D107" s="2">
        <v>0.14147673317827444</v>
      </c>
      <c r="E107" s="2">
        <v>791705</v>
      </c>
      <c r="F107" s="2">
        <v>1.0398385312178979</v>
      </c>
      <c r="G107" s="2">
        <v>1.0208076886424113</v>
      </c>
      <c r="H107" s="2">
        <v>7.1281140532259174E-2</v>
      </c>
      <c r="I107" s="2">
        <v>170.00732171725383</v>
      </c>
      <c r="J107" s="2">
        <v>638.97532376408606</v>
      </c>
      <c r="K107" s="2">
        <v>3352.7494102297828</v>
      </c>
      <c r="L107" s="2">
        <v>4620.3169049800845</v>
      </c>
      <c r="M107" s="2">
        <v>10656.348549950128</v>
      </c>
      <c r="N107" s="2">
        <v>1</v>
      </c>
      <c r="O107" s="2">
        <v>1</v>
      </c>
      <c r="P107" s="2">
        <v>1</v>
      </c>
      <c r="Q107" s="2">
        <v>1</v>
      </c>
      <c r="R107" s="2">
        <v>1</v>
      </c>
      <c r="S107">
        <v>69.011116404510759</v>
      </c>
    </row>
    <row r="108" spans="1:19" x14ac:dyDescent="0.2">
      <c r="A108" s="2" t="s">
        <v>130</v>
      </c>
      <c r="B108" s="2">
        <v>1097</v>
      </c>
      <c r="C108" s="2">
        <v>8.7387889907674932E-2</v>
      </c>
      <c r="D108" s="2">
        <v>0.14144013000185826</v>
      </c>
      <c r="E108" s="2">
        <v>791705</v>
      </c>
      <c r="F108" s="2">
        <v>1.0398385312178979</v>
      </c>
      <c r="G108" s="2">
        <v>1.023455281394424</v>
      </c>
      <c r="H108" s="2">
        <v>1.1287936669818199E-2</v>
      </c>
      <c r="I108" s="2">
        <v>168.54770572206641</v>
      </c>
      <c r="J108" s="2">
        <v>629.97314876981488</v>
      </c>
      <c r="K108" s="2">
        <v>3258.2970037812379</v>
      </c>
      <c r="L108" s="2">
        <v>4471.2367668580509</v>
      </c>
      <c r="M108" s="2">
        <v>10173.956377218719</v>
      </c>
      <c r="N108" s="2">
        <v>1</v>
      </c>
      <c r="O108" s="2">
        <v>1</v>
      </c>
      <c r="P108" s="2">
        <v>1</v>
      </c>
      <c r="Q108" s="2">
        <v>1</v>
      </c>
      <c r="R108" s="2">
        <v>1</v>
      </c>
      <c r="S108">
        <v>69.011116404510759</v>
      </c>
    </row>
    <row r="109" spans="1:19" x14ac:dyDescent="0.2">
      <c r="A109" s="2" t="s">
        <v>131</v>
      </c>
      <c r="B109" s="2">
        <v>1097</v>
      </c>
      <c r="C109" s="2">
        <v>8.7387889907674932E-2</v>
      </c>
      <c r="D109" s="2">
        <v>0.13943684884085703</v>
      </c>
      <c r="E109" s="2">
        <v>791705</v>
      </c>
      <c r="F109" s="2">
        <v>1.0398385312178979</v>
      </c>
      <c r="G109" s="2">
        <v>1.0212287764268206</v>
      </c>
      <c r="H109" s="2">
        <v>-5.0496486728896547E-2</v>
      </c>
      <c r="I109" s="2">
        <v>167.87467093673141</v>
      </c>
      <c r="J109" s="2">
        <v>623.91893668067996</v>
      </c>
      <c r="K109" s="2">
        <v>3180.7562103206942</v>
      </c>
      <c r="L109" s="2">
        <v>4346.5937898622569</v>
      </c>
      <c r="M109" s="2">
        <v>9759.631640879812</v>
      </c>
      <c r="N109" s="2">
        <v>1</v>
      </c>
      <c r="O109" s="2">
        <v>1</v>
      </c>
      <c r="P109" s="2">
        <v>1</v>
      </c>
      <c r="Q109" s="2">
        <v>1</v>
      </c>
      <c r="R109" s="2">
        <v>1</v>
      </c>
      <c r="S109">
        <v>69.011116404510759</v>
      </c>
    </row>
    <row r="110" spans="1:19" x14ac:dyDescent="0.2">
      <c r="A110" s="2" t="s">
        <v>132</v>
      </c>
      <c r="B110" s="2">
        <v>1097</v>
      </c>
      <c r="C110" s="2">
        <v>8.7387889907674932E-2</v>
      </c>
      <c r="D110" s="2">
        <v>0.13054742341888939</v>
      </c>
      <c r="E110" s="2">
        <v>791705</v>
      </c>
      <c r="F110" s="2">
        <v>1.0398385312178979</v>
      </c>
      <c r="G110" s="2">
        <v>1.0211922272780183</v>
      </c>
      <c r="H110" s="2">
        <v>-9.7020237801328998E-3</v>
      </c>
      <c r="I110" s="2">
        <v>168.56594643983172</v>
      </c>
      <c r="J110" s="2">
        <v>628.81950485980497</v>
      </c>
      <c r="K110" s="2">
        <v>3236.0588159954427</v>
      </c>
      <c r="L110" s="2">
        <v>4434.1812597953458</v>
      </c>
      <c r="M110" s="2">
        <v>10041.856878865367</v>
      </c>
      <c r="N110" s="2">
        <v>1</v>
      </c>
      <c r="O110" s="2">
        <v>1</v>
      </c>
      <c r="P110" s="2">
        <v>1</v>
      </c>
      <c r="Q110" s="2">
        <v>1</v>
      </c>
      <c r="R110" s="2">
        <v>1</v>
      </c>
      <c r="S110">
        <v>69.011116404510759</v>
      </c>
    </row>
    <row r="111" spans="1:19" x14ac:dyDescent="0.2">
      <c r="A111" s="2" t="s">
        <v>133</v>
      </c>
      <c r="B111" s="2">
        <v>1097</v>
      </c>
      <c r="C111" s="2">
        <v>8.7387889907674932E-2</v>
      </c>
      <c r="D111" s="2">
        <v>0.13983350697007846</v>
      </c>
      <c r="E111" s="2">
        <v>791705</v>
      </c>
      <c r="F111" s="2">
        <v>1.0398385312178979</v>
      </c>
      <c r="G111" s="2">
        <v>1.0223678396056444</v>
      </c>
      <c r="H111" s="2">
        <v>-6.2701814914469772E-2</v>
      </c>
      <c r="I111" s="2">
        <v>167.48552214508942</v>
      </c>
      <c r="J111" s="2">
        <v>621.79498117455182</v>
      </c>
      <c r="K111" s="2">
        <v>3161.3341387558594</v>
      </c>
      <c r="L111" s="2">
        <v>4316.7297641258219</v>
      </c>
      <c r="M111" s="2">
        <v>9669.5193476826335</v>
      </c>
      <c r="N111" s="2">
        <v>1</v>
      </c>
      <c r="O111" s="2">
        <v>1</v>
      </c>
      <c r="P111" s="2">
        <v>1</v>
      </c>
      <c r="Q111" s="2">
        <v>1</v>
      </c>
      <c r="R111" s="2">
        <v>1</v>
      </c>
      <c r="S111">
        <v>69.011116404510759</v>
      </c>
    </row>
    <row r="112" spans="1:19" x14ac:dyDescent="0.2">
      <c r="A112" s="2" t="s">
        <v>134</v>
      </c>
      <c r="B112" s="2">
        <v>1097</v>
      </c>
      <c r="C112" s="2">
        <v>8.7387889907674932E-2</v>
      </c>
      <c r="D112" s="2">
        <v>0.13125793442697609</v>
      </c>
      <c r="E112" s="2">
        <v>791705</v>
      </c>
      <c r="F112" s="2">
        <v>1.0398385312178979</v>
      </c>
      <c r="G112" s="2">
        <v>1.0200431609635592</v>
      </c>
      <c r="H112" s="2">
        <v>-5.2892150182713097E-3</v>
      </c>
      <c r="I112" s="2">
        <v>168.82981896651449</v>
      </c>
      <c r="J112" s="2">
        <v>630.05358813625219</v>
      </c>
      <c r="K112" s="2">
        <v>3245.6171603023463</v>
      </c>
      <c r="L112" s="2">
        <v>4448.5226422642509</v>
      </c>
      <c r="M112" s="2">
        <v>10082.984787429139</v>
      </c>
      <c r="N112" s="2">
        <v>1</v>
      </c>
      <c r="O112" s="2">
        <v>1</v>
      </c>
      <c r="P112" s="2">
        <v>1</v>
      </c>
      <c r="Q112" s="2">
        <v>1</v>
      </c>
      <c r="R112" s="2">
        <v>1</v>
      </c>
      <c r="S112">
        <v>69.011116404510759</v>
      </c>
    </row>
    <row r="113" spans="1:19" x14ac:dyDescent="0.2">
      <c r="A113" s="2" t="s">
        <v>135</v>
      </c>
      <c r="B113" s="2">
        <v>1097</v>
      </c>
      <c r="C113" s="2">
        <v>8.7387889907674932E-2</v>
      </c>
      <c r="D113" s="2">
        <v>0.47478089137669283</v>
      </c>
      <c r="E113" s="2">
        <v>791705</v>
      </c>
      <c r="F113" s="2">
        <v>1.0398385312178979</v>
      </c>
      <c r="G113" s="2">
        <v>1.0224787042101038</v>
      </c>
      <c r="H113" s="2">
        <v>-1.936150307211253E-2</v>
      </c>
      <c r="I113" s="2">
        <v>168.19221182336696</v>
      </c>
      <c r="J113" s="2">
        <v>626.87780529438305</v>
      </c>
      <c r="K113" s="2">
        <v>3218.9838075378761</v>
      </c>
      <c r="L113" s="2">
        <v>4408.0130952908457</v>
      </c>
      <c r="M113" s="2">
        <v>9963.0659738845025</v>
      </c>
      <c r="N113" s="2">
        <v>1</v>
      </c>
      <c r="O113" s="2">
        <v>1</v>
      </c>
      <c r="P113" s="2">
        <v>1</v>
      </c>
      <c r="Q113" s="2">
        <v>1</v>
      </c>
      <c r="R113" s="2">
        <v>1</v>
      </c>
      <c r="S113">
        <v>69.011116404510759</v>
      </c>
    </row>
    <row r="114" spans="1:19" x14ac:dyDescent="0.2">
      <c r="A114" s="2" t="s">
        <v>136</v>
      </c>
      <c r="B114" s="2">
        <v>1097</v>
      </c>
      <c r="C114" s="2">
        <v>8.7387889907674932E-2</v>
      </c>
      <c r="D114" s="2">
        <v>0.13250217250421645</v>
      </c>
      <c r="E114" s="2">
        <v>791705</v>
      </c>
      <c r="F114" s="2">
        <v>1.0398385312178979</v>
      </c>
      <c r="G114" s="2">
        <v>1.0221632592908216</v>
      </c>
      <c r="H114" s="2">
        <v>4.8224685212115218E-2</v>
      </c>
      <c r="I114" s="2">
        <v>169.38722526123249</v>
      </c>
      <c r="J114" s="2">
        <v>635.27519677341866</v>
      </c>
      <c r="K114" s="2">
        <v>3314.7420209800598</v>
      </c>
      <c r="L114" s="2">
        <v>4560.4155856612388</v>
      </c>
      <c r="M114" s="2">
        <v>10462.581087940946</v>
      </c>
      <c r="N114" s="2">
        <v>1</v>
      </c>
      <c r="O114" s="2">
        <v>1</v>
      </c>
      <c r="P114" s="2">
        <v>1</v>
      </c>
      <c r="Q114" s="2">
        <v>1</v>
      </c>
      <c r="R114" s="2">
        <v>1</v>
      </c>
      <c r="S114">
        <v>69.011116404510759</v>
      </c>
    </row>
    <row r="115" spans="1:19" x14ac:dyDescent="0.2">
      <c r="A115" s="2" t="s">
        <v>137</v>
      </c>
      <c r="B115" s="2">
        <v>1097</v>
      </c>
      <c r="C115" s="2">
        <v>8.7387889907674932E-2</v>
      </c>
      <c r="D115" s="2">
        <v>0.13022332345447019</v>
      </c>
      <c r="E115" s="2">
        <v>791705</v>
      </c>
      <c r="F115" s="2">
        <v>1.0398385312178979</v>
      </c>
      <c r="G115" s="2">
        <v>1.0218796608562983</v>
      </c>
      <c r="H115" s="2">
        <v>-7.6256026876138803E-3</v>
      </c>
      <c r="I115" s="2">
        <v>168.48791909902718</v>
      </c>
      <c r="J115" s="2">
        <v>628.65114225942659</v>
      </c>
      <c r="K115" s="2">
        <v>3236.8496912119608</v>
      </c>
      <c r="L115" s="2">
        <v>4435.9430630638326</v>
      </c>
      <c r="M115" s="2">
        <v>10050.897771444708</v>
      </c>
      <c r="N115" s="2">
        <v>1</v>
      </c>
      <c r="O115" s="2">
        <v>1</v>
      </c>
      <c r="P115" s="2">
        <v>1</v>
      </c>
      <c r="Q115" s="2">
        <v>1</v>
      </c>
      <c r="R115" s="2">
        <v>1</v>
      </c>
      <c r="S115">
        <v>69.011116404510759</v>
      </c>
    </row>
    <row r="116" spans="1:19" x14ac:dyDescent="0.2">
      <c r="A116" s="2" t="s">
        <v>138</v>
      </c>
      <c r="B116" s="2">
        <v>1097</v>
      </c>
      <c r="C116" s="2">
        <v>8.7387889907674932E-2</v>
      </c>
      <c r="D116" s="2">
        <v>0.13317764782550104</v>
      </c>
      <c r="E116" s="2">
        <v>791705</v>
      </c>
      <c r="F116" s="2">
        <v>1.0398385312178979</v>
      </c>
      <c r="G116" s="2">
        <v>1.0209065880200106</v>
      </c>
      <c r="H116" s="2">
        <v>-3.275948928964989E-2</v>
      </c>
      <c r="I116" s="2">
        <v>168.2247062659502</v>
      </c>
      <c r="J116" s="2">
        <v>626.22520442818563</v>
      </c>
      <c r="K116" s="2">
        <v>3205.4709117054335</v>
      </c>
      <c r="L116" s="2">
        <v>4385.4581285505474</v>
      </c>
      <c r="M116" s="2">
        <v>9882.8402359171487</v>
      </c>
      <c r="N116" s="2">
        <v>1</v>
      </c>
      <c r="O116" s="2">
        <v>1</v>
      </c>
      <c r="P116" s="2">
        <v>1</v>
      </c>
      <c r="Q116" s="2">
        <v>1</v>
      </c>
      <c r="R116" s="2">
        <v>1</v>
      </c>
      <c r="S116">
        <v>69.011116404510759</v>
      </c>
    </row>
    <row r="117" spans="1:19" x14ac:dyDescent="0.2">
      <c r="A117" s="2" t="s">
        <v>139</v>
      </c>
      <c r="B117" s="2">
        <v>1097</v>
      </c>
      <c r="C117" s="2">
        <v>8.7387889907674932E-2</v>
      </c>
      <c r="D117" s="2">
        <v>0.13821051767080325</v>
      </c>
      <c r="E117" s="2">
        <v>791705</v>
      </c>
      <c r="F117" s="2">
        <v>1.0398385312178979</v>
      </c>
      <c r="G117" s="2">
        <v>1.0220010263860466</v>
      </c>
      <c r="H117" s="2">
        <v>6.9770318420953589E-2</v>
      </c>
      <c r="I117" s="2">
        <v>169.78202864766178</v>
      </c>
      <c r="J117" s="2">
        <v>638.03826419940901</v>
      </c>
      <c r="K117" s="2">
        <v>3346.6755849430424</v>
      </c>
      <c r="L117" s="2">
        <v>4611.5086515155363</v>
      </c>
      <c r="M117" s="2">
        <v>10633.095566846368</v>
      </c>
      <c r="N117" s="2">
        <v>1</v>
      </c>
      <c r="O117" s="2">
        <v>1</v>
      </c>
      <c r="P117" s="2">
        <v>1</v>
      </c>
      <c r="Q117" s="2">
        <v>1</v>
      </c>
      <c r="R117" s="2">
        <v>1</v>
      </c>
      <c r="S117">
        <v>69.011116404510759</v>
      </c>
    </row>
    <row r="118" spans="1:19" x14ac:dyDescent="0.2">
      <c r="A118" s="2" t="s">
        <v>140</v>
      </c>
      <c r="B118" s="2">
        <v>1097</v>
      </c>
      <c r="C118" s="2">
        <v>8.7387889907674932E-2</v>
      </c>
      <c r="D118" s="2">
        <v>0.14561012088366279</v>
      </c>
      <c r="E118" s="2">
        <v>791705</v>
      </c>
      <c r="F118" s="2">
        <v>1.0398385312178979</v>
      </c>
      <c r="G118" s="2">
        <v>1.0197811358983428</v>
      </c>
      <c r="H118" s="2">
        <v>-5.2915059592960653E-2</v>
      </c>
      <c r="I118" s="2">
        <v>168.07063953841504</v>
      </c>
      <c r="J118" s="2">
        <v>624.5004786230644</v>
      </c>
      <c r="K118" s="2">
        <v>3181.7465250916998</v>
      </c>
      <c r="L118" s="2">
        <v>4347.1360679878853</v>
      </c>
      <c r="M118" s="2">
        <v>9754.7914287556396</v>
      </c>
      <c r="N118" s="2">
        <v>1</v>
      </c>
      <c r="O118" s="2">
        <v>1</v>
      </c>
      <c r="P118" s="2">
        <v>1</v>
      </c>
      <c r="Q118" s="2">
        <v>1</v>
      </c>
      <c r="R118" s="2">
        <v>1</v>
      </c>
      <c r="S118">
        <v>69.011116404510759</v>
      </c>
    </row>
    <row r="119" spans="1:19" x14ac:dyDescent="0.2">
      <c r="A119" s="2" t="s">
        <v>141</v>
      </c>
      <c r="B119" s="2">
        <v>1097</v>
      </c>
      <c r="C119" s="2">
        <v>8.7387889907674932E-2</v>
      </c>
      <c r="D119" s="2">
        <v>0.13068833916699119</v>
      </c>
      <c r="E119" s="2">
        <v>791705</v>
      </c>
      <c r="F119" s="2">
        <v>1.0398385312178979</v>
      </c>
      <c r="G119" s="2">
        <v>1.0248525711805558</v>
      </c>
      <c r="H119" s="2">
        <v>-3.3546424898587057E-2</v>
      </c>
      <c r="I119" s="2">
        <v>167.5675402590104</v>
      </c>
      <c r="J119" s="2">
        <v>623.75745109564627</v>
      </c>
      <c r="K119" s="2">
        <v>3192.8135478939612</v>
      </c>
      <c r="L119" s="2">
        <v>4368.237523441906</v>
      </c>
      <c r="M119" s="2">
        <v>9845.6902869978112</v>
      </c>
      <c r="N119" s="2">
        <v>1</v>
      </c>
      <c r="O119" s="2">
        <v>1</v>
      </c>
      <c r="P119" s="2">
        <v>1</v>
      </c>
      <c r="Q119" s="2">
        <v>1</v>
      </c>
      <c r="R119" s="2">
        <v>1</v>
      </c>
      <c r="S119">
        <v>69.011116404510759</v>
      </c>
    </row>
    <row r="120" spans="1:19" x14ac:dyDescent="0.2">
      <c r="A120" s="2" t="s">
        <v>142</v>
      </c>
      <c r="B120" s="2">
        <v>1097</v>
      </c>
      <c r="C120" s="2">
        <v>8.7387889907674932E-2</v>
      </c>
      <c r="D120" s="2">
        <v>0.1535463717362168</v>
      </c>
      <c r="E120" s="2">
        <v>791705</v>
      </c>
      <c r="F120" s="2">
        <v>1.0398385312178979</v>
      </c>
      <c r="G120" s="2">
        <v>1.0207118095743368</v>
      </c>
      <c r="H120" s="2">
        <v>9.1866308299306199E-2</v>
      </c>
      <c r="I120" s="2">
        <v>170.3773068534658</v>
      </c>
      <c r="J120" s="2">
        <v>641.60807636898608</v>
      </c>
      <c r="K120" s="2">
        <v>3383.7583729049811</v>
      </c>
      <c r="L120" s="2">
        <v>4670.1397296437517</v>
      </c>
      <c r="M120" s="2">
        <v>10824.704519154928</v>
      </c>
      <c r="N120" s="2">
        <v>1</v>
      </c>
      <c r="O120" s="2">
        <v>1</v>
      </c>
      <c r="P120" s="2">
        <v>1</v>
      </c>
      <c r="Q120" s="2">
        <v>1</v>
      </c>
      <c r="R120" s="2">
        <v>1</v>
      </c>
      <c r="S120">
        <v>69.011116404510759</v>
      </c>
    </row>
    <row r="121" spans="1:19" x14ac:dyDescent="0.2">
      <c r="A121" s="2" t="s">
        <v>143</v>
      </c>
      <c r="B121" s="2">
        <v>1097</v>
      </c>
      <c r="C121" s="2">
        <v>8.7387889907674932E-2</v>
      </c>
      <c r="D121" s="2">
        <v>0.15281660322950202</v>
      </c>
      <c r="E121" s="2">
        <v>791705</v>
      </c>
      <c r="F121" s="2">
        <v>1.0398385312178979</v>
      </c>
      <c r="G121" s="2">
        <v>1.0231032617877895</v>
      </c>
      <c r="H121" s="2">
        <v>2.2136627956984411E-2</v>
      </c>
      <c r="I121" s="2">
        <v>168.78889115118699</v>
      </c>
      <c r="J121" s="2">
        <v>631.50435624208342</v>
      </c>
      <c r="K121" s="2">
        <v>3274.5905649495385</v>
      </c>
      <c r="L121" s="2">
        <v>4496.9515114977903</v>
      </c>
      <c r="M121" s="2">
        <v>10256.824412206512</v>
      </c>
      <c r="N121" s="2">
        <v>1</v>
      </c>
      <c r="O121" s="2">
        <v>1</v>
      </c>
      <c r="P121" s="2">
        <v>1</v>
      </c>
      <c r="Q121" s="2">
        <v>1</v>
      </c>
      <c r="R121" s="2">
        <v>1</v>
      </c>
      <c r="S121">
        <v>69.011116404510759</v>
      </c>
    </row>
    <row r="122" spans="1:19" x14ac:dyDescent="0.2">
      <c r="A122" s="2" t="s">
        <v>144</v>
      </c>
      <c r="B122" s="2">
        <v>1097</v>
      </c>
      <c r="C122" s="2">
        <v>8.7387889907674932E-2</v>
      </c>
      <c r="D122" s="2">
        <v>0.2620999016098377</v>
      </c>
      <c r="E122" s="2">
        <v>791705</v>
      </c>
      <c r="F122" s="2">
        <v>1.0398385312178979</v>
      </c>
      <c r="G122" s="2">
        <v>1.0221577157182145</v>
      </c>
      <c r="H122" s="2">
        <v>-2.247254261687455E-2</v>
      </c>
      <c r="I122" s="2">
        <v>168.19253948113624</v>
      </c>
      <c r="J122" s="2">
        <v>626.6994948113761</v>
      </c>
      <c r="K122" s="2">
        <v>3215.7050851521062</v>
      </c>
      <c r="L122" s="2">
        <v>4402.579519791554</v>
      </c>
      <c r="M122" s="2">
        <v>9943.9612362107</v>
      </c>
      <c r="N122" s="2">
        <v>1</v>
      </c>
      <c r="O122" s="2">
        <v>1</v>
      </c>
      <c r="P122" s="2">
        <v>1</v>
      </c>
      <c r="Q122" s="2">
        <v>1</v>
      </c>
      <c r="R122" s="2">
        <v>1</v>
      </c>
      <c r="S122">
        <v>69.011116404510759</v>
      </c>
    </row>
    <row r="123" spans="1:19" x14ac:dyDescent="0.2">
      <c r="A123" s="2" t="s">
        <v>145</v>
      </c>
      <c r="B123" s="2">
        <v>1097</v>
      </c>
      <c r="C123" s="2">
        <v>8.7387889907674932E-2</v>
      </c>
      <c r="D123" s="2">
        <v>0.12873081551042967</v>
      </c>
      <c r="E123" s="2">
        <v>791705</v>
      </c>
      <c r="F123" s="2">
        <v>1.0398385312178979</v>
      </c>
      <c r="G123" s="2">
        <v>1.0211547085376034</v>
      </c>
      <c r="H123" s="2">
        <v>0.10046575369877958</v>
      </c>
      <c r="I123" s="2">
        <v>170.45107363441517</v>
      </c>
      <c r="J123" s="2">
        <v>642.40721596321987</v>
      </c>
      <c r="K123" s="2">
        <v>3395.2831067932516</v>
      </c>
      <c r="L123" s="2">
        <v>4689.0882016873711</v>
      </c>
      <c r="M123" s="2">
        <v>10891.88096367101</v>
      </c>
      <c r="N123" s="2">
        <v>1</v>
      </c>
      <c r="O123" s="2">
        <v>1</v>
      </c>
      <c r="P123" s="2">
        <v>1</v>
      </c>
      <c r="Q123" s="2">
        <v>1</v>
      </c>
      <c r="R123" s="2">
        <v>1</v>
      </c>
      <c r="S123">
        <v>69.011116404510759</v>
      </c>
    </row>
    <row r="124" spans="1:19" x14ac:dyDescent="0.2">
      <c r="A124" s="2" t="s">
        <v>146</v>
      </c>
      <c r="B124" s="2">
        <v>1097</v>
      </c>
      <c r="C124" s="2">
        <v>8.7387889907674932E-2</v>
      </c>
      <c r="D124" s="2">
        <v>0.13372737595088277</v>
      </c>
      <c r="E124" s="2">
        <v>791705</v>
      </c>
      <c r="F124" s="2">
        <v>1.0398385312178979</v>
      </c>
      <c r="G124" s="2">
        <v>1.0237554438143437</v>
      </c>
      <c r="H124" s="2">
        <v>1.906667939618464E-2</v>
      </c>
      <c r="I124" s="2">
        <v>168.62955409869542</v>
      </c>
      <c r="J124" s="2">
        <v>630.73154470312534</v>
      </c>
      <c r="K124" s="2">
        <v>3268.2673056683957</v>
      </c>
      <c r="L124" s="2">
        <v>4487.3556911395735</v>
      </c>
      <c r="M124" s="2">
        <v>10228.455200561661</v>
      </c>
      <c r="N124" s="2">
        <v>1</v>
      </c>
      <c r="O124" s="2">
        <v>1</v>
      </c>
      <c r="P124" s="2">
        <v>1</v>
      </c>
      <c r="Q124" s="2">
        <v>1</v>
      </c>
      <c r="R124" s="2">
        <v>1</v>
      </c>
      <c r="S124">
        <v>69.011116404510759</v>
      </c>
    </row>
    <row r="125" spans="1:19" x14ac:dyDescent="0.2">
      <c r="A125" s="2" t="s">
        <v>147</v>
      </c>
      <c r="B125" s="2">
        <v>1097</v>
      </c>
      <c r="C125" s="2">
        <v>8.7387889907674932E-2</v>
      </c>
      <c r="D125" s="2">
        <v>0.13957922565397762</v>
      </c>
      <c r="E125" s="2">
        <v>791705</v>
      </c>
      <c r="F125" s="2">
        <v>1.0398385312178979</v>
      </c>
      <c r="G125" s="2">
        <v>1.0227917424769248</v>
      </c>
      <c r="H125" s="2">
        <v>6.6462852957390059E-2</v>
      </c>
      <c r="I125" s="2">
        <v>169.59369184542433</v>
      </c>
      <c r="J125" s="2">
        <v>637.13338283077996</v>
      </c>
      <c r="K125" s="2">
        <v>3339.2792533713523</v>
      </c>
      <c r="L125" s="2">
        <v>4600.2562233483632</v>
      </c>
      <c r="M125" s="2">
        <v>10599.440370917668</v>
      </c>
      <c r="N125" s="2">
        <v>1</v>
      </c>
      <c r="O125" s="2">
        <v>1</v>
      </c>
      <c r="P125" s="2">
        <v>1</v>
      </c>
      <c r="Q125" s="2">
        <v>1</v>
      </c>
      <c r="R125" s="2">
        <v>1</v>
      </c>
      <c r="S125">
        <v>69.011116404510759</v>
      </c>
    </row>
    <row r="126" spans="1:19" x14ac:dyDescent="0.2">
      <c r="A126" s="2" t="s">
        <v>148</v>
      </c>
      <c r="B126" s="2">
        <v>1097</v>
      </c>
      <c r="C126" s="2">
        <v>8.7387889907674932E-2</v>
      </c>
      <c r="D126" s="2">
        <v>0.14264075125966691</v>
      </c>
      <c r="E126" s="2">
        <v>791705</v>
      </c>
      <c r="F126" s="2">
        <v>1.0398385312178979</v>
      </c>
      <c r="G126" s="2">
        <v>1.0196021046016173</v>
      </c>
      <c r="H126" s="2">
        <v>3.5104385626943062E-2</v>
      </c>
      <c r="I126" s="2">
        <v>169.58944351640324</v>
      </c>
      <c r="J126" s="2">
        <v>635.25328218134018</v>
      </c>
      <c r="K126" s="2">
        <v>3303.9106977578995</v>
      </c>
      <c r="L126" s="2">
        <v>4541.1043555863953</v>
      </c>
      <c r="M126" s="2">
        <v>10385.066713337626</v>
      </c>
      <c r="N126" s="2">
        <v>1</v>
      </c>
      <c r="O126" s="2">
        <v>1</v>
      </c>
      <c r="P126" s="2">
        <v>1</v>
      </c>
      <c r="Q126" s="2">
        <v>1</v>
      </c>
      <c r="R126" s="2">
        <v>1</v>
      </c>
      <c r="S126">
        <v>69.011116404510759</v>
      </c>
    </row>
    <row r="127" spans="1:19" x14ac:dyDescent="0.2">
      <c r="A127" s="2" t="s">
        <v>149</v>
      </c>
      <c r="B127" s="2">
        <v>1097</v>
      </c>
      <c r="C127" s="2">
        <v>8.7387889907674932E-2</v>
      </c>
      <c r="D127" s="2">
        <v>0.12761093969146348</v>
      </c>
      <c r="E127" s="2">
        <v>791705</v>
      </c>
      <c r="F127" s="2">
        <v>1.0398385312178979</v>
      </c>
      <c r="G127" s="2">
        <v>1.0229273497136377</v>
      </c>
      <c r="H127" s="2">
        <v>-8.2155437434797723E-2</v>
      </c>
      <c r="I127" s="2">
        <v>167.07171192231863</v>
      </c>
      <c r="J127" s="2">
        <v>619.1801839242512</v>
      </c>
      <c r="K127" s="2">
        <v>3134.4034362479415</v>
      </c>
      <c r="L127" s="2">
        <v>4274.6837354491581</v>
      </c>
      <c r="M127" s="2">
        <v>9538.723051378709</v>
      </c>
      <c r="N127" s="2">
        <v>1</v>
      </c>
      <c r="O127" s="2">
        <v>1</v>
      </c>
      <c r="P127" s="2">
        <v>1</v>
      </c>
      <c r="Q127" s="2">
        <v>1</v>
      </c>
      <c r="R127" s="2">
        <v>1</v>
      </c>
      <c r="S127">
        <v>69.011116404510759</v>
      </c>
    </row>
    <row r="128" spans="1:19" x14ac:dyDescent="0.2">
      <c r="A128" s="2" t="s">
        <v>150</v>
      </c>
      <c r="B128" s="2">
        <v>1097</v>
      </c>
      <c r="C128" s="2">
        <v>8.7387889907674932E-2</v>
      </c>
      <c r="D128" s="2">
        <v>0.17453619696505748</v>
      </c>
      <c r="E128" s="2">
        <v>791705</v>
      </c>
      <c r="F128" s="2">
        <v>1.0398385312178979</v>
      </c>
      <c r="G128" s="2">
        <v>1.025871545316229</v>
      </c>
      <c r="H128" s="2">
        <v>-5.8135038019572718E-2</v>
      </c>
      <c r="I128" s="2">
        <v>166.99398538405333</v>
      </c>
      <c r="J128" s="2">
        <v>620.25054029006208</v>
      </c>
      <c r="K128" s="2">
        <v>3157.2818859600247</v>
      </c>
      <c r="L128" s="2">
        <v>4312.7721921405109</v>
      </c>
      <c r="M128" s="2">
        <v>9672.5407340694019</v>
      </c>
      <c r="N128" s="2">
        <v>1</v>
      </c>
      <c r="O128" s="2">
        <v>1</v>
      </c>
      <c r="P128" s="2">
        <v>1</v>
      </c>
      <c r="Q128" s="2">
        <v>1</v>
      </c>
      <c r="R128" s="2">
        <v>1</v>
      </c>
      <c r="S128">
        <v>69.011116404510759</v>
      </c>
    </row>
    <row r="129" spans="1:19" x14ac:dyDescent="0.2">
      <c r="A129" s="2" t="s">
        <v>151</v>
      </c>
      <c r="B129" s="2">
        <v>1097</v>
      </c>
      <c r="C129" s="2">
        <v>8.7387889907674932E-2</v>
      </c>
      <c r="D129" s="2">
        <v>0.1514051234429338</v>
      </c>
      <c r="E129" s="2">
        <v>791705</v>
      </c>
      <c r="F129" s="2">
        <v>1.0398385312178979</v>
      </c>
      <c r="G129" s="2">
        <v>1.0203175943445457</v>
      </c>
      <c r="H129" s="2">
        <v>3.8796192178906813E-2</v>
      </c>
      <c r="I129" s="2">
        <v>169.53335441855495</v>
      </c>
      <c r="J129" s="2">
        <v>635.26266263236016</v>
      </c>
      <c r="K129" s="2">
        <v>3306.9675118010514</v>
      </c>
      <c r="L129" s="2">
        <v>4546.5436054887996</v>
      </c>
      <c r="M129" s="2">
        <v>10406.807767143015</v>
      </c>
      <c r="N129" s="2">
        <v>1</v>
      </c>
      <c r="O129" s="2">
        <v>1</v>
      </c>
      <c r="P129" s="2">
        <v>1</v>
      </c>
      <c r="Q129" s="2">
        <v>1</v>
      </c>
      <c r="R129" s="2">
        <v>1</v>
      </c>
      <c r="S129">
        <v>69.011116404510759</v>
      </c>
    </row>
    <row r="130" spans="1:19" x14ac:dyDescent="0.2">
      <c r="A130" s="2" t="s">
        <v>152</v>
      </c>
      <c r="B130" s="2">
        <v>1097</v>
      </c>
      <c r="C130" s="2">
        <v>8.7387889907674932E-2</v>
      </c>
      <c r="D130" s="2">
        <v>0.12698793942722708</v>
      </c>
      <c r="E130" s="2">
        <v>791705</v>
      </c>
      <c r="F130" s="2">
        <v>1.0398385312178979</v>
      </c>
      <c r="G130" s="2">
        <v>1.0210969601658071</v>
      </c>
      <c r="H130" s="2">
        <v>-4.8399508811264487E-2</v>
      </c>
      <c r="I130" s="2">
        <v>167.93128019906638</v>
      </c>
      <c r="J130" s="2">
        <v>624.24696339406046</v>
      </c>
      <c r="K130" s="2">
        <v>3183.931116457497</v>
      </c>
      <c r="L130" s="2">
        <v>4351.5175515628425</v>
      </c>
      <c r="M130" s="2">
        <v>9774.778239448653</v>
      </c>
      <c r="N130" s="2">
        <v>1</v>
      </c>
      <c r="O130" s="2">
        <v>1</v>
      </c>
      <c r="P130" s="2">
        <v>1</v>
      </c>
      <c r="Q130" s="2">
        <v>1</v>
      </c>
      <c r="R130" s="2">
        <v>1</v>
      </c>
      <c r="S130">
        <v>69.011116404510759</v>
      </c>
    </row>
    <row r="131" spans="1:19" x14ac:dyDescent="0.2">
      <c r="A131" s="2" t="s">
        <v>153</v>
      </c>
      <c r="B131" s="2">
        <v>1097</v>
      </c>
      <c r="C131" s="2">
        <v>8.7387889907674932E-2</v>
      </c>
      <c r="D131" s="2">
        <v>0.13268451137916096</v>
      </c>
      <c r="E131" s="2">
        <v>791705</v>
      </c>
      <c r="F131" s="2">
        <v>1.0398385312178979</v>
      </c>
      <c r="G131" s="2">
        <v>1.0229999166954691</v>
      </c>
      <c r="H131" s="2">
        <v>-2.3512172397804471E-2</v>
      </c>
      <c r="I131" s="2">
        <v>168.03728897524553</v>
      </c>
      <c r="J131" s="2">
        <v>626.0662015745861</v>
      </c>
      <c r="K131" s="2">
        <v>3211.7954776656002</v>
      </c>
      <c r="L131" s="2">
        <v>4396.9888404922194</v>
      </c>
      <c r="M131" s="2">
        <v>9929.8456073080542</v>
      </c>
      <c r="N131" s="2">
        <v>1</v>
      </c>
      <c r="O131" s="2">
        <v>1</v>
      </c>
      <c r="P131" s="2">
        <v>1</v>
      </c>
      <c r="Q131" s="2">
        <v>1</v>
      </c>
      <c r="R131" s="2">
        <v>1</v>
      </c>
      <c r="S131">
        <v>69.011116404510759</v>
      </c>
    </row>
    <row r="132" spans="1:19" x14ac:dyDescent="0.2">
      <c r="A132" s="2" t="s">
        <v>154</v>
      </c>
      <c r="B132" s="2">
        <v>1097</v>
      </c>
      <c r="C132" s="2">
        <v>8.7387889907674932E-2</v>
      </c>
      <c r="D132" s="2">
        <v>0.14556055343491026</v>
      </c>
      <c r="E132" s="2">
        <v>791705</v>
      </c>
      <c r="F132" s="2">
        <v>1.0398385312178979</v>
      </c>
      <c r="G132" s="2">
        <v>1.0199053275404246</v>
      </c>
      <c r="H132" s="2">
        <v>-0.12559777457310667</v>
      </c>
      <c r="I132" s="2">
        <v>166.8405222786877</v>
      </c>
      <c r="J132" s="2">
        <v>615.90527676226895</v>
      </c>
      <c r="K132" s="2">
        <v>3087.5396255098753</v>
      </c>
      <c r="L132" s="2">
        <v>4199.1137676011967</v>
      </c>
      <c r="M132" s="2">
        <v>9289.4177693910169</v>
      </c>
      <c r="N132" s="2">
        <v>1</v>
      </c>
      <c r="O132" s="2">
        <v>1</v>
      </c>
      <c r="P132" s="2">
        <v>1</v>
      </c>
      <c r="Q132" s="2">
        <v>1</v>
      </c>
      <c r="R132" s="2">
        <v>1</v>
      </c>
      <c r="S132">
        <v>69.011116404510759</v>
      </c>
    </row>
    <row r="133" spans="1:19" x14ac:dyDescent="0.2">
      <c r="A133" s="2" t="s">
        <v>155</v>
      </c>
      <c r="B133" s="2">
        <v>1097</v>
      </c>
      <c r="C133" s="2">
        <v>8.7387889907674932E-2</v>
      </c>
      <c r="D133" s="2">
        <v>0.14332334229877911</v>
      </c>
      <c r="E133" s="2">
        <v>791705</v>
      </c>
      <c r="F133" s="2">
        <v>1.0398385312178979</v>
      </c>
      <c r="G133" s="2">
        <v>1.0212244234322012</v>
      </c>
      <c r="H133" s="2">
        <v>4.755642173273994E-2</v>
      </c>
      <c r="I133" s="2">
        <v>169.53191517270787</v>
      </c>
      <c r="J133" s="2">
        <v>635.7769602307286</v>
      </c>
      <c r="K133" s="2">
        <v>3316.740697289707</v>
      </c>
      <c r="L133" s="2">
        <v>4562.8862503674845</v>
      </c>
      <c r="M133" s="2">
        <v>10465.922066948933</v>
      </c>
      <c r="N133" s="2">
        <v>1</v>
      </c>
      <c r="O133" s="2">
        <v>1</v>
      </c>
      <c r="P133" s="2">
        <v>1</v>
      </c>
      <c r="Q133" s="2">
        <v>1</v>
      </c>
      <c r="R133" s="2">
        <v>1</v>
      </c>
      <c r="S133">
        <v>69.011116404510759</v>
      </c>
    </row>
    <row r="134" spans="1:19" x14ac:dyDescent="0.2">
      <c r="A134" s="2" t="s">
        <v>156</v>
      </c>
      <c r="B134" s="2">
        <v>1097</v>
      </c>
      <c r="C134" s="2">
        <v>8.7387889907674932E-2</v>
      </c>
      <c r="D134" s="2">
        <v>0.1550552526981552</v>
      </c>
      <c r="E134" s="2">
        <v>791705</v>
      </c>
      <c r="F134" s="2">
        <v>1.0398385312178979</v>
      </c>
      <c r="G134" s="2">
        <v>1.0242762117713466</v>
      </c>
      <c r="H134" s="2">
        <v>-5.3094179042394309E-2</v>
      </c>
      <c r="I134" s="2">
        <v>167.33571484787342</v>
      </c>
      <c r="J134" s="2">
        <v>621.79079848037782</v>
      </c>
      <c r="K134" s="2">
        <v>3168.4941136654606</v>
      </c>
      <c r="L134" s="2">
        <v>4329.3650119753675</v>
      </c>
      <c r="M134" s="2">
        <v>9718.355763166277</v>
      </c>
      <c r="N134" s="2">
        <v>1</v>
      </c>
      <c r="O134" s="2">
        <v>1</v>
      </c>
      <c r="P134" s="2">
        <v>1</v>
      </c>
      <c r="Q134" s="2">
        <v>1</v>
      </c>
      <c r="R134" s="2">
        <v>1</v>
      </c>
      <c r="S134">
        <v>69.011116404510759</v>
      </c>
    </row>
    <row r="135" spans="1:19" x14ac:dyDescent="0.2">
      <c r="A135" s="2" t="s">
        <v>157</v>
      </c>
      <c r="B135" s="2">
        <v>1097</v>
      </c>
      <c r="C135" s="2">
        <v>8.7387889907674932E-2</v>
      </c>
      <c r="D135" s="2">
        <v>0.40789922231097997</v>
      </c>
      <c r="E135" s="2">
        <v>791705</v>
      </c>
      <c r="F135" s="2">
        <v>1.0398385312178979</v>
      </c>
      <c r="G135" s="2">
        <v>1.0235978343019461</v>
      </c>
      <c r="H135" s="2">
        <v>-9.3341303159649017E-2</v>
      </c>
      <c r="I135" s="2">
        <v>166.7785049215457</v>
      </c>
      <c r="J135" s="2">
        <v>617.48169941021854</v>
      </c>
      <c r="K135" s="2">
        <v>3118.1507094751332</v>
      </c>
      <c r="L135" s="2">
        <v>4249.5804062637426</v>
      </c>
      <c r="M135" s="2">
        <v>9462.5216487252274</v>
      </c>
      <c r="N135" s="2">
        <v>1</v>
      </c>
      <c r="O135" s="2">
        <v>1</v>
      </c>
      <c r="P135" s="2">
        <v>1</v>
      </c>
      <c r="Q135" s="2">
        <v>1</v>
      </c>
      <c r="R135" s="2">
        <v>1</v>
      </c>
      <c r="S135">
        <v>69.011116404510759</v>
      </c>
    </row>
    <row r="136" spans="1:19" x14ac:dyDescent="0.2">
      <c r="A136" s="2" t="s">
        <v>158</v>
      </c>
      <c r="B136" s="2">
        <v>1097</v>
      </c>
      <c r="C136" s="2">
        <v>8.7387889907674932E-2</v>
      </c>
      <c r="D136" s="2">
        <v>0.13330223885952089</v>
      </c>
      <c r="E136" s="2">
        <v>791705</v>
      </c>
      <c r="F136" s="2">
        <v>1.0398385312178979</v>
      </c>
      <c r="G136" s="2">
        <v>1.0208200613652254</v>
      </c>
      <c r="H136" s="2">
        <v>-2.923656616430589E-2</v>
      </c>
      <c r="I136" s="2">
        <v>168.29809832666092</v>
      </c>
      <c r="J136" s="2">
        <v>626.69893435384199</v>
      </c>
      <c r="K136" s="2">
        <v>3210.4922248937555</v>
      </c>
      <c r="L136" s="2">
        <v>4393.3496555484071</v>
      </c>
      <c r="M136" s="2">
        <v>9907.8660379657849</v>
      </c>
      <c r="N136" s="2">
        <v>1</v>
      </c>
      <c r="O136" s="2">
        <v>1</v>
      </c>
      <c r="P136" s="2">
        <v>1</v>
      </c>
      <c r="Q136" s="2">
        <v>1</v>
      </c>
      <c r="R136" s="2">
        <v>1</v>
      </c>
      <c r="S136">
        <v>69.011116404510759</v>
      </c>
    </row>
    <row r="137" spans="1:19" x14ac:dyDescent="0.2">
      <c r="A137" s="2" t="s">
        <v>159</v>
      </c>
      <c r="B137" s="2">
        <v>1097</v>
      </c>
      <c r="C137" s="2">
        <v>8.7387889907674932E-2</v>
      </c>
      <c r="D137" s="2">
        <v>0.21250549992807552</v>
      </c>
      <c r="E137" s="2">
        <v>791705</v>
      </c>
      <c r="F137" s="2">
        <v>1.0398385312178979</v>
      </c>
      <c r="G137" s="2">
        <v>1.0387693934245084</v>
      </c>
      <c r="H137" s="2">
        <v>-3.3615973003339329E-2</v>
      </c>
      <c r="I137" s="2">
        <v>165.33415146492462</v>
      </c>
      <c r="J137" s="2">
        <v>615.5195440399857</v>
      </c>
      <c r="K137" s="2">
        <v>3152.4909216764554</v>
      </c>
      <c r="L137" s="2">
        <v>4314.1617810330963</v>
      </c>
      <c r="M137" s="2">
        <v>9734.9179647582041</v>
      </c>
      <c r="N137" s="2">
        <v>1</v>
      </c>
      <c r="O137" s="2">
        <v>1</v>
      </c>
      <c r="P137" s="2">
        <v>1</v>
      </c>
      <c r="Q137" s="2">
        <v>1</v>
      </c>
      <c r="R137" s="2">
        <v>1</v>
      </c>
      <c r="S137">
        <v>69.011116404510759</v>
      </c>
    </row>
    <row r="138" spans="1:19" x14ac:dyDescent="0.2">
      <c r="A138" s="2" t="s">
        <v>160</v>
      </c>
      <c r="B138" s="2">
        <v>1097</v>
      </c>
      <c r="C138" s="2">
        <v>8.7387889907674932E-2</v>
      </c>
      <c r="D138" s="2">
        <v>0.13676786744523678</v>
      </c>
      <c r="E138" s="2">
        <v>791705</v>
      </c>
      <c r="F138" s="2">
        <v>1.0398385312178979</v>
      </c>
      <c r="G138" s="2">
        <v>1.0175984538580847</v>
      </c>
      <c r="H138" s="2">
        <v>7.2421959809558303E-3</v>
      </c>
      <c r="I138" s="2">
        <v>169.44752548196573</v>
      </c>
      <c r="J138" s="2">
        <v>633.07905264382282</v>
      </c>
      <c r="K138" s="2">
        <v>3270.5550804955687</v>
      </c>
      <c r="L138" s="2">
        <v>4486.3696949886953</v>
      </c>
      <c r="M138" s="2">
        <v>10194.599011750697</v>
      </c>
      <c r="N138" s="2">
        <v>1</v>
      </c>
      <c r="O138" s="2">
        <v>1</v>
      </c>
      <c r="P138" s="2">
        <v>1</v>
      </c>
      <c r="Q138" s="2">
        <v>1</v>
      </c>
      <c r="R138" s="2">
        <v>1</v>
      </c>
      <c r="S138">
        <v>69.011116404510759</v>
      </c>
    </row>
    <row r="139" spans="1:19" x14ac:dyDescent="0.2">
      <c r="A139" s="2" t="s">
        <v>161</v>
      </c>
      <c r="B139" s="2">
        <v>1097</v>
      </c>
      <c r="C139" s="2">
        <v>8.7387889907674932E-2</v>
      </c>
      <c r="D139" s="2">
        <v>0.17658397299528866</v>
      </c>
      <c r="E139" s="2">
        <v>791705</v>
      </c>
      <c r="F139" s="2">
        <v>1.0398385312178979</v>
      </c>
      <c r="G139" s="2">
        <v>1.0213057224043518</v>
      </c>
      <c r="H139" s="2">
        <v>1.896504273110448E-2</v>
      </c>
      <c r="I139" s="2">
        <v>169.03208888956249</v>
      </c>
      <c r="J139" s="2">
        <v>632.22376957791448</v>
      </c>
      <c r="K139" s="2">
        <v>3275.6564259216466</v>
      </c>
      <c r="L139" s="2">
        <v>4497.2934199568572</v>
      </c>
      <c r="M139" s="2">
        <v>10248.939737234161</v>
      </c>
      <c r="N139" s="2">
        <v>1</v>
      </c>
      <c r="O139" s="2">
        <v>1</v>
      </c>
      <c r="P139" s="2">
        <v>1</v>
      </c>
      <c r="Q139" s="2">
        <v>1</v>
      </c>
      <c r="R139" s="2">
        <v>1</v>
      </c>
      <c r="S139">
        <v>69.011116404510759</v>
      </c>
    </row>
    <row r="140" spans="1:19" x14ac:dyDescent="0.2">
      <c r="A140" s="2" t="s">
        <v>162</v>
      </c>
      <c r="B140" s="2">
        <v>1097</v>
      </c>
      <c r="C140" s="2">
        <v>8.7387889907674932E-2</v>
      </c>
      <c r="D140" s="2">
        <v>0.13955707531777309</v>
      </c>
      <c r="E140" s="2">
        <v>791705</v>
      </c>
      <c r="F140" s="2">
        <v>1.0398385312178979</v>
      </c>
      <c r="G140" s="2">
        <v>1.0247780069741919</v>
      </c>
      <c r="H140" s="2">
        <v>-2.7616910660746528E-2</v>
      </c>
      <c r="I140" s="2">
        <v>167.67857361274096</v>
      </c>
      <c r="J140" s="2">
        <v>624.50623881697061</v>
      </c>
      <c r="K140" s="2">
        <v>3200.9981676955563</v>
      </c>
      <c r="L140" s="2">
        <v>4381.151367747857</v>
      </c>
      <c r="M140" s="2">
        <v>9886.9929755847552</v>
      </c>
      <c r="N140" s="2">
        <v>1</v>
      </c>
      <c r="O140" s="2">
        <v>1</v>
      </c>
      <c r="P140" s="2">
        <v>1</v>
      </c>
      <c r="Q140" s="2">
        <v>1</v>
      </c>
      <c r="R140" s="2">
        <v>1</v>
      </c>
      <c r="S140">
        <v>69.011116404510759</v>
      </c>
    </row>
    <row r="141" spans="1:19" x14ac:dyDescent="0.2">
      <c r="A141" s="2" t="s">
        <v>163</v>
      </c>
      <c r="B141" s="2">
        <v>1097</v>
      </c>
      <c r="C141" s="2">
        <v>8.7387889907674932E-2</v>
      </c>
      <c r="D141" s="2">
        <v>0.15493213852818491</v>
      </c>
      <c r="E141" s="2">
        <v>791705</v>
      </c>
      <c r="F141" s="2">
        <v>1.0398385312178979</v>
      </c>
      <c r="G141" s="2">
        <v>1.0285584384200168</v>
      </c>
      <c r="H141" s="5">
        <v>-5.2073974958897091E-5</v>
      </c>
      <c r="I141" s="2">
        <v>167.52342060856918</v>
      </c>
      <c r="J141" s="2">
        <v>625.51379823193452</v>
      </c>
      <c r="K141" s="2">
        <v>3227.211671590323</v>
      </c>
      <c r="L141" s="2">
        <v>4425.5172971969623</v>
      </c>
      <c r="M141" s="2">
        <v>10049.056913559249</v>
      </c>
      <c r="N141" s="2">
        <v>1</v>
      </c>
      <c r="O141" s="2">
        <v>1</v>
      </c>
      <c r="P141" s="2">
        <v>1</v>
      </c>
      <c r="Q141" s="2">
        <v>1</v>
      </c>
      <c r="R141" s="2">
        <v>1</v>
      </c>
      <c r="S141">
        <v>69.011116404510759</v>
      </c>
    </row>
    <row r="142" spans="1:19" x14ac:dyDescent="0.2">
      <c r="A142" s="2" t="s">
        <v>164</v>
      </c>
      <c r="B142" s="2">
        <v>1097</v>
      </c>
      <c r="C142" s="2">
        <v>8.7387889907674932E-2</v>
      </c>
      <c r="D142" s="2">
        <v>0.1632883000049121</v>
      </c>
      <c r="E142" s="2">
        <v>791705</v>
      </c>
      <c r="F142" s="2">
        <v>1.0398385312178979</v>
      </c>
      <c r="G142" s="2">
        <v>1.0214794334570676</v>
      </c>
      <c r="H142" s="2">
        <v>3.0273191951319198E-2</v>
      </c>
      <c r="I142" s="2">
        <v>169.19529848931651</v>
      </c>
      <c r="J142" s="2">
        <v>633.49706370350918</v>
      </c>
      <c r="K142" s="2">
        <v>3291.1428546913494</v>
      </c>
      <c r="L142" s="2">
        <v>4522.1434626480141</v>
      </c>
      <c r="M142" s="2">
        <v>10331.85638593023</v>
      </c>
      <c r="N142" s="2">
        <v>1</v>
      </c>
      <c r="O142" s="2">
        <v>1</v>
      </c>
      <c r="P142" s="2">
        <v>1</v>
      </c>
      <c r="Q142" s="2">
        <v>1</v>
      </c>
      <c r="R142" s="2">
        <v>1</v>
      </c>
      <c r="S142">
        <v>69.011116404510759</v>
      </c>
    </row>
    <row r="143" spans="1:19" x14ac:dyDescent="0.2">
      <c r="A143" s="2" t="s">
        <v>165</v>
      </c>
      <c r="B143" s="2">
        <v>1097</v>
      </c>
      <c r="C143" s="2">
        <v>8.7387889907674932E-2</v>
      </c>
      <c r="D143" s="2">
        <v>0.13781726198067465</v>
      </c>
      <c r="E143" s="2">
        <v>791705</v>
      </c>
      <c r="F143" s="2">
        <v>1.0398385312178979</v>
      </c>
      <c r="G143" s="2">
        <v>1.0200164446631199</v>
      </c>
      <c r="H143" s="2">
        <v>1.9669680470203961E-2</v>
      </c>
      <c r="I143" s="2">
        <v>169.25760526138586</v>
      </c>
      <c r="J143" s="2">
        <v>633.10456783023051</v>
      </c>
      <c r="K143" s="2">
        <v>3280.6308793017447</v>
      </c>
      <c r="L143" s="2">
        <v>4504.2512300784601</v>
      </c>
      <c r="M143" s="2">
        <v>10265.384097654565</v>
      </c>
      <c r="N143" s="2">
        <v>1</v>
      </c>
      <c r="O143" s="2">
        <v>1</v>
      </c>
      <c r="P143" s="2">
        <v>1</v>
      </c>
      <c r="Q143" s="2">
        <v>1</v>
      </c>
      <c r="R143" s="2">
        <v>1</v>
      </c>
      <c r="S143">
        <v>69.011116404510759</v>
      </c>
    </row>
    <row r="144" spans="1:19" x14ac:dyDescent="0.2">
      <c r="A144" s="2" t="s">
        <v>166</v>
      </c>
      <c r="B144" s="2">
        <v>1097</v>
      </c>
      <c r="C144" s="2">
        <v>8.7387889907674932E-2</v>
      </c>
      <c r="D144" s="2">
        <v>0.14431663891192076</v>
      </c>
      <c r="E144" s="2">
        <v>791705</v>
      </c>
      <c r="F144" s="2">
        <v>1.0398385312178979</v>
      </c>
      <c r="G144" s="2">
        <v>1.0210248887975235</v>
      </c>
      <c r="H144" s="2">
        <v>6.2547048195488522E-2</v>
      </c>
      <c r="I144" s="2">
        <v>169.821346256412</v>
      </c>
      <c r="J144" s="2">
        <v>637.7541794683126</v>
      </c>
      <c r="K144" s="2">
        <v>3339.1982376826741</v>
      </c>
      <c r="L144" s="2">
        <v>4598.7294860385373</v>
      </c>
      <c r="M144" s="2">
        <v>10584.852872822041</v>
      </c>
      <c r="N144" s="2">
        <v>1</v>
      </c>
      <c r="O144" s="2">
        <v>1</v>
      </c>
      <c r="P144" s="2">
        <v>1</v>
      </c>
      <c r="Q144" s="2">
        <v>1</v>
      </c>
      <c r="R144" s="2">
        <v>1</v>
      </c>
      <c r="S144">
        <v>69.011116404510759</v>
      </c>
    </row>
    <row r="145" spans="1:19" x14ac:dyDescent="0.2">
      <c r="A145" s="2" t="s">
        <v>167</v>
      </c>
      <c r="B145" s="2">
        <v>1097</v>
      </c>
      <c r="C145" s="2">
        <v>8.7387889907674932E-2</v>
      </c>
      <c r="D145" s="2">
        <v>0.13518689044801652</v>
      </c>
      <c r="E145" s="2">
        <v>791705</v>
      </c>
      <c r="F145" s="2">
        <v>1.0398385312178979</v>
      </c>
      <c r="G145" s="2">
        <v>1.0228087149966496</v>
      </c>
      <c r="H145" s="2">
        <v>0.11294883579399756</v>
      </c>
      <c r="I145" s="2">
        <v>170.38816419268946</v>
      </c>
      <c r="J145" s="2">
        <v>642.92645796856436</v>
      </c>
      <c r="K145" s="2">
        <v>3408.7754100170587</v>
      </c>
      <c r="L145" s="2">
        <v>4712.2480808093451</v>
      </c>
      <c r="M145" s="2">
        <v>10980.801630872733</v>
      </c>
      <c r="N145" s="2">
        <v>1</v>
      </c>
      <c r="O145" s="2">
        <v>1</v>
      </c>
      <c r="P145" s="2">
        <v>1</v>
      </c>
      <c r="Q145" s="2">
        <v>1</v>
      </c>
      <c r="R145" s="2">
        <v>1</v>
      </c>
      <c r="S145">
        <v>69.011116404510759</v>
      </c>
    </row>
    <row r="146" spans="1:19" x14ac:dyDescent="0.2">
      <c r="A146" s="2" t="s">
        <v>168</v>
      </c>
      <c r="B146" s="2">
        <v>1097</v>
      </c>
      <c r="C146" s="2">
        <v>8.7387889907674932E-2</v>
      </c>
      <c r="D146" s="2">
        <v>0.13926891526565854</v>
      </c>
      <c r="E146" s="2">
        <v>791705</v>
      </c>
      <c r="F146" s="2">
        <v>1.0398385312178979</v>
      </c>
      <c r="G146" s="2">
        <v>1.0180034784579199</v>
      </c>
      <c r="H146" s="2">
        <v>2.7948238583227258E-2</v>
      </c>
      <c r="I146" s="2">
        <v>169.7335794247108</v>
      </c>
      <c r="J146" s="2">
        <v>635.36672066467042</v>
      </c>
      <c r="K146" s="2">
        <v>3298.663010639495</v>
      </c>
      <c r="L146" s="2">
        <v>4531.4918034621696</v>
      </c>
      <c r="M146" s="2">
        <v>10345.055192765933</v>
      </c>
      <c r="N146" s="2">
        <v>1</v>
      </c>
      <c r="O146" s="2">
        <v>1</v>
      </c>
      <c r="P146" s="2">
        <v>1</v>
      </c>
      <c r="Q146" s="2">
        <v>1</v>
      </c>
      <c r="R146" s="2">
        <v>1</v>
      </c>
      <c r="S146">
        <v>69.011116404510759</v>
      </c>
    </row>
    <row r="147" spans="1:19" x14ac:dyDescent="0.2">
      <c r="A147" s="2" t="s">
        <v>169</v>
      </c>
      <c r="B147" s="2">
        <v>1097</v>
      </c>
      <c r="C147" s="2">
        <v>8.7387889907674932E-2</v>
      </c>
      <c r="D147" s="2">
        <v>0.13817328070884932</v>
      </c>
      <c r="E147" s="2">
        <v>791705</v>
      </c>
      <c r="F147" s="2">
        <v>1.0398385312178979</v>
      </c>
      <c r="G147" s="2">
        <v>1.0201393496434756</v>
      </c>
      <c r="H147" s="2">
        <v>-4.4919079458414779E-2</v>
      </c>
      <c r="I147" s="2">
        <v>168.14617398418852</v>
      </c>
      <c r="J147" s="2">
        <v>625.23670762312213</v>
      </c>
      <c r="K147" s="2">
        <v>3191.3743437562439</v>
      </c>
      <c r="L147" s="2">
        <v>4362.6039508648055</v>
      </c>
      <c r="M147" s="2">
        <v>9805.8927961864556</v>
      </c>
      <c r="N147" s="2">
        <v>1</v>
      </c>
      <c r="O147" s="2">
        <v>1</v>
      </c>
      <c r="P147" s="2">
        <v>1</v>
      </c>
      <c r="Q147" s="2">
        <v>1</v>
      </c>
      <c r="R147" s="2">
        <v>1</v>
      </c>
      <c r="S147">
        <v>69.011116404510759</v>
      </c>
    </row>
    <row r="148" spans="1:19" x14ac:dyDescent="0.2">
      <c r="A148" s="2" t="s">
        <v>170</v>
      </c>
      <c r="B148" s="2">
        <v>1097</v>
      </c>
      <c r="C148" s="2">
        <v>8.7387889907674932E-2</v>
      </c>
      <c r="D148" s="2">
        <v>0.13673311590797169</v>
      </c>
      <c r="E148" s="2">
        <v>791705</v>
      </c>
      <c r="F148" s="2">
        <v>1.0398385312178979</v>
      </c>
      <c r="G148" s="2">
        <v>1.0196129676442058</v>
      </c>
      <c r="H148" s="2">
        <v>-1.2441143323562911E-2</v>
      </c>
      <c r="I148" s="2">
        <v>168.77981447999156</v>
      </c>
      <c r="J148" s="2">
        <v>629.45182570867519</v>
      </c>
      <c r="K148" s="2">
        <v>3237.0384800063248</v>
      </c>
      <c r="L148" s="2">
        <v>4434.5768161587139</v>
      </c>
      <c r="M148" s="2">
        <v>10035.552347824094</v>
      </c>
      <c r="N148" s="2">
        <v>1</v>
      </c>
      <c r="O148" s="2">
        <v>1</v>
      </c>
      <c r="P148" s="2">
        <v>1</v>
      </c>
      <c r="Q148" s="2">
        <v>1</v>
      </c>
      <c r="R148" s="2">
        <v>1</v>
      </c>
      <c r="S148">
        <v>69.011116404510759</v>
      </c>
    </row>
    <row r="149" spans="1:19" x14ac:dyDescent="0.2">
      <c r="A149" s="2" t="s">
        <v>171</v>
      </c>
      <c r="B149" s="2">
        <v>1097</v>
      </c>
      <c r="C149" s="2">
        <v>8.7387889907674932E-2</v>
      </c>
      <c r="D149" s="2">
        <v>0.13123418057556163</v>
      </c>
      <c r="E149" s="2">
        <v>791705</v>
      </c>
      <c r="F149" s="2">
        <v>1.0398385312178979</v>
      </c>
      <c r="G149" s="2">
        <v>1.0228234968958125</v>
      </c>
      <c r="H149" s="2">
        <v>-9.5152464946856599E-2</v>
      </c>
      <c r="I149" s="2">
        <v>166.87335312094766</v>
      </c>
      <c r="J149" s="2">
        <v>617.72604941309567</v>
      </c>
      <c r="K149" s="2">
        <v>3117.9982545039311</v>
      </c>
      <c r="L149" s="2">
        <v>4248.8184358047756</v>
      </c>
      <c r="M149" s="2">
        <v>9456.8226837458114</v>
      </c>
      <c r="N149" s="2">
        <v>1</v>
      </c>
      <c r="O149" s="2">
        <v>1</v>
      </c>
      <c r="P149" s="2">
        <v>1</v>
      </c>
      <c r="Q149" s="2">
        <v>1</v>
      </c>
      <c r="R149" s="2">
        <v>1</v>
      </c>
      <c r="S149">
        <v>69.011116404510759</v>
      </c>
    </row>
    <row r="150" spans="1:19" x14ac:dyDescent="0.2">
      <c r="A150" s="2" t="s">
        <v>172</v>
      </c>
      <c r="B150" s="2">
        <v>1097</v>
      </c>
      <c r="C150" s="2">
        <v>8.7387889907674932E-2</v>
      </c>
      <c r="D150" s="2">
        <v>0.12840413253554869</v>
      </c>
      <c r="E150" s="2">
        <v>791705</v>
      </c>
      <c r="F150" s="2">
        <v>1.0398385312178979</v>
      </c>
      <c r="G150" s="2">
        <v>1.0146172804703306</v>
      </c>
      <c r="H150" s="2">
        <v>5.5682827677271243E-2</v>
      </c>
      <c r="I150" s="2">
        <v>170.77902330725729</v>
      </c>
      <c r="J150" s="2">
        <v>640.93302504883241</v>
      </c>
      <c r="K150" s="2">
        <v>3349.6901246239072</v>
      </c>
      <c r="L150" s="2">
        <v>4610.4799220386376</v>
      </c>
      <c r="M150" s="2">
        <v>10589.989273687963</v>
      </c>
      <c r="N150" s="2">
        <v>1</v>
      </c>
      <c r="O150" s="2">
        <v>1</v>
      </c>
      <c r="P150" s="2">
        <v>1</v>
      </c>
      <c r="Q150" s="2">
        <v>1</v>
      </c>
      <c r="R150" s="2">
        <v>1</v>
      </c>
      <c r="S150">
        <v>69.011116404510759</v>
      </c>
    </row>
    <row r="151" spans="1:19" x14ac:dyDescent="0.2">
      <c r="A151" s="2" t="s">
        <v>173</v>
      </c>
      <c r="B151" s="2">
        <v>1097</v>
      </c>
      <c r="C151" s="2">
        <v>8.7387889907674932E-2</v>
      </c>
      <c r="D151" s="2">
        <v>0.14493098131627513</v>
      </c>
      <c r="E151" s="2">
        <v>791705</v>
      </c>
      <c r="F151" s="2">
        <v>1.0398385312178979</v>
      </c>
      <c r="G151" s="2">
        <v>1.0219839024611708</v>
      </c>
      <c r="H151" s="2">
        <v>0.10095304911993527</v>
      </c>
      <c r="I151" s="2">
        <v>170.3201111923463</v>
      </c>
      <c r="J151" s="2">
        <v>641.94179997667993</v>
      </c>
      <c r="K151" s="2">
        <v>3393.2773709889834</v>
      </c>
      <c r="L151" s="2">
        <v>4686.5321697840109</v>
      </c>
      <c r="M151" s="2">
        <v>10887.824552106411</v>
      </c>
      <c r="N151" s="2">
        <v>1</v>
      </c>
      <c r="O151" s="2">
        <v>1</v>
      </c>
      <c r="P151" s="2">
        <v>1</v>
      </c>
      <c r="Q151" s="2">
        <v>1</v>
      </c>
      <c r="R151" s="2">
        <v>1</v>
      </c>
      <c r="S151">
        <v>69.011116404510759</v>
      </c>
    </row>
    <row r="152" spans="1:19" x14ac:dyDescent="0.2">
      <c r="A152" s="2" t="s">
        <v>174</v>
      </c>
      <c r="B152" s="2">
        <v>1097</v>
      </c>
      <c r="C152" s="2">
        <v>8.7387889907674932E-2</v>
      </c>
      <c r="D152" s="2">
        <v>0.13729518804682858</v>
      </c>
      <c r="E152" s="2">
        <v>791705</v>
      </c>
      <c r="F152" s="2">
        <v>1.0398385312178979</v>
      </c>
      <c r="G152" s="2">
        <v>1.0215684544670651</v>
      </c>
      <c r="H152" s="2">
        <v>-4.8062794289590129E-2</v>
      </c>
      <c r="I152" s="2">
        <v>167.8599648959183</v>
      </c>
      <c r="J152" s="2">
        <v>624.00405664293567</v>
      </c>
      <c r="K152" s="2">
        <v>3183.0073101873118</v>
      </c>
      <c r="L152" s="2">
        <v>4350.3910506247967</v>
      </c>
      <c r="M152" s="2">
        <v>9773.3218487603663</v>
      </c>
      <c r="N152" s="2">
        <v>1</v>
      </c>
      <c r="O152" s="2">
        <v>1</v>
      </c>
      <c r="P152" s="2">
        <v>1</v>
      </c>
      <c r="Q152" s="2">
        <v>1</v>
      </c>
      <c r="R152" s="2">
        <v>1</v>
      </c>
      <c r="S152">
        <v>69.011116404510759</v>
      </c>
    </row>
    <row r="153" spans="1:19" x14ac:dyDescent="0.2">
      <c r="A153" s="2" t="s">
        <v>175</v>
      </c>
      <c r="B153" s="2">
        <v>1097</v>
      </c>
      <c r="C153" s="2">
        <v>8.7387889907674932E-2</v>
      </c>
      <c r="D153" s="2">
        <v>0.13678489020174031</v>
      </c>
      <c r="E153" s="2">
        <v>791705</v>
      </c>
      <c r="F153" s="2">
        <v>1.0398385312178979</v>
      </c>
      <c r="G153" s="2">
        <v>1.0187199991859544</v>
      </c>
      <c r="H153" s="2">
        <v>-6.2623131977494251E-2</v>
      </c>
      <c r="I153" s="2">
        <v>168.08138900004548</v>
      </c>
      <c r="J153" s="2">
        <v>623.98425700307541</v>
      </c>
      <c r="K153" s="2">
        <v>3171.9434912054749</v>
      </c>
      <c r="L153" s="2">
        <v>4330.9169618598653</v>
      </c>
      <c r="M153" s="2">
        <v>9698.3278119777915</v>
      </c>
      <c r="N153" s="2">
        <v>1</v>
      </c>
      <c r="O153" s="2">
        <v>1</v>
      </c>
      <c r="P153" s="2">
        <v>1</v>
      </c>
      <c r="Q153" s="2">
        <v>1</v>
      </c>
      <c r="R153" s="2">
        <v>1</v>
      </c>
      <c r="S153">
        <v>69.011116404510759</v>
      </c>
    </row>
    <row r="154" spans="1:19" x14ac:dyDescent="0.2">
      <c r="A154" s="2" t="s">
        <v>176</v>
      </c>
      <c r="B154" s="2">
        <v>1097</v>
      </c>
      <c r="C154" s="2">
        <v>8.7387889907674932E-2</v>
      </c>
      <c r="D154" s="2">
        <v>0.13542774363628948</v>
      </c>
      <c r="E154" s="2">
        <v>791705</v>
      </c>
      <c r="F154" s="2">
        <v>1.0398385312178979</v>
      </c>
      <c r="G154" s="2">
        <v>1.0197280666532746</v>
      </c>
      <c r="H154" s="2">
        <v>2.604458807233417E-2</v>
      </c>
      <c r="I154" s="2">
        <v>169.4139852452405</v>
      </c>
      <c r="J154" s="2">
        <v>634.06286973787701</v>
      </c>
      <c r="K154" s="2">
        <v>3290.570703462145</v>
      </c>
      <c r="L154" s="2">
        <v>4519.8922104756302</v>
      </c>
      <c r="M154" s="2">
        <v>10315.511537062861</v>
      </c>
      <c r="N154" s="2">
        <v>1</v>
      </c>
      <c r="O154" s="2">
        <v>1</v>
      </c>
      <c r="P154" s="2">
        <v>1</v>
      </c>
      <c r="Q154" s="2">
        <v>1</v>
      </c>
      <c r="R154" s="2">
        <v>1</v>
      </c>
      <c r="S154">
        <v>69.011116404510759</v>
      </c>
    </row>
    <row r="155" spans="1:19" x14ac:dyDescent="0.2">
      <c r="A155" s="2" t="s">
        <v>177</v>
      </c>
      <c r="B155" s="2">
        <v>1097</v>
      </c>
      <c r="C155" s="2">
        <v>8.7387889907674932E-2</v>
      </c>
      <c r="D155" s="2">
        <v>0.13803761360463326</v>
      </c>
      <c r="E155" s="2">
        <v>791705</v>
      </c>
      <c r="F155" s="2">
        <v>1.0398385312178979</v>
      </c>
      <c r="G155" s="2">
        <v>1.0219085809715711</v>
      </c>
      <c r="H155" s="2">
        <v>-0.12893168838377758</v>
      </c>
      <c r="I155" s="2">
        <v>166.46342068744599</v>
      </c>
      <c r="J155" s="2">
        <v>614.35319893982637</v>
      </c>
      <c r="K155" s="2">
        <v>3077.9073158107622</v>
      </c>
      <c r="L155" s="2">
        <v>4185.3576151690349</v>
      </c>
      <c r="M155" s="2">
        <v>9254.9636083478017</v>
      </c>
      <c r="N155" s="2">
        <v>1</v>
      </c>
      <c r="O155" s="2">
        <v>1</v>
      </c>
      <c r="P155" s="2">
        <v>1</v>
      </c>
      <c r="Q155" s="2">
        <v>1</v>
      </c>
      <c r="R155" s="2">
        <v>1</v>
      </c>
      <c r="S155">
        <v>69.011116404510759</v>
      </c>
    </row>
    <row r="156" spans="1:19" x14ac:dyDescent="0.2">
      <c r="A156" s="2" t="s">
        <v>178</v>
      </c>
      <c r="B156" s="2">
        <v>1097</v>
      </c>
      <c r="C156" s="2">
        <v>8.7387889907674932E-2</v>
      </c>
      <c r="D156" s="2">
        <v>0.14651846555063752</v>
      </c>
      <c r="E156" s="2">
        <v>791705</v>
      </c>
      <c r="F156" s="2">
        <v>1.0398385312178979</v>
      </c>
      <c r="G156" s="2">
        <v>1.0114412435588236</v>
      </c>
      <c r="H156" s="2">
        <v>0.15629752241321165</v>
      </c>
      <c r="I156" s="2">
        <v>173.08768568142796</v>
      </c>
      <c r="J156" s="2">
        <v>655.8803077072489</v>
      </c>
      <c r="K156" s="2">
        <v>3516.1988193289849</v>
      </c>
      <c r="L156" s="2">
        <v>4876.7477580329696</v>
      </c>
      <c r="M156" s="2">
        <v>11484.838659306264</v>
      </c>
      <c r="N156" s="2">
        <v>1</v>
      </c>
      <c r="O156" s="2">
        <v>1</v>
      </c>
      <c r="P156" s="2">
        <v>1</v>
      </c>
      <c r="Q156" s="2">
        <v>1</v>
      </c>
      <c r="R156" s="2">
        <v>1</v>
      </c>
      <c r="S156">
        <v>69.011116404510759</v>
      </c>
    </row>
    <row r="157" spans="1:19" x14ac:dyDescent="0.2">
      <c r="A157" s="2" t="s">
        <v>179</v>
      </c>
      <c r="B157" s="2">
        <v>1097</v>
      </c>
      <c r="C157" s="2">
        <v>8.7387889907674932E-2</v>
      </c>
      <c r="D157" s="2">
        <v>0.2084365411047982</v>
      </c>
      <c r="E157" s="2">
        <v>791705</v>
      </c>
      <c r="F157" s="2">
        <v>1.0398385312178979</v>
      </c>
      <c r="G157" s="2">
        <v>1.0208062946028873</v>
      </c>
      <c r="H157" s="2">
        <v>8.0620803165109375E-2</v>
      </c>
      <c r="I157" s="2">
        <v>170.16792981345466</v>
      </c>
      <c r="J157" s="2">
        <v>640.14057071000286</v>
      </c>
      <c r="K157" s="2">
        <v>3366.6106606095177</v>
      </c>
      <c r="L157" s="2">
        <v>4642.6029539221645</v>
      </c>
      <c r="M157" s="2">
        <v>10731.678491481256</v>
      </c>
      <c r="N157" s="2">
        <v>1</v>
      </c>
      <c r="O157" s="2">
        <v>1</v>
      </c>
      <c r="P157" s="2">
        <v>1</v>
      </c>
      <c r="Q157" s="2">
        <v>1</v>
      </c>
      <c r="R157" s="2">
        <v>1</v>
      </c>
      <c r="S157">
        <v>69.011116404510759</v>
      </c>
    </row>
    <row r="158" spans="1:19" x14ac:dyDescent="0.2">
      <c r="A158" s="2" t="s">
        <v>180</v>
      </c>
      <c r="B158" s="2">
        <v>1097</v>
      </c>
      <c r="C158" s="2">
        <v>8.7387889907674932E-2</v>
      </c>
      <c r="D158" s="2">
        <v>0.14244812518410838</v>
      </c>
      <c r="E158" s="2">
        <v>791705</v>
      </c>
      <c r="F158" s="2">
        <v>1.0398385312178979</v>
      </c>
      <c r="G158" s="2">
        <v>1.0155262413757238</v>
      </c>
      <c r="H158" s="2">
        <v>-1.7453466559862348E-2</v>
      </c>
      <c r="I158" s="2">
        <v>169.37112270021441</v>
      </c>
      <c r="J158" s="2">
        <v>631.34613802902527</v>
      </c>
      <c r="K158" s="2">
        <v>3242.4425074469209</v>
      </c>
      <c r="L158" s="2">
        <v>4440.1474738817151</v>
      </c>
      <c r="M158" s="2">
        <v>10033.990547344232</v>
      </c>
      <c r="N158" s="2">
        <v>1</v>
      </c>
      <c r="O158" s="2">
        <v>1</v>
      </c>
      <c r="P158" s="2">
        <v>1</v>
      </c>
      <c r="Q158" s="2">
        <v>1</v>
      </c>
      <c r="R158" s="2">
        <v>1</v>
      </c>
      <c r="S158">
        <v>69.011116404510759</v>
      </c>
    </row>
    <row r="159" spans="1:19" x14ac:dyDescent="0.2">
      <c r="A159" s="2" t="s">
        <v>181</v>
      </c>
      <c r="B159" s="2">
        <v>1097</v>
      </c>
      <c r="C159" s="2">
        <v>8.7387889907674932E-2</v>
      </c>
      <c r="D159" s="2">
        <v>0.13458338902473577</v>
      </c>
      <c r="E159" s="2">
        <v>791705</v>
      </c>
      <c r="F159" s="2">
        <v>1.0398385312178979</v>
      </c>
      <c r="G159" s="2">
        <v>1.0232535267823482</v>
      </c>
      <c r="H159" s="2">
        <v>1.126578403270608E-2</v>
      </c>
      <c r="I159" s="2">
        <v>168.58052084185957</v>
      </c>
      <c r="J159" s="2">
        <v>630.09381721089869</v>
      </c>
      <c r="K159" s="2">
        <v>3258.8813594358039</v>
      </c>
      <c r="L159" s="2">
        <v>4472.0170496412784</v>
      </c>
      <c r="M159" s="2">
        <v>10175.52182593985</v>
      </c>
      <c r="N159" s="2">
        <v>1</v>
      </c>
      <c r="O159" s="2">
        <v>1</v>
      </c>
      <c r="P159" s="2">
        <v>1</v>
      </c>
      <c r="Q159" s="2">
        <v>1</v>
      </c>
      <c r="R159" s="2">
        <v>1</v>
      </c>
      <c r="S159">
        <v>69.011116404510759</v>
      </c>
    </row>
    <row r="160" spans="1:19" x14ac:dyDescent="0.2">
      <c r="A160" s="2" t="s">
        <v>182</v>
      </c>
      <c r="B160" s="2">
        <v>1097</v>
      </c>
      <c r="C160" s="2">
        <v>8.7387889907674932E-2</v>
      </c>
      <c r="D160" s="2">
        <v>0.12842254866243327</v>
      </c>
      <c r="E160" s="2">
        <v>791705</v>
      </c>
      <c r="F160" s="2">
        <v>1.0398385312178979</v>
      </c>
      <c r="G160" s="2">
        <v>1.022257678781481</v>
      </c>
      <c r="H160" s="2">
        <v>7.078016891817307E-2</v>
      </c>
      <c r="I160" s="2">
        <v>169.75648076686451</v>
      </c>
      <c r="J160" s="2">
        <v>638.00264509264161</v>
      </c>
      <c r="K160" s="2">
        <v>3347.3368336972999</v>
      </c>
      <c r="L160" s="2">
        <v>4612.7750073572297</v>
      </c>
      <c r="M160" s="2">
        <v>10638.750248688542</v>
      </c>
      <c r="N160" s="2">
        <v>1</v>
      </c>
      <c r="O160" s="2">
        <v>1</v>
      </c>
      <c r="P160" s="2">
        <v>1</v>
      </c>
      <c r="Q160" s="2">
        <v>1</v>
      </c>
      <c r="R160" s="2">
        <v>1</v>
      </c>
      <c r="S160">
        <v>69.011116404510759</v>
      </c>
    </row>
    <row r="161" spans="1:19" x14ac:dyDescent="0.2">
      <c r="A161" s="2" t="s">
        <v>183</v>
      </c>
      <c r="B161" s="2">
        <v>1097</v>
      </c>
      <c r="C161" s="2">
        <v>8.7387889907674932E-2</v>
      </c>
      <c r="D161" s="2">
        <v>0.14198974180731744</v>
      </c>
      <c r="E161" s="2">
        <v>791705</v>
      </c>
      <c r="F161" s="2">
        <v>1.0398385312178979</v>
      </c>
      <c r="G161" s="2">
        <v>1.0232282048263637</v>
      </c>
      <c r="H161" s="2">
        <v>6.9700237852951014E-2</v>
      </c>
      <c r="I161" s="2">
        <v>169.57628721762475</v>
      </c>
      <c r="J161" s="2">
        <v>637.26107280170459</v>
      </c>
      <c r="K161" s="2">
        <v>3342.6298478017484</v>
      </c>
      <c r="L161" s="2">
        <v>4605.983223665191</v>
      </c>
      <c r="M161" s="2">
        <v>10621.077100361181</v>
      </c>
      <c r="N161" s="2">
        <v>1</v>
      </c>
      <c r="O161" s="2">
        <v>1</v>
      </c>
      <c r="P161" s="2">
        <v>1</v>
      </c>
      <c r="Q161" s="2">
        <v>1</v>
      </c>
      <c r="R161" s="2">
        <v>1</v>
      </c>
      <c r="S161">
        <v>69.011116404510759</v>
      </c>
    </row>
    <row r="162" spans="1:19" x14ac:dyDescent="0.2">
      <c r="A162" s="2" t="s">
        <v>184</v>
      </c>
      <c r="B162" s="2">
        <v>1097</v>
      </c>
      <c r="C162" s="2">
        <v>8.7387889907674932E-2</v>
      </c>
      <c r="D162" s="2">
        <v>0.11708018993313235</v>
      </c>
      <c r="E162" s="2">
        <v>791705</v>
      </c>
      <c r="F162" s="2">
        <v>1.0398385312178979</v>
      </c>
      <c r="G162" s="2">
        <v>1.0222297578831954</v>
      </c>
      <c r="H162" s="2">
        <v>-4.3397373334958023E-2</v>
      </c>
      <c r="I162" s="2">
        <v>167.8301275724252</v>
      </c>
      <c r="J162" s="2">
        <v>624.16121516619899</v>
      </c>
      <c r="K162" s="2">
        <v>3187.3020415316669</v>
      </c>
      <c r="L162" s="2">
        <v>4357.649446781078</v>
      </c>
      <c r="M162" s="2">
        <v>9799.593330282878</v>
      </c>
      <c r="N162" s="2">
        <v>1</v>
      </c>
      <c r="O162" s="2">
        <v>1</v>
      </c>
      <c r="P162" s="2">
        <v>1</v>
      </c>
      <c r="Q162" s="2">
        <v>1</v>
      </c>
      <c r="R162" s="2">
        <v>1</v>
      </c>
      <c r="S162">
        <v>69.011116404510759</v>
      </c>
    </row>
    <row r="163" spans="1:19" x14ac:dyDescent="0.2">
      <c r="A163" s="2" t="s">
        <v>185</v>
      </c>
      <c r="B163" s="2">
        <v>1097</v>
      </c>
      <c r="C163" s="2">
        <v>8.7387889907674932E-2</v>
      </c>
      <c r="D163" s="2">
        <v>0.14311220467813041</v>
      </c>
      <c r="E163" s="2">
        <v>791705</v>
      </c>
      <c r="F163" s="2">
        <v>1.0398385312178979</v>
      </c>
      <c r="G163" s="2">
        <v>1.0216993880206842</v>
      </c>
      <c r="H163" s="2">
        <v>-0.19181120650239705</v>
      </c>
      <c r="I163" s="2">
        <v>165.46845794816687</v>
      </c>
      <c r="J163" s="2">
        <v>607.32168437509642</v>
      </c>
      <c r="K163" s="2">
        <v>3002.0873693153562</v>
      </c>
      <c r="L163" s="2">
        <v>4067.0496091067162</v>
      </c>
      <c r="M163" s="2">
        <v>8891.500124952925</v>
      </c>
      <c r="N163" s="2">
        <v>1</v>
      </c>
      <c r="O163" s="2">
        <v>1</v>
      </c>
      <c r="P163" s="2">
        <v>1</v>
      </c>
      <c r="Q163" s="2">
        <v>1</v>
      </c>
      <c r="R163" s="2">
        <v>1</v>
      </c>
      <c r="S163">
        <v>69.011116404510759</v>
      </c>
    </row>
    <row r="164" spans="1:19" x14ac:dyDescent="0.2">
      <c r="A164" s="2" t="s">
        <v>186</v>
      </c>
      <c r="B164" s="2">
        <v>1097</v>
      </c>
      <c r="C164" s="2">
        <v>8.7387889907674932E-2</v>
      </c>
      <c r="D164" s="2">
        <v>0.1280630824367035</v>
      </c>
      <c r="E164" s="2">
        <v>791705</v>
      </c>
      <c r="F164" s="2">
        <v>1.0398385312178979</v>
      </c>
      <c r="G164" s="2">
        <v>1.02047436384005</v>
      </c>
      <c r="H164" s="2">
        <v>1.9371740237970489E-2</v>
      </c>
      <c r="I164" s="2">
        <v>169.1766287574286</v>
      </c>
      <c r="J164" s="2">
        <v>632.78563136830201</v>
      </c>
      <c r="K164" s="2">
        <v>3278.7949846048882</v>
      </c>
      <c r="L164" s="2">
        <v>4501.6700871801895</v>
      </c>
      <c r="M164" s="2">
        <v>10259.183616351807</v>
      </c>
      <c r="N164" s="2">
        <v>1</v>
      </c>
      <c r="O164" s="2">
        <v>1</v>
      </c>
      <c r="P164" s="2">
        <v>1</v>
      </c>
      <c r="Q164" s="2">
        <v>1</v>
      </c>
      <c r="R164" s="2">
        <v>1</v>
      </c>
      <c r="S164">
        <v>69.011116404510759</v>
      </c>
    </row>
    <row r="165" spans="1:19" x14ac:dyDescent="0.2">
      <c r="A165" s="2" t="s">
        <v>187</v>
      </c>
      <c r="B165" s="2">
        <v>1097</v>
      </c>
      <c r="C165" s="2">
        <v>8.7387889907674932E-2</v>
      </c>
      <c r="D165" s="2">
        <v>0.14161622165021645</v>
      </c>
      <c r="E165" s="2">
        <v>791705</v>
      </c>
      <c r="F165" s="2">
        <v>1.0398385312178979</v>
      </c>
      <c r="G165" s="2">
        <v>1.0215902959539904</v>
      </c>
      <c r="H165" s="2">
        <v>9.076435324384588E-2</v>
      </c>
      <c r="I165" s="2">
        <v>170.21085340533938</v>
      </c>
      <c r="J165" s="2">
        <v>640.91357797680985</v>
      </c>
      <c r="K165" s="2">
        <v>3379.2172617232804</v>
      </c>
      <c r="L165" s="2">
        <v>4663.5364358067072</v>
      </c>
      <c r="M165" s="2">
        <v>10807.116206545466</v>
      </c>
      <c r="N165" s="2">
        <v>1</v>
      </c>
      <c r="O165" s="2">
        <v>1</v>
      </c>
      <c r="P165" s="2">
        <v>1</v>
      </c>
      <c r="Q165" s="2">
        <v>1</v>
      </c>
      <c r="R165" s="2">
        <v>1</v>
      </c>
      <c r="S165">
        <v>69.011116404510759</v>
      </c>
    </row>
    <row r="166" spans="1:19" x14ac:dyDescent="0.2">
      <c r="A166" s="2" t="s">
        <v>188</v>
      </c>
      <c r="B166" s="2">
        <v>1097</v>
      </c>
      <c r="C166" s="2">
        <v>8.7387889907674932E-2</v>
      </c>
      <c r="D166" s="2">
        <v>0.14294266352375692</v>
      </c>
      <c r="E166" s="2">
        <v>791705</v>
      </c>
      <c r="F166" s="2">
        <v>1.0398385312178979</v>
      </c>
      <c r="G166" s="2">
        <v>1.0165732630839244</v>
      </c>
      <c r="H166" s="2">
        <v>-3.6890497521230178E-2</v>
      </c>
      <c r="I166" s="2">
        <v>168.86774376688624</v>
      </c>
      <c r="J166" s="2">
        <v>628.35605019213392</v>
      </c>
      <c r="K166" s="2">
        <v>3212.6954989613414</v>
      </c>
      <c r="L166" s="2">
        <v>4393.775232551855</v>
      </c>
      <c r="M166" s="2">
        <v>9889.3912998129526</v>
      </c>
      <c r="N166" s="2">
        <v>1</v>
      </c>
      <c r="O166" s="2">
        <v>1</v>
      </c>
      <c r="P166" s="2">
        <v>1</v>
      </c>
      <c r="Q166" s="2">
        <v>1</v>
      </c>
      <c r="R166" s="2">
        <v>1</v>
      </c>
      <c r="S166">
        <v>69.011116404510759</v>
      </c>
    </row>
    <row r="167" spans="1:19" x14ac:dyDescent="0.2">
      <c r="A167" s="2" t="s">
        <v>189</v>
      </c>
      <c r="B167" s="2">
        <v>1097</v>
      </c>
      <c r="C167" s="2">
        <v>8.7387889907674932E-2</v>
      </c>
      <c r="D167" s="2">
        <v>0.1386617732087064</v>
      </c>
      <c r="E167" s="2">
        <v>791705</v>
      </c>
      <c r="F167" s="2">
        <v>1.0398385312178979</v>
      </c>
      <c r="G167" s="2">
        <v>1.0206250074620944</v>
      </c>
      <c r="H167" s="2">
        <v>0.10017093171311436</v>
      </c>
      <c r="I167" s="2">
        <v>170.53512413470543</v>
      </c>
      <c r="J167" s="2">
        <v>642.7069573824491</v>
      </c>
      <c r="K167" s="2">
        <v>3396.5906159193855</v>
      </c>
      <c r="L167" s="2">
        <v>4690.7627921042149</v>
      </c>
      <c r="M167" s="2">
        <v>10894.611681637412</v>
      </c>
      <c r="N167" s="2">
        <v>1</v>
      </c>
      <c r="O167" s="2">
        <v>1</v>
      </c>
      <c r="P167" s="2">
        <v>1</v>
      </c>
      <c r="Q167" s="2">
        <v>1</v>
      </c>
      <c r="R167" s="2">
        <v>1</v>
      </c>
      <c r="S167">
        <v>69.011116404510759</v>
      </c>
    </row>
    <row r="168" spans="1:19" x14ac:dyDescent="0.2">
      <c r="A168" s="2" t="s">
        <v>190</v>
      </c>
      <c r="B168" s="2">
        <v>1097</v>
      </c>
      <c r="C168" s="2">
        <v>8.7387889907674932E-2</v>
      </c>
      <c r="D168" s="2">
        <v>0.13830127570389814</v>
      </c>
      <c r="E168" s="2">
        <v>791705</v>
      </c>
      <c r="F168" s="2">
        <v>1.0398385312178979</v>
      </c>
      <c r="G168" s="2">
        <v>1.0162043439148722</v>
      </c>
      <c r="H168" s="2">
        <v>2.4071305923714999E-3</v>
      </c>
      <c r="I168" s="2">
        <v>169.59699402153115</v>
      </c>
      <c r="J168" s="2">
        <v>633.34910379811606</v>
      </c>
      <c r="K168" s="2">
        <v>3268.0416837187249</v>
      </c>
      <c r="L168" s="2">
        <v>4481.3223303890381</v>
      </c>
      <c r="M168" s="2">
        <v>10171.199175886588</v>
      </c>
      <c r="N168" s="2">
        <v>1</v>
      </c>
      <c r="O168" s="2">
        <v>1</v>
      </c>
      <c r="P168" s="2">
        <v>1</v>
      </c>
      <c r="Q168" s="2">
        <v>1</v>
      </c>
      <c r="R168" s="2">
        <v>1</v>
      </c>
      <c r="S168">
        <v>69.011116404510759</v>
      </c>
    </row>
    <row r="169" spans="1:19" x14ac:dyDescent="0.2">
      <c r="A169" s="2" t="s">
        <v>191</v>
      </c>
      <c r="B169" s="2">
        <v>1097</v>
      </c>
      <c r="C169" s="2">
        <v>8.7387889907674932E-2</v>
      </c>
      <c r="D169" s="2">
        <v>0.13313574408501347</v>
      </c>
      <c r="E169" s="2">
        <v>791705</v>
      </c>
      <c r="F169" s="2">
        <v>1.0398385312178979</v>
      </c>
      <c r="G169" s="2">
        <v>1.0182485222643063</v>
      </c>
      <c r="H169" s="2">
        <v>6.5587134031535363E-2</v>
      </c>
      <c r="I169" s="2">
        <v>170.33849302196791</v>
      </c>
      <c r="J169" s="2">
        <v>639.87733871542298</v>
      </c>
      <c r="K169" s="2">
        <v>3352.5982819902233</v>
      </c>
      <c r="L169" s="2">
        <v>4618.0338242365833</v>
      </c>
      <c r="M169" s="2">
        <v>10634.828188744155</v>
      </c>
      <c r="N169" s="2">
        <v>1</v>
      </c>
      <c r="O169" s="2">
        <v>1</v>
      </c>
      <c r="P169" s="2">
        <v>1</v>
      </c>
      <c r="Q169" s="2">
        <v>1</v>
      </c>
      <c r="R169" s="2">
        <v>1</v>
      </c>
      <c r="S169">
        <v>69.011116404510759</v>
      </c>
    </row>
    <row r="170" spans="1:19" x14ac:dyDescent="0.2">
      <c r="A170" s="2" t="s">
        <v>192</v>
      </c>
      <c r="B170" s="2">
        <v>1097</v>
      </c>
      <c r="C170" s="2">
        <v>8.7387889907674932E-2</v>
      </c>
      <c r="D170" s="2">
        <v>0.14172227830419684</v>
      </c>
      <c r="E170" s="2">
        <v>791705</v>
      </c>
      <c r="F170" s="2">
        <v>1.0398385312178979</v>
      </c>
      <c r="G170" s="2">
        <v>1.0139811487626003</v>
      </c>
      <c r="H170" s="2">
        <v>-6.8754467207882558E-2</v>
      </c>
      <c r="I170" s="2">
        <v>168.75638153753508</v>
      </c>
      <c r="J170" s="2">
        <v>626.10570712414335</v>
      </c>
      <c r="K170" s="2">
        <v>3177.5380333549065</v>
      </c>
      <c r="L170" s="2">
        <v>4336.4114356852015</v>
      </c>
      <c r="M170" s="2">
        <v>9694.5204765354483</v>
      </c>
      <c r="N170" s="2">
        <v>1</v>
      </c>
      <c r="O170" s="2">
        <v>1</v>
      </c>
      <c r="P170" s="2">
        <v>1</v>
      </c>
      <c r="Q170" s="2">
        <v>1</v>
      </c>
      <c r="R170" s="2">
        <v>1</v>
      </c>
      <c r="S170">
        <v>69.011116404510759</v>
      </c>
    </row>
    <row r="171" spans="1:19" x14ac:dyDescent="0.2">
      <c r="A171" s="2" t="s">
        <v>193</v>
      </c>
      <c r="B171" s="2">
        <v>1097</v>
      </c>
      <c r="C171" s="2">
        <v>8.7387889907674932E-2</v>
      </c>
      <c r="D171" s="2">
        <v>0.14592843003881639</v>
      </c>
      <c r="E171" s="2">
        <v>791705</v>
      </c>
      <c r="F171" s="2">
        <v>1.0398385312178979</v>
      </c>
      <c r="G171" s="2">
        <v>1.0217554681107062</v>
      </c>
      <c r="H171" s="2">
        <v>-1.2922370689903911E-2</v>
      </c>
      <c r="I171" s="2">
        <v>168.41909897226006</v>
      </c>
      <c r="J171" s="2">
        <v>628.08919173205447</v>
      </c>
      <c r="K171" s="2">
        <v>3229.943554117523</v>
      </c>
      <c r="L171" s="2">
        <v>4424.881716022941</v>
      </c>
      <c r="M171" s="2">
        <v>10014.336647757571</v>
      </c>
      <c r="N171" s="2">
        <v>1</v>
      </c>
      <c r="O171" s="2">
        <v>1</v>
      </c>
      <c r="P171" s="2">
        <v>1</v>
      </c>
      <c r="Q171" s="2">
        <v>1</v>
      </c>
      <c r="R171" s="2">
        <v>1</v>
      </c>
      <c r="S171">
        <v>69.011116404510759</v>
      </c>
    </row>
    <row r="172" spans="1:19" x14ac:dyDescent="0.2">
      <c r="A172" s="2" t="s">
        <v>194</v>
      </c>
      <c r="B172" s="2">
        <v>1097</v>
      </c>
      <c r="C172" s="2">
        <v>8.7387889907674932E-2</v>
      </c>
      <c r="D172" s="2">
        <v>0.12997338940944181</v>
      </c>
      <c r="E172" s="2">
        <v>791705</v>
      </c>
      <c r="F172" s="2">
        <v>1.0398385312178979</v>
      </c>
      <c r="G172" s="2">
        <v>1.0219432078920836</v>
      </c>
      <c r="H172" s="2">
        <v>6.9450207830410976E-2</v>
      </c>
      <c r="I172" s="2">
        <v>169.78620044264173</v>
      </c>
      <c r="J172" s="2">
        <v>638.03479776703455</v>
      </c>
      <c r="K172" s="2">
        <v>3346.3903303859238</v>
      </c>
      <c r="L172" s="2">
        <v>4611.0044712391282</v>
      </c>
      <c r="M172" s="2">
        <v>10631.084374625878</v>
      </c>
      <c r="N172" s="2">
        <v>1</v>
      </c>
      <c r="O172" s="2">
        <v>1</v>
      </c>
      <c r="P172" s="2">
        <v>1</v>
      </c>
      <c r="Q172" s="2">
        <v>1</v>
      </c>
      <c r="R172" s="2">
        <v>1</v>
      </c>
      <c r="S172">
        <v>69.011116404510759</v>
      </c>
    </row>
    <row r="173" spans="1:19" x14ac:dyDescent="0.2">
      <c r="A173" s="2" t="s">
        <v>195</v>
      </c>
      <c r="B173" s="2">
        <v>1097</v>
      </c>
      <c r="C173" s="2">
        <v>8.7387889907674932E-2</v>
      </c>
      <c r="D173" s="2">
        <v>0.14258926922530299</v>
      </c>
      <c r="E173" s="2">
        <v>791705</v>
      </c>
      <c r="F173" s="2">
        <v>1.0398385312178979</v>
      </c>
      <c r="G173" s="2">
        <v>1.0183719519379404</v>
      </c>
      <c r="H173" s="2">
        <v>-1.7974508384875191E-2</v>
      </c>
      <c r="I173" s="2">
        <v>168.89099240356288</v>
      </c>
      <c r="J173" s="2">
        <v>629.54092765242126</v>
      </c>
      <c r="K173" s="2">
        <v>3233.156548295538</v>
      </c>
      <c r="L173" s="2">
        <v>4427.5047062757112</v>
      </c>
      <c r="M173" s="2">
        <v>10006.673803491645</v>
      </c>
      <c r="N173" s="2">
        <v>1</v>
      </c>
      <c r="O173" s="2">
        <v>1</v>
      </c>
      <c r="P173" s="2">
        <v>1</v>
      </c>
      <c r="Q173" s="2">
        <v>1</v>
      </c>
      <c r="R173" s="2">
        <v>1</v>
      </c>
      <c r="S173">
        <v>69.011116404510759</v>
      </c>
    </row>
    <row r="174" spans="1:19" x14ac:dyDescent="0.2">
      <c r="A174" s="2" t="s">
        <v>196</v>
      </c>
      <c r="B174" s="2">
        <v>1097</v>
      </c>
      <c r="C174" s="2">
        <v>8.7387889907674932E-2</v>
      </c>
      <c r="D174" s="2">
        <v>0.14148315297389172</v>
      </c>
      <c r="E174" s="2">
        <v>791705</v>
      </c>
      <c r="F174" s="2">
        <v>1.0398385312178979</v>
      </c>
      <c r="G174" s="2">
        <v>1.0219463212909206</v>
      </c>
      <c r="H174" s="2">
        <v>-0.13196551202686069</v>
      </c>
      <c r="I174" s="2">
        <v>166.40747303425889</v>
      </c>
      <c r="J174" s="2">
        <v>613.9824353657026</v>
      </c>
      <c r="K174" s="2">
        <v>3074.0315189443595</v>
      </c>
      <c r="L174" s="2">
        <v>4179.3198814955949</v>
      </c>
      <c r="M174" s="2">
        <v>9236.4088486997625</v>
      </c>
      <c r="N174" s="2">
        <v>1</v>
      </c>
      <c r="O174" s="2">
        <v>1</v>
      </c>
      <c r="P174" s="2">
        <v>1</v>
      </c>
      <c r="Q174" s="2">
        <v>1</v>
      </c>
      <c r="R174" s="2">
        <v>1</v>
      </c>
      <c r="S174">
        <v>69.011116404510759</v>
      </c>
    </row>
    <row r="175" spans="1:19" x14ac:dyDescent="0.2">
      <c r="A175" s="2" t="s">
        <v>197</v>
      </c>
      <c r="B175" s="2">
        <v>1097</v>
      </c>
      <c r="C175" s="2">
        <v>8.7387889907674932E-2</v>
      </c>
      <c r="D175" s="2">
        <v>0.16102766317296108</v>
      </c>
      <c r="E175" s="2">
        <v>791705</v>
      </c>
      <c r="F175" s="2">
        <v>1.0398385312178979</v>
      </c>
      <c r="G175" s="2">
        <v>1.01628981293575</v>
      </c>
      <c r="H175" s="2">
        <v>2.0321424632159881E-2</v>
      </c>
      <c r="I175" s="2">
        <v>169.88912023542426</v>
      </c>
      <c r="J175" s="2">
        <v>635.49382083797866</v>
      </c>
      <c r="K175" s="2">
        <v>3293.1193085645305</v>
      </c>
      <c r="L175" s="2">
        <v>4521.3333030663798</v>
      </c>
      <c r="M175" s="2">
        <v>10302.836901335013</v>
      </c>
      <c r="N175" s="2">
        <v>1</v>
      </c>
      <c r="O175" s="2">
        <v>1</v>
      </c>
      <c r="P175" s="2">
        <v>1</v>
      </c>
      <c r="Q175" s="2">
        <v>1</v>
      </c>
      <c r="R175" s="2">
        <v>1</v>
      </c>
      <c r="S175">
        <v>69.011116404510759</v>
      </c>
    </row>
    <row r="176" spans="1:19" x14ac:dyDescent="0.2">
      <c r="A176" s="2" t="s">
        <v>198</v>
      </c>
      <c r="B176" s="2">
        <v>1097</v>
      </c>
      <c r="C176" s="2">
        <v>8.7387889907674932E-2</v>
      </c>
      <c r="D176" s="2">
        <v>0.14049517179501844</v>
      </c>
      <c r="E176" s="2">
        <v>791705</v>
      </c>
      <c r="F176" s="2">
        <v>1.0398385312178979</v>
      </c>
      <c r="G176" s="2">
        <v>1.0209401682922659</v>
      </c>
      <c r="H176" s="2">
        <v>3.4717061791898797E-2</v>
      </c>
      <c r="I176" s="2">
        <v>169.36034612697935</v>
      </c>
      <c r="J176" s="2">
        <v>634.37518668895439</v>
      </c>
      <c r="K176" s="2">
        <v>3299.1669097010008</v>
      </c>
      <c r="L176" s="2">
        <v>4534.5516166463276</v>
      </c>
      <c r="M176" s="2">
        <v>10370.209100972317</v>
      </c>
      <c r="N176" s="2">
        <v>1</v>
      </c>
      <c r="O176" s="2">
        <v>1</v>
      </c>
      <c r="P176" s="2">
        <v>1</v>
      </c>
      <c r="Q176" s="2">
        <v>1</v>
      </c>
      <c r="R176" s="2">
        <v>1</v>
      </c>
      <c r="S176">
        <v>69.011116404510759</v>
      </c>
    </row>
    <row r="177" spans="1:19" x14ac:dyDescent="0.2">
      <c r="A177" s="2" t="s">
        <v>199</v>
      </c>
      <c r="B177" s="2">
        <v>1097</v>
      </c>
      <c r="C177" s="2">
        <v>8.7387889907674932E-2</v>
      </c>
      <c r="D177" s="2">
        <v>0.1241797502756966</v>
      </c>
      <c r="E177" s="2">
        <v>791705</v>
      </c>
      <c r="F177" s="2">
        <v>1.0398385312178979</v>
      </c>
      <c r="G177" s="2">
        <v>1.0243639406127829</v>
      </c>
      <c r="H177" s="2">
        <v>0.10136766627451156</v>
      </c>
      <c r="I177" s="2">
        <v>169.92845735033762</v>
      </c>
      <c r="J177" s="2">
        <v>640.48659165903393</v>
      </c>
      <c r="K177" s="2">
        <v>3386.049779455408</v>
      </c>
      <c r="L177" s="2">
        <v>4676.8160975330402</v>
      </c>
      <c r="M177" s="2">
        <v>10867.99590266047</v>
      </c>
      <c r="N177" s="2">
        <v>1</v>
      </c>
      <c r="O177" s="2">
        <v>1</v>
      </c>
      <c r="P177" s="2">
        <v>1</v>
      </c>
      <c r="Q177" s="2">
        <v>1</v>
      </c>
      <c r="R177" s="2">
        <v>1</v>
      </c>
      <c r="S177">
        <v>69.011116404510759</v>
      </c>
    </row>
    <row r="178" spans="1:19" x14ac:dyDescent="0.2">
      <c r="A178" s="2" t="s">
        <v>200</v>
      </c>
      <c r="B178" s="2">
        <v>1097</v>
      </c>
      <c r="C178" s="2">
        <v>8.7387889907674932E-2</v>
      </c>
      <c r="D178" s="2">
        <v>0.12112154209555755</v>
      </c>
      <c r="E178" s="2">
        <v>791705</v>
      </c>
      <c r="F178" s="2">
        <v>1.0398385312178979</v>
      </c>
      <c r="G178" s="2">
        <v>1.0196749074486526</v>
      </c>
      <c r="H178" s="2">
        <v>-3.2803814636448811E-2</v>
      </c>
      <c r="I178" s="2">
        <v>168.42600479857254</v>
      </c>
      <c r="J178" s="2">
        <v>626.96473732739594</v>
      </c>
      <c r="K178" s="2">
        <v>3209.0497555818215</v>
      </c>
      <c r="L178" s="2">
        <v>4390.2394989727427</v>
      </c>
      <c r="M178" s="2">
        <v>9892.4921770351011</v>
      </c>
      <c r="N178" s="2">
        <v>1</v>
      </c>
      <c r="O178" s="2">
        <v>1</v>
      </c>
      <c r="P178" s="2">
        <v>1</v>
      </c>
      <c r="Q178" s="2">
        <v>1</v>
      </c>
      <c r="R178" s="2">
        <v>1</v>
      </c>
      <c r="S178">
        <v>69.011116404510759</v>
      </c>
    </row>
    <row r="179" spans="1:19" x14ac:dyDescent="0.2">
      <c r="A179" s="2" t="s">
        <v>201</v>
      </c>
      <c r="B179" s="2">
        <v>1097</v>
      </c>
      <c r="C179" s="2">
        <v>8.7387889907674932E-2</v>
      </c>
      <c r="D179" s="2">
        <v>0.94965489961950056</v>
      </c>
      <c r="E179" s="2">
        <v>791705</v>
      </c>
      <c r="F179" s="2">
        <v>1.0398385312178979</v>
      </c>
      <c r="G179" s="2">
        <v>1.0259060629728298</v>
      </c>
      <c r="H179" s="2">
        <v>0.20108255725299129</v>
      </c>
      <c r="I179" s="2">
        <v>171.39209857201251</v>
      </c>
      <c r="J179" s="2">
        <v>652.18926724612982</v>
      </c>
      <c r="K179" s="2">
        <v>3537.7471914745292</v>
      </c>
      <c r="L179" s="2">
        <v>4924.9306241137565</v>
      </c>
      <c r="M179" s="2">
        <v>11749.578226003096</v>
      </c>
      <c r="N179" s="2">
        <v>1</v>
      </c>
      <c r="O179" s="2">
        <v>1</v>
      </c>
      <c r="P179" s="2">
        <v>1</v>
      </c>
      <c r="Q179" s="2">
        <v>1</v>
      </c>
      <c r="R179" s="2">
        <v>1</v>
      </c>
      <c r="S179">
        <v>69.011116404510759</v>
      </c>
    </row>
    <row r="180" spans="1:19" x14ac:dyDescent="0.2">
      <c r="A180" s="2" t="s">
        <v>202</v>
      </c>
      <c r="B180" s="2">
        <v>1097</v>
      </c>
      <c r="C180" s="2">
        <v>8.7387889907674932E-2</v>
      </c>
      <c r="D180" s="2">
        <v>0.26812174080782691</v>
      </c>
      <c r="E180" s="2">
        <v>791705</v>
      </c>
      <c r="F180" s="2">
        <v>1.0398385312178979</v>
      </c>
      <c r="G180" s="2">
        <v>1.0245212840499944</v>
      </c>
      <c r="H180" s="2">
        <v>9.9027920841037759E-2</v>
      </c>
      <c r="I180" s="2">
        <v>169.8620798214609</v>
      </c>
      <c r="J180" s="2">
        <v>640.09487958216585</v>
      </c>
      <c r="K180" s="2">
        <v>3382.0104501336755</v>
      </c>
      <c r="L180" s="2">
        <v>4670.4258151270205</v>
      </c>
      <c r="M180" s="2">
        <v>10847.012476652097</v>
      </c>
      <c r="N180" s="2">
        <v>1</v>
      </c>
      <c r="O180" s="2">
        <v>1</v>
      </c>
      <c r="P180" s="2">
        <v>1</v>
      </c>
      <c r="Q180" s="2">
        <v>1</v>
      </c>
      <c r="R180" s="2">
        <v>1</v>
      </c>
      <c r="S180">
        <v>69.011116404510759</v>
      </c>
    </row>
    <row r="181" spans="1:19" x14ac:dyDescent="0.2">
      <c r="A181" s="2" t="s">
        <v>203</v>
      </c>
      <c r="B181" s="2">
        <v>1097</v>
      </c>
      <c r="C181" s="2">
        <v>8.7387889907674932E-2</v>
      </c>
      <c r="D181" s="2">
        <v>0.12770224418356926</v>
      </c>
      <c r="E181" s="2">
        <v>791705</v>
      </c>
      <c r="F181" s="2">
        <v>1.0398385312178979</v>
      </c>
      <c r="G181" s="2">
        <v>1.0184594382920074</v>
      </c>
      <c r="H181" s="2">
        <v>-6.0400075607763309E-2</v>
      </c>
      <c r="I181" s="2">
        <v>168.16132965676346</v>
      </c>
      <c r="J181" s="2">
        <v>624.40463678295907</v>
      </c>
      <c r="K181" s="2">
        <v>3175.6407577748701</v>
      </c>
      <c r="L181" s="2">
        <v>4336.5666817111078</v>
      </c>
      <c r="M181" s="2">
        <v>9715.1282164289714</v>
      </c>
      <c r="N181" s="2">
        <v>1</v>
      </c>
      <c r="O181" s="2">
        <v>1</v>
      </c>
      <c r="P181" s="2">
        <v>1</v>
      </c>
      <c r="Q181" s="2">
        <v>1</v>
      </c>
      <c r="R181" s="2">
        <v>1</v>
      </c>
      <c r="S181">
        <v>69.011116404510759</v>
      </c>
    </row>
    <row r="182" spans="1:19" x14ac:dyDescent="0.2">
      <c r="A182" s="2" t="s">
        <v>204</v>
      </c>
      <c r="B182" s="2">
        <v>1097</v>
      </c>
      <c r="C182" s="2">
        <v>8.7387889907674932E-2</v>
      </c>
      <c r="D182" s="2">
        <v>0.14138727809864196</v>
      </c>
      <c r="E182" s="2">
        <v>791705</v>
      </c>
      <c r="F182" s="2">
        <v>1.0398385312178979</v>
      </c>
      <c r="G182" s="2">
        <v>1.0210384551880951</v>
      </c>
      <c r="H182" s="2">
        <v>8.9964995798726306E-3</v>
      </c>
      <c r="I182" s="2">
        <v>168.90732242887034</v>
      </c>
      <c r="J182" s="2">
        <v>631.17556963629647</v>
      </c>
      <c r="K182" s="2">
        <v>3262.4737671564262</v>
      </c>
      <c r="L182" s="2">
        <v>4476.0827276711907</v>
      </c>
      <c r="M182" s="2">
        <v>10177.919153534034</v>
      </c>
      <c r="N182" s="2">
        <v>1</v>
      </c>
      <c r="O182" s="2">
        <v>1</v>
      </c>
      <c r="P182" s="2">
        <v>1</v>
      </c>
      <c r="Q182" s="2">
        <v>1</v>
      </c>
      <c r="R182" s="2">
        <v>1</v>
      </c>
      <c r="S182">
        <v>69.011116404510759</v>
      </c>
    </row>
    <row r="183" spans="1:19" x14ac:dyDescent="0.2">
      <c r="A183" s="2" t="s">
        <v>205</v>
      </c>
      <c r="B183" s="2">
        <v>1097</v>
      </c>
      <c r="C183" s="2">
        <v>8.7387889907674932E-2</v>
      </c>
      <c r="D183" s="2">
        <v>0.14902742926109494</v>
      </c>
      <c r="E183" s="2">
        <v>791705</v>
      </c>
      <c r="F183" s="2">
        <v>1.0398385312178979</v>
      </c>
      <c r="G183" s="2">
        <v>1.020950027012026</v>
      </c>
      <c r="H183" s="2">
        <v>-9.0757915201202924E-2</v>
      </c>
      <c r="I183" s="2">
        <v>167.24890200681031</v>
      </c>
      <c r="J183" s="2">
        <v>619.34254928069902</v>
      </c>
      <c r="K183" s="2">
        <v>3128.8831312871748</v>
      </c>
      <c r="L183" s="2">
        <v>4264.654870436756</v>
      </c>
      <c r="M183" s="2">
        <v>9498.5752162668869</v>
      </c>
      <c r="N183" s="2">
        <v>1</v>
      </c>
      <c r="O183" s="2">
        <v>1</v>
      </c>
      <c r="P183" s="2">
        <v>1</v>
      </c>
      <c r="Q183" s="2">
        <v>1</v>
      </c>
      <c r="R183" s="2">
        <v>1</v>
      </c>
      <c r="S183">
        <v>69.011116404510759</v>
      </c>
    </row>
    <row r="184" spans="1:19" x14ac:dyDescent="0.2">
      <c r="A184" s="2" t="s">
        <v>206</v>
      </c>
      <c r="B184" s="2">
        <v>1097</v>
      </c>
      <c r="C184" s="2">
        <v>8.7387889907674932E-2</v>
      </c>
      <c r="D184" s="2">
        <v>0.37924558023490068</v>
      </c>
      <c r="E184" s="2">
        <v>791705</v>
      </c>
      <c r="F184" s="2">
        <v>1.0398385312178979</v>
      </c>
      <c r="G184" s="2">
        <v>1.0231903533494144</v>
      </c>
      <c r="H184" s="2">
        <v>-2.0392809134996821E-2</v>
      </c>
      <c r="I184" s="2">
        <v>168.05844664887744</v>
      </c>
      <c r="J184" s="2">
        <v>626.32401800930586</v>
      </c>
      <c r="K184" s="2">
        <v>3215.4651604793639</v>
      </c>
      <c r="L184" s="2">
        <v>4402.9469223916858</v>
      </c>
      <c r="M184" s="2">
        <v>9950.022880627519</v>
      </c>
      <c r="N184" s="2">
        <v>1</v>
      </c>
      <c r="O184" s="2">
        <v>1</v>
      </c>
      <c r="P184" s="2">
        <v>1</v>
      </c>
      <c r="Q184" s="2">
        <v>1</v>
      </c>
      <c r="R184" s="2">
        <v>1</v>
      </c>
      <c r="S184">
        <v>69.011116404510759</v>
      </c>
    </row>
    <row r="185" spans="1:19" x14ac:dyDescent="0.2">
      <c r="A185" s="2" t="s">
        <v>207</v>
      </c>
      <c r="B185" s="2">
        <v>1097</v>
      </c>
      <c r="C185" s="2">
        <v>8.7387889907674932E-2</v>
      </c>
      <c r="D185" s="2">
        <v>0.13252216458503885</v>
      </c>
      <c r="E185" s="2">
        <v>791705</v>
      </c>
      <c r="F185" s="2">
        <v>1.0398385312178979</v>
      </c>
      <c r="G185" s="2">
        <v>1.0193525287018053</v>
      </c>
      <c r="H185" s="2">
        <v>-3.3590264738665332E-2</v>
      </c>
      <c r="I185" s="2">
        <v>168.46571673352716</v>
      </c>
      <c r="J185" s="2">
        <v>627.06570741962207</v>
      </c>
      <c r="K185" s="2">
        <v>3208.9386667556573</v>
      </c>
      <c r="L185" s="2">
        <v>4389.8314366640143</v>
      </c>
      <c r="M185" s="2">
        <v>9889.67462164055</v>
      </c>
      <c r="N185" s="2">
        <v>1</v>
      </c>
      <c r="O185" s="2">
        <v>1</v>
      </c>
      <c r="P185" s="2">
        <v>1</v>
      </c>
      <c r="Q185" s="2">
        <v>1</v>
      </c>
      <c r="R185" s="2">
        <v>1</v>
      </c>
      <c r="S185">
        <v>69.011116404510759</v>
      </c>
    </row>
    <row r="186" spans="1:19" x14ac:dyDescent="0.2">
      <c r="A186" s="2" t="s">
        <v>208</v>
      </c>
      <c r="B186" s="2">
        <v>1097</v>
      </c>
      <c r="C186" s="2">
        <v>8.7387889907674932E-2</v>
      </c>
      <c r="D186" s="2">
        <v>0.13577696713597881</v>
      </c>
      <c r="E186" s="2">
        <v>791705</v>
      </c>
      <c r="F186" s="2">
        <v>1.0398385312178979</v>
      </c>
      <c r="G186" s="2">
        <v>1.0208366088526326</v>
      </c>
      <c r="H186" s="2">
        <v>-6.7481544553324224E-2</v>
      </c>
      <c r="I186" s="2">
        <v>167.6547833869939</v>
      </c>
      <c r="J186" s="2">
        <v>622.14374271224665</v>
      </c>
      <c r="K186" s="2">
        <v>3159.4513098541242</v>
      </c>
      <c r="L186" s="2">
        <v>4312.6953621290595</v>
      </c>
      <c r="M186" s="2">
        <v>9649.8841484050918</v>
      </c>
      <c r="N186" s="2">
        <v>1</v>
      </c>
      <c r="O186" s="2">
        <v>1</v>
      </c>
      <c r="P186" s="2">
        <v>1</v>
      </c>
      <c r="Q186" s="2">
        <v>1</v>
      </c>
      <c r="R186" s="2">
        <v>1</v>
      </c>
      <c r="S186">
        <v>69.011116404510759</v>
      </c>
    </row>
    <row r="187" spans="1:19" x14ac:dyDescent="0.2">
      <c r="A187" s="2" t="s">
        <v>209</v>
      </c>
      <c r="B187" s="2">
        <v>1097</v>
      </c>
      <c r="C187" s="2">
        <v>8.7387889907674932E-2</v>
      </c>
      <c r="D187" s="2">
        <v>0.13682217598172103</v>
      </c>
      <c r="E187" s="2">
        <v>791705</v>
      </c>
      <c r="F187" s="2">
        <v>1.0398385312178979</v>
      </c>
      <c r="G187" s="2">
        <v>1.0210777660488997</v>
      </c>
      <c r="H187" s="2">
        <v>9.7418786136183599E-2</v>
      </c>
      <c r="I187" s="2">
        <v>170.41148117056673</v>
      </c>
      <c r="J187" s="2">
        <v>642.07304524984477</v>
      </c>
      <c r="K187" s="2">
        <v>3390.9265212081941</v>
      </c>
      <c r="L187" s="2">
        <v>4681.9962222572058</v>
      </c>
      <c r="M187" s="2">
        <v>10867.202590884874</v>
      </c>
      <c r="N187" s="2">
        <v>1</v>
      </c>
      <c r="O187" s="2">
        <v>1</v>
      </c>
      <c r="P187" s="2">
        <v>1</v>
      </c>
      <c r="Q187" s="2">
        <v>1</v>
      </c>
      <c r="R187" s="2">
        <v>1</v>
      </c>
      <c r="S187">
        <v>69.011116404510759</v>
      </c>
    </row>
    <row r="188" spans="1:19" x14ac:dyDescent="0.2">
      <c r="A188" s="2" t="s">
        <v>210</v>
      </c>
      <c r="B188" s="2">
        <v>1097</v>
      </c>
      <c r="C188" s="2">
        <v>8.7387889907674932E-2</v>
      </c>
      <c r="D188" s="2">
        <v>0.14372096067926179</v>
      </c>
      <c r="E188" s="2">
        <v>791705</v>
      </c>
      <c r="F188" s="2">
        <v>1.0398385312178979</v>
      </c>
      <c r="G188" s="2">
        <v>1.0227666249473268</v>
      </c>
      <c r="H188" s="2">
        <v>0.14802396142833835</v>
      </c>
      <c r="I188" s="2">
        <v>171.0018248838719</v>
      </c>
      <c r="J188" s="2">
        <v>647.40304658878767</v>
      </c>
      <c r="K188" s="2">
        <v>3463.3461890767999</v>
      </c>
      <c r="L188" s="2">
        <v>4800.6856178162589</v>
      </c>
      <c r="M188" s="2">
        <v>11287.798689710084</v>
      </c>
      <c r="N188" s="2">
        <v>1</v>
      </c>
      <c r="O188" s="2">
        <v>1</v>
      </c>
      <c r="P188" s="2">
        <v>1</v>
      </c>
      <c r="Q188" s="2">
        <v>1</v>
      </c>
      <c r="R188" s="2">
        <v>1</v>
      </c>
      <c r="S188">
        <v>69.011116404510759</v>
      </c>
    </row>
    <row r="189" spans="1:19" x14ac:dyDescent="0.2">
      <c r="A189" s="2" t="s">
        <v>211</v>
      </c>
      <c r="B189" s="2">
        <v>1097</v>
      </c>
      <c r="C189" s="2">
        <v>8.7387889907674932E-2</v>
      </c>
      <c r="D189" s="2">
        <v>0.14056493228622638</v>
      </c>
      <c r="E189" s="2">
        <v>791705</v>
      </c>
      <c r="F189" s="2">
        <v>1.0398385312178979</v>
      </c>
      <c r="G189" s="2">
        <v>1.0195449283556031</v>
      </c>
      <c r="H189" s="2">
        <v>3.9000930270448181E-2</v>
      </c>
      <c r="I189" s="2">
        <v>169.66551802824503</v>
      </c>
      <c r="J189" s="2">
        <v>635.76851073724094</v>
      </c>
      <c r="K189" s="2">
        <v>3309.6908722177204</v>
      </c>
      <c r="L189" s="2">
        <v>4550.3016426030517</v>
      </c>
      <c r="M189" s="2">
        <v>10415.298019421538</v>
      </c>
      <c r="N189" s="2">
        <v>1</v>
      </c>
      <c r="O189" s="2">
        <v>1</v>
      </c>
      <c r="P189" s="2">
        <v>1</v>
      </c>
      <c r="Q189" s="2">
        <v>1</v>
      </c>
      <c r="R189" s="2">
        <v>1</v>
      </c>
      <c r="S189">
        <v>69.011116404510759</v>
      </c>
    </row>
    <row r="190" spans="1:19" x14ac:dyDescent="0.2">
      <c r="A190" s="2" t="s">
        <v>212</v>
      </c>
      <c r="B190" s="2">
        <v>1097</v>
      </c>
      <c r="C190" s="2">
        <v>8.7387889907674932E-2</v>
      </c>
      <c r="D190" s="2">
        <v>0.12577705505076256</v>
      </c>
      <c r="E190" s="2">
        <v>791705</v>
      </c>
      <c r="F190" s="2">
        <v>1.0398385312178979</v>
      </c>
      <c r="G190" s="2">
        <v>1.0161548099718654</v>
      </c>
      <c r="H190" s="2">
        <v>-5.2447491253367361E-2</v>
      </c>
      <c r="I190" s="2">
        <v>168.67370488489368</v>
      </c>
      <c r="J190" s="2">
        <v>626.74241784999901</v>
      </c>
      <c r="K190" s="2">
        <v>3192.9516268308466</v>
      </c>
      <c r="L190" s="2">
        <v>4362.2628513862292</v>
      </c>
      <c r="M190" s="2">
        <v>9786.5664574824459</v>
      </c>
      <c r="N190" s="2">
        <v>1</v>
      </c>
      <c r="O190" s="2">
        <v>1</v>
      </c>
      <c r="P190" s="2">
        <v>1</v>
      </c>
      <c r="Q190" s="2">
        <v>1</v>
      </c>
      <c r="R190" s="2">
        <v>1</v>
      </c>
      <c r="S190">
        <v>69.011116404510759</v>
      </c>
    </row>
    <row r="191" spans="1:19" x14ac:dyDescent="0.2">
      <c r="A191" s="2" t="s">
        <v>213</v>
      </c>
      <c r="B191" s="2">
        <v>1097</v>
      </c>
      <c r="C191" s="2">
        <v>8.7387889907674932E-2</v>
      </c>
      <c r="D191" s="2">
        <v>0.13428343382999475</v>
      </c>
      <c r="E191" s="2">
        <v>791705</v>
      </c>
      <c r="F191" s="2">
        <v>1.0398385312178979</v>
      </c>
      <c r="G191" s="2">
        <v>1.0184150368086178</v>
      </c>
      <c r="H191" s="2">
        <v>-8.7428923973911776E-2</v>
      </c>
      <c r="I191" s="2">
        <v>167.71603584693173</v>
      </c>
      <c r="J191" s="2">
        <v>621.23529467289836</v>
      </c>
      <c r="K191" s="2">
        <v>3140.3365407895421</v>
      </c>
      <c r="L191" s="2">
        <v>4280.9308935498921</v>
      </c>
      <c r="M191" s="2">
        <v>9538.8381069388597</v>
      </c>
      <c r="N191" s="2">
        <v>1</v>
      </c>
      <c r="O191" s="2">
        <v>1</v>
      </c>
      <c r="P191" s="2">
        <v>1</v>
      </c>
      <c r="Q191" s="2">
        <v>1</v>
      </c>
      <c r="R191" s="2">
        <v>1</v>
      </c>
      <c r="S191">
        <v>69.011116404510759</v>
      </c>
    </row>
    <row r="192" spans="1:19" x14ac:dyDescent="0.2">
      <c r="A192" s="2" t="s">
        <v>214</v>
      </c>
      <c r="B192" s="2">
        <v>1097</v>
      </c>
      <c r="C192" s="2">
        <v>8.7387889907674932E-2</v>
      </c>
      <c r="D192" s="2">
        <v>0.1475366632972771</v>
      </c>
      <c r="E192" s="2">
        <v>791705</v>
      </c>
      <c r="F192" s="2">
        <v>1.0398385312178979</v>
      </c>
      <c r="G192" s="2">
        <v>1.0225900685335791</v>
      </c>
      <c r="H192" s="2">
        <v>-5.0285326389330502E-3</v>
      </c>
      <c r="I192" s="2">
        <v>168.41495764249063</v>
      </c>
      <c r="J192" s="2">
        <v>628.53158067317861</v>
      </c>
      <c r="K192" s="2">
        <v>3238.2892956168375</v>
      </c>
      <c r="L192" s="2">
        <v>4438.7537793901811</v>
      </c>
      <c r="M192" s="2">
        <v>10063.479507339927</v>
      </c>
      <c r="N192" s="2">
        <v>1</v>
      </c>
      <c r="O192" s="2">
        <v>1</v>
      </c>
      <c r="P192" s="2">
        <v>1</v>
      </c>
      <c r="Q192" s="2">
        <v>1</v>
      </c>
      <c r="R192" s="2">
        <v>1</v>
      </c>
      <c r="S192">
        <v>69.011116404510759</v>
      </c>
    </row>
    <row r="193" spans="1:19" x14ac:dyDescent="0.2">
      <c r="A193" s="2" t="s">
        <v>215</v>
      </c>
      <c r="B193" s="2">
        <v>1097</v>
      </c>
      <c r="C193" s="2">
        <v>8.7387889907674932E-2</v>
      </c>
      <c r="D193" s="2">
        <v>0.13620519142024798</v>
      </c>
      <c r="E193" s="2">
        <v>791705</v>
      </c>
      <c r="F193" s="2">
        <v>1.0398385312178979</v>
      </c>
      <c r="G193" s="2">
        <v>1.0220104862797457</v>
      </c>
      <c r="H193" s="2">
        <v>-4.4619279716852298E-2</v>
      </c>
      <c r="I193" s="2">
        <v>167.84545537984877</v>
      </c>
      <c r="J193" s="2">
        <v>624.1476893361812</v>
      </c>
      <c r="K193" s="2">
        <v>3186.3104345773327</v>
      </c>
      <c r="L193" s="2">
        <v>4355.9258309633478</v>
      </c>
      <c r="M193" s="2">
        <v>9793.0643649070844</v>
      </c>
      <c r="N193" s="2">
        <v>1</v>
      </c>
      <c r="O193" s="2">
        <v>1</v>
      </c>
      <c r="P193" s="2">
        <v>1</v>
      </c>
      <c r="Q193" s="2">
        <v>1</v>
      </c>
      <c r="R193" s="2">
        <v>1</v>
      </c>
      <c r="S193">
        <v>69.011116404510759</v>
      </c>
    </row>
    <row r="194" spans="1:19" x14ac:dyDescent="0.2">
      <c r="A194" s="2" t="s">
        <v>216</v>
      </c>
      <c r="B194" s="2">
        <v>1097</v>
      </c>
      <c r="C194" s="2">
        <v>8.7387889907674932E-2</v>
      </c>
      <c r="D194" s="2">
        <v>0.14414898426570386</v>
      </c>
      <c r="E194" s="2">
        <v>791705</v>
      </c>
      <c r="F194" s="2">
        <v>1.0398385312178979</v>
      </c>
      <c r="G194" s="2">
        <v>1.0204761280746411</v>
      </c>
      <c r="H194" s="2">
        <v>1.1634799319610841E-2</v>
      </c>
      <c r="I194" s="2">
        <v>169.04499503295017</v>
      </c>
      <c r="J194" s="2">
        <v>631.84167793448489</v>
      </c>
      <c r="K194" s="2">
        <v>3267.8928779428857</v>
      </c>
      <c r="L194" s="2">
        <v>4484.2930878943862</v>
      </c>
      <c r="M194" s="2">
        <v>10202.065417897496</v>
      </c>
      <c r="N194" s="2">
        <v>1</v>
      </c>
      <c r="O194" s="2">
        <v>1</v>
      </c>
      <c r="P194" s="2">
        <v>1</v>
      </c>
      <c r="Q194" s="2">
        <v>1</v>
      </c>
      <c r="R194" s="2">
        <v>1</v>
      </c>
      <c r="S194">
        <v>69.011116404510759</v>
      </c>
    </row>
    <row r="195" spans="1:19" x14ac:dyDescent="0.2">
      <c r="A195" s="2" t="s">
        <v>217</v>
      </c>
      <c r="B195" s="2">
        <v>1097</v>
      </c>
      <c r="C195" s="2">
        <v>8.7387889907674932E-2</v>
      </c>
      <c r="D195" s="2">
        <v>0.14107818407892189</v>
      </c>
      <c r="E195" s="2">
        <v>791705</v>
      </c>
      <c r="F195" s="2">
        <v>1.0398385312178979</v>
      </c>
      <c r="G195" s="2">
        <v>1.0226390458948558</v>
      </c>
      <c r="H195" s="2">
        <v>3.4624395188168448E-2</v>
      </c>
      <c r="I195" s="2">
        <v>169.07713397760102</v>
      </c>
      <c r="J195" s="2">
        <v>633.31258697586065</v>
      </c>
      <c r="K195" s="2">
        <v>3293.7325488541783</v>
      </c>
      <c r="L195" s="2">
        <v>4527.1686014518427</v>
      </c>
      <c r="M195" s="2">
        <v>10354.422658851479</v>
      </c>
      <c r="N195" s="2">
        <v>1</v>
      </c>
      <c r="O195" s="2">
        <v>1</v>
      </c>
      <c r="P195" s="2">
        <v>1</v>
      </c>
      <c r="Q195" s="2">
        <v>1</v>
      </c>
      <c r="R195" s="2">
        <v>1</v>
      </c>
      <c r="S195">
        <v>69.011116404510759</v>
      </c>
    </row>
    <row r="196" spans="1:19" x14ac:dyDescent="0.2">
      <c r="A196" s="2" t="s">
        <v>218</v>
      </c>
      <c r="B196" s="2">
        <v>1097</v>
      </c>
      <c r="C196" s="2">
        <v>8.7387889907674932E-2</v>
      </c>
      <c r="D196" s="2">
        <v>0.17269831005047473</v>
      </c>
      <c r="E196" s="2">
        <v>791705</v>
      </c>
      <c r="F196" s="2">
        <v>1.0398385312178979</v>
      </c>
      <c r="G196" s="2">
        <v>1.0250293412247347</v>
      </c>
      <c r="H196" s="2">
        <v>3.1019677240044552E-4</v>
      </c>
      <c r="I196" s="2">
        <v>168.10486346249931</v>
      </c>
      <c r="J196" s="2">
        <v>627.69133777038303</v>
      </c>
      <c r="K196" s="2">
        <v>3238.3017490049424</v>
      </c>
      <c r="L196" s="2">
        <v>4440.5701290266279</v>
      </c>
      <c r="M196" s="2">
        <v>10081.209105841262</v>
      </c>
      <c r="N196" s="2">
        <v>1</v>
      </c>
      <c r="O196" s="2">
        <v>1</v>
      </c>
      <c r="P196" s="2">
        <v>1</v>
      </c>
      <c r="Q196" s="2">
        <v>1</v>
      </c>
      <c r="R196" s="2">
        <v>1</v>
      </c>
      <c r="S196">
        <v>69.011116404510759</v>
      </c>
    </row>
    <row r="197" spans="1:19" x14ac:dyDescent="0.2">
      <c r="A197" s="2" t="s">
        <v>219</v>
      </c>
      <c r="B197" s="2">
        <v>1097</v>
      </c>
      <c r="C197" s="2">
        <v>8.7387889907674932E-2</v>
      </c>
      <c r="D197" s="2">
        <v>0.13039361456893592</v>
      </c>
      <c r="E197" s="2">
        <v>791705</v>
      </c>
      <c r="F197" s="2">
        <v>1.0398385312178979</v>
      </c>
      <c r="G197" s="2">
        <v>1.0206977039668503</v>
      </c>
      <c r="H197" s="2">
        <v>-3.1162687539583209E-2</v>
      </c>
      <c r="I197" s="2">
        <v>168.28577811427573</v>
      </c>
      <c r="J197" s="2">
        <v>626.54240674569883</v>
      </c>
      <c r="K197" s="2">
        <v>3208.2464016886956</v>
      </c>
      <c r="L197" s="2">
        <v>4389.70370743086</v>
      </c>
      <c r="M197" s="2">
        <v>9895.5414133145823</v>
      </c>
      <c r="N197" s="2">
        <v>1</v>
      </c>
      <c r="O197" s="2">
        <v>1</v>
      </c>
      <c r="P197" s="2">
        <v>1</v>
      </c>
      <c r="Q197" s="2">
        <v>1</v>
      </c>
      <c r="R197" s="2">
        <v>1</v>
      </c>
      <c r="S197">
        <v>69.011116404510759</v>
      </c>
    </row>
    <row r="198" spans="1:19" x14ac:dyDescent="0.2">
      <c r="A198" s="2" t="s">
        <v>220</v>
      </c>
      <c r="B198" s="2">
        <v>1097</v>
      </c>
      <c r="C198" s="2">
        <v>8.7387889907674932E-2</v>
      </c>
      <c r="D198" s="2">
        <v>0.1403141924187821</v>
      </c>
      <c r="E198" s="2">
        <v>791705</v>
      </c>
      <c r="F198" s="2">
        <v>1.0398385312178979</v>
      </c>
      <c r="G198" s="2">
        <v>1.0226275680453565</v>
      </c>
      <c r="H198" s="2">
        <v>2.293800344296474E-2</v>
      </c>
      <c r="I198" s="2">
        <v>168.88095396808168</v>
      </c>
      <c r="J198" s="2">
        <v>631.89419499641758</v>
      </c>
      <c r="K198" s="2">
        <v>3277.1871029831241</v>
      </c>
      <c r="L198" s="2">
        <v>4500.7350921605785</v>
      </c>
      <c r="M198" s="2">
        <v>10266.917561486116</v>
      </c>
      <c r="N198" s="2">
        <v>1</v>
      </c>
      <c r="O198" s="2">
        <v>1</v>
      </c>
      <c r="P198" s="2">
        <v>1</v>
      </c>
      <c r="Q198" s="2">
        <v>1</v>
      </c>
      <c r="R198" s="2">
        <v>1</v>
      </c>
      <c r="S198">
        <v>69.011116404510759</v>
      </c>
    </row>
    <row r="199" spans="1:19" x14ac:dyDescent="0.2">
      <c r="A199" s="2" t="s">
        <v>221</v>
      </c>
      <c r="B199" s="2">
        <v>1097</v>
      </c>
      <c r="C199" s="2">
        <v>8.7387889907674932E-2</v>
      </c>
      <c r="D199" s="2">
        <v>0.14905530755077276</v>
      </c>
      <c r="E199" s="2">
        <v>791705</v>
      </c>
      <c r="F199" s="2">
        <v>1.0398385312178979</v>
      </c>
      <c r="G199" s="2">
        <v>1.0150999018049469</v>
      </c>
      <c r="H199" s="2">
        <v>-9.269543548354596E-2</v>
      </c>
      <c r="I199" s="2">
        <v>168.16921422644069</v>
      </c>
      <c r="J199" s="2">
        <v>622.58934468456653</v>
      </c>
      <c r="K199" s="2">
        <v>3142.901207140445</v>
      </c>
      <c r="L199" s="2">
        <v>4282.6905803287482</v>
      </c>
      <c r="M199" s="2">
        <v>9529.9983453123859</v>
      </c>
      <c r="N199" s="2">
        <v>1</v>
      </c>
      <c r="O199" s="2">
        <v>1</v>
      </c>
      <c r="P199" s="2">
        <v>1</v>
      </c>
      <c r="Q199" s="2">
        <v>1</v>
      </c>
      <c r="R199" s="2">
        <v>1</v>
      </c>
      <c r="S199">
        <v>69.011116404510759</v>
      </c>
    </row>
    <row r="200" spans="1:19" x14ac:dyDescent="0.2">
      <c r="A200" s="2" t="s">
        <v>222</v>
      </c>
      <c r="B200" s="2">
        <v>1097</v>
      </c>
      <c r="C200" s="2">
        <v>8.7387889907674932E-2</v>
      </c>
      <c r="D200" s="2">
        <v>0.15212223879119802</v>
      </c>
      <c r="E200" s="2">
        <v>791705</v>
      </c>
      <c r="F200" s="2">
        <v>1.0398385312178979</v>
      </c>
      <c r="G200" s="2">
        <v>1.0242346362158889</v>
      </c>
      <c r="H200" s="2">
        <v>-6.975211724711565E-2</v>
      </c>
      <c r="I200" s="2">
        <v>167.0659798621264</v>
      </c>
      <c r="J200" s="2">
        <v>619.85844705456827</v>
      </c>
      <c r="K200" s="2">
        <v>3146.7811919331089</v>
      </c>
      <c r="L200" s="2">
        <v>4295.0747925683881</v>
      </c>
      <c r="M200" s="2">
        <v>9608.9823599385963</v>
      </c>
      <c r="N200" s="2">
        <v>1</v>
      </c>
      <c r="O200" s="2">
        <v>1</v>
      </c>
      <c r="P200" s="2">
        <v>1</v>
      </c>
      <c r="Q200" s="2">
        <v>1</v>
      </c>
      <c r="R200" s="2">
        <v>1</v>
      </c>
      <c r="S200">
        <v>69.011116404510759</v>
      </c>
    </row>
    <row r="201" spans="1:19" x14ac:dyDescent="0.2">
      <c r="A201" s="2" t="s">
        <v>223</v>
      </c>
      <c r="B201" s="2">
        <v>1097</v>
      </c>
      <c r="C201" s="2">
        <v>8.7387889907674932E-2</v>
      </c>
      <c r="D201" s="2">
        <v>0.12738054805232704</v>
      </c>
      <c r="E201" s="2">
        <v>791705</v>
      </c>
      <c r="F201" s="2">
        <v>1.0398385312178979</v>
      </c>
      <c r="G201" s="2">
        <v>1.018647936834987</v>
      </c>
      <c r="H201" s="2">
        <v>6.8245696616108284E-2</v>
      </c>
      <c r="I201" s="2">
        <v>170.31718923241243</v>
      </c>
      <c r="J201" s="2">
        <v>639.95724185836059</v>
      </c>
      <c r="K201" s="2">
        <v>3355.2387844588061</v>
      </c>
      <c r="L201" s="2">
        <v>4622.5921465619622</v>
      </c>
      <c r="M201" s="2">
        <v>10652.324210176363</v>
      </c>
      <c r="N201" s="2">
        <v>1</v>
      </c>
      <c r="O201" s="2">
        <v>1</v>
      </c>
      <c r="P201" s="2">
        <v>1</v>
      </c>
      <c r="Q201" s="2">
        <v>1</v>
      </c>
      <c r="R201" s="2">
        <v>1</v>
      </c>
      <c r="S201">
        <v>69.011116404510759</v>
      </c>
    </row>
    <row r="202" spans="1:19" x14ac:dyDescent="0.2">
      <c r="A202" s="2" t="s">
        <v>224</v>
      </c>
      <c r="B202" s="2">
        <v>1097</v>
      </c>
      <c r="C202" s="2">
        <v>8.7387889907674932E-2</v>
      </c>
      <c r="D202" s="2">
        <v>0.13530864442593052</v>
      </c>
      <c r="E202" s="2">
        <v>791705</v>
      </c>
      <c r="F202" s="2">
        <v>1.0398385312178979</v>
      </c>
      <c r="G202" s="2">
        <v>1.019242092036972</v>
      </c>
      <c r="H202" s="2">
        <v>-6.4387017158652152E-2</v>
      </c>
      <c r="I202" s="2">
        <v>167.96648755334883</v>
      </c>
      <c r="J202" s="2">
        <v>623.46224865493218</v>
      </c>
      <c r="K202" s="2">
        <v>3168.1067076995892</v>
      </c>
      <c r="L202" s="2">
        <v>4325.2311961296791</v>
      </c>
      <c r="M202" s="2">
        <v>9682.59338379769</v>
      </c>
      <c r="N202" s="2">
        <v>1</v>
      </c>
      <c r="O202" s="2">
        <v>1</v>
      </c>
      <c r="P202" s="2">
        <v>1</v>
      </c>
      <c r="Q202" s="2">
        <v>1</v>
      </c>
      <c r="R202" s="2">
        <v>1</v>
      </c>
      <c r="S202">
        <v>69.011116404510759</v>
      </c>
    </row>
    <row r="203" spans="1:19" x14ac:dyDescent="0.2">
      <c r="A203" s="2" t="s">
        <v>225</v>
      </c>
      <c r="B203" s="2">
        <v>1097</v>
      </c>
      <c r="C203" s="2">
        <v>8.7387889907674932E-2</v>
      </c>
      <c r="D203" s="2">
        <v>0.12713986137552336</v>
      </c>
      <c r="E203" s="2">
        <v>791705</v>
      </c>
      <c r="F203" s="2">
        <v>1.0398385312178979</v>
      </c>
      <c r="G203" s="2">
        <v>1.0098413947845279</v>
      </c>
      <c r="H203" s="2">
        <v>7.23491727576834E-3</v>
      </c>
      <c r="I203" s="2">
        <v>170.74674157283516</v>
      </c>
      <c r="J203" s="2">
        <v>637.90312064121133</v>
      </c>
      <c r="K203" s="2">
        <v>3294.5497518243396</v>
      </c>
      <c r="L203" s="2">
        <v>4518.6895688206287</v>
      </c>
      <c r="M203" s="2">
        <v>10261.64940607272</v>
      </c>
      <c r="N203" s="2">
        <v>1</v>
      </c>
      <c r="O203" s="2">
        <v>1</v>
      </c>
      <c r="P203" s="2">
        <v>1</v>
      </c>
      <c r="Q203" s="2">
        <v>1</v>
      </c>
      <c r="R203" s="2">
        <v>1</v>
      </c>
      <c r="S203">
        <v>69.011116404510759</v>
      </c>
    </row>
    <row r="204" spans="1:19" x14ac:dyDescent="0.2">
      <c r="A204" s="2" t="s">
        <v>226</v>
      </c>
      <c r="B204" s="2">
        <v>1097</v>
      </c>
      <c r="C204" s="2">
        <v>8.7387889907674932E-2</v>
      </c>
      <c r="D204" s="2">
        <v>0.13565567806920353</v>
      </c>
      <c r="E204" s="2">
        <v>791705</v>
      </c>
      <c r="F204" s="2">
        <v>1.0398385312178979</v>
      </c>
      <c r="G204" s="2">
        <v>1.0204542693688863</v>
      </c>
      <c r="H204" s="2">
        <v>-3.3164202713535901E-2</v>
      </c>
      <c r="I204" s="2">
        <v>168.29204360756287</v>
      </c>
      <c r="J204" s="2">
        <v>626.4501174909434</v>
      </c>
      <c r="K204" s="2">
        <v>3206.259296059487</v>
      </c>
      <c r="L204" s="2">
        <v>4386.3814835946068</v>
      </c>
      <c r="M204" s="2">
        <v>9883.7060952210923</v>
      </c>
      <c r="N204" s="2">
        <v>1</v>
      </c>
      <c r="O204" s="2">
        <v>1</v>
      </c>
      <c r="P204" s="2">
        <v>1</v>
      </c>
      <c r="Q204" s="2">
        <v>1</v>
      </c>
      <c r="R204" s="2">
        <v>1</v>
      </c>
      <c r="S204">
        <v>69.011116404510759</v>
      </c>
    </row>
    <row r="205" spans="1:19" x14ac:dyDescent="0.2">
      <c r="A205" s="2" t="s">
        <v>227</v>
      </c>
      <c r="B205" s="2">
        <v>1097</v>
      </c>
      <c r="C205" s="2">
        <v>8.7387889907674932E-2</v>
      </c>
      <c r="D205" s="2">
        <v>0.14010188651767744</v>
      </c>
      <c r="E205" s="2">
        <v>791705</v>
      </c>
      <c r="F205" s="2">
        <v>1.0398385312178979</v>
      </c>
      <c r="G205" s="2">
        <v>1.0236739107151582</v>
      </c>
      <c r="H205" s="2">
        <v>9.2003173971451305E-3</v>
      </c>
      <c r="I205" s="2">
        <v>168.47657356675438</v>
      </c>
      <c r="J205" s="2">
        <v>629.58721405988672</v>
      </c>
      <c r="K205" s="2">
        <v>3254.7210748149428</v>
      </c>
      <c r="L205" s="2">
        <v>4465.7033109724989</v>
      </c>
      <c r="M205" s="2">
        <v>10156.876051274014</v>
      </c>
      <c r="N205" s="2">
        <v>1</v>
      </c>
      <c r="O205" s="2">
        <v>1</v>
      </c>
      <c r="P205" s="2">
        <v>1</v>
      </c>
      <c r="Q205" s="2">
        <v>1</v>
      </c>
      <c r="R205" s="2">
        <v>1</v>
      </c>
      <c r="S205">
        <v>69.011116404510759</v>
      </c>
    </row>
    <row r="206" spans="1:19" x14ac:dyDescent="0.2">
      <c r="A206" s="2" t="s">
        <v>228</v>
      </c>
      <c r="B206" s="2">
        <v>1097</v>
      </c>
      <c r="C206" s="2">
        <v>8.7387889907674932E-2</v>
      </c>
      <c r="D206" s="2">
        <v>0.13159060811793158</v>
      </c>
      <c r="E206" s="2">
        <v>791705</v>
      </c>
      <c r="F206" s="2">
        <v>1.0398385312178979</v>
      </c>
      <c r="G206" s="2">
        <v>1.0174266331405812</v>
      </c>
      <c r="H206" s="2">
        <v>-1.406438492560484E-2</v>
      </c>
      <c r="I206" s="2">
        <v>169.11360429674909</v>
      </c>
      <c r="J206" s="2">
        <v>630.59207765121789</v>
      </c>
      <c r="K206" s="2">
        <v>3241.3881706643256</v>
      </c>
      <c r="L206" s="2">
        <v>4439.8741236325868</v>
      </c>
      <c r="M206" s="2">
        <v>10042.236841550555</v>
      </c>
      <c r="N206" s="2">
        <v>1</v>
      </c>
      <c r="O206" s="2">
        <v>1</v>
      </c>
      <c r="P206" s="2">
        <v>1</v>
      </c>
      <c r="Q206" s="2">
        <v>1</v>
      </c>
      <c r="R206" s="2">
        <v>1</v>
      </c>
      <c r="S206">
        <v>69.011116404510759</v>
      </c>
    </row>
    <row r="207" spans="1:19" x14ac:dyDescent="0.2">
      <c r="A207" s="2" t="s">
        <v>229</v>
      </c>
      <c r="B207" s="2">
        <v>1097</v>
      </c>
      <c r="C207" s="2">
        <v>8.7387889907674932E-2</v>
      </c>
      <c r="D207" s="2">
        <v>0.4576095542094159</v>
      </c>
      <c r="E207" s="2">
        <v>791705</v>
      </c>
      <c r="F207" s="2">
        <v>1.0398385312178979</v>
      </c>
      <c r="G207" s="2">
        <v>1.0212006746112909</v>
      </c>
      <c r="H207" s="2">
        <v>-0.13588885125467595</v>
      </c>
      <c r="I207" s="2">
        <v>166.46254051641404</v>
      </c>
      <c r="J207" s="2">
        <v>613.96455325915838</v>
      </c>
      <c r="K207" s="2">
        <v>3071.1844402734741</v>
      </c>
      <c r="L207" s="2">
        <v>4174.3824445507053</v>
      </c>
      <c r="M207" s="2">
        <v>9218.1028733350249</v>
      </c>
      <c r="N207" s="2">
        <v>1</v>
      </c>
      <c r="O207" s="2">
        <v>1</v>
      </c>
      <c r="P207" s="2">
        <v>1</v>
      </c>
      <c r="Q207" s="2">
        <v>1</v>
      </c>
      <c r="R207" s="2">
        <v>1</v>
      </c>
      <c r="S207">
        <v>69.011116404510759</v>
      </c>
    </row>
    <row r="208" spans="1:19" x14ac:dyDescent="0.2">
      <c r="A208" s="2" t="s">
        <v>230</v>
      </c>
      <c r="B208" s="2">
        <v>1097</v>
      </c>
      <c r="C208" s="2">
        <v>8.7387889907674932E-2</v>
      </c>
      <c r="D208" s="2">
        <v>0.14872869862843982</v>
      </c>
      <c r="E208" s="2">
        <v>791705</v>
      </c>
      <c r="F208" s="2">
        <v>1.0398385312178979</v>
      </c>
      <c r="G208" s="2">
        <v>1.0212727724427599</v>
      </c>
      <c r="H208" s="2">
        <v>0.16600760086728103</v>
      </c>
      <c r="I208" s="2">
        <v>171.56867698682001</v>
      </c>
      <c r="J208" s="2">
        <v>650.68111620840159</v>
      </c>
      <c r="K208" s="2">
        <v>3497.1722314435665</v>
      </c>
      <c r="L208" s="2">
        <v>4854.4523798247919</v>
      </c>
      <c r="M208" s="2">
        <v>11467.943256910838</v>
      </c>
      <c r="N208" s="2">
        <v>1</v>
      </c>
      <c r="O208" s="2">
        <v>1</v>
      </c>
      <c r="P208" s="2">
        <v>1</v>
      </c>
      <c r="Q208" s="2">
        <v>1</v>
      </c>
      <c r="R208" s="2">
        <v>1</v>
      </c>
      <c r="S208">
        <v>69.011116404510759</v>
      </c>
    </row>
    <row r="209" spans="1:19" x14ac:dyDescent="0.2">
      <c r="A209" s="2" t="s">
        <v>231</v>
      </c>
      <c r="B209" s="2">
        <v>1097</v>
      </c>
      <c r="C209" s="2">
        <v>8.7387889907674932E-2</v>
      </c>
      <c r="D209" s="2">
        <v>0.13932297566930721</v>
      </c>
      <c r="E209" s="2">
        <v>791705</v>
      </c>
      <c r="F209" s="2">
        <v>1.0398385312178979</v>
      </c>
      <c r="G209" s="2">
        <v>1.0231007962903582</v>
      </c>
      <c r="H209" s="2">
        <v>4.901672709970531E-2</v>
      </c>
      <c r="I209" s="2">
        <v>169.24510212680451</v>
      </c>
      <c r="J209" s="2">
        <v>634.79023309280637</v>
      </c>
      <c r="K209" s="2">
        <v>3312.9284063817854</v>
      </c>
      <c r="L209" s="2">
        <v>4558.2391424300413</v>
      </c>
      <c r="M209" s="2">
        <v>10460.208922607555</v>
      </c>
      <c r="N209" s="2">
        <v>1</v>
      </c>
      <c r="O209" s="2">
        <v>1</v>
      </c>
      <c r="P209" s="2">
        <v>1</v>
      </c>
      <c r="Q209" s="2">
        <v>1</v>
      </c>
      <c r="R209" s="2">
        <v>1</v>
      </c>
      <c r="S209">
        <v>69.011116404510759</v>
      </c>
    </row>
    <row r="210" spans="1:19" x14ac:dyDescent="0.2">
      <c r="A210" s="2" t="s">
        <v>232</v>
      </c>
      <c r="B210" s="2">
        <v>1097</v>
      </c>
      <c r="C210" s="2">
        <v>8.7387889907674932E-2</v>
      </c>
      <c r="D210" s="2">
        <v>0.20316119530310553</v>
      </c>
      <c r="E210" s="2">
        <v>791705</v>
      </c>
      <c r="F210" s="2">
        <v>1.0398385312178979</v>
      </c>
      <c r="G210" s="2">
        <v>1.0338439677005113</v>
      </c>
      <c r="H210" s="2">
        <v>-3.3713853416097082E-2</v>
      </c>
      <c r="I210" s="2">
        <v>166.11574426969639</v>
      </c>
      <c r="J210" s="2">
        <v>618.39582115946951</v>
      </c>
      <c r="K210" s="2">
        <v>3166.4834406571608</v>
      </c>
      <c r="L210" s="2">
        <v>4332.8906863613602</v>
      </c>
      <c r="M210" s="2">
        <v>9773.011170228594</v>
      </c>
      <c r="N210" s="2">
        <v>1</v>
      </c>
      <c r="O210" s="2">
        <v>1</v>
      </c>
      <c r="P210" s="2">
        <v>1</v>
      </c>
      <c r="Q210" s="2">
        <v>1</v>
      </c>
      <c r="R210" s="2">
        <v>1</v>
      </c>
      <c r="S210">
        <v>69.011116404510759</v>
      </c>
    </row>
    <row r="211" spans="1:19" x14ac:dyDescent="0.2">
      <c r="A211" s="2" t="s">
        <v>233</v>
      </c>
      <c r="B211" s="2">
        <v>1097</v>
      </c>
      <c r="C211" s="2">
        <v>8.7387889907674932E-2</v>
      </c>
      <c r="D211" s="2">
        <v>0.27359172274790722</v>
      </c>
      <c r="E211" s="2">
        <v>791705</v>
      </c>
      <c r="F211" s="2">
        <v>1.0398385312178979</v>
      </c>
      <c r="G211" s="2">
        <v>1.0063386650711503</v>
      </c>
      <c r="H211" s="2">
        <v>-5.2504329051843129E-2</v>
      </c>
      <c r="I211" s="2">
        <v>170.30530203774617</v>
      </c>
      <c r="J211" s="2">
        <v>632.73127469992062</v>
      </c>
      <c r="K211" s="2">
        <v>3221.8770747308022</v>
      </c>
      <c r="L211" s="2">
        <v>4400.8924159136086</v>
      </c>
      <c r="M211" s="2">
        <v>9864.5431912964559</v>
      </c>
      <c r="N211" s="2">
        <v>1</v>
      </c>
      <c r="O211" s="2">
        <v>1</v>
      </c>
      <c r="P211" s="2">
        <v>1</v>
      </c>
      <c r="Q211" s="2">
        <v>1</v>
      </c>
      <c r="R211" s="2">
        <v>1</v>
      </c>
      <c r="S211">
        <v>69.011116404510759</v>
      </c>
    </row>
    <row r="212" spans="1:19" x14ac:dyDescent="0.2">
      <c r="A212" s="2" t="s">
        <v>234</v>
      </c>
      <c r="B212" s="2">
        <v>1097</v>
      </c>
      <c r="C212" s="2">
        <v>8.7387889907674932E-2</v>
      </c>
      <c r="D212" s="2">
        <v>0.25931135017601936</v>
      </c>
      <c r="E212" s="2">
        <v>791705</v>
      </c>
      <c r="F212" s="2">
        <v>1.0398385312178979</v>
      </c>
      <c r="G212" s="2">
        <v>1.0215540072735239</v>
      </c>
      <c r="H212" s="2">
        <v>-9.588457411484004E-2</v>
      </c>
      <c r="I212" s="2">
        <v>167.06614926099968</v>
      </c>
      <c r="J212" s="2">
        <v>618.38773979426242</v>
      </c>
      <c r="K212" s="2">
        <v>3120.6095063348607</v>
      </c>
      <c r="L212" s="2">
        <v>4252.0635961782564</v>
      </c>
      <c r="M212" s="2">
        <v>9461.5963844859743</v>
      </c>
      <c r="N212" s="2">
        <v>1</v>
      </c>
      <c r="O212" s="2">
        <v>1</v>
      </c>
      <c r="P212" s="2">
        <v>1</v>
      </c>
      <c r="Q212" s="2">
        <v>1</v>
      </c>
      <c r="R212" s="2">
        <v>1</v>
      </c>
      <c r="S212">
        <v>69.011116404510759</v>
      </c>
    </row>
    <row r="213" spans="1:19" x14ac:dyDescent="0.2">
      <c r="A213" s="2" t="s">
        <v>235</v>
      </c>
      <c r="B213" s="2">
        <v>1097</v>
      </c>
      <c r="C213" s="2">
        <v>8.7387889907674932E-2</v>
      </c>
      <c r="D213" s="2">
        <v>0.17339878467301645</v>
      </c>
      <c r="E213" s="2">
        <v>791705</v>
      </c>
      <c r="F213" s="2">
        <v>1.0398385312178979</v>
      </c>
      <c r="G213" s="2">
        <v>1.0178121810904583</v>
      </c>
      <c r="H213" s="2">
        <v>-3.546406460191677E-2</v>
      </c>
      <c r="I213" s="2">
        <v>168.68753914448067</v>
      </c>
      <c r="J213" s="2">
        <v>627.77482438316986</v>
      </c>
      <c r="K213" s="2">
        <v>3210.9591185743034</v>
      </c>
      <c r="L213" s="2">
        <v>4391.9203942343847</v>
      </c>
      <c r="M213" s="2">
        <v>9889.2092008569398</v>
      </c>
      <c r="N213" s="2">
        <v>1</v>
      </c>
      <c r="O213" s="2">
        <v>1</v>
      </c>
      <c r="P213" s="2">
        <v>1</v>
      </c>
      <c r="Q213" s="2">
        <v>1</v>
      </c>
      <c r="R213" s="2">
        <v>1</v>
      </c>
      <c r="S213">
        <v>69.011116404510759</v>
      </c>
    </row>
    <row r="214" spans="1:19" x14ac:dyDescent="0.2">
      <c r="A214" s="2" t="s">
        <v>236</v>
      </c>
      <c r="B214" s="2">
        <v>1097</v>
      </c>
      <c r="C214" s="2">
        <v>8.7387889907674932E-2</v>
      </c>
      <c r="D214" s="2">
        <v>0.12440515285951589</v>
      </c>
      <c r="E214" s="2">
        <v>791705</v>
      </c>
      <c r="F214" s="2">
        <v>1.0398385312178979</v>
      </c>
      <c r="G214" s="2">
        <v>1.0222729599605724</v>
      </c>
      <c r="H214" s="2">
        <v>5.2381693458355701E-2</v>
      </c>
      <c r="I214" s="2">
        <v>169.43981713617248</v>
      </c>
      <c r="J214" s="2">
        <v>635.71866092085384</v>
      </c>
      <c r="K214" s="2">
        <v>3320.4092238313228</v>
      </c>
      <c r="L214" s="2">
        <v>4569.5796452969753</v>
      </c>
      <c r="M214" s="2">
        <v>10493.76892187719</v>
      </c>
      <c r="N214" s="2">
        <v>1</v>
      </c>
      <c r="O214" s="2">
        <v>1</v>
      </c>
      <c r="P214" s="2">
        <v>1</v>
      </c>
      <c r="Q214" s="2">
        <v>1</v>
      </c>
      <c r="R214" s="2">
        <v>1</v>
      </c>
      <c r="S214">
        <v>69.011116404510759</v>
      </c>
    </row>
    <row r="215" spans="1:19" x14ac:dyDescent="0.2">
      <c r="A215" s="2" t="s">
        <v>237</v>
      </c>
      <c r="B215" s="2">
        <v>1097</v>
      </c>
      <c r="C215" s="2">
        <v>8.7387889907674932E-2</v>
      </c>
      <c r="D215" s="2">
        <v>0.14457797394219279</v>
      </c>
      <c r="E215" s="2">
        <v>791705</v>
      </c>
      <c r="F215" s="2">
        <v>1.0398385312178979</v>
      </c>
      <c r="G215" s="2">
        <v>1.0188979081549652</v>
      </c>
      <c r="H215" s="2">
        <v>4.3643303128525067E-2</v>
      </c>
      <c r="I215" s="2">
        <v>169.85287666315369</v>
      </c>
      <c r="J215" s="2">
        <v>636.74474764318677</v>
      </c>
      <c r="K215" s="2">
        <v>3318.4337122996699</v>
      </c>
      <c r="L215" s="2">
        <v>4563.7861041992155</v>
      </c>
      <c r="M215" s="2">
        <v>10456.778101801578</v>
      </c>
      <c r="N215" s="2">
        <v>1</v>
      </c>
      <c r="O215" s="2">
        <v>1</v>
      </c>
      <c r="P215" s="2">
        <v>1</v>
      </c>
      <c r="Q215" s="2">
        <v>1</v>
      </c>
      <c r="R215" s="2">
        <v>1</v>
      </c>
      <c r="S215">
        <v>69.011116404510759</v>
      </c>
    </row>
    <row r="216" spans="1:19" x14ac:dyDescent="0.2">
      <c r="A216" s="2" t="s">
        <v>238</v>
      </c>
      <c r="B216" s="2">
        <v>1097</v>
      </c>
      <c r="C216" s="2">
        <v>8.7387889907674932E-2</v>
      </c>
      <c r="D216" s="2">
        <v>0.1507895159915503</v>
      </c>
      <c r="E216" s="2">
        <v>791705</v>
      </c>
      <c r="F216" s="2">
        <v>1.0398385312178979</v>
      </c>
      <c r="G216" s="2">
        <v>1.0211887591388762</v>
      </c>
      <c r="H216" s="2">
        <v>4.6162731722971702E-2</v>
      </c>
      <c r="I216" s="2">
        <v>169.5140749546091</v>
      </c>
      <c r="J216" s="2">
        <v>635.62749351948776</v>
      </c>
      <c r="K216" s="2">
        <v>3314.8392192221504</v>
      </c>
      <c r="L216" s="2">
        <v>4559.8140186390983</v>
      </c>
      <c r="M216" s="2">
        <v>10455.490675255973</v>
      </c>
      <c r="N216" s="2">
        <v>1</v>
      </c>
      <c r="O216" s="2">
        <v>1</v>
      </c>
      <c r="P216" s="2">
        <v>1</v>
      </c>
      <c r="Q216" s="2">
        <v>1</v>
      </c>
      <c r="R216" s="2">
        <v>1</v>
      </c>
      <c r="S216">
        <v>69.011116404510759</v>
      </c>
    </row>
    <row r="217" spans="1:19" x14ac:dyDescent="0.2">
      <c r="A217" s="2" t="s">
        <v>239</v>
      </c>
      <c r="B217" s="2">
        <v>1097</v>
      </c>
      <c r="C217" s="2">
        <v>8.7387889907674932E-2</v>
      </c>
      <c r="D217" s="2">
        <v>0.13174414868334564</v>
      </c>
      <c r="E217" s="2">
        <v>791705</v>
      </c>
      <c r="F217" s="2">
        <v>1.0398385312178979</v>
      </c>
      <c r="G217" s="2">
        <v>1.0211289031697095</v>
      </c>
      <c r="H217" s="2">
        <v>-0.12747877878067804</v>
      </c>
      <c r="I217" s="2">
        <v>166.61254815855159</v>
      </c>
      <c r="J217" s="2">
        <v>614.97425297528446</v>
      </c>
      <c r="K217" s="2">
        <v>3081.8430302621819</v>
      </c>
      <c r="L217" s="2">
        <v>4191.0042754632295</v>
      </c>
      <c r="M217" s="2">
        <v>9269.2839773653086</v>
      </c>
      <c r="N217" s="2">
        <v>1</v>
      </c>
      <c r="O217" s="2">
        <v>1</v>
      </c>
      <c r="P217" s="2">
        <v>1</v>
      </c>
      <c r="Q217" s="2">
        <v>1</v>
      </c>
      <c r="R217" s="2">
        <v>1</v>
      </c>
      <c r="S217">
        <v>69.011116404510759</v>
      </c>
    </row>
    <row r="218" spans="1:19" x14ac:dyDescent="0.2">
      <c r="A218" s="2" t="s">
        <v>240</v>
      </c>
      <c r="B218" s="2">
        <v>1097</v>
      </c>
      <c r="C218" s="2">
        <v>8.7387889907674932E-2</v>
      </c>
      <c r="D218" s="2">
        <v>0.20377738052958952</v>
      </c>
      <c r="E218" s="2">
        <v>791705</v>
      </c>
      <c r="F218" s="2">
        <v>1.0398385312178979</v>
      </c>
      <c r="G218" s="2">
        <v>1.0192578227994529</v>
      </c>
      <c r="H218" s="2">
        <v>4.096582311693437E-2</v>
      </c>
      <c r="I218" s="2">
        <v>169.74697834525668</v>
      </c>
      <c r="J218" s="2">
        <v>636.18960113555272</v>
      </c>
      <c r="K218" s="2">
        <v>3313.4274554754379</v>
      </c>
      <c r="L218" s="2">
        <v>4556.0557977726712</v>
      </c>
      <c r="M218" s="2">
        <v>10432.933595252311</v>
      </c>
      <c r="N218" s="2">
        <v>1</v>
      </c>
      <c r="O218" s="2">
        <v>1</v>
      </c>
      <c r="P218" s="2">
        <v>1</v>
      </c>
      <c r="Q218" s="2">
        <v>1</v>
      </c>
      <c r="R218" s="2">
        <v>1</v>
      </c>
      <c r="S218">
        <v>69.011116404510759</v>
      </c>
    </row>
    <row r="219" spans="1:19" x14ac:dyDescent="0.2">
      <c r="A219" s="2" t="s">
        <v>241</v>
      </c>
      <c r="B219" s="2">
        <v>1097</v>
      </c>
      <c r="C219" s="2">
        <v>8.7387889907674932E-2</v>
      </c>
      <c r="D219" s="2">
        <v>0.13799764507642473</v>
      </c>
      <c r="E219" s="2">
        <v>791705</v>
      </c>
      <c r="F219" s="2">
        <v>1.0398385312178979</v>
      </c>
      <c r="G219" s="2">
        <v>1.0245538055532561</v>
      </c>
      <c r="H219" s="2">
        <v>9.6027421934983676E-2</v>
      </c>
      <c r="I219" s="2">
        <v>169.80528072878579</v>
      </c>
      <c r="J219" s="2">
        <v>639.69990518164309</v>
      </c>
      <c r="K219" s="2">
        <v>3377.3988724247611</v>
      </c>
      <c r="L219" s="2">
        <v>4663.0130375433982</v>
      </c>
      <c r="M219" s="2">
        <v>10821.860397424814</v>
      </c>
      <c r="N219" s="2">
        <v>1</v>
      </c>
      <c r="O219" s="2">
        <v>1</v>
      </c>
      <c r="P219" s="2">
        <v>1</v>
      </c>
      <c r="Q219" s="2">
        <v>1</v>
      </c>
      <c r="R219" s="2">
        <v>1</v>
      </c>
      <c r="S219">
        <v>69.011116404510759</v>
      </c>
    </row>
    <row r="220" spans="1:19" x14ac:dyDescent="0.2">
      <c r="A220" s="2" t="s">
        <v>242</v>
      </c>
      <c r="B220" s="2">
        <v>1097</v>
      </c>
      <c r="C220" s="2">
        <v>8.7387889907674932E-2</v>
      </c>
      <c r="D220" s="2">
        <v>0.13567039848406467</v>
      </c>
      <c r="E220" s="2">
        <v>791705</v>
      </c>
      <c r="F220" s="2">
        <v>1.0398385312178979</v>
      </c>
      <c r="G220" s="2">
        <v>1.0204025981738742</v>
      </c>
      <c r="H220" s="2">
        <v>8.045906755681069E-2</v>
      </c>
      <c r="I220" s="2">
        <v>170.23284989820601</v>
      </c>
      <c r="J220" s="2">
        <v>640.37524506003683</v>
      </c>
      <c r="K220" s="2">
        <v>3367.684136844563</v>
      </c>
      <c r="L220" s="2">
        <v>4644.0048975280033</v>
      </c>
      <c r="M220" s="2">
        <v>10734.21021526919</v>
      </c>
      <c r="N220" s="2">
        <v>1</v>
      </c>
      <c r="O220" s="2">
        <v>1</v>
      </c>
      <c r="P220" s="2">
        <v>1</v>
      </c>
      <c r="Q220" s="2">
        <v>1</v>
      </c>
      <c r="R220" s="2">
        <v>1</v>
      </c>
      <c r="S220">
        <v>69.011116404510759</v>
      </c>
    </row>
    <row r="221" spans="1:19" x14ac:dyDescent="0.2">
      <c r="A221" s="2" t="s">
        <v>243</v>
      </c>
      <c r="B221" s="2">
        <v>1097</v>
      </c>
      <c r="C221" s="2">
        <v>8.7387889907674932E-2</v>
      </c>
      <c r="D221" s="2">
        <v>0.15187294811129767</v>
      </c>
      <c r="E221" s="2">
        <v>791705</v>
      </c>
      <c r="F221" s="2">
        <v>1.0398385312178979</v>
      </c>
      <c r="G221" s="2">
        <v>1.0134378049536716</v>
      </c>
      <c r="H221" s="2">
        <v>3.3140278302699992E-2</v>
      </c>
      <c r="I221" s="2">
        <v>170.58815099360899</v>
      </c>
      <c r="J221" s="2">
        <v>638.86350607366251</v>
      </c>
      <c r="K221" s="2">
        <v>3320.5007154085829</v>
      </c>
      <c r="L221" s="2">
        <v>4562.8425919683186</v>
      </c>
      <c r="M221" s="2">
        <v>10425.259519831912</v>
      </c>
      <c r="N221" s="2">
        <v>1</v>
      </c>
      <c r="O221" s="2">
        <v>1</v>
      </c>
      <c r="P221" s="2">
        <v>1</v>
      </c>
      <c r="Q221" s="2">
        <v>1</v>
      </c>
      <c r="R221" s="2">
        <v>1</v>
      </c>
      <c r="S221">
        <v>69.011116404510759</v>
      </c>
    </row>
    <row r="222" spans="1:19" x14ac:dyDescent="0.2">
      <c r="A222" s="2" t="s">
        <v>244</v>
      </c>
      <c r="B222" s="2">
        <v>1097</v>
      </c>
      <c r="C222" s="2">
        <v>8.7387889907674932E-2</v>
      </c>
      <c r="D222" s="2">
        <v>0.14480352060853685</v>
      </c>
      <c r="E222" s="2">
        <v>791705</v>
      </c>
      <c r="F222" s="2">
        <v>1.0398385312178979</v>
      </c>
      <c r="G222" s="2">
        <v>1.0201882006972165</v>
      </c>
      <c r="H222" s="2">
        <v>0.11782814104959403</v>
      </c>
      <c r="I222" s="2">
        <v>170.91428874054122</v>
      </c>
      <c r="J222" s="2">
        <v>645.21762064620145</v>
      </c>
      <c r="K222" s="2">
        <v>3425.0500398932863</v>
      </c>
      <c r="L222" s="2">
        <v>4736.3855949416838</v>
      </c>
      <c r="M222" s="2">
        <v>11048.835743599489</v>
      </c>
      <c r="N222" s="2">
        <v>1</v>
      </c>
      <c r="O222" s="2">
        <v>1</v>
      </c>
      <c r="P222" s="2">
        <v>1</v>
      </c>
      <c r="Q222" s="2">
        <v>1</v>
      </c>
      <c r="R222" s="2">
        <v>1</v>
      </c>
      <c r="S222">
        <v>69.011116404510759</v>
      </c>
    </row>
    <row r="223" spans="1:19" x14ac:dyDescent="0.2">
      <c r="A223" s="2" t="s">
        <v>245</v>
      </c>
      <c r="B223" s="2">
        <v>1097</v>
      </c>
      <c r="C223" s="2">
        <v>8.7387889907674932E-2</v>
      </c>
      <c r="D223" s="2">
        <v>0.12409275252716036</v>
      </c>
      <c r="E223" s="2">
        <v>791705</v>
      </c>
      <c r="F223" s="2">
        <v>1.0398385312178979</v>
      </c>
      <c r="G223" s="2">
        <v>1.0227026597814111</v>
      </c>
      <c r="H223" s="2">
        <v>4.2236802189411317E-2</v>
      </c>
      <c r="I223" s="2">
        <v>169.19586331794528</v>
      </c>
      <c r="J223" s="2">
        <v>634.20515971711598</v>
      </c>
      <c r="K223" s="2">
        <v>3304.4241662148638</v>
      </c>
      <c r="L223" s="2">
        <v>4544.3163526674925</v>
      </c>
      <c r="M223" s="2">
        <v>10411.726080750872</v>
      </c>
      <c r="N223" s="2">
        <v>1</v>
      </c>
      <c r="O223" s="2">
        <v>1</v>
      </c>
      <c r="P223" s="2">
        <v>1</v>
      </c>
      <c r="Q223" s="2">
        <v>1</v>
      </c>
      <c r="R223" s="2">
        <v>1</v>
      </c>
      <c r="S223">
        <v>69.011116404510759</v>
      </c>
    </row>
    <row r="224" spans="1:19" x14ac:dyDescent="0.2">
      <c r="A224" s="2" t="s">
        <v>246</v>
      </c>
      <c r="B224" s="2">
        <v>1097</v>
      </c>
      <c r="C224" s="2">
        <v>8.7387889907674932E-2</v>
      </c>
      <c r="D224" s="2">
        <v>0.14152082931791762</v>
      </c>
      <c r="E224" s="2">
        <v>791705</v>
      </c>
      <c r="F224" s="2">
        <v>1.0398385312178979</v>
      </c>
      <c r="G224" s="2">
        <v>1.019048888093983</v>
      </c>
      <c r="H224" s="2">
        <v>-0.13521880972869094</v>
      </c>
      <c r="I224" s="2">
        <v>166.8195578286246</v>
      </c>
      <c r="J224" s="2">
        <v>615.29378292009096</v>
      </c>
      <c r="K224" s="2">
        <v>3077.858833676863</v>
      </c>
      <c r="L224" s="2">
        <v>4183.4108601921635</v>
      </c>
      <c r="M224" s="2">
        <v>9237.2776354750004</v>
      </c>
      <c r="N224" s="2">
        <v>1</v>
      </c>
      <c r="O224" s="2">
        <v>1</v>
      </c>
      <c r="P224" s="2">
        <v>1</v>
      </c>
      <c r="Q224" s="2">
        <v>1</v>
      </c>
      <c r="R224" s="2">
        <v>1</v>
      </c>
      <c r="S224">
        <v>69.011116404510759</v>
      </c>
    </row>
    <row r="225" spans="1:19" x14ac:dyDescent="0.2">
      <c r="A225" s="2" t="s">
        <v>247</v>
      </c>
      <c r="B225" s="2">
        <v>1097</v>
      </c>
      <c r="C225" s="2">
        <v>8.7387889907674932E-2</v>
      </c>
      <c r="D225" s="2">
        <v>0.13288101539823283</v>
      </c>
      <c r="E225" s="2">
        <v>791705</v>
      </c>
      <c r="F225" s="2">
        <v>1.0398385312178979</v>
      </c>
      <c r="G225" s="2">
        <v>1.0206864611408735</v>
      </c>
      <c r="H225" s="2">
        <v>-0.21969528878590552</v>
      </c>
      <c r="I225" s="2">
        <v>165.17624786580683</v>
      </c>
      <c r="J225" s="2">
        <v>604.77266174935676</v>
      </c>
      <c r="K225" s="2">
        <v>2971.9794953449409</v>
      </c>
      <c r="L225" s="2">
        <v>4019.7543728292858</v>
      </c>
      <c r="M225" s="2">
        <v>8745.116144495918</v>
      </c>
      <c r="N225" s="2">
        <v>1</v>
      </c>
      <c r="O225" s="2">
        <v>1</v>
      </c>
      <c r="P225" s="2">
        <v>1</v>
      </c>
      <c r="Q225" s="2">
        <v>1</v>
      </c>
      <c r="R225" s="2">
        <v>1</v>
      </c>
      <c r="S225">
        <v>69.011116404510759</v>
      </c>
    </row>
    <row r="226" spans="1:19" x14ac:dyDescent="0.2">
      <c r="A226" s="2" t="s">
        <v>248</v>
      </c>
      <c r="B226" s="2">
        <v>1097</v>
      </c>
      <c r="C226" s="2">
        <v>8.7387889907674932E-2</v>
      </c>
      <c r="D226" s="2">
        <v>0.62587360453233776</v>
      </c>
      <c r="E226" s="2">
        <v>791705</v>
      </c>
      <c r="F226" s="2">
        <v>1.0398385312178979</v>
      </c>
      <c r="G226" s="2">
        <v>1.0216202957533633</v>
      </c>
      <c r="H226" s="2">
        <v>1.0591552200002539E-2</v>
      </c>
      <c r="I226" s="2">
        <v>168.83825997020267</v>
      </c>
      <c r="J226" s="2">
        <v>631.01227940432159</v>
      </c>
      <c r="K226" s="2">
        <v>3262.9267848801064</v>
      </c>
      <c r="L226" s="2">
        <v>4477.2400058371259</v>
      </c>
      <c r="M226" s="2">
        <v>10184.590920895456</v>
      </c>
      <c r="N226" s="2">
        <v>1</v>
      </c>
      <c r="O226" s="2">
        <v>1</v>
      </c>
      <c r="P226" s="2">
        <v>1</v>
      </c>
      <c r="Q226" s="2">
        <v>1</v>
      </c>
      <c r="R226" s="2">
        <v>1</v>
      </c>
      <c r="S226">
        <v>69.011116404510759</v>
      </c>
    </row>
    <row r="227" spans="1:19" x14ac:dyDescent="0.2">
      <c r="A227" s="2" t="s">
        <v>249</v>
      </c>
      <c r="B227" s="2">
        <v>1097</v>
      </c>
      <c r="C227" s="2">
        <v>8.7387889907674932E-2</v>
      </c>
      <c r="D227" s="2">
        <v>0.14058691385382141</v>
      </c>
      <c r="E227" s="2">
        <v>791705</v>
      </c>
      <c r="F227" s="2">
        <v>1.0398385312178979</v>
      </c>
      <c r="G227" s="2">
        <v>1.0186538905900475</v>
      </c>
      <c r="H227" s="2">
        <v>0.12832108097129907</v>
      </c>
      <c r="I227" s="2">
        <v>171.35681741639704</v>
      </c>
      <c r="J227" s="2">
        <v>647.54108880956198</v>
      </c>
      <c r="K227" s="2">
        <v>3446.5325260483173</v>
      </c>
      <c r="L227" s="2">
        <v>4769.8762790318469</v>
      </c>
      <c r="M227" s="2">
        <v>11155.673077641091</v>
      </c>
      <c r="N227" s="2">
        <v>1</v>
      </c>
      <c r="O227" s="2">
        <v>1</v>
      </c>
      <c r="P227" s="2">
        <v>1</v>
      </c>
      <c r="Q227" s="2">
        <v>1</v>
      </c>
      <c r="R227" s="2">
        <v>1</v>
      </c>
      <c r="S227">
        <v>69.011116404510759</v>
      </c>
    </row>
    <row r="228" spans="1:19" x14ac:dyDescent="0.2">
      <c r="A228" s="2" t="s">
        <v>250</v>
      </c>
      <c r="B228" s="2">
        <v>1097</v>
      </c>
      <c r="C228" s="2">
        <v>8.7387889907674932E-2</v>
      </c>
      <c r="D228" s="2">
        <v>0.15072577268125179</v>
      </c>
      <c r="E228" s="2">
        <v>791705</v>
      </c>
      <c r="F228" s="2">
        <v>1.0398385312178979</v>
      </c>
      <c r="G228" s="2">
        <v>1.0204253266586933</v>
      </c>
      <c r="H228" s="2">
        <v>-7.1996361956060073E-2</v>
      </c>
      <c r="I228" s="2">
        <v>167.64637834685712</v>
      </c>
      <c r="J228" s="2">
        <v>621.85639915293837</v>
      </c>
      <c r="K228" s="2">
        <v>3154.71351717159</v>
      </c>
      <c r="L228" s="2">
        <v>4304.9432987217451</v>
      </c>
      <c r="M228" s="2">
        <v>9623.4768202691685</v>
      </c>
      <c r="N228" s="2">
        <v>1</v>
      </c>
      <c r="O228" s="2">
        <v>1</v>
      </c>
      <c r="P228" s="2">
        <v>1</v>
      </c>
      <c r="Q228" s="2">
        <v>1</v>
      </c>
      <c r="R228" s="2">
        <v>1</v>
      </c>
      <c r="S228">
        <v>69.011116404510759</v>
      </c>
    </row>
    <row r="229" spans="1:19" x14ac:dyDescent="0.2">
      <c r="A229" s="2" t="s">
        <v>251</v>
      </c>
      <c r="B229" s="2">
        <v>1097</v>
      </c>
      <c r="C229" s="2">
        <v>8.7387889907674932E-2</v>
      </c>
      <c r="D229" s="2">
        <v>0.1364114701217819</v>
      </c>
      <c r="E229" s="2">
        <v>791705</v>
      </c>
      <c r="F229" s="2">
        <v>1.0398385312178979</v>
      </c>
      <c r="G229" s="2">
        <v>1.0218634033892158</v>
      </c>
      <c r="H229" s="2">
        <v>-0.1665605979998811</v>
      </c>
      <c r="I229" s="2">
        <v>165.85383890013998</v>
      </c>
      <c r="J229" s="2">
        <v>610.08007009913933</v>
      </c>
      <c r="K229" s="2">
        <v>3031.8700721649002</v>
      </c>
      <c r="L229" s="2">
        <v>4113.4676198437137</v>
      </c>
      <c r="M229" s="2">
        <v>9033.431900012376</v>
      </c>
      <c r="N229" s="2">
        <v>1</v>
      </c>
      <c r="O229" s="2">
        <v>1</v>
      </c>
      <c r="P229" s="2">
        <v>1</v>
      </c>
      <c r="Q229" s="2">
        <v>1</v>
      </c>
      <c r="R229" s="2">
        <v>1</v>
      </c>
      <c r="S229">
        <v>69.011116404510759</v>
      </c>
    </row>
    <row r="230" spans="1:19" x14ac:dyDescent="0.2">
      <c r="A230" s="2" t="s">
        <v>252</v>
      </c>
      <c r="B230" s="2">
        <v>1097</v>
      </c>
      <c r="C230" s="2">
        <v>8.7387889907674932E-2</v>
      </c>
      <c r="D230" s="2">
        <v>0.13901131070698758</v>
      </c>
      <c r="E230" s="2">
        <v>791705</v>
      </c>
      <c r="F230" s="2">
        <v>1.0398385312178979</v>
      </c>
      <c r="G230" s="2">
        <v>1.0210464635272793</v>
      </c>
      <c r="H230" s="2">
        <v>7.1407236600588E-3</v>
      </c>
      <c r="I230" s="2">
        <v>168.87457791366828</v>
      </c>
      <c r="J230" s="2">
        <v>630.9453964189313</v>
      </c>
      <c r="K230" s="2">
        <v>3259.8550398399188</v>
      </c>
      <c r="L230" s="2">
        <v>4471.918594778459</v>
      </c>
      <c r="M230" s="2">
        <v>10164.312746890202</v>
      </c>
      <c r="N230" s="2">
        <v>1</v>
      </c>
      <c r="O230" s="2">
        <v>1</v>
      </c>
      <c r="P230" s="2">
        <v>1</v>
      </c>
      <c r="Q230" s="2">
        <v>1</v>
      </c>
      <c r="R230" s="2">
        <v>1</v>
      </c>
      <c r="S230">
        <v>69.011116404510759</v>
      </c>
    </row>
    <row r="231" spans="1:19" x14ac:dyDescent="0.2">
      <c r="A231" s="2" t="s">
        <v>253</v>
      </c>
      <c r="B231" s="2">
        <v>1097</v>
      </c>
      <c r="C231" s="2">
        <v>8.7387889907674932E-2</v>
      </c>
      <c r="D231" s="2">
        <v>0.17661299567982691</v>
      </c>
      <c r="E231" s="2">
        <v>791705</v>
      </c>
      <c r="F231" s="2">
        <v>1.0398385312178979</v>
      </c>
      <c r="G231" s="2">
        <v>1.0224410336945906</v>
      </c>
      <c r="H231" s="2">
        <v>-8.0359458031366279E-2</v>
      </c>
      <c r="I231" s="2">
        <v>167.18013720448096</v>
      </c>
      <c r="J231" s="2">
        <v>619.67764417550632</v>
      </c>
      <c r="K231" s="2">
        <v>3138.099344959267</v>
      </c>
      <c r="L231" s="2">
        <v>4280.1679318377519</v>
      </c>
      <c r="M231" s="2">
        <v>9553.9295730005124</v>
      </c>
      <c r="N231" s="2">
        <v>1</v>
      </c>
      <c r="O231" s="2">
        <v>1</v>
      </c>
      <c r="P231" s="2">
        <v>1</v>
      </c>
      <c r="Q231" s="2">
        <v>1</v>
      </c>
      <c r="R231" s="2">
        <v>1</v>
      </c>
      <c r="S231">
        <v>69.011116404510759</v>
      </c>
    </row>
    <row r="232" spans="1:19" x14ac:dyDescent="0.2">
      <c r="A232" s="2" t="s">
        <v>254</v>
      </c>
      <c r="B232" s="2">
        <v>1097</v>
      </c>
      <c r="C232" s="2">
        <v>8.7387889907674932E-2</v>
      </c>
      <c r="D232" s="2">
        <v>0.13976517341808098</v>
      </c>
      <c r="E232" s="2">
        <v>791705</v>
      </c>
      <c r="F232" s="2">
        <v>1.0398385312178979</v>
      </c>
      <c r="G232" s="2">
        <v>1.0213639613891712</v>
      </c>
      <c r="H232" s="2">
        <v>2.6687637428924691E-2</v>
      </c>
      <c r="I232" s="2">
        <v>169.15351808207953</v>
      </c>
      <c r="J232" s="2">
        <v>633.13006148714965</v>
      </c>
      <c r="K232" s="2">
        <v>3286.4039584862562</v>
      </c>
      <c r="L232" s="2">
        <v>4514.4874909463906</v>
      </c>
      <c r="M232" s="2">
        <v>10305.950943058653</v>
      </c>
      <c r="N232" s="2">
        <v>1</v>
      </c>
      <c r="O232" s="2">
        <v>1</v>
      </c>
      <c r="P232" s="2">
        <v>1</v>
      </c>
      <c r="Q232" s="2">
        <v>1</v>
      </c>
      <c r="R232" s="2">
        <v>1</v>
      </c>
      <c r="S232">
        <v>69.011116404510759</v>
      </c>
    </row>
    <row r="233" spans="1:19" x14ac:dyDescent="0.2">
      <c r="A233" s="2" t="s">
        <v>255</v>
      </c>
      <c r="B233" s="2">
        <v>1097</v>
      </c>
      <c r="C233" s="2">
        <v>8.7387889907674932E-2</v>
      </c>
      <c r="D233" s="2">
        <v>0.13469552925388967</v>
      </c>
      <c r="E233" s="2">
        <v>791705</v>
      </c>
      <c r="F233" s="2">
        <v>1.0398385312178979</v>
      </c>
      <c r="G233" s="2">
        <v>1.021285230918602</v>
      </c>
      <c r="H233" s="2">
        <v>-7.2381217026661587E-2</v>
      </c>
      <c r="I233" s="2">
        <v>167.5001588041342</v>
      </c>
      <c r="J233" s="2">
        <v>621.29935045271554</v>
      </c>
      <c r="K233" s="2">
        <v>3151.7549442546247</v>
      </c>
      <c r="L233" s="2">
        <v>4300.8769349523191</v>
      </c>
      <c r="M233" s="2">
        <v>9614.3866674263263</v>
      </c>
      <c r="N233" s="2">
        <v>1</v>
      </c>
      <c r="O233" s="2">
        <v>1</v>
      </c>
      <c r="P233" s="2">
        <v>1</v>
      </c>
      <c r="Q233" s="2">
        <v>1</v>
      </c>
      <c r="R233" s="2">
        <v>1</v>
      </c>
      <c r="S233">
        <v>69.011116404510759</v>
      </c>
    </row>
    <row r="234" spans="1:19" x14ac:dyDescent="0.2">
      <c r="A234" s="2" t="s">
        <v>256</v>
      </c>
      <c r="B234" s="2">
        <v>1097</v>
      </c>
      <c r="C234" s="2">
        <v>8.7387889907674932E-2</v>
      </c>
      <c r="D234" s="2">
        <v>0.13233023755216924</v>
      </c>
      <c r="E234" s="2">
        <v>791705</v>
      </c>
      <c r="F234" s="2">
        <v>1.0398385312178979</v>
      </c>
      <c r="G234" s="2">
        <v>1.0197013470937837</v>
      </c>
      <c r="H234" s="2">
        <v>0.11315065427964456</v>
      </c>
      <c r="I234" s="2">
        <v>170.91552293268049</v>
      </c>
      <c r="J234" s="2">
        <v>644.9364153621583</v>
      </c>
      <c r="K234" s="2">
        <v>3419.486992463002</v>
      </c>
      <c r="L234" s="2">
        <v>4726.9806385050106</v>
      </c>
      <c r="M234" s="2">
        <v>11013.598161124946</v>
      </c>
      <c r="N234" s="2">
        <v>1</v>
      </c>
      <c r="O234" s="2">
        <v>1</v>
      </c>
      <c r="P234" s="2">
        <v>1</v>
      </c>
      <c r="Q234" s="2">
        <v>1</v>
      </c>
      <c r="R234" s="2">
        <v>1</v>
      </c>
      <c r="S234">
        <v>69.011116404510759</v>
      </c>
    </row>
    <row r="235" spans="1:19" x14ac:dyDescent="0.2">
      <c r="A235" s="2" t="s">
        <v>257</v>
      </c>
      <c r="B235" s="2">
        <v>1097</v>
      </c>
      <c r="C235" s="2">
        <v>8.7387889907674932E-2</v>
      </c>
      <c r="D235" s="2">
        <v>0.14496196627608243</v>
      </c>
      <c r="E235" s="2">
        <v>791705</v>
      </c>
      <c r="F235" s="2">
        <v>1.0398385312178979</v>
      </c>
      <c r="G235" s="2">
        <v>1.0203800515229013</v>
      </c>
      <c r="H235" s="2">
        <v>-4.606198615086806E-2</v>
      </c>
      <c r="I235" s="2">
        <v>168.08761092563589</v>
      </c>
      <c r="J235" s="2">
        <v>624.95571736225304</v>
      </c>
      <c r="K235" s="2">
        <v>3189.1417347854131</v>
      </c>
      <c r="L235" s="2">
        <v>4359.2453681286279</v>
      </c>
      <c r="M235" s="2">
        <v>9796.2388449937989</v>
      </c>
      <c r="N235" s="2">
        <v>1</v>
      </c>
      <c r="O235" s="2">
        <v>1</v>
      </c>
      <c r="P235" s="2">
        <v>1</v>
      </c>
      <c r="Q235" s="2">
        <v>1</v>
      </c>
      <c r="R235" s="2">
        <v>1</v>
      </c>
      <c r="S235">
        <v>69.011116404510759</v>
      </c>
    </row>
    <row r="236" spans="1:19" x14ac:dyDescent="0.2">
      <c r="A236" s="2" t="s">
        <v>258</v>
      </c>
      <c r="B236" s="2">
        <v>1097</v>
      </c>
      <c r="C236" s="2">
        <v>8.7387889907674932E-2</v>
      </c>
      <c r="D236" s="2">
        <v>0.14171619673197386</v>
      </c>
      <c r="E236" s="2">
        <v>791705</v>
      </c>
      <c r="F236" s="2">
        <v>1.0398385312178979</v>
      </c>
      <c r="G236" s="2">
        <v>1.0199353797017654</v>
      </c>
      <c r="H236" s="2">
        <v>-4.2475249223867237E-2</v>
      </c>
      <c r="I236" s="2">
        <v>168.22061223547851</v>
      </c>
      <c r="J236" s="2">
        <v>625.65099609689719</v>
      </c>
      <c r="K236" s="2">
        <v>3195.2473979843985</v>
      </c>
      <c r="L236" s="2">
        <v>4368.5831686070815</v>
      </c>
      <c r="M236" s="2">
        <v>9824.1190084139798</v>
      </c>
      <c r="N236" s="2">
        <v>1</v>
      </c>
      <c r="O236" s="2">
        <v>1</v>
      </c>
      <c r="P236" s="2">
        <v>1</v>
      </c>
      <c r="Q236" s="2">
        <v>1</v>
      </c>
      <c r="R236" s="2">
        <v>1</v>
      </c>
      <c r="S236">
        <v>69.011116404510759</v>
      </c>
    </row>
    <row r="237" spans="1:19" x14ac:dyDescent="0.2">
      <c r="A237" s="2" t="s">
        <v>259</v>
      </c>
      <c r="B237" s="2">
        <v>1097</v>
      </c>
      <c r="C237" s="2">
        <v>8.7387889907674932E-2</v>
      </c>
      <c r="D237" s="2">
        <v>0.13995799160907324</v>
      </c>
      <c r="E237" s="2">
        <v>791705</v>
      </c>
      <c r="F237" s="2">
        <v>1.0398385312178979</v>
      </c>
      <c r="G237" s="2">
        <v>1.0182884662727687</v>
      </c>
      <c r="H237" s="2">
        <v>1.8067842192446389E-2</v>
      </c>
      <c r="I237" s="2">
        <v>169.51735964378594</v>
      </c>
      <c r="J237" s="2">
        <v>633.97684378608972</v>
      </c>
      <c r="K237" s="2">
        <v>3283.7088855330985</v>
      </c>
      <c r="L237" s="2">
        <v>4507.8487407431148</v>
      </c>
      <c r="M237" s="2">
        <v>10268.539552779175</v>
      </c>
      <c r="N237" s="2">
        <v>1</v>
      </c>
      <c r="O237" s="2">
        <v>1</v>
      </c>
      <c r="P237" s="2">
        <v>1</v>
      </c>
      <c r="Q237" s="2">
        <v>1</v>
      </c>
      <c r="R237" s="2">
        <v>1</v>
      </c>
      <c r="S237">
        <v>69.011116404510759</v>
      </c>
    </row>
    <row r="238" spans="1:19" x14ac:dyDescent="0.2">
      <c r="A238" s="2" t="s">
        <v>260</v>
      </c>
      <c r="B238" s="2">
        <v>1097</v>
      </c>
      <c r="C238" s="2">
        <v>8.7387889907674932E-2</v>
      </c>
      <c r="D238" s="2">
        <v>0.13054841292145278</v>
      </c>
      <c r="E238" s="2">
        <v>791705</v>
      </c>
      <c r="F238" s="2">
        <v>1.0398385312178979</v>
      </c>
      <c r="G238" s="2">
        <v>1.0193710712863451</v>
      </c>
      <c r="H238" s="2">
        <v>-0.12532759033506968</v>
      </c>
      <c r="I238" s="2">
        <v>166.93114114463032</v>
      </c>
      <c r="J238" s="2">
        <v>616.24887256343379</v>
      </c>
      <c r="K238" s="2">
        <v>3089.3419911404517</v>
      </c>
      <c r="L238" s="2">
        <v>4201.5821792206816</v>
      </c>
      <c r="M238" s="2">
        <v>9294.8774718178993</v>
      </c>
      <c r="N238" s="2">
        <v>1</v>
      </c>
      <c r="O238" s="2">
        <v>1</v>
      </c>
      <c r="P238" s="2">
        <v>1</v>
      </c>
      <c r="Q238" s="2">
        <v>1</v>
      </c>
      <c r="R238" s="2">
        <v>1</v>
      </c>
      <c r="S238">
        <v>69.011116404510759</v>
      </c>
    </row>
    <row r="239" spans="1:19" x14ac:dyDescent="0.2">
      <c r="A239" s="2" t="s">
        <v>261</v>
      </c>
      <c r="B239" s="2">
        <v>1097</v>
      </c>
      <c r="C239" s="2">
        <v>8.7387889907674932E-2</v>
      </c>
      <c r="D239" s="2">
        <v>0.14179340817873337</v>
      </c>
      <c r="E239" s="2">
        <v>791705</v>
      </c>
      <c r="F239" s="2">
        <v>1.0398385312178979</v>
      </c>
      <c r="G239" s="2">
        <v>1.0225158696830861</v>
      </c>
      <c r="H239" s="2">
        <v>3.7174335143343028E-2</v>
      </c>
      <c r="I239" s="2">
        <v>169.14081351893284</v>
      </c>
      <c r="J239" s="2">
        <v>633.70064719510572</v>
      </c>
      <c r="K239" s="2">
        <v>3297.7574421058771</v>
      </c>
      <c r="L239" s="2">
        <v>4533.5087259282882</v>
      </c>
      <c r="M239" s="2">
        <v>10374.833160871942</v>
      </c>
      <c r="N239" s="2">
        <v>1</v>
      </c>
      <c r="O239" s="2">
        <v>1</v>
      </c>
      <c r="P239" s="2">
        <v>1</v>
      </c>
      <c r="Q239" s="2">
        <v>1</v>
      </c>
      <c r="R239" s="2">
        <v>1</v>
      </c>
      <c r="S239">
        <v>69.011116404510759</v>
      </c>
    </row>
    <row r="240" spans="1:19" x14ac:dyDescent="0.2">
      <c r="A240" s="2" t="s">
        <v>262</v>
      </c>
      <c r="B240" s="2">
        <v>1097</v>
      </c>
      <c r="C240" s="2">
        <v>8.7387889907674932E-2</v>
      </c>
      <c r="D240" s="2">
        <v>0.14097408349913443</v>
      </c>
      <c r="E240" s="2">
        <v>791705</v>
      </c>
      <c r="F240" s="2">
        <v>1.0398385312178979</v>
      </c>
      <c r="G240" s="2">
        <v>1.0211674942806457</v>
      </c>
      <c r="H240" s="2">
        <v>-0.19817954718241992</v>
      </c>
      <c r="I240" s="2">
        <v>165.44925457635802</v>
      </c>
      <c r="J240" s="2">
        <v>606.9081101214208</v>
      </c>
      <c r="K240" s="2">
        <v>2995.9321340315159</v>
      </c>
      <c r="L240" s="2">
        <v>4057.1673390740111</v>
      </c>
      <c r="M240" s="2">
        <v>8859.5883411059949</v>
      </c>
      <c r="N240" s="2">
        <v>1</v>
      </c>
      <c r="O240" s="2">
        <v>1</v>
      </c>
      <c r="P240" s="2">
        <v>1</v>
      </c>
      <c r="Q240" s="2">
        <v>1</v>
      </c>
      <c r="R240" s="2">
        <v>1</v>
      </c>
      <c r="S240">
        <v>69.011116404510759</v>
      </c>
    </row>
    <row r="241" spans="1:19" x14ac:dyDescent="0.2">
      <c r="A241" s="2" t="s">
        <v>263</v>
      </c>
      <c r="B241" s="2">
        <v>1097</v>
      </c>
      <c r="C241" s="2">
        <v>8.7387889907674932E-2</v>
      </c>
      <c r="D241" s="2">
        <v>0.15298353121488104</v>
      </c>
      <c r="E241" s="2">
        <v>791705</v>
      </c>
      <c r="F241" s="2">
        <v>1.0398385312178979</v>
      </c>
      <c r="G241" s="2">
        <v>1.0228095772493466</v>
      </c>
      <c r="H241" s="2">
        <v>-7.7666165514733293E-2</v>
      </c>
      <c r="I241" s="2">
        <v>167.16518986954719</v>
      </c>
      <c r="J241" s="2">
        <v>619.77493222818998</v>
      </c>
      <c r="K241" s="2">
        <v>3140.54525003565</v>
      </c>
      <c r="L241" s="2">
        <v>4284.2709451105211</v>
      </c>
      <c r="M241" s="2">
        <v>9568.5057344505531</v>
      </c>
      <c r="N241" s="2">
        <v>1</v>
      </c>
      <c r="O241" s="2">
        <v>1</v>
      </c>
      <c r="P241" s="2">
        <v>1</v>
      </c>
      <c r="Q241" s="2">
        <v>1</v>
      </c>
      <c r="R241" s="2">
        <v>1</v>
      </c>
      <c r="S241">
        <v>69.011116404510759</v>
      </c>
    </row>
    <row r="242" spans="1:19" x14ac:dyDescent="0.2">
      <c r="A242" s="2" t="s">
        <v>264</v>
      </c>
      <c r="B242" s="2">
        <v>1097</v>
      </c>
      <c r="C242" s="2">
        <v>8.7387889907674932E-2</v>
      </c>
      <c r="D242" s="2">
        <v>0.24135987325925812</v>
      </c>
      <c r="E242" s="2">
        <v>791705</v>
      </c>
      <c r="F242" s="2">
        <v>1.0398385312178979</v>
      </c>
      <c r="G242" s="2">
        <v>1.0174510114441266</v>
      </c>
      <c r="H242" s="2">
        <v>-4.46376981638407E-3</v>
      </c>
      <c r="I242" s="2">
        <v>169.27270393005452</v>
      </c>
      <c r="J242" s="2">
        <v>631.74287878359735</v>
      </c>
      <c r="K242" s="2">
        <v>3254.6273306228677</v>
      </c>
      <c r="L242" s="2">
        <v>4460.9219631902452</v>
      </c>
      <c r="M242" s="2">
        <v>10110.771198029424</v>
      </c>
      <c r="N242" s="2">
        <v>1</v>
      </c>
      <c r="O242" s="2">
        <v>1</v>
      </c>
      <c r="P242" s="2">
        <v>1</v>
      </c>
      <c r="Q242" s="2">
        <v>1</v>
      </c>
      <c r="R242" s="2">
        <v>1</v>
      </c>
      <c r="S242">
        <v>69.011116404510759</v>
      </c>
    </row>
    <row r="243" spans="1:19" x14ac:dyDescent="0.2">
      <c r="A243" s="2" t="s">
        <v>265</v>
      </c>
      <c r="B243" s="2">
        <v>1097</v>
      </c>
      <c r="C243" s="2">
        <v>8.7387889907674932E-2</v>
      </c>
      <c r="D243" s="2">
        <v>0.15245037779403792</v>
      </c>
      <c r="E243" s="2">
        <v>791705</v>
      </c>
      <c r="F243" s="2">
        <v>1.0398385312178979</v>
      </c>
      <c r="G243" s="2">
        <v>1.0252940036084655</v>
      </c>
      <c r="H243" s="2">
        <v>-6.7146941016197767E-2</v>
      </c>
      <c r="I243" s="2">
        <v>166.9380545190858</v>
      </c>
      <c r="J243" s="2">
        <v>619.53678915970079</v>
      </c>
      <c r="K243" s="2">
        <v>3147.1593994645646</v>
      </c>
      <c r="L243" s="2">
        <v>4296.4015107665991</v>
      </c>
      <c r="M243" s="2">
        <v>9617.8643891482734</v>
      </c>
      <c r="N243" s="2">
        <v>1</v>
      </c>
      <c r="O243" s="2">
        <v>1</v>
      </c>
      <c r="P243" s="2">
        <v>1</v>
      </c>
      <c r="Q243" s="2">
        <v>1</v>
      </c>
      <c r="R243" s="2">
        <v>1</v>
      </c>
      <c r="S243">
        <v>69.011116404510759</v>
      </c>
    </row>
    <row r="244" spans="1:19" x14ac:dyDescent="0.2">
      <c r="A244" s="2" t="s">
        <v>266</v>
      </c>
      <c r="B244" s="2">
        <v>1097</v>
      </c>
      <c r="C244" s="2">
        <v>8.7387889907674932E-2</v>
      </c>
      <c r="D244" s="2">
        <v>0.19328999652264928</v>
      </c>
      <c r="E244" s="2">
        <v>791705</v>
      </c>
      <c r="F244" s="2">
        <v>1.0398385312178979</v>
      </c>
      <c r="G244" s="2">
        <v>1.0195442636045604</v>
      </c>
      <c r="H244" s="2">
        <v>5.862483918354585E-2</v>
      </c>
      <c r="I244" s="2">
        <v>170.00160049204879</v>
      </c>
      <c r="J244" s="2">
        <v>638.19578739382121</v>
      </c>
      <c r="K244" s="2">
        <v>3338.19153898984</v>
      </c>
      <c r="L244" s="2">
        <v>4595.9451590697545</v>
      </c>
      <c r="M244" s="2">
        <v>10567.611148062611</v>
      </c>
      <c r="N244" s="2">
        <v>1</v>
      </c>
      <c r="O244" s="2">
        <v>1</v>
      </c>
      <c r="P244" s="2">
        <v>1</v>
      </c>
      <c r="Q244" s="2">
        <v>1</v>
      </c>
      <c r="R244" s="2">
        <v>1</v>
      </c>
      <c r="S244">
        <v>69.011116404510759</v>
      </c>
    </row>
    <row r="245" spans="1:19" x14ac:dyDescent="0.2">
      <c r="A245" s="2" t="s">
        <v>267</v>
      </c>
      <c r="B245" s="2">
        <v>1097</v>
      </c>
      <c r="C245" s="2">
        <v>8.7387889907674932E-2</v>
      </c>
      <c r="D245" s="2">
        <v>0.12508584066816988</v>
      </c>
      <c r="E245" s="2">
        <v>791705</v>
      </c>
      <c r="F245" s="2">
        <v>1.0398385312178979</v>
      </c>
      <c r="G245" s="2">
        <v>1.0224588852861938</v>
      </c>
      <c r="H245" s="2">
        <v>-0.16180227959415311</v>
      </c>
      <c r="I245" s="2">
        <v>165.83671124024374</v>
      </c>
      <c r="J245" s="2">
        <v>610.27862120043233</v>
      </c>
      <c r="K245" s="2">
        <v>3036.0533303384891</v>
      </c>
      <c r="L245" s="2">
        <v>4120.3617342160578</v>
      </c>
      <c r="M245" s="2">
        <v>9056.8557606790255</v>
      </c>
      <c r="N245" s="2">
        <v>1</v>
      </c>
      <c r="O245" s="2">
        <v>1</v>
      </c>
      <c r="P245" s="2">
        <v>1</v>
      </c>
      <c r="Q245" s="2">
        <v>1</v>
      </c>
      <c r="R245" s="2">
        <v>1</v>
      </c>
      <c r="S245">
        <v>69.011116404510759</v>
      </c>
    </row>
    <row r="246" spans="1:19" x14ac:dyDescent="0.2">
      <c r="A246" s="2" t="s">
        <v>268</v>
      </c>
      <c r="B246" s="2">
        <v>1097</v>
      </c>
      <c r="C246" s="2">
        <v>8.7387889907674932E-2</v>
      </c>
      <c r="D246" s="2">
        <v>0.13222394872459875</v>
      </c>
      <c r="E246" s="2">
        <v>791705</v>
      </c>
      <c r="F246" s="2">
        <v>1.0398385312178979</v>
      </c>
      <c r="G246" s="2">
        <v>1.0201417414944323</v>
      </c>
      <c r="H246" s="2">
        <v>-0.10570564853514045</v>
      </c>
      <c r="I246" s="2">
        <v>167.13166046810645</v>
      </c>
      <c r="J246" s="2">
        <v>618.07493440099233</v>
      </c>
      <c r="K246" s="2">
        <v>3112.0114696752089</v>
      </c>
      <c r="L246" s="2">
        <v>4237.6153466174019</v>
      </c>
      <c r="M246" s="2">
        <v>9410.3315768923967</v>
      </c>
      <c r="N246" s="2">
        <v>1</v>
      </c>
      <c r="O246" s="2">
        <v>1</v>
      </c>
      <c r="P246" s="2">
        <v>1</v>
      </c>
      <c r="Q246" s="2">
        <v>1</v>
      </c>
      <c r="R246" s="2">
        <v>1</v>
      </c>
      <c r="S246">
        <v>69.011116404510759</v>
      </c>
    </row>
    <row r="247" spans="1:19" x14ac:dyDescent="0.2">
      <c r="A247" s="2" t="s">
        <v>269</v>
      </c>
      <c r="B247" s="2">
        <v>1097</v>
      </c>
      <c r="C247" s="2">
        <v>8.7387889907674932E-2</v>
      </c>
      <c r="D247" s="2">
        <v>0.14101058319832044</v>
      </c>
      <c r="E247" s="2">
        <v>791705</v>
      </c>
      <c r="F247" s="2">
        <v>1.0398385312178979</v>
      </c>
      <c r="G247" s="2">
        <v>1.0206205963342301</v>
      </c>
      <c r="H247" s="2">
        <v>-7.1281865854179727E-2</v>
      </c>
      <c r="I247" s="2">
        <v>167.62652725597368</v>
      </c>
      <c r="J247" s="2">
        <v>621.82431364193803</v>
      </c>
      <c r="K247" s="2">
        <v>3155.0901196125697</v>
      </c>
      <c r="L247" s="2">
        <v>4305.6719201173555</v>
      </c>
      <c r="M247" s="2">
        <v>9626.6485744433085</v>
      </c>
      <c r="N247" s="2">
        <v>1</v>
      </c>
      <c r="O247" s="2">
        <v>1</v>
      </c>
      <c r="P247" s="2">
        <v>1</v>
      </c>
      <c r="Q247" s="2">
        <v>1</v>
      </c>
      <c r="R247" s="2">
        <v>1</v>
      </c>
      <c r="S247">
        <v>69.011116404510759</v>
      </c>
    </row>
    <row r="248" spans="1:19" x14ac:dyDescent="0.2">
      <c r="A248" s="2" t="s">
        <v>270</v>
      </c>
      <c r="B248" s="2">
        <v>1097</v>
      </c>
      <c r="C248" s="2">
        <v>8.7387889907674932E-2</v>
      </c>
      <c r="D248" s="2">
        <v>0.76010517829177326</v>
      </c>
      <c r="E248" s="2">
        <v>791705</v>
      </c>
      <c r="F248" s="2">
        <v>1.0398385312178979</v>
      </c>
      <c r="G248" s="2">
        <v>1.0273004806790265</v>
      </c>
      <c r="H248" s="2">
        <v>-6.0847672584906587E-2</v>
      </c>
      <c r="I248" s="2">
        <v>166.71881781337567</v>
      </c>
      <c r="J248" s="2">
        <v>619.08790042774251</v>
      </c>
      <c r="K248" s="2">
        <v>3149.6549162436759</v>
      </c>
      <c r="L248" s="2">
        <v>4301.7239145578933</v>
      </c>
      <c r="M248" s="2">
        <v>9643.6756914648468</v>
      </c>
      <c r="N248" s="2">
        <v>1</v>
      </c>
      <c r="O248" s="2">
        <v>1</v>
      </c>
      <c r="P248" s="2">
        <v>1</v>
      </c>
      <c r="Q248" s="2">
        <v>1</v>
      </c>
      <c r="R248" s="2">
        <v>1</v>
      </c>
      <c r="S248">
        <v>69.011116404510759</v>
      </c>
    </row>
    <row r="249" spans="1:19" x14ac:dyDescent="0.2">
      <c r="A249" s="2" t="s">
        <v>271</v>
      </c>
      <c r="B249" s="2">
        <v>1097</v>
      </c>
      <c r="C249" s="2">
        <v>8.7387889907674932E-2</v>
      </c>
      <c r="D249" s="2">
        <v>0.11883998053105509</v>
      </c>
      <c r="E249" s="2">
        <v>791705</v>
      </c>
      <c r="F249" s="2">
        <v>1.0398385312178979</v>
      </c>
      <c r="G249" s="2">
        <v>1.0195848944664938</v>
      </c>
      <c r="H249" s="2">
        <v>-5.1938431959708077E-2</v>
      </c>
      <c r="I249" s="2">
        <v>168.11912498978901</v>
      </c>
      <c r="J249" s="2">
        <v>624.73454778914652</v>
      </c>
      <c r="K249" s="2">
        <v>3183.6178026786938</v>
      </c>
      <c r="L249" s="2">
        <v>4349.9530379925864</v>
      </c>
      <c r="M249" s="2">
        <v>9762.8955802044275</v>
      </c>
      <c r="N249" s="2">
        <v>1</v>
      </c>
      <c r="O249" s="2">
        <v>1</v>
      </c>
      <c r="P249" s="2">
        <v>1</v>
      </c>
      <c r="Q249" s="2">
        <v>1</v>
      </c>
      <c r="R249" s="2">
        <v>1</v>
      </c>
      <c r="S249">
        <v>69.011116404510759</v>
      </c>
    </row>
    <row r="250" spans="1:19" x14ac:dyDescent="0.2">
      <c r="A250" s="2" t="s">
        <v>272</v>
      </c>
      <c r="B250" s="2">
        <v>1097</v>
      </c>
      <c r="C250" s="2">
        <v>8.7387889907674932E-2</v>
      </c>
      <c r="D250" s="2">
        <v>0.12038659606065313</v>
      </c>
      <c r="E250" s="2">
        <v>791705</v>
      </c>
      <c r="F250" s="2">
        <v>1.0398385312178979</v>
      </c>
      <c r="G250" s="2">
        <v>1.0198099434839123</v>
      </c>
      <c r="H250" s="2">
        <v>-3.4455093895877399E-2</v>
      </c>
      <c r="I250" s="2">
        <v>168.37603493164724</v>
      </c>
      <c r="J250" s="2">
        <v>626.68525481754932</v>
      </c>
      <c r="K250" s="2">
        <v>3206.4173034179616</v>
      </c>
      <c r="L250" s="2">
        <v>4386.1684609353606</v>
      </c>
      <c r="M250" s="2">
        <v>9880.0199219138613</v>
      </c>
      <c r="N250" s="2">
        <v>1</v>
      </c>
      <c r="O250" s="2">
        <v>1</v>
      </c>
      <c r="P250" s="2">
        <v>1</v>
      </c>
      <c r="Q250" s="2">
        <v>1</v>
      </c>
      <c r="R250" s="2">
        <v>1</v>
      </c>
      <c r="S250">
        <v>69.011116404510759</v>
      </c>
    </row>
    <row r="251" spans="1:19" x14ac:dyDescent="0.2">
      <c r="A251" s="2" t="s">
        <v>273</v>
      </c>
      <c r="B251" s="2">
        <v>1097</v>
      </c>
      <c r="C251" s="2">
        <v>8.7387889907674932E-2</v>
      </c>
      <c r="D251" s="2">
        <v>0.14998932003458917</v>
      </c>
      <c r="E251" s="2">
        <v>791705</v>
      </c>
      <c r="F251" s="2">
        <v>1.0398385312178979</v>
      </c>
      <c r="G251" s="2">
        <v>1.0205131891315002</v>
      </c>
      <c r="H251" s="2">
        <v>0.14060713640495576</v>
      </c>
      <c r="I251" s="2">
        <v>171.25493908963963</v>
      </c>
      <c r="J251" s="2">
        <v>647.91066520884522</v>
      </c>
      <c r="K251" s="2">
        <v>3459.4200847780698</v>
      </c>
      <c r="L251" s="2">
        <v>4792.3697232286822</v>
      </c>
      <c r="M251" s="2">
        <v>11245.066262416212</v>
      </c>
      <c r="N251" s="2">
        <v>1</v>
      </c>
      <c r="O251" s="2">
        <v>1</v>
      </c>
      <c r="P251" s="2">
        <v>1</v>
      </c>
      <c r="Q251" s="2">
        <v>1</v>
      </c>
      <c r="R251" s="2">
        <v>1</v>
      </c>
      <c r="S251">
        <v>69.011116404510759</v>
      </c>
    </row>
    <row r="252" spans="1:19" x14ac:dyDescent="0.2">
      <c r="A252" s="2" t="s">
        <v>274</v>
      </c>
      <c r="B252" s="2">
        <v>1097</v>
      </c>
      <c r="C252" s="2">
        <v>8.7387889907674932E-2</v>
      </c>
      <c r="D252" s="2">
        <v>0.12949254019602116</v>
      </c>
      <c r="E252" s="2">
        <v>791705</v>
      </c>
      <c r="F252" s="2">
        <v>1.0398385312178979</v>
      </c>
      <c r="G252" s="2">
        <v>1.0183231000473023</v>
      </c>
      <c r="H252" s="2">
        <v>5.2269999831382419E-2</v>
      </c>
      <c r="I252" s="2">
        <v>170.09695902553736</v>
      </c>
      <c r="J252" s="2">
        <v>638.1729517973265</v>
      </c>
      <c r="K252" s="2">
        <v>3332.8003082730279</v>
      </c>
      <c r="L252" s="2">
        <v>4586.3411952079805</v>
      </c>
      <c r="M252" s="2">
        <v>10528.986702103701</v>
      </c>
      <c r="N252" s="2">
        <v>1</v>
      </c>
      <c r="O252" s="2">
        <v>1</v>
      </c>
      <c r="P252" s="2">
        <v>1</v>
      </c>
      <c r="Q252" s="2">
        <v>1</v>
      </c>
      <c r="R252" s="2">
        <v>1</v>
      </c>
      <c r="S252">
        <v>69.011116404510759</v>
      </c>
    </row>
    <row r="253" spans="1:19" x14ac:dyDescent="0.2">
      <c r="A253" s="2" t="s">
        <v>275</v>
      </c>
      <c r="B253" s="2">
        <v>1097</v>
      </c>
      <c r="C253" s="2">
        <v>8.7387889907674932E-2</v>
      </c>
      <c r="D253" s="2">
        <v>0.13760767076304636</v>
      </c>
      <c r="E253" s="2">
        <v>791705</v>
      </c>
      <c r="F253" s="2">
        <v>1.0398385312178979</v>
      </c>
      <c r="G253" s="2">
        <v>1.0179249673002615</v>
      </c>
      <c r="H253" s="2">
        <v>7.0014198775344746E-2</v>
      </c>
      <c r="I253" s="2">
        <v>170.46918539668732</v>
      </c>
      <c r="J253" s="2">
        <v>640.63474633337671</v>
      </c>
      <c r="K253" s="2">
        <v>3360.2005104466739</v>
      </c>
      <c r="L253" s="2">
        <v>4629.9833020511169</v>
      </c>
      <c r="M253" s="2">
        <v>10673.299942979031</v>
      </c>
      <c r="N253" s="2">
        <v>1</v>
      </c>
      <c r="O253" s="2">
        <v>1</v>
      </c>
      <c r="P253" s="2">
        <v>1</v>
      </c>
      <c r="Q253" s="2">
        <v>1</v>
      </c>
      <c r="R253" s="2">
        <v>1</v>
      </c>
      <c r="S253">
        <v>69.011116404510759</v>
      </c>
    </row>
    <row r="254" spans="1:19" x14ac:dyDescent="0.2">
      <c r="A254" s="2" t="s">
        <v>276</v>
      </c>
      <c r="B254" s="2">
        <v>1097</v>
      </c>
      <c r="C254" s="2">
        <v>8.7387889907674932E-2</v>
      </c>
      <c r="D254" s="2">
        <v>0.13325087245117156</v>
      </c>
      <c r="E254" s="2">
        <v>791705</v>
      </c>
      <c r="F254" s="2">
        <v>1.0398385312178979</v>
      </c>
      <c r="G254" s="2">
        <v>1.019786625390519</v>
      </c>
      <c r="H254" s="2">
        <v>-2.1393744345381289E-2</v>
      </c>
      <c r="I254" s="2">
        <v>168.59997629717282</v>
      </c>
      <c r="J254" s="2">
        <v>628.26690252291496</v>
      </c>
      <c r="K254" s="2">
        <v>3224.2358997191341</v>
      </c>
      <c r="L254" s="2">
        <v>4414.3869688117675</v>
      </c>
      <c r="M254" s="2">
        <v>9970.9445158448689</v>
      </c>
      <c r="N254" s="2">
        <v>1</v>
      </c>
      <c r="O254" s="2">
        <v>1</v>
      </c>
      <c r="P254" s="2">
        <v>1</v>
      </c>
      <c r="Q254" s="2">
        <v>1</v>
      </c>
      <c r="R254" s="2">
        <v>1</v>
      </c>
      <c r="S254">
        <v>69.011116404510759</v>
      </c>
    </row>
    <row r="255" spans="1:19" x14ac:dyDescent="0.2">
      <c r="A255" s="2" t="s">
        <v>277</v>
      </c>
      <c r="B255" s="2">
        <v>1097</v>
      </c>
      <c r="C255" s="2">
        <v>8.7387889907674932E-2</v>
      </c>
      <c r="D255" s="2">
        <v>0.13888207643415534</v>
      </c>
      <c r="E255" s="2">
        <v>791705</v>
      </c>
      <c r="F255" s="2">
        <v>1.0398385312178979</v>
      </c>
      <c r="G255" s="2">
        <v>1.0231028680469565</v>
      </c>
      <c r="H255" s="2">
        <v>-0.13229568632618224</v>
      </c>
      <c r="I255" s="2">
        <v>166.21683151908732</v>
      </c>
      <c r="J255" s="2">
        <v>613.2737625771739</v>
      </c>
      <c r="K255" s="2">
        <v>3070.486601912095</v>
      </c>
      <c r="L255" s="2">
        <v>4174.5299807863566</v>
      </c>
      <c r="M255" s="2">
        <v>9226.2746399098742</v>
      </c>
      <c r="N255" s="2">
        <v>1</v>
      </c>
      <c r="O255" s="2">
        <v>1</v>
      </c>
      <c r="P255" s="2">
        <v>1</v>
      </c>
      <c r="Q255" s="2">
        <v>1</v>
      </c>
      <c r="R255" s="2">
        <v>1</v>
      </c>
      <c r="S255">
        <v>69.011116404510759</v>
      </c>
    </row>
    <row r="256" spans="1:19" x14ac:dyDescent="0.2">
      <c r="A256" s="2" t="s">
        <v>278</v>
      </c>
      <c r="B256" s="2">
        <v>1097</v>
      </c>
      <c r="C256" s="2">
        <v>8.7387889907674932E-2</v>
      </c>
      <c r="D256" s="2">
        <v>0.1453977319430875</v>
      </c>
      <c r="E256" s="2">
        <v>791705</v>
      </c>
      <c r="F256" s="2">
        <v>1.0398385312178979</v>
      </c>
      <c r="G256" s="2">
        <v>1.0230364891528039</v>
      </c>
      <c r="H256" s="2">
        <v>-0.18722879157909819</v>
      </c>
      <c r="I256" s="2">
        <v>165.33109200909186</v>
      </c>
      <c r="J256" s="2">
        <v>607.07736898898406</v>
      </c>
      <c r="K256" s="2">
        <v>3004.0564554314556</v>
      </c>
      <c r="L256" s="2">
        <v>4070.9353639822621</v>
      </c>
      <c r="M256" s="2">
        <v>8908.3378134135164</v>
      </c>
      <c r="N256" s="2">
        <v>1</v>
      </c>
      <c r="O256" s="2">
        <v>1</v>
      </c>
      <c r="P256" s="2">
        <v>1</v>
      </c>
      <c r="Q256" s="2">
        <v>1</v>
      </c>
      <c r="R256" s="2">
        <v>1</v>
      </c>
      <c r="S256">
        <v>69.011116404510759</v>
      </c>
    </row>
    <row r="257" spans="1:19" x14ac:dyDescent="0.2">
      <c r="A257" s="2" t="s">
        <v>279</v>
      </c>
      <c r="B257" s="2">
        <v>1097</v>
      </c>
      <c r="C257" s="2">
        <v>8.7387889907674932E-2</v>
      </c>
      <c r="D257" s="2">
        <v>0.13378879735033083</v>
      </c>
      <c r="E257" s="2">
        <v>791705</v>
      </c>
      <c r="F257" s="2">
        <v>1.0398385312178979</v>
      </c>
      <c r="G257" s="2">
        <v>1.0221886990782636</v>
      </c>
      <c r="H257" s="2">
        <v>4.7639275565234979E-2</v>
      </c>
      <c r="I257" s="2">
        <v>169.37303063212681</v>
      </c>
      <c r="J257" s="2">
        <v>635.18738594805268</v>
      </c>
      <c r="K257" s="2">
        <v>3313.8165308167554</v>
      </c>
      <c r="L257" s="2">
        <v>4558.9532551083084</v>
      </c>
      <c r="M257" s="2">
        <v>10457.834157073316</v>
      </c>
      <c r="N257" s="2">
        <v>1</v>
      </c>
      <c r="O257" s="2">
        <v>1</v>
      </c>
      <c r="P257" s="2">
        <v>1</v>
      </c>
      <c r="Q257" s="2">
        <v>1</v>
      </c>
      <c r="R257" s="2">
        <v>1</v>
      </c>
      <c r="S257">
        <v>69.011116404510759</v>
      </c>
    </row>
    <row r="258" spans="1:19" x14ac:dyDescent="0.2">
      <c r="A258" s="2" t="s">
        <v>280</v>
      </c>
      <c r="B258" s="2">
        <v>1097</v>
      </c>
      <c r="C258" s="2">
        <v>8.7387889907674932E-2</v>
      </c>
      <c r="D258" s="2">
        <v>0.13330006148490289</v>
      </c>
      <c r="E258" s="2">
        <v>791705</v>
      </c>
      <c r="F258" s="2">
        <v>1.0398385312178979</v>
      </c>
      <c r="G258" s="2">
        <v>1.0223329563798862</v>
      </c>
      <c r="H258" s="2">
        <v>-0.18703450513797659</v>
      </c>
      <c r="I258" s="2">
        <v>165.44567289651448</v>
      </c>
      <c r="J258" s="2">
        <v>607.49886628890431</v>
      </c>
      <c r="K258" s="2">
        <v>3006.1118073446964</v>
      </c>
      <c r="L258" s="2">
        <v>4073.6928837144378</v>
      </c>
      <c r="M258" s="2">
        <v>8914.0456157315402</v>
      </c>
      <c r="N258" s="2">
        <v>1</v>
      </c>
      <c r="O258" s="2">
        <v>1</v>
      </c>
      <c r="P258" s="2">
        <v>1</v>
      </c>
      <c r="Q258" s="2">
        <v>1</v>
      </c>
      <c r="R258" s="2">
        <v>1</v>
      </c>
      <c r="S258">
        <v>69.011116404510759</v>
      </c>
    </row>
    <row r="259" spans="1:19" x14ac:dyDescent="0.2">
      <c r="A259" s="2" t="s">
        <v>281</v>
      </c>
      <c r="B259" s="2">
        <v>1097</v>
      </c>
      <c r="C259" s="2">
        <v>8.7387889907674932E-2</v>
      </c>
      <c r="D259" s="2">
        <v>0.13460991636571432</v>
      </c>
      <c r="E259" s="2">
        <v>791705</v>
      </c>
      <c r="F259" s="2">
        <v>1.0398385312178979</v>
      </c>
      <c r="G259" s="2">
        <v>1.0219339302905408</v>
      </c>
      <c r="H259" s="2">
        <v>-2.680227774112285E-2</v>
      </c>
      <c r="I259" s="2">
        <v>168.15648933281892</v>
      </c>
      <c r="J259" s="2">
        <v>626.31677143648517</v>
      </c>
      <c r="K259" s="2">
        <v>3210.4929627012343</v>
      </c>
      <c r="L259" s="2">
        <v>4394.1543202851763</v>
      </c>
      <c r="M259" s="2">
        <v>9915.6811980589064</v>
      </c>
      <c r="N259" s="2">
        <v>1</v>
      </c>
      <c r="O259" s="2">
        <v>1</v>
      </c>
      <c r="P259" s="2">
        <v>1</v>
      </c>
      <c r="Q259" s="2">
        <v>1</v>
      </c>
      <c r="R259" s="2">
        <v>1</v>
      </c>
      <c r="S259">
        <v>69.011116404510759</v>
      </c>
    </row>
    <row r="260" spans="1:19" x14ac:dyDescent="0.2">
      <c r="A260" s="2" t="s">
        <v>282</v>
      </c>
      <c r="B260" s="2">
        <v>1097</v>
      </c>
      <c r="C260" s="2">
        <v>8.7387889907674932E-2</v>
      </c>
      <c r="D260" s="2">
        <v>0.13296892984553518</v>
      </c>
      <c r="E260" s="2">
        <v>791705</v>
      </c>
      <c r="F260" s="2">
        <v>1.0398385312178979</v>
      </c>
      <c r="G260" s="2">
        <v>1.0212139266520528</v>
      </c>
      <c r="H260" s="2">
        <v>-1.4377918285675129E-2</v>
      </c>
      <c r="I260" s="2">
        <v>168.48354713840178</v>
      </c>
      <c r="J260" s="2">
        <v>628.24325667018149</v>
      </c>
      <c r="K260" s="2">
        <v>3229.5701804889513</v>
      </c>
      <c r="L260" s="2">
        <v>4423.8927870472062</v>
      </c>
      <c r="M260" s="2">
        <v>10008.537541776333</v>
      </c>
      <c r="N260" s="2">
        <v>1</v>
      </c>
      <c r="O260" s="2">
        <v>1</v>
      </c>
      <c r="P260" s="2">
        <v>1</v>
      </c>
      <c r="Q260" s="2">
        <v>1</v>
      </c>
      <c r="R260" s="2">
        <v>1</v>
      </c>
      <c r="S260">
        <v>69.011116404510759</v>
      </c>
    </row>
    <row r="261" spans="1:19" x14ac:dyDescent="0.2">
      <c r="A261" s="2" t="s">
        <v>283</v>
      </c>
      <c r="B261" s="2">
        <v>1097</v>
      </c>
      <c r="C261" s="2">
        <v>8.7387889907674932E-2</v>
      </c>
      <c r="D261" s="2">
        <v>0.14113910175026159</v>
      </c>
      <c r="E261" s="2">
        <v>791705</v>
      </c>
      <c r="F261" s="2">
        <v>1.0398385312178979</v>
      </c>
      <c r="G261" s="2">
        <v>1.0221866294027844</v>
      </c>
      <c r="H261" s="5">
        <v>-1.6632216488079947E-4</v>
      </c>
      <c r="I261" s="2">
        <v>168.563202522263</v>
      </c>
      <c r="J261" s="2">
        <v>629.36363965030876</v>
      </c>
      <c r="K261" s="2">
        <v>3246.2258451369526</v>
      </c>
      <c r="L261" s="2">
        <v>4451.0763971219376</v>
      </c>
      <c r="M261" s="2">
        <v>10101.726115137873</v>
      </c>
      <c r="N261" s="2">
        <v>1</v>
      </c>
      <c r="O261" s="2">
        <v>1</v>
      </c>
      <c r="P261" s="2">
        <v>1</v>
      </c>
      <c r="Q261" s="2">
        <v>1</v>
      </c>
      <c r="R261" s="2">
        <v>1</v>
      </c>
      <c r="S261">
        <v>69.011116404510759</v>
      </c>
    </row>
    <row r="262" spans="1:19" x14ac:dyDescent="0.2">
      <c r="A262" s="2" t="s">
        <v>284</v>
      </c>
      <c r="B262" s="2">
        <v>1097</v>
      </c>
      <c r="C262" s="2">
        <v>8.7387889907674932E-2</v>
      </c>
      <c r="D262" s="2">
        <v>0.13742816557006535</v>
      </c>
      <c r="E262" s="2">
        <v>791705</v>
      </c>
      <c r="F262" s="2">
        <v>1.0398385312178979</v>
      </c>
      <c r="G262" s="2">
        <v>1.0192220557035043</v>
      </c>
      <c r="H262" s="2">
        <v>-2.9998164447434521E-2</v>
      </c>
      <c r="I262" s="2">
        <v>168.5477129538975</v>
      </c>
      <c r="J262" s="2">
        <v>627.57567128552159</v>
      </c>
      <c r="K262" s="2">
        <v>3214.1951765225072</v>
      </c>
      <c r="L262" s="2">
        <v>4398.0623110568076</v>
      </c>
      <c r="M262" s="2">
        <v>9915.5719252394192</v>
      </c>
      <c r="N262" s="2">
        <v>1</v>
      </c>
      <c r="O262" s="2">
        <v>1</v>
      </c>
      <c r="P262" s="2">
        <v>1</v>
      </c>
      <c r="Q262" s="2">
        <v>1</v>
      </c>
      <c r="R262" s="2">
        <v>1</v>
      </c>
      <c r="S262">
        <v>69.011116404510759</v>
      </c>
    </row>
    <row r="263" spans="1:19" x14ac:dyDescent="0.2">
      <c r="A263" s="2" t="s">
        <v>285</v>
      </c>
      <c r="B263" s="2">
        <v>1097</v>
      </c>
      <c r="C263" s="2">
        <v>8.7387889907674932E-2</v>
      </c>
      <c r="D263" s="2">
        <v>0.13305972114828413</v>
      </c>
      <c r="E263" s="2">
        <v>791705</v>
      </c>
      <c r="F263" s="2">
        <v>1.0398385312178979</v>
      </c>
      <c r="G263" s="2">
        <v>1.023352767845312</v>
      </c>
      <c r="H263" s="2">
        <v>1.419419018258641E-2</v>
      </c>
      <c r="I263" s="2">
        <v>168.61360104067964</v>
      </c>
      <c r="J263" s="2">
        <v>630.38764169871445</v>
      </c>
      <c r="K263" s="2">
        <v>3262.6710686888009</v>
      </c>
      <c r="L263" s="2">
        <v>4478.1304664464824</v>
      </c>
      <c r="M263" s="2">
        <v>10196.094883964483</v>
      </c>
      <c r="N263" s="2">
        <v>1</v>
      </c>
      <c r="O263" s="2">
        <v>1</v>
      </c>
      <c r="P263" s="2">
        <v>1</v>
      </c>
      <c r="Q263" s="2">
        <v>1</v>
      </c>
      <c r="R263" s="2">
        <v>1</v>
      </c>
      <c r="S263">
        <v>69.011116404510759</v>
      </c>
    </row>
    <row r="264" spans="1:19" x14ac:dyDescent="0.2">
      <c r="A264" s="2" t="s">
        <v>286</v>
      </c>
      <c r="B264" s="2">
        <v>1097</v>
      </c>
      <c r="C264" s="2">
        <v>8.7387889907674932E-2</v>
      </c>
      <c r="D264" s="2">
        <v>0.13903522691223019</v>
      </c>
      <c r="E264" s="2">
        <v>791705</v>
      </c>
      <c r="F264" s="2">
        <v>1.0398385312178979</v>
      </c>
      <c r="G264" s="2">
        <v>1.0227223674494652</v>
      </c>
      <c r="H264" s="2">
        <v>-2.4737484551883189E-2</v>
      </c>
      <c r="I264" s="2">
        <v>168.06212688224664</v>
      </c>
      <c r="J264" s="2">
        <v>626.08737026588585</v>
      </c>
      <c r="K264" s="2">
        <v>3210.9565242670014</v>
      </c>
      <c r="L264" s="2">
        <v>4395.4581750811021</v>
      </c>
      <c r="M264" s="2">
        <v>9923.5929130536642</v>
      </c>
      <c r="N264" s="2">
        <v>1</v>
      </c>
      <c r="O264" s="2">
        <v>1</v>
      </c>
      <c r="P264" s="2">
        <v>1</v>
      </c>
      <c r="Q264" s="2">
        <v>1</v>
      </c>
      <c r="R264" s="2">
        <v>1</v>
      </c>
      <c r="S264">
        <v>69.011116404510759</v>
      </c>
    </row>
    <row r="265" spans="1:19" x14ac:dyDescent="0.2">
      <c r="A265" s="2" t="s">
        <v>287</v>
      </c>
      <c r="B265" s="2">
        <v>1097</v>
      </c>
      <c r="C265" s="2">
        <v>8.7387889907674932E-2</v>
      </c>
      <c r="D265" s="2">
        <v>0.14162168024120544</v>
      </c>
      <c r="E265" s="2">
        <v>791705</v>
      </c>
      <c r="F265" s="2">
        <v>1.0398385312178979</v>
      </c>
      <c r="G265" s="2">
        <v>1.0208253234222704</v>
      </c>
      <c r="H265" s="2">
        <v>0.12163662172688131</v>
      </c>
      <c r="I265" s="2">
        <v>170.87258645162683</v>
      </c>
      <c r="J265" s="2">
        <v>645.29234545395218</v>
      </c>
      <c r="K265" s="2">
        <v>3428.7799720890725</v>
      </c>
      <c r="L265" s="2">
        <v>4742.9571740363181</v>
      </c>
      <c r="M265" s="2">
        <v>11075.251509699043</v>
      </c>
      <c r="N265" s="2">
        <v>1</v>
      </c>
      <c r="O265" s="2">
        <v>1</v>
      </c>
      <c r="P265" s="2">
        <v>1</v>
      </c>
      <c r="Q265" s="2">
        <v>1</v>
      </c>
      <c r="R265" s="2">
        <v>1</v>
      </c>
      <c r="S265">
        <v>69.011116404510759</v>
      </c>
    </row>
    <row r="266" spans="1:19" x14ac:dyDescent="0.2">
      <c r="A266" s="2" t="s">
        <v>288</v>
      </c>
      <c r="B266" s="2">
        <v>1097</v>
      </c>
      <c r="C266" s="2">
        <v>8.7387889907674932E-2</v>
      </c>
      <c r="D266" s="2">
        <v>0.1338042959600842</v>
      </c>
      <c r="E266" s="2">
        <v>791705</v>
      </c>
      <c r="F266" s="2">
        <v>1.0398385312178979</v>
      </c>
      <c r="G266" s="2">
        <v>1.0236769594109527</v>
      </c>
      <c r="H266" s="2">
        <v>1.5957958571187359E-2</v>
      </c>
      <c r="I266" s="2">
        <v>168.59000975951031</v>
      </c>
      <c r="J266" s="2">
        <v>630.40285176282521</v>
      </c>
      <c r="K266" s="2">
        <v>3264.1485199064396</v>
      </c>
      <c r="L266" s="2">
        <v>4480.7287301494507</v>
      </c>
      <c r="M266" s="2">
        <v>10206.247978125954</v>
      </c>
      <c r="N266" s="2">
        <v>1</v>
      </c>
      <c r="O266" s="2">
        <v>1</v>
      </c>
      <c r="P266" s="2">
        <v>1</v>
      </c>
      <c r="Q266" s="2">
        <v>1</v>
      </c>
      <c r="R266" s="2">
        <v>1</v>
      </c>
      <c r="S266">
        <v>69.011116404510759</v>
      </c>
    </row>
    <row r="267" spans="1:19" x14ac:dyDescent="0.2">
      <c r="A267" s="2" t="s">
        <v>289</v>
      </c>
      <c r="B267" s="2">
        <v>1097</v>
      </c>
      <c r="C267" s="2">
        <v>8.7387889907674932E-2</v>
      </c>
      <c r="D267" s="2">
        <v>0.14485314253754905</v>
      </c>
      <c r="E267" s="2">
        <v>791705</v>
      </c>
      <c r="F267" s="2">
        <v>1.0398385312178979</v>
      </c>
      <c r="G267" s="2">
        <v>1.0196628994398849</v>
      </c>
      <c r="H267" s="2">
        <v>-8.3777620578050258E-2</v>
      </c>
      <c r="I267" s="2">
        <v>167.57390347483189</v>
      </c>
      <c r="J267" s="2">
        <v>620.92320949524481</v>
      </c>
      <c r="K267" s="2">
        <v>3141.5358337903544</v>
      </c>
      <c r="L267" s="2">
        <v>4283.6720900314222</v>
      </c>
      <c r="M267" s="2">
        <v>9552.8975763732142</v>
      </c>
      <c r="N267" s="2">
        <v>1</v>
      </c>
      <c r="O267" s="2">
        <v>1</v>
      </c>
      <c r="P267" s="2">
        <v>1</v>
      </c>
      <c r="Q267" s="2">
        <v>1</v>
      </c>
      <c r="R267" s="2">
        <v>1</v>
      </c>
      <c r="S267">
        <v>69.011116404510759</v>
      </c>
    </row>
    <row r="268" spans="1:19" x14ac:dyDescent="0.2">
      <c r="A268" s="2" t="s">
        <v>290</v>
      </c>
      <c r="B268" s="2">
        <v>1097</v>
      </c>
      <c r="C268" s="2">
        <v>8.7387889907674932E-2</v>
      </c>
      <c r="D268" s="2">
        <v>0.14014401065422144</v>
      </c>
      <c r="E268" s="2">
        <v>791705</v>
      </c>
      <c r="F268" s="2">
        <v>1.0398385312178979</v>
      </c>
      <c r="G268" s="2">
        <v>1.023141639904797</v>
      </c>
      <c r="H268" s="2">
        <v>4.5665010723724468E-2</v>
      </c>
      <c r="I268" s="2">
        <v>169.18136556185283</v>
      </c>
      <c r="J268" s="2">
        <v>634.35352607093319</v>
      </c>
      <c r="K268" s="2">
        <v>3307.9717071648579</v>
      </c>
      <c r="L268" s="2">
        <v>4550.3335196385642</v>
      </c>
      <c r="M268" s="2">
        <v>10434.044645010461</v>
      </c>
      <c r="N268" s="2">
        <v>1</v>
      </c>
      <c r="O268" s="2">
        <v>1</v>
      </c>
      <c r="P268" s="2">
        <v>1</v>
      </c>
      <c r="Q268" s="2">
        <v>1</v>
      </c>
      <c r="R268" s="2">
        <v>1</v>
      </c>
      <c r="S268">
        <v>69.011116404510759</v>
      </c>
    </row>
    <row r="269" spans="1:19" x14ac:dyDescent="0.2">
      <c r="A269" s="2" t="s">
        <v>291</v>
      </c>
      <c r="B269" s="2">
        <v>1097</v>
      </c>
      <c r="C269" s="2">
        <v>8.7387889907674932E-2</v>
      </c>
      <c r="D269" s="2">
        <v>0.13595437042451589</v>
      </c>
      <c r="E269" s="2">
        <v>791705</v>
      </c>
      <c r="F269" s="2">
        <v>1.0398385312178979</v>
      </c>
      <c r="G269" s="2">
        <v>1.0227731454967555</v>
      </c>
      <c r="H269" s="2">
        <v>-8.7839887995406124E-2</v>
      </c>
      <c r="I269" s="2">
        <v>167.0024630275424</v>
      </c>
      <c r="J269" s="2">
        <v>618.60746816039352</v>
      </c>
      <c r="K269" s="2">
        <v>3127.5127603718279</v>
      </c>
      <c r="L269" s="2">
        <v>4263.7391336204091</v>
      </c>
      <c r="M269" s="2">
        <v>9503.5411814389172</v>
      </c>
      <c r="N269" s="2">
        <v>1</v>
      </c>
      <c r="O269" s="2">
        <v>1</v>
      </c>
      <c r="P269" s="2">
        <v>1</v>
      </c>
      <c r="Q269" s="2">
        <v>1</v>
      </c>
      <c r="R269" s="2">
        <v>1</v>
      </c>
      <c r="S269">
        <v>69.011116404510759</v>
      </c>
    </row>
    <row r="270" spans="1:19" x14ac:dyDescent="0.2">
      <c r="A270" s="2" t="s">
        <v>292</v>
      </c>
      <c r="B270" s="2">
        <v>1097</v>
      </c>
      <c r="C270" s="2">
        <v>8.7387889907674932E-2</v>
      </c>
      <c r="D270" s="2">
        <v>0.14743578413113304</v>
      </c>
      <c r="E270" s="2">
        <v>791705</v>
      </c>
      <c r="F270" s="2">
        <v>1.0398385312178979</v>
      </c>
      <c r="G270" s="2">
        <v>1.0233087797383869</v>
      </c>
      <c r="H270" s="2">
        <v>2.0582219551339639E-2</v>
      </c>
      <c r="I270" s="2">
        <v>168.72872737840146</v>
      </c>
      <c r="J270" s="2">
        <v>631.1893324407032</v>
      </c>
      <c r="K270" s="2">
        <v>3271.7691817805908</v>
      </c>
      <c r="L270" s="2">
        <v>4492.6052246590325</v>
      </c>
      <c r="M270" s="2">
        <v>10243.522483286177</v>
      </c>
      <c r="N270" s="2">
        <v>1</v>
      </c>
      <c r="O270" s="2">
        <v>1</v>
      </c>
      <c r="P270" s="2">
        <v>1</v>
      </c>
      <c r="Q270" s="2">
        <v>1</v>
      </c>
      <c r="R270" s="2">
        <v>1</v>
      </c>
      <c r="S270">
        <v>69.011116404510759</v>
      </c>
    </row>
    <row r="271" spans="1:19" x14ac:dyDescent="0.2">
      <c r="A271" s="2" t="s">
        <v>293</v>
      </c>
      <c r="B271" s="2">
        <v>1097</v>
      </c>
      <c r="C271" s="2">
        <v>8.7387889907674932E-2</v>
      </c>
      <c r="D271" s="2">
        <v>0.14337104323698194</v>
      </c>
      <c r="E271" s="2">
        <v>791705</v>
      </c>
      <c r="F271" s="2">
        <v>1.0398385312178979</v>
      </c>
      <c r="G271" s="2">
        <v>1.0222664620633888</v>
      </c>
      <c r="H271" s="2">
        <v>-3.1636502802062698E-2</v>
      </c>
      <c r="I271" s="2">
        <v>168.02101275197447</v>
      </c>
      <c r="J271" s="2">
        <v>625.53880246158531</v>
      </c>
      <c r="K271" s="2">
        <v>3202.9765580239036</v>
      </c>
      <c r="L271" s="2">
        <v>4382.4841564875424</v>
      </c>
      <c r="M271" s="2">
        <v>9879.5925733112526</v>
      </c>
      <c r="N271" s="2">
        <v>1</v>
      </c>
      <c r="O271" s="2">
        <v>1</v>
      </c>
      <c r="P271" s="2">
        <v>1</v>
      </c>
      <c r="Q271" s="2">
        <v>1</v>
      </c>
      <c r="R271" s="2">
        <v>1</v>
      </c>
      <c r="S271">
        <v>69.011116404510759</v>
      </c>
    </row>
    <row r="272" spans="1:19" x14ac:dyDescent="0.2">
      <c r="A272" s="2" t="s">
        <v>294</v>
      </c>
      <c r="B272" s="2">
        <v>1097</v>
      </c>
      <c r="C272" s="2">
        <v>8.7387889907674932E-2</v>
      </c>
      <c r="D272" s="2">
        <v>0.13640733521133286</v>
      </c>
      <c r="E272" s="2">
        <v>791705</v>
      </c>
      <c r="F272" s="2">
        <v>1.0398385312178979</v>
      </c>
      <c r="G272" s="2">
        <v>1.0195994775763528</v>
      </c>
      <c r="H272" s="2">
        <v>8.54438264924718E-2</v>
      </c>
      <c r="I272" s="2">
        <v>170.45361261200389</v>
      </c>
      <c r="J272" s="2">
        <v>641.50752795854555</v>
      </c>
      <c r="K272" s="2">
        <v>3377.7610288987626</v>
      </c>
      <c r="L272" s="2">
        <v>4659.5743098280327</v>
      </c>
      <c r="M272" s="2">
        <v>10782.580579386082</v>
      </c>
      <c r="N272" s="2">
        <v>1</v>
      </c>
      <c r="O272" s="2">
        <v>1</v>
      </c>
      <c r="P272" s="2">
        <v>1</v>
      </c>
      <c r="Q272" s="2">
        <v>1</v>
      </c>
      <c r="R272" s="2">
        <v>1</v>
      </c>
      <c r="S272">
        <v>69.011116404510759</v>
      </c>
    </row>
    <row r="273" spans="1:19" x14ac:dyDescent="0.2">
      <c r="A273" s="2" t="s">
        <v>295</v>
      </c>
      <c r="B273" s="2">
        <v>1097</v>
      </c>
      <c r="C273" s="2">
        <v>8.7387889907674932E-2</v>
      </c>
      <c r="D273" s="2">
        <v>0.1396304220846829</v>
      </c>
      <c r="E273" s="2">
        <v>791705</v>
      </c>
      <c r="F273" s="2">
        <v>1.0398385312178979</v>
      </c>
      <c r="G273" s="2">
        <v>1.019826965540225</v>
      </c>
      <c r="H273" s="2">
        <v>8.0064413284576016E-2</v>
      </c>
      <c r="I273" s="2">
        <v>170.32268098954697</v>
      </c>
      <c r="J273" s="2">
        <v>640.68964299781896</v>
      </c>
      <c r="K273" s="2">
        <v>3368.9712608186128</v>
      </c>
      <c r="L273" s="2">
        <v>4645.6116632991207</v>
      </c>
      <c r="M273" s="2">
        <v>10736.488762700603</v>
      </c>
      <c r="N273" s="2">
        <v>1</v>
      </c>
      <c r="O273" s="2">
        <v>1</v>
      </c>
      <c r="P273" s="2">
        <v>1</v>
      </c>
      <c r="Q273" s="2">
        <v>1</v>
      </c>
      <c r="R273" s="2">
        <v>1</v>
      </c>
      <c r="S273">
        <v>69.011116404510759</v>
      </c>
    </row>
    <row r="274" spans="1:19" x14ac:dyDescent="0.2">
      <c r="A274" s="2" t="s">
        <v>296</v>
      </c>
      <c r="B274" s="2">
        <v>1097</v>
      </c>
      <c r="C274" s="2">
        <v>8.7387889907674932E-2</v>
      </c>
      <c r="D274" s="2">
        <v>0.14078417607331412</v>
      </c>
      <c r="E274" s="2">
        <v>791705</v>
      </c>
      <c r="F274" s="2">
        <v>1.0398385312178979</v>
      </c>
      <c r="G274" s="2">
        <v>1.0229213232335246</v>
      </c>
      <c r="H274" s="2">
        <v>-1.5628512551945941E-2</v>
      </c>
      <c r="I274" s="2">
        <v>168.18240864365998</v>
      </c>
      <c r="J274" s="2">
        <v>627.05709608069458</v>
      </c>
      <c r="K274" s="2">
        <v>3222.7554290522803</v>
      </c>
      <c r="L274" s="2">
        <v>4414.3204112768262</v>
      </c>
      <c r="M274" s="2">
        <v>9985.6133828352467</v>
      </c>
      <c r="N274" s="2">
        <v>1</v>
      </c>
      <c r="O274" s="2">
        <v>1</v>
      </c>
      <c r="P274" s="2">
        <v>1</v>
      </c>
      <c r="Q274" s="2">
        <v>1</v>
      </c>
      <c r="R274" s="2">
        <v>1</v>
      </c>
      <c r="S274">
        <v>69.011116404510759</v>
      </c>
    </row>
    <row r="275" spans="1:19" x14ac:dyDescent="0.2">
      <c r="A275" s="2" t="s">
        <v>297</v>
      </c>
      <c r="B275" s="2">
        <v>1097</v>
      </c>
      <c r="C275" s="2">
        <v>8.7387889907674932E-2</v>
      </c>
      <c r="D275" s="2">
        <v>0.21856745012856829</v>
      </c>
      <c r="E275" s="2">
        <v>791705</v>
      </c>
      <c r="F275" s="2">
        <v>1.0398385312178979</v>
      </c>
      <c r="G275" s="2">
        <v>1.0213236150779457</v>
      </c>
      <c r="H275" s="2">
        <v>-8.2002888737834609E-2</v>
      </c>
      <c r="I275" s="2">
        <v>167.33382987370359</v>
      </c>
      <c r="J275" s="2">
        <v>620.14654593127682</v>
      </c>
      <c r="K275" s="2">
        <v>3139.1327281213062</v>
      </c>
      <c r="L275" s="2">
        <v>4281.0291726622618</v>
      </c>
      <c r="M275" s="2">
        <v>9551.786167351509</v>
      </c>
      <c r="N275" s="2">
        <v>1</v>
      </c>
      <c r="O275" s="2">
        <v>1</v>
      </c>
      <c r="P275" s="2">
        <v>1</v>
      </c>
      <c r="Q275" s="2">
        <v>1</v>
      </c>
      <c r="R275" s="2">
        <v>1</v>
      </c>
      <c r="S275">
        <v>69.011116404510759</v>
      </c>
    </row>
    <row r="276" spans="1:19" x14ac:dyDescent="0.2">
      <c r="A276" s="2" t="s">
        <v>298</v>
      </c>
      <c r="B276" s="2">
        <v>1097</v>
      </c>
      <c r="C276" s="2">
        <v>8.7387889907674932E-2</v>
      </c>
      <c r="D276" s="2">
        <v>0.18587379322628772</v>
      </c>
      <c r="E276" s="2">
        <v>791705</v>
      </c>
      <c r="F276" s="2">
        <v>1.0398385312178979</v>
      </c>
      <c r="G276" s="2">
        <v>1.0237002551899448</v>
      </c>
      <c r="H276" s="2">
        <v>-1.3077727109418539E-2</v>
      </c>
      <c r="I276" s="2">
        <v>168.09772421417992</v>
      </c>
      <c r="J276" s="2">
        <v>626.89111536733435</v>
      </c>
      <c r="K276" s="2">
        <v>3223.9147213700412</v>
      </c>
      <c r="L276" s="2">
        <v>4416.7284741685498</v>
      </c>
      <c r="M276" s="2">
        <v>9997.1395275166597</v>
      </c>
      <c r="N276" s="2">
        <v>1</v>
      </c>
      <c r="O276" s="2">
        <v>1</v>
      </c>
      <c r="P276" s="2">
        <v>1</v>
      </c>
      <c r="Q276" s="2">
        <v>1</v>
      </c>
      <c r="R276" s="2">
        <v>1</v>
      </c>
      <c r="S276">
        <v>69.011116404510759</v>
      </c>
    </row>
    <row r="277" spans="1:19" x14ac:dyDescent="0.2">
      <c r="A277" s="2" t="s">
        <v>299</v>
      </c>
      <c r="B277" s="2">
        <v>1097</v>
      </c>
      <c r="C277" s="2">
        <v>8.7387889907674932E-2</v>
      </c>
      <c r="D277" s="2">
        <v>0.23528505371453889</v>
      </c>
      <c r="E277" s="2">
        <v>791705</v>
      </c>
      <c r="F277" s="2">
        <v>1.0398385312178979</v>
      </c>
      <c r="G277" s="2">
        <v>1.0244198369262871</v>
      </c>
      <c r="H277" s="5">
        <v>-8.65687915151633E-3</v>
      </c>
      <c r="I277" s="2">
        <v>168.05417180908444</v>
      </c>
      <c r="J277" s="2">
        <v>626.98512707679515</v>
      </c>
      <c r="K277" s="2">
        <v>3227.8111720001066</v>
      </c>
      <c r="L277" s="2">
        <v>4423.4432102930541</v>
      </c>
      <c r="M277" s="2">
        <v>10022.412661242382</v>
      </c>
      <c r="N277" s="2">
        <v>1</v>
      </c>
      <c r="O277" s="2">
        <v>1</v>
      </c>
      <c r="P277" s="2">
        <v>1</v>
      </c>
      <c r="Q277" s="2">
        <v>1</v>
      </c>
      <c r="R277" s="2">
        <v>1</v>
      </c>
      <c r="S277">
        <v>69.011116404510759</v>
      </c>
    </row>
    <row r="278" spans="1:19" x14ac:dyDescent="0.2">
      <c r="A278" s="2" t="s">
        <v>300</v>
      </c>
      <c r="B278" s="2">
        <v>1097</v>
      </c>
      <c r="C278" s="2">
        <v>8.7387889907674932E-2</v>
      </c>
      <c r="D278" s="2">
        <v>0.17850273289071411</v>
      </c>
      <c r="E278" s="2">
        <v>791705</v>
      </c>
      <c r="F278" s="2">
        <v>1.0398385312178979</v>
      </c>
      <c r="G278" s="2">
        <v>1.0328756660260028</v>
      </c>
      <c r="H278" s="2">
        <v>8.5027556109328051E-2</v>
      </c>
      <c r="I278" s="2">
        <v>168.24241941513338</v>
      </c>
      <c r="J278" s="2">
        <v>633.15068526273819</v>
      </c>
      <c r="K278" s="2">
        <v>3334.2033843797285</v>
      </c>
      <c r="L278" s="2">
        <v>4600.0672781177063</v>
      </c>
      <c r="M278" s="2">
        <v>10653.103216989157</v>
      </c>
      <c r="N278" s="2">
        <v>1</v>
      </c>
      <c r="O278" s="2">
        <v>1</v>
      </c>
      <c r="P278" s="2">
        <v>1</v>
      </c>
      <c r="Q278" s="2">
        <v>1</v>
      </c>
      <c r="R278" s="2">
        <v>1</v>
      </c>
      <c r="S278">
        <v>69.011116404510759</v>
      </c>
    </row>
    <row r="279" spans="1:19" x14ac:dyDescent="0.2">
      <c r="A279" s="2" t="s">
        <v>301</v>
      </c>
      <c r="B279" s="2">
        <v>1097</v>
      </c>
      <c r="C279" s="2">
        <v>8.7387889907674932E-2</v>
      </c>
      <c r="D279" s="2">
        <v>0.16272020627267664</v>
      </c>
      <c r="E279" s="2">
        <v>791705</v>
      </c>
      <c r="F279" s="2">
        <v>1.0398385312178979</v>
      </c>
      <c r="G279" s="2">
        <v>1.0215396040955707</v>
      </c>
      <c r="H279" s="2">
        <v>-1.5579305912758899E-3</v>
      </c>
      <c r="I279" s="2">
        <v>168.64620735155384</v>
      </c>
      <c r="J279" s="2">
        <v>629.59044761773976</v>
      </c>
      <c r="K279" s="2">
        <v>3246.2564745354402</v>
      </c>
      <c r="L279" s="2">
        <v>4450.6461662787578</v>
      </c>
      <c r="M279" s="2">
        <v>10097.174205999303</v>
      </c>
      <c r="N279" s="2">
        <v>1</v>
      </c>
      <c r="O279" s="2">
        <v>1</v>
      </c>
      <c r="P279" s="2">
        <v>1</v>
      </c>
      <c r="Q279" s="2">
        <v>1</v>
      </c>
      <c r="R279" s="2">
        <v>1</v>
      </c>
      <c r="S279">
        <v>69.011116404510759</v>
      </c>
    </row>
    <row r="280" spans="1:19" x14ac:dyDescent="0.2">
      <c r="A280" s="2" t="s">
        <v>302</v>
      </c>
      <c r="B280" s="2">
        <v>1097</v>
      </c>
      <c r="C280" s="2">
        <v>8.7387889907674932E-2</v>
      </c>
      <c r="D280" s="2">
        <v>0.15490328169337905</v>
      </c>
      <c r="E280" s="2">
        <v>791705</v>
      </c>
      <c r="F280" s="2">
        <v>1.0398385312178979</v>
      </c>
      <c r="G280" s="2">
        <v>1.0215336099820511</v>
      </c>
      <c r="H280" s="2">
        <v>6.8630779640980785E-2</v>
      </c>
      <c r="I280" s="2">
        <v>169.84055400737492</v>
      </c>
      <c r="J280" s="2">
        <v>638.18997945041178</v>
      </c>
      <c r="K280" s="2">
        <v>3346.5015140976743</v>
      </c>
      <c r="L280" s="2">
        <v>4610.8576665451401</v>
      </c>
      <c r="M280" s="2">
        <v>10628.382525915105</v>
      </c>
      <c r="N280" s="2">
        <v>1</v>
      </c>
      <c r="O280" s="2">
        <v>1</v>
      </c>
      <c r="P280" s="2">
        <v>1</v>
      </c>
      <c r="Q280" s="2">
        <v>1</v>
      </c>
      <c r="R280" s="2">
        <v>1</v>
      </c>
      <c r="S280">
        <v>69.011116404510759</v>
      </c>
    </row>
    <row r="281" spans="1:19" x14ac:dyDescent="0.2">
      <c r="A281" s="2" t="s">
        <v>303</v>
      </c>
      <c r="B281" s="2">
        <v>1097</v>
      </c>
      <c r="C281" s="2">
        <v>8.7387889907674932E-2</v>
      </c>
      <c r="D281" s="2">
        <v>0.18050481990080877</v>
      </c>
      <c r="E281" s="2">
        <v>791705</v>
      </c>
      <c r="F281" s="2">
        <v>1.0398385312178979</v>
      </c>
      <c r="G281" s="2">
        <v>1.0297256289504144</v>
      </c>
      <c r="H281" s="2">
        <v>8.9740254928139654E-2</v>
      </c>
      <c r="I281" s="2">
        <v>168.83989778400013</v>
      </c>
      <c r="J281" s="2">
        <v>635.68150884941497</v>
      </c>
      <c r="K281" s="2">
        <v>3351.233593432099</v>
      </c>
      <c r="L281" s="2">
        <v>4624.9985208230664</v>
      </c>
      <c r="M281" s="2">
        <v>10720.806806611814</v>
      </c>
      <c r="N281" s="2">
        <v>1</v>
      </c>
      <c r="O281" s="2">
        <v>1</v>
      </c>
      <c r="P281" s="2">
        <v>1</v>
      </c>
      <c r="Q281" s="2">
        <v>1</v>
      </c>
      <c r="R281" s="2">
        <v>1</v>
      </c>
      <c r="S281">
        <v>69.011116404510759</v>
      </c>
    </row>
    <row r="282" spans="1:19" x14ac:dyDescent="0.2">
      <c r="A282" s="2" t="s">
        <v>304</v>
      </c>
      <c r="B282" s="2">
        <v>1097</v>
      </c>
      <c r="C282" s="2">
        <v>8.7387889907674932E-2</v>
      </c>
      <c r="D282" s="2">
        <v>0.14872475730275139</v>
      </c>
      <c r="E282" s="2">
        <v>791705</v>
      </c>
      <c r="F282" s="2">
        <v>1.0398385312178979</v>
      </c>
      <c r="G282" s="2">
        <v>1.0210513001362915</v>
      </c>
      <c r="H282" s="2">
        <v>-6.9393754668662698E-3</v>
      </c>
      <c r="I282" s="2">
        <v>168.63575702518972</v>
      </c>
      <c r="J282" s="2">
        <v>629.23857953527272</v>
      </c>
      <c r="K282" s="2">
        <v>3240.2910016986989</v>
      </c>
      <c r="L282" s="2">
        <v>4440.8019234016292</v>
      </c>
      <c r="M282" s="2">
        <v>10062.719878384663</v>
      </c>
      <c r="N282" s="2">
        <v>1</v>
      </c>
      <c r="O282" s="2">
        <v>1</v>
      </c>
      <c r="P282" s="2">
        <v>1</v>
      </c>
      <c r="Q282" s="2">
        <v>1</v>
      </c>
      <c r="R282" s="2">
        <v>1</v>
      </c>
      <c r="S282">
        <v>69.011116404510759</v>
      </c>
    </row>
    <row r="283" spans="1:19" x14ac:dyDescent="0.2">
      <c r="A283" s="2" t="s">
        <v>305</v>
      </c>
      <c r="B283" s="2">
        <v>1097</v>
      </c>
      <c r="C283" s="2">
        <v>8.7387889907674932E-2</v>
      </c>
      <c r="D283" s="2">
        <v>0.14313162184188241</v>
      </c>
      <c r="E283" s="2">
        <v>791705</v>
      </c>
      <c r="F283" s="2">
        <v>1.0398385312178979</v>
      </c>
      <c r="G283" s="2">
        <v>1.0208661612688654</v>
      </c>
      <c r="H283" s="2">
        <v>-1.401366530962035E-2</v>
      </c>
      <c r="I283" s="2">
        <v>168.54686275559112</v>
      </c>
      <c r="J283" s="2">
        <v>628.49859336009251</v>
      </c>
      <c r="K283" s="2">
        <v>3231.1120558686303</v>
      </c>
      <c r="L283" s="2">
        <v>4426.0862153665339</v>
      </c>
      <c r="M283" s="2">
        <v>10013.99414911149</v>
      </c>
      <c r="N283" s="2">
        <v>1</v>
      </c>
      <c r="O283" s="2">
        <v>1</v>
      </c>
      <c r="P283" s="2">
        <v>1</v>
      </c>
      <c r="Q283" s="2">
        <v>1</v>
      </c>
      <c r="R283" s="2">
        <v>1</v>
      </c>
      <c r="S283">
        <v>69.011116404510759</v>
      </c>
    </row>
    <row r="284" spans="1:19" x14ac:dyDescent="0.2">
      <c r="A284" s="2" t="s">
        <v>306</v>
      </c>
      <c r="B284" s="2">
        <v>1097</v>
      </c>
      <c r="C284" s="2">
        <v>8.7387889907674932E-2</v>
      </c>
      <c r="D284" s="2">
        <v>0.13394972329218002</v>
      </c>
      <c r="E284" s="2">
        <v>791705</v>
      </c>
      <c r="F284" s="2">
        <v>1.0398385312178979</v>
      </c>
      <c r="G284" s="2">
        <v>1.0209839788874635</v>
      </c>
      <c r="H284" s="2">
        <v>-7.4674165590758956E-2</v>
      </c>
      <c r="I284" s="2">
        <v>167.5109032973661</v>
      </c>
      <c r="J284" s="2">
        <v>621.20867960172768</v>
      </c>
      <c r="K284" s="2">
        <v>3149.6218447950209</v>
      </c>
      <c r="L284" s="2">
        <v>4297.3086950850538</v>
      </c>
      <c r="M284" s="2">
        <v>9601.7597679650753</v>
      </c>
      <c r="N284" s="2">
        <v>1</v>
      </c>
      <c r="O284" s="2">
        <v>1</v>
      </c>
      <c r="P284" s="2">
        <v>1</v>
      </c>
      <c r="Q284" s="2">
        <v>1</v>
      </c>
      <c r="R284" s="2">
        <v>1</v>
      </c>
      <c r="S284">
        <v>69.011116404510759</v>
      </c>
    </row>
    <row r="285" spans="1:19" x14ac:dyDescent="0.2">
      <c r="A285" s="2" t="s">
        <v>307</v>
      </c>
      <c r="B285" s="2">
        <v>1097</v>
      </c>
      <c r="C285" s="2">
        <v>8.7387889907674932E-2</v>
      </c>
      <c r="D285" s="2">
        <v>0.13382344439141378</v>
      </c>
      <c r="E285" s="2">
        <v>791705</v>
      </c>
      <c r="F285" s="2">
        <v>1.0398385312178979</v>
      </c>
      <c r="G285" s="2">
        <v>1.0184153283983066</v>
      </c>
      <c r="H285" s="2">
        <v>8.3033996688351056E-2</v>
      </c>
      <c r="I285" s="2">
        <v>170.61137693274469</v>
      </c>
      <c r="J285" s="2">
        <v>641.95613452107648</v>
      </c>
      <c r="K285" s="2">
        <v>3378.0272603949793</v>
      </c>
      <c r="L285" s="2">
        <v>4659.0423111865921</v>
      </c>
      <c r="M285" s="2">
        <v>10774.214822247359</v>
      </c>
      <c r="N285" s="2">
        <v>1</v>
      </c>
      <c r="O285" s="2">
        <v>1</v>
      </c>
      <c r="P285" s="2">
        <v>1</v>
      </c>
      <c r="Q285" s="2">
        <v>1</v>
      </c>
      <c r="R285" s="2">
        <v>1</v>
      </c>
      <c r="S285">
        <v>69.011116404510759</v>
      </c>
    </row>
    <row r="286" spans="1:19" x14ac:dyDescent="0.2">
      <c r="A286" s="2" t="s">
        <v>308</v>
      </c>
      <c r="B286" s="2">
        <v>1097</v>
      </c>
      <c r="C286" s="2">
        <v>8.7387889907674932E-2</v>
      </c>
      <c r="D286" s="2">
        <v>0.130938607242366</v>
      </c>
      <c r="E286" s="2">
        <v>791705</v>
      </c>
      <c r="F286" s="2">
        <v>1.0398385312178979</v>
      </c>
      <c r="G286" s="2">
        <v>1.0203259344833351</v>
      </c>
      <c r="H286" s="2">
        <v>2.2320426326693999E-2</v>
      </c>
      <c r="I286" s="2">
        <v>169.25135135708965</v>
      </c>
      <c r="J286" s="2">
        <v>633.23737360100267</v>
      </c>
      <c r="K286" s="2">
        <v>3283.4265679546465</v>
      </c>
      <c r="L286" s="2">
        <v>4508.9458824393232</v>
      </c>
      <c r="M286" s="2">
        <v>10282.412706584035</v>
      </c>
      <c r="N286" s="2">
        <v>1</v>
      </c>
      <c r="O286" s="2">
        <v>1</v>
      </c>
      <c r="P286" s="2">
        <v>1</v>
      </c>
      <c r="Q286" s="2">
        <v>1</v>
      </c>
      <c r="R286" s="2">
        <v>1</v>
      </c>
      <c r="S286">
        <v>69.011116404510759</v>
      </c>
    </row>
    <row r="287" spans="1:19" x14ac:dyDescent="0.2">
      <c r="A287" s="2" t="s">
        <v>309</v>
      </c>
      <c r="B287" s="2">
        <v>1097</v>
      </c>
      <c r="C287" s="2">
        <v>8.7387889907674932E-2</v>
      </c>
      <c r="D287" s="2">
        <v>0.13401994767568873</v>
      </c>
      <c r="E287" s="2">
        <v>791705</v>
      </c>
      <c r="F287" s="2">
        <v>1.0398385312178979</v>
      </c>
      <c r="G287" s="2">
        <v>1.0207914022962328</v>
      </c>
      <c r="H287" s="2">
        <v>5.0702832403131518E-2</v>
      </c>
      <c r="I287" s="2">
        <v>169.65773686071782</v>
      </c>
      <c r="J287" s="2">
        <v>636.43486965461034</v>
      </c>
      <c r="K287" s="2">
        <v>3322.6690124446786</v>
      </c>
      <c r="L287" s="2">
        <v>4572.0437081113814</v>
      </c>
      <c r="M287" s="2">
        <v>10494.223378562039</v>
      </c>
      <c r="N287" s="2">
        <v>1</v>
      </c>
      <c r="O287" s="2">
        <v>1</v>
      </c>
      <c r="P287" s="2">
        <v>1</v>
      </c>
      <c r="Q287" s="2">
        <v>1</v>
      </c>
      <c r="R287" s="2">
        <v>1</v>
      </c>
      <c r="S287">
        <v>69.011116404510759</v>
      </c>
    </row>
    <row r="288" spans="1:19" x14ac:dyDescent="0.2">
      <c r="A288" s="2" t="s">
        <v>310</v>
      </c>
      <c r="B288" s="2">
        <v>1097</v>
      </c>
      <c r="C288" s="2">
        <v>8.7387889907674932E-2</v>
      </c>
      <c r="D288" s="2">
        <v>0.16031839041330123</v>
      </c>
      <c r="E288" s="2">
        <v>791705</v>
      </c>
      <c r="F288" s="2">
        <v>1.0398385312178979</v>
      </c>
      <c r="G288" s="2">
        <v>1.0203862338072383</v>
      </c>
      <c r="H288" s="2">
        <v>4.2372266948559299E-3</v>
      </c>
      <c r="I288" s="2">
        <v>168.93445559662641</v>
      </c>
      <c r="J288" s="2">
        <v>630.99791261950031</v>
      </c>
      <c r="K288" s="2">
        <v>3257.8156689396551</v>
      </c>
      <c r="L288" s="2">
        <v>4468.1792072420876</v>
      </c>
      <c r="M288" s="2">
        <v>10148.824139042463</v>
      </c>
      <c r="N288" s="2">
        <v>1</v>
      </c>
      <c r="O288" s="2">
        <v>1</v>
      </c>
      <c r="P288" s="2">
        <v>1</v>
      </c>
      <c r="Q288" s="2">
        <v>1</v>
      </c>
      <c r="R288" s="2">
        <v>1</v>
      </c>
      <c r="S288">
        <v>69.011116404510759</v>
      </c>
    </row>
    <row r="289" spans="1:19" x14ac:dyDescent="0.2">
      <c r="A289" s="2" t="s">
        <v>311</v>
      </c>
      <c r="B289" s="2">
        <v>1097</v>
      </c>
      <c r="C289" s="2">
        <v>8.7387889907674932E-2</v>
      </c>
      <c r="D289" s="2">
        <v>0.14187395981811984</v>
      </c>
      <c r="E289" s="2">
        <v>791705</v>
      </c>
      <c r="F289" s="2">
        <v>1.0398385312178979</v>
      </c>
      <c r="G289" s="2">
        <v>1.0198188985353382</v>
      </c>
      <c r="H289" s="2">
        <v>4.3356905765873428E-2</v>
      </c>
      <c r="I289" s="2">
        <v>169.69429447213346</v>
      </c>
      <c r="J289" s="2">
        <v>636.13481140574095</v>
      </c>
      <c r="K289" s="2">
        <v>3315.1097290174439</v>
      </c>
      <c r="L289" s="2">
        <v>4559.1828823263231</v>
      </c>
      <c r="M289" s="2">
        <v>10446.252948313992</v>
      </c>
      <c r="N289" s="2">
        <v>1</v>
      </c>
      <c r="O289" s="2">
        <v>1</v>
      </c>
      <c r="P289" s="2">
        <v>1</v>
      </c>
      <c r="Q289" s="2">
        <v>1</v>
      </c>
      <c r="R289" s="2">
        <v>1</v>
      </c>
      <c r="S289">
        <v>69.011116404510759</v>
      </c>
    </row>
    <row r="290" spans="1:19" x14ac:dyDescent="0.2">
      <c r="A290" s="2" t="s">
        <v>312</v>
      </c>
      <c r="B290" s="2">
        <v>1097</v>
      </c>
      <c r="C290" s="2">
        <v>8.7387889907674932E-2</v>
      </c>
      <c r="D290" s="2">
        <v>0.13992207480932387</v>
      </c>
      <c r="E290" s="2">
        <v>791705</v>
      </c>
      <c r="F290" s="2">
        <v>1.0398385312178979</v>
      </c>
      <c r="G290" s="2">
        <v>1.0175024099303998</v>
      </c>
      <c r="H290" s="2">
        <v>9.1668654083637557E-2</v>
      </c>
      <c r="I290" s="2">
        <v>170.91493324256447</v>
      </c>
      <c r="J290" s="2">
        <v>643.62446156186024</v>
      </c>
      <c r="K290" s="2">
        <v>3394.0457739755007</v>
      </c>
      <c r="L290" s="2">
        <v>4684.0953371339301</v>
      </c>
      <c r="M290" s="2">
        <v>10854.248751467052</v>
      </c>
      <c r="N290" s="2">
        <v>1</v>
      </c>
      <c r="O290" s="2">
        <v>1</v>
      </c>
      <c r="P290" s="2">
        <v>1</v>
      </c>
      <c r="Q290" s="2">
        <v>1</v>
      </c>
      <c r="R290" s="2">
        <v>1</v>
      </c>
      <c r="S290">
        <v>69.011116404510759</v>
      </c>
    </row>
    <row r="291" spans="1:19" x14ac:dyDescent="0.2">
      <c r="A291" s="2" t="s">
        <v>313</v>
      </c>
      <c r="B291" s="2">
        <v>1097</v>
      </c>
      <c r="C291" s="2">
        <v>8.7387889907674932E-2</v>
      </c>
      <c r="D291" s="2">
        <v>0.12916979877349424</v>
      </c>
      <c r="E291" s="2">
        <v>791705</v>
      </c>
      <c r="F291" s="2">
        <v>1.0398385312178979</v>
      </c>
      <c r="G291" s="2">
        <v>1.0190365243647079</v>
      </c>
      <c r="H291" s="2">
        <v>-5.2810181946987611E-2</v>
      </c>
      <c r="I291" s="2">
        <v>168.19426683942353</v>
      </c>
      <c r="J291" s="2">
        <v>624.96057358605799</v>
      </c>
      <c r="K291" s="2">
        <v>3184.0527232919749</v>
      </c>
      <c r="L291" s="2">
        <v>4350.2522281607644</v>
      </c>
      <c r="M291" s="2">
        <v>9761.3587033497697</v>
      </c>
      <c r="N291" s="2">
        <v>1</v>
      </c>
      <c r="O291" s="2">
        <v>1</v>
      </c>
      <c r="P291" s="2">
        <v>1</v>
      </c>
      <c r="Q291" s="2">
        <v>1</v>
      </c>
      <c r="R291" s="2">
        <v>1</v>
      </c>
      <c r="S291">
        <v>69.011116404510759</v>
      </c>
    </row>
    <row r="292" spans="1:19" x14ac:dyDescent="0.2">
      <c r="A292" s="2" t="s">
        <v>314</v>
      </c>
      <c r="B292" s="2">
        <v>1097</v>
      </c>
      <c r="C292" s="2">
        <v>8.7387889907674932E-2</v>
      </c>
      <c r="D292" s="2">
        <v>0.15919010923685967</v>
      </c>
      <c r="E292" s="2">
        <v>791705</v>
      </c>
      <c r="F292" s="2">
        <v>1.0398385312178979</v>
      </c>
      <c r="G292" s="2">
        <v>1.0177696663143672</v>
      </c>
      <c r="H292" s="2">
        <v>0.1011330227806094</v>
      </c>
      <c r="I292" s="2">
        <v>171.03391333055225</v>
      </c>
      <c r="J292" s="2">
        <v>644.65052614072954</v>
      </c>
      <c r="K292" s="2">
        <v>3407.54551732341</v>
      </c>
      <c r="L292" s="2">
        <v>4706.0858208428972</v>
      </c>
      <c r="M292" s="2">
        <v>10930.808730537596</v>
      </c>
      <c r="N292" s="2">
        <v>1</v>
      </c>
      <c r="O292" s="2">
        <v>1</v>
      </c>
      <c r="P292" s="2">
        <v>1</v>
      </c>
      <c r="Q292" s="2">
        <v>1</v>
      </c>
      <c r="R292" s="2">
        <v>1</v>
      </c>
      <c r="S292">
        <v>69.011116404510759</v>
      </c>
    </row>
    <row r="293" spans="1:19" x14ac:dyDescent="0.2">
      <c r="A293" s="2" t="s">
        <v>315</v>
      </c>
      <c r="B293" s="2">
        <v>1097</v>
      </c>
      <c r="C293" s="2">
        <v>8.7387889907674932E-2</v>
      </c>
      <c r="D293" s="2">
        <v>0.13243139683927829</v>
      </c>
      <c r="E293" s="2">
        <v>791705</v>
      </c>
      <c r="F293" s="2">
        <v>1.0398385312178979</v>
      </c>
      <c r="G293" s="2">
        <v>1.0210029478682809</v>
      </c>
      <c r="H293" s="2">
        <v>-6.9550509188348236E-2</v>
      </c>
      <c r="I293" s="2">
        <v>167.59321222350371</v>
      </c>
      <c r="J293" s="2">
        <v>621.80066067909831</v>
      </c>
      <c r="K293" s="2">
        <v>3156.262905364209</v>
      </c>
      <c r="L293" s="2">
        <v>4307.7850722661869</v>
      </c>
      <c r="M293" s="2">
        <v>9635.0401710201859</v>
      </c>
      <c r="N293" s="2">
        <v>1</v>
      </c>
      <c r="O293" s="2">
        <v>1</v>
      </c>
      <c r="P293" s="2">
        <v>1</v>
      </c>
      <c r="Q293" s="2">
        <v>1</v>
      </c>
      <c r="R293" s="2">
        <v>1</v>
      </c>
      <c r="S293">
        <v>69.011116404510759</v>
      </c>
    </row>
    <row r="294" spans="1:19" x14ac:dyDescent="0.2">
      <c r="A294" s="2" t="s">
        <v>316</v>
      </c>
      <c r="B294" s="2">
        <v>1097</v>
      </c>
      <c r="C294" s="2">
        <v>8.7387889907674932E-2</v>
      </c>
      <c r="D294" s="2">
        <v>0.13544248151329191</v>
      </c>
      <c r="E294" s="2">
        <v>791705</v>
      </c>
      <c r="F294" s="2">
        <v>1.0398385312178979</v>
      </c>
      <c r="G294" s="2">
        <v>1.0191131020588038</v>
      </c>
      <c r="H294" s="2">
        <v>6.8225131613757609E-2</v>
      </c>
      <c r="I294" s="2">
        <v>170.23875414183894</v>
      </c>
      <c r="J294" s="2">
        <v>639.66139478987532</v>
      </c>
      <c r="K294" s="2">
        <v>3353.7050919620378</v>
      </c>
      <c r="L294" s="2">
        <v>4620.50031746893</v>
      </c>
      <c r="M294" s="2">
        <v>10647.796841157508</v>
      </c>
      <c r="N294" s="2">
        <v>1</v>
      </c>
      <c r="O294" s="2">
        <v>1</v>
      </c>
      <c r="P294" s="2">
        <v>1</v>
      </c>
      <c r="Q294" s="2">
        <v>1</v>
      </c>
      <c r="R294" s="2">
        <v>1</v>
      </c>
      <c r="S294">
        <v>69.011116404510759</v>
      </c>
    </row>
    <row r="295" spans="1:19" x14ac:dyDescent="0.2">
      <c r="A295" s="2" t="s">
        <v>317</v>
      </c>
      <c r="B295" s="2">
        <v>1097</v>
      </c>
      <c r="C295" s="2">
        <v>8.7387889907674932E-2</v>
      </c>
      <c r="D295" s="2">
        <v>0.12898301286745112</v>
      </c>
      <c r="E295" s="2">
        <v>791705</v>
      </c>
      <c r="F295" s="2">
        <v>1.0398385312178979</v>
      </c>
      <c r="G295" s="2">
        <v>1.0223375153103746</v>
      </c>
      <c r="H295" s="2">
        <v>-9.4296907040175307E-2</v>
      </c>
      <c r="I295" s="2">
        <v>166.96590228312982</v>
      </c>
      <c r="J295" s="2">
        <v>618.11143890317055</v>
      </c>
      <c r="K295" s="2">
        <v>3120.4504781260271</v>
      </c>
      <c r="L295" s="2">
        <v>4252.3431174295411</v>
      </c>
      <c r="M295" s="2">
        <v>9465.8207810854947</v>
      </c>
      <c r="N295" s="2">
        <v>1</v>
      </c>
      <c r="O295" s="2">
        <v>1</v>
      </c>
      <c r="P295" s="2">
        <v>1</v>
      </c>
      <c r="Q295" s="2">
        <v>1</v>
      </c>
      <c r="R295" s="2">
        <v>1</v>
      </c>
      <c r="S295">
        <v>69.011116404510759</v>
      </c>
    </row>
    <row r="296" spans="1:19" x14ac:dyDescent="0.2">
      <c r="A296" s="2" t="s">
        <v>318</v>
      </c>
      <c r="B296" s="2">
        <v>1097</v>
      </c>
      <c r="C296" s="2">
        <v>8.7387889907674932E-2</v>
      </c>
      <c r="D296" s="2">
        <v>0.13176693789146796</v>
      </c>
      <c r="E296" s="2">
        <v>791705</v>
      </c>
      <c r="F296" s="2">
        <v>1.0398385312178979</v>
      </c>
      <c r="G296" s="2">
        <v>1.0182500550275331</v>
      </c>
      <c r="H296" s="2">
        <v>-9.4137346291437198E-3</v>
      </c>
      <c r="I296" s="2">
        <v>169.05623689797545</v>
      </c>
      <c r="J296" s="2">
        <v>630.65144307912601</v>
      </c>
      <c r="K296" s="2">
        <v>3245.3310260323092</v>
      </c>
      <c r="L296" s="2">
        <v>4446.7425989034937</v>
      </c>
      <c r="M296" s="2">
        <v>10068.511001344828</v>
      </c>
      <c r="N296" s="2">
        <v>1</v>
      </c>
      <c r="O296" s="2">
        <v>1</v>
      </c>
      <c r="P296" s="2">
        <v>1</v>
      </c>
      <c r="Q296" s="2">
        <v>1</v>
      </c>
      <c r="R296" s="2">
        <v>1</v>
      </c>
      <c r="S296">
        <v>69.011116404510759</v>
      </c>
    </row>
    <row r="297" spans="1:19" x14ac:dyDescent="0.2">
      <c r="A297" s="2" t="s">
        <v>319</v>
      </c>
      <c r="B297" s="2">
        <v>1097</v>
      </c>
      <c r="C297" s="2">
        <v>8.7387889907674932E-2</v>
      </c>
      <c r="D297" s="2">
        <v>0.22010607614998362</v>
      </c>
      <c r="E297" s="2">
        <v>791705</v>
      </c>
      <c r="F297" s="2">
        <v>1.0398385312178979</v>
      </c>
      <c r="G297" s="2">
        <v>1.0218672167984093</v>
      </c>
      <c r="H297" s="2">
        <v>-8.1649058575848407E-2</v>
      </c>
      <c r="I297" s="2">
        <v>167.25162473833848</v>
      </c>
      <c r="J297" s="2">
        <v>619.86614415377824</v>
      </c>
      <c r="K297" s="2">
        <v>3138.052938346279</v>
      </c>
      <c r="L297" s="2">
        <v>4279.7021374901387</v>
      </c>
      <c r="M297" s="2">
        <v>9549.9617067983436</v>
      </c>
      <c r="N297" s="2">
        <v>1</v>
      </c>
      <c r="O297" s="2">
        <v>1</v>
      </c>
      <c r="P297" s="2">
        <v>1</v>
      </c>
      <c r="Q297" s="2">
        <v>1</v>
      </c>
      <c r="R297" s="2">
        <v>1</v>
      </c>
      <c r="S297">
        <v>69.011116404510759</v>
      </c>
    </row>
    <row r="298" spans="1:19" x14ac:dyDescent="0.2">
      <c r="A298" s="2" t="s">
        <v>320</v>
      </c>
      <c r="B298" s="2">
        <v>1097</v>
      </c>
      <c r="C298" s="2">
        <v>8.7387889907674932E-2</v>
      </c>
      <c r="D298" s="2">
        <v>0.12713672630620318</v>
      </c>
      <c r="E298" s="2">
        <v>791705</v>
      </c>
      <c r="F298" s="2">
        <v>1.0398385312178979</v>
      </c>
      <c r="G298" s="2">
        <v>1.0232205467804709</v>
      </c>
      <c r="H298" s="2">
        <v>-1.232765508391777E-2</v>
      </c>
      <c r="I298" s="2">
        <v>168.18883270471468</v>
      </c>
      <c r="J298" s="2">
        <v>627.27156302372453</v>
      </c>
      <c r="K298" s="2">
        <v>3226.3733063433265</v>
      </c>
      <c r="L298" s="2">
        <v>4420.2828785611273</v>
      </c>
      <c r="M298" s="2">
        <v>10006.398858884115</v>
      </c>
      <c r="N298" s="2">
        <v>1</v>
      </c>
      <c r="O298" s="2">
        <v>1</v>
      </c>
      <c r="P298" s="2">
        <v>1</v>
      </c>
      <c r="Q298" s="2">
        <v>1</v>
      </c>
      <c r="R298" s="2">
        <v>1</v>
      </c>
      <c r="S298">
        <v>69.011116404510759</v>
      </c>
    </row>
    <row r="299" spans="1:19" x14ac:dyDescent="0.2">
      <c r="A299" s="2" t="s">
        <v>321</v>
      </c>
      <c r="B299" s="2">
        <v>1097</v>
      </c>
      <c r="C299" s="2">
        <v>8.7387889907674932E-2</v>
      </c>
      <c r="D299" s="2">
        <v>0.14242443076411213</v>
      </c>
      <c r="E299" s="2">
        <v>791705</v>
      </c>
      <c r="F299" s="2">
        <v>1.0398385312178979</v>
      </c>
      <c r="G299" s="2">
        <v>1.0239460000463207</v>
      </c>
      <c r="H299" s="2">
        <v>7.9662602804642293E-3</v>
      </c>
      <c r="I299" s="2">
        <v>168.41109356507511</v>
      </c>
      <c r="J299" s="2">
        <v>629.27216080313292</v>
      </c>
      <c r="K299" s="2">
        <v>3252.1769335787089</v>
      </c>
      <c r="L299" s="2">
        <v>4461.8538823513954</v>
      </c>
      <c r="M299" s="2">
        <v>10145.590221315082</v>
      </c>
      <c r="N299" s="2">
        <v>1</v>
      </c>
      <c r="O299" s="2">
        <v>1</v>
      </c>
      <c r="P299" s="2">
        <v>1</v>
      </c>
      <c r="Q299" s="2">
        <v>1</v>
      </c>
      <c r="R299" s="2">
        <v>1</v>
      </c>
      <c r="S299">
        <v>69.011116404510759</v>
      </c>
    </row>
    <row r="300" spans="1:19" x14ac:dyDescent="0.2">
      <c r="A300" s="2" t="s">
        <v>322</v>
      </c>
      <c r="B300" s="2">
        <v>1097</v>
      </c>
      <c r="C300" s="2">
        <v>8.7387889907674932E-2</v>
      </c>
      <c r="D300" s="2">
        <v>0.13946745245424139</v>
      </c>
      <c r="E300" s="2">
        <v>791705</v>
      </c>
      <c r="F300" s="2">
        <v>1.0398385312178979</v>
      </c>
      <c r="G300" s="2">
        <v>1.0209826692885835</v>
      </c>
      <c r="H300" s="2">
        <v>0.14933210194457611</v>
      </c>
      <c r="I300" s="2">
        <v>171.32713097223606</v>
      </c>
      <c r="J300" s="2">
        <v>648.7244325937113</v>
      </c>
      <c r="K300" s="2">
        <v>3471.5735463880974</v>
      </c>
      <c r="L300" s="2">
        <v>4812.5216177558978</v>
      </c>
      <c r="M300" s="2">
        <v>11318.430576085731</v>
      </c>
      <c r="N300" s="2">
        <v>1</v>
      </c>
      <c r="O300" s="2">
        <v>1</v>
      </c>
      <c r="P300" s="2">
        <v>1</v>
      </c>
      <c r="Q300" s="2">
        <v>1</v>
      </c>
      <c r="R300" s="2">
        <v>1</v>
      </c>
      <c r="S300">
        <v>69.011116404510759</v>
      </c>
    </row>
    <row r="301" spans="1:19" x14ac:dyDescent="0.2">
      <c r="A301" s="2" t="s">
        <v>323</v>
      </c>
      <c r="B301" s="2">
        <v>1097</v>
      </c>
      <c r="C301" s="2">
        <v>8.7387889907674932E-2</v>
      </c>
      <c r="D301" s="2">
        <v>0.14436750169990031</v>
      </c>
      <c r="E301" s="2">
        <v>791705</v>
      </c>
      <c r="F301" s="2">
        <v>1.0398385312178979</v>
      </c>
      <c r="G301" s="2">
        <v>1.022369101939598</v>
      </c>
      <c r="H301" s="2">
        <v>4.4101572441316919E-2</v>
      </c>
      <c r="I301" s="2">
        <v>169.28287684692182</v>
      </c>
      <c r="J301" s="2">
        <v>634.64070643907064</v>
      </c>
      <c r="K301" s="2">
        <v>3308.1508366542648</v>
      </c>
      <c r="L301" s="2">
        <v>4550.0225988095317</v>
      </c>
      <c r="M301" s="2">
        <v>10428.999426007154</v>
      </c>
      <c r="N301" s="2">
        <v>1</v>
      </c>
      <c r="O301" s="2">
        <v>1</v>
      </c>
      <c r="P301" s="2">
        <v>1</v>
      </c>
      <c r="Q301" s="2">
        <v>1</v>
      </c>
      <c r="R301" s="2">
        <v>1</v>
      </c>
      <c r="S301">
        <v>69.011116404510759</v>
      </c>
    </row>
    <row r="302" spans="1:19" x14ac:dyDescent="0.2">
      <c r="A302" s="2" t="s">
        <v>324</v>
      </c>
      <c r="B302" s="2">
        <v>1097</v>
      </c>
      <c r="C302" s="2">
        <v>8.7387889907674932E-2</v>
      </c>
      <c r="D302" s="2">
        <v>0.14847483579079004</v>
      </c>
      <c r="E302" s="2">
        <v>791705</v>
      </c>
      <c r="F302" s="2">
        <v>1.0398385312178979</v>
      </c>
      <c r="G302" s="2">
        <v>1.0212722059021324</v>
      </c>
      <c r="H302" s="2">
        <v>-3.1793335410263773E-2</v>
      </c>
      <c r="I302" s="2">
        <v>168.18104451142099</v>
      </c>
      <c r="J302" s="2">
        <v>626.11986998467444</v>
      </c>
      <c r="K302" s="2">
        <v>3205.6968842389088</v>
      </c>
      <c r="L302" s="2">
        <v>4386.0787968253044</v>
      </c>
      <c r="M302" s="2">
        <v>9886.542948531287</v>
      </c>
      <c r="N302" s="2">
        <v>1</v>
      </c>
      <c r="O302" s="2">
        <v>1</v>
      </c>
      <c r="P302" s="2">
        <v>1</v>
      </c>
      <c r="Q302" s="2">
        <v>1</v>
      </c>
      <c r="R302" s="2">
        <v>1</v>
      </c>
      <c r="S302">
        <v>69.011116404510759</v>
      </c>
    </row>
    <row r="303" spans="1:19" x14ac:dyDescent="0.2">
      <c r="A303" s="2" t="s">
        <v>325</v>
      </c>
      <c r="B303" s="2">
        <v>1097</v>
      </c>
      <c r="C303" s="2">
        <v>8.7387889907674932E-2</v>
      </c>
      <c r="D303" s="2">
        <v>0.1408352997473207</v>
      </c>
      <c r="E303" s="2">
        <v>791705</v>
      </c>
      <c r="F303" s="2">
        <v>1.0398385312178979</v>
      </c>
      <c r="G303" s="2">
        <v>1.0211414106154335</v>
      </c>
      <c r="H303" s="2">
        <v>1.08419524744347E-2</v>
      </c>
      <c r="I303" s="2">
        <v>168.92157157552927</v>
      </c>
      <c r="J303" s="2">
        <v>631.33652690311499</v>
      </c>
      <c r="K303" s="2">
        <v>3264.7425262787997</v>
      </c>
      <c r="L303" s="2">
        <v>4479.7736214664637</v>
      </c>
      <c r="M303" s="2">
        <v>10190.533452650321</v>
      </c>
      <c r="N303" s="2">
        <v>1</v>
      </c>
      <c r="O303" s="2">
        <v>1</v>
      </c>
      <c r="P303" s="2">
        <v>1</v>
      </c>
      <c r="Q303" s="2">
        <v>1</v>
      </c>
      <c r="R303" s="2">
        <v>1</v>
      </c>
      <c r="S303">
        <v>69.011116404510759</v>
      </c>
    </row>
    <row r="304" spans="1:19" x14ac:dyDescent="0.2">
      <c r="A304" s="2" t="s">
        <v>326</v>
      </c>
      <c r="B304" s="2">
        <v>1097</v>
      </c>
      <c r="C304" s="2">
        <v>8.7387889907674932E-2</v>
      </c>
      <c r="D304" s="2">
        <v>0.17562794021020361</v>
      </c>
      <c r="E304" s="2">
        <v>791705</v>
      </c>
      <c r="F304" s="2">
        <v>1.0398385312178979</v>
      </c>
      <c r="G304" s="2">
        <v>1.0218130621207275</v>
      </c>
      <c r="H304" s="2">
        <v>4.0174093943438377E-2</v>
      </c>
      <c r="I304" s="2">
        <v>169.30832280002627</v>
      </c>
      <c r="J304" s="2">
        <v>634.50352695558854</v>
      </c>
      <c r="K304" s="2">
        <v>3304.2534258055971</v>
      </c>
      <c r="L304" s="2">
        <v>4543.356881710004</v>
      </c>
      <c r="M304" s="2">
        <v>10403.938637202333</v>
      </c>
      <c r="N304" s="2">
        <v>1</v>
      </c>
      <c r="O304" s="2">
        <v>1</v>
      </c>
      <c r="P304" s="2">
        <v>1</v>
      </c>
      <c r="Q304" s="2">
        <v>1</v>
      </c>
      <c r="R304" s="2">
        <v>1</v>
      </c>
      <c r="S304">
        <v>69.011116404510759</v>
      </c>
    </row>
    <row r="305" spans="1:19" x14ac:dyDescent="0.2">
      <c r="A305" s="2" t="s">
        <v>327</v>
      </c>
      <c r="B305" s="2">
        <v>1097</v>
      </c>
      <c r="C305" s="2">
        <v>8.7387889907674932E-2</v>
      </c>
      <c r="D305" s="2">
        <v>0.15185930372264686</v>
      </c>
      <c r="E305" s="2">
        <v>791705</v>
      </c>
      <c r="F305" s="2">
        <v>1.0398385312178979</v>
      </c>
      <c r="G305" s="2">
        <v>1.0148709210250237</v>
      </c>
      <c r="H305" s="2">
        <v>-9.6550896676597761E-2</v>
      </c>
      <c r="I305" s="2">
        <v>168.14198250447191</v>
      </c>
      <c r="J305" s="2">
        <v>622.27068229744123</v>
      </c>
      <c r="K305" s="2">
        <v>3138.5508243953373</v>
      </c>
      <c r="L305" s="2">
        <v>4275.701055286735</v>
      </c>
      <c r="M305" s="2">
        <v>9507.0812456474287</v>
      </c>
      <c r="N305" s="2">
        <v>1</v>
      </c>
      <c r="O305" s="2">
        <v>1</v>
      </c>
      <c r="P305" s="2">
        <v>1</v>
      </c>
      <c r="Q305" s="2">
        <v>1</v>
      </c>
      <c r="R305" s="2">
        <v>1</v>
      </c>
      <c r="S305">
        <v>69.011116404510759</v>
      </c>
    </row>
    <row r="306" spans="1:19" x14ac:dyDescent="0.2">
      <c r="A306" s="2" t="s">
        <v>328</v>
      </c>
      <c r="B306" s="2">
        <v>1097</v>
      </c>
      <c r="C306" s="2">
        <v>8.7387889907674932E-2</v>
      </c>
      <c r="D306" s="2">
        <v>0.13460120023615268</v>
      </c>
      <c r="E306" s="2">
        <v>791705</v>
      </c>
      <c r="F306" s="2">
        <v>1.0398385312178979</v>
      </c>
      <c r="G306" s="2">
        <v>1.022894066322126</v>
      </c>
      <c r="H306" s="2">
        <v>6.8029492033770456E-2</v>
      </c>
      <c r="I306" s="2">
        <v>169.60340030882739</v>
      </c>
      <c r="J306" s="2">
        <v>637.26326934038673</v>
      </c>
      <c r="K306" s="2">
        <v>3341.2489314122517</v>
      </c>
      <c r="L306" s="2">
        <v>4603.5003216462337</v>
      </c>
      <c r="M306" s="2">
        <v>10610.913532575001</v>
      </c>
      <c r="N306" s="2">
        <v>1</v>
      </c>
      <c r="O306" s="2">
        <v>1</v>
      </c>
      <c r="P306" s="2">
        <v>1</v>
      </c>
      <c r="Q306" s="2">
        <v>1</v>
      </c>
      <c r="R306" s="2">
        <v>1</v>
      </c>
      <c r="S306">
        <v>69.011116404510759</v>
      </c>
    </row>
    <row r="307" spans="1:19" x14ac:dyDescent="0.2">
      <c r="A307" s="2" t="s">
        <v>329</v>
      </c>
      <c r="B307" s="2">
        <v>1097</v>
      </c>
      <c r="C307" s="2">
        <v>8.7387889907674932E-2</v>
      </c>
      <c r="D307" s="2">
        <v>0.14432440618249417</v>
      </c>
      <c r="E307" s="2">
        <v>791705</v>
      </c>
      <c r="F307" s="2">
        <v>1.0398385312178979</v>
      </c>
      <c r="G307" s="2">
        <v>1.0218009964267754</v>
      </c>
      <c r="H307" s="2">
        <v>-8.0746669352918295E-3</v>
      </c>
      <c r="I307" s="2">
        <v>168.49328057475446</v>
      </c>
      <c r="J307" s="2">
        <v>628.64493132988184</v>
      </c>
      <c r="K307" s="2">
        <v>3236.4680008346459</v>
      </c>
      <c r="L307" s="2">
        <v>4435.2787246937751</v>
      </c>
      <c r="M307" s="2">
        <v>10048.35659340139</v>
      </c>
      <c r="N307" s="2">
        <v>1</v>
      </c>
      <c r="O307" s="2">
        <v>1</v>
      </c>
      <c r="P307" s="2">
        <v>1</v>
      </c>
      <c r="Q307" s="2">
        <v>1</v>
      </c>
      <c r="R307" s="2">
        <v>1</v>
      </c>
      <c r="S307">
        <v>69.011116404510759</v>
      </c>
    </row>
    <row r="308" spans="1:19" x14ac:dyDescent="0.2">
      <c r="A308" s="2" t="s">
        <v>330</v>
      </c>
      <c r="B308" s="2">
        <v>1097</v>
      </c>
      <c r="C308" s="2">
        <v>8.7387889907674932E-2</v>
      </c>
      <c r="D308" s="2">
        <v>0.14050794755982562</v>
      </c>
      <c r="E308" s="2">
        <v>791705</v>
      </c>
      <c r="F308" s="2">
        <v>1.0398385312178979</v>
      </c>
      <c r="G308" s="2">
        <v>1.0242253582570491</v>
      </c>
      <c r="H308" s="2">
        <v>-4.908509796273916E-2</v>
      </c>
      <c r="I308" s="2">
        <v>167.41063614462169</v>
      </c>
      <c r="J308" s="2">
        <v>622.29395457169676</v>
      </c>
      <c r="K308" s="2">
        <v>3173.9406497865039</v>
      </c>
      <c r="L308" s="2">
        <v>4337.9350333953053</v>
      </c>
      <c r="M308" s="2">
        <v>9745.5294209522763</v>
      </c>
      <c r="N308" s="2">
        <v>1</v>
      </c>
      <c r="O308" s="2">
        <v>1</v>
      </c>
      <c r="P308" s="2">
        <v>1</v>
      </c>
      <c r="Q308" s="2">
        <v>1</v>
      </c>
      <c r="R308" s="2">
        <v>1</v>
      </c>
      <c r="S308">
        <v>69.011116404510759</v>
      </c>
    </row>
    <row r="309" spans="1:19" x14ac:dyDescent="0.2">
      <c r="A309" s="2" t="s">
        <v>331</v>
      </c>
      <c r="B309" s="2">
        <v>1097</v>
      </c>
      <c r="C309" s="2">
        <v>8.7387889907674932E-2</v>
      </c>
      <c r="D309" s="2">
        <v>0.14445589857206637</v>
      </c>
      <c r="E309" s="2">
        <v>791705</v>
      </c>
      <c r="F309" s="2">
        <v>1.0398385312178979</v>
      </c>
      <c r="G309" s="2">
        <v>1.0220642759893532</v>
      </c>
      <c r="H309" s="2">
        <v>-0.11361786600791821</v>
      </c>
      <c r="I309" s="2">
        <v>166.69068587328863</v>
      </c>
      <c r="J309" s="2">
        <v>616.02911852948478</v>
      </c>
      <c r="K309" s="2">
        <v>3096.6674835784247</v>
      </c>
      <c r="L309" s="2">
        <v>4214.8373810776566</v>
      </c>
      <c r="M309" s="2">
        <v>9347.2698634260942</v>
      </c>
      <c r="N309" s="2">
        <v>1</v>
      </c>
      <c r="O309" s="2">
        <v>1</v>
      </c>
      <c r="P309" s="2">
        <v>1</v>
      </c>
      <c r="Q309" s="2">
        <v>1</v>
      </c>
      <c r="R309" s="2">
        <v>1</v>
      </c>
      <c r="S309">
        <v>69.011116404510759</v>
      </c>
    </row>
    <row r="310" spans="1:19" x14ac:dyDescent="0.2">
      <c r="A310" s="2" t="s">
        <v>332</v>
      </c>
      <c r="B310" s="2">
        <v>1097</v>
      </c>
      <c r="C310" s="2">
        <v>8.7387889907674932E-2</v>
      </c>
      <c r="D310" s="2">
        <v>0.126701442646318</v>
      </c>
      <c r="E310" s="2">
        <v>791705</v>
      </c>
      <c r="F310" s="2">
        <v>1.0398385312178979</v>
      </c>
      <c r="G310" s="2">
        <v>1.0201486275733822</v>
      </c>
      <c r="H310" s="2">
        <v>3.1703306783101529E-2</v>
      </c>
      <c r="I310" s="2">
        <v>169.44051301222785</v>
      </c>
      <c r="J310" s="2">
        <v>634.49616308906138</v>
      </c>
      <c r="K310" s="2">
        <v>3297.3305301640185</v>
      </c>
      <c r="L310" s="2">
        <v>4531.0094054473957</v>
      </c>
      <c r="M310" s="2">
        <v>10354.417789506359</v>
      </c>
      <c r="N310" s="2">
        <v>1</v>
      </c>
      <c r="O310" s="2">
        <v>1</v>
      </c>
      <c r="P310" s="2">
        <v>1</v>
      </c>
      <c r="Q310" s="2">
        <v>1</v>
      </c>
      <c r="R310" s="2">
        <v>1</v>
      </c>
      <c r="S310">
        <v>69.011116404510759</v>
      </c>
    </row>
    <row r="311" spans="1:19" x14ac:dyDescent="0.2">
      <c r="A311" s="2" t="s">
        <v>333</v>
      </c>
      <c r="B311" s="2">
        <v>1097</v>
      </c>
      <c r="C311" s="2">
        <v>8.7387889907674932E-2</v>
      </c>
      <c r="D311" s="2">
        <v>0.13694359279110754</v>
      </c>
      <c r="E311" s="2">
        <v>791705</v>
      </c>
      <c r="F311" s="2">
        <v>1.0398385312178979</v>
      </c>
      <c r="G311" s="2">
        <v>1.0214103519469293</v>
      </c>
      <c r="H311" s="2">
        <v>-3.1318081899994341E-2</v>
      </c>
      <c r="I311" s="2">
        <v>168.166403143483</v>
      </c>
      <c r="J311" s="2">
        <v>626.09324609678276</v>
      </c>
      <c r="K311" s="2">
        <v>3205.9311474674641</v>
      </c>
      <c r="L311" s="2">
        <v>4386.5491669293942</v>
      </c>
      <c r="M311" s="2">
        <v>9888.7025418358917</v>
      </c>
      <c r="N311" s="2">
        <v>1</v>
      </c>
      <c r="O311" s="2">
        <v>1</v>
      </c>
      <c r="P311" s="2">
        <v>1</v>
      </c>
      <c r="Q311" s="2">
        <v>1</v>
      </c>
      <c r="R311" s="2">
        <v>1</v>
      </c>
      <c r="S311">
        <v>69.011116404510759</v>
      </c>
    </row>
    <row r="312" spans="1:19" x14ac:dyDescent="0.2">
      <c r="A312" s="2" t="s">
        <v>334</v>
      </c>
      <c r="B312" s="2">
        <v>1097</v>
      </c>
      <c r="C312" s="2">
        <v>8.7387889907674932E-2</v>
      </c>
      <c r="D312" s="2">
        <v>0.59615706625975262</v>
      </c>
      <c r="E312" s="2">
        <v>791705</v>
      </c>
      <c r="F312" s="2">
        <v>1.0398385312178979</v>
      </c>
      <c r="G312" s="2">
        <v>1.0233428628491414</v>
      </c>
      <c r="H312" s="2">
        <v>0.12942117932710029</v>
      </c>
      <c r="I312" s="2">
        <v>170.58245296795403</v>
      </c>
      <c r="J312" s="2">
        <v>644.66632968495355</v>
      </c>
      <c r="K312" s="2">
        <v>3432.3126644946169</v>
      </c>
      <c r="L312" s="2">
        <v>4750.7996703540894</v>
      </c>
      <c r="M312" s="2">
        <v>11117.206482765436</v>
      </c>
      <c r="N312" s="2">
        <v>1</v>
      </c>
      <c r="O312" s="2">
        <v>1</v>
      </c>
      <c r="P312" s="2">
        <v>1</v>
      </c>
      <c r="Q312" s="2">
        <v>1</v>
      </c>
      <c r="R312" s="2">
        <v>1</v>
      </c>
      <c r="S312">
        <v>69.011116404510759</v>
      </c>
    </row>
    <row r="313" spans="1:19" x14ac:dyDescent="0.2">
      <c r="A313" s="2" t="s">
        <v>335</v>
      </c>
      <c r="B313" s="2">
        <v>1097</v>
      </c>
      <c r="C313" s="2">
        <v>8.7387889907674932E-2</v>
      </c>
      <c r="D313" s="2">
        <v>0.13735681819662623</v>
      </c>
      <c r="E313" s="2">
        <v>791705</v>
      </c>
      <c r="F313" s="2">
        <v>1.0398385312178979</v>
      </c>
      <c r="G313" s="2">
        <v>1.0225817750274393</v>
      </c>
      <c r="H313" s="2">
        <v>-1.8853907559098281E-2</v>
      </c>
      <c r="I313" s="2">
        <v>168.18385544768583</v>
      </c>
      <c r="J313" s="2">
        <v>626.87621997654605</v>
      </c>
      <c r="K313" s="2">
        <v>3219.3684769195665</v>
      </c>
      <c r="L313" s="2">
        <v>4408.6982682251009</v>
      </c>
      <c r="M313" s="2">
        <v>9965.7736691890641</v>
      </c>
      <c r="N313" s="2">
        <v>1</v>
      </c>
      <c r="O313" s="2">
        <v>1</v>
      </c>
      <c r="P313" s="2">
        <v>1</v>
      </c>
      <c r="Q313" s="2">
        <v>1</v>
      </c>
      <c r="R313" s="2">
        <v>1</v>
      </c>
      <c r="S313">
        <v>69.011116404510759</v>
      </c>
    </row>
    <row r="314" spans="1:19" x14ac:dyDescent="0.2">
      <c r="A314" s="2" t="s">
        <v>336</v>
      </c>
      <c r="B314" s="2">
        <v>1097</v>
      </c>
      <c r="C314" s="2">
        <v>8.7387889907674932E-2</v>
      </c>
      <c r="D314" s="2">
        <v>0.14152922200345297</v>
      </c>
      <c r="E314" s="2">
        <v>791705</v>
      </c>
      <c r="F314" s="2">
        <v>1.0398385312178979</v>
      </c>
      <c r="G314" s="2">
        <v>1.0235837287888909</v>
      </c>
      <c r="H314" s="2">
        <v>-1.586659627130679E-2</v>
      </c>
      <c r="I314" s="2">
        <v>168.07001116028493</v>
      </c>
      <c r="J314" s="2">
        <v>626.62768844391644</v>
      </c>
      <c r="K314" s="2">
        <v>3220.45612675749</v>
      </c>
      <c r="L314" s="2">
        <v>4411.1524985843516</v>
      </c>
      <c r="M314" s="2">
        <v>9978.482587268596</v>
      </c>
      <c r="N314" s="2">
        <v>1</v>
      </c>
      <c r="O314" s="2">
        <v>1</v>
      </c>
      <c r="P314" s="2">
        <v>1</v>
      </c>
      <c r="Q314" s="2">
        <v>1</v>
      </c>
      <c r="R314" s="2">
        <v>1</v>
      </c>
      <c r="S314">
        <v>69.011116404510759</v>
      </c>
    </row>
    <row r="315" spans="1:19" x14ac:dyDescent="0.2">
      <c r="A315" s="2" t="s">
        <v>337</v>
      </c>
      <c r="B315" s="2">
        <v>1097</v>
      </c>
      <c r="C315" s="2">
        <v>8.7387889907674932E-2</v>
      </c>
      <c r="D315" s="2">
        <v>0.22611475766199055</v>
      </c>
      <c r="E315" s="2">
        <v>791705</v>
      </c>
      <c r="F315" s="2">
        <v>1.0398385312178979</v>
      </c>
      <c r="G315" s="2">
        <v>1.0245553797759537</v>
      </c>
      <c r="H315" s="2">
        <v>5.0622902380133197E-3</v>
      </c>
      <c r="I315" s="2">
        <v>168.26227138140817</v>
      </c>
      <c r="J315" s="2">
        <v>628.55082349640861</v>
      </c>
      <c r="K315" s="2">
        <v>3246.2992626316568</v>
      </c>
      <c r="L315" s="2">
        <v>4452.9475526745746</v>
      </c>
      <c r="M315" s="2">
        <v>10119.392844897731</v>
      </c>
      <c r="N315" s="2">
        <v>1</v>
      </c>
      <c r="O315" s="2">
        <v>1</v>
      </c>
      <c r="P315" s="2">
        <v>1</v>
      </c>
      <c r="Q315" s="2">
        <v>1</v>
      </c>
      <c r="R315" s="2">
        <v>1</v>
      </c>
      <c r="S315">
        <v>69.011116404510759</v>
      </c>
    </row>
    <row r="316" spans="1:19" x14ac:dyDescent="0.2">
      <c r="A316" s="2" t="s">
        <v>338</v>
      </c>
      <c r="B316" s="2">
        <v>1097</v>
      </c>
      <c r="C316" s="2">
        <v>8.7387889907674932E-2</v>
      </c>
      <c r="D316" s="2">
        <v>7.210869078342907</v>
      </c>
      <c r="E316" s="2">
        <v>791705</v>
      </c>
      <c r="F316" s="2">
        <v>1.0398385312178979</v>
      </c>
      <c r="G316" s="2">
        <v>1.0331799224831768</v>
      </c>
      <c r="H316" s="2">
        <v>-4.7417785869925469E-2</v>
      </c>
      <c r="I316" s="2">
        <v>165.99741526630942</v>
      </c>
      <c r="J316" s="2">
        <v>617.19188040765141</v>
      </c>
      <c r="K316" s="2">
        <v>3150.4162481679487</v>
      </c>
      <c r="L316" s="2">
        <v>4306.9969770631715</v>
      </c>
      <c r="M316" s="2">
        <v>9686.7260414182547</v>
      </c>
      <c r="N316" s="2">
        <v>1</v>
      </c>
      <c r="O316" s="2">
        <v>1</v>
      </c>
      <c r="P316" s="2">
        <v>1</v>
      </c>
      <c r="Q316" s="2">
        <v>1</v>
      </c>
      <c r="R316" s="2">
        <v>1</v>
      </c>
      <c r="S316">
        <v>69.011116404510759</v>
      </c>
    </row>
    <row r="317" spans="1:19" x14ac:dyDescent="0.2">
      <c r="A317" s="2" t="s">
        <v>339</v>
      </c>
      <c r="B317" s="2">
        <v>1097</v>
      </c>
      <c r="C317" s="2">
        <v>8.7387889907674932E-2</v>
      </c>
      <c r="D317" s="2">
        <v>0.13605109976276059</v>
      </c>
      <c r="E317" s="2">
        <v>791705</v>
      </c>
      <c r="F317" s="2">
        <v>1.0398385312178979</v>
      </c>
      <c r="G317" s="2">
        <v>1.021995987914043</v>
      </c>
      <c r="H317" s="2">
        <v>0.12671821068317743</v>
      </c>
      <c r="I317" s="2">
        <v>170.76284504182007</v>
      </c>
      <c r="J317" s="2">
        <v>645.18649184240871</v>
      </c>
      <c r="K317" s="2">
        <v>3432.6842489065943</v>
      </c>
      <c r="L317" s="2">
        <v>4750.2660904796412</v>
      </c>
      <c r="M317" s="2">
        <v>11107.423551453212</v>
      </c>
      <c r="N317" s="2">
        <v>1</v>
      </c>
      <c r="O317" s="2">
        <v>1</v>
      </c>
      <c r="P317" s="2">
        <v>1</v>
      </c>
      <c r="Q317" s="2">
        <v>1</v>
      </c>
      <c r="R317" s="2">
        <v>1</v>
      </c>
      <c r="S317">
        <v>69.011116404510759</v>
      </c>
    </row>
    <row r="318" spans="1:19" x14ac:dyDescent="0.2">
      <c r="A318" s="2" t="s">
        <v>340</v>
      </c>
      <c r="B318" s="2">
        <v>1097</v>
      </c>
      <c r="C318" s="2">
        <v>8.7387889907674932E-2</v>
      </c>
      <c r="D318" s="2">
        <v>0.14358971471071794</v>
      </c>
      <c r="E318" s="2">
        <v>791705</v>
      </c>
      <c r="F318" s="2">
        <v>1.0398385312178979</v>
      </c>
      <c r="G318" s="2">
        <v>1.0212567895063021</v>
      </c>
      <c r="H318" s="2">
        <v>4.9565214110654121E-2</v>
      </c>
      <c r="I318" s="2">
        <v>169.56080456212791</v>
      </c>
      <c r="J318" s="2">
        <v>636.00437837770505</v>
      </c>
      <c r="K318" s="2">
        <v>3319.5454805686823</v>
      </c>
      <c r="L318" s="2">
        <v>4567.4033621808467</v>
      </c>
      <c r="M318" s="2">
        <v>10481.166949505983</v>
      </c>
      <c r="N318" s="2">
        <v>1</v>
      </c>
      <c r="O318" s="2">
        <v>1</v>
      </c>
      <c r="P318" s="2">
        <v>1</v>
      </c>
      <c r="Q318" s="2">
        <v>1</v>
      </c>
      <c r="R318" s="2">
        <v>1</v>
      </c>
      <c r="S318">
        <v>69.011116404510759</v>
      </c>
    </row>
    <row r="319" spans="1:19" x14ac:dyDescent="0.2">
      <c r="A319" s="2" t="s">
        <v>341</v>
      </c>
      <c r="B319" s="2">
        <v>1097</v>
      </c>
      <c r="C319" s="2">
        <v>8.7387889907674932E-2</v>
      </c>
      <c r="D319" s="2">
        <v>0.14722783401033007</v>
      </c>
      <c r="E319" s="2">
        <v>791705</v>
      </c>
      <c r="F319" s="2">
        <v>1.0398385312178979</v>
      </c>
      <c r="G319" s="2">
        <v>1.0205413376220405</v>
      </c>
      <c r="H319" s="2">
        <v>-4.5133324031283749E-2</v>
      </c>
      <c r="I319" s="2">
        <v>168.0768046824542</v>
      </c>
      <c r="J319" s="2">
        <v>624.96924967955238</v>
      </c>
      <c r="K319" s="2">
        <v>3189.9123225145304</v>
      </c>
      <c r="L319" s="2">
        <v>4360.5781758764278</v>
      </c>
      <c r="M319" s="2">
        <v>9801.2459540814489</v>
      </c>
      <c r="N319" s="2">
        <v>1</v>
      </c>
      <c r="O319" s="2">
        <v>1</v>
      </c>
      <c r="P319" s="2">
        <v>1</v>
      </c>
      <c r="Q319" s="2">
        <v>1</v>
      </c>
      <c r="R319" s="2">
        <v>1</v>
      </c>
      <c r="S319">
        <v>69.011116404510759</v>
      </c>
    </row>
    <row r="320" spans="1:19" x14ac:dyDescent="0.2">
      <c r="A320" s="2" t="s">
        <v>342</v>
      </c>
      <c r="B320" s="2">
        <v>1097</v>
      </c>
      <c r="C320" s="2">
        <v>8.7387889907674932E-2</v>
      </c>
      <c r="D320" s="2">
        <v>0.1385102264958335</v>
      </c>
      <c r="E320" s="2">
        <v>791705</v>
      </c>
      <c r="F320" s="2">
        <v>1.0398385312178979</v>
      </c>
      <c r="G320" s="2">
        <v>1.0175132518154939</v>
      </c>
      <c r="H320" s="2">
        <v>-0.107971641004454</v>
      </c>
      <c r="I320" s="2">
        <v>167.52008507233748</v>
      </c>
      <c r="J320" s="2">
        <v>619.36036999635792</v>
      </c>
      <c r="K320" s="2">
        <v>3116.444183117369</v>
      </c>
      <c r="L320" s="2">
        <v>4242.802173162806</v>
      </c>
      <c r="M320" s="2">
        <v>9415.432028689258</v>
      </c>
      <c r="N320" s="2">
        <v>1</v>
      </c>
      <c r="O320" s="2">
        <v>1</v>
      </c>
      <c r="P320" s="2">
        <v>1</v>
      </c>
      <c r="Q320" s="2">
        <v>1</v>
      </c>
      <c r="R320" s="2">
        <v>1</v>
      </c>
      <c r="S320">
        <v>69.011116404510759</v>
      </c>
    </row>
    <row r="321" spans="1:19" x14ac:dyDescent="0.2">
      <c r="A321" s="2" t="s">
        <v>343</v>
      </c>
      <c r="B321" s="2">
        <v>1097</v>
      </c>
      <c r="C321" s="2">
        <v>8.7387889907674932E-2</v>
      </c>
      <c r="D321" s="2">
        <v>0.17790234323740009</v>
      </c>
      <c r="E321" s="2">
        <v>791705</v>
      </c>
      <c r="F321" s="2">
        <v>1.0398385312178979</v>
      </c>
      <c r="G321" s="2">
        <v>1.0177191705331032</v>
      </c>
      <c r="H321" s="2">
        <v>6.6640349568071022E-2</v>
      </c>
      <c r="I321" s="2">
        <v>170.44561739816879</v>
      </c>
      <c r="J321" s="2">
        <v>640.34293362357175</v>
      </c>
      <c r="K321" s="2">
        <v>3355.8662874297711</v>
      </c>
      <c r="L321" s="2">
        <v>4622.85814497914</v>
      </c>
      <c r="M321" s="2">
        <v>10648.195371710623</v>
      </c>
      <c r="N321" s="2">
        <v>1</v>
      </c>
      <c r="O321" s="2">
        <v>1</v>
      </c>
      <c r="P321" s="2">
        <v>1</v>
      </c>
      <c r="Q321" s="2">
        <v>1</v>
      </c>
      <c r="R321" s="2">
        <v>1</v>
      </c>
      <c r="S321">
        <v>69.011116404510759</v>
      </c>
    </row>
    <row r="322" spans="1:19" x14ac:dyDescent="0.2">
      <c r="A322" s="2" t="s">
        <v>344</v>
      </c>
      <c r="B322" s="2">
        <v>1097</v>
      </c>
      <c r="C322" s="2">
        <v>8.7387889907674932E-2</v>
      </c>
      <c r="D322" s="2">
        <v>0.14005981242918383</v>
      </c>
      <c r="E322" s="2">
        <v>791705</v>
      </c>
      <c r="F322" s="2">
        <v>1.0398385312178979</v>
      </c>
      <c r="G322" s="2">
        <v>1.0206765607044264</v>
      </c>
      <c r="H322" s="2">
        <v>2.432483494079056E-2</v>
      </c>
      <c r="I322" s="2">
        <v>169.2272886288207</v>
      </c>
      <c r="J322" s="2">
        <v>633.26580580226278</v>
      </c>
      <c r="K322" s="2">
        <v>3285.1822898414362</v>
      </c>
      <c r="L322" s="2">
        <v>4512.0141584421626</v>
      </c>
      <c r="M322" s="2">
        <v>10294.304866953491</v>
      </c>
      <c r="N322" s="2">
        <v>1</v>
      </c>
      <c r="O322" s="2">
        <v>1</v>
      </c>
      <c r="P322" s="2">
        <v>1</v>
      </c>
      <c r="Q322" s="2">
        <v>1</v>
      </c>
      <c r="R322" s="2">
        <v>1</v>
      </c>
      <c r="S322">
        <v>69.011116404510759</v>
      </c>
    </row>
    <row r="323" spans="1:19" x14ac:dyDescent="0.2">
      <c r="A323" s="2" t="s">
        <v>345</v>
      </c>
      <c r="B323" s="2">
        <v>1097</v>
      </c>
      <c r="C323" s="2">
        <v>8.7387889907674932E-2</v>
      </c>
      <c r="D323" s="2">
        <v>0.31565226698336679</v>
      </c>
      <c r="E323" s="2">
        <v>791705</v>
      </c>
      <c r="F323" s="2">
        <v>1.0398385312178979</v>
      </c>
      <c r="G323" s="2">
        <v>1.0204281495827947</v>
      </c>
      <c r="H323" s="2">
        <v>-5.1632151902136197E-3</v>
      </c>
      <c r="I323" s="2">
        <v>168.76844186982717</v>
      </c>
      <c r="J323" s="2">
        <v>629.8335202320601</v>
      </c>
      <c r="K323" s="2">
        <v>3244.6271853974281</v>
      </c>
      <c r="L323" s="2">
        <v>4447.2336944015778</v>
      </c>
      <c r="M323" s="2">
        <v>10080.652023807965</v>
      </c>
      <c r="N323" s="2">
        <v>1</v>
      </c>
      <c r="O323" s="2">
        <v>1</v>
      </c>
      <c r="P323" s="2">
        <v>1</v>
      </c>
      <c r="Q323" s="2">
        <v>1</v>
      </c>
      <c r="R323" s="2">
        <v>1</v>
      </c>
      <c r="S323">
        <v>69.011116404510759</v>
      </c>
    </row>
    <row r="324" spans="1:19" x14ac:dyDescent="0.2">
      <c r="A324" s="2" t="s">
        <v>346</v>
      </c>
      <c r="B324" s="2">
        <v>1097</v>
      </c>
      <c r="C324" s="2">
        <v>8.7387889907674932E-2</v>
      </c>
      <c r="D324" s="2">
        <v>0.40102647737972075</v>
      </c>
      <c r="E324" s="2">
        <v>791705</v>
      </c>
      <c r="F324" s="2">
        <v>1.0398385312178979</v>
      </c>
      <c r="G324" s="2">
        <v>1.0182051956801466</v>
      </c>
      <c r="H324" s="2">
        <v>-4.9262971377729125E-4</v>
      </c>
      <c r="I324" s="2">
        <v>169.21515669906347</v>
      </c>
      <c r="J324" s="2">
        <v>631.76235480407479</v>
      </c>
      <c r="K324" s="2">
        <v>3257.8653585110751</v>
      </c>
      <c r="L324" s="2">
        <v>4466.631765732709</v>
      </c>
      <c r="M324" s="2">
        <v>10133.071639452137</v>
      </c>
      <c r="N324" s="2">
        <v>1</v>
      </c>
      <c r="O324" s="2">
        <v>1</v>
      </c>
      <c r="P324" s="2">
        <v>1</v>
      </c>
      <c r="Q324" s="2">
        <v>1</v>
      </c>
      <c r="R324" s="2">
        <v>1</v>
      </c>
      <c r="S324">
        <v>69.011116404510759</v>
      </c>
    </row>
    <row r="325" spans="1:19" x14ac:dyDescent="0.2">
      <c r="A325" s="2" t="s">
        <v>347</v>
      </c>
      <c r="B325" s="2">
        <v>1097</v>
      </c>
      <c r="C325" s="2">
        <v>8.7387889907674932E-2</v>
      </c>
      <c r="D325" s="2">
        <v>0.14032020287683505</v>
      </c>
      <c r="E325" s="2">
        <v>791705</v>
      </c>
      <c r="F325" s="2">
        <v>1.0398385312178979</v>
      </c>
      <c r="G325" s="2">
        <v>1.0208048829057701</v>
      </c>
      <c r="H325" s="2">
        <v>-4.4490029906650977E-2</v>
      </c>
      <c r="I325" s="2">
        <v>168.04449452569679</v>
      </c>
      <c r="J325" s="2">
        <v>624.88729909394806</v>
      </c>
      <c r="K325" s="2">
        <v>3190.0025596831515</v>
      </c>
      <c r="L325" s="2">
        <v>4360.908114919428</v>
      </c>
      <c r="M325" s="2">
        <v>9803.5106928717778</v>
      </c>
      <c r="N325" s="2">
        <v>1</v>
      </c>
      <c r="O325" s="2">
        <v>1</v>
      </c>
      <c r="P325" s="2">
        <v>1</v>
      </c>
      <c r="Q325" s="2">
        <v>1</v>
      </c>
      <c r="R325" s="2">
        <v>1</v>
      </c>
      <c r="S325">
        <v>69.011116404510759</v>
      </c>
    </row>
    <row r="326" spans="1:19" x14ac:dyDescent="0.2">
      <c r="A326" s="2" t="s">
        <v>348</v>
      </c>
      <c r="B326" s="2">
        <v>1097</v>
      </c>
      <c r="C326" s="2">
        <v>8.7387889907674932E-2</v>
      </c>
      <c r="D326" s="2">
        <v>0.30155657746213144</v>
      </c>
      <c r="E326" s="2">
        <v>791705</v>
      </c>
      <c r="F326" s="2">
        <v>1.0398385312178979</v>
      </c>
      <c r="G326" s="2">
        <v>1.0160662141684746</v>
      </c>
      <c r="H326" s="2">
        <v>-0.10560543860600634</v>
      </c>
      <c r="I326" s="2">
        <v>167.79507320440521</v>
      </c>
      <c r="J326" s="2">
        <v>620.49412785959726</v>
      </c>
      <c r="K326" s="2">
        <v>3123.517417876456</v>
      </c>
      <c r="L326" s="2">
        <v>4252.919914160012</v>
      </c>
      <c r="M326" s="2">
        <v>9440.9006593418289</v>
      </c>
      <c r="N326" s="2">
        <v>1</v>
      </c>
      <c r="O326" s="2">
        <v>1</v>
      </c>
      <c r="P326" s="2">
        <v>1</v>
      </c>
      <c r="Q326" s="2">
        <v>1</v>
      </c>
      <c r="R326" s="2">
        <v>1</v>
      </c>
      <c r="S326">
        <v>69.011116404510759</v>
      </c>
    </row>
    <row r="327" spans="1:19" x14ac:dyDescent="0.2">
      <c r="A327" s="2" t="s">
        <v>349</v>
      </c>
      <c r="B327" s="2">
        <v>1097</v>
      </c>
      <c r="C327" s="2">
        <v>8.7387889907674932E-2</v>
      </c>
      <c r="D327" s="2">
        <v>0.1980853913285637</v>
      </c>
      <c r="E327" s="2">
        <v>791705</v>
      </c>
      <c r="F327" s="2">
        <v>1.0398385312178979</v>
      </c>
      <c r="G327" s="2">
        <v>1.0219663657454581</v>
      </c>
      <c r="H327" s="2">
        <v>0.10501207095075388</v>
      </c>
      <c r="I327" s="2">
        <v>170.39297514660177</v>
      </c>
      <c r="J327" s="2">
        <v>642.46316068194733</v>
      </c>
      <c r="K327" s="2">
        <v>3399.4898881823506</v>
      </c>
      <c r="L327" s="2">
        <v>4696.5472254409688</v>
      </c>
      <c r="M327" s="2">
        <v>10922.033796906855</v>
      </c>
      <c r="N327" s="2">
        <v>1</v>
      </c>
      <c r="O327" s="2">
        <v>1</v>
      </c>
      <c r="P327" s="2">
        <v>1</v>
      </c>
      <c r="Q327" s="2">
        <v>1</v>
      </c>
      <c r="R327" s="2">
        <v>1</v>
      </c>
      <c r="S327">
        <v>69.011116404510759</v>
      </c>
    </row>
    <row r="328" spans="1:19" x14ac:dyDescent="0.2">
      <c r="A328" s="2" t="s">
        <v>350</v>
      </c>
      <c r="B328" s="2">
        <v>1097</v>
      </c>
      <c r="C328" s="2">
        <v>8.7387889907674932E-2</v>
      </c>
      <c r="D328" s="2">
        <v>0.13138044204279287</v>
      </c>
      <c r="E328" s="2">
        <v>791705</v>
      </c>
      <c r="F328" s="2">
        <v>1.0398385312178979</v>
      </c>
      <c r="G328" s="2">
        <v>1.0199615629953624</v>
      </c>
      <c r="H328" s="2">
        <v>-5.2249772611406897E-2</v>
      </c>
      <c r="I328" s="2">
        <v>168.05228977735524</v>
      </c>
      <c r="J328" s="2">
        <v>624.47118506447634</v>
      </c>
      <c r="K328" s="2">
        <v>3182.1072731020008</v>
      </c>
      <c r="L328" s="2">
        <v>4347.8332777857549</v>
      </c>
      <c r="M328" s="2">
        <v>9757.8367912583071</v>
      </c>
      <c r="N328" s="2">
        <v>1</v>
      </c>
      <c r="O328" s="2">
        <v>1</v>
      </c>
      <c r="P328" s="2">
        <v>1</v>
      </c>
      <c r="Q328" s="2">
        <v>1</v>
      </c>
      <c r="R328" s="2">
        <v>1</v>
      </c>
      <c r="S328">
        <v>69.011116404510759</v>
      </c>
    </row>
    <row r="329" spans="1:19" x14ac:dyDescent="0.2">
      <c r="A329" s="2" t="s">
        <v>351</v>
      </c>
      <c r="B329" s="2">
        <v>1097</v>
      </c>
      <c r="C329" s="2">
        <v>8.7387889907674932E-2</v>
      </c>
      <c r="D329" s="2">
        <v>0.13387778848181245</v>
      </c>
      <c r="E329" s="2">
        <v>791705</v>
      </c>
      <c r="F329" s="2">
        <v>1.0398385312178979</v>
      </c>
      <c r="G329" s="2">
        <v>1.0189518616182152</v>
      </c>
      <c r="H329" s="2">
        <v>-2.0241588509310168E-2</v>
      </c>
      <c r="I329" s="2">
        <v>168.75694426331415</v>
      </c>
      <c r="J329" s="2">
        <v>628.91369218728551</v>
      </c>
      <c r="K329" s="2">
        <v>3228.3077537593704</v>
      </c>
      <c r="L329" s="2">
        <v>4420.2366255446368</v>
      </c>
      <c r="M329" s="2">
        <v>9985.9071907339585</v>
      </c>
      <c r="N329" s="2">
        <v>1</v>
      </c>
      <c r="O329" s="2">
        <v>1</v>
      </c>
      <c r="P329" s="2">
        <v>1</v>
      </c>
      <c r="Q329" s="2">
        <v>1</v>
      </c>
      <c r="R329" s="2">
        <v>1</v>
      </c>
      <c r="S329">
        <v>69.011116404510759</v>
      </c>
    </row>
    <row r="330" spans="1:19" x14ac:dyDescent="0.2">
      <c r="A330" s="2" t="s">
        <v>352</v>
      </c>
      <c r="B330" s="2">
        <v>1097</v>
      </c>
      <c r="C330" s="2">
        <v>8.7387889907674932E-2</v>
      </c>
      <c r="D330" s="2">
        <v>0.19736204466178744</v>
      </c>
      <c r="E330" s="2">
        <v>791705</v>
      </c>
      <c r="F330" s="2">
        <v>1.0398385312178979</v>
      </c>
      <c r="G330" s="2">
        <v>1.02181283507028</v>
      </c>
      <c r="H330" s="2">
        <v>7.8053018808997968E-2</v>
      </c>
      <c r="I330" s="2">
        <v>169.95532656267108</v>
      </c>
      <c r="J330" s="2">
        <v>639.18602205187153</v>
      </c>
      <c r="K330" s="2">
        <v>3359.5237667826527</v>
      </c>
      <c r="L330" s="2">
        <v>4632.0111047826049</v>
      </c>
      <c r="M330" s="2">
        <v>10701.325320028529</v>
      </c>
      <c r="N330" s="2">
        <v>1</v>
      </c>
      <c r="O330" s="2">
        <v>1</v>
      </c>
      <c r="P330" s="2">
        <v>1</v>
      </c>
      <c r="Q330" s="2">
        <v>1</v>
      </c>
      <c r="R330" s="2">
        <v>1</v>
      </c>
      <c r="S330">
        <v>69.011116404510759</v>
      </c>
    </row>
    <row r="331" spans="1:19" x14ac:dyDescent="0.2">
      <c r="A331" s="2" t="s">
        <v>353</v>
      </c>
      <c r="B331" s="2">
        <v>1097</v>
      </c>
      <c r="C331" s="2">
        <v>8.7387889907674932E-2</v>
      </c>
      <c r="D331" s="2">
        <v>0.13803128203773038</v>
      </c>
      <c r="E331" s="2">
        <v>791705</v>
      </c>
      <c r="F331" s="2">
        <v>1.0398385312178979</v>
      </c>
      <c r="G331" s="2">
        <v>1.0210233149750014</v>
      </c>
      <c r="H331" s="2">
        <v>9.8842760183278838E-2</v>
      </c>
      <c r="I331" s="2">
        <v>170.44518612710675</v>
      </c>
      <c r="J331" s="2">
        <v>642.28661255187728</v>
      </c>
      <c r="K331" s="2">
        <v>3393.2600870281517</v>
      </c>
      <c r="L331" s="2">
        <v>4685.7160661774578</v>
      </c>
      <c r="M331" s="2">
        <v>10879.606727290986</v>
      </c>
      <c r="N331" s="2">
        <v>1</v>
      </c>
      <c r="O331" s="2">
        <v>1</v>
      </c>
      <c r="P331" s="2">
        <v>1</v>
      </c>
      <c r="Q331" s="2">
        <v>1</v>
      </c>
      <c r="R331" s="2">
        <v>1</v>
      </c>
      <c r="S331">
        <v>69.011116404510759</v>
      </c>
    </row>
    <row r="332" spans="1:19" x14ac:dyDescent="0.2">
      <c r="A332" s="2" t="s">
        <v>354</v>
      </c>
      <c r="B332" s="2">
        <v>1097</v>
      </c>
      <c r="C332" s="2">
        <v>8.7387889907674932E-2</v>
      </c>
      <c r="D332" s="2">
        <v>0.13290621517802753</v>
      </c>
      <c r="E332" s="2">
        <v>791705</v>
      </c>
      <c r="F332" s="2">
        <v>1.0398385312178979</v>
      </c>
      <c r="G332" s="2">
        <v>1.0172091439914224</v>
      </c>
      <c r="H332" s="2">
        <v>-5.0756774847360818E-2</v>
      </c>
      <c r="I332" s="2">
        <v>168.5287136896626</v>
      </c>
      <c r="J332" s="2">
        <v>626.30725866947091</v>
      </c>
      <c r="K332" s="2">
        <v>3192.1304379674198</v>
      </c>
      <c r="L332" s="2">
        <v>4361.7154157482883</v>
      </c>
      <c r="M332" s="2">
        <v>9789.6359444279406</v>
      </c>
      <c r="N332" s="2">
        <v>1</v>
      </c>
      <c r="O332" s="2">
        <v>1</v>
      </c>
      <c r="P332" s="2">
        <v>1</v>
      </c>
      <c r="Q332" s="2">
        <v>1</v>
      </c>
      <c r="R332" s="2">
        <v>1</v>
      </c>
      <c r="S332">
        <v>69.011116404510759</v>
      </c>
    </row>
    <row r="333" spans="1:19" x14ac:dyDescent="0.2">
      <c r="A333" s="2" t="s">
        <v>355</v>
      </c>
      <c r="B333" s="2">
        <v>1097</v>
      </c>
      <c r="C333" s="2">
        <v>8.7387889907674932E-2</v>
      </c>
      <c r="D333" s="2">
        <v>0.12826351456041477</v>
      </c>
      <c r="E333" s="2">
        <v>791705</v>
      </c>
      <c r="F333" s="2">
        <v>1.0398385312178979</v>
      </c>
      <c r="G333" s="2">
        <v>1.0231618024912614</v>
      </c>
      <c r="H333" s="2">
        <v>-7.8074773902121836E-2</v>
      </c>
      <c r="I333" s="2">
        <v>167.1014488288632</v>
      </c>
      <c r="J333" s="2">
        <v>619.51880140738581</v>
      </c>
      <c r="K333" s="2">
        <v>3139.018490502322</v>
      </c>
      <c r="L333" s="2">
        <v>4282.1084972624631</v>
      </c>
      <c r="M333" s="2">
        <v>9563.2038716506431</v>
      </c>
      <c r="N333" s="2">
        <v>1</v>
      </c>
      <c r="O333" s="2">
        <v>1</v>
      </c>
      <c r="P333" s="2">
        <v>1</v>
      </c>
      <c r="Q333" s="2">
        <v>1</v>
      </c>
      <c r="R333" s="2">
        <v>1</v>
      </c>
      <c r="S333">
        <v>69.011116404510759</v>
      </c>
    </row>
    <row r="334" spans="1:19" x14ac:dyDescent="0.2">
      <c r="A334" s="2" t="s">
        <v>356</v>
      </c>
      <c r="B334" s="2">
        <v>1097</v>
      </c>
      <c r="C334" s="2">
        <v>8.7387889907674932E-2</v>
      </c>
      <c r="D334" s="2">
        <v>0.13838378543195157</v>
      </c>
      <c r="E334" s="2">
        <v>791705</v>
      </c>
      <c r="F334" s="2">
        <v>1.0398385312178979</v>
      </c>
      <c r="G334" s="2">
        <v>1.0201639313096011</v>
      </c>
      <c r="H334" s="2">
        <v>-0.11831234340224674</v>
      </c>
      <c r="I334" s="2">
        <v>166.9192794711025</v>
      </c>
      <c r="J334" s="2">
        <v>616.59738939106762</v>
      </c>
      <c r="K334" s="2">
        <v>3095.9839623926564</v>
      </c>
      <c r="L334" s="2">
        <v>4212.505624016424</v>
      </c>
      <c r="M334" s="2">
        <v>9332.1008459857821</v>
      </c>
      <c r="N334" s="2">
        <v>1</v>
      </c>
      <c r="O334" s="2">
        <v>1</v>
      </c>
      <c r="P334" s="2">
        <v>1</v>
      </c>
      <c r="Q334" s="2">
        <v>1</v>
      </c>
      <c r="R334" s="2">
        <v>1</v>
      </c>
      <c r="S334">
        <v>69.011116404510759</v>
      </c>
    </row>
    <row r="335" spans="1:19" x14ac:dyDescent="0.2">
      <c r="A335" s="2" t="s">
        <v>357</v>
      </c>
      <c r="B335" s="2">
        <v>1097</v>
      </c>
      <c r="C335" s="2">
        <v>8.7387889907674932E-2</v>
      </c>
      <c r="D335" s="2">
        <v>0.13153586604200573</v>
      </c>
      <c r="E335" s="2">
        <v>791705</v>
      </c>
      <c r="F335" s="2">
        <v>1.0398385312178979</v>
      </c>
      <c r="G335" s="2">
        <v>1.0207793225945105</v>
      </c>
      <c r="H335" s="2">
        <v>-2.1571749931172141E-2</v>
      </c>
      <c r="I335" s="2">
        <v>168.4337645057567</v>
      </c>
      <c r="J335" s="2">
        <v>627.64258461964096</v>
      </c>
      <c r="K335" s="2">
        <v>3221.0319791078377</v>
      </c>
      <c r="L335" s="2">
        <v>4410.0276897844142</v>
      </c>
      <c r="M335" s="2">
        <v>9961.5442216091051</v>
      </c>
      <c r="N335" s="2">
        <v>1</v>
      </c>
      <c r="O335" s="2">
        <v>1</v>
      </c>
      <c r="P335" s="2">
        <v>1</v>
      </c>
      <c r="Q335" s="2">
        <v>1</v>
      </c>
      <c r="R335" s="2">
        <v>1</v>
      </c>
      <c r="S335">
        <v>69.011116404510759</v>
      </c>
    </row>
    <row r="336" spans="1:19" x14ac:dyDescent="0.2">
      <c r="A336" s="2" t="s">
        <v>358</v>
      </c>
      <c r="B336" s="2">
        <v>1097</v>
      </c>
      <c r="C336" s="2">
        <v>8.7387889907674932E-2</v>
      </c>
      <c r="D336" s="2">
        <v>0.13290298680345272</v>
      </c>
      <c r="E336" s="2">
        <v>791705</v>
      </c>
      <c r="F336" s="2">
        <v>1.0398385312178979</v>
      </c>
      <c r="G336" s="2">
        <v>1.0213961750256595</v>
      </c>
      <c r="H336" s="2">
        <v>-5.600103088302423E-2</v>
      </c>
      <c r="I336" s="2">
        <v>167.75535056607882</v>
      </c>
      <c r="J336" s="2">
        <v>623.1663255910554</v>
      </c>
      <c r="K336" s="2">
        <v>3172.9685419225275</v>
      </c>
      <c r="L336" s="2">
        <v>4334.411743132905</v>
      </c>
      <c r="M336" s="2">
        <v>9721.4901006039017</v>
      </c>
      <c r="N336" s="2">
        <v>1</v>
      </c>
      <c r="O336" s="2">
        <v>1</v>
      </c>
      <c r="P336" s="2">
        <v>1</v>
      </c>
      <c r="Q336" s="2">
        <v>1</v>
      </c>
      <c r="R336" s="2">
        <v>1</v>
      </c>
      <c r="S336">
        <v>69.011116404510759</v>
      </c>
    </row>
    <row r="337" spans="1:19" x14ac:dyDescent="0.2">
      <c r="A337" s="2" t="s">
        <v>359</v>
      </c>
      <c r="B337" s="2">
        <v>1097</v>
      </c>
      <c r="C337" s="2">
        <v>8.7387889907674932E-2</v>
      </c>
      <c r="D337" s="2">
        <v>0.14156982875555191</v>
      </c>
      <c r="E337" s="2">
        <v>791705</v>
      </c>
      <c r="F337" s="2">
        <v>1.0398385312178979</v>
      </c>
      <c r="G337" s="2">
        <v>1.0147100304248231</v>
      </c>
      <c r="H337" s="2">
        <v>1.338604449223426E-2</v>
      </c>
      <c r="I337" s="2">
        <v>170.03440339226842</v>
      </c>
      <c r="J337" s="2">
        <v>635.62280606215677</v>
      </c>
      <c r="K337" s="2">
        <v>3288.1610134757138</v>
      </c>
      <c r="L337" s="2">
        <v>4512.2251045214789</v>
      </c>
      <c r="M337" s="2">
        <v>10264.931155823529</v>
      </c>
      <c r="N337" s="2">
        <v>1</v>
      </c>
      <c r="O337" s="2">
        <v>1</v>
      </c>
      <c r="P337" s="2">
        <v>1</v>
      </c>
      <c r="Q337" s="2">
        <v>1</v>
      </c>
      <c r="R337" s="2">
        <v>1</v>
      </c>
      <c r="S337">
        <v>69.011116404510759</v>
      </c>
    </row>
    <row r="338" spans="1:19" x14ac:dyDescent="0.2">
      <c r="A338" s="2" t="s">
        <v>360</v>
      </c>
      <c r="B338" s="2">
        <v>1097</v>
      </c>
      <c r="C338" s="2">
        <v>8.7387889907674932E-2</v>
      </c>
      <c r="D338" s="2">
        <v>0.14436023663240635</v>
      </c>
      <c r="E338" s="2">
        <v>791705</v>
      </c>
      <c r="F338" s="2">
        <v>1.0398385312178979</v>
      </c>
      <c r="G338" s="2">
        <v>1.019189154528293</v>
      </c>
      <c r="H338" s="2">
        <v>0.15598562772121255</v>
      </c>
      <c r="I338" s="2">
        <v>171.74883557856663</v>
      </c>
      <c r="J338" s="2">
        <v>650.74660406174712</v>
      </c>
      <c r="K338" s="2">
        <v>3488.4022706352193</v>
      </c>
      <c r="L338" s="2">
        <v>4838.3378907290416</v>
      </c>
      <c r="M338" s="2">
        <v>11398.090646523106</v>
      </c>
      <c r="N338" s="2">
        <v>1</v>
      </c>
      <c r="O338" s="2">
        <v>1</v>
      </c>
      <c r="P338" s="2">
        <v>1</v>
      </c>
      <c r="Q338" s="2">
        <v>1</v>
      </c>
      <c r="R338" s="2">
        <v>1</v>
      </c>
      <c r="S338">
        <v>69.011116404510759</v>
      </c>
    </row>
    <row r="339" spans="1:19" x14ac:dyDescent="0.2">
      <c r="A339" s="2" t="s">
        <v>361</v>
      </c>
      <c r="B339" s="2">
        <v>1097</v>
      </c>
      <c r="C339" s="2">
        <v>8.7387889907674932E-2</v>
      </c>
      <c r="D339" s="2">
        <v>0.13060375139830829</v>
      </c>
      <c r="E339" s="2">
        <v>791705</v>
      </c>
      <c r="F339" s="2">
        <v>1.0398385312178979</v>
      </c>
      <c r="G339" s="2">
        <v>1.0193807428552266</v>
      </c>
      <c r="H339" s="2">
        <v>5.6457994792033409E-2</v>
      </c>
      <c r="I339" s="2">
        <v>169.99178972585634</v>
      </c>
      <c r="J339" s="2">
        <v>638.02941754169774</v>
      </c>
      <c r="K339" s="2">
        <v>3335.5431153699733</v>
      </c>
      <c r="L339" s="2">
        <v>4591.5694514256793</v>
      </c>
      <c r="M339" s="2">
        <v>10552.080599005374</v>
      </c>
      <c r="N339" s="2">
        <v>1</v>
      </c>
      <c r="O339" s="2">
        <v>1</v>
      </c>
      <c r="P339" s="2">
        <v>1</v>
      </c>
      <c r="Q339" s="2">
        <v>1</v>
      </c>
      <c r="R339" s="2">
        <v>1</v>
      </c>
      <c r="S339">
        <v>69.011116404510759</v>
      </c>
    </row>
    <row r="340" spans="1:19" x14ac:dyDescent="0.2">
      <c r="A340" s="2" t="s">
        <v>362</v>
      </c>
      <c r="B340" s="2">
        <v>1097</v>
      </c>
      <c r="C340" s="2">
        <v>8.7387889907674932E-2</v>
      </c>
      <c r="D340" s="2">
        <v>0.1373583149123567</v>
      </c>
      <c r="E340" s="2">
        <v>791705</v>
      </c>
      <c r="F340" s="2">
        <v>1.0398385312178979</v>
      </c>
      <c r="G340" s="2">
        <v>1.0224900792938185</v>
      </c>
      <c r="H340" s="2">
        <v>-8.3871720233533002E-3</v>
      </c>
      <c r="I340" s="2">
        <v>168.37483662291453</v>
      </c>
      <c r="J340" s="2">
        <v>628.18818085485475</v>
      </c>
      <c r="K340" s="2">
        <v>3233.9666495855995</v>
      </c>
      <c r="L340" s="2">
        <v>4431.8103523755653</v>
      </c>
      <c r="M340" s="2">
        <v>10040.384461113939</v>
      </c>
      <c r="N340" s="2">
        <v>1</v>
      </c>
      <c r="O340" s="2">
        <v>1</v>
      </c>
      <c r="P340" s="2">
        <v>1</v>
      </c>
      <c r="Q340" s="2">
        <v>1</v>
      </c>
      <c r="R340" s="2">
        <v>1</v>
      </c>
      <c r="S340">
        <v>69.011116404510759</v>
      </c>
    </row>
    <row r="341" spans="1:19" x14ac:dyDescent="0.2">
      <c r="A341" s="2" t="s">
        <v>363</v>
      </c>
      <c r="B341" s="2">
        <v>1097</v>
      </c>
      <c r="C341" s="2">
        <v>8.7387889907674932E-2</v>
      </c>
      <c r="D341" s="2">
        <v>0.14757537913775207</v>
      </c>
      <c r="E341" s="2">
        <v>791705</v>
      </c>
      <c r="F341" s="2">
        <v>1.0398385312178979</v>
      </c>
      <c r="G341" s="2">
        <v>1.0179788933461098</v>
      </c>
      <c r="H341" s="2">
        <v>-9.5286709298416455E-2</v>
      </c>
      <c r="I341" s="2">
        <v>167.65587049509378</v>
      </c>
      <c r="J341" s="2">
        <v>620.57087580686061</v>
      </c>
      <c r="K341" s="2">
        <v>3131.4111917688947</v>
      </c>
      <c r="L341" s="2">
        <v>4266.6070305273979</v>
      </c>
      <c r="M341" s="2">
        <v>9491.9334567872338</v>
      </c>
      <c r="N341" s="2">
        <v>1</v>
      </c>
      <c r="O341" s="2">
        <v>1</v>
      </c>
      <c r="P341" s="2">
        <v>1</v>
      </c>
      <c r="Q341" s="2">
        <v>1</v>
      </c>
      <c r="R341" s="2">
        <v>1</v>
      </c>
      <c r="S341">
        <v>69.011116404510759</v>
      </c>
    </row>
    <row r="342" spans="1:19" x14ac:dyDescent="0.2">
      <c r="A342" s="2" t="s">
        <v>365</v>
      </c>
      <c r="B342" s="2">
        <v>1097</v>
      </c>
      <c r="C342" s="2">
        <v>8.7387889907674932E-2</v>
      </c>
      <c r="D342" s="2">
        <v>0.13098074512515706</v>
      </c>
      <c r="E342" s="2">
        <v>791705</v>
      </c>
      <c r="F342" s="2">
        <v>1.0398385312178979</v>
      </c>
      <c r="G342" s="2">
        <v>1.0228941930733622</v>
      </c>
      <c r="H342" s="2">
        <v>-6.7545907406173805E-2</v>
      </c>
      <c r="I342" s="2">
        <v>167.31953299841138</v>
      </c>
      <c r="J342" s="2">
        <v>620.91190607242288</v>
      </c>
      <c r="K342" s="2">
        <v>3153.479252871889</v>
      </c>
      <c r="L342" s="2">
        <v>4304.7075978415351</v>
      </c>
      <c r="M342" s="2">
        <v>9633.6447373997835</v>
      </c>
      <c r="N342" s="2">
        <v>1</v>
      </c>
      <c r="O342" s="2">
        <v>1</v>
      </c>
      <c r="P342" s="2">
        <v>1</v>
      </c>
      <c r="Q342" s="2">
        <v>1</v>
      </c>
      <c r="R342" s="2">
        <v>1</v>
      </c>
      <c r="S342">
        <v>69.011116404510759</v>
      </c>
    </row>
    <row r="343" spans="1:19" x14ac:dyDescent="0.2">
      <c r="A343" s="2" t="s">
        <v>366</v>
      </c>
      <c r="B343" s="2">
        <v>1097</v>
      </c>
      <c r="C343" s="2">
        <v>8.7387889907674932E-2</v>
      </c>
      <c r="D343" s="2">
        <v>0.14041414600681096</v>
      </c>
      <c r="E343" s="2">
        <v>791705</v>
      </c>
      <c r="F343" s="2">
        <v>1.0398385312178979</v>
      </c>
      <c r="G343" s="2">
        <v>1.0172137584925551</v>
      </c>
      <c r="H343" s="2">
        <v>-6.406076656436821E-2</v>
      </c>
      <c r="I343" s="2">
        <v>168.30394410413848</v>
      </c>
      <c r="J343" s="2">
        <v>624.71780509857581</v>
      </c>
      <c r="K343" s="2">
        <v>3174.3965583431191</v>
      </c>
      <c r="L343" s="2">
        <v>4333.7293847566643</v>
      </c>
      <c r="M343" s="2">
        <v>9700.5083205185056</v>
      </c>
      <c r="N343" s="2">
        <v>1</v>
      </c>
      <c r="O343" s="2">
        <v>1</v>
      </c>
      <c r="P343" s="2">
        <v>1</v>
      </c>
      <c r="Q343" s="2">
        <v>1</v>
      </c>
      <c r="R343" s="2">
        <v>1</v>
      </c>
      <c r="S343">
        <v>69.011116404510759</v>
      </c>
    </row>
    <row r="344" spans="1:19" x14ac:dyDescent="0.2">
      <c r="A344" s="2" t="s">
        <v>367</v>
      </c>
      <c r="B344" s="2">
        <v>1097</v>
      </c>
      <c r="C344" s="2">
        <v>8.7387889907674932E-2</v>
      </c>
      <c r="D344" s="2">
        <v>0.15698494204928282</v>
      </c>
      <c r="E344" s="2">
        <v>791705</v>
      </c>
      <c r="F344" s="2">
        <v>1.0398385312178979</v>
      </c>
      <c r="G344" s="2">
        <v>1.0059637674857098</v>
      </c>
      <c r="H344" s="5">
        <v>-3.5190002476364799E-3</v>
      </c>
      <c r="I344" s="2">
        <v>171.21643596536032</v>
      </c>
      <c r="J344" s="2">
        <v>639.00152251448822</v>
      </c>
      <c r="K344" s="2">
        <v>3291.2980157050347</v>
      </c>
      <c r="L344" s="2">
        <v>4510.5649841611048</v>
      </c>
      <c r="M344" s="2">
        <v>10215.767641065469</v>
      </c>
      <c r="N344" s="2">
        <v>1</v>
      </c>
      <c r="O344" s="2">
        <v>1</v>
      </c>
      <c r="P344" s="2">
        <v>1</v>
      </c>
      <c r="Q344" s="2">
        <v>1</v>
      </c>
      <c r="R344" s="2">
        <v>1</v>
      </c>
      <c r="S344">
        <v>69.011116404510759</v>
      </c>
    </row>
    <row r="345" spans="1:19" x14ac:dyDescent="0.2">
      <c r="A345" s="2" t="s">
        <v>368</v>
      </c>
      <c r="B345" s="2">
        <v>1097</v>
      </c>
      <c r="C345" s="2">
        <v>8.7387889907674932E-2</v>
      </c>
      <c r="D345" s="2">
        <v>0.24359753756417032</v>
      </c>
      <c r="E345" s="2">
        <v>791705</v>
      </c>
      <c r="F345" s="2">
        <v>1.0398385312178979</v>
      </c>
      <c r="G345" s="2">
        <v>1.021758306911835</v>
      </c>
      <c r="H345" s="2">
        <v>-6.0846888075546779E-2</v>
      </c>
      <c r="I345" s="2">
        <v>167.61550676301721</v>
      </c>
      <c r="J345" s="2">
        <v>622.37711263130052</v>
      </c>
      <c r="K345" s="2">
        <v>3165.526047968584</v>
      </c>
      <c r="L345" s="2">
        <v>4322.91834838457</v>
      </c>
      <c r="M345" s="2">
        <v>9686.49191987218</v>
      </c>
      <c r="N345" s="2">
        <v>1</v>
      </c>
      <c r="O345" s="2">
        <v>1</v>
      </c>
      <c r="P345" s="2">
        <v>1</v>
      </c>
      <c r="Q345" s="2">
        <v>1</v>
      </c>
      <c r="R345" s="2">
        <v>1</v>
      </c>
      <c r="S345">
        <v>69.011116404510759</v>
      </c>
    </row>
    <row r="346" spans="1:19" x14ac:dyDescent="0.2">
      <c r="A346" s="2" t="s">
        <v>369</v>
      </c>
      <c r="B346" s="2">
        <v>1097</v>
      </c>
      <c r="C346" s="2">
        <v>8.7387889907674932E-2</v>
      </c>
      <c r="D346" s="2">
        <v>0.15967029113296979</v>
      </c>
      <c r="E346" s="2">
        <v>791705</v>
      </c>
      <c r="F346" s="2">
        <v>1.0398385312178979</v>
      </c>
      <c r="G346" s="2">
        <v>1.0215608903016924</v>
      </c>
      <c r="H346" s="2">
        <v>7.3656546050737307E-2</v>
      </c>
      <c r="I346" s="2">
        <v>169.92208701152157</v>
      </c>
      <c r="J346" s="2">
        <v>638.79732815768853</v>
      </c>
      <c r="K346" s="2">
        <v>3353.8278824498411</v>
      </c>
      <c r="L346" s="2">
        <v>4622.651191735903</v>
      </c>
      <c r="M346" s="2">
        <v>10668.310431176269</v>
      </c>
      <c r="N346" s="2">
        <v>1</v>
      </c>
      <c r="O346" s="2">
        <v>1</v>
      </c>
      <c r="P346" s="2">
        <v>1</v>
      </c>
      <c r="Q346" s="2">
        <v>1</v>
      </c>
      <c r="R346" s="2">
        <v>1</v>
      </c>
      <c r="S346">
        <v>69.011116404510759</v>
      </c>
    </row>
    <row r="347" spans="1:19" x14ac:dyDescent="0.2">
      <c r="A347" s="2" t="s">
        <v>370</v>
      </c>
      <c r="B347" s="2">
        <v>1097</v>
      </c>
      <c r="C347" s="2">
        <v>8.7387889907674932E-2</v>
      </c>
      <c r="D347" s="2">
        <v>0.13620500360254051</v>
      </c>
      <c r="E347" s="2">
        <v>791705</v>
      </c>
      <c r="F347" s="2">
        <v>1.0398385312178979</v>
      </c>
      <c r="G347" s="2">
        <v>1.0203914133793741</v>
      </c>
      <c r="H347" s="2">
        <v>9.1033339007094996E-2</v>
      </c>
      <c r="I347" s="2">
        <v>170.41680703086774</v>
      </c>
      <c r="J347" s="2">
        <v>641.70672202899607</v>
      </c>
      <c r="K347" s="2">
        <v>3383.5583582662357</v>
      </c>
      <c r="L347" s="2">
        <v>4669.5563151811511</v>
      </c>
      <c r="M347" s="2">
        <v>10820.927791402913</v>
      </c>
      <c r="N347" s="2">
        <v>1</v>
      </c>
      <c r="O347" s="2">
        <v>1</v>
      </c>
      <c r="P347" s="2">
        <v>1</v>
      </c>
      <c r="Q347" s="2">
        <v>1</v>
      </c>
      <c r="R347" s="2">
        <v>1</v>
      </c>
      <c r="S347">
        <v>69.011116404510759</v>
      </c>
    </row>
    <row r="348" spans="1:19" x14ac:dyDescent="0.2">
      <c r="A348" s="2" t="s">
        <v>371</v>
      </c>
      <c r="B348" s="2">
        <v>1097</v>
      </c>
      <c r="C348" s="2">
        <v>8.7387889907674932E-2</v>
      </c>
      <c r="D348" s="2">
        <v>1.9635651248083266</v>
      </c>
      <c r="E348" s="2">
        <v>791705</v>
      </c>
      <c r="F348" s="2">
        <v>1.0398385312178979</v>
      </c>
      <c r="G348" s="2">
        <v>1.025756904665736</v>
      </c>
      <c r="H348" s="2">
        <v>-0.11068243543022815</v>
      </c>
      <c r="I348" s="2">
        <v>166.14683263522633</v>
      </c>
      <c r="J348" s="2">
        <v>614.21560775222929</v>
      </c>
      <c r="K348" s="2">
        <v>3090.2111777563368</v>
      </c>
      <c r="L348" s="2">
        <v>4207.1617505405575</v>
      </c>
      <c r="M348" s="2">
        <v>9338.6843141923291</v>
      </c>
      <c r="N348" s="2">
        <v>1</v>
      </c>
      <c r="O348" s="2">
        <v>1</v>
      </c>
      <c r="P348" s="2">
        <v>1</v>
      </c>
      <c r="Q348" s="2">
        <v>1</v>
      </c>
      <c r="R348" s="2">
        <v>1</v>
      </c>
      <c r="S348">
        <v>69.011116404510759</v>
      </c>
    </row>
    <row r="349" spans="1:19" x14ac:dyDescent="0.2">
      <c r="A349" s="2" t="s">
        <v>372</v>
      </c>
      <c r="B349" s="2">
        <v>1097</v>
      </c>
      <c r="C349" s="2">
        <v>8.7387889907674932E-2</v>
      </c>
      <c r="D349" s="2">
        <v>1.208226111721876</v>
      </c>
      <c r="E349" s="2">
        <v>791705</v>
      </c>
      <c r="F349" s="2">
        <v>1.0398385312178979</v>
      </c>
      <c r="G349" s="2">
        <v>1.0258125006483847</v>
      </c>
      <c r="H349" s="2">
        <v>-4.4509540139109932E-2</v>
      </c>
      <c r="I349" s="2">
        <v>167.22942655839066</v>
      </c>
      <c r="J349" s="2">
        <v>621.88764665418023</v>
      </c>
      <c r="K349" s="2">
        <v>3175.4081921724051</v>
      </c>
      <c r="L349" s="2">
        <v>4341.3720389124919</v>
      </c>
      <c r="M349" s="2">
        <v>9763.7425005083442</v>
      </c>
      <c r="N349" s="2">
        <v>1</v>
      </c>
      <c r="O349" s="2">
        <v>1</v>
      </c>
      <c r="P349" s="2">
        <v>1</v>
      </c>
      <c r="Q349" s="2">
        <v>1</v>
      </c>
      <c r="R349" s="2">
        <v>1</v>
      </c>
      <c r="S349">
        <v>69.011116404510759</v>
      </c>
    </row>
    <row r="350" spans="1:19" x14ac:dyDescent="0.2">
      <c r="A350" s="2" t="s">
        <v>373</v>
      </c>
      <c r="B350" s="2">
        <v>1097</v>
      </c>
      <c r="C350" s="2">
        <v>8.7387889907674932E-2</v>
      </c>
      <c r="D350" s="2">
        <v>0.14141909544490244</v>
      </c>
      <c r="E350" s="2">
        <v>791705</v>
      </c>
      <c r="F350" s="2">
        <v>1.0398385312178979</v>
      </c>
      <c r="G350" s="2">
        <v>1.0163179371063229</v>
      </c>
      <c r="H350" s="2">
        <v>-0.11241487131447972</v>
      </c>
      <c r="I350" s="2">
        <v>167.64036231880695</v>
      </c>
      <c r="J350" s="2">
        <v>619.54713635899384</v>
      </c>
      <c r="K350" s="2">
        <v>3114.1076563280144</v>
      </c>
      <c r="L350" s="2">
        <v>4238.3360094318541</v>
      </c>
      <c r="M350" s="2">
        <v>9396.4565453685664</v>
      </c>
      <c r="N350" s="2">
        <v>1</v>
      </c>
      <c r="O350" s="2">
        <v>1</v>
      </c>
      <c r="P350" s="2">
        <v>1</v>
      </c>
      <c r="Q350" s="2">
        <v>1</v>
      </c>
      <c r="R350" s="2">
        <v>1</v>
      </c>
      <c r="S350">
        <v>69.011116404510759</v>
      </c>
    </row>
    <row r="351" spans="1:19" x14ac:dyDescent="0.2">
      <c r="A351" s="2" t="s">
        <v>374</v>
      </c>
      <c r="B351" s="2">
        <v>1097</v>
      </c>
      <c r="C351" s="2">
        <v>8.7387889907674932E-2</v>
      </c>
      <c r="D351" s="2">
        <v>0.16195570174053447</v>
      </c>
      <c r="E351" s="2">
        <v>791705</v>
      </c>
      <c r="F351" s="2">
        <v>1.0398385312178979</v>
      </c>
      <c r="G351" s="2">
        <v>1.020076306620191</v>
      </c>
      <c r="H351" s="2">
        <v>-8.9812880883359758E-2</v>
      </c>
      <c r="I351" s="2">
        <v>167.40624570890986</v>
      </c>
      <c r="J351" s="2">
        <v>619.96989884330617</v>
      </c>
      <c r="K351" s="2">
        <v>3132.5602340905825</v>
      </c>
      <c r="L351" s="2">
        <v>4269.8403091425571</v>
      </c>
      <c r="M351" s="2">
        <v>9511.1229716590351</v>
      </c>
      <c r="N351" s="2">
        <v>1</v>
      </c>
      <c r="O351" s="2">
        <v>1</v>
      </c>
      <c r="P351" s="2">
        <v>1</v>
      </c>
      <c r="Q351" s="2">
        <v>1</v>
      </c>
      <c r="R351" s="2">
        <v>1</v>
      </c>
      <c r="S351">
        <v>69.011116404510759</v>
      </c>
    </row>
    <row r="352" spans="1:19" x14ac:dyDescent="0.2">
      <c r="A352" s="2" t="s">
        <v>375</v>
      </c>
      <c r="B352" s="2">
        <v>1097</v>
      </c>
      <c r="C352" s="2">
        <v>8.7387889907674932E-2</v>
      </c>
      <c r="D352" s="2">
        <v>0.18121732902392429</v>
      </c>
      <c r="E352" s="2">
        <v>791705</v>
      </c>
      <c r="F352" s="2">
        <v>1.0398385312178979</v>
      </c>
      <c r="G352" s="2">
        <v>1.0205025493807818</v>
      </c>
      <c r="H352" s="2">
        <v>1.4040688563791599E-3</v>
      </c>
      <c r="I352" s="2">
        <v>168.86726815409375</v>
      </c>
      <c r="J352" s="2">
        <v>630.5830224968762</v>
      </c>
      <c r="K352" s="2">
        <v>3253.5143402230119</v>
      </c>
      <c r="L352" s="2">
        <v>4461.4213901198318</v>
      </c>
      <c r="M352" s="2">
        <v>10127.301762048161</v>
      </c>
      <c r="N352" s="2">
        <v>1</v>
      </c>
      <c r="O352" s="2">
        <v>1</v>
      </c>
      <c r="P352" s="2">
        <v>1</v>
      </c>
      <c r="Q352" s="2">
        <v>1</v>
      </c>
      <c r="R352" s="2">
        <v>1</v>
      </c>
      <c r="S352">
        <v>69.011116404510759</v>
      </c>
    </row>
    <row r="353" spans="1:19" x14ac:dyDescent="0.2">
      <c r="A353" s="2" t="s">
        <v>376</v>
      </c>
      <c r="B353" s="2">
        <v>1097</v>
      </c>
      <c r="C353" s="2">
        <v>8.7387889907674932E-2</v>
      </c>
      <c r="D353" s="2">
        <v>0.13908079715062069</v>
      </c>
      <c r="E353" s="2">
        <v>791705</v>
      </c>
      <c r="F353" s="2">
        <v>1.0398385312178979</v>
      </c>
      <c r="G353" s="2">
        <v>1.0243055960042704</v>
      </c>
      <c r="H353" s="2">
        <v>6.8428129710997793E-2</v>
      </c>
      <c r="I353" s="2">
        <v>169.37545210499334</v>
      </c>
      <c r="J353" s="2">
        <v>636.43081643734513</v>
      </c>
      <c r="K353" s="2">
        <v>3337.3127906274904</v>
      </c>
      <c r="L353" s="2">
        <v>4598.2946885623887</v>
      </c>
      <c r="M353" s="2">
        <v>10600.945968260981</v>
      </c>
      <c r="N353" s="2">
        <v>1</v>
      </c>
      <c r="O353" s="2">
        <v>1</v>
      </c>
      <c r="P353" s="2">
        <v>1</v>
      </c>
      <c r="Q353" s="2">
        <v>1</v>
      </c>
      <c r="R353" s="2">
        <v>1</v>
      </c>
      <c r="S353">
        <v>69.011116404510759</v>
      </c>
    </row>
    <row r="354" spans="1:19" x14ac:dyDescent="0.2">
      <c r="A354" s="2" t="s">
        <v>377</v>
      </c>
      <c r="B354" s="2">
        <v>1097</v>
      </c>
      <c r="C354" s="2">
        <v>8.7387889907674932E-2</v>
      </c>
      <c r="D354" s="2">
        <v>0.14251477010237051</v>
      </c>
      <c r="E354" s="2">
        <v>791705</v>
      </c>
      <c r="F354" s="2">
        <v>1.0398385312178979</v>
      </c>
      <c r="G354" s="2">
        <v>1.0205299587209897</v>
      </c>
      <c r="H354" s="2">
        <v>-1.5529723671829671E-2</v>
      </c>
      <c r="I354" s="2">
        <v>168.57659700500494</v>
      </c>
      <c r="J354" s="2">
        <v>628.52060661791552</v>
      </c>
      <c r="K354" s="2">
        <v>3230.0399938624869</v>
      </c>
      <c r="L354" s="2">
        <v>4424.1383741866284</v>
      </c>
      <c r="M354" s="2">
        <v>10006.067711928385</v>
      </c>
      <c r="N354" s="2">
        <v>1</v>
      </c>
      <c r="O354" s="2">
        <v>1</v>
      </c>
      <c r="P354" s="2">
        <v>1</v>
      </c>
      <c r="Q354" s="2">
        <v>1</v>
      </c>
      <c r="R354" s="2">
        <v>1</v>
      </c>
      <c r="S354">
        <v>69.011116404510759</v>
      </c>
    </row>
    <row r="355" spans="1:19" x14ac:dyDescent="0.2">
      <c r="A355" s="2" t="s">
        <v>378</v>
      </c>
      <c r="B355" s="2">
        <v>1097</v>
      </c>
      <c r="C355" s="2">
        <v>8.7387889907674932E-2</v>
      </c>
      <c r="D355" s="2">
        <v>0.13230581446723622</v>
      </c>
      <c r="E355" s="2">
        <v>791705</v>
      </c>
      <c r="F355" s="2">
        <v>1.0398385312178979</v>
      </c>
      <c r="G355" s="2">
        <v>1.0226072450485264</v>
      </c>
      <c r="H355" s="2">
        <v>4.8366988511456259E-2</v>
      </c>
      <c r="I355" s="2">
        <v>169.31592955763247</v>
      </c>
      <c r="J355" s="2">
        <v>635.01683018318886</v>
      </c>
      <c r="K355" s="2">
        <v>3313.5469244882615</v>
      </c>
      <c r="L355" s="2">
        <v>4558.8465402569127</v>
      </c>
      <c r="M355" s="2">
        <v>10459.661423581105</v>
      </c>
      <c r="N355" s="2">
        <v>1</v>
      </c>
      <c r="O355" s="2">
        <v>1</v>
      </c>
      <c r="P355" s="2">
        <v>1</v>
      </c>
      <c r="Q355" s="2">
        <v>1</v>
      </c>
      <c r="R355" s="2">
        <v>1</v>
      </c>
      <c r="S355">
        <v>69.011116404510759</v>
      </c>
    </row>
    <row r="356" spans="1:19" x14ac:dyDescent="0.2">
      <c r="A356" s="2" t="s">
        <v>379</v>
      </c>
      <c r="B356" s="2">
        <v>1097</v>
      </c>
      <c r="C356" s="2">
        <v>8.7387889907674932E-2</v>
      </c>
      <c r="D356" s="2">
        <v>0.13039190268287471</v>
      </c>
      <c r="E356" s="2">
        <v>791705</v>
      </c>
      <c r="F356" s="2">
        <v>1.0398385312178979</v>
      </c>
      <c r="G356" s="2">
        <v>1.0242688175687882</v>
      </c>
      <c r="H356" s="2">
        <v>-1.354376484805488E-2</v>
      </c>
      <c r="I356" s="2">
        <v>167.99695387405941</v>
      </c>
      <c r="J356" s="2">
        <v>626.49139364118173</v>
      </c>
      <c r="K356" s="2">
        <v>3221.5825093298049</v>
      </c>
      <c r="L356" s="2">
        <v>4413.4391687208808</v>
      </c>
      <c r="M356" s="2">
        <v>9989.1625615323192</v>
      </c>
      <c r="N356" s="2">
        <v>1</v>
      </c>
      <c r="O356" s="2">
        <v>1</v>
      </c>
      <c r="P356" s="2">
        <v>1</v>
      </c>
      <c r="Q356" s="2">
        <v>1</v>
      </c>
      <c r="R356" s="2">
        <v>1</v>
      </c>
      <c r="S356">
        <v>69.011116404510759</v>
      </c>
    </row>
    <row r="357" spans="1:19" x14ac:dyDescent="0.2">
      <c r="A357" s="2" t="s">
        <v>380</v>
      </c>
      <c r="B357" s="2">
        <v>1097</v>
      </c>
      <c r="C357" s="2">
        <v>8.7387889907674932E-2</v>
      </c>
      <c r="D357" s="2">
        <v>0.14138374273027174</v>
      </c>
      <c r="E357" s="2">
        <v>791705</v>
      </c>
      <c r="F357" s="2">
        <v>1.0398385312178979</v>
      </c>
      <c r="G357" s="2">
        <v>1.0181148727911435</v>
      </c>
      <c r="H357" s="2">
        <v>-4.0471022993612209E-2</v>
      </c>
      <c r="I357" s="2">
        <v>168.55320177354116</v>
      </c>
      <c r="J357" s="2">
        <v>626.99060146080308</v>
      </c>
      <c r="K357" s="2">
        <v>3203.2954774991153</v>
      </c>
      <c r="L357" s="2">
        <v>4380.0112252293966</v>
      </c>
      <c r="M357" s="2">
        <v>9852.3697046813231</v>
      </c>
      <c r="N357" s="2">
        <v>1</v>
      </c>
      <c r="O357" s="2">
        <v>1</v>
      </c>
      <c r="P357" s="2">
        <v>1</v>
      </c>
      <c r="Q357" s="2">
        <v>1</v>
      </c>
      <c r="R357" s="2">
        <v>1</v>
      </c>
      <c r="S357">
        <v>69.011116404510759</v>
      </c>
    </row>
    <row r="358" spans="1:19" x14ac:dyDescent="0.2">
      <c r="A358" s="2" t="s">
        <v>381</v>
      </c>
      <c r="B358" s="2">
        <v>1097</v>
      </c>
      <c r="C358" s="2">
        <v>8.7387889907674932E-2</v>
      </c>
      <c r="D358" s="2">
        <v>0.13323190657185691</v>
      </c>
      <c r="E358" s="2">
        <v>791705</v>
      </c>
      <c r="F358" s="2">
        <v>1.0398385312178979</v>
      </c>
      <c r="G358" s="2">
        <v>1.0213855883488037</v>
      </c>
      <c r="H358" s="2">
        <v>-7.2779176460975356E-2</v>
      </c>
      <c r="I358" s="2">
        <v>167.4772315879963</v>
      </c>
      <c r="J358" s="2">
        <v>621.19287458025804</v>
      </c>
      <c r="K358" s="2">
        <v>3150.9492007950321</v>
      </c>
      <c r="L358" s="2">
        <v>4299.6768583261619</v>
      </c>
      <c r="M358" s="2">
        <v>9611.0266933470139</v>
      </c>
      <c r="N358" s="2">
        <v>1</v>
      </c>
      <c r="O358" s="2">
        <v>1</v>
      </c>
      <c r="P358" s="2">
        <v>1</v>
      </c>
      <c r="Q358" s="2">
        <v>1</v>
      </c>
      <c r="R358" s="2">
        <v>1</v>
      </c>
      <c r="S358">
        <v>69.011116404510759</v>
      </c>
    </row>
    <row r="359" spans="1:19" x14ac:dyDescent="0.2">
      <c r="A359" s="2" t="s">
        <v>382</v>
      </c>
      <c r="B359" s="2">
        <v>1097</v>
      </c>
      <c r="C359" s="2">
        <v>8.7387889907674932E-2</v>
      </c>
      <c r="D359" s="2">
        <v>0.1418781258955627</v>
      </c>
      <c r="E359" s="2">
        <v>791705</v>
      </c>
      <c r="F359" s="2">
        <v>1.0398385312178979</v>
      </c>
      <c r="G359" s="2">
        <v>1.0199704449874376</v>
      </c>
      <c r="H359" s="2">
        <v>2.386357425570966E-2</v>
      </c>
      <c r="I359" s="2">
        <v>169.33658949931052</v>
      </c>
      <c r="J359" s="2">
        <v>633.64579677625386</v>
      </c>
      <c r="K359" s="2">
        <v>3286.7173326023922</v>
      </c>
      <c r="L359" s="2">
        <v>4513.9266095895327</v>
      </c>
      <c r="M359" s="2">
        <v>10297.046468323708</v>
      </c>
      <c r="N359" s="2">
        <v>1</v>
      </c>
      <c r="O359" s="2">
        <v>1</v>
      </c>
      <c r="P359" s="2">
        <v>1</v>
      </c>
      <c r="Q359" s="2">
        <v>1</v>
      </c>
      <c r="R359" s="2">
        <v>1</v>
      </c>
      <c r="S359">
        <v>69.011116404510759</v>
      </c>
    </row>
    <row r="360" spans="1:19" x14ac:dyDescent="0.2">
      <c r="A360" s="2" t="s">
        <v>383</v>
      </c>
      <c r="B360" s="2">
        <v>1097</v>
      </c>
      <c r="C360" s="2">
        <v>8.7387889907674932E-2</v>
      </c>
      <c r="D360" s="2">
        <v>0.13608799946329081</v>
      </c>
      <c r="E360" s="2">
        <v>791705</v>
      </c>
      <c r="F360" s="2">
        <v>1.0398385312178979</v>
      </c>
      <c r="G360" s="2">
        <v>1.0204754358679062</v>
      </c>
      <c r="H360" s="2">
        <v>-0.13401506303950184</v>
      </c>
      <c r="I360" s="2">
        <v>166.60985373568082</v>
      </c>
      <c r="J360" s="2">
        <v>614.60161058354163</v>
      </c>
      <c r="K360" s="2">
        <v>3075.4783317192278</v>
      </c>
      <c r="L360" s="2">
        <v>4180.6218748649953</v>
      </c>
      <c r="M360" s="2">
        <v>9234.4558504678971</v>
      </c>
      <c r="N360" s="2">
        <v>1</v>
      </c>
      <c r="O360" s="2">
        <v>1</v>
      </c>
      <c r="P360" s="2">
        <v>1</v>
      </c>
      <c r="Q360" s="2">
        <v>1</v>
      </c>
      <c r="R360" s="2">
        <v>1</v>
      </c>
      <c r="S360">
        <v>69.011116404510759</v>
      </c>
    </row>
    <row r="361" spans="1:19" x14ac:dyDescent="0.2">
      <c r="A361" s="2" t="s">
        <v>384</v>
      </c>
      <c r="B361" s="2">
        <v>1097</v>
      </c>
      <c r="C361" s="2">
        <v>8.7387889907674932E-2</v>
      </c>
      <c r="D361" s="2">
        <v>0.12488469311200606</v>
      </c>
      <c r="E361" s="2">
        <v>791705</v>
      </c>
      <c r="F361" s="2">
        <v>1.0398385312178979</v>
      </c>
      <c r="G361" s="2">
        <v>1.0226986371731854</v>
      </c>
      <c r="H361" s="2">
        <v>2.0772756685671159E-2</v>
      </c>
      <c r="I361" s="2">
        <v>168.83257561589721</v>
      </c>
      <c r="J361" s="2">
        <v>631.58711804693814</v>
      </c>
      <c r="K361" s="2">
        <v>3273.9144645371439</v>
      </c>
      <c r="L361" s="2">
        <v>4495.5671528423745</v>
      </c>
      <c r="M361" s="2">
        <v>10250.230825979481</v>
      </c>
      <c r="N361" s="2">
        <v>1</v>
      </c>
      <c r="O361" s="2">
        <v>1</v>
      </c>
      <c r="P361" s="2">
        <v>1</v>
      </c>
      <c r="Q361" s="2">
        <v>1</v>
      </c>
      <c r="R361" s="2">
        <v>1</v>
      </c>
      <c r="S361">
        <v>69.011116404510759</v>
      </c>
    </row>
    <row r="362" spans="1:19" x14ac:dyDescent="0.2">
      <c r="A362" s="2" t="s">
        <v>385</v>
      </c>
      <c r="B362" s="2">
        <v>1097</v>
      </c>
      <c r="C362" s="2">
        <v>8.7387889907674932E-2</v>
      </c>
      <c r="D362" s="2">
        <v>0.1563867156227037</v>
      </c>
      <c r="E362" s="2">
        <v>791705</v>
      </c>
      <c r="F362" s="2">
        <v>1.0398385312178979</v>
      </c>
      <c r="G362" s="2">
        <v>1.0231663033157723</v>
      </c>
      <c r="H362" s="2">
        <v>-2.5793701178484119E-2</v>
      </c>
      <c r="I362" s="2">
        <v>167.97187062608677</v>
      </c>
      <c r="J362" s="2">
        <v>625.69339324214809</v>
      </c>
      <c r="K362" s="2">
        <v>3208.2128899030158</v>
      </c>
      <c r="L362" s="2">
        <v>4391.4287603649236</v>
      </c>
      <c r="M362" s="2">
        <v>9912.6551635499363</v>
      </c>
      <c r="N362" s="2">
        <v>1</v>
      </c>
      <c r="O362" s="2">
        <v>1</v>
      </c>
      <c r="P362" s="2">
        <v>1</v>
      </c>
      <c r="Q362" s="2">
        <v>1</v>
      </c>
      <c r="R362" s="2">
        <v>1</v>
      </c>
      <c r="S362">
        <v>69.011116404510759</v>
      </c>
    </row>
    <row r="363" spans="1:19" x14ac:dyDescent="0.2">
      <c r="A363" s="2" t="s">
        <v>386</v>
      </c>
      <c r="B363" s="2">
        <v>1097</v>
      </c>
      <c r="C363" s="2">
        <v>8.7387889907674932E-2</v>
      </c>
      <c r="D363" s="2">
        <v>0.13665259846774971</v>
      </c>
      <c r="E363" s="2">
        <v>791705</v>
      </c>
      <c r="F363" s="2">
        <v>1.0398385312178979</v>
      </c>
      <c r="G363" s="2">
        <v>1.0184051678615424</v>
      </c>
      <c r="H363" s="2">
        <v>-2.435513761452459E-2</v>
      </c>
      <c r="I363" s="2">
        <v>168.77754419258798</v>
      </c>
      <c r="J363" s="2">
        <v>628.75085394036637</v>
      </c>
      <c r="K363" s="2">
        <v>3224.313819899352</v>
      </c>
      <c r="L363" s="2">
        <v>4413.5048165845101</v>
      </c>
      <c r="M363" s="2">
        <v>9961.5491657083803</v>
      </c>
      <c r="N363" s="2">
        <v>1</v>
      </c>
      <c r="O363" s="2">
        <v>1</v>
      </c>
      <c r="P363" s="2">
        <v>1</v>
      </c>
      <c r="Q363" s="2">
        <v>1</v>
      </c>
      <c r="R363" s="2">
        <v>1</v>
      </c>
      <c r="S363">
        <v>69.011116404510759</v>
      </c>
    </row>
    <row r="364" spans="1:19" x14ac:dyDescent="0.2">
      <c r="A364" s="2" t="s">
        <v>387</v>
      </c>
      <c r="B364" s="2">
        <v>1097</v>
      </c>
      <c r="C364" s="2">
        <v>8.7387889907674932E-2</v>
      </c>
      <c r="D364" s="2">
        <v>0.16070441123529788</v>
      </c>
      <c r="E364" s="2">
        <v>791705</v>
      </c>
      <c r="F364" s="2">
        <v>1.0398385312178979</v>
      </c>
      <c r="G364" s="2">
        <v>1.0172051484353388</v>
      </c>
      <c r="H364" s="2">
        <v>-5.6555936485783104E-3</v>
      </c>
      <c r="I364" s="2">
        <v>169.29322101120761</v>
      </c>
      <c r="J364" s="2">
        <v>631.74903057411609</v>
      </c>
      <c r="K364" s="2">
        <v>3253.7161223861235</v>
      </c>
      <c r="L364" s="2">
        <v>4459.2909761598985</v>
      </c>
      <c r="M364" s="2">
        <v>10104.262259044261</v>
      </c>
      <c r="N364" s="2">
        <v>1</v>
      </c>
      <c r="O364" s="2">
        <v>1</v>
      </c>
      <c r="P364" s="2">
        <v>1</v>
      </c>
      <c r="Q364" s="2">
        <v>1</v>
      </c>
      <c r="R364" s="2">
        <v>1</v>
      </c>
      <c r="S364">
        <v>69.011116404510759</v>
      </c>
    </row>
    <row r="365" spans="1:19" x14ac:dyDescent="0.2">
      <c r="A365" s="2" t="s">
        <v>389</v>
      </c>
      <c r="B365" s="2">
        <v>1097</v>
      </c>
      <c r="C365" s="2">
        <v>8.7387889907674932E-2</v>
      </c>
      <c r="D365" s="2">
        <v>0.14716014989078025</v>
      </c>
      <c r="E365" s="2">
        <v>791705</v>
      </c>
      <c r="F365" s="2">
        <v>1.0398385312178979</v>
      </c>
      <c r="G365" s="2">
        <v>1.018331145130063</v>
      </c>
      <c r="H365" s="2">
        <v>-4.6718258285898269E-2</v>
      </c>
      <c r="I365" s="2">
        <v>168.41238547311647</v>
      </c>
      <c r="J365" s="2">
        <v>626.11229630766195</v>
      </c>
      <c r="K365" s="2">
        <v>3194.2574984550747</v>
      </c>
      <c r="L365" s="2">
        <v>4365.8747822699797</v>
      </c>
      <c r="M365" s="2">
        <v>9808.0714742173604</v>
      </c>
      <c r="N365" s="2">
        <v>1</v>
      </c>
      <c r="O365" s="2">
        <v>1</v>
      </c>
      <c r="P365" s="2">
        <v>1</v>
      </c>
      <c r="Q365" s="2">
        <v>1</v>
      </c>
      <c r="R365" s="2">
        <v>1</v>
      </c>
      <c r="S365">
        <v>69.011116404510759</v>
      </c>
    </row>
    <row r="366" spans="1:19" x14ac:dyDescent="0.2">
      <c r="A366" s="2" t="s">
        <v>390</v>
      </c>
      <c r="B366" s="2">
        <v>1097</v>
      </c>
      <c r="C366" s="2">
        <v>8.7387889907674932E-2</v>
      </c>
      <c r="D366" s="2">
        <v>0.1509001127086142</v>
      </c>
      <c r="E366" s="2">
        <v>791705</v>
      </c>
      <c r="F366" s="2">
        <v>1.0398385312178979</v>
      </c>
      <c r="G366" s="2">
        <v>1.0245205312754486</v>
      </c>
      <c r="H366" s="2">
        <v>-0.10385290767927</v>
      </c>
      <c r="I366" s="2">
        <v>166.45694656918897</v>
      </c>
      <c r="J366" s="2">
        <v>615.72313063580111</v>
      </c>
      <c r="K366" s="2">
        <v>3102.2214546120631</v>
      </c>
      <c r="L366" s="2">
        <v>4225.1829359431204</v>
      </c>
      <c r="M366" s="2">
        <v>9389.8807129079141</v>
      </c>
      <c r="N366" s="2">
        <v>1</v>
      </c>
      <c r="O366" s="2">
        <v>1</v>
      </c>
      <c r="P366" s="2">
        <v>1</v>
      </c>
      <c r="Q366" s="2">
        <v>1</v>
      </c>
      <c r="R366" s="2">
        <v>1</v>
      </c>
      <c r="S366">
        <v>69.011116404510759</v>
      </c>
    </row>
    <row r="367" spans="1:19" x14ac:dyDescent="0.2">
      <c r="A367" s="2" t="s">
        <v>391</v>
      </c>
      <c r="B367" s="2">
        <v>1097</v>
      </c>
      <c r="C367" s="2">
        <v>8.7387889907674932E-2</v>
      </c>
      <c r="D367" s="2">
        <v>0.12686509981168209</v>
      </c>
      <c r="E367" s="2">
        <v>791705</v>
      </c>
      <c r="F367" s="2">
        <v>1.0398385312178979</v>
      </c>
      <c r="G367" s="2">
        <v>1.0203057086262495</v>
      </c>
      <c r="H367" s="2">
        <v>-1.3591914925227889E-2</v>
      </c>
      <c r="I367" s="2">
        <v>168.64621083283978</v>
      </c>
      <c r="J367" s="2">
        <v>628.89060179918067</v>
      </c>
      <c r="K367" s="2">
        <v>3233.3728769680238</v>
      </c>
      <c r="L367" s="2">
        <v>4429.2650588891174</v>
      </c>
      <c r="M367" s="2">
        <v>10021.62982178436</v>
      </c>
      <c r="N367" s="2">
        <v>1</v>
      </c>
      <c r="O367" s="2">
        <v>1</v>
      </c>
      <c r="P367" s="2">
        <v>1</v>
      </c>
      <c r="Q367" s="2">
        <v>1</v>
      </c>
      <c r="R367" s="2">
        <v>1</v>
      </c>
      <c r="S367">
        <v>69.011116404510759</v>
      </c>
    </row>
    <row r="368" spans="1:19" x14ac:dyDescent="0.2">
      <c r="A368" s="2" t="s">
        <v>392</v>
      </c>
      <c r="B368" s="2">
        <v>1097</v>
      </c>
      <c r="C368" s="2">
        <v>8.7387889907674932E-2</v>
      </c>
      <c r="D368" s="2">
        <v>0.14733148303146898</v>
      </c>
      <c r="E368" s="2">
        <v>791705</v>
      </c>
      <c r="F368" s="2">
        <v>1.0398385312178979</v>
      </c>
      <c r="G368" s="2">
        <v>1.0160174451832835</v>
      </c>
      <c r="H368" s="2">
        <v>-2.9311636140730798E-3</v>
      </c>
      <c r="I368" s="2">
        <v>169.53699475335068</v>
      </c>
      <c r="J368" s="2">
        <v>632.81234227620166</v>
      </c>
      <c r="K368" s="2">
        <v>3261.1354530210983</v>
      </c>
      <c r="L368" s="2">
        <v>4470.1992113698134</v>
      </c>
      <c r="M368" s="2">
        <v>10133.991089029854</v>
      </c>
      <c r="N368" s="2">
        <v>1</v>
      </c>
      <c r="O368" s="2">
        <v>1</v>
      </c>
      <c r="P368" s="2">
        <v>1</v>
      </c>
      <c r="Q368" s="2">
        <v>1</v>
      </c>
      <c r="R368" s="2">
        <v>1</v>
      </c>
      <c r="S368">
        <v>69.011116404510759</v>
      </c>
    </row>
    <row r="369" spans="1:19" x14ac:dyDescent="0.2">
      <c r="A369" s="2" t="s">
        <v>393</v>
      </c>
      <c r="B369" s="2">
        <v>1097</v>
      </c>
      <c r="C369" s="2">
        <v>8.7387889907674932E-2</v>
      </c>
      <c r="D369" s="2">
        <v>0.13749139719610354</v>
      </c>
      <c r="E369" s="2">
        <v>791705</v>
      </c>
      <c r="F369" s="2">
        <v>1.0398385312178979</v>
      </c>
      <c r="G369" s="2">
        <v>1.0210758817887413</v>
      </c>
      <c r="H369" s="2">
        <v>-5.9956623028786203E-2</v>
      </c>
      <c r="I369" s="2">
        <v>167.74145408249356</v>
      </c>
      <c r="J369" s="2">
        <v>622.88980083236481</v>
      </c>
      <c r="K369" s="2">
        <v>3168.6657764537431</v>
      </c>
      <c r="L369" s="2">
        <v>4327.3956479158751</v>
      </c>
      <c r="M369" s="2">
        <v>9697.6901229532123</v>
      </c>
      <c r="N369" s="2">
        <v>1</v>
      </c>
      <c r="O369" s="2">
        <v>1</v>
      </c>
      <c r="P369" s="2">
        <v>1</v>
      </c>
      <c r="Q369" s="2">
        <v>1</v>
      </c>
      <c r="R369" s="2">
        <v>1</v>
      </c>
      <c r="S369">
        <v>69.011116404510759</v>
      </c>
    </row>
    <row r="370" spans="1:19" x14ac:dyDescent="0.2">
      <c r="A370" s="2" t="s">
        <v>394</v>
      </c>
      <c r="B370" s="2">
        <v>1097</v>
      </c>
      <c r="C370" s="2">
        <v>8.7387889907674932E-2</v>
      </c>
      <c r="D370" s="2">
        <v>0.16948538570224797</v>
      </c>
      <c r="E370" s="2">
        <v>791705</v>
      </c>
      <c r="F370" s="2">
        <v>1.0398385312178979</v>
      </c>
      <c r="G370" s="2">
        <v>1.0216121961566391</v>
      </c>
      <c r="H370" s="2">
        <v>-1.43104246989953E-2</v>
      </c>
      <c r="I370" s="2">
        <v>168.41925500660275</v>
      </c>
      <c r="J370" s="2">
        <v>628.009349502139</v>
      </c>
      <c r="K370" s="2">
        <v>3228.4700501117918</v>
      </c>
      <c r="L370" s="2">
        <v>4422.4373928479417</v>
      </c>
      <c r="M370" s="2">
        <v>10005.716081503295</v>
      </c>
      <c r="N370" s="2">
        <v>1</v>
      </c>
      <c r="O370" s="2">
        <v>1</v>
      </c>
      <c r="P370" s="2">
        <v>1</v>
      </c>
      <c r="Q370" s="2">
        <v>1</v>
      </c>
      <c r="R370" s="2">
        <v>1</v>
      </c>
      <c r="S370">
        <v>69.011116404510759</v>
      </c>
    </row>
    <row r="371" spans="1:19" x14ac:dyDescent="0.2">
      <c r="A371" s="2" t="s">
        <v>395</v>
      </c>
      <c r="B371" s="2">
        <v>1097</v>
      </c>
      <c r="C371" s="2">
        <v>8.7387889907674932E-2</v>
      </c>
      <c r="D371" s="2">
        <v>0.21448175523441193</v>
      </c>
      <c r="E371" s="2">
        <v>791705</v>
      </c>
      <c r="F371" s="2">
        <v>1.0398385312178979</v>
      </c>
      <c r="G371" s="2">
        <v>1.0226810871517409</v>
      </c>
      <c r="H371" s="2">
        <v>-4.6098496403274652E-2</v>
      </c>
      <c r="I371" s="2">
        <v>167.71144421672895</v>
      </c>
      <c r="J371" s="2">
        <v>623.57020267508176</v>
      </c>
      <c r="K371" s="2">
        <v>3182.3858490178609</v>
      </c>
      <c r="L371" s="2">
        <v>4350.1954934297173</v>
      </c>
      <c r="M371" s="2">
        <v>9777.7663526502474</v>
      </c>
      <c r="N371" s="2">
        <v>1</v>
      </c>
      <c r="O371" s="2">
        <v>1</v>
      </c>
      <c r="P371" s="2">
        <v>1</v>
      </c>
      <c r="Q371" s="2">
        <v>1</v>
      </c>
      <c r="R371" s="2">
        <v>1</v>
      </c>
      <c r="S371">
        <v>69.011116404510759</v>
      </c>
    </row>
    <row r="372" spans="1:19" x14ac:dyDescent="0.2">
      <c r="A372" s="2" t="s">
        <v>396</v>
      </c>
      <c r="B372" s="2">
        <v>1097</v>
      </c>
      <c r="C372" s="2">
        <v>8.7387889907674932E-2</v>
      </c>
      <c r="D372" s="2">
        <v>0.13455692292097599</v>
      </c>
      <c r="E372" s="2">
        <v>791705</v>
      </c>
      <c r="F372" s="2">
        <v>1.0398385312178979</v>
      </c>
      <c r="G372" s="2">
        <v>1.0206974177193728</v>
      </c>
      <c r="H372" s="2">
        <v>-2.9874617917798281E-2</v>
      </c>
      <c r="I372" s="2">
        <v>168.30748242080981</v>
      </c>
      <c r="J372" s="2">
        <v>626.69674150128765</v>
      </c>
      <c r="K372" s="2">
        <v>3209.9908974439263</v>
      </c>
      <c r="L372" s="2">
        <v>4392.4669619295</v>
      </c>
      <c r="M372" s="2">
        <v>9904.4459922328042</v>
      </c>
      <c r="N372" s="2">
        <v>1</v>
      </c>
      <c r="O372" s="2">
        <v>1</v>
      </c>
      <c r="P372" s="2">
        <v>1</v>
      </c>
      <c r="Q372" s="2">
        <v>1</v>
      </c>
      <c r="R372" s="2">
        <v>1</v>
      </c>
      <c r="S372">
        <v>69.011116404510759</v>
      </c>
    </row>
    <row r="373" spans="1:19" x14ac:dyDescent="0.2">
      <c r="A373" s="2" t="s">
        <v>397</v>
      </c>
      <c r="B373" s="2">
        <v>1097</v>
      </c>
      <c r="C373" s="2">
        <v>8.7387889907674932E-2</v>
      </c>
      <c r="D373" s="2">
        <v>0.13721554240512202</v>
      </c>
      <c r="E373" s="2">
        <v>791705</v>
      </c>
      <c r="F373" s="2">
        <v>1.0398385312178979</v>
      </c>
      <c r="G373" s="2">
        <v>1.0214762468036613</v>
      </c>
      <c r="H373" s="2">
        <v>-9.5211318374089818E-2</v>
      </c>
      <c r="I373" s="2">
        <v>167.08987477903398</v>
      </c>
      <c r="J373" s="2">
        <v>618.51204445748374</v>
      </c>
      <c r="K373" s="2">
        <v>3121.6891822227713</v>
      </c>
      <c r="L373" s="2">
        <v>4253.7071039995271</v>
      </c>
      <c r="M373" s="2">
        <v>9466.4246427016787</v>
      </c>
      <c r="N373" s="2">
        <v>1</v>
      </c>
      <c r="O373" s="2">
        <v>1</v>
      </c>
      <c r="P373" s="2">
        <v>1</v>
      </c>
      <c r="Q373" s="2">
        <v>1</v>
      </c>
      <c r="R373" s="2">
        <v>1</v>
      </c>
      <c r="S373">
        <v>69.011116404510759</v>
      </c>
    </row>
    <row r="374" spans="1:19" x14ac:dyDescent="0.2">
      <c r="A374" s="2" t="s">
        <v>398</v>
      </c>
      <c r="B374" s="2">
        <v>1097</v>
      </c>
      <c r="C374" s="2">
        <v>8.7387889907674932E-2</v>
      </c>
      <c r="D374" s="2">
        <v>0.1420613330498478</v>
      </c>
      <c r="E374" s="2">
        <v>791705</v>
      </c>
      <c r="F374" s="2">
        <v>1.0398385312178979</v>
      </c>
      <c r="G374" s="2">
        <v>1.0208618969346155</v>
      </c>
      <c r="H374" s="2">
        <v>4.49517007409972E-3</v>
      </c>
      <c r="I374" s="2">
        <v>168.86026653005942</v>
      </c>
      <c r="J374" s="2">
        <v>630.73762160543095</v>
      </c>
      <c r="K374" s="2">
        <v>3256.7259790581611</v>
      </c>
      <c r="L374" s="2">
        <v>4466.7996039772243</v>
      </c>
      <c r="M374" s="2">
        <v>10146.64675657855</v>
      </c>
      <c r="N374" s="2">
        <v>1</v>
      </c>
      <c r="O374" s="2">
        <v>1</v>
      </c>
      <c r="P374" s="2">
        <v>1</v>
      </c>
      <c r="Q374" s="2">
        <v>1</v>
      </c>
      <c r="R374" s="2">
        <v>1</v>
      </c>
      <c r="S374">
        <v>69.011116404510759</v>
      </c>
    </row>
    <row r="375" spans="1:19" x14ac:dyDescent="0.2">
      <c r="A375" s="2" t="s">
        <v>399</v>
      </c>
      <c r="B375" s="2">
        <v>1097</v>
      </c>
      <c r="C375" s="2">
        <v>8.7387889907674932E-2</v>
      </c>
      <c r="D375" s="2">
        <v>0.14337526113463386</v>
      </c>
      <c r="E375" s="2">
        <v>791705</v>
      </c>
      <c r="F375" s="2">
        <v>1.0398385312178979</v>
      </c>
      <c r="G375" s="2">
        <v>1.0194766535747035</v>
      </c>
      <c r="H375" s="2">
        <v>-0.13530819533200844</v>
      </c>
      <c r="I375" s="2">
        <v>166.7491858169285</v>
      </c>
      <c r="J375" s="2">
        <v>615.03413213041597</v>
      </c>
      <c r="K375" s="2">
        <v>3076.5842005359168</v>
      </c>
      <c r="L375" s="2">
        <v>4181.6981540414745</v>
      </c>
      <c r="M375" s="2">
        <v>9233.7228607345096</v>
      </c>
      <c r="N375" s="2">
        <v>1</v>
      </c>
      <c r="O375" s="2">
        <v>1</v>
      </c>
      <c r="P375" s="2">
        <v>1</v>
      </c>
      <c r="Q375" s="2">
        <v>1</v>
      </c>
      <c r="R375" s="2">
        <v>1</v>
      </c>
      <c r="S375">
        <v>69.011116404510759</v>
      </c>
    </row>
    <row r="376" spans="1:19" x14ac:dyDescent="0.2">
      <c r="A376" s="2" t="s">
        <v>400</v>
      </c>
      <c r="B376" s="2">
        <v>1097</v>
      </c>
      <c r="C376" s="2">
        <v>8.7387889907674932E-2</v>
      </c>
      <c r="D376" s="2">
        <v>0.19449240636465473</v>
      </c>
      <c r="E376" s="2">
        <v>791705</v>
      </c>
      <c r="F376" s="2">
        <v>1.0398385312178979</v>
      </c>
      <c r="G376" s="2">
        <v>1.0236429098962334</v>
      </c>
      <c r="H376" s="2">
        <v>-3.988322930125425E-2</v>
      </c>
      <c r="I376" s="2">
        <v>167.65861185113206</v>
      </c>
      <c r="J376" s="2">
        <v>623.73085430684716</v>
      </c>
      <c r="K376" s="2">
        <v>3187.8716581021226</v>
      </c>
      <c r="L376" s="2">
        <v>4359.553666459321</v>
      </c>
      <c r="M376" s="2">
        <v>9812.1847613358641</v>
      </c>
      <c r="N376" s="2">
        <v>1</v>
      </c>
      <c r="O376" s="2">
        <v>1</v>
      </c>
      <c r="P376" s="2">
        <v>1</v>
      </c>
      <c r="Q376" s="2">
        <v>1</v>
      </c>
      <c r="R376" s="2">
        <v>1</v>
      </c>
      <c r="S376">
        <v>69.011116404510759</v>
      </c>
    </row>
    <row r="377" spans="1:19" x14ac:dyDescent="0.2">
      <c r="A377" s="2" t="s">
        <v>401</v>
      </c>
      <c r="B377" s="2">
        <v>1097</v>
      </c>
      <c r="C377" s="2">
        <v>8.7387889907674932E-2</v>
      </c>
      <c r="D377" s="2">
        <v>0.12454381907076505</v>
      </c>
      <c r="E377" s="2">
        <v>791705</v>
      </c>
      <c r="F377" s="2">
        <v>1.0398385312178979</v>
      </c>
      <c r="G377" s="2">
        <v>1.020356461701452</v>
      </c>
      <c r="H377" s="2">
        <v>-7.5672284101342649E-2</v>
      </c>
      <c r="I377" s="2">
        <v>167.59626648638729</v>
      </c>
      <c r="J377" s="2">
        <v>621.46436581077467</v>
      </c>
      <c r="K377" s="2">
        <v>3150.1082573036374</v>
      </c>
      <c r="L377" s="2">
        <v>4297.6417041769855</v>
      </c>
      <c r="M377" s="2">
        <v>9600.0551073420975</v>
      </c>
      <c r="N377" s="2">
        <v>1</v>
      </c>
      <c r="O377" s="2">
        <v>1</v>
      </c>
      <c r="P377" s="2">
        <v>1</v>
      </c>
      <c r="Q377" s="2">
        <v>1</v>
      </c>
      <c r="R377" s="2">
        <v>1</v>
      </c>
      <c r="S377">
        <v>69.011116404510759</v>
      </c>
    </row>
    <row r="378" spans="1:19" x14ac:dyDescent="0.2">
      <c r="A378" s="2" t="s">
        <v>402</v>
      </c>
      <c r="B378" s="2">
        <v>1097</v>
      </c>
      <c r="C378" s="2">
        <v>8.7387889907674932E-2</v>
      </c>
      <c r="D378" s="2">
        <v>0.14022859262203916</v>
      </c>
      <c r="E378" s="2">
        <v>791705</v>
      </c>
      <c r="F378" s="2">
        <v>1.0398385312178979</v>
      </c>
      <c r="G378" s="2">
        <v>1.0192298806775133</v>
      </c>
      <c r="H378" s="2">
        <v>2.9855563729134081E-2</v>
      </c>
      <c r="I378" s="2">
        <v>169.56181924628277</v>
      </c>
      <c r="J378" s="2">
        <v>634.8393026730954</v>
      </c>
      <c r="K378" s="2">
        <v>3297.5587559941559</v>
      </c>
      <c r="L378" s="2">
        <v>4530.6692284461606</v>
      </c>
      <c r="M378" s="2">
        <v>10348.596961403686</v>
      </c>
      <c r="N378" s="2">
        <v>1</v>
      </c>
      <c r="O378" s="2">
        <v>1</v>
      </c>
      <c r="P378" s="2">
        <v>1</v>
      </c>
      <c r="Q378" s="2">
        <v>1</v>
      </c>
      <c r="R378" s="2">
        <v>1</v>
      </c>
      <c r="S378">
        <v>69.011116404510759</v>
      </c>
    </row>
    <row r="379" spans="1:19" x14ac:dyDescent="0.2">
      <c r="A379" s="2" t="s">
        <v>403</v>
      </c>
      <c r="B379" s="2">
        <v>1097</v>
      </c>
      <c r="C379" s="2">
        <v>8.7387889907674932E-2</v>
      </c>
      <c r="D379" s="2">
        <v>0.14034258242976394</v>
      </c>
      <c r="E379" s="2">
        <v>791705</v>
      </c>
      <c r="F379" s="2">
        <v>1.0398385312178979</v>
      </c>
      <c r="G379" s="2">
        <v>1.0184651717958679</v>
      </c>
      <c r="H379" s="2">
        <v>-4.8166459444049632E-2</v>
      </c>
      <c r="I379" s="2">
        <v>168.36600619064555</v>
      </c>
      <c r="J379" s="2">
        <v>625.85842583335386</v>
      </c>
      <c r="K379" s="2">
        <v>3191.92413920336</v>
      </c>
      <c r="L379" s="2">
        <v>4362.2824654965489</v>
      </c>
      <c r="M379" s="2">
        <v>9797.1933886424649</v>
      </c>
      <c r="N379" s="2">
        <v>1</v>
      </c>
      <c r="O379" s="2">
        <v>1</v>
      </c>
      <c r="P379" s="2">
        <v>1</v>
      </c>
      <c r="Q379" s="2">
        <v>1</v>
      </c>
      <c r="R379" s="2">
        <v>1</v>
      </c>
      <c r="S379">
        <v>69.011116404510759</v>
      </c>
    </row>
    <row r="380" spans="1:19" x14ac:dyDescent="0.2">
      <c r="A380" s="2" t="s">
        <v>404</v>
      </c>
      <c r="B380" s="2">
        <v>1097</v>
      </c>
      <c r="C380" s="2">
        <v>8.7387889907674932E-2</v>
      </c>
      <c r="D380" s="2">
        <v>0.135588801845753</v>
      </c>
      <c r="E380" s="2">
        <v>791705</v>
      </c>
      <c r="F380" s="2">
        <v>1.0398385312178979</v>
      </c>
      <c r="G380" s="2">
        <v>1.0231286279695251</v>
      </c>
      <c r="H380" s="2">
        <v>3.8379788519751067E-2</v>
      </c>
      <c r="I380" s="2">
        <v>169.05983459365476</v>
      </c>
      <c r="J380" s="2">
        <v>633.46928014496268</v>
      </c>
      <c r="K380" s="2">
        <v>3297.5667576555848</v>
      </c>
      <c r="L380" s="2">
        <v>4533.6743966342001</v>
      </c>
      <c r="M380" s="2">
        <v>10378.530024689517</v>
      </c>
      <c r="N380" s="2">
        <v>1</v>
      </c>
      <c r="O380" s="2">
        <v>1</v>
      </c>
      <c r="P380" s="2">
        <v>1</v>
      </c>
      <c r="Q380" s="2">
        <v>1</v>
      </c>
      <c r="R380" s="2">
        <v>1</v>
      </c>
      <c r="S380">
        <v>69.011116404510759</v>
      </c>
    </row>
    <row r="381" spans="1:19" x14ac:dyDescent="0.2">
      <c r="A381" s="2" t="s">
        <v>405</v>
      </c>
      <c r="B381" s="2">
        <v>1097</v>
      </c>
      <c r="C381" s="2">
        <v>8.7387889907674932E-2</v>
      </c>
      <c r="D381" s="2">
        <v>0.14206714188156808</v>
      </c>
      <c r="E381" s="2">
        <v>791705</v>
      </c>
      <c r="F381" s="2">
        <v>1.0398385312178979</v>
      </c>
      <c r="G381" s="2">
        <v>1.0221704002281444</v>
      </c>
      <c r="H381" s="2">
        <v>-7.1158987851967878E-2</v>
      </c>
      <c r="I381" s="2">
        <v>167.37682124324354</v>
      </c>
      <c r="J381" s="2">
        <v>620.91711010291317</v>
      </c>
      <c r="K381" s="2">
        <v>3150.8257809184229</v>
      </c>
      <c r="L381" s="2">
        <v>4300.0245838604542</v>
      </c>
      <c r="M381" s="2">
        <v>9615.5876503400377</v>
      </c>
      <c r="N381" s="2">
        <v>1</v>
      </c>
      <c r="O381" s="2">
        <v>1</v>
      </c>
      <c r="P381" s="2">
        <v>1</v>
      </c>
      <c r="Q381" s="2">
        <v>1</v>
      </c>
      <c r="R381" s="2">
        <v>1</v>
      </c>
      <c r="S381">
        <v>69.011116404510759</v>
      </c>
    </row>
    <row r="382" spans="1:19" x14ac:dyDescent="0.2">
      <c r="A382" s="2" t="s">
        <v>406</v>
      </c>
      <c r="B382" s="2">
        <v>1097</v>
      </c>
      <c r="C382" s="2">
        <v>8.7387889907674932E-2</v>
      </c>
      <c r="D382" s="2">
        <v>0.18600526588110608</v>
      </c>
      <c r="E382" s="2">
        <v>791705</v>
      </c>
      <c r="F382" s="2">
        <v>1.0398385312178979</v>
      </c>
      <c r="G382" s="2">
        <v>1.0221650425961255</v>
      </c>
      <c r="H382" s="2">
        <v>-4.0264815789191298E-3</v>
      </c>
      <c r="I382" s="2">
        <v>168.50166793408366</v>
      </c>
      <c r="J382" s="2">
        <v>628.91108684793335</v>
      </c>
      <c r="K382" s="2">
        <v>3240.9527873874054</v>
      </c>
      <c r="L382" s="2">
        <v>4442.6748816574564</v>
      </c>
      <c r="M382" s="2">
        <v>10074.206417448828</v>
      </c>
      <c r="N382" s="2">
        <v>1</v>
      </c>
      <c r="O382" s="2">
        <v>1</v>
      </c>
      <c r="P382" s="2">
        <v>1</v>
      </c>
      <c r="Q382" s="2">
        <v>1</v>
      </c>
      <c r="R382" s="2">
        <v>1</v>
      </c>
      <c r="S382">
        <v>69.011116404510759</v>
      </c>
    </row>
    <row r="383" spans="1:19" x14ac:dyDescent="0.2">
      <c r="A383" s="2" t="s">
        <v>407</v>
      </c>
      <c r="B383" s="2">
        <v>1097</v>
      </c>
      <c r="C383" s="2">
        <v>8.7387889907674932E-2</v>
      </c>
      <c r="D383" s="2">
        <v>0.16037039575127446</v>
      </c>
      <c r="E383" s="2">
        <v>791705</v>
      </c>
      <c r="F383" s="2">
        <v>1.0398385312178979</v>
      </c>
      <c r="G383" s="2">
        <v>1.0185578572826925</v>
      </c>
      <c r="H383" s="2">
        <v>-1.9078068976197338E-2</v>
      </c>
      <c r="I383" s="2">
        <v>168.84162017710216</v>
      </c>
      <c r="J383" s="2">
        <v>629.29423046036572</v>
      </c>
      <c r="K383" s="2">
        <v>3231.0834122054584</v>
      </c>
      <c r="L383" s="2">
        <v>4424.3517120240231</v>
      </c>
      <c r="M383" s="2">
        <v>9997.3508444869003</v>
      </c>
      <c r="N383" s="2">
        <v>1</v>
      </c>
      <c r="O383" s="2">
        <v>1</v>
      </c>
      <c r="P383" s="2">
        <v>1</v>
      </c>
      <c r="Q383" s="2">
        <v>1</v>
      </c>
      <c r="R383" s="2">
        <v>1</v>
      </c>
      <c r="S383">
        <v>69.011116404510759</v>
      </c>
    </row>
    <row r="384" spans="1:19" x14ac:dyDescent="0.2">
      <c r="A384" s="2" t="s">
        <v>408</v>
      </c>
      <c r="B384" s="2">
        <v>1097</v>
      </c>
      <c r="C384" s="2">
        <v>8.7387889907674932E-2</v>
      </c>
      <c r="D384" s="2">
        <v>0.14385894998584231</v>
      </c>
      <c r="E384" s="2">
        <v>791705</v>
      </c>
      <c r="F384" s="2">
        <v>1.0398385312178979</v>
      </c>
      <c r="G384" s="2">
        <v>1.0192057715657132</v>
      </c>
      <c r="H384" s="2">
        <v>-5.0067100502873579E-2</v>
      </c>
      <c r="I384" s="2">
        <v>168.21261486800299</v>
      </c>
      <c r="J384" s="2">
        <v>625.18540876295071</v>
      </c>
      <c r="K384" s="2">
        <v>3187.2185909227487</v>
      </c>
      <c r="L384" s="2">
        <v>4355.3729871987607</v>
      </c>
      <c r="M384" s="2">
        <v>9778.4862728736698</v>
      </c>
      <c r="N384" s="2">
        <v>1</v>
      </c>
      <c r="O384" s="2">
        <v>1</v>
      </c>
      <c r="P384" s="2">
        <v>1</v>
      </c>
      <c r="Q384" s="2">
        <v>1</v>
      </c>
      <c r="R384" s="2">
        <v>1</v>
      </c>
      <c r="S384">
        <v>69.011116404510759</v>
      </c>
    </row>
    <row r="385" spans="1:19" x14ac:dyDescent="0.2">
      <c r="A385" s="2" t="s">
        <v>409</v>
      </c>
      <c r="B385" s="2">
        <v>1097</v>
      </c>
      <c r="C385" s="2">
        <v>8.7387889907674932E-2</v>
      </c>
      <c r="D385" s="2">
        <v>0.14637043366955474</v>
      </c>
      <c r="E385" s="2">
        <v>791705</v>
      </c>
      <c r="F385" s="2">
        <v>1.0398385312178979</v>
      </c>
      <c r="G385" s="2">
        <v>1.0224681905940201</v>
      </c>
      <c r="H385" s="2">
        <v>-7.5146144514733157E-2</v>
      </c>
      <c r="I385" s="2">
        <v>167.26228548093073</v>
      </c>
      <c r="J385" s="2">
        <v>620.27237539128294</v>
      </c>
      <c r="K385" s="2">
        <v>3144.7851585599328</v>
      </c>
      <c r="L385" s="2">
        <v>4290.7133869567342</v>
      </c>
      <c r="M385" s="2">
        <v>9587.3975740390706</v>
      </c>
      <c r="N385" s="2">
        <v>1</v>
      </c>
      <c r="O385" s="2">
        <v>1</v>
      </c>
      <c r="P385" s="2">
        <v>1</v>
      </c>
      <c r="Q385" s="2">
        <v>1</v>
      </c>
      <c r="R385" s="2">
        <v>1</v>
      </c>
      <c r="S385">
        <v>69.011116404510759</v>
      </c>
    </row>
    <row r="386" spans="1:19" x14ac:dyDescent="0.2">
      <c r="A386" s="2" t="s">
        <v>410</v>
      </c>
      <c r="B386" s="2">
        <v>1097</v>
      </c>
      <c r="C386" s="2">
        <v>8.7387889907674932E-2</v>
      </c>
      <c r="D386" s="2">
        <v>0.13936214454565538</v>
      </c>
      <c r="E386" s="2">
        <v>791705</v>
      </c>
      <c r="F386" s="2">
        <v>1.0398385312178979</v>
      </c>
      <c r="G386" s="2">
        <v>1.0199310899769571</v>
      </c>
      <c r="H386" s="2">
        <v>-2.6200129512350571E-2</v>
      </c>
      <c r="I386" s="2">
        <v>168.49516216351276</v>
      </c>
      <c r="J386" s="2">
        <v>627.60150503150533</v>
      </c>
      <c r="K386" s="2">
        <v>3217.2519424598436</v>
      </c>
      <c r="L386" s="2">
        <v>4403.4189973079074</v>
      </c>
      <c r="M386" s="2">
        <v>9936.1821822299735</v>
      </c>
      <c r="N386" s="2">
        <v>1</v>
      </c>
      <c r="O386" s="2">
        <v>1</v>
      </c>
      <c r="P386" s="2">
        <v>1</v>
      </c>
      <c r="Q386" s="2">
        <v>1</v>
      </c>
      <c r="R386" s="2">
        <v>1</v>
      </c>
      <c r="S386">
        <v>69.011116404510759</v>
      </c>
    </row>
    <row r="387" spans="1:19" x14ac:dyDescent="0.2">
      <c r="A387" s="2" t="s">
        <v>411</v>
      </c>
      <c r="B387" s="2">
        <v>1097</v>
      </c>
      <c r="C387" s="2">
        <v>8.7387889907674932E-2</v>
      </c>
      <c r="D387" s="2">
        <v>0.13563623749748771</v>
      </c>
      <c r="E387" s="2">
        <v>791705</v>
      </c>
      <c r="F387" s="2">
        <v>1.0398385312178979</v>
      </c>
      <c r="G387" s="2">
        <v>1.0216820569309453</v>
      </c>
      <c r="H387" s="2">
        <v>0.11445805291174538</v>
      </c>
      <c r="I387" s="2">
        <v>170.6037995879401</v>
      </c>
      <c r="J387" s="2">
        <v>643.83514954860755</v>
      </c>
      <c r="K387" s="2">
        <v>3414.8511065805637</v>
      </c>
      <c r="L387" s="2">
        <v>4721.136085869729</v>
      </c>
      <c r="M387" s="2">
        <v>11004.920374286028</v>
      </c>
      <c r="N387" s="2">
        <v>1</v>
      </c>
      <c r="O387" s="2">
        <v>1</v>
      </c>
      <c r="P387" s="2">
        <v>1</v>
      </c>
      <c r="Q387" s="2">
        <v>1</v>
      </c>
      <c r="R387" s="2">
        <v>1</v>
      </c>
      <c r="S387">
        <v>69.011116404510759</v>
      </c>
    </row>
    <row r="388" spans="1:19" x14ac:dyDescent="0.2">
      <c r="A388" s="2" t="s">
        <v>412</v>
      </c>
      <c r="B388" s="2">
        <v>1097</v>
      </c>
      <c r="C388" s="2">
        <v>8.7387889907674932E-2</v>
      </c>
      <c r="D388" s="2">
        <v>0.13984402806959928</v>
      </c>
      <c r="E388" s="2">
        <v>791705</v>
      </c>
      <c r="F388" s="2">
        <v>1.0398385312178979</v>
      </c>
      <c r="G388" s="2">
        <v>1.0180978851726112</v>
      </c>
      <c r="H388" s="2">
        <v>0.12829364217143946</v>
      </c>
      <c r="I388" s="2">
        <v>171.45090308497311</v>
      </c>
      <c r="J388" s="2">
        <v>647.89684942244844</v>
      </c>
      <c r="K388" s="2">
        <v>3448.3874907017876</v>
      </c>
      <c r="L388" s="2">
        <v>4772.4093907603374</v>
      </c>
      <c r="M388" s="2">
        <v>11161.156764111653</v>
      </c>
      <c r="N388" s="2">
        <v>1</v>
      </c>
      <c r="O388" s="2">
        <v>1</v>
      </c>
      <c r="P388" s="2">
        <v>1</v>
      </c>
      <c r="Q388" s="2">
        <v>1</v>
      </c>
      <c r="R388" s="2">
        <v>1</v>
      </c>
      <c r="S388">
        <v>69.011116404510759</v>
      </c>
    </row>
    <row r="389" spans="1:19" x14ac:dyDescent="0.2">
      <c r="A389" s="2" t="s">
        <v>413</v>
      </c>
      <c r="B389" s="2">
        <v>1097</v>
      </c>
      <c r="C389" s="2">
        <v>8.7387889907674932E-2</v>
      </c>
      <c r="D389" s="2">
        <v>0.19185971388130704</v>
      </c>
      <c r="E389" s="2">
        <v>791705</v>
      </c>
      <c r="F389" s="2">
        <v>1.0398385312178979</v>
      </c>
      <c r="G389" s="2">
        <v>1.0188348902974675</v>
      </c>
      <c r="H389" s="2">
        <v>5.1970807435362941E-2</v>
      </c>
      <c r="I389" s="2">
        <v>170.00614354983193</v>
      </c>
      <c r="J389" s="2">
        <v>637.81498256243935</v>
      </c>
      <c r="K389" s="2">
        <v>3330.7321118556115</v>
      </c>
      <c r="L389" s="2">
        <v>4583.4295030506073</v>
      </c>
      <c r="M389" s="2">
        <v>10521.960826036875</v>
      </c>
      <c r="N389" s="2">
        <v>1</v>
      </c>
      <c r="O389" s="2">
        <v>1</v>
      </c>
      <c r="P389" s="2">
        <v>1</v>
      </c>
      <c r="Q389" s="2">
        <v>1</v>
      </c>
      <c r="R389" s="2">
        <v>1</v>
      </c>
      <c r="S389">
        <v>69.011116404510759</v>
      </c>
    </row>
    <row r="390" spans="1:19" x14ac:dyDescent="0.2">
      <c r="A390" s="2" t="s">
        <v>414</v>
      </c>
      <c r="B390" s="2">
        <v>1097</v>
      </c>
      <c r="C390" s="2">
        <v>8.7387889907674932E-2</v>
      </c>
      <c r="D390" s="2">
        <v>0.19139422704168207</v>
      </c>
      <c r="E390" s="2">
        <v>791705</v>
      </c>
      <c r="F390" s="2">
        <v>1.0398385312178979</v>
      </c>
      <c r="G390" s="2">
        <v>1.0200665740736816</v>
      </c>
      <c r="H390" s="2">
        <v>5.324228299564672E-2</v>
      </c>
      <c r="I390" s="2">
        <v>169.82206658169508</v>
      </c>
      <c r="J390" s="2">
        <v>637.20149405119014</v>
      </c>
      <c r="K390" s="2">
        <v>3328.6631616328623</v>
      </c>
      <c r="L390" s="2">
        <v>4581.0806439824528</v>
      </c>
      <c r="M390" s="2">
        <v>10520.611277626615</v>
      </c>
      <c r="N390" s="2">
        <v>1</v>
      </c>
      <c r="O390" s="2">
        <v>1</v>
      </c>
      <c r="P390" s="2">
        <v>1</v>
      </c>
      <c r="Q390" s="2">
        <v>1</v>
      </c>
      <c r="R390" s="2">
        <v>1</v>
      </c>
      <c r="S390">
        <v>69.011116404510759</v>
      </c>
    </row>
    <row r="391" spans="1:19" x14ac:dyDescent="0.2">
      <c r="A391" s="2" t="s">
        <v>415</v>
      </c>
      <c r="B391" s="2">
        <v>1097</v>
      </c>
      <c r="C391" s="2">
        <v>8.7387889907674932E-2</v>
      </c>
      <c r="D391" s="2">
        <v>0.13657234913818847</v>
      </c>
      <c r="E391" s="2">
        <v>791705</v>
      </c>
      <c r="F391" s="2">
        <v>1.0398385312178979</v>
      </c>
      <c r="G391" s="2">
        <v>1.0232342904275762</v>
      </c>
      <c r="H391" s="2">
        <v>-5.3935372619167962E-2</v>
      </c>
      <c r="I391" s="2">
        <v>167.49078961150866</v>
      </c>
      <c r="J391" s="2">
        <v>622.31256547982639</v>
      </c>
      <c r="K391" s="2">
        <v>3170.3893850110858</v>
      </c>
      <c r="L391" s="2">
        <v>4331.6284901437721</v>
      </c>
      <c r="M391" s="2">
        <v>9720.8914482204036</v>
      </c>
      <c r="N391" s="2">
        <v>1</v>
      </c>
      <c r="O391" s="2">
        <v>1</v>
      </c>
      <c r="P391" s="2">
        <v>1</v>
      </c>
      <c r="Q391" s="2">
        <v>1</v>
      </c>
      <c r="R391" s="2">
        <v>1</v>
      </c>
      <c r="S391">
        <v>69.011116404510759</v>
      </c>
    </row>
    <row r="392" spans="1:19" x14ac:dyDescent="0.2">
      <c r="A392" s="2" t="s">
        <v>416</v>
      </c>
      <c r="B392" s="2">
        <v>1097</v>
      </c>
      <c r="C392" s="2">
        <v>8.7387889907674932E-2</v>
      </c>
      <c r="D392" s="2">
        <v>0.16114483698462082</v>
      </c>
      <c r="E392" s="2">
        <v>791705</v>
      </c>
      <c r="F392" s="2">
        <v>1.0398385312178979</v>
      </c>
      <c r="G392" s="2">
        <v>1.0216411043764664</v>
      </c>
      <c r="H392" s="2">
        <v>7.2870219458769259E-2</v>
      </c>
      <c r="I392" s="2">
        <v>169.89520691462158</v>
      </c>
      <c r="J392" s="2">
        <v>638.64915035969216</v>
      </c>
      <c r="K392" s="2">
        <v>3352.4067826836458</v>
      </c>
      <c r="L392" s="2">
        <v>4620.4311170529727</v>
      </c>
      <c r="M392" s="2">
        <v>10661.249463175969</v>
      </c>
      <c r="N392" s="2">
        <v>1</v>
      </c>
      <c r="O392" s="2">
        <v>1</v>
      </c>
      <c r="P392" s="2">
        <v>1</v>
      </c>
      <c r="Q392" s="2">
        <v>1</v>
      </c>
      <c r="R392" s="2">
        <v>1</v>
      </c>
      <c r="S392">
        <v>69.011116404510759</v>
      </c>
    </row>
    <row r="393" spans="1:19" x14ac:dyDescent="0.2">
      <c r="A393" s="2" t="s">
        <v>417</v>
      </c>
      <c r="B393" s="2">
        <v>1097</v>
      </c>
      <c r="C393" s="2">
        <v>8.7387889907674932E-2</v>
      </c>
      <c r="D393" s="2">
        <v>0.13665113950904642</v>
      </c>
      <c r="E393" s="2">
        <v>791705</v>
      </c>
      <c r="F393" s="2">
        <v>1.0398385312178979</v>
      </c>
      <c r="G393" s="2">
        <v>1.0196777749129702</v>
      </c>
      <c r="H393" s="2">
        <v>-0.16310217802235824</v>
      </c>
      <c r="I393" s="2">
        <v>166.25941716246814</v>
      </c>
      <c r="J393" s="2">
        <v>611.72992927018379</v>
      </c>
      <c r="K393" s="2">
        <v>3041.8519862380499</v>
      </c>
      <c r="L393" s="2">
        <v>4127.6292753972912</v>
      </c>
      <c r="M393" s="2">
        <v>9068.2153292319563</v>
      </c>
      <c r="N393" s="2">
        <v>1</v>
      </c>
      <c r="O393" s="2">
        <v>1</v>
      </c>
      <c r="P393" s="2">
        <v>1</v>
      </c>
      <c r="Q393" s="2">
        <v>1</v>
      </c>
      <c r="R393" s="2">
        <v>1</v>
      </c>
      <c r="S393">
        <v>69.011116404510759</v>
      </c>
    </row>
    <row r="394" spans="1:19" x14ac:dyDescent="0.2">
      <c r="A394" s="2" t="s">
        <v>418</v>
      </c>
      <c r="B394" s="2">
        <v>1097</v>
      </c>
      <c r="C394" s="2">
        <v>8.7387889907674932E-2</v>
      </c>
      <c r="D394" s="2">
        <v>0.14185467822007475</v>
      </c>
      <c r="E394" s="2">
        <v>791705</v>
      </c>
      <c r="F394" s="2">
        <v>1.0398385312178979</v>
      </c>
      <c r="G394" s="2">
        <v>1.0192038750734806</v>
      </c>
      <c r="H394" s="2">
        <v>-6.8316440796351671E-2</v>
      </c>
      <c r="I394" s="2">
        <v>167.90693922307506</v>
      </c>
      <c r="J394" s="2">
        <v>623.01987131912006</v>
      </c>
      <c r="K394" s="2">
        <v>3163.0407989101041</v>
      </c>
      <c r="L394" s="2">
        <v>4317.2176604785946</v>
      </c>
      <c r="M394" s="2">
        <v>9656.9796098957158</v>
      </c>
      <c r="N394" s="2">
        <v>1</v>
      </c>
      <c r="O394" s="2">
        <v>1</v>
      </c>
      <c r="P394" s="2">
        <v>1</v>
      </c>
      <c r="Q394" s="2">
        <v>1</v>
      </c>
      <c r="R394" s="2">
        <v>1</v>
      </c>
      <c r="S394">
        <v>69.011116404510759</v>
      </c>
    </row>
    <row r="395" spans="1:19" x14ac:dyDescent="0.2">
      <c r="A395" s="2" t="s">
        <v>419</v>
      </c>
      <c r="B395" s="2">
        <v>1097</v>
      </c>
      <c r="C395" s="2">
        <v>8.7387889907674932E-2</v>
      </c>
      <c r="D395" s="2">
        <v>0.17397741356649446</v>
      </c>
      <c r="E395" s="2">
        <v>791705</v>
      </c>
      <c r="F395" s="2">
        <v>1.0398385312178979</v>
      </c>
      <c r="G395" s="2">
        <v>1.0208829838018458</v>
      </c>
      <c r="H395" s="2">
        <v>-1.482874403188033E-2</v>
      </c>
      <c r="I395" s="2">
        <v>168.53035246674315</v>
      </c>
      <c r="J395" s="2">
        <v>628.39024001778284</v>
      </c>
      <c r="K395" s="2">
        <v>3229.9435017206156</v>
      </c>
      <c r="L395" s="2">
        <v>4424.2434034977159</v>
      </c>
      <c r="M395" s="2">
        <v>10008.09438847714</v>
      </c>
      <c r="N395" s="2">
        <v>1</v>
      </c>
      <c r="O395" s="2">
        <v>1</v>
      </c>
      <c r="P395" s="2">
        <v>1</v>
      </c>
      <c r="Q395" s="2">
        <v>1</v>
      </c>
      <c r="R395" s="2">
        <v>1</v>
      </c>
      <c r="S395">
        <v>69.011116404510759</v>
      </c>
    </row>
    <row r="396" spans="1:19" x14ac:dyDescent="0.2">
      <c r="A396" s="2" t="s">
        <v>420</v>
      </c>
      <c r="B396" s="2">
        <v>1097</v>
      </c>
      <c r="C396" s="2">
        <v>8.7387889907674932E-2</v>
      </c>
      <c r="D396" s="2">
        <v>0.1242376671115213</v>
      </c>
      <c r="E396" s="2">
        <v>791705</v>
      </c>
      <c r="F396" s="2">
        <v>1.0398385312178979</v>
      </c>
      <c r="G396" s="2">
        <v>1.021400441931027</v>
      </c>
      <c r="H396" s="2">
        <v>2.4771746950247599E-3</v>
      </c>
      <c r="I396" s="2">
        <v>168.73729663868247</v>
      </c>
      <c r="J396" s="2">
        <v>630.16345000962622</v>
      </c>
      <c r="K396" s="2">
        <v>3252.2782100618128</v>
      </c>
      <c r="L396" s="2">
        <v>4460.1222214725603</v>
      </c>
      <c r="M396" s="2">
        <v>10127.447672777886</v>
      </c>
      <c r="N396" s="2">
        <v>1</v>
      </c>
      <c r="O396" s="2">
        <v>1</v>
      </c>
      <c r="P396" s="2">
        <v>1</v>
      </c>
      <c r="Q396" s="2">
        <v>1</v>
      </c>
      <c r="R396" s="2">
        <v>1</v>
      </c>
      <c r="S396">
        <v>69.011116404510759</v>
      </c>
    </row>
    <row r="397" spans="1:19" x14ac:dyDescent="0.2">
      <c r="A397" s="2" t="s">
        <v>421</v>
      </c>
      <c r="B397" s="2">
        <v>1097</v>
      </c>
      <c r="C397" s="2">
        <v>8.7387889907674932E-2</v>
      </c>
      <c r="D397" s="2">
        <v>0.13470869063076088</v>
      </c>
      <c r="E397" s="2">
        <v>791705</v>
      </c>
      <c r="F397" s="2">
        <v>1.0398385312178979</v>
      </c>
      <c r="G397" s="2">
        <v>1.0189115863592102</v>
      </c>
      <c r="H397" s="2">
        <v>-8.9547068088630093E-3</v>
      </c>
      <c r="I397" s="2">
        <v>168.95462550214819</v>
      </c>
      <c r="J397" s="2">
        <v>630.30204025615762</v>
      </c>
      <c r="K397" s="2">
        <v>3243.9660396201598</v>
      </c>
      <c r="L397" s="2">
        <v>4445.0628684035682</v>
      </c>
      <c r="M397" s="2">
        <v>10066.247343034182</v>
      </c>
      <c r="N397" s="2">
        <v>1</v>
      </c>
      <c r="O397" s="2">
        <v>1</v>
      </c>
      <c r="P397" s="2">
        <v>1</v>
      </c>
      <c r="Q397" s="2">
        <v>1</v>
      </c>
      <c r="R397" s="2">
        <v>1</v>
      </c>
      <c r="S397">
        <v>69.011116404510759</v>
      </c>
    </row>
    <row r="398" spans="1:19" x14ac:dyDescent="0.2">
      <c r="A398" s="2" t="s">
        <v>422</v>
      </c>
      <c r="B398" s="2">
        <v>1097</v>
      </c>
      <c r="C398" s="2">
        <v>8.7387889907674932E-2</v>
      </c>
      <c r="D398" s="2">
        <v>0.12814607197635214</v>
      </c>
      <c r="E398" s="2">
        <v>791705</v>
      </c>
      <c r="F398" s="2">
        <v>1.0398385312178979</v>
      </c>
      <c r="G398" s="2">
        <v>1.0197080248339276</v>
      </c>
      <c r="H398" s="2">
        <v>1.157039161881938E-2</v>
      </c>
      <c r="I398" s="2">
        <v>169.17107186267825</v>
      </c>
      <c r="J398" s="2">
        <v>632.30648428286986</v>
      </c>
      <c r="K398" s="2">
        <v>3270.1598571541572</v>
      </c>
      <c r="L398" s="2">
        <v>4487.3271901737826</v>
      </c>
      <c r="M398" s="2">
        <v>10208.207289454516</v>
      </c>
      <c r="N398" s="2">
        <v>1</v>
      </c>
      <c r="O398" s="2">
        <v>1</v>
      </c>
      <c r="P398" s="2">
        <v>1</v>
      </c>
      <c r="Q398" s="2">
        <v>1</v>
      </c>
      <c r="R398" s="2">
        <v>1</v>
      </c>
      <c r="S398">
        <v>69.011116404510759</v>
      </c>
    </row>
    <row r="399" spans="1:19" x14ac:dyDescent="0.2">
      <c r="A399" s="2" t="s">
        <v>423</v>
      </c>
      <c r="B399" s="2">
        <v>1097</v>
      </c>
      <c r="C399" s="2">
        <v>8.7387889907674932E-2</v>
      </c>
      <c r="D399" s="2">
        <v>0.14156093792200217</v>
      </c>
      <c r="E399" s="2">
        <v>791705</v>
      </c>
      <c r="F399" s="2">
        <v>1.0398385312178979</v>
      </c>
      <c r="G399" s="2">
        <v>1.0219153588152512</v>
      </c>
      <c r="H399" s="2">
        <v>1.95048419722565E-3</v>
      </c>
      <c r="I399" s="2">
        <v>168.64356815569505</v>
      </c>
      <c r="J399" s="2">
        <v>629.78498655808608</v>
      </c>
      <c r="K399" s="2">
        <v>3249.9833275240176</v>
      </c>
      <c r="L399" s="2">
        <v>4456.8531253871433</v>
      </c>
      <c r="M399" s="2">
        <v>10119.277786125771</v>
      </c>
      <c r="N399" s="2">
        <v>1</v>
      </c>
      <c r="O399" s="2">
        <v>1</v>
      </c>
      <c r="P399" s="2">
        <v>1</v>
      </c>
      <c r="Q399" s="2">
        <v>1</v>
      </c>
      <c r="R399" s="2">
        <v>1</v>
      </c>
      <c r="S399">
        <v>69.011116404510759</v>
      </c>
    </row>
    <row r="400" spans="1:19" x14ac:dyDescent="0.2">
      <c r="A400" s="2" t="s">
        <v>424</v>
      </c>
      <c r="B400" s="2">
        <v>1097</v>
      </c>
      <c r="C400" s="2">
        <v>8.7387889907674932E-2</v>
      </c>
      <c r="D400" s="2">
        <v>0.17092613301049972</v>
      </c>
      <c r="E400" s="2">
        <v>791705</v>
      </c>
      <c r="F400" s="2">
        <v>1.0398385312178979</v>
      </c>
      <c r="G400" s="2">
        <v>1.0367715114778218</v>
      </c>
      <c r="H400" s="2">
        <v>1.43665111456132E-3</v>
      </c>
      <c r="I400" s="2">
        <v>166.22394843391285</v>
      </c>
      <c r="J400" s="2">
        <v>620.77793807287912</v>
      </c>
      <c r="K400" s="2">
        <v>3204.839154664131</v>
      </c>
      <c r="L400" s="2">
        <v>4395.8832195362011</v>
      </c>
      <c r="M400" s="2">
        <v>9991.4070176826353</v>
      </c>
      <c r="N400" s="2">
        <v>1</v>
      </c>
      <c r="O400" s="2">
        <v>1</v>
      </c>
      <c r="P400" s="2">
        <v>1</v>
      </c>
      <c r="Q400" s="2">
        <v>1</v>
      </c>
      <c r="R400" s="2">
        <v>1</v>
      </c>
      <c r="S400">
        <v>69.011116404510759</v>
      </c>
    </row>
    <row r="401" spans="1:19" x14ac:dyDescent="0.2">
      <c r="A401" s="2" t="s">
        <v>425</v>
      </c>
      <c r="B401" s="2">
        <v>1097</v>
      </c>
      <c r="C401" s="2">
        <v>8.7387889907674932E-2</v>
      </c>
      <c r="D401" s="2">
        <v>0.13302857025074588</v>
      </c>
      <c r="E401" s="2">
        <v>791705</v>
      </c>
      <c r="F401" s="2">
        <v>1.0398385312178979</v>
      </c>
      <c r="G401" s="2">
        <v>1.0198609339202198</v>
      </c>
      <c r="H401" s="2">
        <v>-3.2263643953129563E-2</v>
      </c>
      <c r="I401" s="2">
        <v>168.40455163367932</v>
      </c>
      <c r="J401" s="2">
        <v>626.91683300265902</v>
      </c>
      <c r="K401" s="2">
        <v>3209.2307640884883</v>
      </c>
      <c r="L401" s="2">
        <v>4390.6601379292506</v>
      </c>
      <c r="M401" s="2">
        <v>9894.7149135072068</v>
      </c>
      <c r="N401" s="2">
        <v>1</v>
      </c>
      <c r="O401" s="2">
        <v>1</v>
      </c>
      <c r="P401" s="2">
        <v>1</v>
      </c>
      <c r="Q401" s="2">
        <v>1</v>
      </c>
      <c r="R401" s="2">
        <v>1</v>
      </c>
      <c r="S401">
        <v>69.011116404510759</v>
      </c>
    </row>
    <row r="402" spans="1:19" x14ac:dyDescent="0.2">
      <c r="A402" s="2" t="s">
        <v>426</v>
      </c>
      <c r="B402" s="2">
        <v>1097</v>
      </c>
      <c r="C402" s="2">
        <v>8.7387889907674932E-2</v>
      </c>
      <c r="D402" s="2">
        <v>0.18817850281423507</v>
      </c>
      <c r="E402" s="2">
        <v>791705</v>
      </c>
      <c r="F402" s="2">
        <v>1.0398385312178979</v>
      </c>
      <c r="G402" s="2">
        <v>1.0504440916829256</v>
      </c>
      <c r="H402" s="2">
        <v>-1.1602395410302011E-2</v>
      </c>
      <c r="I402" s="2">
        <v>163.85709084206047</v>
      </c>
      <c r="J402" s="2">
        <v>611.27853885408354</v>
      </c>
      <c r="K402" s="2">
        <v>3147.9320369738848</v>
      </c>
      <c r="L402" s="2">
        <v>4315.0470565801807</v>
      </c>
      <c r="M402" s="2">
        <v>9790.8586760104099</v>
      </c>
      <c r="N402" s="2">
        <v>1</v>
      </c>
      <c r="O402" s="2">
        <v>1</v>
      </c>
      <c r="P402" s="2">
        <v>1</v>
      </c>
      <c r="Q402" s="2">
        <v>1</v>
      </c>
      <c r="R402" s="2">
        <v>1</v>
      </c>
      <c r="S402">
        <v>69.011116404510759</v>
      </c>
    </row>
    <row r="403" spans="1:19" x14ac:dyDescent="0.2">
      <c r="A403" s="2" t="s">
        <v>427</v>
      </c>
      <c r="B403" s="2">
        <v>1097</v>
      </c>
      <c r="C403" s="2">
        <v>8.7387889907674932E-2</v>
      </c>
      <c r="D403" s="2">
        <v>0.13069874446227828</v>
      </c>
      <c r="E403" s="2">
        <v>791705</v>
      </c>
      <c r="F403" s="2">
        <v>1.0398385312178979</v>
      </c>
      <c r="G403" s="2">
        <v>1.0221042982214719</v>
      </c>
      <c r="H403" s="2">
        <v>-6.7716562123252444E-2</v>
      </c>
      <c r="I403" s="2">
        <v>167.44482316076963</v>
      </c>
      <c r="J403" s="2">
        <v>621.36123125843233</v>
      </c>
      <c r="K403" s="2">
        <v>3155.5134959291736</v>
      </c>
      <c r="L403" s="2">
        <v>4307.3673996566149</v>
      </c>
      <c r="M403" s="2">
        <v>9638.5924532995432</v>
      </c>
      <c r="N403" s="2">
        <v>1</v>
      </c>
      <c r="O403" s="2">
        <v>1</v>
      </c>
      <c r="P403" s="2">
        <v>1</v>
      </c>
      <c r="Q403" s="2">
        <v>1</v>
      </c>
      <c r="R403" s="2">
        <v>1</v>
      </c>
      <c r="S403">
        <v>69.011116404510759</v>
      </c>
    </row>
    <row r="404" spans="1:19" x14ac:dyDescent="0.2">
      <c r="A404" s="2" t="s">
        <v>428</v>
      </c>
      <c r="B404" s="2">
        <v>1097</v>
      </c>
      <c r="C404" s="2">
        <v>8.7387889907674932E-2</v>
      </c>
      <c r="D404" s="2">
        <v>0.13631580424513673</v>
      </c>
      <c r="E404" s="2">
        <v>791705</v>
      </c>
      <c r="F404" s="2">
        <v>1.0398385312178979</v>
      </c>
      <c r="G404" s="2">
        <v>1.0208739181646755</v>
      </c>
      <c r="H404" s="2">
        <v>7.9659251681997917E-2</v>
      </c>
      <c r="I404" s="2">
        <v>170.14007139087249</v>
      </c>
      <c r="J404" s="2">
        <v>639.97783802901961</v>
      </c>
      <c r="K404" s="2">
        <v>3364.9588519320305</v>
      </c>
      <c r="L404" s="2">
        <v>4639.9998463083311</v>
      </c>
      <c r="M404" s="2">
        <v>10723.232192445776</v>
      </c>
      <c r="N404" s="2">
        <v>1</v>
      </c>
      <c r="O404" s="2">
        <v>1</v>
      </c>
      <c r="P404" s="2">
        <v>1</v>
      </c>
      <c r="Q404" s="2">
        <v>1</v>
      </c>
      <c r="R404" s="2">
        <v>1</v>
      </c>
      <c r="S404">
        <v>69.011116404510759</v>
      </c>
    </row>
    <row r="405" spans="1:19" x14ac:dyDescent="0.2">
      <c r="A405" s="2" t="s">
        <v>429</v>
      </c>
      <c r="B405" s="2">
        <v>1097</v>
      </c>
      <c r="C405" s="2">
        <v>8.7387889907674932E-2</v>
      </c>
      <c r="D405" s="2">
        <v>0.13938969279694524</v>
      </c>
      <c r="E405" s="2">
        <v>791705</v>
      </c>
      <c r="F405" s="2">
        <v>1.0398385312178979</v>
      </c>
      <c r="G405" s="2">
        <v>1.0244439854489999</v>
      </c>
      <c r="H405" s="2">
        <v>7.2505969002697623E-2</v>
      </c>
      <c r="I405" s="2">
        <v>169.42191967872901</v>
      </c>
      <c r="J405" s="2">
        <v>636.84818300696179</v>
      </c>
      <c r="K405" s="2">
        <v>3342.8491021211476</v>
      </c>
      <c r="L405" s="2">
        <v>4607.2995904240015</v>
      </c>
      <c r="M405" s="2">
        <v>10632.066018157711</v>
      </c>
      <c r="N405" s="2">
        <v>1</v>
      </c>
      <c r="O405" s="2">
        <v>1</v>
      </c>
      <c r="P405" s="2">
        <v>1</v>
      </c>
      <c r="Q405" s="2">
        <v>1</v>
      </c>
      <c r="R405" s="2">
        <v>1</v>
      </c>
      <c r="S405">
        <v>69.011116404510759</v>
      </c>
    </row>
    <row r="406" spans="1:19" x14ac:dyDescent="0.2">
      <c r="A406" s="2" t="s">
        <v>430</v>
      </c>
      <c r="B406" s="2">
        <v>1097</v>
      </c>
      <c r="C406" s="2">
        <v>8.7387889907674932E-2</v>
      </c>
      <c r="D406" s="2">
        <v>0.14160802858517094</v>
      </c>
      <c r="E406" s="2">
        <v>791705</v>
      </c>
      <c r="F406" s="2">
        <v>1.0398385312178979</v>
      </c>
      <c r="G406" s="2">
        <v>1.0204866970902813</v>
      </c>
      <c r="H406" s="2">
        <v>-3.2454957128368711E-2</v>
      </c>
      <c r="I406" s="2">
        <v>168.29865104099679</v>
      </c>
      <c r="J406" s="2">
        <v>626.51536295058793</v>
      </c>
      <c r="K406" s="2">
        <v>3207.1221764380039</v>
      </c>
      <c r="L406" s="2">
        <v>4387.771267818267</v>
      </c>
      <c r="M406" s="2">
        <v>9888.3320157884136</v>
      </c>
      <c r="N406" s="2">
        <v>1</v>
      </c>
      <c r="O406" s="2">
        <v>1</v>
      </c>
      <c r="P406" s="2">
        <v>1</v>
      </c>
      <c r="Q406" s="2">
        <v>1</v>
      </c>
      <c r="R406" s="2">
        <v>1</v>
      </c>
      <c r="S406">
        <v>69.011116404510759</v>
      </c>
    </row>
    <row r="407" spans="1:19" x14ac:dyDescent="0.2">
      <c r="A407" s="2" t="s">
        <v>431</v>
      </c>
      <c r="B407" s="2">
        <v>1097</v>
      </c>
      <c r="C407" s="2">
        <v>8.7387889907674932E-2</v>
      </c>
      <c r="D407" s="2">
        <v>0.14134356032279105</v>
      </c>
      <c r="E407" s="2">
        <v>791705</v>
      </c>
      <c r="F407" s="2">
        <v>1.0398385312178979</v>
      </c>
      <c r="G407" s="2">
        <v>1.0239696603005963</v>
      </c>
      <c r="H407" s="2">
        <v>8.6493713355713098E-2</v>
      </c>
      <c r="I407" s="2">
        <v>169.73964993866048</v>
      </c>
      <c r="J407" s="2">
        <v>638.88004141366696</v>
      </c>
      <c r="K407" s="2">
        <v>3365.0635291978824</v>
      </c>
      <c r="L407" s="2">
        <v>4642.6602267723574</v>
      </c>
      <c r="M407" s="2">
        <v>10749.275899788419</v>
      </c>
      <c r="N407" s="2">
        <v>1</v>
      </c>
      <c r="O407" s="2">
        <v>1</v>
      </c>
      <c r="P407" s="2">
        <v>1</v>
      </c>
      <c r="Q407" s="2">
        <v>1</v>
      </c>
      <c r="R407" s="2">
        <v>1</v>
      </c>
      <c r="S407">
        <v>69.011116404510759</v>
      </c>
    </row>
    <row r="408" spans="1:19" x14ac:dyDescent="0.2">
      <c r="A408" s="2" t="s">
        <v>432</v>
      </c>
      <c r="B408" s="2">
        <v>1097</v>
      </c>
      <c r="C408" s="2">
        <v>8.7387889907674932E-2</v>
      </c>
      <c r="D408" s="2">
        <v>0.1438432000715319</v>
      </c>
      <c r="E408" s="2">
        <v>791705</v>
      </c>
      <c r="F408" s="2">
        <v>1.0398385312178979</v>
      </c>
      <c r="G408" s="2">
        <v>1.023629067788606</v>
      </c>
      <c r="H408" s="2">
        <v>-3.6686461635277147E-2</v>
      </c>
      <c r="I408" s="2">
        <v>167.71422754875726</v>
      </c>
      <c r="J408" s="2">
        <v>624.1184763910137</v>
      </c>
      <c r="K408" s="2">
        <v>3192.1882344198425</v>
      </c>
      <c r="L408" s="2">
        <v>4366.3754477997163</v>
      </c>
      <c r="M408" s="2">
        <v>9834.0472931539352</v>
      </c>
      <c r="N408" s="2">
        <v>1</v>
      </c>
      <c r="O408" s="2">
        <v>1</v>
      </c>
      <c r="P408" s="2">
        <v>1</v>
      </c>
      <c r="Q408" s="2">
        <v>1</v>
      </c>
      <c r="R408" s="2">
        <v>1</v>
      </c>
      <c r="S408">
        <v>69.011116404510759</v>
      </c>
    </row>
    <row r="409" spans="1:19" x14ac:dyDescent="0.2">
      <c r="A409" s="2" t="s">
        <v>433</v>
      </c>
      <c r="B409" s="2">
        <v>1097</v>
      </c>
      <c r="C409" s="2">
        <v>8.7387889907674932E-2</v>
      </c>
      <c r="D409" s="2">
        <v>0.12927441348755708</v>
      </c>
      <c r="E409" s="2">
        <v>791705</v>
      </c>
      <c r="F409" s="2">
        <v>1.0398385312178979</v>
      </c>
      <c r="G409" s="2">
        <v>1.0207763882919618</v>
      </c>
      <c r="H409" s="2">
        <v>4.7182746677534651E-2</v>
      </c>
      <c r="I409" s="2">
        <v>169.60011687885307</v>
      </c>
      <c r="J409" s="2">
        <v>636.00994143973958</v>
      </c>
      <c r="K409" s="2">
        <v>3317.616133125116</v>
      </c>
      <c r="L409" s="2">
        <v>4563.9393921063793</v>
      </c>
      <c r="M409" s="2">
        <v>10467.094110391556</v>
      </c>
      <c r="N409" s="2">
        <v>1</v>
      </c>
      <c r="O409" s="2">
        <v>1</v>
      </c>
      <c r="P409" s="2">
        <v>1</v>
      </c>
      <c r="Q409" s="2">
        <v>1</v>
      </c>
      <c r="R409" s="2">
        <v>1</v>
      </c>
      <c r="S409">
        <v>69.011116404510759</v>
      </c>
    </row>
    <row r="410" spans="1:19" x14ac:dyDescent="0.2">
      <c r="A410" s="2" t="s">
        <v>434</v>
      </c>
      <c r="B410" s="2">
        <v>1097</v>
      </c>
      <c r="C410" s="2">
        <v>8.7387889907674932E-2</v>
      </c>
      <c r="D410" s="2">
        <v>0.13890631372924833</v>
      </c>
      <c r="E410" s="2">
        <v>791705</v>
      </c>
      <c r="F410" s="2">
        <v>1.0398385312178979</v>
      </c>
      <c r="G410" s="2">
        <v>1.0215825788769699</v>
      </c>
      <c r="H410" s="2">
        <v>-4.7090518769955904E-3</v>
      </c>
      <c r="I410" s="2">
        <v>168.58595135958373</v>
      </c>
      <c r="J410" s="2">
        <v>629.18375530194066</v>
      </c>
      <c r="K410" s="2">
        <v>3241.7677072557581</v>
      </c>
      <c r="L410" s="2">
        <v>4443.5407500475867</v>
      </c>
      <c r="M410" s="2">
        <v>10074.209758231087</v>
      </c>
      <c r="N410" s="2">
        <v>1</v>
      </c>
      <c r="O410" s="2">
        <v>1</v>
      </c>
      <c r="P410" s="2">
        <v>1</v>
      </c>
      <c r="Q410" s="2">
        <v>1</v>
      </c>
      <c r="R410" s="2">
        <v>1</v>
      </c>
      <c r="S410">
        <v>69.011116404510759</v>
      </c>
    </row>
    <row r="411" spans="1:19" x14ac:dyDescent="0.2">
      <c r="A411" s="2" t="s">
        <v>435</v>
      </c>
      <c r="B411" s="2">
        <v>1097</v>
      </c>
      <c r="C411" s="2">
        <v>8.7387889907674932E-2</v>
      </c>
      <c r="D411" s="2">
        <v>0.14059462954506419</v>
      </c>
      <c r="E411" s="2">
        <v>791705</v>
      </c>
      <c r="F411" s="2">
        <v>1.0398385312178979</v>
      </c>
      <c r="G411" s="2">
        <v>1.0196258799023459</v>
      </c>
      <c r="H411" s="2">
        <v>7.007324336878408E-2</v>
      </c>
      <c r="I411" s="2">
        <v>170.18452882310802</v>
      </c>
      <c r="J411" s="2">
        <v>639.56873524114178</v>
      </c>
      <c r="K411" s="2">
        <v>3354.7812601608566</v>
      </c>
      <c r="L411" s="2">
        <v>4622.6381209853607</v>
      </c>
      <c r="M411" s="2">
        <v>10657.773938779012</v>
      </c>
      <c r="N411" s="2">
        <v>1</v>
      </c>
      <c r="O411" s="2">
        <v>1</v>
      </c>
      <c r="P411" s="2">
        <v>1</v>
      </c>
      <c r="Q411" s="2">
        <v>1</v>
      </c>
      <c r="R411" s="2">
        <v>1</v>
      </c>
      <c r="S411">
        <v>69.011116404510759</v>
      </c>
    </row>
    <row r="412" spans="1:19" x14ac:dyDescent="0.2">
      <c r="A412" s="2" t="s">
        <v>436</v>
      </c>
      <c r="B412" s="2">
        <v>1097</v>
      </c>
      <c r="C412" s="2">
        <v>8.7387889907674932E-2</v>
      </c>
      <c r="D412" s="2">
        <v>0.13454319015073563</v>
      </c>
      <c r="E412" s="2">
        <v>791705</v>
      </c>
      <c r="F412" s="2">
        <v>1.0398385312178979</v>
      </c>
      <c r="G412" s="2">
        <v>1.0179215338711554</v>
      </c>
      <c r="H412" s="2">
        <v>-1.994540364873822E-2</v>
      </c>
      <c r="I412" s="2">
        <v>168.93201367982579</v>
      </c>
      <c r="J412" s="2">
        <v>629.57779153340425</v>
      </c>
      <c r="K412" s="2">
        <v>3231.8012755160298</v>
      </c>
      <c r="L412" s="2">
        <v>4425.0249522689783</v>
      </c>
      <c r="M412" s="2">
        <v>9996.4971438851771</v>
      </c>
      <c r="N412" s="2">
        <v>1</v>
      </c>
      <c r="O412" s="2">
        <v>1</v>
      </c>
      <c r="P412" s="2">
        <v>1</v>
      </c>
      <c r="Q412" s="2">
        <v>1</v>
      </c>
      <c r="R412" s="2">
        <v>1</v>
      </c>
      <c r="S412">
        <v>69.011116404510759</v>
      </c>
    </row>
    <row r="413" spans="1:19" x14ac:dyDescent="0.2">
      <c r="A413" s="2" t="s">
        <v>437</v>
      </c>
      <c r="B413" s="2">
        <v>1097</v>
      </c>
      <c r="C413" s="2">
        <v>8.7387889907674932E-2</v>
      </c>
      <c r="D413" s="2">
        <v>0.17432530178595498</v>
      </c>
      <c r="E413" s="2">
        <v>791705</v>
      </c>
      <c r="F413" s="2">
        <v>1.0398385312178979</v>
      </c>
      <c r="G413" s="2">
        <v>1.0124885042907728</v>
      </c>
      <c r="H413" s="2">
        <v>-1.0359034476721809E-2</v>
      </c>
      <c r="I413" s="2">
        <v>169.99875883848011</v>
      </c>
      <c r="J413" s="2">
        <v>634.0848708108922</v>
      </c>
      <c r="K413" s="2">
        <v>3261.5307132697726</v>
      </c>
      <c r="L413" s="2">
        <v>4468.1934130492536</v>
      </c>
      <c r="M413" s="2">
        <v>10110.224197209045</v>
      </c>
      <c r="N413" s="2">
        <v>1</v>
      </c>
      <c r="O413" s="2">
        <v>1</v>
      </c>
      <c r="P413" s="2">
        <v>1</v>
      </c>
      <c r="Q413" s="2">
        <v>1</v>
      </c>
      <c r="R413" s="2">
        <v>1</v>
      </c>
      <c r="S413">
        <v>69.011116404510759</v>
      </c>
    </row>
    <row r="414" spans="1:19" x14ac:dyDescent="0.2">
      <c r="A414" s="2" t="s">
        <v>438</v>
      </c>
      <c r="B414" s="2">
        <v>1097</v>
      </c>
      <c r="C414" s="2">
        <v>8.7387889907674932E-2</v>
      </c>
      <c r="D414" s="2">
        <v>0.14128876270951943</v>
      </c>
      <c r="E414" s="2">
        <v>791705</v>
      </c>
      <c r="F414" s="2">
        <v>1.0398385312178979</v>
      </c>
      <c r="G414" s="2">
        <v>1.0219636927813174</v>
      </c>
      <c r="H414" s="2">
        <v>-8.2364355881623663E-2</v>
      </c>
      <c r="I414" s="2">
        <v>167.22412536560086</v>
      </c>
      <c r="J414" s="2">
        <v>619.7253020584227</v>
      </c>
      <c r="K414" s="2">
        <v>3136.854646439343</v>
      </c>
      <c r="L414" s="2">
        <v>4277.8824890611932</v>
      </c>
      <c r="M414" s="2">
        <v>9544.6368017695604</v>
      </c>
      <c r="N414" s="2">
        <v>1</v>
      </c>
      <c r="O414" s="2">
        <v>1</v>
      </c>
      <c r="P414" s="2">
        <v>1</v>
      </c>
      <c r="Q414" s="2">
        <v>1</v>
      </c>
      <c r="R414" s="2">
        <v>1</v>
      </c>
      <c r="S414">
        <v>69.011116404510759</v>
      </c>
    </row>
    <row r="415" spans="1:19" x14ac:dyDescent="0.2">
      <c r="A415" s="2" t="s">
        <v>439</v>
      </c>
      <c r="B415" s="2">
        <v>1097</v>
      </c>
      <c r="C415" s="2">
        <v>8.7387889907674932E-2</v>
      </c>
      <c r="D415" s="2">
        <v>0.14301346092302425</v>
      </c>
      <c r="E415" s="2">
        <v>791705</v>
      </c>
      <c r="F415" s="2">
        <v>1.0398385312178979</v>
      </c>
      <c r="G415" s="2">
        <v>1.0169956785280241</v>
      </c>
      <c r="H415" s="2">
        <v>-4.9663045053592508E-2</v>
      </c>
      <c r="I415" s="2">
        <v>168.5822730623776</v>
      </c>
      <c r="J415" s="2">
        <v>626.56711086888663</v>
      </c>
      <c r="K415" s="2">
        <v>3194.2214628993697</v>
      </c>
      <c r="L415" s="2">
        <v>4364.8668954001214</v>
      </c>
      <c r="M415" s="2">
        <v>9798.7276423982348</v>
      </c>
      <c r="N415" s="2">
        <v>1</v>
      </c>
      <c r="O415" s="2">
        <v>1</v>
      </c>
      <c r="P415" s="2">
        <v>1</v>
      </c>
      <c r="Q415" s="2">
        <v>1</v>
      </c>
      <c r="R415" s="2">
        <v>1</v>
      </c>
      <c r="S415">
        <v>69.011116404510759</v>
      </c>
    </row>
    <row r="416" spans="1:19" x14ac:dyDescent="0.2">
      <c r="A416" s="2" t="s">
        <v>440</v>
      </c>
      <c r="B416" s="2">
        <v>1097</v>
      </c>
      <c r="C416" s="2">
        <v>8.7387889907674932E-2</v>
      </c>
      <c r="D416" s="2">
        <v>0.17017073003886676</v>
      </c>
      <c r="E416" s="2">
        <v>791705</v>
      </c>
      <c r="F416" s="2">
        <v>1.0398385312178979</v>
      </c>
      <c r="G416" s="2">
        <v>1.0207858713780753</v>
      </c>
      <c r="H416" s="2">
        <v>4.1236922649382772E-2</v>
      </c>
      <c r="I416" s="2">
        <v>169.49708298334318</v>
      </c>
      <c r="J416" s="2">
        <v>635.27181576275689</v>
      </c>
      <c r="K416" s="2">
        <v>3309.0064731762291</v>
      </c>
      <c r="L416" s="2">
        <v>4550.1669797829381</v>
      </c>
      <c r="M416" s="2">
        <v>10421.273920722577</v>
      </c>
      <c r="N416" s="2">
        <v>1</v>
      </c>
      <c r="O416" s="2">
        <v>1</v>
      </c>
      <c r="P416" s="2">
        <v>1</v>
      </c>
      <c r="Q416" s="2">
        <v>1</v>
      </c>
      <c r="R416" s="2">
        <v>1</v>
      </c>
      <c r="S416">
        <v>69.011116404510759</v>
      </c>
    </row>
    <row r="417" spans="1:19" x14ac:dyDescent="0.2">
      <c r="A417" s="2" t="s">
        <v>441</v>
      </c>
      <c r="B417" s="2">
        <v>1097</v>
      </c>
      <c r="C417" s="2">
        <v>8.7387889907674932E-2</v>
      </c>
      <c r="D417" s="2">
        <v>0.14034832577336581</v>
      </c>
      <c r="E417" s="2">
        <v>791705</v>
      </c>
      <c r="F417" s="2">
        <v>1.0398385312178979</v>
      </c>
      <c r="G417" s="2">
        <v>1.0189367701131027</v>
      </c>
      <c r="H417" s="2">
        <v>0.12305286585058106</v>
      </c>
      <c r="I417" s="2">
        <v>171.21703558035802</v>
      </c>
      <c r="J417" s="2">
        <v>646.68627289620372</v>
      </c>
      <c r="K417" s="2">
        <v>3437.3665134389053</v>
      </c>
      <c r="L417" s="2">
        <v>4755.2680152167904</v>
      </c>
      <c r="M417" s="2">
        <v>11106.746221960906</v>
      </c>
      <c r="N417" s="2">
        <v>1</v>
      </c>
      <c r="O417" s="2">
        <v>1</v>
      </c>
      <c r="P417" s="2">
        <v>1</v>
      </c>
      <c r="Q417" s="2">
        <v>1</v>
      </c>
      <c r="R417" s="2">
        <v>1</v>
      </c>
      <c r="S417">
        <v>69.011116404510759</v>
      </c>
    </row>
    <row r="418" spans="1:19" x14ac:dyDescent="0.2">
      <c r="A418" s="2" t="s">
        <v>442</v>
      </c>
      <c r="B418" s="2">
        <v>1097</v>
      </c>
      <c r="C418" s="2">
        <v>8.7387889907674932E-2</v>
      </c>
      <c r="D418" s="2">
        <v>0.14546234942111297</v>
      </c>
      <c r="E418" s="2">
        <v>791705</v>
      </c>
      <c r="F418" s="2">
        <v>1.0398385312178979</v>
      </c>
      <c r="G418" s="2">
        <v>1.0178950457337614</v>
      </c>
      <c r="H418" s="2">
        <v>6.8107016218177233E-2</v>
      </c>
      <c r="I418" s="2">
        <v>170.4413280621132</v>
      </c>
      <c r="J418" s="2">
        <v>640.41516706205641</v>
      </c>
      <c r="K418" s="2">
        <v>3357.4692893668007</v>
      </c>
      <c r="L418" s="2">
        <v>4625.5726602064224</v>
      </c>
      <c r="M418" s="2">
        <v>10658.282418689132</v>
      </c>
      <c r="N418" s="2">
        <v>1</v>
      </c>
      <c r="O418" s="2">
        <v>1</v>
      </c>
      <c r="P418" s="2">
        <v>1</v>
      </c>
      <c r="Q418" s="2">
        <v>1</v>
      </c>
      <c r="R418" s="2">
        <v>1</v>
      </c>
      <c r="S418">
        <v>69.011116404510759</v>
      </c>
    </row>
    <row r="419" spans="1:19" x14ac:dyDescent="0.2">
      <c r="A419" s="2" t="s">
        <v>443</v>
      </c>
      <c r="B419" s="2">
        <v>1097</v>
      </c>
      <c r="C419" s="2">
        <v>8.7387889907674932E-2</v>
      </c>
      <c r="D419" s="2">
        <v>0.13479458744223305</v>
      </c>
      <c r="E419" s="2">
        <v>791705</v>
      </c>
      <c r="F419" s="2">
        <v>1.0398385312178979</v>
      </c>
      <c r="G419" s="2">
        <v>1.0257289384820591</v>
      </c>
      <c r="H419" s="2">
        <v>-3.9988648886310929E-2</v>
      </c>
      <c r="I419" s="2">
        <v>167.31805898071951</v>
      </c>
      <c r="J419" s="2">
        <v>622.47091637836297</v>
      </c>
      <c r="K419" s="2">
        <v>3181.654468519122</v>
      </c>
      <c r="L419" s="2">
        <v>4351.1943749699076</v>
      </c>
      <c r="M419" s="2">
        <v>9794.8915545832861</v>
      </c>
      <c r="N419" s="2">
        <v>1</v>
      </c>
      <c r="O419" s="2">
        <v>1</v>
      </c>
      <c r="P419" s="2">
        <v>1</v>
      </c>
      <c r="Q419" s="2">
        <v>1</v>
      </c>
      <c r="R419" s="2">
        <v>1</v>
      </c>
      <c r="S419">
        <v>69.011116404510759</v>
      </c>
    </row>
    <row r="420" spans="1:19" x14ac:dyDescent="0.2">
      <c r="A420" s="2" t="s">
        <v>444</v>
      </c>
      <c r="B420" s="2">
        <v>1097</v>
      </c>
      <c r="C420" s="2">
        <v>8.7387889907674932E-2</v>
      </c>
      <c r="D420" s="2">
        <v>0.14543393842251642</v>
      </c>
      <c r="E420" s="2">
        <v>791705</v>
      </c>
      <c r="F420" s="2">
        <v>1.0398385312178979</v>
      </c>
      <c r="G420" s="2">
        <v>1.0138235746170978</v>
      </c>
      <c r="H420" s="5">
        <v>-1.07342474792742E-3</v>
      </c>
      <c r="I420" s="2">
        <v>169.93469504129206</v>
      </c>
      <c r="J420" s="2">
        <v>634.39620053986994</v>
      </c>
      <c r="K420" s="2">
        <v>3270.4599487243954</v>
      </c>
      <c r="L420" s="2">
        <v>4483.3811766406652</v>
      </c>
      <c r="M420" s="2">
        <v>10166.177508832099</v>
      </c>
      <c r="N420" s="2">
        <v>1</v>
      </c>
      <c r="O420" s="2">
        <v>1</v>
      </c>
      <c r="P420" s="2">
        <v>1</v>
      </c>
      <c r="Q420" s="2">
        <v>1</v>
      </c>
      <c r="R420" s="2">
        <v>1</v>
      </c>
      <c r="S420">
        <v>69.011116404510759</v>
      </c>
    </row>
    <row r="421" spans="1:19" x14ac:dyDescent="0.2">
      <c r="A421" s="2" t="s">
        <v>445</v>
      </c>
      <c r="B421" s="2">
        <v>1097</v>
      </c>
      <c r="C421" s="2">
        <v>8.7387889907674932E-2</v>
      </c>
      <c r="D421" s="2">
        <v>0.14080795457006529</v>
      </c>
      <c r="E421" s="2">
        <v>791705</v>
      </c>
      <c r="F421" s="2">
        <v>1.0398385312178979</v>
      </c>
      <c r="G421" s="2">
        <v>1.0150193885544136</v>
      </c>
      <c r="H421" s="2">
        <v>-2.3710039816453931E-2</v>
      </c>
      <c r="I421" s="2">
        <v>169.34876549665475</v>
      </c>
      <c r="J421" s="2">
        <v>630.89749130981113</v>
      </c>
      <c r="K421" s="2">
        <v>3235.3422807781549</v>
      </c>
      <c r="L421" s="2">
        <v>4428.5148503163673</v>
      </c>
      <c r="M421" s="2">
        <v>9993.9512307123605</v>
      </c>
      <c r="N421" s="2">
        <v>1</v>
      </c>
      <c r="O421" s="2">
        <v>1</v>
      </c>
      <c r="P421" s="2">
        <v>1</v>
      </c>
      <c r="Q421" s="2">
        <v>1</v>
      </c>
      <c r="R421" s="2">
        <v>1</v>
      </c>
      <c r="S421">
        <v>69.011116404510759</v>
      </c>
    </row>
    <row r="422" spans="1:19" x14ac:dyDescent="0.2">
      <c r="A422" s="2" t="s">
        <v>446</v>
      </c>
      <c r="B422" s="2">
        <v>1097</v>
      </c>
      <c r="C422" s="2">
        <v>8.7387889907674932E-2</v>
      </c>
      <c r="D422" s="2">
        <v>0.13933580643003723</v>
      </c>
      <c r="E422" s="2">
        <v>791705</v>
      </c>
      <c r="F422" s="2">
        <v>1.0398385312178979</v>
      </c>
      <c r="G422" s="2">
        <v>1.016593754882017</v>
      </c>
      <c r="H422" s="2">
        <v>-4.620390453595407E-2</v>
      </c>
      <c r="I422" s="2">
        <v>168.70685724300651</v>
      </c>
      <c r="J422" s="2">
        <v>627.22477373867366</v>
      </c>
      <c r="K422" s="2">
        <v>3200.0491070296112</v>
      </c>
      <c r="L422" s="2">
        <v>4373.7891529639774</v>
      </c>
      <c r="M422" s="2">
        <v>9825.4119674964095</v>
      </c>
      <c r="N422" s="2">
        <v>1</v>
      </c>
      <c r="O422" s="2">
        <v>1</v>
      </c>
      <c r="P422" s="2">
        <v>1</v>
      </c>
      <c r="Q422" s="2">
        <v>1</v>
      </c>
      <c r="R422" s="2">
        <v>1</v>
      </c>
      <c r="S422">
        <v>69.011116404510759</v>
      </c>
    </row>
    <row r="423" spans="1:19" x14ac:dyDescent="0.2">
      <c r="A423" s="2" t="s">
        <v>447</v>
      </c>
      <c r="B423" s="2">
        <v>1097</v>
      </c>
      <c r="C423" s="2">
        <v>8.7387889907674932E-2</v>
      </c>
      <c r="D423" s="2">
        <v>0.13302958928410027</v>
      </c>
      <c r="E423" s="2">
        <v>791705</v>
      </c>
      <c r="F423" s="2">
        <v>1.0398385312178979</v>
      </c>
      <c r="G423" s="2">
        <v>1.0177835462680369</v>
      </c>
      <c r="H423" s="2">
        <v>-2.9938447754944402E-3</v>
      </c>
      <c r="I423" s="2">
        <v>169.24254701855639</v>
      </c>
      <c r="J423" s="2">
        <v>631.71728061905765</v>
      </c>
      <c r="K423" s="2">
        <v>3255.6626617954867</v>
      </c>
      <c r="L423" s="2">
        <v>4462.8151610151481</v>
      </c>
      <c r="M423" s="2">
        <v>10118.562405309172</v>
      </c>
      <c r="N423" s="2">
        <v>1</v>
      </c>
      <c r="O423" s="2">
        <v>1</v>
      </c>
      <c r="P423" s="2">
        <v>1</v>
      </c>
      <c r="Q423" s="2">
        <v>1</v>
      </c>
      <c r="R423" s="2">
        <v>1</v>
      </c>
      <c r="S423">
        <v>69.011116404510759</v>
      </c>
    </row>
    <row r="424" spans="1:19" x14ac:dyDescent="0.2">
      <c r="A424" s="2" t="s">
        <v>448</v>
      </c>
      <c r="B424" s="2">
        <v>1097</v>
      </c>
      <c r="C424" s="2">
        <v>8.7387889907674932E-2</v>
      </c>
      <c r="D424" s="2">
        <v>0.17396133165355601</v>
      </c>
      <c r="E424" s="2">
        <v>791705</v>
      </c>
      <c r="F424" s="2">
        <v>1.0398385312178979</v>
      </c>
      <c r="G424" s="2">
        <v>1.0178594311086182</v>
      </c>
      <c r="H424" s="2">
        <v>-5.2700262560986387E-2</v>
      </c>
      <c r="I424" s="2">
        <v>168.38912967778879</v>
      </c>
      <c r="J424" s="2">
        <v>625.68261594831483</v>
      </c>
      <c r="K424" s="2">
        <v>3187.6305967548437</v>
      </c>
      <c r="L424" s="2">
        <v>4355.0695658270497</v>
      </c>
      <c r="M424" s="2">
        <v>9771.3822057746966</v>
      </c>
      <c r="N424" s="2">
        <v>1</v>
      </c>
      <c r="O424" s="2">
        <v>1</v>
      </c>
      <c r="P424" s="2">
        <v>1</v>
      </c>
      <c r="Q424" s="2">
        <v>1</v>
      </c>
      <c r="R424" s="2">
        <v>1</v>
      </c>
      <c r="S424">
        <v>69.011116404510759</v>
      </c>
    </row>
    <row r="425" spans="1:19" x14ac:dyDescent="0.2">
      <c r="A425" s="2" t="s">
        <v>449</v>
      </c>
      <c r="B425" s="2">
        <v>1097</v>
      </c>
      <c r="C425" s="2">
        <v>8.7387889907674932E-2</v>
      </c>
      <c r="D425" s="2">
        <v>0.14018595942274178</v>
      </c>
      <c r="E425" s="2">
        <v>791705</v>
      </c>
      <c r="F425" s="2">
        <v>1.0398385312178979</v>
      </c>
      <c r="G425" s="2">
        <v>1.0210017536438918</v>
      </c>
      <c r="H425" s="2">
        <v>-8.7986916387689448E-2</v>
      </c>
      <c r="I425" s="2">
        <v>167.28654932576015</v>
      </c>
      <c r="J425" s="2">
        <v>619.63612590317689</v>
      </c>
      <c r="K425" s="2">
        <v>3132.3073433242312</v>
      </c>
      <c r="L425" s="2">
        <v>4270.0732150599151</v>
      </c>
      <c r="M425" s="2">
        <v>9515.8504885907496</v>
      </c>
      <c r="N425" s="2">
        <v>1</v>
      </c>
      <c r="O425" s="2">
        <v>1</v>
      </c>
      <c r="P425" s="2">
        <v>1</v>
      </c>
      <c r="Q425" s="2">
        <v>1</v>
      </c>
      <c r="R425" s="2">
        <v>1</v>
      </c>
      <c r="S425">
        <v>69.011116404510759</v>
      </c>
    </row>
    <row r="426" spans="1:19" x14ac:dyDescent="0.2">
      <c r="A426" s="2" t="s">
        <v>450</v>
      </c>
      <c r="B426" s="2">
        <v>1097</v>
      </c>
      <c r="C426" s="2">
        <v>8.7387889907674932E-2</v>
      </c>
      <c r="D426" s="2">
        <v>0.14449161353965936</v>
      </c>
      <c r="E426" s="2">
        <v>791705</v>
      </c>
      <c r="F426" s="2">
        <v>1.0398385312178979</v>
      </c>
      <c r="G426" s="2">
        <v>1.0199671479042878</v>
      </c>
      <c r="H426" s="2">
        <v>0.15448223834998057</v>
      </c>
      <c r="I426" s="2">
        <v>171.58981345974738</v>
      </c>
      <c r="J426" s="2">
        <v>650.04591225349282</v>
      </c>
      <c r="K426" s="2">
        <v>3483.2861558842465</v>
      </c>
      <c r="L426" s="2">
        <v>4830.6911893742381</v>
      </c>
      <c r="M426" s="2">
        <v>11376.003009146438</v>
      </c>
      <c r="N426" s="2">
        <v>1</v>
      </c>
      <c r="O426" s="2">
        <v>1</v>
      </c>
      <c r="P426" s="2">
        <v>1</v>
      </c>
      <c r="Q426" s="2">
        <v>1</v>
      </c>
      <c r="R426" s="2">
        <v>1</v>
      </c>
      <c r="S426">
        <v>69.011116404510759</v>
      </c>
    </row>
    <row r="427" spans="1:19" x14ac:dyDescent="0.2">
      <c r="A427" s="2" t="s">
        <v>451</v>
      </c>
      <c r="B427" s="2">
        <v>1097</v>
      </c>
      <c r="C427" s="2">
        <v>8.7387889907674932E-2</v>
      </c>
      <c r="D427" s="2">
        <v>0.14520749322217075</v>
      </c>
      <c r="E427" s="2">
        <v>791705</v>
      </c>
      <c r="F427" s="2">
        <v>1.0398385312178979</v>
      </c>
      <c r="G427" s="2">
        <v>1.0184137108346456</v>
      </c>
      <c r="H427" s="2">
        <v>-2.1150187794882688E-2</v>
      </c>
      <c r="I427" s="2">
        <v>168.83034638453898</v>
      </c>
      <c r="J427" s="2">
        <v>629.13207556270152</v>
      </c>
      <c r="K427" s="2">
        <v>3228.6738849365806</v>
      </c>
      <c r="L427" s="2">
        <v>4420.4244250416932</v>
      </c>
      <c r="M427" s="2">
        <v>9983.9560611046509</v>
      </c>
      <c r="N427" s="2">
        <v>1</v>
      </c>
      <c r="O427" s="2">
        <v>1</v>
      </c>
      <c r="P427" s="2">
        <v>1</v>
      </c>
      <c r="Q427" s="2">
        <v>1</v>
      </c>
      <c r="R427" s="2">
        <v>1</v>
      </c>
      <c r="S427">
        <v>69.011116404510759</v>
      </c>
    </row>
    <row r="428" spans="1:19" x14ac:dyDescent="0.2">
      <c r="A428" s="2" t="s">
        <v>452</v>
      </c>
      <c r="B428" s="2">
        <v>1097</v>
      </c>
      <c r="C428" s="2">
        <v>8.7387889907674932E-2</v>
      </c>
      <c r="D428" s="2">
        <v>0.14634460366285809</v>
      </c>
      <c r="E428" s="2">
        <v>791705</v>
      </c>
      <c r="F428" s="2">
        <v>1.0398385312178979</v>
      </c>
      <c r="G428" s="2">
        <v>1.0200995279524117</v>
      </c>
      <c r="H428" s="2">
        <v>9.3603711166477505E-2</v>
      </c>
      <c r="I428" s="2">
        <v>170.51023914378865</v>
      </c>
      <c r="J428" s="2">
        <v>642.21484600862141</v>
      </c>
      <c r="K428" s="2">
        <v>3388.3928845037967</v>
      </c>
      <c r="L428" s="2">
        <v>4677.1101887603209</v>
      </c>
      <c r="M428" s="2">
        <v>10845.030636687979</v>
      </c>
      <c r="N428" s="2">
        <v>1</v>
      </c>
      <c r="O428" s="2">
        <v>1</v>
      </c>
      <c r="P428" s="2">
        <v>1</v>
      </c>
      <c r="Q428" s="2">
        <v>1</v>
      </c>
      <c r="R428" s="2">
        <v>1</v>
      </c>
      <c r="S428">
        <v>69.011116404510759</v>
      </c>
    </row>
    <row r="429" spans="1:19" x14ac:dyDescent="0.2">
      <c r="A429" s="2" t="s">
        <v>453</v>
      </c>
      <c r="B429" s="2">
        <v>1097</v>
      </c>
      <c r="C429" s="2">
        <v>8.7387889907674932E-2</v>
      </c>
      <c r="D429" s="2">
        <v>0.1387054243753143</v>
      </c>
      <c r="E429" s="2">
        <v>791705</v>
      </c>
      <c r="F429" s="2">
        <v>1.0398385312178979</v>
      </c>
      <c r="G429" s="2">
        <v>1.0159612783358736</v>
      </c>
      <c r="H429" s="2">
        <v>-2.8119194998125471E-2</v>
      </c>
      <c r="I429" s="2">
        <v>169.11762872650013</v>
      </c>
      <c r="J429" s="2">
        <v>629.78707928882477</v>
      </c>
      <c r="K429" s="2">
        <v>3226.4685384220079</v>
      </c>
      <c r="L429" s="2">
        <v>4415.1401536117583</v>
      </c>
      <c r="M429" s="2">
        <v>9955.2680385132189</v>
      </c>
      <c r="N429" s="2">
        <v>1</v>
      </c>
      <c r="O429" s="2">
        <v>1</v>
      </c>
      <c r="P429" s="2">
        <v>1</v>
      </c>
      <c r="Q429" s="2">
        <v>1</v>
      </c>
      <c r="R429" s="2">
        <v>1</v>
      </c>
      <c r="S429">
        <v>69.011116404510759</v>
      </c>
    </row>
    <row r="430" spans="1:19" x14ac:dyDescent="0.2">
      <c r="A430" s="2" t="s">
        <v>454</v>
      </c>
      <c r="B430" s="2">
        <v>1097</v>
      </c>
      <c r="C430" s="2">
        <v>8.7387889907674932E-2</v>
      </c>
      <c r="D430" s="2">
        <v>0.20978395056751967</v>
      </c>
      <c r="E430" s="2">
        <v>791705</v>
      </c>
      <c r="F430" s="2">
        <v>1.0398385312178979</v>
      </c>
      <c r="G430" s="2">
        <v>1.0212795670211321</v>
      </c>
      <c r="H430" s="2">
        <v>1.403491503709158E-2</v>
      </c>
      <c r="I430" s="2">
        <v>168.95283672447229</v>
      </c>
      <c r="J430" s="2">
        <v>631.63976881254382</v>
      </c>
      <c r="K430" s="2">
        <v>3268.7980114915999</v>
      </c>
      <c r="L430" s="2">
        <v>4486.339358770414</v>
      </c>
      <c r="M430" s="2">
        <v>10212.777205461063</v>
      </c>
      <c r="N430" s="2">
        <v>1</v>
      </c>
      <c r="O430" s="2">
        <v>1</v>
      </c>
      <c r="P430" s="2">
        <v>1</v>
      </c>
      <c r="Q430" s="2">
        <v>1</v>
      </c>
      <c r="R430" s="2">
        <v>1</v>
      </c>
      <c r="S430">
        <v>69.011116404510759</v>
      </c>
    </row>
    <row r="431" spans="1:19" x14ac:dyDescent="0.2">
      <c r="A431" s="2" t="s">
        <v>455</v>
      </c>
      <c r="B431" s="2">
        <v>1097</v>
      </c>
      <c r="C431" s="2">
        <v>8.7387889907674932E-2</v>
      </c>
      <c r="D431" s="2">
        <v>0.17133757841511574</v>
      </c>
      <c r="E431" s="2">
        <v>791705</v>
      </c>
      <c r="F431" s="2">
        <v>1.0398385312178979</v>
      </c>
      <c r="G431" s="2">
        <v>1.024148863333638</v>
      </c>
      <c r="H431" s="2">
        <v>3.1772469511365219E-2</v>
      </c>
      <c r="I431" s="2">
        <v>168.77938801413367</v>
      </c>
      <c r="J431" s="2">
        <v>632.03382686968268</v>
      </c>
      <c r="K431" s="2">
        <v>3284.9848093950873</v>
      </c>
      <c r="L431" s="2">
        <v>4514.3415772482394</v>
      </c>
      <c r="M431" s="2">
        <v>10319.593136358779</v>
      </c>
      <c r="N431" s="2">
        <v>1</v>
      </c>
      <c r="O431" s="2">
        <v>1</v>
      </c>
      <c r="P431" s="2">
        <v>1</v>
      </c>
      <c r="Q431" s="2">
        <v>1</v>
      </c>
      <c r="R431" s="2">
        <v>1</v>
      </c>
      <c r="S431">
        <v>69.011116404510759</v>
      </c>
    </row>
    <row r="432" spans="1:19" x14ac:dyDescent="0.2">
      <c r="A432" s="2" t="s">
        <v>456</v>
      </c>
      <c r="B432" s="2">
        <v>1097</v>
      </c>
      <c r="C432" s="2">
        <v>8.7387889907674932E-2</v>
      </c>
      <c r="D432" s="2">
        <v>0.24206707832461799</v>
      </c>
      <c r="E432" s="2">
        <v>791705</v>
      </c>
      <c r="F432" s="2">
        <v>1.0398385312178979</v>
      </c>
      <c r="G432" s="2">
        <v>1.0516497093860722</v>
      </c>
      <c r="H432" s="2">
        <v>0.35587030713799289</v>
      </c>
      <c r="I432" s="2">
        <v>169.72943172182312</v>
      </c>
      <c r="J432" s="2">
        <v>655.40597480541749</v>
      </c>
      <c r="K432" s="2">
        <v>3707.6250322800051</v>
      </c>
      <c r="L432" s="2">
        <v>5232.0784408138497</v>
      </c>
      <c r="M432" s="2">
        <v>13102.112154961016</v>
      </c>
      <c r="N432" s="2">
        <v>1</v>
      </c>
      <c r="O432" s="2">
        <v>1</v>
      </c>
      <c r="P432" s="2">
        <v>1</v>
      </c>
      <c r="Q432" s="2">
        <v>1</v>
      </c>
      <c r="R432" s="2">
        <v>1</v>
      </c>
      <c r="S432">
        <v>69.011116404510759</v>
      </c>
    </row>
    <row r="433" spans="1:19" x14ac:dyDescent="0.2">
      <c r="A433" s="2" t="s">
        <v>457</v>
      </c>
      <c r="B433" s="2">
        <v>1097</v>
      </c>
      <c r="C433" s="2">
        <v>8.7387889907674932E-2</v>
      </c>
      <c r="D433" s="2">
        <v>0.19071067619713217</v>
      </c>
      <c r="E433" s="2">
        <v>791705</v>
      </c>
      <c r="F433" s="2">
        <v>1.0398385312178979</v>
      </c>
      <c r="G433" s="2">
        <v>1.0221129841893473</v>
      </c>
      <c r="H433" s="2">
        <v>-1.7038017687159901E-2</v>
      </c>
      <c r="I433" s="2">
        <v>168.29118509654785</v>
      </c>
      <c r="J433" s="2">
        <v>627.37787789665072</v>
      </c>
      <c r="K433" s="2">
        <v>3223.2424405534707</v>
      </c>
      <c r="L433" s="2">
        <v>4414.5048089396059</v>
      </c>
      <c r="M433" s="2">
        <v>9982.3688148581168</v>
      </c>
      <c r="N433" s="2">
        <v>1</v>
      </c>
      <c r="O433" s="2">
        <v>1</v>
      </c>
      <c r="P433" s="2">
        <v>1</v>
      </c>
      <c r="Q433" s="2">
        <v>1</v>
      </c>
      <c r="R433" s="2">
        <v>1</v>
      </c>
      <c r="S433">
        <v>69.011116404510759</v>
      </c>
    </row>
    <row r="434" spans="1:19" x14ac:dyDescent="0.2">
      <c r="A434" s="2" t="s">
        <v>458</v>
      </c>
      <c r="B434" s="2">
        <v>1097</v>
      </c>
      <c r="C434" s="2">
        <v>8.7387889907674932E-2</v>
      </c>
      <c r="D434" s="2">
        <v>0.13870459376057731</v>
      </c>
      <c r="E434" s="2">
        <v>791705</v>
      </c>
      <c r="F434" s="2">
        <v>1.0398385312178979</v>
      </c>
      <c r="G434" s="2">
        <v>1.020812056878958</v>
      </c>
      <c r="H434" s="2">
        <v>3.112300555242652E-2</v>
      </c>
      <c r="I434" s="2">
        <v>169.32043780665771</v>
      </c>
      <c r="J434" s="2">
        <v>634.01395176515007</v>
      </c>
      <c r="K434" s="2">
        <v>3294.4321702287752</v>
      </c>
      <c r="L434" s="2">
        <v>4526.8875030667068</v>
      </c>
      <c r="M434" s="2">
        <v>10344.158923124722</v>
      </c>
      <c r="N434" s="2">
        <v>1</v>
      </c>
      <c r="O434" s="2">
        <v>1</v>
      </c>
      <c r="P434" s="2">
        <v>1</v>
      </c>
      <c r="Q434" s="2">
        <v>1</v>
      </c>
      <c r="R434" s="2">
        <v>1</v>
      </c>
      <c r="S434">
        <v>69.011116404510759</v>
      </c>
    </row>
    <row r="435" spans="1:19" x14ac:dyDescent="0.2">
      <c r="A435" s="2" t="s">
        <v>459</v>
      </c>
      <c r="B435" s="2">
        <v>1097</v>
      </c>
      <c r="C435" s="2">
        <v>8.7387889907674932E-2</v>
      </c>
      <c r="D435" s="2">
        <v>0.13771760321882573</v>
      </c>
      <c r="E435" s="2">
        <v>791705</v>
      </c>
      <c r="F435" s="2">
        <v>1.0398385312178979</v>
      </c>
      <c r="G435" s="2">
        <v>1.0230936693425268</v>
      </c>
      <c r="H435" s="2">
        <v>1.4740950139039149E-2</v>
      </c>
      <c r="I435" s="2">
        <v>168.66549123404295</v>
      </c>
      <c r="J435" s="2">
        <v>630.61253375258309</v>
      </c>
      <c r="K435" s="2">
        <v>3264.2289888050504</v>
      </c>
      <c r="L435" s="2">
        <v>4480.4194570379977</v>
      </c>
      <c r="M435" s="2">
        <v>10202.334325018765</v>
      </c>
      <c r="N435" s="2">
        <v>1</v>
      </c>
      <c r="O435" s="2">
        <v>1</v>
      </c>
      <c r="P435" s="2">
        <v>1</v>
      </c>
      <c r="Q435" s="2">
        <v>1</v>
      </c>
      <c r="R435" s="2">
        <v>1</v>
      </c>
      <c r="S435">
        <v>69.011116404510759</v>
      </c>
    </row>
    <row r="436" spans="1:19" x14ac:dyDescent="0.2">
      <c r="A436" s="2" t="s">
        <v>460</v>
      </c>
      <c r="B436" s="2">
        <v>1097</v>
      </c>
      <c r="C436" s="2">
        <v>8.7387889907674932E-2</v>
      </c>
      <c r="D436" s="2">
        <v>0.14153356131419217</v>
      </c>
      <c r="E436" s="2">
        <v>791705</v>
      </c>
      <c r="F436" s="2">
        <v>1.0398385312178979</v>
      </c>
      <c r="G436" s="2">
        <v>1.0171388899112987</v>
      </c>
      <c r="H436" s="2">
        <v>9.9345845504279884E-2</v>
      </c>
      <c r="I436" s="2">
        <v>171.10973804169211</v>
      </c>
      <c r="J436" s="2">
        <v>644.82794532831031</v>
      </c>
      <c r="K436" s="2">
        <v>3406.921503049522</v>
      </c>
      <c r="L436" s="2">
        <v>4704.5570920671898</v>
      </c>
      <c r="M436" s="2">
        <v>10921.990483043166</v>
      </c>
      <c r="N436" s="2">
        <v>1</v>
      </c>
      <c r="O436" s="2">
        <v>1</v>
      </c>
      <c r="P436" s="2">
        <v>1</v>
      </c>
      <c r="Q436" s="2">
        <v>1</v>
      </c>
      <c r="R436" s="2">
        <v>1</v>
      </c>
      <c r="S436">
        <v>69.011116404510759</v>
      </c>
    </row>
    <row r="437" spans="1:19" x14ac:dyDescent="0.2">
      <c r="A437" s="2" t="s">
        <v>461</v>
      </c>
      <c r="B437" s="2">
        <v>1097</v>
      </c>
      <c r="C437" s="2">
        <v>8.7387889907674932E-2</v>
      </c>
      <c r="D437" s="2">
        <v>0.13035316016687817</v>
      </c>
      <c r="E437" s="2">
        <v>791705</v>
      </c>
      <c r="F437" s="2">
        <v>1.0398385312178979</v>
      </c>
      <c r="G437" s="2">
        <v>1.0200693494449247</v>
      </c>
      <c r="H437" s="2">
        <v>-3.036875057988345E-2</v>
      </c>
      <c r="I437" s="2">
        <v>168.40223231728331</v>
      </c>
      <c r="J437" s="2">
        <v>627.01768799440322</v>
      </c>
      <c r="K437" s="2">
        <v>3211.1807461934113</v>
      </c>
      <c r="L437" s="2">
        <v>4393.8989387514021</v>
      </c>
      <c r="M437" s="2">
        <v>9906.1229638427085</v>
      </c>
      <c r="N437" s="2">
        <v>1</v>
      </c>
      <c r="O437" s="2">
        <v>1</v>
      </c>
      <c r="P437" s="2">
        <v>1</v>
      </c>
      <c r="Q437" s="2">
        <v>1</v>
      </c>
      <c r="R437" s="2">
        <v>1</v>
      </c>
      <c r="S437">
        <v>69.011116404510759</v>
      </c>
    </row>
    <row r="438" spans="1:19" x14ac:dyDescent="0.2">
      <c r="A438" s="2" t="s">
        <v>462</v>
      </c>
      <c r="B438" s="2">
        <v>1097</v>
      </c>
      <c r="C438" s="2">
        <v>8.7387889907674932E-2</v>
      </c>
      <c r="D438" s="2">
        <v>0.13938906719243283</v>
      </c>
      <c r="E438" s="2">
        <v>791705</v>
      </c>
      <c r="F438" s="2">
        <v>1.0398385312178979</v>
      </c>
      <c r="G438" s="2">
        <v>1.0177816401913378</v>
      </c>
      <c r="H438" s="2">
        <v>6.24490519140951E-3</v>
      </c>
      <c r="I438" s="2">
        <v>169.40009042145002</v>
      </c>
      <c r="J438" s="2">
        <v>632.84422776249517</v>
      </c>
      <c r="K438" s="2">
        <v>3268.5913067333913</v>
      </c>
      <c r="L438" s="2">
        <v>4483.3811376010435</v>
      </c>
      <c r="M438" s="2">
        <v>10185.723528910092</v>
      </c>
      <c r="N438" s="2">
        <v>1</v>
      </c>
      <c r="O438" s="2">
        <v>1</v>
      </c>
      <c r="P438" s="2">
        <v>1</v>
      </c>
      <c r="Q438" s="2">
        <v>1</v>
      </c>
      <c r="R438" s="2">
        <v>1</v>
      </c>
      <c r="S438">
        <v>69.011116404510759</v>
      </c>
    </row>
    <row r="439" spans="1:19" x14ac:dyDescent="0.2">
      <c r="A439" s="2" t="s">
        <v>463</v>
      </c>
      <c r="B439" s="2">
        <v>1097</v>
      </c>
      <c r="C439" s="2">
        <v>8.7387889907674932E-2</v>
      </c>
      <c r="D439" s="2">
        <v>0.14111964281510128</v>
      </c>
      <c r="E439" s="2">
        <v>791705</v>
      </c>
      <c r="F439" s="2">
        <v>1.0398385312178979</v>
      </c>
      <c r="G439" s="2">
        <v>1.0199899636464791</v>
      </c>
      <c r="H439" s="2">
        <v>-1.497588473758263E-2</v>
      </c>
      <c r="I439" s="2">
        <v>168.67484131981408</v>
      </c>
      <c r="J439" s="2">
        <v>628.91610440626721</v>
      </c>
      <c r="K439" s="2">
        <v>3232.4193328957058</v>
      </c>
      <c r="L439" s="2">
        <v>4427.5199149205555</v>
      </c>
      <c r="M439" s="2">
        <v>10014.455717606572</v>
      </c>
      <c r="N439" s="2">
        <v>1</v>
      </c>
      <c r="O439" s="2">
        <v>1</v>
      </c>
      <c r="P439" s="2">
        <v>1</v>
      </c>
      <c r="Q439" s="2">
        <v>1</v>
      </c>
      <c r="R439" s="2">
        <v>1</v>
      </c>
      <c r="S439">
        <v>69.011116404510759</v>
      </c>
    </row>
    <row r="440" spans="1:19" x14ac:dyDescent="0.2">
      <c r="A440" s="2" t="s">
        <v>464</v>
      </c>
      <c r="B440" s="2">
        <v>1097</v>
      </c>
      <c r="C440" s="2">
        <v>8.7387889907674932E-2</v>
      </c>
      <c r="D440" s="2">
        <v>0.1299511783677583</v>
      </c>
      <c r="E440" s="2">
        <v>791705</v>
      </c>
      <c r="F440" s="2">
        <v>1.0398385312178979</v>
      </c>
      <c r="G440" s="2">
        <v>1.0193691944583363</v>
      </c>
      <c r="H440" s="2">
        <v>3.3228347277264488E-2</v>
      </c>
      <c r="I440" s="2">
        <v>169.59619755806429</v>
      </c>
      <c r="J440" s="2">
        <v>635.16730629031099</v>
      </c>
      <c r="K440" s="2">
        <v>3301.9502672604081</v>
      </c>
      <c r="L440" s="2">
        <v>4537.7919397791811</v>
      </c>
      <c r="M440" s="2">
        <v>10372.890689667591</v>
      </c>
      <c r="N440" s="2">
        <v>1</v>
      </c>
      <c r="O440" s="2">
        <v>1</v>
      </c>
      <c r="P440" s="2">
        <v>1</v>
      </c>
      <c r="Q440" s="2">
        <v>1</v>
      </c>
      <c r="R440" s="2">
        <v>1</v>
      </c>
      <c r="S440">
        <v>69.011116404510759</v>
      </c>
    </row>
    <row r="441" spans="1:19" x14ac:dyDescent="0.2">
      <c r="A441" s="2" t="s">
        <v>465</v>
      </c>
      <c r="B441" s="2">
        <v>1097</v>
      </c>
      <c r="C441" s="2">
        <v>8.7387889907674932E-2</v>
      </c>
      <c r="D441" s="2">
        <v>0.14610825992505769</v>
      </c>
      <c r="E441" s="2">
        <v>791705</v>
      </c>
      <c r="F441" s="2">
        <v>1.0398385312178979</v>
      </c>
      <c r="G441" s="2">
        <v>1.0169488167888441</v>
      </c>
      <c r="H441" s="2">
        <v>1.7194959898185801E-3</v>
      </c>
      <c r="I441" s="2">
        <v>169.46138978094456</v>
      </c>
      <c r="J441" s="2">
        <v>632.80553663388696</v>
      </c>
      <c r="K441" s="2">
        <v>3264.7960253828601</v>
      </c>
      <c r="L441" s="2">
        <v>4476.7169941720185</v>
      </c>
      <c r="M441" s="2">
        <v>10159.826715087262</v>
      </c>
      <c r="N441" s="2">
        <v>1</v>
      </c>
      <c r="O441" s="2">
        <v>1</v>
      </c>
      <c r="P441" s="2">
        <v>1</v>
      </c>
      <c r="Q441" s="2">
        <v>1</v>
      </c>
      <c r="R441" s="2">
        <v>1</v>
      </c>
      <c r="S441">
        <v>69.011116404510759</v>
      </c>
    </row>
    <row r="442" spans="1:19" x14ac:dyDescent="0.2">
      <c r="A442" s="2" t="s">
        <v>466</v>
      </c>
      <c r="B442" s="2">
        <v>1097</v>
      </c>
      <c r="C442" s="2">
        <v>8.7387889907674932E-2</v>
      </c>
      <c r="D442" s="2">
        <v>0.13836937068324212</v>
      </c>
      <c r="E442" s="2">
        <v>791705</v>
      </c>
      <c r="F442" s="2">
        <v>1.0398385312178979</v>
      </c>
      <c r="G442" s="2">
        <v>1.0200836883825519</v>
      </c>
      <c r="H442" s="2">
        <v>-0.1176815875985651</v>
      </c>
      <c r="I442" s="2">
        <v>166.9426610472164</v>
      </c>
      <c r="J442" s="2">
        <v>616.71750344639304</v>
      </c>
      <c r="K442" s="2">
        <v>3096.9999225994202</v>
      </c>
      <c r="L442" s="2">
        <v>4214.0438221657823</v>
      </c>
      <c r="M442" s="2">
        <v>9336.5544637237745</v>
      </c>
      <c r="N442" s="2">
        <v>1</v>
      </c>
      <c r="O442" s="2">
        <v>1</v>
      </c>
      <c r="P442" s="2">
        <v>1</v>
      </c>
      <c r="Q442" s="2">
        <v>1</v>
      </c>
      <c r="R442" s="2">
        <v>1</v>
      </c>
      <c r="S442">
        <v>69.011116404510759</v>
      </c>
    </row>
    <row r="443" spans="1:19" x14ac:dyDescent="0.2">
      <c r="A443" s="2" t="s">
        <v>467</v>
      </c>
      <c r="B443" s="2">
        <v>1097</v>
      </c>
      <c r="C443" s="2">
        <v>8.7387889907674932E-2</v>
      </c>
      <c r="D443" s="2">
        <v>0.1515086795977747</v>
      </c>
      <c r="E443" s="2">
        <v>791705</v>
      </c>
      <c r="F443" s="2">
        <v>1.0398385312178979</v>
      </c>
      <c r="G443" s="2">
        <v>1.0195852816777495</v>
      </c>
      <c r="H443" s="2">
        <v>6.3481457013938536E-2</v>
      </c>
      <c r="I443" s="2">
        <v>170.07808329362894</v>
      </c>
      <c r="J443" s="2">
        <v>638.77347814629343</v>
      </c>
      <c r="K443" s="2">
        <v>3345.1885687607787</v>
      </c>
      <c r="L443" s="2">
        <v>4607.2031458396768</v>
      </c>
      <c r="M443" s="2">
        <v>10605.613373700902</v>
      </c>
      <c r="N443" s="2">
        <v>1</v>
      </c>
      <c r="O443" s="2">
        <v>1</v>
      </c>
      <c r="P443" s="2">
        <v>1</v>
      </c>
      <c r="Q443" s="2">
        <v>1</v>
      </c>
      <c r="R443" s="2">
        <v>1</v>
      </c>
      <c r="S443">
        <v>69.011116404510759</v>
      </c>
    </row>
    <row r="444" spans="1:19" x14ac:dyDescent="0.2">
      <c r="A444" s="2" t="s">
        <v>468</v>
      </c>
      <c r="B444" s="2">
        <v>1097</v>
      </c>
      <c r="C444" s="2">
        <v>8.7387889907674932E-2</v>
      </c>
      <c r="D444" s="2">
        <v>0.1357175006739442</v>
      </c>
      <c r="E444" s="2">
        <v>791705</v>
      </c>
      <c r="F444" s="2">
        <v>1.0398385312178979</v>
      </c>
      <c r="G444" s="2">
        <v>1.0229944237760162</v>
      </c>
      <c r="H444" s="2">
        <v>6.1476978842365908E-2</v>
      </c>
      <c r="I444" s="2">
        <v>169.47490645663197</v>
      </c>
      <c r="J444" s="2">
        <v>636.3906395308328</v>
      </c>
      <c r="K444" s="2">
        <v>3331.3413245053471</v>
      </c>
      <c r="L444" s="2">
        <v>4587.6744914276187</v>
      </c>
      <c r="M444" s="2">
        <v>10558.218772375623</v>
      </c>
      <c r="N444" s="2">
        <v>1</v>
      </c>
      <c r="O444" s="2">
        <v>1</v>
      </c>
      <c r="P444" s="2">
        <v>1</v>
      </c>
      <c r="Q444" s="2">
        <v>1</v>
      </c>
      <c r="R444" s="2">
        <v>1</v>
      </c>
      <c r="S444">
        <v>69.011116404510759</v>
      </c>
    </row>
    <row r="445" spans="1:19" x14ac:dyDescent="0.2">
      <c r="A445" s="2" t="s">
        <v>469</v>
      </c>
      <c r="B445" s="2">
        <v>1097</v>
      </c>
      <c r="C445" s="2">
        <v>8.7387889907674932E-2</v>
      </c>
      <c r="D445" s="2">
        <v>0.13209737456462328</v>
      </c>
      <c r="E445" s="2">
        <v>791705</v>
      </c>
      <c r="F445" s="2">
        <v>1.0398385312178979</v>
      </c>
      <c r="G445" s="2">
        <v>1.0220983296842276</v>
      </c>
      <c r="H445" s="2">
        <v>-9.3521148752112194E-3</v>
      </c>
      <c r="I445" s="2">
        <v>168.42291037877789</v>
      </c>
      <c r="J445" s="2">
        <v>628.31024682250984</v>
      </c>
      <c r="K445" s="2">
        <v>3233.8168262890981</v>
      </c>
      <c r="L445" s="2">
        <v>4431.2848385223324</v>
      </c>
      <c r="M445" s="2">
        <v>10036.791938064092</v>
      </c>
      <c r="N445" s="2">
        <v>1</v>
      </c>
      <c r="O445" s="2">
        <v>1</v>
      </c>
      <c r="P445" s="2">
        <v>1</v>
      </c>
      <c r="Q445" s="2">
        <v>1</v>
      </c>
      <c r="R445" s="2">
        <v>1</v>
      </c>
      <c r="S445">
        <v>69.011116404510759</v>
      </c>
    </row>
    <row r="446" spans="1:19" x14ac:dyDescent="0.2">
      <c r="A446" s="2" t="s">
        <v>470</v>
      </c>
      <c r="B446" s="2">
        <v>1097</v>
      </c>
      <c r="C446" s="2">
        <v>8.7387889907674932E-2</v>
      </c>
      <c r="D446" s="2">
        <v>0.13537012747027921</v>
      </c>
      <c r="E446" s="2">
        <v>791705</v>
      </c>
      <c r="F446" s="2">
        <v>1.0398385312178979</v>
      </c>
      <c r="G446" s="2">
        <v>1.0199846266698154</v>
      </c>
      <c r="H446" s="2">
        <v>8.9452848076948283E-2</v>
      </c>
      <c r="I446" s="2">
        <v>170.45796563723374</v>
      </c>
      <c r="J446" s="2">
        <v>641.76636045816338</v>
      </c>
      <c r="K446" s="2">
        <v>3382.5178489051104</v>
      </c>
      <c r="L446" s="2">
        <v>4667.5484980079082</v>
      </c>
      <c r="M446" s="2">
        <v>10811.824382240931</v>
      </c>
      <c r="N446" s="2">
        <v>1</v>
      </c>
      <c r="O446" s="2">
        <v>1</v>
      </c>
      <c r="P446" s="2">
        <v>1</v>
      </c>
      <c r="Q446" s="2">
        <v>1</v>
      </c>
      <c r="R446" s="2">
        <v>1</v>
      </c>
      <c r="S446">
        <v>69.011116404510759</v>
      </c>
    </row>
    <row r="447" spans="1:19" x14ac:dyDescent="0.2">
      <c r="A447" s="2" t="s">
        <v>471</v>
      </c>
      <c r="B447" s="2">
        <v>1097</v>
      </c>
      <c r="C447" s="2">
        <v>8.7387889907674932E-2</v>
      </c>
      <c r="D447" s="2">
        <v>0.12991592859934878</v>
      </c>
      <c r="E447" s="2">
        <v>791705</v>
      </c>
      <c r="F447" s="2">
        <v>1.0398385312178979</v>
      </c>
      <c r="G447" s="2">
        <v>1.0249950026686079</v>
      </c>
      <c r="H447" s="2">
        <v>-7.7939860828353677E-2</v>
      </c>
      <c r="I447" s="2">
        <v>166.80783402594781</v>
      </c>
      <c r="J447" s="2">
        <v>618.4527082836787</v>
      </c>
      <c r="K447" s="2">
        <v>3134.013351485622</v>
      </c>
      <c r="L447" s="2">
        <v>4275.4817172209223</v>
      </c>
      <c r="M447" s="2">
        <v>9550.2277199356922</v>
      </c>
      <c r="N447" s="2">
        <v>1</v>
      </c>
      <c r="O447" s="2">
        <v>1</v>
      </c>
      <c r="P447" s="2">
        <v>1</v>
      </c>
      <c r="Q447" s="2">
        <v>1</v>
      </c>
      <c r="R447" s="2">
        <v>1</v>
      </c>
      <c r="S447">
        <v>69.011116404510759</v>
      </c>
    </row>
    <row r="448" spans="1:19" x14ac:dyDescent="0.2">
      <c r="A448" s="2" t="s">
        <v>472</v>
      </c>
      <c r="B448" s="2">
        <v>1097</v>
      </c>
      <c r="C448" s="2">
        <v>8.7387889907674932E-2</v>
      </c>
      <c r="D448" s="2">
        <v>0.12992332108451848</v>
      </c>
      <c r="E448" s="2">
        <v>791705</v>
      </c>
      <c r="F448" s="2">
        <v>1.0398385312178979</v>
      </c>
      <c r="G448" s="2">
        <v>1.0232881322754617</v>
      </c>
      <c r="H448" s="2">
        <v>-5.9438776973646662E-2</v>
      </c>
      <c r="I448" s="2">
        <v>167.39045124763751</v>
      </c>
      <c r="J448" s="2">
        <v>621.63153422549317</v>
      </c>
      <c r="K448" s="2">
        <v>3162.9800739507814</v>
      </c>
      <c r="L448" s="2">
        <v>4319.9681502345538</v>
      </c>
      <c r="M448" s="2">
        <v>9683.9395618748622</v>
      </c>
      <c r="N448" s="2">
        <v>1</v>
      </c>
      <c r="O448" s="2">
        <v>1</v>
      </c>
      <c r="P448" s="2">
        <v>1</v>
      </c>
      <c r="Q448" s="2">
        <v>1</v>
      </c>
      <c r="R448" s="2">
        <v>1</v>
      </c>
      <c r="S448">
        <v>69.011116404510759</v>
      </c>
    </row>
    <row r="449" spans="1:19" x14ac:dyDescent="0.2">
      <c r="A449" s="2" t="s">
        <v>473</v>
      </c>
      <c r="B449" s="2">
        <v>1097</v>
      </c>
      <c r="C449" s="2">
        <v>8.7387889907674932E-2</v>
      </c>
      <c r="D449" s="2">
        <v>0.14128737834807212</v>
      </c>
      <c r="E449" s="2">
        <v>791705</v>
      </c>
      <c r="F449" s="2">
        <v>1.0398385312178979</v>
      </c>
      <c r="G449" s="2">
        <v>1.0228747295623726</v>
      </c>
      <c r="H449" s="2">
        <v>9.4028374863937086E-2</v>
      </c>
      <c r="I449" s="2">
        <v>170.05170274403051</v>
      </c>
      <c r="J449" s="2">
        <v>640.50986750730749</v>
      </c>
      <c r="K449" s="2">
        <v>3379.9041722222182</v>
      </c>
      <c r="L449" s="2">
        <v>4665.6879226883802</v>
      </c>
      <c r="M449" s="2">
        <v>10821.612385310649</v>
      </c>
      <c r="N449" s="2">
        <v>1</v>
      </c>
      <c r="O449" s="2">
        <v>1</v>
      </c>
      <c r="P449" s="2">
        <v>1</v>
      </c>
      <c r="Q449" s="2">
        <v>1</v>
      </c>
      <c r="R449" s="2">
        <v>1</v>
      </c>
      <c r="S449">
        <v>69.011116404510759</v>
      </c>
    </row>
    <row r="450" spans="1:19" x14ac:dyDescent="0.2">
      <c r="A450" s="2" t="s">
        <v>474</v>
      </c>
      <c r="B450" s="2">
        <v>1097</v>
      </c>
      <c r="C450" s="2">
        <v>8.7387889907674932E-2</v>
      </c>
      <c r="D450" s="2">
        <v>0.13434025383708958</v>
      </c>
      <c r="E450" s="2">
        <v>791705</v>
      </c>
      <c r="F450" s="2">
        <v>1.0398385312178979</v>
      </c>
      <c r="G450" s="2">
        <v>1.0208798858497174</v>
      </c>
      <c r="H450" s="2">
        <v>-8.289041810892897E-2</v>
      </c>
      <c r="I450" s="2">
        <v>167.39103220386934</v>
      </c>
      <c r="J450" s="2">
        <v>620.30539027312477</v>
      </c>
      <c r="K450" s="2">
        <v>3139.2389316938638</v>
      </c>
      <c r="L450" s="2">
        <v>4280.8924174565836</v>
      </c>
      <c r="M450" s="2">
        <v>9549.4243789598004</v>
      </c>
      <c r="N450" s="2">
        <v>1</v>
      </c>
      <c r="O450" s="2">
        <v>1</v>
      </c>
      <c r="P450" s="2">
        <v>1</v>
      </c>
      <c r="Q450" s="2">
        <v>1</v>
      </c>
      <c r="R450" s="2">
        <v>1</v>
      </c>
      <c r="S450">
        <v>69.011116404510759</v>
      </c>
    </row>
    <row r="451" spans="1:19" x14ac:dyDescent="0.2">
      <c r="A451" s="2" t="s">
        <v>475</v>
      </c>
      <c r="B451" s="2">
        <v>1097</v>
      </c>
      <c r="C451" s="2">
        <v>8.7387889907674932E-2</v>
      </c>
      <c r="D451" s="2">
        <v>0.1490813794499499</v>
      </c>
      <c r="E451" s="2">
        <v>791705</v>
      </c>
      <c r="F451" s="2">
        <v>1.0398385312178979</v>
      </c>
      <c r="G451" s="2">
        <v>1.0207042202305505</v>
      </c>
      <c r="H451" s="2">
        <v>3.6559997781376148E-2</v>
      </c>
      <c r="I451" s="2">
        <v>169.43093331239641</v>
      </c>
      <c r="J451" s="2">
        <v>634.74770779902269</v>
      </c>
      <c r="K451" s="2">
        <v>3302.5446367867316</v>
      </c>
      <c r="L451" s="2">
        <v>4539.7696044253753</v>
      </c>
      <c r="M451" s="2">
        <v>10386.307950164144</v>
      </c>
      <c r="N451" s="2">
        <v>1</v>
      </c>
      <c r="O451" s="2">
        <v>1</v>
      </c>
      <c r="P451" s="2">
        <v>1</v>
      </c>
      <c r="Q451" s="2">
        <v>1</v>
      </c>
      <c r="R451" s="2">
        <v>1</v>
      </c>
      <c r="S451">
        <v>69.011116404510759</v>
      </c>
    </row>
    <row r="452" spans="1:19" x14ac:dyDescent="0.2">
      <c r="A452" s="2" t="s">
        <v>476</v>
      </c>
      <c r="B452" s="2">
        <v>1097</v>
      </c>
      <c r="C452" s="2">
        <v>8.7387889907674932E-2</v>
      </c>
      <c r="D452" s="2">
        <v>0.15497151761204267</v>
      </c>
      <c r="E452" s="2">
        <v>791705</v>
      </c>
      <c r="F452" s="2">
        <v>1.0398385312178979</v>
      </c>
      <c r="G452" s="2">
        <v>1.0204549727869789</v>
      </c>
      <c r="H452" s="2">
        <v>2.8283126227788301E-2</v>
      </c>
      <c r="I452" s="2">
        <v>169.33137836415457</v>
      </c>
      <c r="J452" s="2">
        <v>633.88711257144894</v>
      </c>
      <c r="K452" s="2">
        <v>3291.4964727421925</v>
      </c>
      <c r="L452" s="2">
        <v>4521.9254520952909</v>
      </c>
      <c r="M452" s="2">
        <v>10325.922876540697</v>
      </c>
      <c r="N452" s="2">
        <v>1</v>
      </c>
      <c r="O452" s="2">
        <v>1</v>
      </c>
      <c r="P452" s="2">
        <v>1</v>
      </c>
      <c r="Q452" s="2">
        <v>1</v>
      </c>
      <c r="R452" s="2">
        <v>1</v>
      </c>
      <c r="S452">
        <v>69.011116404510759</v>
      </c>
    </row>
    <row r="453" spans="1:19" x14ac:dyDescent="0.2">
      <c r="A453" s="2" t="s">
        <v>477</v>
      </c>
      <c r="B453" s="2">
        <v>1097</v>
      </c>
      <c r="C453" s="2">
        <v>8.7387889907674932E-2</v>
      </c>
      <c r="D453" s="2">
        <v>0.13770811799811483</v>
      </c>
      <c r="E453" s="2">
        <v>791705</v>
      </c>
      <c r="F453" s="2">
        <v>1.0398385312178979</v>
      </c>
      <c r="G453" s="2">
        <v>1.020207725405043</v>
      </c>
      <c r="H453" s="2">
        <v>4.2946530049472069E-2</v>
      </c>
      <c r="I453" s="2">
        <v>169.62248888921937</v>
      </c>
      <c r="J453" s="2">
        <v>635.84198525908539</v>
      </c>
      <c r="K453" s="2">
        <v>3313.2906556235916</v>
      </c>
      <c r="L453" s="2">
        <v>4556.5737880832403</v>
      </c>
      <c r="M453" s="2">
        <v>10439.590711227696</v>
      </c>
      <c r="N453" s="2">
        <v>1</v>
      </c>
      <c r="O453" s="2">
        <v>1</v>
      </c>
      <c r="P453" s="2">
        <v>1</v>
      </c>
      <c r="Q453" s="2">
        <v>1</v>
      </c>
      <c r="R453" s="2">
        <v>1</v>
      </c>
      <c r="S453">
        <v>69.011116404510759</v>
      </c>
    </row>
    <row r="454" spans="1:19" x14ac:dyDescent="0.2">
      <c r="A454" s="2" t="s">
        <v>478</v>
      </c>
      <c r="B454" s="2">
        <v>1097</v>
      </c>
      <c r="C454" s="2">
        <v>8.7387889907674932E-2</v>
      </c>
      <c r="D454" s="2">
        <v>0.13400056933041146</v>
      </c>
      <c r="E454" s="2">
        <v>791705</v>
      </c>
      <c r="F454" s="2">
        <v>1.0398385312178979</v>
      </c>
      <c r="G454" s="2">
        <v>1.0201065678273467</v>
      </c>
      <c r="H454" s="2">
        <v>-2.84383257432065E-2</v>
      </c>
      <c r="I454" s="2">
        <v>168.42862399902219</v>
      </c>
      <c r="J454" s="2">
        <v>627.22655473500276</v>
      </c>
      <c r="K454" s="2">
        <v>3213.6890383488076</v>
      </c>
      <c r="L454" s="2">
        <v>4397.8997053549656</v>
      </c>
      <c r="M454" s="2">
        <v>9919.1964837151263</v>
      </c>
      <c r="N454" s="2">
        <v>1</v>
      </c>
      <c r="O454" s="2">
        <v>1</v>
      </c>
      <c r="P454" s="2">
        <v>1</v>
      </c>
      <c r="Q454" s="2">
        <v>1</v>
      </c>
      <c r="R454" s="2">
        <v>1</v>
      </c>
      <c r="S454">
        <v>69.011116404510759</v>
      </c>
    </row>
    <row r="455" spans="1:19" x14ac:dyDescent="0.2">
      <c r="A455" s="2" t="s">
        <v>479</v>
      </c>
      <c r="B455" s="2">
        <v>1097</v>
      </c>
      <c r="C455" s="2">
        <v>8.7387889907674932E-2</v>
      </c>
      <c r="D455" s="2">
        <v>0.13379794072836917</v>
      </c>
      <c r="E455" s="2">
        <v>791705</v>
      </c>
      <c r="F455" s="2">
        <v>1.0398385312178979</v>
      </c>
      <c r="G455" s="2">
        <v>1.0209935407430484</v>
      </c>
      <c r="H455" s="2">
        <v>0.15551982648078438</v>
      </c>
      <c r="I455" s="2">
        <v>171.43314509958202</v>
      </c>
      <c r="J455" s="2">
        <v>649.5119937584933</v>
      </c>
      <c r="K455" s="2">
        <v>3481.365358775553</v>
      </c>
      <c r="L455" s="2">
        <v>4828.4598530054582</v>
      </c>
      <c r="M455" s="2">
        <v>11374.487959578411</v>
      </c>
      <c r="N455" s="2">
        <v>1</v>
      </c>
      <c r="O455" s="2">
        <v>1</v>
      </c>
      <c r="P455" s="2">
        <v>1</v>
      </c>
      <c r="Q455" s="2">
        <v>1</v>
      </c>
      <c r="R455" s="2">
        <v>1</v>
      </c>
      <c r="S455">
        <v>69.011116404510759</v>
      </c>
    </row>
    <row r="456" spans="1:19" x14ac:dyDescent="0.2">
      <c r="A456" s="2" t="s">
        <v>480</v>
      </c>
      <c r="B456" s="2">
        <v>1097</v>
      </c>
      <c r="C456" s="2">
        <v>8.7387889907674932E-2</v>
      </c>
      <c r="D456" s="2">
        <v>0.1358701025710192</v>
      </c>
      <c r="E456" s="2">
        <v>791705</v>
      </c>
      <c r="F456" s="2">
        <v>1.0398385312178979</v>
      </c>
      <c r="G456" s="2">
        <v>1.0212589961044554</v>
      </c>
      <c r="H456" s="2">
        <v>0.1234861042064536</v>
      </c>
      <c r="I456" s="2">
        <v>170.83134476384006</v>
      </c>
      <c r="J456" s="2">
        <v>645.24894134077329</v>
      </c>
      <c r="K456" s="2">
        <v>3430.1742513404606</v>
      </c>
      <c r="L456" s="2">
        <v>4745.5795082855111</v>
      </c>
      <c r="M456" s="2">
        <v>11086.861919622997</v>
      </c>
      <c r="N456" s="2">
        <v>1</v>
      </c>
      <c r="O456" s="2">
        <v>1</v>
      </c>
      <c r="P456" s="2">
        <v>1</v>
      </c>
      <c r="Q456" s="2">
        <v>1</v>
      </c>
      <c r="R456" s="2">
        <v>1</v>
      </c>
      <c r="S456">
        <v>69.011116404510759</v>
      </c>
    </row>
    <row r="457" spans="1:19" x14ac:dyDescent="0.2">
      <c r="A457" s="2" t="s">
        <v>481</v>
      </c>
      <c r="B457" s="2">
        <v>1097</v>
      </c>
      <c r="C457" s="2">
        <v>8.7387889907674932E-2</v>
      </c>
      <c r="D457" s="2">
        <v>0.13808930486846283</v>
      </c>
      <c r="E457" s="2">
        <v>791705</v>
      </c>
      <c r="F457" s="2">
        <v>1.0398385312178979</v>
      </c>
      <c r="G457" s="2">
        <v>1.0221665189139726</v>
      </c>
      <c r="H457" s="2">
        <v>-1.14684373604933E-2</v>
      </c>
      <c r="I457" s="2">
        <v>168.37608855660093</v>
      </c>
      <c r="J457" s="2">
        <v>628.01426781540192</v>
      </c>
      <c r="K457" s="2">
        <v>3230.7059193079031</v>
      </c>
      <c r="L457" s="2">
        <v>4426.3932414737583</v>
      </c>
      <c r="M457" s="2">
        <v>10021.214570971377</v>
      </c>
      <c r="N457" s="2">
        <v>1</v>
      </c>
      <c r="O457" s="2">
        <v>1</v>
      </c>
      <c r="P457" s="2">
        <v>1</v>
      </c>
      <c r="Q457" s="2">
        <v>1</v>
      </c>
      <c r="R457" s="2">
        <v>1</v>
      </c>
      <c r="S457">
        <v>69.011116404510759</v>
      </c>
    </row>
    <row r="458" spans="1:19" x14ac:dyDescent="0.2">
      <c r="A458" s="2" t="s">
        <v>482</v>
      </c>
      <c r="B458" s="2">
        <v>1097</v>
      </c>
      <c r="C458" s="2">
        <v>8.7387889907674932E-2</v>
      </c>
      <c r="D458" s="2">
        <v>0.13563373242002888</v>
      </c>
      <c r="E458" s="2">
        <v>791705</v>
      </c>
      <c r="F458" s="2">
        <v>1.0398385312178979</v>
      </c>
      <c r="G458" s="2">
        <v>1.0232769457117492</v>
      </c>
      <c r="H458" s="2">
        <v>1.9121678963604439E-2</v>
      </c>
      <c r="I458" s="2">
        <v>168.70929415554511</v>
      </c>
      <c r="J458" s="2">
        <v>631.0315483276687</v>
      </c>
      <c r="K458" s="2">
        <v>3269.8131743795916</v>
      </c>
      <c r="L458" s="2">
        <v>4489.4611266539368</v>
      </c>
      <c r="M458" s="2">
        <v>10233.002638094589</v>
      </c>
      <c r="N458" s="2">
        <v>1</v>
      </c>
      <c r="O458" s="2">
        <v>1</v>
      </c>
      <c r="P458" s="2">
        <v>1</v>
      </c>
      <c r="Q458" s="2">
        <v>1</v>
      </c>
      <c r="R458" s="2">
        <v>1</v>
      </c>
      <c r="S458">
        <v>69.011116404510759</v>
      </c>
    </row>
    <row r="459" spans="1:19" x14ac:dyDescent="0.2">
      <c r="A459" s="2" t="s">
        <v>483</v>
      </c>
      <c r="B459" s="2">
        <v>1097</v>
      </c>
      <c r="C459" s="2">
        <v>8.7387889907674932E-2</v>
      </c>
      <c r="D459" s="2">
        <v>0.14289322111410493</v>
      </c>
      <c r="E459" s="2">
        <v>791705</v>
      </c>
      <c r="F459" s="2">
        <v>1.0398385312178979</v>
      </c>
      <c r="G459" s="2">
        <v>1.0207334968327699</v>
      </c>
      <c r="H459" s="2">
        <v>7.4649444141518931E-2</v>
      </c>
      <c r="I459" s="2">
        <v>170.07754865746361</v>
      </c>
      <c r="J459" s="2">
        <v>639.44147898067354</v>
      </c>
      <c r="K459" s="2">
        <v>3357.9738489377892</v>
      </c>
      <c r="L459" s="2">
        <v>4628.6541662354939</v>
      </c>
      <c r="M459" s="2">
        <v>10684.089226969118</v>
      </c>
      <c r="N459" s="2">
        <v>1</v>
      </c>
      <c r="O459" s="2">
        <v>1</v>
      </c>
      <c r="P459" s="2">
        <v>1</v>
      </c>
      <c r="Q459" s="2">
        <v>1</v>
      </c>
      <c r="R459" s="2">
        <v>1</v>
      </c>
      <c r="S459">
        <v>69.011116404510759</v>
      </c>
    </row>
    <row r="460" spans="1:19" x14ac:dyDescent="0.2">
      <c r="A460" s="2" t="s">
        <v>484</v>
      </c>
      <c r="B460" s="2">
        <v>1097</v>
      </c>
      <c r="C460" s="2">
        <v>8.7387889907674932E-2</v>
      </c>
      <c r="D460" s="2">
        <v>0.13315759912954836</v>
      </c>
      <c r="E460" s="2">
        <v>791705</v>
      </c>
      <c r="F460" s="2">
        <v>1.0398385312178979</v>
      </c>
      <c r="G460" s="2">
        <v>1.0214539094388451</v>
      </c>
      <c r="H460" s="2">
        <v>-4.5876277257177842E-2</v>
      </c>
      <c r="I460" s="2">
        <v>167.91524348014815</v>
      </c>
      <c r="J460" s="2">
        <v>624.33244179652206</v>
      </c>
      <c r="K460" s="2">
        <v>3186.2558401641677</v>
      </c>
      <c r="L460" s="2">
        <v>4355.4449497013238</v>
      </c>
      <c r="M460" s="2">
        <v>9788.9791541856976</v>
      </c>
      <c r="N460" s="2">
        <v>1</v>
      </c>
      <c r="O460" s="2">
        <v>1</v>
      </c>
      <c r="P460" s="2">
        <v>1</v>
      </c>
      <c r="Q460" s="2">
        <v>1</v>
      </c>
      <c r="R460" s="2">
        <v>1</v>
      </c>
      <c r="S460">
        <v>69.011116404510759</v>
      </c>
    </row>
    <row r="461" spans="1:19" x14ac:dyDescent="0.2">
      <c r="A461" s="2" t="s">
        <v>485</v>
      </c>
      <c r="B461" s="2">
        <v>1097</v>
      </c>
      <c r="C461" s="2">
        <v>8.7387889907674932E-2</v>
      </c>
      <c r="D461" s="2">
        <v>0.12016647993984229</v>
      </c>
      <c r="E461" s="2">
        <v>791705</v>
      </c>
      <c r="F461" s="2">
        <v>1.0398385312178979</v>
      </c>
      <c r="G461" s="2">
        <v>1.0210261664472626</v>
      </c>
      <c r="H461" s="2">
        <v>3.6032540373254693E-2</v>
      </c>
      <c r="I461" s="2">
        <v>169.36846293789392</v>
      </c>
      <c r="J461" s="2">
        <v>634.48325765282902</v>
      </c>
      <c r="K461" s="2">
        <v>3300.7809229801032</v>
      </c>
      <c r="L461" s="2">
        <v>4537.1977351688156</v>
      </c>
      <c r="M461" s="2">
        <v>10379.428279576956</v>
      </c>
      <c r="N461" s="2">
        <v>1</v>
      </c>
      <c r="O461" s="2">
        <v>1</v>
      </c>
      <c r="P461" s="2">
        <v>1</v>
      </c>
      <c r="Q461" s="2">
        <v>1</v>
      </c>
      <c r="R461" s="2">
        <v>1</v>
      </c>
      <c r="S461">
        <v>69.011116404510759</v>
      </c>
    </row>
    <row r="462" spans="1:19" x14ac:dyDescent="0.2">
      <c r="A462" s="2" t="s">
        <v>486</v>
      </c>
      <c r="B462" s="2">
        <v>1097</v>
      </c>
      <c r="C462" s="2">
        <v>8.7387889907674932E-2</v>
      </c>
      <c r="D462" s="2">
        <v>0.15220327428775121</v>
      </c>
      <c r="E462" s="2">
        <v>791705</v>
      </c>
      <c r="F462" s="2">
        <v>1.0398385312178979</v>
      </c>
      <c r="G462" s="2">
        <v>1.0212017000269213</v>
      </c>
      <c r="H462" s="2">
        <v>-7.470004366583817E-2</v>
      </c>
      <c r="I462" s="2">
        <v>167.47510889446815</v>
      </c>
      <c r="J462" s="2">
        <v>621.07625281212484</v>
      </c>
      <c r="K462" s="2">
        <v>3148.9679258234287</v>
      </c>
      <c r="L462" s="2">
        <v>4296.4289597193747</v>
      </c>
      <c r="M462" s="2">
        <v>9599.9320242984213</v>
      </c>
      <c r="N462" s="2">
        <v>1</v>
      </c>
      <c r="O462" s="2">
        <v>1</v>
      </c>
      <c r="P462" s="2">
        <v>1</v>
      </c>
      <c r="Q462" s="2">
        <v>1</v>
      </c>
      <c r="R462" s="2">
        <v>1</v>
      </c>
      <c r="S462">
        <v>69.011116404510759</v>
      </c>
    </row>
    <row r="463" spans="1:19" x14ac:dyDescent="0.2">
      <c r="A463" s="2" t="s">
        <v>487</v>
      </c>
      <c r="B463" s="2">
        <v>1097</v>
      </c>
      <c r="C463" s="2">
        <v>8.7387889907674932E-2</v>
      </c>
      <c r="D463" s="2">
        <v>0.16004686203228513</v>
      </c>
      <c r="E463" s="2">
        <v>791705</v>
      </c>
      <c r="F463" s="2">
        <v>1.0398385312178979</v>
      </c>
      <c r="G463" s="2">
        <v>1.0193386610260458</v>
      </c>
      <c r="H463" s="2">
        <v>-4.7653981790968268E-2</v>
      </c>
      <c r="I463" s="2">
        <v>168.23138063292663</v>
      </c>
      <c r="J463" s="2">
        <v>625.39297022360836</v>
      </c>
      <c r="K463" s="2">
        <v>3190.0556073130592</v>
      </c>
      <c r="L463" s="2">
        <v>4359.9502876931429</v>
      </c>
      <c r="M463" s="2">
        <v>9793.730246683388</v>
      </c>
      <c r="N463" s="2">
        <v>1</v>
      </c>
      <c r="O463" s="2">
        <v>1</v>
      </c>
      <c r="P463" s="2">
        <v>1</v>
      </c>
      <c r="Q463" s="2">
        <v>1</v>
      </c>
      <c r="R463" s="2">
        <v>1</v>
      </c>
      <c r="S463">
        <v>69.011116404510759</v>
      </c>
    </row>
    <row r="464" spans="1:19" x14ac:dyDescent="0.2">
      <c r="A464" s="2" t="s">
        <v>488</v>
      </c>
      <c r="B464" s="2">
        <v>1097</v>
      </c>
      <c r="C464" s="2">
        <v>8.7387889907674932E-2</v>
      </c>
      <c r="D464" s="2">
        <v>0.20550552769018501</v>
      </c>
      <c r="E464" s="2">
        <v>791705</v>
      </c>
      <c r="F464" s="2">
        <v>1.0398385312178979</v>
      </c>
      <c r="G464" s="2">
        <v>1.0192411945875799</v>
      </c>
      <c r="H464" s="2">
        <v>6.4437186505294425E-2</v>
      </c>
      <c r="I464" s="2">
        <v>170.15214697310398</v>
      </c>
      <c r="J464" s="2">
        <v>639.10875402630109</v>
      </c>
      <c r="K464" s="2">
        <v>3347.7020636224852</v>
      </c>
      <c r="L464" s="2">
        <v>4610.9641667794886</v>
      </c>
      <c r="M464" s="2">
        <v>10616.40512393226</v>
      </c>
      <c r="N464" s="2">
        <v>1</v>
      </c>
      <c r="O464" s="2">
        <v>1</v>
      </c>
      <c r="P464" s="2">
        <v>1</v>
      </c>
      <c r="Q464" s="2">
        <v>1</v>
      </c>
      <c r="R464" s="2">
        <v>1</v>
      </c>
      <c r="S464">
        <v>69.011116404510759</v>
      </c>
    </row>
    <row r="465" spans="1:19" x14ac:dyDescent="0.2">
      <c r="A465" s="2" t="s">
        <v>489</v>
      </c>
      <c r="B465" s="2">
        <v>1097</v>
      </c>
      <c r="C465" s="2">
        <v>8.7387889907674932E-2</v>
      </c>
      <c r="D465" s="2">
        <v>0.13043278058400135</v>
      </c>
      <c r="E465" s="2">
        <v>791705</v>
      </c>
      <c r="F465" s="2">
        <v>1.0398385312178979</v>
      </c>
      <c r="G465" s="2">
        <v>1.0211982999304285</v>
      </c>
      <c r="H465" s="2">
        <v>4.7260060812718059E-2</v>
      </c>
      <c r="I465" s="2">
        <v>169.53120599081018</v>
      </c>
      <c r="J465" s="2">
        <v>635.7567123460932</v>
      </c>
      <c r="K465" s="2">
        <v>3316.3947367199535</v>
      </c>
      <c r="L465" s="2">
        <v>4562.3119600520231</v>
      </c>
      <c r="M465" s="2">
        <v>10463.87000234349</v>
      </c>
      <c r="N465" s="2">
        <v>1</v>
      </c>
      <c r="O465" s="2">
        <v>1</v>
      </c>
      <c r="P465" s="2">
        <v>1</v>
      </c>
      <c r="Q465" s="2">
        <v>1</v>
      </c>
      <c r="R465" s="2">
        <v>1</v>
      </c>
      <c r="S465">
        <v>69.011116404510759</v>
      </c>
    </row>
    <row r="466" spans="1:19" x14ac:dyDescent="0.2">
      <c r="A466" s="2" t="s">
        <v>490</v>
      </c>
      <c r="B466" s="2">
        <v>1097</v>
      </c>
      <c r="C466" s="2">
        <v>8.7387889907674932E-2</v>
      </c>
      <c r="D466" s="2">
        <v>0.14382434862715296</v>
      </c>
      <c r="E466" s="2">
        <v>791705</v>
      </c>
      <c r="F466" s="2">
        <v>1.0398385312178979</v>
      </c>
      <c r="G466" s="2">
        <v>1.0193959618162487</v>
      </c>
      <c r="H466" s="2">
        <v>0.18250880934696004</v>
      </c>
      <c r="I466" s="2">
        <v>172.17891719198332</v>
      </c>
      <c r="J466" s="2">
        <v>654.05154695627346</v>
      </c>
      <c r="K466" s="2">
        <v>3530.6071928114052</v>
      </c>
      <c r="L466" s="2">
        <v>4907.3622396544924</v>
      </c>
      <c r="M466" s="2">
        <v>11644.042762301162</v>
      </c>
      <c r="N466" s="2">
        <v>1</v>
      </c>
      <c r="O466" s="2">
        <v>1</v>
      </c>
      <c r="P466" s="2">
        <v>1</v>
      </c>
      <c r="Q466" s="2">
        <v>1</v>
      </c>
      <c r="R466" s="2">
        <v>1</v>
      </c>
      <c r="S466">
        <v>69.011116404510759</v>
      </c>
    </row>
    <row r="467" spans="1:19" x14ac:dyDescent="0.2">
      <c r="A467" s="2" t="s">
        <v>491</v>
      </c>
      <c r="B467" s="2">
        <v>1097</v>
      </c>
      <c r="C467" s="2">
        <v>8.7387889907674932E-2</v>
      </c>
      <c r="D467" s="2">
        <v>0.12575747542822538</v>
      </c>
      <c r="E467" s="2">
        <v>791705</v>
      </c>
      <c r="F467" s="2">
        <v>1.0398385312178979</v>
      </c>
      <c r="G467" s="2">
        <v>1.0245480310850323</v>
      </c>
      <c r="H467" s="2">
        <v>-8.8841865989498336E-2</v>
      </c>
      <c r="I467" s="2">
        <v>166.69981952088267</v>
      </c>
      <c r="J467" s="2">
        <v>617.44661192078081</v>
      </c>
      <c r="K467" s="2">
        <v>3121.2509386777278</v>
      </c>
      <c r="L467" s="2">
        <v>4255.0958372467394</v>
      </c>
      <c r="M467" s="2">
        <v>9483.9442664709895</v>
      </c>
      <c r="N467" s="2">
        <v>1</v>
      </c>
      <c r="O467" s="2">
        <v>1</v>
      </c>
      <c r="P467" s="2">
        <v>1</v>
      </c>
      <c r="Q467" s="2">
        <v>1</v>
      </c>
      <c r="R467" s="2">
        <v>1</v>
      </c>
      <c r="S467">
        <v>69.011116404510759</v>
      </c>
    </row>
    <row r="468" spans="1:19" x14ac:dyDescent="0.2">
      <c r="A468" s="2" t="s">
        <v>492</v>
      </c>
      <c r="B468" s="2">
        <v>1097</v>
      </c>
      <c r="C468" s="2">
        <v>8.7387889907674932E-2</v>
      </c>
      <c r="D468" s="2">
        <v>0.13744356670292007</v>
      </c>
      <c r="E468" s="2">
        <v>791705</v>
      </c>
      <c r="F468" s="2">
        <v>1.0398385312178979</v>
      </c>
      <c r="G468" s="2">
        <v>1.0232497337342059</v>
      </c>
      <c r="H468" s="2">
        <v>-1.1787123219328229E-2</v>
      </c>
      <c r="I468" s="2">
        <v>168.19312952574191</v>
      </c>
      <c r="J468" s="2">
        <v>627.31870558190417</v>
      </c>
      <c r="K468" s="2">
        <v>3227.0257801549988</v>
      </c>
      <c r="L468" s="2">
        <v>4421.340435547223</v>
      </c>
      <c r="M468" s="2">
        <v>10009.974988846028</v>
      </c>
      <c r="N468" s="2">
        <v>1</v>
      </c>
      <c r="O468" s="2">
        <v>1</v>
      </c>
      <c r="P468" s="2">
        <v>1</v>
      </c>
      <c r="Q468" s="2">
        <v>1</v>
      </c>
      <c r="R468" s="2">
        <v>1</v>
      </c>
      <c r="S468">
        <v>69.011116404510759</v>
      </c>
    </row>
    <row r="469" spans="1:19" x14ac:dyDescent="0.2">
      <c r="A469" s="2" t="s">
        <v>493</v>
      </c>
      <c r="B469" s="2">
        <v>1097</v>
      </c>
      <c r="C469" s="2">
        <v>8.7387889907674932E-2</v>
      </c>
      <c r="D469" s="2">
        <v>0.15304463415289121</v>
      </c>
      <c r="E469" s="2">
        <v>791705</v>
      </c>
      <c r="F469" s="2">
        <v>1.0398385312178979</v>
      </c>
      <c r="G469" s="2">
        <v>1.0228096417215542</v>
      </c>
      <c r="H469" s="2">
        <v>2.4809624781615108E-2</v>
      </c>
      <c r="I469" s="2">
        <v>168.88257654936021</v>
      </c>
      <c r="J469" s="2">
        <v>632.0100255356441</v>
      </c>
      <c r="K469" s="2">
        <v>3279.2689946592632</v>
      </c>
      <c r="L469" s="2">
        <v>4504.1957235621057</v>
      </c>
      <c r="M469" s="2">
        <v>10279.257203862906</v>
      </c>
      <c r="N469" s="2">
        <v>1</v>
      </c>
      <c r="O469" s="2">
        <v>1</v>
      </c>
      <c r="P469" s="2">
        <v>1</v>
      </c>
      <c r="Q469" s="2">
        <v>1</v>
      </c>
      <c r="R469" s="2">
        <v>1</v>
      </c>
      <c r="S469">
        <v>69.011116404510759</v>
      </c>
    </row>
    <row r="470" spans="1:19" x14ac:dyDescent="0.2">
      <c r="A470" s="2" t="s">
        <v>494</v>
      </c>
      <c r="B470" s="2">
        <v>1097</v>
      </c>
      <c r="C470" s="2">
        <v>8.7387889907674932E-2</v>
      </c>
      <c r="D470" s="2">
        <v>0.14428147380189019</v>
      </c>
      <c r="E470" s="2">
        <v>791705</v>
      </c>
      <c r="F470" s="2">
        <v>1.0398385312178979</v>
      </c>
      <c r="G470" s="2">
        <v>1.0193368808044043</v>
      </c>
      <c r="H470" s="2">
        <v>-2.465570861265937E-2</v>
      </c>
      <c r="I470" s="2">
        <v>168.61895166172556</v>
      </c>
      <c r="J470" s="2">
        <v>628.14789438968273</v>
      </c>
      <c r="K470" s="2">
        <v>3221.1243117425038</v>
      </c>
      <c r="L470" s="2">
        <v>4409.1260724680697</v>
      </c>
      <c r="M470" s="2">
        <v>9951.8100215674513</v>
      </c>
      <c r="N470" s="2">
        <v>1</v>
      </c>
      <c r="O470" s="2">
        <v>1</v>
      </c>
      <c r="P470" s="2">
        <v>1</v>
      </c>
      <c r="Q470" s="2">
        <v>1</v>
      </c>
      <c r="R470" s="2">
        <v>1</v>
      </c>
      <c r="S470">
        <v>69.011116404510759</v>
      </c>
    </row>
    <row r="471" spans="1:19" x14ac:dyDescent="0.2">
      <c r="A471" s="2" t="s">
        <v>495</v>
      </c>
      <c r="B471" s="2">
        <v>1097</v>
      </c>
      <c r="C471" s="2">
        <v>8.7387889907674932E-2</v>
      </c>
      <c r="D471" s="2">
        <v>0.13605119715475117</v>
      </c>
      <c r="E471" s="2">
        <v>791705</v>
      </c>
      <c r="F471" s="2">
        <v>1.0398385312178979</v>
      </c>
      <c r="G471" s="2">
        <v>1.0204366294858795</v>
      </c>
      <c r="H471" s="2">
        <v>6.5907148135251989E-2</v>
      </c>
      <c r="I471" s="2">
        <v>169.97722167743629</v>
      </c>
      <c r="J471" s="2">
        <v>638.54020423940017</v>
      </c>
      <c r="K471" s="2">
        <v>3346.0205855988411</v>
      </c>
      <c r="L471" s="2">
        <v>4609.2142352425153</v>
      </c>
      <c r="M471" s="2">
        <v>10616.946426818384</v>
      </c>
      <c r="N471" s="2">
        <v>1</v>
      </c>
      <c r="O471" s="2">
        <v>1</v>
      </c>
      <c r="P471" s="2">
        <v>1</v>
      </c>
      <c r="Q471" s="2">
        <v>1</v>
      </c>
      <c r="R471" s="2">
        <v>1</v>
      </c>
      <c r="S471">
        <v>69.011116404510759</v>
      </c>
    </row>
    <row r="472" spans="1:19" x14ac:dyDescent="0.2">
      <c r="A472" s="2" t="s">
        <v>496</v>
      </c>
      <c r="B472" s="2">
        <v>1097</v>
      </c>
      <c r="C472" s="2">
        <v>8.7387889907674932E-2</v>
      </c>
      <c r="D472" s="2">
        <v>0.16751419209305612</v>
      </c>
      <c r="E472" s="2">
        <v>791705</v>
      </c>
      <c r="F472" s="2">
        <v>1.0398385312178979</v>
      </c>
      <c r="G472" s="2">
        <v>1.0196111419454337</v>
      </c>
      <c r="H472" s="2">
        <v>0.10728254707676566</v>
      </c>
      <c r="I472" s="2">
        <v>170.8290797426495</v>
      </c>
      <c r="J472" s="2">
        <v>644.25102027919775</v>
      </c>
      <c r="K472" s="2">
        <v>3410.7932222025061</v>
      </c>
      <c r="L472" s="2">
        <v>4712.8556382109609</v>
      </c>
      <c r="M472" s="2">
        <v>10964.530068694226</v>
      </c>
      <c r="N472" s="2">
        <v>1</v>
      </c>
      <c r="O472" s="2">
        <v>1</v>
      </c>
      <c r="P472" s="2">
        <v>1</v>
      </c>
      <c r="Q472" s="2">
        <v>1</v>
      </c>
      <c r="R472" s="2">
        <v>1</v>
      </c>
      <c r="S472">
        <v>69.011116404510759</v>
      </c>
    </row>
    <row r="473" spans="1:19" x14ac:dyDescent="0.2">
      <c r="A473" s="2" t="s">
        <v>497</v>
      </c>
      <c r="B473" s="2">
        <v>1097</v>
      </c>
      <c r="C473" s="2">
        <v>8.7387889907674932E-2</v>
      </c>
      <c r="D473" s="2">
        <v>0.14476221842902129</v>
      </c>
      <c r="E473" s="2">
        <v>791705</v>
      </c>
      <c r="F473" s="2">
        <v>1.0398385312178979</v>
      </c>
      <c r="G473" s="2">
        <v>1.0161956639517435</v>
      </c>
      <c r="H473" s="5">
        <v>-2.6691388768406701E-3</v>
      </c>
      <c r="I473" s="2">
        <v>169.51181228942292</v>
      </c>
      <c r="J473" s="2">
        <v>632.7344111213331</v>
      </c>
      <c r="K473" s="2">
        <v>3260.9574018695162</v>
      </c>
      <c r="L473" s="2">
        <v>4470.049216808713</v>
      </c>
      <c r="M473" s="2">
        <v>10134.375161228934</v>
      </c>
      <c r="N473" s="2">
        <v>1</v>
      </c>
      <c r="O473" s="2">
        <v>1</v>
      </c>
      <c r="P473" s="2">
        <v>1</v>
      </c>
      <c r="Q473" s="2">
        <v>1</v>
      </c>
      <c r="R473" s="2">
        <v>1</v>
      </c>
      <c r="S473">
        <v>69.011116404510759</v>
      </c>
    </row>
    <row r="474" spans="1:19" x14ac:dyDescent="0.2">
      <c r="A474" s="2" t="s">
        <v>498</v>
      </c>
      <c r="B474" s="2">
        <v>1097</v>
      </c>
      <c r="C474" s="2">
        <v>8.7387889907674932E-2</v>
      </c>
      <c r="D474" s="2">
        <v>0.1396929730785178</v>
      </c>
      <c r="E474" s="2">
        <v>791705</v>
      </c>
      <c r="F474" s="2">
        <v>1.0398385312178979</v>
      </c>
      <c r="G474" s="2">
        <v>1.019306666895996</v>
      </c>
      <c r="H474" s="2">
        <v>5.9737409861753098E-2</v>
      </c>
      <c r="I474" s="2">
        <v>170.06045922491975</v>
      </c>
      <c r="J474" s="2">
        <v>638.48307884225414</v>
      </c>
      <c r="K474" s="2">
        <v>3340.583283677699</v>
      </c>
      <c r="L474" s="2">
        <v>4599.5935675003802</v>
      </c>
      <c r="M474" s="2">
        <v>10578.577881398691</v>
      </c>
      <c r="N474" s="2">
        <v>1</v>
      </c>
      <c r="O474" s="2">
        <v>1</v>
      </c>
      <c r="P474" s="2">
        <v>1</v>
      </c>
      <c r="Q474" s="2">
        <v>1</v>
      </c>
      <c r="R474" s="2">
        <v>1</v>
      </c>
      <c r="S474">
        <v>69.011116404510759</v>
      </c>
    </row>
    <row r="475" spans="1:19" x14ac:dyDescent="0.2">
      <c r="A475" s="2" t="s">
        <v>499</v>
      </c>
      <c r="B475" s="2">
        <v>1097</v>
      </c>
      <c r="C475" s="2">
        <v>8.7387889907674932E-2</v>
      </c>
      <c r="D475" s="2">
        <v>0.14553141007844328</v>
      </c>
      <c r="E475" s="2">
        <v>791705</v>
      </c>
      <c r="F475" s="2">
        <v>1.0398385312178979</v>
      </c>
      <c r="G475" s="2">
        <v>1.0205241676829881</v>
      </c>
      <c r="H475" s="2">
        <v>-0.11853720422430188</v>
      </c>
      <c r="I475" s="2">
        <v>166.8574699481654</v>
      </c>
      <c r="J475" s="2">
        <v>616.3604644216324</v>
      </c>
      <c r="K475" s="2">
        <v>3094.709474775419</v>
      </c>
      <c r="L475" s="2">
        <v>4210.7480832887786</v>
      </c>
      <c r="M475" s="2">
        <v>9328.127347087986</v>
      </c>
      <c r="N475" s="2">
        <v>1</v>
      </c>
      <c r="O475" s="2">
        <v>1</v>
      </c>
      <c r="P475" s="2">
        <v>1</v>
      </c>
      <c r="Q475" s="2">
        <v>1</v>
      </c>
      <c r="R475" s="2">
        <v>1</v>
      </c>
      <c r="S475">
        <v>69.011116404510759</v>
      </c>
    </row>
    <row r="476" spans="1:19" x14ac:dyDescent="0.2">
      <c r="A476" s="2" t="s">
        <v>500</v>
      </c>
      <c r="B476" s="2">
        <v>1097</v>
      </c>
      <c r="C476" s="2">
        <v>8.7387889907674932E-2</v>
      </c>
      <c r="D476" s="2">
        <v>0.1383345149369461</v>
      </c>
      <c r="E476" s="2">
        <v>791705</v>
      </c>
      <c r="F476" s="2">
        <v>1.0398385312178979</v>
      </c>
      <c r="G476" s="2">
        <v>1.0200063227672411</v>
      </c>
      <c r="H476" s="2">
        <v>-9.21341523881688E-2</v>
      </c>
      <c r="I476" s="2">
        <v>167.37898537575975</v>
      </c>
      <c r="J476" s="2">
        <v>619.73945202775565</v>
      </c>
      <c r="K476" s="2">
        <v>3129.7657712408568</v>
      </c>
      <c r="L476" s="2">
        <v>4265.4006189770116</v>
      </c>
      <c r="M476" s="2">
        <v>9496.860312792398</v>
      </c>
      <c r="N476" s="2">
        <v>1</v>
      </c>
      <c r="O476" s="2">
        <v>1</v>
      </c>
      <c r="P476" s="2">
        <v>1</v>
      </c>
      <c r="Q476" s="2">
        <v>1</v>
      </c>
      <c r="R476" s="2">
        <v>1</v>
      </c>
      <c r="S476">
        <v>69.011116404510759</v>
      </c>
    </row>
    <row r="477" spans="1:19" x14ac:dyDescent="0.2">
      <c r="A477" s="2" t="s">
        <v>501</v>
      </c>
      <c r="B477" s="2">
        <v>1097</v>
      </c>
      <c r="C477" s="2">
        <v>8.7387889907674932E-2</v>
      </c>
      <c r="D477" s="2">
        <v>0.12830894462584436</v>
      </c>
      <c r="E477" s="2">
        <v>791705</v>
      </c>
      <c r="F477" s="2">
        <v>1.0398385312178979</v>
      </c>
      <c r="G477" s="2">
        <v>1.0226489038084414</v>
      </c>
      <c r="H477" s="2">
        <v>-1.5663158348956759E-2</v>
      </c>
      <c r="I477" s="2">
        <v>168.22644962048903</v>
      </c>
      <c r="J477" s="2">
        <v>627.21796820740769</v>
      </c>
      <c r="K477" s="2">
        <v>3223.5209193626715</v>
      </c>
      <c r="L477" s="2">
        <v>4415.3371352746153</v>
      </c>
      <c r="M477" s="2">
        <v>9987.6164001743327</v>
      </c>
      <c r="N477" s="2">
        <v>1</v>
      </c>
      <c r="O477" s="2">
        <v>1</v>
      </c>
      <c r="P477" s="2">
        <v>1</v>
      </c>
      <c r="Q477" s="2">
        <v>1</v>
      </c>
      <c r="R477" s="2">
        <v>1</v>
      </c>
      <c r="S477">
        <v>69.011116404510759</v>
      </c>
    </row>
    <row r="478" spans="1:19" x14ac:dyDescent="0.2">
      <c r="A478" s="2" t="s">
        <v>502</v>
      </c>
      <c r="B478" s="2">
        <v>1097</v>
      </c>
      <c r="C478" s="2">
        <v>8.7387889907674932E-2</v>
      </c>
      <c r="D478" s="2">
        <v>0.14902802589240766</v>
      </c>
      <c r="E478" s="2">
        <v>791705</v>
      </c>
      <c r="F478" s="2">
        <v>1.0398385312178979</v>
      </c>
      <c r="G478" s="2">
        <v>1.0212168266525274</v>
      </c>
      <c r="H478" s="2">
        <v>8.2303409820286097E-2</v>
      </c>
      <c r="I478" s="2">
        <v>170.12803790546036</v>
      </c>
      <c r="J478" s="2">
        <v>640.09162297141927</v>
      </c>
      <c r="K478" s="2">
        <v>3367.7814390411259</v>
      </c>
      <c r="L478" s="2">
        <v>4644.817749217319</v>
      </c>
      <c r="M478" s="2">
        <v>10741.442414017334</v>
      </c>
      <c r="N478" s="2">
        <v>1</v>
      </c>
      <c r="O478" s="2">
        <v>1</v>
      </c>
      <c r="P478" s="2">
        <v>1</v>
      </c>
      <c r="Q478" s="2">
        <v>1</v>
      </c>
      <c r="R478" s="2">
        <v>1</v>
      </c>
      <c r="S478">
        <v>69.011116404510759</v>
      </c>
    </row>
    <row r="479" spans="1:19" x14ac:dyDescent="0.2">
      <c r="A479" s="2" t="s">
        <v>503</v>
      </c>
      <c r="B479" s="2">
        <v>1097</v>
      </c>
      <c r="C479" s="2">
        <v>8.7387889907674932E-2</v>
      </c>
      <c r="D479" s="2">
        <v>0.12804569083091388</v>
      </c>
      <c r="E479" s="2">
        <v>791705</v>
      </c>
      <c r="F479" s="2">
        <v>1.0398385312178979</v>
      </c>
      <c r="G479" s="2">
        <v>1.0123818858570248</v>
      </c>
      <c r="H479" s="2">
        <v>-5.4201936488513097E-2</v>
      </c>
      <c r="I479" s="2">
        <v>169.26763829834798</v>
      </c>
      <c r="J479" s="2">
        <v>628.82193232143538</v>
      </c>
      <c r="K479" s="2">
        <v>3201.6714780775883</v>
      </c>
      <c r="L479" s="2">
        <v>4373.3414491967451</v>
      </c>
      <c r="M479" s="2">
        <v>9804.6321373348837</v>
      </c>
      <c r="N479" s="2">
        <v>1</v>
      </c>
      <c r="O479" s="2">
        <v>1</v>
      </c>
      <c r="P479" s="2">
        <v>1</v>
      </c>
      <c r="Q479" s="2">
        <v>1</v>
      </c>
      <c r="R479" s="2">
        <v>1</v>
      </c>
      <c r="S479">
        <v>69.011116404510759</v>
      </c>
    </row>
    <row r="480" spans="1:19" x14ac:dyDescent="0.2">
      <c r="A480" s="2" t="s">
        <v>504</v>
      </c>
      <c r="B480" s="2">
        <v>1097</v>
      </c>
      <c r="C480" s="2">
        <v>8.7387889907674932E-2</v>
      </c>
      <c r="D480" s="2">
        <v>0.25974094780728596</v>
      </c>
      <c r="E480" s="2">
        <v>791705</v>
      </c>
      <c r="F480" s="2">
        <v>1.0398385312178979</v>
      </c>
      <c r="G480" s="2">
        <v>1.0203900593587385</v>
      </c>
      <c r="H480" s="2">
        <v>-5.561548659023071E-2</v>
      </c>
      <c r="I480" s="2">
        <v>167.9258938527349</v>
      </c>
      <c r="J480" s="2">
        <v>623.8144314276185</v>
      </c>
      <c r="K480" s="2">
        <v>3176.3916257571918</v>
      </c>
      <c r="L480" s="2">
        <v>4339.1092278838232</v>
      </c>
      <c r="M480" s="2">
        <v>9731.9335665478593</v>
      </c>
      <c r="N480" s="2">
        <v>1</v>
      </c>
      <c r="O480" s="2">
        <v>1</v>
      </c>
      <c r="P480" s="2">
        <v>1</v>
      </c>
      <c r="Q480" s="2">
        <v>1</v>
      </c>
      <c r="R480" s="2">
        <v>1</v>
      </c>
      <c r="S480">
        <v>69.011116404510759</v>
      </c>
    </row>
    <row r="481" spans="1:19" x14ac:dyDescent="0.2">
      <c r="A481" s="2" t="s">
        <v>505</v>
      </c>
      <c r="B481" s="2">
        <v>1097</v>
      </c>
      <c r="C481" s="2">
        <v>8.7387889907674932E-2</v>
      </c>
      <c r="D481" s="2">
        <v>0.14509123741245389</v>
      </c>
      <c r="E481" s="2">
        <v>791705</v>
      </c>
      <c r="F481" s="2">
        <v>1.0398385312178979</v>
      </c>
      <c r="G481" s="2">
        <v>1.021562200504794</v>
      </c>
      <c r="H481" s="2">
        <v>-2.0809220071023159E-2</v>
      </c>
      <c r="I481" s="2">
        <v>168.31809844097484</v>
      </c>
      <c r="J481" s="2">
        <v>627.2593646141795</v>
      </c>
      <c r="K481" s="2">
        <v>3219.7396307270837</v>
      </c>
      <c r="L481" s="2">
        <v>4408.5466218495912</v>
      </c>
      <c r="M481" s="2">
        <v>9960.4560471945188</v>
      </c>
      <c r="N481" s="2">
        <v>1</v>
      </c>
      <c r="O481" s="2">
        <v>1</v>
      </c>
      <c r="P481" s="2">
        <v>1</v>
      </c>
      <c r="Q481" s="2">
        <v>1</v>
      </c>
      <c r="R481" s="2">
        <v>1</v>
      </c>
      <c r="S481">
        <v>69.011116404510759</v>
      </c>
    </row>
    <row r="482" spans="1:19" x14ac:dyDescent="0.2">
      <c r="A482" s="2" t="s">
        <v>506</v>
      </c>
      <c r="B482" s="2">
        <v>1097</v>
      </c>
      <c r="C482" s="2">
        <v>8.7387889907674932E-2</v>
      </c>
      <c r="D482" s="2">
        <v>0.15962667742690925</v>
      </c>
      <c r="E482" s="2">
        <v>791705</v>
      </c>
      <c r="F482" s="2">
        <v>1.0398385312178979</v>
      </c>
      <c r="G482" s="2">
        <v>1.023766219461488</v>
      </c>
      <c r="H482" s="2">
        <v>9.3723394040315003E-2</v>
      </c>
      <c r="I482" s="2">
        <v>169.89736534205454</v>
      </c>
      <c r="J482" s="2">
        <v>639.90899603609182</v>
      </c>
      <c r="K482" s="2">
        <v>3376.5247362645664</v>
      </c>
      <c r="L482" s="2">
        <v>4660.9638651835976</v>
      </c>
      <c r="M482" s="2">
        <v>10810.47236870805</v>
      </c>
      <c r="N482" s="2">
        <v>1</v>
      </c>
      <c r="O482" s="2">
        <v>1</v>
      </c>
      <c r="P482" s="2">
        <v>1</v>
      </c>
      <c r="Q482" s="2">
        <v>1</v>
      </c>
      <c r="R482" s="2">
        <v>1</v>
      </c>
      <c r="S482">
        <v>69.011116404510759</v>
      </c>
    </row>
    <row r="483" spans="1:19" x14ac:dyDescent="0.2">
      <c r="A483" s="2" t="s">
        <v>507</v>
      </c>
      <c r="B483" s="2">
        <v>1097</v>
      </c>
      <c r="C483" s="2">
        <v>8.7387889907674932E-2</v>
      </c>
      <c r="D483" s="2">
        <v>0.14116614436718875</v>
      </c>
      <c r="E483" s="2">
        <v>791705</v>
      </c>
      <c r="F483" s="2">
        <v>1.0398385312178979</v>
      </c>
      <c r="G483" s="2">
        <v>1.0203579083625083</v>
      </c>
      <c r="H483" s="2">
        <v>-8.1945984503328708E-3</v>
      </c>
      <c r="I483" s="2">
        <v>168.72878036275822</v>
      </c>
      <c r="J483" s="2">
        <v>629.51006910316892</v>
      </c>
      <c r="K483" s="2">
        <v>3240.6496012621847</v>
      </c>
      <c r="L483" s="2">
        <v>4440.8607795115477</v>
      </c>
      <c r="M483" s="2">
        <v>10059.564083495092</v>
      </c>
      <c r="N483" s="2">
        <v>1</v>
      </c>
      <c r="O483" s="2">
        <v>1</v>
      </c>
      <c r="P483" s="2">
        <v>1</v>
      </c>
      <c r="Q483" s="2">
        <v>1</v>
      </c>
      <c r="R483" s="2">
        <v>1</v>
      </c>
      <c r="S483">
        <v>69.011116404510759</v>
      </c>
    </row>
    <row r="484" spans="1:19" x14ac:dyDescent="0.2">
      <c r="A484" s="2" t="s">
        <v>508</v>
      </c>
      <c r="B484" s="2">
        <v>1097</v>
      </c>
      <c r="C484" s="2">
        <v>8.7387889907674932E-2</v>
      </c>
      <c r="D484" s="2">
        <v>0.14910075367527631</v>
      </c>
      <c r="E484" s="2">
        <v>791705</v>
      </c>
      <c r="F484" s="2">
        <v>1.0398385312178979</v>
      </c>
      <c r="G484" s="2">
        <v>1.0186537308688366</v>
      </c>
      <c r="H484" s="5">
        <v>-2.5113578378890898E-4</v>
      </c>
      <c r="I484" s="2">
        <v>169.14493461359265</v>
      </c>
      <c r="J484" s="2">
        <v>631.51609616833412</v>
      </c>
      <c r="K484" s="2">
        <v>3256.8353401948411</v>
      </c>
      <c r="L484" s="2">
        <v>4465.327865954926</v>
      </c>
      <c r="M484" s="2">
        <v>10131.012197440261</v>
      </c>
      <c r="N484" s="2">
        <v>1</v>
      </c>
      <c r="O484" s="2">
        <v>1</v>
      </c>
      <c r="P484" s="2">
        <v>1</v>
      </c>
      <c r="Q484" s="2">
        <v>1</v>
      </c>
      <c r="R484" s="2">
        <v>1</v>
      </c>
      <c r="S484">
        <v>69.011116404510759</v>
      </c>
    </row>
    <row r="485" spans="1:19" x14ac:dyDescent="0.2">
      <c r="A485" s="2" t="s">
        <v>509</v>
      </c>
      <c r="B485" s="2">
        <v>1097</v>
      </c>
      <c r="C485" s="2">
        <v>8.7387889907674932E-2</v>
      </c>
      <c r="D485" s="2">
        <v>0.15127734710189528</v>
      </c>
      <c r="E485" s="2">
        <v>791705</v>
      </c>
      <c r="F485" s="2">
        <v>1.0398385312178979</v>
      </c>
      <c r="G485" s="2">
        <v>1.0231348091860464</v>
      </c>
      <c r="H485" s="2">
        <v>7.3701426976555739E-2</v>
      </c>
      <c r="I485" s="2">
        <v>169.66017149882416</v>
      </c>
      <c r="J485" s="2">
        <v>637.81522332183681</v>
      </c>
      <c r="K485" s="2">
        <v>3348.8172540340588</v>
      </c>
      <c r="L485" s="2">
        <v>4615.8519967590246</v>
      </c>
      <c r="M485" s="2">
        <v>10653.877415526935</v>
      </c>
      <c r="N485" s="2">
        <v>1</v>
      </c>
      <c r="O485" s="2">
        <v>1</v>
      </c>
      <c r="P485" s="2">
        <v>1</v>
      </c>
      <c r="Q485" s="2">
        <v>1</v>
      </c>
      <c r="R485" s="2">
        <v>1</v>
      </c>
      <c r="S485">
        <v>69.011116404510759</v>
      </c>
    </row>
    <row r="486" spans="1:19" x14ac:dyDescent="0.2">
      <c r="A486" s="2" t="s">
        <v>510</v>
      </c>
      <c r="B486" s="2">
        <v>1097</v>
      </c>
      <c r="C486" s="2">
        <v>8.7387889907674932E-2</v>
      </c>
      <c r="D486" s="2">
        <v>0.20934375690289994</v>
      </c>
      <c r="E486" s="2">
        <v>791705</v>
      </c>
      <c r="F486" s="2">
        <v>1.0398385312178979</v>
      </c>
      <c r="G486" s="2">
        <v>1.0209133201695126</v>
      </c>
      <c r="H486" s="2">
        <v>-2.122049733224848E-2</v>
      </c>
      <c r="I486" s="2">
        <v>168.4176724579502</v>
      </c>
      <c r="J486" s="2">
        <v>627.60345996727267</v>
      </c>
      <c r="K486" s="2">
        <v>3221.111726510866</v>
      </c>
      <c r="L486" s="2">
        <v>4410.2515549863683</v>
      </c>
      <c r="M486" s="2">
        <v>9962.9027505773065</v>
      </c>
      <c r="N486" s="2">
        <v>1</v>
      </c>
      <c r="O486" s="2">
        <v>1</v>
      </c>
      <c r="P486" s="2">
        <v>1</v>
      </c>
      <c r="Q486" s="2">
        <v>1</v>
      </c>
      <c r="R486" s="2">
        <v>1</v>
      </c>
      <c r="S486">
        <v>69.011116404510759</v>
      </c>
    </row>
    <row r="487" spans="1:19" x14ac:dyDescent="0.2">
      <c r="A487" s="2" t="s">
        <v>511</v>
      </c>
      <c r="B487" s="2">
        <v>1097</v>
      </c>
      <c r="C487" s="2">
        <v>8.7387889907674932E-2</v>
      </c>
      <c r="D487" s="2">
        <v>0.14225482502048861</v>
      </c>
      <c r="E487" s="2">
        <v>791705</v>
      </c>
      <c r="F487" s="2">
        <v>1.0398385312178979</v>
      </c>
      <c r="G487" s="2">
        <v>1.01946486000109</v>
      </c>
      <c r="H487" s="2">
        <v>9.2736206843425442E-2</v>
      </c>
      <c r="I487" s="2">
        <v>170.60214128719389</v>
      </c>
      <c r="J487" s="2">
        <v>642.50909262518303</v>
      </c>
      <c r="K487" s="2">
        <v>3389.1766481909926</v>
      </c>
      <c r="L487" s="2">
        <v>4677.8547110073487</v>
      </c>
      <c r="M487" s="2">
        <v>10844.008596854987</v>
      </c>
      <c r="N487" s="2">
        <v>1</v>
      </c>
      <c r="O487" s="2">
        <v>1</v>
      </c>
      <c r="P487" s="2">
        <v>1</v>
      </c>
      <c r="Q487" s="2">
        <v>1</v>
      </c>
      <c r="R487" s="2">
        <v>1</v>
      </c>
      <c r="S487">
        <v>69.011116404510759</v>
      </c>
    </row>
    <row r="488" spans="1:19" x14ac:dyDescent="0.2">
      <c r="A488" s="2" t="s">
        <v>512</v>
      </c>
      <c r="B488" s="2">
        <v>1097</v>
      </c>
      <c r="C488" s="2">
        <v>8.7387889907674932E-2</v>
      </c>
      <c r="D488" s="2">
        <v>0.17449709612178649</v>
      </c>
      <c r="E488" s="2">
        <v>791705</v>
      </c>
      <c r="F488" s="2">
        <v>1.0398385312178979</v>
      </c>
      <c r="G488" s="2">
        <v>1.0176978211772665</v>
      </c>
      <c r="H488" s="2">
        <v>-3.0955555176552959E-2</v>
      </c>
      <c r="I488" s="2">
        <v>168.78258974772746</v>
      </c>
      <c r="J488" s="2">
        <v>628.3864249327379</v>
      </c>
      <c r="K488" s="2">
        <v>3217.4208652533894</v>
      </c>
      <c r="L488" s="2">
        <v>4402.0690550229701</v>
      </c>
      <c r="M488" s="2">
        <v>9921.3299283517117</v>
      </c>
      <c r="N488" s="2">
        <v>1</v>
      </c>
      <c r="O488" s="2">
        <v>1</v>
      </c>
      <c r="P488" s="2">
        <v>1</v>
      </c>
      <c r="Q488" s="2">
        <v>1</v>
      </c>
      <c r="R488" s="2">
        <v>1</v>
      </c>
      <c r="S488">
        <v>69.011116404510759</v>
      </c>
    </row>
    <row r="489" spans="1:19" x14ac:dyDescent="0.2">
      <c r="A489" s="2" t="s">
        <v>513</v>
      </c>
      <c r="B489" s="2">
        <v>1097</v>
      </c>
      <c r="C489" s="2">
        <v>8.7387889907674932E-2</v>
      </c>
      <c r="D489" s="2">
        <v>0.14478260644424323</v>
      </c>
      <c r="E489" s="2">
        <v>791705</v>
      </c>
      <c r="F489" s="2">
        <v>1.0398385312178979</v>
      </c>
      <c r="G489" s="2">
        <v>1.0178836373382485</v>
      </c>
      <c r="H489" s="2">
        <v>8.2110617266464014E-2</v>
      </c>
      <c r="I489" s="2">
        <v>170.68505268758148</v>
      </c>
      <c r="J489" s="2">
        <v>642.17770676688474</v>
      </c>
      <c r="K489" s="2">
        <v>3378.3848066944638</v>
      </c>
      <c r="L489" s="2">
        <v>4659.1864577985853</v>
      </c>
      <c r="M489" s="2">
        <v>10771.760676872971</v>
      </c>
      <c r="N489" s="2">
        <v>1</v>
      </c>
      <c r="O489" s="2">
        <v>1</v>
      </c>
      <c r="P489" s="2">
        <v>1</v>
      </c>
      <c r="Q489" s="2">
        <v>1</v>
      </c>
      <c r="R489" s="2">
        <v>1</v>
      </c>
      <c r="S489">
        <v>69.011116404510759</v>
      </c>
    </row>
    <row r="490" spans="1:19" x14ac:dyDescent="0.2">
      <c r="A490" s="2" t="s">
        <v>514</v>
      </c>
      <c r="B490" s="2">
        <v>1097</v>
      </c>
      <c r="C490" s="2">
        <v>8.7387889907674932E-2</v>
      </c>
      <c r="D490" s="2">
        <v>0.14921252427052065</v>
      </c>
      <c r="E490" s="2">
        <v>791705</v>
      </c>
      <c r="F490" s="2">
        <v>1.0398385312178979</v>
      </c>
      <c r="G490" s="2">
        <v>1.0178525891583541</v>
      </c>
      <c r="H490" s="2">
        <v>7.7754791542276269E-2</v>
      </c>
      <c r="I490" s="2">
        <v>170.61499792256188</v>
      </c>
      <c r="J490" s="2">
        <v>641.65036887867802</v>
      </c>
      <c r="K490" s="2">
        <v>3371.9641390608958</v>
      </c>
      <c r="L490" s="2">
        <v>4648.8323971933869</v>
      </c>
      <c r="M490" s="2">
        <v>10736.534955598021</v>
      </c>
      <c r="N490" s="2">
        <v>1</v>
      </c>
      <c r="O490" s="2">
        <v>1</v>
      </c>
      <c r="P490" s="2">
        <v>1</v>
      </c>
      <c r="Q490" s="2">
        <v>1</v>
      </c>
      <c r="R490" s="2">
        <v>1</v>
      </c>
      <c r="S490">
        <v>69.011116404510759</v>
      </c>
    </row>
    <row r="491" spans="1:19" x14ac:dyDescent="0.2">
      <c r="A491" s="2" t="s">
        <v>515</v>
      </c>
      <c r="B491" s="2">
        <v>1097</v>
      </c>
      <c r="C491" s="2">
        <v>8.7387889907674932E-2</v>
      </c>
      <c r="D491" s="2">
        <v>0.14149753923015079</v>
      </c>
      <c r="E491" s="2">
        <v>791705</v>
      </c>
      <c r="F491" s="2">
        <v>1.0398385312178979</v>
      </c>
      <c r="G491" s="2">
        <v>1.0211856879485786</v>
      </c>
      <c r="H491" s="2">
        <v>2.5598451252786949E-2</v>
      </c>
      <c r="I491" s="2">
        <v>169.16455095205646</v>
      </c>
      <c r="J491" s="2">
        <v>633.10705192453997</v>
      </c>
      <c r="K491" s="2">
        <v>3285.4109736422402</v>
      </c>
      <c r="L491" s="2">
        <v>4512.7665376859923</v>
      </c>
      <c r="M491" s="2">
        <v>10299.363258292757</v>
      </c>
      <c r="N491" s="2">
        <v>1</v>
      </c>
      <c r="O491" s="2">
        <v>1</v>
      </c>
      <c r="P491" s="2">
        <v>1</v>
      </c>
      <c r="Q491" s="2">
        <v>1</v>
      </c>
      <c r="R491" s="2">
        <v>1</v>
      </c>
      <c r="S491">
        <v>69.011116404510759</v>
      </c>
    </row>
    <row r="492" spans="1:19" x14ac:dyDescent="0.2">
      <c r="A492" s="2" t="s">
        <v>516</v>
      </c>
      <c r="B492" s="2">
        <v>1097</v>
      </c>
      <c r="C492" s="2">
        <v>8.7387889907674932E-2</v>
      </c>
      <c r="D492" s="2">
        <v>0.1539508139931918</v>
      </c>
      <c r="E492" s="2">
        <v>791705</v>
      </c>
      <c r="F492" s="2">
        <v>1.0398385312178979</v>
      </c>
      <c r="G492" s="2">
        <v>1.0217233754143931</v>
      </c>
      <c r="H492" s="2">
        <v>-6.6074272746509288E-2</v>
      </c>
      <c r="I492" s="2">
        <v>167.53404203419643</v>
      </c>
      <c r="J492" s="2">
        <v>621.78131795865568</v>
      </c>
      <c r="K492" s="2">
        <v>3158.7557005357676</v>
      </c>
      <c r="L492" s="2">
        <v>4312.2148590529696</v>
      </c>
      <c r="M492" s="2">
        <v>9652.2972579525667</v>
      </c>
      <c r="N492" s="2">
        <v>1</v>
      </c>
      <c r="O492" s="2">
        <v>1</v>
      </c>
      <c r="P492" s="2">
        <v>1</v>
      </c>
      <c r="Q492" s="2">
        <v>1</v>
      </c>
      <c r="R492" s="2">
        <v>1</v>
      </c>
      <c r="S492">
        <v>69.011116404510759</v>
      </c>
    </row>
    <row r="493" spans="1:19" x14ac:dyDescent="0.2">
      <c r="A493" s="2" t="s">
        <v>517</v>
      </c>
      <c r="B493" s="2">
        <v>1097</v>
      </c>
      <c r="C493" s="2">
        <v>8.7387889907674932E-2</v>
      </c>
      <c r="D493" s="2">
        <v>0.13925694622039411</v>
      </c>
      <c r="E493" s="2">
        <v>791705</v>
      </c>
      <c r="F493" s="2">
        <v>1.0398385312178979</v>
      </c>
      <c r="G493" s="2">
        <v>1.019948800101979</v>
      </c>
      <c r="H493" s="2">
        <v>6.2294171949040418E-2</v>
      </c>
      <c r="I493" s="2">
        <v>169.99686080972748</v>
      </c>
      <c r="J493" s="2">
        <v>638.39759034105964</v>
      </c>
      <c r="K493" s="2">
        <v>3342.2764571535881</v>
      </c>
      <c r="L493" s="2">
        <v>4602.8179441251141</v>
      </c>
      <c r="M493" s="2">
        <v>10592.830695228162</v>
      </c>
      <c r="N493" s="2">
        <v>1</v>
      </c>
      <c r="O493" s="2">
        <v>1</v>
      </c>
      <c r="P493" s="2">
        <v>1</v>
      </c>
      <c r="Q493" s="2">
        <v>1</v>
      </c>
      <c r="R493" s="2">
        <v>1</v>
      </c>
      <c r="S493">
        <v>69.011116404510759</v>
      </c>
    </row>
    <row r="494" spans="1:19" x14ac:dyDescent="0.2">
      <c r="A494" s="2" t="s">
        <v>518</v>
      </c>
      <c r="B494" s="2">
        <v>1097</v>
      </c>
      <c r="C494" s="2">
        <v>8.7387889907674932E-2</v>
      </c>
      <c r="D494" s="2">
        <v>0.14786212066142948</v>
      </c>
      <c r="E494" s="2">
        <v>791705</v>
      </c>
      <c r="F494" s="2">
        <v>1.0398385312178979</v>
      </c>
      <c r="G494" s="2">
        <v>1.0175331355602955</v>
      </c>
      <c r="H494" s="2">
        <v>1.126675840981267E-2</v>
      </c>
      <c r="I494" s="2">
        <v>169.52701287658883</v>
      </c>
      <c r="J494" s="2">
        <v>633.61146509927676</v>
      </c>
      <c r="K494" s="2">
        <v>3276.424802005225</v>
      </c>
      <c r="L494" s="2">
        <v>4495.6680038616832</v>
      </c>
      <c r="M494" s="2">
        <v>10224.744180733762</v>
      </c>
      <c r="N494" s="2">
        <v>1</v>
      </c>
      <c r="O494" s="2">
        <v>1</v>
      </c>
      <c r="P494" s="2">
        <v>1</v>
      </c>
      <c r="Q494" s="2">
        <v>1</v>
      </c>
      <c r="R494" s="2">
        <v>1</v>
      </c>
      <c r="S494">
        <v>69.011116404510759</v>
      </c>
    </row>
    <row r="495" spans="1:19" x14ac:dyDescent="0.2">
      <c r="A495" s="2" t="s">
        <v>519</v>
      </c>
      <c r="B495" s="2">
        <v>1097</v>
      </c>
      <c r="C495" s="2">
        <v>8.7387889907674932E-2</v>
      </c>
      <c r="D495" s="2">
        <v>0.12370877873338539</v>
      </c>
      <c r="E495" s="2">
        <v>791705</v>
      </c>
      <c r="F495" s="2">
        <v>1.0398385312178979</v>
      </c>
      <c r="G495" s="2">
        <v>1.0219278535266187</v>
      </c>
      <c r="H495" s="2">
        <v>4.9541841526654362E-2</v>
      </c>
      <c r="I495" s="2">
        <v>169.4487826121306</v>
      </c>
      <c r="J495" s="2">
        <v>635.58369208047861</v>
      </c>
      <c r="K495" s="2">
        <v>3317.389268753052</v>
      </c>
      <c r="L495" s="2">
        <v>4564.4723884704699</v>
      </c>
      <c r="M495" s="2">
        <v>10474.893629975446</v>
      </c>
      <c r="N495" s="2">
        <v>1</v>
      </c>
      <c r="O495" s="2">
        <v>1</v>
      </c>
      <c r="P495" s="2">
        <v>1</v>
      </c>
      <c r="Q495" s="2">
        <v>1</v>
      </c>
      <c r="R495" s="2">
        <v>1</v>
      </c>
      <c r="S495">
        <v>69.011116404510759</v>
      </c>
    </row>
    <row r="496" spans="1:19" x14ac:dyDescent="0.2">
      <c r="A496" s="2" t="s">
        <v>520</v>
      </c>
      <c r="B496" s="2">
        <v>1097</v>
      </c>
      <c r="C496" s="2">
        <v>8.7387889907674932E-2</v>
      </c>
      <c r="D496" s="2">
        <v>0.1421290265351087</v>
      </c>
      <c r="E496" s="2">
        <v>791705</v>
      </c>
      <c r="F496" s="2">
        <v>1.0398385312178979</v>
      </c>
      <c r="G496" s="2">
        <v>1.0207677580930985</v>
      </c>
      <c r="H496" s="2">
        <v>3.3129348771934998E-2</v>
      </c>
      <c r="I496" s="2">
        <v>169.3619439726622</v>
      </c>
      <c r="J496" s="2">
        <v>634.28731469989646</v>
      </c>
      <c r="K496" s="2">
        <v>3297.4352350610966</v>
      </c>
      <c r="L496" s="2">
        <v>4531.6517249347398</v>
      </c>
      <c r="M496" s="2">
        <v>10359.712735670819</v>
      </c>
      <c r="N496" s="2">
        <v>1</v>
      </c>
      <c r="O496" s="2">
        <v>1</v>
      </c>
      <c r="P496" s="2">
        <v>1</v>
      </c>
      <c r="Q496" s="2">
        <v>1</v>
      </c>
      <c r="R496" s="2">
        <v>1</v>
      </c>
      <c r="S496">
        <v>69.011116404510759</v>
      </c>
    </row>
    <row r="497" spans="1:19" x14ac:dyDescent="0.2">
      <c r="A497" s="2" t="s">
        <v>521</v>
      </c>
      <c r="B497" s="2">
        <v>1097</v>
      </c>
      <c r="C497" s="2">
        <v>8.7387889907674932E-2</v>
      </c>
      <c r="D497" s="2">
        <v>0.14684412308278927</v>
      </c>
      <c r="E497" s="2">
        <v>791705</v>
      </c>
      <c r="F497" s="2">
        <v>1.0398385312178979</v>
      </c>
      <c r="G497" s="2">
        <v>1.022925229404607</v>
      </c>
      <c r="H497" s="2">
        <v>-7.2962863615282383E-2</v>
      </c>
      <c r="I497" s="2">
        <v>167.2245255697573</v>
      </c>
      <c r="J497" s="2">
        <v>620.25758071565826</v>
      </c>
      <c r="K497" s="2">
        <v>3146.3259726981992</v>
      </c>
      <c r="L497" s="2">
        <v>4293.4551748720869</v>
      </c>
      <c r="M497" s="2">
        <v>9598.0871287011723</v>
      </c>
      <c r="N497" s="2">
        <v>1</v>
      </c>
      <c r="O497" s="2">
        <v>1</v>
      </c>
      <c r="P497" s="2">
        <v>1</v>
      </c>
      <c r="Q497" s="2">
        <v>1</v>
      </c>
      <c r="R497" s="2">
        <v>1</v>
      </c>
      <c r="S497">
        <v>69.011116404510759</v>
      </c>
    </row>
    <row r="498" spans="1:19" x14ac:dyDescent="0.2">
      <c r="A498" s="2" t="s">
        <v>522</v>
      </c>
      <c r="B498" s="2">
        <v>1097</v>
      </c>
      <c r="C498" s="2">
        <v>8.7387889907674932E-2</v>
      </c>
      <c r="D498" s="2">
        <v>0.14000674542856367</v>
      </c>
      <c r="E498" s="2">
        <v>791705</v>
      </c>
      <c r="F498" s="2">
        <v>1.0398385312178979</v>
      </c>
      <c r="G498" s="2">
        <v>1.0192796390173935</v>
      </c>
      <c r="H498" s="2">
        <v>0.100338091801965</v>
      </c>
      <c r="I498" s="2">
        <v>170.76482598824387</v>
      </c>
      <c r="J498" s="2">
        <v>643.58513177453392</v>
      </c>
      <c r="K498" s="2">
        <v>3401.3083236879415</v>
      </c>
      <c r="L498" s="2">
        <v>4697.2679201588317</v>
      </c>
      <c r="M498" s="2">
        <v>10909.234985119665</v>
      </c>
      <c r="N498" s="2">
        <v>1</v>
      </c>
      <c r="O498" s="2">
        <v>1</v>
      </c>
      <c r="P498" s="2">
        <v>1</v>
      </c>
      <c r="Q498" s="2">
        <v>1</v>
      </c>
      <c r="R498" s="2">
        <v>1</v>
      </c>
      <c r="S498">
        <v>69.011116404510759</v>
      </c>
    </row>
    <row r="499" spans="1:19" x14ac:dyDescent="0.2">
      <c r="A499" s="2" t="s">
        <v>523</v>
      </c>
      <c r="B499" s="2">
        <v>1097</v>
      </c>
      <c r="C499" s="2">
        <v>8.7387889907674932E-2</v>
      </c>
      <c r="D499" s="2">
        <v>0.13989647999017021</v>
      </c>
      <c r="E499" s="2">
        <v>791705</v>
      </c>
      <c r="F499" s="2">
        <v>1.0398385312178979</v>
      </c>
      <c r="G499" s="2">
        <v>1.0193411398183387</v>
      </c>
      <c r="H499" s="2">
        <v>2.0785707411080091E-2</v>
      </c>
      <c r="I499" s="2">
        <v>169.38868838361009</v>
      </c>
      <c r="J499" s="2">
        <v>633.658298286373</v>
      </c>
      <c r="K499" s="2">
        <v>3284.3011722166025</v>
      </c>
      <c r="L499" s="2">
        <v>4509.5929432305602</v>
      </c>
      <c r="M499" s="2">
        <v>10279.581295917482</v>
      </c>
      <c r="N499" s="2">
        <v>1</v>
      </c>
      <c r="O499" s="2">
        <v>1</v>
      </c>
      <c r="P499" s="2">
        <v>1</v>
      </c>
      <c r="Q499" s="2">
        <v>1</v>
      </c>
      <c r="R499" s="2">
        <v>1</v>
      </c>
      <c r="S499">
        <v>69.011116404510759</v>
      </c>
    </row>
    <row r="500" spans="1:19" x14ac:dyDescent="0.2">
      <c r="A500" s="2" t="s">
        <v>524</v>
      </c>
      <c r="B500" s="2">
        <v>1097</v>
      </c>
      <c r="C500" s="2">
        <v>8.7387889907674932E-2</v>
      </c>
      <c r="D500" s="2">
        <v>0.22982658171939979</v>
      </c>
      <c r="E500" s="2">
        <v>791705</v>
      </c>
      <c r="F500" s="2">
        <v>1.0398385312178979</v>
      </c>
      <c r="G500" s="2">
        <v>1.0232162149167441</v>
      </c>
      <c r="H500" s="2">
        <v>1.1136468408522541E-2</v>
      </c>
      <c r="I500" s="2">
        <v>168.58447840322097</v>
      </c>
      <c r="J500" s="2">
        <v>630.10098458742959</v>
      </c>
      <c r="K500" s="2">
        <v>3258.8146455565411</v>
      </c>
      <c r="L500" s="2">
        <v>4471.8828776340051</v>
      </c>
      <c r="M500" s="2">
        <v>10174.897154393915</v>
      </c>
      <c r="N500" s="2">
        <v>1</v>
      </c>
      <c r="O500" s="2">
        <v>1</v>
      </c>
      <c r="P500" s="2">
        <v>1</v>
      </c>
      <c r="Q500" s="2">
        <v>1</v>
      </c>
      <c r="R500" s="2">
        <v>1</v>
      </c>
      <c r="S500">
        <v>69.011116404510759</v>
      </c>
    </row>
    <row r="501" spans="1:19" x14ac:dyDescent="0.2">
      <c r="A501" s="2" t="s">
        <v>525</v>
      </c>
      <c r="B501" s="2">
        <v>1097</v>
      </c>
      <c r="C501" s="2">
        <v>8.7387889907674932E-2</v>
      </c>
      <c r="D501" s="2">
        <v>0.14178124942199369</v>
      </c>
      <c r="E501" s="2">
        <v>791705</v>
      </c>
      <c r="F501" s="2">
        <v>1.0398385312178979</v>
      </c>
      <c r="G501" s="2">
        <v>1.0217104882561285</v>
      </c>
      <c r="H501" s="2">
        <v>-0.10751102008853744</v>
      </c>
      <c r="I501" s="2">
        <v>166.84849096973315</v>
      </c>
      <c r="J501" s="2">
        <v>616.94370565546626</v>
      </c>
      <c r="K501" s="2">
        <v>3105.3639652093611</v>
      </c>
      <c r="L501" s="2">
        <v>4228.2377707521282</v>
      </c>
      <c r="M501" s="2">
        <v>9387.6250024223555</v>
      </c>
      <c r="N501" s="2">
        <v>1</v>
      </c>
      <c r="O501" s="2">
        <v>1</v>
      </c>
      <c r="P501" s="2">
        <v>1</v>
      </c>
      <c r="Q501" s="2">
        <v>1</v>
      </c>
      <c r="R501" s="2">
        <v>1</v>
      </c>
      <c r="S501">
        <v>69.011116404510759</v>
      </c>
    </row>
    <row r="502" spans="1:19" x14ac:dyDescent="0.2">
      <c r="A502" s="2" t="s">
        <v>526</v>
      </c>
      <c r="B502" s="2">
        <v>1097</v>
      </c>
      <c r="C502" s="2">
        <v>8.7387889907674932E-2</v>
      </c>
      <c r="D502" s="2">
        <v>0.13681862167940248</v>
      </c>
      <c r="E502" s="2">
        <v>791705</v>
      </c>
      <c r="F502" s="2">
        <v>1.0398385312178979</v>
      </c>
      <c r="G502" s="2">
        <v>1.0221132404461226</v>
      </c>
      <c r="H502" s="2">
        <v>8.5398245571379344E-2</v>
      </c>
      <c r="I502" s="2">
        <v>170.03105785276048</v>
      </c>
      <c r="J502" s="2">
        <v>639.91247258050555</v>
      </c>
      <c r="K502" s="2">
        <v>3369.4761358433457</v>
      </c>
      <c r="L502" s="2">
        <v>4648.2690227105923</v>
      </c>
      <c r="M502" s="2">
        <v>10758.095113302497</v>
      </c>
      <c r="N502" s="2">
        <v>1</v>
      </c>
      <c r="O502" s="2">
        <v>1</v>
      </c>
      <c r="P502" s="2">
        <v>1</v>
      </c>
      <c r="Q502" s="2">
        <v>1</v>
      </c>
      <c r="R502" s="2">
        <v>1</v>
      </c>
      <c r="S502">
        <v>69.011116404510759</v>
      </c>
    </row>
    <row r="503" spans="1:19" x14ac:dyDescent="0.2">
      <c r="A503" s="2" t="s">
        <v>527</v>
      </c>
      <c r="B503" s="2">
        <v>1097</v>
      </c>
      <c r="C503" s="2">
        <v>8.7387889907674932E-2</v>
      </c>
      <c r="D503" s="2">
        <v>0.34674859408340875</v>
      </c>
      <c r="E503" s="2">
        <v>791705</v>
      </c>
      <c r="F503" s="2">
        <v>1.0398385312178979</v>
      </c>
      <c r="G503" s="2">
        <v>1.0232018540920815</v>
      </c>
      <c r="H503" s="2">
        <v>5.1082237478270433E-2</v>
      </c>
      <c r="I503" s="2">
        <v>169.26346456535146</v>
      </c>
      <c r="J503" s="2">
        <v>634.98125616795505</v>
      </c>
      <c r="K503" s="2">
        <v>3315.5918185865871</v>
      </c>
      <c r="L503" s="2">
        <v>4562.5843147410742</v>
      </c>
      <c r="M503" s="2">
        <v>10475.252720580533</v>
      </c>
      <c r="N503" s="2">
        <v>1</v>
      </c>
      <c r="O503" s="2">
        <v>1</v>
      </c>
      <c r="P503" s="2">
        <v>1</v>
      </c>
      <c r="Q503" s="2">
        <v>1</v>
      </c>
      <c r="R503" s="2">
        <v>1</v>
      </c>
      <c r="S503">
        <v>69.011116404510759</v>
      </c>
    </row>
    <row r="504" spans="1:19" x14ac:dyDescent="0.2">
      <c r="A504" s="2" t="s">
        <v>528</v>
      </c>
      <c r="B504" s="2">
        <v>1097</v>
      </c>
      <c r="C504" s="2">
        <v>8.7387889907674932E-2</v>
      </c>
      <c r="D504" s="2">
        <v>0.14385265621503288</v>
      </c>
      <c r="E504" s="2">
        <v>791705</v>
      </c>
      <c r="F504" s="2">
        <v>1.0398385312178979</v>
      </c>
      <c r="G504" s="2">
        <v>1.0245876385891917</v>
      </c>
      <c r="H504" s="2">
        <v>-1.436270440360587E-2</v>
      </c>
      <c r="I504" s="2">
        <v>167.93116437967146</v>
      </c>
      <c r="J504" s="2">
        <v>626.20081816793152</v>
      </c>
      <c r="K504" s="2">
        <v>3219.5162916384643</v>
      </c>
      <c r="L504" s="2">
        <v>4410.3902422920428</v>
      </c>
      <c r="M504" s="2">
        <v>9980.7765555624428</v>
      </c>
      <c r="N504" s="2">
        <v>1</v>
      </c>
      <c r="O504" s="2">
        <v>1</v>
      </c>
      <c r="P504" s="2">
        <v>1</v>
      </c>
      <c r="Q504" s="2">
        <v>1</v>
      </c>
      <c r="R504" s="2">
        <v>1</v>
      </c>
      <c r="S504">
        <v>69.011116404510759</v>
      </c>
    </row>
    <row r="505" spans="1:19" x14ac:dyDescent="0.2">
      <c r="A505" s="2" t="s">
        <v>529</v>
      </c>
      <c r="B505" s="2">
        <v>1097</v>
      </c>
      <c r="C505" s="2">
        <v>8.7387889907674932E-2</v>
      </c>
      <c r="D505" s="2">
        <v>0.16534269693314532</v>
      </c>
      <c r="E505" s="2">
        <v>791705</v>
      </c>
      <c r="F505" s="2">
        <v>1.0398385312178979</v>
      </c>
      <c r="G505" s="2">
        <v>1.0238247232193689</v>
      </c>
      <c r="H505" s="2">
        <v>7.2151978811819312E-2</v>
      </c>
      <c r="I505" s="2">
        <v>169.51884857021113</v>
      </c>
      <c r="J505" s="2">
        <v>637.19144048705527</v>
      </c>
      <c r="K505" s="2">
        <v>3344.3172231213971</v>
      </c>
      <c r="L505" s="2">
        <v>4609.1677026168672</v>
      </c>
      <c r="M505" s="2">
        <v>10635.033728442681</v>
      </c>
      <c r="N505" s="2">
        <v>1</v>
      </c>
      <c r="O505" s="2">
        <v>1</v>
      </c>
      <c r="P505" s="2">
        <v>1</v>
      </c>
      <c r="Q505" s="2">
        <v>1</v>
      </c>
      <c r="R505" s="2">
        <v>1</v>
      </c>
      <c r="S505">
        <v>69.011116404510759</v>
      </c>
    </row>
    <row r="506" spans="1:19" x14ac:dyDescent="0.2">
      <c r="A506" s="2" t="s">
        <v>530</v>
      </c>
      <c r="B506" s="2">
        <v>1097</v>
      </c>
      <c r="C506" s="2">
        <v>8.7387889907674932E-2</v>
      </c>
      <c r="D506" s="2">
        <v>0.13990773325965886</v>
      </c>
      <c r="E506" s="2">
        <v>791705</v>
      </c>
      <c r="F506" s="2">
        <v>1.0398385312178979</v>
      </c>
      <c r="G506" s="2">
        <v>1.0212843397942968</v>
      </c>
      <c r="H506" s="2">
        <v>-1.222301881594923E-2</v>
      </c>
      <c r="I506" s="2">
        <v>168.50829062553541</v>
      </c>
      <c r="J506" s="2">
        <v>628.45976928512448</v>
      </c>
      <c r="K506" s="2">
        <v>3232.3159418145633</v>
      </c>
      <c r="L506" s="2">
        <v>4428.3040421574997</v>
      </c>
      <c r="M506" s="2">
        <v>10023.197255911027</v>
      </c>
      <c r="N506" s="2">
        <v>1</v>
      </c>
      <c r="O506" s="2">
        <v>1</v>
      </c>
      <c r="P506" s="2">
        <v>1</v>
      </c>
      <c r="Q506" s="2">
        <v>1</v>
      </c>
      <c r="R506" s="2">
        <v>1</v>
      </c>
      <c r="S506">
        <v>69.011116404510759</v>
      </c>
    </row>
    <row r="507" spans="1:19" x14ac:dyDescent="0.2">
      <c r="A507" s="2" t="s">
        <v>531</v>
      </c>
      <c r="B507" s="2">
        <v>1097</v>
      </c>
      <c r="C507" s="2">
        <v>8.7387889907674932E-2</v>
      </c>
      <c r="D507" s="2">
        <v>0.23132624317917561</v>
      </c>
      <c r="E507" s="2">
        <v>791705</v>
      </c>
      <c r="F507" s="2">
        <v>1.0398385312178979</v>
      </c>
      <c r="G507" s="2">
        <v>1.0200495737733553</v>
      </c>
      <c r="H507" s="2">
        <v>1.809418458485763E-2</v>
      </c>
      <c r="I507" s="2">
        <v>169.22532499827213</v>
      </c>
      <c r="J507" s="2">
        <v>632.89170812882207</v>
      </c>
      <c r="K507" s="2">
        <v>3278.3013157745554</v>
      </c>
      <c r="L507" s="2">
        <v>4500.5612313378278</v>
      </c>
      <c r="M507" s="2">
        <v>10253.402144096781</v>
      </c>
      <c r="N507" s="2">
        <v>1</v>
      </c>
      <c r="O507" s="2">
        <v>1</v>
      </c>
      <c r="P507" s="2">
        <v>1</v>
      </c>
      <c r="Q507" s="2">
        <v>1</v>
      </c>
      <c r="R507" s="2">
        <v>1</v>
      </c>
      <c r="S507">
        <v>69.011116404510759</v>
      </c>
    </row>
    <row r="508" spans="1:19" x14ac:dyDescent="0.2">
      <c r="A508" s="2" t="s">
        <v>532</v>
      </c>
      <c r="B508" s="2">
        <v>1097</v>
      </c>
      <c r="C508" s="2">
        <v>8.7387889907674932E-2</v>
      </c>
      <c r="D508" s="2">
        <v>0.1501389353726631</v>
      </c>
      <c r="E508" s="2">
        <v>791705</v>
      </c>
      <c r="F508" s="2">
        <v>1.0398385312178979</v>
      </c>
      <c r="G508" s="2">
        <v>1.019627974626409</v>
      </c>
      <c r="H508" s="2">
        <v>6.8792444616444862E-2</v>
      </c>
      <c r="I508" s="2">
        <v>170.16216239853298</v>
      </c>
      <c r="J508" s="2">
        <v>639.4077739619064</v>
      </c>
      <c r="K508" s="2">
        <v>3352.8808443172898</v>
      </c>
      <c r="L508" s="2">
        <v>4619.5871746860921</v>
      </c>
      <c r="M508" s="2">
        <v>10647.505317665295</v>
      </c>
      <c r="N508" s="2">
        <v>1</v>
      </c>
      <c r="O508" s="2">
        <v>1</v>
      </c>
      <c r="P508" s="2">
        <v>1</v>
      </c>
      <c r="Q508" s="2">
        <v>1</v>
      </c>
      <c r="R508" s="2">
        <v>1</v>
      </c>
      <c r="S508">
        <v>69.011116404510759</v>
      </c>
    </row>
    <row r="509" spans="1:19" x14ac:dyDescent="0.2">
      <c r="A509" s="2" t="s">
        <v>533</v>
      </c>
      <c r="B509" s="2">
        <v>1097</v>
      </c>
      <c r="C509" s="2">
        <v>8.7387889907674932E-2</v>
      </c>
      <c r="D509" s="2">
        <v>0.14895392607977317</v>
      </c>
      <c r="E509" s="2">
        <v>791705</v>
      </c>
      <c r="F509" s="2">
        <v>1.0398385312178979</v>
      </c>
      <c r="G509" s="2">
        <v>1.0215854235172555</v>
      </c>
      <c r="H509" s="2">
        <v>3.5425338639999408E-2</v>
      </c>
      <c r="I509" s="2">
        <v>169.26530993405996</v>
      </c>
      <c r="J509" s="2">
        <v>634.06226974158301</v>
      </c>
      <c r="K509" s="2">
        <v>3298.163458400466</v>
      </c>
      <c r="L509" s="2">
        <v>4533.4432997752901</v>
      </c>
      <c r="M509" s="2">
        <v>10369.842108387402</v>
      </c>
      <c r="N509" s="2">
        <v>1</v>
      </c>
      <c r="O509" s="2">
        <v>1</v>
      </c>
      <c r="P509" s="2">
        <v>1</v>
      </c>
      <c r="Q509" s="2">
        <v>1</v>
      </c>
      <c r="R509" s="2">
        <v>1</v>
      </c>
      <c r="S509">
        <v>69.011116404510759</v>
      </c>
    </row>
    <row r="510" spans="1:19" x14ac:dyDescent="0.2">
      <c r="A510" s="2" t="s">
        <v>534</v>
      </c>
      <c r="B510" s="2">
        <v>1097</v>
      </c>
      <c r="C510" s="2">
        <v>8.7387889907674932E-2</v>
      </c>
      <c r="D510" s="2">
        <v>0.16287185615336558</v>
      </c>
      <c r="E510" s="2">
        <v>791705</v>
      </c>
      <c r="F510" s="2">
        <v>1.0398385312178979</v>
      </c>
      <c r="G510" s="2">
        <v>1.0261428324227087</v>
      </c>
      <c r="H510" s="2">
        <v>9.9708907166246766E-2</v>
      </c>
      <c r="I510" s="2">
        <v>169.60328229181727</v>
      </c>
      <c r="J510" s="2">
        <v>639.15802284824963</v>
      </c>
      <c r="K510" s="2">
        <v>3377.712998801554</v>
      </c>
      <c r="L510" s="2">
        <v>4664.8113582048145</v>
      </c>
      <c r="M510" s="2">
        <v>10836.895292238369</v>
      </c>
      <c r="N510" s="2">
        <v>1</v>
      </c>
      <c r="O510" s="2">
        <v>1</v>
      </c>
      <c r="P510" s="2">
        <v>1</v>
      </c>
      <c r="Q510" s="2">
        <v>1</v>
      </c>
      <c r="R510" s="2">
        <v>1</v>
      </c>
      <c r="S510">
        <v>69.011116404510759</v>
      </c>
    </row>
    <row r="511" spans="1:19" x14ac:dyDescent="0.2">
      <c r="A511" s="2" t="s">
        <v>535</v>
      </c>
      <c r="B511" s="2">
        <v>1097</v>
      </c>
      <c r="C511" s="2">
        <v>8.7387889907674932E-2</v>
      </c>
      <c r="D511" s="2">
        <v>0.14907617364426157</v>
      </c>
      <c r="E511" s="2">
        <v>791705</v>
      </c>
      <c r="F511" s="2">
        <v>1.0398385312178979</v>
      </c>
      <c r="G511" s="2">
        <v>1.0201453198678656</v>
      </c>
      <c r="H511" s="2">
        <v>6.4312453017291674E-2</v>
      </c>
      <c r="I511" s="2">
        <v>169.99860238353091</v>
      </c>
      <c r="J511" s="2">
        <v>638.52496561463056</v>
      </c>
      <c r="K511" s="2">
        <v>3344.6110919493844</v>
      </c>
      <c r="L511" s="2">
        <v>4606.720440289253</v>
      </c>
      <c r="M511" s="2">
        <v>10606.995647534786</v>
      </c>
      <c r="N511" s="2">
        <v>1</v>
      </c>
      <c r="O511" s="2">
        <v>1</v>
      </c>
      <c r="P511" s="2">
        <v>1</v>
      </c>
      <c r="Q511" s="2">
        <v>1</v>
      </c>
      <c r="R511" s="2">
        <v>1</v>
      </c>
      <c r="S511">
        <v>69.011116404510759</v>
      </c>
    </row>
    <row r="512" spans="1:19" x14ac:dyDescent="0.2">
      <c r="A512" s="2" t="s">
        <v>536</v>
      </c>
      <c r="B512" s="2">
        <v>1097</v>
      </c>
      <c r="C512" s="2">
        <v>8.7387889907674932E-2</v>
      </c>
      <c r="D512" s="2">
        <v>0.69173267801816263</v>
      </c>
      <c r="E512" s="2">
        <v>791705</v>
      </c>
      <c r="F512" s="2">
        <v>1.0398385312178979</v>
      </c>
      <c r="G512" s="2">
        <v>1.0244652328849297</v>
      </c>
      <c r="H512" s="2">
        <v>0.14990648852046248</v>
      </c>
      <c r="I512" s="2">
        <v>170.74733773637445</v>
      </c>
      <c r="J512" s="2">
        <v>646.5481563649214</v>
      </c>
      <c r="K512" s="2">
        <v>3460.4651167388297</v>
      </c>
      <c r="L512" s="2">
        <v>4797.4630261562324</v>
      </c>
      <c r="M512" s="2">
        <v>11286.815863258376</v>
      </c>
      <c r="N512" s="2">
        <v>1</v>
      </c>
      <c r="O512" s="2">
        <v>1</v>
      </c>
      <c r="P512" s="2">
        <v>1</v>
      </c>
      <c r="Q512" s="2">
        <v>1</v>
      </c>
      <c r="R512" s="2">
        <v>1</v>
      </c>
      <c r="S512">
        <v>69.011116404510759</v>
      </c>
    </row>
    <row r="513" spans="1:19" x14ac:dyDescent="0.2">
      <c r="A513" s="2" t="s">
        <v>537</v>
      </c>
      <c r="B513" s="2">
        <v>1097</v>
      </c>
      <c r="C513" s="2">
        <v>8.7387889907674932E-2</v>
      </c>
      <c r="D513" s="2">
        <v>0.13444649019127053</v>
      </c>
      <c r="E513" s="2">
        <v>791705</v>
      </c>
      <c r="F513" s="2">
        <v>1.0398385312178979</v>
      </c>
      <c r="G513" s="2">
        <v>1.0179424899177905</v>
      </c>
      <c r="H513" s="2">
        <v>-0.1631226460256987</v>
      </c>
      <c r="I513" s="2">
        <v>166.53727761592987</v>
      </c>
      <c r="J513" s="2">
        <v>612.72945053691285</v>
      </c>
      <c r="K513" s="2">
        <v>3046.445534155685</v>
      </c>
      <c r="L513" s="2">
        <v>4133.6788215239039</v>
      </c>
      <c r="M513" s="2">
        <v>9079.9117712836087</v>
      </c>
      <c r="N513" s="2">
        <v>1</v>
      </c>
      <c r="O513" s="2">
        <v>1</v>
      </c>
      <c r="P513" s="2">
        <v>1</v>
      </c>
      <c r="Q513" s="2">
        <v>1</v>
      </c>
      <c r="R513" s="2">
        <v>1</v>
      </c>
      <c r="S513">
        <v>69.011116404510759</v>
      </c>
    </row>
    <row r="514" spans="1:19" x14ac:dyDescent="0.2">
      <c r="A514" s="2" t="s">
        <v>538</v>
      </c>
      <c r="B514" s="2">
        <v>1097</v>
      </c>
      <c r="C514" s="2">
        <v>8.7387889907674932E-2</v>
      </c>
      <c r="D514" s="2">
        <v>0.14567665505758565</v>
      </c>
      <c r="E514" s="2">
        <v>791705</v>
      </c>
      <c r="F514" s="2">
        <v>1.0398385312178979</v>
      </c>
      <c r="G514" s="2">
        <v>1.0199180642741275</v>
      </c>
      <c r="H514" s="2">
        <v>-8.3764944215681467E-2</v>
      </c>
      <c r="I514" s="2">
        <v>167.53263946882308</v>
      </c>
      <c r="J514" s="2">
        <v>620.77320730792542</v>
      </c>
      <c r="K514" s="2">
        <v>3140.829173545083</v>
      </c>
      <c r="L514" s="2">
        <v>4282.7353486904103</v>
      </c>
      <c r="M514" s="2">
        <v>9551.0539411614864</v>
      </c>
      <c r="N514" s="2">
        <v>1</v>
      </c>
      <c r="O514" s="2">
        <v>1</v>
      </c>
      <c r="P514" s="2">
        <v>1</v>
      </c>
      <c r="Q514" s="2">
        <v>1</v>
      </c>
      <c r="R514" s="2">
        <v>1</v>
      </c>
      <c r="S514">
        <v>69.011116404510759</v>
      </c>
    </row>
    <row r="515" spans="1:19" x14ac:dyDescent="0.2">
      <c r="A515" s="2" t="s">
        <v>539</v>
      </c>
      <c r="B515" s="2">
        <v>1097</v>
      </c>
      <c r="C515" s="2">
        <v>8.7387889907674932E-2</v>
      </c>
      <c r="D515" s="2">
        <v>0.14238695318541914</v>
      </c>
      <c r="E515" s="2">
        <v>791705</v>
      </c>
      <c r="F515" s="2">
        <v>1.0398385312178979</v>
      </c>
      <c r="G515" s="2">
        <v>1.0208297611246513</v>
      </c>
      <c r="H515" s="2">
        <v>-4.2312882031877309E-2</v>
      </c>
      <c r="I515" s="2">
        <v>168.07693052442761</v>
      </c>
      <c r="J515" s="2">
        <v>625.13156547587425</v>
      </c>
      <c r="K515" s="2">
        <v>3192.8445703719367</v>
      </c>
      <c r="L515" s="2">
        <v>4365.4202027818747</v>
      </c>
      <c r="M515" s="2">
        <v>9818.0897559784171</v>
      </c>
      <c r="N515" s="2">
        <v>1</v>
      </c>
      <c r="O515" s="2">
        <v>1</v>
      </c>
      <c r="P515" s="2">
        <v>1</v>
      </c>
      <c r="Q515" s="2">
        <v>1</v>
      </c>
      <c r="R515" s="2">
        <v>1</v>
      </c>
      <c r="S515">
        <v>69.011116404510759</v>
      </c>
    </row>
    <row r="516" spans="1:19" x14ac:dyDescent="0.2">
      <c r="A516" s="2" t="s">
        <v>540</v>
      </c>
      <c r="B516" s="2">
        <v>1097</v>
      </c>
      <c r="C516" s="2">
        <v>8.7387889907674932E-2</v>
      </c>
      <c r="D516" s="2">
        <v>0.14976290412874874</v>
      </c>
      <c r="E516" s="2">
        <v>791705</v>
      </c>
      <c r="F516" s="2">
        <v>1.0398385312178979</v>
      </c>
      <c r="G516" s="2">
        <v>1.021582002904446</v>
      </c>
      <c r="H516" s="2">
        <v>-4.32093287967105E-3</v>
      </c>
      <c r="I516" s="2">
        <v>168.59259443884537</v>
      </c>
      <c r="J516" s="2">
        <v>629.23094200309765</v>
      </c>
      <c r="K516" s="2">
        <v>3242.3056696691224</v>
      </c>
      <c r="L516" s="2">
        <v>4444.3955287398967</v>
      </c>
      <c r="M516" s="2">
        <v>10076.993003546942</v>
      </c>
      <c r="N516" s="2">
        <v>1</v>
      </c>
      <c r="O516" s="2">
        <v>1</v>
      </c>
      <c r="P516" s="2">
        <v>1</v>
      </c>
      <c r="Q516" s="2">
        <v>1</v>
      </c>
      <c r="R516" s="2">
        <v>1</v>
      </c>
      <c r="S516">
        <v>69.011116404510759</v>
      </c>
    </row>
    <row r="517" spans="1:19" x14ac:dyDescent="0.2">
      <c r="A517" s="2" t="s">
        <v>541</v>
      </c>
      <c r="B517" s="2">
        <v>1097</v>
      </c>
      <c r="C517" s="2">
        <v>8.7387889907674932E-2</v>
      </c>
      <c r="D517" s="2">
        <v>0.28049853470530584</v>
      </c>
      <c r="E517" s="2">
        <v>791705</v>
      </c>
      <c r="F517" s="2">
        <v>1.0398385312178979</v>
      </c>
      <c r="G517" s="2">
        <v>1.016642964099687</v>
      </c>
      <c r="H517" s="2">
        <v>0.10765272591955571</v>
      </c>
      <c r="I517" s="2">
        <v>171.33845295479554</v>
      </c>
      <c r="J517" s="2">
        <v>646.20118574822095</v>
      </c>
      <c r="K517" s="2">
        <v>3421.308616552622</v>
      </c>
      <c r="L517" s="2">
        <v>4727.3708031458727</v>
      </c>
      <c r="M517" s="2">
        <v>10997.273135419937</v>
      </c>
      <c r="N517" s="2">
        <v>1</v>
      </c>
      <c r="O517" s="2">
        <v>1</v>
      </c>
      <c r="P517" s="2">
        <v>1</v>
      </c>
      <c r="Q517" s="2">
        <v>1</v>
      </c>
      <c r="R517" s="2">
        <v>1</v>
      </c>
      <c r="S517">
        <v>69.011116404510759</v>
      </c>
    </row>
    <row r="518" spans="1:19" x14ac:dyDescent="0.2">
      <c r="A518" s="2" t="s">
        <v>542</v>
      </c>
      <c r="B518" s="2">
        <v>1097</v>
      </c>
      <c r="C518" s="2">
        <v>8.7387889907674932E-2</v>
      </c>
      <c r="D518" s="2">
        <v>0.13315705282975565</v>
      </c>
      <c r="E518" s="2">
        <v>791705</v>
      </c>
      <c r="F518" s="2">
        <v>1.0398385312178979</v>
      </c>
      <c r="G518" s="2">
        <v>1.0254889922684935</v>
      </c>
      <c r="H518" s="2">
        <v>-7.1965865670926554E-2</v>
      </c>
      <c r="I518" s="2">
        <v>166.82693935640279</v>
      </c>
      <c r="J518" s="2">
        <v>618.85845380148317</v>
      </c>
      <c r="K518" s="2">
        <v>3140.3455589786713</v>
      </c>
      <c r="L518" s="2">
        <v>4285.7947301116883</v>
      </c>
      <c r="M518" s="2">
        <v>9585.0510713414023</v>
      </c>
      <c r="N518" s="2">
        <v>1</v>
      </c>
      <c r="O518" s="2">
        <v>1</v>
      </c>
      <c r="P518" s="2">
        <v>1</v>
      </c>
      <c r="Q518" s="2">
        <v>1</v>
      </c>
      <c r="R518" s="2">
        <v>1</v>
      </c>
      <c r="S518">
        <v>69.011116404510759</v>
      </c>
    </row>
    <row r="519" spans="1:19" x14ac:dyDescent="0.2">
      <c r="A519" s="2" t="s">
        <v>543</v>
      </c>
      <c r="B519" s="2">
        <v>1097</v>
      </c>
      <c r="C519" s="2">
        <v>8.7387889907674932E-2</v>
      </c>
      <c r="D519" s="2">
        <v>0.14094758413061872</v>
      </c>
      <c r="E519" s="2">
        <v>791705</v>
      </c>
      <c r="F519" s="2">
        <v>1.0398385312178979</v>
      </c>
      <c r="G519" s="2">
        <v>1.0203384355705982</v>
      </c>
      <c r="H519" s="2">
        <v>0.20690770071406711</v>
      </c>
      <c r="I519" s="2">
        <v>172.44685648156582</v>
      </c>
      <c r="J519" s="2">
        <v>656.62164160016357</v>
      </c>
      <c r="K519" s="2">
        <v>3567.5917846429566</v>
      </c>
      <c r="L519" s="2">
        <v>4968.798420719635</v>
      </c>
      <c r="M519" s="2">
        <v>11871.086142637143</v>
      </c>
      <c r="N519" s="2">
        <v>1</v>
      </c>
      <c r="O519" s="2">
        <v>1</v>
      </c>
      <c r="P519" s="2">
        <v>1</v>
      </c>
      <c r="Q519" s="2">
        <v>1</v>
      </c>
      <c r="R519" s="2">
        <v>1</v>
      </c>
      <c r="S519">
        <v>69.011116404510759</v>
      </c>
    </row>
    <row r="520" spans="1:19" x14ac:dyDescent="0.2">
      <c r="A520" s="2" t="s">
        <v>544</v>
      </c>
      <c r="B520" s="2">
        <v>1097</v>
      </c>
      <c r="C520" s="2">
        <v>8.7387889907674932E-2</v>
      </c>
      <c r="D520" s="2">
        <v>0.16381344072970941</v>
      </c>
      <c r="E520" s="2">
        <v>791705</v>
      </c>
      <c r="F520" s="2">
        <v>1.0398385312178979</v>
      </c>
      <c r="G520" s="2">
        <v>1.0218663329155897</v>
      </c>
      <c r="H520" s="2">
        <v>-1.7396076414079292E-2</v>
      </c>
      <c r="I520" s="2">
        <v>168.32561596099137</v>
      </c>
      <c r="J520" s="2">
        <v>627.4844688818614</v>
      </c>
      <c r="K520" s="2">
        <v>3223.4894495870362</v>
      </c>
      <c r="L520" s="2">
        <v>4414.7171957592054</v>
      </c>
      <c r="M520" s="2">
        <v>9981.8852629511875</v>
      </c>
      <c r="N520" s="2">
        <v>1</v>
      </c>
      <c r="O520" s="2">
        <v>1</v>
      </c>
      <c r="P520" s="2">
        <v>1</v>
      </c>
      <c r="Q520" s="2">
        <v>1</v>
      </c>
      <c r="R520" s="2">
        <v>1</v>
      </c>
      <c r="S520">
        <v>69.011116404510759</v>
      </c>
    </row>
    <row r="521" spans="1:19" x14ac:dyDescent="0.2">
      <c r="A521" s="2" t="s">
        <v>545</v>
      </c>
      <c r="B521" s="2">
        <v>1097</v>
      </c>
      <c r="C521" s="2">
        <v>8.7387889907674932E-2</v>
      </c>
      <c r="D521" s="2">
        <v>0.14887863217099354</v>
      </c>
      <c r="E521" s="2">
        <v>791705</v>
      </c>
      <c r="F521" s="2">
        <v>1.0398385312178979</v>
      </c>
      <c r="G521" s="2">
        <v>1.0227385835598981</v>
      </c>
      <c r="H521" s="2">
        <v>6.38185987170726E-2</v>
      </c>
      <c r="I521" s="2">
        <v>169.55740792132053</v>
      </c>
      <c r="J521" s="2">
        <v>636.83958871063749</v>
      </c>
      <c r="K521" s="2">
        <v>3335.5779402791172</v>
      </c>
      <c r="L521" s="2">
        <v>4594.2720926544316</v>
      </c>
      <c r="M521" s="2">
        <v>10579.025067737466</v>
      </c>
      <c r="N521" s="2">
        <v>1</v>
      </c>
      <c r="O521" s="2">
        <v>1</v>
      </c>
      <c r="P521" s="2">
        <v>1</v>
      </c>
      <c r="Q521" s="2">
        <v>1</v>
      </c>
      <c r="R521" s="2">
        <v>1</v>
      </c>
      <c r="S521">
        <v>69.011116404510759</v>
      </c>
    </row>
    <row r="522" spans="1:19" x14ac:dyDescent="0.2">
      <c r="A522" s="2" t="s">
        <v>546</v>
      </c>
      <c r="B522" s="2">
        <v>1097</v>
      </c>
      <c r="C522" s="2">
        <v>8.7387889907674932E-2</v>
      </c>
      <c r="D522" s="2">
        <v>0.13755551279523259</v>
      </c>
      <c r="E522" s="2">
        <v>791705</v>
      </c>
      <c r="F522" s="2">
        <v>1.0398385312178979</v>
      </c>
      <c r="G522" s="2">
        <v>1.0228925781205271</v>
      </c>
      <c r="H522" s="2">
        <v>2.064675925446427E-2</v>
      </c>
      <c r="I522" s="2">
        <v>168.79844568517444</v>
      </c>
      <c r="J522" s="2">
        <v>631.45267046370805</v>
      </c>
      <c r="K522" s="2">
        <v>3273.1401095519682</v>
      </c>
      <c r="L522" s="2">
        <v>4494.4782438036973</v>
      </c>
      <c r="M522" s="2">
        <v>10247.612985103069</v>
      </c>
      <c r="N522" s="2">
        <v>1</v>
      </c>
      <c r="O522" s="2">
        <v>1</v>
      </c>
      <c r="P522" s="2">
        <v>1</v>
      </c>
      <c r="Q522" s="2">
        <v>1</v>
      </c>
      <c r="R522" s="2">
        <v>1</v>
      </c>
      <c r="S522">
        <v>69.011116404510759</v>
      </c>
    </row>
    <row r="523" spans="1:19" x14ac:dyDescent="0.2">
      <c r="A523" s="2" t="s">
        <v>547</v>
      </c>
      <c r="B523" s="2">
        <v>1097</v>
      </c>
      <c r="C523" s="2">
        <v>8.7387889907674932E-2</v>
      </c>
      <c r="D523" s="2">
        <v>0.1372828744977852</v>
      </c>
      <c r="E523" s="2">
        <v>791705</v>
      </c>
      <c r="F523" s="2">
        <v>1.0398385312178979</v>
      </c>
      <c r="G523" s="2">
        <v>1.0238145778978305</v>
      </c>
      <c r="H523" s="2">
        <v>-1.6326040430613718E-2</v>
      </c>
      <c r="I523" s="2">
        <v>168.02456607062592</v>
      </c>
      <c r="J523" s="2">
        <v>626.43314354979032</v>
      </c>
      <c r="K523" s="2">
        <v>3219.1426923995532</v>
      </c>
      <c r="L523" s="2">
        <v>4409.2354086546638</v>
      </c>
      <c r="M523" s="2">
        <v>9973.3585719836428</v>
      </c>
      <c r="N523" s="2">
        <v>1</v>
      </c>
      <c r="O523" s="2">
        <v>1</v>
      </c>
      <c r="P523" s="2">
        <v>1</v>
      </c>
      <c r="Q523" s="2">
        <v>1</v>
      </c>
      <c r="R523" s="2">
        <v>1</v>
      </c>
      <c r="S523">
        <v>69.011116404510759</v>
      </c>
    </row>
    <row r="524" spans="1:19" x14ac:dyDescent="0.2">
      <c r="A524" s="2" t="s">
        <v>548</v>
      </c>
      <c r="B524" s="2">
        <v>1097</v>
      </c>
      <c r="C524" s="2">
        <v>8.7387889907674932E-2</v>
      </c>
      <c r="D524" s="2">
        <v>0.1438836419696389</v>
      </c>
      <c r="E524" s="2">
        <v>791705</v>
      </c>
      <c r="F524" s="2">
        <v>1.0398385312178979</v>
      </c>
      <c r="G524" s="2">
        <v>1.0199621979129481</v>
      </c>
      <c r="H524" s="2">
        <v>1.326833844683376E-2</v>
      </c>
      <c r="I524" s="2">
        <v>169.15780439331886</v>
      </c>
      <c r="J524" s="2">
        <v>632.35688574875564</v>
      </c>
      <c r="K524" s="2">
        <v>3271.7667405755251</v>
      </c>
      <c r="L524" s="2">
        <v>4490.0788256381738</v>
      </c>
      <c r="M524" s="2">
        <v>10218.504455515555</v>
      </c>
      <c r="N524" s="2">
        <v>1</v>
      </c>
      <c r="O524" s="2">
        <v>1</v>
      </c>
      <c r="P524" s="2">
        <v>1</v>
      </c>
      <c r="Q524" s="2">
        <v>1</v>
      </c>
      <c r="R524" s="2">
        <v>1</v>
      </c>
      <c r="S524">
        <v>69.011116404510759</v>
      </c>
    </row>
    <row r="525" spans="1:19" x14ac:dyDescent="0.2">
      <c r="A525" s="2" t="s">
        <v>549</v>
      </c>
      <c r="B525" s="2">
        <v>1097</v>
      </c>
      <c r="C525" s="2">
        <v>8.7387889907674932E-2</v>
      </c>
      <c r="D525" s="2">
        <v>0.12909123600110928</v>
      </c>
      <c r="E525" s="2">
        <v>791705</v>
      </c>
      <c r="F525" s="2">
        <v>1.0398385312178979</v>
      </c>
      <c r="G525" s="2">
        <v>1.0203137812521981</v>
      </c>
      <c r="H525" s="2">
        <v>4.5705362388336578E-2</v>
      </c>
      <c r="I525" s="2">
        <v>169.65194415025124</v>
      </c>
      <c r="J525" s="2">
        <v>636.11602573973255</v>
      </c>
      <c r="K525" s="2">
        <v>3316.941217062506</v>
      </c>
      <c r="L525" s="2">
        <v>4562.4989082108686</v>
      </c>
      <c r="M525" s="2">
        <v>10459.87634405795</v>
      </c>
      <c r="N525" s="2">
        <v>1</v>
      </c>
      <c r="O525" s="2">
        <v>1</v>
      </c>
      <c r="P525" s="2">
        <v>1</v>
      </c>
      <c r="Q525" s="2">
        <v>1</v>
      </c>
      <c r="R525" s="2">
        <v>1</v>
      </c>
      <c r="S525">
        <v>69.011116404510759</v>
      </c>
    </row>
    <row r="526" spans="1:19" x14ac:dyDescent="0.2">
      <c r="A526" s="2" t="s">
        <v>550</v>
      </c>
      <c r="B526" s="2">
        <v>1097</v>
      </c>
      <c r="C526" s="2">
        <v>8.7387889907674932E-2</v>
      </c>
      <c r="D526" s="2">
        <v>0.19681314970321964</v>
      </c>
      <c r="E526" s="2">
        <v>791705</v>
      </c>
      <c r="F526" s="2">
        <v>1.0398385312178979</v>
      </c>
      <c r="G526" s="2">
        <v>1.0241897147578254</v>
      </c>
      <c r="H526" s="2">
        <v>-3.0035122093231899E-2</v>
      </c>
      <c r="I526" s="2">
        <v>167.73399249216286</v>
      </c>
      <c r="J526" s="2">
        <v>624.57216280261287</v>
      </c>
      <c r="K526" s="2">
        <v>3199.4731476045977</v>
      </c>
      <c r="L526" s="2">
        <v>4378.3130319318961</v>
      </c>
      <c r="M526" s="2">
        <v>9875.0935498455019</v>
      </c>
      <c r="N526" s="2">
        <v>1</v>
      </c>
      <c r="O526" s="2">
        <v>1</v>
      </c>
      <c r="P526" s="2">
        <v>1</v>
      </c>
      <c r="Q526" s="2">
        <v>1</v>
      </c>
      <c r="R526" s="2">
        <v>1</v>
      </c>
      <c r="S526">
        <v>69.011116404510759</v>
      </c>
    </row>
    <row r="527" spans="1:19" x14ac:dyDescent="0.2">
      <c r="A527" s="2" t="s">
        <v>551</v>
      </c>
      <c r="B527" s="2">
        <v>1097</v>
      </c>
      <c r="C527" s="2">
        <v>8.7387889907674932E-2</v>
      </c>
      <c r="D527" s="2">
        <v>0.14484887004455888</v>
      </c>
      <c r="E527" s="2">
        <v>791705</v>
      </c>
      <c r="F527" s="2">
        <v>1.0398385312178979</v>
      </c>
      <c r="G527" s="2">
        <v>1.0202059860230113</v>
      </c>
      <c r="H527" s="2">
        <v>-1.359669602768729E-2</v>
      </c>
      <c r="I527" s="2">
        <v>168.66255236058592</v>
      </c>
      <c r="J527" s="2">
        <v>628.95077904532468</v>
      </c>
      <c r="K527" s="2">
        <v>3233.665761691555</v>
      </c>
      <c r="L527" s="2">
        <v>4429.6569559006621</v>
      </c>
      <c r="M527" s="2">
        <v>10022.424224752316</v>
      </c>
      <c r="N527" s="2">
        <v>1</v>
      </c>
      <c r="O527" s="2">
        <v>1</v>
      </c>
      <c r="P527" s="2">
        <v>1</v>
      </c>
      <c r="Q527" s="2">
        <v>1</v>
      </c>
      <c r="R527" s="2">
        <v>1</v>
      </c>
      <c r="S527">
        <v>69.011116404510759</v>
      </c>
    </row>
    <row r="528" spans="1:19" x14ac:dyDescent="0.2">
      <c r="A528" s="2" t="s">
        <v>552</v>
      </c>
      <c r="B528" s="2">
        <v>1097</v>
      </c>
      <c r="C528" s="2">
        <v>8.7387889907674932E-2</v>
      </c>
      <c r="D528" s="2">
        <v>0.1321011574363381</v>
      </c>
      <c r="E528" s="2">
        <v>791705</v>
      </c>
      <c r="F528" s="2">
        <v>1.0398385312178979</v>
      </c>
      <c r="G528" s="2">
        <v>1.0208331149385297</v>
      </c>
      <c r="H528" s="2">
        <v>1.2393328825532471E-2</v>
      </c>
      <c r="I528" s="2">
        <v>168.99881435339628</v>
      </c>
      <c r="J528" s="2">
        <v>631.71449548817566</v>
      </c>
      <c r="K528" s="2">
        <v>3267.8627375526175</v>
      </c>
      <c r="L528" s="2">
        <v>4484.5133164967474</v>
      </c>
      <c r="M528" s="2">
        <v>10204.560724980623</v>
      </c>
      <c r="N528" s="2">
        <v>1</v>
      </c>
      <c r="O528" s="2">
        <v>1</v>
      </c>
      <c r="P528" s="2">
        <v>1</v>
      </c>
      <c r="Q528" s="2">
        <v>1</v>
      </c>
      <c r="R528" s="2">
        <v>1</v>
      </c>
      <c r="S528">
        <v>69.011116404510759</v>
      </c>
    </row>
    <row r="529" spans="1:19" x14ac:dyDescent="0.2">
      <c r="A529" s="2" t="s">
        <v>553</v>
      </c>
      <c r="B529" s="2">
        <v>1097</v>
      </c>
      <c r="C529" s="2">
        <v>8.7387889907674932E-2</v>
      </c>
      <c r="D529" s="2">
        <v>0.13518393031463419</v>
      </c>
      <c r="E529" s="2">
        <v>791705</v>
      </c>
      <c r="F529" s="2">
        <v>1.0398385312178979</v>
      </c>
      <c r="G529" s="2">
        <v>1.0140698139130522</v>
      </c>
      <c r="H529" s="2">
        <v>1.098295077266866E-2</v>
      </c>
      <c r="I529" s="2">
        <v>170.10034996942187</v>
      </c>
      <c r="J529" s="2">
        <v>635.72528785564384</v>
      </c>
      <c r="K529" s="2">
        <v>3286.7344225691563</v>
      </c>
      <c r="L529" s="2">
        <v>4509.465804330699</v>
      </c>
      <c r="M529" s="2">
        <v>10252.668684126142</v>
      </c>
      <c r="N529" s="2">
        <v>1</v>
      </c>
      <c r="O529" s="2">
        <v>1</v>
      </c>
      <c r="P529" s="2">
        <v>1</v>
      </c>
      <c r="Q529" s="2">
        <v>1</v>
      </c>
      <c r="R529" s="2">
        <v>1</v>
      </c>
      <c r="S529">
        <v>69.011116404510759</v>
      </c>
    </row>
    <row r="530" spans="1:19" x14ac:dyDescent="0.2">
      <c r="A530" s="2" t="s">
        <v>554</v>
      </c>
      <c r="B530" s="2">
        <v>1097</v>
      </c>
      <c r="C530" s="2">
        <v>8.7387889907674932E-2</v>
      </c>
      <c r="D530" s="2">
        <v>0.14006848634917449</v>
      </c>
      <c r="E530" s="2">
        <v>791705</v>
      </c>
      <c r="F530" s="2">
        <v>1.0398385312178979</v>
      </c>
      <c r="G530" s="2">
        <v>1.021263532218875</v>
      </c>
      <c r="H530" s="2">
        <v>-3.477916287420358E-2</v>
      </c>
      <c r="I530" s="2">
        <v>168.13234444278547</v>
      </c>
      <c r="J530" s="2">
        <v>625.76851684189899</v>
      </c>
      <c r="K530" s="2">
        <v>3201.6942092005897</v>
      </c>
      <c r="L530" s="2">
        <v>4379.7341172283113</v>
      </c>
      <c r="M530" s="2">
        <v>9866.075534723388</v>
      </c>
      <c r="N530" s="2">
        <v>1</v>
      </c>
      <c r="O530" s="2">
        <v>1</v>
      </c>
      <c r="P530" s="2">
        <v>1</v>
      </c>
      <c r="Q530" s="2">
        <v>1</v>
      </c>
      <c r="R530" s="2">
        <v>1</v>
      </c>
      <c r="S530">
        <v>69.011116404510759</v>
      </c>
    </row>
    <row r="531" spans="1:19" x14ac:dyDescent="0.2">
      <c r="A531" s="2" t="s">
        <v>555</v>
      </c>
      <c r="B531" s="2">
        <v>1097</v>
      </c>
      <c r="C531" s="2">
        <v>8.7387889907674932E-2</v>
      </c>
      <c r="D531" s="2">
        <v>0.14127136505235965</v>
      </c>
      <c r="E531" s="2">
        <v>791705</v>
      </c>
      <c r="F531" s="2">
        <v>1.0398385312178979</v>
      </c>
      <c r="G531" s="2">
        <v>1.0131333834264193</v>
      </c>
      <c r="H531" s="2">
        <v>5.6974081727921178E-2</v>
      </c>
      <c r="I531" s="2">
        <v>171.05236509182131</v>
      </c>
      <c r="J531" s="2">
        <v>642.03546355243702</v>
      </c>
      <c r="K531" s="2">
        <v>3356.3897567332319</v>
      </c>
      <c r="L531" s="2">
        <v>4620.0382165380761</v>
      </c>
      <c r="M531" s="2">
        <v>10614.016377720069</v>
      </c>
      <c r="N531" s="2">
        <v>1</v>
      </c>
      <c r="O531" s="2">
        <v>1</v>
      </c>
      <c r="P531" s="2">
        <v>1</v>
      </c>
      <c r="Q531" s="2">
        <v>1</v>
      </c>
      <c r="R531" s="2">
        <v>1</v>
      </c>
      <c r="S531">
        <v>69.011116404510759</v>
      </c>
    </row>
    <row r="532" spans="1:19" x14ac:dyDescent="0.2">
      <c r="A532" s="2" t="s">
        <v>556</v>
      </c>
      <c r="B532" s="2">
        <v>1097</v>
      </c>
      <c r="C532" s="2">
        <v>8.7387889907674932E-2</v>
      </c>
      <c r="D532" s="2">
        <v>0.12834679608776844</v>
      </c>
      <c r="E532" s="2">
        <v>791705</v>
      </c>
      <c r="F532" s="2">
        <v>1.0398385312178979</v>
      </c>
      <c r="G532" s="2">
        <v>1.0227131143835635</v>
      </c>
      <c r="H532" s="2">
        <v>2.8918058933142299E-2</v>
      </c>
      <c r="I532" s="2">
        <v>168.96811484117387</v>
      </c>
      <c r="J532" s="2">
        <v>632.57010146051789</v>
      </c>
      <c r="K532" s="2">
        <v>3285.3857734298417</v>
      </c>
      <c r="L532" s="2">
        <v>4513.8889063292236</v>
      </c>
      <c r="M532" s="2">
        <v>10310.808855264524</v>
      </c>
      <c r="N532" s="2">
        <v>1</v>
      </c>
      <c r="O532" s="2">
        <v>1</v>
      </c>
      <c r="P532" s="2">
        <v>1</v>
      </c>
      <c r="Q532" s="2">
        <v>1</v>
      </c>
      <c r="R532" s="2">
        <v>1</v>
      </c>
      <c r="S532">
        <v>69.011116404510759</v>
      </c>
    </row>
    <row r="533" spans="1:19" x14ac:dyDescent="0.2">
      <c r="A533" s="2" t="s">
        <v>557</v>
      </c>
      <c r="B533" s="2">
        <v>1097</v>
      </c>
      <c r="C533" s="2">
        <v>8.7387889907674932E-2</v>
      </c>
      <c r="D533" s="2">
        <v>0.13008426709840692</v>
      </c>
      <c r="E533" s="2">
        <v>791705</v>
      </c>
      <c r="F533" s="2">
        <v>1.0398385312178979</v>
      </c>
      <c r="G533" s="2">
        <v>1.016204529394094</v>
      </c>
      <c r="H533" s="2">
        <v>2.2230246841348729E-2</v>
      </c>
      <c r="I533" s="2">
        <v>169.93608564472777</v>
      </c>
      <c r="J533" s="2">
        <v>635.78196280552856</v>
      </c>
      <c r="K533" s="2">
        <v>3296.1086013625754</v>
      </c>
      <c r="L533" s="2">
        <v>4526.0363112342393</v>
      </c>
      <c r="M533" s="2">
        <v>10317.895313870187</v>
      </c>
      <c r="N533" s="2">
        <v>1</v>
      </c>
      <c r="O533" s="2">
        <v>1</v>
      </c>
      <c r="P533" s="2">
        <v>1</v>
      </c>
      <c r="Q533" s="2">
        <v>1</v>
      </c>
      <c r="R533" s="2">
        <v>1</v>
      </c>
      <c r="S533">
        <v>69.011116404510759</v>
      </c>
    </row>
    <row r="534" spans="1:19" x14ac:dyDescent="0.2">
      <c r="A534" s="2" t="s">
        <v>558</v>
      </c>
      <c r="B534" s="2">
        <v>1097</v>
      </c>
      <c r="C534" s="2">
        <v>8.7387889907674932E-2</v>
      </c>
      <c r="D534" s="2">
        <v>0.13625624876239883</v>
      </c>
      <c r="E534" s="2">
        <v>791705</v>
      </c>
      <c r="F534" s="2">
        <v>1.0398385312178979</v>
      </c>
      <c r="G534" s="2">
        <v>1.0240716907232628</v>
      </c>
      <c r="H534" s="2">
        <v>-5.9066423067066443E-2</v>
      </c>
      <c r="I534" s="2">
        <v>167.26961962882785</v>
      </c>
      <c r="J534" s="2">
        <v>621.20931010724235</v>
      </c>
      <c r="K534" s="2">
        <v>3161.2193097297909</v>
      </c>
      <c r="L534" s="2">
        <v>4317.7352113641673</v>
      </c>
      <c r="M534" s="2">
        <v>9680.3269369414338</v>
      </c>
      <c r="N534" s="2">
        <v>1</v>
      </c>
      <c r="O534" s="2">
        <v>1</v>
      </c>
      <c r="P534" s="2">
        <v>1</v>
      </c>
      <c r="Q534" s="2">
        <v>1</v>
      </c>
      <c r="R534" s="2">
        <v>1</v>
      </c>
      <c r="S534">
        <v>69.011116404510759</v>
      </c>
    </row>
    <row r="535" spans="1:19" x14ac:dyDescent="0.2">
      <c r="A535" s="2" t="s">
        <v>559</v>
      </c>
      <c r="B535" s="2">
        <v>1097</v>
      </c>
      <c r="C535" s="2">
        <v>8.7387889907674932E-2</v>
      </c>
      <c r="D535" s="2">
        <v>0.1440644711047884</v>
      </c>
      <c r="E535" s="2">
        <v>791705</v>
      </c>
      <c r="F535" s="2">
        <v>1.0398385312178979</v>
      </c>
      <c r="G535" s="2">
        <v>1.0194006429883178</v>
      </c>
      <c r="H535" s="2">
        <v>4.4249162057455563E-2</v>
      </c>
      <c r="I535" s="2">
        <v>169.77931563366695</v>
      </c>
      <c r="J535" s="2">
        <v>636.50576602895842</v>
      </c>
      <c r="K535" s="2">
        <v>3317.7208466395491</v>
      </c>
      <c r="L535" s="2">
        <v>4563.0364584703348</v>
      </c>
      <c r="M535" s="2">
        <v>10456.903901428235</v>
      </c>
      <c r="N535" s="2">
        <v>1</v>
      </c>
      <c r="O535" s="2">
        <v>1</v>
      </c>
      <c r="P535" s="2">
        <v>1</v>
      </c>
      <c r="Q535" s="2">
        <v>1</v>
      </c>
      <c r="R535" s="2">
        <v>1</v>
      </c>
      <c r="S535">
        <v>69.011116404510759</v>
      </c>
    </row>
    <row r="536" spans="1:19" x14ac:dyDescent="0.2">
      <c r="A536" s="2" t="s">
        <v>560</v>
      </c>
      <c r="B536" s="2">
        <v>1097</v>
      </c>
      <c r="C536" s="2">
        <v>8.7387889907674932E-2</v>
      </c>
      <c r="D536" s="2">
        <v>0.13597391772401907</v>
      </c>
      <c r="E536" s="2">
        <v>791705</v>
      </c>
      <c r="F536" s="2">
        <v>1.0398385312178979</v>
      </c>
      <c r="G536" s="2">
        <v>1.02051775144991</v>
      </c>
      <c r="H536" s="2">
        <v>8.0891231210077935E-2</v>
      </c>
      <c r="I536" s="2">
        <v>170.22096530464776</v>
      </c>
      <c r="J536" s="2">
        <v>640.35652976385734</v>
      </c>
      <c r="K536" s="2">
        <v>3367.9533179867176</v>
      </c>
      <c r="L536" s="2">
        <v>4644.5308133390581</v>
      </c>
      <c r="M536" s="2">
        <v>10736.624912955869</v>
      </c>
      <c r="N536" s="2">
        <v>1</v>
      </c>
      <c r="O536" s="2">
        <v>1</v>
      </c>
      <c r="P536" s="2">
        <v>1</v>
      </c>
      <c r="Q536" s="2">
        <v>1</v>
      </c>
      <c r="R536" s="2">
        <v>1</v>
      </c>
      <c r="S536">
        <v>69.011116404510759</v>
      </c>
    </row>
    <row r="537" spans="1:19" x14ac:dyDescent="0.2">
      <c r="A537" s="2" t="s">
        <v>561</v>
      </c>
      <c r="B537" s="2">
        <v>1097</v>
      </c>
      <c r="C537" s="2">
        <v>8.7387889907674932E-2</v>
      </c>
      <c r="D537" s="2">
        <v>0.12828381016493828</v>
      </c>
      <c r="E537" s="2">
        <v>791705</v>
      </c>
      <c r="F537" s="2">
        <v>1.0398385312178979</v>
      </c>
      <c r="G537" s="2">
        <v>1.0200120493291371</v>
      </c>
      <c r="H537" s="2">
        <v>4.208801493080374E-2</v>
      </c>
      <c r="I537" s="2">
        <v>169.64042259323352</v>
      </c>
      <c r="J537" s="2">
        <v>635.85804035691274</v>
      </c>
      <c r="K537" s="2">
        <v>3312.6688950215853</v>
      </c>
      <c r="L537" s="2">
        <v>4555.4271500621317</v>
      </c>
      <c r="M537" s="2">
        <v>10434.758585471691</v>
      </c>
      <c r="N537" s="2">
        <v>1</v>
      </c>
      <c r="O537" s="2">
        <v>1</v>
      </c>
      <c r="P537" s="2">
        <v>1</v>
      </c>
      <c r="Q537" s="2">
        <v>1</v>
      </c>
      <c r="R537" s="2">
        <v>1</v>
      </c>
      <c r="S537">
        <v>69.011116404510759</v>
      </c>
    </row>
    <row r="538" spans="1:19" x14ac:dyDescent="0.2">
      <c r="A538" s="2" t="s">
        <v>562</v>
      </c>
      <c r="B538" s="2">
        <v>1097</v>
      </c>
      <c r="C538" s="2">
        <v>8.7387889907674932E-2</v>
      </c>
      <c r="D538" s="2">
        <v>0.14371191912728684</v>
      </c>
      <c r="E538" s="2">
        <v>791705</v>
      </c>
      <c r="F538" s="2">
        <v>1.0398385312178979</v>
      </c>
      <c r="G538" s="2">
        <v>1.0172357205492915</v>
      </c>
      <c r="H538" s="2">
        <v>9.4708905639309074E-2</v>
      </c>
      <c r="I538" s="2">
        <v>171.01280186975217</v>
      </c>
      <c r="J538" s="2">
        <v>644.1789484457413</v>
      </c>
      <c r="K538" s="2">
        <v>3399.5403606476498</v>
      </c>
      <c r="L538" s="2">
        <v>4692.7327924815045</v>
      </c>
      <c r="M538" s="2">
        <v>10882.176196814786</v>
      </c>
      <c r="N538" s="2">
        <v>1</v>
      </c>
      <c r="O538" s="2">
        <v>1</v>
      </c>
      <c r="P538" s="2">
        <v>1</v>
      </c>
      <c r="Q538" s="2">
        <v>1</v>
      </c>
      <c r="R538" s="2">
        <v>1</v>
      </c>
      <c r="S538">
        <v>69.011116404510759</v>
      </c>
    </row>
    <row r="539" spans="1:19" x14ac:dyDescent="0.2">
      <c r="A539" s="2" t="s">
        <v>563</v>
      </c>
      <c r="B539" s="2">
        <v>1097</v>
      </c>
      <c r="C539" s="2">
        <v>8.7387889907674932E-2</v>
      </c>
      <c r="D539" s="2">
        <v>0.21012674428313127</v>
      </c>
      <c r="E539" s="2">
        <v>791705</v>
      </c>
      <c r="F539" s="2">
        <v>1.0398385312178979</v>
      </c>
      <c r="G539" s="2">
        <v>1.0260597254168087</v>
      </c>
      <c r="H539" s="2">
        <v>-4.0681230261437901E-3</v>
      </c>
      <c r="I539" s="2">
        <v>167.86318538149095</v>
      </c>
      <c r="J539" s="2">
        <v>626.54235673035771</v>
      </c>
      <c r="K539" s="2">
        <v>3229.1890409392608</v>
      </c>
      <c r="L539" s="2">
        <v>4426.8332491905248</v>
      </c>
      <c r="M539" s="2">
        <v>10041.33027325351</v>
      </c>
      <c r="N539" s="2">
        <v>1</v>
      </c>
      <c r="O539" s="2">
        <v>1</v>
      </c>
      <c r="P539" s="2">
        <v>1</v>
      </c>
      <c r="Q539" s="2">
        <v>1</v>
      </c>
      <c r="R539" s="2">
        <v>1</v>
      </c>
      <c r="S539">
        <v>69.011116404510759</v>
      </c>
    </row>
    <row r="540" spans="1:19" x14ac:dyDescent="0.2">
      <c r="A540" s="2" t="s">
        <v>564</v>
      </c>
      <c r="B540" s="2">
        <v>1097</v>
      </c>
      <c r="C540" s="2">
        <v>8.7387889907674932E-2</v>
      </c>
      <c r="D540" s="2">
        <v>0.16808966572617562</v>
      </c>
      <c r="E540" s="2">
        <v>791705</v>
      </c>
      <c r="F540" s="2">
        <v>1.0398385312178979</v>
      </c>
      <c r="G540" s="2">
        <v>1.0156639946625299</v>
      </c>
      <c r="H540" s="2">
        <v>-2.106690504062882E-2</v>
      </c>
      <c r="I540" s="2">
        <v>169.28675508466773</v>
      </c>
      <c r="J540" s="2">
        <v>630.82298641826696</v>
      </c>
      <c r="K540" s="2">
        <v>3237.0419995894067</v>
      </c>
      <c r="L540" s="2">
        <v>4431.6824927006592</v>
      </c>
      <c r="M540" s="2">
        <v>10007.260883673767</v>
      </c>
      <c r="N540" s="2">
        <v>1</v>
      </c>
      <c r="O540" s="2">
        <v>1</v>
      </c>
      <c r="P540" s="2">
        <v>1</v>
      </c>
      <c r="Q540" s="2">
        <v>1</v>
      </c>
      <c r="R540" s="2">
        <v>1</v>
      </c>
      <c r="S540">
        <v>69.011116404510759</v>
      </c>
    </row>
    <row r="541" spans="1:19" x14ac:dyDescent="0.2">
      <c r="A541" s="2" t="s">
        <v>565</v>
      </c>
      <c r="B541" s="2">
        <v>1097</v>
      </c>
      <c r="C541" s="2">
        <v>8.7387889907674932E-2</v>
      </c>
      <c r="D541" s="2">
        <v>0.20415225445296664</v>
      </c>
      <c r="E541" s="2">
        <v>791705</v>
      </c>
      <c r="F541" s="2">
        <v>1.0398385312178979</v>
      </c>
      <c r="G541" s="2">
        <v>1.0193962928472835</v>
      </c>
      <c r="H541" s="2">
        <v>3.020384902203483E-2</v>
      </c>
      <c r="I541" s="2">
        <v>169.5400663253036</v>
      </c>
      <c r="J541" s="2">
        <v>634.77879327120615</v>
      </c>
      <c r="K541" s="2">
        <v>3297.5368598782079</v>
      </c>
      <c r="L541" s="2">
        <v>4530.7618989115535</v>
      </c>
      <c r="M541" s="2">
        <v>10349.753560244946</v>
      </c>
      <c r="N541" s="2">
        <v>1</v>
      </c>
      <c r="O541" s="2">
        <v>1</v>
      </c>
      <c r="P541" s="2">
        <v>1</v>
      </c>
      <c r="Q541" s="2">
        <v>1</v>
      </c>
      <c r="R541" s="2">
        <v>1</v>
      </c>
      <c r="S541">
        <v>69.011116404510759</v>
      </c>
    </row>
    <row r="542" spans="1:19" x14ac:dyDescent="0.2">
      <c r="A542" s="2" t="s">
        <v>566</v>
      </c>
      <c r="B542" s="2">
        <v>1097</v>
      </c>
      <c r="C542" s="2">
        <v>8.7387889907674932E-2</v>
      </c>
      <c r="D542" s="2">
        <v>0.13747302567780167</v>
      </c>
      <c r="E542" s="2">
        <v>791705</v>
      </c>
      <c r="F542" s="2">
        <v>1.0398385312178979</v>
      </c>
      <c r="G542" s="2">
        <v>1.019660982051666</v>
      </c>
      <c r="H542" s="2">
        <v>6.1177260691713399E-2</v>
      </c>
      <c r="I542" s="2">
        <v>170.02586016391797</v>
      </c>
      <c r="J542" s="2">
        <v>638.43951864533835</v>
      </c>
      <c r="K542" s="2">
        <v>3341.5600153969935</v>
      </c>
      <c r="L542" s="2">
        <v>4601.4406357541393</v>
      </c>
      <c r="M542" s="2">
        <v>10586.667389066619</v>
      </c>
      <c r="N542" s="2">
        <v>1</v>
      </c>
      <c r="O542" s="2">
        <v>1</v>
      </c>
      <c r="P542" s="2">
        <v>1</v>
      </c>
      <c r="Q542" s="2">
        <v>1</v>
      </c>
      <c r="R542" s="2">
        <v>1</v>
      </c>
      <c r="S542">
        <v>69.011116404510759</v>
      </c>
    </row>
    <row r="543" spans="1:19" x14ac:dyDescent="0.2">
      <c r="A543" s="2" t="s">
        <v>567</v>
      </c>
      <c r="B543" s="2">
        <v>1097</v>
      </c>
      <c r="C543" s="2">
        <v>8.7387889907674932E-2</v>
      </c>
      <c r="D543" s="2">
        <v>0.12855171281729527</v>
      </c>
      <c r="E543" s="2">
        <v>791705</v>
      </c>
      <c r="F543" s="2">
        <v>1.0398385312178979</v>
      </c>
      <c r="G543" s="2">
        <v>1.0223092968084126</v>
      </c>
      <c r="H543" s="2">
        <v>-6.2131679738760617E-2</v>
      </c>
      <c r="I543" s="2">
        <v>167.50452664390306</v>
      </c>
      <c r="J543" s="2">
        <v>621.89705170784987</v>
      </c>
      <c r="K543" s="2">
        <v>3162.2514230415436</v>
      </c>
      <c r="L543" s="2">
        <v>4318.1360894749259</v>
      </c>
      <c r="M543" s="2">
        <v>9673.7328936268532</v>
      </c>
      <c r="N543" s="2">
        <v>1</v>
      </c>
      <c r="O543" s="2">
        <v>1</v>
      </c>
      <c r="P543" s="2">
        <v>1</v>
      </c>
      <c r="Q543" s="2">
        <v>1</v>
      </c>
      <c r="R543" s="2">
        <v>1</v>
      </c>
      <c r="S543">
        <v>69.011116404510759</v>
      </c>
    </row>
    <row r="544" spans="1:19" x14ac:dyDescent="0.2">
      <c r="A544" s="2" t="s">
        <v>568</v>
      </c>
      <c r="B544" s="2">
        <v>1097</v>
      </c>
      <c r="C544" s="2">
        <v>8.7387889907674932E-2</v>
      </c>
      <c r="D544" s="2">
        <v>0.17303685644853017</v>
      </c>
      <c r="E544" s="2">
        <v>791705</v>
      </c>
      <c r="F544" s="2">
        <v>1.0398385312178979</v>
      </c>
      <c r="G544" s="2">
        <v>1.0226437753958635</v>
      </c>
      <c r="H544" s="5">
        <v>-1.0834253403731E-3</v>
      </c>
      <c r="I544" s="2">
        <v>168.47258223788342</v>
      </c>
      <c r="J544" s="2">
        <v>628.97425940755363</v>
      </c>
      <c r="K544" s="2">
        <v>3243.5741062899774</v>
      </c>
      <c r="L544" s="2">
        <v>4447.1966766863552</v>
      </c>
      <c r="M544" s="2">
        <v>10091.280072021907</v>
      </c>
      <c r="N544" s="2">
        <v>1</v>
      </c>
      <c r="O544" s="2">
        <v>1</v>
      </c>
      <c r="P544" s="2">
        <v>1</v>
      </c>
      <c r="Q544" s="2">
        <v>1</v>
      </c>
      <c r="R544" s="2">
        <v>1</v>
      </c>
      <c r="S544">
        <v>69.011116404510759</v>
      </c>
    </row>
    <row r="545" spans="1:19" x14ac:dyDescent="0.2">
      <c r="A545" s="2" t="s">
        <v>569</v>
      </c>
      <c r="B545" s="2">
        <v>1097</v>
      </c>
      <c r="C545" s="2">
        <v>8.7387889907674932E-2</v>
      </c>
      <c r="D545" s="2">
        <v>0.1427305025240212</v>
      </c>
      <c r="E545" s="2">
        <v>791705</v>
      </c>
      <c r="F545" s="2">
        <v>1.0398385312178979</v>
      </c>
      <c r="G545" s="2">
        <v>1.0219633311751819</v>
      </c>
      <c r="H545" s="2">
        <v>3.0367247998630921E-2</v>
      </c>
      <c r="I545" s="2">
        <v>169.1167354570922</v>
      </c>
      <c r="J545" s="2">
        <v>633.2095941060528</v>
      </c>
      <c r="K545" s="2">
        <v>3289.7720061651344</v>
      </c>
      <c r="L545" s="2">
        <v>4520.3232819275881</v>
      </c>
      <c r="M545" s="2">
        <v>10328.294172263231</v>
      </c>
      <c r="N545" s="2">
        <v>1</v>
      </c>
      <c r="O545" s="2">
        <v>1</v>
      </c>
      <c r="P545" s="2">
        <v>1</v>
      </c>
      <c r="Q545" s="2">
        <v>1</v>
      </c>
      <c r="R545" s="2">
        <v>1</v>
      </c>
      <c r="S545">
        <v>69.011116404510759</v>
      </c>
    </row>
    <row r="546" spans="1:19" x14ac:dyDescent="0.2">
      <c r="A546" s="2" t="s">
        <v>570</v>
      </c>
      <c r="B546" s="2">
        <v>1097</v>
      </c>
      <c r="C546" s="2">
        <v>8.7387889907674932E-2</v>
      </c>
      <c r="D546" s="2">
        <v>0.13009486513378909</v>
      </c>
      <c r="E546" s="2">
        <v>791705</v>
      </c>
      <c r="F546" s="2">
        <v>1.0398385312178979</v>
      </c>
      <c r="G546" s="2">
        <v>1.0222056116239122</v>
      </c>
      <c r="H546" s="2">
        <v>4.26985083298685E-3</v>
      </c>
      <c r="I546" s="2">
        <v>168.63493362533848</v>
      </c>
      <c r="J546" s="2">
        <v>629.88808618069538</v>
      </c>
      <c r="K546" s="2">
        <v>3252.3246705039478</v>
      </c>
      <c r="L546" s="2">
        <v>4460.7947440408034</v>
      </c>
      <c r="M546" s="2">
        <v>10133.58801983257</v>
      </c>
      <c r="N546" s="2">
        <v>1</v>
      </c>
      <c r="O546" s="2">
        <v>1</v>
      </c>
      <c r="P546" s="2">
        <v>1</v>
      </c>
      <c r="Q546" s="2">
        <v>1</v>
      </c>
      <c r="R546" s="2">
        <v>1</v>
      </c>
      <c r="S546">
        <v>69.011116404510759</v>
      </c>
    </row>
    <row r="547" spans="1:19" x14ac:dyDescent="0.2">
      <c r="A547" s="2" t="s">
        <v>571</v>
      </c>
      <c r="B547" s="2">
        <v>1097</v>
      </c>
      <c r="C547" s="2">
        <v>8.7387889907674932E-2</v>
      </c>
      <c r="D547" s="2">
        <v>0.1504628178522717</v>
      </c>
      <c r="E547" s="2">
        <v>791705</v>
      </c>
      <c r="F547" s="2">
        <v>1.0398385312178979</v>
      </c>
      <c r="G547" s="2">
        <v>1.0191797071924786</v>
      </c>
      <c r="H547" s="2">
        <v>0.19196513138224469</v>
      </c>
      <c r="I547" s="2">
        <v>172.38264128289424</v>
      </c>
      <c r="J547" s="2">
        <v>655.42978551972658</v>
      </c>
      <c r="K547" s="2">
        <v>3546.9499463078114</v>
      </c>
      <c r="L547" s="2">
        <v>4933.9012404252562</v>
      </c>
      <c r="M547" s="2">
        <v>11737.621415832522</v>
      </c>
      <c r="N547" s="2">
        <v>1</v>
      </c>
      <c r="O547" s="2">
        <v>1</v>
      </c>
      <c r="P547" s="2">
        <v>1</v>
      </c>
      <c r="Q547" s="2">
        <v>1</v>
      </c>
      <c r="R547" s="2">
        <v>1</v>
      </c>
      <c r="S547">
        <v>69.011116404510759</v>
      </c>
    </row>
    <row r="548" spans="1:19" x14ac:dyDescent="0.2">
      <c r="A548" s="2" t="s">
        <v>572</v>
      </c>
      <c r="B548" s="2">
        <v>1097</v>
      </c>
      <c r="C548" s="2">
        <v>8.7387889907674932E-2</v>
      </c>
      <c r="D548" s="2">
        <v>0.13151398362527192</v>
      </c>
      <c r="E548" s="2">
        <v>791705</v>
      </c>
      <c r="F548" s="2">
        <v>1.0398385312178979</v>
      </c>
      <c r="G548" s="2">
        <v>1.0213150506502255</v>
      </c>
      <c r="H548" s="2">
        <v>-3.9818427602465317E-2</v>
      </c>
      <c r="I548" s="2">
        <v>168.03939920904787</v>
      </c>
      <c r="J548" s="2">
        <v>625.13659623779222</v>
      </c>
      <c r="K548" s="2">
        <v>3194.7674560482537</v>
      </c>
      <c r="L548" s="2">
        <v>4368.8078775277272</v>
      </c>
      <c r="M548" s="2">
        <v>9831.1948388114724</v>
      </c>
      <c r="N548" s="2">
        <v>1</v>
      </c>
      <c r="O548" s="2">
        <v>1</v>
      </c>
      <c r="P548" s="2">
        <v>1</v>
      </c>
      <c r="Q548" s="2">
        <v>1</v>
      </c>
      <c r="R548" s="2">
        <v>1</v>
      </c>
      <c r="S548">
        <v>69.011116404510759</v>
      </c>
    </row>
    <row r="549" spans="1:19" x14ac:dyDescent="0.2">
      <c r="A549" s="2" t="s">
        <v>573</v>
      </c>
      <c r="B549" s="2">
        <v>1097</v>
      </c>
      <c r="C549" s="2">
        <v>8.7387889907674932E-2</v>
      </c>
      <c r="D549" s="2">
        <v>0.15997724028823701</v>
      </c>
      <c r="E549" s="2">
        <v>791705</v>
      </c>
      <c r="F549" s="2">
        <v>1.0398385312178979</v>
      </c>
      <c r="G549" s="2">
        <v>1.0205614182891387</v>
      </c>
      <c r="H549" s="2">
        <v>5.009313755423811E-2</v>
      </c>
      <c r="I549" s="2">
        <v>169.68564879614243</v>
      </c>
      <c r="J549" s="2">
        <v>636.5030835804846</v>
      </c>
      <c r="K549" s="2">
        <v>3322.5134756568086</v>
      </c>
      <c r="L549" s="2">
        <v>4571.6149308597169</v>
      </c>
      <c r="M549" s="2">
        <v>10491.583678903491</v>
      </c>
      <c r="N549" s="2">
        <v>1</v>
      </c>
      <c r="O549" s="2">
        <v>1</v>
      </c>
      <c r="P549" s="2">
        <v>1</v>
      </c>
      <c r="Q549" s="2">
        <v>1</v>
      </c>
      <c r="R549" s="2">
        <v>1</v>
      </c>
      <c r="S549">
        <v>69.011116404510759</v>
      </c>
    </row>
    <row r="550" spans="1:19" x14ac:dyDescent="0.2">
      <c r="A550" s="2" t="s">
        <v>574</v>
      </c>
      <c r="B550" s="2">
        <v>1097</v>
      </c>
      <c r="C550" s="2">
        <v>8.7387889907674932E-2</v>
      </c>
      <c r="D550" s="2">
        <v>0.14104141281999802</v>
      </c>
      <c r="E550" s="2">
        <v>791705</v>
      </c>
      <c r="F550" s="2">
        <v>1.0398385312178979</v>
      </c>
      <c r="G550" s="2">
        <v>1.0220327611567044</v>
      </c>
      <c r="H550" s="2">
        <v>9.2478970949458714E-2</v>
      </c>
      <c r="I550" s="2">
        <v>170.16613853393085</v>
      </c>
      <c r="J550" s="2">
        <v>640.84831940787467</v>
      </c>
      <c r="K550" s="2">
        <v>3380.3401038069314</v>
      </c>
      <c r="L550" s="2">
        <v>4665.7058014844833</v>
      </c>
      <c r="M550" s="2">
        <v>10816.973074657308</v>
      </c>
      <c r="N550" s="2">
        <v>1</v>
      </c>
      <c r="O550" s="2">
        <v>1</v>
      </c>
      <c r="P550" s="2">
        <v>1</v>
      </c>
      <c r="Q550" s="2">
        <v>1</v>
      </c>
      <c r="R550" s="2">
        <v>1</v>
      </c>
      <c r="S550">
        <v>69.011116404510759</v>
      </c>
    </row>
    <row r="551" spans="1:19" x14ac:dyDescent="0.2">
      <c r="A551" s="2" t="s">
        <v>575</v>
      </c>
      <c r="B551" s="2">
        <v>1097</v>
      </c>
      <c r="C551" s="2">
        <v>8.7387889907674932E-2</v>
      </c>
      <c r="D551" s="2">
        <v>0.13073976113940844</v>
      </c>
      <c r="E551" s="2">
        <v>791705</v>
      </c>
      <c r="F551" s="2">
        <v>1.0398385312178979</v>
      </c>
      <c r="G551" s="2">
        <v>1.0213896828989644</v>
      </c>
      <c r="H551" s="2">
        <v>5.9350270570317991E-2</v>
      </c>
      <c r="I551" s="2">
        <v>169.70579703862407</v>
      </c>
      <c r="J551" s="2">
        <v>637.12996792304</v>
      </c>
      <c r="K551" s="2">
        <v>3333.3550181986016</v>
      </c>
      <c r="L551" s="2">
        <v>4589.642475517634</v>
      </c>
      <c r="M551" s="2">
        <v>10556.294252233005</v>
      </c>
      <c r="N551" s="2">
        <v>1</v>
      </c>
      <c r="O551" s="2">
        <v>1</v>
      </c>
      <c r="P551" s="2">
        <v>1</v>
      </c>
      <c r="Q551" s="2">
        <v>1</v>
      </c>
      <c r="R551" s="2">
        <v>1</v>
      </c>
      <c r="S551">
        <v>69.011116404510759</v>
      </c>
    </row>
    <row r="552" spans="1:19" x14ac:dyDescent="0.2">
      <c r="A552" s="2" t="s">
        <v>576</v>
      </c>
      <c r="B552" s="2">
        <v>1097</v>
      </c>
      <c r="C552" s="2">
        <v>8.7387889907674932E-2</v>
      </c>
      <c r="D552" s="2">
        <v>0.14838182614127873</v>
      </c>
      <c r="E552" s="2">
        <v>791705</v>
      </c>
      <c r="F552" s="2">
        <v>1.0398385312178979</v>
      </c>
      <c r="G552" s="2">
        <v>1.0226776188586071</v>
      </c>
      <c r="H552" s="2">
        <v>-0.10183485382602724</v>
      </c>
      <c r="I552" s="2">
        <v>166.78644337019091</v>
      </c>
      <c r="J552" s="2">
        <v>617.03529061845586</v>
      </c>
      <c r="K552" s="2">
        <v>3109.8870793471888</v>
      </c>
      <c r="L552" s="2">
        <v>4235.9824998690083</v>
      </c>
      <c r="M552" s="2">
        <v>9415.9367810142212</v>
      </c>
      <c r="N552" s="2">
        <v>1</v>
      </c>
      <c r="O552" s="2">
        <v>1</v>
      </c>
      <c r="P552" s="2">
        <v>1</v>
      </c>
      <c r="Q552" s="2">
        <v>1</v>
      </c>
      <c r="R552" s="2">
        <v>1</v>
      </c>
      <c r="S552">
        <v>69.011116404510759</v>
      </c>
    </row>
    <row r="553" spans="1:19" x14ac:dyDescent="0.2">
      <c r="A553" s="2" t="s">
        <v>577</v>
      </c>
      <c r="B553" s="2">
        <v>1097</v>
      </c>
      <c r="C553" s="2">
        <v>8.7387889907674932E-2</v>
      </c>
      <c r="D553" s="2">
        <v>0.16005336897524669</v>
      </c>
      <c r="E553" s="2">
        <v>791705</v>
      </c>
      <c r="F553" s="2">
        <v>1.0398385312178979</v>
      </c>
      <c r="G553" s="2">
        <v>1.0198272888748694</v>
      </c>
      <c r="H553" s="2">
        <v>0.12335970897770096</v>
      </c>
      <c r="I553" s="2">
        <v>171.0713705110559</v>
      </c>
      <c r="J553" s="2">
        <v>646.15223818829759</v>
      </c>
      <c r="K553" s="2">
        <v>3434.8230734703384</v>
      </c>
      <c r="L553" s="2">
        <v>4751.9013427113523</v>
      </c>
      <c r="M553" s="2">
        <v>11100.335054272855</v>
      </c>
      <c r="N553" s="2">
        <v>1</v>
      </c>
      <c r="O553" s="2">
        <v>1</v>
      </c>
      <c r="P553" s="2">
        <v>1</v>
      </c>
      <c r="Q553" s="2">
        <v>1</v>
      </c>
      <c r="R553" s="2">
        <v>1</v>
      </c>
      <c r="S553">
        <v>69.011116404510759</v>
      </c>
    </row>
    <row r="554" spans="1:19" x14ac:dyDescent="0.2">
      <c r="A554" s="2" t="s">
        <v>578</v>
      </c>
      <c r="B554" s="2">
        <v>1097</v>
      </c>
      <c r="C554" s="2">
        <v>8.7387889907674932E-2</v>
      </c>
      <c r="D554" s="2">
        <v>0.16773886783410261</v>
      </c>
      <c r="E554" s="2">
        <v>791705</v>
      </c>
      <c r="F554" s="2">
        <v>1.0398385312178979</v>
      </c>
      <c r="G554" s="2">
        <v>1.0224465448920366</v>
      </c>
      <c r="H554" s="2">
        <v>-5.178140345118544E-2</v>
      </c>
      <c r="I554" s="2">
        <v>167.65476656491197</v>
      </c>
      <c r="J554" s="2">
        <v>623.03756748285093</v>
      </c>
      <c r="K554" s="2">
        <v>3175.5175994462061</v>
      </c>
      <c r="L554" s="2">
        <v>4339.1756712721635</v>
      </c>
      <c r="M554" s="2">
        <v>9741.4433793185763</v>
      </c>
      <c r="N554" s="2">
        <v>1</v>
      </c>
      <c r="O554" s="2">
        <v>1</v>
      </c>
      <c r="P554" s="2">
        <v>1</v>
      </c>
      <c r="Q554" s="2">
        <v>1</v>
      </c>
      <c r="R554" s="2">
        <v>1</v>
      </c>
      <c r="S554">
        <v>69.011116404510759</v>
      </c>
    </row>
    <row r="555" spans="1:19" x14ac:dyDescent="0.2">
      <c r="A555" s="2" t="s">
        <v>579</v>
      </c>
      <c r="B555" s="2">
        <v>1097</v>
      </c>
      <c r="C555" s="2">
        <v>8.7387889907674932E-2</v>
      </c>
      <c r="D555" s="2">
        <v>0.13087294056056131</v>
      </c>
      <c r="E555" s="2">
        <v>791705</v>
      </c>
      <c r="F555" s="2">
        <v>1.0398385312178979</v>
      </c>
      <c r="G555" s="2">
        <v>1.02153812120291</v>
      </c>
      <c r="H555" s="2">
        <v>1.7022436573081841E-2</v>
      </c>
      <c r="I555" s="2">
        <v>168.960729965128</v>
      </c>
      <c r="J555" s="2">
        <v>631.84425462093111</v>
      </c>
      <c r="K555" s="2">
        <v>3272.2040649397895</v>
      </c>
      <c r="L555" s="2">
        <v>4491.9635993328684</v>
      </c>
      <c r="M555" s="2">
        <v>10232.558332439632</v>
      </c>
      <c r="N555" s="2">
        <v>1</v>
      </c>
      <c r="O555" s="2">
        <v>1</v>
      </c>
      <c r="P555" s="2">
        <v>1</v>
      </c>
      <c r="Q555" s="2">
        <v>1</v>
      </c>
      <c r="R555" s="2">
        <v>1</v>
      </c>
      <c r="S555">
        <v>69.011116404510759</v>
      </c>
    </row>
    <row r="556" spans="1:19" x14ac:dyDescent="0.2">
      <c r="A556" s="2" t="s">
        <v>580</v>
      </c>
      <c r="B556" s="2">
        <v>1097</v>
      </c>
      <c r="C556" s="2">
        <v>8.7387889907674932E-2</v>
      </c>
      <c r="D556" s="2">
        <v>0.1874719268803002</v>
      </c>
      <c r="E556" s="2">
        <v>791705</v>
      </c>
      <c r="F556" s="2">
        <v>1.0398385312178979</v>
      </c>
      <c r="G556" s="2">
        <v>1.0234246240592204</v>
      </c>
      <c r="H556" s="2">
        <v>3.7428201331021538E-2</v>
      </c>
      <c r="I556" s="2">
        <v>168.99473796160518</v>
      </c>
      <c r="J556" s="2">
        <v>633.17008898322763</v>
      </c>
      <c r="K556" s="2">
        <v>3295.2838263459589</v>
      </c>
      <c r="L556" s="2">
        <v>4530.2507317049494</v>
      </c>
      <c r="M556" s="2">
        <v>10368.675113770238</v>
      </c>
      <c r="N556" s="2">
        <v>1</v>
      </c>
      <c r="O556" s="2">
        <v>1</v>
      </c>
      <c r="P556" s="2">
        <v>1</v>
      </c>
      <c r="Q556" s="2">
        <v>1</v>
      </c>
      <c r="R556" s="2">
        <v>1</v>
      </c>
      <c r="S556">
        <v>69.011116404510759</v>
      </c>
    </row>
    <row r="557" spans="1:19" x14ac:dyDescent="0.2">
      <c r="A557" s="2" t="s">
        <v>581</v>
      </c>
      <c r="B557" s="2">
        <v>1097</v>
      </c>
      <c r="C557" s="2">
        <v>8.7387889907674932E-2</v>
      </c>
      <c r="D557" s="2">
        <v>0.41464768051395617</v>
      </c>
      <c r="E557" s="2">
        <v>791705</v>
      </c>
      <c r="F557" s="2">
        <v>1.0398385312178979</v>
      </c>
      <c r="G557" s="2">
        <v>1.02085200489529</v>
      </c>
      <c r="H557" s="2">
        <v>8.7317065495774948E-2</v>
      </c>
      <c r="I557" s="2">
        <v>170.27542625781845</v>
      </c>
      <c r="J557" s="2">
        <v>640.94907722918208</v>
      </c>
      <c r="K557" s="2">
        <v>3376.4665561681963</v>
      </c>
      <c r="L557" s="2">
        <v>4658.5057022586152</v>
      </c>
      <c r="M557" s="2">
        <v>10785.897271246295</v>
      </c>
      <c r="N557" s="2">
        <v>1</v>
      </c>
      <c r="O557" s="2">
        <v>1</v>
      </c>
      <c r="P557" s="2">
        <v>1</v>
      </c>
      <c r="Q557" s="2">
        <v>1</v>
      </c>
      <c r="R557" s="2">
        <v>1</v>
      </c>
      <c r="S557">
        <v>69.011116404510759</v>
      </c>
    </row>
    <row r="558" spans="1:19" x14ac:dyDescent="0.2">
      <c r="A558" s="2" t="s">
        <v>582</v>
      </c>
      <c r="B558" s="2">
        <v>1097</v>
      </c>
      <c r="C558" s="2">
        <v>8.7387889907674932E-2</v>
      </c>
      <c r="D558" s="2">
        <v>0.12378953151703981</v>
      </c>
      <c r="E558" s="2">
        <v>791705</v>
      </c>
      <c r="F558" s="2">
        <v>1.0398385312178979</v>
      </c>
      <c r="G558" s="2">
        <v>1.018472881717396</v>
      </c>
      <c r="H558" s="2">
        <v>-0.17704415273079918</v>
      </c>
      <c r="I558" s="2">
        <v>166.22345535531718</v>
      </c>
      <c r="J558" s="2">
        <v>610.83533309745076</v>
      </c>
      <c r="K558" s="2">
        <v>3028.1582900437411</v>
      </c>
      <c r="L558" s="2">
        <v>4105.5513425650561</v>
      </c>
      <c r="M558" s="2">
        <v>8996.1384316230542</v>
      </c>
      <c r="N558" s="2">
        <v>1</v>
      </c>
      <c r="O558" s="2">
        <v>1</v>
      </c>
      <c r="P558" s="2">
        <v>1</v>
      </c>
      <c r="Q558" s="2">
        <v>1</v>
      </c>
      <c r="R558" s="2">
        <v>1</v>
      </c>
      <c r="S558">
        <v>69.011116404510759</v>
      </c>
    </row>
    <row r="559" spans="1:19" x14ac:dyDescent="0.2">
      <c r="A559" s="2" t="s">
        <v>583</v>
      </c>
      <c r="B559" s="2">
        <v>1097</v>
      </c>
      <c r="C559" s="2">
        <v>8.7387889907674932E-2</v>
      </c>
      <c r="D559" s="2">
        <v>0.19283743872086512</v>
      </c>
      <c r="E559" s="2">
        <v>791705</v>
      </c>
      <c r="F559" s="2">
        <v>1.0398385312178979</v>
      </c>
      <c r="G559" s="2">
        <v>1.0221844306198307</v>
      </c>
      <c r="H559" s="2">
        <v>9.6012881458863913E-2</v>
      </c>
      <c r="I559" s="2">
        <v>170.20145811487154</v>
      </c>
      <c r="J559" s="2">
        <v>641.19491661003144</v>
      </c>
      <c r="K559" s="2">
        <v>3385.1569641066217</v>
      </c>
      <c r="L559" s="2">
        <v>4673.5955479299346</v>
      </c>
      <c r="M559" s="2">
        <v>10844.73416229414</v>
      </c>
      <c r="N559" s="2">
        <v>1</v>
      </c>
      <c r="O559" s="2">
        <v>1</v>
      </c>
      <c r="P559" s="2">
        <v>1</v>
      </c>
      <c r="Q559" s="2">
        <v>1</v>
      </c>
      <c r="R559" s="2">
        <v>1</v>
      </c>
      <c r="S559">
        <v>69.011116404510759</v>
      </c>
    </row>
    <row r="560" spans="1:19" x14ac:dyDescent="0.2">
      <c r="A560" s="2" t="s">
        <v>584</v>
      </c>
      <c r="B560" s="2">
        <v>1097</v>
      </c>
      <c r="C560" s="2">
        <v>8.7387889907674932E-2</v>
      </c>
      <c r="D560" s="2">
        <v>0.15270257343940766</v>
      </c>
      <c r="E560" s="2">
        <v>791705</v>
      </c>
      <c r="F560" s="2">
        <v>1.0398385312178979</v>
      </c>
      <c r="G560" s="2">
        <v>1.0214559749731291</v>
      </c>
      <c r="H560" s="2">
        <v>0.11308788925627961</v>
      </c>
      <c r="I560" s="2">
        <v>170.61822492938276</v>
      </c>
      <c r="J560" s="2">
        <v>643.80638435592414</v>
      </c>
      <c r="K560" s="2">
        <v>3413.5086633199553</v>
      </c>
      <c r="L560" s="2">
        <v>4718.7771194794759</v>
      </c>
      <c r="M560" s="2">
        <v>10995.491445804855</v>
      </c>
      <c r="N560" s="2">
        <v>1</v>
      </c>
      <c r="O560" s="2">
        <v>1</v>
      </c>
      <c r="P560" s="2">
        <v>1</v>
      </c>
      <c r="Q560" s="2">
        <v>1</v>
      </c>
      <c r="R560" s="2">
        <v>1</v>
      </c>
      <c r="S560">
        <v>69.011116404510759</v>
      </c>
    </row>
    <row r="561" spans="1:19" x14ac:dyDescent="0.2">
      <c r="A561" s="2" t="s">
        <v>585</v>
      </c>
      <c r="B561" s="2">
        <v>1097</v>
      </c>
      <c r="C561" s="2">
        <v>8.7387889907674932E-2</v>
      </c>
      <c r="D561" s="2">
        <v>0.13578677023927371</v>
      </c>
      <c r="E561" s="2">
        <v>791705</v>
      </c>
      <c r="F561" s="2">
        <v>1.0398385312178979</v>
      </c>
      <c r="G561" s="2">
        <v>1.0180814760849017</v>
      </c>
      <c r="H561" s="2">
        <v>0.26862563172575599</v>
      </c>
      <c r="I561" s="2">
        <v>173.93730388497849</v>
      </c>
      <c r="J561" s="2">
        <v>666.37253440704603</v>
      </c>
      <c r="K561" s="2">
        <v>3682.685758691453</v>
      </c>
      <c r="L561" s="2">
        <v>5156.5437519105208</v>
      </c>
      <c r="M561" s="2">
        <v>12547.099328845288</v>
      </c>
      <c r="N561" s="2">
        <v>1</v>
      </c>
      <c r="O561" s="2">
        <v>1</v>
      </c>
      <c r="P561" s="2">
        <v>1</v>
      </c>
      <c r="Q561" s="2">
        <v>1</v>
      </c>
      <c r="R561" s="2">
        <v>1</v>
      </c>
      <c r="S561">
        <v>69.011116404510759</v>
      </c>
    </row>
    <row r="562" spans="1:19" x14ac:dyDescent="0.2">
      <c r="A562" s="2" t="s">
        <v>586</v>
      </c>
      <c r="B562" s="2">
        <v>1097</v>
      </c>
      <c r="C562" s="2">
        <v>8.7387889907674932E-2</v>
      </c>
      <c r="D562" s="2">
        <v>0.15999807736008001</v>
      </c>
      <c r="E562" s="2">
        <v>791705</v>
      </c>
      <c r="F562" s="2">
        <v>1.0398385312178979</v>
      </c>
      <c r="G562" s="2">
        <v>1.0216381307316023</v>
      </c>
      <c r="H562" s="2">
        <v>-5.1763727976577668E-2</v>
      </c>
      <c r="I562" s="2">
        <v>167.78672407197803</v>
      </c>
      <c r="J562" s="2">
        <v>623.52337967742073</v>
      </c>
      <c r="K562" s="2">
        <v>3177.8840695855843</v>
      </c>
      <c r="L562" s="2">
        <v>4342.3449423721022</v>
      </c>
      <c r="M562" s="2">
        <v>9747.9097118980881</v>
      </c>
      <c r="N562" s="2">
        <v>1</v>
      </c>
      <c r="O562" s="2">
        <v>1</v>
      </c>
      <c r="P562" s="2">
        <v>1</v>
      </c>
      <c r="Q562" s="2">
        <v>1</v>
      </c>
      <c r="R562" s="2">
        <v>1</v>
      </c>
      <c r="S562">
        <v>69.011116404510759</v>
      </c>
    </row>
    <row r="563" spans="1:19" x14ac:dyDescent="0.2">
      <c r="A563" s="2" t="s">
        <v>587</v>
      </c>
      <c r="B563" s="2">
        <v>1097</v>
      </c>
      <c r="C563" s="2">
        <v>8.7387889907674932E-2</v>
      </c>
      <c r="D563" s="2">
        <v>0.21464844712410189</v>
      </c>
      <c r="E563" s="2">
        <v>791705</v>
      </c>
      <c r="F563" s="2">
        <v>1.0398385312178979</v>
      </c>
      <c r="G563" s="2">
        <v>1.0237183509421162</v>
      </c>
      <c r="H563" s="2">
        <v>3.0897035424573029E-2</v>
      </c>
      <c r="I563" s="2">
        <v>168.83560330518014</v>
      </c>
      <c r="J563" s="2">
        <v>632.19215489654266</v>
      </c>
      <c r="K563" s="2">
        <v>3285.0773210505499</v>
      </c>
      <c r="L563" s="2">
        <v>4514.1615663794273</v>
      </c>
      <c r="M563" s="2">
        <v>10316.81097417351</v>
      </c>
      <c r="N563" s="2">
        <v>1</v>
      </c>
      <c r="O563" s="2">
        <v>1</v>
      </c>
      <c r="P563" s="2">
        <v>1</v>
      </c>
      <c r="Q563" s="2">
        <v>1</v>
      </c>
      <c r="R563" s="2">
        <v>1</v>
      </c>
      <c r="S563">
        <v>69.011116404510759</v>
      </c>
    </row>
    <row r="564" spans="1:19" x14ac:dyDescent="0.2">
      <c r="A564" s="2" t="s">
        <v>588</v>
      </c>
      <c r="B564" s="2">
        <v>1097</v>
      </c>
      <c r="C564" s="2">
        <v>8.7387889907674932E-2</v>
      </c>
      <c r="D564" s="2">
        <v>0.17317827159545682</v>
      </c>
      <c r="E564" s="2">
        <v>791705</v>
      </c>
      <c r="F564" s="2">
        <v>1.0398385312178979</v>
      </c>
      <c r="G564" s="2">
        <v>1.0204788455407914</v>
      </c>
      <c r="H564" s="2">
        <v>7.0700269517891795E-2</v>
      </c>
      <c r="I564" s="2">
        <v>170.05239183229838</v>
      </c>
      <c r="J564" s="2">
        <v>639.10985833327823</v>
      </c>
      <c r="K564" s="2">
        <v>3352.9527957875084</v>
      </c>
      <c r="L564" s="2">
        <v>4620.381372295401</v>
      </c>
      <c r="M564" s="2">
        <v>10654.785340502956</v>
      </c>
      <c r="N564" s="2">
        <v>1</v>
      </c>
      <c r="O564" s="2">
        <v>1</v>
      </c>
      <c r="P564" s="2">
        <v>1</v>
      </c>
      <c r="Q564" s="2">
        <v>1</v>
      </c>
      <c r="R564" s="2">
        <v>1</v>
      </c>
      <c r="S564">
        <v>69.011116404510759</v>
      </c>
    </row>
    <row r="565" spans="1:19" x14ac:dyDescent="0.2">
      <c r="A565" s="2" t="s">
        <v>589</v>
      </c>
      <c r="B565" s="2">
        <v>1097</v>
      </c>
      <c r="C565" s="2">
        <v>8.7387889907674932E-2</v>
      </c>
      <c r="D565" s="2">
        <v>0.16949303375840641</v>
      </c>
      <c r="E565" s="2">
        <v>791705</v>
      </c>
      <c r="F565" s="2">
        <v>1.0398385312178979</v>
      </c>
      <c r="G565" s="2">
        <v>1.021099736485483</v>
      </c>
      <c r="H565" s="2">
        <v>3.1512348131853767E-2</v>
      </c>
      <c r="I565" s="2">
        <v>169.27932501205174</v>
      </c>
      <c r="J565" s="2">
        <v>633.88357140224525</v>
      </c>
      <c r="K565" s="2">
        <v>3294.0909243072974</v>
      </c>
      <c r="L565" s="2">
        <v>4526.5626036487092</v>
      </c>
      <c r="M565" s="2">
        <v>10344.551209564064</v>
      </c>
      <c r="N565" s="2">
        <v>1</v>
      </c>
      <c r="O565" s="2">
        <v>1</v>
      </c>
      <c r="P565" s="2">
        <v>1</v>
      </c>
      <c r="Q565" s="2">
        <v>1</v>
      </c>
      <c r="R565" s="2">
        <v>1</v>
      </c>
      <c r="S565">
        <v>69.011116404510759</v>
      </c>
    </row>
    <row r="566" spans="1:19" x14ac:dyDescent="0.2">
      <c r="A566" s="2" t="s">
        <v>590</v>
      </c>
      <c r="B566" s="2">
        <v>1097</v>
      </c>
      <c r="C566" s="2">
        <v>8.7387889907674932E-2</v>
      </c>
      <c r="D566" s="2">
        <v>0.16203932793264755</v>
      </c>
      <c r="E566" s="2">
        <v>791705</v>
      </c>
      <c r="F566" s="2">
        <v>1.0398385312178979</v>
      </c>
      <c r="G566" s="2">
        <v>1.0212742785490034</v>
      </c>
      <c r="H566" s="2">
        <v>-3.1389274372182432E-2</v>
      </c>
      <c r="I566" s="2">
        <v>168.18748985753533</v>
      </c>
      <c r="J566" s="2">
        <v>626.16690473899496</v>
      </c>
      <c r="K566" s="2">
        <v>3206.2366663587577</v>
      </c>
      <c r="L566" s="2">
        <v>4386.9352538390549</v>
      </c>
      <c r="M566" s="2">
        <v>9889.3119836512815</v>
      </c>
      <c r="N566" s="2">
        <v>1</v>
      </c>
      <c r="O566" s="2">
        <v>1</v>
      </c>
      <c r="P566" s="2">
        <v>1</v>
      </c>
      <c r="Q566" s="2">
        <v>1</v>
      </c>
      <c r="R566" s="2">
        <v>1</v>
      </c>
      <c r="S566">
        <v>69.011116404510759</v>
      </c>
    </row>
    <row r="567" spans="1:19" x14ac:dyDescent="0.2">
      <c r="A567" s="2" t="s">
        <v>591</v>
      </c>
      <c r="B567" s="2">
        <v>1097</v>
      </c>
      <c r="C567" s="2">
        <v>8.7387889907674932E-2</v>
      </c>
      <c r="D567" s="2">
        <v>0.14125251564931898</v>
      </c>
      <c r="E567" s="2">
        <v>791705</v>
      </c>
      <c r="F567" s="2">
        <v>1.0398385312178979</v>
      </c>
      <c r="G567" s="2">
        <v>1.0232875060741444</v>
      </c>
      <c r="H567" s="2">
        <v>4.6759297375309809E-2</v>
      </c>
      <c r="I567" s="2">
        <v>169.17578675751383</v>
      </c>
      <c r="J567" s="2">
        <v>634.39733908129188</v>
      </c>
      <c r="K567" s="2">
        <v>3309.087626142225</v>
      </c>
      <c r="L567" s="2">
        <v>4552.2330851788674</v>
      </c>
      <c r="M567" s="2">
        <v>10441.137127986913</v>
      </c>
      <c r="N567" s="2">
        <v>1</v>
      </c>
      <c r="O567" s="2">
        <v>1</v>
      </c>
      <c r="P567" s="2">
        <v>1</v>
      </c>
      <c r="Q567" s="2">
        <v>1</v>
      </c>
      <c r="R567" s="2">
        <v>1</v>
      </c>
      <c r="S567">
        <v>69.011116404510759</v>
      </c>
    </row>
    <row r="568" spans="1:19" x14ac:dyDescent="0.2">
      <c r="A568" s="2" t="s">
        <v>592</v>
      </c>
      <c r="B568" s="2">
        <v>1097</v>
      </c>
      <c r="C568" s="2">
        <v>8.7387889907674932E-2</v>
      </c>
      <c r="D568" s="2">
        <v>0.12961449877518014</v>
      </c>
      <c r="E568" s="2">
        <v>791705</v>
      </c>
      <c r="F568" s="2">
        <v>1.0398385312178979</v>
      </c>
      <c r="G568" s="2">
        <v>1.0223048674491959</v>
      </c>
      <c r="H568" s="2">
        <v>4.5183192603950088E-2</v>
      </c>
      <c r="I568" s="2">
        <v>169.31193695842711</v>
      </c>
      <c r="J568" s="2">
        <v>634.81338341251023</v>
      </c>
      <c r="K568" s="2">
        <v>3309.9095767335325</v>
      </c>
      <c r="L568" s="2">
        <v>4552.7880420960773</v>
      </c>
      <c r="M568" s="2">
        <v>10437.880276094987</v>
      </c>
      <c r="N568" s="2">
        <v>1</v>
      </c>
      <c r="O568" s="2">
        <v>1</v>
      </c>
      <c r="P568" s="2">
        <v>1</v>
      </c>
      <c r="Q568" s="2">
        <v>1</v>
      </c>
      <c r="R568" s="2">
        <v>1</v>
      </c>
      <c r="S568">
        <v>69.011116404510759</v>
      </c>
    </row>
    <row r="569" spans="1:19" x14ac:dyDescent="0.2">
      <c r="A569" s="2" t="s">
        <v>593</v>
      </c>
      <c r="B569" s="2">
        <v>1097</v>
      </c>
      <c r="C569" s="2">
        <v>8.7387889907674932E-2</v>
      </c>
      <c r="D569" s="2">
        <v>0.155517867938407</v>
      </c>
      <c r="E569" s="2">
        <v>791705</v>
      </c>
      <c r="F569" s="2">
        <v>1.0398385312178979</v>
      </c>
      <c r="G569" s="2">
        <v>1.0218312560194895</v>
      </c>
      <c r="H569" s="2">
        <v>-8.6082444613617352E-4</v>
      </c>
      <c r="I569" s="2">
        <v>168.60996051099377</v>
      </c>
      <c r="J569" s="2">
        <v>629.49662571590943</v>
      </c>
      <c r="K569" s="2">
        <v>3246.3393944382829</v>
      </c>
      <c r="L569" s="2">
        <v>4450.9939301803379</v>
      </c>
      <c r="M569" s="2">
        <v>10099.727749574993</v>
      </c>
      <c r="N569" s="2">
        <v>1</v>
      </c>
      <c r="O569" s="2">
        <v>1</v>
      </c>
      <c r="P569" s="2">
        <v>1</v>
      </c>
      <c r="Q569" s="2">
        <v>1</v>
      </c>
      <c r="R569" s="2">
        <v>1</v>
      </c>
      <c r="S569">
        <v>69.011116404510759</v>
      </c>
    </row>
    <row r="570" spans="1:19" x14ac:dyDescent="0.2">
      <c r="A570" s="2" t="s">
        <v>594</v>
      </c>
      <c r="B570" s="2">
        <v>1097</v>
      </c>
      <c r="C570" s="2">
        <v>8.7387889907674932E-2</v>
      </c>
      <c r="D570" s="2">
        <v>0.13553692127194766</v>
      </c>
      <c r="E570" s="2">
        <v>791705</v>
      </c>
      <c r="F570" s="2">
        <v>1.0398385312178979</v>
      </c>
      <c r="G570" s="2">
        <v>1.022256015771309</v>
      </c>
      <c r="H570" s="2">
        <v>-4.6604067882611497E-3</v>
      </c>
      <c r="I570" s="2">
        <v>168.47603318817406</v>
      </c>
      <c r="J570" s="2">
        <v>628.77926734470122</v>
      </c>
      <c r="K570" s="2">
        <v>3239.8035126349805</v>
      </c>
      <c r="L570" s="2">
        <v>4440.9148538423433</v>
      </c>
      <c r="M570" s="2">
        <v>10068.908924639056</v>
      </c>
      <c r="N570" s="2">
        <v>1</v>
      </c>
      <c r="O570" s="2">
        <v>1</v>
      </c>
      <c r="P570" s="2">
        <v>1</v>
      </c>
      <c r="Q570" s="2">
        <v>1</v>
      </c>
      <c r="R570" s="2">
        <v>1</v>
      </c>
      <c r="S570">
        <v>69.011116404510759</v>
      </c>
    </row>
    <row r="571" spans="1:19" x14ac:dyDescent="0.2">
      <c r="A571" s="2" t="s">
        <v>595</v>
      </c>
      <c r="B571" s="2">
        <v>1097</v>
      </c>
      <c r="C571" s="2">
        <v>8.7387889907674932E-2</v>
      </c>
      <c r="D571" s="2">
        <v>0.13849603350990189</v>
      </c>
      <c r="E571" s="2">
        <v>791705</v>
      </c>
      <c r="F571" s="2">
        <v>1.0398385312178979</v>
      </c>
      <c r="G571" s="2">
        <v>1.0220281354816594</v>
      </c>
      <c r="H571" s="2">
        <v>2.031558378385169E-2</v>
      </c>
      <c r="I571" s="2">
        <v>168.93555187208861</v>
      </c>
      <c r="J571" s="2">
        <v>631.94368766905711</v>
      </c>
      <c r="K571" s="2">
        <v>3275.3350255611044</v>
      </c>
      <c r="L571" s="2">
        <v>4497.3267543414495</v>
      </c>
      <c r="M571" s="2">
        <v>10252.669720631608</v>
      </c>
      <c r="N571" s="2">
        <v>1</v>
      </c>
      <c r="O571" s="2">
        <v>1</v>
      </c>
      <c r="P571" s="2">
        <v>1</v>
      </c>
      <c r="Q571" s="2">
        <v>1</v>
      </c>
      <c r="R571" s="2">
        <v>1</v>
      </c>
      <c r="S571">
        <v>69.011116404510759</v>
      </c>
    </row>
    <row r="572" spans="1:19" x14ac:dyDescent="0.2">
      <c r="A572" s="2" t="s">
        <v>596</v>
      </c>
      <c r="B572" s="2">
        <v>1097</v>
      </c>
      <c r="C572" s="2">
        <v>8.7387889907674932E-2</v>
      </c>
      <c r="D572" s="2">
        <v>0.12453240803373077</v>
      </c>
      <c r="E572" s="2">
        <v>791705</v>
      </c>
      <c r="F572" s="2">
        <v>1.0398385312178979</v>
      </c>
      <c r="G572" s="2">
        <v>1.0196519944224094</v>
      </c>
      <c r="H572" s="2">
        <v>-7.9181824128708916E-2</v>
      </c>
      <c r="I572" s="2">
        <v>167.65232806556119</v>
      </c>
      <c r="J572" s="2">
        <v>621.47027284097214</v>
      </c>
      <c r="K572" s="2">
        <v>3147.5402946378972</v>
      </c>
      <c r="L572" s="2">
        <v>4293.1130239163922</v>
      </c>
      <c r="M572" s="2">
        <v>9582.6472707741868</v>
      </c>
      <c r="N572" s="2">
        <v>1</v>
      </c>
      <c r="O572" s="2">
        <v>1</v>
      </c>
      <c r="P572" s="2">
        <v>1</v>
      </c>
      <c r="Q572" s="2">
        <v>1</v>
      </c>
      <c r="R572" s="2">
        <v>1</v>
      </c>
      <c r="S572">
        <v>69.011116404510759</v>
      </c>
    </row>
    <row r="573" spans="1:19" x14ac:dyDescent="0.2">
      <c r="A573" s="2" t="s">
        <v>597</v>
      </c>
      <c r="B573" s="2">
        <v>1097</v>
      </c>
      <c r="C573" s="2">
        <v>8.7387889907674932E-2</v>
      </c>
      <c r="D573" s="2">
        <v>0.13168791853127013</v>
      </c>
      <c r="E573" s="2">
        <v>791705</v>
      </c>
      <c r="F573" s="2">
        <v>1.0398385312178979</v>
      </c>
      <c r="G573" s="2">
        <v>1.0232665661119928</v>
      </c>
      <c r="H573" s="2">
        <v>-2.6828359638486381E-2</v>
      </c>
      <c r="I573" s="2">
        <v>167.93816975602005</v>
      </c>
      <c r="J573" s="2">
        <v>625.50952286403015</v>
      </c>
      <c r="K573" s="2">
        <v>3206.5175845780991</v>
      </c>
      <c r="L573" s="2">
        <v>4388.8136713516396</v>
      </c>
      <c r="M573" s="2">
        <v>9904.6777566656838</v>
      </c>
      <c r="N573" s="2">
        <v>1</v>
      </c>
      <c r="O573" s="2">
        <v>1</v>
      </c>
      <c r="P573" s="2">
        <v>1</v>
      </c>
      <c r="Q573" s="2">
        <v>1</v>
      </c>
      <c r="R573" s="2">
        <v>1</v>
      </c>
      <c r="S573">
        <v>69.011116404510759</v>
      </c>
    </row>
    <row r="574" spans="1:19" x14ac:dyDescent="0.2">
      <c r="A574" s="2" t="s">
        <v>598</v>
      </c>
      <c r="B574" s="2">
        <v>1097</v>
      </c>
      <c r="C574" s="2">
        <v>8.7387889907674932E-2</v>
      </c>
      <c r="D574" s="2">
        <v>0.13131423168532025</v>
      </c>
      <c r="E574" s="2">
        <v>791705</v>
      </c>
      <c r="F574" s="2">
        <v>1.0398385312178979</v>
      </c>
      <c r="G574" s="2">
        <v>1.019523647593104</v>
      </c>
      <c r="H574" s="2">
        <v>-0.18660699744240761</v>
      </c>
      <c r="I574" s="2">
        <v>165.8991065337124</v>
      </c>
      <c r="J574" s="2">
        <v>609.1484160332717</v>
      </c>
      <c r="K574" s="2">
        <v>3013.9312780046321</v>
      </c>
      <c r="L574" s="2">
        <v>4084.0951587909385</v>
      </c>
      <c r="M574" s="2">
        <v>8934.9495134965382</v>
      </c>
      <c r="N574" s="2">
        <v>1</v>
      </c>
      <c r="O574" s="2">
        <v>1</v>
      </c>
      <c r="P574" s="2">
        <v>1</v>
      </c>
      <c r="Q574" s="2">
        <v>1</v>
      </c>
      <c r="R574" s="2">
        <v>1</v>
      </c>
      <c r="S574">
        <v>69.011116404510759</v>
      </c>
    </row>
    <row r="575" spans="1:19" x14ac:dyDescent="0.2">
      <c r="A575" s="2" t="s">
        <v>599</v>
      </c>
      <c r="B575" s="2">
        <v>1097</v>
      </c>
      <c r="C575" s="2">
        <v>8.7387889907674932E-2</v>
      </c>
      <c r="D575" s="2">
        <v>0.25113953224789831</v>
      </c>
      <c r="E575" s="2">
        <v>791705</v>
      </c>
      <c r="F575" s="2">
        <v>1.0398385312178979</v>
      </c>
      <c r="G575" s="2">
        <v>1.0185848602331176</v>
      </c>
      <c r="H575" s="2">
        <v>3.557081495421946E-2</v>
      </c>
      <c r="I575" s="2">
        <v>169.76696861733762</v>
      </c>
      <c r="J575" s="2">
        <v>635.94366791600692</v>
      </c>
      <c r="K575" s="2">
        <v>3307.7735412435763</v>
      </c>
      <c r="L575" s="2">
        <v>4546.4939681591104</v>
      </c>
      <c r="M575" s="2">
        <v>10397.701406430097</v>
      </c>
      <c r="N575" s="2">
        <v>1</v>
      </c>
      <c r="O575" s="2">
        <v>1</v>
      </c>
      <c r="P575" s="2">
        <v>1</v>
      </c>
      <c r="Q575" s="2">
        <v>1</v>
      </c>
      <c r="R575" s="2">
        <v>1</v>
      </c>
      <c r="S575">
        <v>69.011116404510759</v>
      </c>
    </row>
    <row r="576" spans="1:19" x14ac:dyDescent="0.2">
      <c r="A576" s="2" t="s">
        <v>600</v>
      </c>
      <c r="B576" s="2">
        <v>1097</v>
      </c>
      <c r="C576" s="2">
        <v>8.7387889907674932E-2</v>
      </c>
      <c r="D576" s="2">
        <v>0.12708436958426217</v>
      </c>
      <c r="E576" s="2">
        <v>791705</v>
      </c>
      <c r="F576" s="2">
        <v>1.0398385312178979</v>
      </c>
      <c r="G576" s="2">
        <v>1.0214754862803452</v>
      </c>
      <c r="H576" s="2">
        <v>-6.3709147150621523E-2</v>
      </c>
      <c r="I576" s="2">
        <v>167.61377200295621</v>
      </c>
      <c r="J576" s="2">
        <v>622.20794466675898</v>
      </c>
      <c r="K576" s="2">
        <v>3162.572648678587</v>
      </c>
      <c r="L576" s="2">
        <v>4318.0618717529869</v>
      </c>
      <c r="M576" s="2">
        <v>9669.7771412460788</v>
      </c>
      <c r="N576" s="2">
        <v>1</v>
      </c>
      <c r="O576" s="2">
        <v>1</v>
      </c>
      <c r="P576" s="2">
        <v>1</v>
      </c>
      <c r="Q576" s="2">
        <v>1</v>
      </c>
      <c r="R576" s="2">
        <v>1</v>
      </c>
      <c r="S576">
        <v>69.011116404510759</v>
      </c>
    </row>
    <row r="577" spans="1:19" x14ac:dyDescent="0.2">
      <c r="A577" s="2" t="s">
        <v>601</v>
      </c>
      <c r="B577" s="2">
        <v>1097</v>
      </c>
      <c r="C577" s="2">
        <v>8.7387889907674932E-2</v>
      </c>
      <c r="D577" s="2">
        <v>0.13057984765871658</v>
      </c>
      <c r="E577" s="2">
        <v>791705</v>
      </c>
      <c r="F577" s="2">
        <v>1.0398385312178979</v>
      </c>
      <c r="G577" s="2">
        <v>1.0212315879793976</v>
      </c>
      <c r="H577" s="2">
        <v>1.87194754464859E-2</v>
      </c>
      <c r="I577" s="2">
        <v>169.0401873368059</v>
      </c>
      <c r="J577" s="2">
        <v>632.23949213556261</v>
      </c>
      <c r="K577" s="2">
        <v>3275.5385406215505</v>
      </c>
      <c r="L577" s="2">
        <v>4497.0493904480372</v>
      </c>
      <c r="M577" s="2">
        <v>10247.764875131179</v>
      </c>
      <c r="N577" s="2">
        <v>1</v>
      </c>
      <c r="O577" s="2">
        <v>1</v>
      </c>
      <c r="P577" s="2">
        <v>1</v>
      </c>
      <c r="Q577" s="2">
        <v>1</v>
      </c>
      <c r="R577" s="2">
        <v>1</v>
      </c>
      <c r="S577">
        <v>69.011116404510759</v>
      </c>
    </row>
    <row r="578" spans="1:19" x14ac:dyDescent="0.2">
      <c r="A578" s="2" t="s">
        <v>602</v>
      </c>
      <c r="B578" s="2">
        <v>1097</v>
      </c>
      <c r="C578" s="2">
        <v>8.7387889907674932E-2</v>
      </c>
      <c r="D578" s="2">
        <v>0.13544967788628856</v>
      </c>
      <c r="E578" s="2">
        <v>791705</v>
      </c>
      <c r="F578" s="2">
        <v>1.0398385312178979</v>
      </c>
      <c r="G578" s="2">
        <v>1.0047187475688242</v>
      </c>
      <c r="H578" s="2">
        <v>8.1841663569075046E-2</v>
      </c>
      <c r="I578" s="2">
        <v>172.92992063554198</v>
      </c>
      <c r="J578" s="2">
        <v>650.61515955761172</v>
      </c>
      <c r="K578" s="2">
        <v>3421.6828853462421</v>
      </c>
      <c r="L578" s="2">
        <v>4718.0362631023545</v>
      </c>
      <c r="M578" s="2">
        <v>10897.321219722317</v>
      </c>
      <c r="N578" s="2">
        <v>1</v>
      </c>
      <c r="O578" s="2">
        <v>1</v>
      </c>
      <c r="P578" s="2">
        <v>1</v>
      </c>
      <c r="Q578" s="2">
        <v>1</v>
      </c>
      <c r="R578" s="2">
        <v>1</v>
      </c>
      <c r="S578">
        <v>69.011116404510759</v>
      </c>
    </row>
    <row r="579" spans="1:19" x14ac:dyDescent="0.2">
      <c r="A579" s="2" t="s">
        <v>603</v>
      </c>
      <c r="B579" s="2">
        <v>1097</v>
      </c>
      <c r="C579" s="2">
        <v>8.7387889907674932E-2</v>
      </c>
      <c r="D579" s="2">
        <v>0.20810627375532714</v>
      </c>
      <c r="E579" s="2">
        <v>791705</v>
      </c>
      <c r="F579" s="2">
        <v>1.0398385312178979</v>
      </c>
      <c r="G579" s="2">
        <v>1.0612116246014103</v>
      </c>
      <c r="H579" s="2">
        <v>-0.14409546571234019</v>
      </c>
      <c r="I579" s="2">
        <v>160.1564817662755</v>
      </c>
      <c r="J579" s="2">
        <v>590.706185808285</v>
      </c>
      <c r="K579" s="2">
        <v>2957.0271787838601</v>
      </c>
      <c r="L579" s="2">
        <v>4020.9623649132573</v>
      </c>
      <c r="M579" s="2">
        <v>8899.2093408771107</v>
      </c>
      <c r="N579" s="2">
        <v>1</v>
      </c>
      <c r="O579" s="2">
        <v>1</v>
      </c>
      <c r="P579" s="2">
        <v>1</v>
      </c>
      <c r="Q579" s="2">
        <v>1</v>
      </c>
      <c r="R579" s="2">
        <v>1</v>
      </c>
      <c r="S579">
        <v>69.011116404510759</v>
      </c>
    </row>
    <row r="580" spans="1:19" x14ac:dyDescent="0.2">
      <c r="A580" s="2" t="s">
        <v>604</v>
      </c>
      <c r="B580" s="2">
        <v>1097</v>
      </c>
      <c r="C580" s="2">
        <v>8.7387889907674932E-2</v>
      </c>
      <c r="D580" s="2">
        <v>0.23247377610773257</v>
      </c>
      <c r="E580" s="2">
        <v>791705</v>
      </c>
      <c r="F580" s="2">
        <v>1.0398385312178979</v>
      </c>
      <c r="G580" s="2">
        <v>1.0219306952343752</v>
      </c>
      <c r="H580" s="2">
        <v>-8.7357328536216944E-2</v>
      </c>
      <c r="I580" s="2">
        <v>167.14661329926867</v>
      </c>
      <c r="J580" s="2">
        <v>619.16081235806121</v>
      </c>
      <c r="K580" s="2">
        <v>3130.5027165876882</v>
      </c>
      <c r="L580" s="2">
        <v>4267.8680980321287</v>
      </c>
      <c r="M580" s="2">
        <v>9512.9157158963608</v>
      </c>
      <c r="N580" s="2">
        <v>1</v>
      </c>
      <c r="O580" s="2">
        <v>1</v>
      </c>
      <c r="P580" s="2">
        <v>1</v>
      </c>
      <c r="Q580" s="2">
        <v>1</v>
      </c>
      <c r="R580" s="2">
        <v>1</v>
      </c>
      <c r="S580">
        <v>69.011116404510759</v>
      </c>
    </row>
    <row r="581" spans="1:19" x14ac:dyDescent="0.2">
      <c r="A581" s="2" t="s">
        <v>605</v>
      </c>
      <c r="B581" s="2">
        <v>1097</v>
      </c>
      <c r="C581" s="2">
        <v>8.7387889907674932E-2</v>
      </c>
      <c r="D581" s="2">
        <v>0.1361652923715615</v>
      </c>
      <c r="E581" s="2">
        <v>791705</v>
      </c>
      <c r="F581" s="2">
        <v>1.0398385312178979</v>
      </c>
      <c r="G581" s="2">
        <v>1.0178349150149519</v>
      </c>
      <c r="H581" s="2">
        <v>3.1760284553722963E-2</v>
      </c>
      <c r="I581" s="2">
        <v>169.82693362624337</v>
      </c>
      <c r="J581" s="2">
        <v>635.94109556373689</v>
      </c>
      <c r="K581" s="2">
        <v>3304.6528792424301</v>
      </c>
      <c r="L581" s="2">
        <v>4540.9286674768891</v>
      </c>
      <c r="M581" s="2">
        <v>10375.403787331959</v>
      </c>
      <c r="N581" s="2">
        <v>1</v>
      </c>
      <c r="O581" s="2">
        <v>1</v>
      </c>
      <c r="P581" s="2">
        <v>1</v>
      </c>
      <c r="Q581" s="2">
        <v>1</v>
      </c>
      <c r="R581" s="2">
        <v>1</v>
      </c>
      <c r="S581">
        <v>69.011116404510759</v>
      </c>
    </row>
    <row r="582" spans="1:19" x14ac:dyDescent="0.2">
      <c r="A582" s="2" t="s">
        <v>606</v>
      </c>
      <c r="B582" s="2">
        <v>1097</v>
      </c>
      <c r="C582" s="2">
        <v>8.7387889907674932E-2</v>
      </c>
      <c r="D582" s="2">
        <v>0.13672376116086046</v>
      </c>
      <c r="E582" s="2">
        <v>791705</v>
      </c>
      <c r="F582" s="2">
        <v>1.0398385312178979</v>
      </c>
      <c r="G582" s="2">
        <v>1.0197164005407311</v>
      </c>
      <c r="H582" s="2">
        <v>9.421858595213746E-2</v>
      </c>
      <c r="I582" s="2">
        <v>170.58536782217413</v>
      </c>
      <c r="J582" s="2">
        <v>642.53567466602624</v>
      </c>
      <c r="K582" s="2">
        <v>3390.5855330821587</v>
      </c>
      <c r="L582" s="2">
        <v>4680.3316324200987</v>
      </c>
      <c r="M582" s="2">
        <v>10853.863573789546</v>
      </c>
      <c r="N582" s="2">
        <v>1</v>
      </c>
      <c r="O582" s="2">
        <v>1</v>
      </c>
      <c r="P582" s="2">
        <v>1</v>
      </c>
      <c r="Q582" s="2">
        <v>1</v>
      </c>
      <c r="R582" s="2">
        <v>1</v>
      </c>
      <c r="S582">
        <v>69.011116404510759</v>
      </c>
    </row>
    <row r="583" spans="1:19" x14ac:dyDescent="0.2">
      <c r="A583" s="2" t="s">
        <v>607</v>
      </c>
      <c r="B583" s="2">
        <v>1097</v>
      </c>
      <c r="C583" s="2">
        <v>8.7387889907674932E-2</v>
      </c>
      <c r="D583" s="2">
        <v>0.14425417376157021</v>
      </c>
      <c r="E583" s="2">
        <v>791705</v>
      </c>
      <c r="F583" s="2">
        <v>1.0398385312178979</v>
      </c>
      <c r="G583" s="2">
        <v>1.0206559671479798</v>
      </c>
      <c r="H583" s="2">
        <v>7.1608441781197671E-2</v>
      </c>
      <c r="I583" s="2">
        <v>170.03832884951004</v>
      </c>
      <c r="J583" s="2">
        <v>639.11149232364551</v>
      </c>
      <c r="K583" s="2">
        <v>3353.7231077382712</v>
      </c>
      <c r="L583" s="2">
        <v>4621.7603883632555</v>
      </c>
      <c r="M583" s="2">
        <v>10660.395688495835</v>
      </c>
      <c r="N583" s="2">
        <v>1</v>
      </c>
      <c r="O583" s="2">
        <v>1</v>
      </c>
      <c r="P583" s="2">
        <v>1</v>
      </c>
      <c r="Q583" s="2">
        <v>1</v>
      </c>
      <c r="R583" s="2">
        <v>1</v>
      </c>
      <c r="S583">
        <v>69.011116404510759</v>
      </c>
    </row>
    <row r="584" spans="1:19" x14ac:dyDescent="0.2">
      <c r="A584" s="2" t="s">
        <v>608</v>
      </c>
      <c r="B584" s="2">
        <v>1097</v>
      </c>
      <c r="C584" s="2">
        <v>8.7387889907674932E-2</v>
      </c>
      <c r="D584" s="2">
        <v>0.14251224927450099</v>
      </c>
      <c r="E584" s="2">
        <v>791705</v>
      </c>
      <c r="F584" s="2">
        <v>1.0398385312178979</v>
      </c>
      <c r="G584" s="2">
        <v>1.0211906927218857</v>
      </c>
      <c r="H584" s="2">
        <v>6.2790461366717884E-2</v>
      </c>
      <c r="I584" s="2">
        <v>169.79783389063101</v>
      </c>
      <c r="J584" s="2">
        <v>637.68049635442321</v>
      </c>
      <c r="K584" s="2">
        <v>3339.0240371728855</v>
      </c>
      <c r="L584" s="2">
        <v>4598.5809537014075</v>
      </c>
      <c r="M584" s="2">
        <v>10585.239846552466</v>
      </c>
      <c r="N584" s="2">
        <v>1</v>
      </c>
      <c r="O584" s="2">
        <v>1</v>
      </c>
      <c r="P584" s="2">
        <v>1</v>
      </c>
      <c r="Q584" s="2">
        <v>1</v>
      </c>
      <c r="R584" s="2">
        <v>1</v>
      </c>
      <c r="S584">
        <v>69.011116404510759</v>
      </c>
    </row>
    <row r="585" spans="1:19" x14ac:dyDescent="0.2">
      <c r="A585" s="2" t="s">
        <v>609</v>
      </c>
      <c r="B585" s="2">
        <v>1097</v>
      </c>
      <c r="C585" s="2">
        <v>8.7387889907674932E-2</v>
      </c>
      <c r="D585" s="2">
        <v>0.13226294212756187</v>
      </c>
      <c r="E585" s="2">
        <v>791705</v>
      </c>
      <c r="F585" s="2">
        <v>1.0398385312178979</v>
      </c>
      <c r="G585" s="2">
        <v>1.0232210684638479</v>
      </c>
      <c r="H585" s="2">
        <v>-4.0105928426312082E-2</v>
      </c>
      <c r="I585" s="2">
        <v>167.72357262772346</v>
      </c>
      <c r="J585" s="2">
        <v>623.95730303112873</v>
      </c>
      <c r="K585" s="2">
        <v>3188.8056768463734</v>
      </c>
      <c r="L585" s="2">
        <v>4360.7318862802049</v>
      </c>
      <c r="M585" s="2">
        <v>9814.0316544197703</v>
      </c>
      <c r="N585" s="2">
        <v>1</v>
      </c>
      <c r="O585" s="2">
        <v>1</v>
      </c>
      <c r="P585" s="2">
        <v>1</v>
      </c>
      <c r="Q585" s="2">
        <v>1</v>
      </c>
      <c r="R585" s="2">
        <v>1</v>
      </c>
      <c r="S585">
        <v>69.011116404510759</v>
      </c>
    </row>
    <row r="586" spans="1:19" x14ac:dyDescent="0.2">
      <c r="A586" s="2" t="s">
        <v>610</v>
      </c>
      <c r="B586" s="2">
        <v>1097</v>
      </c>
      <c r="C586" s="2">
        <v>8.7387889907674932E-2</v>
      </c>
      <c r="D586" s="2">
        <v>0.13029354455942491</v>
      </c>
      <c r="E586" s="2">
        <v>791705</v>
      </c>
      <c r="F586" s="2">
        <v>1.0398385312178979</v>
      </c>
      <c r="G586" s="2">
        <v>1.0219928099031932</v>
      </c>
      <c r="H586" s="2">
        <v>3.9323195996299597E-2</v>
      </c>
      <c r="I586" s="2">
        <v>169.26402639703642</v>
      </c>
      <c r="J586" s="2">
        <v>634.28772893835321</v>
      </c>
      <c r="K586" s="2">
        <v>3302.4696215666263</v>
      </c>
      <c r="L586" s="2">
        <v>4540.6421798236825</v>
      </c>
      <c r="M586" s="2">
        <v>10395.841358153803</v>
      </c>
      <c r="N586" s="2">
        <v>1</v>
      </c>
      <c r="O586" s="2">
        <v>1</v>
      </c>
      <c r="P586" s="2">
        <v>1</v>
      </c>
      <c r="Q586" s="2">
        <v>1</v>
      </c>
      <c r="R586" s="2">
        <v>1</v>
      </c>
      <c r="S586">
        <v>69.011116404510759</v>
      </c>
    </row>
    <row r="587" spans="1:19" x14ac:dyDescent="0.2">
      <c r="A587" s="2" t="s">
        <v>611</v>
      </c>
      <c r="B587" s="2">
        <v>1097</v>
      </c>
      <c r="C587" s="2">
        <v>8.7387889907674932E-2</v>
      </c>
      <c r="D587" s="2">
        <v>0.16208110324929559</v>
      </c>
      <c r="E587" s="2">
        <v>791705</v>
      </c>
      <c r="F587" s="2">
        <v>1.0398385312178979</v>
      </c>
      <c r="G587" s="2">
        <v>1.0205038524475434</v>
      </c>
      <c r="H587" s="2">
        <v>-1.482506209492312E-2</v>
      </c>
      <c r="I587" s="2">
        <v>168.59278102953223</v>
      </c>
      <c r="J587" s="2">
        <v>628.62135572154602</v>
      </c>
      <c r="K587" s="2">
        <v>3231.0849259048468</v>
      </c>
      <c r="L587" s="2">
        <v>4425.7779498488289</v>
      </c>
      <c r="M587" s="2">
        <v>10011.261599431167</v>
      </c>
      <c r="N587" s="2">
        <v>1</v>
      </c>
      <c r="O587" s="2">
        <v>1</v>
      </c>
      <c r="P587" s="2">
        <v>1</v>
      </c>
      <c r="Q587" s="2">
        <v>1</v>
      </c>
      <c r="R587" s="2">
        <v>1</v>
      </c>
      <c r="S587">
        <v>69.011116404510759</v>
      </c>
    </row>
    <row r="588" spans="1:19" x14ac:dyDescent="0.2">
      <c r="A588" s="2" t="s">
        <v>612</v>
      </c>
      <c r="B588" s="2">
        <v>1097</v>
      </c>
      <c r="C588" s="2">
        <v>8.7387889907674932E-2</v>
      </c>
      <c r="D588" s="2">
        <v>0.13424418736141888</v>
      </c>
      <c r="E588" s="2">
        <v>791705</v>
      </c>
      <c r="F588" s="2">
        <v>1.0398385312178979</v>
      </c>
      <c r="G588" s="2">
        <v>1.0201449714789401</v>
      </c>
      <c r="H588" s="2">
        <v>0.13682912456492041</v>
      </c>
      <c r="I588" s="2">
        <v>171.25169373931405</v>
      </c>
      <c r="J588" s="2">
        <v>647.66546030932432</v>
      </c>
      <c r="K588" s="2">
        <v>3454.7490871523673</v>
      </c>
      <c r="L588" s="2">
        <v>4784.4721633642357</v>
      </c>
      <c r="M588" s="2">
        <v>11215.308056378999</v>
      </c>
      <c r="N588" s="2">
        <v>1</v>
      </c>
      <c r="O588" s="2">
        <v>1</v>
      </c>
      <c r="P588" s="2">
        <v>1</v>
      </c>
      <c r="Q588" s="2">
        <v>1</v>
      </c>
      <c r="R588" s="2">
        <v>1</v>
      </c>
      <c r="S588">
        <v>69.011116404510759</v>
      </c>
    </row>
    <row r="589" spans="1:19" x14ac:dyDescent="0.2">
      <c r="A589" s="2" t="s">
        <v>613</v>
      </c>
      <c r="B589" s="2">
        <v>1097</v>
      </c>
      <c r="C589" s="2">
        <v>8.7387889907674932E-2</v>
      </c>
      <c r="D589" s="2">
        <v>0.14634020188637556</v>
      </c>
      <c r="E589" s="2">
        <v>791705</v>
      </c>
      <c r="F589" s="2">
        <v>1.0398385312178979</v>
      </c>
      <c r="G589" s="2">
        <v>1.0211808719687898</v>
      </c>
      <c r="H589" s="2">
        <v>-5.0120394324875847E-2</v>
      </c>
      <c r="I589" s="2">
        <v>167.88878045209114</v>
      </c>
      <c r="J589" s="2">
        <v>623.99229372629145</v>
      </c>
      <c r="K589" s="2">
        <v>3181.3956914585197</v>
      </c>
      <c r="L589" s="2">
        <v>4347.5703472011228</v>
      </c>
      <c r="M589" s="2">
        <v>9762.5359434848506</v>
      </c>
      <c r="N589" s="2">
        <v>1</v>
      </c>
      <c r="O589" s="2">
        <v>1</v>
      </c>
      <c r="P589" s="2">
        <v>1</v>
      </c>
      <c r="Q589" s="2">
        <v>1</v>
      </c>
      <c r="R589" s="2">
        <v>1</v>
      </c>
      <c r="S589">
        <v>69.011116404510759</v>
      </c>
    </row>
    <row r="590" spans="1:19" x14ac:dyDescent="0.2">
      <c r="A590" s="2" t="s">
        <v>614</v>
      </c>
      <c r="B590" s="2">
        <v>1097</v>
      </c>
      <c r="C590" s="2">
        <v>8.7387889907674932E-2</v>
      </c>
      <c r="D590" s="2">
        <v>0.15320241634535164</v>
      </c>
      <c r="E590" s="2">
        <v>791705</v>
      </c>
      <c r="F590" s="2">
        <v>1.0398385312178979</v>
      </c>
      <c r="G590" s="2">
        <v>1.0218847640860935</v>
      </c>
      <c r="H590" s="2">
        <v>-0.12020232585618604</v>
      </c>
      <c r="I590" s="2">
        <v>166.61098390605659</v>
      </c>
      <c r="J590" s="2">
        <v>615.37306071461353</v>
      </c>
      <c r="K590" s="2">
        <v>3088.8816997475819</v>
      </c>
      <c r="L590" s="2">
        <v>4202.5200620144351</v>
      </c>
      <c r="M590" s="2">
        <v>9308.1628782464923</v>
      </c>
      <c r="N590" s="2">
        <v>1</v>
      </c>
      <c r="O590" s="2">
        <v>1</v>
      </c>
      <c r="P590" s="2">
        <v>1</v>
      </c>
      <c r="Q590" s="2">
        <v>1</v>
      </c>
      <c r="R590" s="2">
        <v>1</v>
      </c>
      <c r="S590">
        <v>69.011116404510759</v>
      </c>
    </row>
    <row r="591" spans="1:19" x14ac:dyDescent="0.2">
      <c r="A591" s="2" t="s">
        <v>615</v>
      </c>
      <c r="B591" s="2">
        <v>1097</v>
      </c>
      <c r="C591" s="2">
        <v>8.7387889907674932E-2</v>
      </c>
      <c r="D591" s="2">
        <v>0.136964819662898</v>
      </c>
      <c r="E591" s="2">
        <v>791705</v>
      </c>
      <c r="F591" s="2">
        <v>1.0398385312178979</v>
      </c>
      <c r="G591" s="2">
        <v>1.0227468430057283</v>
      </c>
      <c r="H591" s="2">
        <v>4.6967220677705319E-2</v>
      </c>
      <c r="I591" s="2">
        <v>169.26895446574312</v>
      </c>
      <c r="J591" s="2">
        <v>634.7581913519731</v>
      </c>
      <c r="K591" s="2">
        <v>3311.0884103354329</v>
      </c>
      <c r="L591" s="2">
        <v>4555.0178497994084</v>
      </c>
      <c r="M591" s="2">
        <v>10447.613542079818</v>
      </c>
      <c r="N591" s="2">
        <v>1</v>
      </c>
      <c r="O591" s="2">
        <v>1</v>
      </c>
      <c r="P591" s="2">
        <v>1</v>
      </c>
      <c r="Q591" s="2">
        <v>1</v>
      </c>
      <c r="R591" s="2">
        <v>1</v>
      </c>
      <c r="S591">
        <v>69.011116404510759</v>
      </c>
    </row>
    <row r="592" spans="1:19" x14ac:dyDescent="0.2">
      <c r="A592" s="2" t="s">
        <v>616</v>
      </c>
      <c r="B592" s="2">
        <v>1097</v>
      </c>
      <c r="C592" s="2">
        <v>8.7387889907674932E-2</v>
      </c>
      <c r="D592" s="2">
        <v>0.2125812774850121</v>
      </c>
      <c r="E592" s="2">
        <v>791705</v>
      </c>
      <c r="F592" s="2">
        <v>1.0398385312178979</v>
      </c>
      <c r="G592" s="2">
        <v>1.022743004385428</v>
      </c>
      <c r="H592" s="2">
        <v>-1.9531369411378788E-2</v>
      </c>
      <c r="I592" s="2">
        <v>168.14608519806657</v>
      </c>
      <c r="J592" s="2">
        <v>626.69753548013284</v>
      </c>
      <c r="K592" s="2">
        <v>3217.96622272276</v>
      </c>
      <c r="L592" s="2">
        <v>4406.590467541826</v>
      </c>
      <c r="M592" s="2">
        <v>9959.7086539946158</v>
      </c>
      <c r="N592" s="2">
        <v>1</v>
      </c>
      <c r="O592" s="2">
        <v>1</v>
      </c>
      <c r="P592" s="2">
        <v>1</v>
      </c>
      <c r="Q592" s="2">
        <v>1</v>
      </c>
      <c r="R592" s="2">
        <v>1</v>
      </c>
      <c r="S592">
        <v>69.011116404510759</v>
      </c>
    </row>
    <row r="593" spans="1:19" x14ac:dyDescent="0.2">
      <c r="A593" s="2" t="s">
        <v>617</v>
      </c>
      <c r="B593" s="2">
        <v>1097</v>
      </c>
      <c r="C593" s="2">
        <v>8.7387889907674932E-2</v>
      </c>
      <c r="D593" s="2">
        <v>0.25375927241506119</v>
      </c>
      <c r="E593" s="2">
        <v>791705</v>
      </c>
      <c r="F593" s="2">
        <v>1.0398385312178979</v>
      </c>
      <c r="G593" s="2">
        <v>1.0210713783375622</v>
      </c>
      <c r="H593" s="2">
        <v>8.5464834524727348E-2</v>
      </c>
      <c r="I593" s="2">
        <v>170.20675692515482</v>
      </c>
      <c r="J593" s="2">
        <v>640.57856611491297</v>
      </c>
      <c r="K593" s="2">
        <v>3372.9763079526151</v>
      </c>
      <c r="L593" s="2">
        <v>4653.0628286111933</v>
      </c>
      <c r="M593" s="2">
        <v>10768.619946410125</v>
      </c>
      <c r="N593" s="2">
        <v>1</v>
      </c>
      <c r="O593" s="2">
        <v>1</v>
      </c>
      <c r="P593" s="2">
        <v>1</v>
      </c>
      <c r="Q593" s="2">
        <v>1</v>
      </c>
      <c r="R593" s="2">
        <v>1</v>
      </c>
      <c r="S593">
        <v>69.011116404510759</v>
      </c>
    </row>
    <row r="594" spans="1:19" x14ac:dyDescent="0.2">
      <c r="A594" s="2" t="s">
        <v>618</v>
      </c>
      <c r="B594" s="2">
        <v>1097</v>
      </c>
      <c r="C594" s="2">
        <v>8.7387889907674932E-2</v>
      </c>
      <c r="D594" s="2">
        <v>0.13788732231454245</v>
      </c>
      <c r="E594" s="2">
        <v>791705</v>
      </c>
      <c r="F594" s="2">
        <v>1.0398385312178979</v>
      </c>
      <c r="G594" s="2">
        <v>1.0218834160307497</v>
      </c>
      <c r="H594" s="2">
        <v>0.13134580254391509</v>
      </c>
      <c r="I594" s="2">
        <v>170.86199510825884</v>
      </c>
      <c r="J594" s="2">
        <v>645.84643754099034</v>
      </c>
      <c r="K594" s="2">
        <v>3440.2490860470034</v>
      </c>
      <c r="L594" s="2">
        <v>4762.4322334300268</v>
      </c>
      <c r="M594" s="2">
        <v>11148.98593312706</v>
      </c>
      <c r="N594" s="2">
        <v>1</v>
      </c>
      <c r="O594" s="2">
        <v>1</v>
      </c>
      <c r="P594" s="2">
        <v>1</v>
      </c>
      <c r="Q594" s="2">
        <v>1</v>
      </c>
      <c r="R594" s="2">
        <v>1</v>
      </c>
      <c r="S594">
        <v>69.011116404510759</v>
      </c>
    </row>
    <row r="595" spans="1:19" x14ac:dyDescent="0.2">
      <c r="A595" s="2" t="s">
        <v>619</v>
      </c>
      <c r="B595" s="2">
        <v>1097</v>
      </c>
      <c r="C595" s="2">
        <v>8.7387889907674932E-2</v>
      </c>
      <c r="D595" s="2">
        <v>0.15555624642603774</v>
      </c>
      <c r="E595" s="2">
        <v>791705</v>
      </c>
      <c r="F595" s="2">
        <v>1.0398385312178979</v>
      </c>
      <c r="G595" s="2">
        <v>1.0199432801601442</v>
      </c>
      <c r="H595" s="2">
        <v>4.357589083705244E-2</v>
      </c>
      <c r="I595" s="2">
        <v>169.67730346381771</v>
      </c>
      <c r="J595" s="2">
        <v>636.08430160480975</v>
      </c>
      <c r="K595" s="2">
        <v>3315.0334799141324</v>
      </c>
      <c r="L595" s="2">
        <v>4559.1574684261404</v>
      </c>
      <c r="M595" s="2">
        <v>10446.815682227318</v>
      </c>
      <c r="N595" s="2">
        <v>1</v>
      </c>
      <c r="O595" s="2">
        <v>1</v>
      </c>
      <c r="P595" s="2">
        <v>1</v>
      </c>
      <c r="Q595" s="2">
        <v>1</v>
      </c>
      <c r="R595" s="2">
        <v>1</v>
      </c>
      <c r="S595">
        <v>69.011116404510759</v>
      </c>
    </row>
    <row r="596" spans="1:19" x14ac:dyDescent="0.2">
      <c r="A596" s="2" t="s">
        <v>620</v>
      </c>
      <c r="B596" s="2">
        <v>1097</v>
      </c>
      <c r="C596" s="2">
        <v>8.7387889907674932E-2</v>
      </c>
      <c r="D596" s="2">
        <v>0.15348288984627315</v>
      </c>
      <c r="E596" s="2">
        <v>791705</v>
      </c>
      <c r="F596" s="2">
        <v>1.0398385312178979</v>
      </c>
      <c r="G596" s="2">
        <v>1.0240246371780177</v>
      </c>
      <c r="H596" s="2">
        <v>0.10788624387802095</v>
      </c>
      <c r="I596" s="2">
        <v>170.09706580670257</v>
      </c>
      <c r="J596" s="2">
        <v>641.51764448888366</v>
      </c>
      <c r="K596" s="2">
        <v>3397.0261440367053</v>
      </c>
      <c r="L596" s="2">
        <v>4694.2632131174778</v>
      </c>
      <c r="M596" s="2">
        <v>10925.9086639543</v>
      </c>
      <c r="N596" s="2">
        <v>1</v>
      </c>
      <c r="O596" s="2">
        <v>1</v>
      </c>
      <c r="P596" s="2">
        <v>1</v>
      </c>
      <c r="Q596" s="2">
        <v>1</v>
      </c>
      <c r="R596" s="2">
        <v>1</v>
      </c>
      <c r="S596">
        <v>69.011116404510759</v>
      </c>
    </row>
    <row r="597" spans="1:19" x14ac:dyDescent="0.2">
      <c r="A597" s="2" t="s">
        <v>621</v>
      </c>
      <c r="B597" s="2">
        <v>1097</v>
      </c>
      <c r="C597" s="2">
        <v>8.7387889907674932E-2</v>
      </c>
      <c r="D597" s="2">
        <v>0.24899637675877434</v>
      </c>
      <c r="E597" s="2">
        <v>791705</v>
      </c>
      <c r="F597" s="2">
        <v>1.0398385312178979</v>
      </c>
      <c r="G597" s="2">
        <v>1.0232133438233124</v>
      </c>
      <c r="H597" s="2">
        <v>9.5896966453876256E-2</v>
      </c>
      <c r="I597" s="2">
        <v>170.02709184321083</v>
      </c>
      <c r="J597" s="2">
        <v>640.52955791913087</v>
      </c>
      <c r="K597" s="2">
        <v>3381.5998705996071</v>
      </c>
      <c r="L597" s="2">
        <v>4668.6978374622768</v>
      </c>
      <c r="M597" s="2">
        <v>10833.777529258243</v>
      </c>
      <c r="N597" s="2">
        <v>1</v>
      </c>
      <c r="O597" s="2">
        <v>1</v>
      </c>
      <c r="P597" s="2">
        <v>1</v>
      </c>
      <c r="Q597" s="2">
        <v>1</v>
      </c>
      <c r="R597" s="2">
        <v>1</v>
      </c>
      <c r="S597">
        <v>69.011116404510759</v>
      </c>
    </row>
    <row r="598" spans="1:19" x14ac:dyDescent="0.2">
      <c r="A598" s="2" t="s">
        <v>622</v>
      </c>
      <c r="B598" s="2">
        <v>1097</v>
      </c>
      <c r="C598" s="2">
        <v>8.7387889907674932E-2</v>
      </c>
      <c r="D598" s="2">
        <v>0.1285279950194087</v>
      </c>
      <c r="E598" s="2">
        <v>791705</v>
      </c>
      <c r="F598" s="2">
        <v>1.0398385312178979</v>
      </c>
      <c r="G598" s="2">
        <v>1.0225944820344106</v>
      </c>
      <c r="H598" s="2">
        <v>-4.5929658259414037E-2</v>
      </c>
      <c r="I598" s="2">
        <v>167.72836844337044</v>
      </c>
      <c r="J598" s="2">
        <v>623.64209105397231</v>
      </c>
      <c r="K598" s="2">
        <v>3182.8625906712273</v>
      </c>
      <c r="L598" s="2">
        <v>4350.8879628737413</v>
      </c>
      <c r="M598" s="2">
        <v>9779.5896364937653</v>
      </c>
      <c r="N598" s="2">
        <v>1</v>
      </c>
      <c r="O598" s="2">
        <v>1</v>
      </c>
      <c r="P598" s="2">
        <v>1</v>
      </c>
      <c r="Q598" s="2">
        <v>1</v>
      </c>
      <c r="R598" s="2">
        <v>1</v>
      </c>
      <c r="S598">
        <v>69.011116404510759</v>
      </c>
    </row>
    <row r="599" spans="1:19" x14ac:dyDescent="0.2">
      <c r="A599" s="2" t="s">
        <v>623</v>
      </c>
      <c r="B599" s="2">
        <v>1097</v>
      </c>
      <c r="C599" s="2">
        <v>8.7387889907674932E-2</v>
      </c>
      <c r="D599" s="2">
        <v>0.16029026062733043</v>
      </c>
      <c r="E599" s="2">
        <v>791705</v>
      </c>
      <c r="F599" s="2">
        <v>1.0398385312178979</v>
      </c>
      <c r="G599" s="2">
        <v>1.0204248650759951</v>
      </c>
      <c r="H599" s="2">
        <v>-7.4075478833652786E-2</v>
      </c>
      <c r="I599" s="2">
        <v>167.61177057510292</v>
      </c>
      <c r="J599" s="2">
        <v>621.61169503563201</v>
      </c>
      <c r="K599" s="2">
        <v>3151.997283076405</v>
      </c>
      <c r="L599" s="2">
        <v>4300.6640530591776</v>
      </c>
      <c r="M599" s="2">
        <v>9609.9214463695462</v>
      </c>
      <c r="N599" s="2">
        <v>1</v>
      </c>
      <c r="O599" s="2">
        <v>1</v>
      </c>
      <c r="P599" s="2">
        <v>1</v>
      </c>
      <c r="Q599" s="2">
        <v>1</v>
      </c>
      <c r="R599" s="2">
        <v>1</v>
      </c>
      <c r="S599">
        <v>69.011116404510759</v>
      </c>
    </row>
    <row r="600" spans="1:19" x14ac:dyDescent="0.2">
      <c r="A600" s="2" t="s">
        <v>624</v>
      </c>
      <c r="B600" s="2">
        <v>1097</v>
      </c>
      <c r="C600" s="2">
        <v>8.7387889907674932E-2</v>
      </c>
      <c r="D600" s="2">
        <v>0.14430211242413354</v>
      </c>
      <c r="E600" s="2">
        <v>791705</v>
      </c>
      <c r="F600" s="2">
        <v>1.0398385312178979</v>
      </c>
      <c r="G600" s="2">
        <v>1.0232592597602435</v>
      </c>
      <c r="H600" s="2">
        <v>-6.1739399512678039E-2</v>
      </c>
      <c r="I600" s="2">
        <v>167.35687302454198</v>
      </c>
      <c r="J600" s="2">
        <v>621.37783428397631</v>
      </c>
      <c r="K600" s="2">
        <v>3160.040315611704</v>
      </c>
      <c r="L600" s="2">
        <v>4315.3090257820031</v>
      </c>
      <c r="M600" s="2">
        <v>9668.9726566911177</v>
      </c>
      <c r="N600" s="2">
        <v>1</v>
      </c>
      <c r="O600" s="2">
        <v>1</v>
      </c>
      <c r="P600" s="2">
        <v>1</v>
      </c>
      <c r="Q600" s="2">
        <v>1</v>
      </c>
      <c r="R600" s="2">
        <v>1</v>
      </c>
      <c r="S600">
        <v>69.011116404510759</v>
      </c>
    </row>
    <row r="601" spans="1:19" x14ac:dyDescent="0.2">
      <c r="A601" s="2" t="s">
        <v>625</v>
      </c>
      <c r="B601" s="2">
        <v>1097</v>
      </c>
      <c r="C601" s="2">
        <v>8.7387889907674932E-2</v>
      </c>
      <c r="D601" s="2">
        <v>0.13588794238521393</v>
      </c>
      <c r="E601" s="2">
        <v>791705</v>
      </c>
      <c r="F601" s="2">
        <v>1.0398385312178979</v>
      </c>
      <c r="G601" s="2">
        <v>1.0206846114113362</v>
      </c>
      <c r="H601" s="2">
        <v>1.301235533985398E-2</v>
      </c>
      <c r="I601" s="2">
        <v>169.03387136693149</v>
      </c>
      <c r="J601" s="2">
        <v>631.88111191200289</v>
      </c>
      <c r="K601" s="2">
        <v>3269.1876554393348</v>
      </c>
      <c r="L601" s="2">
        <v>4486.5128331200613</v>
      </c>
      <c r="M601" s="2">
        <v>10210.388361532492</v>
      </c>
      <c r="N601" s="2">
        <v>1</v>
      </c>
      <c r="O601" s="2">
        <v>1</v>
      </c>
      <c r="P601" s="2">
        <v>1</v>
      </c>
      <c r="Q601" s="2">
        <v>1</v>
      </c>
      <c r="R601" s="2">
        <v>1</v>
      </c>
      <c r="S601">
        <v>69.011116404510759</v>
      </c>
    </row>
    <row r="602" spans="1:19" x14ac:dyDescent="0.2">
      <c r="A602" s="2" t="s">
        <v>626</v>
      </c>
      <c r="B602" s="2">
        <v>1097</v>
      </c>
      <c r="C602" s="2">
        <v>8.7387889907674932E-2</v>
      </c>
      <c r="D602" s="2">
        <v>0.14096198448415176</v>
      </c>
      <c r="E602" s="2">
        <v>791705</v>
      </c>
      <c r="F602" s="2">
        <v>1.0398385312178979</v>
      </c>
      <c r="G602" s="2">
        <v>1.0211369374207753</v>
      </c>
      <c r="H602" s="2">
        <v>7.5638395713258699E-2</v>
      </c>
      <c r="I602" s="2">
        <v>170.02698269011194</v>
      </c>
      <c r="J602" s="2">
        <v>639.31068125231138</v>
      </c>
      <c r="K602" s="2">
        <v>3358.1331024497699</v>
      </c>
      <c r="L602" s="2">
        <v>4629.2332111867954</v>
      </c>
      <c r="M602" s="2">
        <v>10688.243057389622</v>
      </c>
      <c r="N602" s="2">
        <v>1</v>
      </c>
      <c r="O602" s="2">
        <v>1</v>
      </c>
      <c r="P602" s="2">
        <v>1</v>
      </c>
      <c r="Q602" s="2">
        <v>1</v>
      </c>
      <c r="R602" s="2">
        <v>1</v>
      </c>
      <c r="S602">
        <v>69.011116404510759</v>
      </c>
    </row>
    <row r="603" spans="1:19" x14ac:dyDescent="0.2">
      <c r="A603" s="2" t="s">
        <v>627</v>
      </c>
      <c r="B603" s="2">
        <v>1097</v>
      </c>
      <c r="C603" s="2">
        <v>8.7387889907674932E-2</v>
      </c>
      <c r="D603" s="2">
        <v>0.15052245440837575</v>
      </c>
      <c r="E603" s="2">
        <v>791705</v>
      </c>
      <c r="F603" s="2">
        <v>1.0398385312178979</v>
      </c>
      <c r="G603" s="2">
        <v>1.0203409716056369</v>
      </c>
      <c r="H603" s="2">
        <v>-0.1567823357332406</v>
      </c>
      <c r="I603" s="2">
        <v>166.2569923282509</v>
      </c>
      <c r="J603" s="2">
        <v>612.06877245800081</v>
      </c>
      <c r="K603" s="2">
        <v>3047.7879095819426</v>
      </c>
      <c r="L603" s="2">
        <v>4137.303546654688</v>
      </c>
      <c r="M603" s="2">
        <v>9100.46776020988</v>
      </c>
      <c r="N603" s="2">
        <v>1</v>
      </c>
      <c r="O603" s="2">
        <v>1</v>
      </c>
      <c r="P603" s="2">
        <v>1</v>
      </c>
      <c r="Q603" s="2">
        <v>1</v>
      </c>
      <c r="R603" s="2">
        <v>1</v>
      </c>
      <c r="S603">
        <v>69.011116404510759</v>
      </c>
    </row>
    <row r="604" spans="1:19" x14ac:dyDescent="0.2">
      <c r="A604" s="2" t="s">
        <v>628</v>
      </c>
      <c r="B604" s="2">
        <v>1097</v>
      </c>
      <c r="C604" s="2">
        <v>8.7387889907674932E-2</v>
      </c>
      <c r="D604" s="2">
        <v>0.14851166905002916</v>
      </c>
      <c r="E604" s="2">
        <v>791705</v>
      </c>
      <c r="F604" s="2">
        <v>1.0398385312178979</v>
      </c>
      <c r="G604" s="2">
        <v>1.0186480276835705</v>
      </c>
      <c r="H604" s="2">
        <v>-1.16195159709628E-2</v>
      </c>
      <c r="I604" s="2">
        <v>168.9530277625407</v>
      </c>
      <c r="J604" s="2">
        <v>630.14066434557276</v>
      </c>
      <c r="K604" s="2">
        <v>3241.0790935025002</v>
      </c>
      <c r="L604" s="2">
        <v>4440.283136527436</v>
      </c>
      <c r="M604" s="2">
        <v>10049.4427844695</v>
      </c>
      <c r="N604" s="2">
        <v>1</v>
      </c>
      <c r="O604" s="2">
        <v>1</v>
      </c>
      <c r="P604" s="2">
        <v>1</v>
      </c>
      <c r="Q604" s="2">
        <v>1</v>
      </c>
      <c r="R604" s="2">
        <v>1</v>
      </c>
      <c r="S604">
        <v>69.011116404510759</v>
      </c>
    </row>
    <row r="605" spans="1:19" x14ac:dyDescent="0.2">
      <c r="A605" s="2" t="s">
        <v>629</v>
      </c>
      <c r="B605" s="2">
        <v>1097</v>
      </c>
      <c r="C605" s="2">
        <v>8.7387889907674932E-2</v>
      </c>
      <c r="D605" s="2">
        <v>0.15859521815936942</v>
      </c>
      <c r="E605" s="2">
        <v>791705</v>
      </c>
      <c r="F605" s="2">
        <v>1.0398385312178979</v>
      </c>
      <c r="G605" s="2">
        <v>1.021779220334134</v>
      </c>
      <c r="H605" s="2">
        <v>-0.12426776876133516</v>
      </c>
      <c r="I605" s="2">
        <v>166.56096115803166</v>
      </c>
      <c r="J605" s="2">
        <v>614.96560405105186</v>
      </c>
      <c r="K605" s="2">
        <v>3084.0795776827722</v>
      </c>
      <c r="L605" s="2">
        <v>4194.9317023096937</v>
      </c>
      <c r="M605" s="2">
        <v>9284.1422857335183</v>
      </c>
      <c r="N605" s="2">
        <v>1</v>
      </c>
      <c r="O605" s="2">
        <v>1</v>
      </c>
      <c r="P605" s="2">
        <v>1</v>
      </c>
      <c r="Q605" s="2">
        <v>1</v>
      </c>
      <c r="R605" s="2">
        <v>1</v>
      </c>
      <c r="S605">
        <v>69.011116404510759</v>
      </c>
    </row>
    <row r="606" spans="1:19" x14ac:dyDescent="0.2">
      <c r="A606" s="2" t="s">
        <v>630</v>
      </c>
      <c r="B606" s="2">
        <v>1097</v>
      </c>
      <c r="C606" s="2">
        <v>8.7387889907674932E-2</v>
      </c>
      <c r="D606" s="2">
        <v>0.15941344544990516</v>
      </c>
      <c r="E606" s="2">
        <v>791705</v>
      </c>
      <c r="F606" s="2">
        <v>1.0398385312178979</v>
      </c>
      <c r="G606" s="2">
        <v>1.0236369383065134</v>
      </c>
      <c r="H606" s="2">
        <v>-3.7953456411369241E-2</v>
      </c>
      <c r="I606" s="2">
        <v>167.691792449628</v>
      </c>
      <c r="J606" s="2">
        <v>623.96336035970444</v>
      </c>
      <c r="K606" s="2">
        <v>3190.4690510086061</v>
      </c>
      <c r="L606" s="2">
        <v>4363.6598409386816</v>
      </c>
      <c r="M606" s="2">
        <v>9825.3517027372509</v>
      </c>
      <c r="N606" s="2">
        <v>1</v>
      </c>
      <c r="O606" s="2">
        <v>1</v>
      </c>
      <c r="P606" s="2">
        <v>1</v>
      </c>
      <c r="Q606" s="2">
        <v>1</v>
      </c>
      <c r="R606" s="2">
        <v>1</v>
      </c>
      <c r="S606">
        <v>69.011116404510759</v>
      </c>
    </row>
    <row r="607" spans="1:19" x14ac:dyDescent="0.2">
      <c r="A607" s="2" t="s">
        <v>631</v>
      </c>
      <c r="B607" s="2">
        <v>1097</v>
      </c>
      <c r="C607" s="2">
        <v>8.7387889907674932E-2</v>
      </c>
      <c r="D607" s="2">
        <v>0.14672521601601587</v>
      </c>
      <c r="E607" s="2">
        <v>791705</v>
      </c>
      <c r="F607" s="2">
        <v>1.0398385312178979</v>
      </c>
      <c r="G607" s="2">
        <v>1.0234795677266273</v>
      </c>
      <c r="H607" s="2">
        <v>-0.17280659553332703</v>
      </c>
      <c r="I607" s="2">
        <v>165.49519693367964</v>
      </c>
      <c r="J607" s="2">
        <v>608.44922336891034</v>
      </c>
      <c r="K607" s="2">
        <v>3020.101875446137</v>
      </c>
      <c r="L607" s="2">
        <v>4096.1632025466761</v>
      </c>
      <c r="M607" s="2">
        <v>8986.8252832824091</v>
      </c>
      <c r="N607" s="2">
        <v>1</v>
      </c>
      <c r="O607" s="2">
        <v>1</v>
      </c>
      <c r="P607" s="2">
        <v>1</v>
      </c>
      <c r="Q607" s="2">
        <v>1</v>
      </c>
      <c r="R607" s="2">
        <v>1</v>
      </c>
      <c r="S607">
        <v>69.011116404510759</v>
      </c>
    </row>
    <row r="608" spans="1:19" x14ac:dyDescent="0.2">
      <c r="A608" s="2" t="s">
        <v>632</v>
      </c>
      <c r="B608" s="2">
        <v>1097</v>
      </c>
      <c r="C608" s="2">
        <v>8.7387889907674932E-2</v>
      </c>
      <c r="D608" s="2">
        <v>0.14457401600046157</v>
      </c>
      <c r="E608" s="2">
        <v>791705</v>
      </c>
      <c r="F608" s="2">
        <v>1.0398385312178979</v>
      </c>
      <c r="G608" s="2">
        <v>1.0179500509313437</v>
      </c>
      <c r="H608" s="2">
        <v>-0.13274672134185214</v>
      </c>
      <c r="I608" s="2">
        <v>167.03773930324863</v>
      </c>
      <c r="J608" s="2">
        <v>616.22123769673624</v>
      </c>
      <c r="K608" s="2">
        <v>3083.9388840379424</v>
      </c>
      <c r="L608" s="2">
        <v>4192.1953820349963</v>
      </c>
      <c r="M608" s="2">
        <v>9259.961319070153</v>
      </c>
      <c r="N608" s="2">
        <v>1</v>
      </c>
      <c r="O608" s="2">
        <v>1</v>
      </c>
      <c r="P608" s="2">
        <v>1</v>
      </c>
      <c r="Q608" s="2">
        <v>1</v>
      </c>
      <c r="R608" s="2">
        <v>1</v>
      </c>
      <c r="S608">
        <v>69.011116404510759</v>
      </c>
    </row>
    <row r="609" spans="1:19" x14ac:dyDescent="0.2">
      <c r="A609" s="2" t="s">
        <v>633</v>
      </c>
      <c r="B609" s="2">
        <v>1097</v>
      </c>
      <c r="C609" s="2">
        <v>8.7387889907674932E-2</v>
      </c>
      <c r="D609" s="2">
        <v>0.18229734747003015</v>
      </c>
      <c r="E609" s="2">
        <v>791705</v>
      </c>
      <c r="F609" s="2">
        <v>1.0398385312178979</v>
      </c>
      <c r="G609" s="2">
        <v>1.0211845273525533</v>
      </c>
      <c r="H609" s="2">
        <v>-1.6995544030995451E-2</v>
      </c>
      <c r="I609" s="2">
        <v>168.44427852554222</v>
      </c>
      <c r="J609" s="2">
        <v>627.94635779574401</v>
      </c>
      <c r="K609" s="2">
        <v>3226.0732853690301</v>
      </c>
      <c r="L609" s="2">
        <v>4418.3207532376109</v>
      </c>
      <c r="M609" s="2">
        <v>9990.324182164255</v>
      </c>
      <c r="N609" s="2">
        <v>1</v>
      </c>
      <c r="O609" s="2">
        <v>1</v>
      </c>
      <c r="P609" s="2">
        <v>1</v>
      </c>
      <c r="Q609" s="2">
        <v>1</v>
      </c>
      <c r="R609" s="2">
        <v>1</v>
      </c>
      <c r="S609">
        <v>69.011116404510759</v>
      </c>
    </row>
    <row r="610" spans="1:19" x14ac:dyDescent="0.2">
      <c r="A610" s="2" t="s">
        <v>634</v>
      </c>
      <c r="B610" s="2">
        <v>1097</v>
      </c>
      <c r="C610" s="2">
        <v>8.7387889907674932E-2</v>
      </c>
      <c r="D610" s="2">
        <v>0.13725292630722769</v>
      </c>
      <c r="E610" s="2">
        <v>791705</v>
      </c>
      <c r="F610" s="2">
        <v>1.0398385312178979</v>
      </c>
      <c r="G610" s="2">
        <v>1.0198982835149957</v>
      </c>
      <c r="H610" s="2">
        <v>4.2780985686153752E-2</v>
      </c>
      <c r="I610" s="2">
        <v>169.67121930571608</v>
      </c>
      <c r="J610" s="2">
        <v>636.01432137033134</v>
      </c>
      <c r="K610" s="2">
        <v>3314.0275679490765</v>
      </c>
      <c r="L610" s="2">
        <v>4557.5128471701209</v>
      </c>
      <c r="M610" s="2">
        <v>10441.107444589325</v>
      </c>
      <c r="N610" s="2">
        <v>1</v>
      </c>
      <c r="O610" s="2">
        <v>1</v>
      </c>
      <c r="P610" s="2">
        <v>1</v>
      </c>
      <c r="Q610" s="2">
        <v>1</v>
      </c>
      <c r="R610" s="2">
        <v>1</v>
      </c>
      <c r="S610">
        <v>69.011116404510759</v>
      </c>
    </row>
    <row r="611" spans="1:19" x14ac:dyDescent="0.2">
      <c r="A611" s="2" t="s">
        <v>635</v>
      </c>
      <c r="B611" s="2">
        <v>1097</v>
      </c>
      <c r="C611" s="2">
        <v>8.7387889907674932E-2</v>
      </c>
      <c r="D611" s="2">
        <v>0.13701620768180967</v>
      </c>
      <c r="E611" s="2">
        <v>791705</v>
      </c>
      <c r="F611" s="2">
        <v>1.0398385312178979</v>
      </c>
      <c r="G611" s="2">
        <v>1.0201123115771138</v>
      </c>
      <c r="H611" s="2">
        <v>-0.1118034952422788</v>
      </c>
      <c r="I611" s="2">
        <v>167.03535274131531</v>
      </c>
      <c r="J611" s="2">
        <v>617.38294426346818</v>
      </c>
      <c r="K611" s="2">
        <v>3104.3494763191484</v>
      </c>
      <c r="L611" s="2">
        <v>4225.5799957247455</v>
      </c>
      <c r="M611" s="2">
        <v>9372.6200921051186</v>
      </c>
      <c r="N611" s="2">
        <v>1</v>
      </c>
      <c r="O611" s="2">
        <v>1</v>
      </c>
      <c r="P611" s="2">
        <v>1</v>
      </c>
      <c r="Q611" s="2">
        <v>1</v>
      </c>
      <c r="R611" s="2">
        <v>1</v>
      </c>
      <c r="S611">
        <v>69.011116404510759</v>
      </c>
    </row>
    <row r="612" spans="1:19" x14ac:dyDescent="0.2">
      <c r="A612" s="2" t="s">
        <v>636</v>
      </c>
      <c r="B612" s="2">
        <v>1097</v>
      </c>
      <c r="C612" s="2">
        <v>8.7387889907674932E-2</v>
      </c>
      <c r="D612" s="2">
        <v>0.14400818629167625</v>
      </c>
      <c r="E612" s="2">
        <v>791705</v>
      </c>
      <c r="F612" s="2">
        <v>1.0398385312178979</v>
      </c>
      <c r="G612" s="2">
        <v>1.0184476477531565</v>
      </c>
      <c r="H612" s="2">
        <v>-0.10171872857612012</v>
      </c>
      <c r="I612" s="2">
        <v>167.47245235544361</v>
      </c>
      <c r="J612" s="2">
        <v>619.53948946230832</v>
      </c>
      <c r="K612" s="2">
        <v>3121.8299089072007</v>
      </c>
      <c r="L612" s="2">
        <v>4251.8813080083219</v>
      </c>
      <c r="M612" s="2">
        <v>9447.7823387680801</v>
      </c>
      <c r="N612" s="2">
        <v>1</v>
      </c>
      <c r="O612" s="2">
        <v>1</v>
      </c>
      <c r="P612" s="2">
        <v>1</v>
      </c>
      <c r="Q612" s="2">
        <v>1</v>
      </c>
      <c r="R612" s="2">
        <v>1</v>
      </c>
      <c r="S612">
        <v>69.011116404510759</v>
      </c>
    </row>
    <row r="613" spans="1:19" x14ac:dyDescent="0.2">
      <c r="A613" s="2" t="s">
        <v>637</v>
      </c>
      <c r="B613" s="2">
        <v>1097</v>
      </c>
      <c r="C613" s="2">
        <v>8.7387889907674932E-2</v>
      </c>
      <c r="D613" s="2">
        <v>0.14782139455674392</v>
      </c>
      <c r="E613" s="2">
        <v>791705</v>
      </c>
      <c r="F613" s="2">
        <v>1.0398385312178979</v>
      </c>
      <c r="G613" s="2">
        <v>1.0204354174671906</v>
      </c>
      <c r="H613" s="2">
        <v>3.5982463449537941E-2</v>
      </c>
      <c r="I613" s="2">
        <v>169.46577287716494</v>
      </c>
      <c r="J613" s="2">
        <v>634.84360648160805</v>
      </c>
      <c r="K613" s="2">
        <v>3302.5586729466199</v>
      </c>
      <c r="L613" s="2">
        <v>4539.5850474346717</v>
      </c>
      <c r="M613" s="2">
        <v>10384.312909296737</v>
      </c>
      <c r="N613" s="2">
        <v>1</v>
      </c>
      <c r="O613" s="2">
        <v>1</v>
      </c>
      <c r="P613" s="2">
        <v>1</v>
      </c>
      <c r="Q613" s="2">
        <v>1</v>
      </c>
      <c r="R613" s="2">
        <v>1</v>
      </c>
      <c r="S613">
        <v>69.011116404510759</v>
      </c>
    </row>
    <row r="614" spans="1:19" x14ac:dyDescent="0.2">
      <c r="A614" s="2" t="s">
        <v>638</v>
      </c>
      <c r="B614" s="2">
        <v>1097</v>
      </c>
      <c r="C614" s="2">
        <v>8.7387889907674932E-2</v>
      </c>
      <c r="D614" s="2">
        <v>0.16457027218845238</v>
      </c>
      <c r="E614" s="2">
        <v>791705</v>
      </c>
      <c r="F614" s="2">
        <v>1.0398385312178979</v>
      </c>
      <c r="G614" s="2">
        <v>1.0214636235535037</v>
      </c>
      <c r="H614" s="2">
        <v>4.8219678601884731E-2</v>
      </c>
      <c r="I614" s="2">
        <v>169.50343429245763</v>
      </c>
      <c r="J614" s="2">
        <v>635.70976301466317</v>
      </c>
      <c r="K614" s="2">
        <v>3316.9440318002648</v>
      </c>
      <c r="L614" s="2">
        <v>4563.3979730146193</v>
      </c>
      <c r="M614" s="2">
        <v>10468.879280746783</v>
      </c>
      <c r="N614" s="2">
        <v>1</v>
      </c>
      <c r="O614" s="2">
        <v>1</v>
      </c>
      <c r="P614" s="2">
        <v>1</v>
      </c>
      <c r="Q614" s="2">
        <v>1</v>
      </c>
      <c r="R614" s="2">
        <v>1</v>
      </c>
      <c r="S614">
        <v>69.011116404510759</v>
      </c>
    </row>
    <row r="615" spans="1:19" x14ac:dyDescent="0.2">
      <c r="A615" s="2" t="s">
        <v>639</v>
      </c>
      <c r="B615" s="2">
        <v>1097</v>
      </c>
      <c r="C615" s="2">
        <v>8.7387889907674932E-2</v>
      </c>
      <c r="D615" s="2">
        <v>0.13519988459989182</v>
      </c>
      <c r="E615" s="2">
        <v>791705</v>
      </c>
      <c r="F615" s="2">
        <v>1.0398385312178979</v>
      </c>
      <c r="G615" s="2">
        <v>1.0187192955995357</v>
      </c>
      <c r="H615" s="2">
        <v>-5.2579181675242767E-2</v>
      </c>
      <c r="I615" s="2">
        <v>168.25012234737116</v>
      </c>
      <c r="J615" s="2">
        <v>625.17899150321534</v>
      </c>
      <c r="K615" s="2">
        <v>3185.2847226092149</v>
      </c>
      <c r="L615" s="2">
        <v>4351.9735920614658</v>
      </c>
      <c r="M615" s="2">
        <v>9765.4120436109515</v>
      </c>
      <c r="N615" s="2">
        <v>1</v>
      </c>
      <c r="O615" s="2">
        <v>1</v>
      </c>
      <c r="P615" s="2">
        <v>1</v>
      </c>
      <c r="Q615" s="2">
        <v>1</v>
      </c>
      <c r="R615" s="2">
        <v>1</v>
      </c>
      <c r="S615">
        <v>69.011116404510759</v>
      </c>
    </row>
    <row r="616" spans="1:19" x14ac:dyDescent="0.2">
      <c r="A616" s="2" t="s">
        <v>640</v>
      </c>
      <c r="B616" s="2">
        <v>1097</v>
      </c>
      <c r="C616" s="2">
        <v>8.7387889907674932E-2</v>
      </c>
      <c r="D616" s="2">
        <v>0.14066656783814951</v>
      </c>
      <c r="E616" s="2">
        <v>791705</v>
      </c>
      <c r="F616" s="2">
        <v>1.0398385312178979</v>
      </c>
      <c r="G616" s="2">
        <v>1.0213316046280401</v>
      </c>
      <c r="H616" s="2">
        <v>-0.10424828319019816</v>
      </c>
      <c r="I616" s="2">
        <v>166.96356329568385</v>
      </c>
      <c r="J616" s="2">
        <v>617.54496591212626</v>
      </c>
      <c r="K616" s="2">
        <v>3110.5578432082289</v>
      </c>
      <c r="L616" s="2">
        <v>4236.1327302735526</v>
      </c>
      <c r="M616" s="2">
        <v>9410.7191335696843</v>
      </c>
      <c r="N616" s="2">
        <v>1</v>
      </c>
      <c r="O616" s="2">
        <v>1</v>
      </c>
      <c r="P616" s="2">
        <v>1</v>
      </c>
      <c r="Q616" s="2">
        <v>1</v>
      </c>
      <c r="R616" s="2">
        <v>1</v>
      </c>
      <c r="S616">
        <v>69.011116404510759</v>
      </c>
    </row>
    <row r="617" spans="1:19" x14ac:dyDescent="0.2">
      <c r="A617" s="2" t="s">
        <v>641</v>
      </c>
      <c r="B617" s="2">
        <v>1097</v>
      </c>
      <c r="C617" s="2">
        <v>8.7387889907674932E-2</v>
      </c>
      <c r="D617" s="2">
        <v>0.14398139717602498</v>
      </c>
      <c r="E617" s="2">
        <v>791705</v>
      </c>
      <c r="F617" s="2">
        <v>1.0398385312178979</v>
      </c>
      <c r="G617" s="2">
        <v>1.0207397001570788</v>
      </c>
      <c r="H617" s="2">
        <v>-4.2811444083821404E-3</v>
      </c>
      <c r="I617" s="2">
        <v>168.7319884173136</v>
      </c>
      <c r="J617" s="2">
        <v>629.74982952043706</v>
      </c>
      <c r="K617" s="2">
        <v>3244.9058344504838</v>
      </c>
      <c r="L617" s="2">
        <v>4447.9069157830472</v>
      </c>
      <c r="M617" s="2">
        <v>10084.356150434989</v>
      </c>
      <c r="N617" s="2">
        <v>1</v>
      </c>
      <c r="O617" s="2">
        <v>1</v>
      </c>
      <c r="P617" s="2">
        <v>1</v>
      </c>
      <c r="Q617" s="2">
        <v>1</v>
      </c>
      <c r="R617" s="2">
        <v>1</v>
      </c>
      <c r="S617">
        <v>69.011116404510759</v>
      </c>
    </row>
    <row r="618" spans="1:19" x14ac:dyDescent="0.2">
      <c r="A618" s="2" t="s">
        <v>642</v>
      </c>
      <c r="B618" s="2">
        <v>1097</v>
      </c>
      <c r="C618" s="2">
        <v>8.7387889907674932E-2</v>
      </c>
      <c r="D618" s="2">
        <v>0.14586168907682034</v>
      </c>
      <c r="E618" s="2">
        <v>791705</v>
      </c>
      <c r="F618" s="2">
        <v>1.0398385312178979</v>
      </c>
      <c r="G618" s="2">
        <v>1.0241857443043931</v>
      </c>
      <c r="H618" s="2">
        <v>-2.2091632102613241E-2</v>
      </c>
      <c r="I618" s="2">
        <v>167.86741618507398</v>
      </c>
      <c r="J618" s="2">
        <v>625.52049680623645</v>
      </c>
      <c r="K618" s="2">
        <v>3210.2092183059276</v>
      </c>
      <c r="L618" s="2">
        <v>4395.3295258770095</v>
      </c>
      <c r="M618" s="2">
        <v>9930.0539196156624</v>
      </c>
      <c r="N618" s="2">
        <v>1</v>
      </c>
      <c r="O618" s="2">
        <v>1</v>
      </c>
      <c r="P618" s="2">
        <v>1</v>
      </c>
      <c r="Q618" s="2">
        <v>1</v>
      </c>
      <c r="R618" s="2">
        <v>1</v>
      </c>
      <c r="S618">
        <v>69.011116404510759</v>
      </c>
    </row>
    <row r="619" spans="1:19" x14ac:dyDescent="0.2">
      <c r="A619" s="2" t="s">
        <v>643</v>
      </c>
      <c r="B619" s="2">
        <v>1097</v>
      </c>
      <c r="C619" s="2">
        <v>8.7387889907674932E-2</v>
      </c>
      <c r="D619" s="2">
        <v>0.13964374245807767</v>
      </c>
      <c r="E619" s="2">
        <v>791705</v>
      </c>
      <c r="F619" s="2">
        <v>1.0398385312178979</v>
      </c>
      <c r="G619" s="2">
        <v>1.0197964061739921</v>
      </c>
      <c r="H619" s="2">
        <v>-2.2747711954603889E-2</v>
      </c>
      <c r="I619" s="2">
        <v>168.57552303757979</v>
      </c>
      <c r="J619" s="2">
        <v>628.09810091134818</v>
      </c>
      <c r="K619" s="2">
        <v>3222.3576335011985</v>
      </c>
      <c r="L619" s="2">
        <v>4411.4154574112617</v>
      </c>
      <c r="M619" s="2">
        <v>9961.3809874415092</v>
      </c>
      <c r="N619" s="2">
        <v>1</v>
      </c>
      <c r="O619" s="2">
        <v>1</v>
      </c>
      <c r="P619" s="2">
        <v>1</v>
      </c>
      <c r="Q619" s="2">
        <v>1</v>
      </c>
      <c r="R619" s="2">
        <v>1</v>
      </c>
      <c r="S619">
        <v>69.011116404510759</v>
      </c>
    </row>
    <row r="620" spans="1:19" x14ac:dyDescent="0.2">
      <c r="A620" s="2" t="s">
        <v>644</v>
      </c>
      <c r="B620" s="2">
        <v>1097</v>
      </c>
      <c r="C620" s="2">
        <v>8.7387889907674932E-2</v>
      </c>
      <c r="D620" s="2">
        <v>0.13700216287760164</v>
      </c>
      <c r="E620" s="2">
        <v>791705</v>
      </c>
      <c r="F620" s="2">
        <v>1.0398385312178979</v>
      </c>
      <c r="G620" s="2">
        <v>1.020031207867274</v>
      </c>
      <c r="H620" s="2">
        <v>0.10817505238906126</v>
      </c>
      <c r="I620" s="2">
        <v>170.77359012392483</v>
      </c>
      <c r="J620" s="2">
        <v>644.09542911995982</v>
      </c>
      <c r="K620" s="2">
        <v>3410.7544843793444</v>
      </c>
      <c r="L620" s="2">
        <v>4713.1417097788744</v>
      </c>
      <c r="M620" s="2">
        <v>10967.921251694512</v>
      </c>
      <c r="N620" s="2">
        <v>1</v>
      </c>
      <c r="O620" s="2">
        <v>1</v>
      </c>
      <c r="P620" s="2">
        <v>1</v>
      </c>
      <c r="Q620" s="2">
        <v>1</v>
      </c>
      <c r="R620" s="2">
        <v>1</v>
      </c>
      <c r="S620">
        <v>69.011116404510759</v>
      </c>
    </row>
    <row r="621" spans="1:19" x14ac:dyDescent="0.2">
      <c r="A621" s="2" t="s">
        <v>645</v>
      </c>
      <c r="B621" s="2">
        <v>1097</v>
      </c>
      <c r="C621" s="2">
        <v>8.7387889907674932E-2</v>
      </c>
      <c r="D621" s="2">
        <v>0.31714092941332761</v>
      </c>
      <c r="E621" s="2">
        <v>791705</v>
      </c>
      <c r="F621" s="2">
        <v>1.0398385312178979</v>
      </c>
      <c r="G621" s="2">
        <v>1.0230885929884328</v>
      </c>
      <c r="H621" s="2">
        <v>-9.4408326597154216E-2</v>
      </c>
      <c r="I621" s="2">
        <v>166.84292005794708</v>
      </c>
      <c r="J621" s="2">
        <v>617.65680316864757</v>
      </c>
      <c r="K621" s="2">
        <v>3118.2090294092436</v>
      </c>
      <c r="L621" s="2">
        <v>4249.3284363775711</v>
      </c>
      <c r="M621" s="2">
        <v>9459.5558774778438</v>
      </c>
      <c r="N621" s="2">
        <v>1</v>
      </c>
      <c r="O621" s="2">
        <v>1</v>
      </c>
      <c r="P621" s="2">
        <v>1</v>
      </c>
      <c r="Q621" s="2">
        <v>1</v>
      </c>
      <c r="R621" s="2">
        <v>1</v>
      </c>
      <c r="S621">
        <v>69.011116404510759</v>
      </c>
    </row>
    <row r="622" spans="1:19" x14ac:dyDescent="0.2">
      <c r="A622" s="2" t="s">
        <v>646</v>
      </c>
      <c r="B622" s="2">
        <v>1097</v>
      </c>
      <c r="C622" s="2">
        <v>8.7387889907674932E-2</v>
      </c>
      <c r="D622" s="2">
        <v>0.13092869961127962</v>
      </c>
      <c r="E622" s="2">
        <v>791705</v>
      </c>
      <c r="F622" s="2">
        <v>1.0398385312178979</v>
      </c>
      <c r="G622" s="2">
        <v>1.0217754549366447</v>
      </c>
      <c r="H622" s="2">
        <v>-7.7702683917848153E-2</v>
      </c>
      <c r="I622" s="2">
        <v>167.33206151382345</v>
      </c>
      <c r="J622" s="2">
        <v>620.38308976887845</v>
      </c>
      <c r="K622" s="2">
        <v>3143.429918983602</v>
      </c>
      <c r="L622" s="2">
        <v>4288.102974741555</v>
      </c>
      <c r="M622" s="2">
        <v>9576.1053733343851</v>
      </c>
      <c r="N622" s="2">
        <v>1</v>
      </c>
      <c r="O622" s="2">
        <v>1</v>
      </c>
      <c r="P622" s="2">
        <v>1</v>
      </c>
      <c r="Q622" s="2">
        <v>1</v>
      </c>
      <c r="R622" s="2">
        <v>1</v>
      </c>
      <c r="S622">
        <v>69.011116404510759</v>
      </c>
    </row>
    <row r="623" spans="1:19" x14ac:dyDescent="0.2">
      <c r="A623" s="2" t="s">
        <v>647</v>
      </c>
      <c r="B623" s="2">
        <v>1097</v>
      </c>
      <c r="C623" s="2">
        <v>8.7387889907674932E-2</v>
      </c>
      <c r="D623" s="2">
        <v>0.13452934852088499</v>
      </c>
      <c r="E623" s="2">
        <v>791705</v>
      </c>
      <c r="F623" s="2">
        <v>1.0398385312178979</v>
      </c>
      <c r="G623" s="2">
        <v>1.0209947865403282</v>
      </c>
      <c r="H623" s="2">
        <v>-4.3791932106070082E-2</v>
      </c>
      <c r="I623" s="2">
        <v>168.02515148319026</v>
      </c>
      <c r="J623" s="2">
        <v>624.85617509677525</v>
      </c>
      <c r="K623" s="2">
        <v>3190.381377009001</v>
      </c>
      <c r="L623" s="2">
        <v>4361.6420953436018</v>
      </c>
      <c r="M623" s="2">
        <v>9806.733699240729</v>
      </c>
      <c r="N623" s="2">
        <v>1</v>
      </c>
      <c r="O623" s="2">
        <v>1</v>
      </c>
      <c r="P623" s="2">
        <v>1</v>
      </c>
      <c r="Q623" s="2">
        <v>1</v>
      </c>
      <c r="R623" s="2">
        <v>1</v>
      </c>
      <c r="S623">
        <v>69.011116404510759</v>
      </c>
    </row>
    <row r="624" spans="1:19" x14ac:dyDescent="0.2">
      <c r="A624" s="2" t="s">
        <v>648</v>
      </c>
      <c r="B624" s="2">
        <v>1097</v>
      </c>
      <c r="C624" s="2">
        <v>8.7387889907674932E-2</v>
      </c>
      <c r="D624" s="2">
        <v>0.14337154836162275</v>
      </c>
      <c r="E624" s="2">
        <v>791705</v>
      </c>
      <c r="F624" s="2">
        <v>1.0398385312178979</v>
      </c>
      <c r="G624" s="2">
        <v>1.0253000022601688</v>
      </c>
      <c r="H624" s="2">
        <v>2.0810843334463599E-3</v>
      </c>
      <c r="I624" s="2">
        <v>168.09029002030462</v>
      </c>
      <c r="J624" s="2">
        <v>627.73976259106485</v>
      </c>
      <c r="K624" s="2">
        <v>3239.9284133434353</v>
      </c>
      <c r="L624" s="2">
        <v>4443.3579335543691</v>
      </c>
      <c r="M624" s="2">
        <v>10091.636506802532</v>
      </c>
      <c r="N624" s="2">
        <v>1</v>
      </c>
      <c r="O624" s="2">
        <v>1</v>
      </c>
      <c r="P624" s="2">
        <v>1</v>
      </c>
      <c r="Q624" s="2">
        <v>1</v>
      </c>
      <c r="R624" s="2">
        <v>1</v>
      </c>
      <c r="S624">
        <v>69.011116404510759</v>
      </c>
    </row>
    <row r="625" spans="1:19" x14ac:dyDescent="0.2">
      <c r="A625" s="2" t="s">
        <v>649</v>
      </c>
      <c r="B625" s="2">
        <v>1097</v>
      </c>
      <c r="C625" s="2">
        <v>8.7387889907674932E-2</v>
      </c>
      <c r="D625" s="2">
        <v>0.1461268979893541</v>
      </c>
      <c r="E625" s="2">
        <v>791705</v>
      </c>
      <c r="F625" s="2">
        <v>1.0398385312178979</v>
      </c>
      <c r="G625" s="2">
        <v>1.0218772914779244</v>
      </c>
      <c r="H625" s="2">
        <v>1.306702018056422E-2</v>
      </c>
      <c r="I625" s="2">
        <v>168.83773489356267</v>
      </c>
      <c r="J625" s="2">
        <v>631.15513662253829</v>
      </c>
      <c r="K625" s="2">
        <v>3265.6074569025996</v>
      </c>
      <c r="L625" s="2">
        <v>4481.703776423914</v>
      </c>
      <c r="M625" s="2">
        <v>10200.51789053305</v>
      </c>
      <c r="N625" s="2">
        <v>1</v>
      </c>
      <c r="O625" s="2">
        <v>1</v>
      </c>
      <c r="P625" s="2">
        <v>1</v>
      </c>
      <c r="Q625" s="2">
        <v>1</v>
      </c>
      <c r="R625" s="2">
        <v>1</v>
      </c>
      <c r="S625">
        <v>69.011116404510759</v>
      </c>
    </row>
    <row r="626" spans="1:19" x14ac:dyDescent="0.2">
      <c r="A626" s="2" t="s">
        <v>650</v>
      </c>
      <c r="B626" s="2">
        <v>1097</v>
      </c>
      <c r="C626" s="2">
        <v>8.7387889907674932E-2</v>
      </c>
      <c r="D626" s="2">
        <v>0.1236952265330321</v>
      </c>
      <c r="E626" s="2">
        <v>791705</v>
      </c>
      <c r="F626" s="2">
        <v>1.0398385312178979</v>
      </c>
      <c r="G626" s="2">
        <v>1.0220941988789392</v>
      </c>
      <c r="H626" s="2">
        <v>-8.6035730801147944E-2</v>
      </c>
      <c r="I626" s="2">
        <v>167.14208597055645</v>
      </c>
      <c r="J626" s="2">
        <v>619.2187094712225</v>
      </c>
      <c r="K626" s="2">
        <v>3131.7454904040333</v>
      </c>
      <c r="L626" s="2">
        <v>4269.9339260264878</v>
      </c>
      <c r="M626" s="2">
        <v>9520.1313954645211</v>
      </c>
      <c r="N626" s="2">
        <v>1</v>
      </c>
      <c r="O626" s="2">
        <v>1</v>
      </c>
      <c r="P626" s="2">
        <v>1</v>
      </c>
      <c r="Q626" s="2">
        <v>1</v>
      </c>
      <c r="R626" s="2">
        <v>1</v>
      </c>
      <c r="S626">
        <v>69.011116404510759</v>
      </c>
    </row>
    <row r="627" spans="1:19" x14ac:dyDescent="0.2">
      <c r="A627" s="2" t="s">
        <v>651</v>
      </c>
      <c r="B627" s="2">
        <v>1097</v>
      </c>
      <c r="C627" s="2">
        <v>8.7387889907674932E-2</v>
      </c>
      <c r="D627" s="2">
        <v>0.13527572287836431</v>
      </c>
      <c r="E627" s="2">
        <v>791705</v>
      </c>
      <c r="F627" s="2">
        <v>1.0398385312178979</v>
      </c>
      <c r="G627" s="2">
        <v>1.019330881992877</v>
      </c>
      <c r="H627" s="2">
        <v>-5.2654392862003033E-2</v>
      </c>
      <c r="I627" s="2">
        <v>168.14868380949181</v>
      </c>
      <c r="J627" s="2">
        <v>624.80207945360507</v>
      </c>
      <c r="K627" s="2">
        <v>3183.4033764188371</v>
      </c>
      <c r="L627" s="2">
        <v>4349.4347777213097</v>
      </c>
      <c r="M627" s="2">
        <v>9760.0863075764046</v>
      </c>
      <c r="N627" s="2">
        <v>1</v>
      </c>
      <c r="O627" s="2">
        <v>1</v>
      </c>
      <c r="P627" s="2">
        <v>1</v>
      </c>
      <c r="Q627" s="2">
        <v>1</v>
      </c>
      <c r="R627" s="2">
        <v>1</v>
      </c>
      <c r="S627">
        <v>69.011116404510759</v>
      </c>
    </row>
    <row r="628" spans="1:19" x14ac:dyDescent="0.2">
      <c r="A628" s="2" t="s">
        <v>652</v>
      </c>
      <c r="B628" s="2">
        <v>1097</v>
      </c>
      <c r="C628" s="2">
        <v>8.7387889907674932E-2</v>
      </c>
      <c r="D628" s="2">
        <v>0.13408754803751849</v>
      </c>
      <c r="E628" s="2">
        <v>791705</v>
      </c>
      <c r="F628" s="2">
        <v>1.0398385312178979</v>
      </c>
      <c r="G628" s="2">
        <v>1.0207778979714823</v>
      </c>
      <c r="H628" s="2">
        <v>-3.5515487362190679E-2</v>
      </c>
      <c r="I628" s="2">
        <v>168.19949556835792</v>
      </c>
      <c r="J628" s="2">
        <v>625.97360155347371</v>
      </c>
      <c r="K628" s="2">
        <v>3202.1318618745163</v>
      </c>
      <c r="L628" s="2">
        <v>4380.0788758268718</v>
      </c>
      <c r="M628" s="2">
        <v>9864.9304867401042</v>
      </c>
      <c r="N628" s="2">
        <v>1</v>
      </c>
      <c r="O628" s="2">
        <v>1</v>
      </c>
      <c r="P628" s="2">
        <v>1</v>
      </c>
      <c r="Q628" s="2">
        <v>1</v>
      </c>
      <c r="R628" s="2">
        <v>1</v>
      </c>
      <c r="S628">
        <v>69.011116404510759</v>
      </c>
    </row>
    <row r="629" spans="1:19" x14ac:dyDescent="0.2">
      <c r="A629" s="2" t="s">
        <v>653</v>
      </c>
      <c r="B629" s="2">
        <v>1097</v>
      </c>
      <c r="C629" s="2">
        <v>8.7387889907674932E-2</v>
      </c>
      <c r="D629" s="2">
        <v>0.13382040663496689</v>
      </c>
      <c r="E629" s="2">
        <v>791705</v>
      </c>
      <c r="F629" s="2">
        <v>1.0398385312178979</v>
      </c>
      <c r="G629" s="2">
        <v>1.0172408532371708</v>
      </c>
      <c r="H629" s="2">
        <v>-1.12470111355891E-2</v>
      </c>
      <c r="I629" s="2">
        <v>169.19223159734477</v>
      </c>
      <c r="J629" s="2">
        <v>631.04766945290589</v>
      </c>
      <c r="K629" s="2">
        <v>3245.8458062685972</v>
      </c>
      <c r="L629" s="2">
        <v>4446.8145199038008</v>
      </c>
      <c r="M629" s="2">
        <v>10063.867869657795</v>
      </c>
      <c r="N629" s="2">
        <v>1</v>
      </c>
      <c r="O629" s="2">
        <v>1</v>
      </c>
      <c r="P629" s="2">
        <v>1</v>
      </c>
      <c r="Q629" s="2">
        <v>1</v>
      </c>
      <c r="R629" s="2">
        <v>1</v>
      </c>
      <c r="S629">
        <v>69.011116404510759</v>
      </c>
    </row>
    <row r="630" spans="1:19" x14ac:dyDescent="0.2">
      <c r="A630" s="2" t="s">
        <v>654</v>
      </c>
      <c r="B630" s="2">
        <v>1097</v>
      </c>
      <c r="C630" s="2">
        <v>8.7387889907674932E-2</v>
      </c>
      <c r="D630" s="2">
        <v>0.13048407449985175</v>
      </c>
      <c r="E630" s="2">
        <v>791705</v>
      </c>
      <c r="F630" s="2">
        <v>1.0398385312178979</v>
      </c>
      <c r="G630" s="2">
        <v>1.0201424138585344</v>
      </c>
      <c r="H630" s="2">
        <v>1.219045804001038E-2</v>
      </c>
      <c r="I630" s="2">
        <v>169.10965510526191</v>
      </c>
      <c r="J630" s="2">
        <v>632.11460943073769</v>
      </c>
      <c r="K630" s="2">
        <v>3269.6973810397799</v>
      </c>
      <c r="L630" s="2">
        <v>4486.9171803749587</v>
      </c>
      <c r="M630" s="2">
        <v>10209.020600476111</v>
      </c>
      <c r="N630" s="2">
        <v>1</v>
      </c>
      <c r="O630" s="2">
        <v>1</v>
      </c>
      <c r="P630" s="2">
        <v>1</v>
      </c>
      <c r="Q630" s="2">
        <v>1</v>
      </c>
      <c r="R630" s="2">
        <v>1</v>
      </c>
      <c r="S630">
        <v>69.011116404510759</v>
      </c>
    </row>
    <row r="631" spans="1:19" x14ac:dyDescent="0.2">
      <c r="A631" s="2" t="s">
        <v>655</v>
      </c>
      <c r="B631" s="2">
        <v>1097</v>
      </c>
      <c r="C631" s="2">
        <v>8.7387889907674932E-2</v>
      </c>
      <c r="D631" s="2">
        <v>0.14016115888550065</v>
      </c>
      <c r="E631" s="2">
        <v>791705</v>
      </c>
      <c r="F631" s="2">
        <v>1.0398385312178979</v>
      </c>
      <c r="G631" s="2">
        <v>1.0199451157024131</v>
      </c>
      <c r="H631" s="2">
        <v>7.8047285950092846E-2</v>
      </c>
      <c r="I631" s="2">
        <v>170.26812358620387</v>
      </c>
      <c r="J631" s="2">
        <v>640.36274885842022</v>
      </c>
      <c r="K631" s="2">
        <v>3365.5802606787411</v>
      </c>
      <c r="L631" s="2">
        <v>4640.2521658306996</v>
      </c>
      <c r="M631" s="2">
        <v>10718.994944592561</v>
      </c>
      <c r="N631" s="2">
        <v>1</v>
      </c>
      <c r="O631" s="2">
        <v>1</v>
      </c>
      <c r="P631" s="2">
        <v>1</v>
      </c>
      <c r="Q631" s="2">
        <v>1</v>
      </c>
      <c r="R631" s="2">
        <v>1</v>
      </c>
      <c r="S631">
        <v>69.011116404510759</v>
      </c>
    </row>
    <row r="632" spans="1:19" x14ac:dyDescent="0.2">
      <c r="A632" s="2" t="s">
        <v>656</v>
      </c>
      <c r="B632" s="2">
        <v>1097</v>
      </c>
      <c r="C632" s="2">
        <v>8.7387889907674932E-2</v>
      </c>
      <c r="D632" s="2">
        <v>0.13710035971547022</v>
      </c>
      <c r="E632" s="2">
        <v>791705</v>
      </c>
      <c r="F632" s="2">
        <v>1.0398385312178979</v>
      </c>
      <c r="G632" s="2">
        <v>1.0216685981733462</v>
      </c>
      <c r="H632" s="2">
        <v>-9.08853985014039E-3</v>
      </c>
      <c r="I632" s="2">
        <v>168.49795568447982</v>
      </c>
      <c r="J632" s="2">
        <v>628.60339497036387</v>
      </c>
      <c r="K632" s="2">
        <v>3235.4706536978756</v>
      </c>
      <c r="L632" s="2">
        <v>4433.5968175230819</v>
      </c>
      <c r="M632" s="2">
        <v>10042.246983217376</v>
      </c>
      <c r="N632" s="2">
        <v>1</v>
      </c>
      <c r="O632" s="2">
        <v>1</v>
      </c>
      <c r="P632" s="2">
        <v>1</v>
      </c>
      <c r="Q632" s="2">
        <v>1</v>
      </c>
      <c r="R632" s="2">
        <v>1</v>
      </c>
      <c r="S632">
        <v>69.011116404510759</v>
      </c>
    </row>
    <row r="633" spans="1:19" x14ac:dyDescent="0.2">
      <c r="A633" s="2" t="s">
        <v>657</v>
      </c>
      <c r="B633" s="2">
        <v>1097</v>
      </c>
      <c r="C633" s="2">
        <v>8.7387889907674932E-2</v>
      </c>
      <c r="D633" s="2">
        <v>0.13647871439295145</v>
      </c>
      <c r="E633" s="2">
        <v>791705</v>
      </c>
      <c r="F633" s="2">
        <v>1.0398385312178979</v>
      </c>
      <c r="G633" s="2">
        <v>1.0185194632540218</v>
      </c>
      <c r="H633" s="2">
        <v>-0.10112576494570114</v>
      </c>
      <c r="I633" s="2">
        <v>167.47066369208551</v>
      </c>
      <c r="J633" s="2">
        <v>619.56640964188705</v>
      </c>
      <c r="K633" s="2">
        <v>3122.3886246280895</v>
      </c>
      <c r="L633" s="2">
        <v>4252.8067546274015</v>
      </c>
      <c r="M633" s="2">
        <v>9450.9856977526124</v>
      </c>
      <c r="N633" s="2">
        <v>1</v>
      </c>
      <c r="O633" s="2">
        <v>1</v>
      </c>
      <c r="P633" s="2">
        <v>1</v>
      </c>
      <c r="Q633" s="2">
        <v>1</v>
      </c>
      <c r="R633" s="2">
        <v>1</v>
      </c>
      <c r="S633">
        <v>69.011116404510759</v>
      </c>
    </row>
    <row r="634" spans="1:19" x14ac:dyDescent="0.2">
      <c r="A634" s="2" t="s">
        <v>658</v>
      </c>
      <c r="B634" s="2">
        <v>1097</v>
      </c>
      <c r="C634" s="2">
        <v>8.7387889907674932E-2</v>
      </c>
      <c r="D634" s="2">
        <v>0.15492050106880231</v>
      </c>
      <c r="E634" s="2">
        <v>791705</v>
      </c>
      <c r="F634" s="2">
        <v>1.0398385312178979</v>
      </c>
      <c r="G634" s="2">
        <v>1.0190862067525446</v>
      </c>
      <c r="H634" s="2">
        <v>-0.23864589713463016</v>
      </c>
      <c r="I634" s="2">
        <v>165.12207130624824</v>
      </c>
      <c r="J634" s="2">
        <v>603.56367762533773</v>
      </c>
      <c r="K634" s="2">
        <v>2954.1435324548311</v>
      </c>
      <c r="L634" s="2">
        <v>3991.2190012630454</v>
      </c>
      <c r="M634" s="2">
        <v>8653.9941943890753</v>
      </c>
      <c r="N634" s="2">
        <v>1</v>
      </c>
      <c r="O634" s="2">
        <v>1</v>
      </c>
      <c r="P634" s="2">
        <v>1</v>
      </c>
      <c r="Q634" s="2">
        <v>1</v>
      </c>
      <c r="R634" s="2">
        <v>1</v>
      </c>
      <c r="S634">
        <v>69.011116404510759</v>
      </c>
    </row>
    <row r="635" spans="1:19" x14ac:dyDescent="0.2">
      <c r="A635" s="2" t="s">
        <v>659</v>
      </c>
      <c r="B635" s="2">
        <v>1097</v>
      </c>
      <c r="C635" s="2">
        <v>8.7387889907674932E-2</v>
      </c>
      <c r="D635" s="2">
        <v>0.1525354499152749</v>
      </c>
      <c r="E635" s="2">
        <v>791705</v>
      </c>
      <c r="F635" s="2">
        <v>1.0398385312178979</v>
      </c>
      <c r="G635" s="2">
        <v>1.0185846039019157</v>
      </c>
      <c r="H635" s="2">
        <v>8.8211195122694652E-2</v>
      </c>
      <c r="I635" s="2">
        <v>170.67231911817987</v>
      </c>
      <c r="J635" s="2">
        <v>642.49943201669225</v>
      </c>
      <c r="K635" s="2">
        <v>3385.2531748211868</v>
      </c>
      <c r="L635" s="2">
        <v>4670.8142810608897</v>
      </c>
      <c r="M635" s="2">
        <v>10815.123563638706</v>
      </c>
      <c r="N635" s="2">
        <v>1</v>
      </c>
      <c r="O635" s="2">
        <v>1</v>
      </c>
      <c r="P635" s="2">
        <v>1</v>
      </c>
      <c r="Q635" s="2">
        <v>1</v>
      </c>
      <c r="R635" s="2">
        <v>1</v>
      </c>
      <c r="S635">
        <v>69.011116404510759</v>
      </c>
    </row>
    <row r="636" spans="1:19" x14ac:dyDescent="0.2">
      <c r="A636" s="2" t="s">
        <v>660</v>
      </c>
      <c r="B636" s="2">
        <v>1097</v>
      </c>
      <c r="C636" s="2">
        <v>8.7387889907674932E-2</v>
      </c>
      <c r="D636" s="2">
        <v>0.14027802296553471</v>
      </c>
      <c r="E636" s="2">
        <v>791705</v>
      </c>
      <c r="F636" s="2">
        <v>1.0398385312178979</v>
      </c>
      <c r="G636" s="2">
        <v>1.0187481067251971</v>
      </c>
      <c r="H636" s="2">
        <v>-5.5500962174239839E-2</v>
      </c>
      <c r="I636" s="2">
        <v>168.19631758909406</v>
      </c>
      <c r="J636" s="2">
        <v>624.81377131963825</v>
      </c>
      <c r="K636" s="2">
        <v>3181.3090546685294</v>
      </c>
      <c r="L636" s="2">
        <v>4345.7160522255654</v>
      </c>
      <c r="M636" s="2">
        <v>9745.5770803183241</v>
      </c>
      <c r="N636" s="2">
        <v>1</v>
      </c>
      <c r="O636" s="2">
        <v>1</v>
      </c>
      <c r="P636" s="2">
        <v>1</v>
      </c>
      <c r="Q636" s="2">
        <v>1</v>
      </c>
      <c r="R636" s="2">
        <v>1</v>
      </c>
      <c r="S636">
        <v>69.011116404510759</v>
      </c>
    </row>
    <row r="637" spans="1:19" x14ac:dyDescent="0.2">
      <c r="A637" s="2" t="s">
        <v>661</v>
      </c>
      <c r="B637" s="2">
        <v>1097</v>
      </c>
      <c r="C637" s="2">
        <v>8.7387889907674932E-2</v>
      </c>
      <c r="D637" s="2">
        <v>0.13868267887214505</v>
      </c>
      <c r="E637" s="2">
        <v>791705</v>
      </c>
      <c r="F637" s="2">
        <v>1.0398385312178979</v>
      </c>
      <c r="G637" s="2">
        <v>1.0177098536169455</v>
      </c>
      <c r="H637" s="2">
        <v>-3.415540480643544E-2</v>
      </c>
      <c r="I637" s="2">
        <v>168.72651184726661</v>
      </c>
      <c r="J637" s="2">
        <v>627.99421881965736</v>
      </c>
      <c r="K637" s="2">
        <v>3213.0370233015642</v>
      </c>
      <c r="L637" s="2">
        <v>4395.1359600727565</v>
      </c>
      <c r="M637" s="2">
        <v>9899.0714265650731</v>
      </c>
      <c r="N637" s="2">
        <v>1</v>
      </c>
      <c r="O637" s="2">
        <v>1</v>
      </c>
      <c r="P637" s="2">
        <v>1</v>
      </c>
      <c r="Q637" s="2">
        <v>1</v>
      </c>
      <c r="R637" s="2">
        <v>1</v>
      </c>
      <c r="S637">
        <v>69.011116404510759</v>
      </c>
    </row>
    <row r="638" spans="1:19" x14ac:dyDescent="0.2">
      <c r="A638" s="2" t="s">
        <v>662</v>
      </c>
      <c r="B638" s="2">
        <v>1097</v>
      </c>
      <c r="C638" s="2">
        <v>8.7387889907674932E-2</v>
      </c>
      <c r="D638" s="2">
        <v>0.13562189983366035</v>
      </c>
      <c r="E638" s="2">
        <v>791705</v>
      </c>
      <c r="F638" s="2">
        <v>1.0398385312178979</v>
      </c>
      <c r="G638" s="2">
        <v>1.0222536910567872</v>
      </c>
      <c r="H638" s="2">
        <v>3.5031877848138958E-2</v>
      </c>
      <c r="I638" s="2">
        <v>169.14785474010543</v>
      </c>
      <c r="J638" s="2">
        <v>633.60058774893389</v>
      </c>
      <c r="K638" s="2">
        <v>3295.5152475485434</v>
      </c>
      <c r="L638" s="2">
        <v>4529.7228730204606</v>
      </c>
      <c r="M638" s="2">
        <v>10360.923887389363</v>
      </c>
      <c r="N638" s="2">
        <v>1</v>
      </c>
      <c r="O638" s="2">
        <v>1</v>
      </c>
      <c r="P638" s="2">
        <v>1</v>
      </c>
      <c r="Q638" s="2">
        <v>1</v>
      </c>
      <c r="R638" s="2">
        <v>1</v>
      </c>
      <c r="S638">
        <v>69.011116404510759</v>
      </c>
    </row>
    <row r="639" spans="1:19" x14ac:dyDescent="0.2">
      <c r="A639" s="2" t="s">
        <v>663</v>
      </c>
      <c r="B639" s="2">
        <v>1097</v>
      </c>
      <c r="C639" s="2">
        <v>8.7387889907674932E-2</v>
      </c>
      <c r="D639" s="2">
        <v>0.13160141450430454</v>
      </c>
      <c r="E639" s="2">
        <v>791705</v>
      </c>
      <c r="F639" s="2">
        <v>1.0398385312178979</v>
      </c>
      <c r="G639" s="2">
        <v>1.0185786885066714</v>
      </c>
      <c r="H639" s="2">
        <v>-5.3616775417218931E-2</v>
      </c>
      <c r="I639" s="2">
        <v>168.25573077184566</v>
      </c>
      <c r="J639" s="2">
        <v>625.1400256965411</v>
      </c>
      <c r="K639" s="2">
        <v>3184.3109431068228</v>
      </c>
      <c r="L639" s="2">
        <v>4350.3362612908031</v>
      </c>
      <c r="M639" s="2">
        <v>9759.546854241762</v>
      </c>
      <c r="N639" s="2">
        <v>1</v>
      </c>
      <c r="O639" s="2">
        <v>1</v>
      </c>
      <c r="P639" s="2">
        <v>1</v>
      </c>
      <c r="Q639" s="2">
        <v>1</v>
      </c>
      <c r="R639" s="2">
        <v>1</v>
      </c>
      <c r="S639">
        <v>69.011116404510759</v>
      </c>
    </row>
    <row r="640" spans="1:19" x14ac:dyDescent="0.2">
      <c r="A640" s="2" t="s">
        <v>664</v>
      </c>
      <c r="B640" s="2">
        <v>1097</v>
      </c>
      <c r="C640" s="2">
        <v>8.7387889907674932E-2</v>
      </c>
      <c r="D640" s="2">
        <v>0.13426435042283769</v>
      </c>
      <c r="E640" s="2">
        <v>791705</v>
      </c>
      <c r="F640" s="2">
        <v>1.0398385312178979</v>
      </c>
      <c r="G640" s="2">
        <v>1.0151574302788133</v>
      </c>
      <c r="H640" s="2">
        <v>7.6367138511811298E-3</v>
      </c>
      <c r="I640" s="2">
        <v>169.86102679894591</v>
      </c>
      <c r="J640" s="2">
        <v>634.63793369115945</v>
      </c>
      <c r="K640" s="2">
        <v>3278.6286245083429</v>
      </c>
      <c r="L640" s="2">
        <v>4497.3827018295733</v>
      </c>
      <c r="M640" s="2">
        <v>10218.524964270733</v>
      </c>
      <c r="N640" s="2">
        <v>1</v>
      </c>
      <c r="O640" s="2">
        <v>1</v>
      </c>
      <c r="P640" s="2">
        <v>1</v>
      </c>
      <c r="Q640" s="2">
        <v>1</v>
      </c>
      <c r="R640" s="2">
        <v>1</v>
      </c>
      <c r="S640">
        <v>69.011116404510759</v>
      </c>
    </row>
    <row r="641" spans="1:19" x14ac:dyDescent="0.2">
      <c r="A641" s="2" t="s">
        <v>665</v>
      </c>
      <c r="B641" s="2">
        <v>1097</v>
      </c>
      <c r="C641" s="2">
        <v>8.7387889907674932E-2</v>
      </c>
      <c r="D641" s="2">
        <v>0.14621676240573184</v>
      </c>
      <c r="E641" s="2">
        <v>791705</v>
      </c>
      <c r="F641" s="2">
        <v>1.0398385312178979</v>
      </c>
      <c r="G641" s="2">
        <v>1.0146598328597616</v>
      </c>
      <c r="H641" s="2">
        <v>7.9636051226516028E-2</v>
      </c>
      <c r="I641" s="2">
        <v>171.18746189288206</v>
      </c>
      <c r="J641" s="2">
        <v>643.91902253601802</v>
      </c>
      <c r="K641" s="2">
        <v>3385.2537978803243</v>
      </c>
      <c r="L641" s="2">
        <v>4667.6179889418891</v>
      </c>
      <c r="M641" s="2">
        <v>10782.456226412854</v>
      </c>
      <c r="N641" s="2">
        <v>1</v>
      </c>
      <c r="O641" s="2">
        <v>1</v>
      </c>
      <c r="P641" s="2">
        <v>1</v>
      </c>
      <c r="Q641" s="2">
        <v>1</v>
      </c>
      <c r="R641" s="2">
        <v>1</v>
      </c>
      <c r="S641">
        <v>69.011116404510759</v>
      </c>
    </row>
    <row r="642" spans="1:19" x14ac:dyDescent="0.2">
      <c r="A642" s="2" t="s">
        <v>666</v>
      </c>
      <c r="B642" s="2">
        <v>1097</v>
      </c>
      <c r="C642" s="2">
        <v>8.7387889907674932E-2</v>
      </c>
      <c r="D642" s="2">
        <v>0.14559253049707607</v>
      </c>
      <c r="E642" s="2">
        <v>791705</v>
      </c>
      <c r="F642" s="2">
        <v>1.0398385312178979</v>
      </c>
      <c r="G642" s="2">
        <v>1.0187897687464762</v>
      </c>
      <c r="H642" s="2">
        <v>5.6672876597427459E-2</v>
      </c>
      <c r="I642" s="2">
        <v>170.09440394084581</v>
      </c>
      <c r="J642" s="2">
        <v>638.4268599136891</v>
      </c>
      <c r="K642" s="2">
        <v>3337.7471797919688</v>
      </c>
      <c r="L642" s="2">
        <v>4594.6372846742388</v>
      </c>
      <c r="M642" s="2">
        <v>10559.213960187644</v>
      </c>
      <c r="N642" s="2">
        <v>1</v>
      </c>
      <c r="O642" s="2">
        <v>1</v>
      </c>
      <c r="P642" s="2">
        <v>1</v>
      </c>
      <c r="Q642" s="2">
        <v>1</v>
      </c>
      <c r="R642" s="2">
        <v>1</v>
      </c>
      <c r="S642">
        <v>69.011116404510759</v>
      </c>
    </row>
    <row r="643" spans="1:19" x14ac:dyDescent="0.2">
      <c r="A643" s="2" t="s">
        <v>667</v>
      </c>
      <c r="B643" s="2">
        <v>1097</v>
      </c>
      <c r="C643" s="2">
        <v>8.7387889907674932E-2</v>
      </c>
      <c r="D643" s="2">
        <v>0.12854923186248024</v>
      </c>
      <c r="E643" s="2">
        <v>791705</v>
      </c>
      <c r="F643" s="2">
        <v>1.0398385312178979</v>
      </c>
      <c r="G643" s="2">
        <v>1.0201827181883334</v>
      </c>
      <c r="H643" s="2">
        <v>-1.3428441950737269E-2</v>
      </c>
      <c r="I643" s="2">
        <v>168.66922596920418</v>
      </c>
      <c r="J643" s="2">
        <v>628.98524491612739</v>
      </c>
      <c r="K643" s="2">
        <v>3233.9669275167112</v>
      </c>
      <c r="L643" s="2">
        <v>4430.1180528041259</v>
      </c>
      <c r="M643" s="2">
        <v>10023.809481219112</v>
      </c>
      <c r="N643" s="2">
        <v>1</v>
      </c>
      <c r="O643" s="2">
        <v>1</v>
      </c>
      <c r="P643" s="2">
        <v>1</v>
      </c>
      <c r="Q643" s="2">
        <v>1</v>
      </c>
      <c r="R643" s="2">
        <v>1</v>
      </c>
      <c r="S643">
        <v>69.011116404510759</v>
      </c>
    </row>
    <row r="644" spans="1:19" x14ac:dyDescent="0.2">
      <c r="A644" s="2" t="s">
        <v>668</v>
      </c>
      <c r="B644" s="2">
        <v>1097</v>
      </c>
      <c r="C644" s="2">
        <v>8.7387889907674932E-2</v>
      </c>
      <c r="D644" s="2">
        <v>0.14222299370548452</v>
      </c>
      <c r="E644" s="2">
        <v>791705</v>
      </c>
      <c r="F644" s="2">
        <v>1.0398385312178979</v>
      </c>
      <c r="G644" s="2">
        <v>1.0191217413176599</v>
      </c>
      <c r="H644" s="2">
        <v>2.3019679259827251E-2</v>
      </c>
      <c r="I644" s="2">
        <v>169.46321394015376</v>
      </c>
      <c r="J644" s="2">
        <v>634.06764774346323</v>
      </c>
      <c r="K644" s="2">
        <v>3288.1527840247377</v>
      </c>
      <c r="L644" s="2">
        <v>4515.570830440075</v>
      </c>
      <c r="M644" s="2">
        <v>10298.17824146832</v>
      </c>
      <c r="N644" s="2">
        <v>1</v>
      </c>
      <c r="O644" s="2">
        <v>1</v>
      </c>
      <c r="P644" s="2">
        <v>1</v>
      </c>
      <c r="Q644" s="2">
        <v>1</v>
      </c>
      <c r="R644" s="2">
        <v>1</v>
      </c>
      <c r="S644">
        <v>69.011116404510759</v>
      </c>
    </row>
    <row r="645" spans="1:19" x14ac:dyDescent="0.2">
      <c r="A645" s="2" t="s">
        <v>669</v>
      </c>
      <c r="B645" s="2">
        <v>1097</v>
      </c>
      <c r="C645" s="2">
        <v>8.7387889907674932E-2</v>
      </c>
      <c r="D645" s="2">
        <v>0.15320992125243788</v>
      </c>
      <c r="E645" s="2">
        <v>791705</v>
      </c>
      <c r="F645" s="2">
        <v>1.0398385312178979</v>
      </c>
      <c r="G645" s="2">
        <v>1.0203640201763067</v>
      </c>
      <c r="H645" s="2">
        <v>6.4451373761114789E-2</v>
      </c>
      <c r="I645" s="2">
        <v>169.96440217768986</v>
      </c>
      <c r="J645" s="2">
        <v>638.4049164388415</v>
      </c>
      <c r="K645" s="2">
        <v>3344.1128062066455</v>
      </c>
      <c r="L645" s="2">
        <v>4606.0940271078589</v>
      </c>
      <c r="M645" s="2">
        <v>10606.063186235706</v>
      </c>
      <c r="N645" s="2">
        <v>1</v>
      </c>
      <c r="O645" s="2">
        <v>1</v>
      </c>
      <c r="P645" s="2">
        <v>1</v>
      </c>
      <c r="Q645" s="2">
        <v>1</v>
      </c>
      <c r="R645" s="2">
        <v>1</v>
      </c>
      <c r="S645">
        <v>69.011116404510759</v>
      </c>
    </row>
    <row r="646" spans="1:19" x14ac:dyDescent="0.2">
      <c r="A646" s="2" t="s">
        <v>670</v>
      </c>
      <c r="B646" s="2">
        <v>1097</v>
      </c>
      <c r="C646" s="2">
        <v>8.7387889907674932E-2</v>
      </c>
      <c r="D646" s="2">
        <v>0.12584529565922747</v>
      </c>
      <c r="E646" s="2">
        <v>791705</v>
      </c>
      <c r="F646" s="2">
        <v>1.0398385312178979</v>
      </c>
      <c r="G646" s="2">
        <v>1.0205282505835676</v>
      </c>
      <c r="H646" s="2">
        <v>-6.9308289750879548E-2</v>
      </c>
      <c r="I646" s="2">
        <v>167.67448534219395</v>
      </c>
      <c r="J646" s="2">
        <v>622.11205521068644</v>
      </c>
      <c r="K646" s="2">
        <v>3157.9391475700368</v>
      </c>
      <c r="L646" s="2">
        <v>4310.097608762786</v>
      </c>
      <c r="M646" s="2">
        <v>9640.2727741471626</v>
      </c>
      <c r="N646" s="2">
        <v>1</v>
      </c>
      <c r="O646" s="2">
        <v>1</v>
      </c>
      <c r="P646" s="2">
        <v>1</v>
      </c>
      <c r="Q646" s="2">
        <v>1</v>
      </c>
      <c r="R646" s="2">
        <v>1</v>
      </c>
      <c r="S646">
        <v>69.011116404510759</v>
      </c>
    </row>
    <row r="647" spans="1:19" x14ac:dyDescent="0.2">
      <c r="A647" s="2" t="s">
        <v>671</v>
      </c>
      <c r="B647" s="2">
        <v>1097</v>
      </c>
      <c r="C647" s="2">
        <v>8.7387889907674932E-2</v>
      </c>
      <c r="D647" s="2">
        <v>0.13729504172975734</v>
      </c>
      <c r="E647" s="2">
        <v>791705</v>
      </c>
      <c r="F647" s="2">
        <v>1.0398385312178979</v>
      </c>
      <c r="G647" s="2">
        <v>1.0198565223051266</v>
      </c>
      <c r="H647" s="2">
        <v>-2.1176278009161061E-2</v>
      </c>
      <c r="I647" s="2">
        <v>168.59214302266932</v>
      </c>
      <c r="J647" s="2">
        <v>628.25057239651642</v>
      </c>
      <c r="K647" s="2">
        <v>3224.3243745159662</v>
      </c>
      <c r="L647" s="2">
        <v>4414.5781880677223</v>
      </c>
      <c r="M647" s="2">
        <v>9971.894563388496</v>
      </c>
      <c r="N647" s="2">
        <v>1</v>
      </c>
      <c r="O647" s="2">
        <v>1</v>
      </c>
      <c r="P647" s="2">
        <v>1</v>
      </c>
      <c r="Q647" s="2">
        <v>1</v>
      </c>
      <c r="R647" s="2">
        <v>1</v>
      </c>
      <c r="S647">
        <v>69.011116404510759</v>
      </c>
    </row>
    <row r="648" spans="1:19" x14ac:dyDescent="0.2">
      <c r="A648" s="2" t="s">
        <v>672</v>
      </c>
      <c r="B648" s="2">
        <v>1097</v>
      </c>
      <c r="C648" s="2">
        <v>8.7387889907674932E-2</v>
      </c>
      <c r="D648" s="2">
        <v>0.13640589544734977</v>
      </c>
      <c r="E648" s="2">
        <v>791705</v>
      </c>
      <c r="F648" s="2">
        <v>1.0398385312178979</v>
      </c>
      <c r="G648" s="2">
        <v>1.0195753680053199</v>
      </c>
      <c r="H648" s="2">
        <v>-6.2955933871833458E-2</v>
      </c>
      <c r="I648" s="2">
        <v>167.93602297472324</v>
      </c>
      <c r="J648" s="2">
        <v>623.43227507797917</v>
      </c>
      <c r="K648" s="2">
        <v>3169.0343274804322</v>
      </c>
      <c r="L648" s="2">
        <v>4326.9272529608343</v>
      </c>
      <c r="M648" s="2">
        <v>9689.4755970274746</v>
      </c>
      <c r="N648" s="2">
        <v>1</v>
      </c>
      <c r="O648" s="2">
        <v>1</v>
      </c>
      <c r="P648" s="2">
        <v>1</v>
      </c>
      <c r="Q648" s="2">
        <v>1</v>
      </c>
      <c r="R648" s="2">
        <v>1</v>
      </c>
      <c r="S648">
        <v>69.011116404510759</v>
      </c>
    </row>
    <row r="649" spans="1:19" x14ac:dyDescent="0.2">
      <c r="A649" s="2" t="s">
        <v>673</v>
      </c>
      <c r="B649" s="2">
        <v>1097</v>
      </c>
      <c r="C649" s="2">
        <v>8.7387889907674932E-2</v>
      </c>
      <c r="D649" s="2">
        <v>0.13787472840474177</v>
      </c>
      <c r="E649" s="2">
        <v>791705</v>
      </c>
      <c r="F649" s="2">
        <v>1.0398385312178979</v>
      </c>
      <c r="G649" s="2">
        <v>1.0196122343066332</v>
      </c>
      <c r="H649" s="2">
        <v>-4.6522176065178708E-2</v>
      </c>
      <c r="I649" s="2">
        <v>168.20557296618378</v>
      </c>
      <c r="J649" s="2">
        <v>625.36309691366955</v>
      </c>
      <c r="K649" s="2">
        <v>3190.7701647198437</v>
      </c>
      <c r="L649" s="2">
        <v>4361.2740694016456</v>
      </c>
      <c r="M649" s="2">
        <v>9799.2187044839757</v>
      </c>
      <c r="N649" s="2">
        <v>1</v>
      </c>
      <c r="O649" s="2">
        <v>1</v>
      </c>
      <c r="P649" s="2">
        <v>1</v>
      </c>
      <c r="Q649" s="2">
        <v>1</v>
      </c>
      <c r="R649" s="2">
        <v>1</v>
      </c>
      <c r="S649">
        <v>69.011116404510759</v>
      </c>
    </row>
    <row r="650" spans="1:19" x14ac:dyDescent="0.2">
      <c r="A650" s="2" t="s">
        <v>674</v>
      </c>
      <c r="B650" s="2">
        <v>1097</v>
      </c>
      <c r="C650" s="2">
        <v>8.7387889907674932E-2</v>
      </c>
      <c r="D650" s="2">
        <v>0.14275324398352573</v>
      </c>
      <c r="E650" s="2">
        <v>791705</v>
      </c>
      <c r="F650" s="2">
        <v>1.0398385312178979</v>
      </c>
      <c r="G650" s="2">
        <v>1.0210789105115103</v>
      </c>
      <c r="H650" s="2">
        <v>-0.14712562603308846</v>
      </c>
      <c r="I650" s="2">
        <v>166.29737714883797</v>
      </c>
      <c r="J650" s="2">
        <v>612.74648915902787</v>
      </c>
      <c r="K650" s="2">
        <v>3057.6422287379437</v>
      </c>
      <c r="L650" s="2">
        <v>4153.150365314691</v>
      </c>
      <c r="M650" s="2">
        <v>9152.1022107244044</v>
      </c>
      <c r="N650" s="2">
        <v>1</v>
      </c>
      <c r="O650" s="2">
        <v>1</v>
      </c>
      <c r="P650" s="2">
        <v>1</v>
      </c>
      <c r="Q650" s="2">
        <v>1</v>
      </c>
      <c r="R650" s="2">
        <v>1</v>
      </c>
      <c r="S650">
        <v>69.011116404510759</v>
      </c>
    </row>
    <row r="651" spans="1:19" x14ac:dyDescent="0.2">
      <c r="A651" s="2" t="s">
        <v>675</v>
      </c>
      <c r="B651" s="2">
        <v>1097</v>
      </c>
      <c r="C651" s="2">
        <v>8.7387889907674932E-2</v>
      </c>
      <c r="D651" s="2">
        <v>0.14875851581463592</v>
      </c>
      <c r="E651" s="2">
        <v>791705</v>
      </c>
      <c r="F651" s="2">
        <v>1.0398385312178979</v>
      </c>
      <c r="G651" s="2">
        <v>1.019203036323028</v>
      </c>
      <c r="H651" s="2">
        <v>-7.1249094405177099E-2</v>
      </c>
      <c r="I651" s="2">
        <v>167.85800745814288</v>
      </c>
      <c r="J651" s="2">
        <v>622.67358619341439</v>
      </c>
      <c r="K651" s="2">
        <v>3159.1911360866675</v>
      </c>
      <c r="L651" s="2">
        <v>4311.1504173428784</v>
      </c>
      <c r="M651" s="2">
        <v>9637.7387209373192</v>
      </c>
      <c r="N651" s="2">
        <v>1</v>
      </c>
      <c r="O651" s="2">
        <v>1</v>
      </c>
      <c r="P651" s="2">
        <v>1</v>
      </c>
      <c r="Q651" s="2">
        <v>1</v>
      </c>
      <c r="R651" s="2">
        <v>1</v>
      </c>
      <c r="S651">
        <v>69.011116404510759</v>
      </c>
    </row>
    <row r="652" spans="1:19" x14ac:dyDescent="0.2">
      <c r="A652" s="2" t="s">
        <v>676</v>
      </c>
      <c r="B652" s="2">
        <v>1097</v>
      </c>
      <c r="C652" s="2">
        <v>8.7387889907674932E-2</v>
      </c>
      <c r="D652" s="2">
        <v>0.13424651016300171</v>
      </c>
      <c r="E652" s="2">
        <v>791705</v>
      </c>
      <c r="F652" s="2">
        <v>1.0398385312178979</v>
      </c>
      <c r="G652" s="2">
        <v>1.0211186664690786</v>
      </c>
      <c r="H652" s="2">
        <v>2.5386462541636609E-2</v>
      </c>
      <c r="I652" s="2">
        <v>169.17205398809622</v>
      </c>
      <c r="J652" s="2">
        <v>633.12252957247176</v>
      </c>
      <c r="K652" s="2">
        <v>3285.3179749643018</v>
      </c>
      <c r="L652" s="2">
        <v>4512.5670861511417</v>
      </c>
      <c r="M652" s="2">
        <v>10298.365548394246</v>
      </c>
      <c r="N652" s="2">
        <v>1</v>
      </c>
      <c r="O652" s="2">
        <v>1</v>
      </c>
      <c r="P652" s="2">
        <v>1</v>
      </c>
      <c r="Q652" s="2">
        <v>1</v>
      </c>
      <c r="R652" s="2">
        <v>1</v>
      </c>
      <c r="S652">
        <v>69.011116404510759</v>
      </c>
    </row>
    <row r="653" spans="1:19" x14ac:dyDescent="0.2">
      <c r="A653" s="2" t="s">
        <v>677</v>
      </c>
      <c r="B653" s="2">
        <v>1097</v>
      </c>
      <c r="C653" s="2">
        <v>8.7387889907674932E-2</v>
      </c>
      <c r="D653" s="2">
        <v>0.14851428918434889</v>
      </c>
      <c r="E653" s="2">
        <v>791705</v>
      </c>
      <c r="F653" s="2">
        <v>1.0398385312178979</v>
      </c>
      <c r="G653" s="2">
        <v>1.0220573914600894</v>
      </c>
      <c r="H653" s="2">
        <v>-0.15777343562161592</v>
      </c>
      <c r="I653" s="2">
        <v>165.9665309894998</v>
      </c>
      <c r="J653" s="2">
        <v>610.96712941742283</v>
      </c>
      <c r="K653" s="2">
        <v>3042.0095063259892</v>
      </c>
      <c r="L653" s="2">
        <v>4129.3903167397557</v>
      </c>
      <c r="M653" s="2">
        <v>9082.9583566426227</v>
      </c>
      <c r="N653" s="2">
        <v>1</v>
      </c>
      <c r="O653" s="2">
        <v>1</v>
      </c>
      <c r="P653" s="2">
        <v>1</v>
      </c>
      <c r="Q653" s="2">
        <v>1</v>
      </c>
      <c r="R653" s="2">
        <v>1</v>
      </c>
      <c r="S653">
        <v>69.011116404510759</v>
      </c>
    </row>
    <row r="654" spans="1:19" x14ac:dyDescent="0.2">
      <c r="A654" s="2" t="s">
        <v>678</v>
      </c>
      <c r="B654" s="2">
        <v>1097</v>
      </c>
      <c r="C654" s="2">
        <v>8.7387889907674932E-2</v>
      </c>
      <c r="D654" s="2">
        <v>0.13922920763174271</v>
      </c>
      <c r="E654" s="2">
        <v>791705</v>
      </c>
      <c r="F654" s="2">
        <v>1.0398385312178979</v>
      </c>
      <c r="G654" s="2">
        <v>1.0182763921214464</v>
      </c>
      <c r="H654" s="2">
        <v>-0.20394240558447072</v>
      </c>
      <c r="I654" s="2">
        <v>165.81462965528627</v>
      </c>
      <c r="J654" s="2">
        <v>607.9029526361802</v>
      </c>
      <c r="K654" s="2">
        <v>2996.5858020750056</v>
      </c>
      <c r="L654" s="2">
        <v>4056.4032932127575</v>
      </c>
      <c r="M654" s="2">
        <v>8846.4750871606266</v>
      </c>
      <c r="N654" s="2">
        <v>1</v>
      </c>
      <c r="O654" s="2">
        <v>1</v>
      </c>
      <c r="P654" s="2">
        <v>1</v>
      </c>
      <c r="Q654" s="2">
        <v>1</v>
      </c>
      <c r="R654" s="2">
        <v>1</v>
      </c>
      <c r="S654">
        <v>69.011116404510759</v>
      </c>
    </row>
    <row r="655" spans="1:19" x14ac:dyDescent="0.2">
      <c r="A655" s="2" t="s">
        <v>679</v>
      </c>
      <c r="B655" s="2">
        <v>1097</v>
      </c>
      <c r="C655" s="2">
        <v>8.7387889907674932E-2</v>
      </c>
      <c r="D655" s="2">
        <v>0.12850984649568126</v>
      </c>
      <c r="E655" s="2">
        <v>791705</v>
      </c>
      <c r="F655" s="2">
        <v>1.0398385312178979</v>
      </c>
      <c r="G655" s="2">
        <v>1.0208636116777208</v>
      </c>
      <c r="H655" s="2">
        <v>-9.487049902110628E-2</v>
      </c>
      <c r="I655" s="2">
        <v>167.19461969155526</v>
      </c>
      <c r="J655" s="2">
        <v>618.91303907362476</v>
      </c>
      <c r="K655" s="2">
        <v>3123.8418854942961</v>
      </c>
      <c r="L655" s="2">
        <v>4256.6744538400517</v>
      </c>
      <c r="M655" s="2">
        <v>9473.1229619053265</v>
      </c>
      <c r="N655" s="2">
        <v>1</v>
      </c>
      <c r="O655" s="2">
        <v>1</v>
      </c>
      <c r="P655" s="2">
        <v>1</v>
      </c>
      <c r="Q655" s="2">
        <v>1</v>
      </c>
      <c r="R655" s="2">
        <v>1</v>
      </c>
      <c r="S655">
        <v>69.011116404510759</v>
      </c>
    </row>
    <row r="656" spans="1:19" x14ac:dyDescent="0.2">
      <c r="A656" s="2" t="s">
        <v>680</v>
      </c>
      <c r="B656" s="2">
        <v>1097</v>
      </c>
      <c r="C656" s="2">
        <v>8.7387889907674932E-2</v>
      </c>
      <c r="D656" s="2">
        <v>0.15359813046760235</v>
      </c>
      <c r="E656" s="2">
        <v>791705</v>
      </c>
      <c r="F656" s="2">
        <v>1.0398385312178979</v>
      </c>
      <c r="G656" s="2">
        <v>1.0156106673442187</v>
      </c>
      <c r="H656" s="2">
        <v>-3.3713737638534053E-2</v>
      </c>
      <c r="I656" s="2">
        <v>169.08071055749096</v>
      </c>
      <c r="J656" s="2">
        <v>629.32524996354618</v>
      </c>
      <c r="K656" s="2">
        <v>3219.8749154341003</v>
      </c>
      <c r="L656" s="2">
        <v>4404.442887395805</v>
      </c>
      <c r="M656" s="2">
        <v>9919.1741595297153</v>
      </c>
      <c r="N656" s="2">
        <v>1</v>
      </c>
      <c r="O656" s="2">
        <v>1</v>
      </c>
      <c r="P656" s="2">
        <v>1</v>
      </c>
      <c r="Q656" s="2">
        <v>1</v>
      </c>
      <c r="R656" s="2">
        <v>1</v>
      </c>
      <c r="S656">
        <v>69.011116404510759</v>
      </c>
    </row>
    <row r="657" spans="1:19" x14ac:dyDescent="0.2">
      <c r="A657" s="2" t="s">
        <v>681</v>
      </c>
      <c r="B657" s="2">
        <v>1097</v>
      </c>
      <c r="C657" s="2">
        <v>8.7387889907674932E-2</v>
      </c>
      <c r="D657" s="2">
        <v>0.15399618834978596</v>
      </c>
      <c r="E657" s="2">
        <v>791705</v>
      </c>
      <c r="F657" s="2">
        <v>1.0398385312178979</v>
      </c>
      <c r="G657" s="2">
        <v>1.0208423382692229</v>
      </c>
      <c r="H657" s="2">
        <v>-1.5820120165369749E-2</v>
      </c>
      <c r="I657" s="2">
        <v>168.52032185877175</v>
      </c>
      <c r="J657" s="2">
        <v>628.29565236443318</v>
      </c>
      <c r="K657" s="2">
        <v>3228.7062738744999</v>
      </c>
      <c r="L657" s="2">
        <v>4422.2497859623672</v>
      </c>
      <c r="M657" s="2">
        <v>10001.433326399589</v>
      </c>
      <c r="N657" s="2">
        <v>1</v>
      </c>
      <c r="O657" s="2">
        <v>1</v>
      </c>
      <c r="P657" s="2">
        <v>1</v>
      </c>
      <c r="Q657" s="2">
        <v>1</v>
      </c>
      <c r="R657" s="2">
        <v>1</v>
      </c>
      <c r="S657">
        <v>69.011116404510759</v>
      </c>
    </row>
    <row r="658" spans="1:19" x14ac:dyDescent="0.2">
      <c r="A658" s="2" t="s">
        <v>682</v>
      </c>
      <c r="B658" s="2">
        <v>1097</v>
      </c>
      <c r="C658" s="2">
        <v>8.7387889907674932E-2</v>
      </c>
      <c r="D658" s="2">
        <v>0.14667198954814287</v>
      </c>
      <c r="E658" s="2">
        <v>791705</v>
      </c>
      <c r="F658" s="2">
        <v>1.0398385312178979</v>
      </c>
      <c r="G658" s="2">
        <v>1.0200331321746374</v>
      </c>
      <c r="H658" s="2">
        <v>-0.20733041856823409</v>
      </c>
      <c r="I658" s="2">
        <v>165.48032449858144</v>
      </c>
      <c r="J658" s="2">
        <v>606.52443830579659</v>
      </c>
      <c r="K658" s="2">
        <v>2988.0802190585864</v>
      </c>
      <c r="L658" s="2">
        <v>4044.2952673959771</v>
      </c>
      <c r="M658" s="2">
        <v>8816.5103207561224</v>
      </c>
      <c r="N658" s="2">
        <v>1</v>
      </c>
      <c r="O658" s="2">
        <v>1</v>
      </c>
      <c r="P658" s="2">
        <v>1</v>
      </c>
      <c r="Q658" s="2">
        <v>1</v>
      </c>
      <c r="R658" s="2">
        <v>1</v>
      </c>
      <c r="S658">
        <v>69.011116404510759</v>
      </c>
    </row>
    <row r="659" spans="1:19" x14ac:dyDescent="0.2">
      <c r="A659" s="2" t="s">
        <v>683</v>
      </c>
      <c r="B659" s="2">
        <v>1097</v>
      </c>
      <c r="C659" s="2">
        <v>8.7387889907674932E-2</v>
      </c>
      <c r="D659" s="2">
        <v>0.14466843378357003</v>
      </c>
      <c r="E659" s="2">
        <v>791705</v>
      </c>
      <c r="F659" s="2">
        <v>1.0398385312178979</v>
      </c>
      <c r="G659" s="2">
        <v>1.0221952513882064</v>
      </c>
      <c r="H659" s="2">
        <v>-0.15087221674845783</v>
      </c>
      <c r="I659" s="2">
        <v>166.05745712990219</v>
      </c>
      <c r="J659" s="2">
        <v>611.67396330652241</v>
      </c>
      <c r="K659" s="2">
        <v>3050.0591448360656</v>
      </c>
      <c r="L659" s="2">
        <v>4142.0334025697412</v>
      </c>
      <c r="M659" s="2">
        <v>9122.337280916332</v>
      </c>
      <c r="N659" s="2">
        <v>1</v>
      </c>
      <c r="O659" s="2">
        <v>1</v>
      </c>
      <c r="P659" s="2">
        <v>1</v>
      </c>
      <c r="Q659" s="2">
        <v>1</v>
      </c>
      <c r="R659" s="2">
        <v>1</v>
      </c>
      <c r="S659">
        <v>69.011116404510759</v>
      </c>
    </row>
    <row r="660" spans="1:19" x14ac:dyDescent="0.2">
      <c r="A660" s="2" t="s">
        <v>684</v>
      </c>
      <c r="B660" s="2">
        <v>1097</v>
      </c>
      <c r="C660" s="2">
        <v>8.7387889907674932E-2</v>
      </c>
      <c r="D660" s="2">
        <v>0.13572916362486134</v>
      </c>
      <c r="E660" s="2">
        <v>791705</v>
      </c>
      <c r="F660" s="2">
        <v>1.0398385312178979</v>
      </c>
      <c r="G660" s="2">
        <v>1.0178429161152927</v>
      </c>
      <c r="H660" s="2">
        <v>-3.3808365590117018E-2</v>
      </c>
      <c r="I660" s="2">
        <v>168.71044652897959</v>
      </c>
      <c r="J660" s="2">
        <v>627.9551116256232</v>
      </c>
      <c r="K660" s="2">
        <v>3213.113430601401</v>
      </c>
      <c r="L660" s="2">
        <v>4395.3529788099841</v>
      </c>
      <c r="M660" s="2">
        <v>9900.3914275822335</v>
      </c>
      <c r="N660" s="2">
        <v>1</v>
      </c>
      <c r="O660" s="2">
        <v>1</v>
      </c>
      <c r="P660" s="2">
        <v>1</v>
      </c>
      <c r="Q660" s="2">
        <v>1</v>
      </c>
      <c r="R660" s="2">
        <v>1</v>
      </c>
      <c r="S660">
        <v>69.011116404510759</v>
      </c>
    </row>
    <row r="661" spans="1:19" x14ac:dyDescent="0.2">
      <c r="A661" s="2" t="s">
        <v>685</v>
      </c>
      <c r="B661" s="2">
        <v>1097</v>
      </c>
      <c r="C661" s="2">
        <v>8.7387889907674932E-2</v>
      </c>
      <c r="D661" s="2">
        <v>0.14467615579328941</v>
      </c>
      <c r="E661" s="2">
        <v>791705</v>
      </c>
      <c r="F661" s="2">
        <v>1.0398385312178979</v>
      </c>
      <c r="G661" s="2">
        <v>1.0174671802299948</v>
      </c>
      <c r="H661" s="2">
        <v>5.4228327513019738E-2</v>
      </c>
      <c r="I661" s="2">
        <v>170.27414261542145</v>
      </c>
      <c r="J661" s="2">
        <v>638.95388893487006</v>
      </c>
      <c r="K661" s="2">
        <v>3338.3993402445108</v>
      </c>
      <c r="L661" s="2">
        <v>4594.6393791138116</v>
      </c>
      <c r="M661" s="2">
        <v>10552.193025374221</v>
      </c>
      <c r="N661" s="2">
        <v>1</v>
      </c>
      <c r="O661" s="2">
        <v>1</v>
      </c>
      <c r="P661" s="2">
        <v>1</v>
      </c>
      <c r="Q661" s="2">
        <v>1</v>
      </c>
      <c r="R661" s="2">
        <v>1</v>
      </c>
      <c r="S661">
        <v>69.011116404510759</v>
      </c>
    </row>
    <row r="662" spans="1:19" x14ac:dyDescent="0.2">
      <c r="A662" s="2" t="s">
        <v>686</v>
      </c>
      <c r="B662" s="2">
        <v>1097</v>
      </c>
      <c r="C662" s="2">
        <v>8.7387889907674932E-2</v>
      </c>
      <c r="D662" s="2">
        <v>0.14497917970482865</v>
      </c>
      <c r="E662" s="2">
        <v>791705</v>
      </c>
      <c r="F662" s="2">
        <v>1.0398385312178979</v>
      </c>
      <c r="G662" s="2">
        <v>1.0193879922772431</v>
      </c>
      <c r="H662" s="2">
        <v>-0.20547135081593779</v>
      </c>
      <c r="I662" s="2">
        <v>165.61294973444095</v>
      </c>
      <c r="J662" s="2">
        <v>607.09902874495924</v>
      </c>
      <c r="K662" s="2">
        <v>2991.9215101231543</v>
      </c>
      <c r="L662" s="2">
        <v>4049.8546572190553</v>
      </c>
      <c r="M662" s="2">
        <v>8830.8709209498938</v>
      </c>
      <c r="N662" s="2">
        <v>1</v>
      </c>
      <c r="O662" s="2">
        <v>1</v>
      </c>
      <c r="P662" s="2">
        <v>1</v>
      </c>
      <c r="Q662" s="2">
        <v>1</v>
      </c>
      <c r="R662" s="2">
        <v>1</v>
      </c>
      <c r="S662">
        <v>69.011116404510759</v>
      </c>
    </row>
    <row r="663" spans="1:19" x14ac:dyDescent="0.2">
      <c r="A663" s="2" t="s">
        <v>687</v>
      </c>
      <c r="B663" s="2">
        <v>1097</v>
      </c>
      <c r="C663" s="2">
        <v>8.7387889907674932E-2</v>
      </c>
      <c r="D663" s="2">
        <v>0.13277745921501649</v>
      </c>
      <c r="E663" s="2">
        <v>791705</v>
      </c>
      <c r="F663" s="2">
        <v>1.0398385312178979</v>
      </c>
      <c r="G663" s="2">
        <v>1.0190261894941017</v>
      </c>
      <c r="H663" s="2">
        <v>-0.1094704841237692</v>
      </c>
      <c r="I663" s="2">
        <v>167.24972691889772</v>
      </c>
      <c r="J663" s="2">
        <v>618.29300947254035</v>
      </c>
      <c r="K663" s="2">
        <v>3110.3225126986508</v>
      </c>
      <c r="L663" s="2">
        <v>4234.2184464895527</v>
      </c>
      <c r="M663" s="2">
        <v>9395.0155675965907</v>
      </c>
      <c r="N663" s="2">
        <v>1</v>
      </c>
      <c r="O663" s="2">
        <v>1</v>
      </c>
      <c r="P663" s="2">
        <v>1</v>
      </c>
      <c r="Q663" s="2">
        <v>1</v>
      </c>
      <c r="R663" s="2">
        <v>1</v>
      </c>
      <c r="S663">
        <v>69.011116404510759</v>
      </c>
    </row>
    <row r="664" spans="1:19" x14ac:dyDescent="0.2">
      <c r="A664" s="2" t="s">
        <v>688</v>
      </c>
      <c r="B664" s="2">
        <v>1097</v>
      </c>
      <c r="C664" s="2">
        <v>8.7387889907674932E-2</v>
      </c>
      <c r="D664" s="2">
        <v>0.13373636841868078</v>
      </c>
      <c r="E664" s="2">
        <v>791705</v>
      </c>
      <c r="F664" s="2">
        <v>1.0398385312178979</v>
      </c>
      <c r="G664" s="2">
        <v>1.0176414524761748</v>
      </c>
      <c r="H664" s="2">
        <v>-6.7156431598333149E-2</v>
      </c>
      <c r="I664" s="2">
        <v>168.1818348456782</v>
      </c>
      <c r="J664" s="2">
        <v>624.0930714585852</v>
      </c>
      <c r="K664" s="2">
        <v>3169.0673118881964</v>
      </c>
      <c r="L664" s="2">
        <v>4325.6267399180397</v>
      </c>
      <c r="M664" s="2">
        <v>9676.6971770046785</v>
      </c>
      <c r="N664" s="2">
        <v>1</v>
      </c>
      <c r="O664" s="2">
        <v>1</v>
      </c>
      <c r="P664" s="2">
        <v>1</v>
      </c>
      <c r="Q664" s="2">
        <v>1</v>
      </c>
      <c r="R664" s="2">
        <v>1</v>
      </c>
      <c r="S664">
        <v>69.011116404510759</v>
      </c>
    </row>
    <row r="665" spans="1:19" x14ac:dyDescent="0.2">
      <c r="A665" s="2" t="s">
        <v>689</v>
      </c>
      <c r="B665" s="2">
        <v>1097</v>
      </c>
      <c r="C665" s="2">
        <v>8.7387889907674932E-2</v>
      </c>
      <c r="D665" s="2">
        <v>0.13315222516367506</v>
      </c>
      <c r="E665" s="2">
        <v>791705</v>
      </c>
      <c r="F665" s="2">
        <v>1.0398385312178979</v>
      </c>
      <c r="G665" s="2">
        <v>1.0221388726900982</v>
      </c>
      <c r="H665" s="2">
        <v>-3.4008940843801537E-2</v>
      </c>
      <c r="I665" s="2">
        <v>168.00210928508389</v>
      </c>
      <c r="J665" s="2">
        <v>625.33280200547051</v>
      </c>
      <c r="K665" s="2">
        <v>3200.1557065443826</v>
      </c>
      <c r="L665" s="2">
        <v>4377.9252828539938</v>
      </c>
      <c r="M665" s="2">
        <v>9864.3168653677694</v>
      </c>
      <c r="N665" s="2">
        <v>1</v>
      </c>
      <c r="O665" s="2">
        <v>1</v>
      </c>
      <c r="P665" s="2">
        <v>1</v>
      </c>
      <c r="Q665" s="2">
        <v>1</v>
      </c>
      <c r="R665" s="2">
        <v>1</v>
      </c>
      <c r="S665">
        <v>69.011116404510759</v>
      </c>
    </row>
    <row r="666" spans="1:19" x14ac:dyDescent="0.2">
      <c r="A666" s="2" t="s">
        <v>690</v>
      </c>
      <c r="B666" s="2">
        <v>1097</v>
      </c>
      <c r="C666" s="2">
        <v>8.7387889907674932E-2</v>
      </c>
      <c r="D666" s="2">
        <v>0.14117159872371582</v>
      </c>
      <c r="E666" s="2">
        <v>791705</v>
      </c>
      <c r="F666" s="2">
        <v>1.0398385312178979</v>
      </c>
      <c r="G666" s="2">
        <v>1.0192614050549693</v>
      </c>
      <c r="H666" s="2">
        <v>-9.1840538841963706E-2</v>
      </c>
      <c r="I666" s="2">
        <v>167.50479334611128</v>
      </c>
      <c r="J666" s="2">
        <v>620.21487241454031</v>
      </c>
      <c r="K666" s="2">
        <v>3132.2414612658604</v>
      </c>
      <c r="L666" s="2">
        <v>4268.7842841179508</v>
      </c>
      <c r="M666" s="2">
        <v>9504.2891588969378</v>
      </c>
      <c r="N666" s="2">
        <v>1</v>
      </c>
      <c r="O666" s="2">
        <v>1</v>
      </c>
      <c r="P666" s="2">
        <v>1</v>
      </c>
      <c r="Q666" s="2">
        <v>1</v>
      </c>
      <c r="R666" s="2">
        <v>1</v>
      </c>
      <c r="S666">
        <v>69.011116404510759</v>
      </c>
    </row>
    <row r="667" spans="1:19" x14ac:dyDescent="0.2">
      <c r="A667" s="2" t="s">
        <v>691</v>
      </c>
      <c r="B667" s="2">
        <v>1097</v>
      </c>
      <c r="C667" s="2">
        <v>8.7387889907674932E-2</v>
      </c>
      <c r="D667" s="2">
        <v>0.16894878668305746</v>
      </c>
      <c r="E667" s="2">
        <v>791705</v>
      </c>
      <c r="F667" s="2">
        <v>1.0398385312178979</v>
      </c>
      <c r="G667" s="2">
        <v>1.0174993243081589</v>
      </c>
      <c r="H667" s="2">
        <v>0.18069693255545455</v>
      </c>
      <c r="I667" s="2">
        <v>172.47303009785452</v>
      </c>
      <c r="J667" s="2">
        <v>655.06648979771637</v>
      </c>
      <c r="K667" s="2">
        <v>3534.4325824812622</v>
      </c>
      <c r="L667" s="2">
        <v>4911.9059555512085</v>
      </c>
      <c r="M667" s="2">
        <v>11647.985760736396</v>
      </c>
      <c r="N667" s="2">
        <v>1</v>
      </c>
      <c r="O667" s="2">
        <v>1</v>
      </c>
      <c r="P667" s="2">
        <v>1</v>
      </c>
      <c r="Q667" s="2">
        <v>1</v>
      </c>
      <c r="R667" s="2">
        <v>1</v>
      </c>
      <c r="S667">
        <v>69.011116404510759</v>
      </c>
    </row>
    <row r="668" spans="1:19" x14ac:dyDescent="0.2">
      <c r="A668" s="2" t="s">
        <v>692</v>
      </c>
      <c r="B668" s="2">
        <v>1097</v>
      </c>
      <c r="C668" s="2">
        <v>8.7387889907674932E-2</v>
      </c>
      <c r="D668" s="2">
        <v>0.13010155521101746</v>
      </c>
      <c r="E668" s="2">
        <v>791705</v>
      </c>
      <c r="F668" s="2">
        <v>1.0398385312178979</v>
      </c>
      <c r="G668" s="2">
        <v>1.0196629316065289</v>
      </c>
      <c r="H668" s="2">
        <v>-6.7345462966751757E-2</v>
      </c>
      <c r="I668" s="2">
        <v>167.84827960831754</v>
      </c>
      <c r="J668" s="2">
        <v>622.86034320849637</v>
      </c>
      <c r="K668" s="2">
        <v>3162.9986749202785</v>
      </c>
      <c r="L668" s="2">
        <v>4317.4709862495238</v>
      </c>
      <c r="M668" s="2">
        <v>9659.8257069271822</v>
      </c>
      <c r="N668" s="2">
        <v>1</v>
      </c>
      <c r="O668" s="2">
        <v>1</v>
      </c>
      <c r="P668" s="2">
        <v>1</v>
      </c>
      <c r="Q668" s="2">
        <v>1</v>
      </c>
      <c r="R668" s="2">
        <v>1</v>
      </c>
      <c r="S668">
        <v>69.011116404510759</v>
      </c>
    </row>
    <row r="669" spans="1:19" x14ac:dyDescent="0.2">
      <c r="A669" s="2" t="s">
        <v>693</v>
      </c>
      <c r="B669" s="2">
        <v>1097</v>
      </c>
      <c r="C669" s="2">
        <v>8.7387889907674932E-2</v>
      </c>
      <c r="D669" s="2">
        <v>0.14517262344817994</v>
      </c>
      <c r="E669" s="2">
        <v>791705</v>
      </c>
      <c r="F669" s="2">
        <v>1.0398385312178979</v>
      </c>
      <c r="G669" s="2">
        <v>1.0192109878626272</v>
      </c>
      <c r="H669" s="2">
        <v>9.0575093655943476E-2</v>
      </c>
      <c r="I669" s="2">
        <v>170.60758439203497</v>
      </c>
      <c r="J669" s="2">
        <v>642.39861410553362</v>
      </c>
      <c r="K669" s="2">
        <v>3386.7530153897574</v>
      </c>
      <c r="L669" s="2">
        <v>4673.7414764396708</v>
      </c>
      <c r="M669" s="2">
        <v>10828.579111605613</v>
      </c>
      <c r="N669" s="2">
        <v>1</v>
      </c>
      <c r="O669" s="2">
        <v>1</v>
      </c>
      <c r="P669" s="2">
        <v>1</v>
      </c>
      <c r="Q669" s="2">
        <v>1</v>
      </c>
      <c r="R669" s="2">
        <v>1</v>
      </c>
      <c r="S669">
        <v>69.011116404510759</v>
      </c>
    </row>
    <row r="670" spans="1:19" x14ac:dyDescent="0.2">
      <c r="A670" s="2" t="s">
        <v>694</v>
      </c>
      <c r="B670" s="2">
        <v>1097</v>
      </c>
      <c r="C670" s="2">
        <v>8.7387889907674932E-2</v>
      </c>
      <c r="D670" s="2">
        <v>0.16325855189518082</v>
      </c>
      <c r="E670" s="2">
        <v>791705</v>
      </c>
      <c r="F670" s="2">
        <v>1.0398385312178979</v>
      </c>
      <c r="G670" s="2">
        <v>1.0195768199025637</v>
      </c>
      <c r="H670" s="2">
        <v>0.1032693362561076</v>
      </c>
      <c r="I670" s="2">
        <v>170.76539052367582</v>
      </c>
      <c r="J670" s="2">
        <v>643.76564344115195</v>
      </c>
      <c r="K670" s="2">
        <v>3404.7818119851577</v>
      </c>
      <c r="L670" s="2">
        <v>4703.1195295968646</v>
      </c>
      <c r="M670" s="2">
        <v>10930.952834961738</v>
      </c>
      <c r="N670" s="2">
        <v>1</v>
      </c>
      <c r="O670" s="2">
        <v>1</v>
      </c>
      <c r="P670" s="2">
        <v>1</v>
      </c>
      <c r="Q670" s="2">
        <v>1</v>
      </c>
      <c r="R670" s="2">
        <v>1</v>
      </c>
      <c r="S670">
        <v>69.011116404510759</v>
      </c>
    </row>
    <row r="671" spans="1:19" x14ac:dyDescent="0.2">
      <c r="A671" s="2" t="s">
        <v>695</v>
      </c>
      <c r="B671" s="2">
        <v>1097</v>
      </c>
      <c r="C671" s="2">
        <v>8.7387889907674932E-2</v>
      </c>
      <c r="D671" s="2">
        <v>0.14907919541935891</v>
      </c>
      <c r="E671" s="2">
        <v>791705</v>
      </c>
      <c r="F671" s="2">
        <v>1.0398385312178979</v>
      </c>
      <c r="G671" s="2">
        <v>1.0198984842666949</v>
      </c>
      <c r="H671" s="2">
        <v>-5.3079349464297709E-2</v>
      </c>
      <c r="I671" s="2">
        <v>168.048695637175</v>
      </c>
      <c r="J671" s="2">
        <v>624.41046995836416</v>
      </c>
      <c r="K671" s="2">
        <v>3181.1868103999846</v>
      </c>
      <c r="L671" s="2">
        <v>4346.3349222365905</v>
      </c>
      <c r="M671" s="2">
        <v>9752.7660711337521</v>
      </c>
      <c r="N671" s="2">
        <v>1</v>
      </c>
      <c r="O671" s="2">
        <v>1</v>
      </c>
      <c r="P671" s="2">
        <v>1</v>
      </c>
      <c r="Q671" s="2">
        <v>1</v>
      </c>
      <c r="R671" s="2">
        <v>1</v>
      </c>
      <c r="S671">
        <v>69.011116404510759</v>
      </c>
    </row>
    <row r="672" spans="1:19" x14ac:dyDescent="0.2">
      <c r="A672" s="2" t="s">
        <v>696</v>
      </c>
      <c r="B672" s="2">
        <v>1097</v>
      </c>
      <c r="C672" s="2">
        <v>8.7387889907674932E-2</v>
      </c>
      <c r="D672" s="2">
        <v>0.13764470243211835</v>
      </c>
      <c r="E672" s="2">
        <v>791705</v>
      </c>
      <c r="F672" s="2">
        <v>1.0398385312178979</v>
      </c>
      <c r="G672" s="2">
        <v>1.0205984124641099</v>
      </c>
      <c r="H672" s="2">
        <v>2.888748434824524E-2</v>
      </c>
      <c r="I672" s="2">
        <v>169.3178546331666</v>
      </c>
      <c r="J672" s="2">
        <v>633.87235812518122</v>
      </c>
      <c r="K672" s="2">
        <v>3291.9108514816812</v>
      </c>
      <c r="L672" s="2">
        <v>4522.6968095852117</v>
      </c>
      <c r="M672" s="2">
        <v>10329.203220498053</v>
      </c>
      <c r="N672" s="2">
        <v>1</v>
      </c>
      <c r="O672" s="2">
        <v>1</v>
      </c>
      <c r="P672" s="2">
        <v>1</v>
      </c>
      <c r="Q672" s="2">
        <v>1</v>
      </c>
      <c r="R672" s="2">
        <v>1</v>
      </c>
      <c r="S672">
        <v>69.011116404510759</v>
      </c>
    </row>
    <row r="673" spans="1:19" x14ac:dyDescent="0.2">
      <c r="A673" s="2" t="s">
        <v>697</v>
      </c>
      <c r="B673" s="2">
        <v>1097</v>
      </c>
      <c r="C673" s="2">
        <v>8.7387889907674932E-2</v>
      </c>
      <c r="D673" s="2">
        <v>0.14962052830455808</v>
      </c>
      <c r="E673" s="2">
        <v>791705</v>
      </c>
      <c r="F673" s="2">
        <v>1.0398385312178979</v>
      </c>
      <c r="G673" s="2">
        <v>1.0218166953450025</v>
      </c>
      <c r="H673" s="5">
        <v>-5.6237550335815102E-3</v>
      </c>
      <c r="I673" s="2">
        <v>168.53201375691378</v>
      </c>
      <c r="J673" s="2">
        <v>628.93073636065242</v>
      </c>
      <c r="K673" s="2">
        <v>3239.798747362498</v>
      </c>
      <c r="L673" s="2">
        <v>4440.5835569421088</v>
      </c>
      <c r="M673" s="2">
        <v>10065.705903202501</v>
      </c>
      <c r="N673" s="2">
        <v>1</v>
      </c>
      <c r="O673" s="2">
        <v>1</v>
      </c>
      <c r="P673" s="2">
        <v>1</v>
      </c>
      <c r="Q673" s="2">
        <v>1</v>
      </c>
      <c r="R673" s="2">
        <v>1</v>
      </c>
      <c r="S673">
        <v>69.011116404510759</v>
      </c>
    </row>
    <row r="674" spans="1:19" x14ac:dyDescent="0.2">
      <c r="A674" s="2" t="s">
        <v>698</v>
      </c>
      <c r="B674" s="2">
        <v>1097</v>
      </c>
      <c r="C674" s="2">
        <v>8.7387889907674932E-2</v>
      </c>
      <c r="D674" s="2">
        <v>0.15848665254899047</v>
      </c>
      <c r="E674" s="2">
        <v>791705</v>
      </c>
      <c r="F674" s="2">
        <v>1.0398385312178979</v>
      </c>
      <c r="G674" s="2">
        <v>1.0228965201306459</v>
      </c>
      <c r="H674" s="5">
        <v>-1.69711390734664E-3</v>
      </c>
      <c r="I674" s="2">
        <v>168.42072655829247</v>
      </c>
      <c r="J674" s="2">
        <v>628.74633677351289</v>
      </c>
      <c r="K674" s="2">
        <v>3241.9625439037209</v>
      </c>
      <c r="L674" s="2">
        <v>4444.8202465946415</v>
      </c>
      <c r="M674" s="2">
        <v>10084.74910236407</v>
      </c>
      <c r="N674" s="2">
        <v>1</v>
      </c>
      <c r="O674" s="2">
        <v>1</v>
      </c>
      <c r="P674" s="2">
        <v>1</v>
      </c>
      <c r="Q674" s="2">
        <v>1</v>
      </c>
      <c r="R674" s="2">
        <v>1</v>
      </c>
      <c r="S674">
        <v>69.011116404510759</v>
      </c>
    </row>
    <row r="675" spans="1:19" x14ac:dyDescent="0.2">
      <c r="A675" s="2" t="s">
        <v>699</v>
      </c>
      <c r="B675" s="2">
        <v>1097</v>
      </c>
      <c r="C675" s="2">
        <v>8.7387889907674932E-2</v>
      </c>
      <c r="D675" s="2">
        <v>0.13413517468742062</v>
      </c>
      <c r="E675" s="2">
        <v>791705</v>
      </c>
      <c r="F675" s="2">
        <v>1.0398385312178979</v>
      </c>
      <c r="G675" s="2">
        <v>1.0196710590679117</v>
      </c>
      <c r="H675" s="2">
        <v>6.5056444408773784E-2</v>
      </c>
      <c r="I675" s="2">
        <v>170.0907614928162</v>
      </c>
      <c r="J675" s="2">
        <v>638.91547531322522</v>
      </c>
      <c r="K675" s="2">
        <v>3347.2307615508544</v>
      </c>
      <c r="L675" s="2">
        <v>4610.5491124518403</v>
      </c>
      <c r="M675" s="2">
        <v>10617.320508740017</v>
      </c>
      <c r="N675" s="2">
        <v>1</v>
      </c>
      <c r="O675" s="2">
        <v>1</v>
      </c>
      <c r="P675" s="2">
        <v>1</v>
      </c>
      <c r="Q675" s="2">
        <v>1</v>
      </c>
      <c r="R675" s="2">
        <v>1</v>
      </c>
      <c r="S675">
        <v>69.011116404510759</v>
      </c>
    </row>
    <row r="676" spans="1:19" x14ac:dyDescent="0.2">
      <c r="A676" s="2" t="s">
        <v>700</v>
      </c>
      <c r="B676" s="2">
        <v>1097</v>
      </c>
      <c r="C676" s="2">
        <v>8.7387889907674932E-2</v>
      </c>
      <c r="D676" s="2">
        <v>0.13970472352826599</v>
      </c>
      <c r="E676" s="2">
        <v>791705</v>
      </c>
      <c r="F676" s="2">
        <v>1.0398385312178979</v>
      </c>
      <c r="G676" s="2">
        <v>1.0189063852585831</v>
      </c>
      <c r="H676" s="2">
        <v>9.0672563998594104E-3</v>
      </c>
      <c r="I676" s="2">
        <v>169.26141849177731</v>
      </c>
      <c r="J676" s="2">
        <v>632.49514982897801</v>
      </c>
      <c r="K676" s="2">
        <v>3269.1037225293057</v>
      </c>
      <c r="L676" s="2">
        <v>4485.0420960240326</v>
      </c>
      <c r="M676" s="2">
        <v>10196.73423090709</v>
      </c>
      <c r="N676" s="2">
        <v>1</v>
      </c>
      <c r="O676" s="2">
        <v>1</v>
      </c>
      <c r="P676" s="2">
        <v>1</v>
      </c>
      <c r="Q676" s="2">
        <v>1</v>
      </c>
      <c r="R676" s="2">
        <v>1</v>
      </c>
      <c r="S676">
        <v>69.011116404510759</v>
      </c>
    </row>
    <row r="677" spans="1:19" x14ac:dyDescent="0.2">
      <c r="A677" s="2" t="s">
        <v>701</v>
      </c>
      <c r="B677" s="2">
        <v>1097</v>
      </c>
      <c r="C677" s="2">
        <v>8.7387889907674932E-2</v>
      </c>
      <c r="D677" s="2">
        <v>0.1341978802415601</v>
      </c>
      <c r="E677" s="2">
        <v>791705</v>
      </c>
      <c r="F677" s="2">
        <v>1.0398385312178979</v>
      </c>
      <c r="G677" s="2">
        <v>1.0194224330500257</v>
      </c>
      <c r="H677" s="2">
        <v>-6.4578884174575912E-2</v>
      </c>
      <c r="I677" s="2">
        <v>167.93382283012659</v>
      </c>
      <c r="J677" s="2">
        <v>623.33157151672481</v>
      </c>
      <c r="K677" s="2">
        <v>3167.3339029480462</v>
      </c>
      <c r="L677" s="2">
        <v>4324.1385316280603</v>
      </c>
      <c r="M677" s="2">
        <v>9679.9275364952337</v>
      </c>
      <c r="N677" s="2">
        <v>1</v>
      </c>
      <c r="O677" s="2">
        <v>1</v>
      </c>
      <c r="P677" s="2">
        <v>1</v>
      </c>
      <c r="Q677" s="2">
        <v>1</v>
      </c>
      <c r="R677" s="2">
        <v>1</v>
      </c>
      <c r="S677">
        <v>69.011116404510759</v>
      </c>
    </row>
    <row r="678" spans="1:19" x14ac:dyDescent="0.2">
      <c r="A678" s="2" t="s">
        <v>702</v>
      </c>
      <c r="B678" s="2">
        <v>1097</v>
      </c>
      <c r="C678" s="2">
        <v>8.7387889907674932E-2</v>
      </c>
      <c r="D678" s="2">
        <v>0.14745263687428842</v>
      </c>
      <c r="E678" s="2">
        <v>791705</v>
      </c>
      <c r="F678" s="2">
        <v>1.0398385312178979</v>
      </c>
      <c r="G678" s="2">
        <v>1.0193898754034274</v>
      </c>
      <c r="H678" s="2">
        <v>-0.18370998987062195</v>
      </c>
      <c r="I678" s="2">
        <v>165.96779325599329</v>
      </c>
      <c r="J678" s="2">
        <v>609.55283487891643</v>
      </c>
      <c r="K678" s="2">
        <v>3017.7443566066486</v>
      </c>
      <c r="L678" s="2">
        <v>4089.9365616534965</v>
      </c>
      <c r="M678" s="2">
        <v>8952.175059985293</v>
      </c>
      <c r="N678" s="2">
        <v>1</v>
      </c>
      <c r="O678" s="2">
        <v>1</v>
      </c>
      <c r="P678" s="2">
        <v>1</v>
      </c>
      <c r="Q678" s="2">
        <v>1</v>
      </c>
      <c r="R678" s="2">
        <v>1</v>
      </c>
      <c r="S678">
        <v>69.011116404510759</v>
      </c>
    </row>
    <row r="679" spans="1:19" x14ac:dyDescent="0.2">
      <c r="A679" s="2" t="s">
        <v>703</v>
      </c>
      <c r="B679" s="2">
        <v>1097</v>
      </c>
      <c r="C679" s="2">
        <v>8.7387889907674932E-2</v>
      </c>
      <c r="D679" s="2">
        <v>0.14526048182003215</v>
      </c>
      <c r="E679" s="2">
        <v>791705</v>
      </c>
      <c r="F679" s="2">
        <v>1.0398385312178979</v>
      </c>
      <c r="G679" s="2">
        <v>1.0201773162156342</v>
      </c>
      <c r="H679" s="2">
        <v>-0.11709902520700964</v>
      </c>
      <c r="I679" s="2">
        <v>166.93719219604969</v>
      </c>
      <c r="J679" s="2">
        <v>616.73019442287398</v>
      </c>
      <c r="K679" s="2">
        <v>3097.4765636870761</v>
      </c>
      <c r="L679" s="2">
        <v>4214.8526390942843</v>
      </c>
      <c r="M679" s="2">
        <v>9339.4615234866251</v>
      </c>
      <c r="N679" s="2">
        <v>1</v>
      </c>
      <c r="O679" s="2">
        <v>1</v>
      </c>
      <c r="P679" s="2">
        <v>1</v>
      </c>
      <c r="Q679" s="2">
        <v>1</v>
      </c>
      <c r="R679" s="2">
        <v>1</v>
      </c>
      <c r="S679">
        <v>69.011116404510759</v>
      </c>
    </row>
    <row r="680" spans="1:19" x14ac:dyDescent="0.2">
      <c r="A680" s="2" t="s">
        <v>704</v>
      </c>
      <c r="B680" s="2">
        <v>1097</v>
      </c>
      <c r="C680" s="2">
        <v>8.7387889907674932E-2</v>
      </c>
      <c r="D680" s="2">
        <v>0.1354740640196419</v>
      </c>
      <c r="E680" s="2">
        <v>791705</v>
      </c>
      <c r="F680" s="2">
        <v>1.0398385312178979</v>
      </c>
      <c r="G680" s="2">
        <v>1.0219927630677366</v>
      </c>
      <c r="H680" s="2">
        <v>-4.7441872225646838E-2</v>
      </c>
      <c r="I680" s="2">
        <v>167.80115214794188</v>
      </c>
      <c r="J680" s="2">
        <v>623.82332844576456</v>
      </c>
      <c r="K680" s="2">
        <v>3182.5996218912669</v>
      </c>
      <c r="L680" s="2">
        <v>4350.0467132488966</v>
      </c>
      <c r="M680" s="2">
        <v>9774.1527572840241</v>
      </c>
      <c r="N680" s="2">
        <v>1</v>
      </c>
      <c r="O680" s="2">
        <v>1</v>
      </c>
      <c r="P680" s="2">
        <v>1</v>
      </c>
      <c r="Q680" s="2">
        <v>1</v>
      </c>
      <c r="R680" s="2">
        <v>1</v>
      </c>
      <c r="S680">
        <v>69.011116404510759</v>
      </c>
    </row>
    <row r="681" spans="1:19" x14ac:dyDescent="0.2">
      <c r="A681" s="2" t="s">
        <v>705</v>
      </c>
      <c r="B681" s="2">
        <v>1097</v>
      </c>
      <c r="C681" s="2">
        <v>8.7387889907674932E-2</v>
      </c>
      <c r="D681" s="2">
        <v>0.16527101649922457</v>
      </c>
      <c r="E681" s="2">
        <v>791705</v>
      </c>
      <c r="F681" s="2">
        <v>1.0398385312178979</v>
      </c>
      <c r="G681" s="2">
        <v>1.0191450002283722</v>
      </c>
      <c r="H681" s="2">
        <v>2.9936496343331041E-2</v>
      </c>
      <c r="I681" s="2">
        <v>169.57733037741826</v>
      </c>
      <c r="J681" s="2">
        <v>634.90193917431122</v>
      </c>
      <c r="K681" s="2">
        <v>3297.9395583432388</v>
      </c>
      <c r="L681" s="2">
        <v>4531.2123259500868</v>
      </c>
      <c r="M681" s="2">
        <v>10349.960009937937</v>
      </c>
      <c r="N681" s="2">
        <v>1</v>
      </c>
      <c r="O681" s="2">
        <v>1</v>
      </c>
      <c r="P681" s="2">
        <v>1</v>
      </c>
      <c r="Q681" s="2">
        <v>1</v>
      </c>
      <c r="R681" s="2">
        <v>1</v>
      </c>
      <c r="S681">
        <v>69.011116404510759</v>
      </c>
    </row>
    <row r="682" spans="1:19" x14ac:dyDescent="0.2">
      <c r="A682" s="2" t="s">
        <v>706</v>
      </c>
      <c r="B682" s="2">
        <v>1097</v>
      </c>
      <c r="C682" s="2">
        <v>8.7387889907674932E-2</v>
      </c>
      <c r="D682" s="2">
        <v>0.14563197793693161</v>
      </c>
      <c r="E682" s="2">
        <v>791705</v>
      </c>
      <c r="F682" s="2">
        <v>1.0398385312178979</v>
      </c>
      <c r="G682" s="2">
        <v>1.0236391172047299</v>
      </c>
      <c r="H682" s="2">
        <v>-0.11304450237378712</v>
      </c>
      <c r="I682" s="2">
        <v>166.44714532723734</v>
      </c>
      <c r="J682" s="2">
        <v>615.17609307386522</v>
      </c>
      <c r="K682" s="2">
        <v>3093.0571270488122</v>
      </c>
      <c r="L682" s="2">
        <v>4210.2223158304378</v>
      </c>
      <c r="M682" s="2">
        <v>9339.4308264353749</v>
      </c>
      <c r="N682" s="2">
        <v>1</v>
      </c>
      <c r="O682" s="2">
        <v>1</v>
      </c>
      <c r="P682" s="2">
        <v>1</v>
      </c>
      <c r="Q682" s="2">
        <v>1</v>
      </c>
      <c r="R682" s="2">
        <v>1</v>
      </c>
      <c r="S682">
        <v>69.011116404510759</v>
      </c>
    </row>
    <row r="683" spans="1:19" x14ac:dyDescent="0.2">
      <c r="A683" s="2" t="s">
        <v>707</v>
      </c>
      <c r="B683" s="2">
        <v>1097</v>
      </c>
      <c r="C683" s="2">
        <v>8.7387889907674932E-2</v>
      </c>
      <c r="D683" s="2">
        <v>0.13479170241941946</v>
      </c>
      <c r="E683" s="2">
        <v>791705</v>
      </c>
      <c r="F683" s="2">
        <v>1.0398385312178979</v>
      </c>
      <c r="G683" s="2">
        <v>1.0178525020874771</v>
      </c>
      <c r="H683" s="2">
        <v>-5.2619659588289319E-2</v>
      </c>
      <c r="I683" s="2">
        <v>168.39162397001203</v>
      </c>
      <c r="J683" s="2">
        <v>625.69641246190747</v>
      </c>
      <c r="K683" s="2">
        <v>3187.7584784996006</v>
      </c>
      <c r="L683" s="2">
        <v>4355.2666198263605</v>
      </c>
      <c r="M683" s="2">
        <v>9771.9796448434936</v>
      </c>
      <c r="N683" s="2">
        <v>1</v>
      </c>
      <c r="O683" s="2">
        <v>1</v>
      </c>
      <c r="P683" s="2">
        <v>1</v>
      </c>
      <c r="Q683" s="2">
        <v>1</v>
      </c>
      <c r="R683" s="2">
        <v>1</v>
      </c>
      <c r="S683">
        <v>69.011116404510759</v>
      </c>
    </row>
    <row r="684" spans="1:19" x14ac:dyDescent="0.2">
      <c r="A684" s="2" t="s">
        <v>708</v>
      </c>
      <c r="B684" s="2">
        <v>1097</v>
      </c>
      <c r="C684" s="2">
        <v>8.7387889907674932E-2</v>
      </c>
      <c r="D684" s="2">
        <v>0.14437492160420276</v>
      </c>
      <c r="E684" s="2">
        <v>791705</v>
      </c>
      <c r="F684" s="2">
        <v>1.0398385312178979</v>
      </c>
      <c r="G684" s="2">
        <v>1.0229166254653304</v>
      </c>
      <c r="H684" s="2">
        <v>-0.19216859672235501</v>
      </c>
      <c r="I684" s="2">
        <v>165.26991312468124</v>
      </c>
      <c r="J684" s="2">
        <v>606.59082924842312</v>
      </c>
      <c r="K684" s="2">
        <v>2998.5174161459486</v>
      </c>
      <c r="L684" s="2">
        <v>4062.2575101412922</v>
      </c>
      <c r="M684" s="2">
        <v>8881.5609067230489</v>
      </c>
      <c r="N684" s="2">
        <v>1</v>
      </c>
      <c r="O684" s="2">
        <v>1</v>
      </c>
      <c r="P684" s="2">
        <v>1</v>
      </c>
      <c r="Q684" s="2">
        <v>1</v>
      </c>
      <c r="R684" s="2">
        <v>1</v>
      </c>
      <c r="S684">
        <v>69.011116404510759</v>
      </c>
    </row>
    <row r="685" spans="1:19" x14ac:dyDescent="0.2">
      <c r="A685" s="2" t="s">
        <v>709</v>
      </c>
      <c r="B685" s="2">
        <v>1097</v>
      </c>
      <c r="C685" s="2">
        <v>8.7387889907674932E-2</v>
      </c>
      <c r="D685" s="2">
        <v>0.13840227990116205</v>
      </c>
      <c r="E685" s="2">
        <v>791705</v>
      </c>
      <c r="F685" s="2">
        <v>1.0398385312178979</v>
      </c>
      <c r="G685" s="2">
        <v>1.016305502371927</v>
      </c>
      <c r="H685" s="2">
        <v>-0.1563565534802151</v>
      </c>
      <c r="I685" s="2">
        <v>166.91240986108627</v>
      </c>
      <c r="J685" s="2">
        <v>614.45529994201036</v>
      </c>
      <c r="K685" s="2">
        <v>3059.115896025412</v>
      </c>
      <c r="L685" s="2">
        <v>4152.3732004111416</v>
      </c>
      <c r="M685" s="2">
        <v>9130.6914734455258</v>
      </c>
      <c r="N685" s="2">
        <v>1</v>
      </c>
      <c r="O685" s="2">
        <v>1</v>
      </c>
      <c r="P685" s="2">
        <v>1</v>
      </c>
      <c r="Q685" s="2">
        <v>1</v>
      </c>
      <c r="R685" s="2">
        <v>1</v>
      </c>
      <c r="S685">
        <v>69.011116404510759</v>
      </c>
    </row>
    <row r="686" spans="1:19" x14ac:dyDescent="0.2">
      <c r="A686" s="2" t="s">
        <v>710</v>
      </c>
      <c r="B686" s="2">
        <v>1097</v>
      </c>
      <c r="C686" s="2">
        <v>8.7387889907674932E-2</v>
      </c>
      <c r="D686" s="2">
        <v>0.14432465285297047</v>
      </c>
      <c r="E686" s="2">
        <v>791705</v>
      </c>
      <c r="F686" s="2">
        <v>1.0398385312178979</v>
      </c>
      <c r="G686" s="2">
        <v>1.0199356410506113</v>
      </c>
      <c r="H686" s="2">
        <v>-5.6816033550577509E-2</v>
      </c>
      <c r="I686" s="2">
        <v>167.98000396308794</v>
      </c>
      <c r="J686" s="2">
        <v>623.94442359799939</v>
      </c>
      <c r="K686" s="2">
        <v>3176.1162301080071</v>
      </c>
      <c r="L686" s="2">
        <v>4338.35481537345</v>
      </c>
      <c r="M686" s="2">
        <v>9727.47647268113</v>
      </c>
      <c r="N686" s="2">
        <v>1</v>
      </c>
      <c r="O686" s="2">
        <v>1</v>
      </c>
      <c r="P686" s="2">
        <v>1</v>
      </c>
      <c r="Q686" s="2">
        <v>1</v>
      </c>
      <c r="R686" s="2">
        <v>1</v>
      </c>
      <c r="S686">
        <v>69.011116404510759</v>
      </c>
    </row>
    <row r="687" spans="1:19" x14ac:dyDescent="0.2">
      <c r="A687" s="2" t="s">
        <v>711</v>
      </c>
      <c r="B687" s="2">
        <v>1097</v>
      </c>
      <c r="C687" s="2">
        <v>8.7387889907674932E-2</v>
      </c>
      <c r="D687" s="2">
        <v>0.15387562189090082</v>
      </c>
      <c r="E687" s="2">
        <v>791705</v>
      </c>
      <c r="F687" s="2">
        <v>1.0398385312178979</v>
      </c>
      <c r="G687" s="2">
        <v>1.0200338363341899</v>
      </c>
      <c r="H687" s="2">
        <v>4.6509318171374367E-2</v>
      </c>
      <c r="I687" s="2">
        <v>169.71234689689561</v>
      </c>
      <c r="J687" s="2">
        <v>636.38976939691941</v>
      </c>
      <c r="K687" s="2">
        <v>3318.9896961738291</v>
      </c>
      <c r="L687" s="2">
        <v>4565.5604346898417</v>
      </c>
      <c r="M687" s="2">
        <v>10468.618943467771</v>
      </c>
      <c r="N687" s="2">
        <v>1</v>
      </c>
      <c r="O687" s="2">
        <v>1</v>
      </c>
      <c r="P687" s="2">
        <v>1</v>
      </c>
      <c r="Q687" s="2">
        <v>1</v>
      </c>
      <c r="R687" s="2">
        <v>1</v>
      </c>
      <c r="S687">
        <v>69.011116404510759</v>
      </c>
    </row>
    <row r="688" spans="1:19" x14ac:dyDescent="0.2">
      <c r="A688" s="2" t="s">
        <v>712</v>
      </c>
      <c r="B688" s="2">
        <v>1097</v>
      </c>
      <c r="C688" s="2">
        <v>8.7387889907674932E-2</v>
      </c>
      <c r="D688" s="2">
        <v>0.14653839169246033</v>
      </c>
      <c r="E688" s="2">
        <v>791705</v>
      </c>
      <c r="F688" s="2">
        <v>1.0398385312178979</v>
      </c>
      <c r="G688" s="2">
        <v>1.0196349448752702</v>
      </c>
      <c r="H688" s="2">
        <v>5.4416080290364349E-2</v>
      </c>
      <c r="I688" s="2">
        <v>169.91427496240331</v>
      </c>
      <c r="J688" s="2">
        <v>637.61695123169375</v>
      </c>
      <c r="K688" s="2">
        <v>3331.749045299649</v>
      </c>
      <c r="L688" s="2">
        <v>4585.6874697202657</v>
      </c>
      <c r="M688" s="2">
        <v>10533.739551540702</v>
      </c>
      <c r="N688" s="2">
        <v>1</v>
      </c>
      <c r="O688" s="2">
        <v>1</v>
      </c>
      <c r="P688" s="2">
        <v>1</v>
      </c>
      <c r="Q688" s="2">
        <v>1</v>
      </c>
      <c r="R688" s="2">
        <v>1</v>
      </c>
      <c r="S688">
        <v>69.011116404510759</v>
      </c>
    </row>
    <row r="689" spans="1:19" x14ac:dyDescent="0.2">
      <c r="A689" s="2" t="s">
        <v>713</v>
      </c>
      <c r="B689" s="2">
        <v>1097</v>
      </c>
      <c r="C689" s="2">
        <v>8.7387889907674932E-2</v>
      </c>
      <c r="D689" s="2">
        <v>0.13982452454650446</v>
      </c>
      <c r="E689" s="2">
        <v>791705</v>
      </c>
      <c r="F689" s="2">
        <v>1.0398385312178979</v>
      </c>
      <c r="G689" s="2">
        <v>1.0206590501312205</v>
      </c>
      <c r="H689" s="2">
        <v>-4.276238456797557E-2</v>
      </c>
      <c r="I689" s="2">
        <v>168.09731564803226</v>
      </c>
      <c r="J689" s="2">
        <v>625.18077900093601</v>
      </c>
      <c r="K689" s="2">
        <v>3192.7420517156211</v>
      </c>
      <c r="L689" s="2">
        <v>4365.1365081030726</v>
      </c>
      <c r="M689" s="2">
        <v>9816.3953386044668</v>
      </c>
      <c r="N689" s="2">
        <v>1</v>
      </c>
      <c r="O689" s="2">
        <v>1</v>
      </c>
      <c r="P689" s="2">
        <v>1</v>
      </c>
      <c r="Q689" s="2">
        <v>1</v>
      </c>
      <c r="R689" s="2">
        <v>1</v>
      </c>
      <c r="S689">
        <v>69.011116404510759</v>
      </c>
    </row>
    <row r="690" spans="1:19" x14ac:dyDescent="0.2">
      <c r="A690" s="2" t="s">
        <v>714</v>
      </c>
      <c r="B690" s="2">
        <v>1097</v>
      </c>
      <c r="C690" s="2">
        <v>8.7387889907674932E-2</v>
      </c>
      <c r="D690" s="2">
        <v>0.12923327908935967</v>
      </c>
      <c r="E690" s="2">
        <v>791705</v>
      </c>
      <c r="F690" s="2">
        <v>1.0398385312178979</v>
      </c>
      <c r="G690" s="2">
        <v>1.020065677174659</v>
      </c>
      <c r="H690" s="2">
        <v>-0.11310380448848646</v>
      </c>
      <c r="I690" s="2">
        <v>167.02134858704511</v>
      </c>
      <c r="J690" s="2">
        <v>617.25926793930842</v>
      </c>
      <c r="K690" s="2">
        <v>3102.832095390615</v>
      </c>
      <c r="L690" s="2">
        <v>4223.1704145521217</v>
      </c>
      <c r="M690" s="2">
        <v>9364.9102130078645</v>
      </c>
      <c r="N690" s="2">
        <v>1</v>
      </c>
      <c r="O690" s="2">
        <v>1</v>
      </c>
      <c r="P690" s="2">
        <v>1</v>
      </c>
      <c r="Q690" s="2">
        <v>1</v>
      </c>
      <c r="R690" s="2">
        <v>1</v>
      </c>
      <c r="S690">
        <v>69.011116404510759</v>
      </c>
    </row>
    <row r="691" spans="1:19" x14ac:dyDescent="0.2">
      <c r="A691" s="2" t="s">
        <v>715</v>
      </c>
      <c r="B691" s="2">
        <v>1097</v>
      </c>
      <c r="C691" s="2">
        <v>8.7387889907674932E-2</v>
      </c>
      <c r="D691" s="2">
        <v>0.13650833633013187</v>
      </c>
      <c r="E691" s="2">
        <v>791705</v>
      </c>
      <c r="F691" s="2">
        <v>1.0398385312178979</v>
      </c>
      <c r="G691" s="2">
        <v>1.0190517253326772</v>
      </c>
      <c r="H691" s="2">
        <v>-0.14764199993310789</v>
      </c>
      <c r="I691" s="2">
        <v>166.61409736708453</v>
      </c>
      <c r="J691" s="2">
        <v>613.86177459631085</v>
      </c>
      <c r="K691" s="2">
        <v>3062.4585086023171</v>
      </c>
      <c r="L691" s="2">
        <v>4159.3592672112636</v>
      </c>
      <c r="M691" s="2">
        <v>9163.1066064223996</v>
      </c>
      <c r="N691" s="2">
        <v>1</v>
      </c>
      <c r="O691" s="2">
        <v>1</v>
      </c>
      <c r="P691" s="2">
        <v>1</v>
      </c>
      <c r="Q691" s="2">
        <v>1</v>
      </c>
      <c r="R691" s="2">
        <v>1</v>
      </c>
      <c r="S691">
        <v>69.011116404510759</v>
      </c>
    </row>
    <row r="692" spans="1:19" x14ac:dyDescent="0.2">
      <c r="A692" s="2" t="s">
        <v>716</v>
      </c>
      <c r="B692" s="2">
        <v>1097</v>
      </c>
      <c r="C692" s="2">
        <v>8.7387889907674932E-2</v>
      </c>
      <c r="D692" s="2">
        <v>0.15522913949100933</v>
      </c>
      <c r="E692" s="2">
        <v>791705</v>
      </c>
      <c r="F692" s="2">
        <v>1.0398385312178979</v>
      </c>
      <c r="G692" s="2">
        <v>1.0190080745379959</v>
      </c>
      <c r="H692" s="2">
        <v>3.5733344078459059E-2</v>
      </c>
      <c r="I692" s="2">
        <v>169.69916104804955</v>
      </c>
      <c r="J692" s="2">
        <v>635.70017585693688</v>
      </c>
      <c r="K692" s="2">
        <v>3306.6777560280061</v>
      </c>
      <c r="L692" s="2">
        <v>4545.0691797853087</v>
      </c>
      <c r="M692" s="2">
        <v>10395.157547016059</v>
      </c>
      <c r="N692" s="2">
        <v>1</v>
      </c>
      <c r="O692" s="2">
        <v>1</v>
      </c>
      <c r="P692" s="2">
        <v>1</v>
      </c>
      <c r="Q692" s="2">
        <v>1</v>
      </c>
      <c r="R692" s="2">
        <v>1</v>
      </c>
      <c r="S692">
        <v>69.011116404510759</v>
      </c>
    </row>
    <row r="693" spans="1:19" x14ac:dyDescent="0.2">
      <c r="A693" s="2" t="s">
        <v>717</v>
      </c>
      <c r="B693" s="2">
        <v>1097</v>
      </c>
      <c r="C693" s="2">
        <v>8.7387889907674932E-2</v>
      </c>
      <c r="D693" s="2">
        <v>0.15033913909746016</v>
      </c>
      <c r="E693" s="2">
        <v>791705</v>
      </c>
      <c r="F693" s="2">
        <v>1.0398385312178979</v>
      </c>
      <c r="G693" s="2">
        <v>1.0221743748956575</v>
      </c>
      <c r="H693" s="2">
        <v>-4.8914185554787437E-2</v>
      </c>
      <c r="I693" s="2">
        <v>167.74695275618055</v>
      </c>
      <c r="J693" s="2">
        <v>623.539953615733</v>
      </c>
      <c r="K693" s="2">
        <v>3180.1129800182898</v>
      </c>
      <c r="L693" s="2">
        <v>4346.2448780000377</v>
      </c>
      <c r="M693" s="2">
        <v>9762.812594797957</v>
      </c>
      <c r="N693" s="2">
        <v>1</v>
      </c>
      <c r="O693" s="2">
        <v>1</v>
      </c>
      <c r="P693" s="2">
        <v>1</v>
      </c>
      <c r="Q693" s="2">
        <v>1</v>
      </c>
      <c r="R693" s="2">
        <v>1</v>
      </c>
      <c r="S693">
        <v>69.011116404510759</v>
      </c>
    </row>
    <row r="694" spans="1:19" x14ac:dyDescent="0.2">
      <c r="A694" s="2" t="s">
        <v>718</v>
      </c>
      <c r="B694" s="2">
        <v>1097</v>
      </c>
      <c r="C694" s="2">
        <v>8.7387889907674932E-2</v>
      </c>
      <c r="D694" s="2">
        <v>0.14015248718875867</v>
      </c>
      <c r="E694" s="2">
        <v>791705</v>
      </c>
      <c r="F694" s="2">
        <v>1.0398385312178979</v>
      </c>
      <c r="G694" s="2">
        <v>1.0181459787422065</v>
      </c>
      <c r="H694" s="2">
        <v>-0.11676337849913378</v>
      </c>
      <c r="I694" s="2">
        <v>167.27117517867467</v>
      </c>
      <c r="J694" s="2">
        <v>617.961637789316</v>
      </c>
      <c r="K694" s="2">
        <v>3103.5090735488443</v>
      </c>
      <c r="L694" s="2">
        <v>4222.9519200095119</v>
      </c>
      <c r="M694" s="2">
        <v>9356.2079453702045</v>
      </c>
      <c r="N694" s="2">
        <v>1</v>
      </c>
      <c r="O694" s="2">
        <v>1</v>
      </c>
      <c r="P694" s="2">
        <v>1</v>
      </c>
      <c r="Q694" s="2">
        <v>1</v>
      </c>
      <c r="R694" s="2">
        <v>1</v>
      </c>
      <c r="S694">
        <v>69.011116404510759</v>
      </c>
    </row>
    <row r="695" spans="1:19" x14ac:dyDescent="0.2">
      <c r="A695" s="2" t="s">
        <v>719</v>
      </c>
      <c r="B695" s="2">
        <v>1097</v>
      </c>
      <c r="C695" s="2">
        <v>8.7387889907674932E-2</v>
      </c>
      <c r="D695" s="2">
        <v>0.13437085844228239</v>
      </c>
      <c r="E695" s="2">
        <v>791705</v>
      </c>
      <c r="F695" s="2">
        <v>1.0398385312178979</v>
      </c>
      <c r="G695" s="2">
        <v>1.0182637662113445</v>
      </c>
      <c r="H695" s="2">
        <v>-7.4022710522424096E-2</v>
      </c>
      <c r="I695" s="2">
        <v>167.96490799901321</v>
      </c>
      <c r="J695" s="2">
        <v>622.90680276209753</v>
      </c>
      <c r="K695" s="2">
        <v>3158.2450424881622</v>
      </c>
      <c r="L695" s="2">
        <v>4309.0080620257213</v>
      </c>
      <c r="M695" s="2">
        <v>9626.7983814630588</v>
      </c>
      <c r="N695" s="2">
        <v>1</v>
      </c>
      <c r="O695" s="2">
        <v>1</v>
      </c>
      <c r="P695" s="2">
        <v>1</v>
      </c>
      <c r="Q695" s="2">
        <v>1</v>
      </c>
      <c r="R695" s="2">
        <v>1</v>
      </c>
      <c r="S695">
        <v>69.011116404510759</v>
      </c>
    </row>
    <row r="696" spans="1:19" x14ac:dyDescent="0.2">
      <c r="A696" s="2" t="s">
        <v>720</v>
      </c>
      <c r="B696" s="2">
        <v>1097</v>
      </c>
      <c r="C696" s="2">
        <v>8.7387889907674932E-2</v>
      </c>
      <c r="D696" s="2">
        <v>0.13285201715701359</v>
      </c>
      <c r="E696" s="2">
        <v>791705</v>
      </c>
      <c r="F696" s="2">
        <v>1.0398385312178979</v>
      </c>
      <c r="G696" s="2">
        <v>1.0220151606906678</v>
      </c>
      <c r="H696" s="2">
        <v>-8.8869176740760725E-2</v>
      </c>
      <c r="I696" s="2">
        <v>167.10788384175353</v>
      </c>
      <c r="J696" s="2">
        <v>618.93435093394203</v>
      </c>
      <c r="K696" s="2">
        <v>3128.3189390609136</v>
      </c>
      <c r="L696" s="2">
        <v>4264.4917672869824</v>
      </c>
      <c r="M696" s="2">
        <v>9502.6468843253206</v>
      </c>
      <c r="N696" s="2">
        <v>1</v>
      </c>
      <c r="O696" s="2">
        <v>1</v>
      </c>
      <c r="P696" s="2">
        <v>1</v>
      </c>
      <c r="Q696" s="2">
        <v>1</v>
      </c>
      <c r="R696" s="2">
        <v>1</v>
      </c>
      <c r="S696">
        <v>69.011116404510759</v>
      </c>
    </row>
    <row r="697" spans="1:19" x14ac:dyDescent="0.2">
      <c r="A697" s="2" t="s">
        <v>721</v>
      </c>
      <c r="B697" s="2">
        <v>1097</v>
      </c>
      <c r="C697" s="2">
        <v>8.7387889907674932E-2</v>
      </c>
      <c r="D697" s="2">
        <v>0.13690776010777983</v>
      </c>
      <c r="E697" s="2">
        <v>791705</v>
      </c>
      <c r="F697" s="2">
        <v>1.0398385312178979</v>
      </c>
      <c r="G697" s="2">
        <v>1.0212771943908145</v>
      </c>
      <c r="H697" s="2">
        <v>-5.3442705241912379E-2</v>
      </c>
      <c r="I697" s="2">
        <v>167.81749979467682</v>
      </c>
      <c r="J697" s="2">
        <v>623.54054765018884</v>
      </c>
      <c r="K697" s="2">
        <v>3176.7025852198294</v>
      </c>
      <c r="L697" s="2">
        <v>4340.2245495541592</v>
      </c>
      <c r="M697" s="2">
        <v>9739.5028552569511</v>
      </c>
      <c r="N697" s="2">
        <v>1</v>
      </c>
      <c r="O697" s="2">
        <v>1</v>
      </c>
      <c r="P697" s="2">
        <v>1</v>
      </c>
      <c r="Q697" s="2">
        <v>1</v>
      </c>
      <c r="R697" s="2">
        <v>1</v>
      </c>
      <c r="S697">
        <v>69.011116404510759</v>
      </c>
    </row>
    <row r="698" spans="1:19" x14ac:dyDescent="0.2">
      <c r="A698" s="2" t="s">
        <v>722</v>
      </c>
      <c r="B698" s="2">
        <v>1097</v>
      </c>
      <c r="C698" s="2">
        <v>8.7387889907674932E-2</v>
      </c>
      <c r="D698" s="2">
        <v>0.14114515298225283</v>
      </c>
      <c r="E698" s="2">
        <v>791705</v>
      </c>
      <c r="F698" s="2">
        <v>1.0398385312178979</v>
      </c>
      <c r="G698" s="2">
        <v>1.0197751753978843</v>
      </c>
      <c r="H698" s="2">
        <v>-0.14731703797761489</v>
      </c>
      <c r="I698" s="2">
        <v>166.50324525768158</v>
      </c>
      <c r="J698" s="2">
        <v>613.47943170736687</v>
      </c>
      <c r="K698" s="2">
        <v>3060.9112133073631</v>
      </c>
      <c r="L698" s="2">
        <v>4157.4117528703837</v>
      </c>
      <c r="M698" s="2">
        <v>9160.0087008772061</v>
      </c>
      <c r="N698" s="2">
        <v>1</v>
      </c>
      <c r="O698" s="2">
        <v>1</v>
      </c>
      <c r="P698" s="2">
        <v>1</v>
      </c>
      <c r="Q698" s="2">
        <v>1</v>
      </c>
      <c r="R698" s="2">
        <v>1</v>
      </c>
      <c r="S698">
        <v>69.011116404510759</v>
      </c>
    </row>
    <row r="699" spans="1:19" x14ac:dyDescent="0.2">
      <c r="A699" s="2" t="s">
        <v>723</v>
      </c>
      <c r="B699" s="2">
        <v>1097</v>
      </c>
      <c r="C699" s="2">
        <v>8.7387889907674932E-2</v>
      </c>
      <c r="D699" s="2">
        <v>0.14329080581761808</v>
      </c>
      <c r="E699" s="2">
        <v>791705</v>
      </c>
      <c r="F699" s="2">
        <v>1.0398385312178979</v>
      </c>
      <c r="G699" s="2">
        <v>1.0219409693809953</v>
      </c>
      <c r="H699" s="2">
        <v>-3.1031137634997531E-2</v>
      </c>
      <c r="I699" s="2">
        <v>168.08438259907953</v>
      </c>
      <c r="J699" s="2">
        <v>625.80729386249902</v>
      </c>
      <c r="K699" s="2">
        <v>3204.7529294255169</v>
      </c>
      <c r="L699" s="2">
        <v>4385.0642236875638</v>
      </c>
      <c r="M699" s="2">
        <v>9886.3910469897237</v>
      </c>
      <c r="N699" s="2">
        <v>1</v>
      </c>
      <c r="O699" s="2">
        <v>1</v>
      </c>
      <c r="P699" s="2">
        <v>1</v>
      </c>
      <c r="Q699" s="2">
        <v>1</v>
      </c>
      <c r="R699" s="2">
        <v>1</v>
      </c>
      <c r="S699">
        <v>69.011116404510759</v>
      </c>
    </row>
    <row r="700" spans="1:19" x14ac:dyDescent="0.2">
      <c r="A700" s="2" t="s">
        <v>724</v>
      </c>
      <c r="B700" s="2">
        <v>1097</v>
      </c>
      <c r="C700" s="2">
        <v>8.7387889907674932E-2</v>
      </c>
      <c r="D700" s="2">
        <v>0.14229532297118178</v>
      </c>
      <c r="E700" s="2">
        <v>791705</v>
      </c>
      <c r="F700" s="2">
        <v>1.0398385312178979</v>
      </c>
      <c r="G700" s="2">
        <v>1.0185354085140013</v>
      </c>
      <c r="H700" s="2">
        <v>-8.7463827135409233E-2</v>
      </c>
      <c r="I700" s="2">
        <v>167.69585176674531</v>
      </c>
      <c r="J700" s="2">
        <v>621.15964386573989</v>
      </c>
      <c r="K700" s="2">
        <v>3139.9504100676804</v>
      </c>
      <c r="L700" s="2">
        <v>4280.4062003269364</v>
      </c>
      <c r="M700" s="2">
        <v>9537.7085940050056</v>
      </c>
      <c r="N700" s="2">
        <v>1</v>
      </c>
      <c r="O700" s="2">
        <v>1</v>
      </c>
      <c r="P700" s="2">
        <v>1</v>
      </c>
      <c r="Q700" s="2">
        <v>1</v>
      </c>
      <c r="R700" s="2">
        <v>1</v>
      </c>
      <c r="S700">
        <v>69.011116404510759</v>
      </c>
    </row>
    <row r="701" spans="1:19" x14ac:dyDescent="0.2">
      <c r="A701" s="2" t="s">
        <v>725</v>
      </c>
      <c r="B701" s="2">
        <v>1097</v>
      </c>
      <c r="C701" s="2">
        <v>8.7387889907674932E-2</v>
      </c>
      <c r="D701" s="2">
        <v>0.13556226838608135</v>
      </c>
      <c r="E701" s="2">
        <v>791705</v>
      </c>
      <c r="F701" s="2">
        <v>1.0398385312178979</v>
      </c>
      <c r="G701" s="2">
        <v>1.0205246762897944</v>
      </c>
      <c r="H701" s="2">
        <v>5.8417670634834898E-2</v>
      </c>
      <c r="I701" s="2">
        <v>169.83417551607147</v>
      </c>
      <c r="J701" s="2">
        <v>637.5556853283133</v>
      </c>
      <c r="K701" s="2">
        <v>3334.7539083263778</v>
      </c>
      <c r="L701" s="2">
        <v>4591.2050437149237</v>
      </c>
      <c r="M701" s="2">
        <v>10556.936844277299</v>
      </c>
      <c r="N701" s="2">
        <v>1</v>
      </c>
      <c r="O701" s="2">
        <v>1</v>
      </c>
      <c r="P701" s="2">
        <v>1</v>
      </c>
      <c r="Q701" s="2">
        <v>1</v>
      </c>
      <c r="R701" s="2">
        <v>1</v>
      </c>
      <c r="S701">
        <v>69.011116404510759</v>
      </c>
    </row>
    <row r="702" spans="1:19" x14ac:dyDescent="0.2">
      <c r="A702" s="2" t="s">
        <v>726</v>
      </c>
      <c r="B702" s="2">
        <v>1097</v>
      </c>
      <c r="C702" s="2">
        <v>8.7387889907674932E-2</v>
      </c>
      <c r="D702" s="2">
        <v>0.1568762997972929</v>
      </c>
      <c r="E702" s="2">
        <v>791705</v>
      </c>
      <c r="F702" s="2">
        <v>1.0398385312178979</v>
      </c>
      <c r="G702" s="2">
        <v>1.0174201317573999</v>
      </c>
      <c r="H702" s="2">
        <v>-1.9086296659608429E-2</v>
      </c>
      <c r="I702" s="2">
        <v>169.02946651250187</v>
      </c>
      <c r="J702" s="2">
        <v>629.9879588174939</v>
      </c>
      <c r="K702" s="2">
        <v>3234.4870204133963</v>
      </c>
      <c r="L702" s="2">
        <v>4428.9180664131591</v>
      </c>
      <c r="M702" s="2">
        <v>10006.704737358876</v>
      </c>
      <c r="N702" s="2">
        <v>1</v>
      </c>
      <c r="O702" s="2">
        <v>1</v>
      </c>
      <c r="P702" s="2">
        <v>1</v>
      </c>
      <c r="Q702" s="2">
        <v>1</v>
      </c>
      <c r="R702" s="2">
        <v>1</v>
      </c>
      <c r="S702">
        <v>69.011116404510759</v>
      </c>
    </row>
    <row r="703" spans="1:19" x14ac:dyDescent="0.2">
      <c r="A703" s="2" t="s">
        <v>727</v>
      </c>
      <c r="B703" s="2">
        <v>1097</v>
      </c>
      <c r="C703" s="2">
        <v>8.7387889907674932E-2</v>
      </c>
      <c r="D703" s="2">
        <v>0.16090068237780641</v>
      </c>
      <c r="E703" s="2">
        <v>791705</v>
      </c>
      <c r="F703" s="2">
        <v>1.0398385312178979</v>
      </c>
      <c r="G703" s="2">
        <v>1.0172191074682697</v>
      </c>
      <c r="H703" s="2">
        <v>7.0451942735389725E-2</v>
      </c>
      <c r="I703" s="2">
        <v>170.59557889039812</v>
      </c>
      <c r="J703" s="2">
        <v>641.13608057273814</v>
      </c>
      <c r="K703" s="2">
        <v>3363.1416694459931</v>
      </c>
      <c r="L703" s="2">
        <v>4634.1420465593274</v>
      </c>
      <c r="M703" s="2">
        <v>10683.475405055833</v>
      </c>
      <c r="N703" s="2">
        <v>1</v>
      </c>
      <c r="O703" s="2">
        <v>1</v>
      </c>
      <c r="P703" s="2">
        <v>1</v>
      </c>
      <c r="Q703" s="2">
        <v>1</v>
      </c>
      <c r="R703" s="2">
        <v>1</v>
      </c>
      <c r="S703">
        <v>69.011116404510759</v>
      </c>
    </row>
    <row r="704" spans="1:19" x14ac:dyDescent="0.2">
      <c r="A704" s="2" t="s">
        <v>728</v>
      </c>
      <c r="B704" s="2">
        <v>1097</v>
      </c>
      <c r="C704" s="2">
        <v>8.7387889907674932E-2</v>
      </c>
      <c r="D704" s="2">
        <v>0.13206232791122854</v>
      </c>
      <c r="E704" s="2">
        <v>791705</v>
      </c>
      <c r="F704" s="2">
        <v>1.0398385312178979</v>
      </c>
      <c r="G704" s="2">
        <v>1.018940367936672</v>
      </c>
      <c r="H704" s="2">
        <v>-0.14187105627599469</v>
      </c>
      <c r="I704" s="2">
        <v>166.72718627162755</v>
      </c>
      <c r="J704" s="2">
        <v>614.59017141843833</v>
      </c>
      <c r="K704" s="2">
        <v>3069.8910308159079</v>
      </c>
      <c r="L704" s="2">
        <v>4170.8910751672265</v>
      </c>
      <c r="M704" s="2">
        <v>9198.1824040560077</v>
      </c>
      <c r="N704" s="2">
        <v>1</v>
      </c>
      <c r="O704" s="2">
        <v>1</v>
      </c>
      <c r="P704" s="2">
        <v>1</v>
      </c>
      <c r="Q704" s="2">
        <v>1</v>
      </c>
      <c r="R704" s="2">
        <v>1</v>
      </c>
      <c r="S704">
        <v>69.011116404510759</v>
      </c>
    </row>
    <row r="705" spans="1:19" x14ac:dyDescent="0.2">
      <c r="A705" s="2" t="s">
        <v>729</v>
      </c>
      <c r="B705" s="2">
        <v>1097</v>
      </c>
      <c r="C705" s="2">
        <v>8.7387889907674932E-2</v>
      </c>
      <c r="D705" s="2">
        <v>0.15849456122786595</v>
      </c>
      <c r="E705" s="2">
        <v>791705</v>
      </c>
      <c r="F705" s="2">
        <v>1.0398385312178979</v>
      </c>
      <c r="G705" s="2">
        <v>1.0216619019561353</v>
      </c>
      <c r="H705" s="2">
        <v>-0.11243942931232503</v>
      </c>
      <c r="I705" s="2">
        <v>166.7749007813824</v>
      </c>
      <c r="J705" s="2">
        <v>616.40086106108356</v>
      </c>
      <c r="K705" s="2">
        <v>3099.2632791994038</v>
      </c>
      <c r="L705" s="2">
        <v>4218.6389736664623</v>
      </c>
      <c r="M705" s="2">
        <v>9357.4486845330393</v>
      </c>
      <c r="N705" s="2">
        <v>1</v>
      </c>
      <c r="O705" s="2">
        <v>1</v>
      </c>
      <c r="P705" s="2">
        <v>1</v>
      </c>
      <c r="Q705" s="2">
        <v>1</v>
      </c>
      <c r="R705" s="2">
        <v>1</v>
      </c>
      <c r="S705">
        <v>69.011116404510759</v>
      </c>
    </row>
    <row r="706" spans="1:19" x14ac:dyDescent="0.2">
      <c r="A706" s="2" t="s">
        <v>730</v>
      </c>
      <c r="B706" s="2">
        <v>1097</v>
      </c>
      <c r="C706" s="2">
        <v>8.7387889907674932E-2</v>
      </c>
      <c r="D706" s="2">
        <v>0.13967811173496292</v>
      </c>
      <c r="E706" s="2">
        <v>791705</v>
      </c>
      <c r="F706" s="2">
        <v>1.0398385312178979</v>
      </c>
      <c r="G706" s="2">
        <v>1.0201024629209625</v>
      </c>
      <c r="H706" s="2">
        <v>9.7230410984143895E-3</v>
      </c>
      <c r="I706" s="2">
        <v>169.07439079519676</v>
      </c>
      <c r="J706" s="2">
        <v>631.83881179562422</v>
      </c>
      <c r="K706" s="2">
        <v>3266.3560905146328</v>
      </c>
      <c r="L706" s="2">
        <v>4481.5644521090135</v>
      </c>
      <c r="M706" s="2">
        <v>10191.261632158292</v>
      </c>
      <c r="N706" s="2">
        <v>1</v>
      </c>
      <c r="O706" s="2">
        <v>1</v>
      </c>
      <c r="P706" s="2">
        <v>1</v>
      </c>
      <c r="Q706" s="2">
        <v>1</v>
      </c>
      <c r="R706" s="2">
        <v>1</v>
      </c>
      <c r="S706">
        <v>69.011116404510759</v>
      </c>
    </row>
    <row r="707" spans="1:19" x14ac:dyDescent="0.2">
      <c r="A707" s="2" t="s">
        <v>731</v>
      </c>
      <c r="B707" s="2">
        <v>1097</v>
      </c>
      <c r="C707" s="2">
        <v>8.7387889907674932E-2</v>
      </c>
      <c r="D707" s="2">
        <v>0.24001060839735211</v>
      </c>
      <c r="E707" s="2">
        <v>791705</v>
      </c>
      <c r="F707" s="2">
        <v>1.0398385312178979</v>
      </c>
      <c r="G707" s="2">
        <v>1.0230222118401053</v>
      </c>
      <c r="H707" s="2">
        <v>-5.306745436103371E-2</v>
      </c>
      <c r="I707" s="2">
        <v>167.53970367636543</v>
      </c>
      <c r="J707" s="2">
        <v>622.541609407029</v>
      </c>
      <c r="K707" s="2">
        <v>3172.1493027718252</v>
      </c>
      <c r="L707" s="2">
        <v>4334.2594435359715</v>
      </c>
      <c r="M707" s="2">
        <v>9728.3377563244449</v>
      </c>
      <c r="N707" s="2">
        <v>1</v>
      </c>
      <c r="O707" s="2">
        <v>1</v>
      </c>
      <c r="P707" s="2">
        <v>1</v>
      </c>
      <c r="Q707" s="2">
        <v>1</v>
      </c>
      <c r="R707" s="2">
        <v>1</v>
      </c>
      <c r="S707">
        <v>69.011116404510759</v>
      </c>
    </row>
    <row r="708" spans="1:19" x14ac:dyDescent="0.2">
      <c r="A708" s="2" t="s">
        <v>732</v>
      </c>
      <c r="B708" s="2">
        <v>1097</v>
      </c>
      <c r="C708" s="2">
        <v>8.7387889907674932E-2</v>
      </c>
      <c r="D708" s="2">
        <v>0.13830560399526304</v>
      </c>
      <c r="E708" s="2">
        <v>791705</v>
      </c>
      <c r="F708" s="2">
        <v>1.0398385312178979</v>
      </c>
      <c r="G708" s="2">
        <v>1.0208327051516599</v>
      </c>
      <c r="H708" s="2">
        <v>5.182335459514506E-2</v>
      </c>
      <c r="I708" s="2">
        <v>169.66999944717026</v>
      </c>
      <c r="J708" s="2">
        <v>636.54745838319866</v>
      </c>
      <c r="K708" s="2">
        <v>3324.1647728727908</v>
      </c>
      <c r="L708" s="2">
        <v>4574.4723707505509</v>
      </c>
      <c r="M708" s="2">
        <v>10502.555611946033</v>
      </c>
      <c r="N708" s="2">
        <v>1</v>
      </c>
      <c r="O708" s="2">
        <v>1</v>
      </c>
      <c r="P708" s="2">
        <v>1</v>
      </c>
      <c r="Q708" s="2">
        <v>1</v>
      </c>
      <c r="R708" s="2">
        <v>1</v>
      </c>
      <c r="S708">
        <v>69.011116404510759</v>
      </c>
    </row>
    <row r="709" spans="1:19" x14ac:dyDescent="0.2">
      <c r="A709" s="2" t="s">
        <v>733</v>
      </c>
      <c r="B709" s="2">
        <v>1097</v>
      </c>
      <c r="C709" s="2">
        <v>8.7387889907674932E-2</v>
      </c>
      <c r="D709" s="2">
        <v>0.14025563506351135</v>
      </c>
      <c r="E709" s="2">
        <v>791705</v>
      </c>
      <c r="F709" s="2">
        <v>1.0398385312178979</v>
      </c>
      <c r="G709" s="2">
        <v>1.0156529990074705</v>
      </c>
      <c r="H709" s="2">
        <v>2.5547806467511279E-2</v>
      </c>
      <c r="I709" s="2">
        <v>170.085293315717</v>
      </c>
      <c r="J709" s="2">
        <v>636.5349668371814</v>
      </c>
      <c r="K709" s="2">
        <v>3302.5798410629413</v>
      </c>
      <c r="L709" s="2">
        <v>4535.9391750114064</v>
      </c>
      <c r="M709" s="2">
        <v>10347.741807692741</v>
      </c>
      <c r="N709" s="2">
        <v>1</v>
      </c>
      <c r="O709" s="2">
        <v>1</v>
      </c>
      <c r="P709" s="2">
        <v>1</v>
      </c>
      <c r="Q709" s="2">
        <v>1</v>
      </c>
      <c r="R709" s="2">
        <v>1</v>
      </c>
      <c r="S709">
        <v>69.011116404510759</v>
      </c>
    </row>
    <row r="710" spans="1:19" x14ac:dyDescent="0.2">
      <c r="A710" s="2" t="s">
        <v>734</v>
      </c>
      <c r="B710" s="2">
        <v>1097</v>
      </c>
      <c r="C710" s="2">
        <v>8.7387889907674932E-2</v>
      </c>
      <c r="D710" s="2">
        <v>0.29086718568961956</v>
      </c>
      <c r="E710" s="2">
        <v>791705</v>
      </c>
      <c r="F710" s="2">
        <v>1.0398385312178979</v>
      </c>
      <c r="G710" s="2">
        <v>1.0235674265629047</v>
      </c>
      <c r="H710" s="2">
        <v>6.1361020740429088E-2</v>
      </c>
      <c r="I710" s="2">
        <v>169.37770757592281</v>
      </c>
      <c r="J710" s="2">
        <v>636.01912086976711</v>
      </c>
      <c r="K710" s="2">
        <v>3329.3470402942799</v>
      </c>
      <c r="L710" s="2">
        <v>4584.9248779224854</v>
      </c>
      <c r="M710" s="2">
        <v>10552.028849833328</v>
      </c>
      <c r="N710" s="2">
        <v>1</v>
      </c>
      <c r="O710" s="2">
        <v>1</v>
      </c>
      <c r="P710" s="2">
        <v>1</v>
      </c>
      <c r="Q710" s="2">
        <v>1</v>
      </c>
      <c r="R710" s="2">
        <v>1</v>
      </c>
      <c r="S710">
        <v>69.011116404510759</v>
      </c>
    </row>
    <row r="711" spans="1:19" x14ac:dyDescent="0.2">
      <c r="A711" s="2" t="s">
        <v>735</v>
      </c>
      <c r="B711" s="2">
        <v>1097</v>
      </c>
      <c r="C711" s="2">
        <v>8.7387889907674932E-2</v>
      </c>
      <c r="D711" s="2">
        <v>0.13885894552003497</v>
      </c>
      <c r="E711" s="2">
        <v>791705</v>
      </c>
      <c r="F711" s="2">
        <v>1.0398385312178979</v>
      </c>
      <c r="G711" s="2">
        <v>1.0227027447793025</v>
      </c>
      <c r="H711" s="2">
        <v>2.067305535047188E-2</v>
      </c>
      <c r="I711" s="2">
        <v>168.83021082695205</v>
      </c>
      <c r="J711" s="2">
        <v>631.57247241812797</v>
      </c>
      <c r="K711" s="2">
        <v>3273.7613587631831</v>
      </c>
      <c r="L711" s="2">
        <v>4495.3260044223971</v>
      </c>
      <c r="M711" s="2">
        <v>10249.456516853825</v>
      </c>
      <c r="N711" s="2">
        <v>1</v>
      </c>
      <c r="O711" s="2">
        <v>1</v>
      </c>
      <c r="P711" s="2">
        <v>1</v>
      </c>
      <c r="Q711" s="2">
        <v>1</v>
      </c>
      <c r="R711" s="2">
        <v>1</v>
      </c>
      <c r="S711">
        <v>69.011116404510759</v>
      </c>
    </row>
    <row r="712" spans="1:19" x14ac:dyDescent="0.2">
      <c r="A712" s="2" t="s">
        <v>736</v>
      </c>
      <c r="B712" s="2">
        <v>1097</v>
      </c>
      <c r="C712" s="2">
        <v>8.7387889907674932E-2</v>
      </c>
      <c r="D712" s="2">
        <v>0.15247939058393584</v>
      </c>
      <c r="E712" s="2">
        <v>791705</v>
      </c>
      <c r="F712" s="2">
        <v>1.0398385312178979</v>
      </c>
      <c r="G712" s="2">
        <v>1.0206043155208684</v>
      </c>
      <c r="H712" s="2">
        <v>3.1439283663752947E-2</v>
      </c>
      <c r="I712" s="2">
        <v>169.36031004139005</v>
      </c>
      <c r="J712" s="2">
        <v>634.18136455168974</v>
      </c>
      <c r="K712" s="2">
        <v>3295.5312831422507</v>
      </c>
      <c r="L712" s="2">
        <v>4528.4842778295506</v>
      </c>
      <c r="M712" s="2">
        <v>10348.385202041396</v>
      </c>
      <c r="N712" s="2">
        <v>1</v>
      </c>
      <c r="O712" s="2">
        <v>1</v>
      </c>
      <c r="P712" s="2">
        <v>1</v>
      </c>
      <c r="Q712" s="2">
        <v>1</v>
      </c>
      <c r="R712" s="2">
        <v>1</v>
      </c>
      <c r="S712">
        <v>69.011116404510759</v>
      </c>
    </row>
    <row r="713" spans="1:19" x14ac:dyDescent="0.2">
      <c r="A713" s="2" t="s">
        <v>737</v>
      </c>
      <c r="B713" s="2">
        <v>1097</v>
      </c>
      <c r="C713" s="2">
        <v>8.7387889907674932E-2</v>
      </c>
      <c r="D713" s="2">
        <v>0.13663762235778629</v>
      </c>
      <c r="E713" s="2">
        <v>791705</v>
      </c>
      <c r="F713" s="2">
        <v>1.0398385312178979</v>
      </c>
      <c r="G713" s="2">
        <v>1.0194690487538409</v>
      </c>
      <c r="H713" s="2">
        <v>3.9786771729710783E-2</v>
      </c>
      <c r="I713" s="2">
        <v>169.69159527827594</v>
      </c>
      <c r="J713" s="2">
        <v>635.91259748666209</v>
      </c>
      <c r="K713" s="2">
        <v>3311.0616445185174</v>
      </c>
      <c r="L713" s="2">
        <v>4552.4352446479188</v>
      </c>
      <c r="M713" s="2">
        <v>10421.994237190522</v>
      </c>
      <c r="N713" s="2">
        <v>1</v>
      </c>
      <c r="O713" s="2">
        <v>1</v>
      </c>
      <c r="P713" s="2">
        <v>1</v>
      </c>
      <c r="Q713" s="2">
        <v>1</v>
      </c>
      <c r="R713" s="2">
        <v>1</v>
      </c>
      <c r="S713">
        <v>69.011116404510759</v>
      </c>
    </row>
    <row r="714" spans="1:19" x14ac:dyDescent="0.2">
      <c r="A714" s="2" t="s">
        <v>738</v>
      </c>
      <c r="B714" s="2">
        <v>1097</v>
      </c>
      <c r="C714" s="2">
        <v>8.7387889907674932E-2</v>
      </c>
      <c r="D714" s="2">
        <v>0.15905516537102649</v>
      </c>
      <c r="E714" s="2">
        <v>791705</v>
      </c>
      <c r="F714" s="2">
        <v>1.0398385312178979</v>
      </c>
      <c r="G714" s="2">
        <v>1.0201593653815582</v>
      </c>
      <c r="H714" s="2">
        <v>6.1368427956577952E-2</v>
      </c>
      <c r="I714" s="2">
        <v>169.94576828893588</v>
      </c>
      <c r="J714" s="2">
        <v>638.15051761288089</v>
      </c>
      <c r="K714" s="2">
        <v>3340.2428569283393</v>
      </c>
      <c r="L714" s="2">
        <v>4599.7215512031808</v>
      </c>
      <c r="M714" s="2">
        <v>10583.560170012624</v>
      </c>
      <c r="N714" s="2">
        <v>1</v>
      </c>
      <c r="O714" s="2">
        <v>1</v>
      </c>
      <c r="P714" s="2">
        <v>1</v>
      </c>
      <c r="Q714" s="2">
        <v>1</v>
      </c>
      <c r="R714" s="2">
        <v>1</v>
      </c>
      <c r="S714">
        <v>69.011116404510759</v>
      </c>
    </row>
    <row r="715" spans="1:19" x14ac:dyDescent="0.2">
      <c r="A715" s="2" t="s">
        <v>739</v>
      </c>
      <c r="B715" s="2">
        <v>1097</v>
      </c>
      <c r="C715" s="2">
        <v>8.7387889907674932E-2</v>
      </c>
      <c r="D715" s="2">
        <v>0.15368959337825808</v>
      </c>
      <c r="E715" s="2">
        <v>791705</v>
      </c>
      <c r="F715" s="2">
        <v>1.0398385312178979</v>
      </c>
      <c r="G715" s="2">
        <v>1.0204499544918957</v>
      </c>
      <c r="H715" s="2">
        <v>-2.9815541233769519E-2</v>
      </c>
      <c r="I715" s="2">
        <v>168.34907115111923</v>
      </c>
      <c r="J715" s="2">
        <v>626.85355064995167</v>
      </c>
      <c r="K715" s="2">
        <v>3210.8034487743976</v>
      </c>
      <c r="L715" s="2">
        <v>4393.5757865854557</v>
      </c>
      <c r="M715" s="2">
        <v>9906.8626601616015</v>
      </c>
      <c r="N715" s="2">
        <v>1</v>
      </c>
      <c r="O715" s="2">
        <v>1</v>
      </c>
      <c r="P715" s="2">
        <v>1</v>
      </c>
      <c r="Q715" s="2">
        <v>1</v>
      </c>
      <c r="R715" s="2">
        <v>1</v>
      </c>
      <c r="S715">
        <v>69.011116404510759</v>
      </c>
    </row>
    <row r="716" spans="1:19" x14ac:dyDescent="0.2">
      <c r="A716" s="2" t="s">
        <v>740</v>
      </c>
      <c r="B716" s="2">
        <v>1097</v>
      </c>
      <c r="C716" s="2">
        <v>8.7387889907674932E-2</v>
      </c>
      <c r="D716" s="2">
        <v>0.13054763834020849</v>
      </c>
      <c r="E716" s="2">
        <v>791705</v>
      </c>
      <c r="F716" s="2">
        <v>1.0398385312178979</v>
      </c>
      <c r="G716" s="2">
        <v>1.021466516782072</v>
      </c>
      <c r="H716" s="2">
        <v>-4.3514110063693497E-2</v>
      </c>
      <c r="I716" s="2">
        <v>167.95273190475453</v>
      </c>
      <c r="J716" s="2">
        <v>624.60564919167905</v>
      </c>
      <c r="K716" s="2">
        <v>3189.3743888799258</v>
      </c>
      <c r="L716" s="2">
        <v>4360.3848922132111</v>
      </c>
      <c r="M716" s="2">
        <v>9804.8666378813323</v>
      </c>
      <c r="N716" s="2">
        <v>1</v>
      </c>
      <c r="O716" s="2">
        <v>1</v>
      </c>
      <c r="P716" s="2">
        <v>1</v>
      </c>
      <c r="Q716" s="2">
        <v>1</v>
      </c>
      <c r="R716" s="2">
        <v>1</v>
      </c>
      <c r="S716">
        <v>69.011116404510759</v>
      </c>
    </row>
    <row r="717" spans="1:19" x14ac:dyDescent="0.2">
      <c r="A717" s="2" t="s">
        <v>741</v>
      </c>
      <c r="B717" s="2">
        <v>1097</v>
      </c>
      <c r="C717" s="2">
        <v>8.7387889907674932E-2</v>
      </c>
      <c r="D717" s="2">
        <v>0.14170757175521892</v>
      </c>
      <c r="E717" s="2">
        <v>791705</v>
      </c>
      <c r="F717" s="2">
        <v>1.0398385312178979</v>
      </c>
      <c r="G717" s="2">
        <v>1.0238818182950775</v>
      </c>
      <c r="H717" s="2">
        <v>5.3725748415655999E-3</v>
      </c>
      <c r="I717" s="2">
        <v>168.37797094586864</v>
      </c>
      <c r="J717" s="2">
        <v>628.99837343477498</v>
      </c>
      <c r="K717" s="2">
        <v>3248.7695992972235</v>
      </c>
      <c r="L717" s="2">
        <v>4456.3808056511552</v>
      </c>
      <c r="M717" s="2">
        <v>10127.343276996575</v>
      </c>
      <c r="N717" s="2">
        <v>1</v>
      </c>
      <c r="O717" s="2">
        <v>1</v>
      </c>
      <c r="P717" s="2">
        <v>1</v>
      </c>
      <c r="Q717" s="2">
        <v>1</v>
      </c>
      <c r="R717" s="2">
        <v>1</v>
      </c>
      <c r="S717">
        <v>69.011116404510759</v>
      </c>
    </row>
    <row r="718" spans="1:19" x14ac:dyDescent="0.2">
      <c r="A718" s="2" t="s">
        <v>742</v>
      </c>
      <c r="B718" s="2">
        <v>1097</v>
      </c>
      <c r="C718" s="2">
        <v>8.7387889907674932E-2</v>
      </c>
      <c r="D718" s="2">
        <v>3.2066640120925784E-2</v>
      </c>
      <c r="E718" s="2">
        <v>686479</v>
      </c>
      <c r="F718" s="2">
        <v>1.0398385312178979</v>
      </c>
      <c r="G718" s="2">
        <v>0.93156809078308833</v>
      </c>
      <c r="H718" s="2">
        <v>1.9727002496099801E-2</v>
      </c>
      <c r="I718" s="2">
        <v>160.68904996548471</v>
      </c>
      <c r="J718" s="2">
        <v>600.77870350662863</v>
      </c>
      <c r="K718" s="2">
        <v>3103.2802075652376</v>
      </c>
      <c r="L718" s="2">
        <v>4254.2041596728413</v>
      </c>
      <c r="M718" s="2">
        <v>9623.9393103819166</v>
      </c>
      <c r="N718" s="2">
        <v>1</v>
      </c>
      <c r="O718" s="2">
        <v>1</v>
      </c>
      <c r="P718" s="2">
        <v>1</v>
      </c>
      <c r="Q718" s="2">
        <v>1</v>
      </c>
      <c r="R718" s="2">
        <v>1</v>
      </c>
      <c r="S718">
        <v>59.826067783917921</v>
      </c>
    </row>
    <row r="719" spans="1:19" x14ac:dyDescent="0.2">
      <c r="A719" s="2" t="s">
        <v>743</v>
      </c>
      <c r="B719" s="2">
        <v>1097</v>
      </c>
      <c r="C719" s="2">
        <v>8.7387889907674932E-2</v>
      </c>
      <c r="D719" s="2">
        <v>2.9332039399480505E-2</v>
      </c>
      <c r="E719" s="2">
        <v>686479</v>
      </c>
      <c r="F719" s="2">
        <v>1.0398385312178979</v>
      </c>
      <c r="G719" s="2">
        <v>5.3137585151518945</v>
      </c>
      <c r="H719" s="2">
        <v>-3.5209612920821323E-2</v>
      </c>
      <c r="I719" s="2">
        <v>28.152169658344242</v>
      </c>
      <c r="J719" s="2">
        <v>105.61745101757593</v>
      </c>
      <c r="K719" s="2">
        <v>561.1438465026265</v>
      </c>
      <c r="L719" s="2">
        <v>780.42615298750161</v>
      </c>
      <c r="M719" s="2">
        <v>1900.0657806095137</v>
      </c>
      <c r="N719" s="2">
        <v>0.99958991695676036</v>
      </c>
      <c r="O719" s="2">
        <v>1</v>
      </c>
      <c r="P719" s="2">
        <v>1</v>
      </c>
      <c r="Q719" s="2">
        <v>1</v>
      </c>
      <c r="R719" s="2">
        <v>1</v>
      </c>
      <c r="S719">
        <v>59.826067783917921</v>
      </c>
    </row>
    <row r="720" spans="1:19" x14ac:dyDescent="0.2">
      <c r="A720" s="2" t="s">
        <v>744</v>
      </c>
      <c r="B720" s="2">
        <v>1097</v>
      </c>
      <c r="C720" s="2">
        <v>8.7387889907674932E-2</v>
      </c>
      <c r="D720" s="2">
        <v>3.9374137284146675E-2</v>
      </c>
      <c r="E720" s="2">
        <v>686479</v>
      </c>
      <c r="F720" s="2">
        <v>1.0398385312178979</v>
      </c>
      <c r="G720" s="2">
        <v>0.93470192700313592</v>
      </c>
      <c r="H720" s="2">
        <v>-3.9042940269962802E-3</v>
      </c>
      <c r="I720" s="2">
        <v>159.73657519051898</v>
      </c>
      <c r="J720" s="2">
        <v>595.81232257484191</v>
      </c>
      <c r="K720" s="2">
        <v>3059.4127913946199</v>
      </c>
      <c r="L720" s="2">
        <v>4186.977158297299</v>
      </c>
      <c r="M720" s="2">
        <v>9422.5607037534392</v>
      </c>
      <c r="N720" s="2">
        <v>1</v>
      </c>
      <c r="O720" s="2">
        <v>1</v>
      </c>
      <c r="P720" s="2">
        <v>1</v>
      </c>
      <c r="Q720" s="2">
        <v>1</v>
      </c>
      <c r="R720" s="2">
        <v>1</v>
      </c>
      <c r="S720">
        <v>59.826067783917921</v>
      </c>
    </row>
    <row r="721" spans="1:19" x14ac:dyDescent="0.2">
      <c r="A721" s="2" t="s">
        <v>745</v>
      </c>
      <c r="B721" s="2">
        <v>1097</v>
      </c>
      <c r="C721" s="2">
        <v>8.7387889907674932E-2</v>
      </c>
      <c r="D721" s="2">
        <v>4.2608404616212875E-2</v>
      </c>
      <c r="E721" s="2">
        <v>686479</v>
      </c>
      <c r="F721" s="2">
        <v>1.0398385312178979</v>
      </c>
      <c r="G721" s="2">
        <v>0.92893882350657497</v>
      </c>
      <c r="H721" s="2">
        <v>-0.18964978359522369</v>
      </c>
      <c r="I721" s="2">
        <v>157.50401202172827</v>
      </c>
      <c r="J721" s="2">
        <v>576.88481340233807</v>
      </c>
      <c r="K721" s="2">
        <v>2831.9745845236303</v>
      </c>
      <c r="L721" s="2">
        <v>3827.1082408272778</v>
      </c>
      <c r="M721" s="2">
        <v>8286.0435215310008</v>
      </c>
      <c r="N721" s="2">
        <v>1</v>
      </c>
      <c r="O721" s="2">
        <v>1</v>
      </c>
      <c r="P721" s="2">
        <v>1</v>
      </c>
      <c r="Q721" s="2">
        <v>1</v>
      </c>
      <c r="R721" s="2">
        <v>1</v>
      </c>
      <c r="S721">
        <v>59.826067783917921</v>
      </c>
    </row>
    <row r="722" spans="1:19" x14ac:dyDescent="0.2">
      <c r="A722" s="2" t="s">
        <v>746</v>
      </c>
      <c r="B722" s="2">
        <v>1097</v>
      </c>
      <c r="C722" s="2">
        <v>8.7387889907674932E-2</v>
      </c>
      <c r="D722" s="2">
        <v>5.9956807960190678E-2</v>
      </c>
      <c r="E722" s="2">
        <v>686479</v>
      </c>
      <c r="F722" s="2">
        <v>1.0398385312178979</v>
      </c>
      <c r="G722" s="2">
        <v>0.93364729756888809</v>
      </c>
      <c r="H722" s="2">
        <v>5.6479322173637728E-2</v>
      </c>
      <c r="I722" s="2">
        <v>160.9809749688755</v>
      </c>
      <c r="J722" s="2">
        <v>604.12759232913504</v>
      </c>
      <c r="K722" s="2">
        <v>3151.0266925835508</v>
      </c>
      <c r="L722" s="2">
        <v>4331.9904466723619</v>
      </c>
      <c r="M722" s="2">
        <v>9889.5400274510412</v>
      </c>
      <c r="N722" s="2">
        <v>1</v>
      </c>
      <c r="O722" s="2">
        <v>1</v>
      </c>
      <c r="P722" s="2">
        <v>1</v>
      </c>
      <c r="Q722" s="2">
        <v>1</v>
      </c>
      <c r="R722" s="2">
        <v>1</v>
      </c>
      <c r="S722">
        <v>59.826067783917921</v>
      </c>
    </row>
    <row r="723" spans="1:19" x14ac:dyDescent="0.2">
      <c r="A723" s="2" t="s">
        <v>747</v>
      </c>
      <c r="B723" s="2">
        <v>1097</v>
      </c>
      <c r="C723" s="2">
        <v>8.7387889907674932E-2</v>
      </c>
      <c r="D723" s="2">
        <v>4.2407905781633823E-2</v>
      </c>
      <c r="E723" s="2">
        <v>686479</v>
      </c>
      <c r="F723" s="2">
        <v>1.0398385312178979</v>
      </c>
      <c r="G723" s="2">
        <v>0.96789130318970873</v>
      </c>
      <c r="H723" s="2">
        <v>3.1999413120068008E-2</v>
      </c>
      <c r="I723" s="2">
        <v>154.86304957443042</v>
      </c>
      <c r="J723" s="2">
        <v>579.80652827027018</v>
      </c>
      <c r="K723" s="2">
        <v>3008.329618249209</v>
      </c>
      <c r="L723" s="2">
        <v>4130.4983255671623</v>
      </c>
      <c r="M723" s="2">
        <v>9400.8326998521261</v>
      </c>
      <c r="N723" s="2">
        <v>1</v>
      </c>
      <c r="O723" s="2">
        <v>1</v>
      </c>
      <c r="P723" s="2">
        <v>1</v>
      </c>
      <c r="Q723" s="2">
        <v>1</v>
      </c>
      <c r="R723" s="2">
        <v>1</v>
      </c>
      <c r="S723">
        <v>59.826067783917921</v>
      </c>
    </row>
    <row r="724" spans="1:19" x14ac:dyDescent="0.2">
      <c r="A724" s="2" t="s">
        <v>748</v>
      </c>
      <c r="B724" s="2">
        <v>1097</v>
      </c>
      <c r="C724" s="2">
        <v>8.7387889907674932E-2</v>
      </c>
      <c r="D724" s="2">
        <v>3.867512294893493E-2</v>
      </c>
      <c r="E724" s="2">
        <v>686479</v>
      </c>
      <c r="F724" s="2">
        <v>1.0398385312178979</v>
      </c>
      <c r="G724" s="2">
        <v>0.93636355756846623</v>
      </c>
      <c r="H724" s="2">
        <v>-3.743243736853711E-2</v>
      </c>
      <c r="I724" s="2">
        <v>158.87228865303862</v>
      </c>
      <c r="J724" s="2">
        <v>590.62564596252662</v>
      </c>
      <c r="K724" s="2">
        <v>3007.57944802162</v>
      </c>
      <c r="L724" s="2">
        <v>4106.2654319046242</v>
      </c>
      <c r="M724" s="2">
        <v>9173.179513965415</v>
      </c>
      <c r="N724" s="2">
        <v>1</v>
      </c>
      <c r="O724" s="2">
        <v>1</v>
      </c>
      <c r="P724" s="2">
        <v>1</v>
      </c>
      <c r="Q724" s="2">
        <v>1</v>
      </c>
      <c r="R724" s="2">
        <v>1</v>
      </c>
      <c r="S724">
        <v>59.826067783917921</v>
      </c>
    </row>
    <row r="725" spans="1:19" x14ac:dyDescent="0.2">
      <c r="A725" s="2" t="s">
        <v>749</v>
      </c>
      <c r="B725" s="2">
        <v>1097</v>
      </c>
      <c r="C725" s="2">
        <v>8.7387889907674932E-2</v>
      </c>
      <c r="D725" s="2">
        <v>5.812921056899753E-2</v>
      </c>
      <c r="E725" s="2">
        <v>686479</v>
      </c>
      <c r="F725" s="2">
        <v>1.0398385312178979</v>
      </c>
      <c r="G725" s="2">
        <v>0.94983936569459704</v>
      </c>
      <c r="H725" s="2">
        <v>-5.3645756372844487E-2</v>
      </c>
      <c r="I725" s="2">
        <v>156.36118703329547</v>
      </c>
      <c r="J725" s="2">
        <v>580.46459978313305</v>
      </c>
      <c r="K725" s="2">
        <v>2946.2473974918212</v>
      </c>
      <c r="L725" s="2">
        <v>4019.2005858525367</v>
      </c>
      <c r="M725" s="2">
        <v>8959.1925687083149</v>
      </c>
      <c r="N725" s="2">
        <v>1</v>
      </c>
      <c r="O725" s="2">
        <v>1</v>
      </c>
      <c r="P725" s="2">
        <v>1</v>
      </c>
      <c r="Q725" s="2">
        <v>1</v>
      </c>
      <c r="R725" s="2">
        <v>1</v>
      </c>
      <c r="S725">
        <v>59.826067783917921</v>
      </c>
    </row>
    <row r="726" spans="1:19" x14ac:dyDescent="0.2">
      <c r="A726" s="2" t="s">
        <v>750</v>
      </c>
      <c r="B726" s="2">
        <v>1097</v>
      </c>
      <c r="C726" s="2">
        <v>8.7387889907674932E-2</v>
      </c>
      <c r="D726" s="2">
        <v>4.1687023321178296E-2</v>
      </c>
      <c r="E726" s="2">
        <v>686479</v>
      </c>
      <c r="F726" s="2">
        <v>1.0398385312178979</v>
      </c>
      <c r="G726" s="2">
        <v>0.93760779213988188</v>
      </c>
      <c r="H726" s="2">
        <v>-2.9125219019712569E-2</v>
      </c>
      <c r="I726" s="2">
        <v>158.80622546724581</v>
      </c>
      <c r="J726" s="2">
        <v>590.87355550449922</v>
      </c>
      <c r="K726" s="2">
        <v>3015.262759172233</v>
      </c>
      <c r="L726" s="2">
        <v>4119.2974589173182</v>
      </c>
      <c r="M726" s="2">
        <v>9220.2849451392067</v>
      </c>
      <c r="N726" s="2">
        <v>1</v>
      </c>
      <c r="O726" s="2">
        <v>1</v>
      </c>
      <c r="P726" s="2">
        <v>1</v>
      </c>
      <c r="Q726" s="2">
        <v>1</v>
      </c>
      <c r="R726" s="2">
        <v>1</v>
      </c>
      <c r="S726">
        <v>59.826067783917921</v>
      </c>
    </row>
    <row r="727" spans="1:19" x14ac:dyDescent="0.2">
      <c r="A727" s="2" t="s">
        <v>751</v>
      </c>
      <c r="B727" s="2">
        <v>1097</v>
      </c>
      <c r="C727" s="2">
        <v>8.7387889907674932E-2</v>
      </c>
      <c r="D727" s="2">
        <v>5.0898472097767919E-2</v>
      </c>
      <c r="E727" s="2">
        <v>686479</v>
      </c>
      <c r="F727" s="2">
        <v>1.0398385312178979</v>
      </c>
      <c r="G727" s="2">
        <v>0.94278015347777633</v>
      </c>
      <c r="H727" s="2">
        <v>-6.0538202639795341E-2</v>
      </c>
      <c r="I727" s="2">
        <v>157.4051068374626</v>
      </c>
      <c r="J727" s="2">
        <v>583.89337375260709</v>
      </c>
      <c r="K727" s="2">
        <v>2957.5168554328243</v>
      </c>
      <c r="L727" s="2">
        <v>4032.0036452616168</v>
      </c>
      <c r="M727" s="2">
        <v>8968.246537833742</v>
      </c>
      <c r="N727" s="2">
        <v>1</v>
      </c>
      <c r="O727" s="2">
        <v>1</v>
      </c>
      <c r="P727" s="2">
        <v>1</v>
      </c>
      <c r="Q727" s="2">
        <v>1</v>
      </c>
      <c r="R727" s="2">
        <v>1</v>
      </c>
      <c r="S727">
        <v>59.826067783917921</v>
      </c>
    </row>
    <row r="728" spans="1:19" x14ac:dyDescent="0.2">
      <c r="A728" s="2" t="s">
        <v>752</v>
      </c>
      <c r="B728" s="2">
        <v>1097</v>
      </c>
      <c r="C728" s="2">
        <v>8.7387889907674932E-2</v>
      </c>
      <c r="D728" s="2">
        <v>5.231600767508765E-2</v>
      </c>
      <c r="E728" s="2">
        <v>686479</v>
      </c>
      <c r="F728" s="2">
        <v>1.0398385312178979</v>
      </c>
      <c r="G728" s="2">
        <v>0.94678375813534188</v>
      </c>
      <c r="H728" s="2">
        <v>-4.764938990715923E-2</v>
      </c>
      <c r="I728" s="2">
        <v>156.96273545288244</v>
      </c>
      <c r="J728" s="2">
        <v>583.01495619668037</v>
      </c>
      <c r="K728" s="2">
        <v>2963.0186948329629</v>
      </c>
      <c r="L728" s="2">
        <v>4043.4766130437956</v>
      </c>
      <c r="M728" s="2">
        <v>9022.166242418265</v>
      </c>
      <c r="N728" s="2">
        <v>1</v>
      </c>
      <c r="O728" s="2">
        <v>1</v>
      </c>
      <c r="P728" s="2">
        <v>1</v>
      </c>
      <c r="Q728" s="2">
        <v>1</v>
      </c>
      <c r="R728" s="2">
        <v>1</v>
      </c>
      <c r="S728">
        <v>59.826067783917921</v>
      </c>
    </row>
    <row r="729" spans="1:19" x14ac:dyDescent="0.2">
      <c r="A729" s="2" t="s">
        <v>753</v>
      </c>
      <c r="B729" s="2">
        <v>1097</v>
      </c>
      <c r="C729" s="2">
        <v>8.7387889907674932E-2</v>
      </c>
      <c r="D729" s="2">
        <v>3.0324053682242901E-2</v>
      </c>
      <c r="E729" s="2">
        <v>686479</v>
      </c>
      <c r="F729" s="2">
        <v>1.0398385312178979</v>
      </c>
      <c r="G729" s="2">
        <v>1.5159035707935617</v>
      </c>
      <c r="H729" s="5">
        <v>3.4879796575284102E-3</v>
      </c>
      <c r="I729" s="2">
        <v>98.659294957295671</v>
      </c>
      <c r="J729" s="2">
        <v>369.25084133430073</v>
      </c>
      <c r="K729" s="2">
        <v>1929.5750192038265</v>
      </c>
      <c r="L729" s="2">
        <v>2661.5578863975652</v>
      </c>
      <c r="M729" s="2">
        <v>6212.9115736923904</v>
      </c>
      <c r="N729" s="2">
        <v>0.99999999999999922</v>
      </c>
      <c r="O729" s="2">
        <v>1</v>
      </c>
      <c r="P729" s="2">
        <v>1</v>
      </c>
      <c r="Q729" s="2">
        <v>1</v>
      </c>
      <c r="R729" s="2">
        <v>1</v>
      </c>
      <c r="S729">
        <v>59.826067783917921</v>
      </c>
    </row>
    <row r="730" spans="1:19" x14ac:dyDescent="0.2">
      <c r="A730" s="2" t="s">
        <v>754</v>
      </c>
      <c r="B730" s="2">
        <v>1097</v>
      </c>
      <c r="C730" s="2">
        <v>8.7387889907674932E-2</v>
      </c>
      <c r="D730" s="2">
        <v>5.2317293920434466E-2</v>
      </c>
      <c r="E730" s="2">
        <v>686479</v>
      </c>
      <c r="F730" s="2">
        <v>1.0398385312178979</v>
      </c>
      <c r="G730" s="2">
        <v>0.9393464768581653</v>
      </c>
      <c r="H730" s="2">
        <v>-0.10753838933974096</v>
      </c>
      <c r="I730" s="2">
        <v>157.17589228908301</v>
      </c>
      <c r="J730" s="2">
        <v>580.36064312333735</v>
      </c>
      <c r="K730" s="2">
        <v>2906.0521408657337</v>
      </c>
      <c r="L730" s="2">
        <v>3948.9813233811842</v>
      </c>
      <c r="M730" s="2">
        <v>8695.6933866608342</v>
      </c>
      <c r="N730" s="2">
        <v>1</v>
      </c>
      <c r="O730" s="2">
        <v>1</v>
      </c>
      <c r="P730" s="2">
        <v>1</v>
      </c>
      <c r="Q730" s="2">
        <v>1</v>
      </c>
      <c r="R730" s="2">
        <v>1</v>
      </c>
      <c r="S730">
        <v>59.826067783917921</v>
      </c>
    </row>
    <row r="731" spans="1:19" x14ac:dyDescent="0.2">
      <c r="A731" s="2" t="s">
        <v>755</v>
      </c>
      <c r="B731" s="2">
        <v>1097</v>
      </c>
      <c r="C731" s="2">
        <v>8.7387889907674932E-2</v>
      </c>
      <c r="D731" s="2">
        <v>7.1109737375258192E-2</v>
      </c>
      <c r="E731" s="2">
        <v>686479</v>
      </c>
      <c r="F731" s="2">
        <v>1.0398385312178979</v>
      </c>
      <c r="G731" s="2">
        <v>0.95598337282432477</v>
      </c>
      <c r="H731" s="2">
        <v>-6.0548300827867902E-3</v>
      </c>
      <c r="I731" s="2">
        <v>156.15543682984571</v>
      </c>
      <c r="J731" s="2">
        <v>582.43158837401018</v>
      </c>
      <c r="K731" s="2">
        <v>2991.9058705611092</v>
      </c>
      <c r="L731" s="2">
        <v>4095.6995710912602</v>
      </c>
      <c r="M731" s="2">
        <v>9230.8207112719228</v>
      </c>
      <c r="N731" s="2">
        <v>1</v>
      </c>
      <c r="O731" s="2">
        <v>1</v>
      </c>
      <c r="P731" s="2">
        <v>1</v>
      </c>
      <c r="Q731" s="2">
        <v>1</v>
      </c>
      <c r="R731" s="2">
        <v>1</v>
      </c>
      <c r="S731">
        <v>59.826067783917921</v>
      </c>
    </row>
    <row r="732" spans="1:19" x14ac:dyDescent="0.2">
      <c r="A732" s="2" t="s">
        <v>756</v>
      </c>
      <c r="B732" s="2">
        <v>1097</v>
      </c>
      <c r="C732" s="2">
        <v>8.7387889907674932E-2</v>
      </c>
      <c r="D732" s="2">
        <v>4.3793309471547831E-2</v>
      </c>
      <c r="E732" s="2">
        <v>686479</v>
      </c>
      <c r="F732" s="2">
        <v>1.0398385312178979</v>
      </c>
      <c r="G732" s="2">
        <v>0.93086564388173776</v>
      </c>
      <c r="H732" s="2">
        <v>0.16829644428486304</v>
      </c>
      <c r="I732" s="2">
        <v>163.48471932123056</v>
      </c>
      <c r="J732" s="2">
        <v>620.72032771089755</v>
      </c>
      <c r="K732" s="2">
        <v>3339.0654997281513</v>
      </c>
      <c r="L732" s="2">
        <v>4633.0708586397805</v>
      </c>
      <c r="M732" s="2">
        <v>10898.211791698921</v>
      </c>
      <c r="N732" s="2">
        <v>1</v>
      </c>
      <c r="O732" s="2">
        <v>1</v>
      </c>
      <c r="P732" s="2">
        <v>1</v>
      </c>
      <c r="Q732" s="2">
        <v>1</v>
      </c>
      <c r="R732" s="2">
        <v>1</v>
      </c>
      <c r="S732">
        <v>59.826067783917921</v>
      </c>
    </row>
    <row r="733" spans="1:19" x14ac:dyDescent="0.2">
      <c r="A733" s="2" t="s">
        <v>757</v>
      </c>
      <c r="B733" s="2">
        <v>1097</v>
      </c>
      <c r="C733" s="2">
        <v>8.7387889907674932E-2</v>
      </c>
      <c r="D733" s="2">
        <v>4.5945985188133504E-2</v>
      </c>
      <c r="E733" s="2">
        <v>686479</v>
      </c>
      <c r="F733" s="2">
        <v>1.0398385312178979</v>
      </c>
      <c r="G733" s="2">
        <v>0.9239732404869232</v>
      </c>
      <c r="H733" s="2">
        <v>-0.22287205747103683</v>
      </c>
      <c r="I733" s="2">
        <v>157.76249914439219</v>
      </c>
      <c r="J733" s="2">
        <v>575.93457348237928</v>
      </c>
      <c r="K733" s="2">
        <v>2805.0298631326323</v>
      </c>
      <c r="L733" s="2">
        <v>3782.4676244673924</v>
      </c>
      <c r="M733" s="2">
        <v>8135.8209111742544</v>
      </c>
      <c r="N733" s="2">
        <v>1</v>
      </c>
      <c r="O733" s="2">
        <v>1</v>
      </c>
      <c r="P733" s="2">
        <v>1</v>
      </c>
      <c r="Q733" s="2">
        <v>1</v>
      </c>
      <c r="R733" s="2">
        <v>1</v>
      </c>
      <c r="S733">
        <v>59.826067783917921</v>
      </c>
    </row>
    <row r="734" spans="1:19" x14ac:dyDescent="0.2">
      <c r="A734" s="2" t="s">
        <v>758</v>
      </c>
      <c r="B734" s="2">
        <v>1097</v>
      </c>
      <c r="C734" s="2">
        <v>8.7387889907674932E-2</v>
      </c>
      <c r="D734" s="2">
        <v>5.142653635208181E-2</v>
      </c>
      <c r="E734" s="2">
        <v>686479</v>
      </c>
      <c r="F734" s="2">
        <v>1.0398385312178979</v>
      </c>
      <c r="G734" s="2">
        <v>0.91815313308194646</v>
      </c>
      <c r="H734" s="2">
        <v>-0.23917528747753375</v>
      </c>
      <c r="I734" s="2">
        <v>158.45493312545261</v>
      </c>
      <c r="J734" s="2">
        <v>577.46675390573034</v>
      </c>
      <c r="K734" s="2">
        <v>2800.7572846157277</v>
      </c>
      <c r="L734" s="2">
        <v>3772.3234895463133</v>
      </c>
      <c r="M734" s="2">
        <v>8085.1140502753615</v>
      </c>
      <c r="N734" s="2">
        <v>1</v>
      </c>
      <c r="O734" s="2">
        <v>1</v>
      </c>
      <c r="P734" s="2">
        <v>1</v>
      </c>
      <c r="Q734" s="2">
        <v>1</v>
      </c>
      <c r="R734" s="2">
        <v>1</v>
      </c>
      <c r="S734">
        <v>59.826067783917921</v>
      </c>
    </row>
    <row r="735" spans="1:19" x14ac:dyDescent="0.2">
      <c r="A735" s="2" t="s">
        <v>759</v>
      </c>
      <c r="B735" s="2">
        <v>1097</v>
      </c>
      <c r="C735" s="2">
        <v>8.7387889907674932E-2</v>
      </c>
      <c r="D735" s="2">
        <v>3.7678589647523845E-2</v>
      </c>
      <c r="E735" s="2">
        <v>686479</v>
      </c>
      <c r="F735" s="2">
        <v>1.0398385312178979</v>
      </c>
      <c r="G735" s="2">
        <v>0.93116987030056508</v>
      </c>
      <c r="H735" s="2">
        <v>2.7708303825068559E-2</v>
      </c>
      <c r="I735" s="2">
        <v>160.89910504570702</v>
      </c>
      <c r="J735" s="2">
        <v>602.04942471856157</v>
      </c>
      <c r="K735" s="2">
        <v>3116.2565632793103</v>
      </c>
      <c r="L735" s="2">
        <v>4274.5371662280413</v>
      </c>
      <c r="M735" s="2">
        <v>9687.9988532799562</v>
      </c>
      <c r="N735" s="2">
        <v>1</v>
      </c>
      <c r="O735" s="2">
        <v>1</v>
      </c>
      <c r="P735" s="2">
        <v>1</v>
      </c>
      <c r="Q735" s="2">
        <v>1</v>
      </c>
      <c r="R735" s="2">
        <v>1</v>
      </c>
      <c r="S735">
        <v>59.826067783917921</v>
      </c>
    </row>
    <row r="736" spans="1:19" x14ac:dyDescent="0.2">
      <c r="A736" s="2" t="s">
        <v>760</v>
      </c>
      <c r="B736" s="2">
        <v>1097</v>
      </c>
      <c r="C736" s="2">
        <v>8.7387889907674932E-2</v>
      </c>
      <c r="D736" s="2">
        <v>3.4033373755579986E-2</v>
      </c>
      <c r="E736" s="2">
        <v>686479</v>
      </c>
      <c r="F736" s="2">
        <v>1.0398385312178979</v>
      </c>
      <c r="G736" s="2">
        <v>0.93545276406343059</v>
      </c>
      <c r="H736" s="2">
        <v>-4.1506783771572749E-2</v>
      </c>
      <c r="I736" s="2">
        <v>158.95539968536087</v>
      </c>
      <c r="J736" s="2">
        <v>590.69035222454488</v>
      </c>
      <c r="K736" s="2">
        <v>3004.7238953463993</v>
      </c>
      <c r="L736" s="2">
        <v>4101.1022789788894</v>
      </c>
      <c r="M736" s="2">
        <v>9152.6521910690972</v>
      </c>
      <c r="N736" s="2">
        <v>1</v>
      </c>
      <c r="O736" s="2">
        <v>1</v>
      </c>
      <c r="P736" s="2">
        <v>1</v>
      </c>
      <c r="Q736" s="2">
        <v>1</v>
      </c>
      <c r="R736" s="2">
        <v>1</v>
      </c>
      <c r="S736">
        <v>59.826067783917921</v>
      </c>
    </row>
    <row r="737" spans="1:19" x14ac:dyDescent="0.2">
      <c r="A737" s="2" t="s">
        <v>761</v>
      </c>
      <c r="B737" s="2">
        <v>1097</v>
      </c>
      <c r="C737" s="2">
        <v>8.7387889907674932E-2</v>
      </c>
      <c r="D737" s="2">
        <v>6.354024202637136E-2</v>
      </c>
      <c r="E737" s="2">
        <v>686479</v>
      </c>
      <c r="F737" s="2">
        <v>1.0398385312178979</v>
      </c>
      <c r="G737" s="2">
        <v>0.94391490933404643</v>
      </c>
      <c r="H737" s="2">
        <v>-5.0913710104243098E-3</v>
      </c>
      <c r="I737" s="2">
        <v>158.1619092276305</v>
      </c>
      <c r="J737" s="2">
        <v>589.91359411775511</v>
      </c>
      <c r="K737" s="2">
        <v>3029.461619658734</v>
      </c>
      <c r="L737" s="2">
        <v>4146.4026265431676</v>
      </c>
      <c r="M737" s="2">
        <v>9336.7693086276249</v>
      </c>
      <c r="N737" s="2">
        <v>1</v>
      </c>
      <c r="O737" s="2">
        <v>1</v>
      </c>
      <c r="P737" s="2">
        <v>1</v>
      </c>
      <c r="Q737" s="2">
        <v>1</v>
      </c>
      <c r="R737" s="2">
        <v>1</v>
      </c>
      <c r="S737">
        <v>59.826067783917921</v>
      </c>
    </row>
    <row r="738" spans="1:19" x14ac:dyDescent="0.2">
      <c r="A738" s="2" t="s">
        <v>762</v>
      </c>
      <c r="B738" s="2">
        <v>1097</v>
      </c>
      <c r="C738" s="2">
        <v>8.7387889907674932E-2</v>
      </c>
      <c r="D738" s="2">
        <v>6.2248736719222472E-2</v>
      </c>
      <c r="E738" s="2">
        <v>686479</v>
      </c>
      <c r="F738" s="2">
        <v>1.0398385312178979</v>
      </c>
      <c r="G738" s="2">
        <v>0.94302228345979877</v>
      </c>
      <c r="H738" s="2">
        <v>4.42210464087321E-3</v>
      </c>
      <c r="I738" s="2">
        <v>158.47460576087752</v>
      </c>
      <c r="J738" s="2">
        <v>591.63430241502328</v>
      </c>
      <c r="K738" s="2">
        <v>3045.4956903474181</v>
      </c>
      <c r="L738" s="2">
        <v>4171.1680808470646</v>
      </c>
      <c r="M738" s="2">
        <v>9412.2426658691274</v>
      </c>
      <c r="N738" s="2">
        <v>1</v>
      </c>
      <c r="O738" s="2">
        <v>1</v>
      </c>
      <c r="P738" s="2">
        <v>1</v>
      </c>
      <c r="Q738" s="2">
        <v>1</v>
      </c>
      <c r="R738" s="2">
        <v>1</v>
      </c>
      <c r="S738">
        <v>59.826067783917921</v>
      </c>
    </row>
    <row r="739" spans="1:19" x14ac:dyDescent="0.2">
      <c r="A739" s="2" t="s">
        <v>763</v>
      </c>
      <c r="B739" s="2">
        <v>1097</v>
      </c>
      <c r="C739" s="2">
        <v>8.7387889907674932E-2</v>
      </c>
      <c r="D739" s="2">
        <v>6.5752090551986428E-2</v>
      </c>
      <c r="E739" s="2">
        <v>686479</v>
      </c>
      <c r="F739" s="2">
        <v>1.0398385312178979</v>
      </c>
      <c r="G739" s="2">
        <v>0.94584966258365477</v>
      </c>
      <c r="H739" s="2">
        <v>-2.9490161736472731E-2</v>
      </c>
      <c r="I739" s="2">
        <v>157.42418644167591</v>
      </c>
      <c r="J739" s="2">
        <v>585.76193054762587</v>
      </c>
      <c r="K739" s="2">
        <v>2990.1505627558013</v>
      </c>
      <c r="L739" s="2">
        <v>4085.6145121669779</v>
      </c>
      <c r="M739" s="2">
        <v>9151.4575749240103</v>
      </c>
      <c r="N739" s="2">
        <v>1</v>
      </c>
      <c r="O739" s="2">
        <v>1</v>
      </c>
      <c r="P739" s="2">
        <v>1</v>
      </c>
      <c r="Q739" s="2">
        <v>1</v>
      </c>
      <c r="R739" s="2">
        <v>1</v>
      </c>
      <c r="S739">
        <v>59.826067783917921</v>
      </c>
    </row>
    <row r="740" spans="1:19" x14ac:dyDescent="0.2">
      <c r="A740" s="2" t="s">
        <v>764</v>
      </c>
      <c r="B740" s="2">
        <v>1097</v>
      </c>
      <c r="C740" s="2">
        <v>8.7387889907674932E-2</v>
      </c>
      <c r="D740" s="2">
        <v>6.2688539038548374E-2</v>
      </c>
      <c r="E740" s="2">
        <v>686479</v>
      </c>
      <c r="F740" s="2">
        <v>1.0398385312178979</v>
      </c>
      <c r="G740" s="2">
        <v>0.94177984068459941</v>
      </c>
      <c r="H740" s="2">
        <v>8.0366106842149707E-3</v>
      </c>
      <c r="I740" s="2">
        <v>158.74557725741619</v>
      </c>
      <c r="J740" s="2">
        <v>592.85411927967061</v>
      </c>
      <c r="K740" s="2">
        <v>3054.4209819709545</v>
      </c>
      <c r="L740" s="2">
        <v>4184.4025031316214</v>
      </c>
      <c r="M740" s="2">
        <v>9448.9235364944016</v>
      </c>
      <c r="N740" s="2">
        <v>1</v>
      </c>
      <c r="O740" s="2">
        <v>1</v>
      </c>
      <c r="P740" s="2">
        <v>1</v>
      </c>
      <c r="Q740" s="2">
        <v>1</v>
      </c>
      <c r="R740" s="2">
        <v>1</v>
      </c>
      <c r="S740">
        <v>59.826067783917921</v>
      </c>
    </row>
    <row r="741" spans="1:19" x14ac:dyDescent="0.2">
      <c r="A741" s="2" t="s">
        <v>765</v>
      </c>
      <c r="B741" s="2">
        <v>1097</v>
      </c>
      <c r="C741" s="2">
        <v>8.7387889907674932E-2</v>
      </c>
      <c r="D741" s="2">
        <v>6.1899374073657018E-2</v>
      </c>
      <c r="E741" s="2">
        <v>686479</v>
      </c>
      <c r="F741" s="2">
        <v>1.0398385312178979</v>
      </c>
      <c r="G741" s="2">
        <v>0.94071069325169776</v>
      </c>
      <c r="H741" s="2">
        <v>1.49900380256858E-2</v>
      </c>
      <c r="I741" s="2">
        <v>159.04604424403982</v>
      </c>
      <c r="J741" s="2">
        <v>594.38476955717567</v>
      </c>
      <c r="K741" s="2">
        <v>3067.6159721419335</v>
      </c>
      <c r="L741" s="2">
        <v>4204.5543878542039</v>
      </c>
      <c r="M741" s="2">
        <v>9508.8937972672393</v>
      </c>
      <c r="N741" s="2">
        <v>1</v>
      </c>
      <c r="O741" s="2">
        <v>1</v>
      </c>
      <c r="P741" s="2">
        <v>1</v>
      </c>
      <c r="Q741" s="2">
        <v>1</v>
      </c>
      <c r="R741" s="2">
        <v>1</v>
      </c>
      <c r="S741">
        <v>59.826067783917921</v>
      </c>
    </row>
    <row r="742" spans="1:19" x14ac:dyDescent="0.2">
      <c r="A742" s="2" t="s">
        <v>766</v>
      </c>
      <c r="B742" s="2">
        <v>1097</v>
      </c>
      <c r="C742" s="2">
        <v>8.7387889907674932E-2</v>
      </c>
      <c r="D742" s="2">
        <v>6.4617004683822532E-2</v>
      </c>
      <c r="E742" s="2">
        <v>686479</v>
      </c>
      <c r="F742" s="2">
        <v>1.0398385312178979</v>
      </c>
      <c r="G742" s="2">
        <v>0.94311283972973647</v>
      </c>
      <c r="H742" s="2">
        <v>1.9926900017505599E-3</v>
      </c>
      <c r="I742" s="2">
        <v>158.41765516787993</v>
      </c>
      <c r="J742" s="2">
        <v>591.27925010080071</v>
      </c>
      <c r="K742" s="2">
        <v>3041.8060291913816</v>
      </c>
      <c r="L742" s="2">
        <v>4165.3809910875807</v>
      </c>
      <c r="M742" s="2">
        <v>9394.009732371318</v>
      </c>
      <c r="N742" s="2">
        <v>1</v>
      </c>
      <c r="O742" s="2">
        <v>1</v>
      </c>
      <c r="P742" s="2">
        <v>1</v>
      </c>
      <c r="Q742" s="2">
        <v>1</v>
      </c>
      <c r="R742" s="2">
        <v>1</v>
      </c>
      <c r="S742">
        <v>59.826067783917921</v>
      </c>
    </row>
    <row r="743" spans="1:19" x14ac:dyDescent="0.2">
      <c r="A743" s="2" t="s">
        <v>767</v>
      </c>
      <c r="B743" s="2">
        <v>1097</v>
      </c>
      <c r="C743" s="2">
        <v>8.7387889907674932E-2</v>
      </c>
      <c r="D743" s="2">
        <v>4.7332018466746069E-2</v>
      </c>
      <c r="E743" s="2">
        <v>686479</v>
      </c>
      <c r="F743" s="2">
        <v>1.0398385312178979</v>
      </c>
      <c r="G743" s="2">
        <v>0.92506808295521958</v>
      </c>
      <c r="H743" s="2">
        <v>0.1006024119744056</v>
      </c>
      <c r="I743" s="2">
        <v>163.28072338693372</v>
      </c>
      <c r="J743" s="2">
        <v>615.5628369143094</v>
      </c>
      <c r="K743" s="2">
        <v>3248.5832993736344</v>
      </c>
      <c r="L743" s="2">
        <v>4481.3508971933234</v>
      </c>
      <c r="M743" s="2">
        <v>10340.144611099578</v>
      </c>
      <c r="N743" s="2">
        <v>1</v>
      </c>
      <c r="O743" s="2">
        <v>1</v>
      </c>
      <c r="P743" s="2">
        <v>1</v>
      </c>
      <c r="Q743" s="2">
        <v>1</v>
      </c>
      <c r="R743" s="2">
        <v>1</v>
      </c>
      <c r="S743">
        <v>59.826067783917921</v>
      </c>
    </row>
    <row r="744" spans="1:19" x14ac:dyDescent="0.2">
      <c r="A744" s="2" t="s">
        <v>768</v>
      </c>
      <c r="B744" s="2">
        <v>1097</v>
      </c>
      <c r="C744" s="2">
        <v>8.7387889907674932E-2</v>
      </c>
      <c r="D744" s="2">
        <v>3.9194427488814222E-2</v>
      </c>
      <c r="E744" s="2">
        <v>686479</v>
      </c>
      <c r="F744" s="2">
        <v>1.0398385312178979</v>
      </c>
      <c r="G744" s="2">
        <v>0.93761208332837642</v>
      </c>
      <c r="H744" s="2">
        <v>8.9955609775582993E-2</v>
      </c>
      <c r="I744" s="2">
        <v>160.88908788363827</v>
      </c>
      <c r="J744" s="2">
        <v>605.85728557504751</v>
      </c>
      <c r="K744" s="2">
        <v>3188.8231834531534</v>
      </c>
      <c r="L744" s="2">
        <v>4395.8492360889804</v>
      </c>
      <c r="M744" s="2">
        <v>10124.266946597365</v>
      </c>
      <c r="N744" s="2">
        <v>1</v>
      </c>
      <c r="O744" s="2">
        <v>1</v>
      </c>
      <c r="P744" s="2">
        <v>1</v>
      </c>
      <c r="Q744" s="2">
        <v>1</v>
      </c>
      <c r="R744" s="2">
        <v>1</v>
      </c>
      <c r="S744">
        <v>59.826067783917921</v>
      </c>
    </row>
    <row r="745" spans="1:19" x14ac:dyDescent="0.2">
      <c r="A745" s="2" t="s">
        <v>769</v>
      </c>
      <c r="B745" s="2">
        <v>1097</v>
      </c>
      <c r="C745" s="2">
        <v>8.7387889907674932E-2</v>
      </c>
      <c r="D745" s="2">
        <v>5.2806822125463539E-2</v>
      </c>
      <c r="E745" s="2">
        <v>686479</v>
      </c>
      <c r="F745" s="2">
        <v>1.0398385312178979</v>
      </c>
      <c r="G745" s="2">
        <v>0.94166412772499208</v>
      </c>
      <c r="H745" s="2">
        <v>-8.6605779006380168E-2</v>
      </c>
      <c r="I745" s="2">
        <v>157.14778511267926</v>
      </c>
      <c r="J745" s="2">
        <v>581.45487473188723</v>
      </c>
      <c r="K745" s="2">
        <v>2926.5120658626774</v>
      </c>
      <c r="L745" s="2">
        <v>3982.5634920939588</v>
      </c>
      <c r="M745" s="2">
        <v>8809.1687998015404</v>
      </c>
      <c r="N745" s="2">
        <v>1</v>
      </c>
      <c r="O745" s="2">
        <v>1</v>
      </c>
      <c r="P745" s="2">
        <v>1</v>
      </c>
      <c r="Q745" s="2">
        <v>1</v>
      </c>
      <c r="R745" s="2">
        <v>1</v>
      </c>
      <c r="S745">
        <v>59.826067783917921</v>
      </c>
    </row>
    <row r="746" spans="1:19" x14ac:dyDescent="0.2">
      <c r="A746" s="2" t="s">
        <v>770</v>
      </c>
      <c r="B746" s="2">
        <v>1097</v>
      </c>
      <c r="C746" s="2">
        <v>8.7387889907674932E-2</v>
      </c>
      <c r="D746" s="2">
        <v>7.2307623419092498E-2</v>
      </c>
      <c r="E746" s="2">
        <v>686479</v>
      </c>
      <c r="F746" s="2">
        <v>1.0398385312178979</v>
      </c>
      <c r="G746" s="2">
        <v>0.94731062016807466</v>
      </c>
      <c r="H746" s="2">
        <v>-2.5655604309976101E-3</v>
      </c>
      <c r="I746" s="2">
        <v>157.6397416561777</v>
      </c>
      <c r="J746" s="2">
        <v>588.12893763328634</v>
      </c>
      <c r="K746" s="2">
        <v>3022.6685208871504</v>
      </c>
      <c r="L746" s="2">
        <v>4138.1438385203764</v>
      </c>
      <c r="M746" s="2">
        <v>9326.4567616469467</v>
      </c>
      <c r="N746" s="2">
        <v>1</v>
      </c>
      <c r="O746" s="2">
        <v>1</v>
      </c>
      <c r="P746" s="2">
        <v>1</v>
      </c>
      <c r="Q746" s="2">
        <v>1</v>
      </c>
      <c r="R746" s="2">
        <v>1</v>
      </c>
      <c r="S746">
        <v>59.826067783917921</v>
      </c>
    </row>
    <row r="747" spans="1:19" x14ac:dyDescent="0.2">
      <c r="A747" s="2" t="s">
        <v>771</v>
      </c>
      <c r="B747" s="2">
        <v>1097</v>
      </c>
      <c r="C747" s="2">
        <v>8.7387889907674932E-2</v>
      </c>
      <c r="D747" s="2">
        <v>4.6157245914228338E-2</v>
      </c>
      <c r="E747" s="2">
        <v>686479</v>
      </c>
      <c r="F747" s="2">
        <v>1.0398385312178979</v>
      </c>
      <c r="G747" s="2">
        <v>0.94068015600713606</v>
      </c>
      <c r="H747" s="2">
        <v>3.017984836360452E-2</v>
      </c>
      <c r="I747" s="2">
        <v>159.31479672149422</v>
      </c>
      <c r="J747" s="2">
        <v>596.29668589449034</v>
      </c>
      <c r="K747" s="2">
        <v>3089.5358954719609</v>
      </c>
      <c r="L747" s="2">
        <v>4239.4112284514931</v>
      </c>
      <c r="M747" s="2">
        <v>9622.1880541982737</v>
      </c>
      <c r="N747" s="2">
        <v>1</v>
      </c>
      <c r="O747" s="2">
        <v>1</v>
      </c>
      <c r="P747" s="2">
        <v>1</v>
      </c>
      <c r="Q747" s="2">
        <v>1</v>
      </c>
      <c r="R747" s="2">
        <v>1</v>
      </c>
      <c r="S747">
        <v>59.826067783917921</v>
      </c>
    </row>
    <row r="748" spans="1:19" x14ac:dyDescent="0.2">
      <c r="A748" s="2" t="s">
        <v>772</v>
      </c>
      <c r="B748" s="2">
        <v>1097</v>
      </c>
      <c r="C748" s="2">
        <v>8.7387889907674932E-2</v>
      </c>
      <c r="D748" s="2">
        <v>4.6216282443826216E-2</v>
      </c>
      <c r="E748" s="2">
        <v>686479</v>
      </c>
      <c r="F748" s="2">
        <v>1.0398385312178979</v>
      </c>
      <c r="G748" s="2">
        <v>0.92723236616967186</v>
      </c>
      <c r="H748" s="2">
        <v>7.6250979471670699E-2</v>
      </c>
      <c r="I748" s="2">
        <v>162.45514486639399</v>
      </c>
      <c r="J748" s="2">
        <v>610.89811185330268</v>
      </c>
      <c r="K748" s="2">
        <v>3202.7174909913747</v>
      </c>
      <c r="L748" s="2">
        <v>4409.4907813217751</v>
      </c>
      <c r="M748" s="2">
        <v>10111.507036666468</v>
      </c>
      <c r="N748" s="2">
        <v>1</v>
      </c>
      <c r="O748" s="2">
        <v>1</v>
      </c>
      <c r="P748" s="2">
        <v>1</v>
      </c>
      <c r="Q748" s="2">
        <v>1</v>
      </c>
      <c r="R748" s="2">
        <v>1</v>
      </c>
      <c r="S748">
        <v>59.826067783917921</v>
      </c>
    </row>
    <row r="749" spans="1:19" x14ac:dyDescent="0.2">
      <c r="A749" s="2" t="s">
        <v>773</v>
      </c>
      <c r="B749" s="2">
        <v>1097</v>
      </c>
      <c r="C749" s="2">
        <v>8.7387889907674932E-2</v>
      </c>
      <c r="D749" s="2">
        <v>3.9158234370794513E-2</v>
      </c>
      <c r="E749" s="2">
        <v>686479</v>
      </c>
      <c r="F749" s="2">
        <v>1.0398385312178979</v>
      </c>
      <c r="G749" s="2">
        <v>0.93677109607984488</v>
      </c>
      <c r="H749" s="2">
        <v>0.10685144886134849</v>
      </c>
      <c r="I749" s="2">
        <v>161.33514260033763</v>
      </c>
      <c r="J749" s="2">
        <v>608.59812631168836</v>
      </c>
      <c r="K749" s="2">
        <v>3217.9642319449149</v>
      </c>
      <c r="L749" s="2">
        <v>4442.0587976208262</v>
      </c>
      <c r="M749" s="2">
        <v>10275.556643291196</v>
      </c>
      <c r="N749" s="2">
        <v>1</v>
      </c>
      <c r="O749" s="2">
        <v>1</v>
      </c>
      <c r="P749" s="2">
        <v>1</v>
      </c>
      <c r="Q749" s="2">
        <v>1</v>
      </c>
      <c r="R749" s="2">
        <v>1</v>
      </c>
      <c r="S749">
        <v>59.826067783917921</v>
      </c>
    </row>
    <row r="750" spans="1:19" x14ac:dyDescent="0.2">
      <c r="A750" s="2" t="s">
        <v>774</v>
      </c>
      <c r="B750" s="2">
        <v>1097</v>
      </c>
      <c r="C750" s="2">
        <v>8.7387889907674932E-2</v>
      </c>
      <c r="D750" s="2">
        <v>5.1081004611141421E-2</v>
      </c>
      <c r="E750" s="2">
        <v>686479</v>
      </c>
      <c r="F750" s="2">
        <v>1.0398385312178979</v>
      </c>
      <c r="G750" s="2">
        <v>0.92051463451121318</v>
      </c>
      <c r="H750" s="2">
        <v>-0.23979687375923855</v>
      </c>
      <c r="I750" s="2">
        <v>158.04932303758312</v>
      </c>
      <c r="J750" s="2">
        <v>575.99865960809325</v>
      </c>
      <c r="K750" s="2">
        <v>2793.8989634160321</v>
      </c>
      <c r="L750" s="2">
        <v>3763.2410657139603</v>
      </c>
      <c r="M750" s="2">
        <v>8067.127353268781</v>
      </c>
      <c r="N750" s="2">
        <v>1</v>
      </c>
      <c r="O750" s="2">
        <v>1</v>
      </c>
      <c r="P750" s="2">
        <v>1</v>
      </c>
      <c r="Q750" s="2">
        <v>1</v>
      </c>
      <c r="R750" s="2">
        <v>1</v>
      </c>
      <c r="S750">
        <v>59.826067783917921</v>
      </c>
    </row>
    <row r="751" spans="1:19" x14ac:dyDescent="0.2">
      <c r="A751" s="2" t="s">
        <v>775</v>
      </c>
      <c r="B751" s="2">
        <v>1097</v>
      </c>
      <c r="C751" s="2">
        <v>8.7387889907674932E-2</v>
      </c>
      <c r="D751" s="2">
        <v>5.0910951137791649E-2</v>
      </c>
      <c r="E751" s="2">
        <v>686479</v>
      </c>
      <c r="F751" s="2">
        <v>1.0398385312178979</v>
      </c>
      <c r="G751" s="2">
        <v>0.92082468889834967</v>
      </c>
      <c r="H751" s="2">
        <v>-0.23553462992739457</v>
      </c>
      <c r="I751" s="2">
        <v>158.07053535812597</v>
      </c>
      <c r="J751" s="2">
        <v>576.31330366870588</v>
      </c>
      <c r="K751" s="2">
        <v>2798.1478076285721</v>
      </c>
      <c r="L751" s="2">
        <v>3769.9543054571359</v>
      </c>
      <c r="M751" s="2">
        <v>8087.8150920446124</v>
      </c>
      <c r="N751" s="2">
        <v>1</v>
      </c>
      <c r="O751" s="2">
        <v>1</v>
      </c>
      <c r="P751" s="2">
        <v>1</v>
      </c>
      <c r="Q751" s="2">
        <v>1</v>
      </c>
      <c r="R751" s="2">
        <v>1</v>
      </c>
      <c r="S751">
        <v>59.826067783917921</v>
      </c>
    </row>
    <row r="752" spans="1:19" x14ac:dyDescent="0.2">
      <c r="A752" s="2" t="s">
        <v>776</v>
      </c>
      <c r="B752" s="2">
        <v>1097</v>
      </c>
      <c r="C752" s="2">
        <v>8.7387889907674932E-2</v>
      </c>
      <c r="D752" s="2">
        <v>5.136452688015989E-2</v>
      </c>
      <c r="E752" s="2">
        <v>686479</v>
      </c>
      <c r="F752" s="2">
        <v>1.0398385312178979</v>
      </c>
      <c r="G752" s="2">
        <v>0.9201075869440799</v>
      </c>
      <c r="H752" s="2">
        <v>-0.25054139212810334</v>
      </c>
      <c r="I752" s="2">
        <v>157.93345899298575</v>
      </c>
      <c r="J752" s="2">
        <v>574.98693374022423</v>
      </c>
      <c r="K752" s="2">
        <v>2782.2844883713647</v>
      </c>
      <c r="L752" s="2">
        <v>3745.1771627817843</v>
      </c>
      <c r="M752" s="2">
        <v>8013.1487132017055</v>
      </c>
      <c r="N752" s="2">
        <v>1</v>
      </c>
      <c r="O752" s="2">
        <v>1</v>
      </c>
      <c r="P752" s="2">
        <v>1</v>
      </c>
      <c r="Q752" s="2">
        <v>1</v>
      </c>
      <c r="R752" s="2">
        <v>1</v>
      </c>
      <c r="S752">
        <v>59.826067783917921</v>
      </c>
    </row>
    <row r="753" spans="1:19" x14ac:dyDescent="0.2">
      <c r="A753" s="2" t="s">
        <v>777</v>
      </c>
      <c r="B753" s="2">
        <v>1097</v>
      </c>
      <c r="C753" s="2">
        <v>8.7387889907674932E-2</v>
      </c>
      <c r="D753" s="2">
        <v>4.8817923063031898E-2</v>
      </c>
      <c r="E753" s="2">
        <v>686479</v>
      </c>
      <c r="F753" s="2">
        <v>1.0398385312178979</v>
      </c>
      <c r="G753" s="2">
        <v>0.92173488825984351</v>
      </c>
      <c r="H753" s="2">
        <v>-0.23130339169390912</v>
      </c>
      <c r="I753" s="2">
        <v>157.99111964264827</v>
      </c>
      <c r="J753" s="2">
        <v>576.27039468108819</v>
      </c>
      <c r="K753" s="2">
        <v>2800.8123757034568</v>
      </c>
      <c r="L753" s="2">
        <v>3774.6058614797221</v>
      </c>
      <c r="M753" s="2">
        <v>8104.6820723414849</v>
      </c>
      <c r="N753" s="2">
        <v>1</v>
      </c>
      <c r="O753" s="2">
        <v>1</v>
      </c>
      <c r="P753" s="2">
        <v>1</v>
      </c>
      <c r="Q753" s="2">
        <v>1</v>
      </c>
      <c r="R753" s="2">
        <v>1</v>
      </c>
      <c r="S753">
        <v>59.826067783917921</v>
      </c>
    </row>
    <row r="754" spans="1:19" x14ac:dyDescent="0.2">
      <c r="A754" s="2" t="s">
        <v>778</v>
      </c>
      <c r="B754" s="2">
        <v>1097</v>
      </c>
      <c r="C754" s="2">
        <v>8.7387889907674932E-2</v>
      </c>
      <c r="D754" s="2">
        <v>4.8362136163362261E-2</v>
      </c>
      <c r="E754" s="2">
        <v>686479</v>
      </c>
      <c r="F754" s="2">
        <v>1.0398385312178979</v>
      </c>
      <c r="G754" s="2">
        <v>0.92200364997418571</v>
      </c>
      <c r="H754" s="2">
        <v>-0.22882913808146368</v>
      </c>
      <c r="I754" s="2">
        <v>157.98862503434887</v>
      </c>
      <c r="J754" s="2">
        <v>576.40077683467916</v>
      </c>
      <c r="K754" s="2">
        <v>2803.0584320213675</v>
      </c>
      <c r="L754" s="2">
        <v>3778.2230172382774</v>
      </c>
      <c r="M754" s="2">
        <v>8116.2327810590659</v>
      </c>
      <c r="N754" s="2">
        <v>1</v>
      </c>
      <c r="O754" s="2">
        <v>1</v>
      </c>
      <c r="P754" s="2">
        <v>1</v>
      </c>
      <c r="Q754" s="2">
        <v>1</v>
      </c>
      <c r="R754" s="2">
        <v>1</v>
      </c>
      <c r="S754">
        <v>59.826067783917921</v>
      </c>
    </row>
    <row r="755" spans="1:19" x14ac:dyDescent="0.2">
      <c r="A755" s="2" t="s">
        <v>779</v>
      </c>
      <c r="B755" s="2">
        <v>1097</v>
      </c>
      <c r="C755" s="2">
        <v>8.7387889907674932E-2</v>
      </c>
      <c r="D755" s="2">
        <v>4.7012739861549899E-2</v>
      </c>
      <c r="E755" s="2">
        <v>686479</v>
      </c>
      <c r="F755" s="2">
        <v>1.0398385312178979</v>
      </c>
      <c r="G755" s="2">
        <v>0.92265459096814151</v>
      </c>
      <c r="H755" s="2">
        <v>-0.22237032468248996</v>
      </c>
      <c r="I755" s="2">
        <v>157.9905537130324</v>
      </c>
      <c r="J755" s="2">
        <v>576.771328033641</v>
      </c>
      <c r="K755" s="2">
        <v>2809.0709066528866</v>
      </c>
      <c r="L755" s="2">
        <v>3787.8703073014594</v>
      </c>
      <c r="M755" s="2">
        <v>8146.8610675296468</v>
      </c>
      <c r="N755" s="2">
        <v>1</v>
      </c>
      <c r="O755" s="2">
        <v>1</v>
      </c>
      <c r="P755" s="2">
        <v>1</v>
      </c>
      <c r="Q755" s="2">
        <v>1</v>
      </c>
      <c r="R755" s="2">
        <v>1</v>
      </c>
      <c r="S755">
        <v>59.826067783917921</v>
      </c>
    </row>
    <row r="756" spans="1:19" x14ac:dyDescent="0.2">
      <c r="A756" s="2" t="s">
        <v>780</v>
      </c>
      <c r="B756" s="2">
        <v>1097</v>
      </c>
      <c r="C756" s="2">
        <v>8.7387889907674932E-2</v>
      </c>
      <c r="D756" s="2">
        <v>3.4068151358867073E-2</v>
      </c>
      <c r="E756" s="2">
        <v>686479</v>
      </c>
      <c r="F756" s="2">
        <v>1.0398385312178979</v>
      </c>
      <c r="G756" s="2">
        <v>0.93054460156192076</v>
      </c>
      <c r="H756" s="2">
        <v>-0.11281286128957468</v>
      </c>
      <c r="I756" s="2">
        <v>158.55053686036626</v>
      </c>
      <c r="J756" s="2">
        <v>585.03983446299492</v>
      </c>
      <c r="K756" s="2">
        <v>2924.0312812349057</v>
      </c>
      <c r="L756" s="2">
        <v>3971.1061929519174</v>
      </c>
      <c r="M756" s="2">
        <v>8726.8418945142621</v>
      </c>
      <c r="N756" s="2">
        <v>1</v>
      </c>
      <c r="O756" s="2">
        <v>1</v>
      </c>
      <c r="P756" s="2">
        <v>1</v>
      </c>
      <c r="Q756" s="2">
        <v>1</v>
      </c>
      <c r="R756" s="2">
        <v>1</v>
      </c>
      <c r="S756">
        <v>59.826067783917921</v>
      </c>
    </row>
    <row r="757" spans="1:19" x14ac:dyDescent="0.2">
      <c r="A757" s="2" t="s">
        <v>781</v>
      </c>
      <c r="B757" s="2">
        <v>1097</v>
      </c>
      <c r="C757" s="2">
        <v>8.7387889907674932E-2</v>
      </c>
      <c r="D757" s="2">
        <v>7.0004183010829765E-2</v>
      </c>
      <c r="E757" s="2">
        <v>686479</v>
      </c>
      <c r="F757" s="2">
        <v>1.0398385312178979</v>
      </c>
      <c r="G757" s="2">
        <v>0.9460432889625352</v>
      </c>
      <c r="H757" s="2">
        <v>9.8303177913121583E-5</v>
      </c>
      <c r="I757" s="2">
        <v>157.89577652161671</v>
      </c>
      <c r="J757" s="2">
        <v>589.23362995227296</v>
      </c>
      <c r="K757" s="2">
        <v>3030.2122346715132</v>
      </c>
      <c r="L757" s="2">
        <v>4149.1707382722925</v>
      </c>
      <c r="M757" s="2">
        <v>9355.9066010522711</v>
      </c>
      <c r="N757" s="2">
        <v>1</v>
      </c>
      <c r="O757" s="2">
        <v>1</v>
      </c>
      <c r="P757" s="2">
        <v>1</v>
      </c>
      <c r="Q757" s="2">
        <v>1</v>
      </c>
      <c r="R757" s="2">
        <v>1</v>
      </c>
      <c r="S757">
        <v>59.826067783917921</v>
      </c>
    </row>
    <row r="758" spans="1:19" x14ac:dyDescent="0.2">
      <c r="A758" s="2" t="s">
        <v>782</v>
      </c>
      <c r="B758" s="2">
        <v>1097</v>
      </c>
      <c r="C758" s="2">
        <v>8.7387889907674932E-2</v>
      </c>
      <c r="D758" s="2">
        <v>6.9727636957917047E-2</v>
      </c>
      <c r="E758" s="2">
        <v>686479</v>
      </c>
      <c r="F758" s="2">
        <v>1.0398385312178979</v>
      </c>
      <c r="G758" s="2">
        <v>0.94613494659857678</v>
      </c>
      <c r="H758" s="2">
        <v>4.4384554062506902E-3</v>
      </c>
      <c r="I758" s="2">
        <v>157.9546489572167</v>
      </c>
      <c r="J758" s="2">
        <v>589.70725272107018</v>
      </c>
      <c r="K758" s="2">
        <v>3035.9859327134391</v>
      </c>
      <c r="L758" s="2">
        <v>4158.4006296314274</v>
      </c>
      <c r="M758" s="2">
        <v>9386.1351833450135</v>
      </c>
      <c r="N758" s="2">
        <v>1</v>
      </c>
      <c r="O758" s="2">
        <v>1</v>
      </c>
      <c r="P758" s="2">
        <v>1</v>
      </c>
      <c r="Q758" s="2">
        <v>1</v>
      </c>
      <c r="R758" s="2">
        <v>1</v>
      </c>
      <c r="S758">
        <v>59.826067783917921</v>
      </c>
    </row>
    <row r="759" spans="1:19" x14ac:dyDescent="0.2">
      <c r="A759" s="2" t="s">
        <v>783</v>
      </c>
      <c r="B759" s="2">
        <v>1097</v>
      </c>
      <c r="C759" s="2">
        <v>8.7387889907674932E-2</v>
      </c>
      <c r="D759" s="2">
        <v>6.9959389258195157E-2</v>
      </c>
      <c r="E759" s="2">
        <v>686479</v>
      </c>
      <c r="F759" s="2">
        <v>1.0398385312178979</v>
      </c>
      <c r="G759" s="2">
        <v>0.94735936224796158</v>
      </c>
      <c r="H759" s="2">
        <v>-1.9127403201511621E-2</v>
      </c>
      <c r="I759" s="2">
        <v>157.35030164375189</v>
      </c>
      <c r="J759" s="2">
        <v>586.09203375934533</v>
      </c>
      <c r="K759" s="2">
        <v>2999.7564994052245</v>
      </c>
      <c r="L759" s="2">
        <v>4101.8896302776266</v>
      </c>
      <c r="M759" s="2">
        <v>9210.3573889971158</v>
      </c>
      <c r="N759" s="2">
        <v>1</v>
      </c>
      <c r="O759" s="2">
        <v>1</v>
      </c>
      <c r="P759" s="2">
        <v>1</v>
      </c>
      <c r="Q759" s="2">
        <v>1</v>
      </c>
      <c r="R759" s="2">
        <v>1</v>
      </c>
      <c r="S759">
        <v>59.826067783917921</v>
      </c>
    </row>
    <row r="760" spans="1:19" x14ac:dyDescent="0.2">
      <c r="A760" s="2" t="s">
        <v>784</v>
      </c>
      <c r="B760" s="2">
        <v>1097</v>
      </c>
      <c r="C760" s="2">
        <v>8.7387889907674932E-2</v>
      </c>
      <c r="D760" s="2">
        <v>6.7921392676910344E-2</v>
      </c>
      <c r="E760" s="2">
        <v>686479</v>
      </c>
      <c r="F760" s="2">
        <v>1.0398385312178979</v>
      </c>
      <c r="G760" s="2">
        <v>0.94423415089228102</v>
      </c>
      <c r="H760" s="2">
        <v>6.8096853399093899E-3</v>
      </c>
      <c r="I760" s="2">
        <v>158.31262513461849</v>
      </c>
      <c r="J760" s="2">
        <v>591.17496954353044</v>
      </c>
      <c r="K760" s="2">
        <v>3045.1298206127894</v>
      </c>
      <c r="L760" s="2">
        <v>4171.4959558816872</v>
      </c>
      <c r="M760" s="2">
        <v>9419.2109717753538</v>
      </c>
      <c r="N760" s="2">
        <v>1</v>
      </c>
      <c r="O760" s="2">
        <v>1</v>
      </c>
      <c r="P760" s="2">
        <v>1</v>
      </c>
      <c r="Q760" s="2">
        <v>1</v>
      </c>
      <c r="R760" s="2">
        <v>1</v>
      </c>
      <c r="S760">
        <v>59.826067783917921</v>
      </c>
    </row>
    <row r="761" spans="1:19" x14ac:dyDescent="0.2">
      <c r="A761" s="2" t="s">
        <v>785</v>
      </c>
      <c r="B761" s="2">
        <v>1097</v>
      </c>
      <c r="C761" s="2">
        <v>8.7387889907674932E-2</v>
      </c>
      <c r="D761" s="2">
        <v>6.7139796968553198E-2</v>
      </c>
      <c r="E761" s="2">
        <v>686479</v>
      </c>
      <c r="F761" s="2">
        <v>1.0398385312178979</v>
      </c>
      <c r="G761" s="2">
        <v>0.94339220339361451</v>
      </c>
      <c r="H761" s="2">
        <v>1.12488223112704E-2</v>
      </c>
      <c r="I761" s="2">
        <v>158.53001413942812</v>
      </c>
      <c r="J761" s="2">
        <v>592.24501121247147</v>
      </c>
      <c r="K761" s="2">
        <v>3053.9816769611061</v>
      </c>
      <c r="L761" s="2">
        <v>4184.9214541366064</v>
      </c>
      <c r="M761" s="2">
        <v>9458.5283506780524</v>
      </c>
      <c r="N761" s="2">
        <v>1</v>
      </c>
      <c r="O761" s="2">
        <v>1</v>
      </c>
      <c r="P761" s="2">
        <v>1</v>
      </c>
      <c r="Q761" s="2">
        <v>1</v>
      </c>
      <c r="R761" s="2">
        <v>1</v>
      </c>
      <c r="S761">
        <v>59.826067783917921</v>
      </c>
    </row>
    <row r="762" spans="1:19" x14ac:dyDescent="0.2">
      <c r="A762" s="2" t="s">
        <v>786</v>
      </c>
      <c r="B762" s="2">
        <v>1097</v>
      </c>
      <c r="C762" s="2">
        <v>8.7387889907674932E-2</v>
      </c>
      <c r="D762" s="2">
        <v>6.6477224827187639E-2</v>
      </c>
      <c r="E762" s="2">
        <v>686479</v>
      </c>
      <c r="F762" s="2">
        <v>1.0398385312178979</v>
      </c>
      <c r="G762" s="2">
        <v>0.94471361475876825</v>
      </c>
      <c r="H762" s="5">
        <v>-1.4590552612739199E-3</v>
      </c>
      <c r="I762" s="2">
        <v>158.0907677130582</v>
      </c>
      <c r="J762" s="2">
        <v>589.8642652168237</v>
      </c>
      <c r="K762" s="2">
        <v>3032.0896068765337</v>
      </c>
      <c r="L762" s="2">
        <v>4151.1614929965099</v>
      </c>
      <c r="M762" s="2">
        <v>9355.9201040846274</v>
      </c>
      <c r="N762" s="2">
        <v>1</v>
      </c>
      <c r="O762" s="2">
        <v>1</v>
      </c>
      <c r="P762" s="2">
        <v>1</v>
      </c>
      <c r="Q762" s="2">
        <v>1</v>
      </c>
      <c r="R762" s="2">
        <v>1</v>
      </c>
      <c r="S762">
        <v>59.826067783917921</v>
      </c>
    </row>
    <row r="763" spans="1:19" x14ac:dyDescent="0.2">
      <c r="A763" s="2" t="s">
        <v>787</v>
      </c>
      <c r="B763" s="2">
        <v>1097</v>
      </c>
      <c r="C763" s="2">
        <v>8.7387889907674932E-2</v>
      </c>
      <c r="D763" s="2">
        <v>4.5406689855136302E-2</v>
      </c>
      <c r="E763" s="2">
        <v>686479</v>
      </c>
      <c r="F763" s="2">
        <v>1.0398385312178979</v>
      </c>
      <c r="G763" s="2">
        <v>0.92767762136905929</v>
      </c>
      <c r="H763" s="2">
        <v>7.5650536722117856E-2</v>
      </c>
      <c r="I763" s="2">
        <v>162.36588635464662</v>
      </c>
      <c r="J763" s="2">
        <v>610.52440701501075</v>
      </c>
      <c r="K763" s="2">
        <v>3200.2729515133983</v>
      </c>
      <c r="L763" s="2">
        <v>4405.9431534348214</v>
      </c>
      <c r="M763" s="2">
        <v>10102.181520515271</v>
      </c>
      <c r="N763" s="2">
        <v>1</v>
      </c>
      <c r="O763" s="2">
        <v>1</v>
      </c>
      <c r="P763" s="2">
        <v>1</v>
      </c>
      <c r="Q763" s="2">
        <v>1</v>
      </c>
      <c r="R763" s="2">
        <v>1</v>
      </c>
      <c r="S763">
        <v>59.826067783917921</v>
      </c>
    </row>
    <row r="764" spans="1:19" x14ac:dyDescent="0.2">
      <c r="A764" s="2" t="s">
        <v>788</v>
      </c>
      <c r="B764" s="2">
        <v>1097</v>
      </c>
      <c r="C764" s="2">
        <v>8.7387889907674932E-2</v>
      </c>
      <c r="D764" s="2">
        <v>4.9513216104532319E-2</v>
      </c>
      <c r="E764" s="2">
        <v>686479</v>
      </c>
      <c r="F764" s="2">
        <v>1.0398385312178979</v>
      </c>
      <c r="G764" s="2">
        <v>0.92763246197959659</v>
      </c>
      <c r="H764" s="2">
        <v>0.11839293584685148</v>
      </c>
      <c r="I764" s="2">
        <v>163.14912895242469</v>
      </c>
      <c r="J764" s="2">
        <v>616.2072325411259</v>
      </c>
      <c r="K764" s="2">
        <v>3268.1984118010041</v>
      </c>
      <c r="L764" s="2">
        <v>4515.2161176175705</v>
      </c>
      <c r="M764" s="2">
        <v>10470.305584536762</v>
      </c>
      <c r="N764" s="2">
        <v>1</v>
      </c>
      <c r="O764" s="2">
        <v>1</v>
      </c>
      <c r="P764" s="2">
        <v>1</v>
      </c>
      <c r="Q764" s="2">
        <v>1</v>
      </c>
      <c r="R764" s="2">
        <v>1</v>
      </c>
      <c r="S764">
        <v>59.826067783917921</v>
      </c>
    </row>
    <row r="765" spans="1:19" x14ac:dyDescent="0.2">
      <c r="A765" s="2" t="s">
        <v>789</v>
      </c>
      <c r="B765" s="2">
        <v>1097</v>
      </c>
      <c r="C765" s="2">
        <v>8.7387889907674932E-2</v>
      </c>
      <c r="D765" s="2">
        <v>4.8078248649284352E-2</v>
      </c>
      <c r="E765" s="2">
        <v>686479</v>
      </c>
      <c r="F765" s="2">
        <v>1.0398385312178979</v>
      </c>
      <c r="G765" s="2">
        <v>0.92791145304439482</v>
      </c>
      <c r="H765" s="2">
        <v>0.11808930976381173</v>
      </c>
      <c r="I765" s="2">
        <v>163.0940345516419</v>
      </c>
      <c r="J765" s="2">
        <v>615.97862072774694</v>
      </c>
      <c r="K765" s="2">
        <v>3266.7204438505332</v>
      </c>
      <c r="L765" s="2">
        <v>4513.0743508944397</v>
      </c>
      <c r="M765" s="2">
        <v>10464.684853161663</v>
      </c>
      <c r="N765" s="2">
        <v>1</v>
      </c>
      <c r="O765" s="2">
        <v>1</v>
      </c>
      <c r="P765" s="2">
        <v>1</v>
      </c>
      <c r="Q765" s="2">
        <v>1</v>
      </c>
      <c r="R765" s="2">
        <v>1</v>
      </c>
      <c r="S765">
        <v>59.826067783917921</v>
      </c>
    </row>
    <row r="766" spans="1:19" x14ac:dyDescent="0.2">
      <c r="A766" s="2" t="s">
        <v>790</v>
      </c>
      <c r="B766" s="2">
        <v>1097</v>
      </c>
      <c r="C766" s="2">
        <v>8.7387889907674932E-2</v>
      </c>
      <c r="D766" s="2">
        <v>5.0493882907971688E-2</v>
      </c>
      <c r="E766" s="2">
        <v>686479</v>
      </c>
      <c r="F766" s="2">
        <v>1.0398385312178979</v>
      </c>
      <c r="G766" s="2">
        <v>0.92730043267193596</v>
      </c>
      <c r="H766" s="2">
        <v>0.11772748956608101</v>
      </c>
      <c r="I766" s="2">
        <v>163.19601971400229</v>
      </c>
      <c r="J766" s="2">
        <v>616.34238125013349</v>
      </c>
      <c r="K766" s="2">
        <v>3268.2956035295997</v>
      </c>
      <c r="L766" s="2">
        <v>4515.0813721102431</v>
      </c>
      <c r="M766" s="2">
        <v>10467.844764548216</v>
      </c>
      <c r="N766" s="2">
        <v>1</v>
      </c>
      <c r="O766" s="2">
        <v>1</v>
      </c>
      <c r="P766" s="2">
        <v>1</v>
      </c>
      <c r="Q766" s="2">
        <v>1</v>
      </c>
      <c r="R766" s="2">
        <v>1</v>
      </c>
      <c r="S766">
        <v>59.826067783917921</v>
      </c>
    </row>
    <row r="767" spans="1:19" x14ac:dyDescent="0.2">
      <c r="A767" s="2" t="s">
        <v>791</v>
      </c>
      <c r="B767" s="2">
        <v>1097</v>
      </c>
      <c r="C767" s="2">
        <v>8.7387889907674932E-2</v>
      </c>
      <c r="D767" s="2">
        <v>5.1351527804957151E-2</v>
      </c>
      <c r="E767" s="2">
        <v>686479</v>
      </c>
      <c r="F767" s="2">
        <v>1.0398385312178979</v>
      </c>
      <c r="G767" s="2">
        <v>0.92686058072530142</v>
      </c>
      <c r="H767" s="2">
        <v>0.12618572847645454</v>
      </c>
      <c r="I767" s="2">
        <v>163.42879906869186</v>
      </c>
      <c r="J767" s="2">
        <v>617.77196397359864</v>
      </c>
      <c r="K767" s="2">
        <v>3283.6193876217012</v>
      </c>
      <c r="L767" s="2">
        <v>4539.4541905863171</v>
      </c>
      <c r="M767" s="2">
        <v>10548.429792360419</v>
      </c>
      <c r="N767" s="2">
        <v>1</v>
      </c>
      <c r="O767" s="2">
        <v>1</v>
      </c>
      <c r="P767" s="2">
        <v>1</v>
      </c>
      <c r="Q767" s="2">
        <v>1</v>
      </c>
      <c r="R767" s="2">
        <v>1</v>
      </c>
      <c r="S767">
        <v>59.826067783917921</v>
      </c>
    </row>
    <row r="768" spans="1:19" x14ac:dyDescent="0.2">
      <c r="A768" s="2" t="s">
        <v>792</v>
      </c>
      <c r="B768" s="2">
        <v>1097</v>
      </c>
      <c r="C768" s="2">
        <v>8.7387889907674932E-2</v>
      </c>
      <c r="D768" s="2">
        <v>5.1486150399563314E-2</v>
      </c>
      <c r="E768" s="2">
        <v>686479</v>
      </c>
      <c r="F768" s="2">
        <v>1.0398385312178979</v>
      </c>
      <c r="G768" s="2">
        <v>0.92679823225006386</v>
      </c>
      <c r="H768" s="2">
        <v>0.12697321331522746</v>
      </c>
      <c r="I768" s="2">
        <v>163.45432170664509</v>
      </c>
      <c r="J768" s="2">
        <v>617.91991054413904</v>
      </c>
      <c r="K768" s="2">
        <v>3285.12986946717</v>
      </c>
      <c r="L768" s="2">
        <v>4541.8414298841508</v>
      </c>
      <c r="M768" s="2">
        <v>10556.223034917612</v>
      </c>
      <c r="N768" s="2">
        <v>1</v>
      </c>
      <c r="O768" s="2">
        <v>1</v>
      </c>
      <c r="P768" s="2">
        <v>1</v>
      </c>
      <c r="Q768" s="2">
        <v>1</v>
      </c>
      <c r="R768" s="2">
        <v>1</v>
      </c>
      <c r="S768">
        <v>59.826067783917921</v>
      </c>
    </row>
    <row r="769" spans="1:19" x14ac:dyDescent="0.2">
      <c r="A769" s="2" t="s">
        <v>793</v>
      </c>
      <c r="B769" s="2">
        <v>1097</v>
      </c>
      <c r="C769" s="2">
        <v>8.7387889907674932E-2</v>
      </c>
      <c r="D769" s="2">
        <v>5.1165652266706448E-2</v>
      </c>
      <c r="E769" s="2">
        <v>686479</v>
      </c>
      <c r="F769" s="2">
        <v>1.0398385312178979</v>
      </c>
      <c r="G769" s="2">
        <v>0.92669459209000171</v>
      </c>
      <c r="H769" s="2">
        <v>0.12740739571191667</v>
      </c>
      <c r="I769" s="2">
        <v>163.48075509298781</v>
      </c>
      <c r="J769" s="2">
        <v>618.04850362362504</v>
      </c>
      <c r="K769" s="2">
        <v>3286.2110055132734</v>
      </c>
      <c r="L769" s="2">
        <v>4543.497773470076</v>
      </c>
      <c r="M769" s="2">
        <v>10561.261520778688</v>
      </c>
      <c r="N769" s="2">
        <v>1</v>
      </c>
      <c r="O769" s="2">
        <v>1</v>
      </c>
      <c r="P769" s="2">
        <v>1</v>
      </c>
      <c r="Q769" s="2">
        <v>1</v>
      </c>
      <c r="R769" s="2">
        <v>1</v>
      </c>
      <c r="S769">
        <v>59.826067783917921</v>
      </c>
    </row>
    <row r="770" spans="1:19" x14ac:dyDescent="0.2">
      <c r="A770" s="2" t="s">
        <v>794</v>
      </c>
      <c r="B770" s="2">
        <v>1097</v>
      </c>
      <c r="C770" s="2">
        <v>8.7387889907674932E-2</v>
      </c>
      <c r="D770" s="2">
        <v>5.1944231666536722E-2</v>
      </c>
      <c r="E770" s="2">
        <v>686479</v>
      </c>
      <c r="F770" s="2">
        <v>1.0398385312178979</v>
      </c>
      <c r="G770" s="2">
        <v>0.926430243334466</v>
      </c>
      <c r="H770" s="2">
        <v>0.12797011661941496</v>
      </c>
      <c r="I770" s="2">
        <v>163.53824055382992</v>
      </c>
      <c r="J770" s="2">
        <v>618.30352860419612</v>
      </c>
      <c r="K770" s="2">
        <v>3288.0788222774008</v>
      </c>
      <c r="L770" s="2">
        <v>4546.283506066894</v>
      </c>
      <c r="M770" s="2">
        <v>10569.183813893369</v>
      </c>
      <c r="N770" s="2">
        <v>1</v>
      </c>
      <c r="O770" s="2">
        <v>1</v>
      </c>
      <c r="P770" s="2">
        <v>1</v>
      </c>
      <c r="Q770" s="2">
        <v>1</v>
      </c>
      <c r="R770" s="2">
        <v>1</v>
      </c>
      <c r="S770">
        <v>59.826067783917921</v>
      </c>
    </row>
    <row r="771" spans="1:19" x14ac:dyDescent="0.2">
      <c r="A771" s="2" t="s">
        <v>795</v>
      </c>
      <c r="B771" s="2">
        <v>1097</v>
      </c>
      <c r="C771" s="2">
        <v>8.7387889907674932E-2</v>
      </c>
      <c r="D771" s="2">
        <v>3.9739175882822025E-2</v>
      </c>
      <c r="E771" s="2">
        <v>686479</v>
      </c>
      <c r="F771" s="2">
        <v>1.0398385312178979</v>
      </c>
      <c r="G771" s="2">
        <v>0.92896835171700776</v>
      </c>
      <c r="H771" s="2">
        <v>-0.13963441826531264</v>
      </c>
      <c r="I771" s="2">
        <v>158.35355825271051</v>
      </c>
      <c r="J771" s="2">
        <v>582.77930624256123</v>
      </c>
      <c r="K771" s="2">
        <v>2894.0399924925864</v>
      </c>
      <c r="L771" s="2">
        <v>3923.3301547680535</v>
      </c>
      <c r="M771" s="2">
        <v>8574.8581176607131</v>
      </c>
      <c r="N771" s="2">
        <v>1</v>
      </c>
      <c r="O771" s="2">
        <v>1</v>
      </c>
      <c r="P771" s="2">
        <v>1</v>
      </c>
      <c r="Q771" s="2">
        <v>1</v>
      </c>
      <c r="R771" s="2">
        <v>1</v>
      </c>
      <c r="S771">
        <v>59.826067783917921</v>
      </c>
    </row>
    <row r="772" spans="1:19" x14ac:dyDescent="0.2">
      <c r="A772" s="2" t="s">
        <v>796</v>
      </c>
      <c r="B772" s="2">
        <v>1097</v>
      </c>
      <c r="C772" s="2">
        <v>8.7387889907674932E-2</v>
      </c>
      <c r="D772" s="2">
        <v>4.0008111967867063E-2</v>
      </c>
      <c r="E772" s="2">
        <v>686479</v>
      </c>
      <c r="F772" s="2">
        <v>1.0398385312178979</v>
      </c>
      <c r="G772" s="2">
        <v>0.92868692424878063</v>
      </c>
      <c r="H772" s="2">
        <v>-0.13749860692650412</v>
      </c>
      <c r="I772" s="2">
        <v>158.43741044552073</v>
      </c>
      <c r="J772" s="2">
        <v>583.20445025015124</v>
      </c>
      <c r="K772" s="2">
        <v>2897.5369067810379</v>
      </c>
      <c r="L772" s="2">
        <v>3928.5813561646009</v>
      </c>
      <c r="M772" s="2">
        <v>8589.6289265682135</v>
      </c>
      <c r="N772" s="2">
        <v>1</v>
      </c>
      <c r="O772" s="2">
        <v>1</v>
      </c>
      <c r="P772" s="2">
        <v>1</v>
      </c>
      <c r="Q772" s="2">
        <v>1</v>
      </c>
      <c r="R772" s="2">
        <v>1</v>
      </c>
      <c r="S772">
        <v>59.826067783917921</v>
      </c>
    </row>
    <row r="773" spans="1:19" x14ac:dyDescent="0.2">
      <c r="A773" s="2" t="s">
        <v>797</v>
      </c>
      <c r="B773" s="2">
        <v>1097</v>
      </c>
      <c r="C773" s="2">
        <v>8.7387889907674932E-2</v>
      </c>
      <c r="D773" s="2">
        <v>3.8322719852107022E-2</v>
      </c>
      <c r="E773" s="2">
        <v>686479</v>
      </c>
      <c r="F773" s="2">
        <v>1.0398385312178979</v>
      </c>
      <c r="G773" s="2">
        <v>0.92963272783227258</v>
      </c>
      <c r="H773" s="2">
        <v>-0.14425746694219838</v>
      </c>
      <c r="I773" s="2">
        <v>158.16313566116628</v>
      </c>
      <c r="J773" s="2">
        <v>581.82797624249793</v>
      </c>
      <c r="K773" s="2">
        <v>2886.3472319676921</v>
      </c>
      <c r="L773" s="2">
        <v>3911.8112640784502</v>
      </c>
      <c r="M773" s="2">
        <v>8542.6751317356302</v>
      </c>
      <c r="N773" s="2">
        <v>1</v>
      </c>
      <c r="O773" s="2">
        <v>1</v>
      </c>
      <c r="P773" s="2">
        <v>1</v>
      </c>
      <c r="Q773" s="2">
        <v>1</v>
      </c>
      <c r="R773" s="2">
        <v>1</v>
      </c>
      <c r="S773">
        <v>59.826067783917921</v>
      </c>
    </row>
    <row r="774" spans="1:19" x14ac:dyDescent="0.2">
      <c r="A774" s="2" t="s">
        <v>798</v>
      </c>
      <c r="B774" s="2">
        <v>1097</v>
      </c>
      <c r="C774" s="2">
        <v>8.7387889907674932E-2</v>
      </c>
      <c r="D774" s="2">
        <v>3.8834719475454575E-2</v>
      </c>
      <c r="E774" s="2">
        <v>686479</v>
      </c>
      <c r="F774" s="2">
        <v>1.0398385312178979</v>
      </c>
      <c r="G774" s="2">
        <v>0.93002240507047051</v>
      </c>
      <c r="H774" s="2">
        <v>-0.1250372782668018</v>
      </c>
      <c r="I774" s="2">
        <v>158.42780865186182</v>
      </c>
      <c r="J774" s="2">
        <v>583.88853896091769</v>
      </c>
      <c r="K774" s="2">
        <v>2909.7351502415099</v>
      </c>
      <c r="L774" s="2">
        <v>3948.4623379624641</v>
      </c>
      <c r="M774" s="2">
        <v>8655.5076507028898</v>
      </c>
      <c r="N774" s="2">
        <v>1</v>
      </c>
      <c r="O774" s="2">
        <v>1</v>
      </c>
      <c r="P774" s="2">
        <v>1</v>
      </c>
      <c r="Q774" s="2">
        <v>1</v>
      </c>
      <c r="R774" s="2">
        <v>1</v>
      </c>
      <c r="S774">
        <v>59.826067783917921</v>
      </c>
    </row>
    <row r="775" spans="1:19" x14ac:dyDescent="0.2">
      <c r="A775" s="2" t="s">
        <v>799</v>
      </c>
      <c r="B775" s="2">
        <v>1097</v>
      </c>
      <c r="C775" s="2">
        <v>8.7387889907674932E-2</v>
      </c>
      <c r="D775" s="2">
        <v>3.8739443546876091E-2</v>
      </c>
      <c r="E775" s="2">
        <v>686479</v>
      </c>
      <c r="F775" s="2">
        <v>1.0398385312178979</v>
      </c>
      <c r="G775" s="2">
        <v>0.92998986165119524</v>
      </c>
      <c r="H775" s="2">
        <v>-0.12046626184966916</v>
      </c>
      <c r="I775" s="2">
        <v>158.51188976605462</v>
      </c>
      <c r="J775" s="2">
        <v>584.45670806500095</v>
      </c>
      <c r="K775" s="2">
        <v>2915.7057885976651</v>
      </c>
      <c r="L775" s="2">
        <v>3957.7452153594209</v>
      </c>
      <c r="M775" s="2">
        <v>8683.6823489349354</v>
      </c>
      <c r="N775" s="2">
        <v>1</v>
      </c>
      <c r="O775" s="2">
        <v>1</v>
      </c>
      <c r="P775" s="2">
        <v>1</v>
      </c>
      <c r="Q775" s="2">
        <v>1</v>
      </c>
      <c r="R775" s="2">
        <v>1</v>
      </c>
      <c r="S775">
        <v>59.826067783917921</v>
      </c>
    </row>
    <row r="776" spans="1:19" x14ac:dyDescent="0.2">
      <c r="A776" s="2" t="s">
        <v>800</v>
      </c>
      <c r="B776" s="2">
        <v>1097</v>
      </c>
      <c r="C776" s="2">
        <v>8.7387889907674932E-2</v>
      </c>
      <c r="D776" s="2">
        <v>3.8252908376755448E-2</v>
      </c>
      <c r="E776" s="2">
        <v>686479</v>
      </c>
      <c r="F776" s="2">
        <v>1.0398385312178979</v>
      </c>
      <c r="G776" s="2">
        <v>0.93017002303570051</v>
      </c>
      <c r="H776" s="2">
        <v>-0.12252928011025609</v>
      </c>
      <c r="I776" s="2">
        <v>158.44618579910423</v>
      </c>
      <c r="J776" s="2">
        <v>584.09983746638375</v>
      </c>
      <c r="K776" s="2">
        <v>2912.5430292973233</v>
      </c>
      <c r="L776" s="2">
        <v>3952.9369230450939</v>
      </c>
      <c r="M776" s="2">
        <v>8669.7573607584782</v>
      </c>
      <c r="N776" s="2">
        <v>1</v>
      </c>
      <c r="O776" s="2">
        <v>1</v>
      </c>
      <c r="P776" s="2">
        <v>1</v>
      </c>
      <c r="Q776" s="2">
        <v>1</v>
      </c>
      <c r="R776" s="2">
        <v>1</v>
      </c>
      <c r="S776">
        <v>59.826067783917921</v>
      </c>
    </row>
    <row r="777" spans="1:19" x14ac:dyDescent="0.2">
      <c r="A777" s="2" t="s">
        <v>801</v>
      </c>
      <c r="B777" s="2">
        <v>1097</v>
      </c>
      <c r="C777" s="2">
        <v>8.7387889907674932E-2</v>
      </c>
      <c r="D777" s="2">
        <v>4.2204586199776004E-2</v>
      </c>
      <c r="E777" s="2">
        <v>686479</v>
      </c>
      <c r="F777" s="2">
        <v>1.0398385312178979</v>
      </c>
      <c r="G777" s="2">
        <v>0.93059048953258461</v>
      </c>
      <c r="H777" s="2">
        <v>9.5704101765137606E-2</v>
      </c>
      <c r="I777" s="2">
        <v>162.21531911282625</v>
      </c>
      <c r="J777" s="2">
        <v>611.22427110728984</v>
      </c>
      <c r="K777" s="2">
        <v>3221.6684052621922</v>
      </c>
      <c r="L777" s="2">
        <v>4442.7685192493182</v>
      </c>
      <c r="M777" s="2">
        <v>10242.180752652359</v>
      </c>
      <c r="N777" s="2">
        <v>1</v>
      </c>
      <c r="O777" s="2">
        <v>1</v>
      </c>
      <c r="P777" s="2">
        <v>1</v>
      </c>
      <c r="Q777" s="2">
        <v>1</v>
      </c>
      <c r="R777" s="2">
        <v>1</v>
      </c>
      <c r="S777">
        <v>59.826067783917921</v>
      </c>
    </row>
    <row r="778" spans="1:19" x14ac:dyDescent="0.2">
      <c r="A778" s="2" t="s">
        <v>802</v>
      </c>
      <c r="B778" s="2">
        <v>1097</v>
      </c>
      <c r="C778" s="2">
        <v>8.7387889907674932E-2</v>
      </c>
      <c r="D778" s="2">
        <v>7.3556529294805384E-2</v>
      </c>
      <c r="E778" s="2">
        <v>686479</v>
      </c>
      <c r="F778" s="2">
        <v>1.0398385312178979</v>
      </c>
      <c r="G778" s="2">
        <v>0.94840311490058227</v>
      </c>
      <c r="H778" s="5">
        <v>-1.9863825290071199E-3</v>
      </c>
      <c r="I778" s="2">
        <v>157.46851377014337</v>
      </c>
      <c r="J778" s="2">
        <v>587.52872637128212</v>
      </c>
      <c r="K778" s="2">
        <v>3020.1666255537625</v>
      </c>
      <c r="L778" s="2">
        <v>4134.9817253730662</v>
      </c>
      <c r="M778" s="2">
        <v>9321.4938430256389</v>
      </c>
      <c r="N778" s="2">
        <v>1</v>
      </c>
      <c r="O778" s="2">
        <v>1</v>
      </c>
      <c r="P778" s="2">
        <v>1</v>
      </c>
      <c r="Q778" s="2">
        <v>1</v>
      </c>
      <c r="R778" s="2">
        <v>1</v>
      </c>
      <c r="S778">
        <v>59.826067783917921</v>
      </c>
    </row>
    <row r="779" spans="1:19" x14ac:dyDescent="0.2">
      <c r="A779" s="2" t="s">
        <v>803</v>
      </c>
      <c r="B779" s="2">
        <v>1097</v>
      </c>
      <c r="C779" s="2">
        <v>8.7387889907674932E-2</v>
      </c>
      <c r="D779" s="2">
        <v>7.3838744091648006E-2</v>
      </c>
      <c r="E779" s="2">
        <v>686479</v>
      </c>
      <c r="F779" s="2">
        <v>1.0398385312178979</v>
      </c>
      <c r="G779" s="2">
        <v>0.94936444325959324</v>
      </c>
      <c r="H779" s="2">
        <v>3.42722290008774E-4</v>
      </c>
      <c r="I779" s="2">
        <v>157.34899855774506</v>
      </c>
      <c r="J779" s="2">
        <v>587.22208376406013</v>
      </c>
      <c r="K779" s="2">
        <v>3020.4828974932107</v>
      </c>
      <c r="L779" s="2">
        <v>4136.19192560594</v>
      </c>
      <c r="M779" s="2">
        <v>9329.9940234744136</v>
      </c>
      <c r="N779" s="2">
        <v>1</v>
      </c>
      <c r="O779" s="2">
        <v>1</v>
      </c>
      <c r="P779" s="2">
        <v>1</v>
      </c>
      <c r="Q779" s="2">
        <v>1</v>
      </c>
      <c r="R779" s="2">
        <v>1</v>
      </c>
      <c r="S779">
        <v>59.826067783917921</v>
      </c>
    </row>
    <row r="780" spans="1:19" x14ac:dyDescent="0.2">
      <c r="A780" s="2" t="s">
        <v>804</v>
      </c>
      <c r="B780" s="2">
        <v>1097</v>
      </c>
      <c r="C780" s="2">
        <v>8.7387889907674932E-2</v>
      </c>
      <c r="D780" s="2">
        <v>6.9656767119840091E-2</v>
      </c>
      <c r="E780" s="2">
        <v>686479</v>
      </c>
      <c r="F780" s="2">
        <v>1.0398385312178979</v>
      </c>
      <c r="G780" s="2">
        <v>0.94531176471555989</v>
      </c>
      <c r="H780" s="2">
        <v>-7.5506896018629798E-3</v>
      </c>
      <c r="I780" s="2">
        <v>157.88694220741706</v>
      </c>
      <c r="J780" s="2">
        <v>588.75152159110405</v>
      </c>
      <c r="K780" s="2">
        <v>3021.8130260277703</v>
      </c>
      <c r="L780" s="2">
        <v>4135.3137749733223</v>
      </c>
      <c r="M780" s="2">
        <v>9307.8106130370197</v>
      </c>
      <c r="N780" s="2">
        <v>1</v>
      </c>
      <c r="O780" s="2">
        <v>1</v>
      </c>
      <c r="P780" s="2">
        <v>1</v>
      </c>
      <c r="Q780" s="2">
        <v>1</v>
      </c>
      <c r="R780" s="2">
        <v>1</v>
      </c>
      <c r="S780">
        <v>59.826067783917921</v>
      </c>
    </row>
    <row r="781" spans="1:19" x14ac:dyDescent="0.2">
      <c r="A781" s="2" t="s">
        <v>805</v>
      </c>
      <c r="B781" s="2">
        <v>1097</v>
      </c>
      <c r="C781" s="2">
        <v>8.7387889907674932E-2</v>
      </c>
      <c r="D781" s="2">
        <v>7.1169423884126545E-2</v>
      </c>
      <c r="E781" s="2">
        <v>686479</v>
      </c>
      <c r="F781" s="2">
        <v>1.0398385312178979</v>
      </c>
      <c r="G781" s="2">
        <v>0.94544723229636785</v>
      </c>
      <c r="H781" s="2">
        <v>1.0088487573039579E-2</v>
      </c>
      <c r="I781" s="2">
        <v>158.16604116420913</v>
      </c>
      <c r="J781" s="2">
        <v>590.8249500231974</v>
      </c>
      <c r="K781" s="2">
        <v>3046.0133430220162</v>
      </c>
      <c r="L781" s="2">
        <v>4173.8092909726238</v>
      </c>
      <c r="M781" s="2">
        <v>9432.6237374482007</v>
      </c>
      <c r="N781" s="2">
        <v>1</v>
      </c>
      <c r="O781" s="2">
        <v>1</v>
      </c>
      <c r="P781" s="2">
        <v>1</v>
      </c>
      <c r="Q781" s="2">
        <v>1</v>
      </c>
      <c r="R781" s="2">
        <v>1</v>
      </c>
      <c r="S781">
        <v>59.826067783917921</v>
      </c>
    </row>
    <row r="782" spans="1:19" x14ac:dyDescent="0.2">
      <c r="A782" s="2" t="s">
        <v>806</v>
      </c>
      <c r="B782" s="2">
        <v>1097</v>
      </c>
      <c r="C782" s="2">
        <v>8.7387889907674932E-2</v>
      </c>
      <c r="D782" s="2">
        <v>7.0599657226193754E-2</v>
      </c>
      <c r="E782" s="2">
        <v>686479</v>
      </c>
      <c r="F782" s="2">
        <v>1.0398385312178979</v>
      </c>
      <c r="G782" s="2">
        <v>0.94474188051108177</v>
      </c>
      <c r="H782" s="2">
        <v>1.3966639930887641E-2</v>
      </c>
      <c r="I782" s="2">
        <v>158.35051782680162</v>
      </c>
      <c r="J782" s="2">
        <v>591.73966380556351</v>
      </c>
      <c r="K782" s="2">
        <v>3053.6549480812205</v>
      </c>
      <c r="L782" s="2">
        <v>4185.4209764384523</v>
      </c>
      <c r="M782" s="2">
        <v>9466.7942862326454</v>
      </c>
      <c r="N782" s="2">
        <v>1</v>
      </c>
      <c r="O782" s="2">
        <v>1</v>
      </c>
      <c r="P782" s="2">
        <v>1</v>
      </c>
      <c r="Q782" s="2">
        <v>1</v>
      </c>
      <c r="R782" s="2">
        <v>1</v>
      </c>
      <c r="S782">
        <v>59.826067783917921</v>
      </c>
    </row>
    <row r="783" spans="1:19" x14ac:dyDescent="0.2">
      <c r="A783" s="2" t="s">
        <v>807</v>
      </c>
      <c r="B783" s="2">
        <v>1097</v>
      </c>
      <c r="C783" s="2">
        <v>8.7387889907674932E-2</v>
      </c>
      <c r="D783" s="2">
        <v>6.5770657514342468E-2</v>
      </c>
      <c r="E783" s="2">
        <v>686479</v>
      </c>
      <c r="F783" s="2">
        <v>1.0398385312178979</v>
      </c>
      <c r="G783" s="2">
        <v>0.94085420425308952</v>
      </c>
      <c r="H783" s="2">
        <v>2.552733737073715E-2</v>
      </c>
      <c r="I783" s="2">
        <v>159.20450780847332</v>
      </c>
      <c r="J783" s="2">
        <v>595.6059797788098</v>
      </c>
      <c r="K783" s="2">
        <v>3082.2704666665995</v>
      </c>
      <c r="L783" s="2">
        <v>4227.9753466345555</v>
      </c>
      <c r="M783" s="2">
        <v>9585.7577929060099</v>
      </c>
      <c r="N783" s="2">
        <v>1</v>
      </c>
      <c r="O783" s="2">
        <v>1</v>
      </c>
      <c r="P783" s="2">
        <v>1</v>
      </c>
      <c r="Q783" s="2">
        <v>1</v>
      </c>
      <c r="R783" s="2">
        <v>1</v>
      </c>
      <c r="S783">
        <v>59.826067783917921</v>
      </c>
    </row>
    <row r="784" spans="1:19" x14ac:dyDescent="0.2">
      <c r="A784" s="2" t="s">
        <v>808</v>
      </c>
      <c r="B784" s="2">
        <v>1097</v>
      </c>
      <c r="C784" s="2">
        <v>8.7387889907674932E-2</v>
      </c>
      <c r="D784" s="2">
        <v>4.5648973638107368E-2</v>
      </c>
      <c r="E784" s="2">
        <v>686479</v>
      </c>
      <c r="F784" s="2">
        <v>1.0398385312178979</v>
      </c>
      <c r="G784" s="2">
        <v>0.9280620010289713</v>
      </c>
      <c r="H784" s="2">
        <v>7.2762704686384627E-2</v>
      </c>
      <c r="I784" s="2">
        <v>162.2461893687329</v>
      </c>
      <c r="J784" s="2">
        <v>609.89217027377106</v>
      </c>
      <c r="K784" s="2">
        <v>3194.4958771505521</v>
      </c>
      <c r="L784" s="2">
        <v>4397.0016033141437</v>
      </c>
      <c r="M784" s="2">
        <v>10074.548551166114</v>
      </c>
      <c r="N784" s="2">
        <v>1</v>
      </c>
      <c r="O784" s="2">
        <v>1</v>
      </c>
      <c r="P784" s="2">
        <v>1</v>
      </c>
      <c r="Q784" s="2">
        <v>1</v>
      </c>
      <c r="R784" s="2">
        <v>1</v>
      </c>
      <c r="S784">
        <v>59.826067783917921</v>
      </c>
    </row>
    <row r="785" spans="1:19" x14ac:dyDescent="0.2">
      <c r="A785" s="2" t="s">
        <v>809</v>
      </c>
      <c r="B785" s="2">
        <v>1097</v>
      </c>
      <c r="C785" s="2">
        <v>8.7387889907674932E-2</v>
      </c>
      <c r="D785" s="2">
        <v>4.8485881750048816E-2</v>
      </c>
      <c r="E785" s="2">
        <v>686479</v>
      </c>
      <c r="F785" s="2">
        <v>1.0398385312178979</v>
      </c>
      <c r="G785" s="2">
        <v>0.94002170233911964</v>
      </c>
      <c r="H785" s="2">
        <v>6.756230092576368E-2</v>
      </c>
      <c r="I785" s="2">
        <v>160.07979805353867</v>
      </c>
      <c r="J785" s="2">
        <v>601.42920723960094</v>
      </c>
      <c r="K785" s="2">
        <v>3146.7507817046817</v>
      </c>
      <c r="L785" s="2">
        <v>4330.2989832513649</v>
      </c>
      <c r="M785" s="2">
        <v>9918.3204925684004</v>
      </c>
      <c r="N785" s="2">
        <v>1</v>
      </c>
      <c r="O785" s="2">
        <v>1</v>
      </c>
      <c r="P785" s="2">
        <v>1</v>
      </c>
      <c r="Q785" s="2">
        <v>1</v>
      </c>
      <c r="R785" s="2">
        <v>1</v>
      </c>
      <c r="S785">
        <v>59.826067783917921</v>
      </c>
    </row>
    <row r="786" spans="1:19" x14ac:dyDescent="0.2">
      <c r="A786" s="2" t="s">
        <v>810</v>
      </c>
      <c r="B786" s="2">
        <v>1097</v>
      </c>
      <c r="C786" s="2">
        <v>8.7387889907674932E-2</v>
      </c>
      <c r="D786" s="2">
        <v>4.8382543192665994E-2</v>
      </c>
      <c r="E786" s="2">
        <v>686479</v>
      </c>
      <c r="F786" s="2">
        <v>1.0398385312178979</v>
      </c>
      <c r="G786" s="2">
        <v>0.92656927727939919</v>
      </c>
      <c r="H786" s="2">
        <v>0.10504357084539943</v>
      </c>
      <c r="I786" s="2">
        <v>163.09479541960278</v>
      </c>
      <c r="J786" s="2">
        <v>615.14429516216376</v>
      </c>
      <c r="K786" s="2">
        <v>3250.4419090471361</v>
      </c>
      <c r="L786" s="2">
        <v>4485.644926412916</v>
      </c>
      <c r="M786" s="2">
        <v>10363.506728542057</v>
      </c>
      <c r="N786" s="2">
        <v>1</v>
      </c>
      <c r="O786" s="2">
        <v>1</v>
      </c>
      <c r="P786" s="2">
        <v>1</v>
      </c>
      <c r="Q786" s="2">
        <v>1</v>
      </c>
      <c r="R786" s="2">
        <v>1</v>
      </c>
      <c r="S786">
        <v>59.826067783917921</v>
      </c>
    </row>
    <row r="787" spans="1:19" x14ac:dyDescent="0.2">
      <c r="A787" s="2" t="s">
        <v>811</v>
      </c>
      <c r="B787" s="2">
        <v>1097</v>
      </c>
      <c r="C787" s="2">
        <v>8.7387889907674932E-2</v>
      </c>
      <c r="D787" s="2">
        <v>4.5715959574339743E-2</v>
      </c>
      <c r="E787" s="2">
        <v>686479</v>
      </c>
      <c r="F787" s="2">
        <v>1.0398385312178979</v>
      </c>
      <c r="G787" s="2">
        <v>0.92789868422080368</v>
      </c>
      <c r="H787" s="2">
        <v>9.6579727979314967E-2</v>
      </c>
      <c r="I787" s="2">
        <v>162.70548001253806</v>
      </c>
      <c r="J787" s="2">
        <v>613.13149462694639</v>
      </c>
      <c r="K787" s="2">
        <v>3232.3351987610199</v>
      </c>
      <c r="L787" s="2">
        <v>4457.6348075500991</v>
      </c>
      <c r="M787" s="2">
        <v>10276.696260349925</v>
      </c>
      <c r="N787" s="2">
        <v>1</v>
      </c>
      <c r="O787" s="2">
        <v>1</v>
      </c>
      <c r="P787" s="2">
        <v>1</v>
      </c>
      <c r="Q787" s="2">
        <v>1</v>
      </c>
      <c r="R787" s="2">
        <v>1</v>
      </c>
      <c r="S787">
        <v>59.826067783917921</v>
      </c>
    </row>
    <row r="788" spans="1:19" x14ac:dyDescent="0.2">
      <c r="A788" s="2" t="s">
        <v>812</v>
      </c>
      <c r="B788" s="2">
        <v>1097</v>
      </c>
      <c r="C788" s="2">
        <v>8.7387889907674932E-2</v>
      </c>
      <c r="D788" s="2">
        <v>5.1669036058053522E-2</v>
      </c>
      <c r="E788" s="2">
        <v>686479</v>
      </c>
      <c r="F788" s="2">
        <v>1.0398385312178979</v>
      </c>
      <c r="G788" s="2">
        <v>0.92568620176817951</v>
      </c>
      <c r="H788" s="2">
        <v>0.11276548067296278</v>
      </c>
      <c r="I788" s="2">
        <v>163.39280376014926</v>
      </c>
      <c r="J788" s="2">
        <v>616.76928473932492</v>
      </c>
      <c r="K788" s="2">
        <v>3265.9736454136141</v>
      </c>
      <c r="L788" s="2">
        <v>4509.9171869190241</v>
      </c>
      <c r="M788" s="2">
        <v>10440.567171889081</v>
      </c>
      <c r="N788" s="2">
        <v>1</v>
      </c>
      <c r="O788" s="2">
        <v>1</v>
      </c>
      <c r="P788" s="2">
        <v>1</v>
      </c>
      <c r="Q788" s="2">
        <v>1</v>
      </c>
      <c r="R788" s="2">
        <v>1</v>
      </c>
      <c r="S788">
        <v>59.826067783917921</v>
      </c>
    </row>
    <row r="789" spans="1:19" x14ac:dyDescent="0.2">
      <c r="A789" s="2" t="s">
        <v>813</v>
      </c>
      <c r="B789" s="2">
        <v>1097</v>
      </c>
      <c r="C789" s="2">
        <v>8.7387889907674932E-2</v>
      </c>
      <c r="D789" s="2">
        <v>5.1838760544357265E-2</v>
      </c>
      <c r="E789" s="2">
        <v>686479</v>
      </c>
      <c r="F789" s="2">
        <v>1.0398385312178979</v>
      </c>
      <c r="G789" s="2">
        <v>0.92498319347994606</v>
      </c>
      <c r="H789" s="2">
        <v>0.12373364315601453</v>
      </c>
      <c r="I789" s="2">
        <v>163.71924670876032</v>
      </c>
      <c r="J789" s="2">
        <v>618.71711072292453</v>
      </c>
      <c r="K789" s="2">
        <v>3286.3183827356374</v>
      </c>
      <c r="L789" s="2">
        <v>4542.1493990556883</v>
      </c>
      <c r="M789" s="2">
        <v>10546.163332012637</v>
      </c>
      <c r="N789" s="2">
        <v>1</v>
      </c>
      <c r="O789" s="2">
        <v>1</v>
      </c>
      <c r="P789" s="2">
        <v>1</v>
      </c>
      <c r="Q789" s="2">
        <v>1</v>
      </c>
      <c r="R789" s="2">
        <v>1</v>
      </c>
      <c r="S789">
        <v>59.826067783917921</v>
      </c>
    </row>
    <row r="790" spans="1:19" x14ac:dyDescent="0.2">
      <c r="A790" s="2" t="s">
        <v>814</v>
      </c>
      <c r="B790" s="2">
        <v>1097</v>
      </c>
      <c r="C790" s="2">
        <v>8.7387889907674932E-2</v>
      </c>
      <c r="D790" s="2">
        <v>5.210265240082388E-2</v>
      </c>
      <c r="E790" s="2">
        <v>686479</v>
      </c>
      <c r="F790" s="2">
        <v>1.0398385312178979</v>
      </c>
      <c r="G790" s="2">
        <v>0.924935108662162</v>
      </c>
      <c r="H790" s="2">
        <v>0.12569421971611444</v>
      </c>
      <c r="I790" s="2">
        <v>163.7638440874305</v>
      </c>
      <c r="J790" s="2">
        <v>619.01377666565236</v>
      </c>
      <c r="K790" s="2">
        <v>3289.7036559245739</v>
      </c>
      <c r="L790" s="2">
        <v>4547.5790458993815</v>
      </c>
      <c r="M790" s="2">
        <v>10564.43844325992</v>
      </c>
      <c r="N790" s="2">
        <v>1</v>
      </c>
      <c r="O790" s="2">
        <v>1</v>
      </c>
      <c r="P790" s="2">
        <v>1</v>
      </c>
      <c r="Q790" s="2">
        <v>1</v>
      </c>
      <c r="R790" s="2">
        <v>1</v>
      </c>
      <c r="S790">
        <v>59.826067783917921</v>
      </c>
    </row>
    <row r="791" spans="1:19" x14ac:dyDescent="0.2">
      <c r="A791" s="2" t="s">
        <v>815</v>
      </c>
      <c r="B791" s="2">
        <v>1097</v>
      </c>
      <c r="C791" s="2">
        <v>8.7387889907674932E-2</v>
      </c>
      <c r="D791" s="2">
        <v>5.1836014851789451E-2</v>
      </c>
      <c r="E791" s="2">
        <v>686479</v>
      </c>
      <c r="F791" s="2">
        <v>1.0398385312178979</v>
      </c>
      <c r="G791" s="2">
        <v>0.92510275184252178</v>
      </c>
      <c r="H791" s="2">
        <v>0.1228479087702096</v>
      </c>
      <c r="I791" s="2">
        <v>163.68160503588146</v>
      </c>
      <c r="J791" s="2">
        <v>618.51668966548436</v>
      </c>
      <c r="K791" s="2">
        <v>3284.4416856258945</v>
      </c>
      <c r="L791" s="2">
        <v>4539.2225821216716</v>
      </c>
      <c r="M791" s="2">
        <v>10536.891856089067</v>
      </c>
      <c r="N791" s="2">
        <v>1</v>
      </c>
      <c r="O791" s="2">
        <v>1</v>
      </c>
      <c r="P791" s="2">
        <v>1</v>
      </c>
      <c r="Q791" s="2">
        <v>1</v>
      </c>
      <c r="R791" s="2">
        <v>1</v>
      </c>
      <c r="S791">
        <v>59.826067783917921</v>
      </c>
    </row>
    <row r="792" spans="1:19" x14ac:dyDescent="0.2">
      <c r="A792" s="2" t="s">
        <v>816</v>
      </c>
      <c r="B792" s="2">
        <v>1097</v>
      </c>
      <c r="C792" s="2">
        <v>8.7387889907674932E-2</v>
      </c>
      <c r="D792" s="2">
        <v>5.3164601489625131E-2</v>
      </c>
      <c r="E792" s="2">
        <v>686479</v>
      </c>
      <c r="F792" s="2">
        <v>1.0398385312178979</v>
      </c>
      <c r="G792" s="2">
        <v>0.92490521356675026</v>
      </c>
      <c r="H792" s="2">
        <v>0.1315273329531492</v>
      </c>
      <c r="I792" s="2">
        <v>163.87638049394764</v>
      </c>
      <c r="J792" s="2">
        <v>619.82086624866406</v>
      </c>
      <c r="K792" s="2">
        <v>3299.4087927678875</v>
      </c>
      <c r="L792" s="2">
        <v>4563.2514633218143</v>
      </c>
      <c r="M792" s="2">
        <v>10617.970168234384</v>
      </c>
      <c r="N792" s="2">
        <v>1</v>
      </c>
      <c r="O792" s="2">
        <v>1</v>
      </c>
      <c r="P792" s="2">
        <v>1</v>
      </c>
      <c r="Q792" s="2">
        <v>1</v>
      </c>
      <c r="R792" s="2">
        <v>1</v>
      </c>
      <c r="S792">
        <v>59.826067783917921</v>
      </c>
    </row>
    <row r="793" spans="1:19" x14ac:dyDescent="0.2">
      <c r="A793" s="2" t="s">
        <v>817</v>
      </c>
      <c r="B793" s="2">
        <v>1097</v>
      </c>
      <c r="C793" s="2">
        <v>8.7387889907674932E-2</v>
      </c>
      <c r="D793" s="2">
        <v>4.0074446587326187E-2</v>
      </c>
      <c r="E793" s="2">
        <v>686479</v>
      </c>
      <c r="F793" s="2">
        <v>1.0398385312178979</v>
      </c>
      <c r="G793" s="2">
        <v>0.94951720193109868</v>
      </c>
      <c r="H793" s="2">
        <v>-0.10418841943493348</v>
      </c>
      <c r="I793" s="2">
        <v>155.57135054503226</v>
      </c>
      <c r="J793" s="2">
        <v>574.72719159539315</v>
      </c>
      <c r="K793" s="2">
        <v>2882.0897698448061</v>
      </c>
      <c r="L793" s="2">
        <v>3918.3079901179622</v>
      </c>
      <c r="M793" s="2">
        <v>8643.2679226766359</v>
      </c>
      <c r="N793" s="2">
        <v>1</v>
      </c>
      <c r="O793" s="2">
        <v>1</v>
      </c>
      <c r="P793" s="2">
        <v>1</v>
      </c>
      <c r="Q793" s="2">
        <v>1</v>
      </c>
      <c r="R793" s="2">
        <v>1</v>
      </c>
      <c r="S793">
        <v>59.826067783917921</v>
      </c>
    </row>
    <row r="794" spans="1:19" x14ac:dyDescent="0.2">
      <c r="A794" s="2" t="s">
        <v>818</v>
      </c>
      <c r="B794" s="2">
        <v>1097</v>
      </c>
      <c r="C794" s="2">
        <v>8.7387889907674932E-2</v>
      </c>
      <c r="D794" s="2">
        <v>3.6983641809544353E-2</v>
      </c>
      <c r="E794" s="2">
        <v>686479</v>
      </c>
      <c r="F794" s="2">
        <v>1.0398385312178979</v>
      </c>
      <c r="G794" s="2">
        <v>0.93836838327766336</v>
      </c>
      <c r="H794" s="2">
        <v>0.21907422887522135</v>
      </c>
      <c r="I794" s="2">
        <v>163.0761843930145</v>
      </c>
      <c r="J794" s="2">
        <v>622.46773408148852</v>
      </c>
      <c r="K794" s="2">
        <v>3398.2082753890531</v>
      </c>
      <c r="L794" s="2">
        <v>4736.9515932051308</v>
      </c>
      <c r="M794" s="2">
        <v>11319.355324022565</v>
      </c>
      <c r="N794" s="2">
        <v>1</v>
      </c>
      <c r="O794" s="2">
        <v>1</v>
      </c>
      <c r="P794" s="2">
        <v>1</v>
      </c>
      <c r="Q794" s="2">
        <v>1</v>
      </c>
      <c r="R794" s="2">
        <v>1</v>
      </c>
      <c r="S794">
        <v>59.826067783917921</v>
      </c>
    </row>
    <row r="795" spans="1:19" x14ac:dyDescent="0.2">
      <c r="A795" s="2" t="s">
        <v>819</v>
      </c>
      <c r="B795" s="2">
        <v>1097</v>
      </c>
      <c r="C795" s="2">
        <v>8.7387889907674932E-2</v>
      </c>
      <c r="D795" s="2">
        <v>5.0430059318561392E-2</v>
      </c>
      <c r="E795" s="2">
        <v>686479</v>
      </c>
      <c r="F795" s="2">
        <v>1.0398385312178979</v>
      </c>
      <c r="G795" s="2">
        <v>0.94189789299333571</v>
      </c>
      <c r="H795" s="2">
        <v>-5.9165632776967632E-2</v>
      </c>
      <c r="I795" s="2">
        <v>157.5745408257103</v>
      </c>
      <c r="J795" s="2">
        <v>584.59304836273441</v>
      </c>
      <c r="K795" s="2">
        <v>2961.899532594914</v>
      </c>
      <c r="L795" s="2">
        <v>4038.2769564243436</v>
      </c>
      <c r="M795" s="2">
        <v>8984.0196613911685</v>
      </c>
      <c r="N795" s="2">
        <v>1</v>
      </c>
      <c r="O795" s="2">
        <v>1</v>
      </c>
      <c r="P795" s="2">
        <v>1</v>
      </c>
      <c r="Q795" s="2">
        <v>1</v>
      </c>
      <c r="R795" s="2">
        <v>1</v>
      </c>
      <c r="S795">
        <v>59.826067783917921</v>
      </c>
    </row>
    <row r="796" spans="1:19" x14ac:dyDescent="0.2">
      <c r="A796" s="2" t="s">
        <v>820</v>
      </c>
      <c r="B796" s="2">
        <v>1097</v>
      </c>
      <c r="C796" s="2">
        <v>8.7387889907674932E-2</v>
      </c>
      <c r="D796" s="2">
        <v>3.3161100498363009E-2</v>
      </c>
      <c r="E796" s="2">
        <v>686479</v>
      </c>
      <c r="F796" s="2">
        <v>1.0398385312178979</v>
      </c>
      <c r="G796" s="2">
        <v>1.5146741463991173</v>
      </c>
      <c r="H796" s="2">
        <v>-1.9533426768583169E-2</v>
      </c>
      <c r="I796" s="2">
        <v>98.585176610918751</v>
      </c>
      <c r="J796" s="2">
        <v>368.44566994781582</v>
      </c>
      <c r="K796" s="2">
        <v>1918.1623677287589</v>
      </c>
      <c r="L796" s="2">
        <v>2642.8356048176711</v>
      </c>
      <c r="M796" s="2">
        <v>6145.8947851972243</v>
      </c>
      <c r="N796" s="2">
        <v>0.99999999999999922</v>
      </c>
      <c r="O796" s="2">
        <v>1</v>
      </c>
      <c r="P796" s="2">
        <v>1</v>
      </c>
      <c r="Q796" s="2">
        <v>1</v>
      </c>
      <c r="R796" s="2">
        <v>1</v>
      </c>
      <c r="S796">
        <v>59.826067783917921</v>
      </c>
    </row>
    <row r="797" spans="1:19" x14ac:dyDescent="0.2">
      <c r="A797" s="2" t="s">
        <v>821</v>
      </c>
      <c r="B797" s="2">
        <v>1097</v>
      </c>
      <c r="C797" s="2">
        <v>8.7387889907674932E-2</v>
      </c>
      <c r="D797" s="2">
        <v>5.6944799896576997E-2</v>
      </c>
      <c r="E797" s="2">
        <v>686479</v>
      </c>
      <c r="F797" s="2">
        <v>1.0398385312178979</v>
      </c>
      <c r="G797" s="2">
        <v>0.94078414718500736</v>
      </c>
      <c r="H797" s="2">
        <v>-5.42501512580758E-2</v>
      </c>
      <c r="I797" s="2">
        <v>157.84324523306304</v>
      </c>
      <c r="J797" s="2">
        <v>585.86252606617836</v>
      </c>
      <c r="K797" s="2">
        <v>2971.7056680902697</v>
      </c>
      <c r="L797" s="2">
        <v>4052.9188909046757</v>
      </c>
      <c r="M797" s="2">
        <v>9025.0449388881279</v>
      </c>
      <c r="N797" s="2">
        <v>1</v>
      </c>
      <c r="O797" s="2">
        <v>1</v>
      </c>
      <c r="P797" s="2">
        <v>1</v>
      </c>
      <c r="Q797" s="2">
        <v>1</v>
      </c>
      <c r="R797" s="2">
        <v>1</v>
      </c>
      <c r="S797">
        <v>59.826067783917921</v>
      </c>
    </row>
    <row r="798" spans="1:19" x14ac:dyDescent="0.2">
      <c r="A798" s="2" t="s">
        <v>822</v>
      </c>
      <c r="B798" s="2">
        <v>1097</v>
      </c>
      <c r="C798" s="2">
        <v>8.7387889907674932E-2</v>
      </c>
      <c r="D798" s="2">
        <v>5.2250387268384858E-2</v>
      </c>
      <c r="E798" s="2">
        <v>686479</v>
      </c>
      <c r="F798" s="2">
        <v>1.0398385312178979</v>
      </c>
      <c r="G798" s="2">
        <v>0.92499616873935431</v>
      </c>
      <c r="H798" s="2">
        <v>0.12325222274107332</v>
      </c>
      <c r="I798" s="2">
        <v>163.70809050716517</v>
      </c>
      <c r="J798" s="2">
        <v>618.64351366616074</v>
      </c>
      <c r="K798" s="2">
        <v>3285.4840162857699</v>
      </c>
      <c r="L798" s="2">
        <v>4540.8124174099466</v>
      </c>
      <c r="M798" s="2">
        <v>10541.673156028908</v>
      </c>
      <c r="N798" s="2">
        <v>1</v>
      </c>
      <c r="O798" s="2">
        <v>1</v>
      </c>
      <c r="P798" s="2">
        <v>1</v>
      </c>
      <c r="Q798" s="2">
        <v>1</v>
      </c>
      <c r="R798" s="2">
        <v>1</v>
      </c>
      <c r="S798">
        <v>59.826067783917921</v>
      </c>
    </row>
    <row r="799" spans="1:19" x14ac:dyDescent="0.2">
      <c r="A799" s="2" t="s">
        <v>823</v>
      </c>
      <c r="B799" s="2">
        <v>1097</v>
      </c>
      <c r="C799" s="2">
        <v>8.7387889907674932E-2</v>
      </c>
      <c r="D799" s="2">
        <v>4.4691864143857243E-2</v>
      </c>
      <c r="E799" s="2">
        <v>686479</v>
      </c>
      <c r="F799" s="2">
        <v>1.0398385312178979</v>
      </c>
      <c r="G799" s="2">
        <v>0.94162516029850374</v>
      </c>
      <c r="H799" s="2">
        <v>-5.9340900727922396E-3</v>
      </c>
      <c r="I799" s="2">
        <v>158.53077722226794</v>
      </c>
      <c r="J799" s="2">
        <v>591.22884993118805</v>
      </c>
      <c r="K799" s="2">
        <v>3035.2607799939133</v>
      </c>
      <c r="L799" s="2">
        <v>4153.8936596335943</v>
      </c>
      <c r="M799" s="2">
        <v>9349.8494042738548</v>
      </c>
      <c r="N799" s="2">
        <v>1</v>
      </c>
      <c r="O799" s="2">
        <v>1</v>
      </c>
      <c r="P799" s="2">
        <v>1</v>
      </c>
      <c r="Q799" s="2">
        <v>1</v>
      </c>
      <c r="R799" s="2">
        <v>1</v>
      </c>
      <c r="S799">
        <v>59.826067783917921</v>
      </c>
    </row>
    <row r="800" spans="1:19" x14ac:dyDescent="0.2">
      <c r="A800" s="2" t="s">
        <v>824</v>
      </c>
      <c r="B800" s="2">
        <v>1097</v>
      </c>
      <c r="C800" s="2">
        <v>8.7387889907674932E-2</v>
      </c>
      <c r="D800" s="2">
        <v>4.0761190236929964E-2</v>
      </c>
      <c r="E800" s="2">
        <v>686479</v>
      </c>
      <c r="F800" s="2">
        <v>1.0398385312178979</v>
      </c>
      <c r="G800" s="2">
        <v>0.94195346134436342</v>
      </c>
      <c r="H800" s="2">
        <v>-2.03576696257082E-3</v>
      </c>
      <c r="I800" s="2">
        <v>158.54278629540741</v>
      </c>
      <c r="J800" s="2">
        <v>591.50419586229475</v>
      </c>
      <c r="K800" s="2">
        <v>3039.7100301369492</v>
      </c>
      <c r="L800" s="2">
        <v>4161.1906619567717</v>
      </c>
      <c r="M800" s="2">
        <v>9374.894457682949</v>
      </c>
      <c r="N800" s="2">
        <v>1</v>
      </c>
      <c r="O800" s="2">
        <v>1</v>
      </c>
      <c r="P800" s="2">
        <v>1</v>
      </c>
      <c r="Q800" s="2">
        <v>1</v>
      </c>
      <c r="R800" s="2">
        <v>1</v>
      </c>
      <c r="S800">
        <v>59.826067783917921</v>
      </c>
    </row>
    <row r="801" spans="1:19" x14ac:dyDescent="0.2">
      <c r="A801" s="2" t="s">
        <v>825</v>
      </c>
      <c r="B801" s="2">
        <v>1097</v>
      </c>
      <c r="C801" s="2">
        <v>8.7387889907674932E-2</v>
      </c>
      <c r="D801" s="2">
        <v>4.5668421555956261E-2</v>
      </c>
      <c r="E801" s="2">
        <v>686479</v>
      </c>
      <c r="F801" s="2">
        <v>1.0398385312178979</v>
      </c>
      <c r="G801" s="2">
        <v>0.94586893351588108</v>
      </c>
      <c r="H801" s="2">
        <v>7.5425427766730299E-3</v>
      </c>
      <c r="I801" s="2">
        <v>158.05206489717045</v>
      </c>
      <c r="J801" s="2">
        <v>590.25157932667037</v>
      </c>
      <c r="K801" s="2">
        <v>3041.1441755011388</v>
      </c>
      <c r="L801" s="2">
        <v>4166.391587590464</v>
      </c>
      <c r="M801" s="2">
        <v>9410.6743483397495</v>
      </c>
      <c r="N801" s="2">
        <v>1</v>
      </c>
      <c r="O801" s="2">
        <v>1</v>
      </c>
      <c r="P801" s="2">
        <v>1</v>
      </c>
      <c r="Q801" s="2">
        <v>1</v>
      </c>
      <c r="R801" s="2">
        <v>1</v>
      </c>
      <c r="S801">
        <v>59.826067783917921</v>
      </c>
    </row>
    <row r="802" spans="1:19" x14ac:dyDescent="0.2">
      <c r="A802" s="2" t="s">
        <v>826</v>
      </c>
      <c r="B802" s="2">
        <v>1097</v>
      </c>
      <c r="C802" s="2">
        <v>8.7387889907674932E-2</v>
      </c>
      <c r="D802" s="2">
        <v>4.1607926381962985E-2</v>
      </c>
      <c r="E802" s="2">
        <v>686479</v>
      </c>
      <c r="F802" s="2">
        <v>1.0398385312178979</v>
      </c>
      <c r="G802" s="2">
        <v>0.93334764010920579</v>
      </c>
      <c r="H802" s="2">
        <v>-4.3137120001929631E-2</v>
      </c>
      <c r="I802" s="2">
        <v>159.28301760998579</v>
      </c>
      <c r="J802" s="2">
        <v>591.79718244277808</v>
      </c>
      <c r="K802" s="2">
        <v>3008.7932483228769</v>
      </c>
      <c r="L802" s="2">
        <v>4105.9876318395645</v>
      </c>
      <c r="M802" s="2">
        <v>9158.3666216897127</v>
      </c>
      <c r="N802" s="2">
        <v>1</v>
      </c>
      <c r="O802" s="2">
        <v>1</v>
      </c>
      <c r="P802" s="2">
        <v>1</v>
      </c>
      <c r="Q802" s="2">
        <v>1</v>
      </c>
      <c r="R802" s="2">
        <v>1</v>
      </c>
      <c r="S802">
        <v>59.826067783917921</v>
      </c>
    </row>
    <row r="803" spans="1:19" x14ac:dyDescent="0.2">
      <c r="A803" s="2" t="s">
        <v>827</v>
      </c>
      <c r="B803" s="2">
        <v>1097</v>
      </c>
      <c r="C803" s="2">
        <v>8.7387889907674932E-2</v>
      </c>
      <c r="D803" s="2">
        <v>3.6379787910515854E-2</v>
      </c>
      <c r="E803" s="2">
        <v>686479</v>
      </c>
      <c r="F803" s="2">
        <v>1.0398385312178979</v>
      </c>
      <c r="G803" s="2">
        <v>0.93309250978747205</v>
      </c>
      <c r="H803" s="2">
        <v>1.288316887915078E-2</v>
      </c>
      <c r="I803" s="2">
        <v>160.30613367258343</v>
      </c>
      <c r="J803" s="2">
        <v>598.93859508675735</v>
      </c>
      <c r="K803" s="2">
        <v>3088.4968629670711</v>
      </c>
      <c r="L803" s="2">
        <v>4231.8922505730707</v>
      </c>
      <c r="M803" s="2">
        <v>9559.3597229325278</v>
      </c>
      <c r="N803" s="2">
        <v>1</v>
      </c>
      <c r="O803" s="2">
        <v>1</v>
      </c>
      <c r="P803" s="2">
        <v>1</v>
      </c>
      <c r="Q803" s="2">
        <v>1</v>
      </c>
      <c r="R803" s="2">
        <v>1</v>
      </c>
      <c r="S803">
        <v>59.826067783917921</v>
      </c>
    </row>
    <row r="804" spans="1:19" x14ac:dyDescent="0.2">
      <c r="A804" s="2" t="s">
        <v>828</v>
      </c>
      <c r="B804" s="2">
        <v>1097</v>
      </c>
      <c r="C804" s="2">
        <v>8.7387889907674932E-2</v>
      </c>
      <c r="D804" s="2">
        <v>3.6825475001322557E-2</v>
      </c>
      <c r="E804" s="2">
        <v>686479</v>
      </c>
      <c r="F804" s="2">
        <v>1.0398385312178979</v>
      </c>
      <c r="G804" s="2">
        <v>0.93297668741371154</v>
      </c>
      <c r="H804" s="2">
        <v>2.0327812195276559E-2</v>
      </c>
      <c r="I804" s="2">
        <v>160.45716248762506</v>
      </c>
      <c r="J804" s="2">
        <v>599.95297523786439</v>
      </c>
      <c r="K804" s="2">
        <v>3099.6683855196798</v>
      </c>
      <c r="L804" s="2">
        <v>4249.5582171949427</v>
      </c>
      <c r="M804" s="2">
        <v>9616.0292435190986</v>
      </c>
      <c r="N804" s="2">
        <v>1</v>
      </c>
      <c r="O804" s="2">
        <v>1</v>
      </c>
      <c r="P804" s="2">
        <v>1</v>
      </c>
      <c r="Q804" s="2">
        <v>1</v>
      </c>
      <c r="R804" s="2">
        <v>1</v>
      </c>
      <c r="S804">
        <v>59.826067783917921</v>
      </c>
    </row>
    <row r="805" spans="1:19" x14ac:dyDescent="0.2">
      <c r="A805" s="2" t="s">
        <v>829</v>
      </c>
      <c r="B805" s="2">
        <v>1097</v>
      </c>
      <c r="C805" s="2">
        <v>8.7387889907674932E-2</v>
      </c>
      <c r="D805" s="2">
        <v>4.3500598147373767E-2</v>
      </c>
      <c r="E805" s="2">
        <v>686479</v>
      </c>
      <c r="F805" s="2">
        <v>1.0398385312178979</v>
      </c>
      <c r="G805" s="2">
        <v>0.93307376698709044</v>
      </c>
      <c r="H805" s="2">
        <v>-8.8987038284893093E-3</v>
      </c>
      <c r="I805" s="2">
        <v>159.92691549718029</v>
      </c>
      <c r="J805" s="2">
        <v>596.21597858517714</v>
      </c>
      <c r="K805" s="2">
        <v>3057.3750785372149</v>
      </c>
      <c r="L805" s="2">
        <v>4182.520693853603</v>
      </c>
      <c r="M805" s="2">
        <v>9400.3369774710645</v>
      </c>
      <c r="N805" s="2">
        <v>1</v>
      </c>
      <c r="O805" s="2">
        <v>1</v>
      </c>
      <c r="P805" s="2">
        <v>1</v>
      </c>
      <c r="Q805" s="2">
        <v>1</v>
      </c>
      <c r="R805" s="2">
        <v>1</v>
      </c>
      <c r="S805">
        <v>59.826067783917921</v>
      </c>
    </row>
    <row r="806" spans="1:19" x14ac:dyDescent="0.2">
      <c r="A806" s="2" t="s">
        <v>830</v>
      </c>
      <c r="B806" s="2">
        <v>1097</v>
      </c>
      <c r="C806" s="2">
        <v>8.7387889907674932E-2</v>
      </c>
      <c r="D806" s="2">
        <v>4.8142002128181885E-2</v>
      </c>
      <c r="E806" s="2">
        <v>686479</v>
      </c>
      <c r="F806" s="2">
        <v>1.0398385312178979</v>
      </c>
      <c r="G806" s="2">
        <v>0.92677840460342964</v>
      </c>
      <c r="H806" s="2">
        <v>0.15300426232893843</v>
      </c>
      <c r="I806" s="2">
        <v>163.93544045226847</v>
      </c>
      <c r="J806" s="2">
        <v>621.44723454294183</v>
      </c>
      <c r="K806" s="2">
        <v>3328.3479980734978</v>
      </c>
      <c r="L806" s="2">
        <v>4611.8733396577099</v>
      </c>
      <c r="M806" s="2">
        <v>10797.736041588298</v>
      </c>
      <c r="N806" s="2">
        <v>1</v>
      </c>
      <c r="O806" s="2">
        <v>1</v>
      </c>
      <c r="P806" s="2">
        <v>1</v>
      </c>
      <c r="Q806" s="2">
        <v>1</v>
      </c>
      <c r="R806" s="2">
        <v>1</v>
      </c>
      <c r="S806">
        <v>59.826067783917921</v>
      </c>
    </row>
    <row r="807" spans="1:19" x14ac:dyDescent="0.2">
      <c r="A807" s="2" t="s">
        <v>831</v>
      </c>
      <c r="B807" s="2">
        <v>1097</v>
      </c>
      <c r="C807" s="2">
        <v>8.7387889907674932E-2</v>
      </c>
      <c r="D807" s="2">
        <v>7.4724057635947E-2</v>
      </c>
      <c r="E807" s="2">
        <v>686479</v>
      </c>
      <c r="F807" s="2">
        <v>1.0398385312178979</v>
      </c>
      <c r="G807" s="2">
        <v>0.94908938267712928</v>
      </c>
      <c r="H807" s="2">
        <v>-1.023739870808155E-2</v>
      </c>
      <c r="I807" s="2">
        <v>157.21517131910863</v>
      </c>
      <c r="J807" s="2">
        <v>586.11002714432016</v>
      </c>
      <c r="K807" s="2">
        <v>3006.7437437164081</v>
      </c>
      <c r="L807" s="2">
        <v>4114.2089551063145</v>
      </c>
      <c r="M807" s="2">
        <v>9257.9377966139891</v>
      </c>
      <c r="N807" s="2">
        <v>1</v>
      </c>
      <c r="O807" s="2">
        <v>1</v>
      </c>
      <c r="P807" s="2">
        <v>1</v>
      </c>
      <c r="Q807" s="2">
        <v>1</v>
      </c>
      <c r="R807" s="2">
        <v>1</v>
      </c>
      <c r="S807">
        <v>59.826067783917921</v>
      </c>
    </row>
    <row r="808" spans="1:19" x14ac:dyDescent="0.2">
      <c r="A808" s="2" t="s">
        <v>832</v>
      </c>
      <c r="B808" s="2">
        <v>1097</v>
      </c>
      <c r="C808" s="2">
        <v>8.7387889907674932E-2</v>
      </c>
      <c r="D808" s="2">
        <v>7.5700637063230547E-2</v>
      </c>
      <c r="E808" s="2">
        <v>686479</v>
      </c>
      <c r="F808" s="2">
        <v>1.0398385312178979</v>
      </c>
      <c r="G808" s="2">
        <v>0.95067659498697699</v>
      </c>
      <c r="H808" s="2">
        <v>-5.6936383892181299E-3</v>
      </c>
      <c r="I808" s="2">
        <v>157.03036743744028</v>
      </c>
      <c r="J808" s="2">
        <v>585.69055356064143</v>
      </c>
      <c r="K808" s="2">
        <v>3008.2189647832397</v>
      </c>
      <c r="L808" s="2">
        <v>4117.7054366522052</v>
      </c>
      <c r="M808" s="2">
        <v>9276.6738616368602</v>
      </c>
      <c r="N808" s="2">
        <v>1</v>
      </c>
      <c r="O808" s="2">
        <v>1</v>
      </c>
      <c r="P808" s="2">
        <v>1</v>
      </c>
      <c r="Q808" s="2">
        <v>1</v>
      </c>
      <c r="R808" s="2">
        <v>1</v>
      </c>
      <c r="S808">
        <v>59.826067783917921</v>
      </c>
    </row>
    <row r="809" spans="1:19" x14ac:dyDescent="0.2">
      <c r="A809" s="2" t="s">
        <v>833</v>
      </c>
      <c r="B809" s="2">
        <v>1097</v>
      </c>
      <c r="C809" s="2">
        <v>8.7387889907674932E-2</v>
      </c>
      <c r="D809" s="2">
        <v>6.673944500739204E-2</v>
      </c>
      <c r="E809" s="2">
        <v>686479</v>
      </c>
      <c r="F809" s="2">
        <v>1.0398385312178979</v>
      </c>
      <c r="G809" s="2">
        <v>0.94219961017671772</v>
      </c>
      <c r="H809" s="2">
        <v>-2.507684413642014E-2</v>
      </c>
      <c r="I809" s="2">
        <v>158.10602572065125</v>
      </c>
      <c r="J809" s="2">
        <v>588.53203882648404</v>
      </c>
      <c r="K809" s="2">
        <v>3007.0370762673388</v>
      </c>
      <c r="L809" s="2">
        <v>4109.6531550982327</v>
      </c>
      <c r="M809" s="2">
        <v>9211.0554916650381</v>
      </c>
      <c r="N809" s="2">
        <v>1</v>
      </c>
      <c r="O809" s="2">
        <v>1</v>
      </c>
      <c r="P809" s="2">
        <v>1</v>
      </c>
      <c r="Q809" s="2">
        <v>1</v>
      </c>
      <c r="R809" s="2">
        <v>1</v>
      </c>
      <c r="S809">
        <v>59.826067783917921</v>
      </c>
    </row>
    <row r="810" spans="1:19" x14ac:dyDescent="0.2">
      <c r="A810" s="2" t="s">
        <v>834</v>
      </c>
      <c r="B810" s="2">
        <v>1097</v>
      </c>
      <c r="C810" s="2">
        <v>8.7387889907674932E-2</v>
      </c>
      <c r="D810" s="2">
        <v>7.1642938050735738E-2</v>
      </c>
      <c r="E810" s="2">
        <v>686479</v>
      </c>
      <c r="F810" s="2">
        <v>1.0398385312178979</v>
      </c>
      <c r="G810" s="2">
        <v>0.94516967712671818</v>
      </c>
      <c r="H810" s="5">
        <v>-1.57353203384195E-3</v>
      </c>
      <c r="I810" s="2">
        <v>158.01274119719966</v>
      </c>
      <c r="J810" s="2">
        <v>589.56853817763181</v>
      </c>
      <c r="K810" s="2">
        <v>3030.5420672887067</v>
      </c>
      <c r="L810" s="2">
        <v>4149.0458001337011</v>
      </c>
      <c r="M810" s="2">
        <v>9351.3003022189168</v>
      </c>
      <c r="N810" s="2">
        <v>1</v>
      </c>
      <c r="O810" s="2">
        <v>1</v>
      </c>
      <c r="P810" s="2">
        <v>1</v>
      </c>
      <c r="Q810" s="2">
        <v>1</v>
      </c>
      <c r="R810" s="2">
        <v>1</v>
      </c>
      <c r="S810">
        <v>59.826067783917921</v>
      </c>
    </row>
    <row r="811" spans="1:19" x14ac:dyDescent="0.2">
      <c r="A811" s="2" t="s">
        <v>835</v>
      </c>
      <c r="B811" s="2">
        <v>1097</v>
      </c>
      <c r="C811" s="2">
        <v>8.7387889907674932E-2</v>
      </c>
      <c r="D811" s="2">
        <v>7.110610506313518E-2</v>
      </c>
      <c r="E811" s="2">
        <v>686479</v>
      </c>
      <c r="F811" s="2">
        <v>1.0398385312178979</v>
      </c>
      <c r="G811" s="2">
        <v>0.94441972336763969</v>
      </c>
      <c r="H811" s="2">
        <v>2.7613508250358102E-3</v>
      </c>
      <c r="I811" s="2">
        <v>158.21214493304097</v>
      </c>
      <c r="J811" s="2">
        <v>590.56298981528812</v>
      </c>
      <c r="K811" s="2">
        <v>3038.8818119263447</v>
      </c>
      <c r="L811" s="2">
        <v>4161.7174319386231</v>
      </c>
      <c r="M811" s="2">
        <v>9388.5307677543387</v>
      </c>
      <c r="N811" s="2">
        <v>1</v>
      </c>
      <c r="O811" s="2">
        <v>1</v>
      </c>
      <c r="P811" s="2">
        <v>1</v>
      </c>
      <c r="Q811" s="2">
        <v>1</v>
      </c>
      <c r="R811" s="2">
        <v>1</v>
      </c>
      <c r="S811">
        <v>59.826067783917921</v>
      </c>
    </row>
    <row r="812" spans="1:19" x14ac:dyDescent="0.2">
      <c r="A812" s="2" t="s">
        <v>836</v>
      </c>
      <c r="B812" s="2">
        <v>1097</v>
      </c>
      <c r="C812" s="2">
        <v>8.7387889907674932E-2</v>
      </c>
      <c r="D812" s="2">
        <v>6.4347203980859483E-2</v>
      </c>
      <c r="E812" s="2">
        <v>686479</v>
      </c>
      <c r="F812" s="2">
        <v>1.0398385312178979</v>
      </c>
      <c r="G812" s="2">
        <v>0.93955221299875269</v>
      </c>
      <c r="H812" s="2">
        <v>-6.7878855069472702E-3</v>
      </c>
      <c r="I812" s="2">
        <v>158.86463625280555</v>
      </c>
      <c r="J812" s="2">
        <v>592.41342994321974</v>
      </c>
      <c r="K812" s="2">
        <v>3040.4026920140082</v>
      </c>
      <c r="L812" s="2">
        <v>4160.4970432215541</v>
      </c>
      <c r="M812" s="2">
        <v>9361.0750529829111</v>
      </c>
      <c r="N812" s="2">
        <v>1</v>
      </c>
      <c r="O812" s="2">
        <v>1</v>
      </c>
      <c r="P812" s="2">
        <v>1</v>
      </c>
      <c r="Q812" s="2">
        <v>1</v>
      </c>
      <c r="R812" s="2">
        <v>1</v>
      </c>
      <c r="S812">
        <v>59.826067783917921</v>
      </c>
    </row>
    <row r="813" spans="1:19" x14ac:dyDescent="0.2">
      <c r="A813" s="2" t="s">
        <v>837</v>
      </c>
      <c r="B813" s="2">
        <v>1097</v>
      </c>
      <c r="C813" s="2">
        <v>8.7387889907674932E-2</v>
      </c>
      <c r="D813" s="2">
        <v>4.8571446308396889E-2</v>
      </c>
      <c r="E813" s="2">
        <v>686479</v>
      </c>
      <c r="F813" s="2">
        <v>1.0398385312178979</v>
      </c>
      <c r="G813" s="2">
        <v>0.92578936566066017</v>
      </c>
      <c r="H813" s="2">
        <v>8.2033172072497718E-2</v>
      </c>
      <c r="I813" s="2">
        <v>162.8146941828104</v>
      </c>
      <c r="J813" s="2">
        <v>612.61808100483836</v>
      </c>
      <c r="K813" s="2">
        <v>3216.6716120801011</v>
      </c>
      <c r="L813" s="2">
        <v>4430.6655024747697</v>
      </c>
      <c r="M813" s="2">
        <v>10174.039765085228</v>
      </c>
      <c r="N813" s="2">
        <v>1</v>
      </c>
      <c r="O813" s="2">
        <v>1</v>
      </c>
      <c r="P813" s="2">
        <v>1</v>
      </c>
      <c r="Q813" s="2">
        <v>1</v>
      </c>
      <c r="R813" s="2">
        <v>1</v>
      </c>
      <c r="S813">
        <v>59.826067783917921</v>
      </c>
    </row>
    <row r="814" spans="1:19" x14ac:dyDescent="0.2">
      <c r="A814" s="2" t="s">
        <v>838</v>
      </c>
      <c r="B814" s="2">
        <v>1097</v>
      </c>
      <c r="C814" s="2">
        <v>8.7387889907674932E-2</v>
      </c>
      <c r="D814" s="2">
        <v>4.1248482527177353E-2</v>
      </c>
      <c r="E814" s="2">
        <v>686479</v>
      </c>
      <c r="F814" s="2">
        <v>1.0398385312178979</v>
      </c>
      <c r="G814" s="2">
        <v>0.94685469875219075</v>
      </c>
      <c r="H814" s="2">
        <v>-1.210860362646997E-2</v>
      </c>
      <c r="I814" s="2">
        <v>157.55301537870415</v>
      </c>
      <c r="J814" s="2">
        <v>587.24988705783517</v>
      </c>
      <c r="K814" s="2">
        <v>3010.8765572735119</v>
      </c>
      <c r="L814" s="2">
        <v>4119.1227101644517</v>
      </c>
      <c r="M814" s="2">
        <v>9263.1638074289804</v>
      </c>
      <c r="N814" s="2">
        <v>1</v>
      </c>
      <c r="O814" s="2">
        <v>1</v>
      </c>
      <c r="P814" s="2">
        <v>1</v>
      </c>
      <c r="Q814" s="2">
        <v>1</v>
      </c>
      <c r="R814" s="2">
        <v>1</v>
      </c>
      <c r="S814">
        <v>59.826067783917921</v>
      </c>
    </row>
    <row r="815" spans="1:19" x14ac:dyDescent="0.2">
      <c r="A815" s="2" t="s">
        <v>839</v>
      </c>
      <c r="B815" s="2">
        <v>1097</v>
      </c>
      <c r="C815" s="2">
        <v>8.7387889907674932E-2</v>
      </c>
      <c r="D815" s="2">
        <v>4.7407125188407513E-2</v>
      </c>
      <c r="E815" s="2">
        <v>686479</v>
      </c>
      <c r="F815" s="2">
        <v>1.0398385312178979</v>
      </c>
      <c r="G815" s="2">
        <v>0.9288424202709159</v>
      </c>
      <c r="H815" s="2">
        <v>9.2862407235353384E-2</v>
      </c>
      <c r="I815" s="2">
        <v>162.47163133944699</v>
      </c>
      <c r="J815" s="2">
        <v>612.01211055162696</v>
      </c>
      <c r="K815" s="2">
        <v>3223.2075285170076</v>
      </c>
      <c r="L815" s="2">
        <v>4443.7571494547637</v>
      </c>
      <c r="M815" s="2">
        <v>10235.430361569535</v>
      </c>
      <c r="N815" s="2">
        <v>1</v>
      </c>
      <c r="O815" s="2">
        <v>1</v>
      </c>
      <c r="P815" s="2">
        <v>1</v>
      </c>
      <c r="Q815" s="2">
        <v>1</v>
      </c>
      <c r="R815" s="2">
        <v>1</v>
      </c>
      <c r="S815">
        <v>59.826067783917921</v>
      </c>
    </row>
    <row r="816" spans="1:19" x14ac:dyDescent="0.2">
      <c r="A816" s="2" t="s">
        <v>840</v>
      </c>
      <c r="B816" s="2">
        <v>1097</v>
      </c>
      <c r="C816" s="2">
        <v>8.7387889907674932E-2</v>
      </c>
      <c r="D816" s="2">
        <v>4.6554134226143518E-2</v>
      </c>
      <c r="E816" s="2">
        <v>686479</v>
      </c>
      <c r="F816" s="2">
        <v>1.0398385312178979</v>
      </c>
      <c r="G816" s="2">
        <v>0.93144176461135841</v>
      </c>
      <c r="H816" s="2">
        <v>8.6476677846903993E-2</v>
      </c>
      <c r="I816" s="2">
        <v>161.90011794091515</v>
      </c>
      <c r="J816" s="2">
        <v>609.45265831462325</v>
      </c>
      <c r="K816" s="2">
        <v>3204.3173929914833</v>
      </c>
      <c r="L816" s="2">
        <v>4415.5908310846444</v>
      </c>
      <c r="M816" s="2">
        <v>10155.680443276508</v>
      </c>
      <c r="N816" s="2">
        <v>1</v>
      </c>
      <c r="O816" s="2">
        <v>1</v>
      </c>
      <c r="P816" s="2">
        <v>1</v>
      </c>
      <c r="Q816" s="2">
        <v>1</v>
      </c>
      <c r="R816" s="2">
        <v>1</v>
      </c>
      <c r="S816">
        <v>59.826067783917921</v>
      </c>
    </row>
    <row r="817" spans="1:19" x14ac:dyDescent="0.2">
      <c r="A817" s="2" t="s">
        <v>841</v>
      </c>
      <c r="B817" s="2">
        <v>1097</v>
      </c>
      <c r="C817" s="2">
        <v>8.7387889907674932E-2</v>
      </c>
      <c r="D817" s="2">
        <v>4.9624730758309775E-2</v>
      </c>
      <c r="E817" s="2">
        <v>686479</v>
      </c>
      <c r="F817" s="2">
        <v>1.0398385312178979</v>
      </c>
      <c r="G817" s="2">
        <v>0.92507942804636023</v>
      </c>
      <c r="H817" s="2">
        <v>9.7422537541918763E-2</v>
      </c>
      <c r="I817" s="2">
        <v>163.22067937803507</v>
      </c>
      <c r="J817" s="2">
        <v>615.13194252439871</v>
      </c>
      <c r="K817" s="2">
        <v>3243.464575427191</v>
      </c>
      <c r="L817" s="2">
        <v>4473.1213975663659</v>
      </c>
      <c r="M817" s="2">
        <v>10312.453868178602</v>
      </c>
      <c r="N817" s="2">
        <v>1</v>
      </c>
      <c r="O817" s="2">
        <v>1</v>
      </c>
      <c r="P817" s="2">
        <v>1</v>
      </c>
      <c r="Q817" s="2">
        <v>1</v>
      </c>
      <c r="R817" s="2">
        <v>1</v>
      </c>
      <c r="S817">
        <v>59.826067783917921</v>
      </c>
    </row>
    <row r="818" spans="1:19" x14ac:dyDescent="0.2">
      <c r="A818" s="2" t="s">
        <v>842</v>
      </c>
      <c r="B818" s="2">
        <v>1097</v>
      </c>
      <c r="C818" s="2">
        <v>8.7387889907674932E-2</v>
      </c>
      <c r="D818" s="2">
        <v>5.0966060212153226E-2</v>
      </c>
      <c r="E818" s="2">
        <v>686479</v>
      </c>
      <c r="F818" s="2">
        <v>1.0398385312178979</v>
      </c>
      <c r="G818" s="2">
        <v>0.92443037333878775</v>
      </c>
      <c r="H818" s="2">
        <v>0.1211450835658095</v>
      </c>
      <c r="I818" s="2">
        <v>163.77068694899208</v>
      </c>
      <c r="J818" s="2">
        <v>618.74467830691651</v>
      </c>
      <c r="K818" s="2">
        <v>3284.059555829891</v>
      </c>
      <c r="L818" s="2">
        <v>4538.0082843992068</v>
      </c>
      <c r="M818" s="2">
        <v>10528.642581918004</v>
      </c>
      <c r="N818" s="2">
        <v>1</v>
      </c>
      <c r="O818" s="2">
        <v>1</v>
      </c>
      <c r="P818" s="2">
        <v>1</v>
      </c>
      <c r="Q818" s="2">
        <v>1</v>
      </c>
      <c r="R818" s="2">
        <v>1</v>
      </c>
      <c r="S818">
        <v>59.826067783917921</v>
      </c>
    </row>
    <row r="819" spans="1:19" x14ac:dyDescent="0.2">
      <c r="A819" s="2" t="s">
        <v>843</v>
      </c>
      <c r="B819" s="2">
        <v>1097</v>
      </c>
      <c r="C819" s="2">
        <v>8.7387889907674932E-2</v>
      </c>
      <c r="D819" s="2">
        <v>5.1514051155779297E-2</v>
      </c>
      <c r="E819" s="2">
        <v>686479</v>
      </c>
      <c r="F819" s="2">
        <v>1.0398385312178979</v>
      </c>
      <c r="G819" s="2">
        <v>0.92410248941997419</v>
      </c>
      <c r="H819" s="2">
        <v>0.1252136634632289</v>
      </c>
      <c r="I819" s="2">
        <v>163.90422147103141</v>
      </c>
      <c r="J819" s="2">
        <v>619.51615201646405</v>
      </c>
      <c r="K819" s="2">
        <v>3291.9012878128515</v>
      </c>
      <c r="L819" s="2">
        <v>4550.3895508524101</v>
      </c>
      <c r="M819" s="2">
        <v>10568.940759652047</v>
      </c>
      <c r="N819" s="2">
        <v>1</v>
      </c>
      <c r="O819" s="2">
        <v>1</v>
      </c>
      <c r="P819" s="2">
        <v>1</v>
      </c>
      <c r="Q819" s="2">
        <v>1</v>
      </c>
      <c r="R819" s="2">
        <v>1</v>
      </c>
      <c r="S819">
        <v>59.826067783917921</v>
      </c>
    </row>
    <row r="820" spans="1:19" x14ac:dyDescent="0.2">
      <c r="A820" s="2" t="s">
        <v>844</v>
      </c>
      <c r="B820" s="2">
        <v>1097</v>
      </c>
      <c r="C820" s="2">
        <v>8.7387889907674932E-2</v>
      </c>
      <c r="D820" s="2">
        <v>5.1051747488662508E-2</v>
      </c>
      <c r="E820" s="2">
        <v>686479</v>
      </c>
      <c r="F820" s="2">
        <v>1.0398385312178979</v>
      </c>
      <c r="G820" s="2">
        <v>0.92426213485801278</v>
      </c>
      <c r="H820" s="2">
        <v>0.11716919544432124</v>
      </c>
      <c r="I820" s="2">
        <v>163.72781283246508</v>
      </c>
      <c r="J820" s="2">
        <v>618.32430110044027</v>
      </c>
      <c r="K820" s="2">
        <v>3278.17087809331</v>
      </c>
      <c r="L820" s="2">
        <v>4528.3490290711889</v>
      </c>
      <c r="M820" s="2">
        <v>10494.688340675657</v>
      </c>
      <c r="N820" s="2">
        <v>1</v>
      </c>
      <c r="O820" s="2">
        <v>1</v>
      </c>
      <c r="P820" s="2">
        <v>1</v>
      </c>
      <c r="Q820" s="2">
        <v>1</v>
      </c>
      <c r="R820" s="2">
        <v>1</v>
      </c>
      <c r="S820">
        <v>59.826067783917921</v>
      </c>
    </row>
    <row r="821" spans="1:19" x14ac:dyDescent="0.2">
      <c r="A821" s="2" t="s">
        <v>845</v>
      </c>
      <c r="B821" s="2">
        <v>1097</v>
      </c>
      <c r="C821" s="2">
        <v>8.7387889907674932E-2</v>
      </c>
      <c r="D821" s="2">
        <v>5.3925072071821539E-2</v>
      </c>
      <c r="E821" s="2">
        <v>686479</v>
      </c>
      <c r="F821" s="2">
        <v>1.0398385312178979</v>
      </c>
      <c r="G821" s="2">
        <v>0.9240786552205642</v>
      </c>
      <c r="H821" s="2">
        <v>0.13547668958862294</v>
      </c>
      <c r="I821" s="2">
        <v>164.0974931368917</v>
      </c>
      <c r="J821" s="2">
        <v>620.92019489143854</v>
      </c>
      <c r="K821" s="2">
        <v>3308.933858890955</v>
      </c>
      <c r="L821" s="2">
        <v>4577.9279308741543</v>
      </c>
      <c r="M821" s="2">
        <v>10663.259597963572</v>
      </c>
      <c r="N821" s="2">
        <v>1</v>
      </c>
      <c r="O821" s="2">
        <v>1</v>
      </c>
      <c r="P821" s="2">
        <v>1</v>
      </c>
      <c r="Q821" s="2">
        <v>1</v>
      </c>
      <c r="R821" s="2">
        <v>1</v>
      </c>
      <c r="S821">
        <v>59.826067783917921</v>
      </c>
    </row>
    <row r="822" spans="1:19" x14ac:dyDescent="0.2">
      <c r="A822" s="2" t="s">
        <v>846</v>
      </c>
      <c r="B822" s="2">
        <v>1097</v>
      </c>
      <c r="C822" s="2">
        <v>8.7387889907674932E-2</v>
      </c>
      <c r="D822" s="2">
        <v>3.9473434819937807E-2</v>
      </c>
      <c r="E822" s="2">
        <v>686479</v>
      </c>
      <c r="F822" s="2">
        <v>1.0398385312178979</v>
      </c>
      <c r="G822" s="2">
        <v>0.94302000728749036</v>
      </c>
      <c r="H822" s="2">
        <v>-9.6784378438503724E-2</v>
      </c>
      <c r="I822" s="2">
        <v>156.75301814020222</v>
      </c>
      <c r="J822" s="2">
        <v>579.43766985821401</v>
      </c>
      <c r="K822" s="2">
        <v>2909.5487734131057</v>
      </c>
      <c r="L822" s="2">
        <v>3956.9221794198638</v>
      </c>
      <c r="M822" s="2">
        <v>8735.5167456352247</v>
      </c>
      <c r="N822" s="2">
        <v>1</v>
      </c>
      <c r="O822" s="2">
        <v>1</v>
      </c>
      <c r="P822" s="2">
        <v>1</v>
      </c>
      <c r="Q822" s="2">
        <v>1</v>
      </c>
      <c r="R822" s="2">
        <v>1</v>
      </c>
      <c r="S822">
        <v>59.826067783917921</v>
      </c>
    </row>
    <row r="823" spans="1:19" x14ac:dyDescent="0.2">
      <c r="A823" s="2" t="s">
        <v>847</v>
      </c>
      <c r="B823" s="2">
        <v>1097</v>
      </c>
      <c r="C823" s="2">
        <v>8.7387889907674932E-2</v>
      </c>
      <c r="D823" s="2">
        <v>4.8144898242592257E-2</v>
      </c>
      <c r="E823" s="2">
        <v>686479</v>
      </c>
      <c r="F823" s="2">
        <v>1.0398385312178979</v>
      </c>
      <c r="G823" s="2">
        <v>0.93969452529330777</v>
      </c>
      <c r="H823" s="2">
        <v>9.9230192199388609E-4</v>
      </c>
      <c r="I823" s="2">
        <v>158.97520873131575</v>
      </c>
      <c r="J823" s="2">
        <v>593.28593466140728</v>
      </c>
      <c r="K823" s="2">
        <v>3050.9060735573098</v>
      </c>
      <c r="L823" s="2">
        <v>4177.2536391632921</v>
      </c>
      <c r="M823" s="2">
        <v>9415.6483244632946</v>
      </c>
      <c r="N823" s="2">
        <v>1</v>
      </c>
      <c r="O823" s="2">
        <v>1</v>
      </c>
      <c r="P823" s="2">
        <v>1</v>
      </c>
      <c r="Q823" s="2">
        <v>1</v>
      </c>
      <c r="R823" s="2">
        <v>1</v>
      </c>
      <c r="S823">
        <v>59.826067783917921</v>
      </c>
    </row>
    <row r="824" spans="1:19" x14ac:dyDescent="0.2">
      <c r="A824" s="2" t="s">
        <v>848</v>
      </c>
      <c r="B824" s="2">
        <v>1097</v>
      </c>
      <c r="C824" s="2">
        <v>8.7387889907674932E-2</v>
      </c>
      <c r="D824" s="2">
        <v>3.9095716417593136E-2</v>
      </c>
      <c r="E824" s="2">
        <v>686479</v>
      </c>
      <c r="F824" s="2">
        <v>1.0398385312178979</v>
      </c>
      <c r="G824" s="2">
        <v>0.94104267568571254</v>
      </c>
      <c r="H824" s="2">
        <v>-9.8258073074416821E-2</v>
      </c>
      <c r="I824" s="2">
        <v>157.05321780506719</v>
      </c>
      <c r="J824" s="2">
        <v>580.44477456141635</v>
      </c>
      <c r="K824" s="2">
        <v>2913.2065532709767</v>
      </c>
      <c r="L824" s="2">
        <v>3961.3095870777611</v>
      </c>
      <c r="M824" s="2">
        <v>8740.7641561763994</v>
      </c>
      <c r="N824" s="2">
        <v>1</v>
      </c>
      <c r="O824" s="2">
        <v>1</v>
      </c>
      <c r="P824" s="2">
        <v>1</v>
      </c>
      <c r="Q824" s="2">
        <v>1</v>
      </c>
      <c r="R824" s="2">
        <v>1</v>
      </c>
      <c r="S824">
        <v>59.826067783917921</v>
      </c>
    </row>
    <row r="825" spans="1:19" x14ac:dyDescent="0.2">
      <c r="A825" s="2" t="s">
        <v>849</v>
      </c>
      <c r="B825" s="2">
        <v>1097</v>
      </c>
      <c r="C825" s="2">
        <v>8.7387889907674932E-2</v>
      </c>
      <c r="D825" s="2">
        <v>3.7482648054313165E-2</v>
      </c>
      <c r="E825" s="2">
        <v>686479</v>
      </c>
      <c r="F825" s="2">
        <v>1.0398385312178979</v>
      </c>
      <c r="G825" s="2">
        <v>0.94294248903521427</v>
      </c>
      <c r="H825" s="2">
        <v>0.10993151834272412</v>
      </c>
      <c r="I825" s="2">
        <v>160.32394528304266</v>
      </c>
      <c r="J825" s="2">
        <v>604.96080843593904</v>
      </c>
      <c r="K825" s="2">
        <v>3201.714540354953</v>
      </c>
      <c r="L825" s="2">
        <v>4421.0752661462911</v>
      </c>
      <c r="M825" s="2">
        <v>10239.985186332366</v>
      </c>
      <c r="N825" s="2">
        <v>1</v>
      </c>
      <c r="O825" s="2">
        <v>1</v>
      </c>
      <c r="P825" s="2">
        <v>1</v>
      </c>
      <c r="Q825" s="2">
        <v>1</v>
      </c>
      <c r="R825" s="2">
        <v>1</v>
      </c>
      <c r="S825">
        <v>59.826067783917921</v>
      </c>
    </row>
    <row r="826" spans="1:19" x14ac:dyDescent="0.2">
      <c r="A826" s="2" t="s">
        <v>850</v>
      </c>
      <c r="B826" s="2">
        <v>1097</v>
      </c>
      <c r="C826" s="2">
        <v>8.7387889907674932E-2</v>
      </c>
      <c r="D826" s="2">
        <v>4.0102113463001687E-2</v>
      </c>
      <c r="E826" s="2">
        <v>686479</v>
      </c>
      <c r="F826" s="2">
        <v>1.0398385312178979</v>
      </c>
      <c r="G826" s="2">
        <v>0.9366110077536618</v>
      </c>
      <c r="H826" s="2">
        <v>-4.2402410566209137E-2</v>
      </c>
      <c r="I826" s="2">
        <v>158.74477268111156</v>
      </c>
      <c r="J826" s="2">
        <v>589.8637685993483</v>
      </c>
      <c r="K826" s="2">
        <v>3000.0416884160068</v>
      </c>
      <c r="L826" s="2">
        <v>4094.5607635984388</v>
      </c>
      <c r="M826" s="2">
        <v>9137.3228200178492</v>
      </c>
      <c r="N826" s="2">
        <v>1</v>
      </c>
      <c r="O826" s="2">
        <v>1</v>
      </c>
      <c r="P826" s="2">
        <v>1</v>
      </c>
      <c r="Q826" s="2">
        <v>1</v>
      </c>
      <c r="R826" s="2">
        <v>1</v>
      </c>
      <c r="S826">
        <v>59.826067783917921</v>
      </c>
    </row>
    <row r="827" spans="1:19" x14ac:dyDescent="0.2">
      <c r="A827" s="2" t="s">
        <v>851</v>
      </c>
      <c r="B827" s="2">
        <v>1097</v>
      </c>
      <c r="C827" s="2">
        <v>8.7387889907674932E-2</v>
      </c>
      <c r="D827" s="2">
        <v>3.6488833755405799E-2</v>
      </c>
      <c r="E827" s="2">
        <v>686479</v>
      </c>
      <c r="F827" s="2">
        <v>1.0398385312178979</v>
      </c>
      <c r="G827" s="2">
        <v>0.95842874164147041</v>
      </c>
      <c r="H827" s="2">
        <v>0.11377789688118184</v>
      </c>
      <c r="I827" s="2">
        <v>157.77523597743615</v>
      </c>
      <c r="J827" s="2">
        <v>595.53762305154726</v>
      </c>
      <c r="K827" s="2">
        <v>3155.7792971853401</v>
      </c>
      <c r="L827" s="2">
        <v>4359.7965628595903</v>
      </c>
      <c r="M827" s="2">
        <v>10119.361390863849</v>
      </c>
      <c r="N827" s="2">
        <v>1</v>
      </c>
      <c r="O827" s="2">
        <v>1</v>
      </c>
      <c r="P827" s="2">
        <v>1</v>
      </c>
      <c r="Q827" s="2">
        <v>1</v>
      </c>
      <c r="R827" s="2">
        <v>1</v>
      </c>
      <c r="S827">
        <v>59.826067783917921</v>
      </c>
    </row>
    <row r="828" spans="1:19" x14ac:dyDescent="0.2">
      <c r="A828" s="2" t="s">
        <v>852</v>
      </c>
      <c r="B828" s="2">
        <v>1097</v>
      </c>
      <c r="C828" s="2">
        <v>8.7387889907674932E-2</v>
      </c>
      <c r="D828" s="2">
        <v>4.7987505111408153E-2</v>
      </c>
      <c r="E828" s="2">
        <v>686479</v>
      </c>
      <c r="F828" s="2">
        <v>1.0398385312178979</v>
      </c>
      <c r="G828" s="2">
        <v>0.92732275454582991</v>
      </c>
      <c r="H828" s="2">
        <v>9.9260500605007101E-2</v>
      </c>
      <c r="I828" s="2">
        <v>162.8560057559136</v>
      </c>
      <c r="J828" s="2">
        <v>613.87123072410532</v>
      </c>
      <c r="K828" s="2">
        <v>3238.5862235618242</v>
      </c>
      <c r="L828" s="2">
        <v>4467.201366573011</v>
      </c>
      <c r="M828" s="2">
        <v>10305.602466781145</v>
      </c>
      <c r="N828" s="2">
        <v>1</v>
      </c>
      <c r="O828" s="2">
        <v>1</v>
      </c>
      <c r="P828" s="2">
        <v>1</v>
      </c>
      <c r="Q828" s="2">
        <v>1</v>
      </c>
      <c r="R828" s="2">
        <v>1</v>
      </c>
      <c r="S828">
        <v>59.826067783917921</v>
      </c>
    </row>
    <row r="829" spans="1:19" x14ac:dyDescent="0.2">
      <c r="A829" s="2" t="s">
        <v>853</v>
      </c>
      <c r="B829" s="2">
        <v>1097</v>
      </c>
      <c r="C829" s="2">
        <v>8.7387889907674932E-2</v>
      </c>
      <c r="D829" s="2">
        <v>5.2008787978027458E-2</v>
      </c>
      <c r="E829" s="2">
        <v>686479</v>
      </c>
      <c r="F829" s="2">
        <v>1.0398385312178979</v>
      </c>
      <c r="G829" s="2">
        <v>0.92966371009589344</v>
      </c>
      <c r="H829" s="2">
        <v>0.11342995423410676</v>
      </c>
      <c r="I829" s="2">
        <v>162.69895071404008</v>
      </c>
      <c r="J829" s="2">
        <v>614.18145911448801</v>
      </c>
      <c r="K829" s="2">
        <v>3253.0469288360714</v>
      </c>
      <c r="L829" s="2">
        <v>4492.5327017063455</v>
      </c>
      <c r="M829" s="2">
        <v>10405.229287577125</v>
      </c>
      <c r="N829" s="2">
        <v>1</v>
      </c>
      <c r="O829" s="2">
        <v>1</v>
      </c>
      <c r="P829" s="2">
        <v>1</v>
      </c>
      <c r="Q829" s="2">
        <v>1</v>
      </c>
      <c r="R829" s="2">
        <v>1</v>
      </c>
      <c r="S829">
        <v>59.826067783917921</v>
      </c>
    </row>
    <row r="830" spans="1:19" x14ac:dyDescent="0.2">
      <c r="A830" s="2" t="s">
        <v>854</v>
      </c>
      <c r="B830" s="2">
        <v>1097</v>
      </c>
      <c r="C830" s="2">
        <v>8.7387889907674932E-2</v>
      </c>
      <c r="D830" s="2">
        <v>5.3535208015470515E-2</v>
      </c>
      <c r="E830" s="2">
        <v>686479</v>
      </c>
      <c r="F830" s="2">
        <v>1.0398385312178979</v>
      </c>
      <c r="G830" s="2">
        <v>0.92498962279828667</v>
      </c>
      <c r="H830" s="2">
        <v>0.13395607083320893</v>
      </c>
      <c r="I830" s="2">
        <v>163.90590861772878</v>
      </c>
      <c r="J830" s="2">
        <v>620.09137558696875</v>
      </c>
      <c r="K830" s="2">
        <v>3303.1165711130247</v>
      </c>
      <c r="L830" s="2">
        <v>4569.3292725017573</v>
      </c>
      <c r="M830" s="2">
        <v>10639.373815981831</v>
      </c>
      <c r="N830" s="2">
        <v>1</v>
      </c>
      <c r="O830" s="2">
        <v>1</v>
      </c>
      <c r="P830" s="2">
        <v>1</v>
      </c>
      <c r="Q830" s="2">
        <v>1</v>
      </c>
      <c r="R830" s="2">
        <v>1</v>
      </c>
      <c r="S830">
        <v>59.826067783917921</v>
      </c>
    </row>
    <row r="831" spans="1:19" x14ac:dyDescent="0.2">
      <c r="A831" s="2" t="s">
        <v>855</v>
      </c>
      <c r="B831" s="2">
        <v>1097</v>
      </c>
      <c r="C831" s="2">
        <v>8.7387889907674932E-2</v>
      </c>
      <c r="D831" s="2">
        <v>4.2366137542346798E-2</v>
      </c>
      <c r="E831" s="2">
        <v>686479</v>
      </c>
      <c r="F831" s="2">
        <v>1.0398385312178979</v>
      </c>
      <c r="G831" s="2">
        <v>0.92146320562554518</v>
      </c>
      <c r="H831" s="2">
        <v>-0.17005091304841527</v>
      </c>
      <c r="I831" s="2">
        <v>159.09128742474732</v>
      </c>
      <c r="J831" s="2">
        <v>583.6766735748173</v>
      </c>
      <c r="K831" s="2">
        <v>2876.3484249671287</v>
      </c>
      <c r="L831" s="2">
        <v>3890.943390068765</v>
      </c>
      <c r="M831" s="2">
        <v>8447.5180729043368</v>
      </c>
      <c r="N831" s="2">
        <v>1</v>
      </c>
      <c r="O831" s="2">
        <v>1</v>
      </c>
      <c r="P831" s="2">
        <v>1</v>
      </c>
      <c r="Q831" s="2">
        <v>1</v>
      </c>
      <c r="R831" s="2">
        <v>1</v>
      </c>
      <c r="S831">
        <v>59.826067783917921</v>
      </c>
    </row>
    <row r="832" spans="1:19" x14ac:dyDescent="0.2">
      <c r="A832" s="2" t="s">
        <v>856</v>
      </c>
      <c r="B832" s="2">
        <v>1097</v>
      </c>
      <c r="C832" s="2">
        <v>8.7387889907674932E-2</v>
      </c>
      <c r="D832" s="2">
        <v>4.1097041906630112E-2</v>
      </c>
      <c r="E832" s="2">
        <v>686479</v>
      </c>
      <c r="F832" s="2">
        <v>1.0398385312178979</v>
      </c>
      <c r="G832" s="2">
        <v>0.92203188611007947</v>
      </c>
      <c r="H832" s="2">
        <v>-0.15453957802863658</v>
      </c>
      <c r="I832" s="2">
        <v>159.26426011712533</v>
      </c>
      <c r="J832" s="2">
        <v>585.19440049152809</v>
      </c>
      <c r="K832" s="2">
        <v>2894.3576042351146</v>
      </c>
      <c r="L832" s="2">
        <v>3919.2272575405518</v>
      </c>
      <c r="M832" s="2">
        <v>8534.5576524430235</v>
      </c>
      <c r="N832" s="2">
        <v>1</v>
      </c>
      <c r="O832" s="2">
        <v>1</v>
      </c>
      <c r="P832" s="2">
        <v>1</v>
      </c>
      <c r="Q832" s="2">
        <v>1</v>
      </c>
      <c r="R832" s="2">
        <v>1</v>
      </c>
      <c r="S832">
        <v>59.826067783917921</v>
      </c>
    </row>
    <row r="833" spans="1:19" x14ac:dyDescent="0.2">
      <c r="A833" s="2" t="s">
        <v>857</v>
      </c>
      <c r="B833" s="2">
        <v>1097</v>
      </c>
      <c r="C833" s="2">
        <v>8.7387889907674932E-2</v>
      </c>
      <c r="D833" s="2">
        <v>4.5282555855677135E-2</v>
      </c>
      <c r="E833" s="2">
        <v>686479</v>
      </c>
      <c r="F833" s="2">
        <v>1.0398385312178979</v>
      </c>
      <c r="G833" s="2">
        <v>0.92081497467789253</v>
      </c>
      <c r="H833" s="2">
        <v>-0.20459960428622884</v>
      </c>
      <c r="I833" s="2">
        <v>158.60340632683474</v>
      </c>
      <c r="J833" s="2">
        <v>579.95454762535121</v>
      </c>
      <c r="K833" s="2">
        <v>2835.3826821049624</v>
      </c>
      <c r="L833" s="2">
        <v>3827.2403969187681</v>
      </c>
      <c r="M833" s="2">
        <v>8255.8697083575698</v>
      </c>
      <c r="N833" s="2">
        <v>1</v>
      </c>
      <c r="O833" s="2">
        <v>1</v>
      </c>
      <c r="P833" s="2">
        <v>1</v>
      </c>
      <c r="Q833" s="2">
        <v>1</v>
      </c>
      <c r="R833" s="2">
        <v>1</v>
      </c>
      <c r="S833">
        <v>59.826067783917921</v>
      </c>
    </row>
    <row r="834" spans="1:19" x14ac:dyDescent="0.2">
      <c r="A834" s="2" t="s">
        <v>858</v>
      </c>
      <c r="B834" s="2">
        <v>1097</v>
      </c>
      <c r="C834" s="2">
        <v>8.7387889907674932E-2</v>
      </c>
      <c r="D834" s="2">
        <v>4.6288811344217487E-2</v>
      </c>
      <c r="E834" s="2">
        <v>686479</v>
      </c>
      <c r="F834" s="2">
        <v>1.0398385312178979</v>
      </c>
      <c r="G834" s="2">
        <v>0.91887425677509582</v>
      </c>
      <c r="H834" s="2">
        <v>-0.20023216902810911</v>
      </c>
      <c r="I834" s="2">
        <v>159.00568401730027</v>
      </c>
      <c r="J834" s="2">
        <v>581.63549441717498</v>
      </c>
      <c r="K834" s="2">
        <v>2845.9127959568818</v>
      </c>
      <c r="L834" s="2">
        <v>3842.2465004430146</v>
      </c>
      <c r="M834" s="2">
        <v>8292.8601431579427</v>
      </c>
      <c r="N834" s="2">
        <v>1</v>
      </c>
      <c r="O834" s="2">
        <v>1</v>
      </c>
      <c r="P834" s="2">
        <v>1</v>
      </c>
      <c r="Q834" s="2">
        <v>1</v>
      </c>
      <c r="R834" s="2">
        <v>1</v>
      </c>
      <c r="S834">
        <v>59.826067783917921</v>
      </c>
    </row>
    <row r="835" spans="1:19" x14ac:dyDescent="0.2">
      <c r="A835" s="2" t="s">
        <v>859</v>
      </c>
      <c r="B835" s="2">
        <v>1097</v>
      </c>
      <c r="C835" s="2">
        <v>8.7387889907674932E-2</v>
      </c>
      <c r="D835" s="2">
        <v>4.6463664437524886E-2</v>
      </c>
      <c r="E835" s="2">
        <v>686479</v>
      </c>
      <c r="F835" s="2">
        <v>1.0398385312178979</v>
      </c>
      <c r="G835" s="2">
        <v>0.91872331902617976</v>
      </c>
      <c r="H835" s="2">
        <v>-0.200898347211107</v>
      </c>
      <c r="I835" s="2">
        <v>159.01963237489434</v>
      </c>
      <c r="J835" s="2">
        <v>581.64696492317648</v>
      </c>
      <c r="K835" s="2">
        <v>2845.4997925350326</v>
      </c>
      <c r="L835" s="2">
        <v>3841.5136020482742</v>
      </c>
      <c r="M835" s="2">
        <v>8290.1249973064187</v>
      </c>
      <c r="N835" s="2">
        <v>1</v>
      </c>
      <c r="O835" s="2">
        <v>1</v>
      </c>
      <c r="P835" s="2">
        <v>1</v>
      </c>
      <c r="Q835" s="2">
        <v>1</v>
      </c>
      <c r="R835" s="2">
        <v>1</v>
      </c>
      <c r="S835">
        <v>59.826067783917921</v>
      </c>
    </row>
    <row r="836" spans="1:19" x14ac:dyDescent="0.2">
      <c r="A836" s="2" t="s">
        <v>860</v>
      </c>
      <c r="B836" s="2">
        <v>1097</v>
      </c>
      <c r="C836" s="2">
        <v>8.7387889907674932E-2</v>
      </c>
      <c r="D836" s="2">
        <v>5.0081514679327234E-2</v>
      </c>
      <c r="E836" s="2">
        <v>686479</v>
      </c>
      <c r="F836" s="2">
        <v>1.0398385312178979</v>
      </c>
      <c r="G836" s="2">
        <v>0.91759373973319036</v>
      </c>
      <c r="H836" s="2">
        <v>-0.21588999034599612</v>
      </c>
      <c r="I836" s="2">
        <v>158.95074388322084</v>
      </c>
      <c r="J836" s="2">
        <v>580.54465241703269</v>
      </c>
      <c r="K836" s="2">
        <v>2830.2091337069305</v>
      </c>
      <c r="L836" s="2">
        <v>3817.2434932837714</v>
      </c>
      <c r="M836" s="2">
        <v>8214.4315196860716</v>
      </c>
      <c r="N836" s="2">
        <v>1</v>
      </c>
      <c r="O836" s="2">
        <v>1</v>
      </c>
      <c r="P836" s="2">
        <v>1</v>
      </c>
      <c r="Q836" s="2">
        <v>1</v>
      </c>
      <c r="R836" s="2">
        <v>1</v>
      </c>
      <c r="S836">
        <v>59.826067783917921</v>
      </c>
    </row>
    <row r="837" spans="1:19" x14ac:dyDescent="0.2">
      <c r="A837" s="2" t="s">
        <v>861</v>
      </c>
      <c r="B837" s="2">
        <v>1097</v>
      </c>
      <c r="C837" s="2">
        <v>8.7387889907674932E-2</v>
      </c>
      <c r="D837" s="2">
        <v>3.4999560433337226E-2</v>
      </c>
      <c r="E837" s="2">
        <v>686479</v>
      </c>
      <c r="F837" s="2">
        <v>1.0398385312178979</v>
      </c>
      <c r="G837" s="2">
        <v>0.93043643932208175</v>
      </c>
      <c r="H837" s="2">
        <v>-7.0094337195892475E-2</v>
      </c>
      <c r="I837" s="2">
        <v>159.30779174417899</v>
      </c>
      <c r="J837" s="2">
        <v>590.29292811261394</v>
      </c>
      <c r="K837" s="2">
        <v>2980.7894725493156</v>
      </c>
      <c r="L837" s="2">
        <v>4059.8581465811731</v>
      </c>
      <c r="M837" s="2">
        <v>9000.5365475470135</v>
      </c>
      <c r="N837" s="2">
        <v>1</v>
      </c>
      <c r="O837" s="2">
        <v>1</v>
      </c>
      <c r="P837" s="2">
        <v>1</v>
      </c>
      <c r="Q837" s="2">
        <v>1</v>
      </c>
      <c r="R837" s="2">
        <v>1</v>
      </c>
      <c r="S837">
        <v>59.826067783917921</v>
      </c>
    </row>
    <row r="838" spans="1:19" x14ac:dyDescent="0.2">
      <c r="A838" s="2" t="s">
        <v>862</v>
      </c>
      <c r="B838" s="2">
        <v>1097</v>
      </c>
      <c r="C838" s="2">
        <v>8.7387889907674932E-2</v>
      </c>
      <c r="D838" s="2">
        <v>4.69653526649162E-2</v>
      </c>
      <c r="E838" s="2">
        <v>686479</v>
      </c>
      <c r="F838" s="2">
        <v>1.0398385312178979</v>
      </c>
      <c r="G838" s="2">
        <v>0.92924891434635137</v>
      </c>
      <c r="H838" s="2">
        <v>0.11377303537113126</v>
      </c>
      <c r="I838" s="2">
        <v>162.77851517919407</v>
      </c>
      <c r="J838" s="2">
        <v>614.50505157416876</v>
      </c>
      <c r="K838" s="2">
        <v>3255.0524244457515</v>
      </c>
      <c r="L838" s="2">
        <v>4495.4079867130768</v>
      </c>
      <c r="M838" s="2">
        <v>10412.538102826946</v>
      </c>
      <c r="N838" s="2">
        <v>1</v>
      </c>
      <c r="O838" s="2">
        <v>1</v>
      </c>
      <c r="P838" s="2">
        <v>1</v>
      </c>
      <c r="Q838" s="2">
        <v>1</v>
      </c>
      <c r="R838" s="2">
        <v>1</v>
      </c>
      <c r="S838">
        <v>59.826067783917921</v>
      </c>
    </row>
    <row r="839" spans="1:19" x14ac:dyDescent="0.2">
      <c r="A839" s="2" t="s">
        <v>863</v>
      </c>
      <c r="B839" s="2">
        <v>1097</v>
      </c>
      <c r="C839" s="2">
        <v>8.7387889907674932E-2</v>
      </c>
      <c r="D839" s="2">
        <v>4.6642234190931518E-2</v>
      </c>
      <c r="E839" s="2">
        <v>686479</v>
      </c>
      <c r="F839" s="2">
        <v>1.0398385312178979</v>
      </c>
      <c r="G839" s="2">
        <v>0.92958675811945635</v>
      </c>
      <c r="H839" s="2">
        <v>0.11431830654006968</v>
      </c>
      <c r="I839" s="2">
        <v>162.7286570930452</v>
      </c>
      <c r="J839" s="2">
        <v>614.35086454563827</v>
      </c>
      <c r="K839" s="2">
        <v>3254.7426200862524</v>
      </c>
      <c r="L839" s="2">
        <v>4495.2022154806009</v>
      </c>
      <c r="M839" s="2">
        <v>10413.852846728003</v>
      </c>
      <c r="N839" s="2">
        <v>1</v>
      </c>
      <c r="O839" s="2">
        <v>1</v>
      </c>
      <c r="P839" s="2">
        <v>1</v>
      </c>
      <c r="Q839" s="2">
        <v>1</v>
      </c>
      <c r="R839" s="2">
        <v>1</v>
      </c>
      <c r="S839">
        <v>59.826067783917921</v>
      </c>
    </row>
    <row r="840" spans="1:19" x14ac:dyDescent="0.2">
      <c r="A840" s="2" t="s">
        <v>864</v>
      </c>
      <c r="B840" s="2">
        <v>1097</v>
      </c>
      <c r="C840" s="2">
        <v>8.7387889907674932E-2</v>
      </c>
      <c r="D840" s="2">
        <v>4.6924639446676394E-2</v>
      </c>
      <c r="E840" s="2">
        <v>686479</v>
      </c>
      <c r="F840" s="2">
        <v>1.0398385312178979</v>
      </c>
      <c r="G840" s="2">
        <v>0.9290531454475196</v>
      </c>
      <c r="H840" s="2">
        <v>0.11180825592354124</v>
      </c>
      <c r="I840" s="2">
        <v>162.77750163505669</v>
      </c>
      <c r="J840" s="2">
        <v>614.37557963620782</v>
      </c>
      <c r="K840" s="2">
        <v>3252.5855625570471</v>
      </c>
      <c r="L840" s="2">
        <v>4491.2574352974607</v>
      </c>
      <c r="M840" s="2">
        <v>10397.260730247832</v>
      </c>
      <c r="N840" s="2">
        <v>1</v>
      </c>
      <c r="O840" s="2">
        <v>1</v>
      </c>
      <c r="P840" s="2">
        <v>1</v>
      </c>
      <c r="Q840" s="2">
        <v>1</v>
      </c>
      <c r="R840" s="2">
        <v>1</v>
      </c>
      <c r="S840">
        <v>59.826067783917921</v>
      </c>
    </row>
    <row r="841" spans="1:19" x14ac:dyDescent="0.2">
      <c r="A841" s="2" t="s">
        <v>865</v>
      </c>
      <c r="B841" s="2">
        <v>1097</v>
      </c>
      <c r="C841" s="2">
        <v>8.7387889907674932E-2</v>
      </c>
      <c r="D841" s="2">
        <v>4.888454396032841E-2</v>
      </c>
      <c r="E841" s="2">
        <v>686479</v>
      </c>
      <c r="F841" s="2">
        <v>1.0398385312178979</v>
      </c>
      <c r="G841" s="2">
        <v>0.92850202854680408</v>
      </c>
      <c r="H841" s="2">
        <v>0.11913278263938032</v>
      </c>
      <c r="I841" s="2">
        <v>163.00820383571249</v>
      </c>
      <c r="J841" s="2">
        <v>615.71988112349607</v>
      </c>
      <c r="K841" s="2">
        <v>3266.3210663107125</v>
      </c>
      <c r="L841" s="2">
        <v>4512.9476930822093</v>
      </c>
      <c r="M841" s="2">
        <v>10467.811022056334</v>
      </c>
      <c r="N841" s="2">
        <v>1</v>
      </c>
      <c r="O841" s="2">
        <v>1</v>
      </c>
      <c r="P841" s="2">
        <v>1</v>
      </c>
      <c r="Q841" s="2">
        <v>1</v>
      </c>
      <c r="R841" s="2">
        <v>1</v>
      </c>
      <c r="S841">
        <v>59.826067783917921</v>
      </c>
    </row>
    <row r="842" spans="1:19" x14ac:dyDescent="0.2">
      <c r="A842" s="2" t="s">
        <v>866</v>
      </c>
      <c r="B842" s="2">
        <v>1097</v>
      </c>
      <c r="C842" s="2">
        <v>8.7387889907674932E-2</v>
      </c>
      <c r="D842" s="2">
        <v>4.911306132893152E-2</v>
      </c>
      <c r="E842" s="2">
        <v>686479</v>
      </c>
      <c r="F842" s="2">
        <v>1.0398385312178979</v>
      </c>
      <c r="G842" s="2">
        <v>0.92845293806792673</v>
      </c>
      <c r="H842" s="2">
        <v>0.11964187203902918</v>
      </c>
      <c r="I842" s="2">
        <v>163.02617668497038</v>
      </c>
      <c r="J842" s="2">
        <v>615.82079991687135</v>
      </c>
      <c r="K842" s="2">
        <v>3267.3181960106949</v>
      </c>
      <c r="L842" s="2">
        <v>4514.5151839973805</v>
      </c>
      <c r="M842" s="2">
        <v>10472.863013472273</v>
      </c>
      <c r="N842" s="2">
        <v>1</v>
      </c>
      <c r="O842" s="2">
        <v>1</v>
      </c>
      <c r="P842" s="2">
        <v>1</v>
      </c>
      <c r="Q842" s="2">
        <v>1</v>
      </c>
      <c r="R842" s="2">
        <v>1</v>
      </c>
      <c r="S842">
        <v>59.826067783917921</v>
      </c>
    </row>
    <row r="843" spans="1:19" x14ac:dyDescent="0.2">
      <c r="A843" s="2" t="s">
        <v>867</v>
      </c>
      <c r="B843" s="2">
        <v>1097</v>
      </c>
      <c r="C843" s="2">
        <v>8.7387889907674932E-2</v>
      </c>
      <c r="D843" s="2">
        <v>4.7905328605783268E-2</v>
      </c>
      <c r="E843" s="2">
        <v>686479</v>
      </c>
      <c r="F843" s="2">
        <v>1.0398385312178979</v>
      </c>
      <c r="G843" s="2">
        <v>0.92817386052385709</v>
      </c>
      <c r="H843" s="2">
        <v>0.1175512646781762</v>
      </c>
      <c r="I843" s="2">
        <v>163.03765393194652</v>
      </c>
      <c r="J843" s="2">
        <v>615.73010406795368</v>
      </c>
      <c r="K843" s="2">
        <v>3264.9235298980075</v>
      </c>
      <c r="L843" s="2">
        <v>4510.4028990562147</v>
      </c>
      <c r="M843" s="2">
        <v>10457.158055910646</v>
      </c>
      <c r="N843" s="2">
        <v>1</v>
      </c>
      <c r="O843" s="2">
        <v>1</v>
      </c>
      <c r="P843" s="2">
        <v>1</v>
      </c>
      <c r="Q843" s="2">
        <v>1</v>
      </c>
      <c r="R843" s="2">
        <v>1</v>
      </c>
      <c r="S843">
        <v>59.826067783917921</v>
      </c>
    </row>
    <row r="844" spans="1:19" x14ac:dyDescent="0.2">
      <c r="A844" s="2" t="s">
        <v>868</v>
      </c>
      <c r="B844" s="2">
        <v>1097</v>
      </c>
      <c r="C844" s="2">
        <v>8.7387889907674932E-2</v>
      </c>
      <c r="D844" s="2">
        <v>4.9809718936291519E-2</v>
      </c>
      <c r="E844" s="2">
        <v>686479</v>
      </c>
      <c r="F844" s="2">
        <v>1.0398385312178979</v>
      </c>
      <c r="G844" s="2">
        <v>0.92906222933273452</v>
      </c>
      <c r="H844" s="2">
        <v>0.12071318090765729</v>
      </c>
      <c r="I844" s="2">
        <v>162.93760609567508</v>
      </c>
      <c r="J844" s="2">
        <v>615.55330424256761</v>
      </c>
      <c r="K844" s="2">
        <v>3266.8975473044138</v>
      </c>
      <c r="L844" s="2">
        <v>4514.3707520131202</v>
      </c>
      <c r="M844" s="2">
        <v>10476.046625762978</v>
      </c>
      <c r="N844" s="2">
        <v>1</v>
      </c>
      <c r="O844" s="2">
        <v>1</v>
      </c>
      <c r="P844" s="2">
        <v>1</v>
      </c>
      <c r="Q844" s="2">
        <v>1</v>
      </c>
      <c r="R844" s="2">
        <v>1</v>
      </c>
      <c r="S844">
        <v>59.826067783917921</v>
      </c>
    </row>
    <row r="845" spans="1:19" x14ac:dyDescent="0.2">
      <c r="A845" s="2" t="s">
        <v>869</v>
      </c>
      <c r="B845" s="2">
        <v>1097</v>
      </c>
      <c r="C845" s="2">
        <v>8.7387889907674932E-2</v>
      </c>
      <c r="D845" s="2">
        <v>4.8696070621050032E-2</v>
      </c>
      <c r="E845" s="2">
        <v>686479</v>
      </c>
      <c r="F845" s="2">
        <v>1.0398385312178979</v>
      </c>
      <c r="G845" s="2">
        <v>0.93475502063689997</v>
      </c>
      <c r="H845" s="2">
        <v>5.0197507432453589E-2</v>
      </c>
      <c r="I845" s="2">
        <v>160.67840243307498</v>
      </c>
      <c r="J845" s="2">
        <v>602.60731606164643</v>
      </c>
      <c r="K845" s="2">
        <v>3137.9826808056359</v>
      </c>
      <c r="L845" s="2">
        <v>4312.032941536273</v>
      </c>
      <c r="M845" s="2">
        <v>9829.6086678818465</v>
      </c>
      <c r="N845" s="2">
        <v>1</v>
      </c>
      <c r="O845" s="2">
        <v>1</v>
      </c>
      <c r="P845" s="2">
        <v>1</v>
      </c>
      <c r="Q845" s="2">
        <v>1</v>
      </c>
      <c r="R845" s="2">
        <v>1</v>
      </c>
      <c r="S845">
        <v>59.826067783917921</v>
      </c>
    </row>
    <row r="846" spans="1:19" x14ac:dyDescent="0.2">
      <c r="A846" s="2" t="s">
        <v>870</v>
      </c>
      <c r="B846" s="2">
        <v>1097</v>
      </c>
      <c r="C846" s="2">
        <v>8.7387889907674932E-2</v>
      </c>
      <c r="D846" s="2">
        <v>4.6886646158441125E-2</v>
      </c>
      <c r="E846" s="2">
        <v>686479</v>
      </c>
      <c r="F846" s="2">
        <v>1.0398385312178979</v>
      </c>
      <c r="G846" s="2">
        <v>0.93373181674230943</v>
      </c>
      <c r="H846" s="2">
        <v>6.5205775269136595E-2</v>
      </c>
      <c r="I846" s="2">
        <v>161.1213313194294</v>
      </c>
      <c r="J846" s="2">
        <v>605.19430957869372</v>
      </c>
      <c r="K846" s="2">
        <v>3163.9362424582855</v>
      </c>
      <c r="L846" s="2">
        <v>4352.7172145115701</v>
      </c>
      <c r="M846" s="2">
        <v>9958.6401811575251</v>
      </c>
      <c r="N846" s="2">
        <v>1</v>
      </c>
      <c r="O846" s="2">
        <v>1</v>
      </c>
      <c r="P846" s="2">
        <v>1</v>
      </c>
      <c r="Q846" s="2">
        <v>1</v>
      </c>
      <c r="R846" s="2">
        <v>1</v>
      </c>
      <c r="S846">
        <v>59.826067783917921</v>
      </c>
    </row>
    <row r="847" spans="1:19" x14ac:dyDescent="0.2">
      <c r="A847" s="2" t="s">
        <v>871</v>
      </c>
      <c r="B847" s="2">
        <v>1097</v>
      </c>
      <c r="C847" s="2">
        <v>8.7387889907674932E-2</v>
      </c>
      <c r="D847" s="2">
        <v>5.0615783979023367E-2</v>
      </c>
      <c r="E847" s="2">
        <v>686479</v>
      </c>
      <c r="F847" s="2">
        <v>1.0398385312178979</v>
      </c>
      <c r="G847" s="2">
        <v>0.93599393449575996</v>
      </c>
      <c r="H847" s="2">
        <v>7.5946464864749099E-3</v>
      </c>
      <c r="I847" s="2">
        <v>159.71739597592321</v>
      </c>
      <c r="J847" s="2">
        <v>596.43333218780162</v>
      </c>
      <c r="K847" s="2">
        <v>3071.773365559457</v>
      </c>
      <c r="L847" s="2">
        <v>4207.5623391049085</v>
      </c>
      <c r="M847" s="2">
        <v>9495.2050561297274</v>
      </c>
      <c r="N847" s="2">
        <v>1</v>
      </c>
      <c r="O847" s="2">
        <v>1</v>
      </c>
      <c r="P847" s="2">
        <v>1</v>
      </c>
      <c r="Q847" s="2">
        <v>1</v>
      </c>
      <c r="R847" s="2">
        <v>1</v>
      </c>
      <c r="S847">
        <v>59.826067783917921</v>
      </c>
    </row>
    <row r="848" spans="1:19" x14ac:dyDescent="0.2">
      <c r="A848" s="2" t="s">
        <v>872</v>
      </c>
      <c r="B848" s="2">
        <v>1097</v>
      </c>
      <c r="C848" s="2">
        <v>8.7387889907674932E-2</v>
      </c>
      <c r="D848" s="2">
        <v>5.1906080884310479E-2</v>
      </c>
      <c r="E848" s="2">
        <v>686479</v>
      </c>
      <c r="F848" s="2">
        <v>1.0398385312178979</v>
      </c>
      <c r="G848" s="2">
        <v>0.93173009263877171</v>
      </c>
      <c r="H848" s="2">
        <v>6.7375855436031376E-2</v>
      </c>
      <c r="I848" s="2">
        <v>161.5077836989399</v>
      </c>
      <c r="J848" s="2">
        <v>606.78015189638757</v>
      </c>
      <c r="K848" s="2">
        <v>3173.8978004822839</v>
      </c>
      <c r="L848" s="2">
        <v>4367.0313611203819</v>
      </c>
      <c r="M848" s="2">
        <v>9995.2088858217649</v>
      </c>
      <c r="N848" s="2">
        <v>1</v>
      </c>
      <c r="O848" s="2">
        <v>1</v>
      </c>
      <c r="P848" s="2">
        <v>1</v>
      </c>
      <c r="Q848" s="2">
        <v>1</v>
      </c>
      <c r="R848" s="2">
        <v>1</v>
      </c>
      <c r="S848">
        <v>59.826067783917921</v>
      </c>
    </row>
    <row r="849" spans="1:19" x14ac:dyDescent="0.2">
      <c r="A849" s="2" t="s">
        <v>873</v>
      </c>
      <c r="B849" s="2">
        <v>1097</v>
      </c>
      <c r="C849" s="2">
        <v>8.7387889907674932E-2</v>
      </c>
      <c r="D849" s="2">
        <v>5.1943540247725045E-2</v>
      </c>
      <c r="E849" s="2">
        <v>686479</v>
      </c>
      <c r="F849" s="2">
        <v>1.0398385312178979</v>
      </c>
      <c r="G849" s="2">
        <v>0.93038951543501847</v>
      </c>
      <c r="H849" s="2">
        <v>7.6061696387670921E-2</v>
      </c>
      <c r="I849" s="2">
        <v>161.89733583086164</v>
      </c>
      <c r="J849" s="2">
        <v>608.78771655144487</v>
      </c>
      <c r="K849" s="2">
        <v>3191.7345955024603</v>
      </c>
      <c r="L849" s="2">
        <v>4394.5121360065323</v>
      </c>
      <c r="M849" s="2">
        <v>10079.252248364737</v>
      </c>
      <c r="N849" s="2">
        <v>1</v>
      </c>
      <c r="O849" s="2">
        <v>1</v>
      </c>
      <c r="P849" s="2">
        <v>1</v>
      </c>
      <c r="Q849" s="2">
        <v>1</v>
      </c>
      <c r="R849" s="2">
        <v>1</v>
      </c>
      <c r="S849">
        <v>59.826067783917921</v>
      </c>
    </row>
    <row r="850" spans="1:19" x14ac:dyDescent="0.2">
      <c r="A850" s="2" t="s">
        <v>874</v>
      </c>
      <c r="B850" s="2">
        <v>1097</v>
      </c>
      <c r="C850" s="2">
        <v>8.7387889907674932E-2</v>
      </c>
      <c r="D850" s="2">
        <v>5.9393075739212271E-2</v>
      </c>
      <c r="E850" s="2">
        <v>686479</v>
      </c>
      <c r="F850" s="2">
        <v>1.0398385312178979</v>
      </c>
      <c r="G850" s="2">
        <v>0.93923396390083724</v>
      </c>
      <c r="H850" s="2">
        <v>3.6758447986495871E-2</v>
      </c>
      <c r="I850" s="2">
        <v>159.67503649573791</v>
      </c>
      <c r="J850" s="2">
        <v>598.03750991442735</v>
      </c>
      <c r="K850" s="2">
        <v>3103.6921219106866</v>
      </c>
      <c r="L850" s="2">
        <v>4260.8480159965366</v>
      </c>
      <c r="M850" s="2">
        <v>9684.8983312125347</v>
      </c>
      <c r="N850" s="2">
        <v>1</v>
      </c>
      <c r="O850" s="2">
        <v>1</v>
      </c>
      <c r="P850" s="2">
        <v>1</v>
      </c>
      <c r="Q850" s="2">
        <v>1</v>
      </c>
      <c r="R850" s="2">
        <v>1</v>
      </c>
      <c r="S850">
        <v>59.826067783917921</v>
      </c>
    </row>
    <row r="851" spans="1:19" x14ac:dyDescent="0.2">
      <c r="A851" s="2" t="s">
        <v>875</v>
      </c>
      <c r="B851" s="2">
        <v>1097</v>
      </c>
      <c r="C851" s="2">
        <v>8.7387889907674932E-2</v>
      </c>
      <c r="D851" s="2">
        <v>5.1662098936057652E-2</v>
      </c>
      <c r="E851" s="2">
        <v>686479</v>
      </c>
      <c r="F851" s="2">
        <v>1.0398385312178979</v>
      </c>
      <c r="G851" s="2">
        <v>0.92324801109267729</v>
      </c>
      <c r="H851" s="2">
        <v>0.12331077292736128</v>
      </c>
      <c r="I851" s="2">
        <v>164.02256399953663</v>
      </c>
      <c r="J851" s="2">
        <v>619.84211601928166</v>
      </c>
      <c r="K851" s="2">
        <v>3291.8423373994538</v>
      </c>
      <c r="L851" s="2">
        <v>4549.531968483986</v>
      </c>
      <c r="M851" s="2">
        <v>10560.763503064283</v>
      </c>
      <c r="N851" s="2">
        <v>1</v>
      </c>
      <c r="O851" s="2">
        <v>1</v>
      </c>
      <c r="P851" s="2">
        <v>1</v>
      </c>
      <c r="Q851" s="2">
        <v>1</v>
      </c>
      <c r="R851" s="2">
        <v>1</v>
      </c>
      <c r="S851">
        <v>59.826067783917921</v>
      </c>
    </row>
    <row r="852" spans="1:19" x14ac:dyDescent="0.2">
      <c r="A852" s="2" t="s">
        <v>876</v>
      </c>
      <c r="B852" s="2">
        <v>1097</v>
      </c>
      <c r="C852" s="2">
        <v>8.7387889907674932E-2</v>
      </c>
      <c r="D852" s="2">
        <v>4.532956334066094E-2</v>
      </c>
      <c r="E852" s="2">
        <v>686479</v>
      </c>
      <c r="F852" s="2">
        <v>1.0398385312178979</v>
      </c>
      <c r="G852" s="2">
        <v>0.92904610167676516</v>
      </c>
      <c r="H852" s="2">
        <v>0.10826278729021994</v>
      </c>
      <c r="I852" s="2">
        <v>162.71444929727247</v>
      </c>
      <c r="J852" s="2">
        <v>613.9102176774594</v>
      </c>
      <c r="K852" s="2">
        <v>3246.9340875258845</v>
      </c>
      <c r="L852" s="2">
        <v>4482.1369922758349</v>
      </c>
      <c r="M852" s="2">
        <v>10366.256304602171</v>
      </c>
      <c r="N852" s="2">
        <v>1</v>
      </c>
      <c r="O852" s="2">
        <v>1</v>
      </c>
      <c r="P852" s="2">
        <v>1</v>
      </c>
      <c r="Q852" s="2">
        <v>1</v>
      </c>
      <c r="R852" s="2">
        <v>1</v>
      </c>
      <c r="S852">
        <v>59.826067783917921</v>
      </c>
    </row>
    <row r="853" spans="1:19" x14ac:dyDescent="0.2">
      <c r="A853" s="2" t="s">
        <v>877</v>
      </c>
      <c r="B853" s="2">
        <v>1097</v>
      </c>
      <c r="C853" s="2">
        <v>8.7387889907674932E-2</v>
      </c>
      <c r="D853" s="2">
        <v>4.3791737680125863E-2</v>
      </c>
      <c r="E853" s="2">
        <v>686479</v>
      </c>
      <c r="F853" s="2">
        <v>1.0398385312178979</v>
      </c>
      <c r="G853" s="2">
        <v>0.92923691155187416</v>
      </c>
      <c r="H853" s="2">
        <v>0.10566957204824998</v>
      </c>
      <c r="I853" s="2">
        <v>162.63375012005127</v>
      </c>
      <c r="J853" s="2">
        <v>613.43927662731267</v>
      </c>
      <c r="K853" s="2">
        <v>3242.1305150709159</v>
      </c>
      <c r="L853" s="2">
        <v>4474.558925331874</v>
      </c>
      <c r="M853" s="2">
        <v>10341.696848154666</v>
      </c>
      <c r="N853" s="2">
        <v>1</v>
      </c>
      <c r="O853" s="2">
        <v>1</v>
      </c>
      <c r="P853" s="2">
        <v>1</v>
      </c>
      <c r="Q853" s="2">
        <v>1</v>
      </c>
      <c r="R853" s="2">
        <v>1</v>
      </c>
      <c r="S853">
        <v>59.826067783917921</v>
      </c>
    </row>
    <row r="854" spans="1:19" x14ac:dyDescent="0.2">
      <c r="A854" s="2" t="s">
        <v>878</v>
      </c>
      <c r="B854" s="2">
        <v>1097</v>
      </c>
      <c r="C854" s="2">
        <v>8.7387889907674932E-2</v>
      </c>
      <c r="D854" s="2">
        <v>4.7278584489826865E-2</v>
      </c>
      <c r="E854" s="2">
        <v>686479</v>
      </c>
      <c r="F854" s="2">
        <v>1.0398385312178979</v>
      </c>
      <c r="G854" s="2">
        <v>0.92988181086233479</v>
      </c>
      <c r="H854" s="2">
        <v>0.10740335459423944</v>
      </c>
      <c r="I854" s="2">
        <v>162.55130837823776</v>
      </c>
      <c r="J854" s="2">
        <v>613.23762947381704</v>
      </c>
      <c r="K854" s="2">
        <v>3242.6480011367607</v>
      </c>
      <c r="L854" s="2">
        <v>4475.9496079798901</v>
      </c>
      <c r="M854" s="2">
        <v>10350.206112858687</v>
      </c>
      <c r="N854" s="2">
        <v>1</v>
      </c>
      <c r="O854" s="2">
        <v>1</v>
      </c>
      <c r="P854" s="2">
        <v>1</v>
      </c>
      <c r="Q854" s="2">
        <v>1</v>
      </c>
      <c r="R854" s="2">
        <v>1</v>
      </c>
      <c r="S854">
        <v>59.826067783917921</v>
      </c>
    </row>
    <row r="855" spans="1:19" x14ac:dyDescent="0.2">
      <c r="A855" s="2" t="s">
        <v>879</v>
      </c>
      <c r="B855" s="2">
        <v>1097</v>
      </c>
      <c r="C855" s="2">
        <v>8.7387889907674932E-2</v>
      </c>
      <c r="D855" s="2">
        <v>4.6882291979774803E-2</v>
      </c>
      <c r="E855" s="2">
        <v>686479</v>
      </c>
      <c r="F855" s="2">
        <v>1.0398385312178979</v>
      </c>
      <c r="G855" s="2">
        <v>0.92840577642575794</v>
      </c>
      <c r="H855" s="2">
        <v>0.11305659736878863</v>
      </c>
      <c r="I855" s="2">
        <v>162.91478579609901</v>
      </c>
      <c r="J855" s="2">
        <v>614.97583938190007</v>
      </c>
      <c r="K855" s="2">
        <v>3256.8616226948843</v>
      </c>
      <c r="L855" s="2">
        <v>4497.5927601103795</v>
      </c>
      <c r="M855" s="2">
        <v>10414.939489462302</v>
      </c>
      <c r="N855" s="2">
        <v>1</v>
      </c>
      <c r="O855" s="2">
        <v>1</v>
      </c>
      <c r="P855" s="2">
        <v>1</v>
      </c>
      <c r="Q855" s="2">
        <v>1</v>
      </c>
      <c r="R855" s="2">
        <v>1</v>
      </c>
      <c r="S855">
        <v>59.826067783917921</v>
      </c>
    </row>
    <row r="856" spans="1:19" x14ac:dyDescent="0.2">
      <c r="A856" s="2" t="s">
        <v>880</v>
      </c>
      <c r="B856" s="2">
        <v>1097</v>
      </c>
      <c r="C856" s="2">
        <v>8.7387889907674932E-2</v>
      </c>
      <c r="D856" s="2">
        <v>4.6918620886611015E-2</v>
      </c>
      <c r="E856" s="2">
        <v>686479</v>
      </c>
      <c r="F856" s="2">
        <v>1.0398385312178979</v>
      </c>
      <c r="G856" s="2">
        <v>0.92834517676627371</v>
      </c>
      <c r="H856" s="2">
        <v>0.11360075684827832</v>
      </c>
      <c r="I856" s="2">
        <v>162.93541554365851</v>
      </c>
      <c r="J856" s="2">
        <v>615.08891302842312</v>
      </c>
      <c r="K856" s="2">
        <v>3257.9498742601158</v>
      </c>
      <c r="L856" s="2">
        <v>4499.2959076209054</v>
      </c>
      <c r="M856" s="2">
        <v>10420.369420849876</v>
      </c>
      <c r="N856" s="2">
        <v>1</v>
      </c>
      <c r="O856" s="2">
        <v>1</v>
      </c>
      <c r="P856" s="2">
        <v>1</v>
      </c>
      <c r="Q856" s="2">
        <v>1</v>
      </c>
      <c r="R856" s="2">
        <v>1</v>
      </c>
      <c r="S856">
        <v>59.826067783917921</v>
      </c>
    </row>
    <row r="857" spans="1:19" x14ac:dyDescent="0.2">
      <c r="A857" s="2" t="s">
        <v>881</v>
      </c>
      <c r="B857" s="2">
        <v>1097</v>
      </c>
      <c r="C857" s="2">
        <v>8.7387889907674932E-2</v>
      </c>
      <c r="D857" s="2">
        <v>4.7535950799706669E-2</v>
      </c>
      <c r="E857" s="2">
        <v>686479</v>
      </c>
      <c r="F857" s="2">
        <v>1.0398385312178979</v>
      </c>
      <c r="G857" s="2">
        <v>0.92849536498206664</v>
      </c>
      <c r="H857" s="2">
        <v>0.10218171305076496</v>
      </c>
      <c r="I857" s="2">
        <v>162.70156222107079</v>
      </c>
      <c r="J857" s="2">
        <v>613.47355824008696</v>
      </c>
      <c r="K857" s="2">
        <v>3239.1573030343193</v>
      </c>
      <c r="L857" s="2">
        <v>4469.1297563536236</v>
      </c>
      <c r="M857" s="2">
        <v>10318.973882011478</v>
      </c>
      <c r="N857" s="2">
        <v>1</v>
      </c>
      <c r="O857" s="2">
        <v>1</v>
      </c>
      <c r="P857" s="2">
        <v>1</v>
      </c>
      <c r="Q857" s="2">
        <v>1</v>
      </c>
      <c r="R857" s="2">
        <v>1</v>
      </c>
      <c r="S857">
        <v>59.826067783917921</v>
      </c>
    </row>
    <row r="858" spans="1:19" x14ac:dyDescent="0.2">
      <c r="A858" s="2" t="s">
        <v>882</v>
      </c>
      <c r="B858" s="2">
        <v>1097</v>
      </c>
      <c r="C858" s="2">
        <v>8.7387889907674932E-2</v>
      </c>
      <c r="D858" s="2">
        <v>4.7143312059841888E-2</v>
      </c>
      <c r="E858" s="2">
        <v>686479</v>
      </c>
      <c r="F858" s="2">
        <v>1.0398385312178979</v>
      </c>
      <c r="G858" s="2">
        <v>0.92884219376657118</v>
      </c>
      <c r="H858" s="2">
        <v>0.11563548989787154</v>
      </c>
      <c r="I858" s="2">
        <v>162.88432370721299</v>
      </c>
      <c r="J858" s="2">
        <v>615.0255236903447</v>
      </c>
      <c r="K858" s="2">
        <v>3259.4771904145341</v>
      </c>
      <c r="L858" s="2">
        <v>4502.1947687950596</v>
      </c>
      <c r="M858" s="2">
        <v>10433.206250876132</v>
      </c>
      <c r="N858" s="2">
        <v>1</v>
      </c>
      <c r="O858" s="2">
        <v>1</v>
      </c>
      <c r="P858" s="2">
        <v>1</v>
      </c>
      <c r="Q858" s="2">
        <v>1</v>
      </c>
      <c r="R858" s="2">
        <v>1</v>
      </c>
      <c r="S858">
        <v>59.826067783917921</v>
      </c>
    </row>
    <row r="860" spans="1:19" x14ac:dyDescent="0.2">
      <c r="A860" s="1" t="s">
        <v>1187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8B30C-893B-164A-A6ED-BA4DB363C7FF}">
  <sheetPr codeName="Sheet4"/>
  <dimension ref="A1:S860"/>
  <sheetViews>
    <sheetView workbookViewId="0">
      <selection activeCell="X23" sqref="X23"/>
    </sheetView>
  </sheetViews>
  <sheetFormatPr baseColWidth="10" defaultRowHeight="16" x14ac:dyDescent="0.2"/>
  <cols>
    <col min="1" max="1" width="14.6640625" customWidth="1"/>
    <col min="2" max="2" width="8.83203125" customWidth="1"/>
    <col min="3" max="3" width="13.33203125" customWidth="1"/>
    <col min="4" max="4" width="13" customWidth="1"/>
    <col min="5" max="5" width="13.5" customWidth="1"/>
    <col min="6" max="7" width="12.1640625" bestFit="1" customWidth="1"/>
    <col min="8" max="8" width="12.83203125" bestFit="1" customWidth="1"/>
    <col min="9" max="13" width="12.1640625" bestFit="1" customWidth="1"/>
    <col min="14" max="14" width="13.1640625" customWidth="1"/>
    <col min="15" max="15" width="12.1640625" bestFit="1" customWidth="1"/>
    <col min="16" max="18" width="12.1640625" customWidth="1"/>
    <col min="19" max="19" width="12.1640625" bestFit="1" customWidth="1"/>
  </cols>
  <sheetData>
    <row r="1" spans="1:19" x14ac:dyDescent="0.2">
      <c r="A1" s="32" t="s">
        <v>2049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x14ac:dyDescent="0.2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33" t="s">
        <v>2050</v>
      </c>
      <c r="J2" s="33" t="s">
        <v>2051</v>
      </c>
      <c r="K2" s="33" t="s">
        <v>2052</v>
      </c>
      <c r="L2" s="33" t="s">
        <v>2053</v>
      </c>
      <c r="M2" s="33" t="s">
        <v>2054</v>
      </c>
      <c r="N2" s="33" t="s">
        <v>2055</v>
      </c>
      <c r="O2" s="33" t="s">
        <v>2056</v>
      </c>
      <c r="P2" s="33" t="s">
        <v>2057</v>
      </c>
      <c r="Q2" s="33" t="s">
        <v>2058</v>
      </c>
      <c r="R2" s="33" t="s">
        <v>2059</v>
      </c>
      <c r="S2" s="1" t="s">
        <v>16</v>
      </c>
    </row>
    <row r="3" spans="1:19" x14ac:dyDescent="0.2">
      <c r="A3" s="2" t="s">
        <v>18</v>
      </c>
      <c r="B3" s="2">
        <v>616</v>
      </c>
      <c r="C3" s="2">
        <v>5.4966034692956404E-2</v>
      </c>
      <c r="D3" s="2">
        <v>7.4526336360174611E-2</v>
      </c>
      <c r="E3" s="2">
        <v>620786</v>
      </c>
      <c r="F3" s="2">
        <v>0.98133552687826198</v>
      </c>
      <c r="G3" s="2">
        <v>1.022752875733361</v>
      </c>
      <c r="H3" s="2">
        <v>-3.6239635741926457E-2</v>
      </c>
      <c r="I3" s="2">
        <v>78.155302949223326</v>
      </c>
      <c r="J3" s="2">
        <v>291.01535110563856</v>
      </c>
      <c r="K3" s="2">
        <v>1492.3865955560425</v>
      </c>
      <c r="L3" s="2">
        <v>2043.5976125985687</v>
      </c>
      <c r="M3" s="2">
        <v>4625.3819508885081</v>
      </c>
      <c r="N3" s="2">
        <v>0.99999999999701961</v>
      </c>
      <c r="O3" s="2">
        <v>1</v>
      </c>
      <c r="P3" s="2">
        <v>1</v>
      </c>
      <c r="Q3" s="2">
        <v>1</v>
      </c>
      <c r="R3" s="2">
        <v>1</v>
      </c>
      <c r="S3">
        <v>58.556664622618314</v>
      </c>
    </row>
    <row r="4" spans="1:19" x14ac:dyDescent="0.2">
      <c r="A4" s="2" t="s">
        <v>19</v>
      </c>
      <c r="B4" s="2">
        <v>616</v>
      </c>
      <c r="C4" s="2">
        <v>5.4966034692956404E-2</v>
      </c>
      <c r="D4" s="2">
        <v>6.9296833992643622E-2</v>
      </c>
      <c r="E4" s="2">
        <v>620786</v>
      </c>
      <c r="F4" s="2">
        <v>0.98133552687826198</v>
      </c>
      <c r="G4" s="2">
        <v>1.0284599935423133</v>
      </c>
      <c r="H4" s="2">
        <v>0.15749125338057826</v>
      </c>
      <c r="I4" s="2">
        <v>79.167811544688206</v>
      </c>
      <c r="J4" s="2">
        <v>299.83184635908344</v>
      </c>
      <c r="K4" s="2">
        <v>1607.87193991401</v>
      </c>
      <c r="L4" s="2">
        <v>2231.3516820834934</v>
      </c>
      <c r="M4" s="2">
        <v>5276.7671193624255</v>
      </c>
      <c r="N4" s="2">
        <v>0.99999999999800682</v>
      </c>
      <c r="O4" s="2">
        <v>1</v>
      </c>
      <c r="P4" s="2">
        <v>1</v>
      </c>
      <c r="Q4" s="2">
        <v>1</v>
      </c>
      <c r="R4" s="2">
        <v>1</v>
      </c>
      <c r="S4">
        <v>58.556664622618314</v>
      </c>
    </row>
    <row r="5" spans="1:19" x14ac:dyDescent="0.2">
      <c r="A5" s="2" t="s">
        <v>23</v>
      </c>
      <c r="B5" s="2">
        <v>616</v>
      </c>
      <c r="C5" s="2">
        <v>5.4966034692956404E-2</v>
      </c>
      <c r="D5" s="2">
        <v>9.0725339098890134E-2</v>
      </c>
      <c r="E5" s="2">
        <v>620786</v>
      </c>
      <c r="F5" s="2">
        <v>0.98133552687826198</v>
      </c>
      <c r="G5" s="2">
        <v>1.0178797287159345</v>
      </c>
      <c r="H5" s="2">
        <v>8.9705097141061146E-2</v>
      </c>
      <c r="I5" s="2">
        <v>79.479314816519533</v>
      </c>
      <c r="J5" s="2">
        <v>299.20841470562254</v>
      </c>
      <c r="K5" s="2">
        <v>1578.5743352223319</v>
      </c>
      <c r="L5" s="2">
        <v>2179.7261523862398</v>
      </c>
      <c r="M5" s="2">
        <v>5067.8306449278771</v>
      </c>
      <c r="N5" s="2">
        <v>0.99999999999823908</v>
      </c>
      <c r="O5" s="2">
        <v>1</v>
      </c>
      <c r="P5" s="2">
        <v>1</v>
      </c>
      <c r="Q5" s="2">
        <v>1</v>
      </c>
      <c r="R5" s="2">
        <v>1</v>
      </c>
      <c r="S5">
        <v>58.556664622618314</v>
      </c>
    </row>
    <row r="6" spans="1:19" x14ac:dyDescent="0.2">
      <c r="A6" s="2" t="s">
        <v>25</v>
      </c>
      <c r="B6" s="2">
        <v>616</v>
      </c>
      <c r="C6" s="2">
        <v>5.4966034692956404E-2</v>
      </c>
      <c r="D6" s="2">
        <v>8.2731748792622184E-2</v>
      </c>
      <c r="E6" s="2">
        <v>620786</v>
      </c>
      <c r="F6" s="2">
        <v>0.98133552687826198</v>
      </c>
      <c r="G6" s="2">
        <v>1.0314626326038905</v>
      </c>
      <c r="H6" s="2">
        <v>0.17468443584285312</v>
      </c>
      <c r="I6" s="2">
        <v>79.064384832710772</v>
      </c>
      <c r="J6" s="2">
        <v>299.89539405441002</v>
      </c>
      <c r="K6" s="2">
        <v>1614.9628414299109</v>
      </c>
      <c r="L6" s="2">
        <v>2244.1266673505447</v>
      </c>
      <c r="M6" s="2">
        <v>5330.9172799126827</v>
      </c>
      <c r="N6" s="2">
        <v>0.99999999999792322</v>
      </c>
      <c r="O6" s="2">
        <v>1</v>
      </c>
      <c r="P6" s="2">
        <v>1</v>
      </c>
      <c r="Q6" s="2">
        <v>1</v>
      </c>
      <c r="R6" s="2">
        <v>1</v>
      </c>
      <c r="S6">
        <v>58.556664622618314</v>
      </c>
    </row>
    <row r="7" spans="1:19" x14ac:dyDescent="0.2">
      <c r="A7" s="2" t="s">
        <v>26</v>
      </c>
      <c r="B7" s="2">
        <v>616</v>
      </c>
      <c r="C7" s="2">
        <v>5.4966034692956404E-2</v>
      </c>
      <c r="D7" s="2">
        <v>0.12257008200436323</v>
      </c>
      <c r="E7" s="2">
        <v>620786</v>
      </c>
      <c r="F7" s="2">
        <v>0.98133552687826198</v>
      </c>
      <c r="G7" s="2">
        <v>1.0291874701781856</v>
      </c>
      <c r="H7" s="2">
        <v>5.6839710179029911E-2</v>
      </c>
      <c r="I7" s="2">
        <v>78.355575907530493</v>
      </c>
      <c r="J7" s="2">
        <v>294.12503681283033</v>
      </c>
      <c r="K7" s="2">
        <v>1540.3044081905914</v>
      </c>
      <c r="L7" s="2">
        <v>2122.324100585749</v>
      </c>
      <c r="M7" s="2">
        <v>4901.2016323149155</v>
      </c>
      <c r="N7" s="2">
        <v>0.99999999999724754</v>
      </c>
      <c r="O7" s="2">
        <v>1</v>
      </c>
      <c r="P7" s="2">
        <v>1</v>
      </c>
      <c r="Q7" s="2">
        <v>1</v>
      </c>
      <c r="R7" s="2">
        <v>1</v>
      </c>
      <c r="S7">
        <v>58.556664622618314</v>
      </c>
    </row>
    <row r="8" spans="1:19" x14ac:dyDescent="0.2">
      <c r="A8" s="2" t="s">
        <v>27</v>
      </c>
      <c r="B8" s="2">
        <v>616</v>
      </c>
      <c r="C8" s="2">
        <v>5.4966034692956404E-2</v>
      </c>
      <c r="D8" s="2">
        <v>8.4417765590195579E-2</v>
      </c>
      <c r="E8" s="2">
        <v>620786</v>
      </c>
      <c r="F8" s="2">
        <v>0.98133552687826198</v>
      </c>
      <c r="G8" s="2">
        <v>1.0142351164459056</v>
      </c>
      <c r="H8" s="2">
        <v>-0.21087416746192569</v>
      </c>
      <c r="I8" s="2">
        <v>77.515521614948042</v>
      </c>
      <c r="J8" s="2">
        <v>284.39927960658434</v>
      </c>
      <c r="K8" s="2">
        <v>1405.7306316360716</v>
      </c>
      <c r="L8" s="2">
        <v>1904.9017346997459</v>
      </c>
      <c r="M8" s="2">
        <v>4172.6133926928014</v>
      </c>
      <c r="N8" s="2">
        <v>0.99999999999615818</v>
      </c>
      <c r="O8" s="2">
        <v>1</v>
      </c>
      <c r="P8" s="2">
        <v>1</v>
      </c>
      <c r="Q8" s="2">
        <v>1</v>
      </c>
      <c r="R8" s="2">
        <v>1</v>
      </c>
      <c r="S8">
        <v>58.556664622618314</v>
      </c>
    </row>
    <row r="9" spans="1:19" x14ac:dyDescent="0.2">
      <c r="A9" s="2" t="s">
        <v>29</v>
      </c>
      <c r="B9" s="2">
        <v>616</v>
      </c>
      <c r="C9" s="2">
        <v>5.4966034692956404E-2</v>
      </c>
      <c r="D9" s="2">
        <v>7.3692204155235419E-2</v>
      </c>
      <c r="E9" s="2">
        <v>620786</v>
      </c>
      <c r="F9" s="2">
        <v>0.98133552687826198</v>
      </c>
      <c r="G9" s="2">
        <v>1.027398024061841</v>
      </c>
      <c r="H9" s="2">
        <v>1.430509996747612E-2</v>
      </c>
      <c r="I9" s="2">
        <v>78.176340592338349</v>
      </c>
      <c r="J9" s="2">
        <v>292.36989712871718</v>
      </c>
      <c r="K9" s="2">
        <v>1516.396474774119</v>
      </c>
      <c r="L9" s="2">
        <v>2083.399658612514</v>
      </c>
      <c r="M9" s="2">
        <v>4766.5371055514497</v>
      </c>
      <c r="N9" s="2">
        <v>0.99999999999704448</v>
      </c>
      <c r="O9" s="2">
        <v>1</v>
      </c>
      <c r="P9" s="2">
        <v>1</v>
      </c>
      <c r="Q9" s="2">
        <v>1</v>
      </c>
      <c r="R9" s="2">
        <v>1</v>
      </c>
      <c r="S9">
        <v>58.556664622618314</v>
      </c>
    </row>
    <row r="10" spans="1:19" x14ac:dyDescent="0.2">
      <c r="A10" s="2" t="s">
        <v>30</v>
      </c>
      <c r="B10" s="2">
        <v>616</v>
      </c>
      <c r="C10" s="2">
        <v>5.4966034692956404E-2</v>
      </c>
      <c r="D10" s="2">
        <v>8.1532887592448422E-2</v>
      </c>
      <c r="E10" s="2">
        <v>620786</v>
      </c>
      <c r="F10" s="2">
        <v>0.98133552687826198</v>
      </c>
      <c r="G10" s="2">
        <v>1.0286285770004777</v>
      </c>
      <c r="H10" s="2">
        <v>3.0134130753528401E-2</v>
      </c>
      <c r="I10" s="2">
        <v>78.199977640550046</v>
      </c>
      <c r="J10" s="2">
        <v>292.86028506929392</v>
      </c>
      <c r="K10" s="2">
        <v>1524.3965005448779</v>
      </c>
      <c r="L10" s="2">
        <v>2096.6202241632686</v>
      </c>
      <c r="M10" s="2">
        <v>4813.4532222898479</v>
      </c>
      <c r="N10" s="2">
        <v>0.99999999999707201</v>
      </c>
      <c r="O10" s="2">
        <v>1</v>
      </c>
      <c r="P10" s="2">
        <v>1</v>
      </c>
      <c r="Q10" s="2">
        <v>1</v>
      </c>
      <c r="R10" s="2">
        <v>1</v>
      </c>
      <c r="S10">
        <v>58.556664622618314</v>
      </c>
    </row>
    <row r="11" spans="1:19" x14ac:dyDescent="0.2">
      <c r="A11" s="2" t="s">
        <v>31</v>
      </c>
      <c r="B11" s="2">
        <v>616</v>
      </c>
      <c r="C11" s="2">
        <v>5.4966034692956404E-2</v>
      </c>
      <c r="D11" s="2">
        <v>7.7668133590662131E-2</v>
      </c>
      <c r="E11" s="2">
        <v>620786</v>
      </c>
      <c r="F11" s="2">
        <v>0.98133552687826198</v>
      </c>
      <c r="G11" s="2">
        <v>1.0261310319363337</v>
      </c>
      <c r="H11" s="2">
        <v>-5.4288473557626171E-2</v>
      </c>
      <c r="I11" s="2">
        <v>77.767007738039126</v>
      </c>
      <c r="J11" s="2">
        <v>289.13445424347441</v>
      </c>
      <c r="K11" s="2">
        <v>1477.1826928740377</v>
      </c>
      <c r="L11" s="2">
        <v>2020.6238118108886</v>
      </c>
      <c r="M11" s="2">
        <v>4558.3110994630088</v>
      </c>
      <c r="N11" s="2">
        <v>0.999999999996523</v>
      </c>
      <c r="O11" s="2">
        <v>1</v>
      </c>
      <c r="P11" s="2">
        <v>1</v>
      </c>
      <c r="Q11" s="2">
        <v>1</v>
      </c>
      <c r="R11" s="2">
        <v>1</v>
      </c>
      <c r="S11">
        <v>58.556664622618314</v>
      </c>
    </row>
    <row r="12" spans="1:19" x14ac:dyDescent="0.2">
      <c r="A12" s="2" t="s">
        <v>32</v>
      </c>
      <c r="B12" s="2">
        <v>616</v>
      </c>
      <c r="C12" s="2">
        <v>5.4966034692956404E-2</v>
      </c>
      <c r="D12" s="2">
        <v>7.5962725776537871E-2</v>
      </c>
      <c r="E12" s="2">
        <v>620786</v>
      </c>
      <c r="F12" s="2">
        <v>0.98133552687826198</v>
      </c>
      <c r="G12" s="2">
        <v>1.0245324557889648</v>
      </c>
      <c r="H12" s="2">
        <v>0.12969904080354486</v>
      </c>
      <c r="I12" s="2">
        <v>79.263148877290121</v>
      </c>
      <c r="J12" s="2">
        <v>299.4541220069338</v>
      </c>
      <c r="K12" s="2">
        <v>1595.0850723728788</v>
      </c>
      <c r="L12" s="2">
        <v>2209.0075665994987</v>
      </c>
      <c r="M12" s="2">
        <v>5187.0925955156754</v>
      </c>
      <c r="N12" s="2">
        <v>0.99999999999808098</v>
      </c>
      <c r="O12" s="2">
        <v>1</v>
      </c>
      <c r="P12" s="2">
        <v>1</v>
      </c>
      <c r="Q12" s="2">
        <v>1</v>
      </c>
      <c r="R12" s="2">
        <v>1</v>
      </c>
      <c r="S12">
        <v>58.556664622618314</v>
      </c>
    </row>
    <row r="13" spans="1:19" x14ac:dyDescent="0.2">
      <c r="A13" s="2" t="s">
        <v>33</v>
      </c>
      <c r="B13" s="2">
        <v>616</v>
      </c>
      <c r="C13" s="2">
        <v>5.4966034692956404E-2</v>
      </c>
      <c r="D13" s="2">
        <v>8.2384486078586394E-2</v>
      </c>
      <c r="E13" s="2">
        <v>620786</v>
      </c>
      <c r="F13" s="2">
        <v>0.98133552687826198</v>
      </c>
      <c r="G13" s="2">
        <v>1.0358381865811392</v>
      </c>
      <c r="H13" s="2">
        <v>-7.9116025890002356E-2</v>
      </c>
      <c r="I13" s="2">
        <v>76.86538226398018</v>
      </c>
      <c r="J13" s="2">
        <v>285.21762133210439</v>
      </c>
      <c r="K13" s="2">
        <v>1450.170967678747</v>
      </c>
      <c r="L13" s="2">
        <v>1981.0395499986823</v>
      </c>
      <c r="M13" s="2">
        <v>4451.2804097324961</v>
      </c>
      <c r="N13" s="2">
        <v>0.99999999999502853</v>
      </c>
      <c r="O13" s="2">
        <v>1</v>
      </c>
      <c r="P13" s="2">
        <v>1</v>
      </c>
      <c r="Q13" s="2">
        <v>1</v>
      </c>
      <c r="R13" s="2">
        <v>1</v>
      </c>
      <c r="S13">
        <v>58.556664622618314</v>
      </c>
    </row>
    <row r="14" spans="1:19" x14ac:dyDescent="0.2">
      <c r="A14" s="2" t="s">
        <v>34</v>
      </c>
      <c r="B14" s="2">
        <v>616</v>
      </c>
      <c r="C14" s="2">
        <v>5.4966034692956404E-2</v>
      </c>
      <c r="D14" s="2">
        <v>8.601996457653395E-2</v>
      </c>
      <c r="E14" s="2">
        <v>620786</v>
      </c>
      <c r="F14" s="2">
        <v>0.98133552687826198</v>
      </c>
      <c r="G14" s="2">
        <v>1.0215033119576138</v>
      </c>
      <c r="H14" s="2">
        <v>-5.5346321126642943E-2</v>
      </c>
      <c r="I14" s="2">
        <v>78.108903027307292</v>
      </c>
      <c r="J14" s="2">
        <v>290.36519924580637</v>
      </c>
      <c r="K14" s="2">
        <v>1482.8198288461977</v>
      </c>
      <c r="L14" s="2">
        <v>2028.0243184878486</v>
      </c>
      <c r="M14" s="2">
        <v>4572.2944262543288</v>
      </c>
      <c r="N14" s="2">
        <v>0.99999999999696421</v>
      </c>
      <c r="O14" s="2">
        <v>1</v>
      </c>
      <c r="P14" s="2">
        <v>1</v>
      </c>
      <c r="Q14" s="2">
        <v>1</v>
      </c>
      <c r="R14" s="2">
        <v>1</v>
      </c>
      <c r="S14">
        <v>58.556664622618314</v>
      </c>
    </row>
    <row r="15" spans="1:19" x14ac:dyDescent="0.2">
      <c r="A15" s="2" t="s">
        <v>35</v>
      </c>
      <c r="B15" s="2">
        <v>616</v>
      </c>
      <c r="C15" s="2">
        <v>5.4966034692956404E-2</v>
      </c>
      <c r="D15" s="2">
        <v>7.7649708220998731E-2</v>
      </c>
      <c r="E15" s="2">
        <v>620786</v>
      </c>
      <c r="F15" s="2">
        <v>0.98133552687826198</v>
      </c>
      <c r="G15" s="2">
        <v>1.0153256459130959</v>
      </c>
      <c r="H15" s="2">
        <v>9.849716887238788E-2</v>
      </c>
      <c r="I15" s="2">
        <v>79.7481375524941</v>
      </c>
      <c r="J15" s="2">
        <v>300.45745753289737</v>
      </c>
      <c r="K15" s="2">
        <v>1588.4031733161967</v>
      </c>
      <c r="L15" s="2">
        <v>2194.609829221095</v>
      </c>
      <c r="M15" s="2">
        <v>5112.1575721010104</v>
      </c>
      <c r="N15" s="2">
        <v>0.99999999999841771</v>
      </c>
      <c r="O15" s="2">
        <v>1</v>
      </c>
      <c r="P15" s="2">
        <v>1</v>
      </c>
      <c r="Q15" s="2">
        <v>1</v>
      </c>
      <c r="R15" s="2">
        <v>1</v>
      </c>
      <c r="S15">
        <v>58.556664622618314</v>
      </c>
    </row>
    <row r="16" spans="1:19" x14ac:dyDescent="0.2">
      <c r="A16" s="2" t="s">
        <v>36</v>
      </c>
      <c r="B16" s="2">
        <v>616</v>
      </c>
      <c r="C16" s="2">
        <v>5.4966034692956404E-2</v>
      </c>
      <c r="D16" s="2">
        <v>8.2333151388921624E-2</v>
      </c>
      <c r="E16" s="2">
        <v>620786</v>
      </c>
      <c r="F16" s="2">
        <v>0.98133552687826198</v>
      </c>
      <c r="G16" s="2">
        <v>1.0228133974583693</v>
      </c>
      <c r="H16" s="2">
        <v>0.1121793241290843</v>
      </c>
      <c r="I16" s="2">
        <v>79.264188969705785</v>
      </c>
      <c r="J16" s="2">
        <v>298.99245814183217</v>
      </c>
      <c r="K16" s="2">
        <v>1585.9529400006386</v>
      </c>
      <c r="L16" s="2">
        <v>2193.5407085131114</v>
      </c>
      <c r="M16" s="2">
        <v>5128.5738032139925</v>
      </c>
      <c r="N16" s="2">
        <v>0.99999999999808176</v>
      </c>
      <c r="O16" s="2">
        <v>1</v>
      </c>
      <c r="P16" s="2">
        <v>1</v>
      </c>
      <c r="Q16" s="2">
        <v>1</v>
      </c>
      <c r="R16" s="2">
        <v>1</v>
      </c>
      <c r="S16">
        <v>58.556664622618314</v>
      </c>
    </row>
    <row r="17" spans="1:19" x14ac:dyDescent="0.2">
      <c r="A17" s="2" t="s">
        <v>37</v>
      </c>
      <c r="B17" s="2">
        <v>616</v>
      </c>
      <c r="C17" s="2">
        <v>5.4966034692956404E-2</v>
      </c>
      <c r="D17" s="2">
        <v>7.102750407076501E-2</v>
      </c>
      <c r="E17" s="2">
        <v>620786</v>
      </c>
      <c r="F17" s="2">
        <v>0.98133552687826198</v>
      </c>
      <c r="G17" s="2">
        <v>1.0218506944712249</v>
      </c>
      <c r="H17" s="2">
        <v>0.1862792515847593</v>
      </c>
      <c r="I17" s="2">
        <v>79.908294483784445</v>
      </c>
      <c r="J17" s="2">
        <v>303.44271327638057</v>
      </c>
      <c r="K17" s="2">
        <v>1638.8406893461768</v>
      </c>
      <c r="L17" s="2">
        <v>2279.221907079987</v>
      </c>
      <c r="M17" s="2">
        <v>5428.3106036853378</v>
      </c>
      <c r="N17" s="2">
        <v>0.99999999999851541</v>
      </c>
      <c r="O17" s="2">
        <v>1</v>
      </c>
      <c r="P17" s="2">
        <v>1</v>
      </c>
      <c r="Q17" s="2">
        <v>1</v>
      </c>
      <c r="R17" s="2">
        <v>1</v>
      </c>
      <c r="S17">
        <v>58.556664622618314</v>
      </c>
    </row>
    <row r="18" spans="1:19" x14ac:dyDescent="0.2">
      <c r="A18" s="2" t="s">
        <v>38</v>
      </c>
      <c r="B18" s="2">
        <v>616</v>
      </c>
      <c r="C18" s="2">
        <v>5.4966034692956404E-2</v>
      </c>
      <c r="D18" s="2">
        <v>8.1699600297172256E-2</v>
      </c>
      <c r="E18" s="2">
        <v>620786</v>
      </c>
      <c r="F18" s="2">
        <v>0.98133552687826198</v>
      </c>
      <c r="G18" s="2">
        <v>1.0237483937282712</v>
      </c>
      <c r="H18" s="2">
        <v>-0.10280289564634738</v>
      </c>
      <c r="I18" s="2">
        <v>77.591211683852094</v>
      </c>
      <c r="J18" s="2">
        <v>287.29432706788822</v>
      </c>
      <c r="K18" s="2">
        <v>1452.5824397637155</v>
      </c>
      <c r="L18" s="2">
        <v>1981.0335277808629</v>
      </c>
      <c r="M18" s="2">
        <v>4426.8606130444732</v>
      </c>
      <c r="N18" s="2">
        <v>0.99999999999627176</v>
      </c>
      <c r="O18" s="2">
        <v>1</v>
      </c>
      <c r="P18" s="2">
        <v>1</v>
      </c>
      <c r="Q18" s="2">
        <v>1</v>
      </c>
      <c r="R18" s="2">
        <v>1</v>
      </c>
      <c r="S18">
        <v>58.556664622618314</v>
      </c>
    </row>
    <row r="19" spans="1:19" x14ac:dyDescent="0.2">
      <c r="A19" s="2" t="s">
        <v>39</v>
      </c>
      <c r="B19" s="2">
        <v>616</v>
      </c>
      <c r="C19" s="2">
        <v>5.4966034692956404E-2</v>
      </c>
      <c r="D19" s="2">
        <v>0.10358177254874167</v>
      </c>
      <c r="E19" s="2">
        <v>620786</v>
      </c>
      <c r="F19" s="2">
        <v>0.98133552687826198</v>
      </c>
      <c r="G19" s="2">
        <v>1.0299653027796256</v>
      </c>
      <c r="H19" s="2">
        <v>0.14179695370783835</v>
      </c>
      <c r="I19" s="2">
        <v>78.932072265259492</v>
      </c>
      <c r="J19" s="2">
        <v>298.51653662391527</v>
      </c>
      <c r="K19" s="2">
        <v>1594.7618850181641</v>
      </c>
      <c r="L19" s="2">
        <v>2210.6113260639663</v>
      </c>
      <c r="M19" s="2">
        <v>5207.7489576550088</v>
      </c>
      <c r="N19" s="2">
        <v>0.99999999999781097</v>
      </c>
      <c r="O19" s="2">
        <v>1</v>
      </c>
      <c r="P19" s="2">
        <v>1</v>
      </c>
      <c r="Q19" s="2">
        <v>1</v>
      </c>
      <c r="R19" s="2">
        <v>1</v>
      </c>
      <c r="S19">
        <v>58.556664622618314</v>
      </c>
    </row>
    <row r="20" spans="1:19" x14ac:dyDescent="0.2">
      <c r="A20" s="2" t="s">
        <v>40</v>
      </c>
      <c r="B20" s="2">
        <v>616</v>
      </c>
      <c r="C20" s="2">
        <v>5.4966034692956404E-2</v>
      </c>
      <c r="D20" s="2">
        <v>7.5536760750562496E-2</v>
      </c>
      <c r="E20" s="2">
        <v>620786</v>
      </c>
      <c r="F20" s="2">
        <v>0.98133552687826198</v>
      </c>
      <c r="G20" s="2">
        <v>1.0218218301357695</v>
      </c>
      <c r="H20" s="2">
        <v>1.9163686592752001E-3</v>
      </c>
      <c r="I20" s="2">
        <v>78.509951253247209</v>
      </c>
      <c r="J20" s="2">
        <v>293.29455242879192</v>
      </c>
      <c r="K20" s="2">
        <v>1516.7135671869753</v>
      </c>
      <c r="L20" s="2">
        <v>2081.9649314248918</v>
      </c>
      <c r="M20" s="2">
        <v>4748.8622550441323</v>
      </c>
      <c r="N20" s="2">
        <v>0.99999999999741118</v>
      </c>
      <c r="O20" s="2">
        <v>1</v>
      </c>
      <c r="P20" s="2">
        <v>1</v>
      </c>
      <c r="Q20" s="2">
        <v>1</v>
      </c>
      <c r="R20" s="2">
        <v>1</v>
      </c>
      <c r="S20">
        <v>58.556664622618314</v>
      </c>
    </row>
    <row r="21" spans="1:19" x14ac:dyDescent="0.2">
      <c r="A21" s="2" t="s">
        <v>41</v>
      </c>
      <c r="B21" s="2">
        <v>616</v>
      </c>
      <c r="C21" s="2">
        <v>5.4966034692956404E-2</v>
      </c>
      <c r="D21" s="2">
        <v>7.7729292174146411E-2</v>
      </c>
      <c r="E21" s="2">
        <v>620786</v>
      </c>
      <c r="F21" s="2">
        <v>0.98133552687826198</v>
      </c>
      <c r="G21" s="2">
        <v>1.0210753457726156</v>
      </c>
      <c r="H21" s="2">
        <v>0.15789203899754792</v>
      </c>
      <c r="I21" s="2">
        <v>79.750720014202557</v>
      </c>
      <c r="J21" s="2">
        <v>302.06737746508793</v>
      </c>
      <c r="K21" s="2">
        <v>1620.0191146085504</v>
      </c>
      <c r="L21" s="2">
        <v>2248.1709017810304</v>
      </c>
      <c r="M21" s="2">
        <v>5315.1711339214298</v>
      </c>
      <c r="N21" s="2">
        <v>0.99999999999841938</v>
      </c>
      <c r="O21" s="2">
        <v>1</v>
      </c>
      <c r="P21" s="2">
        <v>1</v>
      </c>
      <c r="Q21" s="2">
        <v>1</v>
      </c>
      <c r="R21" s="2">
        <v>1</v>
      </c>
      <c r="S21">
        <v>58.556664622618314</v>
      </c>
    </row>
    <row r="22" spans="1:19" x14ac:dyDescent="0.2">
      <c r="A22" s="2" t="s">
        <v>42</v>
      </c>
      <c r="B22" s="2">
        <v>616</v>
      </c>
      <c r="C22" s="2">
        <v>5.4966034692956404E-2</v>
      </c>
      <c r="D22" s="2">
        <v>8.2272705145663316E-2</v>
      </c>
      <c r="E22" s="2">
        <v>620786</v>
      </c>
      <c r="F22" s="2">
        <v>0.98133552687826198</v>
      </c>
      <c r="G22" s="2">
        <v>1.0209888564784457</v>
      </c>
      <c r="H22" s="2">
        <v>0.10838308186385158</v>
      </c>
      <c r="I22" s="2">
        <v>79.378041864305644</v>
      </c>
      <c r="J22" s="2">
        <v>299.32247325045466</v>
      </c>
      <c r="K22" s="2">
        <v>1586.2391141083694</v>
      </c>
      <c r="L22" s="2">
        <v>2193.2994085613632</v>
      </c>
      <c r="M22" s="2">
        <v>5122.8285082294797</v>
      </c>
      <c r="N22" s="2">
        <v>0.99999999999816669</v>
      </c>
      <c r="O22" s="2">
        <v>1</v>
      </c>
      <c r="P22" s="2">
        <v>1</v>
      </c>
      <c r="Q22" s="2">
        <v>1</v>
      </c>
      <c r="R22" s="2">
        <v>1</v>
      </c>
      <c r="S22">
        <v>58.556664622618314</v>
      </c>
    </row>
    <row r="23" spans="1:19" x14ac:dyDescent="0.2">
      <c r="A23" s="2" t="s">
        <v>43</v>
      </c>
      <c r="B23" s="2">
        <v>616</v>
      </c>
      <c r="C23" s="2">
        <v>5.4966034692956404E-2</v>
      </c>
      <c r="D23" s="2">
        <v>8.0456569788275339E-2</v>
      </c>
      <c r="E23" s="2">
        <v>620786</v>
      </c>
      <c r="F23" s="2">
        <v>0.98133552687826198</v>
      </c>
      <c r="G23" s="2">
        <v>1.0207790845947131</v>
      </c>
      <c r="H23" s="2">
        <v>-0.17139582586885224</v>
      </c>
      <c r="I23" s="2">
        <v>77.314262020968982</v>
      </c>
      <c r="J23" s="2">
        <v>284.62493424327755</v>
      </c>
      <c r="K23" s="2">
        <v>1418.6697446282649</v>
      </c>
      <c r="L23" s="2">
        <v>1926.9772920697603</v>
      </c>
      <c r="M23" s="2">
        <v>4252.1513349629959</v>
      </c>
      <c r="N23" s="2">
        <v>0.99999999999583888</v>
      </c>
      <c r="O23" s="2">
        <v>1</v>
      </c>
      <c r="P23" s="2">
        <v>1</v>
      </c>
      <c r="Q23" s="2">
        <v>1</v>
      </c>
      <c r="R23" s="2">
        <v>1</v>
      </c>
      <c r="S23">
        <v>58.556664622618314</v>
      </c>
    </row>
    <row r="24" spans="1:19" x14ac:dyDescent="0.2">
      <c r="A24" s="2" t="s">
        <v>44</v>
      </c>
      <c r="B24" s="2">
        <v>616</v>
      </c>
      <c r="C24" s="2">
        <v>5.4966034692956404E-2</v>
      </c>
      <c r="D24" s="2">
        <v>8.083950291286017E-2</v>
      </c>
      <c r="E24" s="2">
        <v>620786</v>
      </c>
      <c r="F24" s="2">
        <v>0.98133552687826198</v>
      </c>
      <c r="G24" s="2">
        <v>1.0237286312684315</v>
      </c>
      <c r="H24" s="2">
        <v>-0.11010780712302162</v>
      </c>
      <c r="I24" s="2">
        <v>77.539444866966505</v>
      </c>
      <c r="J24" s="2">
        <v>286.92688213794509</v>
      </c>
      <c r="K24" s="2">
        <v>1448.5100321990128</v>
      </c>
      <c r="L24" s="2">
        <v>1974.6221065499005</v>
      </c>
      <c r="M24" s="2">
        <v>4406.5517680783578</v>
      </c>
      <c r="N24" s="2">
        <v>0.99999999999619449</v>
      </c>
      <c r="O24" s="2">
        <v>1</v>
      </c>
      <c r="P24" s="2">
        <v>1</v>
      </c>
      <c r="Q24" s="2">
        <v>1</v>
      </c>
      <c r="R24" s="2">
        <v>1</v>
      </c>
      <c r="S24">
        <v>58.556664622618314</v>
      </c>
    </row>
    <row r="25" spans="1:19" x14ac:dyDescent="0.2">
      <c r="A25" s="2" t="s">
        <v>46</v>
      </c>
      <c r="B25" s="2">
        <v>616</v>
      </c>
      <c r="C25" s="2">
        <v>5.4966034692956404E-2</v>
      </c>
      <c r="D25" s="2">
        <v>7.503920475092056E-2</v>
      </c>
      <c r="E25" s="2">
        <v>620786</v>
      </c>
      <c r="F25" s="2">
        <v>0.98133552687826198</v>
      </c>
      <c r="G25" s="2">
        <v>1.0295071817117558</v>
      </c>
      <c r="H25" s="2">
        <v>3.2850616701408618E-2</v>
      </c>
      <c r="I25" s="2">
        <v>78.153296575421635</v>
      </c>
      <c r="J25" s="2">
        <v>292.75519507400776</v>
      </c>
      <c r="K25" s="2">
        <v>1524.819754403248</v>
      </c>
      <c r="L25" s="2">
        <v>2097.6077405515593</v>
      </c>
      <c r="M25" s="2">
        <v>4818.8425788849154</v>
      </c>
      <c r="N25" s="2">
        <v>0.99999999999701727</v>
      </c>
      <c r="O25" s="2">
        <v>1</v>
      </c>
      <c r="P25" s="2">
        <v>1</v>
      </c>
      <c r="Q25" s="2">
        <v>1</v>
      </c>
      <c r="R25" s="2">
        <v>1</v>
      </c>
      <c r="S25">
        <v>58.556664622618314</v>
      </c>
    </row>
    <row r="26" spans="1:19" x14ac:dyDescent="0.2">
      <c r="A26" s="2" t="s">
        <v>47</v>
      </c>
      <c r="B26" s="2">
        <v>616</v>
      </c>
      <c r="C26" s="2">
        <v>5.4966034692956404E-2</v>
      </c>
      <c r="D26" s="2">
        <v>7.043157831327089E-2</v>
      </c>
      <c r="E26" s="2">
        <v>620786</v>
      </c>
      <c r="F26" s="2">
        <v>0.98133552687826198</v>
      </c>
      <c r="G26" s="2">
        <v>1.0251723455305706</v>
      </c>
      <c r="H26" s="2">
        <v>-5.8363284621480688E-2</v>
      </c>
      <c r="I26" s="2">
        <v>77.809300536372362</v>
      </c>
      <c r="J26" s="2">
        <v>289.18878406821528</v>
      </c>
      <c r="K26" s="2">
        <v>1476.1036893109804</v>
      </c>
      <c r="L26" s="2">
        <v>2018.6024961988226</v>
      </c>
      <c r="M26" s="2">
        <v>4549.7589655484071</v>
      </c>
      <c r="N26" s="2">
        <v>0.99999999999658085</v>
      </c>
      <c r="O26" s="2">
        <v>1</v>
      </c>
      <c r="P26" s="2">
        <v>1</v>
      </c>
      <c r="Q26" s="2">
        <v>1</v>
      </c>
      <c r="R26" s="2">
        <v>1</v>
      </c>
      <c r="S26">
        <v>58.556664622618314</v>
      </c>
    </row>
    <row r="27" spans="1:19" x14ac:dyDescent="0.2">
      <c r="A27" s="2" t="s">
        <v>48</v>
      </c>
      <c r="B27" s="2">
        <v>616</v>
      </c>
      <c r="C27" s="2">
        <v>5.4966034692956404E-2</v>
      </c>
      <c r="D27" s="2">
        <v>6.7279797893617044E-2</v>
      </c>
      <c r="E27" s="2">
        <v>620786</v>
      </c>
      <c r="F27" s="2">
        <v>0.98133552687826198</v>
      </c>
      <c r="G27" s="2">
        <v>1.0234945397874293</v>
      </c>
      <c r="H27" s="2">
        <v>4.4805050292693237E-2</v>
      </c>
      <c r="I27" s="2">
        <v>78.702355239683172</v>
      </c>
      <c r="J27" s="2">
        <v>295.11355726233523</v>
      </c>
      <c r="K27" s="2">
        <v>1541.0267831949079</v>
      </c>
      <c r="L27" s="2">
        <v>2121.4267519474038</v>
      </c>
      <c r="M27" s="2">
        <v>4884.2182640877045</v>
      </c>
      <c r="N27" s="2">
        <v>0.9999999999976017</v>
      </c>
      <c r="O27" s="2">
        <v>1</v>
      </c>
      <c r="P27" s="2">
        <v>1</v>
      </c>
      <c r="Q27" s="2">
        <v>1</v>
      </c>
      <c r="R27" s="2">
        <v>1</v>
      </c>
      <c r="S27">
        <v>58.556664622618314</v>
      </c>
    </row>
    <row r="28" spans="1:19" x14ac:dyDescent="0.2">
      <c r="A28" s="2" t="s">
        <v>49</v>
      </c>
      <c r="B28" s="2">
        <v>616</v>
      </c>
      <c r="C28" s="2">
        <v>5.4966034692956404E-2</v>
      </c>
      <c r="D28" s="2">
        <v>8.1453886859993954E-2</v>
      </c>
      <c r="E28" s="2">
        <v>620786</v>
      </c>
      <c r="F28" s="2">
        <v>0.98133552687826198</v>
      </c>
      <c r="G28" s="2">
        <v>1.019061560658183</v>
      </c>
      <c r="H28" s="2">
        <v>-7.0276095288953469E-2</v>
      </c>
      <c r="I28" s="2">
        <v>78.183952502284058</v>
      </c>
      <c r="J28" s="2">
        <v>290.26719431789786</v>
      </c>
      <c r="K28" s="2">
        <v>1477.4003550648351</v>
      </c>
      <c r="L28" s="2">
        <v>2018.6543235272422</v>
      </c>
      <c r="M28" s="2">
        <v>4537.005506983648</v>
      </c>
      <c r="N28" s="2">
        <v>0.99999999999705336</v>
      </c>
      <c r="O28" s="2">
        <v>1</v>
      </c>
      <c r="P28" s="2">
        <v>1</v>
      </c>
      <c r="Q28" s="2">
        <v>1</v>
      </c>
      <c r="R28" s="2">
        <v>1</v>
      </c>
      <c r="S28">
        <v>58.556664622618314</v>
      </c>
    </row>
    <row r="29" spans="1:19" x14ac:dyDescent="0.2">
      <c r="A29" s="2" t="s">
        <v>50</v>
      </c>
      <c r="B29" s="2">
        <v>616</v>
      </c>
      <c r="C29" s="2">
        <v>5.4966034692956404E-2</v>
      </c>
      <c r="D29" s="2">
        <v>9.6899312807505425E-2</v>
      </c>
      <c r="E29" s="2">
        <v>620786</v>
      </c>
      <c r="F29" s="2">
        <v>0.98133552687826198</v>
      </c>
      <c r="G29" s="2">
        <v>1.0240753032997405</v>
      </c>
      <c r="H29" s="2">
        <v>0.10147055982002282</v>
      </c>
      <c r="I29" s="2">
        <v>79.08451807790702</v>
      </c>
      <c r="J29" s="2">
        <v>298.02969388394075</v>
      </c>
      <c r="K29" s="2">
        <v>1576.8660093103422</v>
      </c>
      <c r="L29" s="2">
        <v>2179.329463819729</v>
      </c>
      <c r="M29" s="2">
        <v>5082.8131629403761</v>
      </c>
      <c r="N29" s="2">
        <v>0.99999999999793976</v>
      </c>
      <c r="O29" s="2">
        <v>1</v>
      </c>
      <c r="P29" s="2">
        <v>1</v>
      </c>
      <c r="Q29" s="2">
        <v>1</v>
      </c>
      <c r="R29" s="2">
        <v>1</v>
      </c>
      <c r="S29">
        <v>58.556664622618314</v>
      </c>
    </row>
    <row r="30" spans="1:19" x14ac:dyDescent="0.2">
      <c r="A30" s="2" t="s">
        <v>51</v>
      </c>
      <c r="B30" s="2">
        <v>616</v>
      </c>
      <c r="C30" s="2">
        <v>5.4966034692956404E-2</v>
      </c>
      <c r="D30" s="2">
        <v>7.3260905332432014E-2</v>
      </c>
      <c r="E30" s="2">
        <v>620786</v>
      </c>
      <c r="F30" s="2">
        <v>0.98133552687826198</v>
      </c>
      <c r="G30" s="2">
        <v>1.0235825164810932</v>
      </c>
      <c r="H30" s="2">
        <v>0.13710093238730803</v>
      </c>
      <c r="I30" s="2">
        <v>79.39389831899183</v>
      </c>
      <c r="J30" s="2">
        <v>300.14844515058883</v>
      </c>
      <c r="K30" s="2">
        <v>1601.6237232423873</v>
      </c>
      <c r="L30" s="2">
        <v>2219.2490279955628</v>
      </c>
      <c r="M30" s="2">
        <v>5220.3223197381849</v>
      </c>
      <c r="N30" s="2">
        <v>0.99999999999817824</v>
      </c>
      <c r="O30" s="2">
        <v>1</v>
      </c>
      <c r="P30" s="2">
        <v>1</v>
      </c>
      <c r="Q30" s="2">
        <v>1</v>
      </c>
      <c r="R30" s="2">
        <v>1</v>
      </c>
      <c r="S30">
        <v>58.556664622618314</v>
      </c>
    </row>
    <row r="31" spans="1:19" x14ac:dyDescent="0.2">
      <c r="A31" s="2" t="s">
        <v>52</v>
      </c>
      <c r="B31" s="2">
        <v>616</v>
      </c>
      <c r="C31" s="2">
        <v>5.4966034692956404E-2</v>
      </c>
      <c r="D31" s="2">
        <v>7.7987722171927065E-2</v>
      </c>
      <c r="E31" s="2">
        <v>620786</v>
      </c>
      <c r="F31" s="2">
        <v>0.98133552687826198</v>
      </c>
      <c r="G31" s="2">
        <v>1.0205274209942365</v>
      </c>
      <c r="H31" s="2">
        <v>-0.1718122768953306</v>
      </c>
      <c r="I31" s="2">
        <v>77.329964644297164</v>
      </c>
      <c r="J31" s="2">
        <v>284.67152540196884</v>
      </c>
      <c r="K31" s="2">
        <v>1418.7588246687649</v>
      </c>
      <c r="L31" s="2">
        <v>1927.0413464281298</v>
      </c>
      <c r="M31" s="2">
        <v>4251.8830195540468</v>
      </c>
      <c r="N31" s="2">
        <v>0.99999999999586475</v>
      </c>
      <c r="O31" s="2">
        <v>1</v>
      </c>
      <c r="P31" s="2">
        <v>1</v>
      </c>
      <c r="Q31" s="2">
        <v>1</v>
      </c>
      <c r="R31" s="2">
        <v>1</v>
      </c>
      <c r="S31">
        <v>58.556664622618314</v>
      </c>
    </row>
    <row r="32" spans="1:19" x14ac:dyDescent="0.2">
      <c r="A32" s="2" t="s">
        <v>53</v>
      </c>
      <c r="B32" s="2">
        <v>616</v>
      </c>
      <c r="C32" s="2">
        <v>5.4966034692956404E-2</v>
      </c>
      <c r="D32" s="2">
        <v>7.6142778497173921E-2</v>
      </c>
      <c r="E32" s="2">
        <v>620786</v>
      </c>
      <c r="F32" s="2">
        <v>0.98133552687826198</v>
      </c>
      <c r="G32" s="2">
        <v>1.0195860809709496</v>
      </c>
      <c r="H32" s="2">
        <v>9.6111202745282981E-2</v>
      </c>
      <c r="I32" s="2">
        <v>79.394344440897754</v>
      </c>
      <c r="J32" s="2">
        <v>299.05800181704205</v>
      </c>
      <c r="K32" s="2">
        <v>1580.2081072376598</v>
      </c>
      <c r="L32" s="2">
        <v>2183.0142424853748</v>
      </c>
      <c r="M32" s="2">
        <v>5083.6199302094419</v>
      </c>
      <c r="N32" s="2">
        <v>0.99999999999817857</v>
      </c>
      <c r="O32" s="2">
        <v>1</v>
      </c>
      <c r="P32" s="2">
        <v>1</v>
      </c>
      <c r="Q32" s="2">
        <v>1</v>
      </c>
      <c r="R32" s="2">
        <v>1</v>
      </c>
      <c r="S32">
        <v>58.556664622618314</v>
      </c>
    </row>
    <row r="33" spans="1:19" x14ac:dyDescent="0.2">
      <c r="A33" s="2" t="s">
        <v>54</v>
      </c>
      <c r="B33" s="2">
        <v>616</v>
      </c>
      <c r="C33" s="2">
        <v>5.4966034692956404E-2</v>
      </c>
      <c r="D33" s="2">
        <v>7.6096019297842571E-2</v>
      </c>
      <c r="E33" s="2">
        <v>620786</v>
      </c>
      <c r="F33" s="2">
        <v>0.98133552687826198</v>
      </c>
      <c r="G33" s="2">
        <v>1.0222600373023911</v>
      </c>
      <c r="H33" s="2">
        <v>5.422888631751939E-2</v>
      </c>
      <c r="I33" s="2">
        <v>78.868507200416417</v>
      </c>
      <c r="J33" s="2">
        <v>295.97994793497588</v>
      </c>
      <c r="K33" s="2">
        <v>1548.8416137982326</v>
      </c>
      <c r="L33" s="2">
        <v>2133.5156498553451</v>
      </c>
      <c r="M33" s="2">
        <v>4921.8854191377395</v>
      </c>
      <c r="N33" s="2">
        <v>0.99999999999775502</v>
      </c>
      <c r="O33" s="2">
        <v>1</v>
      </c>
      <c r="P33" s="2">
        <v>1</v>
      </c>
      <c r="Q33" s="2">
        <v>1</v>
      </c>
      <c r="R33" s="2">
        <v>1</v>
      </c>
      <c r="S33">
        <v>58.556664622618314</v>
      </c>
    </row>
    <row r="34" spans="1:19" x14ac:dyDescent="0.2">
      <c r="A34" s="2" t="s">
        <v>55</v>
      </c>
      <c r="B34" s="2">
        <v>616</v>
      </c>
      <c r="C34" s="2">
        <v>5.4966034692956404E-2</v>
      </c>
      <c r="D34" s="2">
        <v>8.0656702701481328E-2</v>
      </c>
      <c r="E34" s="2">
        <v>620786</v>
      </c>
      <c r="F34" s="2">
        <v>0.98133552687826198</v>
      </c>
      <c r="G34" s="2">
        <v>1.020873382617681</v>
      </c>
      <c r="H34" s="2">
        <v>0.10540581666245596</v>
      </c>
      <c r="I34" s="2">
        <v>79.364377844530352</v>
      </c>
      <c r="J34" s="2">
        <v>299.19165009650607</v>
      </c>
      <c r="K34" s="2">
        <v>1584.423341212246</v>
      </c>
      <c r="L34" s="2">
        <v>2190.3185764581058</v>
      </c>
      <c r="M34" s="2">
        <v>5112.2164733955769</v>
      </c>
      <c r="N34" s="2">
        <v>0.9999999999981567</v>
      </c>
      <c r="O34" s="2">
        <v>1</v>
      </c>
      <c r="P34" s="2">
        <v>1</v>
      </c>
      <c r="Q34" s="2">
        <v>1</v>
      </c>
      <c r="R34" s="2">
        <v>1</v>
      </c>
      <c r="S34">
        <v>58.556664622618314</v>
      </c>
    </row>
    <row r="35" spans="1:19" x14ac:dyDescent="0.2">
      <c r="A35" s="2" t="s">
        <v>56</v>
      </c>
      <c r="B35" s="2">
        <v>616</v>
      </c>
      <c r="C35" s="2">
        <v>5.4966034692956404E-2</v>
      </c>
      <c r="D35" s="2">
        <v>6.9563161555337719E-2</v>
      </c>
      <c r="E35" s="2">
        <v>620786</v>
      </c>
      <c r="F35" s="2">
        <v>0.98133552687826198</v>
      </c>
      <c r="G35" s="2">
        <v>1.0321420338639307</v>
      </c>
      <c r="H35" s="2">
        <v>5.5000464685790069E-2</v>
      </c>
      <c r="I35" s="2">
        <v>78.117004486661301</v>
      </c>
      <c r="J35" s="2">
        <v>293.1837617227232</v>
      </c>
      <c r="K35" s="2">
        <v>1534.8351268934807</v>
      </c>
      <c r="L35" s="2">
        <v>2114.6042974209513</v>
      </c>
      <c r="M35" s="2">
        <v>4882.3471619036764</v>
      </c>
      <c r="N35" s="2">
        <v>0.99999999999697398</v>
      </c>
      <c r="O35" s="2">
        <v>1</v>
      </c>
      <c r="P35" s="2">
        <v>1</v>
      </c>
      <c r="Q35" s="2">
        <v>1</v>
      </c>
      <c r="R35" s="2">
        <v>1</v>
      </c>
      <c r="S35">
        <v>58.556664622618314</v>
      </c>
    </row>
    <row r="36" spans="1:19" x14ac:dyDescent="0.2">
      <c r="A36" s="2" t="s">
        <v>57</v>
      </c>
      <c r="B36" s="2">
        <v>616</v>
      </c>
      <c r="C36" s="2">
        <v>5.4966034692956404E-2</v>
      </c>
      <c r="D36" s="2">
        <v>7.3202226884724733E-2</v>
      </c>
      <c r="E36" s="2">
        <v>620786</v>
      </c>
      <c r="F36" s="2">
        <v>0.98133552687826198</v>
      </c>
      <c r="G36" s="2">
        <v>1.0236509571127907</v>
      </c>
      <c r="H36" s="2">
        <v>7.4630027834827278E-2</v>
      </c>
      <c r="I36" s="2">
        <v>78.914604494312925</v>
      </c>
      <c r="J36" s="2">
        <v>296.68476123511869</v>
      </c>
      <c r="K36" s="2">
        <v>1559.9088551454888</v>
      </c>
      <c r="L36" s="2">
        <v>2151.8193994759131</v>
      </c>
      <c r="M36" s="2">
        <v>4987.4303061637138</v>
      </c>
      <c r="N36" s="2">
        <v>0.99999999999779576</v>
      </c>
      <c r="O36" s="2">
        <v>1</v>
      </c>
      <c r="P36" s="2">
        <v>1</v>
      </c>
      <c r="Q36" s="2">
        <v>1</v>
      </c>
      <c r="R36" s="2">
        <v>1</v>
      </c>
      <c r="S36">
        <v>58.556664622618314</v>
      </c>
    </row>
    <row r="37" spans="1:19" x14ac:dyDescent="0.2">
      <c r="A37" s="2" t="s">
        <v>58</v>
      </c>
      <c r="B37" s="2">
        <v>616</v>
      </c>
      <c r="C37" s="2">
        <v>5.4966034692956404E-2</v>
      </c>
      <c r="D37" s="2">
        <v>7.6371346834787524E-2</v>
      </c>
      <c r="E37" s="2">
        <v>620786</v>
      </c>
      <c r="F37" s="2">
        <v>0.98133552687826198</v>
      </c>
      <c r="G37" s="2">
        <v>1.0254860852742709</v>
      </c>
      <c r="H37" s="2">
        <v>-0.14542556730026246</v>
      </c>
      <c r="I37" s="2">
        <v>77.152652946375241</v>
      </c>
      <c r="J37" s="2">
        <v>284.66567767866837</v>
      </c>
      <c r="K37" s="2">
        <v>1426.80671322936</v>
      </c>
      <c r="L37" s="2">
        <v>1941.1106233318242</v>
      </c>
      <c r="M37" s="2">
        <v>4304.8237390186341</v>
      </c>
      <c r="N37" s="2">
        <v>0.99999999999556355</v>
      </c>
      <c r="O37" s="2">
        <v>1</v>
      </c>
      <c r="P37" s="2">
        <v>1</v>
      </c>
      <c r="Q37" s="2">
        <v>1</v>
      </c>
      <c r="R37" s="2">
        <v>1</v>
      </c>
      <c r="S37">
        <v>58.556664622618314</v>
      </c>
    </row>
    <row r="38" spans="1:19" x14ac:dyDescent="0.2">
      <c r="A38" s="2" t="s">
        <v>59</v>
      </c>
      <c r="B38" s="2">
        <v>616</v>
      </c>
      <c r="C38" s="2">
        <v>5.4966034692956404E-2</v>
      </c>
      <c r="D38" s="2">
        <v>9.880034615614651E-2</v>
      </c>
      <c r="E38" s="2">
        <v>620786</v>
      </c>
      <c r="F38" s="2">
        <v>0.98133552687826198</v>
      </c>
      <c r="G38" s="2">
        <v>1.0274125944251189</v>
      </c>
      <c r="H38" s="2">
        <v>-8.2572148778450483E-2</v>
      </c>
      <c r="I38" s="2">
        <v>77.46454959377516</v>
      </c>
      <c r="J38" s="2">
        <v>287.32732231298451</v>
      </c>
      <c r="K38" s="2">
        <v>1459.2231148160331</v>
      </c>
      <c r="L38" s="2">
        <v>1992.6567789805476</v>
      </c>
      <c r="M38" s="2">
        <v>4471.2374852038929</v>
      </c>
      <c r="N38" s="2">
        <v>0.99999999999607969</v>
      </c>
      <c r="O38" s="2">
        <v>1</v>
      </c>
      <c r="P38" s="2">
        <v>1</v>
      </c>
      <c r="Q38" s="2">
        <v>1</v>
      </c>
      <c r="R38" s="2">
        <v>1</v>
      </c>
      <c r="S38">
        <v>58.556664622618314</v>
      </c>
    </row>
    <row r="39" spans="1:19" x14ac:dyDescent="0.2">
      <c r="A39" s="2" t="s">
        <v>60</v>
      </c>
      <c r="B39" s="2">
        <v>616</v>
      </c>
      <c r="C39" s="2">
        <v>5.4966034692956404E-2</v>
      </c>
      <c r="D39" s="2">
        <v>7.4211042169195982E-2</v>
      </c>
      <c r="E39" s="2">
        <v>620786</v>
      </c>
      <c r="F39" s="2">
        <v>0.98133552687826198</v>
      </c>
      <c r="G39" s="2">
        <v>1.0254204175123154</v>
      </c>
      <c r="H39" s="2">
        <v>4.9943984700836358E-2</v>
      </c>
      <c r="I39" s="2">
        <v>78.592684582582265</v>
      </c>
      <c r="J39" s="2">
        <v>294.83584786882278</v>
      </c>
      <c r="K39" s="2">
        <v>1541.4583953825384</v>
      </c>
      <c r="L39" s="2">
        <v>2122.8148870318532</v>
      </c>
      <c r="M39" s="2">
        <v>4893.6038513151243</v>
      </c>
      <c r="N39" s="2">
        <v>0.99999999999749489</v>
      </c>
      <c r="O39" s="2">
        <v>1</v>
      </c>
      <c r="P39" s="2">
        <v>1</v>
      </c>
      <c r="Q39" s="2">
        <v>1</v>
      </c>
      <c r="R39" s="2">
        <v>1</v>
      </c>
      <c r="S39">
        <v>58.556664622618314</v>
      </c>
    </row>
    <row r="40" spans="1:19" x14ac:dyDescent="0.2">
      <c r="A40" s="2" t="s">
        <v>61</v>
      </c>
      <c r="B40" s="2">
        <v>616</v>
      </c>
      <c r="C40" s="2">
        <v>5.4966034692956404E-2</v>
      </c>
      <c r="D40" s="2">
        <v>7.2744127298671912E-2</v>
      </c>
      <c r="E40" s="2">
        <v>620786</v>
      </c>
      <c r="F40" s="2">
        <v>0.98133552687826198</v>
      </c>
      <c r="G40" s="2">
        <v>1.0214146402538529</v>
      </c>
      <c r="H40" s="2">
        <v>-0.16483477028667134</v>
      </c>
      <c r="I40" s="2">
        <v>77.314517456029321</v>
      </c>
      <c r="J40" s="2">
        <v>284.78374270361877</v>
      </c>
      <c r="K40" s="2">
        <v>1421.4065611324547</v>
      </c>
      <c r="L40" s="2">
        <v>1931.4404597171203</v>
      </c>
      <c r="M40" s="2">
        <v>4267.1265343159048</v>
      </c>
      <c r="N40" s="2">
        <v>0.99999999999583933</v>
      </c>
      <c r="O40" s="2">
        <v>1</v>
      </c>
      <c r="P40" s="2">
        <v>1</v>
      </c>
      <c r="Q40" s="2">
        <v>1</v>
      </c>
      <c r="R40" s="2">
        <v>1</v>
      </c>
      <c r="S40">
        <v>58.556664622618314</v>
      </c>
    </row>
    <row r="41" spans="1:19" x14ac:dyDescent="0.2">
      <c r="A41" s="2" t="s">
        <v>62</v>
      </c>
      <c r="B41" s="2">
        <v>616</v>
      </c>
      <c r="C41" s="2">
        <v>5.4966034692956404E-2</v>
      </c>
      <c r="D41" s="2">
        <v>8.1396293460837918E-2</v>
      </c>
      <c r="E41" s="2">
        <v>620786</v>
      </c>
      <c r="F41" s="2">
        <v>0.98133552687826198</v>
      </c>
      <c r="G41" s="2">
        <v>1.0177578628571362</v>
      </c>
      <c r="H41" s="2">
        <v>-0.19125098348688199</v>
      </c>
      <c r="I41" s="2">
        <v>77.395223720326513</v>
      </c>
      <c r="J41" s="2">
        <v>284.43908889400279</v>
      </c>
      <c r="K41" s="2">
        <v>1411.8004146591804</v>
      </c>
      <c r="L41" s="2">
        <v>1915.3734016049114</v>
      </c>
      <c r="M41" s="2">
        <v>4210.9226177056626</v>
      </c>
      <c r="N41" s="2">
        <v>0.99999999999597045</v>
      </c>
      <c r="O41" s="2">
        <v>1</v>
      </c>
      <c r="P41" s="2">
        <v>1</v>
      </c>
      <c r="Q41" s="2">
        <v>1</v>
      </c>
      <c r="R41" s="2">
        <v>1</v>
      </c>
      <c r="S41">
        <v>58.556664622618314</v>
      </c>
    </row>
    <row r="42" spans="1:19" x14ac:dyDescent="0.2">
      <c r="A42" s="2" t="s">
        <v>63</v>
      </c>
      <c r="B42" s="2">
        <v>616</v>
      </c>
      <c r="C42" s="2">
        <v>5.4966034692956404E-2</v>
      </c>
      <c r="D42" s="2">
        <v>7.8734170512577806E-2</v>
      </c>
      <c r="E42" s="2">
        <v>620786</v>
      </c>
      <c r="F42" s="2">
        <v>0.98133552687826198</v>
      </c>
      <c r="G42" s="2">
        <v>1.0250945259360706</v>
      </c>
      <c r="H42" s="2">
        <v>8.9756454021494833E-2</v>
      </c>
      <c r="I42" s="2">
        <v>78.916869594091054</v>
      </c>
      <c r="J42" s="2">
        <v>297.08904747668436</v>
      </c>
      <c r="K42" s="2">
        <v>1567.5918652528158</v>
      </c>
      <c r="L42" s="2">
        <v>2164.7408102208369</v>
      </c>
      <c r="M42" s="2">
        <v>5035.3088133371584</v>
      </c>
      <c r="N42" s="2">
        <v>0.99999999999779776</v>
      </c>
      <c r="O42" s="2">
        <v>1</v>
      </c>
      <c r="P42" s="2">
        <v>1</v>
      </c>
      <c r="Q42" s="2">
        <v>1</v>
      </c>
      <c r="R42" s="2">
        <v>1</v>
      </c>
      <c r="S42">
        <v>58.556664622618314</v>
      </c>
    </row>
    <row r="43" spans="1:19" x14ac:dyDescent="0.2">
      <c r="A43" s="2" t="s">
        <v>64</v>
      </c>
      <c r="B43" s="2">
        <v>616</v>
      </c>
      <c r="C43" s="2">
        <v>5.4966034692956404E-2</v>
      </c>
      <c r="D43" s="2">
        <v>7.4744323267019255E-2</v>
      </c>
      <c r="E43" s="2">
        <v>620786</v>
      </c>
      <c r="F43" s="2">
        <v>0.98133552687826198</v>
      </c>
      <c r="G43" s="2">
        <v>1.0223635149458885</v>
      </c>
      <c r="H43" s="2">
        <v>0.10615555959677744</v>
      </c>
      <c r="I43" s="2">
        <v>79.253516294682569</v>
      </c>
      <c r="J43" s="2">
        <v>298.79233974912449</v>
      </c>
      <c r="K43" s="2">
        <v>1582.6189316150551</v>
      </c>
      <c r="L43" s="2">
        <v>2187.9740403052465</v>
      </c>
      <c r="M43" s="2">
        <v>5108.1026701978608</v>
      </c>
      <c r="N43" s="2">
        <v>0.99999999999807365</v>
      </c>
      <c r="O43" s="2">
        <v>1</v>
      </c>
      <c r="P43" s="2">
        <v>1</v>
      </c>
      <c r="Q43" s="2">
        <v>1</v>
      </c>
      <c r="R43" s="2">
        <v>1</v>
      </c>
      <c r="S43">
        <v>58.556664622618314</v>
      </c>
    </row>
    <row r="44" spans="1:19" x14ac:dyDescent="0.2">
      <c r="A44" s="2" t="s">
        <v>65</v>
      </c>
      <c r="B44" s="2">
        <v>616</v>
      </c>
      <c r="C44" s="2">
        <v>5.4966034692956404E-2</v>
      </c>
      <c r="D44" s="2">
        <v>8.1027710940813791E-2</v>
      </c>
      <c r="E44" s="2">
        <v>620786</v>
      </c>
      <c r="F44" s="2">
        <v>0.98133552687826198</v>
      </c>
      <c r="G44" s="2">
        <v>1.0213793907812452</v>
      </c>
      <c r="H44" s="2">
        <v>-0.13422716060736223</v>
      </c>
      <c r="I44" s="2">
        <v>77.539467864491414</v>
      </c>
      <c r="J44" s="2">
        <v>286.33868366155752</v>
      </c>
      <c r="K44" s="2">
        <v>1438.1333987156036</v>
      </c>
      <c r="L44" s="2">
        <v>1957.6037804686787</v>
      </c>
      <c r="M44" s="2">
        <v>4348.459033906267</v>
      </c>
      <c r="N44" s="2">
        <v>0.99999999999619449</v>
      </c>
      <c r="O44" s="2">
        <v>1</v>
      </c>
      <c r="P44" s="2">
        <v>1</v>
      </c>
      <c r="Q44" s="2">
        <v>1</v>
      </c>
      <c r="R44" s="2">
        <v>1</v>
      </c>
      <c r="S44">
        <v>58.556664622618314</v>
      </c>
    </row>
    <row r="45" spans="1:19" x14ac:dyDescent="0.2">
      <c r="A45" s="2" t="s">
        <v>66</v>
      </c>
      <c r="B45" s="2">
        <v>616</v>
      </c>
      <c r="C45" s="2">
        <v>5.4966034692956404E-2</v>
      </c>
      <c r="D45" s="2">
        <v>7.9331458719229531E-2</v>
      </c>
      <c r="E45" s="2">
        <v>620786</v>
      </c>
      <c r="F45" s="2">
        <v>0.98133552687826198</v>
      </c>
      <c r="G45" s="2">
        <v>1.0229913461477893</v>
      </c>
      <c r="H45" s="2">
        <v>6.6507254678814617E-2</v>
      </c>
      <c r="I45" s="2">
        <v>78.904437451962565</v>
      </c>
      <c r="J45" s="2">
        <v>296.43450292607037</v>
      </c>
      <c r="K45" s="2">
        <v>1555.6415089771306</v>
      </c>
      <c r="L45" s="2">
        <v>2144.7092324232335</v>
      </c>
      <c r="M45" s="2">
        <v>4961.5881465710472</v>
      </c>
      <c r="N45" s="2">
        <v>0.99999999999778677</v>
      </c>
      <c r="O45" s="2">
        <v>1</v>
      </c>
      <c r="P45" s="2">
        <v>1</v>
      </c>
      <c r="Q45" s="2">
        <v>1</v>
      </c>
      <c r="R45" s="2">
        <v>1</v>
      </c>
      <c r="S45">
        <v>58.556664622618314</v>
      </c>
    </row>
    <row r="46" spans="1:19" x14ac:dyDescent="0.2">
      <c r="A46" s="2" t="s">
        <v>67</v>
      </c>
      <c r="B46" s="2">
        <v>616</v>
      </c>
      <c r="C46" s="2">
        <v>5.4966034692956404E-2</v>
      </c>
      <c r="D46" s="2">
        <v>7.2632133459327161E-2</v>
      </c>
      <c r="E46" s="2">
        <v>620786</v>
      </c>
      <c r="F46" s="2">
        <v>0.98133552687826198</v>
      </c>
      <c r="G46" s="2">
        <v>1.0284307695164476</v>
      </c>
      <c r="H46" s="2">
        <v>6.8618804851912005E-2</v>
      </c>
      <c r="I46" s="2">
        <v>78.501218185582545</v>
      </c>
      <c r="J46" s="2">
        <v>294.97491452268991</v>
      </c>
      <c r="K46" s="2">
        <v>1548.9105861314747</v>
      </c>
      <c r="L46" s="2">
        <v>2135.882674597472</v>
      </c>
      <c r="M46" s="2">
        <v>4945.2848620410368</v>
      </c>
      <c r="N46" s="2">
        <v>0.99999999999740219</v>
      </c>
      <c r="O46" s="2">
        <v>1</v>
      </c>
      <c r="P46" s="2">
        <v>1</v>
      </c>
      <c r="Q46" s="2">
        <v>1</v>
      </c>
      <c r="R46" s="2">
        <v>1</v>
      </c>
      <c r="S46">
        <v>58.556664622618314</v>
      </c>
    </row>
    <row r="47" spans="1:19" x14ac:dyDescent="0.2">
      <c r="A47" s="2" t="s">
        <v>68</v>
      </c>
      <c r="B47" s="2">
        <v>616</v>
      </c>
      <c r="C47" s="2">
        <v>5.4966034692956404E-2</v>
      </c>
      <c r="D47" s="2">
        <v>8.5147694174482022E-2</v>
      </c>
      <c r="E47" s="2">
        <v>620786</v>
      </c>
      <c r="F47" s="2">
        <v>0.98133552687826198</v>
      </c>
      <c r="G47" s="2">
        <v>1.0188329784341945</v>
      </c>
      <c r="H47" s="2">
        <v>0.22254335149635501</v>
      </c>
      <c r="I47" s="2">
        <v>80.431653492786509</v>
      </c>
      <c r="J47" s="2">
        <v>306.45843477390315</v>
      </c>
      <c r="K47" s="2">
        <v>1670.4025571860645</v>
      </c>
      <c r="L47" s="2">
        <v>2329.7299487954556</v>
      </c>
      <c r="M47" s="2">
        <v>5602.3062772447774</v>
      </c>
      <c r="N47" s="2">
        <v>0.99999999999879474</v>
      </c>
      <c r="O47" s="2">
        <v>1</v>
      </c>
      <c r="P47" s="2">
        <v>1</v>
      </c>
      <c r="Q47" s="2">
        <v>1</v>
      </c>
      <c r="R47" s="2">
        <v>1</v>
      </c>
      <c r="S47">
        <v>58.556664622618314</v>
      </c>
    </row>
    <row r="48" spans="1:19" x14ac:dyDescent="0.2">
      <c r="A48" s="2" t="s">
        <v>69</v>
      </c>
      <c r="B48" s="2">
        <v>610</v>
      </c>
      <c r="C48" s="2">
        <v>5.4597216844262067E-2</v>
      </c>
      <c r="D48" s="2">
        <v>8.6582083548852884E-2</v>
      </c>
      <c r="E48" s="2">
        <v>620786</v>
      </c>
      <c r="F48" s="2">
        <v>0.9814661313692693</v>
      </c>
      <c r="G48" s="2">
        <v>1.0219925594638239</v>
      </c>
      <c r="H48" s="2">
        <v>0.21221092558744631</v>
      </c>
      <c r="I48" s="2">
        <v>79.571372679151168</v>
      </c>
      <c r="J48" s="2">
        <v>302.88009256117573</v>
      </c>
      <c r="K48" s="2">
        <v>1646.4877880525007</v>
      </c>
      <c r="L48" s="2">
        <v>2294.5003941978553</v>
      </c>
      <c r="M48" s="2">
        <v>5502.6101500135155</v>
      </c>
      <c r="N48" s="2">
        <v>0.99999999999830247</v>
      </c>
      <c r="O48" s="2">
        <v>1</v>
      </c>
      <c r="P48" s="2">
        <v>1</v>
      </c>
      <c r="Q48" s="2">
        <v>1</v>
      </c>
      <c r="R48" s="2">
        <v>1</v>
      </c>
      <c r="S48">
        <v>58.713510591397615</v>
      </c>
    </row>
    <row r="49" spans="1:19" x14ac:dyDescent="0.2">
      <c r="A49" s="2" t="s">
        <v>70</v>
      </c>
      <c r="B49" s="2">
        <v>616</v>
      </c>
      <c r="C49" s="2">
        <v>5.4966034692956404E-2</v>
      </c>
      <c r="D49" s="2">
        <v>7.4988925721295563E-2</v>
      </c>
      <c r="E49" s="2">
        <v>620786</v>
      </c>
      <c r="F49" s="2">
        <v>0.98133552687826198</v>
      </c>
      <c r="G49" s="2">
        <v>1.0228714501835039</v>
      </c>
      <c r="H49" s="2">
        <v>-0.13244327347691637</v>
      </c>
      <c r="I49" s="2">
        <v>77.44098414329703</v>
      </c>
      <c r="J49" s="2">
        <v>286.02472961530401</v>
      </c>
      <c r="K49" s="2">
        <v>1437.2134551354259</v>
      </c>
      <c r="L49" s="2">
        <v>1956.6200744881435</v>
      </c>
      <c r="M49" s="2">
        <v>4348.2700663510213</v>
      </c>
      <c r="N49" s="2">
        <v>0.99999999999604283</v>
      </c>
      <c r="O49" s="2">
        <v>1</v>
      </c>
      <c r="P49" s="2">
        <v>1</v>
      </c>
      <c r="Q49" s="2">
        <v>1</v>
      </c>
      <c r="R49" s="2">
        <v>1</v>
      </c>
      <c r="S49">
        <v>58.556664622618314</v>
      </c>
    </row>
    <row r="50" spans="1:19" x14ac:dyDescent="0.2">
      <c r="A50" s="2" t="s">
        <v>71</v>
      </c>
      <c r="B50" s="2">
        <v>616</v>
      </c>
      <c r="C50" s="2">
        <v>5.4966034692956404E-2</v>
      </c>
      <c r="D50" s="2">
        <v>7.3751217260695792E-2</v>
      </c>
      <c r="E50" s="2">
        <v>620786</v>
      </c>
      <c r="F50" s="2">
        <v>0.98133552687826198</v>
      </c>
      <c r="G50" s="2">
        <v>1.0215817915427732</v>
      </c>
      <c r="H50" s="2">
        <v>-0.11745696764105998</v>
      </c>
      <c r="I50" s="2">
        <v>77.646636373109516</v>
      </c>
      <c r="J50" s="2">
        <v>287.13733878602261</v>
      </c>
      <c r="K50" s="2">
        <v>1447.1795045726205</v>
      </c>
      <c r="L50" s="2">
        <v>1971.8606302994619</v>
      </c>
      <c r="M50" s="2">
        <v>4393.5896587674379</v>
      </c>
      <c r="N50" s="2">
        <v>0.99999999999635292</v>
      </c>
      <c r="O50" s="2">
        <v>1</v>
      </c>
      <c r="P50" s="2">
        <v>1</v>
      </c>
      <c r="Q50" s="2">
        <v>1</v>
      </c>
      <c r="R50" s="2">
        <v>1</v>
      </c>
      <c r="S50">
        <v>58.556664622618314</v>
      </c>
    </row>
    <row r="51" spans="1:19" x14ac:dyDescent="0.2">
      <c r="A51" s="2" t="s">
        <v>72</v>
      </c>
      <c r="B51" s="2">
        <v>616</v>
      </c>
      <c r="C51" s="2">
        <v>5.4966034692956404E-2</v>
      </c>
      <c r="D51" s="2">
        <v>8.3539233214488057E-2</v>
      </c>
      <c r="E51" s="2">
        <v>620786</v>
      </c>
      <c r="F51" s="2">
        <v>0.98133552687826198</v>
      </c>
      <c r="G51" s="2">
        <v>1.0228645220152173</v>
      </c>
      <c r="H51" s="2">
        <v>1.05283459500455E-2</v>
      </c>
      <c r="I51" s="2">
        <v>78.494304707433912</v>
      </c>
      <c r="J51" s="2">
        <v>293.45644807244963</v>
      </c>
      <c r="K51" s="2">
        <v>1520.5248774195038</v>
      </c>
      <c r="L51" s="2">
        <v>2088.4077855195428</v>
      </c>
      <c r="M51" s="2">
        <v>4772.5742796250579</v>
      </c>
      <c r="N51" s="2">
        <v>0.99999999999739508</v>
      </c>
      <c r="O51" s="2">
        <v>1</v>
      </c>
      <c r="P51" s="2">
        <v>1</v>
      </c>
      <c r="Q51" s="2">
        <v>1</v>
      </c>
      <c r="R51" s="2">
        <v>1</v>
      </c>
      <c r="S51">
        <v>58.556664622618314</v>
      </c>
    </row>
    <row r="52" spans="1:19" x14ac:dyDescent="0.2">
      <c r="A52" s="2" t="s">
        <v>73</v>
      </c>
      <c r="B52" s="2">
        <v>616</v>
      </c>
      <c r="C52" s="2">
        <v>5.4966034692956404E-2</v>
      </c>
      <c r="D52" s="2">
        <v>6.4825520114701801E-2</v>
      </c>
      <c r="E52" s="2">
        <v>620786</v>
      </c>
      <c r="F52" s="2">
        <v>0.98133552687826198</v>
      </c>
      <c r="G52" s="2">
        <v>1.0265065755995197</v>
      </c>
      <c r="H52" s="2">
        <v>-2.75741648873652E-2</v>
      </c>
      <c r="I52" s="2">
        <v>77.934829279964092</v>
      </c>
      <c r="J52" s="2">
        <v>290.41890721459561</v>
      </c>
      <c r="K52" s="2">
        <v>1492.3734069680595</v>
      </c>
      <c r="L52" s="2">
        <v>2044.8352470010234</v>
      </c>
      <c r="M52" s="2">
        <v>4637.6569284719244</v>
      </c>
      <c r="N52" s="2">
        <v>0.99999999999674705</v>
      </c>
      <c r="O52" s="2">
        <v>1</v>
      </c>
      <c r="P52" s="2">
        <v>1</v>
      </c>
      <c r="Q52" s="2">
        <v>1</v>
      </c>
      <c r="R52" s="2">
        <v>1</v>
      </c>
      <c r="S52">
        <v>58.556664622618314</v>
      </c>
    </row>
    <row r="53" spans="1:19" ht="1" customHeight="1" x14ac:dyDescent="0.2">
      <c r="A53" s="2" t="s">
        <v>74</v>
      </c>
      <c r="B53" s="2">
        <v>616</v>
      </c>
      <c r="C53" s="2">
        <v>5.4966034692956404E-2</v>
      </c>
      <c r="D53" s="2">
        <v>8.509426543222183E-2</v>
      </c>
      <c r="E53" s="2">
        <v>620786</v>
      </c>
      <c r="F53" s="2">
        <v>0.98133552687826198</v>
      </c>
      <c r="G53" s="2">
        <v>1.0214147206883832</v>
      </c>
      <c r="H53" s="2">
        <v>-0.21130280783774277</v>
      </c>
      <c r="I53" s="2">
        <v>76.979393983959824</v>
      </c>
      <c r="J53" s="2">
        <v>282.46907369453345</v>
      </c>
      <c r="K53" s="2">
        <v>1396.8068266367311</v>
      </c>
      <c r="L53" s="2">
        <v>1893.1138796239313</v>
      </c>
      <c r="M53" s="2">
        <v>4149.4660751158299</v>
      </c>
      <c r="N53" s="2">
        <v>0.99999999999524813</v>
      </c>
      <c r="O53" s="2">
        <v>1</v>
      </c>
      <c r="P53" s="2">
        <v>1</v>
      </c>
      <c r="Q53" s="2">
        <v>1</v>
      </c>
      <c r="R53" s="2">
        <v>1</v>
      </c>
      <c r="S53">
        <v>58.556664622618314</v>
      </c>
    </row>
    <row r="54" spans="1:19" x14ac:dyDescent="0.2">
      <c r="A54" s="2" t="s">
        <v>76</v>
      </c>
      <c r="B54" s="2">
        <v>616</v>
      </c>
      <c r="C54" s="2">
        <v>5.4966034692956404E-2</v>
      </c>
      <c r="D54" s="2">
        <v>7.4318838068507018E-2</v>
      </c>
      <c r="E54" s="2">
        <v>620786</v>
      </c>
      <c r="F54" s="2">
        <v>0.98133552687826198</v>
      </c>
      <c r="G54" s="2">
        <v>1.0235099238871872</v>
      </c>
      <c r="H54" s="2">
        <v>-3.8760334617560697E-2</v>
      </c>
      <c r="I54" s="2">
        <v>78.079203565382343</v>
      </c>
      <c r="J54" s="2">
        <v>290.67141932798728</v>
      </c>
      <c r="K54" s="2">
        <v>1489.8536438330455</v>
      </c>
      <c r="L54" s="2">
        <v>2039.8332489459217</v>
      </c>
      <c r="M54" s="2">
        <v>4614.8169601800855</v>
      </c>
      <c r="N54" s="2">
        <v>0.99999999999692823</v>
      </c>
      <c r="O54" s="2">
        <v>1</v>
      </c>
      <c r="P54" s="2">
        <v>1</v>
      </c>
      <c r="Q54" s="2">
        <v>1</v>
      </c>
      <c r="R54" s="2">
        <v>1</v>
      </c>
      <c r="S54">
        <v>58.556664622618314</v>
      </c>
    </row>
    <row r="55" spans="1:19" x14ac:dyDescent="0.2">
      <c r="A55" s="2" t="s">
        <v>77</v>
      </c>
      <c r="B55" s="2">
        <v>616</v>
      </c>
      <c r="C55" s="2">
        <v>5.4966034692956404E-2</v>
      </c>
      <c r="D55" s="2">
        <v>9.0619767891715108E-2</v>
      </c>
      <c r="E55" s="2">
        <v>620786</v>
      </c>
      <c r="F55" s="2">
        <v>0.98133552687826198</v>
      </c>
      <c r="G55" s="2">
        <v>1.0171325237214957</v>
      </c>
      <c r="H55" s="2">
        <v>0.12646689882265527</v>
      </c>
      <c r="I55" s="2">
        <v>79.820663244957601</v>
      </c>
      <c r="J55" s="2">
        <v>301.48411628661574</v>
      </c>
      <c r="K55" s="2">
        <v>1604.5661030649808</v>
      </c>
      <c r="L55" s="2">
        <v>2221.4730016240815</v>
      </c>
      <c r="M55" s="2">
        <v>5210.1323900592297</v>
      </c>
      <c r="N55" s="2">
        <v>0.99999999999846279</v>
      </c>
      <c r="O55" s="2">
        <v>1</v>
      </c>
      <c r="P55" s="2">
        <v>1</v>
      </c>
      <c r="Q55" s="2">
        <v>1</v>
      </c>
      <c r="R55" s="2">
        <v>1</v>
      </c>
      <c r="S55">
        <v>58.556664622618314</v>
      </c>
    </row>
    <row r="56" spans="1:19" x14ac:dyDescent="0.2">
      <c r="A56" s="2" t="s">
        <v>78</v>
      </c>
      <c r="B56" s="2">
        <v>616</v>
      </c>
      <c r="C56" s="2">
        <v>5.4966034692956404E-2</v>
      </c>
      <c r="D56" s="2">
        <v>7.3473314323874619E-2</v>
      </c>
      <c r="E56" s="2">
        <v>620786</v>
      </c>
      <c r="F56" s="2">
        <v>0.98133552687826198</v>
      </c>
      <c r="G56" s="2">
        <v>1.0280089854944445</v>
      </c>
      <c r="H56" s="2">
        <v>-5.5400880430189259E-2</v>
      </c>
      <c r="I56" s="2">
        <v>77.617863742329817</v>
      </c>
      <c r="J56" s="2">
        <v>288.5584826706924</v>
      </c>
      <c r="K56" s="2">
        <v>1474.01369910432</v>
      </c>
      <c r="L56" s="2">
        <v>2016.22141317143</v>
      </c>
      <c r="M56" s="2">
        <v>4548.0961455082761</v>
      </c>
      <c r="N56" s="2">
        <v>0.99999999999631106</v>
      </c>
      <c r="O56" s="2">
        <v>1</v>
      </c>
      <c r="P56" s="2">
        <v>1</v>
      </c>
      <c r="Q56" s="2">
        <v>1</v>
      </c>
      <c r="R56" s="2">
        <v>1</v>
      </c>
      <c r="S56">
        <v>58.556664622618314</v>
      </c>
    </row>
    <row r="57" spans="1:19" x14ac:dyDescent="0.2">
      <c r="A57" s="2" t="s">
        <v>79</v>
      </c>
      <c r="B57" s="2">
        <v>616</v>
      </c>
      <c r="C57" s="2">
        <v>5.4966034692956404E-2</v>
      </c>
      <c r="D57" s="2">
        <v>8.1660911744479397E-2</v>
      </c>
      <c r="E57" s="2">
        <v>620786</v>
      </c>
      <c r="F57" s="2">
        <v>0.98133552687826198</v>
      </c>
      <c r="G57" s="2">
        <v>1.0198035396304626</v>
      </c>
      <c r="H57" s="2">
        <v>3.2884636828722821E-2</v>
      </c>
      <c r="I57" s="2">
        <v>78.897783939480448</v>
      </c>
      <c r="J57" s="2">
        <v>295.53521978309533</v>
      </c>
      <c r="K57" s="2">
        <v>1538.8912616462717</v>
      </c>
      <c r="L57" s="2">
        <v>2116.6760134358233</v>
      </c>
      <c r="M57" s="2">
        <v>4859.3261418923494</v>
      </c>
      <c r="N57" s="2">
        <v>0.999999999997781</v>
      </c>
      <c r="O57" s="2">
        <v>1</v>
      </c>
      <c r="P57" s="2">
        <v>1</v>
      </c>
      <c r="Q57" s="2">
        <v>1</v>
      </c>
      <c r="R57" s="2">
        <v>1</v>
      </c>
      <c r="S57">
        <v>58.556664622618314</v>
      </c>
    </row>
    <row r="58" spans="1:19" x14ac:dyDescent="0.2">
      <c r="A58" s="2" t="s">
        <v>80</v>
      </c>
      <c r="B58" s="2">
        <v>616</v>
      </c>
      <c r="C58" s="2">
        <v>5.4966034692956404E-2</v>
      </c>
      <c r="D58" s="2">
        <v>7.319291237686304E-2</v>
      </c>
      <c r="E58" s="2">
        <v>620786</v>
      </c>
      <c r="F58" s="2">
        <v>0.98133552687826198</v>
      </c>
      <c r="G58" s="2">
        <v>1.0277410106440059</v>
      </c>
      <c r="H58" s="2">
        <v>0.14179885448415169</v>
      </c>
      <c r="I58" s="2">
        <v>79.104811525015165</v>
      </c>
      <c r="J58" s="2">
        <v>299.17395230643621</v>
      </c>
      <c r="K58" s="2">
        <v>1598.2613807740304</v>
      </c>
      <c r="L58" s="2">
        <v>2215.4259425484952</v>
      </c>
      <c r="M58" s="2">
        <v>5218.4957928022895</v>
      </c>
      <c r="N58" s="2">
        <v>0.9999999999979563</v>
      </c>
      <c r="O58" s="2">
        <v>1</v>
      </c>
      <c r="P58" s="2">
        <v>1</v>
      </c>
      <c r="Q58" s="2">
        <v>1</v>
      </c>
      <c r="R58" s="2">
        <v>1</v>
      </c>
      <c r="S58">
        <v>58.556664622618314</v>
      </c>
    </row>
    <row r="59" spans="1:19" x14ac:dyDescent="0.2">
      <c r="A59" s="2" t="s">
        <v>81</v>
      </c>
      <c r="B59" s="2">
        <v>616</v>
      </c>
      <c r="C59" s="2">
        <v>5.4966034692956404E-2</v>
      </c>
      <c r="D59" s="2">
        <v>9.0875238865275779E-2</v>
      </c>
      <c r="E59" s="2">
        <v>620786</v>
      </c>
      <c r="F59" s="2">
        <v>0.98133552687826198</v>
      </c>
      <c r="G59" s="2">
        <v>1.0255523707364</v>
      </c>
      <c r="H59" s="2">
        <v>-6.2414892708530539E-2</v>
      </c>
      <c r="I59" s="2">
        <v>77.751007336199365</v>
      </c>
      <c r="J59" s="2">
        <v>288.87416668246226</v>
      </c>
      <c r="K59" s="2">
        <v>1473.244577870083</v>
      </c>
      <c r="L59" s="2">
        <v>2014.2041182247538</v>
      </c>
      <c r="M59" s="2">
        <v>4536.4073800784008</v>
      </c>
      <c r="N59" s="2">
        <v>0.9999999999965008</v>
      </c>
      <c r="O59" s="2">
        <v>1</v>
      </c>
      <c r="P59" s="2">
        <v>1</v>
      </c>
      <c r="Q59" s="2">
        <v>1</v>
      </c>
      <c r="R59" s="2">
        <v>1</v>
      </c>
      <c r="S59">
        <v>58.556664622618314</v>
      </c>
    </row>
    <row r="60" spans="1:19" x14ac:dyDescent="0.2">
      <c r="A60" s="2" t="s">
        <v>82</v>
      </c>
      <c r="B60" s="2">
        <v>616</v>
      </c>
      <c r="C60" s="2">
        <v>5.4966034692956404E-2</v>
      </c>
      <c r="D60" s="2">
        <v>8.3601040138271493E-2</v>
      </c>
      <c r="E60" s="2">
        <v>620786</v>
      </c>
      <c r="F60" s="2">
        <v>0.98133552687826198</v>
      </c>
      <c r="G60" s="2">
        <v>1.0203651685603818</v>
      </c>
      <c r="H60" s="2">
        <v>8.1347640089959247E-2</v>
      </c>
      <c r="I60" s="2">
        <v>79.220953071945061</v>
      </c>
      <c r="J60" s="2">
        <v>298.01376059493668</v>
      </c>
      <c r="K60" s="2">
        <v>1569.2558828262913</v>
      </c>
      <c r="L60" s="2">
        <v>2165.6447410647042</v>
      </c>
      <c r="M60" s="2">
        <v>5026.1430499830713</v>
      </c>
      <c r="N60" s="2">
        <v>0.99999999999804856</v>
      </c>
      <c r="O60" s="2">
        <v>1</v>
      </c>
      <c r="P60" s="2">
        <v>1</v>
      </c>
      <c r="Q60" s="2">
        <v>1</v>
      </c>
      <c r="R60" s="2">
        <v>1</v>
      </c>
      <c r="S60">
        <v>58.556664622618314</v>
      </c>
    </row>
    <row r="61" spans="1:19" x14ac:dyDescent="0.2">
      <c r="A61" s="2" t="s">
        <v>83</v>
      </c>
      <c r="B61" s="2">
        <v>616</v>
      </c>
      <c r="C61" s="2">
        <v>5.4966034692956404E-2</v>
      </c>
      <c r="D61" s="2">
        <v>8.0743266567379957E-2</v>
      </c>
      <c r="E61" s="2">
        <v>620786</v>
      </c>
      <c r="F61" s="2">
        <v>0.98133552687826198</v>
      </c>
      <c r="G61" s="2">
        <v>1.0254729719553775</v>
      </c>
      <c r="H61" s="5">
        <v>-3.4861968474062398E-3</v>
      </c>
      <c r="I61" s="2">
        <v>78.190982624074579</v>
      </c>
      <c r="J61" s="2">
        <v>291.97347076213305</v>
      </c>
      <c r="K61" s="2">
        <v>1508.2646442517594</v>
      </c>
      <c r="L61" s="2">
        <v>2069.7629001620949</v>
      </c>
      <c r="M61" s="2">
        <v>4717.0259938606305</v>
      </c>
      <c r="N61" s="2">
        <v>0.99999999999706157</v>
      </c>
      <c r="O61" s="2">
        <v>1</v>
      </c>
      <c r="P61" s="2">
        <v>1</v>
      </c>
      <c r="Q61" s="2">
        <v>1</v>
      </c>
      <c r="R61" s="2">
        <v>1</v>
      </c>
      <c r="S61">
        <v>58.556664622618314</v>
      </c>
    </row>
    <row r="62" spans="1:19" x14ac:dyDescent="0.2">
      <c r="A62" s="2" t="s">
        <v>84</v>
      </c>
      <c r="B62" s="2">
        <v>616</v>
      </c>
      <c r="C62" s="2">
        <v>5.4966034692956404E-2</v>
      </c>
      <c r="D62" s="2">
        <v>8.499967338148498E-2</v>
      </c>
      <c r="E62" s="2">
        <v>620786</v>
      </c>
      <c r="F62" s="2">
        <v>0.98133552687826198</v>
      </c>
      <c r="G62" s="2">
        <v>1.0216277574581505</v>
      </c>
      <c r="H62" s="2">
        <v>-0.20637853639315201</v>
      </c>
      <c r="I62" s="2">
        <v>76.99905277842781</v>
      </c>
      <c r="J62" s="2">
        <v>282.65623923542358</v>
      </c>
      <c r="K62" s="2">
        <v>1399.1159077365589</v>
      </c>
      <c r="L62" s="2">
        <v>1896.7645181557466</v>
      </c>
      <c r="M62" s="2">
        <v>4160.9710281401085</v>
      </c>
      <c r="N62" s="2">
        <v>0.9999999999952851</v>
      </c>
      <c r="O62" s="2">
        <v>1</v>
      </c>
      <c r="P62" s="2">
        <v>1</v>
      </c>
      <c r="Q62" s="2">
        <v>1</v>
      </c>
      <c r="R62" s="2">
        <v>1</v>
      </c>
      <c r="S62">
        <v>58.556664622618314</v>
      </c>
    </row>
    <row r="63" spans="1:19" x14ac:dyDescent="0.2">
      <c r="A63" s="2" t="s">
        <v>85</v>
      </c>
      <c r="B63" s="2">
        <v>616</v>
      </c>
      <c r="C63" s="2">
        <v>5.4966034692956404E-2</v>
      </c>
      <c r="D63" s="2">
        <v>7.8879151463871075E-2</v>
      </c>
      <c r="E63" s="2">
        <v>620786</v>
      </c>
      <c r="F63" s="2">
        <v>0.98133552687826198</v>
      </c>
      <c r="G63" s="2">
        <v>1.024296903108493</v>
      </c>
      <c r="H63" s="2">
        <v>-1.561645712282589E-2</v>
      </c>
      <c r="I63" s="2">
        <v>78.190590997684865</v>
      </c>
      <c r="J63" s="2">
        <v>291.66537776045828</v>
      </c>
      <c r="K63" s="2">
        <v>1502.5799513800723</v>
      </c>
      <c r="L63" s="2">
        <v>2060.3111493822266</v>
      </c>
      <c r="M63" s="2">
        <v>4683.3225400909723</v>
      </c>
      <c r="N63" s="2">
        <v>0.99999999999706113</v>
      </c>
      <c r="O63" s="2">
        <v>1</v>
      </c>
      <c r="P63" s="2">
        <v>1</v>
      </c>
      <c r="Q63" s="2">
        <v>1</v>
      </c>
      <c r="R63" s="2">
        <v>1</v>
      </c>
      <c r="S63">
        <v>58.556664622618314</v>
      </c>
    </row>
    <row r="64" spans="1:19" x14ac:dyDescent="0.2">
      <c r="A64" s="2" t="s">
        <v>86</v>
      </c>
      <c r="B64" s="2">
        <v>616</v>
      </c>
      <c r="C64" s="2">
        <v>5.4966034692956404E-2</v>
      </c>
      <c r="D64" s="2">
        <v>7.5689535269728603E-2</v>
      </c>
      <c r="E64" s="2">
        <v>620786</v>
      </c>
      <c r="F64" s="2">
        <v>0.98133552687826198</v>
      </c>
      <c r="G64" s="2">
        <v>1.0246975861791177</v>
      </c>
      <c r="H64" s="5">
        <v>-2.584161017106551E-2</v>
      </c>
      <c r="I64" s="2">
        <v>78.084539385181074</v>
      </c>
      <c r="J64" s="2">
        <v>291.01551305328519</v>
      </c>
      <c r="K64" s="2">
        <v>1495.8966005701911</v>
      </c>
      <c r="L64" s="2">
        <v>2049.823206896534</v>
      </c>
      <c r="M64" s="2">
        <v>4649.9304660319112</v>
      </c>
      <c r="N64" s="2">
        <v>0.99999999999693467</v>
      </c>
      <c r="O64" s="2">
        <v>1</v>
      </c>
      <c r="P64" s="2">
        <v>1</v>
      </c>
      <c r="Q64" s="2">
        <v>1</v>
      </c>
      <c r="R64" s="2">
        <v>1</v>
      </c>
      <c r="S64">
        <v>58.556664622618314</v>
      </c>
    </row>
    <row r="65" spans="1:19" x14ac:dyDescent="0.2">
      <c r="A65" s="2" t="s">
        <v>87</v>
      </c>
      <c r="B65" s="2">
        <v>616</v>
      </c>
      <c r="C65" s="2">
        <v>5.4966034692956404E-2</v>
      </c>
      <c r="D65" s="2">
        <v>7.3841570693408534E-2</v>
      </c>
      <c r="E65" s="2">
        <v>620786</v>
      </c>
      <c r="F65" s="2">
        <v>0.98133552687826198</v>
      </c>
      <c r="G65" s="2">
        <v>1.0215073870919156</v>
      </c>
      <c r="H65" s="5">
        <v>-1.5419791244195159E-2</v>
      </c>
      <c r="I65" s="2">
        <v>78.404773543846716</v>
      </c>
      <c r="J65" s="2">
        <v>292.46319541534666</v>
      </c>
      <c r="K65" s="2">
        <v>1506.5952923398386</v>
      </c>
      <c r="L65" s="2">
        <v>2065.7451727536418</v>
      </c>
      <c r="M65" s="2">
        <v>4694.8379081224903</v>
      </c>
      <c r="N65" s="2">
        <v>0.99999999999730071</v>
      </c>
      <c r="O65" s="2">
        <v>1</v>
      </c>
      <c r="P65" s="2">
        <v>1</v>
      </c>
      <c r="Q65" s="2">
        <v>1</v>
      </c>
      <c r="R65" s="2">
        <v>1</v>
      </c>
      <c r="S65">
        <v>58.556664622618314</v>
      </c>
    </row>
    <row r="66" spans="1:19" x14ac:dyDescent="0.2">
      <c r="A66" s="2" t="s">
        <v>88</v>
      </c>
      <c r="B66" s="2">
        <v>616</v>
      </c>
      <c r="C66" s="2">
        <v>5.4966034692956404E-2</v>
      </c>
      <c r="D66" s="2">
        <v>8.2224438502331229E-2</v>
      </c>
      <c r="E66" s="2">
        <v>620786</v>
      </c>
      <c r="F66" s="2">
        <v>0.98133552687826198</v>
      </c>
      <c r="G66" s="2">
        <v>1.0256798367463378</v>
      </c>
      <c r="H66" s="2">
        <v>4.6506823438894562E-2</v>
      </c>
      <c r="I66" s="2">
        <v>78.547067447851617</v>
      </c>
      <c r="J66" s="2">
        <v>294.57648926911969</v>
      </c>
      <c r="K66" s="2">
        <v>1538.9049179823619</v>
      </c>
      <c r="L66" s="2">
        <v>2118.8124362259773</v>
      </c>
      <c r="M66" s="2">
        <v>4880.7639030207683</v>
      </c>
      <c r="N66" s="2">
        <v>0.99999999999744904</v>
      </c>
      <c r="O66" s="2">
        <v>1</v>
      </c>
      <c r="P66" s="2">
        <v>1</v>
      </c>
      <c r="Q66" s="2">
        <v>1</v>
      </c>
      <c r="R66" s="2">
        <v>1</v>
      </c>
      <c r="S66">
        <v>58.556664622618314</v>
      </c>
    </row>
    <row r="67" spans="1:19" x14ac:dyDescent="0.2">
      <c r="A67" s="2" t="s">
        <v>89</v>
      </c>
      <c r="B67" s="2">
        <v>616</v>
      </c>
      <c r="C67" s="2">
        <v>5.4966034692956404E-2</v>
      </c>
      <c r="D67" s="2">
        <v>7.5585025318206073E-2</v>
      </c>
      <c r="E67" s="2">
        <v>620786</v>
      </c>
      <c r="F67" s="2">
        <v>0.98133552687826198</v>
      </c>
      <c r="G67" s="2">
        <v>1.0209803019770698</v>
      </c>
      <c r="H67" s="2">
        <v>-0.1239665261882885</v>
      </c>
      <c r="I67" s="2">
        <v>77.644202425116205</v>
      </c>
      <c r="J67" s="2">
        <v>286.96925065113237</v>
      </c>
      <c r="K67" s="2">
        <v>1444.327509737351</v>
      </c>
      <c r="L67" s="2">
        <v>1967.1957432902675</v>
      </c>
      <c r="M67" s="2">
        <v>4377.7406907270761</v>
      </c>
      <c r="N67" s="2">
        <v>0.99999999999634936</v>
      </c>
      <c r="O67" s="2">
        <v>1</v>
      </c>
      <c r="P67" s="2">
        <v>1</v>
      </c>
      <c r="Q67" s="2">
        <v>1</v>
      </c>
      <c r="R67" s="2">
        <v>1</v>
      </c>
      <c r="S67">
        <v>58.556664622618314</v>
      </c>
    </row>
    <row r="68" spans="1:19" x14ac:dyDescent="0.2">
      <c r="A68" s="2" t="s">
        <v>90</v>
      </c>
      <c r="B68" s="2">
        <v>616</v>
      </c>
      <c r="C68" s="2">
        <v>5.4966034692956404E-2</v>
      </c>
      <c r="D68" s="2">
        <v>9.1830520188822568E-2</v>
      </c>
      <c r="E68" s="2">
        <v>620786</v>
      </c>
      <c r="F68" s="2">
        <v>0.98133552687826198</v>
      </c>
      <c r="G68" s="2">
        <v>1.0195806100961626</v>
      </c>
      <c r="H68" s="2">
        <v>3.0692501118675931E-2</v>
      </c>
      <c r="I68" s="2">
        <v>78.898518555147007</v>
      </c>
      <c r="J68" s="2">
        <v>295.48113601950394</v>
      </c>
      <c r="K68" s="2">
        <v>1537.8337021819082</v>
      </c>
      <c r="L68" s="2">
        <v>2114.9035269946853</v>
      </c>
      <c r="M68" s="2">
        <v>4852.8681241961658</v>
      </c>
      <c r="N68" s="2">
        <v>0.99999999999778155</v>
      </c>
      <c r="O68" s="2">
        <v>1</v>
      </c>
      <c r="P68" s="2">
        <v>1</v>
      </c>
      <c r="Q68" s="2">
        <v>1</v>
      </c>
      <c r="R68" s="2">
        <v>1</v>
      </c>
      <c r="S68">
        <v>58.556664622618314</v>
      </c>
    </row>
    <row r="69" spans="1:19" x14ac:dyDescent="0.2">
      <c r="A69" s="2" t="s">
        <v>91</v>
      </c>
      <c r="B69" s="2">
        <v>616</v>
      </c>
      <c r="C69" s="2">
        <v>5.4966034692956404E-2</v>
      </c>
      <c r="D69" s="2">
        <v>7.7346986950617536E-2</v>
      </c>
      <c r="E69" s="2">
        <v>620786</v>
      </c>
      <c r="F69" s="2">
        <v>0.98133552687826198</v>
      </c>
      <c r="G69" s="2">
        <v>1.0243217837503813</v>
      </c>
      <c r="H69" s="2">
        <v>7.4082203148639211E-2</v>
      </c>
      <c r="I69" s="2">
        <v>78.858553169556913</v>
      </c>
      <c r="J69" s="2">
        <v>296.45969098168752</v>
      </c>
      <c r="K69" s="2">
        <v>1558.5474339311611</v>
      </c>
      <c r="L69" s="2">
        <v>2149.8767627905017</v>
      </c>
      <c r="M69" s="2">
        <v>4982.5220157409994</v>
      </c>
      <c r="N69" s="2">
        <v>0.99999999999774603</v>
      </c>
      <c r="O69" s="2">
        <v>1</v>
      </c>
      <c r="P69" s="2">
        <v>1</v>
      </c>
      <c r="Q69" s="2">
        <v>1</v>
      </c>
      <c r="R69" s="2">
        <v>1</v>
      </c>
      <c r="S69">
        <v>58.556664622618314</v>
      </c>
    </row>
    <row r="70" spans="1:19" x14ac:dyDescent="0.2">
      <c r="A70" s="2" t="s">
        <v>92</v>
      </c>
      <c r="B70" s="2">
        <v>616</v>
      </c>
      <c r="C70" s="2">
        <v>5.4966034692956404E-2</v>
      </c>
      <c r="D70" s="2">
        <v>8.4714818383615165E-2</v>
      </c>
      <c r="E70" s="2">
        <v>620786</v>
      </c>
      <c r="F70" s="2">
        <v>0.98133552687826198</v>
      </c>
      <c r="G70" s="2">
        <v>1.0172450482034994</v>
      </c>
      <c r="H70" s="2">
        <v>-0.17122586953992358</v>
      </c>
      <c r="I70" s="2">
        <v>77.579216730697922</v>
      </c>
      <c r="J70" s="2">
        <v>285.58419629826443</v>
      </c>
      <c r="K70" s="2">
        <v>1423.1642773974245</v>
      </c>
      <c r="L70" s="2">
        <v>1932.9358403731153</v>
      </c>
      <c r="M70" s="2">
        <v>4263.9763511823212</v>
      </c>
      <c r="N70" s="2">
        <v>0.999999999996254</v>
      </c>
      <c r="O70" s="2">
        <v>1</v>
      </c>
      <c r="P70" s="2">
        <v>1</v>
      </c>
      <c r="Q70" s="2">
        <v>1</v>
      </c>
      <c r="R70" s="2">
        <v>1</v>
      </c>
      <c r="S70">
        <v>58.556664622618314</v>
      </c>
    </row>
    <row r="71" spans="1:19" x14ac:dyDescent="0.2">
      <c r="A71" s="2" t="s">
        <v>93</v>
      </c>
      <c r="B71" s="2">
        <v>615</v>
      </c>
      <c r="C71" s="2">
        <v>5.4732485149457048E-2</v>
      </c>
      <c r="D71" s="2">
        <v>0.34778895627826073</v>
      </c>
      <c r="E71" s="2">
        <v>620786</v>
      </c>
      <c r="F71" s="2">
        <v>0.98135724241955469</v>
      </c>
      <c r="G71" s="2">
        <v>1.0271861784611349</v>
      </c>
      <c r="H71" s="2">
        <v>4.8004498158194978E-2</v>
      </c>
      <c r="I71" s="2">
        <v>78.111232327142375</v>
      </c>
      <c r="J71" s="2">
        <v>292.98111037930909</v>
      </c>
      <c r="K71" s="2">
        <v>1531.1495849677965</v>
      </c>
      <c r="L71" s="2">
        <v>2108.390183649853</v>
      </c>
      <c r="M71" s="2">
        <v>4858.8524480631904</v>
      </c>
      <c r="N71" s="2">
        <v>0.99999999999696698</v>
      </c>
      <c r="O71" s="2">
        <v>1</v>
      </c>
      <c r="P71" s="2">
        <v>1</v>
      </c>
      <c r="Q71" s="2">
        <v>1</v>
      </c>
      <c r="R71" s="2">
        <v>1</v>
      </c>
      <c r="S71">
        <v>58.388332552697833</v>
      </c>
    </row>
    <row r="72" spans="1:19" x14ac:dyDescent="0.2">
      <c r="A72" s="2" t="s">
        <v>94</v>
      </c>
      <c r="B72" s="2">
        <v>616</v>
      </c>
      <c r="C72" s="2">
        <v>5.4966034692956404E-2</v>
      </c>
      <c r="D72" s="2">
        <v>6.9118578656544041E-2</v>
      </c>
      <c r="E72" s="2">
        <v>620786</v>
      </c>
      <c r="F72" s="2">
        <v>0.98133552687826198</v>
      </c>
      <c r="G72" s="2">
        <v>1.0145211418868849</v>
      </c>
      <c r="H72" s="2">
        <v>4.8622064248684579E-2</v>
      </c>
      <c r="I72" s="2">
        <v>79.42896790337052</v>
      </c>
      <c r="J72" s="2">
        <v>297.93211928677289</v>
      </c>
      <c r="K72" s="2">
        <v>1556.7513972740528</v>
      </c>
      <c r="L72" s="2">
        <v>2143.3674576872872</v>
      </c>
      <c r="M72" s="2">
        <v>4935.8100436968807</v>
      </c>
      <c r="N72" s="2">
        <v>0.99999999999820344</v>
      </c>
      <c r="O72" s="2">
        <v>1</v>
      </c>
      <c r="P72" s="2">
        <v>1</v>
      </c>
      <c r="Q72" s="2">
        <v>1</v>
      </c>
      <c r="R72" s="2">
        <v>1</v>
      </c>
      <c r="S72">
        <v>58.556664622618314</v>
      </c>
    </row>
    <row r="73" spans="1:19" x14ac:dyDescent="0.2">
      <c r="A73" s="2" t="s">
        <v>95</v>
      </c>
      <c r="B73" s="2">
        <v>616</v>
      </c>
      <c r="C73" s="2">
        <v>5.4966034692956404E-2</v>
      </c>
      <c r="D73" s="2">
        <v>7.7847261178340094E-2</v>
      </c>
      <c r="E73" s="2">
        <v>620786</v>
      </c>
      <c r="F73" s="2">
        <v>0.98133552687826198</v>
      </c>
      <c r="G73" s="2">
        <v>1.0222439748014474</v>
      </c>
      <c r="H73" s="2">
        <v>-6.6925301048452734E-2</v>
      </c>
      <c r="I73" s="2">
        <v>77.967371583954616</v>
      </c>
      <c r="J73" s="2">
        <v>289.55638311125733</v>
      </c>
      <c r="K73" s="2">
        <v>1475.067711993685</v>
      </c>
      <c r="L73" s="2">
        <v>2016.0082505840796</v>
      </c>
      <c r="M73" s="2">
        <v>4535.2307763090575</v>
      </c>
      <c r="N73" s="2">
        <v>0.99999999999678879</v>
      </c>
      <c r="O73" s="2">
        <v>1</v>
      </c>
      <c r="P73" s="2">
        <v>1</v>
      </c>
      <c r="Q73" s="2">
        <v>1</v>
      </c>
      <c r="R73" s="2">
        <v>1</v>
      </c>
      <c r="S73">
        <v>58.556664622618314</v>
      </c>
    </row>
    <row r="74" spans="1:19" x14ac:dyDescent="0.2">
      <c r="A74" s="2" t="s">
        <v>96</v>
      </c>
      <c r="B74" s="2">
        <v>616</v>
      </c>
      <c r="C74" s="2">
        <v>5.4966034692956404E-2</v>
      </c>
      <c r="D74" s="2">
        <v>7.6206581022947431E-2</v>
      </c>
      <c r="E74" s="2">
        <v>620786</v>
      </c>
      <c r="F74" s="2">
        <v>0.98133552687826198</v>
      </c>
      <c r="G74" s="2">
        <v>1.0235007128092886</v>
      </c>
      <c r="H74" s="2">
        <v>5.8573351202474172E-2</v>
      </c>
      <c r="I74" s="2">
        <v>78.80529746525545</v>
      </c>
      <c r="J74" s="2">
        <v>295.85594209224951</v>
      </c>
      <c r="K74" s="2">
        <v>1549.7842128635609</v>
      </c>
      <c r="L74" s="2">
        <v>2135.4828062748911</v>
      </c>
      <c r="M74" s="2">
        <v>4931.6141874035993</v>
      </c>
      <c r="N74" s="2">
        <v>0.99999999999769784</v>
      </c>
      <c r="O74" s="2">
        <v>1</v>
      </c>
      <c r="P74" s="2">
        <v>1</v>
      </c>
      <c r="Q74" s="2">
        <v>1</v>
      </c>
      <c r="R74" s="2">
        <v>1</v>
      </c>
      <c r="S74">
        <v>58.556664622618314</v>
      </c>
    </row>
    <row r="75" spans="1:19" x14ac:dyDescent="0.2">
      <c r="A75" s="2" t="s">
        <v>97</v>
      </c>
      <c r="B75" s="2">
        <v>616</v>
      </c>
      <c r="C75" s="2">
        <v>5.4966034692956404E-2</v>
      </c>
      <c r="D75" s="2">
        <v>7.2458238031687536E-2</v>
      </c>
      <c r="E75" s="2">
        <v>620786</v>
      </c>
      <c r="F75" s="2">
        <v>0.98133552687826198</v>
      </c>
      <c r="G75" s="2">
        <v>1.0179699311782926</v>
      </c>
      <c r="H75" s="2">
        <v>1.41275941794989E-3</v>
      </c>
      <c r="I75" s="2">
        <v>78.802604937179211</v>
      </c>
      <c r="J75" s="2">
        <v>294.36814309184473</v>
      </c>
      <c r="K75" s="2">
        <v>1521.8900402159932</v>
      </c>
      <c r="L75" s="2">
        <v>2088.8718269964215</v>
      </c>
      <c r="M75" s="2">
        <v>4762.711735038587</v>
      </c>
      <c r="N75" s="2">
        <v>0.9999999999976954</v>
      </c>
      <c r="O75" s="2">
        <v>1</v>
      </c>
      <c r="P75" s="2">
        <v>1</v>
      </c>
      <c r="Q75" s="2">
        <v>1</v>
      </c>
      <c r="R75" s="2">
        <v>1</v>
      </c>
      <c r="S75">
        <v>58.556664622618314</v>
      </c>
    </row>
    <row r="76" spans="1:19" x14ac:dyDescent="0.2">
      <c r="A76" s="2" t="s">
        <v>98</v>
      </c>
      <c r="B76" s="2">
        <v>616</v>
      </c>
      <c r="C76" s="2">
        <v>5.4966034692956404E-2</v>
      </c>
      <c r="D76" s="2">
        <v>9.9635292618627427E-2</v>
      </c>
      <c r="E76" s="2">
        <v>620786</v>
      </c>
      <c r="F76" s="2">
        <v>0.98133552687826198</v>
      </c>
      <c r="G76" s="2">
        <v>1.0226877488264472</v>
      </c>
      <c r="H76" s="2">
        <v>-4.9601186310071037E-2</v>
      </c>
      <c r="I76" s="2">
        <v>78.061499736027244</v>
      </c>
      <c r="J76" s="2">
        <v>290.33461839550858</v>
      </c>
      <c r="K76" s="2">
        <v>1484.5828590890255</v>
      </c>
      <c r="L76" s="2">
        <v>2031.2068293779398</v>
      </c>
      <c r="M76" s="2">
        <v>4585.1060056328106</v>
      </c>
      <c r="N76" s="2">
        <v>0.99999999999690659</v>
      </c>
      <c r="O76" s="2">
        <v>1</v>
      </c>
      <c r="P76" s="2">
        <v>1</v>
      </c>
      <c r="Q76" s="2">
        <v>1</v>
      </c>
      <c r="R76" s="2">
        <v>1</v>
      </c>
      <c r="S76">
        <v>58.556664622618314</v>
      </c>
    </row>
    <row r="77" spans="1:19" x14ac:dyDescent="0.2">
      <c r="A77" s="2" t="s">
        <v>99</v>
      </c>
      <c r="B77" s="2">
        <v>616</v>
      </c>
      <c r="C77" s="2">
        <v>5.4966034692956404E-2</v>
      </c>
      <c r="D77" s="2">
        <v>7.6420144341169269E-2</v>
      </c>
      <c r="E77" s="2">
        <v>620786</v>
      </c>
      <c r="F77" s="2">
        <v>0.98133552687826198</v>
      </c>
      <c r="G77" s="2">
        <v>1.0189665719833885</v>
      </c>
      <c r="H77" s="2">
        <v>7.9817062593337845E-2</v>
      </c>
      <c r="I77" s="2">
        <v>79.318612954513355</v>
      </c>
      <c r="J77" s="2">
        <v>298.34099905729636</v>
      </c>
      <c r="K77" s="2">
        <v>1570.3770179927883</v>
      </c>
      <c r="L77" s="2">
        <v>2166.9243340160629</v>
      </c>
      <c r="M77" s="2">
        <v>5026.8913727338513</v>
      </c>
      <c r="N77" s="2">
        <v>0.99999999999812283</v>
      </c>
      <c r="O77" s="2">
        <v>1</v>
      </c>
      <c r="P77" s="2">
        <v>1</v>
      </c>
      <c r="Q77" s="2">
        <v>1</v>
      </c>
      <c r="R77" s="2">
        <v>1</v>
      </c>
      <c r="S77">
        <v>58.556664622618314</v>
      </c>
    </row>
    <row r="78" spans="1:19" x14ac:dyDescent="0.2">
      <c r="A78" s="2" t="s">
        <v>100</v>
      </c>
      <c r="B78" s="2">
        <v>616</v>
      </c>
      <c r="C78" s="2">
        <v>5.4966034692956404E-2</v>
      </c>
      <c r="D78" s="2">
        <v>7.4734162352098385E-2</v>
      </c>
      <c r="E78" s="2">
        <v>620786</v>
      </c>
      <c r="F78" s="2">
        <v>0.98133552687826198</v>
      </c>
      <c r="G78" s="2">
        <v>1.0214035094413216</v>
      </c>
      <c r="H78" s="2">
        <v>-6.2633850441712283E-2</v>
      </c>
      <c r="I78" s="2">
        <v>78.062645976284458</v>
      </c>
      <c r="J78" s="2">
        <v>290.01306835095863</v>
      </c>
      <c r="K78" s="2">
        <v>1478.694587777893</v>
      </c>
      <c r="L78" s="2">
        <v>2021.466300544708</v>
      </c>
      <c r="M78" s="2">
        <v>4550.9788077678377</v>
      </c>
      <c r="N78" s="2">
        <v>0.99999999999690792</v>
      </c>
      <c r="O78" s="2">
        <v>1</v>
      </c>
      <c r="P78" s="2">
        <v>1</v>
      </c>
      <c r="Q78" s="2">
        <v>1</v>
      </c>
      <c r="R78" s="2">
        <v>1</v>
      </c>
      <c r="S78">
        <v>58.556664622618314</v>
      </c>
    </row>
    <row r="79" spans="1:19" x14ac:dyDescent="0.2">
      <c r="A79" s="2" t="s">
        <v>101</v>
      </c>
      <c r="B79" s="2">
        <v>616</v>
      </c>
      <c r="C79" s="2">
        <v>5.4966034692956404E-2</v>
      </c>
      <c r="D79" s="2">
        <v>8.0912495179641553E-2</v>
      </c>
      <c r="E79" s="2">
        <v>620786</v>
      </c>
      <c r="F79" s="2">
        <v>0.98133552687826198</v>
      </c>
      <c r="G79" s="2">
        <v>1.0151298553776722</v>
      </c>
      <c r="H79" s="2">
        <v>-0.10464065818507431</v>
      </c>
      <c r="I79" s="2">
        <v>78.228491000810749</v>
      </c>
      <c r="J79" s="2">
        <v>289.57251013681213</v>
      </c>
      <c r="K79" s="2">
        <v>1462.8420609042737</v>
      </c>
      <c r="L79" s="2">
        <v>1994.4402947453059</v>
      </c>
      <c r="M79" s="2">
        <v>4451.8587146966865</v>
      </c>
      <c r="N79" s="2">
        <v>0.99999999999710498</v>
      </c>
      <c r="O79" s="2">
        <v>1</v>
      </c>
      <c r="P79" s="2">
        <v>1</v>
      </c>
      <c r="Q79" s="2">
        <v>1</v>
      </c>
      <c r="R79" s="2">
        <v>1</v>
      </c>
      <c r="S79">
        <v>58.556664622618314</v>
      </c>
    </row>
    <row r="80" spans="1:19" x14ac:dyDescent="0.2">
      <c r="A80" s="2" t="s">
        <v>102</v>
      </c>
      <c r="B80" s="2">
        <v>616</v>
      </c>
      <c r="C80" s="2">
        <v>5.4966034692956404E-2</v>
      </c>
      <c r="D80" s="2">
        <v>6.7741943634810911E-2</v>
      </c>
      <c r="E80" s="2">
        <v>620786</v>
      </c>
      <c r="F80" s="2">
        <v>0.98133552687826198</v>
      </c>
      <c r="G80" s="2">
        <v>1.0377711846135329</v>
      </c>
      <c r="H80" s="2">
        <v>7.7713659410721614E-2</v>
      </c>
      <c r="I80" s="2">
        <v>77.858491777349826</v>
      </c>
      <c r="J80" s="2">
        <v>292.791761608527</v>
      </c>
      <c r="K80" s="2">
        <v>1540.9417018212564</v>
      </c>
      <c r="L80" s="2">
        <v>2126.457426898553</v>
      </c>
      <c r="M80" s="2">
        <v>4936.5220471284529</v>
      </c>
      <c r="N80" s="2">
        <v>0.9999999999966469</v>
      </c>
      <c r="O80" s="2">
        <v>1</v>
      </c>
      <c r="P80" s="2">
        <v>1</v>
      </c>
      <c r="Q80" s="2">
        <v>1</v>
      </c>
      <c r="R80" s="2">
        <v>1</v>
      </c>
      <c r="S80">
        <v>58.556664622618314</v>
      </c>
    </row>
    <row r="81" spans="1:19" x14ac:dyDescent="0.2">
      <c r="A81" s="2" t="s">
        <v>103</v>
      </c>
      <c r="B81" s="2">
        <v>615</v>
      </c>
      <c r="C81" s="2">
        <v>5.4905476831735321E-2</v>
      </c>
      <c r="D81" s="2">
        <v>0.23468946947812269</v>
      </c>
      <c r="E81" s="2">
        <v>620786</v>
      </c>
      <c r="F81" s="2">
        <v>0.98127087677272029</v>
      </c>
      <c r="G81" s="2">
        <v>1.0324777209659664</v>
      </c>
      <c r="H81" s="2">
        <v>-0.10544930300944765</v>
      </c>
      <c r="I81" s="2">
        <v>76.834141777157598</v>
      </c>
      <c r="J81" s="2">
        <v>284.46450662479378</v>
      </c>
      <c r="K81" s="2">
        <v>1438.1672189244775</v>
      </c>
      <c r="L81" s="2">
        <v>1961.4287381238753</v>
      </c>
      <c r="M81" s="2">
        <v>4384.3021034009689</v>
      </c>
      <c r="N81" s="2">
        <v>0.99999999999496658</v>
      </c>
      <c r="O81" s="2">
        <v>1</v>
      </c>
      <c r="P81" s="2">
        <v>1</v>
      </c>
      <c r="Q81" s="2">
        <v>1</v>
      </c>
      <c r="R81" s="2">
        <v>1</v>
      </c>
      <c r="S81">
        <v>58.583600463904865</v>
      </c>
    </row>
    <row r="82" spans="1:19" x14ac:dyDescent="0.2">
      <c r="A82" s="2" t="s">
        <v>104</v>
      </c>
      <c r="B82" s="2">
        <v>616</v>
      </c>
      <c r="C82" s="2">
        <v>5.4966034692956404E-2</v>
      </c>
      <c r="D82" s="2">
        <v>8.3278861464093468E-2</v>
      </c>
      <c r="E82" s="2">
        <v>620786</v>
      </c>
      <c r="F82" s="2">
        <v>0.98133552687826198</v>
      </c>
      <c r="G82" s="2">
        <v>1.02748191635251</v>
      </c>
      <c r="H82" s="2">
        <v>3.0174525368892011E-2</v>
      </c>
      <c r="I82" s="2">
        <v>78.287594028119727</v>
      </c>
      <c r="J82" s="2">
        <v>293.18823739298921</v>
      </c>
      <c r="K82" s="2">
        <v>1526.0675506690711</v>
      </c>
      <c r="L82" s="2">
        <v>2098.8896042268379</v>
      </c>
      <c r="M82" s="2">
        <v>4818.3120405077489</v>
      </c>
      <c r="N82" s="2">
        <v>0.99999999999717215</v>
      </c>
      <c r="O82" s="2">
        <v>1</v>
      </c>
      <c r="P82" s="2">
        <v>1</v>
      </c>
      <c r="Q82" s="2">
        <v>1</v>
      </c>
      <c r="R82" s="2">
        <v>1</v>
      </c>
      <c r="S82">
        <v>58.556664622618314</v>
      </c>
    </row>
    <row r="83" spans="1:19" x14ac:dyDescent="0.2">
      <c r="A83" s="2" t="s">
        <v>105</v>
      </c>
      <c r="B83" s="2">
        <v>616</v>
      </c>
      <c r="C83" s="2">
        <v>5.4966034692956404E-2</v>
      </c>
      <c r="D83" s="2">
        <v>7.781972493109264E-2</v>
      </c>
      <c r="E83" s="2">
        <v>620786</v>
      </c>
      <c r="F83" s="2">
        <v>0.98133552687826198</v>
      </c>
      <c r="G83" s="2">
        <v>1.0372362931079318</v>
      </c>
      <c r="H83" s="2">
        <v>-0.13250555470943537</v>
      </c>
      <c r="I83" s="2">
        <v>76.383434408101238</v>
      </c>
      <c r="J83" s="2">
        <v>282.18457551000745</v>
      </c>
      <c r="K83" s="2">
        <v>1419.1005143731734</v>
      </c>
      <c r="L83" s="2">
        <v>1932.5687064402687</v>
      </c>
      <c r="M83" s="2">
        <v>4300.3796516919119</v>
      </c>
      <c r="N83" s="2">
        <v>0.99999999999398281</v>
      </c>
      <c r="O83" s="2">
        <v>1</v>
      </c>
      <c r="P83" s="2">
        <v>1</v>
      </c>
      <c r="Q83" s="2">
        <v>1</v>
      </c>
      <c r="R83" s="2">
        <v>1</v>
      </c>
      <c r="S83">
        <v>58.556664622618314</v>
      </c>
    </row>
    <row r="84" spans="1:19" x14ac:dyDescent="0.2">
      <c r="A84" s="2" t="s">
        <v>106</v>
      </c>
      <c r="B84" s="2">
        <v>616</v>
      </c>
      <c r="C84" s="2">
        <v>5.4966034692956404E-2</v>
      </c>
      <c r="D84" s="2">
        <v>7.7633761344273022E-2</v>
      </c>
      <c r="E84" s="2">
        <v>620786</v>
      </c>
      <c r="F84" s="2">
        <v>0.98133552687826198</v>
      </c>
      <c r="G84" s="2">
        <v>1.0203765439308421</v>
      </c>
      <c r="H84" s="2">
        <v>2.283594995755309E-2</v>
      </c>
      <c r="I84" s="2">
        <v>78.777843872016831</v>
      </c>
      <c r="J84" s="2">
        <v>294.82798233000568</v>
      </c>
      <c r="K84" s="2">
        <v>1531.742821012358</v>
      </c>
      <c r="L84" s="2">
        <v>2105.4471095977315</v>
      </c>
      <c r="M84" s="2">
        <v>4823.2620273223774</v>
      </c>
      <c r="N84" s="2">
        <v>0.99999999999767264</v>
      </c>
      <c r="O84" s="2">
        <v>1</v>
      </c>
      <c r="P84" s="2">
        <v>1</v>
      </c>
      <c r="Q84" s="2">
        <v>1</v>
      </c>
      <c r="R84" s="2">
        <v>1</v>
      </c>
      <c r="S84">
        <v>58.556664622618314</v>
      </c>
    </row>
    <row r="85" spans="1:19" x14ac:dyDescent="0.2">
      <c r="A85" s="2" t="s">
        <v>107</v>
      </c>
      <c r="B85" s="2">
        <v>616</v>
      </c>
      <c r="C85" s="2">
        <v>5.4966034692956404E-2</v>
      </c>
      <c r="D85" s="2">
        <v>7.6355691432073255E-2</v>
      </c>
      <c r="E85" s="2">
        <v>620786</v>
      </c>
      <c r="F85" s="2">
        <v>0.98133552687826198</v>
      </c>
      <c r="G85" s="2">
        <v>1.0271896292741323</v>
      </c>
      <c r="H85" s="2">
        <v>-8.0712589402189575E-2</v>
      </c>
      <c r="I85" s="2">
        <v>77.494724611562177</v>
      </c>
      <c r="J85" s="2">
        <v>287.48337558100445</v>
      </c>
      <c r="K85" s="2">
        <v>1460.5730515876817</v>
      </c>
      <c r="L85" s="2">
        <v>1994.715535222329</v>
      </c>
      <c r="M85" s="2">
        <v>4477.3539871088642</v>
      </c>
      <c r="N85" s="2">
        <v>0.99999999999612632</v>
      </c>
      <c r="O85" s="2">
        <v>1</v>
      </c>
      <c r="P85" s="2">
        <v>1</v>
      </c>
      <c r="Q85" s="2">
        <v>1</v>
      </c>
      <c r="R85" s="2">
        <v>1</v>
      </c>
      <c r="S85">
        <v>58.556664622618314</v>
      </c>
    </row>
    <row r="86" spans="1:19" x14ac:dyDescent="0.2">
      <c r="A86" s="2" t="s">
        <v>108</v>
      </c>
      <c r="B86" s="2">
        <v>616</v>
      </c>
      <c r="C86" s="2">
        <v>5.4966034692956404E-2</v>
      </c>
      <c r="D86" s="2">
        <v>8.7756604302445085E-2</v>
      </c>
      <c r="E86" s="2">
        <v>620786</v>
      </c>
      <c r="F86" s="2">
        <v>0.98133552687826198</v>
      </c>
      <c r="G86" s="2">
        <v>1.0097141083840446</v>
      </c>
      <c r="H86" s="2">
        <v>1.6454523346991299E-2</v>
      </c>
      <c r="I86" s="2">
        <v>79.560648824613679</v>
      </c>
      <c r="J86" s="2">
        <v>297.57698386452194</v>
      </c>
      <c r="K86" s="2">
        <v>1543.2738569329865</v>
      </c>
      <c r="L86" s="2">
        <v>2120.0490134341385</v>
      </c>
      <c r="M86" s="2">
        <v>4846.211841582035</v>
      </c>
      <c r="N86" s="2">
        <v>0.99999999999829514</v>
      </c>
      <c r="O86" s="2">
        <v>1</v>
      </c>
      <c r="P86" s="2">
        <v>1</v>
      </c>
      <c r="Q86" s="2">
        <v>1</v>
      </c>
      <c r="R86" s="2">
        <v>1</v>
      </c>
      <c r="S86">
        <v>58.556664622618314</v>
      </c>
    </row>
    <row r="87" spans="1:19" x14ac:dyDescent="0.2">
      <c r="A87" s="2" t="s">
        <v>109</v>
      </c>
      <c r="B87" s="2">
        <v>616</v>
      </c>
      <c r="C87" s="2">
        <v>5.4966034692956404E-2</v>
      </c>
      <c r="D87" s="2">
        <v>8.0366687542960544E-2</v>
      </c>
      <c r="E87" s="2">
        <v>620786</v>
      </c>
      <c r="F87" s="2">
        <v>0.98133552687826198</v>
      </c>
      <c r="G87" s="2">
        <v>1.0232216564454426</v>
      </c>
      <c r="H87" s="2">
        <v>0.1268500840564169</v>
      </c>
      <c r="I87" s="2">
        <v>79.343979629299724</v>
      </c>
      <c r="J87" s="2">
        <v>299.68510893336145</v>
      </c>
      <c r="K87" s="2">
        <v>1595.2105165470821</v>
      </c>
      <c r="L87" s="2">
        <v>2208.697923352413</v>
      </c>
      <c r="M87" s="2">
        <v>5182.4018691577739</v>
      </c>
      <c r="N87" s="2">
        <v>0.99999999999814171</v>
      </c>
      <c r="O87" s="2">
        <v>1</v>
      </c>
      <c r="P87" s="2">
        <v>1</v>
      </c>
      <c r="Q87" s="2">
        <v>1</v>
      </c>
      <c r="R87" s="2">
        <v>1</v>
      </c>
      <c r="S87">
        <v>58.556664622618314</v>
      </c>
    </row>
    <row r="88" spans="1:19" x14ac:dyDescent="0.2">
      <c r="A88" s="2" t="s">
        <v>110</v>
      </c>
      <c r="B88" s="2">
        <v>616</v>
      </c>
      <c r="C88" s="2">
        <v>5.4966034692956404E-2</v>
      </c>
      <c r="D88" s="2">
        <v>8.622991921925599E-2</v>
      </c>
      <c r="E88" s="2">
        <v>620786</v>
      </c>
      <c r="F88" s="2">
        <v>0.98133552687826198</v>
      </c>
      <c r="G88" s="2">
        <v>1.0222936983329218</v>
      </c>
      <c r="H88" s="2">
        <v>-4.6862377284236048E-2</v>
      </c>
      <c r="I88" s="2">
        <v>78.111617994834987</v>
      </c>
      <c r="J88" s="2">
        <v>290.58769397425112</v>
      </c>
      <c r="K88" s="2">
        <v>1486.7312547281526</v>
      </c>
      <c r="L88" s="2">
        <v>2034.4791288734311</v>
      </c>
      <c r="M88" s="2">
        <v>4594.832045961879</v>
      </c>
      <c r="N88" s="2">
        <v>0.99999999999696754</v>
      </c>
      <c r="O88" s="2">
        <v>1</v>
      </c>
      <c r="P88" s="2">
        <v>1</v>
      </c>
      <c r="Q88" s="2">
        <v>1</v>
      </c>
      <c r="R88" s="2">
        <v>1</v>
      </c>
      <c r="S88">
        <v>58.556664622618314</v>
      </c>
    </row>
    <row r="89" spans="1:19" x14ac:dyDescent="0.2">
      <c r="A89" s="2" t="s">
        <v>111</v>
      </c>
      <c r="B89" s="2">
        <v>616</v>
      </c>
      <c r="C89" s="2">
        <v>5.4966034692956404E-2</v>
      </c>
      <c r="D89" s="2">
        <v>7.4341656971428693E-2</v>
      </c>
      <c r="E89" s="2">
        <v>620786</v>
      </c>
      <c r="F89" s="2">
        <v>0.98133552687826198</v>
      </c>
      <c r="G89" s="2">
        <v>1.0290044999004184</v>
      </c>
      <c r="H89" s="2">
        <v>1.193197282378395E-2</v>
      </c>
      <c r="I89" s="2">
        <v>78.036899339762442</v>
      </c>
      <c r="J89" s="2">
        <v>291.79103873037633</v>
      </c>
      <c r="K89" s="2">
        <v>1512.6713662584968</v>
      </c>
      <c r="L89" s="2">
        <v>2078.0096361090145</v>
      </c>
      <c r="M89" s="2">
        <v>4752.3847257709904</v>
      </c>
      <c r="N89" s="2">
        <v>0.99999999999687617</v>
      </c>
      <c r="O89" s="2">
        <v>1</v>
      </c>
      <c r="P89" s="2">
        <v>1</v>
      </c>
      <c r="Q89" s="2">
        <v>1</v>
      </c>
      <c r="R89" s="2">
        <v>1</v>
      </c>
      <c r="S89">
        <v>58.556664622618314</v>
      </c>
    </row>
    <row r="90" spans="1:19" x14ac:dyDescent="0.2">
      <c r="A90" s="2" t="s">
        <v>112</v>
      </c>
      <c r="B90" s="2">
        <v>616</v>
      </c>
      <c r="C90" s="2">
        <v>5.4966034692956404E-2</v>
      </c>
      <c r="D90" s="2">
        <v>7.8505222427906113E-2</v>
      </c>
      <c r="E90" s="2">
        <v>620786</v>
      </c>
      <c r="F90" s="2">
        <v>0.98133552687826198</v>
      </c>
      <c r="G90" s="2">
        <v>1.0217489615541473</v>
      </c>
      <c r="H90" s="2">
        <v>0.16475632748708402</v>
      </c>
      <c r="I90" s="2">
        <v>79.750297043853976</v>
      </c>
      <c r="J90" s="2">
        <v>302.25178480813287</v>
      </c>
      <c r="K90" s="2">
        <v>1623.7393982351732</v>
      </c>
      <c r="L90" s="2">
        <v>2254.5094114457288</v>
      </c>
      <c r="M90" s="2">
        <v>5339.6312700781928</v>
      </c>
      <c r="N90" s="2">
        <v>0.99999999999841915</v>
      </c>
      <c r="O90" s="2">
        <v>1</v>
      </c>
      <c r="P90" s="2">
        <v>1</v>
      </c>
      <c r="Q90" s="2">
        <v>1</v>
      </c>
      <c r="R90" s="2">
        <v>1</v>
      </c>
      <c r="S90">
        <v>58.556664622618314</v>
      </c>
    </row>
    <row r="91" spans="1:19" x14ac:dyDescent="0.2">
      <c r="A91" s="2" t="s">
        <v>113</v>
      </c>
      <c r="B91" s="2">
        <v>616</v>
      </c>
      <c r="C91" s="2">
        <v>5.4966034692956404E-2</v>
      </c>
      <c r="D91" s="2">
        <v>7.7830229977127838E-2</v>
      </c>
      <c r="E91" s="2">
        <v>620786</v>
      </c>
      <c r="F91" s="2">
        <v>0.98133552687826198</v>
      </c>
      <c r="G91" s="2">
        <v>1.0244983357071167</v>
      </c>
      <c r="H91" s="2">
        <v>0.10171456750935702</v>
      </c>
      <c r="I91" s="2">
        <v>79.053471665861736</v>
      </c>
      <c r="J91" s="2">
        <v>297.91881701431578</v>
      </c>
      <c r="K91" s="2">
        <v>1576.3788621814945</v>
      </c>
      <c r="L91" s="2">
        <v>2178.7033942076414</v>
      </c>
      <c r="M91" s="2">
        <v>5081.7731029843917</v>
      </c>
      <c r="N91" s="2">
        <v>0.99999999999791411</v>
      </c>
      <c r="O91" s="2">
        <v>1</v>
      </c>
      <c r="P91" s="2">
        <v>1</v>
      </c>
      <c r="Q91" s="2">
        <v>1</v>
      </c>
      <c r="R91" s="2">
        <v>1</v>
      </c>
      <c r="S91">
        <v>58.556664622618314</v>
      </c>
    </row>
    <row r="92" spans="1:19" x14ac:dyDescent="0.2">
      <c r="A92" s="2" t="s">
        <v>114</v>
      </c>
      <c r="B92" s="2">
        <v>616</v>
      </c>
      <c r="C92" s="2">
        <v>5.4966034692956404E-2</v>
      </c>
      <c r="D92" s="2">
        <v>1.4666395272759878</v>
      </c>
      <c r="E92" s="2">
        <v>620786</v>
      </c>
      <c r="F92" s="2">
        <v>0.98133552687826198</v>
      </c>
      <c r="G92" s="2">
        <v>1.035546943637357</v>
      </c>
      <c r="H92" s="2">
        <v>0.12624627640229405</v>
      </c>
      <c r="I92" s="2">
        <v>78.386055853479462</v>
      </c>
      <c r="J92" s="2">
        <v>296.03373789190346</v>
      </c>
      <c r="K92" s="2">
        <v>1575.6898973216428</v>
      </c>
      <c r="L92" s="2">
        <v>2181.8018347235097</v>
      </c>
      <c r="M92" s="2">
        <v>5121.9851705491228</v>
      </c>
      <c r="N92" s="2">
        <v>0.99999999999728062</v>
      </c>
      <c r="O92" s="2">
        <v>1</v>
      </c>
      <c r="P92" s="2">
        <v>1</v>
      </c>
      <c r="Q92" s="2">
        <v>1</v>
      </c>
      <c r="R92" s="2">
        <v>1</v>
      </c>
      <c r="S92">
        <v>58.556664622618314</v>
      </c>
    </row>
    <row r="93" spans="1:19" x14ac:dyDescent="0.2">
      <c r="A93" s="2" t="s">
        <v>115</v>
      </c>
      <c r="B93" s="2">
        <v>616</v>
      </c>
      <c r="C93" s="2">
        <v>5.4966034692956404E-2</v>
      </c>
      <c r="D93" s="2">
        <v>7.6891235217089043E-2</v>
      </c>
      <c r="E93" s="2">
        <v>620786</v>
      </c>
      <c r="F93" s="2">
        <v>0.98133552687826198</v>
      </c>
      <c r="G93" s="2">
        <v>1.0306325641841685</v>
      </c>
      <c r="H93" s="2">
        <v>-8.2549740899894392E-2</v>
      </c>
      <c r="I93" s="2">
        <v>77.225085821447422</v>
      </c>
      <c r="J93" s="2">
        <v>286.45141225462163</v>
      </c>
      <c r="K93" s="2">
        <v>1455.0171181741518</v>
      </c>
      <c r="L93" s="2">
        <v>1987.0439941388531</v>
      </c>
      <c r="M93" s="2">
        <v>4459.893306081146</v>
      </c>
      <c r="N93" s="2">
        <v>0.99999999999568912</v>
      </c>
      <c r="O93" s="2">
        <v>1</v>
      </c>
      <c r="P93" s="2">
        <v>1</v>
      </c>
      <c r="Q93" s="2">
        <v>1</v>
      </c>
      <c r="R93" s="2">
        <v>1</v>
      </c>
      <c r="S93">
        <v>58.556664622618314</v>
      </c>
    </row>
    <row r="94" spans="1:19" x14ac:dyDescent="0.2">
      <c r="A94" s="2" t="s">
        <v>116</v>
      </c>
      <c r="B94" s="2">
        <v>616</v>
      </c>
      <c r="C94" s="2">
        <v>5.4966034692956404E-2</v>
      </c>
      <c r="D94" s="2">
        <v>8.2664298251222956E-2</v>
      </c>
      <c r="E94" s="2">
        <v>620786</v>
      </c>
      <c r="F94" s="2">
        <v>0.98133552687826198</v>
      </c>
      <c r="G94" s="2">
        <v>1.0225218519493224</v>
      </c>
      <c r="H94" s="2">
        <v>7.8050514363914816E-2</v>
      </c>
      <c r="I94" s="2">
        <v>79.028019032115353</v>
      </c>
      <c r="J94" s="2">
        <v>297.20090538167494</v>
      </c>
      <c r="K94" s="2">
        <v>1563.8329594427892</v>
      </c>
      <c r="L94" s="2">
        <v>2157.717457481263</v>
      </c>
      <c r="M94" s="2">
        <v>5004.6456247216138</v>
      </c>
      <c r="N94" s="2">
        <v>0.99999999999789291</v>
      </c>
      <c r="O94" s="2">
        <v>1</v>
      </c>
      <c r="P94" s="2">
        <v>1</v>
      </c>
      <c r="Q94" s="2">
        <v>1</v>
      </c>
      <c r="R94" s="2">
        <v>1</v>
      </c>
      <c r="S94">
        <v>58.556664622618314</v>
      </c>
    </row>
    <row r="95" spans="1:19" x14ac:dyDescent="0.2">
      <c r="A95" s="2" t="s">
        <v>117</v>
      </c>
      <c r="B95" s="2">
        <v>616</v>
      </c>
      <c r="C95" s="2">
        <v>5.4966034692956404E-2</v>
      </c>
      <c r="D95" s="2">
        <v>7.2269227399494054E-2</v>
      </c>
      <c r="E95" s="2">
        <v>620786</v>
      </c>
      <c r="F95" s="2">
        <v>0.98133552687826198</v>
      </c>
      <c r="G95" s="2">
        <v>1.0256084495322726</v>
      </c>
      <c r="H95" s="2">
        <v>-4.1122599100699909E-2</v>
      </c>
      <c r="I95" s="2">
        <v>77.903015143554441</v>
      </c>
      <c r="J95" s="2">
        <v>289.96283305293969</v>
      </c>
      <c r="K95" s="2">
        <v>1485.5935765303689</v>
      </c>
      <c r="L95" s="2">
        <v>2033.7765022899266</v>
      </c>
      <c r="M95" s="2">
        <v>4599.7323259845934</v>
      </c>
      <c r="N95" s="2">
        <v>0.99999999999670564</v>
      </c>
      <c r="O95" s="2">
        <v>1</v>
      </c>
      <c r="P95" s="2">
        <v>1</v>
      </c>
      <c r="Q95" s="2">
        <v>1</v>
      </c>
      <c r="R95" s="2">
        <v>1</v>
      </c>
      <c r="S95">
        <v>58.556664622618314</v>
      </c>
    </row>
    <row r="96" spans="1:19" x14ac:dyDescent="0.2">
      <c r="A96" s="2" t="s">
        <v>118</v>
      </c>
      <c r="B96" s="2">
        <v>616</v>
      </c>
      <c r="C96" s="2">
        <v>5.4966034692956404E-2</v>
      </c>
      <c r="D96" s="2">
        <v>8.2046697571527522E-2</v>
      </c>
      <c r="E96" s="2">
        <v>620786</v>
      </c>
      <c r="F96" s="2">
        <v>0.98133552687826198</v>
      </c>
      <c r="G96" s="2">
        <v>1.022510464713005</v>
      </c>
      <c r="H96" s="2">
        <v>-5.7843769670950979E-2</v>
      </c>
      <c r="I96" s="2">
        <v>78.0141235039831</v>
      </c>
      <c r="J96" s="2">
        <v>289.95440500640592</v>
      </c>
      <c r="K96" s="2">
        <v>1479.9946636129162</v>
      </c>
      <c r="L96" s="2">
        <v>2023.8858128531808</v>
      </c>
      <c r="M96" s="2">
        <v>4561.1148295104958</v>
      </c>
      <c r="N96" s="2">
        <v>0.99999999999684785</v>
      </c>
      <c r="O96" s="2">
        <v>1</v>
      </c>
      <c r="P96" s="2">
        <v>1</v>
      </c>
      <c r="Q96" s="2">
        <v>1</v>
      </c>
      <c r="R96" s="2">
        <v>1</v>
      </c>
      <c r="S96">
        <v>58.556664622618314</v>
      </c>
    </row>
    <row r="97" spans="1:19" x14ac:dyDescent="0.2">
      <c r="A97" s="2" t="s">
        <v>119</v>
      </c>
      <c r="B97" s="2">
        <v>616</v>
      </c>
      <c r="C97" s="2">
        <v>5.4966034692956404E-2</v>
      </c>
      <c r="D97" s="2">
        <v>8.1435675480975842E-2</v>
      </c>
      <c r="E97" s="2">
        <v>620786</v>
      </c>
      <c r="F97" s="2">
        <v>0.98133552687826198</v>
      </c>
      <c r="G97" s="2">
        <v>1.0196045095769233</v>
      </c>
      <c r="H97" s="2">
        <v>-7.09140000016801E-3</v>
      </c>
      <c r="I97" s="2">
        <v>78.612841190190181</v>
      </c>
      <c r="J97" s="2">
        <v>293.44612048127721</v>
      </c>
      <c r="K97" s="2">
        <v>1514.3401461525443</v>
      </c>
      <c r="L97" s="2">
        <v>2077.4143691919439</v>
      </c>
      <c r="M97" s="2">
        <v>4728.7832323002376</v>
      </c>
      <c r="N97" s="2">
        <v>0.99999999999751488</v>
      </c>
      <c r="O97" s="2">
        <v>1</v>
      </c>
      <c r="P97" s="2">
        <v>1</v>
      </c>
      <c r="Q97" s="2">
        <v>1</v>
      </c>
      <c r="R97" s="2">
        <v>1</v>
      </c>
      <c r="S97">
        <v>58.556664622618314</v>
      </c>
    </row>
    <row r="98" spans="1:19" x14ac:dyDescent="0.2">
      <c r="A98" s="2" t="s">
        <v>120</v>
      </c>
      <c r="B98" s="2">
        <v>616</v>
      </c>
      <c r="C98" s="2">
        <v>5.4966034692956404E-2</v>
      </c>
      <c r="D98" s="2">
        <v>7.5220332284312796E-2</v>
      </c>
      <c r="E98" s="2">
        <v>620786</v>
      </c>
      <c r="F98" s="2">
        <v>0.98133552687826198</v>
      </c>
      <c r="G98" s="2">
        <v>1.0192734221449131</v>
      </c>
      <c r="H98" s="2">
        <v>2.220627268454459E-2</v>
      </c>
      <c r="I98" s="2">
        <v>78.858346169813089</v>
      </c>
      <c r="J98" s="2">
        <v>295.11167807784381</v>
      </c>
      <c r="K98" s="2">
        <v>1532.9469388722373</v>
      </c>
      <c r="L98" s="2">
        <v>2106.9790428875499</v>
      </c>
      <c r="M98" s="2">
        <v>4825.7279841846967</v>
      </c>
      <c r="N98" s="2">
        <v>0.99999999999774591</v>
      </c>
      <c r="O98" s="2">
        <v>1</v>
      </c>
      <c r="P98" s="2">
        <v>1</v>
      </c>
      <c r="Q98" s="2">
        <v>1</v>
      </c>
      <c r="R98" s="2">
        <v>1</v>
      </c>
      <c r="S98">
        <v>58.556664622618314</v>
      </c>
    </row>
    <row r="99" spans="1:19" x14ac:dyDescent="0.2">
      <c r="A99" s="2" t="s">
        <v>121</v>
      </c>
      <c r="B99" s="2">
        <v>616</v>
      </c>
      <c r="C99" s="2">
        <v>5.4966034692956404E-2</v>
      </c>
      <c r="D99" s="2">
        <v>7.9659374779715672E-2</v>
      </c>
      <c r="E99" s="2">
        <v>620786</v>
      </c>
      <c r="F99" s="2">
        <v>0.98133552687826198</v>
      </c>
      <c r="G99" s="2">
        <v>1.0215071111279939</v>
      </c>
      <c r="H99" s="2">
        <v>9.0465787826594438E-2</v>
      </c>
      <c r="I99" s="2">
        <v>79.201117492825489</v>
      </c>
      <c r="J99" s="2">
        <v>298.17953411730412</v>
      </c>
      <c r="K99" s="2">
        <v>1573.5184405797249</v>
      </c>
      <c r="L99" s="2">
        <v>2172.9484535608258</v>
      </c>
      <c r="M99" s="2">
        <v>5054.1100749388952</v>
      </c>
      <c r="N99" s="2">
        <v>0.99999999999803302</v>
      </c>
      <c r="O99" s="2">
        <v>1</v>
      </c>
      <c r="P99" s="2">
        <v>1</v>
      </c>
      <c r="Q99" s="2">
        <v>1</v>
      </c>
      <c r="R99" s="2">
        <v>1</v>
      </c>
      <c r="S99">
        <v>58.556664622618314</v>
      </c>
    </row>
    <row r="100" spans="1:19" x14ac:dyDescent="0.2">
      <c r="A100" s="2" t="s">
        <v>122</v>
      </c>
      <c r="B100" s="2">
        <v>616</v>
      </c>
      <c r="C100" s="2">
        <v>5.4966034692956404E-2</v>
      </c>
      <c r="D100" s="2">
        <v>7.8891122937886013E-2</v>
      </c>
      <c r="E100" s="2">
        <v>620786</v>
      </c>
      <c r="F100" s="2">
        <v>0.98133552687826198</v>
      </c>
      <c r="G100" s="2">
        <v>1.0253358895343732</v>
      </c>
      <c r="H100" s="2">
        <v>0.13687444614469893</v>
      </c>
      <c r="I100" s="2">
        <v>79.254959123778292</v>
      </c>
      <c r="J100" s="2">
        <v>299.61409024134997</v>
      </c>
      <c r="K100" s="2">
        <v>1598.6989172299718</v>
      </c>
      <c r="L100" s="2">
        <v>2215.1898573058529</v>
      </c>
      <c r="M100" s="2">
        <v>5210.9674064705505</v>
      </c>
      <c r="N100" s="2">
        <v>0.99999999999807476</v>
      </c>
      <c r="O100" s="2">
        <v>1</v>
      </c>
      <c r="P100" s="2">
        <v>1</v>
      </c>
      <c r="Q100" s="2">
        <v>1</v>
      </c>
      <c r="R100" s="2">
        <v>1</v>
      </c>
      <c r="S100">
        <v>58.556664622618314</v>
      </c>
    </row>
    <row r="101" spans="1:19" x14ac:dyDescent="0.2">
      <c r="A101" s="2" t="s">
        <v>123</v>
      </c>
      <c r="B101" s="2">
        <v>616</v>
      </c>
      <c r="C101" s="2">
        <v>5.4966034692956404E-2</v>
      </c>
      <c r="D101" s="2">
        <v>7.5300610075686378E-2</v>
      </c>
      <c r="E101" s="2">
        <v>620786</v>
      </c>
      <c r="F101" s="2">
        <v>0.98133552687826198</v>
      </c>
      <c r="G101" s="2">
        <v>1.0297050050680063</v>
      </c>
      <c r="H101" s="2">
        <v>-3.39239912989638E-3</v>
      </c>
      <c r="I101" s="2">
        <v>77.87114858505565</v>
      </c>
      <c r="J101" s="2">
        <v>290.78936285762205</v>
      </c>
      <c r="K101" s="2">
        <v>1502.4037959204488</v>
      </c>
      <c r="L101" s="2">
        <v>2061.8740388357614</v>
      </c>
      <c r="M101" s="2">
        <v>4700.6517287082152</v>
      </c>
      <c r="N101" s="2">
        <v>0.99999999999666378</v>
      </c>
      <c r="O101" s="2">
        <v>1</v>
      </c>
      <c r="P101" s="2">
        <v>1</v>
      </c>
      <c r="Q101" s="2">
        <v>1</v>
      </c>
      <c r="R101" s="2">
        <v>1</v>
      </c>
      <c r="S101">
        <v>58.556664622618314</v>
      </c>
    </row>
    <row r="102" spans="1:19" x14ac:dyDescent="0.2">
      <c r="A102" s="2" t="s">
        <v>124</v>
      </c>
      <c r="B102" s="2">
        <v>616</v>
      </c>
      <c r="C102" s="2">
        <v>5.4966034692956404E-2</v>
      </c>
      <c r="D102" s="2">
        <v>8.334163414456433E-2</v>
      </c>
      <c r="E102" s="2">
        <v>620786</v>
      </c>
      <c r="F102" s="2">
        <v>0.98133552687826198</v>
      </c>
      <c r="G102" s="2">
        <v>1.0236190980143021</v>
      </c>
      <c r="H102" s="2">
        <v>7.2829147020074996E-3</v>
      </c>
      <c r="I102" s="2">
        <v>78.412340806344389</v>
      </c>
      <c r="J102" s="2">
        <v>293.068901440746</v>
      </c>
      <c r="K102" s="2">
        <v>1517.4541063932686</v>
      </c>
      <c r="L102" s="2">
        <v>2083.771472341803</v>
      </c>
      <c r="M102" s="2">
        <v>4758.9888234472064</v>
      </c>
      <c r="N102" s="2">
        <v>0.99999999999730882</v>
      </c>
      <c r="O102" s="2">
        <v>1</v>
      </c>
      <c r="P102" s="2">
        <v>1</v>
      </c>
      <c r="Q102" s="2">
        <v>1</v>
      </c>
      <c r="R102" s="2">
        <v>1</v>
      </c>
      <c r="S102">
        <v>58.556664622618314</v>
      </c>
    </row>
    <row r="103" spans="1:19" x14ac:dyDescent="0.2">
      <c r="A103" s="2" t="s">
        <v>125</v>
      </c>
      <c r="B103" s="2">
        <v>616</v>
      </c>
      <c r="C103" s="2">
        <v>5.4966034692956404E-2</v>
      </c>
      <c r="D103" s="2">
        <v>8.225646749084424E-2</v>
      </c>
      <c r="E103" s="2">
        <v>620786</v>
      </c>
      <c r="F103" s="2">
        <v>0.98133552687826198</v>
      </c>
      <c r="G103" s="2">
        <v>1.0266758154075377</v>
      </c>
      <c r="H103" s="2">
        <v>-6.6564689720651785E-2</v>
      </c>
      <c r="I103" s="2">
        <v>77.636301581589876</v>
      </c>
      <c r="J103" s="2">
        <v>288.35046634969456</v>
      </c>
      <c r="K103" s="2">
        <v>1469.3488331406322</v>
      </c>
      <c r="L103" s="2">
        <v>2008.4096667009276</v>
      </c>
      <c r="M103" s="2">
        <v>4520.1464101076135</v>
      </c>
      <c r="N103" s="2">
        <v>0.99999999999633793</v>
      </c>
      <c r="O103" s="2">
        <v>1</v>
      </c>
      <c r="P103" s="2">
        <v>1</v>
      </c>
      <c r="Q103" s="2">
        <v>1</v>
      </c>
      <c r="R103" s="2">
        <v>1</v>
      </c>
      <c r="S103">
        <v>58.556664622618314</v>
      </c>
    </row>
    <row r="104" spans="1:19" x14ac:dyDescent="0.2">
      <c r="A104" s="2" t="s">
        <v>126</v>
      </c>
      <c r="B104" s="2">
        <v>616</v>
      </c>
      <c r="C104" s="2">
        <v>5.4966034692956404E-2</v>
      </c>
      <c r="D104" s="2">
        <v>8.7905707892185644E-2</v>
      </c>
      <c r="E104" s="2">
        <v>620786</v>
      </c>
      <c r="F104" s="2">
        <v>0.98133552687826198</v>
      </c>
      <c r="G104" s="2">
        <v>1.0222878119650824</v>
      </c>
      <c r="H104" s="2">
        <v>6.54369519982547E-3</v>
      </c>
      <c r="I104" s="2">
        <v>78.508770136513789</v>
      </c>
      <c r="J104" s="2">
        <v>293.4083725426857</v>
      </c>
      <c r="K104" s="2">
        <v>1518.893245528122</v>
      </c>
      <c r="L104" s="2">
        <v>2085.6029569542657</v>
      </c>
      <c r="M104" s="2">
        <v>4761.9534344415606</v>
      </c>
      <c r="N104" s="2">
        <v>0.99999999999740996</v>
      </c>
      <c r="O104" s="2">
        <v>1</v>
      </c>
      <c r="P104" s="2">
        <v>1</v>
      </c>
      <c r="Q104" s="2">
        <v>1</v>
      </c>
      <c r="R104" s="2">
        <v>1</v>
      </c>
      <c r="S104">
        <v>58.556664622618314</v>
      </c>
    </row>
    <row r="105" spans="1:19" x14ac:dyDescent="0.2">
      <c r="A105" s="2" t="s">
        <v>127</v>
      </c>
      <c r="B105" s="2">
        <v>616</v>
      </c>
      <c r="C105" s="2">
        <v>5.4966034692956404E-2</v>
      </c>
      <c r="D105" s="2">
        <v>8.0006653507835812E-2</v>
      </c>
      <c r="E105" s="2">
        <v>620786</v>
      </c>
      <c r="F105" s="2">
        <v>0.98133552687826198</v>
      </c>
      <c r="G105" s="2">
        <v>1.0205214500707049</v>
      </c>
      <c r="H105" s="2">
        <v>0.11833736520540708</v>
      </c>
      <c r="I105" s="2">
        <v>79.490776603511293</v>
      </c>
      <c r="J105" s="2">
        <v>300.01468389088785</v>
      </c>
      <c r="K105" s="2">
        <v>1593.6767663384271</v>
      </c>
      <c r="L105" s="2">
        <v>2205.1567757315747</v>
      </c>
      <c r="M105" s="2">
        <v>5162.669517030904</v>
      </c>
      <c r="N105" s="2">
        <v>0.99999999999824707</v>
      </c>
      <c r="O105" s="2">
        <v>1</v>
      </c>
      <c r="P105" s="2">
        <v>1</v>
      </c>
      <c r="Q105" s="2">
        <v>1</v>
      </c>
      <c r="R105" s="2">
        <v>1</v>
      </c>
      <c r="S105">
        <v>58.556664622618314</v>
      </c>
    </row>
    <row r="106" spans="1:19" x14ac:dyDescent="0.2">
      <c r="A106" s="2" t="s">
        <v>128</v>
      </c>
      <c r="B106" s="2">
        <v>616</v>
      </c>
      <c r="C106" s="2">
        <v>5.4966034692956404E-2</v>
      </c>
      <c r="D106" s="2">
        <v>7.8677690510054951E-2</v>
      </c>
      <c r="E106" s="2">
        <v>620786</v>
      </c>
      <c r="F106" s="2">
        <v>0.98133552687826198</v>
      </c>
      <c r="G106" s="2">
        <v>1.0230135419925319</v>
      </c>
      <c r="H106" s="2">
        <v>2.247981539272894E-2</v>
      </c>
      <c r="I106" s="2">
        <v>78.57214885102259</v>
      </c>
      <c r="J106" s="2">
        <v>294.05234752203484</v>
      </c>
      <c r="K106" s="2">
        <v>1527.7129549426456</v>
      </c>
      <c r="L106" s="2">
        <v>2099.9410552922332</v>
      </c>
      <c r="M106" s="2">
        <v>4811.2083269769837</v>
      </c>
      <c r="N106" s="2">
        <v>0.99999999999747435</v>
      </c>
      <c r="O106" s="2">
        <v>1</v>
      </c>
      <c r="P106" s="2">
        <v>1</v>
      </c>
      <c r="Q106" s="2">
        <v>1</v>
      </c>
      <c r="R106" s="2">
        <v>1</v>
      </c>
      <c r="S106">
        <v>58.556664622618314</v>
      </c>
    </row>
    <row r="107" spans="1:19" x14ac:dyDescent="0.2">
      <c r="A107" s="2" t="s">
        <v>129</v>
      </c>
      <c r="B107" s="2">
        <v>616</v>
      </c>
      <c r="C107" s="2">
        <v>5.4966034692956404E-2</v>
      </c>
      <c r="D107" s="2">
        <v>7.6406367335375827E-2</v>
      </c>
      <c r="E107" s="2">
        <v>620786</v>
      </c>
      <c r="F107" s="2">
        <v>0.98133552687826198</v>
      </c>
      <c r="G107" s="2">
        <v>1.0184224206206784</v>
      </c>
      <c r="H107" s="2">
        <v>7.0315123858469511E-2</v>
      </c>
      <c r="I107" s="2">
        <v>79.288813075452765</v>
      </c>
      <c r="J107" s="2">
        <v>297.97818126442496</v>
      </c>
      <c r="K107" s="2">
        <v>1564.9765693665429</v>
      </c>
      <c r="L107" s="2">
        <v>2158.0266680218247</v>
      </c>
      <c r="M107" s="2">
        <v>4995.201220559914</v>
      </c>
      <c r="N107" s="2">
        <v>0.99999999999810052</v>
      </c>
      <c r="O107" s="2">
        <v>1</v>
      </c>
      <c r="P107" s="2">
        <v>1</v>
      </c>
      <c r="Q107" s="2">
        <v>1</v>
      </c>
      <c r="R107" s="2">
        <v>1</v>
      </c>
      <c r="S107">
        <v>58.556664622618314</v>
      </c>
    </row>
    <row r="108" spans="1:19" x14ac:dyDescent="0.2">
      <c r="A108" s="2" t="s">
        <v>130</v>
      </c>
      <c r="B108" s="2">
        <v>616</v>
      </c>
      <c r="C108" s="2">
        <v>5.4966034692956404E-2</v>
      </c>
      <c r="D108" s="2">
        <v>8.1168858574087649E-2</v>
      </c>
      <c r="E108" s="2">
        <v>620786</v>
      </c>
      <c r="F108" s="2">
        <v>0.98133552687826198</v>
      </c>
      <c r="G108" s="2">
        <v>1.0219116813545819</v>
      </c>
      <c r="H108" s="2">
        <v>-5.5616848009417998E-3</v>
      </c>
      <c r="I108" s="2">
        <v>78.447283562200923</v>
      </c>
      <c r="J108" s="2">
        <v>292.87134758362998</v>
      </c>
      <c r="K108" s="2">
        <v>1512.014216014448</v>
      </c>
      <c r="L108" s="2">
        <v>2074.5085127168281</v>
      </c>
      <c r="M108" s="2">
        <v>4724.5124534463175</v>
      </c>
      <c r="N108" s="2">
        <v>0.9999999999973459</v>
      </c>
      <c r="O108" s="2">
        <v>1</v>
      </c>
      <c r="P108" s="2">
        <v>1</v>
      </c>
      <c r="Q108" s="2">
        <v>1</v>
      </c>
      <c r="R108" s="2">
        <v>1</v>
      </c>
      <c r="S108">
        <v>58.556664622618314</v>
      </c>
    </row>
    <row r="109" spans="1:19" x14ac:dyDescent="0.2">
      <c r="A109" s="2" t="s">
        <v>131</v>
      </c>
      <c r="B109" s="2">
        <v>616</v>
      </c>
      <c r="C109" s="2">
        <v>5.4966034692956404E-2</v>
      </c>
      <c r="D109" s="2">
        <v>7.0801024935279233E-2</v>
      </c>
      <c r="E109" s="2">
        <v>620786</v>
      </c>
      <c r="F109" s="2">
        <v>0.98133552687826198</v>
      </c>
      <c r="G109" s="2">
        <v>1.0246541991216942</v>
      </c>
      <c r="H109" s="2">
        <v>-0.1528101599470699</v>
      </c>
      <c r="I109" s="2">
        <v>77.160997804533835</v>
      </c>
      <c r="J109" s="2">
        <v>284.51832067239076</v>
      </c>
      <c r="K109" s="2">
        <v>1423.8495269195239</v>
      </c>
      <c r="L109" s="2">
        <v>1936.2314293792838</v>
      </c>
      <c r="M109" s="2">
        <v>4288.0587261604169</v>
      </c>
      <c r="N109" s="2">
        <v>0.9999999999955782</v>
      </c>
      <c r="O109" s="2">
        <v>1</v>
      </c>
      <c r="P109" s="2">
        <v>1</v>
      </c>
      <c r="Q109" s="2">
        <v>1</v>
      </c>
      <c r="R109" s="2">
        <v>1</v>
      </c>
      <c r="S109">
        <v>58.556664622618314</v>
      </c>
    </row>
    <row r="110" spans="1:19" x14ac:dyDescent="0.2">
      <c r="A110" s="2" t="s">
        <v>132</v>
      </c>
      <c r="B110" s="2">
        <v>616</v>
      </c>
      <c r="C110" s="2">
        <v>5.4966034692956404E-2</v>
      </c>
      <c r="D110" s="2">
        <v>7.6808364714082436E-2</v>
      </c>
      <c r="E110" s="2">
        <v>620786</v>
      </c>
      <c r="F110" s="2">
        <v>0.98133552687826198</v>
      </c>
      <c r="G110" s="2">
        <v>1.0221601953217443</v>
      </c>
      <c r="H110" s="2">
        <v>-0.14552591209984148</v>
      </c>
      <c r="I110" s="2">
        <v>77.399012436413244</v>
      </c>
      <c r="J110" s="2">
        <v>285.55536423029844</v>
      </c>
      <c r="K110" s="2">
        <v>1430.9423139884552</v>
      </c>
      <c r="L110" s="2">
        <v>1946.5773380583616</v>
      </c>
      <c r="M110" s="2">
        <v>4315.5348288972264</v>
      </c>
      <c r="N110" s="2">
        <v>0.99999999999597644</v>
      </c>
      <c r="O110" s="2">
        <v>1</v>
      </c>
      <c r="P110" s="2">
        <v>1</v>
      </c>
      <c r="Q110" s="2">
        <v>1</v>
      </c>
      <c r="R110" s="2">
        <v>1</v>
      </c>
      <c r="S110">
        <v>58.556664622618314</v>
      </c>
    </row>
    <row r="111" spans="1:19" x14ac:dyDescent="0.2">
      <c r="A111" s="2" t="s">
        <v>133</v>
      </c>
      <c r="B111" s="2">
        <v>616</v>
      </c>
      <c r="C111" s="2">
        <v>5.4966034692956404E-2</v>
      </c>
      <c r="D111" s="2">
        <v>7.3560120168888757E-2</v>
      </c>
      <c r="E111" s="2">
        <v>620786</v>
      </c>
      <c r="F111" s="2">
        <v>0.98133552687826198</v>
      </c>
      <c r="G111" s="2">
        <v>1.0372281424691823</v>
      </c>
      <c r="H111" s="2">
        <v>-2.667644246230548E-2</v>
      </c>
      <c r="I111" s="2">
        <v>77.139578675162355</v>
      </c>
      <c r="J111" s="2">
        <v>287.50282809968638</v>
      </c>
      <c r="K111" s="2">
        <v>1478.305618878115</v>
      </c>
      <c r="L111" s="2">
        <v>2026.0498611499843</v>
      </c>
      <c r="M111" s="2">
        <v>4599.7606651434689</v>
      </c>
      <c r="N111" s="2">
        <v>0.99999999999554057</v>
      </c>
      <c r="O111" s="2">
        <v>1</v>
      </c>
      <c r="P111" s="2">
        <v>1</v>
      </c>
      <c r="Q111" s="2">
        <v>1</v>
      </c>
      <c r="R111" s="2">
        <v>1</v>
      </c>
      <c r="S111">
        <v>58.556664622618314</v>
      </c>
    </row>
    <row r="112" spans="1:19" x14ac:dyDescent="0.2">
      <c r="A112" s="2" t="s">
        <v>134</v>
      </c>
      <c r="B112" s="2">
        <v>616</v>
      </c>
      <c r="C112" s="2">
        <v>5.4966034692956404E-2</v>
      </c>
      <c r="D112" s="2">
        <v>6.8504350298327729E-2</v>
      </c>
      <c r="E112" s="2">
        <v>620786</v>
      </c>
      <c r="F112" s="2">
        <v>0.98133552687826198</v>
      </c>
      <c r="G112" s="2">
        <v>1.0211154073460889</v>
      </c>
      <c r="H112" s="2">
        <v>-3.2347190290226681E-2</v>
      </c>
      <c r="I112" s="2">
        <v>78.308822836337228</v>
      </c>
      <c r="J112" s="2">
        <v>291.67987436374204</v>
      </c>
      <c r="K112" s="2">
        <v>1496.9623846585678</v>
      </c>
      <c r="L112" s="2">
        <v>2050.3075098904546</v>
      </c>
      <c r="M112" s="2">
        <v>4643.5855827204341</v>
      </c>
      <c r="N112" s="2">
        <v>0.99999999999719591</v>
      </c>
      <c r="O112" s="2">
        <v>1</v>
      </c>
      <c r="P112" s="2">
        <v>1</v>
      </c>
      <c r="Q112" s="2">
        <v>1</v>
      </c>
      <c r="R112" s="2">
        <v>1</v>
      </c>
      <c r="S112">
        <v>58.556664622618314</v>
      </c>
    </row>
    <row r="113" spans="1:19" x14ac:dyDescent="0.2">
      <c r="A113" s="2" t="s">
        <v>135</v>
      </c>
      <c r="B113" s="2">
        <v>616</v>
      </c>
      <c r="C113" s="2">
        <v>5.4966034692956404E-2</v>
      </c>
      <c r="D113" s="2">
        <v>0.24215330727004539</v>
      </c>
      <c r="E113" s="2">
        <v>620786</v>
      </c>
      <c r="F113" s="2">
        <v>0.98133552687826198</v>
      </c>
      <c r="G113" s="2">
        <v>1.0284542709803677</v>
      </c>
      <c r="H113" s="2">
        <v>-3.057192100007388E-2</v>
      </c>
      <c r="I113" s="2">
        <v>77.765983353337162</v>
      </c>
      <c r="J113" s="2">
        <v>289.72042600975522</v>
      </c>
      <c r="K113" s="2">
        <v>1487.9298761632058</v>
      </c>
      <c r="L113" s="2">
        <v>2038.4300564475086</v>
      </c>
      <c r="M113" s="2">
        <v>4621.0541865034766</v>
      </c>
      <c r="N113" s="2">
        <v>0.99999999999652156</v>
      </c>
      <c r="O113" s="2">
        <v>1</v>
      </c>
      <c r="P113" s="2">
        <v>1</v>
      </c>
      <c r="Q113" s="2">
        <v>1</v>
      </c>
      <c r="R113" s="2">
        <v>1</v>
      </c>
      <c r="S113">
        <v>58.556664622618314</v>
      </c>
    </row>
    <row r="114" spans="1:19" x14ac:dyDescent="0.2">
      <c r="A114" s="2" t="s">
        <v>136</v>
      </c>
      <c r="B114" s="2">
        <v>616</v>
      </c>
      <c r="C114" s="2">
        <v>5.4966034692956404E-2</v>
      </c>
      <c r="D114" s="2">
        <v>7.3123258917330777E-2</v>
      </c>
      <c r="E114" s="2">
        <v>620786</v>
      </c>
      <c r="F114" s="2">
        <v>0.98133552687826198</v>
      </c>
      <c r="G114" s="2">
        <v>1.019169112362778</v>
      </c>
      <c r="H114" s="2">
        <v>0.19318991194321053</v>
      </c>
      <c r="I114" s="2">
        <v>80.175547444468791</v>
      </c>
      <c r="J114" s="2">
        <v>304.65839566161645</v>
      </c>
      <c r="K114" s="2">
        <v>1648.2867351129053</v>
      </c>
      <c r="L114" s="2">
        <v>2293.562421752792</v>
      </c>
      <c r="M114" s="2">
        <v>5471.8119222468495</v>
      </c>
      <c r="N114" s="2">
        <v>0.99999999999866529</v>
      </c>
      <c r="O114" s="2">
        <v>1</v>
      </c>
      <c r="P114" s="2">
        <v>1</v>
      </c>
      <c r="Q114" s="2">
        <v>1</v>
      </c>
      <c r="R114" s="2">
        <v>1</v>
      </c>
      <c r="S114">
        <v>58.556664622618314</v>
      </c>
    </row>
    <row r="115" spans="1:19" x14ac:dyDescent="0.2">
      <c r="A115" s="2" t="s">
        <v>137</v>
      </c>
      <c r="B115" s="2">
        <v>616</v>
      </c>
      <c r="C115" s="2">
        <v>5.4966034692956404E-2</v>
      </c>
      <c r="D115" s="2">
        <v>7.5192061862201523E-2</v>
      </c>
      <c r="E115" s="2">
        <v>620786</v>
      </c>
      <c r="F115" s="2">
        <v>0.98133552687826198</v>
      </c>
      <c r="G115" s="2">
        <v>1.0255206565378809</v>
      </c>
      <c r="H115" s="2">
        <v>2.0019672024546801E-3</v>
      </c>
      <c r="I115" s="2">
        <v>78.228016131640672</v>
      </c>
      <c r="J115" s="2">
        <v>292.2499249331027</v>
      </c>
      <c r="K115" s="2">
        <v>1511.5333678541904</v>
      </c>
      <c r="L115" s="2">
        <v>2074.9887833935331</v>
      </c>
      <c r="M115" s="2">
        <v>4734.3627616547628</v>
      </c>
      <c r="N115" s="2">
        <v>0.99999999999710443</v>
      </c>
      <c r="O115" s="2">
        <v>1</v>
      </c>
      <c r="P115" s="2">
        <v>1</v>
      </c>
      <c r="Q115" s="2">
        <v>1</v>
      </c>
      <c r="R115" s="2">
        <v>1</v>
      </c>
      <c r="S115">
        <v>58.556664622618314</v>
      </c>
    </row>
    <row r="116" spans="1:19" x14ac:dyDescent="0.2">
      <c r="A116" s="2" t="s">
        <v>138</v>
      </c>
      <c r="B116" s="2">
        <v>616</v>
      </c>
      <c r="C116" s="2">
        <v>5.4966034692956404E-2</v>
      </c>
      <c r="D116" s="2">
        <v>8.3282830565546251E-2</v>
      </c>
      <c r="E116" s="2">
        <v>620786</v>
      </c>
      <c r="F116" s="2">
        <v>0.98133552687826198</v>
      </c>
      <c r="G116" s="2">
        <v>1.0264645863898625</v>
      </c>
      <c r="H116" s="2">
        <v>-3.076282817128791E-2</v>
      </c>
      <c r="I116" s="2">
        <v>77.914546139314737</v>
      </c>
      <c r="J116" s="2">
        <v>290.2642047306486</v>
      </c>
      <c r="K116" s="2">
        <v>1490.5399412152624</v>
      </c>
      <c r="L116" s="2">
        <v>2041.9096706470577</v>
      </c>
      <c r="M116" s="2">
        <v>4628.0304409866749</v>
      </c>
      <c r="N116" s="2">
        <v>0.99999999999672073</v>
      </c>
      <c r="O116" s="2">
        <v>1</v>
      </c>
      <c r="P116" s="2">
        <v>1</v>
      </c>
      <c r="Q116" s="2">
        <v>1</v>
      </c>
      <c r="R116" s="2">
        <v>1</v>
      </c>
      <c r="S116">
        <v>58.556664622618314</v>
      </c>
    </row>
    <row r="117" spans="1:19" x14ac:dyDescent="0.2">
      <c r="A117" s="2" t="s">
        <v>139</v>
      </c>
      <c r="B117" s="2">
        <v>616</v>
      </c>
      <c r="C117" s="2">
        <v>5.4966034692956404E-2</v>
      </c>
      <c r="D117" s="2">
        <v>7.6180142137702953E-2</v>
      </c>
      <c r="E117" s="2">
        <v>620786</v>
      </c>
      <c r="F117" s="2">
        <v>0.98133552687826198</v>
      </c>
      <c r="G117" s="2">
        <v>1.0293319232540563</v>
      </c>
      <c r="H117" s="2">
        <v>6.225072288558485E-2</v>
      </c>
      <c r="I117" s="2">
        <v>78.384791806877047</v>
      </c>
      <c r="J117" s="2">
        <v>294.37367424105025</v>
      </c>
      <c r="K117" s="2">
        <v>1543.5222498463561</v>
      </c>
      <c r="L117" s="2">
        <v>2127.5466729455829</v>
      </c>
      <c r="M117" s="2">
        <v>4919.2379366087162</v>
      </c>
      <c r="N117" s="2">
        <v>0.99999999999727929</v>
      </c>
      <c r="O117" s="2">
        <v>1</v>
      </c>
      <c r="P117" s="2">
        <v>1</v>
      </c>
      <c r="Q117" s="2">
        <v>1</v>
      </c>
      <c r="R117" s="2">
        <v>1</v>
      </c>
      <c r="S117">
        <v>58.556664622618314</v>
      </c>
    </row>
    <row r="118" spans="1:19" x14ac:dyDescent="0.2">
      <c r="A118" s="2" t="s">
        <v>140</v>
      </c>
      <c r="B118" s="2">
        <v>616</v>
      </c>
      <c r="C118" s="2">
        <v>5.4966034692956404E-2</v>
      </c>
      <c r="D118" s="2">
        <v>8.0246933674209681E-2</v>
      </c>
      <c r="E118" s="2">
        <v>620786</v>
      </c>
      <c r="F118" s="2">
        <v>0.98133552687826198</v>
      </c>
      <c r="G118" s="2">
        <v>1.0220477244680357</v>
      </c>
      <c r="H118" s="2">
        <v>1.1355719099476001E-3</v>
      </c>
      <c r="I118" s="2">
        <v>78.486809529852167</v>
      </c>
      <c r="J118" s="2">
        <v>293.18870613387128</v>
      </c>
      <c r="K118" s="2">
        <v>1515.9144586681805</v>
      </c>
      <c r="L118" s="2">
        <v>2080.7696587685737</v>
      </c>
      <c r="M118" s="2">
        <v>4745.4417206501312</v>
      </c>
      <c r="N118" s="2">
        <v>0.99999999999738731</v>
      </c>
      <c r="O118" s="2">
        <v>1</v>
      </c>
      <c r="P118" s="2">
        <v>1</v>
      </c>
      <c r="Q118" s="2">
        <v>1</v>
      </c>
      <c r="R118" s="2">
        <v>1</v>
      </c>
      <c r="S118">
        <v>58.556664622618314</v>
      </c>
    </row>
    <row r="119" spans="1:19" x14ac:dyDescent="0.2">
      <c r="A119" s="2" t="s">
        <v>141</v>
      </c>
      <c r="B119" s="2">
        <v>616</v>
      </c>
      <c r="C119" s="2">
        <v>5.4966034692956404E-2</v>
      </c>
      <c r="D119" s="2">
        <v>7.5125894082594319E-2</v>
      </c>
      <c r="E119" s="2">
        <v>620786</v>
      </c>
      <c r="F119" s="2">
        <v>0.98133552687826198</v>
      </c>
      <c r="G119" s="2">
        <v>1.0264972176901577</v>
      </c>
      <c r="H119" s="2">
        <v>-0.14040016243267903</v>
      </c>
      <c r="I119" s="2">
        <v>77.114038846539785</v>
      </c>
      <c r="J119" s="2">
        <v>284.64666561296605</v>
      </c>
      <c r="K119" s="2">
        <v>1428.265776282004</v>
      </c>
      <c r="L119" s="2">
        <v>1943.7020364908144</v>
      </c>
      <c r="M119" s="2">
        <v>4314.8353829379821</v>
      </c>
      <c r="N119" s="2">
        <v>0.99999999999549516</v>
      </c>
      <c r="O119" s="2">
        <v>1</v>
      </c>
      <c r="P119" s="2">
        <v>1</v>
      </c>
      <c r="Q119" s="2">
        <v>1</v>
      </c>
      <c r="R119" s="2">
        <v>1</v>
      </c>
      <c r="S119">
        <v>58.556664622618314</v>
      </c>
    </row>
    <row r="120" spans="1:19" x14ac:dyDescent="0.2">
      <c r="A120" s="2" t="s">
        <v>142</v>
      </c>
      <c r="B120" s="2">
        <v>616</v>
      </c>
      <c r="C120" s="2">
        <v>5.4966034692956404E-2</v>
      </c>
      <c r="D120" s="2">
        <v>8.5630022888080512E-2</v>
      </c>
      <c r="E120" s="2">
        <v>620786</v>
      </c>
      <c r="F120" s="2">
        <v>0.98133552687826198</v>
      </c>
      <c r="G120" s="2">
        <v>1.0284865128862428</v>
      </c>
      <c r="H120" s="2">
        <v>0.14214105691971204</v>
      </c>
      <c r="I120" s="2">
        <v>79.049425477620716</v>
      </c>
      <c r="J120" s="2">
        <v>298.97225530406644</v>
      </c>
      <c r="K120" s="2">
        <v>1597.3199285929559</v>
      </c>
      <c r="L120" s="2">
        <v>2214.1889492845185</v>
      </c>
      <c r="M120" s="2">
        <v>5216.2224252134874</v>
      </c>
      <c r="N120" s="2">
        <v>0.99999999999791078</v>
      </c>
      <c r="O120" s="2">
        <v>1</v>
      </c>
      <c r="P120" s="2">
        <v>1</v>
      </c>
      <c r="Q120" s="2">
        <v>1</v>
      </c>
      <c r="R120" s="2">
        <v>1</v>
      </c>
      <c r="S120">
        <v>58.556664622618314</v>
      </c>
    </row>
    <row r="121" spans="1:19" x14ac:dyDescent="0.2">
      <c r="A121" s="2" t="s">
        <v>143</v>
      </c>
      <c r="B121" s="2">
        <v>616</v>
      </c>
      <c r="C121" s="2">
        <v>5.4966034692956404E-2</v>
      </c>
      <c r="D121" s="2">
        <v>8.3511837671756184E-2</v>
      </c>
      <c r="E121" s="2">
        <v>620786</v>
      </c>
      <c r="F121" s="2">
        <v>0.98133552687826198</v>
      </c>
      <c r="G121" s="2">
        <v>1.0225569174397375</v>
      </c>
      <c r="H121" s="2">
        <v>-0.15679392104932699</v>
      </c>
      <c r="I121" s="2">
        <v>77.287816419534224</v>
      </c>
      <c r="J121" s="2">
        <v>284.88097588359761</v>
      </c>
      <c r="K121" s="2">
        <v>1424.3200207373161</v>
      </c>
      <c r="L121" s="2">
        <v>1936.3363820805548</v>
      </c>
      <c r="M121" s="2">
        <v>4284.4382659065714</v>
      </c>
      <c r="N121" s="2">
        <v>0.99999999999579503</v>
      </c>
      <c r="O121" s="2">
        <v>1</v>
      </c>
      <c r="P121" s="2">
        <v>1</v>
      </c>
      <c r="Q121" s="2">
        <v>1</v>
      </c>
      <c r="R121" s="2">
        <v>1</v>
      </c>
      <c r="S121">
        <v>58.556664622618314</v>
      </c>
    </row>
    <row r="122" spans="1:19" x14ac:dyDescent="0.2">
      <c r="A122" s="2" t="s">
        <v>144</v>
      </c>
      <c r="B122" s="2">
        <v>616</v>
      </c>
      <c r="C122" s="2">
        <v>5.4966034692956404E-2</v>
      </c>
      <c r="D122" s="2">
        <v>0.16539175430171266</v>
      </c>
      <c r="E122" s="2">
        <v>620786</v>
      </c>
      <c r="F122" s="2">
        <v>0.98133552687826198</v>
      </c>
      <c r="G122" s="2">
        <v>1.0248999326235153</v>
      </c>
      <c r="H122" s="2">
        <v>-3.3375112664177299E-3</v>
      </c>
      <c r="I122" s="2">
        <v>78.235688380064232</v>
      </c>
      <c r="J122" s="2">
        <v>292.14307387765587</v>
      </c>
      <c r="K122" s="2">
        <v>1509.1597417887365</v>
      </c>
      <c r="L122" s="2">
        <v>2070.9918499525434</v>
      </c>
      <c r="M122" s="2">
        <v>4719.7659544081544</v>
      </c>
      <c r="N122" s="2">
        <v>0.99999999999711331</v>
      </c>
      <c r="O122" s="2">
        <v>1</v>
      </c>
      <c r="P122" s="2">
        <v>1</v>
      </c>
      <c r="Q122" s="2">
        <v>1</v>
      </c>
      <c r="R122" s="2">
        <v>1</v>
      </c>
      <c r="S122">
        <v>58.556664622618314</v>
      </c>
    </row>
    <row r="123" spans="1:19" x14ac:dyDescent="0.2">
      <c r="A123" s="2" t="s">
        <v>145</v>
      </c>
      <c r="B123" s="2">
        <v>616</v>
      </c>
      <c r="C123" s="2">
        <v>5.4966034692956404E-2</v>
      </c>
      <c r="D123" s="2">
        <v>8.3264215003473627E-2</v>
      </c>
      <c r="E123" s="2">
        <v>620786</v>
      </c>
      <c r="F123" s="2">
        <v>0.98133552687826198</v>
      </c>
      <c r="G123" s="2">
        <v>1.023109853543505</v>
      </c>
      <c r="H123" s="2">
        <v>6.6522088725914127E-2</v>
      </c>
      <c r="I123" s="2">
        <v>78.895373494445721</v>
      </c>
      <c r="J123" s="2">
        <v>296.40085413196664</v>
      </c>
      <c r="K123" s="2">
        <v>1555.4741345256657</v>
      </c>
      <c r="L123" s="2">
        <v>2144.4838216334565</v>
      </c>
      <c r="M123" s="2">
        <v>4961.1221020339335</v>
      </c>
      <c r="N123" s="2">
        <v>0.99999999999777878</v>
      </c>
      <c r="O123" s="2">
        <v>1</v>
      </c>
      <c r="P123" s="2">
        <v>1</v>
      </c>
      <c r="Q123" s="2">
        <v>1</v>
      </c>
      <c r="R123" s="2">
        <v>1</v>
      </c>
      <c r="S123">
        <v>58.556664622618314</v>
      </c>
    </row>
    <row r="124" spans="1:19" x14ac:dyDescent="0.2">
      <c r="A124" s="2" t="s">
        <v>146</v>
      </c>
      <c r="B124" s="2">
        <v>616</v>
      </c>
      <c r="C124" s="2">
        <v>5.4966034692956404E-2</v>
      </c>
      <c r="D124" s="2">
        <v>7.3581126468945213E-2</v>
      </c>
      <c r="E124" s="2">
        <v>620786</v>
      </c>
      <c r="F124" s="2">
        <v>0.98133552687826198</v>
      </c>
      <c r="G124" s="2">
        <v>1.0216345251742378</v>
      </c>
      <c r="H124" s="2">
        <v>-0.10993012314486922</v>
      </c>
      <c r="I124" s="2">
        <v>77.697692959121724</v>
      </c>
      <c r="J124" s="2">
        <v>287.50766299069647</v>
      </c>
      <c r="K124" s="2">
        <v>1451.326213335178</v>
      </c>
      <c r="L124" s="2">
        <v>1978.3930297923553</v>
      </c>
      <c r="M124" s="2">
        <v>4414.2831716748215</v>
      </c>
      <c r="N124" s="2">
        <v>0.99999999999642597</v>
      </c>
      <c r="O124" s="2">
        <v>1</v>
      </c>
      <c r="P124" s="2">
        <v>1</v>
      </c>
      <c r="Q124" s="2">
        <v>1</v>
      </c>
      <c r="R124" s="2">
        <v>1</v>
      </c>
      <c r="S124">
        <v>58.556664622618314</v>
      </c>
    </row>
    <row r="125" spans="1:19" x14ac:dyDescent="0.2">
      <c r="A125" s="2" t="s">
        <v>147</v>
      </c>
      <c r="B125" s="2">
        <v>616</v>
      </c>
      <c r="C125" s="2">
        <v>5.4966034692956404E-2</v>
      </c>
      <c r="D125" s="2">
        <v>8.0335930793267812E-2</v>
      </c>
      <c r="E125" s="2">
        <v>620786</v>
      </c>
      <c r="F125" s="2">
        <v>0.98133552687826198</v>
      </c>
      <c r="G125" s="2">
        <v>1.0234470196450394</v>
      </c>
      <c r="H125" s="2">
        <v>5.9055600461036063E-2</v>
      </c>
      <c r="I125" s="2">
        <v>78.813072675992657</v>
      </c>
      <c r="J125" s="2">
        <v>295.89763065374359</v>
      </c>
      <c r="K125" s="2">
        <v>1550.1726865784285</v>
      </c>
      <c r="L125" s="2">
        <v>2136.0871772449677</v>
      </c>
      <c r="M125" s="2">
        <v>4933.5240640375077</v>
      </c>
      <c r="N125" s="2">
        <v>0.99999999999770495</v>
      </c>
      <c r="O125" s="2">
        <v>1</v>
      </c>
      <c r="P125" s="2">
        <v>1</v>
      </c>
      <c r="Q125" s="2">
        <v>1</v>
      </c>
      <c r="R125" s="2">
        <v>1</v>
      </c>
      <c r="S125">
        <v>58.556664622618314</v>
      </c>
    </row>
    <row r="126" spans="1:19" x14ac:dyDescent="0.2">
      <c r="A126" s="2" t="s">
        <v>148</v>
      </c>
      <c r="B126" s="2">
        <v>616</v>
      </c>
      <c r="C126" s="2">
        <v>5.4966034692956404E-2</v>
      </c>
      <c r="D126" s="2">
        <v>7.8530741173415186E-2</v>
      </c>
      <c r="E126" s="2">
        <v>620786</v>
      </c>
      <c r="F126" s="2">
        <v>0.98133552687826198</v>
      </c>
      <c r="G126" s="2">
        <v>1.0242377693262359</v>
      </c>
      <c r="H126" s="2">
        <v>0.21525843545016457</v>
      </c>
      <c r="I126" s="2">
        <v>79.942780095738215</v>
      </c>
      <c r="J126" s="2">
        <v>304.36978851698399</v>
      </c>
      <c r="K126" s="2">
        <v>1655.8073957966762</v>
      </c>
      <c r="L126" s="2">
        <v>2308.0563048818467</v>
      </c>
      <c r="M126" s="2">
        <v>5540.1728168258196</v>
      </c>
      <c r="N126" s="2">
        <v>0.99999999999853573</v>
      </c>
      <c r="O126" s="2">
        <v>1</v>
      </c>
      <c r="P126" s="2">
        <v>1</v>
      </c>
      <c r="Q126" s="2">
        <v>1</v>
      </c>
      <c r="R126" s="2">
        <v>1</v>
      </c>
      <c r="S126">
        <v>58.556664622618314</v>
      </c>
    </row>
    <row r="127" spans="1:19" x14ac:dyDescent="0.2">
      <c r="A127" s="2" t="s">
        <v>149</v>
      </c>
      <c r="B127" s="2">
        <v>616</v>
      </c>
      <c r="C127" s="2">
        <v>5.4966034692956404E-2</v>
      </c>
      <c r="D127" s="2">
        <v>7.8236835894251427E-2</v>
      </c>
      <c r="E127" s="2">
        <v>620786</v>
      </c>
      <c r="F127" s="2">
        <v>0.98133552687826198</v>
      </c>
      <c r="G127" s="2">
        <v>1.0225677231500097</v>
      </c>
      <c r="H127" s="2">
        <v>-2.2939976954875881E-2</v>
      </c>
      <c r="I127" s="2">
        <v>78.26793670519352</v>
      </c>
      <c r="J127" s="2">
        <v>291.76650105264576</v>
      </c>
      <c r="K127" s="2">
        <v>1500.5832856493334</v>
      </c>
      <c r="L127" s="2">
        <v>2056.5489577141802</v>
      </c>
      <c r="M127" s="2">
        <v>4667.147250984689</v>
      </c>
      <c r="N127" s="2">
        <v>0.99999999999714995</v>
      </c>
      <c r="O127" s="2">
        <v>1</v>
      </c>
      <c r="P127" s="2">
        <v>1</v>
      </c>
      <c r="Q127" s="2">
        <v>1</v>
      </c>
      <c r="R127" s="2">
        <v>1</v>
      </c>
      <c r="S127">
        <v>58.556664622618314</v>
      </c>
    </row>
    <row r="128" spans="1:19" x14ac:dyDescent="0.2">
      <c r="A128" s="2" t="s">
        <v>150</v>
      </c>
      <c r="B128" s="2">
        <v>616</v>
      </c>
      <c r="C128" s="2">
        <v>5.4966034692956404E-2</v>
      </c>
      <c r="D128" s="2">
        <v>8.6268804156762718E-2</v>
      </c>
      <c r="E128" s="2">
        <v>620786</v>
      </c>
      <c r="F128" s="2">
        <v>0.98133552687826198</v>
      </c>
      <c r="G128" s="2">
        <v>1.0177228474691851</v>
      </c>
      <c r="H128" s="2">
        <v>-0.22775000152583005</v>
      </c>
      <c r="I128" s="2">
        <v>77.133796577902913</v>
      </c>
      <c r="J128" s="2">
        <v>282.63146142196695</v>
      </c>
      <c r="K128" s="2">
        <v>1392.7074811549808</v>
      </c>
      <c r="L128" s="2">
        <v>1885.6924175315542</v>
      </c>
      <c r="M128" s="2">
        <v>4120.4667441246629</v>
      </c>
      <c r="N128" s="2">
        <v>0.99999999999553024</v>
      </c>
      <c r="O128" s="2">
        <v>1</v>
      </c>
      <c r="P128" s="2">
        <v>1</v>
      </c>
      <c r="Q128" s="2">
        <v>1</v>
      </c>
      <c r="R128" s="2">
        <v>1</v>
      </c>
      <c r="S128">
        <v>58.556664622618314</v>
      </c>
    </row>
    <row r="129" spans="1:19" x14ac:dyDescent="0.2">
      <c r="A129" s="2" t="s">
        <v>151</v>
      </c>
      <c r="B129" s="2">
        <v>616</v>
      </c>
      <c r="C129" s="2">
        <v>5.4966034692956404E-2</v>
      </c>
      <c r="D129" s="2">
        <v>8.5886899343269804E-2</v>
      </c>
      <c r="E129" s="2">
        <v>620786</v>
      </c>
      <c r="F129" s="2">
        <v>0.98133552687826198</v>
      </c>
      <c r="G129" s="2">
        <v>1.0231592675710564</v>
      </c>
      <c r="H129" s="2">
        <v>0.11255219113485077</v>
      </c>
      <c r="I129" s="2">
        <v>79.240006644818607</v>
      </c>
      <c r="J129" s="2">
        <v>298.91080118029009</v>
      </c>
      <c r="K129" s="2">
        <v>1585.6662258115703</v>
      </c>
      <c r="L129" s="2">
        <v>2193.2101819784111</v>
      </c>
      <c r="M129" s="2">
        <v>5128.3599391793105</v>
      </c>
      <c r="N129" s="2">
        <v>0.99999999999806322</v>
      </c>
      <c r="O129" s="2">
        <v>1</v>
      </c>
      <c r="P129" s="2">
        <v>1</v>
      </c>
      <c r="Q129" s="2">
        <v>1</v>
      </c>
      <c r="R129" s="2">
        <v>1</v>
      </c>
      <c r="S129">
        <v>58.556664622618314</v>
      </c>
    </row>
    <row r="130" spans="1:19" x14ac:dyDescent="0.2">
      <c r="A130" s="2" t="s">
        <v>152</v>
      </c>
      <c r="B130" s="2">
        <v>616</v>
      </c>
      <c r="C130" s="2">
        <v>5.4966034692956404E-2</v>
      </c>
      <c r="D130" s="2">
        <v>8.0302534557740834E-2</v>
      </c>
      <c r="E130" s="2">
        <v>620786</v>
      </c>
      <c r="F130" s="2">
        <v>0.98133552687826198</v>
      </c>
      <c r="G130" s="2">
        <v>1.0277477782444573</v>
      </c>
      <c r="H130" s="2">
        <v>-0.13855443316816385</v>
      </c>
      <c r="I130" s="2">
        <v>77.034902217717146</v>
      </c>
      <c r="J130" s="2">
        <v>284.40413765461369</v>
      </c>
      <c r="K130" s="2">
        <v>1427.695700934652</v>
      </c>
      <c r="L130" s="2">
        <v>1943.1877057841696</v>
      </c>
      <c r="M130" s="2">
        <v>4315.6129459044569</v>
      </c>
      <c r="N130" s="2">
        <v>0.99999999999535161</v>
      </c>
      <c r="O130" s="2">
        <v>1</v>
      </c>
      <c r="P130" s="2">
        <v>1</v>
      </c>
      <c r="Q130" s="2">
        <v>1</v>
      </c>
      <c r="R130" s="2">
        <v>1</v>
      </c>
      <c r="S130">
        <v>58.556664622618314</v>
      </c>
    </row>
    <row r="131" spans="1:19" x14ac:dyDescent="0.2">
      <c r="A131" s="2" t="s">
        <v>153</v>
      </c>
      <c r="B131" s="2">
        <v>616</v>
      </c>
      <c r="C131" s="2">
        <v>5.4966034692956404E-2</v>
      </c>
      <c r="D131" s="2">
        <v>7.3087116716700262E-2</v>
      </c>
      <c r="E131" s="2">
        <v>620786</v>
      </c>
      <c r="F131" s="2">
        <v>0.98133552687826198</v>
      </c>
      <c r="G131" s="2">
        <v>1.0230943531685939</v>
      </c>
      <c r="H131" s="2">
        <v>-1.560268895464384E-2</v>
      </c>
      <c r="I131" s="2">
        <v>78.282253517005103</v>
      </c>
      <c r="J131" s="2">
        <v>292.005030867453</v>
      </c>
      <c r="K131" s="2">
        <v>1504.2654788331677</v>
      </c>
      <c r="L131" s="2">
        <v>2062.582082114382</v>
      </c>
      <c r="M131" s="2">
        <v>4688.0566475539608</v>
      </c>
      <c r="N131" s="2">
        <v>0.99999999999716616</v>
      </c>
      <c r="O131" s="2">
        <v>1</v>
      </c>
      <c r="P131" s="2">
        <v>1</v>
      </c>
      <c r="Q131" s="2">
        <v>1</v>
      </c>
      <c r="R131" s="2">
        <v>1</v>
      </c>
      <c r="S131">
        <v>58.556664622618314</v>
      </c>
    </row>
    <row r="132" spans="1:19" x14ac:dyDescent="0.2">
      <c r="A132" s="2" t="s">
        <v>154</v>
      </c>
      <c r="B132" s="2">
        <v>616</v>
      </c>
      <c r="C132" s="2">
        <v>5.4966034692956404E-2</v>
      </c>
      <c r="D132" s="2">
        <v>7.9290201459669488E-2</v>
      </c>
      <c r="E132" s="2">
        <v>620786</v>
      </c>
      <c r="F132" s="2">
        <v>0.98133552687826198</v>
      </c>
      <c r="G132" s="2">
        <v>1.0231530403795903</v>
      </c>
      <c r="H132" s="2">
        <v>-0.14052812721276722</v>
      </c>
      <c r="I132" s="2">
        <v>77.361311243897333</v>
      </c>
      <c r="J132" s="2">
        <v>285.53977053298928</v>
      </c>
      <c r="K132" s="2">
        <v>1432.4178904318289</v>
      </c>
      <c r="L132" s="2">
        <v>1949.1903982954357</v>
      </c>
      <c r="M132" s="2">
        <v>4325.5832977539185</v>
      </c>
      <c r="N132" s="2">
        <v>0.99999999999591582</v>
      </c>
      <c r="O132" s="2">
        <v>1</v>
      </c>
      <c r="P132" s="2">
        <v>1</v>
      </c>
      <c r="Q132" s="2">
        <v>1</v>
      </c>
      <c r="R132" s="2">
        <v>1</v>
      </c>
      <c r="S132">
        <v>58.556664622618314</v>
      </c>
    </row>
    <row r="133" spans="1:19" x14ac:dyDescent="0.2">
      <c r="A133" s="2" t="s">
        <v>155</v>
      </c>
      <c r="B133" s="2">
        <v>616</v>
      </c>
      <c r="C133" s="2">
        <v>5.4966034692956404E-2</v>
      </c>
      <c r="D133" s="2">
        <v>7.6326932042817916E-2</v>
      </c>
      <c r="E133" s="2">
        <v>620786</v>
      </c>
      <c r="F133" s="2">
        <v>0.98133552687826198</v>
      </c>
      <c r="G133" s="2">
        <v>1.0138418062289367</v>
      </c>
      <c r="H133" s="2">
        <v>-1.40004366832489E-2</v>
      </c>
      <c r="I133" s="2">
        <v>79.006078371615715</v>
      </c>
      <c r="J133" s="2">
        <v>294.72549786435945</v>
      </c>
      <c r="K133" s="2">
        <v>1518.280744819659</v>
      </c>
      <c r="L133" s="2">
        <v>2081.6852573791334</v>
      </c>
      <c r="M133" s="2">
        <v>4729.5854147069003</v>
      </c>
      <c r="N133" s="2">
        <v>0.99999999999787448</v>
      </c>
      <c r="O133" s="2">
        <v>1</v>
      </c>
      <c r="P133" s="2">
        <v>1</v>
      </c>
      <c r="Q133" s="2">
        <v>1</v>
      </c>
      <c r="R133" s="2">
        <v>1</v>
      </c>
      <c r="S133">
        <v>58.556664622618314</v>
      </c>
    </row>
    <row r="134" spans="1:19" x14ac:dyDescent="0.2">
      <c r="A134" s="2" t="s">
        <v>156</v>
      </c>
      <c r="B134" s="2">
        <v>616</v>
      </c>
      <c r="C134" s="2">
        <v>5.4966034692956404E-2</v>
      </c>
      <c r="D134" s="2">
        <v>9.0924096437453777E-2</v>
      </c>
      <c r="E134" s="2">
        <v>620786</v>
      </c>
      <c r="F134" s="2">
        <v>0.98133552687826198</v>
      </c>
      <c r="G134" s="2">
        <v>1.0267693415902386</v>
      </c>
      <c r="H134" s="2">
        <v>-0.1080804194406071</v>
      </c>
      <c r="I134" s="2">
        <v>77.327360994608455</v>
      </c>
      <c r="J134" s="2">
        <v>286.2035972389499</v>
      </c>
      <c r="K134" s="2">
        <v>1445.7127096071113</v>
      </c>
      <c r="L134" s="2">
        <v>1971.1730944631936</v>
      </c>
      <c r="M134" s="2">
        <v>4401.6964833713109</v>
      </c>
      <c r="N134" s="2">
        <v>0.99999999999586053</v>
      </c>
      <c r="O134" s="2">
        <v>1</v>
      </c>
      <c r="P134" s="2">
        <v>1</v>
      </c>
      <c r="Q134" s="2">
        <v>1</v>
      </c>
      <c r="R134" s="2">
        <v>1</v>
      </c>
      <c r="S134">
        <v>58.556664622618314</v>
      </c>
    </row>
    <row r="135" spans="1:19" x14ac:dyDescent="0.2">
      <c r="A135" s="2" t="s">
        <v>157</v>
      </c>
      <c r="B135" s="2">
        <v>616</v>
      </c>
      <c r="C135" s="2">
        <v>5.4966034692956404E-2</v>
      </c>
      <c r="D135" s="2">
        <v>0.22641656047598344</v>
      </c>
      <c r="E135" s="2">
        <v>620786</v>
      </c>
      <c r="F135" s="2">
        <v>0.98133552687826198</v>
      </c>
      <c r="G135" s="2">
        <v>1.0239247541617531</v>
      </c>
      <c r="H135" s="2">
        <v>8.1617948548898561E-2</v>
      </c>
      <c r="I135" s="2">
        <v>78.946110047546796</v>
      </c>
      <c r="J135" s="2">
        <v>296.98607406655873</v>
      </c>
      <c r="K135" s="2">
        <v>1564.0418946575392</v>
      </c>
      <c r="L135" s="2">
        <v>2158.5783265357809</v>
      </c>
      <c r="M135" s="2">
        <v>5011.1881336482074</v>
      </c>
      <c r="N135" s="2">
        <v>0.99999999999782319</v>
      </c>
      <c r="O135" s="2">
        <v>1</v>
      </c>
      <c r="P135" s="2">
        <v>1</v>
      </c>
      <c r="Q135" s="2">
        <v>1</v>
      </c>
      <c r="R135" s="2">
        <v>1</v>
      </c>
      <c r="S135">
        <v>58.556664622618314</v>
      </c>
    </row>
    <row r="136" spans="1:19" x14ac:dyDescent="0.2">
      <c r="A136" s="2" t="s">
        <v>158</v>
      </c>
      <c r="B136" s="2">
        <v>616</v>
      </c>
      <c r="C136" s="2">
        <v>5.4966034692956404E-2</v>
      </c>
      <c r="D136" s="2">
        <v>8.0331682015458414E-2</v>
      </c>
      <c r="E136" s="2">
        <v>620786</v>
      </c>
      <c r="F136" s="2">
        <v>0.98133552687826198</v>
      </c>
      <c r="G136" s="2">
        <v>1.026547135639837</v>
      </c>
      <c r="H136" s="2">
        <v>-3.5522922882177149E-2</v>
      </c>
      <c r="I136" s="2">
        <v>77.873329329794146</v>
      </c>
      <c r="J136" s="2">
        <v>289.99314421025122</v>
      </c>
      <c r="K136" s="2">
        <v>1487.6129231580016</v>
      </c>
      <c r="L136" s="2">
        <v>2037.2915028307575</v>
      </c>
      <c r="M136" s="2">
        <v>4613.1847719989155</v>
      </c>
      <c r="N136" s="2">
        <v>0.99999999999666667</v>
      </c>
      <c r="O136" s="2">
        <v>1</v>
      </c>
      <c r="P136" s="2">
        <v>1</v>
      </c>
      <c r="Q136" s="2">
        <v>1</v>
      </c>
      <c r="R136" s="2">
        <v>1</v>
      </c>
      <c r="S136">
        <v>58.556664622618314</v>
      </c>
    </row>
    <row r="137" spans="1:19" x14ac:dyDescent="0.2">
      <c r="A137" s="2" t="s">
        <v>159</v>
      </c>
      <c r="B137" s="2">
        <v>616</v>
      </c>
      <c r="C137" s="2">
        <v>5.4966034692956404E-2</v>
      </c>
      <c r="D137" s="2">
        <v>0.14201897849896777</v>
      </c>
      <c r="E137" s="2">
        <v>620786</v>
      </c>
      <c r="F137" s="2">
        <v>0.98133552687826198</v>
      </c>
      <c r="G137" s="2">
        <v>1.1019505925064814</v>
      </c>
      <c r="H137" s="2">
        <v>5.5134946747169497E-2</v>
      </c>
      <c r="I137" s="2">
        <v>73.155957491644401</v>
      </c>
      <c r="J137" s="2">
        <v>274.593250808427</v>
      </c>
      <c r="K137" s="2">
        <v>1439.7288891911219</v>
      </c>
      <c r="L137" s="2">
        <v>1985.2600869466796</v>
      </c>
      <c r="M137" s="2">
        <v>4603.9927415462143</v>
      </c>
      <c r="N137" s="2">
        <v>0.99999999997847211</v>
      </c>
      <c r="O137" s="2">
        <v>1</v>
      </c>
      <c r="P137" s="2">
        <v>1</v>
      </c>
      <c r="Q137" s="2">
        <v>1</v>
      </c>
      <c r="R137" s="2">
        <v>1</v>
      </c>
      <c r="S137">
        <v>58.556664622618314</v>
      </c>
    </row>
    <row r="138" spans="1:19" x14ac:dyDescent="0.2">
      <c r="A138" s="2" t="s">
        <v>160</v>
      </c>
      <c r="B138" s="2">
        <v>616</v>
      </c>
      <c r="C138" s="2">
        <v>5.4966034692956404E-2</v>
      </c>
      <c r="D138" s="2">
        <v>7.7986945048811429E-2</v>
      </c>
      <c r="E138" s="2">
        <v>620786</v>
      </c>
      <c r="F138" s="2">
        <v>0.98133552687826198</v>
      </c>
      <c r="G138" s="2">
        <v>1.0294945066340231</v>
      </c>
      <c r="H138" s="2">
        <v>2.1544746607071931E-2</v>
      </c>
      <c r="I138" s="2">
        <v>78.07070396123018</v>
      </c>
      <c r="J138" s="2">
        <v>292.16013359620177</v>
      </c>
      <c r="K138" s="2">
        <v>1517.8615172209556</v>
      </c>
      <c r="L138" s="2">
        <v>2086.471659526876</v>
      </c>
      <c r="M138" s="2">
        <v>4781.6427951122678</v>
      </c>
      <c r="N138" s="2">
        <v>0.9999999999969178</v>
      </c>
      <c r="O138" s="2">
        <v>1</v>
      </c>
      <c r="P138" s="2">
        <v>1</v>
      </c>
      <c r="Q138" s="2">
        <v>1</v>
      </c>
      <c r="R138" s="2">
        <v>1</v>
      </c>
      <c r="S138">
        <v>58.556664622618314</v>
      </c>
    </row>
    <row r="139" spans="1:19" x14ac:dyDescent="0.2">
      <c r="A139" s="2" t="s">
        <v>161</v>
      </c>
      <c r="B139" s="2">
        <v>616</v>
      </c>
      <c r="C139" s="2">
        <v>5.4966034692956404E-2</v>
      </c>
      <c r="D139" s="2">
        <v>9.9844848828814323E-2</v>
      </c>
      <c r="E139" s="2">
        <v>620786</v>
      </c>
      <c r="F139" s="2">
        <v>0.98133552687826198</v>
      </c>
      <c r="G139" s="2">
        <v>1.0241612574402026</v>
      </c>
      <c r="H139" s="2">
        <v>-1.251774208854485E-2</v>
      </c>
      <c r="I139" s="2">
        <v>78.223868430144464</v>
      </c>
      <c r="J139" s="2">
        <v>291.8668983964198</v>
      </c>
      <c r="K139" s="2">
        <v>1504.6369933685248</v>
      </c>
      <c r="L139" s="2">
        <v>2063.5374660858752</v>
      </c>
      <c r="M139" s="2">
        <v>4693.592483055897</v>
      </c>
      <c r="N139" s="2">
        <v>0.99999999999709965</v>
      </c>
      <c r="O139" s="2">
        <v>1</v>
      </c>
      <c r="P139" s="2">
        <v>1</v>
      </c>
      <c r="Q139" s="2">
        <v>1</v>
      </c>
      <c r="R139" s="2">
        <v>1</v>
      </c>
      <c r="S139">
        <v>58.556664622618314</v>
      </c>
    </row>
    <row r="140" spans="1:19" x14ac:dyDescent="0.2">
      <c r="A140" s="2" t="s">
        <v>162</v>
      </c>
      <c r="B140" s="2">
        <v>616</v>
      </c>
      <c r="C140" s="2">
        <v>5.4966034692956404E-2</v>
      </c>
      <c r="D140" s="2">
        <v>8.2969288769408414E-2</v>
      </c>
      <c r="E140" s="2">
        <v>620786</v>
      </c>
      <c r="F140" s="2">
        <v>0.98133552687826198</v>
      </c>
      <c r="G140" s="2">
        <v>1.0223605782159624</v>
      </c>
      <c r="H140" s="2">
        <v>-5.2436886821009502E-3</v>
      </c>
      <c r="I140" s="2">
        <v>78.415304452176073</v>
      </c>
      <c r="J140" s="2">
        <v>292.76085871096319</v>
      </c>
      <c r="K140" s="2">
        <v>1511.5749057967621</v>
      </c>
      <c r="L140" s="2">
        <v>2073.9638352696843</v>
      </c>
      <c r="M140" s="2">
        <v>4723.7473842739819</v>
      </c>
      <c r="N140" s="2">
        <v>0.99999999999731204</v>
      </c>
      <c r="O140" s="2">
        <v>1</v>
      </c>
      <c r="P140" s="2">
        <v>1</v>
      </c>
      <c r="Q140" s="2">
        <v>1</v>
      </c>
      <c r="R140" s="2">
        <v>1</v>
      </c>
      <c r="S140">
        <v>58.556664622618314</v>
      </c>
    </row>
    <row r="141" spans="1:19" x14ac:dyDescent="0.2">
      <c r="A141" s="2" t="s">
        <v>163</v>
      </c>
      <c r="B141" s="2">
        <v>616</v>
      </c>
      <c r="C141" s="2">
        <v>5.4966034692956404E-2</v>
      </c>
      <c r="D141" s="2">
        <v>8.1073800235287291E-2</v>
      </c>
      <c r="E141" s="2">
        <v>620786</v>
      </c>
      <c r="F141" s="2">
        <v>0.98133552687826198</v>
      </c>
      <c r="G141" s="2">
        <v>1.0273276745309621</v>
      </c>
      <c r="H141" s="5">
        <v>-0.12830001472526903</v>
      </c>
      <c r="I141" s="2">
        <v>77.139794687045139</v>
      </c>
      <c r="J141" s="2">
        <v>285.03155488974886</v>
      </c>
      <c r="K141" s="2">
        <v>1433.8233233131625</v>
      </c>
      <c r="L141" s="2">
        <v>1952.6686713319548</v>
      </c>
      <c r="M141" s="2">
        <v>4344.506207851714</v>
      </c>
      <c r="N141" s="2">
        <v>0.9999999999955409</v>
      </c>
      <c r="O141" s="2">
        <v>1</v>
      </c>
      <c r="P141" s="2">
        <v>1</v>
      </c>
      <c r="Q141" s="2">
        <v>1</v>
      </c>
      <c r="R141" s="2">
        <v>1</v>
      </c>
      <c r="S141">
        <v>58.556664622618314</v>
      </c>
    </row>
    <row r="142" spans="1:19" x14ac:dyDescent="0.2">
      <c r="A142" s="2" t="s">
        <v>164</v>
      </c>
      <c r="B142" s="2">
        <v>616</v>
      </c>
      <c r="C142" s="2">
        <v>5.4966034692956404E-2</v>
      </c>
      <c r="D142" s="2">
        <v>9.4024598376408683E-2</v>
      </c>
      <c r="E142" s="2">
        <v>620786</v>
      </c>
      <c r="F142" s="2">
        <v>0.98133552687826198</v>
      </c>
      <c r="G142" s="2">
        <v>1.0271443830018363</v>
      </c>
      <c r="H142" s="2">
        <v>-1.6844653381443388E-2</v>
      </c>
      <c r="I142" s="2">
        <v>77.965595324051634</v>
      </c>
      <c r="J142" s="2">
        <v>290.80165731904327</v>
      </c>
      <c r="K142" s="2">
        <v>1497.8883278665539</v>
      </c>
      <c r="L142" s="2">
        <v>2053.8156109045235</v>
      </c>
      <c r="M142" s="2">
        <v>4668.4217809138472</v>
      </c>
      <c r="N142" s="2">
        <v>0.99999999999678646</v>
      </c>
      <c r="O142" s="2">
        <v>1</v>
      </c>
      <c r="P142" s="2">
        <v>1</v>
      </c>
      <c r="Q142" s="2">
        <v>1</v>
      </c>
      <c r="R142" s="2">
        <v>1</v>
      </c>
      <c r="S142">
        <v>58.556664622618314</v>
      </c>
    </row>
    <row r="143" spans="1:19" x14ac:dyDescent="0.2">
      <c r="A143" s="2" t="s">
        <v>165</v>
      </c>
      <c r="B143" s="2">
        <v>616</v>
      </c>
      <c r="C143" s="2">
        <v>5.4966034692956404E-2</v>
      </c>
      <c r="D143" s="2">
        <v>6.9309852360859348E-2</v>
      </c>
      <c r="E143" s="2">
        <v>620786</v>
      </c>
      <c r="F143" s="2">
        <v>0.98133552687826198</v>
      </c>
      <c r="G143" s="2">
        <v>1.0264909327515765</v>
      </c>
      <c r="H143" s="2">
        <v>1.198001027831946E-2</v>
      </c>
      <c r="I143" s="2">
        <v>78.228119533445707</v>
      </c>
      <c r="J143" s="2">
        <v>292.50350495119108</v>
      </c>
      <c r="K143" s="2">
        <v>1516.258140484523</v>
      </c>
      <c r="L143" s="2">
        <v>2082.8629557914687</v>
      </c>
      <c r="M143" s="2">
        <v>4762.6479231279309</v>
      </c>
      <c r="N143" s="2">
        <v>0.99999999999710454</v>
      </c>
      <c r="O143" s="2">
        <v>1</v>
      </c>
      <c r="P143" s="2">
        <v>1</v>
      </c>
      <c r="Q143" s="2">
        <v>1</v>
      </c>
      <c r="R143" s="2">
        <v>1</v>
      </c>
      <c r="S143">
        <v>58.556664622618314</v>
      </c>
    </row>
    <row r="144" spans="1:19" x14ac:dyDescent="0.2">
      <c r="A144" s="2" t="s">
        <v>166</v>
      </c>
      <c r="B144" s="2">
        <v>616</v>
      </c>
      <c r="C144" s="2">
        <v>5.4966034692956404E-2</v>
      </c>
      <c r="D144" s="2">
        <v>7.5245434592319249E-2</v>
      </c>
      <c r="E144" s="2">
        <v>620786</v>
      </c>
      <c r="F144" s="2">
        <v>0.98133552687826198</v>
      </c>
      <c r="G144" s="2">
        <v>1.0224237847315902</v>
      </c>
      <c r="H144" s="2">
        <v>7.7420495154388133E-2</v>
      </c>
      <c r="I144" s="2">
        <v>79.03087190920904</v>
      </c>
      <c r="J144" s="2">
        <v>297.1951211808896</v>
      </c>
      <c r="K144" s="2">
        <v>1563.5702242427467</v>
      </c>
      <c r="L144" s="2">
        <v>2157.2576928936078</v>
      </c>
      <c r="M144" s="2">
        <v>5002.8262728866621</v>
      </c>
      <c r="N144" s="2">
        <v>0.99999999999789535</v>
      </c>
      <c r="O144" s="2">
        <v>1</v>
      </c>
      <c r="P144" s="2">
        <v>1</v>
      </c>
      <c r="Q144" s="2">
        <v>1</v>
      </c>
      <c r="R144" s="2">
        <v>1</v>
      </c>
      <c r="S144">
        <v>58.556664622618314</v>
      </c>
    </row>
    <row r="145" spans="1:19" x14ac:dyDescent="0.2">
      <c r="A145" s="2" t="s">
        <v>167</v>
      </c>
      <c r="B145" s="2">
        <v>616</v>
      </c>
      <c r="C145" s="2">
        <v>5.4966034692956404E-2</v>
      </c>
      <c r="D145" s="2">
        <v>7.909125187276321E-2</v>
      </c>
      <c r="E145" s="2">
        <v>620786</v>
      </c>
      <c r="F145" s="2">
        <v>0.98133552687826198</v>
      </c>
      <c r="G145" s="2">
        <v>1.0215432511065536</v>
      </c>
      <c r="H145" s="2">
        <v>0.1282685891956937</v>
      </c>
      <c r="I145" s="2">
        <v>79.486461265019116</v>
      </c>
      <c r="J145" s="2">
        <v>300.26387147779445</v>
      </c>
      <c r="K145" s="2">
        <v>1598.8163447379088</v>
      </c>
      <c r="L145" s="2">
        <v>2213.8881028304941</v>
      </c>
      <c r="M145" s="2">
        <v>5195.8930261890446</v>
      </c>
      <c r="N145" s="2">
        <v>0.99999999999824407</v>
      </c>
      <c r="O145" s="2">
        <v>1</v>
      </c>
      <c r="P145" s="2">
        <v>1</v>
      </c>
      <c r="Q145" s="2">
        <v>1</v>
      </c>
      <c r="R145" s="2">
        <v>1</v>
      </c>
      <c r="S145">
        <v>58.556664622618314</v>
      </c>
    </row>
    <row r="146" spans="1:19" x14ac:dyDescent="0.2">
      <c r="A146" s="2" t="s">
        <v>168</v>
      </c>
      <c r="B146" s="2">
        <v>616</v>
      </c>
      <c r="C146" s="2">
        <v>5.4966034692956404E-2</v>
      </c>
      <c r="D146" s="2">
        <v>7.7715858757889722E-2</v>
      </c>
      <c r="E146" s="2">
        <v>620786</v>
      </c>
      <c r="F146" s="2">
        <v>0.98133552687826198</v>
      </c>
      <c r="G146" s="2">
        <v>1.0274345387056156</v>
      </c>
      <c r="H146" s="2">
        <v>8.1897392879195313E-2</v>
      </c>
      <c r="I146" s="2">
        <v>78.677070111389796</v>
      </c>
      <c r="J146" s="2">
        <v>295.98038271567867</v>
      </c>
      <c r="K146" s="2">
        <v>1558.9430373955372</v>
      </c>
      <c r="L146" s="2">
        <v>2151.6692722915632</v>
      </c>
      <c r="M146" s="2">
        <v>4996.5754434715218</v>
      </c>
      <c r="N146" s="2">
        <v>0.99999999999757749</v>
      </c>
      <c r="O146" s="2">
        <v>1</v>
      </c>
      <c r="P146" s="2">
        <v>1</v>
      </c>
      <c r="Q146" s="2">
        <v>1</v>
      </c>
      <c r="R146" s="2">
        <v>1</v>
      </c>
      <c r="S146">
        <v>58.556664622618314</v>
      </c>
    </row>
    <row r="147" spans="1:19" x14ac:dyDescent="0.2">
      <c r="A147" s="2" t="s">
        <v>169</v>
      </c>
      <c r="B147" s="2">
        <v>616</v>
      </c>
      <c r="C147" s="2">
        <v>5.4966034692956404E-2</v>
      </c>
      <c r="D147" s="2">
        <v>7.3089545899359176E-2</v>
      </c>
      <c r="E147" s="2">
        <v>620786</v>
      </c>
      <c r="F147" s="2">
        <v>0.98133552687826198</v>
      </c>
      <c r="G147" s="2">
        <v>1.0249601717328813</v>
      </c>
      <c r="H147" s="2">
        <v>-0.11728785244274244</v>
      </c>
      <c r="I147" s="2">
        <v>77.395296055000955</v>
      </c>
      <c r="J147" s="2">
        <v>286.22705432341814</v>
      </c>
      <c r="K147" s="2">
        <v>1442.9204233682751</v>
      </c>
      <c r="L147" s="2">
        <v>1966.2215366627906</v>
      </c>
      <c r="M147" s="2">
        <v>4382.4979079634559</v>
      </c>
      <c r="N147" s="2">
        <v>0.99999999999597056</v>
      </c>
      <c r="O147" s="2">
        <v>1</v>
      </c>
      <c r="P147" s="2">
        <v>1</v>
      </c>
      <c r="Q147" s="2">
        <v>1</v>
      </c>
      <c r="R147" s="2">
        <v>1</v>
      </c>
      <c r="S147">
        <v>58.556664622618314</v>
      </c>
    </row>
    <row r="148" spans="1:19" x14ac:dyDescent="0.2">
      <c r="A148" s="2" t="s">
        <v>170</v>
      </c>
      <c r="B148" s="2">
        <v>616</v>
      </c>
      <c r="C148" s="2">
        <v>5.4966034692956404E-2</v>
      </c>
      <c r="D148" s="2">
        <v>8.0360692527534736E-2</v>
      </c>
      <c r="E148" s="2">
        <v>620786</v>
      </c>
      <c r="F148" s="2">
        <v>0.98133552687826198</v>
      </c>
      <c r="G148" s="2">
        <v>1.0206518356332628</v>
      </c>
      <c r="H148" s="2">
        <v>1.1849062251211941E-2</v>
      </c>
      <c r="I148" s="2">
        <v>78.674149602733365</v>
      </c>
      <c r="J148" s="2">
        <v>294.1590994541167</v>
      </c>
      <c r="K148" s="2">
        <v>1524.5060479425574</v>
      </c>
      <c r="L148" s="2">
        <v>2093.9854530782131</v>
      </c>
      <c r="M148" s="2">
        <v>4785.8671066631605</v>
      </c>
      <c r="N148" s="2">
        <v>0.99999999999757472</v>
      </c>
      <c r="O148" s="2">
        <v>1</v>
      </c>
      <c r="P148" s="2">
        <v>1</v>
      </c>
      <c r="Q148" s="2">
        <v>1</v>
      </c>
      <c r="R148" s="2">
        <v>1</v>
      </c>
      <c r="S148">
        <v>58.556664622618314</v>
      </c>
    </row>
    <row r="149" spans="1:19" x14ac:dyDescent="0.2">
      <c r="A149" s="2" t="s">
        <v>171</v>
      </c>
      <c r="B149" s="2">
        <v>616</v>
      </c>
      <c r="C149" s="2">
        <v>5.4966034692956404E-2</v>
      </c>
      <c r="D149" s="2">
        <v>6.9646526996325495E-2</v>
      </c>
      <c r="E149" s="2">
        <v>620786</v>
      </c>
      <c r="F149" s="2">
        <v>0.98133552687826198</v>
      </c>
      <c r="G149" s="2">
        <v>1.0228583108248683</v>
      </c>
      <c r="H149" s="2">
        <v>-0.16084926279403627</v>
      </c>
      <c r="I149" s="2">
        <v>77.236100973116805</v>
      </c>
      <c r="J149" s="2">
        <v>284.5965173249034</v>
      </c>
      <c r="K149" s="2">
        <v>1421.7537550082018</v>
      </c>
      <c r="L149" s="2">
        <v>1932.4152603895027</v>
      </c>
      <c r="M149" s="2">
        <v>4272.8414490604919</v>
      </c>
      <c r="N149" s="2">
        <v>0.99999999999570799</v>
      </c>
      <c r="O149" s="2">
        <v>1</v>
      </c>
      <c r="P149" s="2">
        <v>1</v>
      </c>
      <c r="Q149" s="2">
        <v>1</v>
      </c>
      <c r="R149" s="2">
        <v>1</v>
      </c>
      <c r="S149">
        <v>58.556664622618314</v>
      </c>
    </row>
    <row r="150" spans="1:19" x14ac:dyDescent="0.2">
      <c r="A150" s="2" t="s">
        <v>172</v>
      </c>
      <c r="B150" s="2">
        <v>616</v>
      </c>
      <c r="C150" s="2">
        <v>5.4966034692956404E-2</v>
      </c>
      <c r="D150" s="2">
        <v>7.3273661060469841E-2</v>
      </c>
      <c r="E150" s="2">
        <v>620786</v>
      </c>
      <c r="F150" s="2">
        <v>0.98133552687826198</v>
      </c>
      <c r="G150" s="2">
        <v>1.0157529264204996</v>
      </c>
      <c r="H150" s="2">
        <v>0.16045487695583566</v>
      </c>
      <c r="I150" s="2">
        <v>80.193898024026879</v>
      </c>
      <c r="J150" s="2">
        <v>303.82927079740631</v>
      </c>
      <c r="K150" s="2">
        <v>1630.4985586688701</v>
      </c>
      <c r="L150" s="2">
        <v>2263.0748967682271</v>
      </c>
      <c r="M150" s="2">
        <v>5352.4982130175267</v>
      </c>
      <c r="N150" s="2">
        <v>0.99999999999867506</v>
      </c>
      <c r="O150" s="2">
        <v>1</v>
      </c>
      <c r="P150" s="2">
        <v>1</v>
      </c>
      <c r="Q150" s="2">
        <v>1</v>
      </c>
      <c r="R150" s="2">
        <v>1</v>
      </c>
      <c r="S150">
        <v>58.556664622618314</v>
      </c>
    </row>
    <row r="151" spans="1:19" x14ac:dyDescent="0.2">
      <c r="A151" s="2" t="s">
        <v>173</v>
      </c>
      <c r="B151" s="2">
        <v>616</v>
      </c>
      <c r="C151" s="2">
        <v>5.4966034692956404E-2</v>
      </c>
      <c r="D151" s="2">
        <v>7.6541329299454119E-2</v>
      </c>
      <c r="E151" s="2">
        <v>620786</v>
      </c>
      <c r="F151" s="2">
        <v>0.98133552687826198</v>
      </c>
      <c r="G151" s="2">
        <v>1.0228377624287532</v>
      </c>
      <c r="H151" s="2">
        <v>0.12598983642522582</v>
      </c>
      <c r="I151" s="2">
        <v>79.367486520318934</v>
      </c>
      <c r="J151" s="2">
        <v>299.75138675820648</v>
      </c>
      <c r="K151" s="2">
        <v>1595.2297062194843</v>
      </c>
      <c r="L151" s="2">
        <v>2208.5787896692027</v>
      </c>
      <c r="M151" s="2">
        <v>5180.9303925624381</v>
      </c>
      <c r="N151" s="2">
        <v>0.99999999999815903</v>
      </c>
      <c r="O151" s="2">
        <v>1</v>
      </c>
      <c r="P151" s="2">
        <v>1</v>
      </c>
      <c r="Q151" s="2">
        <v>1</v>
      </c>
      <c r="R151" s="2">
        <v>1</v>
      </c>
      <c r="S151">
        <v>58.556664622618314</v>
      </c>
    </row>
    <row r="152" spans="1:19" x14ac:dyDescent="0.2">
      <c r="A152" s="2" t="s">
        <v>174</v>
      </c>
      <c r="B152" s="2">
        <v>616</v>
      </c>
      <c r="C152" s="2">
        <v>5.4966034692956404E-2</v>
      </c>
      <c r="D152" s="2">
        <v>7.1787822673328575E-2</v>
      </c>
      <c r="E152" s="2">
        <v>620786</v>
      </c>
      <c r="F152" s="2">
        <v>0.98133552687826198</v>
      </c>
      <c r="G152" s="2">
        <v>1.0171831404533367</v>
      </c>
      <c r="H152" s="2">
        <v>1.422494181060722E-2</v>
      </c>
      <c r="I152" s="2">
        <v>78.960051547177073</v>
      </c>
      <c r="J152" s="2">
        <v>295.2838865964593</v>
      </c>
      <c r="K152" s="2">
        <v>1530.9800802085872</v>
      </c>
      <c r="L152" s="2">
        <v>2103.0941334258819</v>
      </c>
      <c r="M152" s="2">
        <v>4807.8646433513577</v>
      </c>
      <c r="N152" s="2">
        <v>0.99999999999783518</v>
      </c>
      <c r="O152" s="2">
        <v>1</v>
      </c>
      <c r="P152" s="2">
        <v>1</v>
      </c>
      <c r="Q152" s="2">
        <v>1</v>
      </c>
      <c r="R152" s="2">
        <v>1</v>
      </c>
      <c r="S152">
        <v>58.556664622618314</v>
      </c>
    </row>
    <row r="153" spans="1:19" x14ac:dyDescent="0.2">
      <c r="A153" s="2" t="s">
        <v>175</v>
      </c>
      <c r="B153" s="2">
        <v>616</v>
      </c>
      <c r="C153" s="2">
        <v>5.4966034692956404E-2</v>
      </c>
      <c r="D153" s="2">
        <v>7.9649493643041802E-2</v>
      </c>
      <c r="E153" s="2">
        <v>620786</v>
      </c>
      <c r="F153" s="2">
        <v>0.98133552687826198</v>
      </c>
      <c r="G153" s="2">
        <v>1.0212681417673133</v>
      </c>
      <c r="H153" s="2">
        <v>-0.15554161544383227</v>
      </c>
      <c r="I153" s="2">
        <v>77.392798905317761</v>
      </c>
      <c r="J153" s="2">
        <v>285.29064920171919</v>
      </c>
      <c r="K153" s="2">
        <v>1426.6144773280123</v>
      </c>
      <c r="L153" s="2">
        <v>1939.5357005236185</v>
      </c>
      <c r="M153" s="2">
        <v>4291.9418836043988</v>
      </c>
      <c r="N153" s="2">
        <v>0.99999999999596656</v>
      </c>
      <c r="O153" s="2">
        <v>1</v>
      </c>
      <c r="P153" s="2">
        <v>1</v>
      </c>
      <c r="Q153" s="2">
        <v>1</v>
      </c>
      <c r="R153" s="2">
        <v>1</v>
      </c>
      <c r="S153">
        <v>58.556664622618314</v>
      </c>
    </row>
    <row r="154" spans="1:19" x14ac:dyDescent="0.2">
      <c r="A154" s="2" t="s">
        <v>176</v>
      </c>
      <c r="B154" s="2">
        <v>616</v>
      </c>
      <c r="C154" s="2">
        <v>5.4966034692956404E-2</v>
      </c>
      <c r="D154" s="2">
        <v>7.4236891546587566E-2</v>
      </c>
      <c r="E154" s="2">
        <v>620786</v>
      </c>
      <c r="F154" s="2">
        <v>0.98133552687826198</v>
      </c>
      <c r="G154" s="2">
        <v>1.0213601808398634</v>
      </c>
      <c r="H154" s="2">
        <v>-4.532221850908507E-2</v>
      </c>
      <c r="I154" s="2">
        <v>78.193940465338528</v>
      </c>
      <c r="J154" s="2">
        <v>290.92947628762863</v>
      </c>
      <c r="K154" s="2">
        <v>1488.9153716314097</v>
      </c>
      <c r="L154" s="2">
        <v>2037.6290011445328</v>
      </c>
      <c r="M154" s="2">
        <v>4602.9979524698729</v>
      </c>
      <c r="N154" s="2">
        <v>0.99999999999706501</v>
      </c>
      <c r="O154" s="2">
        <v>1</v>
      </c>
      <c r="P154" s="2">
        <v>1</v>
      </c>
      <c r="Q154" s="2">
        <v>1</v>
      </c>
      <c r="R154" s="2">
        <v>1</v>
      </c>
      <c r="S154">
        <v>58.556664622618314</v>
      </c>
    </row>
    <row r="155" spans="1:19" x14ac:dyDescent="0.2">
      <c r="A155" s="2" t="s">
        <v>177</v>
      </c>
      <c r="B155" s="2">
        <v>616</v>
      </c>
      <c r="C155" s="2">
        <v>5.4966034692956404E-2</v>
      </c>
      <c r="D155" s="2">
        <v>6.7762661474055907E-2</v>
      </c>
      <c r="E155" s="2">
        <v>620786</v>
      </c>
      <c r="F155" s="2">
        <v>0.98133552687826198</v>
      </c>
      <c r="G155" s="2">
        <v>1.0320363397556933</v>
      </c>
      <c r="H155" s="2">
        <v>-8.1484669232919027E-2</v>
      </c>
      <c r="I155" s="2">
        <v>77.12875756488323</v>
      </c>
      <c r="J155" s="2">
        <v>286.12470287061359</v>
      </c>
      <c r="K155" s="2">
        <v>1453.7854818729202</v>
      </c>
      <c r="L155" s="2">
        <v>1985.5449257491318</v>
      </c>
      <c r="M155" s="2">
        <v>4457.962749602264</v>
      </c>
      <c r="N155" s="2">
        <v>0.99999999999552136</v>
      </c>
      <c r="O155" s="2">
        <v>1</v>
      </c>
      <c r="P155" s="2">
        <v>1</v>
      </c>
      <c r="Q155" s="2">
        <v>1</v>
      </c>
      <c r="R155" s="2">
        <v>1</v>
      </c>
      <c r="S155">
        <v>58.556664622618314</v>
      </c>
    </row>
    <row r="156" spans="1:19" x14ac:dyDescent="0.2">
      <c r="A156" s="2" t="s">
        <v>178</v>
      </c>
      <c r="B156" s="2">
        <v>616</v>
      </c>
      <c r="C156" s="2">
        <v>5.4966034692956404E-2</v>
      </c>
      <c r="D156" s="2">
        <v>9.1856712012288191E-2</v>
      </c>
      <c r="E156" s="2">
        <v>620786</v>
      </c>
      <c r="F156" s="2">
        <v>0.98133552687826198</v>
      </c>
      <c r="G156" s="2">
        <v>1.0129859383165849</v>
      </c>
      <c r="H156" s="2">
        <v>0.17539298860730243</v>
      </c>
      <c r="I156" s="2">
        <v>80.532928162917685</v>
      </c>
      <c r="J156" s="2">
        <v>305.53749335939989</v>
      </c>
      <c r="K156" s="2">
        <v>1645.7661539098851</v>
      </c>
      <c r="L156" s="2">
        <v>2286.8371759552047</v>
      </c>
      <c r="M156" s="2">
        <v>5428.8501291877601</v>
      </c>
      <c r="N156" s="2">
        <v>0.99999999999884237</v>
      </c>
      <c r="O156" s="2">
        <v>1</v>
      </c>
      <c r="P156" s="2">
        <v>1</v>
      </c>
      <c r="Q156" s="2">
        <v>1</v>
      </c>
      <c r="R156" s="2">
        <v>1</v>
      </c>
      <c r="S156">
        <v>58.556664622618314</v>
      </c>
    </row>
    <row r="157" spans="1:19" x14ac:dyDescent="0.2">
      <c r="A157" s="2" t="s">
        <v>179</v>
      </c>
      <c r="B157" s="2">
        <v>616</v>
      </c>
      <c r="C157" s="2">
        <v>5.4966034692956404E-2</v>
      </c>
      <c r="D157" s="2">
        <v>0.11546970215381751</v>
      </c>
      <c r="E157" s="2">
        <v>620786</v>
      </c>
      <c r="F157" s="2">
        <v>0.98133552687826198</v>
      </c>
      <c r="G157" s="2">
        <v>1.0312221762460065</v>
      </c>
      <c r="H157" s="2">
        <v>0.17866819649120683</v>
      </c>
      <c r="I157" s="2">
        <v>79.113262274140141</v>
      </c>
      <c r="J157" s="2">
        <v>300.1890067838325</v>
      </c>
      <c r="K157" s="2">
        <v>1618.1258448666229</v>
      </c>
      <c r="L157" s="2">
        <v>2249.1979511931131</v>
      </c>
      <c r="M157" s="2">
        <v>5348.3766034809214</v>
      </c>
      <c r="N157" s="2">
        <v>0.99999999999796318</v>
      </c>
      <c r="O157" s="2">
        <v>1</v>
      </c>
      <c r="P157" s="2">
        <v>1</v>
      </c>
      <c r="Q157" s="2">
        <v>1</v>
      </c>
      <c r="R157" s="2">
        <v>1</v>
      </c>
      <c r="S157">
        <v>58.556664622618314</v>
      </c>
    </row>
    <row r="158" spans="1:19" x14ac:dyDescent="0.2">
      <c r="A158" s="2" t="s">
        <v>180</v>
      </c>
      <c r="B158" s="2">
        <v>616</v>
      </c>
      <c r="C158" s="2">
        <v>5.4966034692956404E-2</v>
      </c>
      <c r="D158" s="2">
        <v>9.4455719095474219E-2</v>
      </c>
      <c r="E158" s="2">
        <v>620786</v>
      </c>
      <c r="F158" s="2">
        <v>0.98133552687826198</v>
      </c>
      <c r="G158" s="2">
        <v>1.0322252084537242</v>
      </c>
      <c r="H158" s="2">
        <v>9.4789005311548796E-2</v>
      </c>
      <c r="I158" s="2">
        <v>78.405822045413942</v>
      </c>
      <c r="J158" s="2">
        <v>295.29234772475661</v>
      </c>
      <c r="K158" s="2">
        <v>1560.1125120326972</v>
      </c>
      <c r="L158" s="2">
        <v>2155.3384210481918</v>
      </c>
      <c r="M158" s="2">
        <v>5021.4719685525661</v>
      </c>
      <c r="N158" s="2">
        <v>0.99999999999730182</v>
      </c>
      <c r="O158" s="2">
        <v>1</v>
      </c>
      <c r="P158" s="2">
        <v>1</v>
      </c>
      <c r="Q158" s="2">
        <v>1</v>
      </c>
      <c r="R158" s="2">
        <v>1</v>
      </c>
      <c r="S158">
        <v>58.556664622618314</v>
      </c>
    </row>
    <row r="159" spans="1:19" x14ac:dyDescent="0.2">
      <c r="A159" s="2" t="s">
        <v>181</v>
      </c>
      <c r="B159" s="2">
        <v>616</v>
      </c>
      <c r="C159" s="2">
        <v>5.4966034692956404E-2</v>
      </c>
      <c r="D159" s="2">
        <v>7.7707480664547149E-2</v>
      </c>
      <c r="E159" s="2">
        <v>620786</v>
      </c>
      <c r="F159" s="2">
        <v>0.98133552687826198</v>
      </c>
      <c r="G159" s="2">
        <v>1.018375667677377</v>
      </c>
      <c r="H159" s="2">
        <v>-4.851442221500607E-2</v>
      </c>
      <c r="I159" s="2">
        <v>78.397826548383591</v>
      </c>
      <c r="J159" s="2">
        <v>291.5997000095183</v>
      </c>
      <c r="K159" s="2">
        <v>1491.114523149397</v>
      </c>
      <c r="L159" s="2">
        <v>2040.1171319560106</v>
      </c>
      <c r="M159" s="2">
        <v>4604.5614896542083</v>
      </c>
      <c r="N159" s="2">
        <v>0.99999999999729328</v>
      </c>
      <c r="O159" s="2">
        <v>1</v>
      </c>
      <c r="P159" s="2">
        <v>1</v>
      </c>
      <c r="Q159" s="2">
        <v>1</v>
      </c>
      <c r="R159" s="2">
        <v>1</v>
      </c>
      <c r="S159">
        <v>58.556664622618314</v>
      </c>
    </row>
    <row r="160" spans="1:19" x14ac:dyDescent="0.2">
      <c r="A160" s="2" t="s">
        <v>182</v>
      </c>
      <c r="B160" s="2">
        <v>616</v>
      </c>
      <c r="C160" s="2">
        <v>5.4966034692956404E-2</v>
      </c>
      <c r="D160" s="2">
        <v>7.9053045760667767E-2</v>
      </c>
      <c r="E160" s="2">
        <v>620786</v>
      </c>
      <c r="F160" s="2">
        <v>0.98133552687826198</v>
      </c>
      <c r="G160" s="2">
        <v>1.0222255527473272</v>
      </c>
      <c r="H160" s="2">
        <v>0.13933894035766686</v>
      </c>
      <c r="I160" s="2">
        <v>79.517549635088855</v>
      </c>
      <c r="J160" s="2">
        <v>300.67868743473343</v>
      </c>
      <c r="K160" s="2">
        <v>1605.310500717723</v>
      </c>
      <c r="L160" s="2">
        <v>2224.7008782003895</v>
      </c>
      <c r="M160" s="2">
        <v>5235.6580835901332</v>
      </c>
      <c r="N160" s="2">
        <v>0.99999999999826572</v>
      </c>
      <c r="O160" s="2">
        <v>1</v>
      </c>
      <c r="P160" s="2">
        <v>1</v>
      </c>
      <c r="Q160" s="2">
        <v>1</v>
      </c>
      <c r="R160" s="2">
        <v>1</v>
      </c>
      <c r="S160">
        <v>58.556664622618314</v>
      </c>
    </row>
    <row r="161" spans="1:19" x14ac:dyDescent="0.2">
      <c r="A161" s="2" t="s">
        <v>183</v>
      </c>
      <c r="B161" s="2">
        <v>616</v>
      </c>
      <c r="C161" s="2">
        <v>5.4966034692956404E-2</v>
      </c>
      <c r="D161" s="2">
        <v>8.0104048419391172E-2</v>
      </c>
      <c r="E161" s="2">
        <v>620786</v>
      </c>
      <c r="F161" s="2">
        <v>0.98133552687826198</v>
      </c>
      <c r="G161" s="2">
        <v>1.031073539156423</v>
      </c>
      <c r="H161" s="2">
        <v>0.10718112005890988</v>
      </c>
      <c r="I161" s="2">
        <v>78.586551319245956</v>
      </c>
      <c r="J161" s="2">
        <v>296.29694638062841</v>
      </c>
      <c r="K161" s="2">
        <v>1569.9447957900122</v>
      </c>
      <c r="L161" s="2">
        <v>2170.796101846594</v>
      </c>
      <c r="M161" s="2">
        <v>5071.8116304695241</v>
      </c>
      <c r="N161" s="2">
        <v>0.99999999999748879</v>
      </c>
      <c r="O161" s="2">
        <v>1</v>
      </c>
      <c r="P161" s="2">
        <v>1</v>
      </c>
      <c r="Q161" s="2">
        <v>1</v>
      </c>
      <c r="R161" s="2">
        <v>1</v>
      </c>
      <c r="S161">
        <v>58.556664622618314</v>
      </c>
    </row>
    <row r="162" spans="1:19" x14ac:dyDescent="0.2">
      <c r="A162" s="2" t="s">
        <v>184</v>
      </c>
      <c r="B162" s="2">
        <v>616</v>
      </c>
      <c r="C162" s="2">
        <v>5.4966034692956404E-2</v>
      </c>
      <c r="D162" s="2">
        <v>7.7730899720077087E-2</v>
      </c>
      <c r="E162" s="2">
        <v>620786</v>
      </c>
      <c r="F162" s="2">
        <v>0.98133552687826198</v>
      </c>
      <c r="G162" s="2">
        <v>1.0204670863331136</v>
      </c>
      <c r="H162" s="2">
        <v>2.429997303162448E-2</v>
      </c>
      <c r="I162" s="2">
        <v>78.781858690368594</v>
      </c>
      <c r="J162" s="2">
        <v>294.88072801265901</v>
      </c>
      <c r="K162" s="2">
        <v>1532.5279197420375</v>
      </c>
      <c r="L162" s="2">
        <v>2106.7343747253822</v>
      </c>
      <c r="M162" s="2">
        <v>4827.7622452522774</v>
      </c>
      <c r="N162" s="2">
        <v>0.9999999999976763</v>
      </c>
      <c r="O162" s="2">
        <v>1</v>
      </c>
      <c r="P162" s="2">
        <v>1</v>
      </c>
      <c r="Q162" s="2">
        <v>1</v>
      </c>
      <c r="R162" s="2">
        <v>1</v>
      </c>
      <c r="S162">
        <v>58.556664622618314</v>
      </c>
    </row>
    <row r="163" spans="1:19" x14ac:dyDescent="0.2">
      <c r="A163" s="2" t="s">
        <v>185</v>
      </c>
      <c r="B163" s="2">
        <v>616</v>
      </c>
      <c r="C163" s="2">
        <v>5.4966034692956404E-2</v>
      </c>
      <c r="D163" s="2">
        <v>6.7110029030021334E-2</v>
      </c>
      <c r="E163" s="2">
        <v>620786</v>
      </c>
      <c r="F163" s="2">
        <v>0.98133552687826198</v>
      </c>
      <c r="G163" s="2">
        <v>1.0272118959209102</v>
      </c>
      <c r="H163" s="2">
        <v>-2.7385559014429951E-2</v>
      </c>
      <c r="I163" s="2">
        <v>77.882961894664248</v>
      </c>
      <c r="J163" s="2">
        <v>290.23201166414475</v>
      </c>
      <c r="K163" s="2">
        <v>1491.516566262522</v>
      </c>
      <c r="L163" s="2">
        <v>2043.7107890160139</v>
      </c>
      <c r="M163" s="2">
        <v>4635.5427773093188</v>
      </c>
      <c r="N163" s="2">
        <v>0.99999999999667932</v>
      </c>
      <c r="O163" s="2">
        <v>1</v>
      </c>
      <c r="P163" s="2">
        <v>1</v>
      </c>
      <c r="Q163" s="2">
        <v>1</v>
      </c>
      <c r="R163" s="2">
        <v>1</v>
      </c>
      <c r="S163">
        <v>58.556664622618314</v>
      </c>
    </row>
    <row r="164" spans="1:19" x14ac:dyDescent="0.2">
      <c r="A164" s="2" t="s">
        <v>186</v>
      </c>
      <c r="B164" s="2">
        <v>616</v>
      </c>
      <c r="C164" s="2">
        <v>5.4966034692956404E-2</v>
      </c>
      <c r="D164" s="2">
        <v>7.3028382345428008E-2</v>
      </c>
      <c r="E164" s="2">
        <v>620786</v>
      </c>
      <c r="F164" s="2">
        <v>0.98133552687826198</v>
      </c>
      <c r="G164" s="2">
        <v>1.0199622490163036</v>
      </c>
      <c r="H164" s="2">
        <v>2.7125609611487089E-2</v>
      </c>
      <c r="I164" s="2">
        <v>78.842118176311473</v>
      </c>
      <c r="J164" s="2">
        <v>295.17839693421035</v>
      </c>
      <c r="K164" s="2">
        <v>1535.0329469731635</v>
      </c>
      <c r="L164" s="2">
        <v>2110.5598725264435</v>
      </c>
      <c r="M164" s="2">
        <v>4839.2975830964724</v>
      </c>
      <c r="N164" s="2">
        <v>0.99999999999773126</v>
      </c>
      <c r="O164" s="2">
        <v>1</v>
      </c>
      <c r="P164" s="2">
        <v>1</v>
      </c>
      <c r="Q164" s="2">
        <v>1</v>
      </c>
      <c r="R164" s="2">
        <v>1</v>
      </c>
      <c r="S164">
        <v>58.556664622618314</v>
      </c>
    </row>
    <row r="165" spans="1:19" x14ac:dyDescent="0.2">
      <c r="A165" s="2" t="s">
        <v>187</v>
      </c>
      <c r="B165" s="2">
        <v>616</v>
      </c>
      <c r="C165" s="2">
        <v>5.4966034692956404E-2</v>
      </c>
      <c r="D165" s="2">
        <v>7.6439013986494095E-2</v>
      </c>
      <c r="E165" s="2">
        <v>620786</v>
      </c>
      <c r="F165" s="2">
        <v>0.98133552687826198</v>
      </c>
      <c r="G165" s="2">
        <v>1.0245332248032548</v>
      </c>
      <c r="H165" s="2">
        <v>0.12336990942443994</v>
      </c>
      <c r="I165" s="2">
        <v>79.21496872969405</v>
      </c>
      <c r="J165" s="2">
        <v>299.10299787287067</v>
      </c>
      <c r="K165" s="2">
        <v>1590.8023947627873</v>
      </c>
      <c r="L165" s="2">
        <v>2202.0621137314502</v>
      </c>
      <c r="M165" s="2">
        <v>5162.8525835762021</v>
      </c>
      <c r="N165" s="2">
        <v>0.9999999999980439</v>
      </c>
      <c r="O165" s="2">
        <v>1</v>
      </c>
      <c r="P165" s="2">
        <v>1</v>
      </c>
      <c r="Q165" s="2">
        <v>1</v>
      </c>
      <c r="R165" s="2">
        <v>1</v>
      </c>
      <c r="S165">
        <v>58.556664622618314</v>
      </c>
    </row>
    <row r="166" spans="1:19" x14ac:dyDescent="0.2">
      <c r="A166" s="2" t="s">
        <v>188</v>
      </c>
      <c r="B166" s="2">
        <v>616</v>
      </c>
      <c r="C166" s="2">
        <v>5.4966034692956404E-2</v>
      </c>
      <c r="D166" s="2">
        <v>8.1607752483784227E-2</v>
      </c>
      <c r="E166" s="2">
        <v>620786</v>
      </c>
      <c r="F166" s="2">
        <v>0.98133552687826198</v>
      </c>
      <c r="G166" s="2">
        <v>1.0225417071621943</v>
      </c>
      <c r="H166" s="2">
        <v>-5.0720417413328001E-3</v>
      </c>
      <c r="I166" s="2">
        <v>78.402730991094586</v>
      </c>
      <c r="J166" s="2">
        <v>292.7185990767311</v>
      </c>
      <c r="K166" s="2">
        <v>1511.4241106602014</v>
      </c>
      <c r="L166" s="2">
        <v>2073.7861760142505</v>
      </c>
      <c r="M166" s="2">
        <v>4723.5770133724009</v>
      </c>
      <c r="N166" s="2">
        <v>0.99999999999729861</v>
      </c>
      <c r="O166" s="2">
        <v>1</v>
      </c>
      <c r="P166" s="2">
        <v>1</v>
      </c>
      <c r="Q166" s="2">
        <v>1</v>
      </c>
      <c r="R166" s="2">
        <v>1</v>
      </c>
      <c r="S166">
        <v>58.556664622618314</v>
      </c>
    </row>
    <row r="167" spans="1:19" x14ac:dyDescent="0.2">
      <c r="A167" s="2" t="s">
        <v>189</v>
      </c>
      <c r="B167" s="2">
        <v>616</v>
      </c>
      <c r="C167" s="2">
        <v>5.4966034692956404E-2</v>
      </c>
      <c r="D167" s="2">
        <v>8.038163290526032E-2</v>
      </c>
      <c r="E167" s="2">
        <v>620786</v>
      </c>
      <c r="F167" s="2">
        <v>0.98133552687826198</v>
      </c>
      <c r="G167" s="2">
        <v>1.0220616609151203</v>
      </c>
      <c r="H167" s="2">
        <v>0.14110674349822633</v>
      </c>
      <c r="I167" s="2">
        <v>79.54398091888595</v>
      </c>
      <c r="J167" s="2">
        <v>300.82671528212524</v>
      </c>
      <c r="K167" s="2">
        <v>1606.7869633960158</v>
      </c>
      <c r="L167" s="2">
        <v>2227.0350111420494</v>
      </c>
      <c r="M167" s="2">
        <v>5243.3968892709372</v>
      </c>
      <c r="N167" s="2">
        <v>0.99999999999828382</v>
      </c>
      <c r="O167" s="2">
        <v>1</v>
      </c>
      <c r="P167" s="2">
        <v>1</v>
      </c>
      <c r="Q167" s="2">
        <v>1</v>
      </c>
      <c r="R167" s="2">
        <v>1</v>
      </c>
      <c r="S167">
        <v>58.556664622618314</v>
      </c>
    </row>
    <row r="168" spans="1:19" x14ac:dyDescent="0.2">
      <c r="A168" s="2" t="s">
        <v>190</v>
      </c>
      <c r="B168" s="2">
        <v>616</v>
      </c>
      <c r="C168" s="2">
        <v>5.4966034692956404E-2</v>
      </c>
      <c r="D168" s="2">
        <v>8.0231988377594071E-2</v>
      </c>
      <c r="E168" s="2">
        <v>620786</v>
      </c>
      <c r="F168" s="2">
        <v>0.98133552687826198</v>
      </c>
      <c r="G168" s="2">
        <v>1.0212988670841829</v>
      </c>
      <c r="H168" s="2">
        <v>2.55047981073946E-3</v>
      </c>
      <c r="I168" s="2">
        <v>78.554806620780653</v>
      </c>
      <c r="J168" s="2">
        <v>293.47730355449329</v>
      </c>
      <c r="K168" s="2">
        <v>1517.8456628922579</v>
      </c>
      <c r="L168" s="2">
        <v>2083.5876320970092</v>
      </c>
      <c r="M168" s="2">
        <v>4753.0060876555444</v>
      </c>
      <c r="N168" s="2">
        <v>0.99999999999745692</v>
      </c>
      <c r="O168" s="2">
        <v>1</v>
      </c>
      <c r="P168" s="2">
        <v>1</v>
      </c>
      <c r="Q168" s="2">
        <v>1</v>
      </c>
      <c r="R168" s="2">
        <v>1</v>
      </c>
      <c r="S168">
        <v>58.556664622618314</v>
      </c>
    </row>
    <row r="169" spans="1:19" x14ac:dyDescent="0.2">
      <c r="A169" s="2" t="s">
        <v>191</v>
      </c>
      <c r="B169" s="2">
        <v>616</v>
      </c>
      <c r="C169" s="2">
        <v>5.4966034692956404E-2</v>
      </c>
      <c r="D169" s="2">
        <v>7.849231305491769E-2</v>
      </c>
      <c r="E169" s="2">
        <v>620786</v>
      </c>
      <c r="F169" s="2">
        <v>0.98133552687826198</v>
      </c>
      <c r="G169" s="2">
        <v>1.0267376028378825</v>
      </c>
      <c r="H169" s="2">
        <v>2.0458160282386281E-2</v>
      </c>
      <c r="I169" s="2">
        <v>78.272210477538337</v>
      </c>
      <c r="J169" s="2">
        <v>292.88322159160401</v>
      </c>
      <c r="K169" s="2">
        <v>1521.1203811628341</v>
      </c>
      <c r="L169" s="2">
        <v>2090.7157008930089</v>
      </c>
      <c r="M169" s="2">
        <v>4789.3014534584909</v>
      </c>
      <c r="N169" s="2">
        <v>0.99999999999715483</v>
      </c>
      <c r="O169" s="2">
        <v>1</v>
      </c>
      <c r="P169" s="2">
        <v>1</v>
      </c>
      <c r="Q169" s="2">
        <v>1</v>
      </c>
      <c r="R169" s="2">
        <v>1</v>
      </c>
      <c r="S169">
        <v>58.556664622618314</v>
      </c>
    </row>
    <row r="170" spans="1:19" x14ac:dyDescent="0.2">
      <c r="A170" s="2" t="s">
        <v>192</v>
      </c>
      <c r="B170" s="2">
        <v>616</v>
      </c>
      <c r="C170" s="2">
        <v>5.4966034692956404E-2</v>
      </c>
      <c r="D170" s="2">
        <v>8.8882395068620293E-2</v>
      </c>
      <c r="E170" s="2">
        <v>620786</v>
      </c>
      <c r="F170" s="2">
        <v>0.98133552687826198</v>
      </c>
      <c r="G170" s="2">
        <v>1.020724433335453</v>
      </c>
      <c r="H170" s="2">
        <v>1.440357885414203E-2</v>
      </c>
      <c r="I170" s="2">
        <v>78.687712749183405</v>
      </c>
      <c r="J170" s="2">
        <v>294.27519683716383</v>
      </c>
      <c r="K170" s="2">
        <v>1525.9862245040786</v>
      </c>
      <c r="L170" s="2">
        <v>2096.3739472284037</v>
      </c>
      <c r="M170" s="2">
        <v>4793.9519931727182</v>
      </c>
      <c r="N170" s="2">
        <v>0.99999999999758771</v>
      </c>
      <c r="O170" s="2">
        <v>1</v>
      </c>
      <c r="P170" s="2">
        <v>1</v>
      </c>
      <c r="Q170" s="2">
        <v>1</v>
      </c>
      <c r="R170" s="2">
        <v>1</v>
      </c>
      <c r="S170">
        <v>58.556664622618314</v>
      </c>
    </row>
    <row r="171" spans="1:19" x14ac:dyDescent="0.2">
      <c r="A171" s="2" t="s">
        <v>193</v>
      </c>
      <c r="B171" s="2">
        <v>616</v>
      </c>
      <c r="C171" s="2">
        <v>5.4966034692956404E-2</v>
      </c>
      <c r="D171" s="2">
        <v>7.8340829218471866E-2</v>
      </c>
      <c r="E171" s="2">
        <v>620786</v>
      </c>
      <c r="F171" s="2">
        <v>0.98133552687826198</v>
      </c>
      <c r="G171" s="2">
        <v>1.0294730981113573</v>
      </c>
      <c r="H171" s="2">
        <v>-4.8990937127752793E-2</v>
      </c>
      <c r="I171" s="2">
        <v>77.554972959861558</v>
      </c>
      <c r="J171" s="2">
        <v>288.48550991667315</v>
      </c>
      <c r="K171" s="2">
        <v>1475.7660268264376</v>
      </c>
      <c r="L171" s="2">
        <v>2019.4746029165306</v>
      </c>
      <c r="M171" s="2">
        <v>4561.7163836128484</v>
      </c>
      <c r="N171" s="2">
        <v>0.9999999999962178</v>
      </c>
      <c r="O171" s="2">
        <v>1</v>
      </c>
      <c r="P171" s="2">
        <v>1</v>
      </c>
      <c r="Q171" s="2">
        <v>1</v>
      </c>
      <c r="R171" s="2">
        <v>1</v>
      </c>
      <c r="S171">
        <v>58.556664622618314</v>
      </c>
    </row>
    <row r="172" spans="1:19" x14ac:dyDescent="0.2">
      <c r="A172" s="2" t="s">
        <v>194</v>
      </c>
      <c r="B172" s="2">
        <v>616</v>
      </c>
      <c r="C172" s="2">
        <v>5.4966034692956404E-2</v>
      </c>
      <c r="D172" s="2">
        <v>7.7496179768199627E-2</v>
      </c>
      <c r="E172" s="2">
        <v>620786</v>
      </c>
      <c r="F172" s="2">
        <v>0.98133552687826198</v>
      </c>
      <c r="G172" s="2">
        <v>1.0244420713943341</v>
      </c>
      <c r="H172" s="2">
        <v>7.4289845876464658E-2</v>
      </c>
      <c r="I172" s="2">
        <v>78.850813903236912</v>
      </c>
      <c r="J172" s="2">
        <v>296.43600678728876</v>
      </c>
      <c r="K172" s="2">
        <v>1558.5016100748644</v>
      </c>
      <c r="L172" s="2">
        <v>2149.8476034861201</v>
      </c>
      <c r="M172" s="2">
        <v>4982.7285917651816</v>
      </c>
      <c r="N172" s="2">
        <v>0.99999999999773914</v>
      </c>
      <c r="O172" s="2">
        <v>1</v>
      </c>
      <c r="P172" s="2">
        <v>1</v>
      </c>
      <c r="Q172" s="2">
        <v>1</v>
      </c>
      <c r="R172" s="2">
        <v>1</v>
      </c>
      <c r="S172">
        <v>58.556664622618314</v>
      </c>
    </row>
    <row r="173" spans="1:19" x14ac:dyDescent="0.2">
      <c r="A173" s="2" t="s">
        <v>195</v>
      </c>
      <c r="B173" s="2">
        <v>616</v>
      </c>
      <c r="C173" s="2">
        <v>5.4966034692956404E-2</v>
      </c>
      <c r="D173" s="2">
        <v>7.8813770338548667E-2</v>
      </c>
      <c r="E173" s="2">
        <v>620786</v>
      </c>
      <c r="F173" s="2">
        <v>0.98133552687826198</v>
      </c>
      <c r="G173" s="2">
        <v>1.0205162014052704</v>
      </c>
      <c r="H173" s="2">
        <v>9.1986861752942461E-2</v>
      </c>
      <c r="I173" s="2">
        <v>79.290080200432357</v>
      </c>
      <c r="J173" s="2">
        <v>298.55525623949222</v>
      </c>
      <c r="K173" s="2">
        <v>1576.0404002272217</v>
      </c>
      <c r="L173" s="2">
        <v>2176.6416341124796</v>
      </c>
      <c r="M173" s="2">
        <v>5064.1829786824128</v>
      </c>
      <c r="N173" s="2">
        <v>0.99999999999810141</v>
      </c>
      <c r="O173" s="2">
        <v>1</v>
      </c>
      <c r="P173" s="2">
        <v>1</v>
      </c>
      <c r="Q173" s="2">
        <v>1</v>
      </c>
      <c r="R173" s="2">
        <v>1</v>
      </c>
      <c r="S173">
        <v>58.556664622618314</v>
      </c>
    </row>
    <row r="174" spans="1:19" x14ac:dyDescent="0.2">
      <c r="A174" s="2" t="s">
        <v>196</v>
      </c>
      <c r="B174" s="2">
        <v>616</v>
      </c>
      <c r="C174" s="2">
        <v>5.4966034692956404E-2</v>
      </c>
      <c r="D174" s="2">
        <v>7.641688856294826E-2</v>
      </c>
      <c r="E174" s="2">
        <v>620786</v>
      </c>
      <c r="F174" s="2">
        <v>0.98133552687826198</v>
      </c>
      <c r="G174" s="2">
        <v>1.0252384471151144</v>
      </c>
      <c r="H174" s="2">
        <v>-6.6474280303637362E-2</v>
      </c>
      <c r="I174" s="2">
        <v>77.744886565478254</v>
      </c>
      <c r="J174" s="2">
        <v>288.75118052967417</v>
      </c>
      <c r="K174" s="2">
        <v>1471.3184346626767</v>
      </c>
      <c r="L174" s="2">
        <v>2011.0569641524453</v>
      </c>
      <c r="M174" s="2">
        <v>4525.6349343257816</v>
      </c>
      <c r="N174" s="2">
        <v>0.99999999999649236</v>
      </c>
      <c r="O174" s="2">
        <v>1</v>
      </c>
      <c r="P174" s="2">
        <v>1</v>
      </c>
      <c r="Q174" s="2">
        <v>1</v>
      </c>
      <c r="R174" s="2">
        <v>1</v>
      </c>
      <c r="S174">
        <v>58.556664622618314</v>
      </c>
    </row>
    <row r="175" spans="1:19" x14ac:dyDescent="0.2">
      <c r="A175" s="2" t="s">
        <v>197</v>
      </c>
      <c r="B175" s="2">
        <v>616</v>
      </c>
      <c r="C175" s="2">
        <v>5.4966034692956404E-2</v>
      </c>
      <c r="D175" s="2">
        <v>0.10642219088624431</v>
      </c>
      <c r="E175" s="2">
        <v>620786</v>
      </c>
      <c r="F175" s="2">
        <v>0.98133552687826198</v>
      </c>
      <c r="G175" s="2">
        <v>1.0298084234452054</v>
      </c>
      <c r="H175" s="2">
        <v>3.6379981449903287E-2</v>
      </c>
      <c r="I175" s="2">
        <v>78.156521147321484</v>
      </c>
      <c r="J175" s="2">
        <v>292.85705473958745</v>
      </c>
      <c r="K175" s="2">
        <v>1526.5773747966834</v>
      </c>
      <c r="L175" s="2">
        <v>2100.5288207738263</v>
      </c>
      <c r="M175" s="2">
        <v>4829.3419403992393</v>
      </c>
      <c r="N175" s="2">
        <v>0.99999999999702105</v>
      </c>
      <c r="O175" s="2">
        <v>1</v>
      </c>
      <c r="P175" s="2">
        <v>1</v>
      </c>
      <c r="Q175" s="2">
        <v>1</v>
      </c>
      <c r="R175" s="2">
        <v>1</v>
      </c>
      <c r="S175">
        <v>58.556664622618314</v>
      </c>
    </row>
    <row r="176" spans="1:19" x14ac:dyDescent="0.2">
      <c r="A176" s="2" t="s">
        <v>198</v>
      </c>
      <c r="B176" s="2">
        <v>616</v>
      </c>
      <c r="C176" s="2">
        <v>5.4966034692956404E-2</v>
      </c>
      <c r="D176" s="2">
        <v>8.1115990606344765E-2</v>
      </c>
      <c r="E176" s="2">
        <v>620786</v>
      </c>
      <c r="F176" s="2">
        <v>0.98133552687826198</v>
      </c>
      <c r="G176" s="2">
        <v>1.0198340318256303</v>
      </c>
      <c r="H176" s="2">
        <v>3.8901086982699298E-2</v>
      </c>
      <c r="I176" s="2">
        <v>78.940803147147236</v>
      </c>
      <c r="J176" s="2">
        <v>295.85204556228138</v>
      </c>
      <c r="K176" s="2">
        <v>1542.6544928787555</v>
      </c>
      <c r="L176" s="2">
        <v>2122.7126624020357</v>
      </c>
      <c r="M176" s="2">
        <v>4879.5972317175183</v>
      </c>
      <c r="N176" s="2">
        <v>0.99999999999781852</v>
      </c>
      <c r="O176" s="2">
        <v>1</v>
      </c>
      <c r="P176" s="2">
        <v>1</v>
      </c>
      <c r="Q176" s="2">
        <v>1</v>
      </c>
      <c r="R176" s="2">
        <v>1</v>
      </c>
      <c r="S176">
        <v>58.556664622618314</v>
      </c>
    </row>
    <row r="177" spans="1:19" x14ac:dyDescent="0.2">
      <c r="A177" s="2" t="s">
        <v>199</v>
      </c>
      <c r="B177" s="2">
        <v>616</v>
      </c>
      <c r="C177" s="2">
        <v>5.4966034692956404E-2</v>
      </c>
      <c r="D177" s="2">
        <v>7.3119627148281852E-2</v>
      </c>
      <c r="E177" s="2">
        <v>620786</v>
      </c>
      <c r="F177" s="2">
        <v>0.98133552687826198</v>
      </c>
      <c r="G177" s="2">
        <v>1.0211921022544557</v>
      </c>
      <c r="H177" s="2">
        <v>0.11915455184713925</v>
      </c>
      <c r="I177" s="2">
        <v>79.444351449509952</v>
      </c>
      <c r="J177" s="2">
        <v>299.86054757554518</v>
      </c>
      <c r="K177" s="2">
        <v>1593.1792177508353</v>
      </c>
      <c r="L177" s="2">
        <v>2204.6124041011585</v>
      </c>
      <c r="M177" s="2">
        <v>5162.6082382513059</v>
      </c>
      <c r="N177" s="2">
        <v>0.99999999999821443</v>
      </c>
      <c r="O177" s="2">
        <v>1</v>
      </c>
      <c r="P177" s="2">
        <v>1</v>
      </c>
      <c r="Q177" s="2">
        <v>1</v>
      </c>
      <c r="R177" s="2">
        <v>1</v>
      </c>
      <c r="S177">
        <v>58.556664622618314</v>
      </c>
    </row>
    <row r="178" spans="1:19" x14ac:dyDescent="0.2">
      <c r="A178" s="2" t="s">
        <v>200</v>
      </c>
      <c r="B178" s="2">
        <v>616</v>
      </c>
      <c r="C178" s="2">
        <v>5.4966034692956404E-2</v>
      </c>
      <c r="D178" s="2">
        <v>6.4353472668913309E-2</v>
      </c>
      <c r="E178" s="2">
        <v>620786</v>
      </c>
      <c r="F178" s="2">
        <v>0.98133552687826198</v>
      </c>
      <c r="G178" s="2">
        <v>1.0249943712541778</v>
      </c>
      <c r="H178" s="2">
        <v>2.8517982544747071E-2</v>
      </c>
      <c r="I178" s="2">
        <v>78.465335664905467</v>
      </c>
      <c r="J178" s="2">
        <v>293.80898443878988</v>
      </c>
      <c r="K178" s="2">
        <v>1528.6179754308628</v>
      </c>
      <c r="L178" s="2">
        <v>2102.0898954972358</v>
      </c>
      <c r="M178" s="2">
        <v>4823.0777234077232</v>
      </c>
      <c r="N178" s="2">
        <v>0.99999999999736489</v>
      </c>
      <c r="O178" s="2">
        <v>1</v>
      </c>
      <c r="P178" s="2">
        <v>1</v>
      </c>
      <c r="Q178" s="2">
        <v>1</v>
      </c>
      <c r="R178" s="2">
        <v>1</v>
      </c>
      <c r="S178">
        <v>58.556664622618314</v>
      </c>
    </row>
    <row r="179" spans="1:19" x14ac:dyDescent="0.2">
      <c r="A179" s="2" t="s">
        <v>201</v>
      </c>
      <c r="B179" s="2">
        <v>615</v>
      </c>
      <c r="C179" s="2">
        <v>5.4732485149457048E-2</v>
      </c>
      <c r="D179" s="2">
        <v>0.51504625311765884</v>
      </c>
      <c r="E179" s="2">
        <v>620786</v>
      </c>
      <c r="F179" s="2">
        <v>0.98135724241955469</v>
      </c>
      <c r="G179" s="2">
        <v>1.0288709023905855</v>
      </c>
      <c r="H179" s="2">
        <v>9.5906731472873763E-2</v>
      </c>
      <c r="I179" s="2">
        <v>78.338996717095426</v>
      </c>
      <c r="J179" s="2">
        <v>295.07163036421605</v>
      </c>
      <c r="K179" s="2">
        <v>1559.2774456485006</v>
      </c>
      <c r="L179" s="2">
        <v>2154.2780811261287</v>
      </c>
      <c r="M179" s="2">
        <v>5019.285255965071</v>
      </c>
      <c r="N179" s="2">
        <v>0.99999999999722933</v>
      </c>
      <c r="O179" s="2">
        <v>1</v>
      </c>
      <c r="P179" s="2">
        <v>1</v>
      </c>
      <c r="Q179" s="2">
        <v>1</v>
      </c>
      <c r="R179" s="2">
        <v>1</v>
      </c>
      <c r="S179">
        <v>58.388332552697833</v>
      </c>
    </row>
    <row r="180" spans="1:19" x14ac:dyDescent="0.2">
      <c r="A180" s="2" t="s">
        <v>202</v>
      </c>
      <c r="B180" s="2">
        <v>616</v>
      </c>
      <c r="C180" s="2">
        <v>5.4966034692956404E-2</v>
      </c>
      <c r="D180" s="2">
        <v>0.15415017044985255</v>
      </c>
      <c r="E180" s="2">
        <v>620786</v>
      </c>
      <c r="F180" s="2">
        <v>0.98133552687826198</v>
      </c>
      <c r="G180" s="2">
        <v>1.0248746531703403</v>
      </c>
      <c r="H180" s="2">
        <v>9.3215648622676783E-2</v>
      </c>
      <c r="I180" s="2">
        <v>78.960013240833035</v>
      </c>
      <c r="J180" s="2">
        <v>297.34247490334826</v>
      </c>
      <c r="K180" s="2">
        <v>1570.1957731127409</v>
      </c>
      <c r="L180" s="2">
        <v>2168.8599458051885</v>
      </c>
      <c r="M180" s="2">
        <v>5048.87695437194</v>
      </c>
      <c r="N180" s="2">
        <v>0.99999999999783518</v>
      </c>
      <c r="O180" s="2">
        <v>1</v>
      </c>
      <c r="P180" s="2">
        <v>1</v>
      </c>
      <c r="Q180" s="2">
        <v>1</v>
      </c>
      <c r="R180" s="2">
        <v>1</v>
      </c>
      <c r="S180">
        <v>58.556664622618314</v>
      </c>
    </row>
    <row r="181" spans="1:19" x14ac:dyDescent="0.2">
      <c r="A181" s="2" t="s">
        <v>203</v>
      </c>
      <c r="B181" s="2">
        <v>616</v>
      </c>
      <c r="C181" s="2">
        <v>5.4966034692956404E-2</v>
      </c>
      <c r="D181" s="2">
        <v>7.32834577492706E-2</v>
      </c>
      <c r="E181" s="2">
        <v>620786</v>
      </c>
      <c r="F181" s="2">
        <v>0.98133552687826198</v>
      </c>
      <c r="G181" s="2">
        <v>1.0230123881131916</v>
      </c>
      <c r="H181" s="2">
        <v>3.0937165192888728E-2</v>
      </c>
      <c r="I181" s="2">
        <v>78.635525185888454</v>
      </c>
      <c r="J181" s="2">
        <v>294.50608396952026</v>
      </c>
      <c r="K181" s="2">
        <v>1532.9952824797504</v>
      </c>
      <c r="L181" s="2">
        <v>2108.3890460254179</v>
      </c>
      <c r="M181" s="2">
        <v>4839.3709085110922</v>
      </c>
      <c r="N181" s="2">
        <v>0.99999999999753719</v>
      </c>
      <c r="O181" s="2">
        <v>1</v>
      </c>
      <c r="P181" s="2">
        <v>1</v>
      </c>
      <c r="Q181" s="2">
        <v>1</v>
      </c>
      <c r="R181" s="2">
        <v>1</v>
      </c>
      <c r="S181">
        <v>58.556664622618314</v>
      </c>
    </row>
    <row r="182" spans="1:19" x14ac:dyDescent="0.2">
      <c r="A182" s="2" t="s">
        <v>204</v>
      </c>
      <c r="B182" s="2">
        <v>616</v>
      </c>
      <c r="C182" s="2">
        <v>5.4966034692956404E-2</v>
      </c>
      <c r="D182" s="2">
        <v>7.746698799460848E-2</v>
      </c>
      <c r="E182" s="2">
        <v>620786</v>
      </c>
      <c r="F182" s="2">
        <v>0.98133552687826198</v>
      </c>
      <c r="G182" s="2">
        <v>1.0266485611864684</v>
      </c>
      <c r="H182" s="2">
        <v>1.114220987386101E-2</v>
      </c>
      <c r="I182" s="2">
        <v>78.209915005219457</v>
      </c>
      <c r="J182" s="2">
        <v>292.41452684226476</v>
      </c>
      <c r="K182" s="2">
        <v>1515.5213552689513</v>
      </c>
      <c r="L182" s="2">
        <v>2081.7416345249158</v>
      </c>
      <c r="M182" s="2">
        <v>4759.2975996312261</v>
      </c>
      <c r="N182" s="2">
        <v>0.99999999999708356</v>
      </c>
      <c r="O182" s="2">
        <v>1</v>
      </c>
      <c r="P182" s="2">
        <v>1</v>
      </c>
      <c r="Q182" s="2">
        <v>1</v>
      </c>
      <c r="R182" s="2">
        <v>1</v>
      </c>
      <c r="S182">
        <v>58.556664622618314</v>
      </c>
    </row>
    <row r="183" spans="1:19" x14ac:dyDescent="0.2">
      <c r="A183" s="2" t="s">
        <v>205</v>
      </c>
      <c r="B183" s="2">
        <v>616</v>
      </c>
      <c r="C183" s="2">
        <v>5.4966034692956404E-2</v>
      </c>
      <c r="D183" s="2">
        <v>8.0656433405771985E-2</v>
      </c>
      <c r="E183" s="2">
        <v>620786</v>
      </c>
      <c r="F183" s="2">
        <v>0.98133552687826198</v>
      </c>
      <c r="G183" s="2">
        <v>1.02665528743575</v>
      </c>
      <c r="H183" s="2">
        <v>-8.9458876052076988E-2</v>
      </c>
      <c r="I183" s="2">
        <v>77.471015943286417</v>
      </c>
      <c r="J183" s="2">
        <v>287.18228274678103</v>
      </c>
      <c r="K183" s="2">
        <v>1456.3141914418986</v>
      </c>
      <c r="L183" s="2">
        <v>1987.8290121929131</v>
      </c>
      <c r="M183" s="2">
        <v>4454.3036584830079</v>
      </c>
      <c r="N183" s="2">
        <v>0.99999999999608968</v>
      </c>
      <c r="O183" s="2">
        <v>1</v>
      </c>
      <c r="P183" s="2">
        <v>1</v>
      </c>
      <c r="Q183" s="2">
        <v>1</v>
      </c>
      <c r="R183" s="2">
        <v>1</v>
      </c>
      <c r="S183">
        <v>58.556664622618314</v>
      </c>
    </row>
    <row r="184" spans="1:19" x14ac:dyDescent="0.2">
      <c r="A184" s="2" t="s">
        <v>206</v>
      </c>
      <c r="B184" s="2">
        <v>616</v>
      </c>
      <c r="C184" s="2">
        <v>5.4966034692956404E-2</v>
      </c>
      <c r="D184" s="2">
        <v>0.22111032214315787</v>
      </c>
      <c r="E184" s="2">
        <v>620786</v>
      </c>
      <c r="F184" s="2">
        <v>0.98133552687826198</v>
      </c>
      <c r="G184" s="2">
        <v>1.0269458296276106</v>
      </c>
      <c r="H184" s="2">
        <v>-0.10358657888322896</v>
      </c>
      <c r="I184" s="2">
        <v>77.346793779334888</v>
      </c>
      <c r="J184" s="2">
        <v>286.38378474201284</v>
      </c>
      <c r="K184" s="2">
        <v>1447.9929639969241</v>
      </c>
      <c r="L184" s="2">
        <v>1974.8154128128194</v>
      </c>
      <c r="M184" s="2">
        <v>4413.5716655341375</v>
      </c>
      <c r="N184" s="2">
        <v>0.99999999999589229</v>
      </c>
      <c r="O184" s="2">
        <v>1</v>
      </c>
      <c r="P184" s="2">
        <v>1</v>
      </c>
      <c r="Q184" s="2">
        <v>1</v>
      </c>
      <c r="R184" s="2">
        <v>1</v>
      </c>
      <c r="S184">
        <v>58.556664622618314</v>
      </c>
    </row>
    <row r="185" spans="1:19" x14ac:dyDescent="0.2">
      <c r="A185" s="2" t="s">
        <v>207</v>
      </c>
      <c r="B185" s="2">
        <v>616</v>
      </c>
      <c r="C185" s="2">
        <v>5.4966034692956404E-2</v>
      </c>
      <c r="D185" s="2">
        <v>7.6279659054427115E-2</v>
      </c>
      <c r="E185" s="2">
        <v>620786</v>
      </c>
      <c r="F185" s="2">
        <v>0.98133552687826198</v>
      </c>
      <c r="G185" s="2">
        <v>1.019595177491784</v>
      </c>
      <c r="H185" s="2">
        <v>8.3595769862569808E-2</v>
      </c>
      <c r="I185" s="2">
        <v>79.298217711144531</v>
      </c>
      <c r="J185" s="2">
        <v>298.36405246762536</v>
      </c>
      <c r="K185" s="2">
        <v>1571.9062953544221</v>
      </c>
      <c r="L185" s="2">
        <v>2169.6255690231155</v>
      </c>
      <c r="M185" s="2">
        <v>5037.7465431151677</v>
      </c>
      <c r="N185" s="2">
        <v>0.99999999999810762</v>
      </c>
      <c r="O185" s="2">
        <v>1</v>
      </c>
      <c r="P185" s="2">
        <v>1</v>
      </c>
      <c r="Q185" s="2">
        <v>1</v>
      </c>
      <c r="R185" s="2">
        <v>1</v>
      </c>
      <c r="S185">
        <v>58.556664622618314</v>
      </c>
    </row>
    <row r="186" spans="1:19" x14ac:dyDescent="0.2">
      <c r="A186" s="2" t="s">
        <v>208</v>
      </c>
      <c r="B186" s="2">
        <v>616</v>
      </c>
      <c r="C186" s="2">
        <v>5.4966034692956404E-2</v>
      </c>
      <c r="D186" s="2">
        <v>7.5381643751748675E-2</v>
      </c>
      <c r="E186" s="2">
        <v>620786</v>
      </c>
      <c r="F186" s="2">
        <v>0.98133552687826198</v>
      </c>
      <c r="G186" s="2">
        <v>1.0273717400179883</v>
      </c>
      <c r="H186" s="2">
        <v>-0.11523173249503292</v>
      </c>
      <c r="I186" s="2">
        <v>77.230860686235857</v>
      </c>
      <c r="J186" s="2">
        <v>285.67856121606496</v>
      </c>
      <c r="K186" s="2">
        <v>1440.9661748256583</v>
      </c>
      <c r="L186" s="2">
        <v>1963.8982328292479</v>
      </c>
      <c r="M186" s="2">
        <v>4379.9174782501314</v>
      </c>
      <c r="N186" s="2">
        <v>0.999999999995699</v>
      </c>
      <c r="O186" s="2">
        <v>1</v>
      </c>
      <c r="P186" s="2">
        <v>1</v>
      </c>
      <c r="Q186" s="2">
        <v>1</v>
      </c>
      <c r="R186" s="2">
        <v>1</v>
      </c>
      <c r="S186">
        <v>58.556664622618314</v>
      </c>
    </row>
    <row r="187" spans="1:19" x14ac:dyDescent="0.2">
      <c r="A187" s="2" t="s">
        <v>209</v>
      </c>
      <c r="B187" s="2">
        <v>616</v>
      </c>
      <c r="C187" s="2">
        <v>5.4966034692956404E-2</v>
      </c>
      <c r="D187" s="2">
        <v>8.2753671345206628E-2</v>
      </c>
      <c r="E187" s="2">
        <v>620786</v>
      </c>
      <c r="F187" s="2">
        <v>0.98133552687826198</v>
      </c>
      <c r="G187" s="2">
        <v>1.0237702211017154</v>
      </c>
      <c r="H187" s="2">
        <v>-4.8355010782719428E-2</v>
      </c>
      <c r="I187" s="2">
        <v>77.988713398820778</v>
      </c>
      <c r="J187" s="2">
        <v>290.09788586015634</v>
      </c>
      <c r="K187" s="2">
        <v>1483.8433400772501</v>
      </c>
      <c r="L187" s="2">
        <v>2030.3937361607864</v>
      </c>
      <c r="M187" s="2">
        <v>4584.809208372656</v>
      </c>
      <c r="N187" s="2">
        <v>0.99999999999681588</v>
      </c>
      <c r="O187" s="2">
        <v>1</v>
      </c>
      <c r="P187" s="2">
        <v>1</v>
      </c>
      <c r="Q187" s="2">
        <v>1</v>
      </c>
      <c r="R187" s="2">
        <v>1</v>
      </c>
      <c r="S187">
        <v>58.556664622618314</v>
      </c>
    </row>
    <row r="188" spans="1:19" x14ac:dyDescent="0.2">
      <c r="A188" s="2" t="s">
        <v>210</v>
      </c>
      <c r="B188" s="2">
        <v>616</v>
      </c>
      <c r="C188" s="2">
        <v>5.4966034692956404E-2</v>
      </c>
      <c r="D188" s="2">
        <v>7.8073464228072834E-2</v>
      </c>
      <c r="E188" s="2">
        <v>620786</v>
      </c>
      <c r="F188" s="2">
        <v>0.98133552687826198</v>
      </c>
      <c r="G188" s="2">
        <v>1.0230784572594414</v>
      </c>
      <c r="H188" s="2">
        <v>0.1118023841244577</v>
      </c>
      <c r="I188" s="2">
        <v>79.240616370524862</v>
      </c>
      <c r="J188" s="2">
        <v>298.89322493921759</v>
      </c>
      <c r="K188" s="2">
        <v>1585.2890854290215</v>
      </c>
      <c r="L188" s="2">
        <v>2192.5686327012459</v>
      </c>
      <c r="M188" s="2">
        <v>5125.9188963097868</v>
      </c>
      <c r="N188" s="2">
        <v>0.99999999999806377</v>
      </c>
      <c r="O188" s="2">
        <v>1</v>
      </c>
      <c r="P188" s="2">
        <v>1</v>
      </c>
      <c r="Q188" s="2">
        <v>1</v>
      </c>
      <c r="R188" s="2">
        <v>1</v>
      </c>
      <c r="S188">
        <v>58.556664622618314</v>
      </c>
    </row>
    <row r="189" spans="1:19" x14ac:dyDescent="0.2">
      <c r="A189" s="2" t="s">
        <v>211</v>
      </c>
      <c r="B189" s="2">
        <v>616</v>
      </c>
      <c r="C189" s="2">
        <v>5.4966034692956404E-2</v>
      </c>
      <c r="D189" s="2">
        <v>7.4514629812897193E-2</v>
      </c>
      <c r="E189" s="2">
        <v>620786</v>
      </c>
      <c r="F189" s="2">
        <v>0.98133552687826198</v>
      </c>
      <c r="G189" s="2">
        <v>1.0242370906670846</v>
      </c>
      <c r="H189" s="2">
        <v>7.8608264700421954E-2</v>
      </c>
      <c r="I189" s="2">
        <v>78.899210436206985</v>
      </c>
      <c r="J189" s="2">
        <v>296.73081128537302</v>
      </c>
      <c r="K189" s="2">
        <v>1561.6114219272006</v>
      </c>
      <c r="L189" s="2">
        <v>2154.7791329024794</v>
      </c>
      <c r="M189" s="2">
        <v>4999.016977026552</v>
      </c>
      <c r="N189" s="2">
        <v>0.99999999999778222</v>
      </c>
      <c r="O189" s="2">
        <v>1</v>
      </c>
      <c r="P189" s="2">
        <v>1</v>
      </c>
      <c r="Q189" s="2">
        <v>1</v>
      </c>
      <c r="R189" s="2">
        <v>1</v>
      </c>
      <c r="S189">
        <v>58.556664622618314</v>
      </c>
    </row>
    <row r="190" spans="1:19" x14ac:dyDescent="0.2">
      <c r="A190" s="2" t="s">
        <v>212</v>
      </c>
      <c r="B190" s="2">
        <v>616</v>
      </c>
      <c r="C190" s="2">
        <v>5.4966034692956404E-2</v>
      </c>
      <c r="D190" s="2">
        <v>7.6436664979263824E-2</v>
      </c>
      <c r="E190" s="2">
        <v>620786</v>
      </c>
      <c r="F190" s="2">
        <v>0.98133552687826198</v>
      </c>
      <c r="G190" s="2">
        <v>1.0176770550960337</v>
      </c>
      <c r="H190" s="2">
        <v>2.5184259233623569E-2</v>
      </c>
      <c r="I190" s="2">
        <v>79.004524382940701</v>
      </c>
      <c r="J190" s="2">
        <v>295.73361056716391</v>
      </c>
      <c r="K190" s="2">
        <v>1537.1388784131907</v>
      </c>
      <c r="L190" s="2">
        <v>2113.1096394637298</v>
      </c>
      <c r="M190" s="2">
        <v>4842.306316302388</v>
      </c>
      <c r="N190" s="2">
        <v>0.99999999999787315</v>
      </c>
      <c r="O190" s="2">
        <v>1</v>
      </c>
      <c r="P190" s="2">
        <v>1</v>
      </c>
      <c r="Q190" s="2">
        <v>1</v>
      </c>
      <c r="R190" s="2">
        <v>1</v>
      </c>
      <c r="S190">
        <v>58.556664622618314</v>
      </c>
    </row>
    <row r="191" spans="1:19" x14ac:dyDescent="0.2">
      <c r="A191" s="2" t="s">
        <v>213</v>
      </c>
      <c r="B191" s="2">
        <v>616</v>
      </c>
      <c r="C191" s="2">
        <v>5.4966034692956404E-2</v>
      </c>
      <c r="D191" s="2">
        <v>7.8481523805095169E-2</v>
      </c>
      <c r="E191" s="2">
        <v>620786</v>
      </c>
      <c r="F191" s="2">
        <v>0.98133552687826198</v>
      </c>
      <c r="G191" s="2">
        <v>1.0236327130159391</v>
      </c>
      <c r="H191" s="2">
        <v>-0.14304406543919487</v>
      </c>
      <c r="I191" s="2">
        <v>77.307390491010338</v>
      </c>
      <c r="J191" s="2">
        <v>285.28355401170523</v>
      </c>
      <c r="K191" s="2">
        <v>1430.4368875410507</v>
      </c>
      <c r="L191" s="2">
        <v>1946.2335274893273</v>
      </c>
      <c r="M191" s="2">
        <v>4317.2729116812479</v>
      </c>
      <c r="N191" s="2">
        <v>0.99999999999582756</v>
      </c>
      <c r="O191" s="2">
        <v>1</v>
      </c>
      <c r="P191" s="2">
        <v>1</v>
      </c>
      <c r="Q191" s="2">
        <v>1</v>
      </c>
      <c r="R191" s="2">
        <v>1</v>
      </c>
      <c r="S191">
        <v>58.556664622618314</v>
      </c>
    </row>
    <row r="192" spans="1:19" x14ac:dyDescent="0.2">
      <c r="A192" s="2" t="s">
        <v>214</v>
      </c>
      <c r="B192" s="2">
        <v>616</v>
      </c>
      <c r="C192" s="2">
        <v>5.4966034692956404E-2</v>
      </c>
      <c r="D192" s="2">
        <v>8.073216386322285E-2</v>
      </c>
      <c r="E192" s="2">
        <v>620786</v>
      </c>
      <c r="F192" s="2">
        <v>0.98133552687826198</v>
      </c>
      <c r="G192" s="2">
        <v>1.0227743265305733</v>
      </c>
      <c r="H192" s="2">
        <v>4.4212412757450359E-2</v>
      </c>
      <c r="I192" s="2">
        <v>78.753429825231635</v>
      </c>
      <c r="J192" s="2">
        <v>295.28927408166174</v>
      </c>
      <c r="K192" s="2">
        <v>1541.7072352363186</v>
      </c>
      <c r="L192" s="2">
        <v>2122.2574872165355</v>
      </c>
      <c r="M192" s="2">
        <v>4885.2493398213683</v>
      </c>
      <c r="N192" s="2">
        <v>0.99999999999764988</v>
      </c>
      <c r="O192" s="2">
        <v>1</v>
      </c>
      <c r="P192" s="2">
        <v>1</v>
      </c>
      <c r="Q192" s="2">
        <v>1</v>
      </c>
      <c r="R192" s="2">
        <v>1</v>
      </c>
      <c r="S192">
        <v>58.556664622618314</v>
      </c>
    </row>
    <row r="193" spans="1:19" x14ac:dyDescent="0.2">
      <c r="A193" s="2" t="s">
        <v>215</v>
      </c>
      <c r="B193" s="2">
        <v>616</v>
      </c>
      <c r="C193" s="2">
        <v>5.4966034692956404E-2</v>
      </c>
      <c r="D193" s="2">
        <v>8.053546266447488E-2</v>
      </c>
      <c r="E193" s="2">
        <v>620786</v>
      </c>
      <c r="F193" s="2">
        <v>0.98133552687826198</v>
      </c>
      <c r="G193" s="2">
        <v>1.0235901659167788</v>
      </c>
      <c r="H193" s="2">
        <v>-0.11441093869665651</v>
      </c>
      <c r="I193" s="2">
        <v>77.518462012492719</v>
      </c>
      <c r="J193" s="2">
        <v>286.74537410636367</v>
      </c>
      <c r="K193" s="2">
        <v>1446.2854274963149</v>
      </c>
      <c r="L193" s="2">
        <v>1971.0823532742154</v>
      </c>
      <c r="M193" s="2">
        <v>4395.110539684556</v>
      </c>
      <c r="N193" s="2">
        <v>0.99999999999616263</v>
      </c>
      <c r="O193" s="2">
        <v>1</v>
      </c>
      <c r="P193" s="2">
        <v>1</v>
      </c>
      <c r="Q193" s="2">
        <v>1</v>
      </c>
      <c r="R193" s="2">
        <v>1</v>
      </c>
      <c r="S193">
        <v>58.556664622618314</v>
      </c>
    </row>
    <row r="194" spans="1:19" x14ac:dyDescent="0.2">
      <c r="A194" s="2" t="s">
        <v>216</v>
      </c>
      <c r="B194" s="2">
        <v>616</v>
      </c>
      <c r="C194" s="2">
        <v>5.4966034692956404E-2</v>
      </c>
      <c r="D194" s="2">
        <v>8.4178020893138333E-2</v>
      </c>
      <c r="E194" s="2">
        <v>620786</v>
      </c>
      <c r="F194" s="2">
        <v>0.98133552687826198</v>
      </c>
      <c r="G194" s="2">
        <v>1.0253444520903938</v>
      </c>
      <c r="H194" s="2">
        <v>8.1017057260084333E-2</v>
      </c>
      <c r="I194" s="2">
        <v>78.831689566068846</v>
      </c>
      <c r="J194" s="2">
        <v>296.53958548206509</v>
      </c>
      <c r="K194" s="2">
        <v>1561.5111808372267</v>
      </c>
      <c r="L194" s="2">
        <v>2155.0302206156271</v>
      </c>
      <c r="M194" s="2">
        <v>5002.7108252449598</v>
      </c>
      <c r="N194" s="2">
        <v>0.99999999999772193</v>
      </c>
      <c r="O194" s="2">
        <v>1</v>
      </c>
      <c r="P194" s="2">
        <v>1</v>
      </c>
      <c r="Q194" s="2">
        <v>1</v>
      </c>
      <c r="R194" s="2">
        <v>1</v>
      </c>
      <c r="S194">
        <v>58.556664622618314</v>
      </c>
    </row>
    <row r="195" spans="1:19" x14ac:dyDescent="0.2">
      <c r="A195" s="2" t="s">
        <v>217</v>
      </c>
      <c r="B195" s="2">
        <v>616</v>
      </c>
      <c r="C195" s="2">
        <v>5.4966034692956404E-2</v>
      </c>
      <c r="D195" s="2">
        <v>7.7924790248747058E-2</v>
      </c>
      <c r="E195" s="2">
        <v>620786</v>
      </c>
      <c r="F195" s="2">
        <v>0.98133552687826198</v>
      </c>
      <c r="G195" s="2">
        <v>1.0239910486720545</v>
      </c>
      <c r="H195" s="2">
        <v>9.0975396435619041E-2</v>
      </c>
      <c r="I195" s="2">
        <v>79.011650811753881</v>
      </c>
      <c r="J195" s="2">
        <v>297.47843742496087</v>
      </c>
      <c r="K195" s="2">
        <v>1570.0675154607488</v>
      </c>
      <c r="L195" s="2">
        <v>2168.3195492005434</v>
      </c>
      <c r="M195" s="2">
        <v>5044.7162673747389</v>
      </c>
      <c r="N195" s="2">
        <v>0.99999999999787914</v>
      </c>
      <c r="O195" s="2">
        <v>1</v>
      </c>
      <c r="P195" s="2">
        <v>1</v>
      </c>
      <c r="Q195" s="2">
        <v>1</v>
      </c>
      <c r="R195" s="2">
        <v>1</v>
      </c>
      <c r="S195">
        <v>58.556664622618314</v>
      </c>
    </row>
    <row r="196" spans="1:19" x14ac:dyDescent="0.2">
      <c r="A196" s="2" t="s">
        <v>218</v>
      </c>
      <c r="B196" s="2">
        <v>616</v>
      </c>
      <c r="C196" s="2">
        <v>5.4966034692956404E-2</v>
      </c>
      <c r="D196" s="2">
        <v>7.6207074851109821E-2</v>
      </c>
      <c r="E196" s="2">
        <v>620786</v>
      </c>
      <c r="F196" s="2">
        <v>0.98133552687826198</v>
      </c>
      <c r="G196" s="2">
        <v>1.0340533934917238</v>
      </c>
      <c r="H196" s="2">
        <v>-1.797667636353889E-2</v>
      </c>
      <c r="I196" s="2">
        <v>77.438440301492037</v>
      </c>
      <c r="J196" s="2">
        <v>288.82247927930757</v>
      </c>
      <c r="K196" s="2">
        <v>1487.7153356306121</v>
      </c>
      <c r="L196" s="2">
        <v>2039.9571916254351</v>
      </c>
      <c r="M196" s="2">
        <v>4638.3367025595689</v>
      </c>
      <c r="N196" s="2">
        <v>0.99999999999603884</v>
      </c>
      <c r="O196" s="2">
        <v>1</v>
      </c>
      <c r="P196" s="2">
        <v>1</v>
      </c>
      <c r="Q196" s="2">
        <v>1</v>
      </c>
      <c r="R196" s="2">
        <v>1</v>
      </c>
      <c r="S196">
        <v>58.556664622618314</v>
      </c>
    </row>
    <row r="197" spans="1:19" x14ac:dyDescent="0.2">
      <c r="A197" s="2" t="s">
        <v>219</v>
      </c>
      <c r="B197" s="2">
        <v>616</v>
      </c>
      <c r="C197" s="2">
        <v>5.4966034692956404E-2</v>
      </c>
      <c r="D197" s="2">
        <v>7.5809657745092962E-2</v>
      </c>
      <c r="E197" s="2">
        <v>620786</v>
      </c>
      <c r="F197" s="2">
        <v>0.98133552687826198</v>
      </c>
      <c r="G197" s="2">
        <v>1.0226605762728203</v>
      </c>
      <c r="H197" s="2">
        <v>-3.7868622433740069E-2</v>
      </c>
      <c r="I197" s="2">
        <v>78.150263442844093</v>
      </c>
      <c r="J197" s="2">
        <v>290.95581991296638</v>
      </c>
      <c r="K197" s="2">
        <v>1491.5466083987585</v>
      </c>
      <c r="L197" s="2">
        <v>2042.234328026331</v>
      </c>
      <c r="M197" s="2">
        <v>4620.7538329288755</v>
      </c>
      <c r="N197" s="2">
        <v>0.99999999999701361</v>
      </c>
      <c r="O197" s="2">
        <v>1</v>
      </c>
      <c r="P197" s="2">
        <v>1</v>
      </c>
      <c r="Q197" s="2">
        <v>1</v>
      </c>
      <c r="R197" s="2">
        <v>1</v>
      </c>
      <c r="S197">
        <v>58.556664622618314</v>
      </c>
    </row>
    <row r="198" spans="1:19" x14ac:dyDescent="0.2">
      <c r="A198" s="2" t="s">
        <v>220</v>
      </c>
      <c r="B198" s="2">
        <v>616</v>
      </c>
      <c r="C198" s="2">
        <v>5.4966034692956404E-2</v>
      </c>
      <c r="D198" s="2">
        <v>7.5777055860514919E-2</v>
      </c>
      <c r="E198" s="2">
        <v>620786</v>
      </c>
      <c r="F198" s="2">
        <v>0.98133552687826198</v>
      </c>
      <c r="G198" s="2">
        <v>1.0238172526352469</v>
      </c>
      <c r="H198" s="2">
        <v>5.7676260817207961E-2</v>
      </c>
      <c r="I198" s="2">
        <v>78.774112188001993</v>
      </c>
      <c r="J198" s="2">
        <v>295.71571491988198</v>
      </c>
      <c r="K198" s="2">
        <v>1548.7413507117151</v>
      </c>
      <c r="L198" s="2">
        <v>2133.9234967804209</v>
      </c>
      <c r="M198" s="2">
        <v>4927.1306798043415</v>
      </c>
      <c r="N198" s="2">
        <v>0.9999999999976692</v>
      </c>
      <c r="O198" s="2">
        <v>1</v>
      </c>
      <c r="P198" s="2">
        <v>1</v>
      </c>
      <c r="Q198" s="2">
        <v>1</v>
      </c>
      <c r="R198" s="2">
        <v>1</v>
      </c>
      <c r="S198">
        <v>58.556664622618314</v>
      </c>
    </row>
    <row r="199" spans="1:19" x14ac:dyDescent="0.2">
      <c r="A199" s="2" t="s">
        <v>221</v>
      </c>
      <c r="B199" s="2">
        <v>616</v>
      </c>
      <c r="C199" s="2">
        <v>5.4966034692956404E-2</v>
      </c>
      <c r="D199" s="2">
        <v>8.2813434692042123E-2</v>
      </c>
      <c r="E199" s="2">
        <v>620786</v>
      </c>
      <c r="F199" s="2">
        <v>0.98133552687826198</v>
      </c>
      <c r="G199" s="2">
        <v>1.0178736980556993</v>
      </c>
      <c r="H199" s="2">
        <v>-7.2396145493321629E-2</v>
      </c>
      <c r="I199" s="2">
        <v>78.258652271455063</v>
      </c>
      <c r="J199" s="2">
        <v>290.48798185495502</v>
      </c>
      <c r="K199" s="2">
        <v>1477.7665871499983</v>
      </c>
      <c r="L199" s="2">
        <v>2018.8442538316556</v>
      </c>
      <c r="M199" s="2">
        <v>4535.1100491817424</v>
      </c>
      <c r="N199" s="2">
        <v>0.99999999999713951</v>
      </c>
      <c r="O199" s="2">
        <v>1</v>
      </c>
      <c r="P199" s="2">
        <v>1</v>
      </c>
      <c r="Q199" s="2">
        <v>1</v>
      </c>
      <c r="R199" s="2">
        <v>1</v>
      </c>
      <c r="S199">
        <v>58.556664622618314</v>
      </c>
    </row>
    <row r="200" spans="1:19" x14ac:dyDescent="0.2">
      <c r="A200" s="2" t="s">
        <v>222</v>
      </c>
      <c r="B200" s="2">
        <v>616</v>
      </c>
      <c r="C200" s="2">
        <v>5.4966034692956404E-2</v>
      </c>
      <c r="D200" s="2">
        <v>7.6354553993792859E-2</v>
      </c>
      <c r="E200" s="2">
        <v>620786</v>
      </c>
      <c r="F200" s="2">
        <v>0.98133552687826198</v>
      </c>
      <c r="G200" s="2">
        <v>1.0187323314422088</v>
      </c>
      <c r="H200" s="2">
        <v>-0.2046652946244979</v>
      </c>
      <c r="I200" s="2">
        <v>77.22560916152996</v>
      </c>
      <c r="J200" s="2">
        <v>283.50917464867524</v>
      </c>
      <c r="K200" s="2">
        <v>1403.5215579331568</v>
      </c>
      <c r="L200" s="2">
        <v>1902.7762871384962</v>
      </c>
      <c r="M200" s="2">
        <v>4174.1613016570445</v>
      </c>
      <c r="N200" s="2">
        <v>0.99999999999569</v>
      </c>
      <c r="O200" s="2">
        <v>1</v>
      </c>
      <c r="P200" s="2">
        <v>1</v>
      </c>
      <c r="Q200" s="2">
        <v>1</v>
      </c>
      <c r="R200" s="2">
        <v>1</v>
      </c>
      <c r="S200">
        <v>58.556664622618314</v>
      </c>
    </row>
    <row r="201" spans="1:19" x14ac:dyDescent="0.2">
      <c r="A201" s="2" t="s">
        <v>223</v>
      </c>
      <c r="B201" s="2">
        <v>616</v>
      </c>
      <c r="C201" s="2">
        <v>5.4966034692956404E-2</v>
      </c>
      <c r="D201" s="2">
        <v>8.2285513150130565E-2</v>
      </c>
      <c r="E201" s="2">
        <v>620786</v>
      </c>
      <c r="F201" s="2">
        <v>0.98133552687826198</v>
      </c>
      <c r="G201" s="2">
        <v>1.0149328313250998</v>
      </c>
      <c r="H201" s="2">
        <v>0.17464202026371023</v>
      </c>
      <c r="I201" s="2">
        <v>80.370332345472434</v>
      </c>
      <c r="J201" s="2">
        <v>304.8940806787142</v>
      </c>
      <c r="K201" s="2">
        <v>1641.9788968303405</v>
      </c>
      <c r="L201" s="2">
        <v>2281.4660712279883</v>
      </c>
      <c r="M201" s="2">
        <v>5415.5240272752035</v>
      </c>
      <c r="N201" s="2">
        <v>0.99999999999876499</v>
      </c>
      <c r="O201" s="2">
        <v>1</v>
      </c>
      <c r="P201" s="2">
        <v>1</v>
      </c>
      <c r="Q201" s="2">
        <v>1</v>
      </c>
      <c r="R201" s="2">
        <v>1</v>
      </c>
      <c r="S201">
        <v>58.556664622618314</v>
      </c>
    </row>
    <row r="202" spans="1:19" x14ac:dyDescent="0.2">
      <c r="A202" s="2" t="s">
        <v>224</v>
      </c>
      <c r="B202" s="2">
        <v>616</v>
      </c>
      <c r="C202" s="2">
        <v>5.4966034692956404E-2</v>
      </c>
      <c r="D202" s="2">
        <v>7.945987350605753E-2</v>
      </c>
      <c r="E202" s="2">
        <v>620786</v>
      </c>
      <c r="F202" s="2">
        <v>0.98133552687826198</v>
      </c>
      <c r="G202" s="2">
        <v>1.0212722579417337</v>
      </c>
      <c r="H202" s="2">
        <v>-3.5427398789546799E-3</v>
      </c>
      <c r="I202" s="2">
        <v>78.511331565224992</v>
      </c>
      <c r="J202" s="2">
        <v>293.16033644515778</v>
      </c>
      <c r="K202" s="2">
        <v>1514.1498624213414</v>
      </c>
      <c r="L202" s="2">
        <v>2077.6889033938533</v>
      </c>
      <c r="M202" s="2">
        <v>4733.5094232810661</v>
      </c>
      <c r="N202" s="2">
        <v>0.99999999999741263</v>
      </c>
      <c r="O202" s="2">
        <v>1</v>
      </c>
      <c r="P202" s="2">
        <v>1</v>
      </c>
      <c r="Q202" s="2">
        <v>1</v>
      </c>
      <c r="R202" s="2">
        <v>1</v>
      </c>
      <c r="S202">
        <v>58.556664622618314</v>
      </c>
    </row>
    <row r="203" spans="1:19" x14ac:dyDescent="0.2">
      <c r="A203" s="2" t="s">
        <v>225</v>
      </c>
      <c r="B203" s="2">
        <v>616</v>
      </c>
      <c r="C203" s="2">
        <v>5.4966034692956404E-2</v>
      </c>
      <c r="D203" s="2">
        <v>7.9758398467588448E-2</v>
      </c>
      <c r="E203" s="2">
        <v>620786</v>
      </c>
      <c r="F203" s="2">
        <v>0.98133552687826198</v>
      </c>
      <c r="G203" s="2">
        <v>1.0091724699856508</v>
      </c>
      <c r="H203" s="2">
        <v>2.419822406208319E-2</v>
      </c>
      <c r="I203" s="2">
        <v>79.662783233545056</v>
      </c>
      <c r="J203" s="2">
        <v>298.16133522702484</v>
      </c>
      <c r="K203" s="2">
        <v>1549.0081357931665</v>
      </c>
      <c r="L203" s="2">
        <v>2129.0125486866978</v>
      </c>
      <c r="M203" s="2">
        <v>4874.6437770799657</v>
      </c>
      <c r="N203" s="2">
        <v>0.99999999999836309</v>
      </c>
      <c r="O203" s="2">
        <v>1</v>
      </c>
      <c r="P203" s="2">
        <v>1</v>
      </c>
      <c r="Q203" s="2">
        <v>1</v>
      </c>
      <c r="R203" s="2">
        <v>1</v>
      </c>
      <c r="S203">
        <v>58.556664622618314</v>
      </c>
    </row>
    <row r="204" spans="1:19" x14ac:dyDescent="0.2">
      <c r="A204" s="2" t="s">
        <v>226</v>
      </c>
      <c r="B204" s="2">
        <v>616</v>
      </c>
      <c r="C204" s="2">
        <v>5.4966034692956404E-2</v>
      </c>
      <c r="D204" s="2">
        <v>8.4245949728902328E-2</v>
      </c>
      <c r="E204" s="2">
        <v>620786</v>
      </c>
      <c r="F204" s="2">
        <v>0.98133552687826198</v>
      </c>
      <c r="G204" s="2">
        <v>1.0221247085066767</v>
      </c>
      <c r="H204" s="2">
        <v>0.11546427785847932</v>
      </c>
      <c r="I204" s="2">
        <v>79.343073069199676</v>
      </c>
      <c r="J204" s="2">
        <v>299.3784538493444</v>
      </c>
      <c r="K204" s="2">
        <v>1589.231282200456</v>
      </c>
      <c r="L204" s="2">
        <v>2198.5811339981219</v>
      </c>
      <c r="M204" s="2">
        <v>5144.1941642305856</v>
      </c>
      <c r="N204" s="2">
        <v>0.99999999999814104</v>
      </c>
      <c r="O204" s="2">
        <v>1</v>
      </c>
      <c r="P204" s="2">
        <v>1</v>
      </c>
      <c r="Q204" s="2">
        <v>1</v>
      </c>
      <c r="R204" s="2">
        <v>1</v>
      </c>
      <c r="S204">
        <v>58.556664622618314</v>
      </c>
    </row>
    <row r="205" spans="1:19" x14ac:dyDescent="0.2">
      <c r="A205" s="2" t="s">
        <v>227</v>
      </c>
      <c r="B205" s="2">
        <v>616</v>
      </c>
      <c r="C205" s="2">
        <v>5.4966034692956404E-2</v>
      </c>
      <c r="D205" s="2">
        <v>8.1057343027479536E-2</v>
      </c>
      <c r="E205" s="2">
        <v>620786</v>
      </c>
      <c r="F205" s="2">
        <v>0.98133552687826198</v>
      </c>
      <c r="G205" s="2">
        <v>1.0186848293016404</v>
      </c>
      <c r="H205" s="2">
        <v>0.12854984421083179</v>
      </c>
      <c r="I205" s="2">
        <v>79.713870122859049</v>
      </c>
      <c r="J205" s="2">
        <v>301.13483811758431</v>
      </c>
      <c r="K205" s="2">
        <v>1603.5303959579269</v>
      </c>
      <c r="L205" s="2">
        <v>2220.4075736458285</v>
      </c>
      <c r="M205" s="2">
        <v>5210.7311823575301</v>
      </c>
      <c r="N205" s="2">
        <v>0.99999999999839606</v>
      </c>
      <c r="O205" s="2">
        <v>1</v>
      </c>
      <c r="P205" s="2">
        <v>1</v>
      </c>
      <c r="Q205" s="2">
        <v>1</v>
      </c>
      <c r="R205" s="2">
        <v>1</v>
      </c>
      <c r="S205">
        <v>58.556664622618314</v>
      </c>
    </row>
    <row r="206" spans="1:19" x14ac:dyDescent="0.2">
      <c r="A206" s="2" t="s">
        <v>228</v>
      </c>
      <c r="B206" s="2">
        <v>616</v>
      </c>
      <c r="C206" s="2">
        <v>5.4966034692956404E-2</v>
      </c>
      <c r="D206" s="2">
        <v>7.9182760174985975E-2</v>
      </c>
      <c r="E206" s="2">
        <v>620786</v>
      </c>
      <c r="F206" s="2">
        <v>0.98133552687826198</v>
      </c>
      <c r="G206" s="2">
        <v>1.0215429694316474</v>
      </c>
      <c r="H206" s="2">
        <v>0.10063569933131208</v>
      </c>
      <c r="I206" s="2">
        <v>79.275640116656831</v>
      </c>
      <c r="J206" s="2">
        <v>298.72971448349165</v>
      </c>
      <c r="K206" s="2">
        <v>1580.204943108736</v>
      </c>
      <c r="L206" s="2">
        <v>2183.7576376759871</v>
      </c>
      <c r="M206" s="2">
        <v>5091.3666106311694</v>
      </c>
      <c r="N206" s="2">
        <v>0.99999999999809053</v>
      </c>
      <c r="O206" s="2">
        <v>1</v>
      </c>
      <c r="P206" s="2">
        <v>1</v>
      </c>
      <c r="Q206" s="2">
        <v>1</v>
      </c>
      <c r="R206" s="2">
        <v>1</v>
      </c>
      <c r="S206">
        <v>58.556664622618314</v>
      </c>
    </row>
    <row r="207" spans="1:19" x14ac:dyDescent="0.2">
      <c r="A207" s="2" t="s">
        <v>229</v>
      </c>
      <c r="B207" s="2">
        <v>615</v>
      </c>
      <c r="C207" s="2">
        <v>5.4871588880099006E-2</v>
      </c>
      <c r="D207" s="2">
        <v>0.25925589293506052</v>
      </c>
      <c r="E207" s="2">
        <v>620786</v>
      </c>
      <c r="F207" s="2">
        <v>0.98143026523967558</v>
      </c>
      <c r="G207" s="2">
        <v>1.0284144850785129</v>
      </c>
      <c r="H207" s="2">
        <v>-0.28388923540234662</v>
      </c>
      <c r="I207" s="2">
        <v>75.832330354977913</v>
      </c>
      <c r="J207" s="2">
        <v>276.68552723824291</v>
      </c>
      <c r="K207" s="2">
        <v>1349.8832740706496</v>
      </c>
      <c r="L207" s="2">
        <v>1822.8358712941454</v>
      </c>
      <c r="M207" s="2">
        <v>3952.0064708671048</v>
      </c>
      <c r="N207" s="2">
        <v>0.9999999999925161</v>
      </c>
      <c r="O207" s="2">
        <v>1</v>
      </c>
      <c r="P207" s="2">
        <v>1</v>
      </c>
      <c r="Q207" s="2">
        <v>1</v>
      </c>
      <c r="R207" s="2">
        <v>1</v>
      </c>
      <c r="S207">
        <v>58.545343113228192</v>
      </c>
    </row>
    <row r="208" spans="1:19" x14ac:dyDescent="0.2">
      <c r="A208" s="2" t="s">
        <v>230</v>
      </c>
      <c r="B208" s="2">
        <v>616</v>
      </c>
      <c r="C208" s="2">
        <v>5.4966034692956404E-2</v>
      </c>
      <c r="D208" s="2">
        <v>7.9280986381787294E-2</v>
      </c>
      <c r="E208" s="2">
        <v>620786</v>
      </c>
      <c r="F208" s="2">
        <v>0.98133552687826198</v>
      </c>
      <c r="G208" s="2">
        <v>1.03314237774379</v>
      </c>
      <c r="H208" s="2">
        <v>0.21555544178858721</v>
      </c>
      <c r="I208" s="2">
        <v>79.243558795741848</v>
      </c>
      <c r="J208" s="2">
        <v>301.68126479715676</v>
      </c>
      <c r="K208" s="2">
        <v>1641.0925708274476</v>
      </c>
      <c r="L208" s="2">
        <v>2287.6392186809449</v>
      </c>
      <c r="M208" s="2">
        <v>5493.3189564416334</v>
      </c>
      <c r="N208" s="2">
        <v>0.99999999999806599</v>
      </c>
      <c r="O208" s="2">
        <v>1</v>
      </c>
      <c r="P208" s="2">
        <v>1</v>
      </c>
      <c r="Q208" s="2">
        <v>1</v>
      </c>
      <c r="R208" s="2">
        <v>1</v>
      </c>
      <c r="S208">
        <v>58.556664622618314</v>
      </c>
    </row>
    <row r="209" spans="1:19" x14ac:dyDescent="0.2">
      <c r="A209" s="2" t="s">
        <v>231</v>
      </c>
      <c r="B209" s="2">
        <v>616</v>
      </c>
      <c r="C209" s="2">
        <v>5.4966034692956404E-2</v>
      </c>
      <c r="D209" s="2">
        <v>7.3423877741628341E-2</v>
      </c>
      <c r="E209" s="2">
        <v>620786</v>
      </c>
      <c r="F209" s="2">
        <v>0.98133552687826198</v>
      </c>
      <c r="G209" s="2">
        <v>1.0218040783500846</v>
      </c>
      <c r="H209" s="2">
        <v>8.3360392185112389E-2</v>
      </c>
      <c r="I209" s="2">
        <v>79.124050222491661</v>
      </c>
      <c r="J209" s="2">
        <v>297.70186920670551</v>
      </c>
      <c r="K209" s="2">
        <v>1568.3913248153974</v>
      </c>
      <c r="L209" s="2">
        <v>2164.7927609051076</v>
      </c>
      <c r="M209" s="2">
        <v>5026.9557992139617</v>
      </c>
      <c r="N209" s="2">
        <v>0.99999999999797184</v>
      </c>
      <c r="O209" s="2">
        <v>1</v>
      </c>
      <c r="P209" s="2">
        <v>1</v>
      </c>
      <c r="Q209" s="2">
        <v>1</v>
      </c>
      <c r="R209" s="2">
        <v>1</v>
      </c>
      <c r="S209">
        <v>58.556664622618314</v>
      </c>
    </row>
    <row r="210" spans="1:19" x14ac:dyDescent="0.2">
      <c r="A210" s="2" t="s">
        <v>232</v>
      </c>
      <c r="B210" s="2">
        <v>616</v>
      </c>
      <c r="C210" s="2">
        <v>5.4966034692956404E-2</v>
      </c>
      <c r="D210" s="2">
        <v>0.1321963866628417</v>
      </c>
      <c r="E210" s="2">
        <v>620786</v>
      </c>
      <c r="F210" s="2">
        <v>0.98133552687826198</v>
      </c>
      <c r="G210" s="2">
        <v>1.090171390320025</v>
      </c>
      <c r="H210" s="2">
        <v>6.5564027324350044E-2</v>
      </c>
      <c r="I210" s="2">
        <v>74.017730125301696</v>
      </c>
      <c r="J210" s="2">
        <v>278.06246698191586</v>
      </c>
      <c r="K210" s="2">
        <v>1460.8641609003027</v>
      </c>
      <c r="L210" s="2">
        <v>2015.494965573843</v>
      </c>
      <c r="M210" s="2">
        <v>4681.2376750592812</v>
      </c>
      <c r="N210" s="2">
        <v>0.99999999998467271</v>
      </c>
      <c r="O210" s="2">
        <v>1</v>
      </c>
      <c r="P210" s="2">
        <v>1</v>
      </c>
      <c r="Q210" s="2">
        <v>1</v>
      </c>
      <c r="R210" s="2">
        <v>1</v>
      </c>
      <c r="S210">
        <v>58.556664622618314</v>
      </c>
    </row>
    <row r="211" spans="1:19" x14ac:dyDescent="0.2">
      <c r="A211" s="2" t="s">
        <v>233</v>
      </c>
      <c r="B211" s="2">
        <v>616</v>
      </c>
      <c r="C211" s="2">
        <v>5.4966034692956404E-2</v>
      </c>
      <c r="D211" s="2">
        <v>0.17035565298218319</v>
      </c>
      <c r="E211" s="2">
        <v>620786</v>
      </c>
      <c r="F211" s="2">
        <v>0.98133552687826198</v>
      </c>
      <c r="G211" s="2">
        <v>1.0224292262188981</v>
      </c>
      <c r="H211" s="2">
        <v>-4.6226118539335587E-2</v>
      </c>
      <c r="I211" s="2">
        <v>78.106034561825822</v>
      </c>
      <c r="J211" s="2">
        <v>290.5830848196822</v>
      </c>
      <c r="K211" s="2">
        <v>1486.9213881724388</v>
      </c>
      <c r="L211" s="2">
        <v>2034.8253697386065</v>
      </c>
      <c r="M211" s="2">
        <v>4596.2450110460613</v>
      </c>
      <c r="N211" s="2">
        <v>0.99999999999696076</v>
      </c>
      <c r="O211" s="2">
        <v>1</v>
      </c>
      <c r="P211" s="2">
        <v>1</v>
      </c>
      <c r="Q211" s="2">
        <v>1</v>
      </c>
      <c r="R211" s="2">
        <v>1</v>
      </c>
      <c r="S211">
        <v>58.556664622618314</v>
      </c>
    </row>
    <row r="212" spans="1:19" x14ac:dyDescent="0.2">
      <c r="A212" s="2" t="s">
        <v>234</v>
      </c>
      <c r="B212" s="2">
        <v>616</v>
      </c>
      <c r="C212" s="2">
        <v>5.4966034692956404E-2</v>
      </c>
      <c r="D212" s="2">
        <v>0.13941125976099208</v>
      </c>
      <c r="E212" s="2">
        <v>620786</v>
      </c>
      <c r="F212" s="2">
        <v>0.98133552687826198</v>
      </c>
      <c r="G212" s="2">
        <v>1.0210807109519522</v>
      </c>
      <c r="H212" s="2">
        <v>-0.1762177985127486</v>
      </c>
      <c r="I212" s="2">
        <v>77.256948332057888</v>
      </c>
      <c r="J212" s="2">
        <v>284.30254644317068</v>
      </c>
      <c r="K212" s="2">
        <v>1415.7136698170716</v>
      </c>
      <c r="L212" s="2">
        <v>1922.4542118483041</v>
      </c>
      <c r="M212" s="2">
        <v>4238.7569668101232</v>
      </c>
      <c r="N212" s="2">
        <v>0.99999999999574329</v>
      </c>
      <c r="O212" s="2">
        <v>1</v>
      </c>
      <c r="P212" s="2">
        <v>1</v>
      </c>
      <c r="Q212" s="2">
        <v>1</v>
      </c>
      <c r="R212" s="2">
        <v>1</v>
      </c>
      <c r="S212">
        <v>58.556664622618314</v>
      </c>
    </row>
    <row r="213" spans="1:19" x14ac:dyDescent="0.2">
      <c r="A213" s="2" t="s">
        <v>235</v>
      </c>
      <c r="B213" s="2">
        <v>616</v>
      </c>
      <c r="C213" s="2">
        <v>5.4966034692956404E-2</v>
      </c>
      <c r="D213" s="2">
        <v>0.10313092008765391</v>
      </c>
      <c r="E213" s="2">
        <v>620786</v>
      </c>
      <c r="F213" s="2">
        <v>0.98133552687826198</v>
      </c>
      <c r="G213" s="2">
        <v>1.0229970531127333</v>
      </c>
      <c r="H213" s="2">
        <v>-0.11908937347769852</v>
      </c>
      <c r="I213" s="2">
        <v>77.528741546622257</v>
      </c>
      <c r="J213" s="2">
        <v>286.6686089285962</v>
      </c>
      <c r="K213" s="2">
        <v>1444.4441124236116</v>
      </c>
      <c r="L213" s="2">
        <v>1968.0052542701035</v>
      </c>
      <c r="M213" s="2">
        <v>4384.2495509721575</v>
      </c>
      <c r="N213" s="2">
        <v>0.99999999999617828</v>
      </c>
      <c r="O213" s="2">
        <v>1</v>
      </c>
      <c r="P213" s="2">
        <v>1</v>
      </c>
      <c r="Q213" s="2">
        <v>1</v>
      </c>
      <c r="R213" s="2">
        <v>1</v>
      </c>
      <c r="S213">
        <v>58.556664622618314</v>
      </c>
    </row>
    <row r="214" spans="1:19" x14ac:dyDescent="0.2">
      <c r="A214" s="2" t="s">
        <v>236</v>
      </c>
      <c r="B214" s="2">
        <v>616</v>
      </c>
      <c r="C214" s="2">
        <v>5.4966034692956404E-2</v>
      </c>
      <c r="D214" s="2">
        <v>7.4846508866195732E-2</v>
      </c>
      <c r="E214" s="2">
        <v>620786</v>
      </c>
      <c r="F214" s="2">
        <v>0.98133552687826198</v>
      </c>
      <c r="G214" s="2">
        <v>1.0255783030153836</v>
      </c>
      <c r="H214" s="2">
        <v>0.13080325280470645</v>
      </c>
      <c r="I214" s="2">
        <v>79.18989791413</v>
      </c>
      <c r="J214" s="2">
        <v>299.2052934965339</v>
      </c>
      <c r="K214" s="2">
        <v>1594.192648145339</v>
      </c>
      <c r="L214" s="2">
        <v>2207.9686985108497</v>
      </c>
      <c r="M214" s="2">
        <v>5186.3416193520425</v>
      </c>
      <c r="N214" s="2">
        <v>0.99999999999802425</v>
      </c>
      <c r="O214" s="2">
        <v>1</v>
      </c>
      <c r="P214" s="2">
        <v>1</v>
      </c>
      <c r="Q214" s="2">
        <v>1</v>
      </c>
      <c r="R214" s="2">
        <v>1</v>
      </c>
      <c r="S214">
        <v>58.556664622618314</v>
      </c>
    </row>
    <row r="215" spans="1:19" x14ac:dyDescent="0.2">
      <c r="A215" s="2" t="s">
        <v>237</v>
      </c>
      <c r="B215" s="2">
        <v>616</v>
      </c>
      <c r="C215" s="2">
        <v>5.4966034692956404E-2</v>
      </c>
      <c r="D215" s="2">
        <v>8.2798263368657782E-2</v>
      </c>
      <c r="E215" s="2">
        <v>620786</v>
      </c>
      <c r="F215" s="2">
        <v>0.98133552687826198</v>
      </c>
      <c r="G215" s="2">
        <v>1.0219980669689261</v>
      </c>
      <c r="H215" s="2">
        <v>2.4520403072459531E-2</v>
      </c>
      <c r="I215" s="2">
        <v>78.665495620317301</v>
      </c>
      <c r="J215" s="2">
        <v>294.45268147864772</v>
      </c>
      <c r="K215" s="2">
        <v>1530.4500105961183</v>
      </c>
      <c r="L215" s="2">
        <v>2103.9567033552685</v>
      </c>
      <c r="M215" s="2">
        <v>4822.163778944956</v>
      </c>
      <c r="N215" s="2">
        <v>0.99999999999756639</v>
      </c>
      <c r="O215" s="2">
        <v>1</v>
      </c>
      <c r="P215" s="2">
        <v>1</v>
      </c>
      <c r="Q215" s="2">
        <v>1</v>
      </c>
      <c r="R215" s="2">
        <v>1</v>
      </c>
      <c r="S215">
        <v>58.556664622618314</v>
      </c>
    </row>
    <row r="216" spans="1:19" x14ac:dyDescent="0.2">
      <c r="A216" s="2" t="s">
        <v>238</v>
      </c>
      <c r="B216" s="2">
        <v>616</v>
      </c>
      <c r="C216" s="2">
        <v>5.4966034692956404E-2</v>
      </c>
      <c r="D216" s="2">
        <v>9.0628066813049579E-2</v>
      </c>
      <c r="E216" s="2">
        <v>620786</v>
      </c>
      <c r="F216" s="2">
        <v>0.98133552687826198</v>
      </c>
      <c r="G216" s="2">
        <v>1.0186921533618922</v>
      </c>
      <c r="H216" s="2">
        <v>-2.826314674208941E-2</v>
      </c>
      <c r="I216" s="2">
        <v>78.52459923409576</v>
      </c>
      <c r="J216" s="2">
        <v>292.5800050265625</v>
      </c>
      <c r="K216" s="2">
        <v>1502.7757163472486</v>
      </c>
      <c r="L216" s="2">
        <v>2058.7148134126987</v>
      </c>
      <c r="M216" s="2">
        <v>4665.5655105450915</v>
      </c>
      <c r="N216" s="2">
        <v>0.99999999999742617</v>
      </c>
      <c r="O216" s="2">
        <v>1</v>
      </c>
      <c r="P216" s="2">
        <v>1</v>
      </c>
      <c r="Q216" s="2">
        <v>1</v>
      </c>
      <c r="R216" s="2">
        <v>1</v>
      </c>
      <c r="S216">
        <v>58.556664622618314</v>
      </c>
    </row>
    <row r="217" spans="1:19" x14ac:dyDescent="0.2">
      <c r="A217" s="2" t="s">
        <v>239</v>
      </c>
      <c r="B217" s="2">
        <v>616</v>
      </c>
      <c r="C217" s="2">
        <v>5.4966034692956404E-2</v>
      </c>
      <c r="D217" s="2">
        <v>8.0140523616157908E-2</v>
      </c>
      <c r="E217" s="2">
        <v>620786</v>
      </c>
      <c r="F217" s="2">
        <v>0.98133552687826198</v>
      </c>
      <c r="G217" s="2">
        <v>1.0264284906316015</v>
      </c>
      <c r="H217" s="2">
        <v>6.8459708360257797E-3</v>
      </c>
      <c r="I217" s="2">
        <v>78.194831269560908</v>
      </c>
      <c r="J217" s="2">
        <v>292.24946740768638</v>
      </c>
      <c r="K217" s="2">
        <v>1513.2059886386342</v>
      </c>
      <c r="L217" s="2">
        <v>2077.9703850140017</v>
      </c>
      <c r="M217" s="2">
        <v>4746.3033251769184</v>
      </c>
      <c r="N217" s="2">
        <v>0.99999999999706601</v>
      </c>
      <c r="O217" s="2">
        <v>1</v>
      </c>
      <c r="P217" s="2">
        <v>1</v>
      </c>
      <c r="Q217" s="2">
        <v>1</v>
      </c>
      <c r="R217" s="2">
        <v>1</v>
      </c>
      <c r="S217">
        <v>58.556664622618314</v>
      </c>
    </row>
    <row r="218" spans="1:19" x14ac:dyDescent="0.2">
      <c r="A218" s="2" t="s">
        <v>240</v>
      </c>
      <c r="B218" s="2">
        <v>616</v>
      </c>
      <c r="C218" s="2">
        <v>5.4966034692956404E-2</v>
      </c>
      <c r="D218" s="2">
        <v>0.10390305131054249</v>
      </c>
      <c r="E218" s="2">
        <v>620786</v>
      </c>
      <c r="F218" s="2">
        <v>0.98133552687826198</v>
      </c>
      <c r="G218" s="2">
        <v>1.0234828305001251</v>
      </c>
      <c r="H218" s="2">
        <v>0.14354583624220832</v>
      </c>
      <c r="I218" s="2">
        <v>79.45094386052827</v>
      </c>
      <c r="J218" s="2">
        <v>300.53805437374371</v>
      </c>
      <c r="K218" s="2">
        <v>1606.2019640053279</v>
      </c>
      <c r="L218" s="2">
        <v>2226.6495174224428</v>
      </c>
      <c r="M218" s="2">
        <v>5246.045253229132</v>
      </c>
      <c r="N218" s="2">
        <v>0.99999999999821909</v>
      </c>
      <c r="O218" s="2">
        <v>1</v>
      </c>
      <c r="P218" s="2">
        <v>1</v>
      </c>
      <c r="Q218" s="2">
        <v>1</v>
      </c>
      <c r="R218" s="2">
        <v>1</v>
      </c>
      <c r="S218">
        <v>58.556664622618314</v>
      </c>
    </row>
    <row r="219" spans="1:19" x14ac:dyDescent="0.2">
      <c r="A219" s="2" t="s">
        <v>241</v>
      </c>
      <c r="B219" s="2">
        <v>616</v>
      </c>
      <c r="C219" s="2">
        <v>5.4966034692956404E-2</v>
      </c>
      <c r="D219" s="2">
        <v>8.0923713425808202E-2</v>
      </c>
      <c r="E219" s="2">
        <v>620786</v>
      </c>
      <c r="F219" s="2">
        <v>0.98133552687826198</v>
      </c>
      <c r="G219" s="2">
        <v>1.0200053254207766</v>
      </c>
      <c r="H219" s="2">
        <v>-7.6921223750605096E-3</v>
      </c>
      <c r="I219" s="2">
        <v>78.577548901670752</v>
      </c>
      <c r="J219" s="2">
        <v>293.29995301665781</v>
      </c>
      <c r="K219" s="2">
        <v>1513.4062643609996</v>
      </c>
      <c r="L219" s="2">
        <v>2076.066276902206</v>
      </c>
      <c r="M219" s="2">
        <v>4725.2725872181845</v>
      </c>
      <c r="N219" s="2">
        <v>0.99999999999747979</v>
      </c>
      <c r="O219" s="2">
        <v>1</v>
      </c>
      <c r="P219" s="2">
        <v>1</v>
      </c>
      <c r="Q219" s="2">
        <v>1</v>
      </c>
      <c r="R219" s="2">
        <v>1</v>
      </c>
      <c r="S219">
        <v>58.556664622618314</v>
      </c>
    </row>
    <row r="220" spans="1:19" x14ac:dyDescent="0.2">
      <c r="A220" s="2" t="s">
        <v>242</v>
      </c>
      <c r="B220" s="2">
        <v>616</v>
      </c>
      <c r="C220" s="2">
        <v>5.4966034692956404E-2</v>
      </c>
      <c r="D220" s="2">
        <v>8.4965950011757024E-2</v>
      </c>
      <c r="E220" s="2">
        <v>620786</v>
      </c>
      <c r="F220" s="2">
        <v>0.98133552687826198</v>
      </c>
      <c r="G220" s="2">
        <v>1.0228058792217321</v>
      </c>
      <c r="H220" s="2">
        <v>7.8717383650666758E-2</v>
      </c>
      <c r="I220" s="2">
        <v>79.011003525494559</v>
      </c>
      <c r="J220" s="2">
        <v>297.15435888696931</v>
      </c>
      <c r="K220" s="2">
        <v>1563.8391454686557</v>
      </c>
      <c r="L220" s="2">
        <v>2157.8335269330578</v>
      </c>
      <c r="M220" s="2">
        <v>5005.7703739841709</v>
      </c>
      <c r="N220" s="2">
        <v>0.99999999999787859</v>
      </c>
      <c r="O220" s="2">
        <v>1</v>
      </c>
      <c r="P220" s="2">
        <v>1</v>
      </c>
      <c r="Q220" s="2">
        <v>1</v>
      </c>
      <c r="R220" s="2">
        <v>1</v>
      </c>
      <c r="S220">
        <v>58.556664622618314</v>
      </c>
    </row>
    <row r="221" spans="1:19" x14ac:dyDescent="0.2">
      <c r="A221" s="2" t="s">
        <v>243</v>
      </c>
      <c r="B221" s="2">
        <v>616</v>
      </c>
      <c r="C221" s="2">
        <v>5.4966034692956404E-2</v>
      </c>
      <c r="D221" s="2">
        <v>0.1004902542618429</v>
      </c>
      <c r="E221" s="2">
        <v>620786</v>
      </c>
      <c r="F221" s="2">
        <v>0.98133552687826198</v>
      </c>
      <c r="G221" s="2">
        <v>1.0159554459503939</v>
      </c>
      <c r="H221" s="2">
        <v>-4.1345996077227699E-2</v>
      </c>
      <c r="I221" s="2">
        <v>78.636960347895339</v>
      </c>
      <c r="J221" s="2">
        <v>292.66194832543272</v>
      </c>
      <c r="K221" s="2">
        <v>1498.7231264519339</v>
      </c>
      <c r="L221" s="2">
        <v>2051.3587275572872</v>
      </c>
      <c r="M221" s="2">
        <v>4635.619805850285</v>
      </c>
      <c r="N221" s="2">
        <v>0.99999999999753864</v>
      </c>
      <c r="O221" s="2">
        <v>1</v>
      </c>
      <c r="P221" s="2">
        <v>1</v>
      </c>
      <c r="Q221" s="2">
        <v>1</v>
      </c>
      <c r="R221" s="2">
        <v>1</v>
      </c>
      <c r="S221">
        <v>58.556664622618314</v>
      </c>
    </row>
    <row r="222" spans="1:19" x14ac:dyDescent="0.2">
      <c r="A222" s="2" t="s">
        <v>244</v>
      </c>
      <c r="B222" s="2">
        <v>616</v>
      </c>
      <c r="C222" s="2">
        <v>5.4966034692956404E-2</v>
      </c>
      <c r="D222" s="2">
        <v>8.3121715032532739E-2</v>
      </c>
      <c r="E222" s="2">
        <v>620786</v>
      </c>
      <c r="F222" s="2">
        <v>0.98133552687826198</v>
      </c>
      <c r="G222" s="2">
        <v>1.022790079135405</v>
      </c>
      <c r="H222" s="2">
        <v>0.16970598193681349</v>
      </c>
      <c r="I222" s="2">
        <v>79.706087091403916</v>
      </c>
      <c r="J222" s="2">
        <v>302.2169536086638</v>
      </c>
      <c r="K222" s="2">
        <v>1625.5265911542817</v>
      </c>
      <c r="L222" s="2">
        <v>2257.8506306922573</v>
      </c>
      <c r="M222" s="2">
        <v>5354.5783895285995</v>
      </c>
      <c r="N222" s="2">
        <v>0.99999999999839106</v>
      </c>
      <c r="O222" s="2">
        <v>1</v>
      </c>
      <c r="P222" s="2">
        <v>1</v>
      </c>
      <c r="Q222" s="2">
        <v>1</v>
      </c>
      <c r="R222" s="2">
        <v>1</v>
      </c>
      <c r="S222">
        <v>58.556664622618314</v>
      </c>
    </row>
    <row r="223" spans="1:19" x14ac:dyDescent="0.2">
      <c r="A223" s="2" t="s">
        <v>245</v>
      </c>
      <c r="B223" s="2">
        <v>616</v>
      </c>
      <c r="C223" s="2">
        <v>5.4966034692956404E-2</v>
      </c>
      <c r="D223" s="2">
        <v>7.769526725897985E-2</v>
      </c>
      <c r="E223" s="2">
        <v>620786</v>
      </c>
      <c r="F223" s="2">
        <v>0.98133552687826198</v>
      </c>
      <c r="G223" s="2">
        <v>1.0249560466631538</v>
      </c>
      <c r="H223" s="2">
        <v>0.16520386030038875</v>
      </c>
      <c r="I223" s="2">
        <v>79.500855444531211</v>
      </c>
      <c r="J223" s="2">
        <v>301.31057343127043</v>
      </c>
      <c r="K223" s="2">
        <v>1618.8513605640671</v>
      </c>
      <c r="L223" s="2">
        <v>2247.8407277575529</v>
      </c>
      <c r="M223" s="2">
        <v>5325.2493958870746</v>
      </c>
      <c r="N223" s="2">
        <v>0.99999999999825417</v>
      </c>
      <c r="O223" s="2">
        <v>1</v>
      </c>
      <c r="P223" s="2">
        <v>1</v>
      </c>
      <c r="Q223" s="2">
        <v>1</v>
      </c>
      <c r="R223" s="2">
        <v>1</v>
      </c>
      <c r="S223">
        <v>58.556664622618314</v>
      </c>
    </row>
    <row r="224" spans="1:19" x14ac:dyDescent="0.2">
      <c r="A224" s="2" t="s">
        <v>246</v>
      </c>
      <c r="B224" s="2">
        <v>616</v>
      </c>
      <c r="C224" s="2">
        <v>5.4966034692956404E-2</v>
      </c>
      <c r="D224" s="2">
        <v>8.2591817839858958E-2</v>
      </c>
      <c r="E224" s="2">
        <v>620786</v>
      </c>
      <c r="F224" s="2">
        <v>0.98133552687826198</v>
      </c>
      <c r="G224" s="2">
        <v>1.0197880153520853</v>
      </c>
      <c r="H224" s="2">
        <v>3.286043740596283E-4</v>
      </c>
      <c r="I224" s="2">
        <v>78.654296061541586</v>
      </c>
      <c r="J224" s="2">
        <v>293.78978506224468</v>
      </c>
      <c r="K224" s="2">
        <v>1518.6291663627192</v>
      </c>
      <c r="L224" s="2">
        <v>2084.3100217778697</v>
      </c>
      <c r="M224" s="2">
        <v>4751.8927606398538</v>
      </c>
      <c r="N224" s="2">
        <v>0.99999999999755551</v>
      </c>
      <c r="O224" s="2">
        <v>1</v>
      </c>
      <c r="P224" s="2">
        <v>1</v>
      </c>
      <c r="Q224" s="2">
        <v>1</v>
      </c>
      <c r="R224" s="2">
        <v>1</v>
      </c>
      <c r="S224">
        <v>58.556664622618314</v>
      </c>
    </row>
    <row r="225" spans="1:19" x14ac:dyDescent="0.2">
      <c r="A225" s="2" t="s">
        <v>247</v>
      </c>
      <c r="B225" s="2">
        <v>616</v>
      </c>
      <c r="C225" s="2">
        <v>5.4966034692956404E-2</v>
      </c>
      <c r="D225" s="2">
        <v>8.646200744567592E-2</v>
      </c>
      <c r="E225" s="2">
        <v>620786</v>
      </c>
      <c r="F225" s="2">
        <v>0.98133552687826198</v>
      </c>
      <c r="G225" s="2">
        <v>1.0195589356977532</v>
      </c>
      <c r="H225" s="2">
        <v>-0.24495749917166665</v>
      </c>
      <c r="I225" s="2">
        <v>76.874685310328232</v>
      </c>
      <c r="J225" s="2">
        <v>281.30114304461722</v>
      </c>
      <c r="K225" s="2">
        <v>1381.6979803589929</v>
      </c>
      <c r="L225" s="2">
        <v>1869.151817871757</v>
      </c>
      <c r="M225" s="2">
        <v>4073.6857598692991</v>
      </c>
      <c r="N225" s="2">
        <v>0.99999999999504685</v>
      </c>
      <c r="O225" s="2">
        <v>1</v>
      </c>
      <c r="P225" s="2">
        <v>1</v>
      </c>
      <c r="Q225" s="2">
        <v>1</v>
      </c>
      <c r="R225" s="2">
        <v>1</v>
      </c>
      <c r="S225">
        <v>58.556664622618314</v>
      </c>
    </row>
    <row r="226" spans="1:19" x14ac:dyDescent="0.2">
      <c r="A226" s="2" t="s">
        <v>248</v>
      </c>
      <c r="B226" s="2">
        <v>615</v>
      </c>
      <c r="C226" s="2">
        <v>5.4871588880099006E-2</v>
      </c>
      <c r="D226" s="2">
        <v>0.33989172753900576</v>
      </c>
      <c r="E226" s="2">
        <v>620786</v>
      </c>
      <c r="F226" s="2">
        <v>0.98143026523967558</v>
      </c>
      <c r="G226" s="2">
        <v>1.0216515516546203</v>
      </c>
      <c r="H226" s="2">
        <v>0.13246254256501633</v>
      </c>
      <c r="I226" s="2">
        <v>79.381179504218395</v>
      </c>
      <c r="J226" s="2">
        <v>299.97889517628505</v>
      </c>
      <c r="K226" s="2">
        <v>1598.912041704989</v>
      </c>
      <c r="L226" s="2">
        <v>2214.700870670481</v>
      </c>
      <c r="M226" s="2">
        <v>5203.1310570196538</v>
      </c>
      <c r="N226" s="2">
        <v>0.99999999999816902</v>
      </c>
      <c r="O226" s="2">
        <v>1</v>
      </c>
      <c r="P226" s="2">
        <v>1</v>
      </c>
      <c r="Q226" s="2">
        <v>1</v>
      </c>
      <c r="R226" s="2">
        <v>1</v>
      </c>
      <c r="S226">
        <v>58.545343113228192</v>
      </c>
    </row>
    <row r="227" spans="1:19" x14ac:dyDescent="0.2">
      <c r="A227" s="2" t="s">
        <v>249</v>
      </c>
      <c r="B227" s="2">
        <v>616</v>
      </c>
      <c r="C227" s="2">
        <v>5.4966034692956404E-2</v>
      </c>
      <c r="D227" s="2">
        <v>8.7480124981446097E-2</v>
      </c>
      <c r="E227" s="2">
        <v>620786</v>
      </c>
      <c r="F227" s="2">
        <v>0.98133552687826198</v>
      </c>
      <c r="G227" s="2">
        <v>1.0203258237377808</v>
      </c>
      <c r="H227" s="2">
        <v>3.4830920613152357E-2</v>
      </c>
      <c r="I227" s="2">
        <v>78.872026274132651</v>
      </c>
      <c r="J227" s="2">
        <v>295.48950701942044</v>
      </c>
      <c r="K227" s="2">
        <v>1539.3570192234715</v>
      </c>
      <c r="L227" s="2">
        <v>2117.6094154263988</v>
      </c>
      <c r="M227" s="2">
        <v>4863.7107182116069</v>
      </c>
      <c r="N227" s="2">
        <v>0.99999999999775813</v>
      </c>
      <c r="O227" s="2">
        <v>1</v>
      </c>
      <c r="P227" s="2">
        <v>1</v>
      </c>
      <c r="Q227" s="2">
        <v>1</v>
      </c>
      <c r="R227" s="2">
        <v>1</v>
      </c>
      <c r="S227">
        <v>58.556664622618314</v>
      </c>
    </row>
    <row r="228" spans="1:19" x14ac:dyDescent="0.2">
      <c r="A228" s="2" t="s">
        <v>250</v>
      </c>
      <c r="B228" s="2">
        <v>616</v>
      </c>
      <c r="C228" s="2">
        <v>5.4966034692956404E-2</v>
      </c>
      <c r="D228" s="2">
        <v>9.5634778784462332E-2</v>
      </c>
      <c r="E228" s="2">
        <v>620786</v>
      </c>
      <c r="F228" s="2">
        <v>0.98133552687826198</v>
      </c>
      <c r="G228" s="2">
        <v>1.0205456507159134</v>
      </c>
      <c r="H228" s="2">
        <v>4.3002450287882278E-2</v>
      </c>
      <c r="I228" s="2">
        <v>78.916605308387545</v>
      </c>
      <c r="J228" s="2">
        <v>295.86815986463699</v>
      </c>
      <c r="K228" s="2">
        <v>1544.2132448902373</v>
      </c>
      <c r="L228" s="2">
        <v>2125.4678627616727</v>
      </c>
      <c r="M228" s="2">
        <v>4890.5757202931482</v>
      </c>
      <c r="N228" s="2">
        <v>0.99999999999779754</v>
      </c>
      <c r="O228" s="2">
        <v>1</v>
      </c>
      <c r="P228" s="2">
        <v>1</v>
      </c>
      <c r="Q228" s="2">
        <v>1</v>
      </c>
      <c r="R228" s="2">
        <v>1</v>
      </c>
      <c r="S228">
        <v>58.556664622618314</v>
      </c>
    </row>
    <row r="229" spans="1:19" x14ac:dyDescent="0.2">
      <c r="A229" s="2" t="s">
        <v>251</v>
      </c>
      <c r="B229" s="2">
        <v>616</v>
      </c>
      <c r="C229" s="2">
        <v>5.4966034692956404E-2</v>
      </c>
      <c r="D229" s="2">
        <v>9.1581961133998288E-2</v>
      </c>
      <c r="E229" s="2">
        <v>620786</v>
      </c>
      <c r="F229" s="2">
        <v>0.98133552687826198</v>
      </c>
      <c r="G229" s="2">
        <v>1.0316212900974739</v>
      </c>
      <c r="H229" s="2">
        <v>-0.14395151413471202</v>
      </c>
      <c r="I229" s="2">
        <v>76.71147949506306</v>
      </c>
      <c r="J229" s="2">
        <v>283.1029062955908</v>
      </c>
      <c r="K229" s="2">
        <v>1419.93282225807</v>
      </c>
      <c r="L229" s="2">
        <v>1932.1912843319981</v>
      </c>
      <c r="M229" s="2">
        <v>4288.5914560638194</v>
      </c>
      <c r="N229" s="2">
        <v>0.999999999994716</v>
      </c>
      <c r="O229" s="2">
        <v>1</v>
      </c>
      <c r="P229" s="2">
        <v>1</v>
      </c>
      <c r="Q229" s="2">
        <v>1</v>
      </c>
      <c r="R229" s="2">
        <v>1</v>
      </c>
      <c r="S229">
        <v>58.556664622618314</v>
      </c>
    </row>
    <row r="230" spans="1:19" x14ac:dyDescent="0.2">
      <c r="A230" s="2" t="s">
        <v>252</v>
      </c>
      <c r="B230" s="2">
        <v>616</v>
      </c>
      <c r="C230" s="2">
        <v>5.4966034692956404E-2</v>
      </c>
      <c r="D230" s="2">
        <v>7.838078409800632E-2</v>
      </c>
      <c r="E230" s="2">
        <v>620786</v>
      </c>
      <c r="F230" s="2">
        <v>0.98133552687826198</v>
      </c>
      <c r="G230" s="2">
        <v>1.0251767206118871</v>
      </c>
      <c r="H230" s="2">
        <v>4.3325976226038003E-2</v>
      </c>
      <c r="I230" s="2">
        <v>78.561910786323352</v>
      </c>
      <c r="J230" s="2">
        <v>294.55009093272088</v>
      </c>
      <c r="K230" s="2">
        <v>1537.632856142536</v>
      </c>
      <c r="L230" s="2">
        <v>2116.591788252761</v>
      </c>
      <c r="M230" s="2">
        <v>4872.0735187478613</v>
      </c>
      <c r="N230" s="2">
        <v>0.99999999999746414</v>
      </c>
      <c r="O230" s="2">
        <v>1</v>
      </c>
      <c r="P230" s="2">
        <v>1</v>
      </c>
      <c r="Q230" s="2">
        <v>1</v>
      </c>
      <c r="R230" s="2">
        <v>1</v>
      </c>
      <c r="S230">
        <v>58.556664622618314</v>
      </c>
    </row>
    <row r="231" spans="1:19" x14ac:dyDescent="0.2">
      <c r="A231" s="2" t="s">
        <v>253</v>
      </c>
      <c r="B231" s="2">
        <v>616</v>
      </c>
      <c r="C231" s="2">
        <v>5.4966034692956404E-2</v>
      </c>
      <c r="D231" s="2">
        <v>8.4880712912856898E-2</v>
      </c>
      <c r="E231" s="2">
        <v>620786</v>
      </c>
      <c r="F231" s="2">
        <v>0.98133552687826198</v>
      </c>
      <c r="G231" s="2">
        <v>1.0340572042670202</v>
      </c>
      <c r="H231" s="2">
        <v>-0.17123140436570031</v>
      </c>
      <c r="I231" s="2">
        <v>76.340410178169336</v>
      </c>
      <c r="J231" s="2">
        <v>281.11694573157291</v>
      </c>
      <c r="K231" s="2">
        <v>1402.454556912365</v>
      </c>
      <c r="L231" s="2">
        <v>1905.5718105229207</v>
      </c>
      <c r="M231" s="2">
        <v>4210.3369435106952</v>
      </c>
      <c r="N231" s="2">
        <v>0.99999999999387945</v>
      </c>
      <c r="O231" s="2">
        <v>1</v>
      </c>
      <c r="P231" s="2">
        <v>1</v>
      </c>
      <c r="Q231" s="2">
        <v>1</v>
      </c>
      <c r="R231" s="2">
        <v>1</v>
      </c>
      <c r="S231">
        <v>58.556664622618314</v>
      </c>
    </row>
    <row r="232" spans="1:19" x14ac:dyDescent="0.2">
      <c r="A232" s="2" t="s">
        <v>254</v>
      </c>
      <c r="B232" s="2">
        <v>616</v>
      </c>
      <c r="C232" s="2">
        <v>5.4966034692956404E-2</v>
      </c>
      <c r="D232" s="2">
        <v>7.7096716812337415E-2</v>
      </c>
      <c r="E232" s="2">
        <v>620786</v>
      </c>
      <c r="F232" s="2">
        <v>0.98133552687826198</v>
      </c>
      <c r="G232" s="2">
        <v>1.0191847650010597</v>
      </c>
      <c r="H232" s="2">
        <v>6.96690016354323E-3</v>
      </c>
      <c r="I232" s="2">
        <v>78.75057508691593</v>
      </c>
      <c r="J232" s="2">
        <v>294.3177435633533</v>
      </c>
      <c r="K232" s="2">
        <v>1523.5854112484965</v>
      </c>
      <c r="L232" s="2">
        <v>2092.0008741668294</v>
      </c>
      <c r="M232" s="2">
        <v>4775.8677460413146</v>
      </c>
      <c r="N232" s="2">
        <v>0.99999999999764722</v>
      </c>
      <c r="O232" s="2">
        <v>1</v>
      </c>
      <c r="P232" s="2">
        <v>1</v>
      </c>
      <c r="Q232" s="2">
        <v>1</v>
      </c>
      <c r="R232" s="2">
        <v>1</v>
      </c>
      <c r="S232">
        <v>58.556664622618314</v>
      </c>
    </row>
    <row r="233" spans="1:19" x14ac:dyDescent="0.2">
      <c r="A233" s="2" t="s">
        <v>255</v>
      </c>
      <c r="B233" s="2">
        <v>616</v>
      </c>
      <c r="C233" s="2">
        <v>5.4966034692956404E-2</v>
      </c>
      <c r="D233" s="2">
        <v>8.0906508058903481E-2</v>
      </c>
      <c r="E233" s="2">
        <v>620786</v>
      </c>
      <c r="F233" s="2">
        <v>0.98133552687826198</v>
      </c>
      <c r="G233" s="2">
        <v>1.0212925190268014</v>
      </c>
      <c r="H233" s="2">
        <v>-2.9533164005732169E-2</v>
      </c>
      <c r="I233" s="2">
        <v>78.316215676683456</v>
      </c>
      <c r="J233" s="2">
        <v>291.77826154090508</v>
      </c>
      <c r="K233" s="2">
        <v>1498.4001149351222</v>
      </c>
      <c r="L233" s="2">
        <v>2052.6494680189103</v>
      </c>
      <c r="M233" s="2">
        <v>4651.5977451142662</v>
      </c>
      <c r="N233" s="2">
        <v>0.99999999999720413</v>
      </c>
      <c r="O233" s="2">
        <v>1</v>
      </c>
      <c r="P233" s="2">
        <v>1</v>
      </c>
      <c r="Q233" s="2">
        <v>1</v>
      </c>
      <c r="R233" s="2">
        <v>1</v>
      </c>
      <c r="S233">
        <v>58.556664622618314</v>
      </c>
    </row>
    <row r="234" spans="1:19" x14ac:dyDescent="0.2">
      <c r="A234" s="2" t="s">
        <v>256</v>
      </c>
      <c r="B234" s="2">
        <v>616</v>
      </c>
      <c r="C234" s="2">
        <v>5.4966034692956404E-2</v>
      </c>
      <c r="D234" s="2">
        <v>7.8675362131934296E-2</v>
      </c>
      <c r="E234" s="2">
        <v>620786</v>
      </c>
      <c r="F234" s="2">
        <v>0.98133552687826198</v>
      </c>
      <c r="G234" s="2">
        <v>1.0220609266950291</v>
      </c>
      <c r="H234" s="2">
        <v>2.8729110568423661E-2</v>
      </c>
      <c r="I234" s="2">
        <v>78.692209712972328</v>
      </c>
      <c r="J234" s="2">
        <v>294.66069107801007</v>
      </c>
      <c r="K234" s="2">
        <v>1532.9915708139581</v>
      </c>
      <c r="L234" s="2">
        <v>2108.04380450908</v>
      </c>
      <c r="M234" s="2">
        <v>4835.9377120252648</v>
      </c>
      <c r="N234" s="2">
        <v>0.99999999999759204</v>
      </c>
      <c r="O234" s="2">
        <v>1</v>
      </c>
      <c r="P234" s="2">
        <v>1</v>
      </c>
      <c r="Q234" s="2">
        <v>1</v>
      </c>
      <c r="R234" s="2">
        <v>1</v>
      </c>
      <c r="S234">
        <v>58.556664622618314</v>
      </c>
    </row>
    <row r="235" spans="1:19" x14ac:dyDescent="0.2">
      <c r="A235" s="2" t="s">
        <v>257</v>
      </c>
      <c r="B235" s="2">
        <v>616</v>
      </c>
      <c r="C235" s="2">
        <v>5.4966034692956404E-2</v>
      </c>
      <c r="D235" s="2">
        <v>8.4805023277188099E-2</v>
      </c>
      <c r="E235" s="2">
        <v>620786</v>
      </c>
      <c r="F235" s="2">
        <v>0.98133552687826198</v>
      </c>
      <c r="G235" s="2">
        <v>1.0159193010942815</v>
      </c>
      <c r="H235" s="2">
        <v>-0.16312435158204555</v>
      </c>
      <c r="I235" s="2">
        <v>77.73788698341356</v>
      </c>
      <c r="J235" s="2">
        <v>286.35323837372312</v>
      </c>
      <c r="K235" s="2">
        <v>1429.2220483195897</v>
      </c>
      <c r="L235" s="2">
        <v>1941.9943692087013</v>
      </c>
      <c r="M235" s="2">
        <v>4289.4744728122396</v>
      </c>
      <c r="N235" s="2">
        <v>0.99999999999648259</v>
      </c>
      <c r="O235" s="2">
        <v>1</v>
      </c>
      <c r="P235" s="2">
        <v>1</v>
      </c>
      <c r="Q235" s="2">
        <v>1</v>
      </c>
      <c r="R235" s="2">
        <v>1</v>
      </c>
      <c r="S235">
        <v>58.556664622618314</v>
      </c>
    </row>
    <row r="236" spans="1:19" x14ac:dyDescent="0.2">
      <c r="A236" s="2" t="s">
        <v>258</v>
      </c>
      <c r="B236" s="2">
        <v>616</v>
      </c>
      <c r="C236" s="2">
        <v>5.4966034692956404E-2</v>
      </c>
      <c r="D236" s="2">
        <v>8.1961335194191604E-2</v>
      </c>
      <c r="E236" s="2">
        <v>620786</v>
      </c>
      <c r="F236" s="2">
        <v>0.98133552687826198</v>
      </c>
      <c r="G236" s="2">
        <v>1.022652768467389</v>
      </c>
      <c r="H236" s="2">
        <v>-4.9135647969274839E-2</v>
      </c>
      <c r="I236" s="2">
        <v>78.067588162403524</v>
      </c>
      <c r="J236" s="2">
        <v>290.36867587805392</v>
      </c>
      <c r="K236" s="2">
        <v>1484.9040621717511</v>
      </c>
      <c r="L236" s="2">
        <v>2031.703947987992</v>
      </c>
      <c r="M236" s="2">
        <v>4586.6367113098877</v>
      </c>
      <c r="N236" s="2">
        <v>0.99999999999691402</v>
      </c>
      <c r="O236" s="2">
        <v>1</v>
      </c>
      <c r="P236" s="2">
        <v>1</v>
      </c>
      <c r="Q236" s="2">
        <v>1</v>
      </c>
      <c r="R236" s="2">
        <v>1</v>
      </c>
      <c r="S236">
        <v>58.556664622618314</v>
      </c>
    </row>
    <row r="237" spans="1:19" x14ac:dyDescent="0.2">
      <c r="A237" s="2" t="s">
        <v>259</v>
      </c>
      <c r="B237" s="2">
        <v>616</v>
      </c>
      <c r="C237" s="2">
        <v>5.4966034692956404E-2</v>
      </c>
      <c r="D237" s="2">
        <v>7.524612540630303E-2</v>
      </c>
      <c r="E237" s="2">
        <v>620786</v>
      </c>
      <c r="F237" s="2">
        <v>0.98133552687826198</v>
      </c>
      <c r="G237" s="2">
        <v>1.0228226681498409</v>
      </c>
      <c r="H237" s="2">
        <v>-1.6766652058836429E-2</v>
      </c>
      <c r="I237" s="2">
        <v>78.294325497192972</v>
      </c>
      <c r="J237" s="2">
        <v>292.02024913860055</v>
      </c>
      <c r="K237" s="2">
        <v>1503.942686404102</v>
      </c>
      <c r="L237" s="2">
        <v>2061.9759972478673</v>
      </c>
      <c r="M237" s="2">
        <v>4685.4608733632831</v>
      </c>
      <c r="N237" s="2">
        <v>0.9999999999971797</v>
      </c>
      <c r="O237" s="2">
        <v>1</v>
      </c>
      <c r="P237" s="2">
        <v>1</v>
      </c>
      <c r="Q237" s="2">
        <v>1</v>
      </c>
      <c r="R237" s="2">
        <v>1</v>
      </c>
      <c r="S237">
        <v>58.556664622618314</v>
      </c>
    </row>
    <row r="238" spans="1:19" x14ac:dyDescent="0.2">
      <c r="A238" s="2" t="s">
        <v>260</v>
      </c>
      <c r="B238" s="2">
        <v>616</v>
      </c>
      <c r="C238" s="2">
        <v>5.4966034692956404E-2</v>
      </c>
      <c r="D238" s="2">
        <v>7.520632257582846E-2</v>
      </c>
      <c r="E238" s="2">
        <v>620786</v>
      </c>
      <c r="F238" s="2">
        <v>0.98133552687826198</v>
      </c>
      <c r="G238" s="2">
        <v>1.0237081969820543</v>
      </c>
      <c r="H238" s="2">
        <v>-6.2697748932391299E-3</v>
      </c>
      <c r="I238" s="2">
        <v>78.304744043047975</v>
      </c>
      <c r="J238" s="2">
        <v>292.32483921422465</v>
      </c>
      <c r="K238" s="2">
        <v>1509.0540599188341</v>
      </c>
      <c r="L238" s="2">
        <v>2070.4135209892524</v>
      </c>
      <c r="M238" s="2">
        <v>4715.1465478380906</v>
      </c>
      <c r="N238" s="2">
        <v>0.99999999999719136</v>
      </c>
      <c r="O238" s="2">
        <v>1</v>
      </c>
      <c r="P238" s="2">
        <v>1</v>
      </c>
      <c r="Q238" s="2">
        <v>1</v>
      </c>
      <c r="R238" s="2">
        <v>1</v>
      </c>
      <c r="S238">
        <v>58.556664622618314</v>
      </c>
    </row>
    <row r="239" spans="1:19" x14ac:dyDescent="0.2">
      <c r="A239" s="2" t="s">
        <v>261</v>
      </c>
      <c r="B239" s="2">
        <v>616</v>
      </c>
      <c r="C239" s="2">
        <v>5.4966034692956404E-2</v>
      </c>
      <c r="D239" s="2">
        <v>7.33532743794158E-2</v>
      </c>
      <c r="E239" s="2">
        <v>620786</v>
      </c>
      <c r="F239" s="2">
        <v>0.98133552687826198</v>
      </c>
      <c r="G239" s="2">
        <v>1.0206911708160304</v>
      </c>
      <c r="H239" s="2">
        <v>0.13245860979794097</v>
      </c>
      <c r="I239" s="2">
        <v>79.585593348859987</v>
      </c>
      <c r="J239" s="2">
        <v>300.75269578691547</v>
      </c>
      <c r="K239" s="2">
        <v>1603.0267288838579</v>
      </c>
      <c r="L239" s="2">
        <v>2220.3839665955015</v>
      </c>
      <c r="M239" s="2">
        <v>5216.2343083120286</v>
      </c>
      <c r="N239" s="2">
        <v>0.99999999999831202</v>
      </c>
      <c r="O239" s="2">
        <v>1</v>
      </c>
      <c r="P239" s="2">
        <v>1</v>
      </c>
      <c r="Q239" s="2">
        <v>1</v>
      </c>
      <c r="R239" s="2">
        <v>1</v>
      </c>
      <c r="S239">
        <v>58.556664622618314</v>
      </c>
    </row>
    <row r="240" spans="1:19" x14ac:dyDescent="0.2">
      <c r="A240" s="2" t="s">
        <v>262</v>
      </c>
      <c r="B240" s="2">
        <v>616</v>
      </c>
      <c r="C240" s="2">
        <v>5.4966034692956404E-2</v>
      </c>
      <c r="D240" s="2">
        <v>8.2716093483266223E-2</v>
      </c>
      <c r="E240" s="2">
        <v>620786</v>
      </c>
      <c r="F240" s="2">
        <v>0.98133552687826198</v>
      </c>
      <c r="G240" s="2">
        <v>1.0212358157999863</v>
      </c>
      <c r="H240" s="2">
        <v>-0.19530550075782011</v>
      </c>
      <c r="I240" s="2">
        <v>77.10767070523643</v>
      </c>
      <c r="J240" s="2">
        <v>283.30919766750253</v>
      </c>
      <c r="K240" s="2">
        <v>1405.3970186046315</v>
      </c>
      <c r="L240" s="2">
        <v>1906.4227806291374</v>
      </c>
      <c r="M240" s="2">
        <v>4189.7910025167603</v>
      </c>
      <c r="N240" s="2">
        <v>0.99999999999548372</v>
      </c>
      <c r="O240" s="2">
        <v>1</v>
      </c>
      <c r="P240" s="2">
        <v>1</v>
      </c>
      <c r="Q240" s="2">
        <v>1</v>
      </c>
      <c r="R240" s="2">
        <v>1</v>
      </c>
      <c r="S240">
        <v>58.556664622618314</v>
      </c>
    </row>
    <row r="241" spans="1:19" x14ac:dyDescent="0.2">
      <c r="A241" s="2" t="s">
        <v>263</v>
      </c>
      <c r="B241" s="2">
        <v>616</v>
      </c>
      <c r="C241" s="2">
        <v>5.4966034692956404E-2</v>
      </c>
      <c r="D241" s="2">
        <v>8.915595151644097E-2</v>
      </c>
      <c r="E241" s="2">
        <v>620786</v>
      </c>
      <c r="F241" s="2">
        <v>0.98133552687826198</v>
      </c>
      <c r="G241" s="2">
        <v>1.0256297152606402</v>
      </c>
      <c r="H241" s="5">
        <v>-1.2663363104432831E-2</v>
      </c>
      <c r="I241" s="2">
        <v>78.111181626980226</v>
      </c>
      <c r="J241" s="2">
        <v>291.44586679407462</v>
      </c>
      <c r="K241" s="2">
        <v>1502.5007263905247</v>
      </c>
      <c r="L241" s="2">
        <v>2060.6391191959788</v>
      </c>
      <c r="M241" s="2">
        <v>4687.3944779710027</v>
      </c>
      <c r="N241" s="2">
        <v>0.99999999999696698</v>
      </c>
      <c r="O241" s="2">
        <v>1</v>
      </c>
      <c r="P241" s="2">
        <v>1</v>
      </c>
      <c r="Q241" s="2">
        <v>1</v>
      </c>
      <c r="R241" s="2">
        <v>1</v>
      </c>
      <c r="S241">
        <v>58.556664622618314</v>
      </c>
    </row>
    <row r="242" spans="1:19" x14ac:dyDescent="0.2">
      <c r="A242" s="2" t="s">
        <v>264</v>
      </c>
      <c r="B242" s="2">
        <v>616</v>
      </c>
      <c r="C242" s="2">
        <v>5.4966034692956404E-2</v>
      </c>
      <c r="D242" s="2">
        <v>0.12721343001654484</v>
      </c>
      <c r="E242" s="2">
        <v>620786</v>
      </c>
      <c r="F242" s="2">
        <v>0.98133552687826198</v>
      </c>
      <c r="G242" s="2">
        <v>1.0162416537397747</v>
      </c>
      <c r="H242" s="2">
        <v>-0.17652213134178199</v>
      </c>
      <c r="I242" s="2">
        <v>77.615745362229475</v>
      </c>
      <c r="J242" s="2">
        <v>285.58756862588348</v>
      </c>
      <c r="K242" s="2">
        <v>1421.5599847288929</v>
      </c>
      <c r="L242" s="2">
        <v>1930.1326279358238</v>
      </c>
      <c r="M242" s="2">
        <v>4253.4732233770146</v>
      </c>
      <c r="N242" s="2">
        <v>0.99999999999630795</v>
      </c>
      <c r="O242" s="2">
        <v>1</v>
      </c>
      <c r="P242" s="2">
        <v>1</v>
      </c>
      <c r="Q242" s="2">
        <v>1</v>
      </c>
      <c r="R242" s="2">
        <v>1</v>
      </c>
      <c r="S242">
        <v>58.556664622618314</v>
      </c>
    </row>
    <row r="243" spans="1:19" x14ac:dyDescent="0.2">
      <c r="A243" s="2" t="s">
        <v>265</v>
      </c>
      <c r="B243" s="2">
        <v>616</v>
      </c>
      <c r="C243" s="2">
        <v>5.4966034692956404E-2</v>
      </c>
      <c r="D243" s="2">
        <v>8.599525794802633E-2</v>
      </c>
      <c r="E243" s="2">
        <v>620786</v>
      </c>
      <c r="F243" s="2">
        <v>0.98133552687826198</v>
      </c>
      <c r="G243" s="2">
        <v>1.0239225659932063</v>
      </c>
      <c r="H243" s="2">
        <v>-0.14409768834123676</v>
      </c>
      <c r="I243" s="2">
        <v>77.278220678768349</v>
      </c>
      <c r="J243" s="2">
        <v>285.15244656776349</v>
      </c>
      <c r="K243" s="2">
        <v>1429.4967047545549</v>
      </c>
      <c r="L243" s="2">
        <v>1944.8492117570925</v>
      </c>
      <c r="M243" s="2">
        <v>4313.5080160311563</v>
      </c>
      <c r="N243" s="2">
        <v>0.99999999999577904</v>
      </c>
      <c r="O243" s="2">
        <v>1</v>
      </c>
      <c r="P243" s="2">
        <v>1</v>
      </c>
      <c r="Q243" s="2">
        <v>1</v>
      </c>
      <c r="R243" s="2">
        <v>1</v>
      </c>
      <c r="S243">
        <v>58.556664622618314</v>
      </c>
    </row>
    <row r="244" spans="1:19" x14ac:dyDescent="0.2">
      <c r="A244" s="2" t="s">
        <v>266</v>
      </c>
      <c r="B244" s="2">
        <v>616</v>
      </c>
      <c r="C244" s="2">
        <v>5.4966034692956404E-2</v>
      </c>
      <c r="D244" s="2">
        <v>0.12200465213535644</v>
      </c>
      <c r="E244" s="2">
        <v>620786</v>
      </c>
      <c r="F244" s="2">
        <v>0.98133552687826198</v>
      </c>
      <c r="G244" s="2">
        <v>1.0176948242540389</v>
      </c>
      <c r="H244" s="2">
        <v>3.4072020333637237E-2</v>
      </c>
      <c r="I244" s="2">
        <v>79.070383214898072</v>
      </c>
      <c r="J244" s="2">
        <v>296.21042766543769</v>
      </c>
      <c r="K244" s="2">
        <v>1542.7319574136231</v>
      </c>
      <c r="L244" s="2">
        <v>2122.0635424389843</v>
      </c>
      <c r="M244" s="2">
        <v>4872.2159951635585</v>
      </c>
      <c r="N244" s="2">
        <v>0.9999999999979281</v>
      </c>
      <c r="O244" s="2">
        <v>1</v>
      </c>
      <c r="P244" s="2">
        <v>1</v>
      </c>
      <c r="Q244" s="2">
        <v>1</v>
      </c>
      <c r="R244" s="2">
        <v>1</v>
      </c>
      <c r="S244">
        <v>58.556664622618314</v>
      </c>
    </row>
    <row r="245" spans="1:19" x14ac:dyDescent="0.2">
      <c r="A245" s="2" t="s">
        <v>267</v>
      </c>
      <c r="B245" s="2">
        <v>616</v>
      </c>
      <c r="C245" s="2">
        <v>5.4966034692956404E-2</v>
      </c>
      <c r="D245" s="2">
        <v>7.1316169851818434E-2</v>
      </c>
      <c r="E245" s="2">
        <v>620786</v>
      </c>
      <c r="F245" s="2">
        <v>0.98133552687826198</v>
      </c>
      <c r="G245" s="2">
        <v>1.0268373752279221</v>
      </c>
      <c r="H245" s="2">
        <v>-0.12805882832789001</v>
      </c>
      <c r="I245" s="2">
        <v>77.177848712294633</v>
      </c>
      <c r="J245" s="2">
        <v>285.17558752528362</v>
      </c>
      <c r="K245" s="2">
        <v>1434.5779299827002</v>
      </c>
      <c r="L245" s="2">
        <v>1953.7026079024411</v>
      </c>
      <c r="M245" s="2">
        <v>4346.8026061488699</v>
      </c>
      <c r="N245" s="2">
        <v>0.99999999999560762</v>
      </c>
      <c r="O245" s="2">
        <v>1</v>
      </c>
      <c r="P245" s="2">
        <v>1</v>
      </c>
      <c r="Q245" s="2">
        <v>1</v>
      </c>
      <c r="R245" s="2">
        <v>1</v>
      </c>
      <c r="S245">
        <v>58.556664622618314</v>
      </c>
    </row>
    <row r="246" spans="1:19" x14ac:dyDescent="0.2">
      <c r="A246" s="2" t="s">
        <v>268</v>
      </c>
      <c r="B246" s="2">
        <v>616</v>
      </c>
      <c r="C246" s="2">
        <v>5.4966034692956404E-2</v>
      </c>
      <c r="D246" s="2">
        <v>8.4271918553430414E-2</v>
      </c>
      <c r="E246" s="2">
        <v>620786</v>
      </c>
      <c r="F246" s="2">
        <v>0.98133552687826198</v>
      </c>
      <c r="G246" s="2">
        <v>1.023787647372447</v>
      </c>
      <c r="H246" s="2">
        <v>-8.1633317712485904E-3</v>
      </c>
      <c r="I246" s="2">
        <v>78.284626067347062</v>
      </c>
      <c r="J246" s="2">
        <v>292.20224749864883</v>
      </c>
      <c r="K246" s="2">
        <v>1507.7938159937785</v>
      </c>
      <c r="L246" s="2">
        <v>2068.4341353154264</v>
      </c>
      <c r="M246" s="2">
        <v>4708.8212462801712</v>
      </c>
      <c r="N246" s="2">
        <v>0.99999999999716882</v>
      </c>
      <c r="O246" s="2">
        <v>1</v>
      </c>
      <c r="P246" s="2">
        <v>1</v>
      </c>
      <c r="Q246" s="2">
        <v>1</v>
      </c>
      <c r="R246" s="2">
        <v>1</v>
      </c>
      <c r="S246">
        <v>58.556664622618314</v>
      </c>
    </row>
    <row r="247" spans="1:19" x14ac:dyDescent="0.2">
      <c r="A247" s="2" t="s">
        <v>269</v>
      </c>
      <c r="B247" s="2">
        <v>616</v>
      </c>
      <c r="C247" s="2">
        <v>5.4966034692956404E-2</v>
      </c>
      <c r="D247" s="2">
        <v>8.0816302119371533E-2</v>
      </c>
      <c r="E247" s="2">
        <v>620786</v>
      </c>
      <c r="F247" s="2">
        <v>0.98133552687826198</v>
      </c>
      <c r="G247" s="2">
        <v>1.0200282873421376</v>
      </c>
      <c r="H247" s="2">
        <v>5.3409330059060983E-2</v>
      </c>
      <c r="I247" s="2">
        <v>79.035350701867159</v>
      </c>
      <c r="J247" s="2">
        <v>296.58369589872228</v>
      </c>
      <c r="K247" s="2">
        <v>1551.6259953923764</v>
      </c>
      <c r="L247" s="2">
        <v>2137.1685160797706</v>
      </c>
      <c r="M247" s="2">
        <v>4928.6610204205444</v>
      </c>
      <c r="N247" s="2">
        <v>0.99999999999789901</v>
      </c>
      <c r="O247" s="2">
        <v>1</v>
      </c>
      <c r="P247" s="2">
        <v>1</v>
      </c>
      <c r="Q247" s="2">
        <v>1</v>
      </c>
      <c r="R247" s="2">
        <v>1</v>
      </c>
      <c r="S247">
        <v>58.556664622618314</v>
      </c>
    </row>
    <row r="248" spans="1:19" x14ac:dyDescent="0.2">
      <c r="A248" s="2" t="s">
        <v>270</v>
      </c>
      <c r="B248" s="2">
        <v>615</v>
      </c>
      <c r="C248" s="2">
        <v>5.4905476831735321E-2</v>
      </c>
      <c r="D248" s="2">
        <v>0.50289704105219524</v>
      </c>
      <c r="E248" s="2">
        <v>620786</v>
      </c>
      <c r="F248" s="2">
        <v>0.98127087677272029</v>
      </c>
      <c r="G248" s="2">
        <v>1.0238704502596612</v>
      </c>
      <c r="H248" s="2">
        <v>8.6911424062014089E-2</v>
      </c>
      <c r="I248" s="2">
        <v>78.898045613099782</v>
      </c>
      <c r="J248" s="2">
        <v>296.94400759259105</v>
      </c>
      <c r="K248" s="2">
        <v>1565.754790230402</v>
      </c>
      <c r="L248" s="2">
        <v>2161.7441324919841</v>
      </c>
      <c r="M248" s="2">
        <v>5024.6672179915213</v>
      </c>
      <c r="N248" s="2">
        <v>0.99999999999778122</v>
      </c>
      <c r="O248" s="2">
        <v>1</v>
      </c>
      <c r="P248" s="2">
        <v>1</v>
      </c>
      <c r="Q248" s="2">
        <v>1</v>
      </c>
      <c r="R248" s="2">
        <v>1</v>
      </c>
      <c r="S248">
        <v>58.583600463904865</v>
      </c>
    </row>
    <row r="249" spans="1:19" x14ac:dyDescent="0.2">
      <c r="A249" s="2" t="s">
        <v>271</v>
      </c>
      <c r="B249" s="2">
        <v>616</v>
      </c>
      <c r="C249" s="2">
        <v>5.4966034692956404E-2</v>
      </c>
      <c r="D249" s="2">
        <v>6.9380112398213914E-2</v>
      </c>
      <c r="E249" s="2">
        <v>620786</v>
      </c>
      <c r="F249" s="2">
        <v>0.98133552687826198</v>
      </c>
      <c r="G249" s="2">
        <v>1.0201967209017295</v>
      </c>
      <c r="H249" s="2">
        <v>-0.11358586501452912</v>
      </c>
      <c r="I249" s="2">
        <v>77.779022772459726</v>
      </c>
      <c r="J249" s="2">
        <v>287.7140345401674</v>
      </c>
      <c r="K249" s="2">
        <v>1451.1419711072083</v>
      </c>
      <c r="L249" s="2">
        <v>1977.6521014007819</v>
      </c>
      <c r="M249" s="2">
        <v>4409.0803166054047</v>
      </c>
      <c r="N249" s="2">
        <v>0.99999999999653955</v>
      </c>
      <c r="O249" s="2">
        <v>1</v>
      </c>
      <c r="P249" s="2">
        <v>1</v>
      </c>
      <c r="Q249" s="2">
        <v>1</v>
      </c>
      <c r="R249" s="2">
        <v>1</v>
      </c>
      <c r="S249">
        <v>58.556664622618314</v>
      </c>
    </row>
    <row r="250" spans="1:19" x14ac:dyDescent="0.2">
      <c r="A250" s="2" t="s">
        <v>272</v>
      </c>
      <c r="B250" s="2">
        <v>616</v>
      </c>
      <c r="C250" s="2">
        <v>5.4966034692956404E-2</v>
      </c>
      <c r="D250" s="2">
        <v>7.1117084280922394E-2</v>
      </c>
      <c r="E250" s="2">
        <v>620786</v>
      </c>
      <c r="F250" s="2">
        <v>0.98133552687826198</v>
      </c>
      <c r="G250" s="2">
        <v>1.0212674013790506</v>
      </c>
      <c r="H250" s="2">
        <v>-0.14141331727204931</v>
      </c>
      <c r="I250" s="2">
        <v>77.495521713609634</v>
      </c>
      <c r="J250" s="2">
        <v>286.00464480958857</v>
      </c>
      <c r="K250" s="2">
        <v>1434.3236355412778</v>
      </c>
      <c r="L250" s="2">
        <v>1951.599985201073</v>
      </c>
      <c r="M250" s="2">
        <v>4329.4867944789985</v>
      </c>
      <c r="N250" s="2">
        <v>0.99999999999612754</v>
      </c>
      <c r="O250" s="2">
        <v>1</v>
      </c>
      <c r="P250" s="2">
        <v>1</v>
      </c>
      <c r="Q250" s="2">
        <v>1</v>
      </c>
      <c r="R250" s="2">
        <v>1</v>
      </c>
      <c r="S250">
        <v>58.556664622618314</v>
      </c>
    </row>
    <row r="251" spans="1:19" x14ac:dyDescent="0.2">
      <c r="A251" s="2" t="s">
        <v>273</v>
      </c>
      <c r="B251" s="2">
        <v>616</v>
      </c>
      <c r="C251" s="2">
        <v>5.4966034692956404E-2</v>
      </c>
      <c r="D251" s="2">
        <v>7.9424158330427264E-2</v>
      </c>
      <c r="E251" s="2">
        <v>620786</v>
      </c>
      <c r="F251" s="2">
        <v>0.98133552687826198</v>
      </c>
      <c r="G251" s="2">
        <v>1.0223596868195433</v>
      </c>
      <c r="H251" s="2">
        <v>0.21941612497720395</v>
      </c>
      <c r="I251" s="2">
        <v>80.124619425378214</v>
      </c>
      <c r="J251" s="2">
        <v>305.18604683841966</v>
      </c>
      <c r="K251" s="2">
        <v>1662.0467352860987</v>
      </c>
      <c r="L251" s="2">
        <v>2317.5099613752463</v>
      </c>
      <c r="M251" s="2">
        <v>5568.8085112902372</v>
      </c>
      <c r="N251" s="2">
        <v>0.99999999999863798</v>
      </c>
      <c r="O251" s="2">
        <v>1</v>
      </c>
      <c r="P251" s="2">
        <v>1</v>
      </c>
      <c r="Q251" s="2">
        <v>1</v>
      </c>
      <c r="R251" s="2">
        <v>1</v>
      </c>
      <c r="S251">
        <v>58.556664622618314</v>
      </c>
    </row>
    <row r="252" spans="1:19" x14ac:dyDescent="0.2">
      <c r="A252" s="2" t="s">
        <v>274</v>
      </c>
      <c r="B252" s="2">
        <v>616</v>
      </c>
      <c r="C252" s="2">
        <v>5.4966034692956404E-2</v>
      </c>
      <c r="D252" s="2">
        <v>7.3467286489733996E-2</v>
      </c>
      <c r="E252" s="2">
        <v>620786</v>
      </c>
      <c r="F252" s="2">
        <v>0.98133552687826198</v>
      </c>
      <c r="G252" s="2">
        <v>1.028008469811871</v>
      </c>
      <c r="H252" s="2">
        <v>-7.192421971078454E-2</v>
      </c>
      <c r="I252" s="2">
        <v>77.497492351990573</v>
      </c>
      <c r="J252" s="2">
        <v>287.7092993500255</v>
      </c>
      <c r="K252" s="2">
        <v>1464.5043279719785</v>
      </c>
      <c r="L252" s="2">
        <v>2001.1844494632207</v>
      </c>
      <c r="M252" s="2">
        <v>4499.7422873558808</v>
      </c>
      <c r="N252" s="2">
        <v>0.99999999999613054</v>
      </c>
      <c r="O252" s="2">
        <v>1</v>
      </c>
      <c r="P252" s="2">
        <v>1</v>
      </c>
      <c r="Q252" s="2">
        <v>1</v>
      </c>
      <c r="R252" s="2">
        <v>1</v>
      </c>
      <c r="S252">
        <v>58.556664622618314</v>
      </c>
    </row>
    <row r="253" spans="1:19" x14ac:dyDescent="0.2">
      <c r="A253" s="2" t="s">
        <v>275</v>
      </c>
      <c r="B253" s="2">
        <v>616</v>
      </c>
      <c r="C253" s="2">
        <v>5.4966034692956404E-2</v>
      </c>
      <c r="D253" s="2">
        <v>7.4940140853753362E-2</v>
      </c>
      <c r="E253" s="2">
        <v>620786</v>
      </c>
      <c r="F253" s="2">
        <v>0.98133552687826198</v>
      </c>
      <c r="G253" s="2">
        <v>1.01759636359568</v>
      </c>
      <c r="H253" s="2">
        <v>3.8467824656271528E-2</v>
      </c>
      <c r="I253" s="2">
        <v>79.111344521179078</v>
      </c>
      <c r="J253" s="2">
        <v>296.47801608997958</v>
      </c>
      <c r="K253" s="2">
        <v>1545.6713939545734</v>
      </c>
      <c r="L253" s="2">
        <v>2126.7344394041861</v>
      </c>
      <c r="M253" s="2">
        <v>4887.6011418334974</v>
      </c>
      <c r="N253" s="2">
        <v>0.99999999999796163</v>
      </c>
      <c r="O253" s="2">
        <v>1</v>
      </c>
      <c r="P253" s="2">
        <v>1</v>
      </c>
      <c r="Q253" s="2">
        <v>1</v>
      </c>
      <c r="R253" s="2">
        <v>1</v>
      </c>
      <c r="S253">
        <v>58.556664622618314</v>
      </c>
    </row>
    <row r="254" spans="1:19" x14ac:dyDescent="0.2">
      <c r="A254" s="2" t="s">
        <v>276</v>
      </c>
      <c r="B254" s="2">
        <v>616</v>
      </c>
      <c r="C254" s="2">
        <v>5.4966034692956404E-2</v>
      </c>
      <c r="D254" s="2">
        <v>7.3973890587299709E-2</v>
      </c>
      <c r="E254" s="2">
        <v>620786</v>
      </c>
      <c r="F254" s="2">
        <v>0.98133552687826198</v>
      </c>
      <c r="G254" s="2">
        <v>1.0273184270695745</v>
      </c>
      <c r="H254" s="2">
        <v>-2.153441339874812E-2</v>
      </c>
      <c r="I254" s="2">
        <v>77.917932463459593</v>
      </c>
      <c r="J254" s="2">
        <v>290.50771670363372</v>
      </c>
      <c r="K254" s="2">
        <v>1494.8481659375652</v>
      </c>
      <c r="L254" s="2">
        <v>2049.0404057403284</v>
      </c>
      <c r="M254" s="2">
        <v>4653.1821272855532</v>
      </c>
      <c r="N254" s="2">
        <v>0.99999999999672518</v>
      </c>
      <c r="O254" s="2">
        <v>1</v>
      </c>
      <c r="P254" s="2">
        <v>1</v>
      </c>
      <c r="Q254" s="2">
        <v>1</v>
      </c>
      <c r="R254" s="2">
        <v>1</v>
      </c>
      <c r="S254">
        <v>58.556664622618314</v>
      </c>
    </row>
    <row r="255" spans="1:19" x14ac:dyDescent="0.2">
      <c r="A255" s="2" t="s">
        <v>277</v>
      </c>
      <c r="B255" s="2">
        <v>616</v>
      </c>
      <c r="C255" s="2">
        <v>5.4966034692956404E-2</v>
      </c>
      <c r="D255" s="2">
        <v>7.2340063101585153E-2</v>
      </c>
      <c r="E255" s="2">
        <v>620786</v>
      </c>
      <c r="F255" s="2">
        <v>0.98133552687826198</v>
      </c>
      <c r="G255" s="2">
        <v>1.0260363386518629</v>
      </c>
      <c r="H255" s="5">
        <v>1.4324461668191322E-4</v>
      </c>
      <c r="I255" s="2">
        <v>78.175020238171243</v>
      </c>
      <c r="J255" s="2">
        <v>292.00609439843754</v>
      </c>
      <c r="K255" s="2">
        <v>1509.6764247528477</v>
      </c>
      <c r="L255" s="2">
        <v>2072.2065080028274</v>
      </c>
      <c r="M255" s="2">
        <v>4726.3652509856001</v>
      </c>
      <c r="N255" s="2">
        <v>0.99999999999704292</v>
      </c>
      <c r="O255" s="2">
        <v>1</v>
      </c>
      <c r="P255" s="2">
        <v>1</v>
      </c>
      <c r="Q255" s="2">
        <v>1</v>
      </c>
      <c r="R255" s="2">
        <v>1</v>
      </c>
      <c r="S255">
        <v>58.556664622618314</v>
      </c>
    </row>
    <row r="256" spans="1:19" x14ac:dyDescent="0.2">
      <c r="A256" s="2" t="s">
        <v>278</v>
      </c>
      <c r="B256" s="2">
        <v>616</v>
      </c>
      <c r="C256" s="2">
        <v>5.4966034692956404E-2</v>
      </c>
      <c r="D256" s="2">
        <v>7.3874359756706087E-2</v>
      </c>
      <c r="E256" s="2">
        <v>620786</v>
      </c>
      <c r="F256" s="2">
        <v>0.98133552687826198</v>
      </c>
      <c r="G256" s="2">
        <v>1.0299744988553179</v>
      </c>
      <c r="H256" s="2">
        <v>-0.1666605402910504</v>
      </c>
      <c r="I256" s="2">
        <v>76.670130144922339</v>
      </c>
      <c r="J256" s="2">
        <v>282.41438477023354</v>
      </c>
      <c r="K256" s="2">
        <v>1409.8457565830827</v>
      </c>
      <c r="L256" s="2">
        <v>1915.9216709895575</v>
      </c>
      <c r="M256" s="2">
        <v>4234.9255483867919</v>
      </c>
      <c r="N256" s="2">
        <v>0.99999999999462863</v>
      </c>
      <c r="O256" s="2">
        <v>1</v>
      </c>
      <c r="P256" s="2">
        <v>1</v>
      </c>
      <c r="Q256" s="2">
        <v>1</v>
      </c>
      <c r="R256" s="2">
        <v>1</v>
      </c>
      <c r="S256">
        <v>58.556664622618314</v>
      </c>
    </row>
    <row r="257" spans="1:19" x14ac:dyDescent="0.2">
      <c r="A257" s="2" t="s">
        <v>279</v>
      </c>
      <c r="B257" s="2">
        <v>616</v>
      </c>
      <c r="C257" s="2">
        <v>5.4966034692956404E-2</v>
      </c>
      <c r="D257" s="2">
        <v>8.2815002705276752E-2</v>
      </c>
      <c r="E257" s="2">
        <v>620786</v>
      </c>
      <c r="F257" s="2">
        <v>0.98133552687826198</v>
      </c>
      <c r="G257" s="2">
        <v>1.0223535724530246</v>
      </c>
      <c r="H257" s="2">
        <v>7.8791336793311018E-2</v>
      </c>
      <c r="I257" s="2">
        <v>79.046698122444511</v>
      </c>
      <c r="J257" s="2">
        <v>297.29062377544778</v>
      </c>
      <c r="K257" s="2">
        <v>1564.5702534949753</v>
      </c>
      <c r="L257" s="2">
        <v>2158.8420980948758</v>
      </c>
      <c r="M257" s="2">
        <v>5008.0499936034357</v>
      </c>
      <c r="N257" s="2">
        <v>0.99999999999790856</v>
      </c>
      <c r="O257" s="2">
        <v>1</v>
      </c>
      <c r="P257" s="2">
        <v>1</v>
      </c>
      <c r="Q257" s="2">
        <v>1</v>
      </c>
      <c r="R257" s="2">
        <v>1</v>
      </c>
      <c r="S257">
        <v>58.556664622618314</v>
      </c>
    </row>
    <row r="258" spans="1:19" x14ac:dyDescent="0.2">
      <c r="A258" s="2" t="s">
        <v>280</v>
      </c>
      <c r="B258" s="2">
        <v>616</v>
      </c>
      <c r="C258" s="2">
        <v>5.4966034692956404E-2</v>
      </c>
      <c r="D258" s="2">
        <v>7.7541899114935017E-2</v>
      </c>
      <c r="E258" s="2">
        <v>620786</v>
      </c>
      <c r="F258" s="2">
        <v>0.98133552687826198</v>
      </c>
      <c r="G258" s="2">
        <v>1.0268870769424945</v>
      </c>
      <c r="H258" s="2">
        <v>-0.16205198504445212</v>
      </c>
      <c r="I258" s="2">
        <v>76.9296262667945</v>
      </c>
      <c r="J258" s="2">
        <v>283.4608128489366</v>
      </c>
      <c r="K258" s="2">
        <v>1416.1027422810316</v>
      </c>
      <c r="L258" s="2">
        <v>1924.7856087858238</v>
      </c>
      <c r="M258" s="2">
        <v>4256.6943077590458</v>
      </c>
      <c r="N258" s="2">
        <v>0.99999999999515354</v>
      </c>
      <c r="O258" s="2">
        <v>1</v>
      </c>
      <c r="P258" s="2">
        <v>1</v>
      </c>
      <c r="Q258" s="2">
        <v>1</v>
      </c>
      <c r="R258" s="2">
        <v>1</v>
      </c>
      <c r="S258">
        <v>58.556664622618314</v>
      </c>
    </row>
    <row r="259" spans="1:19" x14ac:dyDescent="0.2">
      <c r="A259" s="2" t="s">
        <v>281</v>
      </c>
      <c r="B259" s="2">
        <v>616</v>
      </c>
      <c r="C259" s="2">
        <v>5.4966034692956404E-2</v>
      </c>
      <c r="D259" s="2">
        <v>7.8457613306196258E-2</v>
      </c>
      <c r="E259" s="2">
        <v>620786</v>
      </c>
      <c r="F259" s="2">
        <v>0.98133552687826198</v>
      </c>
      <c r="G259" s="2">
        <v>1.0256047138493054</v>
      </c>
      <c r="H259" s="2">
        <v>-1.5758890783856321E-2</v>
      </c>
      <c r="I259" s="2">
        <v>78.09020697309127</v>
      </c>
      <c r="J259" s="2">
        <v>291.29019443922965</v>
      </c>
      <c r="K259" s="2">
        <v>1500.6746363332995</v>
      </c>
      <c r="L259" s="2">
        <v>2057.7253695311347</v>
      </c>
      <c r="M259" s="2">
        <v>4677.7860319084448</v>
      </c>
      <c r="N259" s="2">
        <v>0.99999999999694156</v>
      </c>
      <c r="O259" s="2">
        <v>1</v>
      </c>
      <c r="P259" s="2">
        <v>1</v>
      </c>
      <c r="Q259" s="2">
        <v>1</v>
      </c>
      <c r="R259" s="2">
        <v>1</v>
      </c>
      <c r="S259">
        <v>58.556664622618314</v>
      </c>
    </row>
    <row r="260" spans="1:19" x14ac:dyDescent="0.2">
      <c r="A260" s="2" t="s">
        <v>282</v>
      </c>
      <c r="B260" s="2">
        <v>616</v>
      </c>
      <c r="C260" s="2">
        <v>5.4966034692956404E-2</v>
      </c>
      <c r="D260" s="2">
        <v>7.8896754535616342E-2</v>
      </c>
      <c r="E260" s="2">
        <v>620786</v>
      </c>
      <c r="F260" s="2">
        <v>0.98133552687826198</v>
      </c>
      <c r="G260" s="2">
        <v>1.026267912791919</v>
      </c>
      <c r="H260" s="2">
        <v>-3.2305405908743541E-2</v>
      </c>
      <c r="I260" s="2">
        <v>77.91805427609053</v>
      </c>
      <c r="J260" s="2">
        <v>290.23857863888838</v>
      </c>
      <c r="K260" s="2">
        <v>1489.8961120849981</v>
      </c>
      <c r="L260" s="2">
        <v>2040.8218338470956</v>
      </c>
      <c r="M260" s="2">
        <v>4624.0576360811101</v>
      </c>
      <c r="N260" s="2">
        <v>0.99999999999672529</v>
      </c>
      <c r="O260" s="2">
        <v>1</v>
      </c>
      <c r="P260" s="2">
        <v>1</v>
      </c>
      <c r="Q260" s="2">
        <v>1</v>
      </c>
      <c r="R260" s="2">
        <v>1</v>
      </c>
      <c r="S260">
        <v>58.556664622618314</v>
      </c>
    </row>
    <row r="261" spans="1:19" x14ac:dyDescent="0.2">
      <c r="A261" s="2" t="s">
        <v>283</v>
      </c>
      <c r="B261" s="2">
        <v>616</v>
      </c>
      <c r="C261" s="2">
        <v>5.4966034692956404E-2</v>
      </c>
      <c r="D261" s="2">
        <v>7.1834213449390671E-2</v>
      </c>
      <c r="E261" s="2">
        <v>620786</v>
      </c>
      <c r="F261" s="2">
        <v>0.98133552687826198</v>
      </c>
      <c r="G261" s="2">
        <v>1.0321037593389613</v>
      </c>
      <c r="H261" s="5">
        <v>-2.4858363980293889E-2</v>
      </c>
      <c r="I261" s="2">
        <v>77.533996053334775</v>
      </c>
      <c r="J261" s="2">
        <v>289.00538578028528</v>
      </c>
      <c r="K261" s="2">
        <v>1486.318466644665</v>
      </c>
      <c r="L261" s="2">
        <v>2037.0862624309195</v>
      </c>
      <c r="M261" s="2">
        <v>4624.6580208709447</v>
      </c>
      <c r="N261" s="2">
        <v>0.99999999999618616</v>
      </c>
      <c r="O261" s="2">
        <v>1</v>
      </c>
      <c r="P261" s="2">
        <v>1</v>
      </c>
      <c r="Q261" s="2">
        <v>1</v>
      </c>
      <c r="R261" s="2">
        <v>1</v>
      </c>
      <c r="S261">
        <v>58.556664622618314</v>
      </c>
    </row>
    <row r="262" spans="1:19" x14ac:dyDescent="0.2">
      <c r="A262" s="2" t="s">
        <v>284</v>
      </c>
      <c r="B262" s="2">
        <v>616</v>
      </c>
      <c r="C262" s="2">
        <v>5.4966034692956404E-2</v>
      </c>
      <c r="D262" s="2">
        <v>6.864660375286645E-2</v>
      </c>
      <c r="E262" s="2">
        <v>620786</v>
      </c>
      <c r="F262" s="2">
        <v>0.98133552687826198</v>
      </c>
      <c r="G262" s="2">
        <v>1.0133423220595208</v>
      </c>
      <c r="H262" s="2">
        <v>-5.0792179122116449E-2</v>
      </c>
      <c r="I262" s="2">
        <v>78.767433887731627</v>
      </c>
      <c r="J262" s="2">
        <v>292.90192354623531</v>
      </c>
      <c r="K262" s="2">
        <v>1496.6907816938328</v>
      </c>
      <c r="L262" s="2">
        <v>2047.2591311850961</v>
      </c>
      <c r="M262" s="2">
        <v>4616.6473885582664</v>
      </c>
      <c r="N262" s="2">
        <v>0.99999999999766298</v>
      </c>
      <c r="O262" s="2">
        <v>1</v>
      </c>
      <c r="P262" s="2">
        <v>1</v>
      </c>
      <c r="Q262" s="2">
        <v>1</v>
      </c>
      <c r="R262" s="2">
        <v>1</v>
      </c>
      <c r="S262">
        <v>58.556664622618314</v>
      </c>
    </row>
    <row r="263" spans="1:19" x14ac:dyDescent="0.2">
      <c r="A263" s="2" t="s">
        <v>285</v>
      </c>
      <c r="B263" s="2">
        <v>616</v>
      </c>
      <c r="C263" s="2">
        <v>5.4966034692956404E-2</v>
      </c>
      <c r="D263" s="2">
        <v>7.3598811982035744E-2</v>
      </c>
      <c r="E263" s="2">
        <v>620786</v>
      </c>
      <c r="F263" s="2">
        <v>0.98133552687826198</v>
      </c>
      <c r="G263" s="2">
        <v>1.0228189942625634</v>
      </c>
      <c r="H263" s="2">
        <v>-0.12734374584369859</v>
      </c>
      <c r="I263" s="2">
        <v>77.481972805511205</v>
      </c>
      <c r="J263" s="2">
        <v>286.29750886027591</v>
      </c>
      <c r="K263" s="2">
        <v>1440.0946129334022</v>
      </c>
      <c r="L263" s="2">
        <v>1961.1228429276632</v>
      </c>
      <c r="M263" s="2">
        <v>4362.2793412783567</v>
      </c>
      <c r="N263" s="2">
        <v>0.99999999999610667</v>
      </c>
      <c r="O263" s="2">
        <v>1</v>
      </c>
      <c r="P263" s="2">
        <v>1</v>
      </c>
      <c r="Q263" s="2">
        <v>1</v>
      </c>
      <c r="R263" s="2">
        <v>1</v>
      </c>
      <c r="S263">
        <v>58.556664622618314</v>
      </c>
    </row>
    <row r="264" spans="1:19" x14ac:dyDescent="0.2">
      <c r="A264" s="2" t="s">
        <v>286</v>
      </c>
      <c r="B264" s="2">
        <v>616</v>
      </c>
      <c r="C264" s="2">
        <v>5.4966034692956404E-2</v>
      </c>
      <c r="D264" s="2">
        <v>7.4558105397233121E-2</v>
      </c>
      <c r="E264" s="2">
        <v>620786</v>
      </c>
      <c r="F264" s="2">
        <v>0.98133552687826198</v>
      </c>
      <c r="G264" s="2">
        <v>1.0217340291251567</v>
      </c>
      <c r="H264" s="2">
        <v>-0.11685162193793416</v>
      </c>
      <c r="I264" s="2">
        <v>77.639640245647158</v>
      </c>
      <c r="J264" s="2">
        <v>287.126702454346</v>
      </c>
      <c r="K264" s="2">
        <v>1447.3207998423486</v>
      </c>
      <c r="L264" s="2">
        <v>1972.1300633424414</v>
      </c>
      <c r="M264" s="2">
        <v>4394.7388568558254</v>
      </c>
      <c r="N264" s="2">
        <v>0.9999999999963427</v>
      </c>
      <c r="O264" s="2">
        <v>1</v>
      </c>
      <c r="P264" s="2">
        <v>1</v>
      </c>
      <c r="Q264" s="2">
        <v>1</v>
      </c>
      <c r="R264" s="2">
        <v>1</v>
      </c>
      <c r="S264">
        <v>58.556664622618314</v>
      </c>
    </row>
    <row r="265" spans="1:19" x14ac:dyDescent="0.2">
      <c r="A265" s="2" t="s">
        <v>287</v>
      </c>
      <c r="B265" s="2">
        <v>616</v>
      </c>
      <c r="C265" s="2">
        <v>5.4966034692956404E-2</v>
      </c>
      <c r="D265" s="2">
        <v>8.2483677347580012E-2</v>
      </c>
      <c r="E265" s="2">
        <v>620786</v>
      </c>
      <c r="F265" s="2">
        <v>0.98133552687826198</v>
      </c>
      <c r="G265" s="2">
        <v>1.0167981030557605</v>
      </c>
      <c r="H265" s="2">
        <v>5.0592899280475799E-2</v>
      </c>
      <c r="I265" s="2">
        <v>79.265685054772007</v>
      </c>
      <c r="J265" s="2">
        <v>297.3726563019577</v>
      </c>
      <c r="K265" s="2">
        <v>1554.6226994372316</v>
      </c>
      <c r="L265" s="2">
        <v>2140.7913389516261</v>
      </c>
      <c r="M265" s="2">
        <v>4932.8221915296908</v>
      </c>
      <c r="N265" s="2">
        <v>0.99999999999808298</v>
      </c>
      <c r="O265" s="2">
        <v>1</v>
      </c>
      <c r="P265" s="2">
        <v>1</v>
      </c>
      <c r="Q265" s="2">
        <v>1</v>
      </c>
      <c r="R265" s="2">
        <v>1</v>
      </c>
      <c r="S265">
        <v>58.556664622618314</v>
      </c>
    </row>
    <row r="266" spans="1:19" x14ac:dyDescent="0.2">
      <c r="A266" s="2" t="s">
        <v>288</v>
      </c>
      <c r="B266" s="2">
        <v>616</v>
      </c>
      <c r="C266" s="2">
        <v>5.4966034692956404E-2</v>
      </c>
      <c r="D266" s="2">
        <v>7.5821086336161372E-2</v>
      </c>
      <c r="E266" s="2">
        <v>620786</v>
      </c>
      <c r="F266" s="2">
        <v>0.98133552687826198</v>
      </c>
      <c r="G266" s="2">
        <v>1.0201800692540237</v>
      </c>
      <c r="H266" s="2">
        <v>-6.8812977662287805E-2</v>
      </c>
      <c r="I266" s="2">
        <v>78.109804090262344</v>
      </c>
      <c r="J266" s="2">
        <v>290.03183543364997</v>
      </c>
      <c r="K266" s="2">
        <v>1476.7456116886626</v>
      </c>
      <c r="L266" s="2">
        <v>2017.9856734321099</v>
      </c>
      <c r="M266" s="2">
        <v>4537.2216919933817</v>
      </c>
      <c r="N266" s="2">
        <v>0.99999999999696532</v>
      </c>
      <c r="O266" s="2">
        <v>1</v>
      </c>
      <c r="P266" s="2">
        <v>1</v>
      </c>
      <c r="Q266" s="2">
        <v>1</v>
      </c>
      <c r="R266" s="2">
        <v>1</v>
      </c>
      <c r="S266">
        <v>58.556664622618314</v>
      </c>
    </row>
    <row r="267" spans="1:19" x14ac:dyDescent="0.2">
      <c r="A267" s="2" t="s">
        <v>289</v>
      </c>
      <c r="B267" s="2">
        <v>616</v>
      </c>
      <c r="C267" s="2">
        <v>5.4966034692956404E-2</v>
      </c>
      <c r="D267" s="2">
        <v>8.1207425605072464E-2</v>
      </c>
      <c r="E267" s="2">
        <v>620786</v>
      </c>
      <c r="F267" s="2">
        <v>0.98133552687826198</v>
      </c>
      <c r="G267" s="2">
        <v>1.0251782207342131</v>
      </c>
      <c r="H267" s="2">
        <v>-5.2992116989726397E-2</v>
      </c>
      <c r="I267" s="2">
        <v>77.848271022539478</v>
      </c>
      <c r="J267" s="2">
        <v>289.4655295366594</v>
      </c>
      <c r="K267" s="2">
        <v>1479.2226426213701</v>
      </c>
      <c r="L267" s="2">
        <v>2023.5406138255514</v>
      </c>
      <c r="M267" s="2">
        <v>4565.6922310947566</v>
      </c>
      <c r="N267" s="2">
        <v>0.99999999999663336</v>
      </c>
      <c r="O267" s="2">
        <v>1</v>
      </c>
      <c r="P267" s="2">
        <v>1</v>
      </c>
      <c r="Q267" s="2">
        <v>1</v>
      </c>
      <c r="R267" s="2">
        <v>1</v>
      </c>
      <c r="S267">
        <v>58.556664622618314</v>
      </c>
    </row>
    <row r="268" spans="1:19" x14ac:dyDescent="0.2">
      <c r="A268" s="2" t="s">
        <v>290</v>
      </c>
      <c r="B268" s="2">
        <v>616</v>
      </c>
      <c r="C268" s="2">
        <v>5.4966034692956404E-2</v>
      </c>
      <c r="D268" s="2">
        <v>8.2452329471178601E-2</v>
      </c>
      <c r="E268" s="2">
        <v>620786</v>
      </c>
      <c r="F268" s="2">
        <v>0.98133552687826198</v>
      </c>
      <c r="G268" s="2">
        <v>1.0216906268253267</v>
      </c>
      <c r="H268" s="2">
        <v>8.6639941023254646E-2</v>
      </c>
      <c r="I268" s="2">
        <v>79.15776221026087</v>
      </c>
      <c r="J268" s="2">
        <v>297.91521336237969</v>
      </c>
      <c r="K268" s="2">
        <v>1570.7176756239785</v>
      </c>
      <c r="L268" s="2">
        <v>2168.5004022564653</v>
      </c>
      <c r="M268" s="2">
        <v>5039.3461669225198</v>
      </c>
      <c r="N268" s="2">
        <v>0.99999999999799882</v>
      </c>
      <c r="O268" s="2">
        <v>1</v>
      </c>
      <c r="P268" s="2">
        <v>1</v>
      </c>
      <c r="Q268" s="2">
        <v>1</v>
      </c>
      <c r="R268" s="2">
        <v>1</v>
      </c>
      <c r="S268">
        <v>58.556664622618314</v>
      </c>
    </row>
    <row r="269" spans="1:19" x14ac:dyDescent="0.2">
      <c r="A269" s="2" t="s">
        <v>291</v>
      </c>
      <c r="B269" s="2">
        <v>616</v>
      </c>
      <c r="C269" s="2">
        <v>5.4966034692956404E-2</v>
      </c>
      <c r="D269" s="2">
        <v>8.4280381183249251E-2</v>
      </c>
      <c r="E269" s="2">
        <v>620786</v>
      </c>
      <c r="F269" s="2">
        <v>0.98133552687826198</v>
      </c>
      <c r="G269" s="2">
        <v>1.0207420109000089</v>
      </c>
      <c r="H269" s="2">
        <v>-0.1842807889195425</v>
      </c>
      <c r="I269" s="2">
        <v>77.22380056683734</v>
      </c>
      <c r="J269" s="2">
        <v>283.98994476080549</v>
      </c>
      <c r="K269" s="2">
        <v>1411.83434734972</v>
      </c>
      <c r="L269" s="2">
        <v>1916.3050883639403</v>
      </c>
      <c r="M269" s="2">
        <v>4219.2120485306214</v>
      </c>
      <c r="N269" s="2">
        <v>0.99999999999568701</v>
      </c>
      <c r="O269" s="2">
        <v>1</v>
      </c>
      <c r="P269" s="2">
        <v>1</v>
      </c>
      <c r="Q269" s="2">
        <v>1</v>
      </c>
      <c r="R269" s="2">
        <v>1</v>
      </c>
      <c r="S269">
        <v>58.556664622618314</v>
      </c>
    </row>
    <row r="270" spans="1:19" x14ac:dyDescent="0.2">
      <c r="A270" s="2" t="s">
        <v>292</v>
      </c>
      <c r="B270" s="2">
        <v>616</v>
      </c>
      <c r="C270" s="2">
        <v>5.4966034692956404E-2</v>
      </c>
      <c r="D270" s="2">
        <v>8.1036477560383222E-2</v>
      </c>
      <c r="E270" s="2">
        <v>620786</v>
      </c>
      <c r="F270" s="2">
        <v>0.98133552687826198</v>
      </c>
      <c r="G270" s="2">
        <v>1.0249254555895322</v>
      </c>
      <c r="H270" s="2">
        <v>-9.1527164840317879E-2</v>
      </c>
      <c r="I270" s="2">
        <v>77.585299117253754</v>
      </c>
      <c r="J270" s="2">
        <v>287.54927183918187</v>
      </c>
      <c r="K270" s="2">
        <v>1457.4093238468276</v>
      </c>
      <c r="L270" s="2">
        <v>1989.0061502498586</v>
      </c>
      <c r="M270" s="2">
        <v>4454.5332348574848</v>
      </c>
      <c r="N270" s="2">
        <v>0.9999999999962631</v>
      </c>
      <c r="O270" s="2">
        <v>1</v>
      </c>
      <c r="P270" s="2">
        <v>1</v>
      </c>
      <c r="Q270" s="2">
        <v>1</v>
      </c>
      <c r="R270" s="2">
        <v>1</v>
      </c>
      <c r="S270">
        <v>58.556664622618314</v>
      </c>
    </row>
    <row r="271" spans="1:19" x14ac:dyDescent="0.2">
      <c r="A271" s="2" t="s">
        <v>293</v>
      </c>
      <c r="B271" s="2">
        <v>616</v>
      </c>
      <c r="C271" s="2">
        <v>5.4966034692956404E-2</v>
      </c>
      <c r="D271" s="2">
        <v>7.9205192621634501E-2</v>
      </c>
      <c r="E271" s="2">
        <v>620786</v>
      </c>
      <c r="F271" s="2">
        <v>0.98133552687826198</v>
      </c>
      <c r="G271" s="2">
        <v>1.0275054659789027</v>
      </c>
      <c r="H271" s="2">
        <v>-0.11414167880860468</v>
      </c>
      <c r="I271" s="2">
        <v>77.228815523124496</v>
      </c>
      <c r="J271" s="2">
        <v>285.69752735165486</v>
      </c>
      <c r="K271" s="2">
        <v>1441.3984392284576</v>
      </c>
      <c r="L271" s="2">
        <v>1964.6189552886401</v>
      </c>
      <c r="M271" s="2">
        <v>4382.4534906664185</v>
      </c>
      <c r="N271" s="2">
        <v>0.99999999999569555</v>
      </c>
      <c r="O271" s="2">
        <v>1</v>
      </c>
      <c r="P271" s="2">
        <v>1</v>
      </c>
      <c r="Q271" s="2">
        <v>1</v>
      </c>
      <c r="R271" s="2">
        <v>1</v>
      </c>
      <c r="S271">
        <v>58.556664622618314</v>
      </c>
    </row>
    <row r="272" spans="1:19" x14ac:dyDescent="0.2">
      <c r="A272" s="2" t="s">
        <v>294</v>
      </c>
      <c r="B272" s="2">
        <v>616</v>
      </c>
      <c r="C272" s="2">
        <v>5.4966034692956404E-2</v>
      </c>
      <c r="D272" s="2">
        <v>6.8441946226619602E-2</v>
      </c>
      <c r="E272" s="2">
        <v>620786</v>
      </c>
      <c r="F272" s="2">
        <v>0.98133552687826198</v>
      </c>
      <c r="G272" s="2">
        <v>1.022059107247216</v>
      </c>
      <c r="H272" s="2">
        <v>6.9322450714401851E-2</v>
      </c>
      <c r="I272" s="2">
        <v>78.997963558485623</v>
      </c>
      <c r="J272" s="2">
        <v>296.85932281080488</v>
      </c>
      <c r="K272" s="2">
        <v>1558.8565283212183</v>
      </c>
      <c r="L272" s="2">
        <v>2149.53518361838</v>
      </c>
      <c r="M272" s="2">
        <v>4975.6147807689613</v>
      </c>
      <c r="N272" s="2">
        <v>0.99999999999786759</v>
      </c>
      <c r="O272" s="2">
        <v>1</v>
      </c>
      <c r="P272" s="2">
        <v>1</v>
      </c>
      <c r="Q272" s="2">
        <v>1</v>
      </c>
      <c r="R272" s="2">
        <v>1</v>
      </c>
      <c r="S272">
        <v>58.556664622618314</v>
      </c>
    </row>
    <row r="273" spans="1:19" x14ac:dyDescent="0.2">
      <c r="A273" s="2" t="s">
        <v>295</v>
      </c>
      <c r="B273" s="2">
        <v>616</v>
      </c>
      <c r="C273" s="2">
        <v>5.4966034692956404E-2</v>
      </c>
      <c r="D273" s="2">
        <v>8.1393940680352536E-2</v>
      </c>
      <c r="E273" s="2">
        <v>620786</v>
      </c>
      <c r="F273" s="2">
        <v>0.98133552687826198</v>
      </c>
      <c r="G273" s="2">
        <v>1.0264569365412739</v>
      </c>
      <c r="H273" s="2">
        <v>0.11210498406259849</v>
      </c>
      <c r="I273" s="2">
        <v>78.979938665388744</v>
      </c>
      <c r="J273" s="2">
        <v>297.91444485489535</v>
      </c>
      <c r="K273" s="2">
        <v>1580.2687394145078</v>
      </c>
      <c r="L273" s="2">
        <v>2185.7427270494964</v>
      </c>
      <c r="M273" s="2">
        <v>5111.3263843496543</v>
      </c>
      <c r="N273" s="2">
        <v>0.99999999999785227</v>
      </c>
      <c r="O273" s="2">
        <v>1</v>
      </c>
      <c r="P273" s="2">
        <v>1</v>
      </c>
      <c r="Q273" s="2">
        <v>1</v>
      </c>
      <c r="R273" s="2">
        <v>1</v>
      </c>
      <c r="S273">
        <v>58.556664622618314</v>
      </c>
    </row>
    <row r="274" spans="1:19" x14ac:dyDescent="0.2">
      <c r="A274" s="2" t="s">
        <v>296</v>
      </c>
      <c r="B274" s="2">
        <v>616</v>
      </c>
      <c r="C274" s="2">
        <v>5.4966034692956404E-2</v>
      </c>
      <c r="D274" s="2">
        <v>7.1508204408744835E-2</v>
      </c>
      <c r="E274" s="2">
        <v>620786</v>
      </c>
      <c r="F274" s="2">
        <v>0.98133552687826198</v>
      </c>
      <c r="G274" s="2">
        <v>1.0208779970182726</v>
      </c>
      <c r="H274" s="2">
        <v>-0.11411065410757884</v>
      </c>
      <c r="I274" s="2">
        <v>77.723942982538844</v>
      </c>
      <c r="J274" s="2">
        <v>287.50065786176697</v>
      </c>
      <c r="K274" s="2">
        <v>1449.9629971405791</v>
      </c>
      <c r="L274" s="2">
        <v>1976.0132649439818</v>
      </c>
      <c r="M274" s="2">
        <v>4405.2716892226572</v>
      </c>
      <c r="N274" s="2">
        <v>0.99999999999646305</v>
      </c>
      <c r="O274" s="2">
        <v>1</v>
      </c>
      <c r="P274" s="2">
        <v>1</v>
      </c>
      <c r="Q274" s="2">
        <v>1</v>
      </c>
      <c r="R274" s="2">
        <v>1</v>
      </c>
      <c r="S274">
        <v>58.556664622618314</v>
      </c>
    </row>
    <row r="275" spans="1:19" x14ac:dyDescent="0.2">
      <c r="A275" s="2" t="s">
        <v>297</v>
      </c>
      <c r="B275" s="2">
        <v>616</v>
      </c>
      <c r="C275" s="2">
        <v>5.4966034692956404E-2</v>
      </c>
      <c r="D275" s="2">
        <v>0.13831097433820277</v>
      </c>
      <c r="E275" s="2">
        <v>620786</v>
      </c>
      <c r="F275" s="2">
        <v>0.98133552687826198</v>
      </c>
      <c r="G275" s="2">
        <v>1.0315789154611841</v>
      </c>
      <c r="H275" s="2">
        <v>-8.3682135881548741E-2</v>
      </c>
      <c r="I275" s="2">
        <v>77.146774557057768</v>
      </c>
      <c r="J275" s="2">
        <v>286.13724562832982</v>
      </c>
      <c r="K275" s="2">
        <v>1453.1440389834358</v>
      </c>
      <c r="L275" s="2">
        <v>1984.3882170161726</v>
      </c>
      <c r="M275" s="2">
        <v>4453.3376833115917</v>
      </c>
      <c r="N275" s="2">
        <v>0.99999999999555322</v>
      </c>
      <c r="O275" s="2">
        <v>1</v>
      </c>
      <c r="P275" s="2">
        <v>1</v>
      </c>
      <c r="Q275" s="2">
        <v>1</v>
      </c>
      <c r="R275" s="2">
        <v>1</v>
      </c>
      <c r="S275">
        <v>58.556664622618314</v>
      </c>
    </row>
    <row r="276" spans="1:19" x14ac:dyDescent="0.2">
      <c r="A276" s="2" t="s">
        <v>298</v>
      </c>
      <c r="B276" s="2">
        <v>616</v>
      </c>
      <c r="C276" s="2">
        <v>5.4966034692956404E-2</v>
      </c>
      <c r="D276" s="2">
        <v>0.10582212257082182</v>
      </c>
      <c r="E276" s="2">
        <v>620786</v>
      </c>
      <c r="F276" s="2">
        <v>0.98133552687826198</v>
      </c>
      <c r="G276" s="2">
        <v>1.0237163808230991</v>
      </c>
      <c r="H276" s="2">
        <v>-6.2994594565302223E-2</v>
      </c>
      <c r="I276" s="2">
        <v>77.885060795698593</v>
      </c>
      <c r="J276" s="2">
        <v>289.35202882330663</v>
      </c>
      <c r="K276" s="2">
        <v>1475.3711467156152</v>
      </c>
      <c r="L276" s="2">
        <v>2016.9682669913329</v>
      </c>
      <c r="M276" s="2">
        <v>4541.4197498157228</v>
      </c>
      <c r="N276" s="2">
        <v>0.9999999999966821</v>
      </c>
      <c r="O276" s="2">
        <v>1</v>
      </c>
      <c r="P276" s="2">
        <v>1</v>
      </c>
      <c r="Q276" s="2">
        <v>1</v>
      </c>
      <c r="R276" s="2">
        <v>1</v>
      </c>
      <c r="S276">
        <v>58.556664622618314</v>
      </c>
    </row>
    <row r="277" spans="1:19" x14ac:dyDescent="0.2">
      <c r="A277" s="2" t="s">
        <v>299</v>
      </c>
      <c r="B277" s="2">
        <v>616</v>
      </c>
      <c r="C277" s="2">
        <v>5.4966034692956404E-2</v>
      </c>
      <c r="D277" s="2">
        <v>0.12271606561936815</v>
      </c>
      <c r="E277" s="2">
        <v>620786</v>
      </c>
      <c r="F277" s="2">
        <v>0.98133552687826198</v>
      </c>
      <c r="G277" s="2">
        <v>1.026769019462771</v>
      </c>
      <c r="H277" s="5">
        <v>-0.10272159093567614</v>
      </c>
      <c r="I277" s="2">
        <v>77.366227339165974</v>
      </c>
      <c r="J277" s="2">
        <v>286.47573000018599</v>
      </c>
      <c r="K277" s="2">
        <v>1448.7056270691546</v>
      </c>
      <c r="L277" s="2">
        <v>1975.881544657673</v>
      </c>
      <c r="M277" s="2">
        <v>4416.5951651417608</v>
      </c>
      <c r="N277" s="2">
        <v>0.99999999999592382</v>
      </c>
      <c r="O277" s="2">
        <v>1</v>
      </c>
      <c r="P277" s="2">
        <v>1</v>
      </c>
      <c r="Q277" s="2">
        <v>1</v>
      </c>
      <c r="R277" s="2">
        <v>1</v>
      </c>
      <c r="S277">
        <v>58.556664622618314</v>
      </c>
    </row>
    <row r="278" spans="1:19" x14ac:dyDescent="0.2">
      <c r="A278" s="2" t="s">
        <v>300</v>
      </c>
      <c r="B278" s="2">
        <v>616</v>
      </c>
      <c r="C278" s="2">
        <v>5.4966034692956404E-2</v>
      </c>
      <c r="D278" s="2">
        <v>0.10560012625556627</v>
      </c>
      <c r="E278" s="2">
        <v>620786</v>
      </c>
      <c r="F278" s="2">
        <v>0.98133552687826198</v>
      </c>
      <c r="G278" s="2">
        <v>1.0751848201044178</v>
      </c>
      <c r="H278" s="2">
        <v>0.13720985406260164</v>
      </c>
      <c r="I278" s="2">
        <v>75.545461473093695</v>
      </c>
      <c r="J278" s="2">
        <v>285.52128525673527</v>
      </c>
      <c r="K278" s="2">
        <v>1523.9772019495388</v>
      </c>
      <c r="L278" s="2">
        <v>2112.4880839519665</v>
      </c>
      <c r="M278" s="2">
        <v>4982.2815719854889</v>
      </c>
      <c r="N278" s="2">
        <v>0.99999999999161682</v>
      </c>
      <c r="O278" s="2">
        <v>1</v>
      </c>
      <c r="P278" s="2">
        <v>1</v>
      </c>
      <c r="Q278" s="2">
        <v>1</v>
      </c>
      <c r="R278" s="2">
        <v>1</v>
      </c>
      <c r="S278">
        <v>58.556664622618314</v>
      </c>
    </row>
    <row r="279" spans="1:19" x14ac:dyDescent="0.2">
      <c r="A279" s="2" t="s">
        <v>301</v>
      </c>
      <c r="B279" s="2">
        <v>616</v>
      </c>
      <c r="C279" s="2">
        <v>5.4966034692956404E-2</v>
      </c>
      <c r="D279" s="2">
        <v>8.9472118824538233E-2</v>
      </c>
      <c r="E279" s="2">
        <v>620786</v>
      </c>
      <c r="F279" s="2">
        <v>0.98133552687826198</v>
      </c>
      <c r="G279" s="2">
        <v>1.0262696951197239</v>
      </c>
      <c r="H279" s="2">
        <v>-4.1282990638935473E-2</v>
      </c>
      <c r="I279" s="2">
        <v>77.851949857905353</v>
      </c>
      <c r="J279" s="2">
        <v>289.77062652779261</v>
      </c>
      <c r="K279" s="2">
        <v>1484.5993449469588</v>
      </c>
      <c r="L279" s="2">
        <v>2032.4194051808329</v>
      </c>
      <c r="M279" s="2">
        <v>4596.7633664006717</v>
      </c>
      <c r="N279" s="2">
        <v>0.99999999999663824</v>
      </c>
      <c r="O279" s="2">
        <v>1</v>
      </c>
      <c r="P279" s="2">
        <v>1</v>
      </c>
      <c r="Q279" s="2">
        <v>1</v>
      </c>
      <c r="R279" s="2">
        <v>1</v>
      </c>
      <c r="S279">
        <v>58.556664622618314</v>
      </c>
    </row>
    <row r="280" spans="1:19" x14ac:dyDescent="0.2">
      <c r="A280" s="2" t="s">
        <v>302</v>
      </c>
      <c r="B280" s="2">
        <v>616</v>
      </c>
      <c r="C280" s="2">
        <v>5.4966034692956404E-2</v>
      </c>
      <c r="D280" s="2">
        <v>9.5166886877716531E-2</v>
      </c>
      <c r="E280" s="2">
        <v>620786</v>
      </c>
      <c r="F280" s="2">
        <v>0.98133552687826198</v>
      </c>
      <c r="G280" s="2">
        <v>1.0523918439467406</v>
      </c>
      <c r="H280" s="2">
        <v>7.9510412903944436E-2</v>
      </c>
      <c r="I280" s="2">
        <v>76.784365358180452</v>
      </c>
      <c r="J280" s="2">
        <v>288.79491737748737</v>
      </c>
      <c r="K280" s="2">
        <v>1520.920869696678</v>
      </c>
      <c r="L280" s="2">
        <v>2099.4301629098959</v>
      </c>
      <c r="M280" s="2">
        <v>4880.1340529904064</v>
      </c>
      <c r="N280" s="2">
        <v>0.99999999999486633</v>
      </c>
      <c r="O280" s="2">
        <v>1</v>
      </c>
      <c r="P280" s="2">
        <v>1</v>
      </c>
      <c r="Q280" s="2">
        <v>1</v>
      </c>
      <c r="R280" s="2">
        <v>1</v>
      </c>
      <c r="S280">
        <v>58.556664622618314</v>
      </c>
    </row>
    <row r="281" spans="1:19" x14ac:dyDescent="0.2">
      <c r="A281" s="2" t="s">
        <v>303</v>
      </c>
      <c r="B281" s="2">
        <v>616</v>
      </c>
      <c r="C281" s="2">
        <v>5.4966034692956404E-2</v>
      </c>
      <c r="D281" s="2">
        <v>0.10877706507730339</v>
      </c>
      <c r="E281" s="2">
        <v>620786</v>
      </c>
      <c r="F281" s="2">
        <v>0.98133552687826198</v>
      </c>
      <c r="G281" s="2">
        <v>1.0573555830410872</v>
      </c>
      <c r="H281" s="2">
        <v>0.1641927752414547</v>
      </c>
      <c r="I281" s="2">
        <v>77.025940007857315</v>
      </c>
      <c r="J281" s="2">
        <v>291.82879261381561</v>
      </c>
      <c r="K281" s="2">
        <v>1567.4398691301003</v>
      </c>
      <c r="L281" s="2">
        <v>2176.6908407577744</v>
      </c>
      <c r="M281" s="2">
        <v>5163.0128738094263</v>
      </c>
      <c r="N281" s="2">
        <v>0.99999999999533506</v>
      </c>
      <c r="O281" s="2">
        <v>1</v>
      </c>
      <c r="P281" s="2">
        <v>1</v>
      </c>
      <c r="Q281" s="2">
        <v>1</v>
      </c>
      <c r="R281" s="2">
        <v>1</v>
      </c>
      <c r="S281">
        <v>58.556664622618314</v>
      </c>
    </row>
    <row r="282" spans="1:19" x14ac:dyDescent="0.2">
      <c r="A282" s="2" t="s">
        <v>304</v>
      </c>
      <c r="B282" s="2">
        <v>616</v>
      </c>
      <c r="C282" s="2">
        <v>5.4966034692956404E-2</v>
      </c>
      <c r="D282" s="2">
        <v>8.1098981966113218E-2</v>
      </c>
      <c r="E282" s="2">
        <v>620786</v>
      </c>
      <c r="F282" s="2">
        <v>0.98133552687826198</v>
      </c>
      <c r="G282" s="2">
        <v>1.0314923936943443</v>
      </c>
      <c r="H282" s="2">
        <v>-2.8965869609114299E-3</v>
      </c>
      <c r="I282" s="2">
        <v>77.740191663346295</v>
      </c>
      <c r="J282" s="2">
        <v>290.31594009600275</v>
      </c>
      <c r="K282" s="2">
        <v>1500.2158312339989</v>
      </c>
      <c r="L282" s="2">
        <v>2058.9963699065343</v>
      </c>
      <c r="M282" s="2">
        <v>4695.2078494274438</v>
      </c>
      <c r="N282" s="2">
        <v>0.99999999999648581</v>
      </c>
      <c r="O282" s="2">
        <v>1</v>
      </c>
      <c r="P282" s="2">
        <v>1</v>
      </c>
      <c r="Q282" s="2">
        <v>1</v>
      </c>
      <c r="R282" s="2">
        <v>1</v>
      </c>
      <c r="S282">
        <v>58.556664622618314</v>
      </c>
    </row>
    <row r="283" spans="1:19" x14ac:dyDescent="0.2">
      <c r="A283" s="2" t="s">
        <v>305</v>
      </c>
      <c r="B283" s="2">
        <v>616</v>
      </c>
      <c r="C283" s="2">
        <v>5.4966034692956404E-2</v>
      </c>
      <c r="D283" s="2">
        <v>8.170704312087862E-2</v>
      </c>
      <c r="E283" s="2">
        <v>620786</v>
      </c>
      <c r="F283" s="2">
        <v>0.98133552687826198</v>
      </c>
      <c r="G283" s="2">
        <v>1.0323504424827394</v>
      </c>
      <c r="H283" s="2">
        <v>-2.4023637007774708E-2</v>
      </c>
      <c r="I283" s="2">
        <v>77.521630390266111</v>
      </c>
      <c r="J283" s="2">
        <v>288.98036889238591</v>
      </c>
      <c r="K283" s="2">
        <v>1486.4738572584388</v>
      </c>
      <c r="L283" s="2">
        <v>2037.4153628546994</v>
      </c>
      <c r="M283" s="2">
        <v>4626.2741214652351</v>
      </c>
      <c r="N283" s="2">
        <v>0.99999999999616751</v>
      </c>
      <c r="O283" s="2">
        <v>1</v>
      </c>
      <c r="P283" s="2">
        <v>1</v>
      </c>
      <c r="Q283" s="2">
        <v>1</v>
      </c>
      <c r="R283" s="2">
        <v>1</v>
      </c>
      <c r="S283">
        <v>58.556664622618314</v>
      </c>
    </row>
    <row r="284" spans="1:19" x14ac:dyDescent="0.2">
      <c r="A284" s="2" t="s">
        <v>306</v>
      </c>
      <c r="B284" s="2">
        <v>616</v>
      </c>
      <c r="C284" s="2">
        <v>5.4966034692956404E-2</v>
      </c>
      <c r="D284" s="2">
        <v>7.6862985461091771E-2</v>
      </c>
      <c r="E284" s="2">
        <v>620786</v>
      </c>
      <c r="F284" s="2">
        <v>0.98133552687826198</v>
      </c>
      <c r="G284" s="2">
        <v>1.0284732896144568</v>
      </c>
      <c r="H284" s="2">
        <v>-4.9960614999188808E-2</v>
      </c>
      <c r="I284" s="2">
        <v>77.62277319104453</v>
      </c>
      <c r="J284" s="2">
        <v>288.71108267740817</v>
      </c>
      <c r="K284" s="2">
        <v>1476.5470234379368</v>
      </c>
      <c r="L284" s="2">
        <v>2020.3844642872489</v>
      </c>
      <c r="M284" s="2">
        <v>4562.5274737611999</v>
      </c>
      <c r="N284" s="2">
        <v>0.99999999999631817</v>
      </c>
      <c r="O284" s="2">
        <v>1</v>
      </c>
      <c r="P284" s="2">
        <v>1</v>
      </c>
      <c r="Q284" s="2">
        <v>1</v>
      </c>
      <c r="R284" s="2">
        <v>1</v>
      </c>
      <c r="S284">
        <v>58.556664622618314</v>
      </c>
    </row>
    <row r="285" spans="1:19" x14ac:dyDescent="0.2">
      <c r="A285" s="2" t="s">
        <v>307</v>
      </c>
      <c r="B285" s="2">
        <v>616</v>
      </c>
      <c r="C285" s="2">
        <v>5.4966034692956404E-2</v>
      </c>
      <c r="D285" s="2">
        <v>7.8974872587949801E-2</v>
      </c>
      <c r="E285" s="2">
        <v>620786</v>
      </c>
      <c r="F285" s="2">
        <v>0.98133552687826198</v>
      </c>
      <c r="G285" s="2">
        <v>1.036480761778062</v>
      </c>
      <c r="H285" s="2">
        <v>0.10924522969004244</v>
      </c>
      <c r="I285" s="2">
        <v>78.188683051594907</v>
      </c>
      <c r="J285" s="2">
        <v>294.84545467888358</v>
      </c>
      <c r="K285" s="2">
        <v>1563.1075113092641</v>
      </c>
      <c r="L285" s="2">
        <v>2161.7705159652687</v>
      </c>
      <c r="M285" s="2">
        <v>5054.7500863670521</v>
      </c>
      <c r="N285" s="2">
        <v>0.99999999999705891</v>
      </c>
      <c r="O285" s="2">
        <v>1</v>
      </c>
      <c r="P285" s="2">
        <v>1</v>
      </c>
      <c r="Q285" s="2">
        <v>1</v>
      </c>
      <c r="R285" s="2">
        <v>1</v>
      </c>
      <c r="S285">
        <v>58.556664622618314</v>
      </c>
    </row>
    <row r="286" spans="1:19" x14ac:dyDescent="0.2">
      <c r="A286" s="2" t="s">
        <v>308</v>
      </c>
      <c r="B286" s="2">
        <v>616</v>
      </c>
      <c r="C286" s="2">
        <v>5.4966034692956404E-2</v>
      </c>
      <c r="D286" s="2">
        <v>7.9114350043492765E-2</v>
      </c>
      <c r="E286" s="2">
        <v>620786</v>
      </c>
      <c r="F286" s="2">
        <v>0.98133552687826198</v>
      </c>
      <c r="G286" s="2">
        <v>1.02665108119177</v>
      </c>
      <c r="H286" s="2">
        <v>2.213344086572161E-2</v>
      </c>
      <c r="I286" s="2">
        <v>78.291240019829928</v>
      </c>
      <c r="J286" s="2">
        <v>292.99679066105688</v>
      </c>
      <c r="K286" s="2">
        <v>1522.2782397707642</v>
      </c>
      <c r="L286" s="2">
        <v>2092.5360438947814</v>
      </c>
      <c r="M286" s="2">
        <v>4795.1560233295868</v>
      </c>
      <c r="N286" s="2">
        <v>0.99999999999717626</v>
      </c>
      <c r="O286" s="2">
        <v>1</v>
      </c>
      <c r="P286" s="2">
        <v>1</v>
      </c>
      <c r="Q286" s="2">
        <v>1</v>
      </c>
      <c r="R286" s="2">
        <v>1</v>
      </c>
      <c r="S286">
        <v>58.556664622618314</v>
      </c>
    </row>
    <row r="287" spans="1:19" x14ac:dyDescent="0.2">
      <c r="A287" s="2" t="s">
        <v>309</v>
      </c>
      <c r="B287" s="2">
        <v>616</v>
      </c>
      <c r="C287" s="2">
        <v>5.4966034692956404E-2</v>
      </c>
      <c r="D287" s="2">
        <v>8.0631393079676941E-2</v>
      </c>
      <c r="E287" s="2">
        <v>620786</v>
      </c>
      <c r="F287" s="2">
        <v>0.98133552687826198</v>
      </c>
      <c r="G287" s="2">
        <v>1.0219467106717457</v>
      </c>
      <c r="H287" s="2">
        <v>6.3807919810856456E-2</v>
      </c>
      <c r="I287" s="2">
        <v>78.965025023949934</v>
      </c>
      <c r="J287" s="2">
        <v>296.59151081030251</v>
      </c>
      <c r="K287" s="2">
        <v>1555.4598903809317</v>
      </c>
      <c r="L287" s="2">
        <v>2144.0318260730619</v>
      </c>
      <c r="M287" s="2">
        <v>4956.6598851920726</v>
      </c>
      <c r="N287" s="2">
        <v>0.99999999999783951</v>
      </c>
      <c r="O287" s="2">
        <v>1</v>
      </c>
      <c r="P287" s="2">
        <v>1</v>
      </c>
      <c r="Q287" s="2">
        <v>1</v>
      </c>
      <c r="R287" s="2">
        <v>1</v>
      </c>
      <c r="S287">
        <v>58.556664622618314</v>
      </c>
    </row>
    <row r="288" spans="1:19" x14ac:dyDescent="0.2">
      <c r="A288" s="2" t="s">
        <v>310</v>
      </c>
      <c r="B288" s="2">
        <v>616</v>
      </c>
      <c r="C288" s="2">
        <v>5.4966034692956404E-2</v>
      </c>
      <c r="D288" s="2">
        <v>0.10008315221156477</v>
      </c>
      <c r="E288" s="2">
        <v>620786</v>
      </c>
      <c r="F288" s="2">
        <v>0.98133552687826198</v>
      </c>
      <c r="G288" s="2">
        <v>1.054070840699834</v>
      </c>
      <c r="H288" s="2">
        <v>8.4610818822534697E-2</v>
      </c>
      <c r="I288" s="2">
        <v>76.697771189234089</v>
      </c>
      <c r="J288" s="2">
        <v>288.59503083719682</v>
      </c>
      <c r="K288" s="2">
        <v>1521.670190772302</v>
      </c>
      <c r="L288" s="2">
        <v>2101.2327663394149</v>
      </c>
      <c r="M288" s="2">
        <v>4890.4209650531002</v>
      </c>
      <c r="N288" s="2">
        <v>0.99999999999468714</v>
      </c>
      <c r="O288" s="2">
        <v>1</v>
      </c>
      <c r="P288" s="2">
        <v>1</v>
      </c>
      <c r="Q288" s="2">
        <v>1</v>
      </c>
      <c r="R288" s="2">
        <v>1</v>
      </c>
      <c r="S288">
        <v>58.556664622618314</v>
      </c>
    </row>
    <row r="289" spans="1:19" x14ac:dyDescent="0.2">
      <c r="A289" s="2" t="s">
        <v>311</v>
      </c>
      <c r="B289" s="2">
        <v>616</v>
      </c>
      <c r="C289" s="2">
        <v>5.4966034692956404E-2</v>
      </c>
      <c r="D289" s="2">
        <v>8.4727188375827253E-2</v>
      </c>
      <c r="E289" s="2">
        <v>620786</v>
      </c>
      <c r="F289" s="2">
        <v>0.98133552687826198</v>
      </c>
      <c r="G289" s="2">
        <v>1.0303732679938298</v>
      </c>
      <c r="H289" s="2">
        <v>7.4698052648974098E-2</v>
      </c>
      <c r="I289" s="2">
        <v>78.397839774320829</v>
      </c>
      <c r="J289" s="2">
        <v>294.74325367605559</v>
      </c>
      <c r="K289" s="2">
        <v>1549.923981866674</v>
      </c>
      <c r="L289" s="2">
        <v>2138.2254478417681</v>
      </c>
      <c r="M289" s="2">
        <v>4958.1374805229134</v>
      </c>
      <c r="N289" s="2">
        <v>0.99999999999729328</v>
      </c>
      <c r="O289" s="2">
        <v>1</v>
      </c>
      <c r="P289" s="2">
        <v>1</v>
      </c>
      <c r="Q289" s="2">
        <v>1</v>
      </c>
      <c r="R289" s="2">
        <v>1</v>
      </c>
      <c r="S289">
        <v>58.556664622618314</v>
      </c>
    </row>
    <row r="290" spans="1:19" x14ac:dyDescent="0.2">
      <c r="A290" s="2" t="s">
        <v>312</v>
      </c>
      <c r="B290" s="2">
        <v>616</v>
      </c>
      <c r="C290" s="2">
        <v>5.4966034692956404E-2</v>
      </c>
      <c r="D290" s="2">
        <v>9.1558044307237824E-2</v>
      </c>
      <c r="E290" s="2">
        <v>620786</v>
      </c>
      <c r="F290" s="2">
        <v>0.98133552687826198</v>
      </c>
      <c r="G290" s="2">
        <v>1.0363372415327974</v>
      </c>
      <c r="H290" s="2">
        <v>0.19026016729207609</v>
      </c>
      <c r="I290" s="2">
        <v>78.804187002980129</v>
      </c>
      <c r="J290" s="2">
        <v>299.31297416481817</v>
      </c>
      <c r="K290" s="2">
        <v>1617.9533835487662</v>
      </c>
      <c r="L290" s="2">
        <v>2250.9936520228898</v>
      </c>
      <c r="M290" s="2">
        <v>5369.8816261064449</v>
      </c>
      <c r="N290" s="2">
        <v>0.99999999999769684</v>
      </c>
      <c r="O290" s="2">
        <v>1</v>
      </c>
      <c r="P290" s="2">
        <v>1</v>
      </c>
      <c r="Q290" s="2">
        <v>1</v>
      </c>
      <c r="R290" s="2">
        <v>1</v>
      </c>
      <c r="S290">
        <v>58.556664622618314</v>
      </c>
    </row>
    <row r="291" spans="1:19" x14ac:dyDescent="0.2">
      <c r="A291" s="2" t="s">
        <v>313</v>
      </c>
      <c r="B291" s="2">
        <v>616</v>
      </c>
      <c r="C291" s="2">
        <v>5.4966034692956404E-2</v>
      </c>
      <c r="D291" s="2">
        <v>8.4271869269794866E-2</v>
      </c>
      <c r="E291" s="2">
        <v>620786</v>
      </c>
      <c r="F291" s="2">
        <v>0.98133552687826198</v>
      </c>
      <c r="G291" s="2">
        <v>1.0215861930617289</v>
      </c>
      <c r="H291" s="2">
        <v>-8.6458390220217285E-2</v>
      </c>
      <c r="I291" s="2">
        <v>77.873382761975463</v>
      </c>
      <c r="J291" s="2">
        <v>288.7273090490188</v>
      </c>
      <c r="K291" s="2">
        <v>1464.6928111320719</v>
      </c>
      <c r="L291" s="2">
        <v>1999.4201040384378</v>
      </c>
      <c r="M291" s="2">
        <v>4480.8428666517948</v>
      </c>
      <c r="N291" s="2">
        <v>0.99999999999666667</v>
      </c>
      <c r="O291" s="2">
        <v>1</v>
      </c>
      <c r="P291" s="2">
        <v>1</v>
      </c>
      <c r="Q291" s="2">
        <v>1</v>
      </c>
      <c r="R291" s="2">
        <v>1</v>
      </c>
      <c r="S291">
        <v>58.556664622618314</v>
      </c>
    </row>
    <row r="292" spans="1:19" x14ac:dyDescent="0.2">
      <c r="A292" s="2" t="s">
        <v>314</v>
      </c>
      <c r="B292" s="2">
        <v>616</v>
      </c>
      <c r="C292" s="2">
        <v>5.4966034692956404E-2</v>
      </c>
      <c r="D292" s="2">
        <v>8.7438261583080032E-2</v>
      </c>
      <c r="E292" s="2">
        <v>620786</v>
      </c>
      <c r="F292" s="2">
        <v>0.98133552687826198</v>
      </c>
      <c r="G292" s="2">
        <v>1.0280955792284889</v>
      </c>
      <c r="H292" s="2">
        <v>-4.7649035272452096E-4</v>
      </c>
      <c r="I292" s="2">
        <v>78.014225173040955</v>
      </c>
      <c r="J292" s="2">
        <v>291.39361517470837</v>
      </c>
      <c r="K292" s="2">
        <v>1506.4109140679448</v>
      </c>
      <c r="L292" s="2">
        <v>2067.7094629516296</v>
      </c>
      <c r="M292" s="2">
        <v>4716.2346832844751</v>
      </c>
      <c r="N292" s="2">
        <v>0.99999999999684797</v>
      </c>
      <c r="O292" s="2">
        <v>1</v>
      </c>
      <c r="P292" s="2">
        <v>1</v>
      </c>
      <c r="Q292" s="2">
        <v>1</v>
      </c>
      <c r="R292" s="2">
        <v>1</v>
      </c>
      <c r="S292">
        <v>58.556664622618314</v>
      </c>
    </row>
    <row r="293" spans="1:19" x14ac:dyDescent="0.2">
      <c r="A293" s="2" t="s">
        <v>315</v>
      </c>
      <c r="B293" s="2">
        <v>616</v>
      </c>
      <c r="C293" s="2">
        <v>5.4966034692956404E-2</v>
      </c>
      <c r="D293" s="2">
        <v>7.7184957534310469E-2</v>
      </c>
      <c r="E293" s="2">
        <v>620786</v>
      </c>
      <c r="F293" s="2">
        <v>0.98133552687826198</v>
      </c>
      <c r="G293" s="2">
        <v>1.028265412311731</v>
      </c>
      <c r="H293" s="2">
        <v>-0.12282190843524608</v>
      </c>
      <c r="I293" s="2">
        <v>77.109883847374405</v>
      </c>
      <c r="J293" s="2">
        <v>285.05500013741539</v>
      </c>
      <c r="K293" s="2">
        <v>1435.6388041455323</v>
      </c>
      <c r="L293" s="2">
        <v>1955.8055418320725</v>
      </c>
      <c r="M293" s="2">
        <v>4356.1788620447896</v>
      </c>
      <c r="N293" s="2">
        <v>0.99999999999548772</v>
      </c>
      <c r="O293" s="2">
        <v>1</v>
      </c>
      <c r="P293" s="2">
        <v>1</v>
      </c>
      <c r="Q293" s="2">
        <v>1</v>
      </c>
      <c r="R293" s="2">
        <v>1</v>
      </c>
      <c r="S293">
        <v>58.556664622618314</v>
      </c>
    </row>
    <row r="294" spans="1:19" x14ac:dyDescent="0.2">
      <c r="A294" s="2" t="s">
        <v>316</v>
      </c>
      <c r="B294" s="2">
        <v>616</v>
      </c>
      <c r="C294" s="2">
        <v>5.4966034692956404E-2</v>
      </c>
      <c r="D294" s="2">
        <v>8.1290868631822888E-2</v>
      </c>
      <c r="E294" s="2">
        <v>620786</v>
      </c>
      <c r="F294" s="2">
        <v>0.98133552687826198</v>
      </c>
      <c r="G294" s="2">
        <v>1.0221846919397506</v>
      </c>
      <c r="H294" s="2">
        <v>0.13395170082101246</v>
      </c>
      <c r="I294" s="2">
        <v>79.47953583265064</v>
      </c>
      <c r="J294" s="2">
        <v>300.38971737992301</v>
      </c>
      <c r="K294" s="2">
        <v>1601.6825938784277</v>
      </c>
      <c r="L294" s="2">
        <v>2218.7923697921788</v>
      </c>
      <c r="M294" s="2">
        <v>5214.8240613205389</v>
      </c>
      <c r="N294" s="2">
        <v>0.9999999999982393</v>
      </c>
      <c r="O294" s="2">
        <v>1</v>
      </c>
      <c r="P294" s="2">
        <v>1</v>
      </c>
      <c r="Q294" s="2">
        <v>1</v>
      </c>
      <c r="R294" s="2">
        <v>1</v>
      </c>
      <c r="S294">
        <v>58.556664622618314</v>
      </c>
    </row>
    <row r="295" spans="1:19" x14ac:dyDescent="0.2">
      <c r="A295" s="2" t="s">
        <v>317</v>
      </c>
      <c r="B295" s="2">
        <v>616</v>
      </c>
      <c r="C295" s="2">
        <v>5.4966034692956404E-2</v>
      </c>
      <c r="D295" s="2">
        <v>8.0543563174430607E-2</v>
      </c>
      <c r="E295" s="2">
        <v>620786</v>
      </c>
      <c r="F295" s="2">
        <v>0.98133552687826198</v>
      </c>
      <c r="G295" s="2">
        <v>1.0248331685452845</v>
      </c>
      <c r="H295" s="2">
        <v>2.7089948982676169E-2</v>
      </c>
      <c r="I295" s="2">
        <v>78.467031961159236</v>
      </c>
      <c r="J295" s="2">
        <v>293.77872239103027</v>
      </c>
      <c r="K295" s="2">
        <v>1527.9610612905763</v>
      </c>
      <c r="L295" s="2">
        <v>2100.9819128072763</v>
      </c>
      <c r="M295" s="2">
        <v>4818.9972440006759</v>
      </c>
      <c r="N295" s="2">
        <v>0.99999999999736666</v>
      </c>
      <c r="O295" s="2">
        <v>1</v>
      </c>
      <c r="P295" s="2">
        <v>1</v>
      </c>
      <c r="Q295" s="2">
        <v>1</v>
      </c>
      <c r="R295" s="2">
        <v>1</v>
      </c>
      <c r="S295">
        <v>58.556664622618314</v>
      </c>
    </row>
    <row r="296" spans="1:19" x14ac:dyDescent="0.2">
      <c r="A296" s="2" t="s">
        <v>318</v>
      </c>
      <c r="B296" s="2">
        <v>616</v>
      </c>
      <c r="C296" s="2">
        <v>5.4966034692956404E-2</v>
      </c>
      <c r="D296" s="2">
        <v>8.2837862207406798E-2</v>
      </c>
      <c r="E296" s="2">
        <v>620786</v>
      </c>
      <c r="F296" s="2">
        <v>0.98133552687826198</v>
      </c>
      <c r="G296" s="2">
        <v>1.0260112573624092</v>
      </c>
      <c r="H296" s="2">
        <v>-5.3597339907863882E-2</v>
      </c>
      <c r="I296" s="2">
        <v>77.781084523852186</v>
      </c>
      <c r="J296" s="2">
        <v>289.2033787692767</v>
      </c>
      <c r="K296" s="2">
        <v>1477.746269845806</v>
      </c>
      <c r="L296" s="2">
        <v>2021.4767210525299</v>
      </c>
      <c r="M296" s="2">
        <v>4560.8081585685586</v>
      </c>
      <c r="N296" s="2">
        <v>0.99999999999654232</v>
      </c>
      <c r="O296" s="2">
        <v>1</v>
      </c>
      <c r="P296" s="2">
        <v>1</v>
      </c>
      <c r="Q296" s="2">
        <v>1</v>
      </c>
      <c r="R296" s="2">
        <v>1</v>
      </c>
      <c r="S296">
        <v>58.556664622618314</v>
      </c>
    </row>
    <row r="297" spans="1:19" x14ac:dyDescent="0.2">
      <c r="A297" s="2" t="s">
        <v>319</v>
      </c>
      <c r="B297" s="2">
        <v>616</v>
      </c>
      <c r="C297" s="2">
        <v>5.4966034692956404E-2</v>
      </c>
      <c r="D297" s="2">
        <v>0.12450791991085655</v>
      </c>
      <c r="E297" s="2">
        <v>620786</v>
      </c>
      <c r="F297" s="2">
        <v>0.98133552687826198</v>
      </c>
      <c r="G297" s="2">
        <v>1.0284480756430878</v>
      </c>
      <c r="H297" s="2">
        <v>2.2685942300145999E-3</v>
      </c>
      <c r="I297" s="2">
        <v>78.007777254859377</v>
      </c>
      <c r="J297" s="2">
        <v>291.43887727087321</v>
      </c>
      <c r="K297" s="2">
        <v>1507.5790429571425</v>
      </c>
      <c r="L297" s="2">
        <v>2069.6927365578154</v>
      </c>
      <c r="M297" s="2">
        <v>4723.5842784220267</v>
      </c>
      <c r="N297" s="2">
        <v>0.99999999999683986</v>
      </c>
      <c r="O297" s="2">
        <v>1</v>
      </c>
      <c r="P297" s="2">
        <v>1</v>
      </c>
      <c r="Q297" s="2">
        <v>1</v>
      </c>
      <c r="R297" s="2">
        <v>1</v>
      </c>
      <c r="S297">
        <v>58.556664622618314</v>
      </c>
    </row>
    <row r="298" spans="1:19" x14ac:dyDescent="0.2">
      <c r="A298" s="2" t="s">
        <v>320</v>
      </c>
      <c r="B298" s="2">
        <v>616</v>
      </c>
      <c r="C298" s="2">
        <v>5.4966034692956404E-2</v>
      </c>
      <c r="D298" s="2">
        <v>7.8292706196232326E-2</v>
      </c>
      <c r="E298" s="2">
        <v>620786</v>
      </c>
      <c r="F298" s="2">
        <v>0.98133552687826198</v>
      </c>
      <c r="G298" s="2">
        <v>1.0233120550928614</v>
      </c>
      <c r="H298" s="2">
        <v>1.4363983100157421E-2</v>
      </c>
      <c r="I298" s="2">
        <v>78.488630416973393</v>
      </c>
      <c r="J298" s="2">
        <v>293.53341942715377</v>
      </c>
      <c r="K298" s="2">
        <v>1522.2526556804569</v>
      </c>
      <c r="L298" s="2">
        <v>2091.3227622409554</v>
      </c>
      <c r="M298" s="2">
        <v>4783.2801625505899</v>
      </c>
      <c r="N298" s="2">
        <v>0.9999999999973892</v>
      </c>
      <c r="O298" s="2">
        <v>1</v>
      </c>
      <c r="P298" s="2">
        <v>1</v>
      </c>
      <c r="Q298" s="2">
        <v>1</v>
      </c>
      <c r="R298" s="2">
        <v>1</v>
      </c>
      <c r="S298">
        <v>58.556664622618314</v>
      </c>
    </row>
    <row r="299" spans="1:19" x14ac:dyDescent="0.2">
      <c r="A299" s="2" t="s">
        <v>321</v>
      </c>
      <c r="B299" s="2">
        <v>616</v>
      </c>
      <c r="C299" s="2">
        <v>5.4966034692956404E-2</v>
      </c>
      <c r="D299" s="2">
        <v>8.6391647363772042E-2</v>
      </c>
      <c r="E299" s="2">
        <v>620786</v>
      </c>
      <c r="F299" s="2">
        <v>0.98133552687826198</v>
      </c>
      <c r="G299" s="2">
        <v>1.0183303377744743</v>
      </c>
      <c r="H299" s="2">
        <v>-7.730376502212144E-2</v>
      </c>
      <c r="I299" s="2">
        <v>78.187517757681562</v>
      </c>
      <c r="J299" s="2">
        <v>290.10457613885825</v>
      </c>
      <c r="K299" s="2">
        <v>1474.3019522259904</v>
      </c>
      <c r="L299" s="2">
        <v>2013.5243448017363</v>
      </c>
      <c r="M299" s="2">
        <v>4519.0646222513496</v>
      </c>
      <c r="N299" s="2">
        <v>0.99999999999705746</v>
      </c>
      <c r="O299" s="2">
        <v>1</v>
      </c>
      <c r="P299" s="2">
        <v>1</v>
      </c>
      <c r="Q299" s="2">
        <v>1</v>
      </c>
      <c r="R299" s="2">
        <v>1</v>
      </c>
      <c r="S299">
        <v>58.556664622618314</v>
      </c>
    </row>
    <row r="300" spans="1:19" x14ac:dyDescent="0.2">
      <c r="A300" s="2" t="s">
        <v>322</v>
      </c>
      <c r="B300" s="2">
        <v>616</v>
      </c>
      <c r="C300" s="2">
        <v>5.4966034692956404E-2</v>
      </c>
      <c r="D300" s="2">
        <v>7.8603597406280604E-2</v>
      </c>
      <c r="E300" s="2">
        <v>620786</v>
      </c>
      <c r="F300" s="2">
        <v>0.98133552687826198</v>
      </c>
      <c r="G300" s="2">
        <v>1.0197928432019703</v>
      </c>
      <c r="H300" s="2">
        <v>3.7713039957236058E-2</v>
      </c>
      <c r="I300" s="2">
        <v>78.935029995663797</v>
      </c>
      <c r="J300" s="2">
        <v>295.79961151514073</v>
      </c>
      <c r="K300" s="2">
        <v>1541.9615177219137</v>
      </c>
      <c r="L300" s="2">
        <v>2121.5878322125864</v>
      </c>
      <c r="M300" s="2">
        <v>4875.729512324353</v>
      </c>
      <c r="N300" s="2">
        <v>0.99999999999781353</v>
      </c>
      <c r="O300" s="2">
        <v>1</v>
      </c>
      <c r="P300" s="2">
        <v>1</v>
      </c>
      <c r="Q300" s="2">
        <v>1</v>
      </c>
      <c r="R300" s="2">
        <v>1</v>
      </c>
      <c r="S300">
        <v>58.556664622618314</v>
      </c>
    </row>
    <row r="301" spans="1:19" x14ac:dyDescent="0.2">
      <c r="A301" s="2" t="s">
        <v>323</v>
      </c>
      <c r="B301" s="2">
        <v>616</v>
      </c>
      <c r="C301" s="2">
        <v>5.4966034692956404E-2</v>
      </c>
      <c r="D301" s="2">
        <v>8.3846845314429694E-2</v>
      </c>
      <c r="E301" s="2">
        <v>620786</v>
      </c>
      <c r="F301" s="2">
        <v>0.98133552687826198</v>
      </c>
      <c r="G301" s="2">
        <v>1.0252353873013194</v>
      </c>
      <c r="H301" s="2">
        <v>-1.467838730219069E-2</v>
      </c>
      <c r="I301" s="2">
        <v>78.12621982658024</v>
      </c>
      <c r="J301" s="2">
        <v>291.4507449258615</v>
      </c>
      <c r="K301" s="2">
        <v>1501.8375207154504</v>
      </c>
      <c r="L301" s="2">
        <v>2059.4496476106642</v>
      </c>
      <c r="M301" s="2">
        <v>4682.607712513699</v>
      </c>
      <c r="N301" s="2">
        <v>0.99999999999698497</v>
      </c>
      <c r="O301" s="2">
        <v>1</v>
      </c>
      <c r="P301" s="2">
        <v>1</v>
      </c>
      <c r="Q301" s="2">
        <v>1</v>
      </c>
      <c r="R301" s="2">
        <v>1</v>
      </c>
      <c r="S301">
        <v>58.556664622618314</v>
      </c>
    </row>
    <row r="302" spans="1:19" x14ac:dyDescent="0.2">
      <c r="A302" s="2" t="s">
        <v>324</v>
      </c>
      <c r="B302" s="2">
        <v>616</v>
      </c>
      <c r="C302" s="2">
        <v>5.4966034692956404E-2</v>
      </c>
      <c r="D302" s="2">
        <v>8.9618173661977218E-2</v>
      </c>
      <c r="E302" s="2">
        <v>620786</v>
      </c>
      <c r="F302" s="2">
        <v>0.98133552687826198</v>
      </c>
      <c r="G302" s="2">
        <v>1.027589395306945</v>
      </c>
      <c r="H302" s="2">
        <v>3.6225116451814858E-2</v>
      </c>
      <c r="I302" s="2">
        <v>78.324333415693076</v>
      </c>
      <c r="J302" s="2">
        <v>293.4799338524644</v>
      </c>
      <c r="K302" s="2">
        <v>1529.6784076655686</v>
      </c>
      <c r="L302" s="2">
        <v>2104.7085498528936</v>
      </c>
      <c r="M302" s="2">
        <v>4838.0358376786353</v>
      </c>
      <c r="N302" s="2">
        <v>0.99999999999721312</v>
      </c>
      <c r="O302" s="2">
        <v>1</v>
      </c>
      <c r="P302" s="2">
        <v>1</v>
      </c>
      <c r="Q302" s="2">
        <v>1</v>
      </c>
      <c r="R302" s="2">
        <v>1</v>
      </c>
      <c r="S302">
        <v>58.556664622618314</v>
      </c>
    </row>
    <row r="303" spans="1:19" x14ac:dyDescent="0.2">
      <c r="A303" s="2" t="s">
        <v>325</v>
      </c>
      <c r="B303" s="2">
        <v>616</v>
      </c>
      <c r="C303" s="2">
        <v>5.4966034692956404E-2</v>
      </c>
      <c r="D303" s="2">
        <v>7.4278194730840116E-2</v>
      </c>
      <c r="E303" s="2">
        <v>620786</v>
      </c>
      <c r="F303" s="2">
        <v>0.98133552687826198</v>
      </c>
      <c r="G303" s="2">
        <v>1.0257143052199225</v>
      </c>
      <c r="H303" s="2">
        <v>3.2036292211429569E-2</v>
      </c>
      <c r="I303" s="2">
        <v>78.436449153078811</v>
      </c>
      <c r="J303" s="2">
        <v>293.79134874556786</v>
      </c>
      <c r="K303" s="2">
        <v>1529.7726208414208</v>
      </c>
      <c r="L303" s="2">
        <v>2104.1931060957536</v>
      </c>
      <c r="M303" s="2">
        <v>4831.8213415109467</v>
      </c>
      <c r="N303" s="2">
        <v>0.99999999999733447</v>
      </c>
      <c r="O303" s="2">
        <v>1</v>
      </c>
      <c r="P303" s="2">
        <v>1</v>
      </c>
      <c r="Q303" s="2">
        <v>1</v>
      </c>
      <c r="R303" s="2">
        <v>1</v>
      </c>
      <c r="S303">
        <v>58.556664622618314</v>
      </c>
    </row>
    <row r="304" spans="1:19" x14ac:dyDescent="0.2">
      <c r="A304" s="2" t="s">
        <v>326</v>
      </c>
      <c r="B304" s="2">
        <v>616</v>
      </c>
      <c r="C304" s="2">
        <v>5.4966034692956404E-2</v>
      </c>
      <c r="D304" s="2">
        <v>0.11178445672619083</v>
      </c>
      <c r="E304" s="2">
        <v>620786</v>
      </c>
      <c r="F304" s="2">
        <v>0.98133552687826198</v>
      </c>
      <c r="G304" s="2">
        <v>1.0496202673976112</v>
      </c>
      <c r="H304" s="2">
        <v>1.3276047427449989E-2</v>
      </c>
      <c r="I304" s="2">
        <v>76.515459259952792</v>
      </c>
      <c r="J304" s="2">
        <v>286.16403397318356</v>
      </c>
      <c r="K304" s="2">
        <v>1484.9025768604179</v>
      </c>
      <c r="L304" s="2">
        <v>2040.6724193747048</v>
      </c>
      <c r="M304" s="2">
        <v>4675.2745089565788</v>
      </c>
      <c r="N304" s="2">
        <v>0.99999999999428935</v>
      </c>
      <c r="O304" s="2">
        <v>1</v>
      </c>
      <c r="P304" s="2">
        <v>1</v>
      </c>
      <c r="Q304" s="2">
        <v>1</v>
      </c>
      <c r="R304" s="2">
        <v>1</v>
      </c>
      <c r="S304">
        <v>58.556664622618314</v>
      </c>
    </row>
    <row r="305" spans="1:19" x14ac:dyDescent="0.2">
      <c r="A305" s="2" t="s">
        <v>327</v>
      </c>
      <c r="B305" s="2">
        <v>616</v>
      </c>
      <c r="C305" s="2">
        <v>5.4966034692956404E-2</v>
      </c>
      <c r="D305" s="2">
        <v>9.315354075854991E-2</v>
      </c>
      <c r="E305" s="2">
        <v>620786</v>
      </c>
      <c r="F305" s="2">
        <v>0.98133552687826198</v>
      </c>
      <c r="G305" s="2">
        <v>1.0210289308627394</v>
      </c>
      <c r="H305" s="2">
        <v>-3.6331449771271002E-3</v>
      </c>
      <c r="I305" s="2">
        <v>78.529317475401442</v>
      </c>
      <c r="J305" s="2">
        <v>293.22474366209377</v>
      </c>
      <c r="K305" s="2">
        <v>1514.4388923656477</v>
      </c>
      <c r="L305" s="2">
        <v>2078.0650090212212</v>
      </c>
      <c r="M305" s="2">
        <v>4734.1884993436197</v>
      </c>
      <c r="N305" s="2">
        <v>0.99999999999743105</v>
      </c>
      <c r="O305" s="2">
        <v>1</v>
      </c>
      <c r="P305" s="2">
        <v>1</v>
      </c>
      <c r="Q305" s="2">
        <v>1</v>
      </c>
      <c r="R305" s="2">
        <v>1</v>
      </c>
      <c r="S305">
        <v>58.556664622618314</v>
      </c>
    </row>
    <row r="306" spans="1:19" x14ac:dyDescent="0.2">
      <c r="A306" s="2" t="s">
        <v>328</v>
      </c>
      <c r="B306" s="2">
        <v>616</v>
      </c>
      <c r="C306" s="2">
        <v>5.4966034692956404E-2</v>
      </c>
      <c r="D306" s="2">
        <v>7.7805226919639106E-2</v>
      </c>
      <c r="E306" s="2">
        <v>620786</v>
      </c>
      <c r="F306" s="2">
        <v>0.98133552687826198</v>
      </c>
      <c r="G306" s="2">
        <v>1.0247011071279992</v>
      </c>
      <c r="H306" s="2">
        <v>0.10438817171224284</v>
      </c>
      <c r="I306" s="2">
        <v>79.057944548314239</v>
      </c>
      <c r="J306" s="2">
        <v>298.00617908555336</v>
      </c>
      <c r="K306" s="2">
        <v>1577.8405219089302</v>
      </c>
      <c r="L306" s="2">
        <v>2181.1432593813965</v>
      </c>
      <c r="M306" s="2">
        <v>5090.7313337808</v>
      </c>
      <c r="N306" s="2">
        <v>0.99999999999791789</v>
      </c>
      <c r="O306" s="2">
        <v>1</v>
      </c>
      <c r="P306" s="2">
        <v>1</v>
      </c>
      <c r="Q306" s="2">
        <v>1</v>
      </c>
      <c r="R306" s="2">
        <v>1</v>
      </c>
      <c r="S306">
        <v>58.556664622618314</v>
      </c>
    </row>
    <row r="307" spans="1:19" x14ac:dyDescent="0.2">
      <c r="A307" s="2" t="s">
        <v>329</v>
      </c>
      <c r="B307" s="2">
        <v>616</v>
      </c>
      <c r="C307" s="2">
        <v>5.4966034692956404E-2</v>
      </c>
      <c r="D307" s="2">
        <v>7.9100310547876279E-2</v>
      </c>
      <c r="E307" s="2">
        <v>620786</v>
      </c>
      <c r="F307" s="2">
        <v>0.98133552687826198</v>
      </c>
      <c r="G307" s="2">
        <v>1.033536996426818</v>
      </c>
      <c r="H307" s="2">
        <v>-1.8679207388050911E-2</v>
      </c>
      <c r="I307" s="2">
        <v>77.471871020175868</v>
      </c>
      <c r="J307" s="2">
        <v>288.92878803615162</v>
      </c>
      <c r="K307" s="2">
        <v>1488.006093683925</v>
      </c>
      <c r="L307" s="2">
        <v>2040.2472169268185</v>
      </c>
      <c r="M307" s="2">
        <v>4638.1492403787061</v>
      </c>
      <c r="N307" s="2">
        <v>0.99999999999609102</v>
      </c>
      <c r="O307" s="2">
        <v>1</v>
      </c>
      <c r="P307" s="2">
        <v>1</v>
      </c>
      <c r="Q307" s="2">
        <v>1</v>
      </c>
      <c r="R307" s="2">
        <v>1</v>
      </c>
      <c r="S307">
        <v>58.556664622618314</v>
      </c>
    </row>
    <row r="308" spans="1:19" x14ac:dyDescent="0.2">
      <c r="A308" s="2" t="s">
        <v>330</v>
      </c>
      <c r="B308" s="2">
        <v>616</v>
      </c>
      <c r="C308" s="2">
        <v>5.4966034692956404E-2</v>
      </c>
      <c r="D308" s="2">
        <v>7.1532223719672078E-2</v>
      </c>
      <c r="E308" s="2">
        <v>620786</v>
      </c>
      <c r="F308" s="2">
        <v>0.98133552687826198</v>
      </c>
      <c r="G308" s="2">
        <v>1.0227658039890541</v>
      </c>
      <c r="H308" s="2">
        <v>-9.5434767447039326E-2</v>
      </c>
      <c r="I308" s="2">
        <v>77.71875371420623</v>
      </c>
      <c r="J308" s="2">
        <v>287.94071468331015</v>
      </c>
      <c r="K308" s="2">
        <v>1458.027262506426</v>
      </c>
      <c r="L308" s="2">
        <v>1989.2939587087239</v>
      </c>
      <c r="M308" s="2">
        <v>4451.0617248783165</v>
      </c>
      <c r="N308" s="2">
        <v>0.99999999999645572</v>
      </c>
      <c r="O308" s="2">
        <v>1</v>
      </c>
      <c r="P308" s="2">
        <v>1</v>
      </c>
      <c r="Q308" s="2">
        <v>1</v>
      </c>
      <c r="R308" s="2">
        <v>1</v>
      </c>
      <c r="S308">
        <v>58.556664622618314</v>
      </c>
    </row>
    <row r="309" spans="1:19" x14ac:dyDescent="0.2">
      <c r="A309" s="2" t="s">
        <v>331</v>
      </c>
      <c r="B309" s="2">
        <v>616</v>
      </c>
      <c r="C309" s="2">
        <v>5.4966034692956404E-2</v>
      </c>
      <c r="D309" s="2">
        <v>8.210673539827372E-2</v>
      </c>
      <c r="E309" s="2">
        <v>620786</v>
      </c>
      <c r="F309" s="2">
        <v>0.98133552687826198</v>
      </c>
      <c r="G309" s="2">
        <v>1.0246234132004004</v>
      </c>
      <c r="H309" s="2">
        <v>-0.13249583503105852</v>
      </c>
      <c r="I309" s="2">
        <v>77.310112451863645</v>
      </c>
      <c r="J309" s="2">
        <v>285.54852004839307</v>
      </c>
      <c r="K309" s="2">
        <v>1434.9549611553118</v>
      </c>
      <c r="L309" s="2">
        <v>1953.6160076101285</v>
      </c>
      <c r="M309" s="2">
        <v>4342.2509826492123</v>
      </c>
      <c r="N309" s="2">
        <v>0.99999999999583211</v>
      </c>
      <c r="O309" s="2">
        <v>1</v>
      </c>
      <c r="P309" s="2">
        <v>1</v>
      </c>
      <c r="Q309" s="2">
        <v>1</v>
      </c>
      <c r="R309" s="2">
        <v>1</v>
      </c>
      <c r="S309">
        <v>58.556664622618314</v>
      </c>
    </row>
    <row r="310" spans="1:19" x14ac:dyDescent="0.2">
      <c r="A310" s="2" t="s">
        <v>332</v>
      </c>
      <c r="B310" s="2">
        <v>616</v>
      </c>
      <c r="C310" s="2">
        <v>5.4966034692956404E-2</v>
      </c>
      <c r="D310" s="2">
        <v>8.1776340842800235E-2</v>
      </c>
      <c r="E310" s="2">
        <v>620786</v>
      </c>
      <c r="F310" s="2">
        <v>0.98133552687826198</v>
      </c>
      <c r="G310" s="2">
        <v>1.0255885084696437</v>
      </c>
      <c r="H310" s="2">
        <v>0.10084726677542666</v>
      </c>
      <c r="I310" s="2">
        <v>78.962278022985814</v>
      </c>
      <c r="J310" s="2">
        <v>297.55144478006315</v>
      </c>
      <c r="K310" s="2">
        <v>1574.1358903063679</v>
      </c>
      <c r="L310" s="2">
        <v>2175.4934396947465</v>
      </c>
      <c r="M310" s="2">
        <v>5073.5818899129645</v>
      </c>
      <c r="N310" s="2">
        <v>0.99999999999783717</v>
      </c>
      <c r="O310" s="2">
        <v>1</v>
      </c>
      <c r="P310" s="2">
        <v>1</v>
      </c>
      <c r="Q310" s="2">
        <v>1</v>
      </c>
      <c r="R310" s="2">
        <v>1</v>
      </c>
      <c r="S310">
        <v>58.556664622618314</v>
      </c>
    </row>
    <row r="311" spans="1:19" x14ac:dyDescent="0.2">
      <c r="A311" s="2" t="s">
        <v>333</v>
      </c>
      <c r="B311" s="2">
        <v>616</v>
      </c>
      <c r="C311" s="2">
        <v>5.4966034692956404E-2</v>
      </c>
      <c r="D311" s="2">
        <v>7.6435872266017446E-2</v>
      </c>
      <c r="E311" s="2">
        <v>620786</v>
      </c>
      <c r="F311" s="2">
        <v>0.98133552687826198</v>
      </c>
      <c r="G311" s="2">
        <v>1.0220823648570292</v>
      </c>
      <c r="H311" s="2">
        <v>-0.17541767733073521</v>
      </c>
      <c r="I311" s="2">
        <v>77.188414926390635</v>
      </c>
      <c r="J311" s="2">
        <v>284.07482737472924</v>
      </c>
      <c r="K311" s="2">
        <v>1414.9028831932451</v>
      </c>
      <c r="L311" s="2">
        <v>1921.4861620720817</v>
      </c>
      <c r="M311" s="2">
        <v>4237.6155772214715</v>
      </c>
      <c r="N311" s="2">
        <v>0.99999999999562605</v>
      </c>
      <c r="O311" s="2">
        <v>1</v>
      </c>
      <c r="P311" s="2">
        <v>1</v>
      </c>
      <c r="Q311" s="2">
        <v>1</v>
      </c>
      <c r="R311" s="2">
        <v>1</v>
      </c>
      <c r="S311">
        <v>58.556664622618314</v>
      </c>
    </row>
    <row r="312" spans="1:19" x14ac:dyDescent="0.2">
      <c r="A312" s="2" t="s">
        <v>334</v>
      </c>
      <c r="B312" s="2">
        <v>616</v>
      </c>
      <c r="C312" s="2">
        <v>5.4966034692956404E-2</v>
      </c>
      <c r="D312" s="2">
        <v>0.34825427967365891</v>
      </c>
      <c r="E312" s="2">
        <v>620786</v>
      </c>
      <c r="F312" s="2">
        <v>0.98133552687826198</v>
      </c>
      <c r="G312" s="2">
        <v>1.0279523968888413</v>
      </c>
      <c r="H312" s="2">
        <v>-4.9521270770202248E-2</v>
      </c>
      <c r="I312" s="2">
        <v>77.665044998643708</v>
      </c>
      <c r="J312" s="2">
        <v>288.8775370646992</v>
      </c>
      <c r="K312" s="2">
        <v>1477.5037926015277</v>
      </c>
      <c r="L312" s="2">
        <v>2021.7292622788975</v>
      </c>
      <c r="M312" s="2">
        <v>4565.7640709564284</v>
      </c>
      <c r="N312" s="2">
        <v>0.99999999999637945</v>
      </c>
      <c r="O312" s="2">
        <v>1</v>
      </c>
      <c r="P312" s="2">
        <v>1</v>
      </c>
      <c r="Q312" s="2">
        <v>1</v>
      </c>
      <c r="R312" s="2">
        <v>1</v>
      </c>
      <c r="S312">
        <v>58.556664622618314</v>
      </c>
    </row>
    <row r="313" spans="1:19" x14ac:dyDescent="0.2">
      <c r="A313" s="2" t="s">
        <v>335</v>
      </c>
      <c r="B313" s="2">
        <v>616</v>
      </c>
      <c r="C313" s="2">
        <v>5.4966034692956404E-2</v>
      </c>
      <c r="D313" s="2">
        <v>7.2184177635857105E-2</v>
      </c>
      <c r="E313" s="2">
        <v>620786</v>
      </c>
      <c r="F313" s="2">
        <v>0.98133552687826198</v>
      </c>
      <c r="G313" s="2">
        <v>1.0209617030253086</v>
      </c>
      <c r="H313" s="2">
        <v>-4.0929281001821492E-2</v>
      </c>
      <c r="I313" s="2">
        <v>78.256834270204621</v>
      </c>
      <c r="J313" s="2">
        <v>291.27168770203696</v>
      </c>
      <c r="K313" s="2">
        <v>1492.0635732766755</v>
      </c>
      <c r="L313" s="2">
        <v>2042.4854836862746</v>
      </c>
      <c r="M313" s="2">
        <v>4617.8554004974912</v>
      </c>
      <c r="N313" s="2">
        <v>0.9999999999971374</v>
      </c>
      <c r="O313" s="2">
        <v>1</v>
      </c>
      <c r="P313" s="2">
        <v>1</v>
      </c>
      <c r="Q313" s="2">
        <v>1</v>
      </c>
      <c r="R313" s="2">
        <v>1</v>
      </c>
      <c r="S313">
        <v>58.556664622618314</v>
      </c>
    </row>
    <row r="314" spans="1:19" x14ac:dyDescent="0.2">
      <c r="A314" s="2" t="s">
        <v>336</v>
      </c>
      <c r="B314" s="2">
        <v>616</v>
      </c>
      <c r="C314" s="2">
        <v>5.4966034692956404E-2</v>
      </c>
      <c r="D314" s="2">
        <v>7.625346292376807E-2</v>
      </c>
      <c r="E314" s="2">
        <v>620786</v>
      </c>
      <c r="F314" s="2">
        <v>0.98133552687826198</v>
      </c>
      <c r="G314" s="2">
        <v>1.0260884282654223</v>
      </c>
      <c r="H314" s="2">
        <v>-2.4545857020880201E-2</v>
      </c>
      <c r="I314" s="2">
        <v>77.988739931646094</v>
      </c>
      <c r="J314" s="2">
        <v>290.6940086691626</v>
      </c>
      <c r="K314" s="2">
        <v>1494.7500536389214</v>
      </c>
      <c r="L314" s="2">
        <v>2048.4702468926034</v>
      </c>
      <c r="M314" s="2">
        <v>4648.5942640154481</v>
      </c>
      <c r="N314" s="2">
        <v>0.99999999999681588</v>
      </c>
      <c r="O314" s="2">
        <v>1</v>
      </c>
      <c r="P314" s="2">
        <v>1</v>
      </c>
      <c r="Q314" s="2">
        <v>1</v>
      </c>
      <c r="R314" s="2">
        <v>1</v>
      </c>
      <c r="S314">
        <v>58.556664622618314</v>
      </c>
    </row>
    <row r="315" spans="1:19" x14ac:dyDescent="0.2">
      <c r="A315" s="2" t="s">
        <v>337</v>
      </c>
      <c r="B315" s="2">
        <v>616</v>
      </c>
      <c r="C315" s="2">
        <v>5.4966034692956404E-2</v>
      </c>
      <c r="D315" s="2">
        <v>0.11357918630507782</v>
      </c>
      <c r="E315" s="2">
        <v>620786</v>
      </c>
      <c r="F315" s="2">
        <v>0.98133552687826198</v>
      </c>
      <c r="G315" s="2">
        <v>1.0256778110368387</v>
      </c>
      <c r="H315" s="2">
        <v>-6.7303204510838002E-3</v>
      </c>
      <c r="I315" s="2">
        <v>78.151400344802212</v>
      </c>
      <c r="J315" s="2">
        <v>291.74465030321562</v>
      </c>
      <c r="K315" s="2">
        <v>1506.0128966867771</v>
      </c>
      <c r="L315" s="2">
        <v>2066.2465395585486</v>
      </c>
      <c r="M315" s="2">
        <v>4705.9205512920989</v>
      </c>
      <c r="N315" s="2">
        <v>0.99999999999701505</v>
      </c>
      <c r="O315" s="2">
        <v>1</v>
      </c>
      <c r="P315" s="2">
        <v>1</v>
      </c>
      <c r="Q315" s="2">
        <v>1</v>
      </c>
      <c r="R315" s="2">
        <v>1</v>
      </c>
      <c r="S315">
        <v>58.556664622618314</v>
      </c>
    </row>
    <row r="316" spans="1:19" x14ac:dyDescent="0.2">
      <c r="A316" s="2" t="s">
        <v>338</v>
      </c>
      <c r="B316" s="2">
        <v>615</v>
      </c>
      <c r="C316" s="2">
        <v>5.4905476831735321E-2</v>
      </c>
      <c r="D316" s="2">
        <v>4.5878474732468568</v>
      </c>
      <c r="E316" s="2">
        <v>620786</v>
      </c>
      <c r="F316" s="2">
        <v>0.98127087677272029</v>
      </c>
      <c r="G316" s="2">
        <v>1.0408805369913623</v>
      </c>
      <c r="H316" s="2">
        <v>7.7531443338703529E-2</v>
      </c>
      <c r="I316" s="2">
        <v>77.53278040020011</v>
      </c>
      <c r="J316" s="2">
        <v>291.56183801846453</v>
      </c>
      <c r="K316" s="2">
        <v>1534.4923341477815</v>
      </c>
      <c r="L316" s="2">
        <v>2117.6073547730466</v>
      </c>
      <c r="M316" s="2">
        <v>4916.7468386377268</v>
      </c>
      <c r="N316" s="2">
        <v>0.99999999999618439</v>
      </c>
      <c r="O316" s="2">
        <v>1</v>
      </c>
      <c r="P316" s="2">
        <v>1</v>
      </c>
      <c r="Q316" s="2">
        <v>1</v>
      </c>
      <c r="R316" s="2">
        <v>1</v>
      </c>
      <c r="S316">
        <v>58.583600463904865</v>
      </c>
    </row>
    <row r="317" spans="1:19" x14ac:dyDescent="0.2">
      <c r="A317" s="2" t="s">
        <v>339</v>
      </c>
      <c r="B317" s="2">
        <v>616</v>
      </c>
      <c r="C317" s="2">
        <v>5.4966034692956404E-2</v>
      </c>
      <c r="D317" s="2">
        <v>7.9670094217200962E-2</v>
      </c>
      <c r="E317" s="2">
        <v>620786</v>
      </c>
      <c r="F317" s="2">
        <v>0.98133552687826198</v>
      </c>
      <c r="G317" s="2">
        <v>1.0220115509677299</v>
      </c>
      <c r="H317" s="2">
        <v>9.8555969798072837E-2</v>
      </c>
      <c r="I317" s="2">
        <v>79.223221348690984</v>
      </c>
      <c r="J317" s="2">
        <v>298.47667623755575</v>
      </c>
      <c r="K317" s="2">
        <v>1578.1012805238008</v>
      </c>
      <c r="L317" s="2">
        <v>2180.5382813500469</v>
      </c>
      <c r="M317" s="2">
        <v>5081.5188723292631</v>
      </c>
      <c r="N317" s="2">
        <v>0.99999999999805023</v>
      </c>
      <c r="O317" s="2">
        <v>1</v>
      </c>
      <c r="P317" s="2">
        <v>1</v>
      </c>
      <c r="Q317" s="2">
        <v>1</v>
      </c>
      <c r="R317" s="2">
        <v>1</v>
      </c>
      <c r="S317">
        <v>58.556664622618314</v>
      </c>
    </row>
    <row r="318" spans="1:19" x14ac:dyDescent="0.2">
      <c r="A318" s="2" t="s">
        <v>340</v>
      </c>
      <c r="B318" s="2">
        <v>616</v>
      </c>
      <c r="C318" s="2">
        <v>5.4966034692956404E-2</v>
      </c>
      <c r="D318" s="2">
        <v>8.1617675055806888E-2</v>
      </c>
      <c r="E318" s="2">
        <v>620786</v>
      </c>
      <c r="F318" s="2">
        <v>0.98133552687826198</v>
      </c>
      <c r="G318" s="2">
        <v>1.0252045939671837</v>
      </c>
      <c r="H318" s="2">
        <v>-6.0204690880641967E-2</v>
      </c>
      <c r="I318" s="2">
        <v>77.793369619432795</v>
      </c>
      <c r="J318" s="2">
        <v>289.08455232445954</v>
      </c>
      <c r="K318" s="2">
        <v>1474.9914379769348</v>
      </c>
      <c r="L318" s="2">
        <v>2016.8535173417304</v>
      </c>
      <c r="M318" s="2">
        <v>4544.196394258729</v>
      </c>
      <c r="N318" s="2">
        <v>0.9999999999965592</v>
      </c>
      <c r="O318" s="2">
        <v>1</v>
      </c>
      <c r="P318" s="2">
        <v>1</v>
      </c>
      <c r="Q318" s="2">
        <v>1</v>
      </c>
      <c r="R318" s="2">
        <v>1</v>
      </c>
      <c r="S318">
        <v>58.556664622618314</v>
      </c>
    </row>
    <row r="319" spans="1:19" x14ac:dyDescent="0.2">
      <c r="A319" s="2" t="s">
        <v>341</v>
      </c>
      <c r="B319" s="2">
        <v>616</v>
      </c>
      <c r="C319" s="2">
        <v>5.4966034692956404E-2</v>
      </c>
      <c r="D319" s="2">
        <v>8.681619853169735E-2</v>
      </c>
      <c r="E319" s="2">
        <v>620786</v>
      </c>
      <c r="F319" s="2">
        <v>0.98133552687826198</v>
      </c>
      <c r="G319" s="2">
        <v>1.0228699220125066</v>
      </c>
      <c r="H319" s="2">
        <v>-1.4592685226537899E-3</v>
      </c>
      <c r="I319" s="2">
        <v>78.40453379402193</v>
      </c>
      <c r="J319" s="2">
        <v>292.81720978044257</v>
      </c>
      <c r="K319" s="2">
        <v>1513.163804413264</v>
      </c>
      <c r="L319" s="2">
        <v>2076.6710243558682</v>
      </c>
      <c r="M319" s="2">
        <v>4733.8248936106702</v>
      </c>
      <c r="N319" s="2">
        <v>0.99999999999730049</v>
      </c>
      <c r="O319" s="2">
        <v>1</v>
      </c>
      <c r="P319" s="2">
        <v>1</v>
      </c>
      <c r="Q319" s="2">
        <v>1</v>
      </c>
      <c r="R319" s="2">
        <v>1</v>
      </c>
      <c r="S319">
        <v>58.556664622618314</v>
      </c>
    </row>
    <row r="320" spans="1:19" x14ac:dyDescent="0.2">
      <c r="A320" s="2" t="s">
        <v>342</v>
      </c>
      <c r="B320" s="2">
        <v>616</v>
      </c>
      <c r="C320" s="2">
        <v>5.4966034692956404E-2</v>
      </c>
      <c r="D320" s="2">
        <v>7.6592550540318993E-2</v>
      </c>
      <c r="E320" s="2">
        <v>620786</v>
      </c>
      <c r="F320" s="2">
        <v>0.98133552687826198</v>
      </c>
      <c r="G320" s="2">
        <v>1.0218516949005079</v>
      </c>
      <c r="H320" s="2">
        <v>-9.0891819134935006E-2</v>
      </c>
      <c r="I320" s="2">
        <v>77.820818189697121</v>
      </c>
      <c r="J320" s="2">
        <v>288.42555019540134</v>
      </c>
      <c r="K320" s="2">
        <v>1461.8111273185893</v>
      </c>
      <c r="L320" s="2">
        <v>1994.9633852957843</v>
      </c>
      <c r="M320" s="2">
        <v>4467.2083711090509</v>
      </c>
      <c r="N320" s="2">
        <v>0.99999999999659639</v>
      </c>
      <c r="O320" s="2">
        <v>1</v>
      </c>
      <c r="P320" s="2">
        <v>1</v>
      </c>
      <c r="Q320" s="2">
        <v>1</v>
      </c>
      <c r="R320" s="2">
        <v>1</v>
      </c>
      <c r="S320">
        <v>58.556664622618314</v>
      </c>
    </row>
    <row r="321" spans="1:19" x14ac:dyDescent="0.2">
      <c r="A321" s="2" t="s">
        <v>343</v>
      </c>
      <c r="B321" s="2">
        <v>616</v>
      </c>
      <c r="C321" s="2">
        <v>5.4966034692956404E-2</v>
      </c>
      <c r="D321" s="2">
        <v>0.10079738958464464</v>
      </c>
      <c r="E321" s="2">
        <v>620786</v>
      </c>
      <c r="F321" s="2">
        <v>0.98133552687826198</v>
      </c>
      <c r="G321" s="2">
        <v>1.0257782487533074</v>
      </c>
      <c r="H321" s="2">
        <v>1.6839189515319111E-2</v>
      </c>
      <c r="I321" s="2">
        <v>78.318490753940253</v>
      </c>
      <c r="J321" s="2">
        <v>292.96338440391003</v>
      </c>
      <c r="K321" s="2">
        <v>1520.2581105463357</v>
      </c>
      <c r="L321" s="2">
        <v>2089.0017690924255</v>
      </c>
      <c r="M321" s="2">
        <v>4781.3541634342346</v>
      </c>
      <c r="N321" s="2">
        <v>0.99999999999720668</v>
      </c>
      <c r="O321" s="2">
        <v>1</v>
      </c>
      <c r="P321" s="2">
        <v>1</v>
      </c>
      <c r="Q321" s="2">
        <v>1</v>
      </c>
      <c r="R321" s="2">
        <v>1</v>
      </c>
      <c r="S321">
        <v>58.556664622618314</v>
      </c>
    </row>
    <row r="322" spans="1:19" x14ac:dyDescent="0.2">
      <c r="A322" s="2" t="s">
        <v>344</v>
      </c>
      <c r="B322" s="2">
        <v>616</v>
      </c>
      <c r="C322" s="2">
        <v>5.4966034692956404E-2</v>
      </c>
      <c r="D322" s="2">
        <v>7.7988246903572103E-2</v>
      </c>
      <c r="E322" s="2">
        <v>620786</v>
      </c>
      <c r="F322" s="2">
        <v>0.98133552687826198</v>
      </c>
      <c r="G322" s="2">
        <v>1.0222972728919757</v>
      </c>
      <c r="H322" s="2">
        <v>8.9219488608392503E-2</v>
      </c>
      <c r="I322" s="2">
        <v>79.130067311037209</v>
      </c>
      <c r="J322" s="2">
        <v>297.8787725095853</v>
      </c>
      <c r="K322" s="2">
        <v>1571.4912023661966</v>
      </c>
      <c r="L322" s="2">
        <v>2169.9769896937887</v>
      </c>
      <c r="M322" s="2">
        <v>5045.984972470781</v>
      </c>
      <c r="N322" s="2">
        <v>0.99999999999797673</v>
      </c>
      <c r="O322" s="2">
        <v>1</v>
      </c>
      <c r="P322" s="2">
        <v>1</v>
      </c>
      <c r="Q322" s="2">
        <v>1</v>
      </c>
      <c r="R322" s="2">
        <v>1</v>
      </c>
      <c r="S322">
        <v>58.556664622618314</v>
      </c>
    </row>
    <row r="323" spans="1:19" x14ac:dyDescent="0.2">
      <c r="A323" s="2" t="s">
        <v>345</v>
      </c>
      <c r="B323" s="2">
        <v>616</v>
      </c>
      <c r="C323" s="2">
        <v>5.4966034692956404E-2</v>
      </c>
      <c r="D323" s="2">
        <v>0.18805278681920018</v>
      </c>
      <c r="E323" s="2">
        <v>620786</v>
      </c>
      <c r="F323" s="2">
        <v>0.98133552687826198</v>
      </c>
      <c r="G323" s="2">
        <v>1.0349560489803735</v>
      </c>
      <c r="H323" s="2">
        <v>-6.8439781448137463E-2</v>
      </c>
      <c r="I323" s="2">
        <v>77.006904667686129</v>
      </c>
      <c r="J323" s="2">
        <v>285.9949606783992</v>
      </c>
      <c r="K323" s="2">
        <v>1457.3371946647799</v>
      </c>
      <c r="L323" s="2">
        <v>1992.0811345350676</v>
      </c>
      <c r="M323" s="2">
        <v>4484.8874564721273</v>
      </c>
      <c r="N323" s="2">
        <v>0.99999999999529976</v>
      </c>
      <c r="O323" s="2">
        <v>1</v>
      </c>
      <c r="P323" s="2">
        <v>1</v>
      </c>
      <c r="Q323" s="2">
        <v>1</v>
      </c>
      <c r="R323" s="2">
        <v>1</v>
      </c>
      <c r="S323">
        <v>58.556664622618314</v>
      </c>
    </row>
    <row r="324" spans="1:19" x14ac:dyDescent="0.2">
      <c r="A324" s="2" t="s">
        <v>346</v>
      </c>
      <c r="B324" s="2">
        <v>616</v>
      </c>
      <c r="C324" s="2">
        <v>5.4966034692956404E-2</v>
      </c>
      <c r="D324" s="2">
        <v>0.22774346300431259</v>
      </c>
      <c r="E324" s="2">
        <v>620786</v>
      </c>
      <c r="F324" s="2">
        <v>0.98133552687826198</v>
      </c>
      <c r="G324" s="2">
        <v>1.0230679505202891</v>
      </c>
      <c r="H324" s="2">
        <v>6.1686736981510448E-2</v>
      </c>
      <c r="I324" s="2">
        <v>78.86218212972436</v>
      </c>
      <c r="J324" s="2">
        <v>296.1502809316321</v>
      </c>
      <c r="K324" s="2">
        <v>1552.4236792532313</v>
      </c>
      <c r="L324" s="2">
        <v>2139.5647955267373</v>
      </c>
      <c r="M324" s="2">
        <v>4944.3444116643477</v>
      </c>
      <c r="N324" s="2">
        <v>0.99999999999774936</v>
      </c>
      <c r="O324" s="2">
        <v>1</v>
      </c>
      <c r="P324" s="2">
        <v>1</v>
      </c>
      <c r="Q324" s="2">
        <v>1</v>
      </c>
      <c r="R324" s="2">
        <v>1</v>
      </c>
      <c r="S324">
        <v>58.556664622618314</v>
      </c>
    </row>
    <row r="325" spans="1:19" x14ac:dyDescent="0.2">
      <c r="A325" s="2" t="s">
        <v>347</v>
      </c>
      <c r="B325" s="2">
        <v>616</v>
      </c>
      <c r="C325" s="2">
        <v>5.4966034692956404E-2</v>
      </c>
      <c r="D325" s="2">
        <v>8.2843724081912609E-2</v>
      </c>
      <c r="E325" s="2">
        <v>620786</v>
      </c>
      <c r="F325" s="2">
        <v>0.98133552687826198</v>
      </c>
      <c r="G325" s="2">
        <v>1.0234185413279777</v>
      </c>
      <c r="H325" s="2">
        <v>-4.9097320526155099E-2</v>
      </c>
      <c r="I325" s="2">
        <v>78.009858058782839</v>
      </c>
      <c r="J325" s="2">
        <v>290.15716431238013</v>
      </c>
      <c r="K325" s="2">
        <v>1483.8853882662238</v>
      </c>
      <c r="L325" s="2">
        <v>2030.3440152025514</v>
      </c>
      <c r="M325" s="2">
        <v>4583.8914876951603</v>
      </c>
      <c r="N325" s="2">
        <v>0.99999999999684253</v>
      </c>
      <c r="O325" s="2">
        <v>1</v>
      </c>
      <c r="P325" s="2">
        <v>1</v>
      </c>
      <c r="Q325" s="2">
        <v>1</v>
      </c>
      <c r="R325" s="2">
        <v>1</v>
      </c>
      <c r="S325">
        <v>58.556664622618314</v>
      </c>
    </row>
    <row r="326" spans="1:19" x14ac:dyDescent="0.2">
      <c r="A326" s="2" t="s">
        <v>348</v>
      </c>
      <c r="B326" s="2">
        <v>616</v>
      </c>
      <c r="C326" s="2">
        <v>5.4966034692956404E-2</v>
      </c>
      <c r="D326" s="2">
        <v>0.15954209105581718</v>
      </c>
      <c r="E326" s="2">
        <v>620786</v>
      </c>
      <c r="F326" s="2">
        <v>0.98133552687826198</v>
      </c>
      <c r="G326" s="2">
        <v>1.025505202202917</v>
      </c>
      <c r="H326" s="2">
        <v>4.0342732983354022E-2</v>
      </c>
      <c r="I326" s="2">
        <v>78.514422444649455</v>
      </c>
      <c r="J326" s="2">
        <v>294.2957768904019</v>
      </c>
      <c r="K326" s="2">
        <v>1535.2767961280344</v>
      </c>
      <c r="L326" s="2">
        <v>2112.9335507134842</v>
      </c>
      <c r="M326" s="2">
        <v>4860.5894072041347</v>
      </c>
      <c r="N326" s="2">
        <v>0.99999999999741584</v>
      </c>
      <c r="O326" s="2">
        <v>1</v>
      </c>
      <c r="P326" s="2">
        <v>1</v>
      </c>
      <c r="Q326" s="2">
        <v>1</v>
      </c>
      <c r="R326" s="2">
        <v>1</v>
      </c>
      <c r="S326">
        <v>58.556664622618314</v>
      </c>
    </row>
    <row r="327" spans="1:19" x14ac:dyDescent="0.2">
      <c r="A327" s="2" t="s">
        <v>349</v>
      </c>
      <c r="B327" s="2">
        <v>616</v>
      </c>
      <c r="C327" s="2">
        <v>5.4966034692956404E-2</v>
      </c>
      <c r="D327" s="2">
        <v>0.11199630773483901</v>
      </c>
      <c r="E327" s="2">
        <v>620786</v>
      </c>
      <c r="F327" s="2">
        <v>0.98133552687826198</v>
      </c>
      <c r="G327" s="2">
        <v>1.0230681164710906</v>
      </c>
      <c r="H327" s="2">
        <v>7.7978468847245588E-2</v>
      </c>
      <c r="I327" s="2">
        <v>78.985064432817722</v>
      </c>
      <c r="J327" s="2">
        <v>297.03739226572037</v>
      </c>
      <c r="K327" s="2">
        <v>1562.9621426220626</v>
      </c>
      <c r="L327" s="2">
        <v>2156.5188765516582</v>
      </c>
      <c r="M327" s="2">
        <v>5001.9582444094222</v>
      </c>
      <c r="N327" s="2">
        <v>0.9999999999978566</v>
      </c>
      <c r="O327" s="2">
        <v>1</v>
      </c>
      <c r="P327" s="2">
        <v>1</v>
      </c>
      <c r="Q327" s="2">
        <v>1</v>
      </c>
      <c r="R327" s="2">
        <v>1</v>
      </c>
      <c r="S327">
        <v>58.556664622618314</v>
      </c>
    </row>
    <row r="328" spans="1:19" x14ac:dyDescent="0.2">
      <c r="A328" s="2" t="s">
        <v>350</v>
      </c>
      <c r="B328" s="2">
        <v>616</v>
      </c>
      <c r="C328" s="2">
        <v>5.4966034692956404E-2</v>
      </c>
      <c r="D328" s="2">
        <v>7.3891297881085949E-2</v>
      </c>
      <c r="E328" s="2">
        <v>620786</v>
      </c>
      <c r="F328" s="2">
        <v>0.98133552687826198</v>
      </c>
      <c r="G328" s="2">
        <v>1.0222070704452533</v>
      </c>
      <c r="H328" s="2">
        <v>6.1769121614115789E-2</v>
      </c>
      <c r="I328" s="2">
        <v>78.929452838063767</v>
      </c>
      <c r="J328" s="2">
        <v>296.40481967216772</v>
      </c>
      <c r="K328" s="2">
        <v>1553.7579706390986</v>
      </c>
      <c r="L328" s="2">
        <v>2141.3924706795651</v>
      </c>
      <c r="M328" s="2">
        <v>4948.3747233889953</v>
      </c>
      <c r="N328" s="2">
        <v>0.99999999999780875</v>
      </c>
      <c r="O328" s="2">
        <v>1</v>
      </c>
      <c r="P328" s="2">
        <v>1</v>
      </c>
      <c r="Q328" s="2">
        <v>1</v>
      </c>
      <c r="R328" s="2">
        <v>1</v>
      </c>
      <c r="S328">
        <v>58.556664622618314</v>
      </c>
    </row>
    <row r="329" spans="1:19" x14ac:dyDescent="0.2">
      <c r="A329" s="2" t="s">
        <v>351</v>
      </c>
      <c r="B329" s="2">
        <v>616</v>
      </c>
      <c r="C329" s="2">
        <v>5.4966034692956404E-2</v>
      </c>
      <c r="D329" s="2">
        <v>7.7374063477161248E-2</v>
      </c>
      <c r="E329" s="2">
        <v>620786</v>
      </c>
      <c r="F329" s="2">
        <v>0.98133552687826198</v>
      </c>
      <c r="G329" s="2">
        <v>1.0204454641698459</v>
      </c>
      <c r="H329" s="2">
        <v>9.0245132023737074E-2</v>
      </c>
      <c r="I329" s="2">
        <v>79.282352337875153</v>
      </c>
      <c r="J329" s="2">
        <v>298.48003847148846</v>
      </c>
      <c r="K329" s="2">
        <v>1574.996132238299</v>
      </c>
      <c r="L329" s="2">
        <v>2174.9298671655192</v>
      </c>
      <c r="M329" s="2">
        <v>5058.1253003716583</v>
      </c>
      <c r="N329" s="2">
        <v>0.99999999999809563</v>
      </c>
      <c r="O329" s="2">
        <v>1</v>
      </c>
      <c r="P329" s="2">
        <v>1</v>
      </c>
      <c r="Q329" s="2">
        <v>1</v>
      </c>
      <c r="R329" s="2">
        <v>1</v>
      </c>
      <c r="S329">
        <v>58.556664622618314</v>
      </c>
    </row>
    <row r="330" spans="1:19" x14ac:dyDescent="0.2">
      <c r="A330" s="2" t="s">
        <v>352</v>
      </c>
      <c r="B330" s="2">
        <v>616</v>
      </c>
      <c r="C330" s="2">
        <v>5.4966034692956404E-2</v>
      </c>
      <c r="D330" s="2">
        <v>0.10555637686043372</v>
      </c>
      <c r="E330" s="2">
        <v>620786</v>
      </c>
      <c r="F330" s="2">
        <v>0.98133552687826198</v>
      </c>
      <c r="G330" s="2">
        <v>1.0234462206963049</v>
      </c>
      <c r="H330" s="2">
        <v>4.3891296040478502E-3</v>
      </c>
      <c r="I330" s="2">
        <v>78.404012805068461</v>
      </c>
      <c r="J330" s="2">
        <v>292.96420581193229</v>
      </c>
      <c r="K330" s="2">
        <v>1515.9247521791035</v>
      </c>
      <c r="L330" s="2">
        <v>2081.2720062672593</v>
      </c>
      <c r="M330" s="2">
        <v>4750.3285007176255</v>
      </c>
      <c r="N330" s="2">
        <v>0.99999999999729994</v>
      </c>
      <c r="O330" s="2">
        <v>1</v>
      </c>
      <c r="P330" s="2">
        <v>1</v>
      </c>
      <c r="Q330" s="2">
        <v>1</v>
      </c>
      <c r="R330" s="2">
        <v>1</v>
      </c>
      <c r="S330">
        <v>58.556664622618314</v>
      </c>
    </row>
    <row r="331" spans="1:19" x14ac:dyDescent="0.2">
      <c r="A331" s="2" t="s">
        <v>353</v>
      </c>
      <c r="B331" s="2">
        <v>616</v>
      </c>
      <c r="C331" s="2">
        <v>5.4966034692956404E-2</v>
      </c>
      <c r="D331" s="2">
        <v>7.6141880069916595E-2</v>
      </c>
      <c r="E331" s="2">
        <v>620786</v>
      </c>
      <c r="F331" s="2">
        <v>0.98133552687826198</v>
      </c>
      <c r="G331" s="2">
        <v>1.019981893549105</v>
      </c>
      <c r="H331" s="2">
        <v>3.6986547559494459E-2</v>
      </c>
      <c r="I331" s="2">
        <v>78.914901780524573</v>
      </c>
      <c r="J331" s="2">
        <v>295.70555321547204</v>
      </c>
      <c r="K331" s="2">
        <v>1541.2239916013293</v>
      </c>
      <c r="L331" s="2">
        <v>2120.4749175358343</v>
      </c>
      <c r="M331" s="2">
        <v>4872.4636122240163</v>
      </c>
      <c r="N331" s="2">
        <v>0.99999999999779599</v>
      </c>
      <c r="O331" s="2">
        <v>1</v>
      </c>
      <c r="P331" s="2">
        <v>1</v>
      </c>
      <c r="Q331" s="2">
        <v>1</v>
      </c>
      <c r="R331" s="2">
        <v>1</v>
      </c>
      <c r="S331">
        <v>58.556664622618314</v>
      </c>
    </row>
    <row r="332" spans="1:19" x14ac:dyDescent="0.2">
      <c r="A332" s="2" t="s">
        <v>354</v>
      </c>
      <c r="B332" s="2">
        <v>616</v>
      </c>
      <c r="C332" s="2">
        <v>5.4966034692956404E-2</v>
      </c>
      <c r="D332" s="2">
        <v>8.4065109150728623E-2</v>
      </c>
      <c r="E332" s="2">
        <v>620786</v>
      </c>
      <c r="F332" s="2">
        <v>0.98133552687826198</v>
      </c>
      <c r="G332" s="2">
        <v>1.0206946237801084</v>
      </c>
      <c r="H332" s="2">
        <v>7.8391843442279507E-2</v>
      </c>
      <c r="I332" s="2">
        <v>79.172801794820856</v>
      </c>
      <c r="J332" s="2">
        <v>297.7546659268591</v>
      </c>
      <c r="K332" s="2">
        <v>1566.8185316116928</v>
      </c>
      <c r="L332" s="2">
        <v>2161.8421155833639</v>
      </c>
      <c r="M332" s="2">
        <v>5014.0164896440765</v>
      </c>
      <c r="N332" s="2">
        <v>0.99999999999801081</v>
      </c>
      <c r="O332" s="2">
        <v>1</v>
      </c>
      <c r="P332" s="2">
        <v>1</v>
      </c>
      <c r="Q332" s="2">
        <v>1</v>
      </c>
      <c r="R332" s="2">
        <v>1</v>
      </c>
      <c r="S332">
        <v>58.556664622618314</v>
      </c>
    </row>
    <row r="333" spans="1:19" x14ac:dyDescent="0.2">
      <c r="A333" s="2" t="s">
        <v>355</v>
      </c>
      <c r="B333" s="2">
        <v>616</v>
      </c>
      <c r="C333" s="2">
        <v>5.4966034692956404E-2</v>
      </c>
      <c r="D333" s="2">
        <v>7.8930863914538435E-2</v>
      </c>
      <c r="E333" s="2">
        <v>620786</v>
      </c>
      <c r="F333" s="2">
        <v>0.98133552687826198</v>
      </c>
      <c r="G333" s="2">
        <v>1.0210237802559228</v>
      </c>
      <c r="H333" s="2">
        <v>-7.9547131835672052E-2</v>
      </c>
      <c r="I333" s="2">
        <v>77.966695904375698</v>
      </c>
      <c r="J333" s="2">
        <v>289.24009250655354</v>
      </c>
      <c r="K333" s="2">
        <v>1469.4056336763749</v>
      </c>
      <c r="L333" s="2">
        <v>2006.6716987430766</v>
      </c>
      <c r="M333" s="2">
        <v>4502.7993520337759</v>
      </c>
      <c r="N333" s="2">
        <v>0.9999999999967879</v>
      </c>
      <c r="O333" s="2">
        <v>1</v>
      </c>
      <c r="P333" s="2">
        <v>1</v>
      </c>
      <c r="Q333" s="2">
        <v>1</v>
      </c>
      <c r="R333" s="2">
        <v>1</v>
      </c>
      <c r="S333">
        <v>58.556664622618314</v>
      </c>
    </row>
    <row r="334" spans="1:19" x14ac:dyDescent="0.2">
      <c r="A334" s="2" t="s">
        <v>356</v>
      </c>
      <c r="B334" s="2">
        <v>616</v>
      </c>
      <c r="C334" s="2">
        <v>5.4966034692956404E-2</v>
      </c>
      <c r="D334" s="2">
        <v>8.379473794813265E-2</v>
      </c>
      <c r="E334" s="2">
        <v>620786</v>
      </c>
      <c r="F334" s="2">
        <v>0.98133552687826198</v>
      </c>
      <c r="G334" s="2">
        <v>1.0248177135981555</v>
      </c>
      <c r="H334" s="2">
        <v>-4.527710867642027E-2</v>
      </c>
      <c r="I334" s="2">
        <v>77.932178723697007</v>
      </c>
      <c r="J334" s="2">
        <v>289.96658672184003</v>
      </c>
      <c r="K334" s="2">
        <v>1484.2271031675916</v>
      </c>
      <c r="L334" s="2">
        <v>2031.3483866226775</v>
      </c>
      <c r="M334" s="2">
        <v>4590.1552618066034</v>
      </c>
      <c r="N334" s="2">
        <v>0.9999999999967436</v>
      </c>
      <c r="O334" s="2">
        <v>1</v>
      </c>
      <c r="P334" s="2">
        <v>1</v>
      </c>
      <c r="Q334" s="2">
        <v>1</v>
      </c>
      <c r="R334" s="2">
        <v>1</v>
      </c>
      <c r="S334">
        <v>58.556664622618314</v>
      </c>
    </row>
    <row r="335" spans="1:19" x14ac:dyDescent="0.2">
      <c r="A335" s="2" t="s">
        <v>357</v>
      </c>
      <c r="B335" s="2">
        <v>616</v>
      </c>
      <c r="C335" s="2">
        <v>5.4966034692956404E-2</v>
      </c>
      <c r="D335" s="2">
        <v>7.8443150727124586E-2</v>
      </c>
      <c r="E335" s="2">
        <v>620786</v>
      </c>
      <c r="F335" s="2">
        <v>0.98133552687826198</v>
      </c>
      <c r="G335" s="2">
        <v>1.0212276563513849</v>
      </c>
      <c r="H335" s="2">
        <v>9.8497524238606526E-2</v>
      </c>
      <c r="I335" s="2">
        <v>79.284015315771853</v>
      </c>
      <c r="J335" s="2">
        <v>298.70471480660888</v>
      </c>
      <c r="K335" s="2">
        <v>1579.2679360771938</v>
      </c>
      <c r="L335" s="2">
        <v>2182.1234009301656</v>
      </c>
      <c r="M335" s="2">
        <v>5084.9015090166567</v>
      </c>
      <c r="N335" s="2">
        <v>0.99999999999809686</v>
      </c>
      <c r="O335" s="2">
        <v>1</v>
      </c>
      <c r="P335" s="2">
        <v>1</v>
      </c>
      <c r="Q335" s="2">
        <v>1</v>
      </c>
      <c r="R335" s="2">
        <v>1</v>
      </c>
      <c r="S335">
        <v>58.556664622618314</v>
      </c>
    </row>
    <row r="336" spans="1:19" x14ac:dyDescent="0.2">
      <c r="A336" s="2" t="s">
        <v>358</v>
      </c>
      <c r="B336" s="2">
        <v>616</v>
      </c>
      <c r="C336" s="2">
        <v>5.4966034692956404E-2</v>
      </c>
      <c r="D336" s="2">
        <v>7.8814152709089758E-2</v>
      </c>
      <c r="E336" s="2">
        <v>620786</v>
      </c>
      <c r="F336" s="2">
        <v>0.98133552687826198</v>
      </c>
      <c r="G336" s="2">
        <v>1.0236706054422735</v>
      </c>
      <c r="H336" s="2">
        <v>1.106524095270499E-2</v>
      </c>
      <c r="I336" s="2">
        <v>78.436576417212834</v>
      </c>
      <c r="J336" s="2">
        <v>293.25549455345788</v>
      </c>
      <c r="K336" s="2">
        <v>1519.7062765413975</v>
      </c>
      <c r="L336" s="2">
        <v>2087.3832281324658</v>
      </c>
      <c r="M336" s="2">
        <v>4771.0614394460054</v>
      </c>
      <c r="N336" s="2">
        <v>0.99999999999733458</v>
      </c>
      <c r="O336" s="2">
        <v>1</v>
      </c>
      <c r="P336" s="2">
        <v>1</v>
      </c>
      <c r="Q336" s="2">
        <v>1</v>
      </c>
      <c r="R336" s="2">
        <v>1</v>
      </c>
      <c r="S336">
        <v>58.556664622618314</v>
      </c>
    </row>
    <row r="337" spans="1:19" x14ac:dyDescent="0.2">
      <c r="A337" s="2" t="s">
        <v>359</v>
      </c>
      <c r="B337" s="2">
        <v>616</v>
      </c>
      <c r="C337" s="2">
        <v>5.4966034692956404E-2</v>
      </c>
      <c r="D337" s="2">
        <v>6.9907680283350135E-2</v>
      </c>
      <c r="E337" s="2">
        <v>620786</v>
      </c>
      <c r="F337" s="2">
        <v>0.98133552687826198</v>
      </c>
      <c r="G337" s="2">
        <v>1.0168584478903491</v>
      </c>
      <c r="H337" s="2">
        <v>0.16029020704464822</v>
      </c>
      <c r="I337" s="2">
        <v>80.104296848692016</v>
      </c>
      <c r="J337" s="2">
        <v>303.48257600659184</v>
      </c>
      <c r="K337" s="2">
        <v>1628.5706428950514</v>
      </c>
      <c r="L337" s="2">
        <v>2260.386537703826</v>
      </c>
      <c r="M337" s="2">
        <v>5346.2040845353285</v>
      </c>
      <c r="N337" s="2">
        <v>0.99999999999862688</v>
      </c>
      <c r="O337" s="2">
        <v>1</v>
      </c>
      <c r="P337" s="2">
        <v>1</v>
      </c>
      <c r="Q337" s="2">
        <v>1</v>
      </c>
      <c r="R337" s="2">
        <v>1</v>
      </c>
      <c r="S337">
        <v>58.556664622618314</v>
      </c>
    </row>
    <row r="338" spans="1:19" x14ac:dyDescent="0.2">
      <c r="A338" s="2" t="s">
        <v>360</v>
      </c>
      <c r="B338" s="2">
        <v>616</v>
      </c>
      <c r="C338" s="2">
        <v>5.4966034692956404E-2</v>
      </c>
      <c r="D338" s="2">
        <v>9.1987563780974127E-2</v>
      </c>
      <c r="E338" s="2">
        <v>620786</v>
      </c>
      <c r="F338" s="2">
        <v>0.98133552687826198</v>
      </c>
      <c r="G338" s="2">
        <v>1.0229209928865239</v>
      </c>
      <c r="H338" s="2">
        <v>-2.1183781022873389E-2</v>
      </c>
      <c r="I338" s="2">
        <v>78.254051081753389</v>
      </c>
      <c r="J338" s="2">
        <v>291.75953763015184</v>
      </c>
      <c r="K338" s="2">
        <v>1501.1469678388014</v>
      </c>
      <c r="L338" s="2">
        <v>2057.5647073701207</v>
      </c>
      <c r="M338" s="2">
        <v>4671.2539196667522</v>
      </c>
      <c r="N338" s="2">
        <v>0.99999999999713418</v>
      </c>
      <c r="O338" s="2">
        <v>1</v>
      </c>
      <c r="P338" s="2">
        <v>1</v>
      </c>
      <c r="Q338" s="2">
        <v>1</v>
      </c>
      <c r="R338" s="2">
        <v>1</v>
      </c>
      <c r="S338">
        <v>58.556664622618314</v>
      </c>
    </row>
    <row r="339" spans="1:19" x14ac:dyDescent="0.2">
      <c r="A339" s="2" t="s">
        <v>361</v>
      </c>
      <c r="B339" s="2">
        <v>616</v>
      </c>
      <c r="C339" s="2">
        <v>5.4966034692956404E-2</v>
      </c>
      <c r="D339" s="2">
        <v>7.5710617509666484E-2</v>
      </c>
      <c r="E339" s="2">
        <v>620786</v>
      </c>
      <c r="F339" s="2">
        <v>0.98133552687826198</v>
      </c>
      <c r="G339" s="2">
        <v>1.0187640432608194</v>
      </c>
      <c r="H339" s="2">
        <v>-5.1831707416185113E-6</v>
      </c>
      <c r="I339" s="2">
        <v>78.730666511996304</v>
      </c>
      <c r="J339" s="2">
        <v>294.06467924018057</v>
      </c>
      <c r="K339" s="2">
        <v>1519.8821589323493</v>
      </c>
      <c r="L339" s="2">
        <v>2085.9495753650385</v>
      </c>
      <c r="M339" s="2">
        <v>4754.9248665003688</v>
      </c>
      <c r="N339" s="2">
        <v>0.99999999999762856</v>
      </c>
      <c r="O339" s="2">
        <v>1</v>
      </c>
      <c r="P339" s="2">
        <v>1</v>
      </c>
      <c r="Q339" s="2">
        <v>1</v>
      </c>
      <c r="R339" s="2">
        <v>1</v>
      </c>
      <c r="S339">
        <v>58.556664622618314</v>
      </c>
    </row>
    <row r="340" spans="1:19" x14ac:dyDescent="0.2">
      <c r="A340" s="2" t="s">
        <v>362</v>
      </c>
      <c r="B340" s="2">
        <v>616</v>
      </c>
      <c r="C340" s="2">
        <v>5.4966034692956404E-2</v>
      </c>
      <c r="D340" s="2">
        <v>7.542702478466437E-2</v>
      </c>
      <c r="E340" s="2">
        <v>620786</v>
      </c>
      <c r="F340" s="2">
        <v>0.98133552687826198</v>
      </c>
      <c r="G340" s="2">
        <v>1.0376677863376809</v>
      </c>
      <c r="H340" s="2">
        <v>-6.1657786132903042E-2</v>
      </c>
      <c r="I340" s="2">
        <v>76.855888190472527</v>
      </c>
      <c r="J340" s="2">
        <v>285.60493655234762</v>
      </c>
      <c r="K340" s="2">
        <v>1457.6237579445201</v>
      </c>
      <c r="L340" s="2">
        <v>1993.398315443113</v>
      </c>
      <c r="M340" s="2">
        <v>4494.7253928254431</v>
      </c>
      <c r="N340" s="2">
        <v>0.99999999999500977</v>
      </c>
      <c r="O340" s="2">
        <v>1</v>
      </c>
      <c r="P340" s="2">
        <v>1</v>
      </c>
      <c r="Q340" s="2">
        <v>1</v>
      </c>
      <c r="R340" s="2">
        <v>1</v>
      </c>
      <c r="S340">
        <v>58.556664622618314</v>
      </c>
    </row>
    <row r="341" spans="1:19" x14ac:dyDescent="0.2">
      <c r="A341" s="2" t="s">
        <v>363</v>
      </c>
      <c r="B341" s="2">
        <v>616</v>
      </c>
      <c r="C341" s="2">
        <v>5.4966034692956404E-2</v>
      </c>
      <c r="D341" s="2">
        <v>8.5141053406348172E-2</v>
      </c>
      <c r="E341" s="2">
        <v>620786</v>
      </c>
      <c r="F341" s="2">
        <v>0.98133552687826198</v>
      </c>
      <c r="G341" s="2">
        <v>1.0208363449662878</v>
      </c>
      <c r="H341" s="2">
        <v>-0.10451577717499903</v>
      </c>
      <c r="I341" s="2">
        <v>77.797364560601764</v>
      </c>
      <c r="J341" s="2">
        <v>288.00397403958954</v>
      </c>
      <c r="K341" s="2">
        <v>1455.4158860238877</v>
      </c>
      <c r="L341" s="2">
        <v>1984.5726849425607</v>
      </c>
      <c r="M341" s="2">
        <v>4432.2060085720486</v>
      </c>
      <c r="N341" s="2">
        <v>0.99999999999656464</v>
      </c>
      <c r="O341" s="2">
        <v>1</v>
      </c>
      <c r="P341" s="2">
        <v>1</v>
      </c>
      <c r="Q341" s="2">
        <v>1</v>
      </c>
      <c r="R341" s="2">
        <v>1</v>
      </c>
      <c r="S341">
        <v>58.556664622618314</v>
      </c>
    </row>
    <row r="342" spans="1:19" x14ac:dyDescent="0.2">
      <c r="A342" s="2" t="s">
        <v>365</v>
      </c>
      <c r="B342" s="2">
        <v>616</v>
      </c>
      <c r="C342" s="2">
        <v>5.4966034692956404E-2</v>
      </c>
      <c r="D342" s="2">
        <v>7.7242984046500401E-2</v>
      </c>
      <c r="E342" s="2">
        <v>620786</v>
      </c>
      <c r="F342" s="2">
        <v>0.98133552687826198</v>
      </c>
      <c r="G342" s="2">
        <v>1.0277734240414107</v>
      </c>
      <c r="H342" s="2">
        <v>-0.12004128136654511</v>
      </c>
      <c r="I342" s="2">
        <v>77.166350571634652</v>
      </c>
      <c r="J342" s="2">
        <v>285.32746312589978</v>
      </c>
      <c r="K342" s="2">
        <v>1437.795823362783</v>
      </c>
      <c r="L342" s="2">
        <v>1959.0415614055157</v>
      </c>
      <c r="M342" s="2">
        <v>4365.4026913121807</v>
      </c>
      <c r="N342" s="2">
        <v>0.99999999999558764</v>
      </c>
      <c r="O342" s="2">
        <v>1</v>
      </c>
      <c r="P342" s="2">
        <v>1</v>
      </c>
      <c r="Q342" s="2">
        <v>1</v>
      </c>
      <c r="R342" s="2">
        <v>1</v>
      </c>
      <c r="S342">
        <v>58.556664622618314</v>
      </c>
    </row>
    <row r="343" spans="1:19" x14ac:dyDescent="0.2">
      <c r="A343" s="2" t="s">
        <v>366</v>
      </c>
      <c r="B343" s="2">
        <v>616</v>
      </c>
      <c r="C343" s="2">
        <v>5.4966034692956404E-2</v>
      </c>
      <c r="D343" s="2">
        <v>7.8528606152376279E-2</v>
      </c>
      <c r="E343" s="2">
        <v>620786</v>
      </c>
      <c r="F343" s="2">
        <v>0.98133552687826198</v>
      </c>
      <c r="G343" s="2">
        <v>1.0196351287497374</v>
      </c>
      <c r="H343" s="2">
        <v>-0.15225442036645329</v>
      </c>
      <c r="I343" s="2">
        <v>77.538617056731979</v>
      </c>
      <c r="J343" s="2">
        <v>285.89747510756473</v>
      </c>
      <c r="K343" s="2">
        <v>1430.4595381115673</v>
      </c>
      <c r="L343" s="2">
        <v>1945.0547858517514</v>
      </c>
      <c r="M343" s="2">
        <v>4305.9914351362158</v>
      </c>
      <c r="N343" s="2">
        <v>0.99999999999619316</v>
      </c>
      <c r="O343" s="2">
        <v>1</v>
      </c>
      <c r="P343" s="2">
        <v>1</v>
      </c>
      <c r="Q343" s="2">
        <v>1</v>
      </c>
      <c r="R343" s="2">
        <v>1</v>
      </c>
      <c r="S343">
        <v>58.556664622618314</v>
      </c>
    </row>
    <row r="344" spans="1:19" x14ac:dyDescent="0.2">
      <c r="A344" s="2" t="s">
        <v>367</v>
      </c>
      <c r="B344" s="2">
        <v>616</v>
      </c>
      <c r="C344" s="2">
        <v>5.4966034692956404E-2</v>
      </c>
      <c r="D344" s="2">
        <v>9.9187285007450152E-2</v>
      </c>
      <c r="E344" s="2">
        <v>620786</v>
      </c>
      <c r="F344" s="2">
        <v>0.98133552687826198</v>
      </c>
      <c r="G344" s="2">
        <v>1.0069838420222417</v>
      </c>
      <c r="H344" s="5">
        <v>-5.7080342495850096E-3</v>
      </c>
      <c r="I344" s="2">
        <v>79.605757960490848</v>
      </c>
      <c r="J344" s="2">
        <v>297.16272123313109</v>
      </c>
      <c r="K344" s="2">
        <v>1533.27879768247</v>
      </c>
      <c r="L344" s="2">
        <v>2103.1388139699197</v>
      </c>
      <c r="M344" s="2">
        <v>4783.9836848202076</v>
      </c>
      <c r="N344" s="2">
        <v>0.99999999999832545</v>
      </c>
      <c r="O344" s="2">
        <v>1</v>
      </c>
      <c r="P344" s="2">
        <v>1</v>
      </c>
      <c r="Q344" s="2">
        <v>1</v>
      </c>
      <c r="R344" s="2">
        <v>1</v>
      </c>
      <c r="S344">
        <v>58.556664622618314</v>
      </c>
    </row>
    <row r="345" spans="1:19" x14ac:dyDescent="0.2">
      <c r="A345" s="2" t="s">
        <v>368</v>
      </c>
      <c r="B345" s="2">
        <v>616</v>
      </c>
      <c r="C345" s="2">
        <v>5.4966034692956404E-2</v>
      </c>
      <c r="D345" s="2">
        <v>0.13900885142362579</v>
      </c>
      <c r="E345" s="2">
        <v>620786</v>
      </c>
      <c r="F345" s="2">
        <v>0.98133552687826198</v>
      </c>
      <c r="G345" s="2">
        <v>1.0206808444098521</v>
      </c>
      <c r="H345" s="2">
        <v>3.8716586389518262E-2</v>
      </c>
      <c r="I345" s="2">
        <v>78.873830461682672</v>
      </c>
      <c r="J345" s="2">
        <v>295.5969953629716</v>
      </c>
      <c r="K345" s="2">
        <v>1541.2951326488972</v>
      </c>
      <c r="L345" s="2">
        <v>2120.841065450179</v>
      </c>
      <c r="M345" s="2">
        <v>4875.3904260848294</v>
      </c>
      <c r="N345" s="2">
        <v>0.99999999999775968</v>
      </c>
      <c r="O345" s="2">
        <v>1</v>
      </c>
      <c r="P345" s="2">
        <v>1</v>
      </c>
      <c r="Q345" s="2">
        <v>1</v>
      </c>
      <c r="R345" s="2">
        <v>1</v>
      </c>
      <c r="S345">
        <v>58.556664622618314</v>
      </c>
    </row>
    <row r="346" spans="1:19" x14ac:dyDescent="0.2">
      <c r="A346" s="2" t="s">
        <v>369</v>
      </c>
      <c r="B346" s="2">
        <v>616</v>
      </c>
      <c r="C346" s="2">
        <v>5.4966034692956404E-2</v>
      </c>
      <c r="D346" s="2">
        <v>9.3449613979753945E-2</v>
      </c>
      <c r="E346" s="2">
        <v>620786</v>
      </c>
      <c r="F346" s="2">
        <v>0.98133552687826198</v>
      </c>
      <c r="G346" s="2">
        <v>1.0203182821983312</v>
      </c>
      <c r="H346" s="2">
        <v>9.5813852773050198E-2</v>
      </c>
      <c r="I346" s="2">
        <v>79.334715945389149</v>
      </c>
      <c r="J346" s="2">
        <v>298.82503128763665</v>
      </c>
      <c r="K346" s="2">
        <v>1578.8831027858523</v>
      </c>
      <c r="L346" s="2">
        <v>2181.1546695061397</v>
      </c>
      <c r="M346" s="2">
        <v>5079.1632021688338</v>
      </c>
      <c r="N346" s="2">
        <v>0.99999999999813483</v>
      </c>
      <c r="O346" s="2">
        <v>1</v>
      </c>
      <c r="P346" s="2">
        <v>1</v>
      </c>
      <c r="Q346" s="2">
        <v>1</v>
      </c>
      <c r="R346" s="2">
        <v>1</v>
      </c>
      <c r="S346">
        <v>58.556664622618314</v>
      </c>
    </row>
    <row r="347" spans="1:19" x14ac:dyDescent="0.2">
      <c r="A347" s="2" t="s">
        <v>370</v>
      </c>
      <c r="B347" s="2">
        <v>616</v>
      </c>
      <c r="C347" s="2">
        <v>5.4966034692956404E-2</v>
      </c>
      <c r="D347" s="2">
        <v>8.0934530620685591E-2</v>
      </c>
      <c r="E347" s="2">
        <v>620786</v>
      </c>
      <c r="F347" s="2">
        <v>0.98133552687826198</v>
      </c>
      <c r="G347" s="2">
        <v>1.0221818658490287</v>
      </c>
      <c r="H347" s="2">
        <v>6.4536746130600883E-2</v>
      </c>
      <c r="I347" s="2">
        <v>78.95229297746063</v>
      </c>
      <c r="J347" s="2">
        <v>296.56275027086167</v>
      </c>
      <c r="K347" s="2">
        <v>1555.5789471252876</v>
      </c>
      <c r="L347" s="2">
        <v>2144.3099504760662</v>
      </c>
      <c r="M347" s="2">
        <v>4958.1943898167656</v>
      </c>
      <c r="N347" s="2">
        <v>0.99999999999782851</v>
      </c>
      <c r="O347" s="2">
        <v>1</v>
      </c>
      <c r="P347" s="2">
        <v>1</v>
      </c>
      <c r="Q347" s="2">
        <v>1</v>
      </c>
      <c r="R347" s="2">
        <v>1</v>
      </c>
      <c r="S347">
        <v>58.556664622618314</v>
      </c>
    </row>
    <row r="348" spans="1:19" x14ac:dyDescent="0.2">
      <c r="A348" s="2" t="s">
        <v>371</v>
      </c>
      <c r="B348" s="2">
        <v>615</v>
      </c>
      <c r="C348" s="2">
        <v>5.4732485149457048E-2</v>
      </c>
      <c r="D348" s="2">
        <v>1.0980957283036443</v>
      </c>
      <c r="E348" s="2">
        <v>620786</v>
      </c>
      <c r="F348" s="2">
        <v>0.98135724241955469</v>
      </c>
      <c r="G348" s="2">
        <v>1.0307817749189734</v>
      </c>
      <c r="H348" s="2">
        <v>1.45279721155075E-2</v>
      </c>
      <c r="I348" s="2">
        <v>77.592208510121623</v>
      </c>
      <c r="J348" s="2">
        <v>290.19563288207587</v>
      </c>
      <c r="K348" s="2">
        <v>1505.3545363665485</v>
      </c>
      <c r="L348" s="2">
        <v>2068.3648936980649</v>
      </c>
      <c r="M348" s="2">
        <v>4733.5295168848306</v>
      </c>
      <c r="N348" s="2">
        <v>0.99999999999627331</v>
      </c>
      <c r="O348" s="2">
        <v>1</v>
      </c>
      <c r="P348" s="2">
        <v>1</v>
      </c>
      <c r="Q348" s="2">
        <v>1</v>
      </c>
      <c r="R348" s="2">
        <v>1</v>
      </c>
      <c r="S348">
        <v>58.388332552697833</v>
      </c>
    </row>
    <row r="349" spans="1:19" x14ac:dyDescent="0.2">
      <c r="A349" s="2" t="s">
        <v>372</v>
      </c>
      <c r="B349" s="2">
        <v>616</v>
      </c>
      <c r="C349" s="2">
        <v>5.4966034692956404E-2</v>
      </c>
      <c r="D349" s="2">
        <v>0.66622974975691474</v>
      </c>
      <c r="E349" s="2">
        <v>620786</v>
      </c>
      <c r="F349" s="2">
        <v>0.98133552687826198</v>
      </c>
      <c r="G349" s="2">
        <v>1.0287552249352061</v>
      </c>
      <c r="H349" s="2">
        <v>-6.0546146827142468E-2</v>
      </c>
      <c r="I349" s="2">
        <v>77.524497822506149</v>
      </c>
      <c r="J349" s="2">
        <v>288.08836680648278</v>
      </c>
      <c r="K349" s="2">
        <v>1470.0433361144871</v>
      </c>
      <c r="L349" s="2">
        <v>2010.1814357262267</v>
      </c>
      <c r="M349" s="2">
        <v>4530.2048544628797</v>
      </c>
      <c r="N349" s="2">
        <v>0.99999999999617184</v>
      </c>
      <c r="O349" s="2">
        <v>1</v>
      </c>
      <c r="P349" s="2">
        <v>1</v>
      </c>
      <c r="Q349" s="2">
        <v>1</v>
      </c>
      <c r="R349" s="2">
        <v>1</v>
      </c>
      <c r="S349">
        <v>58.556664622618314</v>
      </c>
    </row>
    <row r="350" spans="1:19" x14ac:dyDescent="0.2">
      <c r="A350" s="2" t="s">
        <v>373</v>
      </c>
      <c r="B350" s="2">
        <v>616</v>
      </c>
      <c r="C350" s="2">
        <v>5.4966034692956404E-2</v>
      </c>
      <c r="D350" s="2">
        <v>8.0511320605930178E-2</v>
      </c>
      <c r="E350" s="2">
        <v>620786</v>
      </c>
      <c r="F350" s="2">
        <v>0.98133552687826198</v>
      </c>
      <c r="G350" s="2">
        <v>1.0125898380471969</v>
      </c>
      <c r="H350" s="2">
        <v>-0.16312475470007259</v>
      </c>
      <c r="I350" s="2">
        <v>77.98901628962679</v>
      </c>
      <c r="J350" s="2">
        <v>287.25961323950776</v>
      </c>
      <c r="K350" s="2">
        <v>1433.4309838317797</v>
      </c>
      <c r="L350" s="2">
        <v>1947.5575828722349</v>
      </c>
      <c r="M350" s="2">
        <v>4300.3852752200482</v>
      </c>
      <c r="N350" s="2">
        <v>0.99999999999681621</v>
      </c>
      <c r="O350" s="2">
        <v>1</v>
      </c>
      <c r="P350" s="2">
        <v>1</v>
      </c>
      <c r="Q350" s="2">
        <v>1</v>
      </c>
      <c r="R350" s="2">
        <v>1</v>
      </c>
      <c r="S350">
        <v>58.556664622618314</v>
      </c>
    </row>
    <row r="351" spans="1:19" x14ac:dyDescent="0.2">
      <c r="A351" s="2" t="s">
        <v>374</v>
      </c>
      <c r="B351" s="2">
        <v>616</v>
      </c>
      <c r="C351" s="2">
        <v>5.4966034692956404E-2</v>
      </c>
      <c r="D351" s="2">
        <v>9.4786631146739936E-2</v>
      </c>
      <c r="E351" s="2">
        <v>620786</v>
      </c>
      <c r="F351" s="2">
        <v>0.98133552687826198</v>
      </c>
      <c r="G351" s="2">
        <v>1.0206198738583623</v>
      </c>
      <c r="H351" s="2">
        <v>-4.0055413223287997E-2</v>
      </c>
      <c r="I351" s="2">
        <v>78.289371056209589</v>
      </c>
      <c r="J351" s="2">
        <v>291.41362742036415</v>
      </c>
      <c r="K351" s="2">
        <v>1493.0525014493551</v>
      </c>
      <c r="L351" s="2">
        <v>2043.9388218180802</v>
      </c>
      <c r="M351" s="2">
        <v>4621.8186226320768</v>
      </c>
      <c r="N351" s="2">
        <v>0.99999999999717415</v>
      </c>
      <c r="O351" s="2">
        <v>1</v>
      </c>
      <c r="P351" s="2">
        <v>1</v>
      </c>
      <c r="Q351" s="2">
        <v>1</v>
      </c>
      <c r="R351" s="2">
        <v>1</v>
      </c>
      <c r="S351">
        <v>58.556664622618314</v>
      </c>
    </row>
    <row r="352" spans="1:19" x14ac:dyDescent="0.2">
      <c r="A352" s="2" t="s">
        <v>375</v>
      </c>
      <c r="B352" s="2">
        <v>616</v>
      </c>
      <c r="C352" s="2">
        <v>5.4966034692956404E-2</v>
      </c>
      <c r="D352" s="2">
        <v>0.10402891292613788</v>
      </c>
      <c r="E352" s="2">
        <v>620786</v>
      </c>
      <c r="F352" s="2">
        <v>0.98133552687826198</v>
      </c>
      <c r="G352" s="2">
        <v>1.026674590825785</v>
      </c>
      <c r="H352" s="2">
        <v>1.397275256441697E-2</v>
      </c>
      <c r="I352" s="2">
        <v>78.228910406363454</v>
      </c>
      <c r="J352" s="2">
        <v>292.55706630380399</v>
      </c>
      <c r="K352" s="2">
        <v>1517.2196480109149</v>
      </c>
      <c r="L352" s="2">
        <v>2084.4621121589344</v>
      </c>
      <c r="M352" s="2">
        <v>4768.3782327325898</v>
      </c>
      <c r="N352" s="2">
        <v>0.99999999999710543</v>
      </c>
      <c r="O352" s="2">
        <v>1</v>
      </c>
      <c r="P352" s="2">
        <v>1</v>
      </c>
      <c r="Q352" s="2">
        <v>1</v>
      </c>
      <c r="R352" s="2">
        <v>1</v>
      </c>
      <c r="S352">
        <v>58.556664622618314</v>
      </c>
    </row>
    <row r="353" spans="1:19" x14ac:dyDescent="0.2">
      <c r="A353" s="2" t="s">
        <v>376</v>
      </c>
      <c r="B353" s="2">
        <v>616</v>
      </c>
      <c r="C353" s="2">
        <v>5.4966034692956404E-2</v>
      </c>
      <c r="D353" s="2">
        <v>7.6896361070607391E-2</v>
      </c>
      <c r="E353" s="2">
        <v>620786</v>
      </c>
      <c r="F353" s="2">
        <v>0.98133552687826198</v>
      </c>
      <c r="G353" s="2">
        <v>1.0197609498627156</v>
      </c>
      <c r="H353" s="2">
        <v>0.16837551851314925</v>
      </c>
      <c r="I353" s="2">
        <v>79.935841880348363</v>
      </c>
      <c r="J353" s="2">
        <v>303.05953308380475</v>
      </c>
      <c r="K353" s="2">
        <v>1629.5379703523545</v>
      </c>
      <c r="L353" s="2">
        <v>2263.1554226001344</v>
      </c>
      <c r="M353" s="2">
        <v>5364.5723180405457</v>
      </c>
      <c r="N353" s="2">
        <v>0.99999999999853162</v>
      </c>
      <c r="O353" s="2">
        <v>1</v>
      </c>
      <c r="P353" s="2">
        <v>1</v>
      </c>
      <c r="Q353" s="2">
        <v>1</v>
      </c>
      <c r="R353" s="2">
        <v>1</v>
      </c>
      <c r="S353">
        <v>58.556664622618314</v>
      </c>
    </row>
    <row r="354" spans="1:19" x14ac:dyDescent="0.2">
      <c r="A354" s="2" t="s">
        <v>377</v>
      </c>
      <c r="B354" s="2">
        <v>616</v>
      </c>
      <c r="C354" s="2">
        <v>5.4966034692956404E-2</v>
      </c>
      <c r="D354" s="2">
        <v>8.3843175261123032E-2</v>
      </c>
      <c r="E354" s="2">
        <v>620786</v>
      </c>
      <c r="F354" s="2">
        <v>0.98133552687826198</v>
      </c>
      <c r="G354" s="2">
        <v>1.0227848172649427</v>
      </c>
      <c r="H354" s="2">
        <v>-0.10527583165036346</v>
      </c>
      <c r="I354" s="2">
        <v>77.645380026213701</v>
      </c>
      <c r="J354" s="2">
        <v>287.43121817494108</v>
      </c>
      <c r="K354" s="2">
        <v>1452.4458336592527</v>
      </c>
      <c r="L354" s="2">
        <v>1980.5152789916524</v>
      </c>
      <c r="M354" s="2">
        <v>4423.2883203460387</v>
      </c>
      <c r="N354" s="2">
        <v>0.99999999999635103</v>
      </c>
      <c r="O354" s="2">
        <v>1</v>
      </c>
      <c r="P354" s="2">
        <v>1</v>
      </c>
      <c r="Q354" s="2">
        <v>1</v>
      </c>
      <c r="R354" s="2">
        <v>1</v>
      </c>
      <c r="S354">
        <v>58.556664622618314</v>
      </c>
    </row>
    <row r="355" spans="1:19" x14ac:dyDescent="0.2">
      <c r="A355" s="2" t="s">
        <v>378</v>
      </c>
      <c r="B355" s="2">
        <v>616</v>
      </c>
      <c r="C355" s="2">
        <v>5.4966034692956404E-2</v>
      </c>
      <c r="D355" s="2">
        <v>7.2847942771157193E-2</v>
      </c>
      <c r="E355" s="2">
        <v>620786</v>
      </c>
      <c r="F355" s="2">
        <v>0.98133552687826198</v>
      </c>
      <c r="G355" s="2">
        <v>1.0220480494751776</v>
      </c>
      <c r="H355" s="2">
        <v>5.9069362166529901E-2</v>
      </c>
      <c r="I355" s="2">
        <v>78.921407023244981</v>
      </c>
      <c r="J355" s="2">
        <v>296.30425623236744</v>
      </c>
      <c r="K355" s="2">
        <v>1552.2586833188393</v>
      </c>
      <c r="L355" s="2">
        <v>2138.9252099626756</v>
      </c>
      <c r="M355" s="2">
        <v>4939.629051837097</v>
      </c>
      <c r="N355" s="2">
        <v>0.99999999999780165</v>
      </c>
      <c r="O355" s="2">
        <v>1</v>
      </c>
      <c r="P355" s="2">
        <v>1</v>
      </c>
      <c r="Q355" s="2">
        <v>1</v>
      </c>
      <c r="R355" s="2">
        <v>1</v>
      </c>
      <c r="S355">
        <v>58.556664622618314</v>
      </c>
    </row>
    <row r="356" spans="1:19" x14ac:dyDescent="0.2">
      <c r="A356" s="2" t="s">
        <v>379</v>
      </c>
      <c r="B356" s="2">
        <v>616</v>
      </c>
      <c r="C356" s="2">
        <v>5.4966034692956404E-2</v>
      </c>
      <c r="D356" s="2">
        <v>8.0935857497778471E-2</v>
      </c>
      <c r="E356" s="2">
        <v>620786</v>
      </c>
      <c r="F356" s="2">
        <v>0.98133552687826198</v>
      </c>
      <c r="G356" s="2">
        <v>1.0240965374162023</v>
      </c>
      <c r="H356" s="2">
        <v>1.0195181187833359E-2</v>
      </c>
      <c r="I356" s="2">
        <v>78.397517445617396</v>
      </c>
      <c r="J356" s="2">
        <v>293.0880542138774</v>
      </c>
      <c r="K356" s="2">
        <v>1518.5644144297594</v>
      </c>
      <c r="L356" s="2">
        <v>2085.7095870514408</v>
      </c>
      <c r="M356" s="2">
        <v>4766.5111674659984</v>
      </c>
      <c r="N356" s="2">
        <v>0.99999999999729294</v>
      </c>
      <c r="O356" s="2">
        <v>1</v>
      </c>
      <c r="P356" s="2">
        <v>1</v>
      </c>
      <c r="Q356" s="2">
        <v>1</v>
      </c>
      <c r="R356" s="2">
        <v>1</v>
      </c>
      <c r="S356">
        <v>58.556664622618314</v>
      </c>
    </row>
    <row r="357" spans="1:19" x14ac:dyDescent="0.2">
      <c r="A357" s="2" t="s">
        <v>380</v>
      </c>
      <c r="B357" s="2">
        <v>616</v>
      </c>
      <c r="C357" s="2">
        <v>5.4966034692956404E-2</v>
      </c>
      <c r="D357" s="2">
        <v>8.3101665337830172E-2</v>
      </c>
      <c r="E357" s="2">
        <v>620786</v>
      </c>
      <c r="F357" s="2">
        <v>0.98133552687826198</v>
      </c>
      <c r="G357" s="2">
        <v>1.0213956189422932</v>
      </c>
      <c r="H357" s="2">
        <v>-4.7007550666474537E-2</v>
      </c>
      <c r="I357" s="2">
        <v>78.178765738585042</v>
      </c>
      <c r="J357" s="2">
        <v>290.83126902374181</v>
      </c>
      <c r="K357" s="2">
        <v>1487.8715033049441</v>
      </c>
      <c r="L357" s="2">
        <v>2035.9870014250332</v>
      </c>
      <c r="M357" s="2">
        <v>4597.7643151791635</v>
      </c>
      <c r="N357" s="2">
        <v>0.99999999999704725</v>
      </c>
      <c r="O357" s="2">
        <v>1</v>
      </c>
      <c r="P357" s="2">
        <v>1</v>
      </c>
      <c r="Q357" s="2">
        <v>1</v>
      </c>
      <c r="R357" s="2">
        <v>1</v>
      </c>
      <c r="S357">
        <v>58.556664622618314</v>
      </c>
    </row>
    <row r="358" spans="1:19" x14ac:dyDescent="0.2">
      <c r="A358" s="2" t="s">
        <v>381</v>
      </c>
      <c r="B358" s="2">
        <v>616</v>
      </c>
      <c r="C358" s="2">
        <v>5.4966034692956404E-2</v>
      </c>
      <c r="D358" s="2">
        <v>7.5947470770980699E-2</v>
      </c>
      <c r="E358" s="2">
        <v>620786</v>
      </c>
      <c r="F358" s="2">
        <v>0.98133552687826198</v>
      </c>
      <c r="G358" s="2">
        <v>1.0239743957651437</v>
      </c>
      <c r="H358" s="2">
        <v>-3.285766180099077E-2</v>
      </c>
      <c r="I358" s="2">
        <v>78.087571100857019</v>
      </c>
      <c r="J358" s="2">
        <v>290.85042294409465</v>
      </c>
      <c r="K358" s="2">
        <v>1492.7161437638022</v>
      </c>
      <c r="L358" s="2">
        <v>2044.5300153507408</v>
      </c>
      <c r="M358" s="2">
        <v>4631.0924873963322</v>
      </c>
      <c r="N358" s="2">
        <v>0.99999999999693845</v>
      </c>
      <c r="O358" s="2">
        <v>1</v>
      </c>
      <c r="P358" s="2">
        <v>1</v>
      </c>
      <c r="Q358" s="2">
        <v>1</v>
      </c>
      <c r="R358" s="2">
        <v>1</v>
      </c>
      <c r="S358">
        <v>58.556664622618314</v>
      </c>
    </row>
    <row r="359" spans="1:19" x14ac:dyDescent="0.2">
      <c r="A359" s="2" t="s">
        <v>382</v>
      </c>
      <c r="B359" s="2">
        <v>616</v>
      </c>
      <c r="C359" s="2">
        <v>5.4966034692956404E-2</v>
      </c>
      <c r="D359" s="2">
        <v>7.5797684536030502E-2</v>
      </c>
      <c r="E359" s="2">
        <v>620786</v>
      </c>
      <c r="F359" s="2">
        <v>0.98133552687826198</v>
      </c>
      <c r="G359" s="2">
        <v>1.0223380549140724</v>
      </c>
      <c r="H359" s="2">
        <v>1.0531022223241071E-2</v>
      </c>
      <c r="I359" s="2">
        <v>78.534693369254896</v>
      </c>
      <c r="J359" s="2">
        <v>293.60669819257078</v>
      </c>
      <c r="K359" s="2">
        <v>1521.2779741441377</v>
      </c>
      <c r="L359" s="2">
        <v>2089.4253512804275</v>
      </c>
      <c r="M359" s="2">
        <v>4774.7144453224219</v>
      </c>
      <c r="N359" s="2">
        <v>0.9999999999974365</v>
      </c>
      <c r="O359" s="2">
        <v>1</v>
      </c>
      <c r="P359" s="2">
        <v>1</v>
      </c>
      <c r="Q359" s="2">
        <v>1</v>
      </c>
      <c r="R359" s="2">
        <v>1</v>
      </c>
      <c r="S359">
        <v>58.556664622618314</v>
      </c>
    </row>
    <row r="360" spans="1:19" x14ac:dyDescent="0.2">
      <c r="A360" s="2" t="s">
        <v>383</v>
      </c>
      <c r="B360" s="2">
        <v>616</v>
      </c>
      <c r="C360" s="2">
        <v>5.4966034692956404E-2</v>
      </c>
      <c r="D360" s="2">
        <v>8.9690395614587887E-2</v>
      </c>
      <c r="E360" s="2">
        <v>620786</v>
      </c>
      <c r="F360" s="2">
        <v>0.98133552687826198</v>
      </c>
      <c r="G360" s="2">
        <v>1.0163518226918584</v>
      </c>
      <c r="H360" s="2">
        <v>-0.19050835337298963</v>
      </c>
      <c r="I360" s="2">
        <v>77.50555655500753</v>
      </c>
      <c r="J360" s="2">
        <v>284.85338292225651</v>
      </c>
      <c r="K360" s="2">
        <v>1413.9276743669427</v>
      </c>
      <c r="L360" s="2">
        <v>1918.271357325382</v>
      </c>
      <c r="M360" s="2">
        <v>4217.2448293940897</v>
      </c>
      <c r="N360" s="2">
        <v>0.99999999999614297</v>
      </c>
      <c r="O360" s="2">
        <v>1</v>
      </c>
      <c r="P360" s="2">
        <v>1</v>
      </c>
      <c r="Q360" s="2">
        <v>1</v>
      </c>
      <c r="R360" s="2">
        <v>1</v>
      </c>
      <c r="S360">
        <v>58.556664622618314</v>
      </c>
    </row>
    <row r="361" spans="1:19" x14ac:dyDescent="0.2">
      <c r="A361" s="2" t="s">
        <v>384</v>
      </c>
      <c r="B361" s="2">
        <v>616</v>
      </c>
      <c r="C361" s="2">
        <v>5.4966034692956404E-2</v>
      </c>
      <c r="D361" s="2">
        <v>7.8957001429718135E-2</v>
      </c>
      <c r="E361" s="2">
        <v>620786</v>
      </c>
      <c r="F361" s="2">
        <v>0.98133552687826198</v>
      </c>
      <c r="G361" s="2">
        <v>1.0274131669139388</v>
      </c>
      <c r="H361" s="2">
        <v>2.5050341452265621E-2</v>
      </c>
      <c r="I361" s="2">
        <v>78.254809735189681</v>
      </c>
      <c r="J361" s="2">
        <v>292.93532911853015</v>
      </c>
      <c r="K361" s="2">
        <v>1522.9909693803193</v>
      </c>
      <c r="L361" s="2">
        <v>2093.9435440669004</v>
      </c>
      <c r="M361" s="2">
        <v>4801.6422318136501</v>
      </c>
      <c r="N361" s="2">
        <v>0.99999999999713507</v>
      </c>
      <c r="O361" s="2">
        <v>1</v>
      </c>
      <c r="P361" s="2">
        <v>1</v>
      </c>
      <c r="Q361" s="2">
        <v>1</v>
      </c>
      <c r="R361" s="2">
        <v>1</v>
      </c>
      <c r="S361">
        <v>58.556664622618314</v>
      </c>
    </row>
    <row r="362" spans="1:19" x14ac:dyDescent="0.2">
      <c r="A362" s="2" t="s">
        <v>385</v>
      </c>
      <c r="B362" s="2">
        <v>616</v>
      </c>
      <c r="C362" s="2">
        <v>5.4966034692956404E-2</v>
      </c>
      <c r="D362" s="2">
        <v>7.7936172207772283E-2</v>
      </c>
      <c r="E362" s="2">
        <v>620786</v>
      </c>
      <c r="F362" s="2">
        <v>0.98133552687826198</v>
      </c>
      <c r="G362" s="2">
        <v>1.0288219488206054</v>
      </c>
      <c r="H362" s="2">
        <v>-4.8193782888000403E-3</v>
      </c>
      <c r="I362" s="2">
        <v>77.927314774823898</v>
      </c>
      <c r="J362" s="2">
        <v>290.9618615793068</v>
      </c>
      <c r="K362" s="2">
        <v>1502.7750807545724</v>
      </c>
      <c r="L362" s="2">
        <v>2062.1643230409722</v>
      </c>
      <c r="M362" s="2">
        <v>4699.6098106505897</v>
      </c>
      <c r="N362" s="2">
        <v>0.99999999999673728</v>
      </c>
      <c r="O362" s="2">
        <v>1</v>
      </c>
      <c r="P362" s="2">
        <v>1</v>
      </c>
      <c r="Q362" s="2">
        <v>1</v>
      </c>
      <c r="R362" s="2">
        <v>1</v>
      </c>
      <c r="S362">
        <v>58.556664622618314</v>
      </c>
    </row>
    <row r="363" spans="1:19" x14ac:dyDescent="0.2">
      <c r="A363" s="2" t="s">
        <v>386</v>
      </c>
      <c r="B363" s="2">
        <v>616</v>
      </c>
      <c r="C363" s="2">
        <v>5.4966034692956404E-2</v>
      </c>
      <c r="D363" s="2">
        <v>7.8377458744315176E-2</v>
      </c>
      <c r="E363" s="2">
        <v>620786</v>
      </c>
      <c r="F363" s="2">
        <v>0.98133552687826198</v>
      </c>
      <c r="G363" s="2">
        <v>1.0182542442055269</v>
      </c>
      <c r="H363" s="2">
        <v>0.11337460361481735</v>
      </c>
      <c r="I363" s="2">
        <v>79.631227986083587</v>
      </c>
      <c r="J363" s="2">
        <v>300.41397520223092</v>
      </c>
      <c r="K363" s="2">
        <v>1593.869593157013</v>
      </c>
      <c r="L363" s="2">
        <v>2204.5846397949108</v>
      </c>
      <c r="M363" s="2">
        <v>5154.5043324247954</v>
      </c>
      <c r="N363" s="2">
        <v>0.99999999999834244</v>
      </c>
      <c r="O363" s="2">
        <v>1</v>
      </c>
      <c r="P363" s="2">
        <v>1</v>
      </c>
      <c r="Q363" s="2">
        <v>1</v>
      </c>
      <c r="R363" s="2">
        <v>1</v>
      </c>
      <c r="S363">
        <v>58.556664622618314</v>
      </c>
    </row>
    <row r="364" spans="1:19" x14ac:dyDescent="0.2">
      <c r="A364" s="2" t="s">
        <v>387</v>
      </c>
      <c r="B364" s="2">
        <v>616</v>
      </c>
      <c r="C364" s="2">
        <v>5.4966034692956404E-2</v>
      </c>
      <c r="D364" s="2">
        <v>8.951729331835559E-2</v>
      </c>
      <c r="E364" s="2">
        <v>620786</v>
      </c>
      <c r="F364" s="2">
        <v>0.98133552687826198</v>
      </c>
      <c r="G364" s="2">
        <v>1.02143996797379</v>
      </c>
      <c r="H364" s="2">
        <v>-4.8955168380071593E-2</v>
      </c>
      <c r="I364" s="2">
        <v>78.160978592637477</v>
      </c>
      <c r="J364" s="2">
        <v>290.71691045933733</v>
      </c>
      <c r="K364" s="2">
        <v>1486.6623687089398</v>
      </c>
      <c r="L364" s="2">
        <v>2034.0865441772601</v>
      </c>
      <c r="M364" s="2">
        <v>4591.7182562966664</v>
      </c>
      <c r="N364" s="2">
        <v>0.99999999999702638</v>
      </c>
      <c r="O364" s="2">
        <v>1</v>
      </c>
      <c r="P364" s="2">
        <v>1</v>
      </c>
      <c r="Q364" s="2">
        <v>1</v>
      </c>
      <c r="R364" s="2">
        <v>1</v>
      </c>
      <c r="S364">
        <v>58.556664622618314</v>
      </c>
    </row>
    <row r="365" spans="1:19" x14ac:dyDescent="0.2">
      <c r="A365" s="2" t="s">
        <v>389</v>
      </c>
      <c r="B365" s="2">
        <v>616</v>
      </c>
      <c r="C365" s="2">
        <v>5.4966034692956404E-2</v>
      </c>
      <c r="D365" s="2">
        <v>8.5101882860585343E-2</v>
      </c>
      <c r="E365" s="2">
        <v>620786</v>
      </c>
      <c r="F365" s="2">
        <v>0.98133552687826198</v>
      </c>
      <c r="G365" s="2">
        <v>1.0205402877573859</v>
      </c>
      <c r="H365" s="2">
        <v>4.5710489669113258E-2</v>
      </c>
      <c r="I365" s="2">
        <v>78.937451061284918</v>
      </c>
      <c r="J365" s="2">
        <v>296.01653585659375</v>
      </c>
      <c r="K365" s="2">
        <v>1545.9446908834036</v>
      </c>
      <c r="L365" s="2">
        <v>2128.2415226826479</v>
      </c>
      <c r="M365" s="2">
        <v>4899.8779414191122</v>
      </c>
      <c r="N365" s="2">
        <v>0.99999999999781564</v>
      </c>
      <c r="O365" s="2">
        <v>1</v>
      </c>
      <c r="P365" s="2">
        <v>1</v>
      </c>
      <c r="Q365" s="2">
        <v>1</v>
      </c>
      <c r="R365" s="2">
        <v>1</v>
      </c>
      <c r="S365">
        <v>58.556664622618314</v>
      </c>
    </row>
    <row r="366" spans="1:19" x14ac:dyDescent="0.2">
      <c r="A366" s="2" t="s">
        <v>390</v>
      </c>
      <c r="B366" s="2">
        <v>616</v>
      </c>
      <c r="C366" s="2">
        <v>5.4966034692956404E-2</v>
      </c>
      <c r="D366" s="2">
        <v>8.0454562082311082E-2</v>
      </c>
      <c r="E366" s="2">
        <v>620786</v>
      </c>
      <c r="F366" s="2">
        <v>0.98133552687826198</v>
      </c>
      <c r="G366" s="2">
        <v>1.0203218301047507</v>
      </c>
      <c r="H366" s="2">
        <v>-0.15597849687620843</v>
      </c>
      <c r="I366" s="2">
        <v>77.46020397864055</v>
      </c>
      <c r="J366" s="2">
        <v>285.52372463615558</v>
      </c>
      <c r="K366" s="2">
        <v>1427.566512798905</v>
      </c>
      <c r="L366" s="2">
        <v>1940.7385162315381</v>
      </c>
      <c r="M366" s="2">
        <v>4293.8890237002379</v>
      </c>
      <c r="N366" s="2">
        <v>0.99999999999607292</v>
      </c>
      <c r="O366" s="2">
        <v>1</v>
      </c>
      <c r="P366" s="2">
        <v>1</v>
      </c>
      <c r="Q366" s="2">
        <v>1</v>
      </c>
      <c r="R366" s="2">
        <v>1</v>
      </c>
      <c r="S366">
        <v>58.556664622618314</v>
      </c>
    </row>
    <row r="367" spans="1:19" x14ac:dyDescent="0.2">
      <c r="A367" s="2" t="s">
        <v>391</v>
      </c>
      <c r="B367" s="2">
        <v>616</v>
      </c>
      <c r="C367" s="2">
        <v>5.4966034692956404E-2</v>
      </c>
      <c r="D367" s="2">
        <v>6.8342412425697413E-2</v>
      </c>
      <c r="E367" s="2">
        <v>620786</v>
      </c>
      <c r="F367" s="2">
        <v>0.98133552687826198</v>
      </c>
      <c r="G367" s="2">
        <v>1.0240327914900673</v>
      </c>
      <c r="H367" s="2">
        <v>-1.07656729159429E-3</v>
      </c>
      <c r="I367" s="2">
        <v>78.318559015870093</v>
      </c>
      <c r="J367" s="2">
        <v>292.50790094742672</v>
      </c>
      <c r="K367" s="2">
        <v>1511.755768823888</v>
      </c>
      <c r="L367" s="2">
        <v>2074.8293208908067</v>
      </c>
      <c r="M367" s="2">
        <v>4730.4239099253491</v>
      </c>
      <c r="N367" s="2">
        <v>0.99999999999720668</v>
      </c>
      <c r="O367" s="2">
        <v>1</v>
      </c>
      <c r="P367" s="2">
        <v>1</v>
      </c>
      <c r="Q367" s="2">
        <v>1</v>
      </c>
      <c r="R367" s="2">
        <v>1</v>
      </c>
      <c r="S367">
        <v>58.556664622618314</v>
      </c>
    </row>
    <row r="368" spans="1:19" x14ac:dyDescent="0.2">
      <c r="A368" s="2" t="s">
        <v>392</v>
      </c>
      <c r="B368" s="2">
        <v>616</v>
      </c>
      <c r="C368" s="2">
        <v>5.4966034692956404E-2</v>
      </c>
      <c r="D368" s="2">
        <v>9.1739441054466186E-2</v>
      </c>
      <c r="E368" s="2">
        <v>620786</v>
      </c>
      <c r="F368" s="2">
        <v>0.98133552687826198</v>
      </c>
      <c r="G368" s="2">
        <v>1.0163916646782587</v>
      </c>
      <c r="H368" s="2">
        <v>0.13202024622068878</v>
      </c>
      <c r="I368" s="2">
        <v>79.922337810643683</v>
      </c>
      <c r="J368" s="2">
        <v>302.02031992451964</v>
      </c>
      <c r="K368" s="2">
        <v>1609.5703022391453</v>
      </c>
      <c r="L368" s="2">
        <v>2229.2967075324223</v>
      </c>
      <c r="M368" s="2">
        <v>5235.3827751715826</v>
      </c>
      <c r="N368" s="2">
        <v>0.99999999999852374</v>
      </c>
      <c r="O368" s="2">
        <v>1</v>
      </c>
      <c r="P368" s="2">
        <v>1</v>
      </c>
      <c r="Q368" s="2">
        <v>1</v>
      </c>
      <c r="R368" s="2">
        <v>1</v>
      </c>
      <c r="S368">
        <v>58.556664622618314</v>
      </c>
    </row>
    <row r="369" spans="1:19" x14ac:dyDescent="0.2">
      <c r="A369" s="2" t="s">
        <v>393</v>
      </c>
      <c r="B369" s="2">
        <v>616</v>
      </c>
      <c r="C369" s="2">
        <v>5.4966034692956404E-2</v>
      </c>
      <c r="D369" s="2">
        <v>8.2704579183492097E-2</v>
      </c>
      <c r="E369" s="2">
        <v>620786</v>
      </c>
      <c r="F369" s="2">
        <v>0.98133552687826198</v>
      </c>
      <c r="G369" s="2">
        <v>1.0183775074798038</v>
      </c>
      <c r="H369" s="2">
        <v>-7.5590420883401566E-2</v>
      </c>
      <c r="I369" s="2">
        <v>78.19661973244321</v>
      </c>
      <c r="J369" s="2">
        <v>290.18073462599875</v>
      </c>
      <c r="K369" s="2">
        <v>1475.2321853746437</v>
      </c>
      <c r="L369" s="2">
        <v>2015.0077786554191</v>
      </c>
      <c r="M369" s="2">
        <v>4523.9021658724569</v>
      </c>
      <c r="N369" s="2">
        <v>0.99999999999706812</v>
      </c>
      <c r="O369" s="2">
        <v>1</v>
      </c>
      <c r="P369" s="2">
        <v>1</v>
      </c>
      <c r="Q369" s="2">
        <v>1</v>
      </c>
      <c r="R369" s="2">
        <v>1</v>
      </c>
      <c r="S369">
        <v>58.556664622618314</v>
      </c>
    </row>
    <row r="370" spans="1:19" x14ac:dyDescent="0.2">
      <c r="A370" s="2" t="s">
        <v>394</v>
      </c>
      <c r="B370" s="2">
        <v>616</v>
      </c>
      <c r="C370" s="2">
        <v>5.4966034692956404E-2</v>
      </c>
      <c r="D370" s="2">
        <v>8.6494852209018022E-2</v>
      </c>
      <c r="E370" s="2">
        <v>620786</v>
      </c>
      <c r="F370" s="2">
        <v>0.98133552687826198</v>
      </c>
      <c r="G370" s="2">
        <v>1.0269643468663523</v>
      </c>
      <c r="H370" s="2">
        <v>2.7591068014885829E-2</v>
      </c>
      <c r="I370" s="2">
        <v>78.307877760189797</v>
      </c>
      <c r="J370" s="2">
        <v>293.19798360455508</v>
      </c>
      <c r="K370" s="2">
        <v>1525.2077448382936</v>
      </c>
      <c r="L370" s="2">
        <v>2097.3310857908559</v>
      </c>
      <c r="M370" s="2">
        <v>4811.8789047049859</v>
      </c>
      <c r="N370" s="2">
        <v>0.9999999999971948</v>
      </c>
      <c r="O370" s="2">
        <v>1</v>
      </c>
      <c r="P370" s="2">
        <v>1</v>
      </c>
      <c r="Q370" s="2">
        <v>1</v>
      </c>
      <c r="R370" s="2">
        <v>1</v>
      </c>
      <c r="S370">
        <v>58.556664622618314</v>
      </c>
    </row>
    <row r="371" spans="1:19" x14ac:dyDescent="0.2">
      <c r="A371" s="2" t="s">
        <v>395</v>
      </c>
      <c r="B371" s="2">
        <v>616</v>
      </c>
      <c r="C371" s="2">
        <v>5.4966034692956404E-2</v>
      </c>
      <c r="D371" s="2">
        <v>0.11882605873743292</v>
      </c>
      <c r="E371" s="2">
        <v>620786</v>
      </c>
      <c r="F371" s="2">
        <v>0.98133552687826198</v>
      </c>
      <c r="G371" s="2">
        <v>1.0293855499614815</v>
      </c>
      <c r="H371" s="2">
        <v>9.4208250946643757E-2</v>
      </c>
      <c r="I371" s="2">
        <v>78.619194264739193</v>
      </c>
      <c r="J371" s="2">
        <v>296.08245867379543</v>
      </c>
      <c r="K371" s="2">
        <v>1564.0101248260423</v>
      </c>
      <c r="L371" s="2">
        <v>2160.5705003984031</v>
      </c>
      <c r="M371" s="2">
        <v>5032.1216821289518</v>
      </c>
      <c r="N371" s="2">
        <v>0.99999999999752121</v>
      </c>
      <c r="O371" s="2">
        <v>1</v>
      </c>
      <c r="P371" s="2">
        <v>1</v>
      </c>
      <c r="Q371" s="2">
        <v>1</v>
      </c>
      <c r="R371" s="2">
        <v>1</v>
      </c>
      <c r="S371">
        <v>58.556664622618314</v>
      </c>
    </row>
    <row r="372" spans="1:19" x14ac:dyDescent="0.2">
      <c r="A372" s="2" t="s">
        <v>396</v>
      </c>
      <c r="B372" s="2">
        <v>616</v>
      </c>
      <c r="C372" s="2">
        <v>5.4966034692956404E-2</v>
      </c>
      <c r="D372" s="2">
        <v>7.6822693464470987E-2</v>
      </c>
      <c r="E372" s="2">
        <v>620786</v>
      </c>
      <c r="F372" s="2">
        <v>0.98133552687826198</v>
      </c>
      <c r="G372" s="2">
        <v>1.0176756636789106</v>
      </c>
      <c r="H372" s="2">
        <v>3.5816833860014337E-2</v>
      </c>
      <c r="I372" s="2">
        <v>79.085087049270584</v>
      </c>
      <c r="J372" s="2">
        <v>296.31079503684259</v>
      </c>
      <c r="K372" s="2">
        <v>1543.8680611376228</v>
      </c>
      <c r="L372" s="2">
        <v>2123.8753900003881</v>
      </c>
      <c r="M372" s="2">
        <v>4878.2269445489956</v>
      </c>
      <c r="N372" s="2">
        <v>0.9999999999979402</v>
      </c>
      <c r="O372" s="2">
        <v>1</v>
      </c>
      <c r="P372" s="2">
        <v>1</v>
      </c>
      <c r="Q372" s="2">
        <v>1</v>
      </c>
      <c r="R372" s="2">
        <v>1</v>
      </c>
      <c r="S372">
        <v>58.556664622618314</v>
      </c>
    </row>
    <row r="373" spans="1:19" x14ac:dyDescent="0.2">
      <c r="A373" s="2" t="s">
        <v>397</v>
      </c>
      <c r="B373" s="2">
        <v>616</v>
      </c>
      <c r="C373" s="2">
        <v>5.4966034692956404E-2</v>
      </c>
      <c r="D373" s="2">
        <v>7.5824540683756408E-2</v>
      </c>
      <c r="E373" s="2">
        <v>620786</v>
      </c>
      <c r="F373" s="2">
        <v>0.98133552687826198</v>
      </c>
      <c r="G373" s="2">
        <v>1.021228217576948</v>
      </c>
      <c r="H373" s="2">
        <v>-1.391495345746371E-2</v>
      </c>
      <c r="I373" s="2">
        <v>78.437339026931923</v>
      </c>
      <c r="J373" s="2">
        <v>292.62198841951931</v>
      </c>
      <c r="K373" s="2">
        <v>1507.8981032063305</v>
      </c>
      <c r="L373" s="2">
        <v>2067.7218043757352</v>
      </c>
      <c r="M373" s="2">
        <v>4700.681452894124</v>
      </c>
      <c r="N373" s="2">
        <v>0.99999999999733546</v>
      </c>
      <c r="O373" s="2">
        <v>1</v>
      </c>
      <c r="P373" s="2">
        <v>1</v>
      </c>
      <c r="Q373" s="2">
        <v>1</v>
      </c>
      <c r="R373" s="2">
        <v>1</v>
      </c>
      <c r="S373">
        <v>58.556664622618314</v>
      </c>
    </row>
    <row r="374" spans="1:19" x14ac:dyDescent="0.2">
      <c r="A374" s="2" t="s">
        <v>398</v>
      </c>
      <c r="B374" s="2">
        <v>616</v>
      </c>
      <c r="C374" s="2">
        <v>5.4966034692956404E-2</v>
      </c>
      <c r="D374" s="2">
        <v>7.956184806764359E-2</v>
      </c>
      <c r="E374" s="2">
        <v>620786</v>
      </c>
      <c r="F374" s="2">
        <v>0.98133552687826198</v>
      </c>
      <c r="G374" s="2">
        <v>1.0239216496391528</v>
      </c>
      <c r="H374" s="2">
        <v>0.12551012870789741</v>
      </c>
      <c r="I374" s="2">
        <v>79.279011313182465</v>
      </c>
      <c r="J374" s="2">
        <v>299.40285945548203</v>
      </c>
      <c r="K374" s="2">
        <v>1593.2049072719078</v>
      </c>
      <c r="L374" s="2">
        <v>2205.7190189080175</v>
      </c>
      <c r="M374" s="2">
        <v>5173.9297946520219</v>
      </c>
      <c r="N374" s="2">
        <v>0.99999999999809308</v>
      </c>
      <c r="O374" s="2">
        <v>1</v>
      </c>
      <c r="P374" s="2">
        <v>1</v>
      </c>
      <c r="Q374" s="2">
        <v>1</v>
      </c>
      <c r="R374" s="2">
        <v>1</v>
      </c>
      <c r="S374">
        <v>58.556664622618314</v>
      </c>
    </row>
    <row r="375" spans="1:19" x14ac:dyDescent="0.2">
      <c r="A375" s="2" t="s">
        <v>399</v>
      </c>
      <c r="B375" s="2">
        <v>616</v>
      </c>
      <c r="C375" s="2">
        <v>5.4966034692956404E-2</v>
      </c>
      <c r="D375" s="2">
        <v>8.4090644745618101E-2</v>
      </c>
      <c r="E375" s="2">
        <v>620786</v>
      </c>
      <c r="F375" s="2">
        <v>0.98133552687826198</v>
      </c>
      <c r="G375" s="2">
        <v>1.0251845154018144</v>
      </c>
      <c r="H375" s="2">
        <v>-0.1032377171480811</v>
      </c>
      <c r="I375" s="2">
        <v>77.480638664039901</v>
      </c>
      <c r="J375" s="2">
        <v>286.88042278529895</v>
      </c>
      <c r="K375" s="2">
        <v>1450.4710271181309</v>
      </c>
      <c r="L375" s="2">
        <v>1978.1627221530341</v>
      </c>
      <c r="M375" s="2">
        <v>4420.6505354709334</v>
      </c>
      <c r="N375" s="2">
        <v>0.99999999999610467</v>
      </c>
      <c r="O375" s="2">
        <v>1</v>
      </c>
      <c r="P375" s="2">
        <v>1</v>
      </c>
      <c r="Q375" s="2">
        <v>1</v>
      </c>
      <c r="R375" s="2">
        <v>1</v>
      </c>
      <c r="S375">
        <v>58.556664622618314</v>
      </c>
    </row>
    <row r="376" spans="1:19" x14ac:dyDescent="0.2">
      <c r="A376" s="2" t="s">
        <v>400</v>
      </c>
      <c r="B376" s="2">
        <v>616</v>
      </c>
      <c r="C376" s="2">
        <v>5.4966034692956404E-2</v>
      </c>
      <c r="D376" s="2">
        <v>0.11100418908191451</v>
      </c>
      <c r="E376" s="2">
        <v>620786</v>
      </c>
      <c r="F376" s="2">
        <v>0.98133552687826198</v>
      </c>
      <c r="G376" s="2">
        <v>1.0230832786271249</v>
      </c>
      <c r="H376" s="2">
        <v>1.7816893043472469E-2</v>
      </c>
      <c r="I376" s="2">
        <v>78.531948539799743</v>
      </c>
      <c r="J376" s="2">
        <v>293.78304030626168</v>
      </c>
      <c r="K376" s="2">
        <v>1524.7169645373501</v>
      </c>
      <c r="L376" s="2">
        <v>2095.178147330334</v>
      </c>
      <c r="M376" s="2">
        <v>4795.5383693858494</v>
      </c>
      <c r="N376" s="2">
        <v>0.99999999999743372</v>
      </c>
      <c r="O376" s="2">
        <v>1</v>
      </c>
      <c r="P376" s="2">
        <v>1</v>
      </c>
      <c r="Q376" s="2">
        <v>1</v>
      </c>
      <c r="R376" s="2">
        <v>1</v>
      </c>
      <c r="S376">
        <v>58.556664622618314</v>
      </c>
    </row>
    <row r="377" spans="1:19" x14ac:dyDescent="0.2">
      <c r="A377" s="2" t="s">
        <v>401</v>
      </c>
      <c r="B377" s="2">
        <v>616</v>
      </c>
      <c r="C377" s="2">
        <v>5.4966034692956404E-2</v>
      </c>
      <c r="D377" s="2">
        <v>7.8673994746060114E-2</v>
      </c>
      <c r="E377" s="2">
        <v>620786</v>
      </c>
      <c r="F377" s="2">
        <v>0.98133552687826198</v>
      </c>
      <c r="G377" s="2">
        <v>1.0272201978010644</v>
      </c>
      <c r="H377" s="2">
        <v>-3.1386576303394448E-2</v>
      </c>
      <c r="I377" s="2">
        <v>77.852948120146522</v>
      </c>
      <c r="J377" s="2">
        <v>290.02119501059695</v>
      </c>
      <c r="K377" s="2">
        <v>1489.1358993068441</v>
      </c>
      <c r="L377" s="2">
        <v>2039.9331184216694</v>
      </c>
      <c r="M377" s="2">
        <v>4623.249571116995</v>
      </c>
      <c r="N377" s="2">
        <v>0.99999999999663958</v>
      </c>
      <c r="O377" s="2">
        <v>1</v>
      </c>
      <c r="P377" s="2">
        <v>1</v>
      </c>
      <c r="Q377" s="2">
        <v>1</v>
      </c>
      <c r="R377" s="2">
        <v>1</v>
      </c>
      <c r="S377">
        <v>58.556664622618314</v>
      </c>
    </row>
    <row r="378" spans="1:19" x14ac:dyDescent="0.2">
      <c r="A378" s="2" t="s">
        <v>402</v>
      </c>
      <c r="B378" s="2">
        <v>616</v>
      </c>
      <c r="C378" s="2">
        <v>5.4966034692956404E-2</v>
      </c>
      <c r="D378" s="2">
        <v>8.1100748139795717E-2</v>
      </c>
      <c r="E378" s="2">
        <v>620786</v>
      </c>
      <c r="F378" s="2">
        <v>0.98133552687826198</v>
      </c>
      <c r="G378" s="2">
        <v>1.0175312422699372</v>
      </c>
      <c r="H378" s="2">
        <v>3.2499648861583678E-2</v>
      </c>
      <c r="I378" s="2">
        <v>79.071198905133912</v>
      </c>
      <c r="J378" s="2">
        <v>296.17252381049184</v>
      </c>
      <c r="K378" s="2">
        <v>1541.9748548586538</v>
      </c>
      <c r="L378" s="2">
        <v>2120.7927092346367</v>
      </c>
      <c r="M378" s="2">
        <v>4867.5729454968787</v>
      </c>
      <c r="N378" s="2">
        <v>0.99999999999792877</v>
      </c>
      <c r="O378" s="2">
        <v>1</v>
      </c>
      <c r="P378" s="2">
        <v>1</v>
      </c>
      <c r="Q378" s="2">
        <v>1</v>
      </c>
      <c r="R378" s="2">
        <v>1</v>
      </c>
      <c r="S378">
        <v>58.556664622618314</v>
      </c>
    </row>
    <row r="379" spans="1:19" x14ac:dyDescent="0.2">
      <c r="A379" s="2" t="s">
        <v>403</v>
      </c>
      <c r="B379" s="2">
        <v>616</v>
      </c>
      <c r="C379" s="2">
        <v>5.4966034692956404E-2</v>
      </c>
      <c r="D379" s="2">
        <v>8.6514895878271089E-2</v>
      </c>
      <c r="E379" s="2">
        <v>620786</v>
      </c>
      <c r="F379" s="2">
        <v>0.98133552687826198</v>
      </c>
      <c r="G379" s="2">
        <v>1.0261366758540056</v>
      </c>
      <c r="H379" s="2">
        <v>4.0146557314939338E-2</v>
      </c>
      <c r="I379" s="2">
        <v>78.464570800351126</v>
      </c>
      <c r="J379" s="2">
        <v>294.10440063849359</v>
      </c>
      <c r="K379" s="2">
        <v>1534.2357859942629</v>
      </c>
      <c r="L379" s="2">
        <v>2111.4914825794431</v>
      </c>
      <c r="M379" s="2">
        <v>4857.2783861286634</v>
      </c>
      <c r="N379" s="2">
        <v>0.99999999999736411</v>
      </c>
      <c r="O379" s="2">
        <v>1</v>
      </c>
      <c r="P379" s="2">
        <v>1</v>
      </c>
      <c r="Q379" s="2">
        <v>1</v>
      </c>
      <c r="R379" s="2">
        <v>1</v>
      </c>
      <c r="S379">
        <v>58.556664622618314</v>
      </c>
    </row>
    <row r="380" spans="1:19" x14ac:dyDescent="0.2">
      <c r="A380" s="2" t="s">
        <v>404</v>
      </c>
      <c r="B380" s="2">
        <v>616</v>
      </c>
      <c r="C380" s="2">
        <v>5.4966034692956404E-2</v>
      </c>
      <c r="D380" s="2">
        <v>7.4778332821285945E-2</v>
      </c>
      <c r="E380" s="2">
        <v>620786</v>
      </c>
      <c r="F380" s="2">
        <v>0.98133552687826198</v>
      </c>
      <c r="G380" s="2">
        <v>1.0198815150954792</v>
      </c>
      <c r="H380" s="2">
        <v>-5.7951749167951837E-2</v>
      </c>
      <c r="I380" s="2">
        <v>78.212871016138891</v>
      </c>
      <c r="J380" s="2">
        <v>290.68204953636842</v>
      </c>
      <c r="K380" s="2">
        <v>1483.4931793206556</v>
      </c>
      <c r="L380" s="2">
        <v>2028.5543530066529</v>
      </c>
      <c r="M380" s="2">
        <v>4570.5299733973725</v>
      </c>
      <c r="N380" s="2">
        <v>0.999999999997087</v>
      </c>
      <c r="O380" s="2">
        <v>1</v>
      </c>
      <c r="P380" s="2">
        <v>1</v>
      </c>
      <c r="Q380" s="2">
        <v>1</v>
      </c>
      <c r="R380" s="2">
        <v>1</v>
      </c>
      <c r="S380">
        <v>58.556664622618314</v>
      </c>
    </row>
    <row r="381" spans="1:19" x14ac:dyDescent="0.2">
      <c r="A381" s="2" t="s">
        <v>405</v>
      </c>
      <c r="B381" s="2">
        <v>616</v>
      </c>
      <c r="C381" s="2">
        <v>5.4966034692956404E-2</v>
      </c>
      <c r="D381" s="2">
        <v>7.9738882968713287E-2</v>
      </c>
      <c r="E381" s="2">
        <v>620786</v>
      </c>
      <c r="F381" s="2">
        <v>0.98133552687826198</v>
      </c>
      <c r="G381" s="2">
        <v>1.0229346127311942</v>
      </c>
      <c r="H381" s="2">
        <v>-0.14958180249801389</v>
      </c>
      <c r="I381" s="2">
        <v>77.311954540214472</v>
      </c>
      <c r="J381" s="2">
        <v>285.14219437401425</v>
      </c>
      <c r="K381" s="2">
        <v>1427.7565954190281</v>
      </c>
      <c r="L381" s="2">
        <v>1941.8258752304921</v>
      </c>
      <c r="M381" s="2">
        <v>4302.2117794114993</v>
      </c>
      <c r="N381" s="2">
        <v>0.99999999999583511</v>
      </c>
      <c r="O381" s="2">
        <v>1</v>
      </c>
      <c r="P381" s="2">
        <v>1</v>
      </c>
      <c r="Q381" s="2">
        <v>1</v>
      </c>
      <c r="R381" s="2">
        <v>1</v>
      </c>
      <c r="S381">
        <v>58.556664622618314</v>
      </c>
    </row>
    <row r="382" spans="1:19" x14ac:dyDescent="0.2">
      <c r="A382" s="2" t="s">
        <v>406</v>
      </c>
      <c r="B382" s="2">
        <v>616</v>
      </c>
      <c r="C382" s="2">
        <v>5.4966034692956404E-2</v>
      </c>
      <c r="D382" s="2">
        <v>0.10317429008797704</v>
      </c>
      <c r="E382" s="2">
        <v>620786</v>
      </c>
      <c r="F382" s="2">
        <v>0.98133552687826198</v>
      </c>
      <c r="G382" s="2">
        <v>1.0287908314059522</v>
      </c>
      <c r="H382" s="2">
        <v>-9.6232756906982797E-2</v>
      </c>
      <c r="I382" s="2">
        <v>77.262874725154759</v>
      </c>
      <c r="J382" s="2">
        <v>286.25650179271526</v>
      </c>
      <c r="K382" s="2">
        <v>1449.7189388158035</v>
      </c>
      <c r="L382" s="2">
        <v>1978.110943929617</v>
      </c>
      <c r="M382" s="2">
        <v>4427.7162264735352</v>
      </c>
      <c r="N382" s="2">
        <v>0.99999999999575329</v>
      </c>
      <c r="O382" s="2">
        <v>1</v>
      </c>
      <c r="P382" s="2">
        <v>1</v>
      </c>
      <c r="Q382" s="2">
        <v>1</v>
      </c>
      <c r="R382" s="2">
        <v>1</v>
      </c>
      <c r="S382">
        <v>58.556664622618314</v>
      </c>
    </row>
    <row r="383" spans="1:19" x14ac:dyDescent="0.2">
      <c r="A383" s="2" t="s">
        <v>407</v>
      </c>
      <c r="B383" s="2">
        <v>616</v>
      </c>
      <c r="C383" s="2">
        <v>5.4966034692956404E-2</v>
      </c>
      <c r="D383" s="2">
        <v>8.8692306347616295E-2</v>
      </c>
      <c r="E383" s="2">
        <v>620786</v>
      </c>
      <c r="F383" s="2">
        <v>0.98133552687826198</v>
      </c>
      <c r="G383" s="2">
        <v>1.0192006072286646</v>
      </c>
      <c r="H383" s="2">
        <v>6.1566755165892849E-2</v>
      </c>
      <c r="I383" s="2">
        <v>79.161566827092571</v>
      </c>
      <c r="J383" s="2">
        <v>297.27037980109401</v>
      </c>
      <c r="K383" s="2">
        <v>1558.1185180050381</v>
      </c>
      <c r="L383" s="2">
        <v>2147.2900650590977</v>
      </c>
      <c r="M383" s="2">
        <v>4960.7763461245022</v>
      </c>
      <c r="N383" s="2">
        <v>0.99999999999800193</v>
      </c>
      <c r="O383" s="2">
        <v>1</v>
      </c>
      <c r="P383" s="2">
        <v>1</v>
      </c>
      <c r="Q383" s="2">
        <v>1</v>
      </c>
      <c r="R383" s="2">
        <v>1</v>
      </c>
      <c r="S383">
        <v>58.556664622618314</v>
      </c>
    </row>
    <row r="384" spans="1:19" x14ac:dyDescent="0.2">
      <c r="A384" s="2" t="s">
        <v>408</v>
      </c>
      <c r="B384" s="2">
        <v>616</v>
      </c>
      <c r="C384" s="2">
        <v>5.4966034692956404E-2</v>
      </c>
      <c r="D384" s="2">
        <v>8.056199908535569E-2</v>
      </c>
      <c r="E384" s="2">
        <v>620786</v>
      </c>
      <c r="F384" s="2">
        <v>0.98133552687826198</v>
      </c>
      <c r="G384" s="2">
        <v>1.0240185300967808</v>
      </c>
      <c r="H384" s="2">
        <v>-6.2671309806979644E-2</v>
      </c>
      <c r="I384" s="2">
        <v>77.864641504426274</v>
      </c>
      <c r="J384" s="2">
        <v>289.28508497332086</v>
      </c>
      <c r="K384" s="2">
        <v>1475.1529571867136</v>
      </c>
      <c r="L384" s="2">
        <v>2016.7218852527485</v>
      </c>
      <c r="M384" s="2">
        <v>4541.2660473688929</v>
      </c>
      <c r="N384" s="2">
        <v>0.99999999999665512</v>
      </c>
      <c r="O384" s="2">
        <v>1</v>
      </c>
      <c r="P384" s="2">
        <v>1</v>
      </c>
      <c r="Q384" s="2">
        <v>1</v>
      </c>
      <c r="R384" s="2">
        <v>1</v>
      </c>
      <c r="S384">
        <v>58.556664622618314</v>
      </c>
    </row>
    <row r="385" spans="1:19" x14ac:dyDescent="0.2">
      <c r="A385" s="2" t="s">
        <v>409</v>
      </c>
      <c r="B385" s="2">
        <v>616</v>
      </c>
      <c r="C385" s="2">
        <v>5.4966034692956404E-2</v>
      </c>
      <c r="D385" s="2">
        <v>8.4372848023464883E-2</v>
      </c>
      <c r="E385" s="2">
        <v>620786</v>
      </c>
      <c r="F385" s="2">
        <v>0.98133552687826198</v>
      </c>
      <c r="G385" s="2">
        <v>1.0172329218025487</v>
      </c>
      <c r="H385" s="2">
        <v>-0.11581897263460619</v>
      </c>
      <c r="I385" s="2">
        <v>77.986261683400954</v>
      </c>
      <c r="J385" s="2">
        <v>288.41321664968376</v>
      </c>
      <c r="K385" s="2">
        <v>1453.7441188866178</v>
      </c>
      <c r="L385" s="2">
        <v>1980.8084083752913</v>
      </c>
      <c r="M385" s="2">
        <v>4413.1126976742153</v>
      </c>
      <c r="N385" s="2">
        <v>0.99999999999681277</v>
      </c>
      <c r="O385" s="2">
        <v>1</v>
      </c>
      <c r="P385" s="2">
        <v>1</v>
      </c>
      <c r="Q385" s="2">
        <v>1</v>
      </c>
      <c r="R385" s="2">
        <v>1</v>
      </c>
      <c r="S385">
        <v>58.556664622618314</v>
      </c>
    </row>
    <row r="386" spans="1:19" x14ac:dyDescent="0.2">
      <c r="A386" s="2" t="s">
        <v>410</v>
      </c>
      <c r="B386" s="2">
        <v>616</v>
      </c>
      <c r="C386" s="2">
        <v>5.4966034692956404E-2</v>
      </c>
      <c r="D386" s="2">
        <v>7.1788448974084429E-2</v>
      </c>
      <c r="E386" s="2">
        <v>620786</v>
      </c>
      <c r="F386" s="2">
        <v>0.98133552687826198</v>
      </c>
      <c r="G386" s="2">
        <v>1.0222469880300138</v>
      </c>
      <c r="H386" s="2">
        <v>-0.15961618535686428</v>
      </c>
      <c r="I386" s="2">
        <v>77.290422318622745</v>
      </c>
      <c r="J386" s="2">
        <v>284.82240673274691</v>
      </c>
      <c r="K386" s="2">
        <v>1423.1823186360029</v>
      </c>
      <c r="L386" s="2">
        <v>1934.4646713137458</v>
      </c>
      <c r="M386" s="2">
        <v>4278.050115766463</v>
      </c>
      <c r="N386" s="2">
        <v>0.99999999999579936</v>
      </c>
      <c r="O386" s="2">
        <v>1</v>
      </c>
      <c r="P386" s="2">
        <v>1</v>
      </c>
      <c r="Q386" s="2">
        <v>1</v>
      </c>
      <c r="R386" s="2">
        <v>1</v>
      </c>
      <c r="S386">
        <v>58.556664622618314</v>
      </c>
    </row>
    <row r="387" spans="1:19" x14ac:dyDescent="0.2">
      <c r="A387" s="2" t="s">
        <v>411</v>
      </c>
      <c r="B387" s="2">
        <v>616</v>
      </c>
      <c r="C387" s="2">
        <v>5.4966034692956404E-2</v>
      </c>
      <c r="D387" s="2">
        <v>8.0375953994203303E-2</v>
      </c>
      <c r="E387" s="2">
        <v>620786</v>
      </c>
      <c r="F387" s="2">
        <v>0.98133552687826198</v>
      </c>
      <c r="G387" s="2">
        <v>1.0246596632070279</v>
      </c>
      <c r="H387" s="2">
        <v>0.11478619710206128</v>
      </c>
      <c r="I387" s="2">
        <v>79.139949147704925</v>
      </c>
      <c r="J387" s="2">
        <v>298.59110618188146</v>
      </c>
      <c r="K387" s="2">
        <v>1584.8363542914039</v>
      </c>
      <c r="L387" s="2">
        <v>2192.4456672788228</v>
      </c>
      <c r="M387" s="2">
        <v>5129.7510622424588</v>
      </c>
      <c r="N387" s="2">
        <v>0.99999999999798461</v>
      </c>
      <c r="O387" s="2">
        <v>1</v>
      </c>
      <c r="P387" s="2">
        <v>1</v>
      </c>
      <c r="Q387" s="2">
        <v>1</v>
      </c>
      <c r="R387" s="2">
        <v>1</v>
      </c>
      <c r="S387">
        <v>58.556664622618314</v>
      </c>
    </row>
    <row r="388" spans="1:19" x14ac:dyDescent="0.2">
      <c r="A388" s="2" t="s">
        <v>412</v>
      </c>
      <c r="B388" s="2">
        <v>616</v>
      </c>
      <c r="C388" s="2">
        <v>5.4966034692956404E-2</v>
      </c>
      <c r="D388" s="2">
        <v>8.699673200767874E-2</v>
      </c>
      <c r="E388" s="2">
        <v>620786</v>
      </c>
      <c r="F388" s="2">
        <v>0.98133552687826198</v>
      </c>
      <c r="G388" s="2">
        <v>1.0260326216184565</v>
      </c>
      <c r="H388" s="2">
        <v>0.15208140444845294</v>
      </c>
      <c r="I388" s="2">
        <v>79.316239232877095</v>
      </c>
      <c r="J388" s="2">
        <v>300.25346904274346</v>
      </c>
      <c r="K388" s="2">
        <v>1608.0155839596327</v>
      </c>
      <c r="L388" s="2">
        <v>2230.6162466727183</v>
      </c>
      <c r="M388" s="2">
        <v>5267.2530974706124</v>
      </c>
      <c r="N388" s="2">
        <v>0.99999999999812106</v>
      </c>
      <c r="O388" s="2">
        <v>1</v>
      </c>
      <c r="P388" s="2">
        <v>1</v>
      </c>
      <c r="Q388" s="2">
        <v>1</v>
      </c>
      <c r="R388" s="2">
        <v>1</v>
      </c>
      <c r="S388">
        <v>58.556664622618314</v>
      </c>
    </row>
    <row r="389" spans="1:19" x14ac:dyDescent="0.2">
      <c r="A389" s="2" t="s">
        <v>413</v>
      </c>
      <c r="B389" s="2">
        <v>616</v>
      </c>
      <c r="C389" s="2">
        <v>5.4966034692956404E-2</v>
      </c>
      <c r="D389" s="2">
        <v>0.11486008487871371</v>
      </c>
      <c r="E389" s="2">
        <v>620786</v>
      </c>
      <c r="F389" s="2">
        <v>0.98133552687826198</v>
      </c>
      <c r="G389" s="2">
        <v>1.0215611066178825</v>
      </c>
      <c r="H389" s="2">
        <v>8.3333968322769875E-2</v>
      </c>
      <c r="I389" s="2">
        <v>79.142773804706422</v>
      </c>
      <c r="J389" s="2">
        <v>297.77169184282718</v>
      </c>
      <c r="K389" s="2">
        <v>1568.7428665186399</v>
      </c>
      <c r="L389" s="2">
        <v>2165.2679783930439</v>
      </c>
      <c r="M389" s="2">
        <v>5027.9513624435949</v>
      </c>
      <c r="N389" s="2">
        <v>0.99999999999798694</v>
      </c>
      <c r="O389" s="2">
        <v>1</v>
      </c>
      <c r="P389" s="2">
        <v>1</v>
      </c>
      <c r="Q389" s="2">
        <v>1</v>
      </c>
      <c r="R389" s="2">
        <v>1</v>
      </c>
      <c r="S389">
        <v>58.556664622618314</v>
      </c>
    </row>
    <row r="390" spans="1:19" x14ac:dyDescent="0.2">
      <c r="A390" s="2" t="s">
        <v>414</v>
      </c>
      <c r="B390" s="2">
        <v>616</v>
      </c>
      <c r="C390" s="2">
        <v>5.4966034692956404E-2</v>
      </c>
      <c r="D390" s="2">
        <v>0.10267971762860555</v>
      </c>
      <c r="E390" s="2">
        <v>620786</v>
      </c>
      <c r="F390" s="2">
        <v>0.98133552687826198</v>
      </c>
      <c r="G390" s="2">
        <v>1.0176123635139211</v>
      </c>
      <c r="H390" s="2">
        <v>-5.3806187347391413E-2</v>
      </c>
      <c r="I390" s="2">
        <v>78.416793921347974</v>
      </c>
      <c r="J390" s="2">
        <v>291.53592636669333</v>
      </c>
      <c r="K390" s="2">
        <v>1489.0277304933304</v>
      </c>
      <c r="L390" s="2">
        <v>2036.5590606843366</v>
      </c>
      <c r="M390" s="2">
        <v>4591.4305093989387</v>
      </c>
      <c r="N390" s="2">
        <v>0.99999999999731359</v>
      </c>
      <c r="O390" s="2">
        <v>1</v>
      </c>
      <c r="P390" s="2">
        <v>1</v>
      </c>
      <c r="Q390" s="2">
        <v>1</v>
      </c>
      <c r="R390" s="2">
        <v>1</v>
      </c>
      <c r="S390">
        <v>58.556664622618314</v>
      </c>
    </row>
    <row r="391" spans="1:19" x14ac:dyDescent="0.2">
      <c r="A391" s="2" t="s">
        <v>415</v>
      </c>
      <c r="B391" s="2">
        <v>616</v>
      </c>
      <c r="C391" s="2">
        <v>5.4966034692956404E-2</v>
      </c>
      <c r="D391" s="2">
        <v>7.8290225445220865E-2</v>
      </c>
      <c r="E391" s="2">
        <v>620786</v>
      </c>
      <c r="F391" s="2">
        <v>0.98133552687826198</v>
      </c>
      <c r="G391" s="2">
        <v>1.019183114632451</v>
      </c>
      <c r="H391" s="2">
        <v>3.3669465919783773E-2</v>
      </c>
      <c r="I391" s="2">
        <v>78.9517750819426</v>
      </c>
      <c r="J391" s="2">
        <v>295.75713840508104</v>
      </c>
      <c r="K391" s="2">
        <v>1540.2946827387925</v>
      </c>
      <c r="L391" s="2">
        <v>2118.6991030376516</v>
      </c>
      <c r="M391" s="2">
        <v>4864.5846486749952</v>
      </c>
      <c r="N391" s="2">
        <v>0.99999999999782807</v>
      </c>
      <c r="O391" s="2">
        <v>1</v>
      </c>
      <c r="P391" s="2">
        <v>1</v>
      </c>
      <c r="Q391" s="2">
        <v>1</v>
      </c>
      <c r="R391" s="2">
        <v>1</v>
      </c>
      <c r="S391">
        <v>58.556664622618314</v>
      </c>
    </row>
    <row r="392" spans="1:19" x14ac:dyDescent="0.2">
      <c r="A392" s="2" t="s">
        <v>416</v>
      </c>
      <c r="B392" s="2">
        <v>616</v>
      </c>
      <c r="C392" s="2">
        <v>5.4966034692956404E-2</v>
      </c>
      <c r="D392" s="2">
        <v>9.4368645796645001E-2</v>
      </c>
      <c r="E392" s="2">
        <v>620786</v>
      </c>
      <c r="F392" s="2">
        <v>0.98133552687826198</v>
      </c>
      <c r="G392" s="2">
        <v>1.020783304519097</v>
      </c>
      <c r="H392" s="2">
        <v>8.8972128550068863E-2</v>
      </c>
      <c r="I392" s="2">
        <v>79.246267430750422</v>
      </c>
      <c r="J392" s="2">
        <v>298.3103355728515</v>
      </c>
      <c r="K392" s="2">
        <v>1573.6383201318345</v>
      </c>
      <c r="L392" s="2">
        <v>2172.8676371627785</v>
      </c>
      <c r="M392" s="2">
        <v>5051.9400626122278</v>
      </c>
      <c r="N392" s="2">
        <v>0.9999999999980681</v>
      </c>
      <c r="O392" s="2">
        <v>1</v>
      </c>
      <c r="P392" s="2">
        <v>1</v>
      </c>
      <c r="Q392" s="2">
        <v>1</v>
      </c>
      <c r="R392" s="2">
        <v>1</v>
      </c>
      <c r="S392">
        <v>58.556664622618314</v>
      </c>
    </row>
    <row r="393" spans="1:19" x14ac:dyDescent="0.2">
      <c r="A393" s="2" t="s">
        <v>417</v>
      </c>
      <c r="B393" s="2">
        <v>616</v>
      </c>
      <c r="C393" s="2">
        <v>5.4966034692956404E-2</v>
      </c>
      <c r="D393" s="2">
        <v>7.3691431968535684E-2</v>
      </c>
      <c r="E393" s="2">
        <v>620786</v>
      </c>
      <c r="F393" s="2">
        <v>0.98133552687826198</v>
      </c>
      <c r="G393" s="2">
        <v>1.0192447236941162</v>
      </c>
      <c r="H393" s="2">
        <v>-5.1059618263728207E-2</v>
      </c>
      <c r="I393" s="2">
        <v>78.312525958972117</v>
      </c>
      <c r="J393" s="2">
        <v>291.22165841044432</v>
      </c>
      <c r="K393" s="2">
        <v>1488.4182673086941</v>
      </c>
      <c r="L393" s="2">
        <v>2036.1374624285115</v>
      </c>
      <c r="M393" s="2">
        <v>4593.5973793623398</v>
      </c>
      <c r="N393" s="2">
        <v>0.99999999999720002</v>
      </c>
      <c r="O393" s="2">
        <v>1</v>
      </c>
      <c r="P393" s="2">
        <v>1</v>
      </c>
      <c r="Q393" s="2">
        <v>1</v>
      </c>
      <c r="R393" s="2">
        <v>1</v>
      </c>
      <c r="S393">
        <v>58.556664622618314</v>
      </c>
    </row>
    <row r="394" spans="1:19" x14ac:dyDescent="0.2">
      <c r="A394" s="2" t="s">
        <v>418</v>
      </c>
      <c r="B394" s="2">
        <v>616</v>
      </c>
      <c r="C394" s="2">
        <v>5.4966034692956404E-2</v>
      </c>
      <c r="D394" s="2">
        <v>8.107308799585311E-2</v>
      </c>
      <c r="E394" s="2">
        <v>620786</v>
      </c>
      <c r="F394" s="2">
        <v>0.98133552687826198</v>
      </c>
      <c r="G394" s="2">
        <v>1.03045498286148</v>
      </c>
      <c r="H394" s="2">
        <v>-0.18078678000300713</v>
      </c>
      <c r="I394" s="2">
        <v>76.534602630045271</v>
      </c>
      <c r="J394" s="2">
        <v>281.5922857247171</v>
      </c>
      <c r="K394" s="2">
        <v>1401.8157455502449</v>
      </c>
      <c r="L394" s="2">
        <v>1903.5263359671769</v>
      </c>
      <c r="M394" s="2">
        <v>4197.4985463978855</v>
      </c>
      <c r="N394" s="2">
        <v>0.99999999999433242</v>
      </c>
      <c r="O394" s="2">
        <v>1</v>
      </c>
      <c r="P394" s="2">
        <v>1</v>
      </c>
      <c r="Q394" s="2">
        <v>1</v>
      </c>
      <c r="R394" s="2">
        <v>1</v>
      </c>
      <c r="S394">
        <v>58.556664622618314</v>
      </c>
    </row>
    <row r="395" spans="1:19" x14ac:dyDescent="0.2">
      <c r="A395" s="2" t="s">
        <v>419</v>
      </c>
      <c r="B395" s="2">
        <v>616</v>
      </c>
      <c r="C395" s="2">
        <v>5.4966034692956404E-2</v>
      </c>
      <c r="D395" s="2">
        <v>9.8823927727403893E-2</v>
      </c>
      <c r="E395" s="2">
        <v>620786</v>
      </c>
      <c r="F395" s="2">
        <v>0.98133552687826198</v>
      </c>
      <c r="G395" s="2">
        <v>1.018486383342589</v>
      </c>
      <c r="H395" s="2">
        <v>-7.7793899789520449E-2</v>
      </c>
      <c r="I395" s="2">
        <v>78.172024033043755</v>
      </c>
      <c r="J395" s="2">
        <v>290.03559185396688</v>
      </c>
      <c r="K395" s="2">
        <v>1473.8087804735515</v>
      </c>
      <c r="L395" s="2">
        <v>2012.7968753598725</v>
      </c>
      <c r="M395" s="2">
        <v>4517.0679699834527</v>
      </c>
      <c r="N395" s="2">
        <v>0.99999999999703937</v>
      </c>
      <c r="O395" s="2">
        <v>1</v>
      </c>
      <c r="P395" s="2">
        <v>1</v>
      </c>
      <c r="Q395" s="2">
        <v>1</v>
      </c>
      <c r="R395" s="2">
        <v>1</v>
      </c>
      <c r="S395">
        <v>58.556664622618314</v>
      </c>
    </row>
    <row r="396" spans="1:19" x14ac:dyDescent="0.2">
      <c r="A396" s="2" t="s">
        <v>420</v>
      </c>
      <c r="B396" s="2">
        <v>616</v>
      </c>
      <c r="C396" s="2">
        <v>5.4966034692956404E-2</v>
      </c>
      <c r="D396" s="2">
        <v>7.3796770316177637E-2</v>
      </c>
      <c r="E396" s="2">
        <v>620786</v>
      </c>
      <c r="F396" s="2">
        <v>0.98133552687826198</v>
      </c>
      <c r="G396" s="2">
        <v>1.0191341486806493</v>
      </c>
      <c r="H396" s="2">
        <v>-7.7040128746367162E-2</v>
      </c>
      <c r="I396" s="2">
        <v>78.128385906193074</v>
      </c>
      <c r="J396" s="2">
        <v>289.89458953355484</v>
      </c>
      <c r="K396" s="2">
        <v>1473.3772088765666</v>
      </c>
      <c r="L396" s="2">
        <v>2012.3263590656916</v>
      </c>
      <c r="M396" s="2">
        <v>4516.91906372637</v>
      </c>
      <c r="N396" s="2">
        <v>0.99999999999698763</v>
      </c>
      <c r="O396" s="2">
        <v>1</v>
      </c>
      <c r="P396" s="2">
        <v>1</v>
      </c>
      <c r="Q396" s="2">
        <v>1</v>
      </c>
      <c r="R396" s="2">
        <v>1</v>
      </c>
      <c r="S396">
        <v>58.556664622618314</v>
      </c>
    </row>
    <row r="397" spans="1:19" x14ac:dyDescent="0.2">
      <c r="A397" s="2" t="s">
        <v>421</v>
      </c>
      <c r="B397" s="2">
        <v>616</v>
      </c>
      <c r="C397" s="2">
        <v>5.4966034692956404E-2</v>
      </c>
      <c r="D397" s="2">
        <v>7.7956027662079638E-2</v>
      </c>
      <c r="E397" s="2">
        <v>620786</v>
      </c>
      <c r="F397" s="2">
        <v>0.98133552687826198</v>
      </c>
      <c r="G397" s="2">
        <v>1.0270786224808688</v>
      </c>
      <c r="H397" s="2">
        <v>-1.6070453597910629E-2</v>
      </c>
      <c r="I397" s="2">
        <v>77.976269714681152</v>
      </c>
      <c r="J397" s="2">
        <v>290.86060523833828</v>
      </c>
      <c r="K397" s="2">
        <v>1498.4426976899188</v>
      </c>
      <c r="L397" s="2">
        <v>2054.6751182013859</v>
      </c>
      <c r="M397" s="2">
        <v>4671.090730206638</v>
      </c>
      <c r="N397" s="2">
        <v>0.99999999999680012</v>
      </c>
      <c r="O397" s="2">
        <v>1</v>
      </c>
      <c r="P397" s="2">
        <v>1</v>
      </c>
      <c r="Q397" s="2">
        <v>1</v>
      </c>
      <c r="R397" s="2">
        <v>1</v>
      </c>
      <c r="S397">
        <v>58.556664622618314</v>
      </c>
    </row>
    <row r="398" spans="1:19" x14ac:dyDescent="0.2">
      <c r="A398" s="2" t="s">
        <v>422</v>
      </c>
      <c r="B398" s="2">
        <v>616</v>
      </c>
      <c r="C398" s="2">
        <v>5.4966034692956404E-2</v>
      </c>
      <c r="D398" s="2">
        <v>7.5448771424880767E-2</v>
      </c>
      <c r="E398" s="2">
        <v>620786</v>
      </c>
      <c r="F398" s="2">
        <v>0.98133552687826198</v>
      </c>
      <c r="G398" s="2">
        <v>1.0216655103209087</v>
      </c>
      <c r="H398" s="2">
        <v>6.6919750888364493E-2</v>
      </c>
      <c r="I398" s="2">
        <v>79.010358143350032</v>
      </c>
      <c r="J398" s="2">
        <v>296.84302939079402</v>
      </c>
      <c r="K398" s="2">
        <v>1557.8907165917633</v>
      </c>
      <c r="L398" s="2">
        <v>2147.8360273191538</v>
      </c>
      <c r="M398" s="2">
        <v>4968.8494945298353</v>
      </c>
      <c r="N398" s="2">
        <v>0.99999999999787803</v>
      </c>
      <c r="O398" s="2">
        <v>1</v>
      </c>
      <c r="P398" s="2">
        <v>1</v>
      </c>
      <c r="Q398" s="2">
        <v>1</v>
      </c>
      <c r="R398" s="2">
        <v>1</v>
      </c>
      <c r="S398">
        <v>58.556664622618314</v>
      </c>
    </row>
    <row r="399" spans="1:19" x14ac:dyDescent="0.2">
      <c r="A399" s="2" t="s">
        <v>423</v>
      </c>
      <c r="B399" s="2">
        <v>616</v>
      </c>
      <c r="C399" s="2">
        <v>5.4966034692956404E-2</v>
      </c>
      <c r="D399" s="2">
        <v>8.2639283433733862E-2</v>
      </c>
      <c r="E399" s="2">
        <v>620786</v>
      </c>
      <c r="F399" s="2">
        <v>0.98133552687826198</v>
      </c>
      <c r="G399" s="2">
        <v>1.0219730931234063</v>
      </c>
      <c r="H399" s="2">
        <v>-8.6705203767101779E-2</v>
      </c>
      <c r="I399" s="2">
        <v>77.842394159188558</v>
      </c>
      <c r="J399" s="2">
        <v>288.60788090906755</v>
      </c>
      <c r="K399" s="2">
        <v>1464.0397413469025</v>
      </c>
      <c r="L399" s="2">
        <v>1998.5146115177379</v>
      </c>
      <c r="M399" s="2">
        <v>4478.7550512212574</v>
      </c>
      <c r="N399" s="2">
        <v>0.99999999999662548</v>
      </c>
      <c r="O399" s="2">
        <v>1</v>
      </c>
      <c r="P399" s="2">
        <v>1</v>
      </c>
      <c r="Q399" s="2">
        <v>1</v>
      </c>
      <c r="R399" s="2">
        <v>1</v>
      </c>
      <c r="S399">
        <v>58.556664622618314</v>
      </c>
    </row>
    <row r="400" spans="1:19" x14ac:dyDescent="0.2">
      <c r="A400" s="2" t="s">
        <v>424</v>
      </c>
      <c r="B400" s="2">
        <v>616</v>
      </c>
      <c r="C400" s="2">
        <v>5.4966034692956404E-2</v>
      </c>
      <c r="D400" s="2">
        <v>7.8432491408884919E-2</v>
      </c>
      <c r="E400" s="2">
        <v>620786</v>
      </c>
      <c r="F400" s="2">
        <v>0.98133552687826198</v>
      </c>
      <c r="G400" s="2">
        <v>1.0276371759608285</v>
      </c>
      <c r="H400" s="2">
        <v>5.7882894118676337E-2</v>
      </c>
      <c r="I400" s="2">
        <v>78.481923243931092</v>
      </c>
      <c r="J400" s="2">
        <v>294.62555309169113</v>
      </c>
      <c r="K400" s="2">
        <v>1543.2394171833566</v>
      </c>
      <c r="L400" s="2">
        <v>2126.4770221341914</v>
      </c>
      <c r="M400" s="2">
        <v>4911.4225720846307</v>
      </c>
      <c r="N400" s="2">
        <v>0.99999999999738221</v>
      </c>
      <c r="O400" s="2">
        <v>1</v>
      </c>
      <c r="P400" s="2">
        <v>1</v>
      </c>
      <c r="Q400" s="2">
        <v>1</v>
      </c>
      <c r="R400" s="2">
        <v>1</v>
      </c>
      <c r="S400">
        <v>58.556664622618314</v>
      </c>
    </row>
    <row r="401" spans="1:19" x14ac:dyDescent="0.2">
      <c r="A401" s="2" t="s">
        <v>425</v>
      </c>
      <c r="B401" s="2">
        <v>616</v>
      </c>
      <c r="C401" s="2">
        <v>5.4966034692956404E-2</v>
      </c>
      <c r="D401" s="2">
        <v>7.6958702489392877E-2</v>
      </c>
      <c r="E401" s="2">
        <v>620786</v>
      </c>
      <c r="F401" s="2">
        <v>0.98133552687826198</v>
      </c>
      <c r="G401" s="2">
        <v>1.024354595921555</v>
      </c>
      <c r="H401" s="2">
        <v>-0.1982214963338978</v>
      </c>
      <c r="I401" s="2">
        <v>76.856774571646199</v>
      </c>
      <c r="J401" s="2">
        <v>282.33912090615871</v>
      </c>
      <c r="K401" s="2">
        <v>1400.0802178139893</v>
      </c>
      <c r="L401" s="2">
        <v>1899.0527217136637</v>
      </c>
      <c r="M401" s="2">
        <v>4172.8127941053817</v>
      </c>
      <c r="N401" s="2">
        <v>0.99999999999501155</v>
      </c>
      <c r="O401" s="2">
        <v>1</v>
      </c>
      <c r="P401" s="2">
        <v>1</v>
      </c>
      <c r="Q401" s="2">
        <v>1</v>
      </c>
      <c r="R401" s="2">
        <v>1</v>
      </c>
      <c r="S401">
        <v>58.556664622618314</v>
      </c>
    </row>
    <row r="402" spans="1:19" x14ac:dyDescent="0.2">
      <c r="A402" s="2" t="s">
        <v>426</v>
      </c>
      <c r="B402" s="2">
        <v>616</v>
      </c>
      <c r="C402" s="2">
        <v>5.4966034692956404E-2</v>
      </c>
      <c r="D402" s="2">
        <v>7.2450401245792509E-2</v>
      </c>
      <c r="E402" s="2">
        <v>620786</v>
      </c>
      <c r="F402" s="2">
        <v>0.98133552687826198</v>
      </c>
      <c r="G402" s="2">
        <v>1.0245076702032365</v>
      </c>
      <c r="H402" s="2">
        <v>6.2035062007018922E-2</v>
      </c>
      <c r="I402" s="2">
        <v>78.753586764170407</v>
      </c>
      <c r="J402" s="2">
        <v>295.75188916882854</v>
      </c>
      <c r="K402" s="2">
        <v>1550.5088458084756</v>
      </c>
      <c r="L402" s="2">
        <v>2137.0157764233236</v>
      </c>
      <c r="M402" s="2">
        <v>4939.3140809789529</v>
      </c>
      <c r="N402" s="2">
        <v>0.9999999999976501</v>
      </c>
      <c r="O402" s="2">
        <v>1</v>
      </c>
      <c r="P402" s="2">
        <v>1</v>
      </c>
      <c r="Q402" s="2">
        <v>1</v>
      </c>
      <c r="R402" s="2">
        <v>1</v>
      </c>
      <c r="S402">
        <v>58.556664622618314</v>
      </c>
    </row>
    <row r="403" spans="1:19" x14ac:dyDescent="0.2">
      <c r="A403" s="2" t="s">
        <v>427</v>
      </c>
      <c r="B403" s="2">
        <v>616</v>
      </c>
      <c r="C403" s="2">
        <v>5.4966034692956404E-2</v>
      </c>
      <c r="D403" s="2">
        <v>7.2659853100015423E-2</v>
      </c>
      <c r="E403" s="2">
        <v>620786</v>
      </c>
      <c r="F403" s="2">
        <v>0.98133552687826198</v>
      </c>
      <c r="G403" s="2">
        <v>1.0299918459067616</v>
      </c>
      <c r="H403" s="2">
        <v>4.9903670764044769E-2</v>
      </c>
      <c r="I403" s="2">
        <v>78.242735891935354</v>
      </c>
      <c r="J403" s="2">
        <v>293.52454406779759</v>
      </c>
      <c r="K403" s="2">
        <v>1534.7596138760218</v>
      </c>
      <c r="L403" s="2">
        <v>2113.7119740164244</v>
      </c>
      <c r="M403" s="2">
        <v>4874.094327173927</v>
      </c>
      <c r="N403" s="2">
        <v>0.9999999999971213</v>
      </c>
      <c r="O403" s="2">
        <v>1</v>
      </c>
      <c r="P403" s="2">
        <v>1</v>
      </c>
      <c r="Q403" s="2">
        <v>1</v>
      </c>
      <c r="R403" s="2">
        <v>1</v>
      </c>
      <c r="S403">
        <v>58.556664622618314</v>
      </c>
    </row>
    <row r="404" spans="1:19" x14ac:dyDescent="0.2">
      <c r="A404" s="2" t="s">
        <v>428</v>
      </c>
      <c r="B404" s="2">
        <v>616</v>
      </c>
      <c r="C404" s="2">
        <v>5.4966034692956404E-2</v>
      </c>
      <c r="D404" s="2">
        <v>7.750474294602297E-2</v>
      </c>
      <c r="E404" s="2">
        <v>620786</v>
      </c>
      <c r="F404" s="2">
        <v>0.98133552687826198</v>
      </c>
      <c r="G404" s="2">
        <v>1.0260562845994616</v>
      </c>
      <c r="H404" s="2">
        <v>0.12895080027439629</v>
      </c>
      <c r="I404" s="2">
        <v>79.138585499199053</v>
      </c>
      <c r="J404" s="2">
        <v>298.96124804196359</v>
      </c>
      <c r="K404" s="2">
        <v>1592.190513135394</v>
      </c>
      <c r="L404" s="2">
        <v>2204.9066430916291</v>
      </c>
      <c r="M404" s="2">
        <v>5176.9495910599062</v>
      </c>
      <c r="N404" s="2">
        <v>0.9999999999979835</v>
      </c>
      <c r="O404" s="2">
        <v>1</v>
      </c>
      <c r="P404" s="2">
        <v>1</v>
      </c>
      <c r="Q404" s="2">
        <v>1</v>
      </c>
      <c r="R404" s="2">
        <v>1</v>
      </c>
      <c r="S404">
        <v>58.556664622618314</v>
      </c>
    </row>
    <row r="405" spans="1:19" x14ac:dyDescent="0.2">
      <c r="A405" s="2" t="s">
        <v>429</v>
      </c>
      <c r="B405" s="2">
        <v>616</v>
      </c>
      <c r="C405" s="2">
        <v>5.4966034692956404E-2</v>
      </c>
      <c r="D405" s="2">
        <v>7.3153789558680238E-2</v>
      </c>
      <c r="E405" s="2">
        <v>620786</v>
      </c>
      <c r="F405" s="2">
        <v>0.98133552687826198</v>
      </c>
      <c r="G405" s="2">
        <v>1.029950709204426</v>
      </c>
      <c r="H405" s="2">
        <v>6.6426261714357421E-2</v>
      </c>
      <c r="I405" s="2">
        <v>78.368579287520447</v>
      </c>
      <c r="J405" s="2">
        <v>294.42023680050613</v>
      </c>
      <c r="K405" s="2">
        <v>1545.2667265747468</v>
      </c>
      <c r="L405" s="2">
        <v>2130.5765096280575</v>
      </c>
      <c r="M405" s="2">
        <v>4931.0545167270566</v>
      </c>
      <c r="N405" s="2">
        <v>0.99999999999726163</v>
      </c>
      <c r="O405" s="2">
        <v>1</v>
      </c>
      <c r="P405" s="2">
        <v>1</v>
      </c>
      <c r="Q405" s="2">
        <v>1</v>
      </c>
      <c r="R405" s="2">
        <v>1</v>
      </c>
      <c r="S405">
        <v>58.556664622618314</v>
      </c>
    </row>
    <row r="406" spans="1:19" x14ac:dyDescent="0.2">
      <c r="A406" s="2" t="s">
        <v>430</v>
      </c>
      <c r="B406" s="2">
        <v>616</v>
      </c>
      <c r="C406" s="2">
        <v>5.4966034692956404E-2</v>
      </c>
      <c r="D406" s="2">
        <v>8.3079067202132775E-2</v>
      </c>
      <c r="E406" s="2">
        <v>620786</v>
      </c>
      <c r="F406" s="2">
        <v>0.98133552687826198</v>
      </c>
      <c r="G406" s="2">
        <v>1.0246392832133202</v>
      </c>
      <c r="H406" s="2">
        <v>6.6274558609758644E-2</v>
      </c>
      <c r="I406" s="2">
        <v>78.775283558077078</v>
      </c>
      <c r="J406" s="2">
        <v>295.9434732515017</v>
      </c>
      <c r="K406" s="2">
        <v>1553.0349436790425</v>
      </c>
      <c r="L406" s="2">
        <v>2141.1249691456683</v>
      </c>
      <c r="M406" s="2">
        <v>4953.5745447364861</v>
      </c>
      <c r="N406" s="2">
        <v>0.9999999999976702</v>
      </c>
      <c r="O406" s="2">
        <v>1</v>
      </c>
      <c r="P406" s="2">
        <v>1</v>
      </c>
      <c r="Q406" s="2">
        <v>1</v>
      </c>
      <c r="R406" s="2">
        <v>1</v>
      </c>
      <c r="S406">
        <v>58.556664622618314</v>
      </c>
    </row>
    <row r="407" spans="1:19" x14ac:dyDescent="0.2">
      <c r="A407" s="2" t="s">
        <v>431</v>
      </c>
      <c r="B407" s="2">
        <v>616</v>
      </c>
      <c r="C407" s="2">
        <v>5.4966034692956404E-2</v>
      </c>
      <c r="D407" s="2">
        <v>7.5595207279781751E-2</v>
      </c>
      <c r="E407" s="2">
        <v>620786</v>
      </c>
      <c r="F407" s="2">
        <v>0.98133552687826198</v>
      </c>
      <c r="G407" s="2">
        <v>1.0284384953527785</v>
      </c>
      <c r="H407" s="2">
        <v>9.135155450327008E-2</v>
      </c>
      <c r="I407" s="2">
        <v>78.67064969454222</v>
      </c>
      <c r="J407" s="2">
        <v>296.20220992280963</v>
      </c>
      <c r="K407" s="2">
        <v>1563.5767467397031</v>
      </c>
      <c r="L407" s="2">
        <v>2159.5164274032572</v>
      </c>
      <c r="M407" s="2">
        <v>5026.045866110444</v>
      </c>
      <c r="N407" s="2">
        <v>0.99999999999757128</v>
      </c>
      <c r="O407" s="2">
        <v>1</v>
      </c>
      <c r="P407" s="2">
        <v>1</v>
      </c>
      <c r="Q407" s="2">
        <v>1</v>
      </c>
      <c r="R407" s="2">
        <v>1</v>
      </c>
      <c r="S407">
        <v>58.556664622618314</v>
      </c>
    </row>
    <row r="408" spans="1:19" x14ac:dyDescent="0.2">
      <c r="A408" s="2" t="s">
        <v>432</v>
      </c>
      <c r="B408" s="2">
        <v>616</v>
      </c>
      <c r="C408" s="2">
        <v>5.4966034692956404E-2</v>
      </c>
      <c r="D408" s="2">
        <v>7.4614749146383566E-2</v>
      </c>
      <c r="E408" s="2">
        <v>620786</v>
      </c>
      <c r="F408" s="2">
        <v>0.98133552687826198</v>
      </c>
      <c r="G408" s="2">
        <v>1.0234774307177834</v>
      </c>
      <c r="H408" s="2">
        <v>2.5240663503006348E-2</v>
      </c>
      <c r="I408" s="2">
        <v>78.557173137710564</v>
      </c>
      <c r="J408" s="2">
        <v>294.06739874259648</v>
      </c>
      <c r="K408" s="2">
        <v>1528.7635100770374</v>
      </c>
      <c r="L408" s="2">
        <v>2101.7849317700279</v>
      </c>
      <c r="M408" s="2">
        <v>4818.4499016947166</v>
      </c>
      <c r="N408" s="2">
        <v>0.99999999999745937</v>
      </c>
      <c r="O408" s="2">
        <v>1</v>
      </c>
      <c r="P408" s="2">
        <v>1</v>
      </c>
      <c r="Q408" s="2">
        <v>1</v>
      </c>
      <c r="R408" s="2">
        <v>1</v>
      </c>
      <c r="S408">
        <v>58.556664622618314</v>
      </c>
    </row>
    <row r="409" spans="1:19" x14ac:dyDescent="0.2">
      <c r="A409" s="2" t="s">
        <v>433</v>
      </c>
      <c r="B409" s="2">
        <v>616</v>
      </c>
      <c r="C409" s="2">
        <v>5.4966034692956404E-2</v>
      </c>
      <c r="D409" s="2">
        <v>7.4796847781832473E-2</v>
      </c>
      <c r="E409" s="2">
        <v>620786</v>
      </c>
      <c r="F409" s="2">
        <v>0.98133552687826198</v>
      </c>
      <c r="G409" s="2">
        <v>1.0294526236990833</v>
      </c>
      <c r="H409" s="2">
        <v>0.1262596913976686</v>
      </c>
      <c r="I409" s="2">
        <v>78.854652388878108</v>
      </c>
      <c r="J409" s="2">
        <v>297.81233947187314</v>
      </c>
      <c r="K409" s="2">
        <v>1585.0909060416366</v>
      </c>
      <c r="L409" s="2">
        <v>2194.7086028022441</v>
      </c>
      <c r="M409" s="2">
        <v>5150.5996488227765</v>
      </c>
      <c r="N409" s="2">
        <v>0.99999999999774258</v>
      </c>
      <c r="O409" s="2">
        <v>1</v>
      </c>
      <c r="P409" s="2">
        <v>1</v>
      </c>
      <c r="Q409" s="2">
        <v>1</v>
      </c>
      <c r="R409" s="2">
        <v>1</v>
      </c>
      <c r="S409">
        <v>58.556664622618314</v>
      </c>
    </row>
    <row r="410" spans="1:19" x14ac:dyDescent="0.2">
      <c r="A410" s="2" t="s">
        <v>434</v>
      </c>
      <c r="B410" s="2">
        <v>616</v>
      </c>
      <c r="C410" s="2">
        <v>5.4966034692956404E-2</v>
      </c>
      <c r="D410" s="2">
        <v>9.083230256950213E-2</v>
      </c>
      <c r="E410" s="2">
        <v>620786</v>
      </c>
      <c r="F410" s="2">
        <v>0.98133552687826198</v>
      </c>
      <c r="G410" s="2">
        <v>1.0299538790687321</v>
      </c>
      <c r="H410" s="2">
        <v>5.6763592363271012E-2</v>
      </c>
      <c r="I410" s="2">
        <v>78.296528219199146</v>
      </c>
      <c r="J410" s="2">
        <v>293.90173164308169</v>
      </c>
      <c r="K410" s="2">
        <v>1539.1351495469075</v>
      </c>
      <c r="L410" s="2">
        <v>2120.7228629785413</v>
      </c>
      <c r="M410" s="2">
        <v>4897.6718258530536</v>
      </c>
      <c r="N410" s="2">
        <v>0.99999999999718214</v>
      </c>
      <c r="O410" s="2">
        <v>1</v>
      </c>
      <c r="P410" s="2">
        <v>1</v>
      </c>
      <c r="Q410" s="2">
        <v>1</v>
      </c>
      <c r="R410" s="2">
        <v>1</v>
      </c>
      <c r="S410">
        <v>58.556664622618314</v>
      </c>
    </row>
    <row r="411" spans="1:19" x14ac:dyDescent="0.2">
      <c r="A411" s="2" t="s">
        <v>435</v>
      </c>
      <c r="B411" s="2">
        <v>616</v>
      </c>
      <c r="C411" s="2">
        <v>5.4966034692956404E-2</v>
      </c>
      <c r="D411" s="2">
        <v>8.2018340489590252E-2</v>
      </c>
      <c r="E411" s="2">
        <v>620786</v>
      </c>
      <c r="F411" s="2">
        <v>0.98133552687826198</v>
      </c>
      <c r="G411" s="2">
        <v>1.0249398508751135</v>
      </c>
      <c r="H411" s="2">
        <v>3.9575598612171227E-2</v>
      </c>
      <c r="I411" s="2">
        <v>78.552061654182197</v>
      </c>
      <c r="J411" s="2">
        <v>294.41672722392019</v>
      </c>
      <c r="K411" s="2">
        <v>1535.6170648263305</v>
      </c>
      <c r="L411" s="2">
        <v>2113.2762200838656</v>
      </c>
      <c r="M411" s="2">
        <v>4860.3708062910064</v>
      </c>
      <c r="N411" s="2">
        <v>0.99999999999745415</v>
      </c>
      <c r="O411" s="2">
        <v>1</v>
      </c>
      <c r="P411" s="2">
        <v>1</v>
      </c>
      <c r="Q411" s="2">
        <v>1</v>
      </c>
      <c r="R411" s="2">
        <v>1</v>
      </c>
      <c r="S411">
        <v>58.556664622618314</v>
      </c>
    </row>
    <row r="412" spans="1:19" x14ac:dyDescent="0.2">
      <c r="A412" s="2" t="s">
        <v>436</v>
      </c>
      <c r="B412" s="2">
        <v>616</v>
      </c>
      <c r="C412" s="2">
        <v>5.4966034692956404E-2</v>
      </c>
      <c r="D412" s="2">
        <v>7.8010705912979469E-2</v>
      </c>
      <c r="E412" s="2">
        <v>620786</v>
      </c>
      <c r="F412" s="2">
        <v>0.98133552687826198</v>
      </c>
      <c r="G412" s="2">
        <v>1.0267031317096056</v>
      </c>
      <c r="H412" s="2">
        <v>-3.0384274272179351E-2</v>
      </c>
      <c r="I412" s="2">
        <v>77.899319237569614</v>
      </c>
      <c r="J412" s="2">
        <v>290.21744802710299</v>
      </c>
      <c r="K412" s="2">
        <v>1490.4371518313931</v>
      </c>
      <c r="L412" s="2">
        <v>2041.8262689463691</v>
      </c>
      <c r="M412" s="2">
        <v>4628.2821413594775</v>
      </c>
      <c r="N412" s="2">
        <v>0.99999999999670086</v>
      </c>
      <c r="O412" s="2">
        <v>1</v>
      </c>
      <c r="P412" s="2">
        <v>1</v>
      </c>
      <c r="Q412" s="2">
        <v>1</v>
      </c>
      <c r="R412" s="2">
        <v>1</v>
      </c>
      <c r="S412">
        <v>58.556664622618314</v>
      </c>
    </row>
    <row r="413" spans="1:19" x14ac:dyDescent="0.2">
      <c r="A413" s="2" t="s">
        <v>437</v>
      </c>
      <c r="B413" s="2">
        <v>616</v>
      </c>
      <c r="C413" s="2">
        <v>5.4966034692956404E-2</v>
      </c>
      <c r="D413" s="2">
        <v>0.10302171408459672</v>
      </c>
      <c r="E413" s="2">
        <v>620786</v>
      </c>
      <c r="F413" s="2">
        <v>0.98133552687826198</v>
      </c>
      <c r="G413" s="2">
        <v>1.021750817202344</v>
      </c>
      <c r="H413" s="2">
        <v>7.1964390057772433E-4</v>
      </c>
      <c r="I413" s="2">
        <v>78.506461701316852</v>
      </c>
      <c r="J413" s="2">
        <v>293.25104310662016</v>
      </c>
      <c r="K413" s="2">
        <v>1516.0806638361203</v>
      </c>
      <c r="L413" s="2">
        <v>2080.9314214481437</v>
      </c>
      <c r="M413" s="2">
        <v>4745.2902630107956</v>
      </c>
      <c r="N413" s="2">
        <v>0.99999999999740763</v>
      </c>
      <c r="O413" s="2">
        <v>1</v>
      </c>
      <c r="P413" s="2">
        <v>1</v>
      </c>
      <c r="Q413" s="2">
        <v>1</v>
      </c>
      <c r="R413" s="2">
        <v>1</v>
      </c>
      <c r="S413">
        <v>58.556664622618314</v>
      </c>
    </row>
    <row r="414" spans="1:19" x14ac:dyDescent="0.2">
      <c r="A414" s="2" t="s">
        <v>438</v>
      </c>
      <c r="B414" s="2">
        <v>616</v>
      </c>
      <c r="C414" s="2">
        <v>5.4966034692956404E-2</v>
      </c>
      <c r="D414" s="2">
        <v>7.7715202954589238E-2</v>
      </c>
      <c r="E414" s="2">
        <v>620786</v>
      </c>
      <c r="F414" s="2">
        <v>0.98133552687826198</v>
      </c>
      <c r="G414" s="2">
        <v>1.024170215392372</v>
      </c>
      <c r="H414" s="2">
        <v>-0.14605450593611161</v>
      </c>
      <c r="I414" s="2">
        <v>77.245675653239687</v>
      </c>
      <c r="J414" s="2">
        <v>284.98737803482999</v>
      </c>
      <c r="K414" s="2">
        <v>1428.1195794973587</v>
      </c>
      <c r="L414" s="2">
        <v>1942.7680321644534</v>
      </c>
      <c r="M414" s="2">
        <v>4307.4911489394426</v>
      </c>
      <c r="N414" s="2">
        <v>0.9999999999957242</v>
      </c>
      <c r="O414" s="2">
        <v>1</v>
      </c>
      <c r="P414" s="2">
        <v>1</v>
      </c>
      <c r="Q414" s="2">
        <v>1</v>
      </c>
      <c r="R414" s="2">
        <v>1</v>
      </c>
      <c r="S414">
        <v>58.556664622618314</v>
      </c>
    </row>
    <row r="415" spans="1:19" x14ac:dyDescent="0.2">
      <c r="A415" s="2" t="s">
        <v>439</v>
      </c>
      <c r="B415" s="2">
        <v>616</v>
      </c>
      <c r="C415" s="2">
        <v>5.4966034692956404E-2</v>
      </c>
      <c r="D415" s="2">
        <v>8.3174798098167149E-2</v>
      </c>
      <c r="E415" s="2">
        <v>620786</v>
      </c>
      <c r="F415" s="2">
        <v>0.98133552687826198</v>
      </c>
      <c r="G415" s="2">
        <v>1.0173503856505364</v>
      </c>
      <c r="H415" s="2">
        <v>-6.5844641842435186E-2</v>
      </c>
      <c r="I415" s="2">
        <v>78.347225847144543</v>
      </c>
      <c r="J415" s="2">
        <v>290.97721519486817</v>
      </c>
      <c r="K415" s="2">
        <v>1482.3002026327617</v>
      </c>
      <c r="L415" s="2">
        <v>2025.8336365281739</v>
      </c>
      <c r="M415" s="2">
        <v>4556.390251093404</v>
      </c>
      <c r="N415" s="2">
        <v>0.99999999999723832</v>
      </c>
      <c r="O415" s="2">
        <v>1</v>
      </c>
      <c r="P415" s="2">
        <v>1</v>
      </c>
      <c r="Q415" s="2">
        <v>1</v>
      </c>
      <c r="R415" s="2">
        <v>1</v>
      </c>
      <c r="S415">
        <v>58.556664622618314</v>
      </c>
    </row>
    <row r="416" spans="1:19" x14ac:dyDescent="0.2">
      <c r="A416" s="2" t="s">
        <v>440</v>
      </c>
      <c r="B416" s="2">
        <v>616</v>
      </c>
      <c r="C416" s="2">
        <v>5.4966034692956404E-2</v>
      </c>
      <c r="D416" s="2">
        <v>9.2268313243945563E-2</v>
      </c>
      <c r="E416" s="2">
        <v>620786</v>
      </c>
      <c r="F416" s="2">
        <v>0.98133552687826198</v>
      </c>
      <c r="G416" s="2">
        <v>1.0232900913516874</v>
      </c>
      <c r="H416" s="2">
        <v>0.19087009085447759</v>
      </c>
      <c r="I416" s="2">
        <v>79.829561921281524</v>
      </c>
      <c r="J416" s="2">
        <v>303.26591094019159</v>
      </c>
      <c r="K416" s="2">
        <v>1639.7428035969808</v>
      </c>
      <c r="L416" s="2">
        <v>2281.299131804014</v>
      </c>
      <c r="M416" s="2">
        <v>5440.1439922762374</v>
      </c>
      <c r="N416" s="2">
        <v>0.99999999999846823</v>
      </c>
      <c r="O416" s="2">
        <v>1</v>
      </c>
      <c r="P416" s="2">
        <v>1</v>
      </c>
      <c r="Q416" s="2">
        <v>1</v>
      </c>
      <c r="R416" s="2">
        <v>1</v>
      </c>
      <c r="S416">
        <v>58.556664622618314</v>
      </c>
    </row>
    <row r="417" spans="1:19" x14ac:dyDescent="0.2">
      <c r="A417" s="2" t="s">
        <v>441</v>
      </c>
      <c r="B417" s="2">
        <v>616</v>
      </c>
      <c r="C417" s="2">
        <v>5.4966034692956404E-2</v>
      </c>
      <c r="D417" s="2">
        <v>7.7382974510124131E-2</v>
      </c>
      <c r="E417" s="2">
        <v>620786</v>
      </c>
      <c r="F417" s="2">
        <v>0.98133552687826198</v>
      </c>
      <c r="G417" s="2">
        <v>1.0301747392794651</v>
      </c>
      <c r="H417" s="2">
        <v>0.22743808351901665</v>
      </c>
      <c r="I417" s="2">
        <v>79.566956499780929</v>
      </c>
      <c r="J417" s="2">
        <v>303.25241715220051</v>
      </c>
      <c r="K417" s="2">
        <v>1654.666579390705</v>
      </c>
      <c r="L417" s="2">
        <v>2308.7175160133875</v>
      </c>
      <c r="M417" s="2">
        <v>5561.3328574394463</v>
      </c>
      <c r="N417" s="2">
        <v>0.99999999999829947</v>
      </c>
      <c r="O417" s="2">
        <v>1</v>
      </c>
      <c r="P417" s="2">
        <v>1</v>
      </c>
      <c r="Q417" s="2">
        <v>1</v>
      </c>
      <c r="R417" s="2">
        <v>1</v>
      </c>
      <c r="S417">
        <v>58.556664622618314</v>
      </c>
    </row>
    <row r="418" spans="1:19" x14ac:dyDescent="0.2">
      <c r="A418" s="2" t="s">
        <v>442</v>
      </c>
      <c r="B418" s="2">
        <v>616</v>
      </c>
      <c r="C418" s="2">
        <v>5.4966034692956404E-2</v>
      </c>
      <c r="D418" s="2">
        <v>8.2339677154454879E-2</v>
      </c>
      <c r="E418" s="2">
        <v>620786</v>
      </c>
      <c r="F418" s="2">
        <v>0.98133552687826198</v>
      </c>
      <c r="G418" s="2">
        <v>1.0226435393892248</v>
      </c>
      <c r="H418" s="2">
        <v>-3.4653893765054448E-2</v>
      </c>
      <c r="I418" s="2">
        <v>78.175348723364309</v>
      </c>
      <c r="J418" s="2">
        <v>291.12918239067602</v>
      </c>
      <c r="K418" s="2">
        <v>1493.4792903500854</v>
      </c>
      <c r="L418" s="2">
        <v>2045.2945149241768</v>
      </c>
      <c r="M418" s="2">
        <v>4630.6548299624383</v>
      </c>
      <c r="N418" s="2">
        <v>0.99999999999704325</v>
      </c>
      <c r="O418" s="2">
        <v>1</v>
      </c>
      <c r="P418" s="2">
        <v>1</v>
      </c>
      <c r="Q418" s="2">
        <v>1</v>
      </c>
      <c r="R418" s="2">
        <v>1</v>
      </c>
      <c r="S418">
        <v>58.556664622618314</v>
      </c>
    </row>
    <row r="419" spans="1:19" x14ac:dyDescent="0.2">
      <c r="A419" s="2" t="s">
        <v>443</v>
      </c>
      <c r="B419" s="2">
        <v>616</v>
      </c>
      <c r="C419" s="2">
        <v>5.4966034692956404E-2</v>
      </c>
      <c r="D419" s="2">
        <v>7.3847250194257197E-2</v>
      </c>
      <c r="E419" s="2">
        <v>620786</v>
      </c>
      <c r="F419" s="2">
        <v>0.98133552687826198</v>
      </c>
      <c r="G419" s="2">
        <v>1.0295150516191982</v>
      </c>
      <c r="H419" s="2">
        <v>3.9679589349797199E-2</v>
      </c>
      <c r="I419" s="2">
        <v>78.203251550430338</v>
      </c>
      <c r="J419" s="2">
        <v>293.11573508900125</v>
      </c>
      <c r="K419" s="2">
        <v>1529.0533314381505</v>
      </c>
      <c r="L419" s="2">
        <v>2104.3914831752368</v>
      </c>
      <c r="M419" s="2">
        <v>4841.5927618906026</v>
      </c>
      <c r="N419" s="2">
        <v>0.99999999999707578</v>
      </c>
      <c r="O419" s="2">
        <v>1</v>
      </c>
      <c r="P419" s="2">
        <v>1</v>
      </c>
      <c r="Q419" s="2">
        <v>1</v>
      </c>
      <c r="R419" s="2">
        <v>1</v>
      </c>
      <c r="S419">
        <v>58.556664622618314</v>
      </c>
    </row>
    <row r="420" spans="1:19" x14ac:dyDescent="0.2">
      <c r="A420" s="2" t="s">
        <v>444</v>
      </c>
      <c r="B420" s="2">
        <v>616</v>
      </c>
      <c r="C420" s="2">
        <v>5.4966034692956404E-2</v>
      </c>
      <c r="D420" s="2">
        <v>8.83994989582748E-2</v>
      </c>
      <c r="E420" s="2">
        <v>620786</v>
      </c>
      <c r="F420" s="2">
        <v>0.98133552687826198</v>
      </c>
      <c r="G420" s="2">
        <v>1.0172624912102406</v>
      </c>
      <c r="H420" s="5">
        <v>-1.6822524251983099E-2</v>
      </c>
      <c r="I420" s="2">
        <v>78.720186036706849</v>
      </c>
      <c r="J420" s="2">
        <v>293.59481602214322</v>
      </c>
      <c r="K420" s="2">
        <v>1511.7092008675106</v>
      </c>
      <c r="L420" s="2">
        <v>2072.4194034652564</v>
      </c>
      <c r="M420" s="2">
        <v>4707.0716025450729</v>
      </c>
      <c r="N420" s="2">
        <v>0.99999999999761868</v>
      </c>
      <c r="O420" s="2">
        <v>1</v>
      </c>
      <c r="P420" s="2">
        <v>1</v>
      </c>
      <c r="Q420" s="2">
        <v>1</v>
      </c>
      <c r="R420" s="2">
        <v>1</v>
      </c>
      <c r="S420">
        <v>58.556664622618314</v>
      </c>
    </row>
    <row r="421" spans="1:19" x14ac:dyDescent="0.2">
      <c r="A421" s="2" t="s">
        <v>445</v>
      </c>
      <c r="B421" s="2">
        <v>616</v>
      </c>
      <c r="C421" s="2">
        <v>5.4966034692956404E-2</v>
      </c>
      <c r="D421" s="2">
        <v>7.9815420068911555E-2</v>
      </c>
      <c r="E421" s="2">
        <v>620786</v>
      </c>
      <c r="F421" s="2">
        <v>0.98133552687826198</v>
      </c>
      <c r="G421" s="2">
        <v>1.0192019138367292</v>
      </c>
      <c r="H421" s="2">
        <v>-1.3092318591902821E-2</v>
      </c>
      <c r="I421" s="2">
        <v>78.598874207874758</v>
      </c>
      <c r="J421" s="2">
        <v>293.24108123702462</v>
      </c>
      <c r="K421" s="2">
        <v>1511.2472087813212</v>
      </c>
      <c r="L421" s="2">
        <v>2072.3529591203237</v>
      </c>
      <c r="M421" s="2">
        <v>4711.2593152230247</v>
      </c>
      <c r="N421" s="2">
        <v>0.99999999999750111</v>
      </c>
      <c r="O421" s="2">
        <v>1</v>
      </c>
      <c r="P421" s="2">
        <v>1</v>
      </c>
      <c r="Q421" s="2">
        <v>1</v>
      </c>
      <c r="R421" s="2">
        <v>1</v>
      </c>
      <c r="S421">
        <v>58.556664622618314</v>
      </c>
    </row>
    <row r="422" spans="1:19" x14ac:dyDescent="0.2">
      <c r="A422" s="2" t="s">
        <v>446</v>
      </c>
      <c r="B422" s="2">
        <v>616</v>
      </c>
      <c r="C422" s="2">
        <v>5.4966034692956404E-2</v>
      </c>
      <c r="D422" s="2">
        <v>8.256179059274768E-2</v>
      </c>
      <c r="E422" s="2">
        <v>620786</v>
      </c>
      <c r="F422" s="2">
        <v>0.98133552687826198</v>
      </c>
      <c r="G422" s="2">
        <v>1.0230586054270618</v>
      </c>
      <c r="H422" s="2">
        <v>-5.4157715900088318E-2</v>
      </c>
      <c r="I422" s="2">
        <v>77.999802502392313</v>
      </c>
      <c r="J422" s="2">
        <v>289.99376924217597</v>
      </c>
      <c r="K422" s="2">
        <v>1481.4077803953985</v>
      </c>
      <c r="L422" s="2">
        <v>2026.3023441817002</v>
      </c>
      <c r="M422" s="2">
        <v>4570.0720498646588</v>
      </c>
      <c r="N422" s="2">
        <v>0.99999999999682987</v>
      </c>
      <c r="O422" s="2">
        <v>1</v>
      </c>
      <c r="P422" s="2">
        <v>1</v>
      </c>
      <c r="Q422" s="2">
        <v>1</v>
      </c>
      <c r="R422" s="2">
        <v>1</v>
      </c>
      <c r="S422">
        <v>58.556664622618314</v>
      </c>
    </row>
    <row r="423" spans="1:19" x14ac:dyDescent="0.2">
      <c r="A423" s="2" t="s">
        <v>447</v>
      </c>
      <c r="B423" s="2">
        <v>616</v>
      </c>
      <c r="C423" s="2">
        <v>5.4966034692956404E-2</v>
      </c>
      <c r="D423" s="2">
        <v>7.9918160743692568E-2</v>
      </c>
      <c r="E423" s="2">
        <v>620786</v>
      </c>
      <c r="F423" s="2">
        <v>0.98133552687826198</v>
      </c>
      <c r="G423" s="2">
        <v>1.0288325359079478</v>
      </c>
      <c r="H423" s="2">
        <v>-2.487092759881792E-2</v>
      </c>
      <c r="I423" s="2">
        <v>77.779294932478024</v>
      </c>
      <c r="J423" s="2">
        <v>289.911744782776</v>
      </c>
      <c r="K423" s="2">
        <v>1490.7836986889772</v>
      </c>
      <c r="L423" s="2">
        <v>2043.0894434030113</v>
      </c>
      <c r="M423" s="2">
        <v>4637.0829827632633</v>
      </c>
      <c r="N423" s="2">
        <v>0.99999999999653988</v>
      </c>
      <c r="O423" s="2">
        <v>1</v>
      </c>
      <c r="P423" s="2">
        <v>1</v>
      </c>
      <c r="Q423" s="2">
        <v>1</v>
      </c>
      <c r="R423" s="2">
        <v>1</v>
      </c>
      <c r="S423">
        <v>58.556664622618314</v>
      </c>
    </row>
    <row r="424" spans="1:19" x14ac:dyDescent="0.2">
      <c r="A424" s="2" t="s">
        <v>448</v>
      </c>
      <c r="B424" s="2">
        <v>616</v>
      </c>
      <c r="C424" s="2">
        <v>5.4966034692956404E-2</v>
      </c>
      <c r="D424" s="2">
        <v>9.7335527601924238E-2</v>
      </c>
      <c r="E424" s="2">
        <v>620786</v>
      </c>
      <c r="F424" s="2">
        <v>0.98133552687826198</v>
      </c>
      <c r="G424" s="2">
        <v>1.0177420608419816</v>
      </c>
      <c r="H424" s="2">
        <v>3.1732234082476378E-2</v>
      </c>
      <c r="I424" s="2">
        <v>79.048999537145207</v>
      </c>
      <c r="J424" s="2">
        <v>296.06969293260983</v>
      </c>
      <c r="K424" s="2">
        <v>1541.179494233508</v>
      </c>
      <c r="L424" s="2">
        <v>2119.5959491972721</v>
      </c>
      <c r="M424" s="2">
        <v>4864.0879969936141</v>
      </c>
      <c r="N424" s="2">
        <v>0.99999999999791045</v>
      </c>
      <c r="O424" s="2">
        <v>1</v>
      </c>
      <c r="P424" s="2">
        <v>1</v>
      </c>
      <c r="Q424" s="2">
        <v>1</v>
      </c>
      <c r="R424" s="2">
        <v>1</v>
      </c>
      <c r="S424">
        <v>58.556664622618314</v>
      </c>
    </row>
    <row r="425" spans="1:19" x14ac:dyDescent="0.2">
      <c r="A425" s="2" t="s">
        <v>449</v>
      </c>
      <c r="B425" s="2">
        <v>616</v>
      </c>
      <c r="C425" s="2">
        <v>5.4966034692956404E-2</v>
      </c>
      <c r="D425" s="2">
        <v>7.4656729807954278E-2</v>
      </c>
      <c r="E425" s="2">
        <v>620786</v>
      </c>
      <c r="F425" s="2">
        <v>0.98133552687826198</v>
      </c>
      <c r="G425" s="2">
        <v>1.0288147801105829</v>
      </c>
      <c r="H425" s="2">
        <v>-7.3425918121876071E-2</v>
      </c>
      <c r="I425" s="2">
        <v>77.426389868966794</v>
      </c>
      <c r="J425" s="2">
        <v>287.41176568045449</v>
      </c>
      <c r="K425" s="2">
        <v>1462.5809912758034</v>
      </c>
      <c r="L425" s="2">
        <v>1998.4051883004554</v>
      </c>
      <c r="M425" s="2">
        <v>4492.5053372863213</v>
      </c>
      <c r="N425" s="2">
        <v>0.99999999999601996</v>
      </c>
      <c r="O425" s="2">
        <v>1</v>
      </c>
      <c r="P425" s="2">
        <v>1</v>
      </c>
      <c r="Q425" s="2">
        <v>1</v>
      </c>
      <c r="R425" s="2">
        <v>1</v>
      </c>
      <c r="S425">
        <v>58.556664622618314</v>
      </c>
    </row>
    <row r="426" spans="1:19" x14ac:dyDescent="0.2">
      <c r="A426" s="2" t="s">
        <v>450</v>
      </c>
      <c r="B426" s="2">
        <v>616</v>
      </c>
      <c r="C426" s="2">
        <v>5.4966034692956404E-2</v>
      </c>
      <c r="D426" s="2">
        <v>7.738469564863476E-2</v>
      </c>
      <c r="E426" s="2">
        <v>620786</v>
      </c>
      <c r="F426" s="2">
        <v>0.98133552687826198</v>
      </c>
      <c r="G426" s="2">
        <v>1.0184758176406106</v>
      </c>
      <c r="H426" s="2">
        <v>7.5891000197886013E-2</v>
      </c>
      <c r="I426" s="2">
        <v>79.327104893389276</v>
      </c>
      <c r="J426" s="2">
        <v>298.26924444005516</v>
      </c>
      <c r="K426" s="2">
        <v>1568.5447201102638</v>
      </c>
      <c r="L426" s="2">
        <v>2163.7889757509588</v>
      </c>
      <c r="M426" s="2">
        <v>5014.9367454946369</v>
      </c>
      <c r="N426" s="2">
        <v>0.99999999999812916</v>
      </c>
      <c r="O426" s="2">
        <v>1</v>
      </c>
      <c r="P426" s="2">
        <v>1</v>
      </c>
      <c r="Q426" s="2">
        <v>1</v>
      </c>
      <c r="R426" s="2">
        <v>1</v>
      </c>
      <c r="S426">
        <v>58.556664622618314</v>
      </c>
    </row>
    <row r="427" spans="1:19" x14ac:dyDescent="0.2">
      <c r="A427" s="2" t="s">
        <v>451</v>
      </c>
      <c r="B427" s="2">
        <v>616</v>
      </c>
      <c r="C427" s="2">
        <v>5.4966034692956404E-2</v>
      </c>
      <c r="D427" s="2">
        <v>8.598864111950108E-2</v>
      </c>
      <c r="E427" s="2">
        <v>620786</v>
      </c>
      <c r="F427" s="2">
        <v>0.98133552687826198</v>
      </c>
      <c r="G427" s="2">
        <v>1.0278087664310851</v>
      </c>
      <c r="H427" s="2">
        <v>3.4374494467478102E-3</v>
      </c>
      <c r="I427" s="2">
        <v>78.064825497345069</v>
      </c>
      <c r="J427" s="2">
        <v>291.68023149626026</v>
      </c>
      <c r="K427" s="2">
        <v>1509.1856190444912</v>
      </c>
      <c r="L427" s="2">
        <v>2072.0346123869667</v>
      </c>
      <c r="M427" s="2">
        <v>4729.8562054034273</v>
      </c>
      <c r="N427" s="2">
        <v>0.99999999999691058</v>
      </c>
      <c r="O427" s="2">
        <v>1</v>
      </c>
      <c r="P427" s="2">
        <v>1</v>
      </c>
      <c r="Q427" s="2">
        <v>1</v>
      </c>
      <c r="R427" s="2">
        <v>1</v>
      </c>
      <c r="S427">
        <v>58.556664622618314</v>
      </c>
    </row>
    <row r="428" spans="1:19" x14ac:dyDescent="0.2">
      <c r="A428" s="2" t="s">
        <v>452</v>
      </c>
      <c r="B428" s="2">
        <v>616</v>
      </c>
      <c r="C428" s="2">
        <v>5.4966034692956404E-2</v>
      </c>
      <c r="D428" s="2">
        <v>8.2699739403731459E-2</v>
      </c>
      <c r="E428" s="2">
        <v>620786</v>
      </c>
      <c r="F428" s="2">
        <v>0.98133552687826198</v>
      </c>
      <c r="G428" s="2">
        <v>1.020803194475024</v>
      </c>
      <c r="H428" s="2">
        <v>3.0712019192615281E-2</v>
      </c>
      <c r="I428" s="2">
        <v>78.804115878564986</v>
      </c>
      <c r="J428" s="2">
        <v>295.1293829290089</v>
      </c>
      <c r="K428" s="2">
        <v>1536.0639446041246</v>
      </c>
      <c r="L428" s="2">
        <v>2112.5100157017177</v>
      </c>
      <c r="M428" s="2">
        <v>4847.8237279888608</v>
      </c>
      <c r="N428" s="2">
        <v>0.99999999999769673</v>
      </c>
      <c r="O428" s="2">
        <v>1</v>
      </c>
      <c r="P428" s="2">
        <v>1</v>
      </c>
      <c r="Q428" s="2">
        <v>1</v>
      </c>
      <c r="R428" s="2">
        <v>1</v>
      </c>
      <c r="S428">
        <v>58.556664622618314</v>
      </c>
    </row>
    <row r="429" spans="1:19" x14ac:dyDescent="0.2">
      <c r="A429" s="2" t="s">
        <v>453</v>
      </c>
      <c r="B429" s="2">
        <v>616</v>
      </c>
      <c r="C429" s="2">
        <v>5.4966034692956404E-2</v>
      </c>
      <c r="D429" s="2">
        <v>8.1544393249695618E-2</v>
      </c>
      <c r="E429" s="2">
        <v>620786</v>
      </c>
      <c r="F429" s="2">
        <v>0.98133552687826198</v>
      </c>
      <c r="G429" s="2">
        <v>1.0201589181217854</v>
      </c>
      <c r="H429" s="2">
        <v>-2.0053406847588731E-2</v>
      </c>
      <c r="I429" s="2">
        <v>78.473445422829286</v>
      </c>
      <c r="J429" s="2">
        <v>292.59958281511757</v>
      </c>
      <c r="K429" s="2">
        <v>1505.6804400695269</v>
      </c>
      <c r="L429" s="2">
        <v>2063.8292971300352</v>
      </c>
      <c r="M429" s="2">
        <v>4685.5324878688862</v>
      </c>
      <c r="N429" s="2">
        <v>0.99999999999737343</v>
      </c>
      <c r="O429" s="2">
        <v>1</v>
      </c>
      <c r="P429" s="2">
        <v>1</v>
      </c>
      <c r="Q429" s="2">
        <v>1</v>
      </c>
      <c r="R429" s="2">
        <v>1</v>
      </c>
      <c r="S429">
        <v>58.556664622618314</v>
      </c>
    </row>
    <row r="430" spans="1:19" x14ac:dyDescent="0.2">
      <c r="A430" s="2" t="s">
        <v>454</v>
      </c>
      <c r="B430" s="2">
        <v>616</v>
      </c>
      <c r="C430" s="2">
        <v>5.4966034692956404E-2</v>
      </c>
      <c r="D430" s="2">
        <v>0.10959308509612539</v>
      </c>
      <c r="E430" s="2">
        <v>620786</v>
      </c>
      <c r="F430" s="2">
        <v>0.98133552687826198</v>
      </c>
      <c r="G430" s="2">
        <v>1.0320820224409073</v>
      </c>
      <c r="H430" s="2">
        <v>0.25441478216774882</v>
      </c>
      <c r="I430" s="2">
        <v>79.623607513169702</v>
      </c>
      <c r="J430" s="2">
        <v>304.21052229181828</v>
      </c>
      <c r="K430" s="2">
        <v>1671.2995422880358</v>
      </c>
      <c r="L430" s="2">
        <v>2336.9977653315527</v>
      </c>
      <c r="M430" s="2">
        <v>5672.325260545118</v>
      </c>
      <c r="N430" s="2">
        <v>0.99999999999833733</v>
      </c>
      <c r="O430" s="2">
        <v>1</v>
      </c>
      <c r="P430" s="2">
        <v>1</v>
      </c>
      <c r="Q430" s="2">
        <v>1</v>
      </c>
      <c r="R430" s="2">
        <v>1</v>
      </c>
      <c r="S430">
        <v>58.556664622618314</v>
      </c>
    </row>
    <row r="431" spans="1:19" x14ac:dyDescent="0.2">
      <c r="A431" s="2" t="s">
        <v>455</v>
      </c>
      <c r="B431" s="2">
        <v>616</v>
      </c>
      <c r="C431" s="2">
        <v>5.4966034692956404E-2</v>
      </c>
      <c r="D431" s="2">
        <v>7.9462455282537023E-2</v>
      </c>
      <c r="E431" s="2">
        <v>620786</v>
      </c>
      <c r="F431" s="2">
        <v>0.98133552687826198</v>
      </c>
      <c r="G431" s="2">
        <v>1.0206831521313349</v>
      </c>
      <c r="H431" s="2">
        <v>-6.7851419025091097E-3</v>
      </c>
      <c r="I431" s="2">
        <v>78.532298535795917</v>
      </c>
      <c r="J431" s="2">
        <v>293.15536631875676</v>
      </c>
      <c r="K431" s="2">
        <v>1513.0022363428068</v>
      </c>
      <c r="L431" s="2">
        <v>2075.6573765631551</v>
      </c>
      <c r="M431" s="2">
        <v>4725.4795430578606</v>
      </c>
      <c r="N431" s="2">
        <v>0.99999999999743405</v>
      </c>
      <c r="O431" s="2">
        <v>1</v>
      </c>
      <c r="P431" s="2">
        <v>1</v>
      </c>
      <c r="Q431" s="2">
        <v>1</v>
      </c>
      <c r="R431" s="2">
        <v>1</v>
      </c>
      <c r="S431">
        <v>58.556664622618314</v>
      </c>
    </row>
    <row r="432" spans="1:19" x14ac:dyDescent="0.2">
      <c r="A432" s="2" t="s">
        <v>456</v>
      </c>
      <c r="B432" s="2">
        <v>616</v>
      </c>
      <c r="C432" s="2">
        <v>5.4966034692956404E-2</v>
      </c>
      <c r="D432" s="2">
        <v>0.17812699370526006</v>
      </c>
      <c r="E432" s="2">
        <v>620786</v>
      </c>
      <c r="F432" s="2">
        <v>0.98133552687826198</v>
      </c>
      <c r="G432" s="2">
        <v>1.1165467118235892</v>
      </c>
      <c r="H432" s="2">
        <v>0.3767429061599335</v>
      </c>
      <c r="I432" s="2">
        <v>74.287627034662393</v>
      </c>
      <c r="J432" s="2">
        <v>286.45577521289852</v>
      </c>
      <c r="K432" s="2">
        <v>1618.5355482324424</v>
      </c>
      <c r="L432" s="2">
        <v>2285.062131382118</v>
      </c>
      <c r="M432" s="2">
        <v>5753.4327753586122</v>
      </c>
      <c r="N432" s="2">
        <v>0.99999999998622102</v>
      </c>
      <c r="O432" s="2">
        <v>1</v>
      </c>
      <c r="P432" s="2">
        <v>1</v>
      </c>
      <c r="Q432" s="2">
        <v>1</v>
      </c>
      <c r="R432" s="2">
        <v>1</v>
      </c>
      <c r="S432">
        <v>58.556664622618314</v>
      </c>
    </row>
    <row r="433" spans="1:19" x14ac:dyDescent="0.2">
      <c r="A433" s="2" t="s">
        <v>457</v>
      </c>
      <c r="B433" s="2">
        <v>616</v>
      </c>
      <c r="C433" s="2">
        <v>5.4966034692956404E-2</v>
      </c>
      <c r="D433" s="2">
        <v>0.11023046015547687</v>
      </c>
      <c r="E433" s="2">
        <v>620786</v>
      </c>
      <c r="F433" s="2">
        <v>0.98133552687826198</v>
      </c>
      <c r="G433" s="2">
        <v>1.0260390694955757</v>
      </c>
      <c r="H433" s="2">
        <v>5.6639009785634228E-2</v>
      </c>
      <c r="I433" s="2">
        <v>78.595239476713331</v>
      </c>
      <c r="J433" s="2">
        <v>295.01827987413139</v>
      </c>
      <c r="K433" s="2">
        <v>1544.7997080017142</v>
      </c>
      <c r="L433" s="2">
        <v>2128.4027267050537</v>
      </c>
      <c r="M433" s="2">
        <v>4913.982249409637</v>
      </c>
      <c r="N433" s="2">
        <v>0.99999999999749745</v>
      </c>
      <c r="O433" s="2">
        <v>1</v>
      </c>
      <c r="P433" s="2">
        <v>1</v>
      </c>
      <c r="Q433" s="2">
        <v>1</v>
      </c>
      <c r="R433" s="2">
        <v>1</v>
      </c>
      <c r="S433">
        <v>58.556664622618314</v>
      </c>
    </row>
    <row r="434" spans="1:19" x14ac:dyDescent="0.2">
      <c r="A434" s="2" t="s">
        <v>458</v>
      </c>
      <c r="B434" s="2">
        <v>616</v>
      </c>
      <c r="C434" s="2">
        <v>5.4966034692956404E-2</v>
      </c>
      <c r="D434" s="2">
        <v>7.3213134744152808E-2</v>
      </c>
      <c r="E434" s="2">
        <v>620786</v>
      </c>
      <c r="F434" s="2">
        <v>0.98133552687826198</v>
      </c>
      <c r="G434" s="2">
        <v>1.0390089725753084</v>
      </c>
      <c r="H434" s="2">
        <v>-2.6655781698861691E-2</v>
      </c>
      <c r="I434" s="2">
        <v>77.008135536582031</v>
      </c>
      <c r="J434" s="2">
        <v>287.0175838953503</v>
      </c>
      <c r="K434" s="2">
        <v>1475.9200287470353</v>
      </c>
      <c r="L434" s="2">
        <v>2022.844462440534</v>
      </c>
      <c r="M434" s="2">
        <v>4593.1385324774919</v>
      </c>
      <c r="N434" s="2">
        <v>0.99999999999530198</v>
      </c>
      <c r="O434" s="2">
        <v>1</v>
      </c>
      <c r="P434" s="2">
        <v>1</v>
      </c>
      <c r="Q434" s="2">
        <v>1</v>
      </c>
      <c r="R434" s="2">
        <v>1</v>
      </c>
      <c r="S434">
        <v>58.556664622618314</v>
      </c>
    </row>
    <row r="435" spans="1:19" x14ac:dyDescent="0.2">
      <c r="A435" s="2" t="s">
        <v>459</v>
      </c>
      <c r="B435" s="2">
        <v>616</v>
      </c>
      <c r="C435" s="2">
        <v>5.4966034692956404E-2</v>
      </c>
      <c r="D435" s="2">
        <v>7.6323020521145063E-2</v>
      </c>
      <c r="E435" s="2">
        <v>620786</v>
      </c>
      <c r="F435" s="2">
        <v>0.98133552687826198</v>
      </c>
      <c r="G435" s="2">
        <v>1.0257029544028984</v>
      </c>
      <c r="H435" s="2">
        <v>0.10057270735448844</v>
      </c>
      <c r="I435" s="2">
        <v>78.951331503123981</v>
      </c>
      <c r="J435" s="2">
        <v>297.50287628705274</v>
      </c>
      <c r="K435" s="2">
        <v>1573.7796122251468</v>
      </c>
      <c r="L435" s="2">
        <v>2174.9611984265443</v>
      </c>
      <c r="M435" s="2">
        <v>5072.0483638286896</v>
      </c>
      <c r="N435" s="2">
        <v>0.99999999999782774</v>
      </c>
      <c r="O435" s="2">
        <v>1</v>
      </c>
      <c r="P435" s="2">
        <v>1</v>
      </c>
      <c r="Q435" s="2">
        <v>1</v>
      </c>
      <c r="R435" s="2">
        <v>1</v>
      </c>
      <c r="S435">
        <v>58.556664622618314</v>
      </c>
    </row>
    <row r="436" spans="1:19" x14ac:dyDescent="0.2">
      <c r="A436" s="2" t="s">
        <v>460</v>
      </c>
      <c r="B436" s="2">
        <v>616</v>
      </c>
      <c r="C436" s="2">
        <v>5.4966034692956404E-2</v>
      </c>
      <c r="D436" s="2">
        <v>7.8489898373902106E-2</v>
      </c>
      <c r="E436" s="2">
        <v>620786</v>
      </c>
      <c r="F436" s="2">
        <v>0.98133552687826198</v>
      </c>
      <c r="G436" s="2">
        <v>1.0285225397433178</v>
      </c>
      <c r="H436" s="2">
        <v>-2.7575717395418101E-2</v>
      </c>
      <c r="I436" s="2">
        <v>77.782801282234971</v>
      </c>
      <c r="J436" s="2">
        <v>289.85723159336902</v>
      </c>
      <c r="K436" s="2">
        <v>1489.6070678398366</v>
      </c>
      <c r="L436" s="2">
        <v>2041.1164137140952</v>
      </c>
      <c r="M436" s="2">
        <v>4629.9614963560889</v>
      </c>
      <c r="N436" s="2">
        <v>0.99999999999654465</v>
      </c>
      <c r="O436" s="2">
        <v>1</v>
      </c>
      <c r="P436" s="2">
        <v>1</v>
      </c>
      <c r="Q436" s="2">
        <v>1</v>
      </c>
      <c r="R436" s="2">
        <v>1</v>
      </c>
      <c r="S436">
        <v>58.556664622618314</v>
      </c>
    </row>
    <row r="437" spans="1:19" x14ac:dyDescent="0.2">
      <c r="A437" s="2" t="s">
        <v>461</v>
      </c>
      <c r="B437" s="2">
        <v>616</v>
      </c>
      <c r="C437" s="2">
        <v>5.4966034692956404E-2</v>
      </c>
      <c r="D437" s="2">
        <v>7.3428821923014587E-2</v>
      </c>
      <c r="E437" s="2">
        <v>620786</v>
      </c>
      <c r="F437" s="2">
        <v>0.98133552687826198</v>
      </c>
      <c r="G437" s="2">
        <v>1.0221663221037163</v>
      </c>
      <c r="H437" s="2">
        <v>-4.6601712129589967E-2</v>
      </c>
      <c r="I437" s="2">
        <v>78.123213958359003</v>
      </c>
      <c r="J437" s="2">
        <v>290.6369237632199</v>
      </c>
      <c r="K437" s="2">
        <v>1487.0586764012867</v>
      </c>
      <c r="L437" s="2">
        <v>2034.9555292248046</v>
      </c>
      <c r="M437" s="2">
        <v>4596.0971407162797</v>
      </c>
      <c r="N437" s="2">
        <v>0.99999999999698141</v>
      </c>
      <c r="O437" s="2">
        <v>1</v>
      </c>
      <c r="P437" s="2">
        <v>1</v>
      </c>
      <c r="Q437" s="2">
        <v>1</v>
      </c>
      <c r="R437" s="2">
        <v>1</v>
      </c>
      <c r="S437">
        <v>58.556664622618314</v>
      </c>
    </row>
    <row r="438" spans="1:19" x14ac:dyDescent="0.2">
      <c r="A438" s="2" t="s">
        <v>462</v>
      </c>
      <c r="B438" s="2">
        <v>616</v>
      </c>
      <c r="C438" s="2">
        <v>5.4966034692956404E-2</v>
      </c>
      <c r="D438" s="2">
        <v>7.9072536668092178E-2</v>
      </c>
      <c r="E438" s="2">
        <v>620786</v>
      </c>
      <c r="F438" s="2">
        <v>0.98133552687826198</v>
      </c>
      <c r="G438" s="2">
        <v>1.0288706011597049</v>
      </c>
      <c r="H438" s="2">
        <v>6.5667835713120695E-2</v>
      </c>
      <c r="I438" s="2">
        <v>78.445521415907152</v>
      </c>
      <c r="J438" s="2">
        <v>294.68960497932494</v>
      </c>
      <c r="K438" s="2">
        <v>1546.3761514239297</v>
      </c>
      <c r="L438" s="2">
        <v>2131.9670130723994</v>
      </c>
      <c r="M438" s="2">
        <v>4933.0843686102207</v>
      </c>
      <c r="N438" s="2">
        <v>0.99999999999734412</v>
      </c>
      <c r="O438" s="2">
        <v>1</v>
      </c>
      <c r="P438" s="2">
        <v>1</v>
      </c>
      <c r="Q438" s="2">
        <v>1</v>
      </c>
      <c r="R438" s="2">
        <v>1</v>
      </c>
      <c r="S438">
        <v>58.556664622618314</v>
      </c>
    </row>
    <row r="439" spans="1:19" x14ac:dyDescent="0.2">
      <c r="A439" s="2" t="s">
        <v>463</v>
      </c>
      <c r="B439" s="2">
        <v>616</v>
      </c>
      <c r="C439" s="2">
        <v>5.4966034692956404E-2</v>
      </c>
      <c r="D439" s="2">
        <v>7.9973444870796634E-2</v>
      </c>
      <c r="E439" s="2">
        <v>620786</v>
      </c>
      <c r="F439" s="2">
        <v>0.98133552687826198</v>
      </c>
      <c r="G439" s="2">
        <v>1.0310078276380501</v>
      </c>
      <c r="H439" s="2">
        <v>4.9181404021701507E-2</v>
      </c>
      <c r="I439" s="2">
        <v>78.16010576332495</v>
      </c>
      <c r="J439" s="2">
        <v>293.19672962452319</v>
      </c>
      <c r="K439" s="2">
        <v>1532.8317849598191</v>
      </c>
      <c r="L439" s="2">
        <v>2110.9822887824575</v>
      </c>
      <c r="M439" s="2">
        <v>4867.361842509571</v>
      </c>
      <c r="N439" s="2">
        <v>0.99999999999702527</v>
      </c>
      <c r="O439" s="2">
        <v>1</v>
      </c>
      <c r="P439" s="2">
        <v>1</v>
      </c>
      <c r="Q439" s="2">
        <v>1</v>
      </c>
      <c r="R439" s="2">
        <v>1</v>
      </c>
      <c r="S439">
        <v>58.556664622618314</v>
      </c>
    </row>
    <row r="440" spans="1:19" x14ac:dyDescent="0.2">
      <c r="A440" s="2" t="s">
        <v>464</v>
      </c>
      <c r="B440" s="2">
        <v>616</v>
      </c>
      <c r="C440" s="2">
        <v>5.4966034692956404E-2</v>
      </c>
      <c r="D440" s="2">
        <v>7.5472509397126755E-2</v>
      </c>
      <c r="E440" s="2">
        <v>620786</v>
      </c>
      <c r="F440" s="2">
        <v>0.98133552687826198</v>
      </c>
      <c r="G440" s="2">
        <v>1.0234106239203695</v>
      </c>
      <c r="H440" s="2">
        <v>9.7097416851196994E-2</v>
      </c>
      <c r="I440" s="2">
        <v>79.10310532947706</v>
      </c>
      <c r="J440" s="2">
        <v>297.98461623337244</v>
      </c>
      <c r="K440" s="2">
        <v>1574.9891151304603</v>
      </c>
      <c r="L440" s="2">
        <v>2176.0445149461798</v>
      </c>
      <c r="M440" s="2">
        <v>5069.742404419414</v>
      </c>
      <c r="N440" s="2">
        <v>0.99999999999795486</v>
      </c>
      <c r="O440" s="2">
        <v>1</v>
      </c>
      <c r="P440" s="2">
        <v>1</v>
      </c>
      <c r="Q440" s="2">
        <v>1</v>
      </c>
      <c r="R440" s="2">
        <v>1</v>
      </c>
      <c r="S440">
        <v>58.556664622618314</v>
      </c>
    </row>
    <row r="441" spans="1:19" x14ac:dyDescent="0.2">
      <c r="A441" s="2" t="s">
        <v>465</v>
      </c>
      <c r="B441" s="2">
        <v>616</v>
      </c>
      <c r="C441" s="2">
        <v>5.4966034692956404E-2</v>
      </c>
      <c r="D441" s="2">
        <v>8.4653950319766733E-2</v>
      </c>
      <c r="E441" s="2">
        <v>620786</v>
      </c>
      <c r="F441" s="2">
        <v>0.98133552687826198</v>
      </c>
      <c r="G441" s="2">
        <v>1.0267396168528016</v>
      </c>
      <c r="H441" s="2">
        <v>-1.328028228534067E-2</v>
      </c>
      <c r="I441" s="2">
        <v>78.022487283485646</v>
      </c>
      <c r="J441" s="2">
        <v>291.10185105340429</v>
      </c>
      <c r="K441" s="2">
        <v>1500.58574578763</v>
      </c>
      <c r="L441" s="2">
        <v>2057.9695609816758</v>
      </c>
      <c r="M441" s="2">
        <v>4681.1319393015465</v>
      </c>
      <c r="N441" s="2">
        <v>0.99999999999685829</v>
      </c>
      <c r="O441" s="2">
        <v>1</v>
      </c>
      <c r="P441" s="2">
        <v>1</v>
      </c>
      <c r="Q441" s="2">
        <v>1</v>
      </c>
      <c r="R441" s="2">
        <v>1</v>
      </c>
      <c r="S441">
        <v>58.556664622618314</v>
      </c>
    </row>
    <row r="442" spans="1:19" x14ac:dyDescent="0.2">
      <c r="A442" s="2" t="s">
        <v>466</v>
      </c>
      <c r="B442" s="2">
        <v>616</v>
      </c>
      <c r="C442" s="2">
        <v>5.4966034692956404E-2</v>
      </c>
      <c r="D442" s="2">
        <v>7.6088354015390325E-2</v>
      </c>
      <c r="E442" s="2">
        <v>620786</v>
      </c>
      <c r="F442" s="2">
        <v>0.98133552687826198</v>
      </c>
      <c r="G442" s="2">
        <v>1.0278366055217434</v>
      </c>
      <c r="H442" s="2">
        <v>-0.2271084757055952</v>
      </c>
      <c r="I442" s="2">
        <v>76.39684971483527</v>
      </c>
      <c r="J442" s="2">
        <v>280.01381412320484</v>
      </c>
      <c r="K442" s="2">
        <v>1381.0324353029293</v>
      </c>
      <c r="L442" s="2">
        <v>1870.4421870241767</v>
      </c>
      <c r="M442" s="2">
        <v>4091.7177241567515</v>
      </c>
      <c r="N442" s="2">
        <v>0.99999999999401468</v>
      </c>
      <c r="O442" s="2">
        <v>1</v>
      </c>
      <c r="P442" s="2">
        <v>1</v>
      </c>
      <c r="Q442" s="2">
        <v>1</v>
      </c>
      <c r="R442" s="2">
        <v>1</v>
      </c>
      <c r="S442">
        <v>58.556664622618314</v>
      </c>
    </row>
    <row r="443" spans="1:19" x14ac:dyDescent="0.2">
      <c r="A443" s="2" t="s">
        <v>467</v>
      </c>
      <c r="B443" s="2">
        <v>616</v>
      </c>
      <c r="C443" s="2">
        <v>5.4966034692956404E-2</v>
      </c>
      <c r="D443" s="2">
        <v>7.6467779427409982E-2</v>
      </c>
      <c r="E443" s="2">
        <v>620786</v>
      </c>
      <c r="F443" s="2">
        <v>0.98133552687826198</v>
      </c>
      <c r="G443" s="2">
        <v>1.0280956396749761</v>
      </c>
      <c r="H443" s="5">
        <v>-1.7576959068996999E-2</v>
      </c>
      <c r="I443" s="2">
        <v>77.888352824435145</v>
      </c>
      <c r="J443" s="2">
        <v>290.49742887642816</v>
      </c>
      <c r="K443" s="2">
        <v>1496.1353260477249</v>
      </c>
      <c r="L443" s="2">
        <v>2051.349091249841</v>
      </c>
      <c r="M443" s="2">
        <v>4662.4638177899778</v>
      </c>
      <c r="N443" s="2">
        <v>0.99999999999668643</v>
      </c>
      <c r="O443" s="2">
        <v>1</v>
      </c>
      <c r="P443" s="2">
        <v>1</v>
      </c>
      <c r="Q443" s="2">
        <v>1</v>
      </c>
      <c r="R443" s="2">
        <v>1</v>
      </c>
      <c r="S443">
        <v>58.556664622618314</v>
      </c>
    </row>
    <row r="444" spans="1:19" x14ac:dyDescent="0.2">
      <c r="A444" s="2" t="s">
        <v>468</v>
      </c>
      <c r="B444" s="2">
        <v>616</v>
      </c>
      <c r="C444" s="2">
        <v>5.4966034692956404E-2</v>
      </c>
      <c r="D444" s="2">
        <v>8.0446066678753272E-2</v>
      </c>
      <c r="E444" s="2">
        <v>620786</v>
      </c>
      <c r="F444" s="2">
        <v>0.98133552687826198</v>
      </c>
      <c r="G444" s="2">
        <v>1.0265844521691641</v>
      </c>
      <c r="H444" s="2">
        <v>0.18252816179833264</v>
      </c>
      <c r="I444" s="2">
        <v>79.505434634620215</v>
      </c>
      <c r="J444" s="2">
        <v>301.79569226491788</v>
      </c>
      <c r="K444" s="2">
        <v>1628.3773213261884</v>
      </c>
      <c r="L444" s="2">
        <v>2264.0646077776951</v>
      </c>
      <c r="M444" s="2">
        <v>5388.0254995610294</v>
      </c>
      <c r="N444" s="2">
        <v>0.99999999999825728</v>
      </c>
      <c r="O444" s="2">
        <v>1</v>
      </c>
      <c r="P444" s="2">
        <v>1</v>
      </c>
      <c r="Q444" s="2">
        <v>1</v>
      </c>
      <c r="R444" s="2">
        <v>1</v>
      </c>
      <c r="S444">
        <v>58.556664622618314</v>
      </c>
    </row>
    <row r="445" spans="1:19" x14ac:dyDescent="0.2">
      <c r="A445" s="2" t="s">
        <v>469</v>
      </c>
      <c r="B445" s="2">
        <v>616</v>
      </c>
      <c r="C445" s="2">
        <v>5.4966034692956404E-2</v>
      </c>
      <c r="D445" s="2">
        <v>7.0335172389285813E-2</v>
      </c>
      <c r="E445" s="2">
        <v>620786</v>
      </c>
      <c r="F445" s="2">
        <v>0.98133552687826198</v>
      </c>
      <c r="G445" s="2">
        <v>1.0285766974400643</v>
      </c>
      <c r="H445" s="2">
        <v>-8.8789819010302654E-2</v>
      </c>
      <c r="I445" s="2">
        <v>77.332671010419261</v>
      </c>
      <c r="J445" s="2">
        <v>286.69285894980788</v>
      </c>
      <c r="K445" s="2">
        <v>1454.1810679374591</v>
      </c>
      <c r="L445" s="2">
        <v>1985.0747964831689</v>
      </c>
      <c r="M445" s="2">
        <v>4449.4341445640594</v>
      </c>
      <c r="N445" s="2">
        <v>0.99999999999586919</v>
      </c>
      <c r="O445" s="2">
        <v>1</v>
      </c>
      <c r="P445" s="2">
        <v>1</v>
      </c>
      <c r="Q445" s="2">
        <v>1</v>
      </c>
      <c r="R445" s="2">
        <v>1</v>
      </c>
      <c r="S445">
        <v>58.556664622618314</v>
      </c>
    </row>
    <row r="446" spans="1:19" x14ac:dyDescent="0.2">
      <c r="A446" s="2" t="s">
        <v>470</v>
      </c>
      <c r="B446" s="2">
        <v>616</v>
      </c>
      <c r="C446" s="2">
        <v>5.4966034692956404E-2</v>
      </c>
      <c r="D446" s="2">
        <v>7.1701098220982459E-2</v>
      </c>
      <c r="E446" s="2">
        <v>620786</v>
      </c>
      <c r="F446" s="2">
        <v>0.98133552687826198</v>
      </c>
      <c r="G446" s="2">
        <v>1.0179409263348782</v>
      </c>
      <c r="H446" s="2">
        <v>-4.1539292567072748E-2</v>
      </c>
      <c r="I446" s="2">
        <v>78.483086054544344</v>
      </c>
      <c r="J446" s="2">
        <v>292.09004564053845</v>
      </c>
      <c r="K446" s="2">
        <v>1495.8609052283709</v>
      </c>
      <c r="L446" s="2">
        <v>2047.4912807334676</v>
      </c>
      <c r="M446" s="2">
        <v>4627.459905176489</v>
      </c>
      <c r="N446" s="2">
        <v>0.99999999999738343</v>
      </c>
      <c r="O446" s="2">
        <v>1</v>
      </c>
      <c r="P446" s="2">
        <v>1</v>
      </c>
      <c r="Q446" s="2">
        <v>1</v>
      </c>
      <c r="R446" s="2">
        <v>1</v>
      </c>
      <c r="S446">
        <v>58.556664622618314</v>
      </c>
    </row>
    <row r="447" spans="1:19" x14ac:dyDescent="0.2">
      <c r="A447" s="2" t="s">
        <v>471</v>
      </c>
      <c r="B447" s="2">
        <v>616</v>
      </c>
      <c r="C447" s="2">
        <v>5.4966034692956404E-2</v>
      </c>
      <c r="D447" s="2">
        <v>8.1828671715176021E-2</v>
      </c>
      <c r="E447" s="2">
        <v>620786</v>
      </c>
      <c r="F447" s="2">
        <v>0.98133552687826198</v>
      </c>
      <c r="G447" s="2">
        <v>1.0250427791471319</v>
      </c>
      <c r="H447" s="2">
        <v>-3.6711669029814201E-3</v>
      </c>
      <c r="I447" s="2">
        <v>78.222341184205817</v>
      </c>
      <c r="J447" s="2">
        <v>292.08511116616313</v>
      </c>
      <c r="K447" s="2">
        <v>1508.7564908068073</v>
      </c>
      <c r="L447" s="2">
        <v>2070.3985630120237</v>
      </c>
      <c r="M447" s="2">
        <v>4718.1383377916136</v>
      </c>
      <c r="N447" s="2">
        <v>0.99999999999709788</v>
      </c>
      <c r="O447" s="2">
        <v>1</v>
      </c>
      <c r="P447" s="2">
        <v>1</v>
      </c>
      <c r="Q447" s="2">
        <v>1</v>
      </c>
      <c r="R447" s="2">
        <v>1</v>
      </c>
      <c r="S447">
        <v>58.556664622618314</v>
      </c>
    </row>
    <row r="448" spans="1:19" x14ac:dyDescent="0.2">
      <c r="A448" s="2" t="s">
        <v>472</v>
      </c>
      <c r="B448" s="2">
        <v>616</v>
      </c>
      <c r="C448" s="2">
        <v>5.4966034692956404E-2</v>
      </c>
      <c r="D448" s="2">
        <v>7.6062695346688747E-2</v>
      </c>
      <c r="E448" s="2">
        <v>620786</v>
      </c>
      <c r="F448" s="2">
        <v>0.98133552687826198</v>
      </c>
      <c r="G448" s="2">
        <v>1.0209509538639745</v>
      </c>
      <c r="H448" s="2">
        <v>-0.13129404220788896</v>
      </c>
      <c r="I448" s="2">
        <v>77.592917162866101</v>
      </c>
      <c r="J448" s="2">
        <v>286.60408628125452</v>
      </c>
      <c r="K448" s="2">
        <v>1440.3009229897189</v>
      </c>
      <c r="L448" s="2">
        <v>1960.8700627544654</v>
      </c>
      <c r="M448" s="2">
        <v>4357.8498703709283</v>
      </c>
      <c r="N448" s="2">
        <v>0.99999999999627431</v>
      </c>
      <c r="O448" s="2">
        <v>1</v>
      </c>
      <c r="P448" s="2">
        <v>1</v>
      </c>
      <c r="Q448" s="2">
        <v>1</v>
      </c>
      <c r="R448" s="2">
        <v>1</v>
      </c>
      <c r="S448">
        <v>58.556664622618314</v>
      </c>
    </row>
    <row r="449" spans="1:19" x14ac:dyDescent="0.2">
      <c r="A449" s="2" t="s">
        <v>473</v>
      </c>
      <c r="B449" s="2">
        <v>616</v>
      </c>
      <c r="C449" s="2">
        <v>5.4966034692956404E-2</v>
      </c>
      <c r="D449" s="2">
        <v>7.7516850078018729E-2</v>
      </c>
      <c r="E449" s="2">
        <v>620786</v>
      </c>
      <c r="F449" s="2">
        <v>0.98133552687826198</v>
      </c>
      <c r="G449" s="2">
        <v>1.0311164567404334</v>
      </c>
      <c r="H449" s="2">
        <v>5.8828167942397307E-2</v>
      </c>
      <c r="I449" s="2">
        <v>78.223280596351202</v>
      </c>
      <c r="J449" s="2">
        <v>293.67999399362134</v>
      </c>
      <c r="K449" s="2">
        <v>1538.7397735178506</v>
      </c>
      <c r="L449" s="2">
        <v>2120.5072043036648</v>
      </c>
      <c r="M449" s="2">
        <v>4899.7997853657826</v>
      </c>
      <c r="N449" s="2">
        <v>0.99999999999709899</v>
      </c>
      <c r="O449" s="2">
        <v>1</v>
      </c>
      <c r="P449" s="2">
        <v>1</v>
      </c>
      <c r="Q449" s="2">
        <v>1</v>
      </c>
      <c r="R449" s="2">
        <v>1</v>
      </c>
      <c r="S449">
        <v>58.556664622618314</v>
      </c>
    </row>
    <row r="450" spans="1:19" x14ac:dyDescent="0.2">
      <c r="A450" s="2" t="s">
        <v>474</v>
      </c>
      <c r="B450" s="2">
        <v>616</v>
      </c>
      <c r="C450" s="2">
        <v>5.4966034692956404E-2</v>
      </c>
      <c r="D450" s="2">
        <v>7.7440142832138778E-2</v>
      </c>
      <c r="E450" s="2">
        <v>620786</v>
      </c>
      <c r="F450" s="2">
        <v>0.98133552687826198</v>
      </c>
      <c r="G450" s="2">
        <v>1.0219486003300071</v>
      </c>
      <c r="H450" s="2">
        <v>-5.1592821169300848E-2</v>
      </c>
      <c r="I450" s="2">
        <v>78.102848988988882</v>
      </c>
      <c r="J450" s="2">
        <v>290.43690437966137</v>
      </c>
      <c r="K450" s="2">
        <v>1484.4177956340975</v>
      </c>
      <c r="L450" s="2">
        <v>2030.7008333178476</v>
      </c>
      <c r="M450" s="2">
        <v>4581.8816728837273</v>
      </c>
      <c r="N450" s="2">
        <v>0.99999999999695688</v>
      </c>
      <c r="O450" s="2">
        <v>1</v>
      </c>
      <c r="P450" s="2">
        <v>1</v>
      </c>
      <c r="Q450" s="2">
        <v>1</v>
      </c>
      <c r="R450" s="2">
        <v>1</v>
      </c>
      <c r="S450">
        <v>58.556664622618314</v>
      </c>
    </row>
    <row r="451" spans="1:19" x14ac:dyDescent="0.2">
      <c r="A451" s="2" t="s">
        <v>475</v>
      </c>
      <c r="B451" s="2">
        <v>616</v>
      </c>
      <c r="C451" s="2">
        <v>5.4966034692956404E-2</v>
      </c>
      <c r="D451" s="2">
        <v>9.2048829556480832E-2</v>
      </c>
      <c r="E451" s="2">
        <v>620786</v>
      </c>
      <c r="F451" s="2">
        <v>0.98133552687826198</v>
      </c>
      <c r="G451" s="2">
        <v>1.0280819635926957</v>
      </c>
      <c r="H451" s="2">
        <v>2.8640397432502091E-2</v>
      </c>
      <c r="I451" s="2">
        <v>78.230503054965084</v>
      </c>
      <c r="J451" s="2">
        <v>292.9361313416095</v>
      </c>
      <c r="K451" s="2">
        <v>1524.2548769949665</v>
      </c>
      <c r="L451" s="2">
        <v>2096.2008492983464</v>
      </c>
      <c r="M451" s="2">
        <v>4810.7559076097541</v>
      </c>
      <c r="N451" s="2">
        <v>0.99999999999710731</v>
      </c>
      <c r="O451" s="2">
        <v>1</v>
      </c>
      <c r="P451" s="2">
        <v>1</v>
      </c>
      <c r="Q451" s="2">
        <v>1</v>
      </c>
      <c r="R451" s="2">
        <v>1</v>
      </c>
      <c r="S451">
        <v>58.556664622618314</v>
      </c>
    </row>
    <row r="452" spans="1:19" x14ac:dyDescent="0.2">
      <c r="A452" s="2" t="s">
        <v>476</v>
      </c>
      <c r="B452" s="2">
        <v>616</v>
      </c>
      <c r="C452" s="2">
        <v>5.4966034692956404E-2</v>
      </c>
      <c r="D452" s="2">
        <v>8.3809788938791013E-2</v>
      </c>
      <c r="E452" s="2">
        <v>620786</v>
      </c>
      <c r="F452" s="2">
        <v>0.98133552687826198</v>
      </c>
      <c r="G452" s="2">
        <v>1.0261354358934927</v>
      </c>
      <c r="H452" s="2">
        <v>5.0745677305747791E-2</v>
      </c>
      <c r="I452" s="2">
        <v>78.543779207194532</v>
      </c>
      <c r="J452" s="2">
        <v>294.67340047772871</v>
      </c>
      <c r="K452" s="2">
        <v>1540.9181011020653</v>
      </c>
      <c r="L452" s="2">
        <v>2122.2063916184393</v>
      </c>
      <c r="M452" s="2">
        <v>4893.3070226735272</v>
      </c>
      <c r="N452" s="2">
        <v>0.99999999999744571</v>
      </c>
      <c r="O452" s="2">
        <v>1</v>
      </c>
      <c r="P452" s="2">
        <v>1</v>
      </c>
      <c r="Q452" s="2">
        <v>1</v>
      </c>
      <c r="R452" s="2">
        <v>1</v>
      </c>
      <c r="S452">
        <v>58.556664622618314</v>
      </c>
    </row>
    <row r="453" spans="1:19" x14ac:dyDescent="0.2">
      <c r="A453" s="2" t="s">
        <v>477</v>
      </c>
      <c r="B453" s="2">
        <v>616</v>
      </c>
      <c r="C453" s="2">
        <v>5.4966034692956404E-2</v>
      </c>
      <c r="D453" s="2">
        <v>7.3414428291237344E-2</v>
      </c>
      <c r="E453" s="2">
        <v>620786</v>
      </c>
      <c r="F453" s="2">
        <v>0.98133552687826198</v>
      </c>
      <c r="G453" s="2">
        <v>1.0274518590551529</v>
      </c>
      <c r="H453" s="2">
        <v>1.210460302436691E-2</v>
      </c>
      <c r="I453" s="2">
        <v>78.155963997044196</v>
      </c>
      <c r="J453" s="2">
        <v>292.2382798256715</v>
      </c>
      <c r="K453" s="2">
        <v>1514.9723964946245</v>
      </c>
      <c r="L453" s="2">
        <v>2081.1445240562643</v>
      </c>
      <c r="M453" s="2">
        <v>4759.1820849889637</v>
      </c>
      <c r="N453" s="2">
        <v>0.99999999999702038</v>
      </c>
      <c r="O453" s="2">
        <v>1</v>
      </c>
      <c r="P453" s="2">
        <v>1</v>
      </c>
      <c r="Q453" s="2">
        <v>1</v>
      </c>
      <c r="R453" s="2">
        <v>1</v>
      </c>
      <c r="S453">
        <v>58.556664622618314</v>
      </c>
    </row>
    <row r="454" spans="1:19" x14ac:dyDescent="0.2">
      <c r="A454" s="2" t="s">
        <v>478</v>
      </c>
      <c r="B454" s="2">
        <v>616</v>
      </c>
      <c r="C454" s="2">
        <v>5.4966034692956404E-2</v>
      </c>
      <c r="D454" s="2">
        <v>8.6550990314748846E-2</v>
      </c>
      <c r="E454" s="2">
        <v>620786</v>
      </c>
      <c r="F454" s="2">
        <v>0.98133552687826198</v>
      </c>
      <c r="G454" s="2">
        <v>1.0236239797966478</v>
      </c>
      <c r="H454" s="2">
        <v>4.1034852370218769E-2</v>
      </c>
      <c r="I454" s="2">
        <v>78.664118535365802</v>
      </c>
      <c r="J454" s="2">
        <v>294.8731810767369</v>
      </c>
      <c r="K454" s="2">
        <v>1538.4544099904217</v>
      </c>
      <c r="L454" s="2">
        <v>2117.3502030759678</v>
      </c>
      <c r="M454" s="2">
        <v>4870.8454015427042</v>
      </c>
      <c r="N454" s="2">
        <v>0.99999999999756506</v>
      </c>
      <c r="O454" s="2">
        <v>1</v>
      </c>
      <c r="P454" s="2">
        <v>1</v>
      </c>
      <c r="Q454" s="2">
        <v>1</v>
      </c>
      <c r="R454" s="2">
        <v>1</v>
      </c>
      <c r="S454">
        <v>58.556664622618314</v>
      </c>
    </row>
    <row r="455" spans="1:19" x14ac:dyDescent="0.2">
      <c r="A455" s="2" t="s">
        <v>479</v>
      </c>
      <c r="B455" s="2">
        <v>616</v>
      </c>
      <c r="C455" s="2">
        <v>5.4966034692956404E-2</v>
      </c>
      <c r="D455" s="2">
        <v>7.3992195107734901E-2</v>
      </c>
      <c r="E455" s="2">
        <v>620786</v>
      </c>
      <c r="F455" s="2">
        <v>0.98133552687826198</v>
      </c>
      <c r="G455" s="2">
        <v>1.0248610572791119</v>
      </c>
      <c r="H455" s="2">
        <v>0.23173753757080712</v>
      </c>
      <c r="I455" s="2">
        <v>80.020817423480253</v>
      </c>
      <c r="J455" s="2">
        <v>305.12546949932937</v>
      </c>
      <c r="K455" s="2">
        <v>1666.8706795782994</v>
      </c>
      <c r="L455" s="2">
        <v>2326.5348050287612</v>
      </c>
      <c r="M455" s="2">
        <v>5609.9655266598902</v>
      </c>
      <c r="N455" s="2">
        <v>0.99999999999858047</v>
      </c>
      <c r="O455" s="2">
        <v>1</v>
      </c>
      <c r="P455" s="2">
        <v>1</v>
      </c>
      <c r="Q455" s="2">
        <v>1</v>
      </c>
      <c r="R455" s="2">
        <v>1</v>
      </c>
      <c r="S455">
        <v>58.556664622618314</v>
      </c>
    </row>
    <row r="456" spans="1:19" x14ac:dyDescent="0.2">
      <c r="A456" s="2" t="s">
        <v>480</v>
      </c>
      <c r="B456" s="2">
        <v>616</v>
      </c>
      <c r="C456" s="2">
        <v>5.4966034692956404E-2</v>
      </c>
      <c r="D456" s="2">
        <v>7.6247408182710863E-2</v>
      </c>
      <c r="E456" s="2">
        <v>620786</v>
      </c>
      <c r="F456" s="2">
        <v>0.98133552687826198</v>
      </c>
      <c r="G456" s="2">
        <v>1.026708452523093</v>
      </c>
      <c r="H456" s="2">
        <v>0.20197810399721725</v>
      </c>
      <c r="I456" s="2">
        <v>79.644784680390345</v>
      </c>
      <c r="J456" s="2">
        <v>302.85852109636483</v>
      </c>
      <c r="K456" s="2">
        <v>1642.0368172676785</v>
      </c>
      <c r="L456" s="2">
        <v>2286.4896264443173</v>
      </c>
      <c r="M456" s="2">
        <v>5469.3328935077279</v>
      </c>
      <c r="N456" s="2">
        <v>0.99999999999835132</v>
      </c>
      <c r="O456" s="2">
        <v>1</v>
      </c>
      <c r="P456" s="2">
        <v>1</v>
      </c>
      <c r="Q456" s="2">
        <v>1</v>
      </c>
      <c r="R456" s="2">
        <v>1</v>
      </c>
      <c r="S456">
        <v>58.556664622618314</v>
      </c>
    </row>
    <row r="457" spans="1:19" x14ac:dyDescent="0.2">
      <c r="A457" s="2" t="s">
        <v>481</v>
      </c>
      <c r="B457" s="2">
        <v>616</v>
      </c>
      <c r="C457" s="2">
        <v>5.4966034692956404E-2</v>
      </c>
      <c r="D457" s="2">
        <v>7.4507684198440352E-2</v>
      </c>
      <c r="E457" s="2">
        <v>620786</v>
      </c>
      <c r="F457" s="2">
        <v>0.98133552687826198</v>
      </c>
      <c r="G457" s="2">
        <v>1.023906241827204</v>
      </c>
      <c r="H457" s="2">
        <v>2.9709319331159691E-2</v>
      </c>
      <c r="I457" s="2">
        <v>78.557657641526376</v>
      </c>
      <c r="J457" s="2">
        <v>294.18396007309951</v>
      </c>
      <c r="K457" s="2">
        <v>1530.9325657874581</v>
      </c>
      <c r="L457" s="2">
        <v>2105.4067259050203</v>
      </c>
      <c r="M457" s="2">
        <v>4831.5524899527127</v>
      </c>
      <c r="N457" s="2">
        <v>0.99999999999745981</v>
      </c>
      <c r="O457" s="2">
        <v>1</v>
      </c>
      <c r="P457" s="2">
        <v>1</v>
      </c>
      <c r="Q457" s="2">
        <v>1</v>
      </c>
      <c r="R457" s="2">
        <v>1</v>
      </c>
      <c r="S457">
        <v>58.556664622618314</v>
      </c>
    </row>
    <row r="458" spans="1:19" x14ac:dyDescent="0.2">
      <c r="A458" s="2" t="s">
        <v>482</v>
      </c>
      <c r="B458" s="2">
        <v>616</v>
      </c>
      <c r="C458" s="2">
        <v>5.4966034692956404E-2</v>
      </c>
      <c r="D458" s="2">
        <v>7.3369260377077528E-2</v>
      </c>
      <c r="E458" s="2">
        <v>620786</v>
      </c>
      <c r="F458" s="2">
        <v>0.98133552687826198</v>
      </c>
      <c r="G458" s="2">
        <v>1.0253354973727589</v>
      </c>
      <c r="H458" s="2">
        <v>8.8411399172889774E-2</v>
      </c>
      <c r="I458" s="2">
        <v>78.888070271060982</v>
      </c>
      <c r="J458" s="2">
        <v>296.94525054768746</v>
      </c>
      <c r="K458" s="2">
        <v>1566.3462954639353</v>
      </c>
      <c r="L458" s="2">
        <v>2162.822009430141</v>
      </c>
      <c r="M458" s="2">
        <v>5029.3539212303112</v>
      </c>
      <c r="N458" s="2">
        <v>0.99999999999777234</v>
      </c>
      <c r="O458" s="2">
        <v>1</v>
      </c>
      <c r="P458" s="2">
        <v>1</v>
      </c>
      <c r="Q458" s="2">
        <v>1</v>
      </c>
      <c r="R458" s="2">
        <v>1</v>
      </c>
      <c r="S458">
        <v>58.556664622618314</v>
      </c>
    </row>
    <row r="459" spans="1:19" x14ac:dyDescent="0.2">
      <c r="A459" s="2" t="s">
        <v>483</v>
      </c>
      <c r="B459" s="2">
        <v>616</v>
      </c>
      <c r="C459" s="2">
        <v>5.4966034692956404E-2</v>
      </c>
      <c r="D459" s="2">
        <v>7.8375012813583583E-2</v>
      </c>
      <c r="E459" s="2">
        <v>620786</v>
      </c>
      <c r="F459" s="2">
        <v>0.98133552687826198</v>
      </c>
      <c r="G459" s="2">
        <v>1.0224548229606207</v>
      </c>
      <c r="H459" s="2">
        <v>6.2781264829771741E-2</v>
      </c>
      <c r="I459" s="2">
        <v>78.917893291618697</v>
      </c>
      <c r="J459" s="2">
        <v>296.3878396244358</v>
      </c>
      <c r="K459" s="2">
        <v>1554.0403924579</v>
      </c>
      <c r="L459" s="2">
        <v>2141.9375175078826</v>
      </c>
      <c r="M459" s="2">
        <v>4950.8420639967107</v>
      </c>
      <c r="N459" s="2">
        <v>0.99999999999779865</v>
      </c>
      <c r="O459" s="2">
        <v>1</v>
      </c>
      <c r="P459" s="2">
        <v>1</v>
      </c>
      <c r="Q459" s="2">
        <v>1</v>
      </c>
      <c r="R459" s="2">
        <v>1</v>
      </c>
      <c r="S459">
        <v>58.556664622618314</v>
      </c>
    </row>
    <row r="460" spans="1:19" x14ac:dyDescent="0.2">
      <c r="A460" s="2" t="s">
        <v>484</v>
      </c>
      <c r="B460" s="2">
        <v>616</v>
      </c>
      <c r="C460" s="2">
        <v>5.4966034692956404E-2</v>
      </c>
      <c r="D460" s="2">
        <v>7.4929710684314199E-2</v>
      </c>
      <c r="E460" s="2">
        <v>620786</v>
      </c>
      <c r="F460" s="2">
        <v>0.98133552687826198</v>
      </c>
      <c r="G460" s="2">
        <v>1.0193689786272213</v>
      </c>
      <c r="H460" s="2">
        <v>-9.7419322531565086E-2</v>
      </c>
      <c r="I460" s="2">
        <v>77.96022211258699</v>
      </c>
      <c r="J460" s="2">
        <v>288.77326793374129</v>
      </c>
      <c r="K460" s="2">
        <v>1461.3660034947732</v>
      </c>
      <c r="L460" s="2">
        <v>1993.4701387415519</v>
      </c>
      <c r="M460" s="2">
        <v>4457.4049435969182</v>
      </c>
      <c r="N460" s="2">
        <v>0.99999999999677969</v>
      </c>
      <c r="O460" s="2">
        <v>1</v>
      </c>
      <c r="P460" s="2">
        <v>1</v>
      </c>
      <c r="Q460" s="2">
        <v>1</v>
      </c>
      <c r="R460" s="2">
        <v>1</v>
      </c>
      <c r="S460">
        <v>58.556664622618314</v>
      </c>
    </row>
    <row r="461" spans="1:19" x14ac:dyDescent="0.2">
      <c r="A461" s="2" t="s">
        <v>485</v>
      </c>
      <c r="B461" s="2">
        <v>616</v>
      </c>
      <c r="C461" s="2">
        <v>5.4966034692956404E-2</v>
      </c>
      <c r="D461" s="2">
        <v>6.9322807828936642E-2</v>
      </c>
      <c r="E461" s="2">
        <v>620786</v>
      </c>
      <c r="F461" s="2">
        <v>0.98133552687826198</v>
      </c>
      <c r="G461" s="2">
        <v>1.0188504938932919</v>
      </c>
      <c r="H461" s="2">
        <v>8.5056064056326333E-2</v>
      </c>
      <c r="I461" s="2">
        <v>79.36763973406515</v>
      </c>
      <c r="J461" s="2">
        <v>298.66418822962669</v>
      </c>
      <c r="K461" s="2">
        <v>1574.0064241179139</v>
      </c>
      <c r="L461" s="2">
        <v>2172.7290664986417</v>
      </c>
      <c r="M461" s="2">
        <v>5046.4185574211542</v>
      </c>
      <c r="N461" s="2">
        <v>0.99999999999815914</v>
      </c>
      <c r="O461" s="2">
        <v>1</v>
      </c>
      <c r="P461" s="2">
        <v>1</v>
      </c>
      <c r="Q461" s="2">
        <v>1</v>
      </c>
      <c r="R461" s="2">
        <v>1</v>
      </c>
      <c r="S461">
        <v>58.556664622618314</v>
      </c>
    </row>
    <row r="462" spans="1:19" x14ac:dyDescent="0.2">
      <c r="A462" s="2" t="s">
        <v>486</v>
      </c>
      <c r="B462" s="2">
        <v>616</v>
      </c>
      <c r="C462" s="2">
        <v>5.4966034692956404E-2</v>
      </c>
      <c r="D462" s="2">
        <v>8.3780215295793922E-2</v>
      </c>
      <c r="E462" s="2">
        <v>620786</v>
      </c>
      <c r="F462" s="2">
        <v>0.98133552687826198</v>
      </c>
      <c r="G462" s="2">
        <v>1.0210540027252719</v>
      </c>
      <c r="H462" s="2">
        <v>-1.6208288422644331E-2</v>
      </c>
      <c r="I462" s="2">
        <v>78.433581846207147</v>
      </c>
      <c r="J462" s="2">
        <v>292.54979984415581</v>
      </c>
      <c r="K462" s="2">
        <v>1506.7531579286244</v>
      </c>
      <c r="L462" s="2">
        <v>2065.8410020223423</v>
      </c>
      <c r="M462" s="2">
        <v>4694.128243071149</v>
      </c>
      <c r="N462" s="2">
        <v>0.99999999999733147</v>
      </c>
      <c r="O462" s="2">
        <v>1</v>
      </c>
      <c r="P462" s="2">
        <v>1</v>
      </c>
      <c r="Q462" s="2">
        <v>1</v>
      </c>
      <c r="R462" s="2">
        <v>1</v>
      </c>
      <c r="S462">
        <v>58.556664622618314</v>
      </c>
    </row>
    <row r="463" spans="1:19" x14ac:dyDescent="0.2">
      <c r="A463" s="2" t="s">
        <v>487</v>
      </c>
      <c r="B463" s="2">
        <v>616</v>
      </c>
      <c r="C463" s="2">
        <v>5.4966034692956404E-2</v>
      </c>
      <c r="D463" s="2">
        <v>8.3249253529929707E-2</v>
      </c>
      <c r="E463" s="2">
        <v>620786</v>
      </c>
      <c r="F463" s="2">
        <v>0.98133552687826198</v>
      </c>
      <c r="G463" s="2">
        <v>1.0189342742968706</v>
      </c>
      <c r="H463" s="2">
        <v>1.882415986332666E-2</v>
      </c>
      <c r="I463" s="2">
        <v>78.859107270723314</v>
      </c>
      <c r="J463" s="2">
        <v>295.02709971858138</v>
      </c>
      <c r="K463" s="2">
        <v>1531.321522004393</v>
      </c>
      <c r="L463" s="2">
        <v>2104.2611977675983</v>
      </c>
      <c r="M463" s="2">
        <v>4815.888754411234</v>
      </c>
      <c r="N463" s="2">
        <v>0.99999999999774658</v>
      </c>
      <c r="O463" s="2">
        <v>1</v>
      </c>
      <c r="P463" s="2">
        <v>1</v>
      </c>
      <c r="Q463" s="2">
        <v>1</v>
      </c>
      <c r="R463" s="2">
        <v>1</v>
      </c>
      <c r="S463">
        <v>58.556664622618314</v>
      </c>
    </row>
    <row r="464" spans="1:19" x14ac:dyDescent="0.2">
      <c r="A464" s="2" t="s">
        <v>488</v>
      </c>
      <c r="B464" s="2">
        <v>616</v>
      </c>
      <c r="C464" s="2">
        <v>5.4966034692956404E-2</v>
      </c>
      <c r="D464" s="2">
        <v>0.11610979803420568</v>
      </c>
      <c r="E464" s="2">
        <v>620786</v>
      </c>
      <c r="F464" s="2">
        <v>0.98133552687826198</v>
      </c>
      <c r="G464" s="2">
        <v>1.0211414253374569</v>
      </c>
      <c r="H464" s="2">
        <v>0.12396116848163716</v>
      </c>
      <c r="I464" s="2">
        <v>79.485083247294</v>
      </c>
      <c r="J464" s="2">
        <v>300.14341408241563</v>
      </c>
      <c r="K464" s="2">
        <v>1596.5180752050121</v>
      </c>
      <c r="L464" s="2">
        <v>2210.0033989775079</v>
      </c>
      <c r="M464" s="2">
        <v>5181.2335581630132</v>
      </c>
      <c r="N464" s="2">
        <v>0.99999999999824318</v>
      </c>
      <c r="O464" s="2">
        <v>1</v>
      </c>
      <c r="P464" s="2">
        <v>1</v>
      </c>
      <c r="Q464" s="2">
        <v>1</v>
      </c>
      <c r="R464" s="2">
        <v>1</v>
      </c>
      <c r="S464">
        <v>58.556664622618314</v>
      </c>
    </row>
    <row r="465" spans="1:19" x14ac:dyDescent="0.2">
      <c r="A465" s="2" t="s">
        <v>489</v>
      </c>
      <c r="B465" s="2">
        <v>616</v>
      </c>
      <c r="C465" s="2">
        <v>5.4966034692956404E-2</v>
      </c>
      <c r="D465" s="2">
        <v>8.1242293297933116E-2</v>
      </c>
      <c r="E465" s="2">
        <v>620786</v>
      </c>
      <c r="F465" s="2">
        <v>0.98133552687826198</v>
      </c>
      <c r="G465" s="2">
        <v>1.0211854440380876</v>
      </c>
      <c r="H465" s="2">
        <v>0.10444592028507858</v>
      </c>
      <c r="I465" s="2">
        <v>79.332622836918404</v>
      </c>
      <c r="J465" s="2">
        <v>299.04609822380331</v>
      </c>
      <c r="K465" s="2">
        <v>1583.298330776516</v>
      </c>
      <c r="L465" s="2">
        <v>2188.6198387377171</v>
      </c>
      <c r="M465" s="2">
        <v>5107.1852804110176</v>
      </c>
      <c r="N465" s="2">
        <v>0.99999999999813327</v>
      </c>
      <c r="O465" s="2">
        <v>1</v>
      </c>
      <c r="P465" s="2">
        <v>1</v>
      </c>
      <c r="Q465" s="2">
        <v>1</v>
      </c>
      <c r="R465" s="2">
        <v>1</v>
      </c>
      <c r="S465">
        <v>58.556664622618314</v>
      </c>
    </row>
    <row r="466" spans="1:19" x14ac:dyDescent="0.2">
      <c r="A466" s="2" t="s">
        <v>490</v>
      </c>
      <c r="B466" s="2">
        <v>616</v>
      </c>
      <c r="C466" s="2">
        <v>5.4966034692956404E-2</v>
      </c>
      <c r="D466" s="2">
        <v>7.8586649974789466E-2</v>
      </c>
      <c r="E466" s="2">
        <v>620786</v>
      </c>
      <c r="F466" s="2">
        <v>0.98133552687826198</v>
      </c>
      <c r="G466" s="2">
        <v>1.0283688058182698</v>
      </c>
      <c r="H466" s="2">
        <v>0.16909040901379049</v>
      </c>
      <c r="I466" s="2">
        <v>79.263059593843749</v>
      </c>
      <c r="J466" s="2">
        <v>300.5059171470653</v>
      </c>
      <c r="K466" s="2">
        <v>1616.0529426438134</v>
      </c>
      <c r="L466" s="2">
        <v>2244.6562592783725</v>
      </c>
      <c r="M466" s="2">
        <v>5323.8154345797093</v>
      </c>
      <c r="N466" s="2">
        <v>0.99999999999808098</v>
      </c>
      <c r="O466" s="2">
        <v>1</v>
      </c>
      <c r="P466" s="2">
        <v>1</v>
      </c>
      <c r="Q466" s="2">
        <v>1</v>
      </c>
      <c r="R466" s="2">
        <v>1</v>
      </c>
      <c r="S466">
        <v>58.556664622618314</v>
      </c>
    </row>
    <row r="467" spans="1:19" x14ac:dyDescent="0.2">
      <c r="A467" s="2" t="s">
        <v>491</v>
      </c>
      <c r="B467" s="2">
        <v>616</v>
      </c>
      <c r="C467" s="2">
        <v>5.4966034692956404E-2</v>
      </c>
      <c r="D467" s="2">
        <v>7.3075224607810449E-2</v>
      </c>
      <c r="E467" s="2">
        <v>620786</v>
      </c>
      <c r="F467" s="2">
        <v>0.98133552687826198</v>
      </c>
      <c r="G467" s="2">
        <v>1.0206671355541779</v>
      </c>
      <c r="H467" s="2">
        <v>-0.19465401040397184</v>
      </c>
      <c r="I467" s="2">
        <v>77.154459791394459</v>
      </c>
      <c r="J467" s="2">
        <v>283.49276181164458</v>
      </c>
      <c r="K467" s="2">
        <v>1406.4340173824135</v>
      </c>
      <c r="L467" s="2">
        <v>1907.8711601134894</v>
      </c>
      <c r="M467" s="2">
        <v>4193.202893898233</v>
      </c>
      <c r="N467" s="2">
        <v>0.99999999999556677</v>
      </c>
      <c r="O467" s="2">
        <v>1</v>
      </c>
      <c r="P467" s="2">
        <v>1</v>
      </c>
      <c r="Q467" s="2">
        <v>1</v>
      </c>
      <c r="R467" s="2">
        <v>1</v>
      </c>
      <c r="S467">
        <v>58.556664622618314</v>
      </c>
    </row>
    <row r="468" spans="1:19" x14ac:dyDescent="0.2">
      <c r="A468" s="2" t="s">
        <v>492</v>
      </c>
      <c r="B468" s="2">
        <v>616</v>
      </c>
      <c r="C468" s="2">
        <v>5.4966034692956404E-2</v>
      </c>
      <c r="D468" s="2">
        <v>7.5841000107191275E-2</v>
      </c>
      <c r="E468" s="2">
        <v>620786</v>
      </c>
      <c r="F468" s="2">
        <v>0.98133552687826198</v>
      </c>
      <c r="G468" s="2">
        <v>1.0326376368409926</v>
      </c>
      <c r="H468" s="2">
        <v>-9.1979262686948018E-2</v>
      </c>
      <c r="I468" s="2">
        <v>77.008804524117053</v>
      </c>
      <c r="J468" s="2">
        <v>285.43151200784257</v>
      </c>
      <c r="K468" s="2">
        <v>1447.1182135265331</v>
      </c>
      <c r="L468" s="2">
        <v>1975.2191699401787</v>
      </c>
      <c r="M468" s="2">
        <v>4426.2423790299954</v>
      </c>
      <c r="N468" s="2">
        <v>0.9999999999953032</v>
      </c>
      <c r="O468" s="2">
        <v>1</v>
      </c>
      <c r="P468" s="2">
        <v>1</v>
      </c>
      <c r="Q468" s="2">
        <v>1</v>
      </c>
      <c r="R468" s="2">
        <v>1</v>
      </c>
      <c r="S468">
        <v>58.556664622618314</v>
      </c>
    </row>
    <row r="469" spans="1:19" x14ac:dyDescent="0.2">
      <c r="A469" s="2" t="s">
        <v>493</v>
      </c>
      <c r="B469" s="2">
        <v>616</v>
      </c>
      <c r="C469" s="2">
        <v>5.4966034692956404E-2</v>
      </c>
      <c r="D469" s="2">
        <v>7.5099808550019034E-2</v>
      </c>
      <c r="E469" s="2">
        <v>620786</v>
      </c>
      <c r="F469" s="2">
        <v>0.98133552687826198</v>
      </c>
      <c r="G469" s="2">
        <v>1.0205192517640183</v>
      </c>
      <c r="H469" s="2">
        <v>-8.0915816377593999E-2</v>
      </c>
      <c r="I469" s="2">
        <v>77.994779626032056</v>
      </c>
      <c r="J469" s="2">
        <v>289.30889957467389</v>
      </c>
      <c r="K469" s="2">
        <v>1469.2899318656803</v>
      </c>
      <c r="L469" s="2">
        <v>2006.3261889140417</v>
      </c>
      <c r="M469" s="2">
        <v>4500.6495298603868</v>
      </c>
      <c r="N469" s="2">
        <v>0.99999999999682354</v>
      </c>
      <c r="O469" s="2">
        <v>1</v>
      </c>
      <c r="P469" s="2">
        <v>1</v>
      </c>
      <c r="Q469" s="2">
        <v>1</v>
      </c>
      <c r="R469" s="2">
        <v>1</v>
      </c>
      <c r="S469">
        <v>58.556664622618314</v>
      </c>
    </row>
    <row r="470" spans="1:19" x14ac:dyDescent="0.2">
      <c r="A470" s="2" t="s">
        <v>494</v>
      </c>
      <c r="B470" s="2">
        <v>616</v>
      </c>
      <c r="C470" s="2">
        <v>5.4966034692956404E-2</v>
      </c>
      <c r="D470" s="2">
        <v>9.1672507673169285E-2</v>
      </c>
      <c r="E470" s="2">
        <v>620786</v>
      </c>
      <c r="F470" s="2">
        <v>0.98133552687826198</v>
      </c>
      <c r="G470" s="2">
        <v>1.0067168664041533</v>
      </c>
      <c r="H470" s="2">
        <v>-8.152219418641711E-2</v>
      </c>
      <c r="I470" s="2">
        <v>79.048860285865871</v>
      </c>
      <c r="J470" s="2">
        <v>293.15099694461651</v>
      </c>
      <c r="K470" s="2">
        <v>1487.5518175805398</v>
      </c>
      <c r="L470" s="2">
        <v>2030.6125843182315</v>
      </c>
      <c r="M470" s="2">
        <v>4549.0808772093642</v>
      </c>
      <c r="N470" s="2">
        <v>0.99999999999791034</v>
      </c>
      <c r="O470" s="2">
        <v>1</v>
      </c>
      <c r="P470" s="2">
        <v>1</v>
      </c>
      <c r="Q470" s="2">
        <v>1</v>
      </c>
      <c r="R470" s="2">
        <v>1</v>
      </c>
      <c r="S470">
        <v>58.556664622618314</v>
      </c>
    </row>
    <row r="471" spans="1:19" x14ac:dyDescent="0.2">
      <c r="A471" s="2" t="s">
        <v>495</v>
      </c>
      <c r="B471" s="2">
        <v>616</v>
      </c>
      <c r="C471" s="2">
        <v>5.4966034692956404E-2</v>
      </c>
      <c r="D471" s="2">
        <v>7.4987379365451565E-2</v>
      </c>
      <c r="E471" s="2">
        <v>620786</v>
      </c>
      <c r="F471" s="2">
        <v>0.98133552687826198</v>
      </c>
      <c r="G471" s="2">
        <v>1.0227612099736318</v>
      </c>
      <c r="H471" s="2">
        <v>8.1549491003987853E-2</v>
      </c>
      <c r="I471" s="2">
        <v>79.035890196765976</v>
      </c>
      <c r="J471" s="2">
        <v>297.32230871206554</v>
      </c>
      <c r="K471" s="2">
        <v>1565.7554141621508</v>
      </c>
      <c r="L471" s="2">
        <v>2160.9040493133789</v>
      </c>
      <c r="M471" s="2">
        <v>5016.1383386854941</v>
      </c>
      <c r="N471" s="2">
        <v>0.99999999999789946</v>
      </c>
      <c r="O471" s="2">
        <v>1</v>
      </c>
      <c r="P471" s="2">
        <v>1</v>
      </c>
      <c r="Q471" s="2">
        <v>1</v>
      </c>
      <c r="R471" s="2">
        <v>1</v>
      </c>
      <c r="S471">
        <v>58.556664622618314</v>
      </c>
    </row>
    <row r="472" spans="1:19" x14ac:dyDescent="0.2">
      <c r="A472" s="2" t="s">
        <v>496</v>
      </c>
      <c r="B472" s="2">
        <v>616</v>
      </c>
      <c r="C472" s="2">
        <v>5.4966034692956404E-2</v>
      </c>
      <c r="D472" s="2">
        <v>8.7493578116853571E-2</v>
      </c>
      <c r="E472" s="2">
        <v>620786</v>
      </c>
      <c r="F472" s="2">
        <v>0.98133552687826198</v>
      </c>
      <c r="G472" s="2">
        <v>1.0179017224453351</v>
      </c>
      <c r="H472" s="2">
        <v>0.17680228604806961</v>
      </c>
      <c r="I472" s="2">
        <v>80.149342035265931</v>
      </c>
      <c r="J472" s="2">
        <v>304.10720252415229</v>
      </c>
      <c r="K472" s="2">
        <v>1638.5995753817986</v>
      </c>
      <c r="L472" s="2">
        <v>2277.1831350607895</v>
      </c>
      <c r="M472" s="2">
        <v>5409.1216253131961</v>
      </c>
      <c r="N472" s="2">
        <v>0.9999999999986513</v>
      </c>
      <c r="O472" s="2">
        <v>1</v>
      </c>
      <c r="P472" s="2">
        <v>1</v>
      </c>
      <c r="Q472" s="2">
        <v>1</v>
      </c>
      <c r="R472" s="2">
        <v>1</v>
      </c>
      <c r="S472">
        <v>58.556664622618314</v>
      </c>
    </row>
    <row r="473" spans="1:19" x14ac:dyDescent="0.2">
      <c r="A473" s="2" t="s">
        <v>497</v>
      </c>
      <c r="B473" s="2">
        <v>616</v>
      </c>
      <c r="C473" s="2">
        <v>5.4966034692956404E-2</v>
      </c>
      <c r="D473" s="2">
        <v>7.9148080339879454E-2</v>
      </c>
      <c r="E473" s="2">
        <v>620786</v>
      </c>
      <c r="F473" s="2">
        <v>0.98133552687826198</v>
      </c>
      <c r="G473" s="2">
        <v>1.0229954544753592</v>
      </c>
      <c r="H473" s="5">
        <v>0.11603689342453768</v>
      </c>
      <c r="I473" s="2">
        <v>79.279313681140849</v>
      </c>
      <c r="J473" s="2">
        <v>299.15215159305887</v>
      </c>
      <c r="K473" s="2">
        <v>1588.2604372244459</v>
      </c>
      <c r="L473" s="2">
        <v>2197.3466302948918</v>
      </c>
      <c r="M473" s="2">
        <v>5142.2678724633306</v>
      </c>
      <c r="N473" s="2">
        <v>0.9999999999980933</v>
      </c>
      <c r="O473" s="2">
        <v>1</v>
      </c>
      <c r="P473" s="2">
        <v>1</v>
      </c>
      <c r="Q473" s="2">
        <v>1</v>
      </c>
      <c r="R473" s="2">
        <v>1</v>
      </c>
      <c r="S473">
        <v>58.556664622618314</v>
      </c>
    </row>
    <row r="474" spans="1:19" x14ac:dyDescent="0.2">
      <c r="A474" s="2" t="s">
        <v>498</v>
      </c>
      <c r="B474" s="2">
        <v>616</v>
      </c>
      <c r="C474" s="2">
        <v>5.4966034692956404E-2</v>
      </c>
      <c r="D474" s="2">
        <v>7.7223730312145647E-2</v>
      </c>
      <c r="E474" s="2">
        <v>620786</v>
      </c>
      <c r="F474" s="2">
        <v>0.98133552687826198</v>
      </c>
      <c r="G474" s="2">
        <v>1.0217290014856784</v>
      </c>
      <c r="H474" s="2">
        <v>9.0041066726028698E-2</v>
      </c>
      <c r="I474" s="2">
        <v>79.180585140094848</v>
      </c>
      <c r="J474" s="2">
        <v>298.09090300161722</v>
      </c>
      <c r="K474" s="2">
        <v>1572.8993336251108</v>
      </c>
      <c r="L474" s="2">
        <v>2172.0336659902773</v>
      </c>
      <c r="M474" s="2">
        <v>5051.5530383603655</v>
      </c>
      <c r="N474" s="2">
        <v>0.99999999999801692</v>
      </c>
      <c r="O474" s="2">
        <v>1</v>
      </c>
      <c r="P474" s="2">
        <v>1</v>
      </c>
      <c r="Q474" s="2">
        <v>1</v>
      </c>
      <c r="R474" s="2">
        <v>1</v>
      </c>
      <c r="S474">
        <v>58.556664622618314</v>
      </c>
    </row>
    <row r="475" spans="1:19" x14ac:dyDescent="0.2">
      <c r="A475" s="2" t="s">
        <v>499</v>
      </c>
      <c r="B475" s="2">
        <v>616</v>
      </c>
      <c r="C475" s="2">
        <v>5.4966034692956404E-2</v>
      </c>
      <c r="D475" s="2">
        <v>7.4796852939013905E-2</v>
      </c>
      <c r="E475" s="2">
        <v>620786</v>
      </c>
      <c r="F475" s="2">
        <v>0.98133552687826198</v>
      </c>
      <c r="G475" s="2">
        <v>1.0223987124839473</v>
      </c>
      <c r="H475" s="2">
        <v>-0.19061534265961305</v>
      </c>
      <c r="I475" s="2">
        <v>77.055473931159128</v>
      </c>
      <c r="J475" s="2">
        <v>283.23341185090703</v>
      </c>
      <c r="K475" s="2">
        <v>1406.4504797424497</v>
      </c>
      <c r="L475" s="2">
        <v>1908.4026469562023</v>
      </c>
      <c r="M475" s="2">
        <v>4197.9538299574688</v>
      </c>
      <c r="N475" s="2">
        <v>0.99999999999538935</v>
      </c>
      <c r="O475" s="2">
        <v>1</v>
      </c>
      <c r="P475" s="2">
        <v>1</v>
      </c>
      <c r="Q475" s="2">
        <v>1</v>
      </c>
      <c r="R475" s="2">
        <v>1</v>
      </c>
      <c r="S475">
        <v>58.556664622618314</v>
      </c>
    </row>
    <row r="476" spans="1:19" x14ac:dyDescent="0.2">
      <c r="A476" s="2" t="s">
        <v>500</v>
      </c>
      <c r="B476" s="2">
        <v>616</v>
      </c>
      <c r="C476" s="2">
        <v>5.4966034692956404E-2</v>
      </c>
      <c r="D476" s="2">
        <v>7.3955498113163043E-2</v>
      </c>
      <c r="E476" s="2">
        <v>620786</v>
      </c>
      <c r="F476" s="2">
        <v>0.98133552687826198</v>
      </c>
      <c r="G476" s="2">
        <v>1.0277586753977384</v>
      </c>
      <c r="H476" s="2">
        <v>-0.10586947958669882</v>
      </c>
      <c r="I476" s="2">
        <v>77.269827424386946</v>
      </c>
      <c r="J476" s="2">
        <v>286.04762470055613</v>
      </c>
      <c r="K476" s="2">
        <v>1445.6688219760929</v>
      </c>
      <c r="L476" s="2">
        <v>1971.4125258450754</v>
      </c>
      <c r="M476" s="2">
        <v>4404.4182632502507</v>
      </c>
      <c r="N476" s="2">
        <v>0.99999999999576494</v>
      </c>
      <c r="O476" s="2">
        <v>1</v>
      </c>
      <c r="P476" s="2">
        <v>1</v>
      </c>
      <c r="Q476" s="2">
        <v>1</v>
      </c>
      <c r="R476" s="2">
        <v>1</v>
      </c>
      <c r="S476">
        <v>58.556664622618314</v>
      </c>
    </row>
    <row r="477" spans="1:19" x14ac:dyDescent="0.2">
      <c r="A477" s="2" t="s">
        <v>501</v>
      </c>
      <c r="B477" s="2">
        <v>616</v>
      </c>
      <c r="C477" s="2">
        <v>5.4966034692956404E-2</v>
      </c>
      <c r="D477" s="2">
        <v>6.8592678762903411E-2</v>
      </c>
      <c r="E477" s="2">
        <v>620786</v>
      </c>
      <c r="F477" s="2">
        <v>0.98133552687826198</v>
      </c>
      <c r="G477" s="2">
        <v>1.0389371296951899</v>
      </c>
      <c r="H477" s="2">
        <v>-5.4387035000730291E-2</v>
      </c>
      <c r="I477" s="2">
        <v>76.814675482400702</v>
      </c>
      <c r="J477" s="2">
        <v>285.62949612470015</v>
      </c>
      <c r="K477" s="2">
        <v>1460.0824538917836</v>
      </c>
      <c r="L477" s="2">
        <v>1997.6959011640577</v>
      </c>
      <c r="M477" s="2">
        <v>4511.2345188683657</v>
      </c>
      <c r="N477" s="2">
        <v>0.99999999999492761</v>
      </c>
      <c r="O477" s="2">
        <v>1</v>
      </c>
      <c r="P477" s="2">
        <v>1</v>
      </c>
      <c r="Q477" s="2">
        <v>1</v>
      </c>
      <c r="R477" s="2">
        <v>1</v>
      </c>
      <c r="S477">
        <v>58.556664622618314</v>
      </c>
    </row>
    <row r="478" spans="1:19" x14ac:dyDescent="0.2">
      <c r="A478" s="2" t="s">
        <v>502</v>
      </c>
      <c r="B478" s="2">
        <v>616</v>
      </c>
      <c r="C478" s="2">
        <v>5.4966034692956404E-2</v>
      </c>
      <c r="D478" s="2">
        <v>9.2152760722867294E-2</v>
      </c>
      <c r="E478" s="2">
        <v>620786</v>
      </c>
      <c r="F478" s="2">
        <v>0.98133552687826198</v>
      </c>
      <c r="G478" s="2">
        <v>1.0233676636222504</v>
      </c>
      <c r="H478" s="2">
        <v>-3.5464014590955321E-2</v>
      </c>
      <c r="I478" s="2">
        <v>78.114350123737765</v>
      </c>
      <c r="J478" s="2">
        <v>290.88377613588443</v>
      </c>
      <c r="K478" s="2">
        <v>1492.0023425267757</v>
      </c>
      <c r="L478" s="2">
        <v>2043.1939807681752</v>
      </c>
      <c r="M478" s="2">
        <v>4625.4179966391439</v>
      </c>
      <c r="N478" s="2">
        <v>0.99999999999697076</v>
      </c>
      <c r="O478" s="2">
        <v>1</v>
      </c>
      <c r="P478" s="2">
        <v>1</v>
      </c>
      <c r="Q478" s="2">
        <v>1</v>
      </c>
      <c r="R478" s="2">
        <v>1</v>
      </c>
      <c r="S478">
        <v>58.556664622618314</v>
      </c>
    </row>
    <row r="479" spans="1:19" x14ac:dyDescent="0.2">
      <c r="A479" s="2" t="s">
        <v>503</v>
      </c>
      <c r="B479" s="2">
        <v>616</v>
      </c>
      <c r="C479" s="2">
        <v>5.4966034692956404E-2</v>
      </c>
      <c r="D479" s="2">
        <v>7.4868915632135657E-2</v>
      </c>
      <c r="E479" s="2">
        <v>620786</v>
      </c>
      <c r="F479" s="2">
        <v>0.98133552687826198</v>
      </c>
      <c r="G479" s="2">
        <v>1.0154223622149428</v>
      </c>
      <c r="H479" s="2">
        <v>-2.5825868377456832E-2</v>
      </c>
      <c r="I479" s="2">
        <v>78.794524775874237</v>
      </c>
      <c r="J479" s="2">
        <v>293.63926798871296</v>
      </c>
      <c r="K479" s="2">
        <v>1508.8240137423145</v>
      </c>
      <c r="L479" s="2">
        <v>2067.2022898083683</v>
      </c>
      <c r="M479" s="2">
        <v>4685.8855562483313</v>
      </c>
      <c r="N479" s="2">
        <v>0.99999999999768796</v>
      </c>
      <c r="O479" s="2">
        <v>1</v>
      </c>
      <c r="P479" s="2">
        <v>1</v>
      </c>
      <c r="Q479" s="2">
        <v>1</v>
      </c>
      <c r="R479" s="2">
        <v>1</v>
      </c>
      <c r="S479">
        <v>58.556664622618314</v>
      </c>
    </row>
    <row r="480" spans="1:19" x14ac:dyDescent="0.2">
      <c r="A480" s="2" t="s">
        <v>504</v>
      </c>
      <c r="B480" s="2">
        <v>616</v>
      </c>
      <c r="C480" s="2">
        <v>5.4966034692956404E-2</v>
      </c>
      <c r="D480" s="2">
        <v>0.1473572477744314</v>
      </c>
      <c r="E480" s="2">
        <v>620786</v>
      </c>
      <c r="F480" s="2">
        <v>0.98133552687826198</v>
      </c>
      <c r="G480" s="2">
        <v>1.0196643443392541</v>
      </c>
      <c r="H480" s="2">
        <v>4.0681185627617779E-2</v>
      </c>
      <c r="I480" s="2">
        <v>78.967398973660153</v>
      </c>
      <c r="J480" s="2">
        <v>295.99771896691732</v>
      </c>
      <c r="K480" s="2">
        <v>1544.0343061388937</v>
      </c>
      <c r="L480" s="2">
        <v>2124.8617558124133</v>
      </c>
      <c r="M480" s="2">
        <v>4886.3853107937248</v>
      </c>
      <c r="N480" s="2">
        <v>0.9999999999978415</v>
      </c>
      <c r="O480" s="2">
        <v>1</v>
      </c>
      <c r="P480" s="2">
        <v>1</v>
      </c>
      <c r="Q480" s="2">
        <v>1</v>
      </c>
      <c r="R480" s="2">
        <v>1</v>
      </c>
      <c r="S480">
        <v>58.556664622618314</v>
      </c>
    </row>
    <row r="481" spans="1:19" x14ac:dyDescent="0.2">
      <c r="A481" s="2" t="s">
        <v>505</v>
      </c>
      <c r="B481" s="2">
        <v>616</v>
      </c>
      <c r="C481" s="2">
        <v>5.4966034692956404E-2</v>
      </c>
      <c r="D481" s="2">
        <v>7.2524129611659854E-2</v>
      </c>
      <c r="E481" s="2">
        <v>620786</v>
      </c>
      <c r="F481" s="2">
        <v>0.98133552687826198</v>
      </c>
      <c r="G481" s="2">
        <v>1.0231392662316583</v>
      </c>
      <c r="H481" s="2">
        <v>-5.8123200617769037E-2</v>
      </c>
      <c r="I481" s="2">
        <v>77.964488176504119</v>
      </c>
      <c r="J481" s="2">
        <v>289.76503453650258</v>
      </c>
      <c r="K481" s="2">
        <v>1478.9822728131412</v>
      </c>
      <c r="L481" s="2">
        <v>2022.4906737682993</v>
      </c>
      <c r="M481" s="2">
        <v>4557.9615876733033</v>
      </c>
      <c r="N481" s="2">
        <v>0.99999999999678513</v>
      </c>
      <c r="O481" s="2">
        <v>1</v>
      </c>
      <c r="P481" s="2">
        <v>1</v>
      </c>
      <c r="Q481" s="2">
        <v>1</v>
      </c>
      <c r="R481" s="2">
        <v>1</v>
      </c>
      <c r="S481">
        <v>58.556664622618314</v>
      </c>
    </row>
    <row r="482" spans="1:19" x14ac:dyDescent="0.2">
      <c r="A482" s="2" t="s">
        <v>506</v>
      </c>
      <c r="B482" s="2">
        <v>616</v>
      </c>
      <c r="C482" s="2">
        <v>5.4966034692956404E-2</v>
      </c>
      <c r="D482" s="2">
        <v>8.0437731202759405E-2</v>
      </c>
      <c r="E482" s="2">
        <v>620786</v>
      </c>
      <c r="F482" s="2">
        <v>0.98133552687826198</v>
      </c>
      <c r="G482" s="2">
        <v>1.029528651876257</v>
      </c>
      <c r="H482" s="2">
        <v>0.12529196570035675</v>
      </c>
      <c r="I482" s="2">
        <v>78.84148822712838</v>
      </c>
      <c r="J482" s="2">
        <v>297.73691732582625</v>
      </c>
      <c r="K482" s="2">
        <v>1584.3252053155277</v>
      </c>
      <c r="L482" s="2">
        <v>2193.4961706991003</v>
      </c>
      <c r="M482" s="2">
        <v>5146.5735221189116</v>
      </c>
      <c r="N482" s="2">
        <v>0.9999999999977307</v>
      </c>
      <c r="O482" s="2">
        <v>1</v>
      </c>
      <c r="P482" s="2">
        <v>1</v>
      </c>
      <c r="Q482" s="2">
        <v>1</v>
      </c>
      <c r="R482" s="2">
        <v>1</v>
      </c>
      <c r="S482">
        <v>58.556664622618314</v>
      </c>
    </row>
    <row r="483" spans="1:19" x14ac:dyDescent="0.2">
      <c r="A483" s="2" t="s">
        <v>507</v>
      </c>
      <c r="B483" s="2">
        <v>616</v>
      </c>
      <c r="C483" s="2">
        <v>5.4966034692956404E-2</v>
      </c>
      <c r="D483" s="2">
        <v>7.7061039480210397E-2</v>
      </c>
      <c r="E483" s="2">
        <v>620786</v>
      </c>
      <c r="F483" s="2">
        <v>0.98133552687826198</v>
      </c>
      <c r="G483" s="2">
        <v>1.023078077075928</v>
      </c>
      <c r="H483" s="2">
        <v>6.5154940165883704E-2</v>
      </c>
      <c r="I483" s="2">
        <v>78.887528700166484</v>
      </c>
      <c r="J483" s="2">
        <v>296.33575508532027</v>
      </c>
      <c r="K483" s="2">
        <v>1554.6401540623176</v>
      </c>
      <c r="L483" s="2">
        <v>2143.1311619275766</v>
      </c>
      <c r="M483" s="2">
        <v>4956.4538204842238</v>
      </c>
      <c r="N483" s="2">
        <v>0.99999999999777189</v>
      </c>
      <c r="O483" s="2">
        <v>1</v>
      </c>
      <c r="P483" s="2">
        <v>1</v>
      </c>
      <c r="Q483" s="2">
        <v>1</v>
      </c>
      <c r="R483" s="2">
        <v>1</v>
      </c>
      <c r="S483">
        <v>58.556664622618314</v>
      </c>
    </row>
    <row r="484" spans="1:19" x14ac:dyDescent="0.2">
      <c r="A484" s="2" t="s">
        <v>508</v>
      </c>
      <c r="B484" s="2">
        <v>616</v>
      </c>
      <c r="C484" s="2">
        <v>5.4966034692956404E-2</v>
      </c>
      <c r="D484" s="2">
        <v>8.061385078259628E-2</v>
      </c>
      <c r="E484" s="2">
        <v>620786</v>
      </c>
      <c r="F484" s="2">
        <v>0.98133552687826198</v>
      </c>
      <c r="G484" s="2">
        <v>1.0244292413411415</v>
      </c>
      <c r="H484" s="5">
        <v>-0.10778331507127556</v>
      </c>
      <c r="I484" s="2">
        <v>77.503990303337645</v>
      </c>
      <c r="J484" s="2">
        <v>286.85450432466143</v>
      </c>
      <c r="K484" s="2">
        <v>1448.9034236880436</v>
      </c>
      <c r="L484" s="2">
        <v>1975.4599476167718</v>
      </c>
      <c r="M484" s="2">
        <v>4410.5929482506808</v>
      </c>
      <c r="N484" s="2">
        <v>0.99999999999614053</v>
      </c>
      <c r="O484" s="2">
        <v>1</v>
      </c>
      <c r="P484" s="2">
        <v>1</v>
      </c>
      <c r="Q484" s="2">
        <v>1</v>
      </c>
      <c r="R484" s="2">
        <v>1</v>
      </c>
      <c r="S484">
        <v>58.556664622618314</v>
      </c>
    </row>
    <row r="485" spans="1:19" x14ac:dyDescent="0.2">
      <c r="A485" s="2" t="s">
        <v>509</v>
      </c>
      <c r="B485" s="2">
        <v>616</v>
      </c>
      <c r="C485" s="2">
        <v>5.4966034692956404E-2</v>
      </c>
      <c r="D485" s="2">
        <v>8.500406026933352E-2</v>
      </c>
      <c r="E485" s="2">
        <v>620786</v>
      </c>
      <c r="F485" s="2">
        <v>0.98133552687826198</v>
      </c>
      <c r="G485" s="2">
        <v>1.0272212339019051</v>
      </c>
      <c r="H485" s="2">
        <v>5.6667846969955159E-2</v>
      </c>
      <c r="I485" s="2">
        <v>78.504731416050333</v>
      </c>
      <c r="J485" s="2">
        <v>294.67974787456257</v>
      </c>
      <c r="K485" s="2">
        <v>1543.0792024915772</v>
      </c>
      <c r="L485" s="2">
        <v>2126.0688092371988</v>
      </c>
      <c r="M485" s="2">
        <v>4909.0152470049306</v>
      </c>
      <c r="N485" s="2">
        <v>0.99999999999740585</v>
      </c>
      <c r="O485" s="2">
        <v>1</v>
      </c>
      <c r="P485" s="2">
        <v>1</v>
      </c>
      <c r="Q485" s="2">
        <v>1</v>
      </c>
      <c r="R485" s="2">
        <v>1</v>
      </c>
      <c r="S485">
        <v>58.556664622618314</v>
      </c>
    </row>
    <row r="486" spans="1:19" x14ac:dyDescent="0.2">
      <c r="A486" s="2" t="s">
        <v>510</v>
      </c>
      <c r="B486" s="2">
        <v>616</v>
      </c>
      <c r="C486" s="2">
        <v>5.4966034692956404E-2</v>
      </c>
      <c r="D486" s="2">
        <v>0.11004975876860348</v>
      </c>
      <c r="E486" s="2">
        <v>620786</v>
      </c>
      <c r="F486" s="2">
        <v>0.98133552687826198</v>
      </c>
      <c r="G486" s="2">
        <v>1.0309716923944845</v>
      </c>
      <c r="H486" s="2">
        <v>0.19658200510992224</v>
      </c>
      <c r="I486" s="2">
        <v>79.268821381748467</v>
      </c>
      <c r="J486" s="2">
        <v>301.26671596557412</v>
      </c>
      <c r="K486" s="2">
        <v>1631.1383437893699</v>
      </c>
      <c r="L486" s="2">
        <v>2270.3946327330455</v>
      </c>
      <c r="M486" s="2">
        <v>5423.974613733154</v>
      </c>
      <c r="N486" s="2">
        <v>0.99999999999808531</v>
      </c>
      <c r="O486" s="2">
        <v>1</v>
      </c>
      <c r="P486" s="2">
        <v>1</v>
      </c>
      <c r="Q486" s="2">
        <v>1</v>
      </c>
      <c r="R486" s="2">
        <v>1</v>
      </c>
      <c r="S486">
        <v>58.556664622618314</v>
      </c>
    </row>
    <row r="487" spans="1:19" x14ac:dyDescent="0.2">
      <c r="A487" s="2" t="s">
        <v>511</v>
      </c>
      <c r="B487" s="2">
        <v>616</v>
      </c>
      <c r="C487" s="2">
        <v>5.4966034692956404E-2</v>
      </c>
      <c r="D487" s="2">
        <v>7.6553453075329569E-2</v>
      </c>
      <c r="E487" s="2">
        <v>620786</v>
      </c>
      <c r="F487" s="2">
        <v>0.98133552687826198</v>
      </c>
      <c r="G487" s="2">
        <v>1.0184532440675262</v>
      </c>
      <c r="H487" s="2">
        <v>7.6782639877231329E-2</v>
      </c>
      <c r="I487" s="2">
        <v>79.335667072791011</v>
      </c>
      <c r="J487" s="2">
        <v>298.32500322414927</v>
      </c>
      <c r="K487" s="2">
        <v>1569.1640810835099</v>
      </c>
      <c r="L487" s="2">
        <v>2164.7776929250854</v>
      </c>
      <c r="M487" s="2">
        <v>5018.2463214206236</v>
      </c>
      <c r="N487" s="2">
        <v>0.9999999999981356</v>
      </c>
      <c r="O487" s="2">
        <v>1</v>
      </c>
      <c r="P487" s="2">
        <v>1</v>
      </c>
      <c r="Q487" s="2">
        <v>1</v>
      </c>
      <c r="R487" s="2">
        <v>1</v>
      </c>
      <c r="S487">
        <v>58.556664622618314</v>
      </c>
    </row>
    <row r="488" spans="1:19" x14ac:dyDescent="0.2">
      <c r="A488" s="2" t="s">
        <v>512</v>
      </c>
      <c r="B488" s="2">
        <v>616</v>
      </c>
      <c r="C488" s="2">
        <v>5.4966034692956404E-2</v>
      </c>
      <c r="D488" s="2">
        <v>0.10422062529274061</v>
      </c>
      <c r="E488" s="2">
        <v>620786</v>
      </c>
      <c r="F488" s="2">
        <v>0.98133552687826198</v>
      </c>
      <c r="G488" s="2">
        <v>1.0430663218815595</v>
      </c>
      <c r="H488" s="2">
        <v>-7.3992843346415996E-2</v>
      </c>
      <c r="I488" s="2">
        <v>76.373962443018002</v>
      </c>
      <c r="J488" s="2">
        <v>283.53968963557855</v>
      </c>
      <c r="K488" s="2">
        <v>1443.6927313196295</v>
      </c>
      <c r="L488" s="2">
        <v>1973.0741920362957</v>
      </c>
      <c r="M488" s="2">
        <v>4440.3780081392242</v>
      </c>
      <c r="N488" s="2">
        <v>0.99999999999396016</v>
      </c>
      <c r="O488" s="2">
        <v>1</v>
      </c>
      <c r="P488" s="2">
        <v>1</v>
      </c>
      <c r="Q488" s="2">
        <v>1</v>
      </c>
      <c r="R488" s="2">
        <v>1</v>
      </c>
      <c r="S488">
        <v>58.556664622618314</v>
      </c>
    </row>
    <row r="489" spans="1:19" x14ac:dyDescent="0.2">
      <c r="A489" s="2" t="s">
        <v>513</v>
      </c>
      <c r="B489" s="2">
        <v>616</v>
      </c>
      <c r="C489" s="2">
        <v>5.4966034692956404E-2</v>
      </c>
      <c r="D489" s="2">
        <v>9.1246845472655019E-2</v>
      </c>
      <c r="E489" s="2">
        <v>620786</v>
      </c>
      <c r="F489" s="2">
        <v>0.98133552687826198</v>
      </c>
      <c r="G489" s="2">
        <v>1.0135037574680383</v>
      </c>
      <c r="H489" s="2">
        <v>0.25930143452551491</v>
      </c>
      <c r="I489" s="2">
        <v>81.154654413734221</v>
      </c>
      <c r="J489" s="2">
        <v>310.29850790953196</v>
      </c>
      <c r="K489" s="2">
        <v>1707.7347317357082</v>
      </c>
      <c r="L489" s="2">
        <v>2388.9727327861133</v>
      </c>
      <c r="M489" s="2">
        <v>5803.9914808620233</v>
      </c>
      <c r="N489" s="2">
        <v>0.9999999999990965</v>
      </c>
      <c r="O489" s="2">
        <v>1</v>
      </c>
      <c r="P489" s="2">
        <v>1</v>
      </c>
      <c r="Q489" s="2">
        <v>1</v>
      </c>
      <c r="R489" s="2">
        <v>1</v>
      </c>
      <c r="S489">
        <v>58.556664622618314</v>
      </c>
    </row>
    <row r="490" spans="1:19" x14ac:dyDescent="0.2">
      <c r="A490" s="2" t="s">
        <v>514</v>
      </c>
      <c r="B490" s="2">
        <v>616</v>
      </c>
      <c r="C490" s="2">
        <v>5.4966034692956404E-2</v>
      </c>
      <c r="D490" s="2">
        <v>9.0861036768730835E-2</v>
      </c>
      <c r="E490" s="2">
        <v>620786</v>
      </c>
      <c r="F490" s="2">
        <v>0.98133552687826198</v>
      </c>
      <c r="G490" s="2">
        <v>1.0147211216072587</v>
      </c>
      <c r="H490" s="2">
        <v>0.27790267506065069</v>
      </c>
      <c r="I490" s="2">
        <v>81.203261762008182</v>
      </c>
      <c r="J490" s="2">
        <v>311.02075986596282</v>
      </c>
      <c r="K490" s="2">
        <v>1720.0939166812127</v>
      </c>
      <c r="L490" s="2">
        <v>2410.029444706543</v>
      </c>
      <c r="M490" s="2">
        <v>5887.4856551380326</v>
      </c>
      <c r="N490" s="2">
        <v>0.99999999999911382</v>
      </c>
      <c r="O490" s="2">
        <v>1</v>
      </c>
      <c r="P490" s="2">
        <v>1</v>
      </c>
      <c r="Q490" s="2">
        <v>1</v>
      </c>
      <c r="R490" s="2">
        <v>1</v>
      </c>
      <c r="S490">
        <v>58.556664622618314</v>
      </c>
    </row>
    <row r="491" spans="1:19" x14ac:dyDescent="0.2">
      <c r="A491" s="2" t="s">
        <v>515</v>
      </c>
      <c r="B491" s="2">
        <v>616</v>
      </c>
      <c r="C491" s="2">
        <v>5.4966034692956404E-2</v>
      </c>
      <c r="D491" s="2">
        <v>0.14306387327016479</v>
      </c>
      <c r="E491" s="2">
        <v>620786</v>
      </c>
      <c r="F491" s="2">
        <v>0.98133552687826198</v>
      </c>
      <c r="G491" s="2">
        <v>1.0723288515086646</v>
      </c>
      <c r="H491" s="2">
        <v>8.3248586151104809E-2</v>
      </c>
      <c r="I491" s="2">
        <v>75.375418989215675</v>
      </c>
      <c r="J491" s="2">
        <v>283.58151371083147</v>
      </c>
      <c r="K491" s="2">
        <v>1495.2112719627214</v>
      </c>
      <c r="L491" s="2">
        <v>2064.9016427235074</v>
      </c>
      <c r="M491" s="2">
        <v>4809.5433312655787</v>
      </c>
      <c r="N491" s="2">
        <v>0.99999999999103384</v>
      </c>
      <c r="O491" s="2">
        <v>1</v>
      </c>
      <c r="P491" s="2">
        <v>1</v>
      </c>
      <c r="Q491" s="2">
        <v>1</v>
      </c>
      <c r="R491" s="2">
        <v>1</v>
      </c>
      <c r="S491">
        <v>58.556664622618314</v>
      </c>
    </row>
    <row r="492" spans="1:19" x14ac:dyDescent="0.2">
      <c r="A492" s="2" t="s">
        <v>516</v>
      </c>
      <c r="B492" s="2">
        <v>616</v>
      </c>
      <c r="C492" s="2">
        <v>5.4966034692956404E-2</v>
      </c>
      <c r="D492" s="2">
        <v>9.1815116973645194E-2</v>
      </c>
      <c r="E492" s="2">
        <v>620786</v>
      </c>
      <c r="F492" s="2">
        <v>0.98133552687826198</v>
      </c>
      <c r="G492" s="2">
        <v>1.0262989984109765</v>
      </c>
      <c r="H492" s="2">
        <v>4.3966261506728818E-2</v>
      </c>
      <c r="I492" s="2">
        <v>78.480626051346022</v>
      </c>
      <c r="J492" s="2">
        <v>294.26255681570257</v>
      </c>
      <c r="K492" s="2">
        <v>1536.4001480191209</v>
      </c>
      <c r="L492" s="2">
        <v>2115.0187006650012</v>
      </c>
      <c r="M492" s="2">
        <v>4869.5152523634742</v>
      </c>
      <c r="N492" s="2">
        <v>0.99999999999738087</v>
      </c>
      <c r="O492" s="2">
        <v>1</v>
      </c>
      <c r="P492" s="2">
        <v>1</v>
      </c>
      <c r="Q492" s="2">
        <v>1</v>
      </c>
      <c r="R492" s="2">
        <v>1</v>
      </c>
      <c r="S492">
        <v>58.556664622618314</v>
      </c>
    </row>
    <row r="493" spans="1:19" x14ac:dyDescent="0.2">
      <c r="A493" s="2" t="s">
        <v>517</v>
      </c>
      <c r="B493" s="2">
        <v>616</v>
      </c>
      <c r="C493" s="2">
        <v>5.4966034692956404E-2</v>
      </c>
      <c r="D493" s="2">
        <v>8.1404763214875386E-2</v>
      </c>
      <c r="E493" s="2">
        <v>620786</v>
      </c>
      <c r="F493" s="2">
        <v>0.98133552687826198</v>
      </c>
      <c r="G493" s="2">
        <v>1.0291382146612773</v>
      </c>
      <c r="H493" s="2">
        <v>-4.2742039202668296E-3</v>
      </c>
      <c r="I493" s="2">
        <v>77.907440302202673</v>
      </c>
      <c r="J493" s="2">
        <v>290.90184441607983</v>
      </c>
      <c r="K493" s="2">
        <v>1502.6626143177537</v>
      </c>
      <c r="L493" s="2">
        <v>2062.0930566301463</v>
      </c>
      <c r="M493" s="2">
        <v>4700.0906457444971</v>
      </c>
      <c r="N493" s="2">
        <v>0.99999999999671141</v>
      </c>
      <c r="O493" s="2">
        <v>1</v>
      </c>
      <c r="P493" s="2">
        <v>1</v>
      </c>
      <c r="Q493" s="2">
        <v>1</v>
      </c>
      <c r="R493" s="2">
        <v>1</v>
      </c>
      <c r="S493">
        <v>58.556664622618314</v>
      </c>
    </row>
    <row r="494" spans="1:19" x14ac:dyDescent="0.2">
      <c r="A494" s="2" t="s">
        <v>518</v>
      </c>
      <c r="B494" s="2">
        <v>616</v>
      </c>
      <c r="C494" s="2">
        <v>5.4966034692956404E-2</v>
      </c>
      <c r="D494" s="2">
        <v>8.3784079193807703E-2</v>
      </c>
      <c r="E494" s="2">
        <v>620786</v>
      </c>
      <c r="F494" s="2">
        <v>0.98133552687826198</v>
      </c>
      <c r="G494" s="2">
        <v>1.0279780509585181</v>
      </c>
      <c r="H494" s="2">
        <v>-1.86450085193477E-3</v>
      </c>
      <c r="I494" s="2">
        <v>78.012889978639365</v>
      </c>
      <c r="J494" s="2">
        <v>291.35368046398287</v>
      </c>
      <c r="K494" s="2">
        <v>1505.736021574914</v>
      </c>
      <c r="L494" s="2">
        <v>2066.5935466879455</v>
      </c>
      <c r="M494" s="2">
        <v>4712.2876592722487</v>
      </c>
      <c r="N494" s="2">
        <v>0.9999999999968463</v>
      </c>
      <c r="O494" s="2">
        <v>1</v>
      </c>
      <c r="P494" s="2">
        <v>1</v>
      </c>
      <c r="Q494" s="2">
        <v>1</v>
      </c>
      <c r="R494" s="2">
        <v>1</v>
      </c>
      <c r="S494">
        <v>58.556664622618314</v>
      </c>
    </row>
    <row r="495" spans="1:19" x14ac:dyDescent="0.2">
      <c r="A495" s="2" t="s">
        <v>519</v>
      </c>
      <c r="B495" s="2">
        <v>616</v>
      </c>
      <c r="C495" s="2">
        <v>5.4966034692956404E-2</v>
      </c>
      <c r="D495" s="2">
        <v>7.0103058876124252E-2</v>
      </c>
      <c r="E495" s="2">
        <v>620786</v>
      </c>
      <c r="F495" s="2">
        <v>0.98133552687826198</v>
      </c>
      <c r="G495" s="2">
        <v>1.0214941596983798</v>
      </c>
      <c r="H495" s="2">
        <v>-5.7500395974327843E-2</v>
      </c>
      <c r="I495" s="2">
        <v>78.09368086644605</v>
      </c>
      <c r="J495" s="2">
        <v>290.25535327890623</v>
      </c>
      <c r="K495" s="2">
        <v>1481.5705208264194</v>
      </c>
      <c r="L495" s="2">
        <v>2026.0445497336959</v>
      </c>
      <c r="M495" s="2">
        <v>4565.8977555787287</v>
      </c>
      <c r="N495" s="2">
        <v>0.99999999999694578</v>
      </c>
      <c r="O495" s="2">
        <v>1</v>
      </c>
      <c r="P495" s="2">
        <v>1</v>
      </c>
      <c r="Q495" s="2">
        <v>1</v>
      </c>
      <c r="R495" s="2">
        <v>1</v>
      </c>
      <c r="S495">
        <v>58.556664622618314</v>
      </c>
    </row>
    <row r="496" spans="1:19" x14ac:dyDescent="0.2">
      <c r="A496" s="2" t="s">
        <v>520</v>
      </c>
      <c r="B496" s="2">
        <v>616</v>
      </c>
      <c r="C496" s="2">
        <v>5.4966034692956404E-2</v>
      </c>
      <c r="D496" s="2">
        <v>7.5193957812838511E-2</v>
      </c>
      <c r="E496" s="2">
        <v>620786</v>
      </c>
      <c r="F496" s="2">
        <v>0.98133552687826198</v>
      </c>
      <c r="G496" s="2">
        <v>1.0259765055962224</v>
      </c>
      <c r="H496" s="2">
        <v>-3.6105581480566133E-2</v>
      </c>
      <c r="I496" s="2">
        <v>77.912114041500502</v>
      </c>
      <c r="J496" s="2">
        <v>290.1216697009346</v>
      </c>
      <c r="K496" s="2">
        <v>1488.0484984582502</v>
      </c>
      <c r="L496" s="2">
        <v>2037.7925252343605</v>
      </c>
      <c r="M496" s="2">
        <v>4613.5692104454965</v>
      </c>
      <c r="N496" s="2">
        <v>0.99999999999671751</v>
      </c>
      <c r="O496" s="2">
        <v>1</v>
      </c>
      <c r="P496" s="2">
        <v>1</v>
      </c>
      <c r="Q496" s="2">
        <v>1</v>
      </c>
      <c r="R496" s="2">
        <v>1</v>
      </c>
      <c r="S496">
        <v>58.556664622618314</v>
      </c>
    </row>
    <row r="497" spans="1:19" x14ac:dyDescent="0.2">
      <c r="A497" s="2" t="s">
        <v>521</v>
      </c>
      <c r="B497" s="2">
        <v>616</v>
      </c>
      <c r="C497" s="2">
        <v>5.4966034692956404E-2</v>
      </c>
      <c r="D497" s="2">
        <v>0.10125789742493656</v>
      </c>
      <c r="E497" s="2">
        <v>620786</v>
      </c>
      <c r="F497" s="2">
        <v>0.98133552687826198</v>
      </c>
      <c r="G497" s="2">
        <v>1.0258795274620631</v>
      </c>
      <c r="H497" s="2">
        <v>2.2655701447842059E-2</v>
      </c>
      <c r="I497" s="2">
        <v>78.353992351408252</v>
      </c>
      <c r="J497" s="2">
        <v>293.24393930424287</v>
      </c>
      <c r="K497" s="2">
        <v>1523.7054982077159</v>
      </c>
      <c r="L497" s="2">
        <v>2094.5463403262015</v>
      </c>
      <c r="M497" s="2">
        <v>4800.0300585775458</v>
      </c>
      <c r="N497" s="2">
        <v>0.99999999999724576</v>
      </c>
      <c r="O497" s="2">
        <v>1</v>
      </c>
      <c r="P497" s="2">
        <v>1</v>
      </c>
      <c r="Q497" s="2">
        <v>1</v>
      </c>
      <c r="R497" s="2">
        <v>1</v>
      </c>
      <c r="S497">
        <v>58.556664622618314</v>
      </c>
    </row>
    <row r="498" spans="1:19" x14ac:dyDescent="0.2">
      <c r="A498" s="2" t="s">
        <v>522</v>
      </c>
      <c r="B498" s="2">
        <v>616</v>
      </c>
      <c r="C498" s="2">
        <v>5.4966034692956404E-2</v>
      </c>
      <c r="D498" s="2">
        <v>8.1818916789920731E-2</v>
      </c>
      <c r="E498" s="2">
        <v>620786</v>
      </c>
      <c r="F498" s="2">
        <v>0.98133552687826198</v>
      </c>
      <c r="G498" s="2">
        <v>1.0218925879174361</v>
      </c>
      <c r="H498" s="2">
        <v>-3.9392079482443599E-3</v>
      </c>
      <c r="I498" s="2">
        <v>78.460841141755623</v>
      </c>
      <c r="J498" s="2">
        <v>292.96295089234934</v>
      </c>
      <c r="K498" s="2">
        <v>1513.0307709150766</v>
      </c>
      <c r="L498" s="2">
        <v>2076.1209933659338</v>
      </c>
      <c r="M498" s="2">
        <v>4729.7726861551591</v>
      </c>
      <c r="N498" s="2">
        <v>0.99999999999736022</v>
      </c>
      <c r="O498" s="2">
        <v>1</v>
      </c>
      <c r="P498" s="2">
        <v>1</v>
      </c>
      <c r="Q498" s="2">
        <v>1</v>
      </c>
      <c r="R498" s="2">
        <v>1</v>
      </c>
      <c r="S498">
        <v>58.556664622618314</v>
      </c>
    </row>
    <row r="499" spans="1:19" x14ac:dyDescent="0.2">
      <c r="A499" s="2" t="s">
        <v>523</v>
      </c>
      <c r="B499" s="2">
        <v>616</v>
      </c>
      <c r="C499" s="2">
        <v>5.4966034692956404E-2</v>
      </c>
      <c r="D499" s="2">
        <v>8.5350003221160056E-2</v>
      </c>
      <c r="E499" s="2">
        <v>620786</v>
      </c>
      <c r="F499" s="2">
        <v>0.98133552687826198</v>
      </c>
      <c r="G499" s="2">
        <v>1.0194343187698252</v>
      </c>
      <c r="H499" s="2">
        <v>-2.6390044818535061E-2</v>
      </c>
      <c r="I499" s="2">
        <v>78.481687002641038</v>
      </c>
      <c r="J499" s="2">
        <v>292.46907188124732</v>
      </c>
      <c r="K499" s="2">
        <v>1502.8692908673611</v>
      </c>
      <c r="L499" s="2">
        <v>2059.1158359719229</v>
      </c>
      <c r="M499" s="2">
        <v>4668.5275673181268</v>
      </c>
      <c r="N499" s="2">
        <v>0.99999999999738198</v>
      </c>
      <c r="O499" s="2">
        <v>1</v>
      </c>
      <c r="P499" s="2">
        <v>1</v>
      </c>
      <c r="Q499" s="2">
        <v>1</v>
      </c>
      <c r="R499" s="2">
        <v>1</v>
      </c>
      <c r="S499">
        <v>58.556664622618314</v>
      </c>
    </row>
    <row r="500" spans="1:19" x14ac:dyDescent="0.2">
      <c r="A500" s="2" t="s">
        <v>524</v>
      </c>
      <c r="B500" s="2">
        <v>616</v>
      </c>
      <c r="C500" s="2">
        <v>5.4966034692956404E-2</v>
      </c>
      <c r="D500" s="2">
        <v>0.13229319833844655</v>
      </c>
      <c r="E500" s="2">
        <v>620786</v>
      </c>
      <c r="F500" s="2">
        <v>0.98133552687826198</v>
      </c>
      <c r="G500" s="2">
        <v>1.0308099828110255</v>
      </c>
      <c r="H500" s="2">
        <v>7.1848561535688707E-2</v>
      </c>
      <c r="I500" s="2">
        <v>78.343281852277812</v>
      </c>
      <c r="J500" s="2">
        <v>294.46473370865994</v>
      </c>
      <c r="K500" s="2">
        <v>1547.4556240683689</v>
      </c>
      <c r="L500" s="2">
        <v>2134.411745527987</v>
      </c>
      <c r="M500" s="2">
        <v>4946.242110878803</v>
      </c>
      <c r="N500" s="2">
        <v>0.99999999999723399</v>
      </c>
      <c r="O500" s="2">
        <v>1</v>
      </c>
      <c r="P500" s="2">
        <v>1</v>
      </c>
      <c r="Q500" s="2">
        <v>1</v>
      </c>
      <c r="R500" s="2">
        <v>1</v>
      </c>
      <c r="S500">
        <v>58.556664622618314</v>
      </c>
    </row>
    <row r="501" spans="1:19" x14ac:dyDescent="0.2">
      <c r="A501" s="2" t="s">
        <v>525</v>
      </c>
      <c r="B501" s="2">
        <v>616</v>
      </c>
      <c r="C501" s="2">
        <v>5.4966034692956404E-2</v>
      </c>
      <c r="D501" s="2">
        <v>7.9858555689954966E-2</v>
      </c>
      <c r="E501" s="2">
        <v>620786</v>
      </c>
      <c r="F501" s="2">
        <v>0.98133552687826198</v>
      </c>
      <c r="G501" s="2">
        <v>1.0177254943834417</v>
      </c>
      <c r="H501" s="2">
        <v>-0.16063209297092179</v>
      </c>
      <c r="I501" s="2">
        <v>77.620515140332529</v>
      </c>
      <c r="J501" s="2">
        <v>285.99008101566255</v>
      </c>
      <c r="K501" s="2">
        <v>1428.3033201141709</v>
      </c>
      <c r="L501" s="2">
        <v>1941.1053995531233</v>
      </c>
      <c r="M501" s="2">
        <v>4290.1276427929515</v>
      </c>
      <c r="N501" s="2">
        <v>0.99999999999631484</v>
      </c>
      <c r="O501" s="2">
        <v>1</v>
      </c>
      <c r="P501" s="2">
        <v>1</v>
      </c>
      <c r="Q501" s="2">
        <v>1</v>
      </c>
      <c r="R501" s="2">
        <v>1</v>
      </c>
      <c r="S501">
        <v>58.556664622618314</v>
      </c>
    </row>
    <row r="502" spans="1:19" x14ac:dyDescent="0.2">
      <c r="A502" s="2" t="s">
        <v>526</v>
      </c>
      <c r="B502" s="2">
        <v>616</v>
      </c>
      <c r="C502" s="2">
        <v>5.4966034692956404E-2</v>
      </c>
      <c r="D502" s="2">
        <v>7.8049855078427113E-2</v>
      </c>
      <c r="E502" s="2">
        <v>620786</v>
      </c>
      <c r="F502" s="2">
        <v>0.98133552687826198</v>
      </c>
      <c r="G502" s="2">
        <v>1.0176066013817873</v>
      </c>
      <c r="H502" s="2">
        <v>4.191633038544991E-2</v>
      </c>
      <c r="I502" s="2">
        <v>79.136693152613461</v>
      </c>
      <c r="J502" s="2">
        <v>296.66279749740534</v>
      </c>
      <c r="K502" s="2">
        <v>1547.8558891553464</v>
      </c>
      <c r="L502" s="2">
        <v>2130.2377698399714</v>
      </c>
      <c r="M502" s="2">
        <v>4899.3658491978322</v>
      </c>
      <c r="N502" s="2">
        <v>0.99999999999798206</v>
      </c>
      <c r="O502" s="2">
        <v>1</v>
      </c>
      <c r="P502" s="2">
        <v>1</v>
      </c>
      <c r="Q502" s="2">
        <v>1</v>
      </c>
      <c r="R502" s="2">
        <v>1</v>
      </c>
      <c r="S502">
        <v>58.556664622618314</v>
      </c>
    </row>
    <row r="503" spans="1:19" x14ac:dyDescent="0.2">
      <c r="A503" s="2" t="s">
        <v>527</v>
      </c>
      <c r="B503" s="2">
        <v>616</v>
      </c>
      <c r="C503" s="2">
        <v>5.4966034692956404E-2</v>
      </c>
      <c r="D503" s="2">
        <v>0.20313583053249237</v>
      </c>
      <c r="E503" s="2">
        <v>620786</v>
      </c>
      <c r="F503" s="2">
        <v>0.98133552687826198</v>
      </c>
      <c r="G503" s="2">
        <v>1.0258942183605411</v>
      </c>
      <c r="H503" s="2">
        <v>4.1874035165065923E-2</v>
      </c>
      <c r="I503" s="2">
        <v>78.496031628492673</v>
      </c>
      <c r="J503" s="2">
        <v>294.26638950905266</v>
      </c>
      <c r="K503" s="2">
        <v>1535.6733831333725</v>
      </c>
      <c r="L503" s="2">
        <v>2113.7085130426899</v>
      </c>
      <c r="M503" s="2">
        <v>4864.132330554824</v>
      </c>
      <c r="N503" s="2">
        <v>0.99999999999739686</v>
      </c>
      <c r="O503" s="2">
        <v>1</v>
      </c>
      <c r="P503" s="2">
        <v>1</v>
      </c>
      <c r="Q503" s="2">
        <v>1</v>
      </c>
      <c r="R503" s="2">
        <v>1</v>
      </c>
      <c r="S503">
        <v>58.556664622618314</v>
      </c>
    </row>
    <row r="504" spans="1:19" x14ac:dyDescent="0.2">
      <c r="A504" s="2" t="s">
        <v>528</v>
      </c>
      <c r="B504" s="2">
        <v>616</v>
      </c>
      <c r="C504" s="2">
        <v>5.4966034692956404E-2</v>
      </c>
      <c r="D504" s="2">
        <v>8.2833096429980116E-2</v>
      </c>
      <c r="E504" s="2">
        <v>620786</v>
      </c>
      <c r="F504" s="2">
        <v>0.98133552687826198</v>
      </c>
      <c r="G504" s="2">
        <v>1.0268521268007349</v>
      </c>
      <c r="H504" s="2">
        <v>-0.10820851474932228</v>
      </c>
      <c r="I504" s="2">
        <v>77.320275439018829</v>
      </c>
      <c r="J504" s="2">
        <v>286.17466177884864</v>
      </c>
      <c r="K504" s="2">
        <v>1445.5345763052351</v>
      </c>
      <c r="L504" s="2">
        <v>1970.9187455610006</v>
      </c>
      <c r="M504" s="2">
        <v>4401.0566992871945</v>
      </c>
      <c r="N504" s="2">
        <v>0.99999999999584888</v>
      </c>
      <c r="O504" s="2">
        <v>1</v>
      </c>
      <c r="P504" s="2">
        <v>1</v>
      </c>
      <c r="Q504" s="2">
        <v>1</v>
      </c>
      <c r="R504" s="2">
        <v>1</v>
      </c>
      <c r="S504">
        <v>58.556664622618314</v>
      </c>
    </row>
    <row r="505" spans="1:19" x14ac:dyDescent="0.2">
      <c r="A505" s="2" t="s">
        <v>529</v>
      </c>
      <c r="B505" s="2">
        <v>616</v>
      </c>
      <c r="C505" s="2">
        <v>5.4966034692956404E-2</v>
      </c>
      <c r="D505" s="2">
        <v>9.9028045016085184E-2</v>
      </c>
      <c r="E505" s="2">
        <v>620786</v>
      </c>
      <c r="F505" s="2">
        <v>0.98133552687826198</v>
      </c>
      <c r="G505" s="2">
        <v>1.0224965662390417</v>
      </c>
      <c r="H505" s="2">
        <v>-8.0822642729995134E-2</v>
      </c>
      <c r="I505" s="2">
        <v>77.846117280320172</v>
      </c>
      <c r="J505" s="2">
        <v>288.76704251236504</v>
      </c>
      <c r="K505" s="2">
        <v>1466.7140249734393</v>
      </c>
      <c r="L505" s="2">
        <v>2002.9001442451479</v>
      </c>
      <c r="M505" s="2">
        <v>4493.8138361775364</v>
      </c>
      <c r="N505" s="2">
        <v>0.99999999999663047</v>
      </c>
      <c r="O505" s="2">
        <v>1</v>
      </c>
      <c r="P505" s="2">
        <v>1</v>
      </c>
      <c r="Q505" s="2">
        <v>1</v>
      </c>
      <c r="R505" s="2">
        <v>1</v>
      </c>
      <c r="S505">
        <v>58.556664622618314</v>
      </c>
    </row>
    <row r="506" spans="1:19" x14ac:dyDescent="0.2">
      <c r="A506" s="2" t="s">
        <v>530</v>
      </c>
      <c r="B506" s="2">
        <v>616</v>
      </c>
      <c r="C506" s="2">
        <v>5.4966034692956404E-2</v>
      </c>
      <c r="D506" s="2">
        <v>8.2066663569690654E-2</v>
      </c>
      <c r="E506" s="2">
        <v>620786</v>
      </c>
      <c r="F506" s="2">
        <v>0.98133552687826198</v>
      </c>
      <c r="G506" s="2">
        <v>1.0194012956663028</v>
      </c>
      <c r="H506" s="2">
        <v>-2.1536902976772871E-2</v>
      </c>
      <c r="I506" s="2">
        <v>78.520443036178193</v>
      </c>
      <c r="J506" s="2">
        <v>292.73566549174996</v>
      </c>
      <c r="K506" s="2">
        <v>1505.8436417196258</v>
      </c>
      <c r="L506" s="2">
        <v>2063.8297537164785</v>
      </c>
      <c r="M506" s="2">
        <v>4683.8309588303582</v>
      </c>
      <c r="N506" s="2">
        <v>0.99999999999742195</v>
      </c>
      <c r="O506" s="2">
        <v>1</v>
      </c>
      <c r="P506" s="2">
        <v>1</v>
      </c>
      <c r="Q506" s="2">
        <v>1</v>
      </c>
      <c r="R506" s="2">
        <v>1</v>
      </c>
      <c r="S506">
        <v>58.556664622618314</v>
      </c>
    </row>
    <row r="507" spans="1:19" x14ac:dyDescent="0.2">
      <c r="A507" s="2" t="s">
        <v>531</v>
      </c>
      <c r="B507" s="2">
        <v>616</v>
      </c>
      <c r="C507" s="2">
        <v>5.4966034692956404E-2</v>
      </c>
      <c r="D507" s="2">
        <v>0.1261685159286168</v>
      </c>
      <c r="E507" s="2">
        <v>620786</v>
      </c>
      <c r="F507" s="2">
        <v>0.98133552687826198</v>
      </c>
      <c r="G507" s="2">
        <v>1.0297378470205465</v>
      </c>
      <c r="H507" s="2">
        <v>3.6176655256289429E-2</v>
      </c>
      <c r="I507" s="2">
        <v>78.160379288648471</v>
      </c>
      <c r="J507" s="2">
        <v>292.86628973067832</v>
      </c>
      <c r="K507" s="2">
        <v>1526.5525355292607</v>
      </c>
      <c r="L507" s="2">
        <v>2100.4640509477017</v>
      </c>
      <c r="M507" s="2">
        <v>4828.9563169292815</v>
      </c>
      <c r="N507" s="2">
        <v>0.9999999999970256</v>
      </c>
      <c r="O507" s="2">
        <v>1</v>
      </c>
      <c r="P507" s="2">
        <v>1</v>
      </c>
      <c r="Q507" s="2">
        <v>1</v>
      </c>
      <c r="R507" s="2">
        <v>1</v>
      </c>
      <c r="S507">
        <v>58.556664622618314</v>
      </c>
    </row>
    <row r="508" spans="1:19" x14ac:dyDescent="0.2">
      <c r="A508" s="2" t="s">
        <v>532</v>
      </c>
      <c r="B508" s="2">
        <v>616</v>
      </c>
      <c r="C508" s="2">
        <v>5.4966034692956404E-2</v>
      </c>
      <c r="D508" s="2">
        <v>8.3037634813700481E-2</v>
      </c>
      <c r="E508" s="2">
        <v>620786</v>
      </c>
      <c r="F508" s="2">
        <v>0.98133552687826198</v>
      </c>
      <c r="G508" s="2">
        <v>1.0222421469134855</v>
      </c>
      <c r="H508" s="2">
        <v>-4.8569591791793598E-3</v>
      </c>
      <c r="I508" s="2">
        <v>78.427244913973965</v>
      </c>
      <c r="J508" s="2">
        <v>292.81497957552727</v>
      </c>
      <c r="K508" s="2">
        <v>1511.9775718987939</v>
      </c>
      <c r="L508" s="2">
        <v>2074.564265006954</v>
      </c>
      <c r="M508" s="2">
        <v>4725.451481207444</v>
      </c>
      <c r="N508" s="2">
        <v>0.9999999999973247</v>
      </c>
      <c r="O508" s="2">
        <v>1</v>
      </c>
      <c r="P508" s="2">
        <v>1</v>
      </c>
      <c r="Q508" s="2">
        <v>1</v>
      </c>
      <c r="R508" s="2">
        <v>1</v>
      </c>
      <c r="S508">
        <v>58.556664622618314</v>
      </c>
    </row>
    <row r="509" spans="1:19" x14ac:dyDescent="0.2">
      <c r="A509" s="2" t="s">
        <v>533</v>
      </c>
      <c r="B509" s="2">
        <v>616</v>
      </c>
      <c r="C509" s="2">
        <v>5.4966034692956404E-2</v>
      </c>
      <c r="D509" s="2">
        <v>7.5613601489815663E-2</v>
      </c>
      <c r="E509" s="2">
        <v>620786</v>
      </c>
      <c r="F509" s="2">
        <v>0.98133552687826198</v>
      </c>
      <c r="G509" s="2">
        <v>1.0271408187503686</v>
      </c>
      <c r="H509" s="2">
        <v>-6.0271257209655602E-3</v>
      </c>
      <c r="I509" s="2">
        <v>78.045597920694377</v>
      </c>
      <c r="J509" s="2">
        <v>291.37010928786452</v>
      </c>
      <c r="K509" s="2">
        <v>1504.3923304101399</v>
      </c>
      <c r="L509" s="2">
        <v>2064.166262086806</v>
      </c>
      <c r="M509" s="2">
        <v>4702.3937947667064</v>
      </c>
      <c r="N509" s="2">
        <v>0.99999999999688693</v>
      </c>
      <c r="O509" s="2">
        <v>1</v>
      </c>
      <c r="P509" s="2">
        <v>1</v>
      </c>
      <c r="Q509" s="2">
        <v>1</v>
      </c>
      <c r="R509" s="2">
        <v>1</v>
      </c>
      <c r="S509">
        <v>58.556664622618314</v>
      </c>
    </row>
    <row r="510" spans="1:19" x14ac:dyDescent="0.2">
      <c r="A510" s="2" t="s">
        <v>534</v>
      </c>
      <c r="B510" s="2">
        <v>616</v>
      </c>
      <c r="C510" s="2">
        <v>5.4966034692956404E-2</v>
      </c>
      <c r="D510" s="2">
        <v>8.2485637786197913E-2</v>
      </c>
      <c r="E510" s="2">
        <v>620786</v>
      </c>
      <c r="F510" s="2">
        <v>0.98133552687826198</v>
      </c>
      <c r="G510" s="2">
        <v>1.021415779175437</v>
      </c>
      <c r="H510" s="2">
        <v>2.3147042932541238E-2</v>
      </c>
      <c r="I510" s="2">
        <v>78.70003780302082</v>
      </c>
      <c r="J510" s="2">
        <v>294.54606259942409</v>
      </c>
      <c r="K510" s="2">
        <v>1530.4339788562836</v>
      </c>
      <c r="L510" s="2">
        <v>2103.7242835098991</v>
      </c>
      <c r="M510" s="2">
        <v>4820.003778115878</v>
      </c>
      <c r="N510" s="2">
        <v>0.99999999999759948</v>
      </c>
      <c r="O510" s="2">
        <v>1</v>
      </c>
      <c r="P510" s="2">
        <v>1</v>
      </c>
      <c r="Q510" s="2">
        <v>1</v>
      </c>
      <c r="R510" s="2">
        <v>1</v>
      </c>
      <c r="S510">
        <v>58.556664622618314</v>
      </c>
    </row>
    <row r="511" spans="1:19" x14ac:dyDescent="0.2">
      <c r="A511" s="2" t="s">
        <v>535</v>
      </c>
      <c r="B511" s="2">
        <v>616</v>
      </c>
      <c r="C511" s="2">
        <v>5.4966034692956404E-2</v>
      </c>
      <c r="D511" s="2">
        <v>8.5211906354965811E-2</v>
      </c>
      <c r="E511" s="2">
        <v>620786</v>
      </c>
      <c r="F511" s="2">
        <v>0.98133552687826198</v>
      </c>
      <c r="G511" s="2">
        <v>1.0264682203115247</v>
      </c>
      <c r="H511" s="2">
        <v>0.12483425623642289</v>
      </c>
      <c r="I511" s="2">
        <v>79.075330546766537</v>
      </c>
      <c r="J511" s="2">
        <v>298.61208284466636</v>
      </c>
      <c r="K511" s="2">
        <v>1588.7714107500194</v>
      </c>
      <c r="L511" s="2">
        <v>2199.521301898234</v>
      </c>
      <c r="M511" s="2">
        <v>5159.272968289778</v>
      </c>
      <c r="N511" s="2">
        <v>0.99999999999793221</v>
      </c>
      <c r="O511" s="2">
        <v>1</v>
      </c>
      <c r="P511" s="2">
        <v>1</v>
      </c>
      <c r="Q511" s="2">
        <v>1</v>
      </c>
      <c r="R511" s="2">
        <v>1</v>
      </c>
      <c r="S511">
        <v>58.556664622618314</v>
      </c>
    </row>
    <row r="512" spans="1:19" x14ac:dyDescent="0.2">
      <c r="A512" s="2" t="s">
        <v>536</v>
      </c>
      <c r="B512" s="2">
        <v>615</v>
      </c>
      <c r="C512" s="2">
        <v>5.4732485149457048E-2</v>
      </c>
      <c r="D512" s="2">
        <v>0.39720051544247886</v>
      </c>
      <c r="E512" s="2">
        <v>620786</v>
      </c>
      <c r="F512" s="2">
        <v>0.98135724241955469</v>
      </c>
      <c r="G512" s="2">
        <v>1.0280663643482031</v>
      </c>
      <c r="H512" s="2">
        <v>0.17685656677738551</v>
      </c>
      <c r="I512" s="2">
        <v>79.010539856221186</v>
      </c>
      <c r="J512" s="2">
        <v>299.75907159628446</v>
      </c>
      <c r="K512" s="2">
        <v>1615.1138779893774</v>
      </c>
      <c r="L512" s="2">
        <v>2244.6676671174805</v>
      </c>
      <c r="M512" s="2">
        <v>5334.3713575906222</v>
      </c>
      <c r="N512" s="2">
        <v>0.99999999999787825</v>
      </c>
      <c r="O512" s="2">
        <v>1</v>
      </c>
      <c r="P512" s="2">
        <v>1</v>
      </c>
      <c r="Q512" s="2">
        <v>1</v>
      </c>
      <c r="R512" s="2">
        <v>1</v>
      </c>
      <c r="S512">
        <v>58.388332552697833</v>
      </c>
    </row>
    <row r="513" spans="1:19" x14ac:dyDescent="0.2">
      <c r="A513" s="2" t="s">
        <v>537</v>
      </c>
      <c r="B513" s="2">
        <v>616</v>
      </c>
      <c r="C513" s="2">
        <v>5.4966034692956404E-2</v>
      </c>
      <c r="D513" s="2">
        <v>8.5886190212433461E-2</v>
      </c>
      <c r="E513" s="2">
        <v>620786</v>
      </c>
      <c r="F513" s="2">
        <v>0.98133552687826198</v>
      </c>
      <c r="G513" s="2">
        <v>1.0189719172080129</v>
      </c>
      <c r="H513" s="2">
        <v>-0.1714042142703249</v>
      </c>
      <c r="I513" s="2">
        <v>77.448830347081</v>
      </c>
      <c r="J513" s="2">
        <v>285.10985997701732</v>
      </c>
      <c r="K513" s="2">
        <v>1420.9132161950959</v>
      </c>
      <c r="L513" s="2">
        <v>1929.939592926022</v>
      </c>
      <c r="M513" s="2">
        <v>4257.9428902840109</v>
      </c>
      <c r="N513" s="2">
        <v>0.99999999999605516</v>
      </c>
      <c r="O513" s="2">
        <v>1</v>
      </c>
      <c r="P513" s="2">
        <v>1</v>
      </c>
      <c r="Q513" s="2">
        <v>1</v>
      </c>
      <c r="R513" s="2">
        <v>1</v>
      </c>
      <c r="S513">
        <v>58.556664622618314</v>
      </c>
    </row>
    <row r="514" spans="1:19" x14ac:dyDescent="0.2">
      <c r="A514" s="2" t="s">
        <v>538</v>
      </c>
      <c r="B514" s="2">
        <v>616</v>
      </c>
      <c r="C514" s="2">
        <v>5.4966034692956404E-2</v>
      </c>
      <c r="D514" s="2">
        <v>8.7066686959988482E-2</v>
      </c>
      <c r="E514" s="2">
        <v>620786</v>
      </c>
      <c r="F514" s="2">
        <v>0.98133552687826198</v>
      </c>
      <c r="G514" s="2">
        <v>1.0268195730856846</v>
      </c>
      <c r="H514" s="2">
        <v>-3.5199304637525637E-2</v>
      </c>
      <c r="I514" s="2">
        <v>77.855159509469885</v>
      </c>
      <c r="J514" s="2">
        <v>289.93418687730599</v>
      </c>
      <c r="K514" s="2">
        <v>1487.4318575095333</v>
      </c>
      <c r="L514" s="2">
        <v>2037.0949147738133</v>
      </c>
      <c r="M514" s="2">
        <v>4613.1395212782409</v>
      </c>
      <c r="N514" s="2">
        <v>0.99999999999664246</v>
      </c>
      <c r="O514" s="2">
        <v>1</v>
      </c>
      <c r="P514" s="2">
        <v>1</v>
      </c>
      <c r="Q514" s="2">
        <v>1</v>
      </c>
      <c r="R514" s="2">
        <v>1</v>
      </c>
      <c r="S514">
        <v>58.556664622618314</v>
      </c>
    </row>
    <row r="515" spans="1:19" x14ac:dyDescent="0.2">
      <c r="A515" s="2" t="s">
        <v>539</v>
      </c>
      <c r="B515" s="2">
        <v>616</v>
      </c>
      <c r="C515" s="2">
        <v>5.4966034692956404E-2</v>
      </c>
      <c r="D515" s="2">
        <v>7.7847284716486068E-2</v>
      </c>
      <c r="E515" s="2">
        <v>620786</v>
      </c>
      <c r="F515" s="2">
        <v>0.98133552687826198</v>
      </c>
      <c r="G515" s="2">
        <v>1.0231946250438841</v>
      </c>
      <c r="H515" s="2">
        <v>-0.10613502119645912</v>
      </c>
      <c r="I515" s="2">
        <v>77.60838632223934</v>
      </c>
      <c r="J515" s="2">
        <v>287.27530576951301</v>
      </c>
      <c r="K515" s="2">
        <v>1451.4297947691514</v>
      </c>
      <c r="L515" s="2">
        <v>1979.0460059828388</v>
      </c>
      <c r="M515" s="2">
        <v>4419.4631678399292</v>
      </c>
      <c r="N515" s="2">
        <v>0.99999999999629707</v>
      </c>
      <c r="O515" s="2">
        <v>1</v>
      </c>
      <c r="P515" s="2">
        <v>1</v>
      </c>
      <c r="Q515" s="2">
        <v>1</v>
      </c>
      <c r="R515" s="2">
        <v>1</v>
      </c>
      <c r="S515">
        <v>58.556664622618314</v>
      </c>
    </row>
    <row r="516" spans="1:19" x14ac:dyDescent="0.2">
      <c r="A516" s="2" t="s">
        <v>540</v>
      </c>
      <c r="B516" s="2">
        <v>616</v>
      </c>
      <c r="C516" s="2">
        <v>5.4966034692956404E-2</v>
      </c>
      <c r="D516" s="2">
        <v>8.6927082491829843E-2</v>
      </c>
      <c r="E516" s="2">
        <v>620786</v>
      </c>
      <c r="F516" s="2">
        <v>0.98133552687826198</v>
      </c>
      <c r="G516" s="2">
        <v>1.0212513355116435</v>
      </c>
      <c r="H516" s="2">
        <v>7.003593149170749E-2</v>
      </c>
      <c r="I516" s="2">
        <v>79.066113907219957</v>
      </c>
      <c r="J516" s="2">
        <v>297.13405543670643</v>
      </c>
      <c r="K516" s="2">
        <v>1560.531762416857</v>
      </c>
      <c r="L516" s="2">
        <v>2151.9303004176973</v>
      </c>
      <c r="M516" s="2">
        <v>4981.700861586688</v>
      </c>
      <c r="N516" s="2">
        <v>0.99999999999792455</v>
      </c>
      <c r="O516" s="2">
        <v>1</v>
      </c>
      <c r="P516" s="2">
        <v>1</v>
      </c>
      <c r="Q516" s="2">
        <v>1</v>
      </c>
      <c r="R516" s="2">
        <v>1</v>
      </c>
      <c r="S516">
        <v>58.556664622618314</v>
      </c>
    </row>
    <row r="517" spans="1:19" x14ac:dyDescent="0.2">
      <c r="A517" s="2" t="s">
        <v>541</v>
      </c>
      <c r="B517" s="2">
        <v>616</v>
      </c>
      <c r="C517" s="2">
        <v>5.4966034692956404E-2</v>
      </c>
      <c r="D517" s="2">
        <v>0.16825769469306187</v>
      </c>
      <c r="E517" s="2">
        <v>620786</v>
      </c>
      <c r="F517" s="2">
        <v>0.98133552687826198</v>
      </c>
      <c r="G517" s="2">
        <v>1.0211482750468894</v>
      </c>
      <c r="H517" s="2">
        <v>0.11647414078848752</v>
      </c>
      <c r="I517" s="2">
        <v>79.42731098086108</v>
      </c>
      <c r="J517" s="2">
        <v>299.7244648887538</v>
      </c>
      <c r="K517" s="2">
        <v>1591.4360042885746</v>
      </c>
      <c r="L517" s="2">
        <v>2201.7718948752231</v>
      </c>
      <c r="M517" s="2">
        <v>5152.6198564346978</v>
      </c>
      <c r="N517" s="2">
        <v>0.99999999999820233</v>
      </c>
      <c r="O517" s="2">
        <v>1</v>
      </c>
      <c r="P517" s="2">
        <v>1</v>
      </c>
      <c r="Q517" s="2">
        <v>1</v>
      </c>
      <c r="R517" s="2">
        <v>1</v>
      </c>
      <c r="S517">
        <v>58.556664622618314</v>
      </c>
    </row>
    <row r="518" spans="1:19" x14ac:dyDescent="0.2">
      <c r="A518" s="2" t="s">
        <v>542</v>
      </c>
      <c r="B518" s="2">
        <v>616</v>
      </c>
      <c r="C518" s="2">
        <v>5.4966034692956404E-2</v>
      </c>
      <c r="D518" s="2">
        <v>8.4131687519957296E-2</v>
      </c>
      <c r="E518" s="2">
        <v>620786</v>
      </c>
      <c r="F518" s="2">
        <v>0.98133552687826198</v>
      </c>
      <c r="G518" s="2">
        <v>1.0245315049941264</v>
      </c>
      <c r="H518" s="2">
        <v>-1.304040836376884E-2</v>
      </c>
      <c r="I518" s="2">
        <v>78.191826677091356</v>
      </c>
      <c r="J518" s="2">
        <v>291.73502023841462</v>
      </c>
      <c r="K518" s="2">
        <v>1503.804747269558</v>
      </c>
      <c r="L518" s="2">
        <v>2062.3396290609294</v>
      </c>
      <c r="M518" s="2">
        <v>4690.4988944221186</v>
      </c>
      <c r="N518" s="2">
        <v>0.99999999999706257</v>
      </c>
      <c r="O518" s="2">
        <v>1</v>
      </c>
      <c r="P518" s="2">
        <v>1</v>
      </c>
      <c r="Q518" s="2">
        <v>1</v>
      </c>
      <c r="R518" s="2">
        <v>1</v>
      </c>
      <c r="S518">
        <v>58.556664622618314</v>
      </c>
    </row>
    <row r="519" spans="1:19" x14ac:dyDescent="0.2">
      <c r="A519" s="2" t="s">
        <v>543</v>
      </c>
      <c r="B519" s="2">
        <v>616</v>
      </c>
      <c r="C519" s="2">
        <v>5.4966034692956404E-2</v>
      </c>
      <c r="D519" s="2">
        <v>8.1954034590619257E-2</v>
      </c>
      <c r="E519" s="2">
        <v>620786</v>
      </c>
      <c r="F519" s="2">
        <v>0.98133552687826198</v>
      </c>
      <c r="G519" s="2">
        <v>1.0203094580833703</v>
      </c>
      <c r="H519" s="2">
        <v>-2.502960930148164E-2</v>
      </c>
      <c r="I519" s="2">
        <v>78.424826719384697</v>
      </c>
      <c r="J519" s="2">
        <v>292.29349702430005</v>
      </c>
      <c r="K519" s="2">
        <v>1502.4689350295284</v>
      </c>
      <c r="L519" s="2">
        <v>2058.7776150063228</v>
      </c>
      <c r="M519" s="2">
        <v>4669.3789490090212</v>
      </c>
      <c r="N519" s="2">
        <v>0.99999999999732214</v>
      </c>
      <c r="O519" s="2">
        <v>1</v>
      </c>
      <c r="P519" s="2">
        <v>1</v>
      </c>
      <c r="Q519" s="2">
        <v>1</v>
      </c>
      <c r="R519" s="2">
        <v>1</v>
      </c>
      <c r="S519">
        <v>58.556664622618314</v>
      </c>
    </row>
    <row r="520" spans="1:19" x14ac:dyDescent="0.2">
      <c r="A520" s="2" t="s">
        <v>544</v>
      </c>
      <c r="B520" s="2">
        <v>616</v>
      </c>
      <c r="C520" s="2">
        <v>5.4966034692956404E-2</v>
      </c>
      <c r="D520" s="2">
        <v>8.9249814948716519E-2</v>
      </c>
      <c r="E520" s="2">
        <v>620786</v>
      </c>
      <c r="F520" s="2">
        <v>0.98133552687826198</v>
      </c>
      <c r="G520" s="2">
        <v>1.0242096711167235</v>
      </c>
      <c r="H520" s="2">
        <v>6.6235911287442786E-2</v>
      </c>
      <c r="I520" s="2">
        <v>78.808165850374863</v>
      </c>
      <c r="J520" s="2">
        <v>296.06593752043176</v>
      </c>
      <c r="K520" s="2">
        <v>1553.6497131913106</v>
      </c>
      <c r="L520" s="2">
        <v>2141.9554485931817</v>
      </c>
      <c r="M520" s="2">
        <v>4955.3124443159486</v>
      </c>
      <c r="N520" s="2">
        <v>0.99999999999770051</v>
      </c>
      <c r="O520" s="2">
        <v>1</v>
      </c>
      <c r="P520" s="2">
        <v>1</v>
      </c>
      <c r="Q520" s="2">
        <v>1</v>
      </c>
      <c r="R520" s="2">
        <v>1</v>
      </c>
      <c r="S520">
        <v>58.556664622618314</v>
      </c>
    </row>
    <row r="521" spans="1:19" x14ac:dyDescent="0.2">
      <c r="A521" s="2" t="s">
        <v>545</v>
      </c>
      <c r="B521" s="2">
        <v>616</v>
      </c>
      <c r="C521" s="2">
        <v>5.4966034692956404E-2</v>
      </c>
      <c r="D521" s="2">
        <v>6.9852007051883519E-2</v>
      </c>
      <c r="E521" s="2">
        <v>620786</v>
      </c>
      <c r="F521" s="2">
        <v>0.98133552687826198</v>
      </c>
      <c r="G521" s="2">
        <v>1.0247221424988662</v>
      </c>
      <c r="H521" s="2">
        <v>6.7499741853398215E-2</v>
      </c>
      <c r="I521" s="2">
        <v>78.778095878234211</v>
      </c>
      <c r="J521" s="2">
        <v>295.98589061853625</v>
      </c>
      <c r="K521" s="2">
        <v>1553.6997299072484</v>
      </c>
      <c r="L521" s="2">
        <v>2142.2245570721611</v>
      </c>
      <c r="M521" s="2">
        <v>4957.5153306751772</v>
      </c>
      <c r="N521" s="2">
        <v>0.99999999999767286</v>
      </c>
      <c r="O521" s="2">
        <v>1</v>
      </c>
      <c r="P521" s="2">
        <v>1</v>
      </c>
      <c r="Q521" s="2">
        <v>1</v>
      </c>
      <c r="R521" s="2">
        <v>1</v>
      </c>
      <c r="S521">
        <v>58.556664622618314</v>
      </c>
    </row>
    <row r="522" spans="1:19" x14ac:dyDescent="0.2">
      <c r="A522" s="2" t="s">
        <v>546</v>
      </c>
      <c r="B522" s="2">
        <v>616</v>
      </c>
      <c r="C522" s="2">
        <v>5.4966034692956404E-2</v>
      </c>
      <c r="D522" s="2">
        <v>7.4281776483881401E-2</v>
      </c>
      <c r="E522" s="2">
        <v>620786</v>
      </c>
      <c r="F522" s="2">
        <v>0.98133552687826198</v>
      </c>
      <c r="G522" s="2">
        <v>1.0256107610262148</v>
      </c>
      <c r="H522" s="2">
        <v>0.13650499296871091</v>
      </c>
      <c r="I522" s="2">
        <v>79.230683574743168</v>
      </c>
      <c r="J522" s="2">
        <v>299.51194892260702</v>
      </c>
      <c r="K522" s="2">
        <v>1598.0139937692322</v>
      </c>
      <c r="L522" s="2">
        <v>2214.1855377896591</v>
      </c>
      <c r="M522" s="2">
        <v>5208.2083005626901</v>
      </c>
      <c r="N522" s="2">
        <v>0.99999999999805611</v>
      </c>
      <c r="O522" s="2">
        <v>1</v>
      </c>
      <c r="P522" s="2">
        <v>1</v>
      </c>
      <c r="Q522" s="2">
        <v>1</v>
      </c>
      <c r="R522" s="2">
        <v>1</v>
      </c>
      <c r="S522">
        <v>58.556664622618314</v>
      </c>
    </row>
    <row r="523" spans="1:19" x14ac:dyDescent="0.2">
      <c r="A523" s="2" t="s">
        <v>547</v>
      </c>
      <c r="B523" s="2">
        <v>616</v>
      </c>
      <c r="C523" s="2">
        <v>5.4966034692956404E-2</v>
      </c>
      <c r="D523" s="2">
        <v>7.2136267741157736E-2</v>
      </c>
      <c r="E523" s="2">
        <v>620786</v>
      </c>
      <c r="F523" s="2">
        <v>0.98133552687826198</v>
      </c>
      <c r="G523" s="2">
        <v>1.0303283958837808</v>
      </c>
      <c r="H523" s="2">
        <v>6.0691232525075599E-2</v>
      </c>
      <c r="I523" s="2">
        <v>78.297133797196437</v>
      </c>
      <c r="J523" s="2">
        <v>294.00473950727451</v>
      </c>
      <c r="K523" s="2">
        <v>1541.0706992459745</v>
      </c>
      <c r="L523" s="2">
        <v>2123.967864216746</v>
      </c>
      <c r="M523" s="2">
        <v>4909.5765376116124</v>
      </c>
      <c r="N523" s="2">
        <v>0.99999999999718281</v>
      </c>
      <c r="O523" s="2">
        <v>1</v>
      </c>
      <c r="P523" s="2">
        <v>1</v>
      </c>
      <c r="Q523" s="2">
        <v>1</v>
      </c>
      <c r="R523" s="2">
        <v>1</v>
      </c>
      <c r="S523">
        <v>58.556664622618314</v>
      </c>
    </row>
    <row r="524" spans="1:19" x14ac:dyDescent="0.2">
      <c r="A524" s="2" t="s">
        <v>548</v>
      </c>
      <c r="B524" s="2">
        <v>616</v>
      </c>
      <c r="C524" s="2">
        <v>5.4966034692956404E-2</v>
      </c>
      <c r="D524" s="2">
        <v>8.3834617122717225E-2</v>
      </c>
      <c r="E524" s="2">
        <v>620786</v>
      </c>
      <c r="F524" s="2">
        <v>0.98133552687826198</v>
      </c>
      <c r="G524" s="2">
        <v>1.0259517165982031</v>
      </c>
      <c r="H524" s="2">
        <v>0.1398876569437984</v>
      </c>
      <c r="I524" s="2">
        <v>79.229776990408382</v>
      </c>
      <c r="J524" s="2">
        <v>299.59859683456608</v>
      </c>
      <c r="K524" s="2">
        <v>1599.7815617659301</v>
      </c>
      <c r="L524" s="2">
        <v>2217.1914771855577</v>
      </c>
      <c r="M524" s="2">
        <v>5219.7108242979803</v>
      </c>
      <c r="N524" s="2">
        <v>0.99999999999805533</v>
      </c>
      <c r="O524" s="2">
        <v>1</v>
      </c>
      <c r="P524" s="2">
        <v>1</v>
      </c>
      <c r="Q524" s="2">
        <v>1</v>
      </c>
      <c r="R524" s="2">
        <v>1</v>
      </c>
      <c r="S524">
        <v>58.556664622618314</v>
      </c>
    </row>
    <row r="525" spans="1:19" x14ac:dyDescent="0.2">
      <c r="A525" s="2" t="s">
        <v>549</v>
      </c>
      <c r="B525" s="2">
        <v>616</v>
      </c>
      <c r="C525" s="2">
        <v>5.4966034692956404E-2</v>
      </c>
      <c r="D525" s="2">
        <v>7.2488869832297298E-2</v>
      </c>
      <c r="E525" s="2">
        <v>620786</v>
      </c>
      <c r="F525" s="2">
        <v>0.98133552687826198</v>
      </c>
      <c r="G525" s="2">
        <v>1.0268332562080129</v>
      </c>
      <c r="H525" s="2">
        <v>-8.140026522981425E-2</v>
      </c>
      <c r="I525" s="2">
        <v>77.51635111752033</v>
      </c>
      <c r="J525" s="2">
        <v>287.54567124474056</v>
      </c>
      <c r="K525" s="2">
        <v>1460.6510429695329</v>
      </c>
      <c r="L525" s="2">
        <v>1994.7248227055957</v>
      </c>
      <c r="M525" s="2">
        <v>4476.6520332415475</v>
      </c>
      <c r="N525" s="2">
        <v>0.99999999999615941</v>
      </c>
      <c r="O525" s="2">
        <v>1</v>
      </c>
      <c r="P525" s="2">
        <v>1</v>
      </c>
      <c r="Q525" s="2">
        <v>1</v>
      </c>
      <c r="R525" s="2">
        <v>1</v>
      </c>
      <c r="S525">
        <v>58.556664622618314</v>
      </c>
    </row>
    <row r="526" spans="1:19" x14ac:dyDescent="0.2">
      <c r="A526" s="2" t="s">
        <v>550</v>
      </c>
      <c r="B526" s="2">
        <v>616</v>
      </c>
      <c r="C526" s="2">
        <v>5.4966034692956404E-2</v>
      </c>
      <c r="D526" s="2">
        <v>0.10599817669482237</v>
      </c>
      <c r="E526" s="2">
        <v>620786</v>
      </c>
      <c r="F526" s="2">
        <v>0.98133552687826198</v>
      </c>
      <c r="G526" s="2">
        <v>1.0231295185509381</v>
      </c>
      <c r="H526" s="2">
        <v>9.7826660165184001E-3</v>
      </c>
      <c r="I526" s="2">
        <v>78.468439438124875</v>
      </c>
      <c r="J526" s="2">
        <v>293.34122150002599</v>
      </c>
      <c r="K526" s="2">
        <v>1519.6876497675939</v>
      </c>
      <c r="L526" s="2">
        <v>2087.1643575067278</v>
      </c>
      <c r="M526" s="2">
        <v>4769.0757250979823</v>
      </c>
      <c r="N526" s="2">
        <v>0.99999999999736811</v>
      </c>
      <c r="O526" s="2">
        <v>1</v>
      </c>
      <c r="P526" s="2">
        <v>1</v>
      </c>
      <c r="Q526" s="2">
        <v>1</v>
      </c>
      <c r="R526" s="2">
        <v>1</v>
      </c>
      <c r="S526">
        <v>58.556664622618314</v>
      </c>
    </row>
    <row r="527" spans="1:19" x14ac:dyDescent="0.2">
      <c r="A527" s="2" t="s">
        <v>551</v>
      </c>
      <c r="B527" s="2">
        <v>616</v>
      </c>
      <c r="C527" s="2">
        <v>5.4966034692956404E-2</v>
      </c>
      <c r="D527" s="2">
        <v>7.7027553774507582E-2</v>
      </c>
      <c r="E527" s="2">
        <v>620786</v>
      </c>
      <c r="F527" s="2">
        <v>0.98133552687826198</v>
      </c>
      <c r="G527" s="2">
        <v>1.0325714800763874</v>
      </c>
      <c r="H527" s="2">
        <v>0.1026216959103758</v>
      </c>
      <c r="I527" s="2">
        <v>78.437674679076522</v>
      </c>
      <c r="J527" s="2">
        <v>295.61557862910684</v>
      </c>
      <c r="K527" s="2">
        <v>1564.688379805938</v>
      </c>
      <c r="L527" s="2">
        <v>2162.8607450510153</v>
      </c>
      <c r="M527" s="2">
        <v>5048.3047765504962</v>
      </c>
      <c r="N527" s="2">
        <v>0.9999999999973358</v>
      </c>
      <c r="O527" s="2">
        <v>1</v>
      </c>
      <c r="P527" s="2">
        <v>1</v>
      </c>
      <c r="Q527" s="2">
        <v>1</v>
      </c>
      <c r="R527" s="2">
        <v>1</v>
      </c>
      <c r="S527">
        <v>58.556664622618314</v>
      </c>
    </row>
    <row r="528" spans="1:19" x14ac:dyDescent="0.2">
      <c r="A528" s="2" t="s">
        <v>552</v>
      </c>
      <c r="B528" s="2">
        <v>616</v>
      </c>
      <c r="C528" s="2">
        <v>5.4966034692956404E-2</v>
      </c>
      <c r="D528" s="2">
        <v>7.9710895365474363E-2</v>
      </c>
      <c r="E528" s="2">
        <v>620786</v>
      </c>
      <c r="F528" s="2">
        <v>0.98133552687826198</v>
      </c>
      <c r="G528" s="2">
        <v>1.0195447879961703</v>
      </c>
      <c r="H528" s="2">
        <v>-4.4131323465698119E-2</v>
      </c>
      <c r="I528" s="2">
        <v>78.34111322806352</v>
      </c>
      <c r="J528" s="2">
        <v>291.50149260436422</v>
      </c>
      <c r="K528" s="2">
        <v>1492.1094623494939</v>
      </c>
      <c r="L528" s="2">
        <v>2042.0840369081382</v>
      </c>
      <c r="M528" s="2">
        <v>4613.4635856838313</v>
      </c>
      <c r="N528" s="2">
        <v>0.99999999999723166</v>
      </c>
      <c r="O528" s="2">
        <v>1</v>
      </c>
      <c r="P528" s="2">
        <v>1</v>
      </c>
      <c r="Q528" s="2">
        <v>1</v>
      </c>
      <c r="R528" s="2">
        <v>1</v>
      </c>
      <c r="S528">
        <v>58.556664622618314</v>
      </c>
    </row>
    <row r="529" spans="1:19" x14ac:dyDescent="0.2">
      <c r="A529" s="2" t="s">
        <v>553</v>
      </c>
      <c r="B529" s="2">
        <v>616</v>
      </c>
      <c r="C529" s="2">
        <v>5.4966034692956404E-2</v>
      </c>
      <c r="D529" s="2">
        <v>9.1765541799100431E-2</v>
      </c>
      <c r="E529" s="2">
        <v>620786</v>
      </c>
      <c r="F529" s="2">
        <v>0.98133552687826198</v>
      </c>
      <c r="G529" s="2">
        <v>1.0201885053502828</v>
      </c>
      <c r="H529" s="2">
        <v>-1.8239754239803251E-2</v>
      </c>
      <c r="I529" s="2">
        <v>78.484708473526226</v>
      </c>
      <c r="J529" s="2">
        <v>292.6873557266959</v>
      </c>
      <c r="K529" s="2">
        <v>1506.736016923307</v>
      </c>
      <c r="L529" s="2">
        <v>2065.5174288171079</v>
      </c>
      <c r="M529" s="2">
        <v>4691.1174877145722</v>
      </c>
      <c r="N529" s="2">
        <v>0.99999999999738509</v>
      </c>
      <c r="O529" s="2">
        <v>1</v>
      </c>
      <c r="P529" s="2">
        <v>1</v>
      </c>
      <c r="Q529" s="2">
        <v>1</v>
      </c>
      <c r="R529" s="2">
        <v>1</v>
      </c>
      <c r="S529">
        <v>58.556664622618314</v>
      </c>
    </row>
    <row r="530" spans="1:19" x14ac:dyDescent="0.2">
      <c r="A530" s="2" t="s">
        <v>554</v>
      </c>
      <c r="B530" s="2">
        <v>616</v>
      </c>
      <c r="C530" s="2">
        <v>5.4966034692956404E-2</v>
      </c>
      <c r="D530" s="2">
        <v>7.5474683786152366E-2</v>
      </c>
      <c r="E530" s="2">
        <v>620786</v>
      </c>
      <c r="F530" s="2">
        <v>0.98133552687826198</v>
      </c>
      <c r="G530" s="2">
        <v>1.0288469397094018</v>
      </c>
      <c r="H530" s="2">
        <v>5.4327108854764883E-2</v>
      </c>
      <c r="I530" s="2">
        <v>78.362897271346668</v>
      </c>
      <c r="J530" s="2">
        <v>294.08796497788205</v>
      </c>
      <c r="K530" s="2">
        <v>1539.2144172574347</v>
      </c>
      <c r="L530" s="2">
        <v>2120.4507650893493</v>
      </c>
      <c r="M530" s="2">
        <v>4894.0347250270452</v>
      </c>
      <c r="N530" s="2">
        <v>0.99999999999725553</v>
      </c>
      <c r="O530" s="2">
        <v>1</v>
      </c>
      <c r="P530" s="2">
        <v>1</v>
      </c>
      <c r="Q530" s="2">
        <v>1</v>
      </c>
      <c r="R530" s="2">
        <v>1</v>
      </c>
      <c r="S530">
        <v>58.556664622618314</v>
      </c>
    </row>
    <row r="531" spans="1:19" x14ac:dyDescent="0.2">
      <c r="A531" s="2" t="s">
        <v>555</v>
      </c>
      <c r="B531" s="2">
        <v>616</v>
      </c>
      <c r="C531" s="2">
        <v>5.4966034692956404E-2</v>
      </c>
      <c r="D531" s="2">
        <v>7.4104985665228468E-2</v>
      </c>
      <c r="E531" s="2">
        <v>620786</v>
      </c>
      <c r="F531" s="2">
        <v>0.98133552687826198</v>
      </c>
      <c r="G531" s="2">
        <v>1.011004758825004</v>
      </c>
      <c r="H531" s="2">
        <v>0.11901269606359741</v>
      </c>
      <c r="I531" s="2">
        <v>80.251036026470004</v>
      </c>
      <c r="J531" s="2">
        <v>302.91448560323875</v>
      </c>
      <c r="K531" s="2">
        <v>1609.1978928962906</v>
      </c>
      <c r="L531" s="2">
        <v>2226.5475132915976</v>
      </c>
      <c r="M531" s="2">
        <v>5210.751097599652</v>
      </c>
      <c r="N531" s="2">
        <v>0.99999999999870481</v>
      </c>
      <c r="O531" s="2">
        <v>1</v>
      </c>
      <c r="P531" s="2">
        <v>1</v>
      </c>
      <c r="Q531" s="2">
        <v>1</v>
      </c>
      <c r="R531" s="2">
        <v>1</v>
      </c>
      <c r="S531">
        <v>58.556664622618314</v>
      </c>
    </row>
    <row r="532" spans="1:19" x14ac:dyDescent="0.2">
      <c r="A532" s="2" t="s">
        <v>556</v>
      </c>
      <c r="B532" s="2">
        <v>616</v>
      </c>
      <c r="C532" s="2">
        <v>5.4966034692956404E-2</v>
      </c>
      <c r="D532" s="2">
        <v>7.3553187264575132E-2</v>
      </c>
      <c r="E532" s="2">
        <v>620786</v>
      </c>
      <c r="F532" s="2">
        <v>0.98133552687826198</v>
      </c>
      <c r="G532" s="2">
        <v>1.0178219336999212</v>
      </c>
      <c r="H532" s="2">
        <v>0.11376005616236352</v>
      </c>
      <c r="I532" s="2">
        <v>79.668299202759115</v>
      </c>
      <c r="J532" s="2">
        <v>300.56468431995853</v>
      </c>
      <c r="K532" s="2">
        <v>1594.8088619339874</v>
      </c>
      <c r="L532" s="2">
        <v>2205.9362381590172</v>
      </c>
      <c r="M532" s="2">
        <v>5158.0117410687653</v>
      </c>
      <c r="N532" s="2">
        <v>0.99999999999836664</v>
      </c>
      <c r="O532" s="2">
        <v>1</v>
      </c>
      <c r="P532" s="2">
        <v>1</v>
      </c>
      <c r="Q532" s="2">
        <v>1</v>
      </c>
      <c r="R532" s="2">
        <v>1</v>
      </c>
      <c r="S532">
        <v>58.556664622618314</v>
      </c>
    </row>
    <row r="533" spans="1:19" x14ac:dyDescent="0.2">
      <c r="A533" s="2" t="s">
        <v>557</v>
      </c>
      <c r="B533" s="2">
        <v>616</v>
      </c>
      <c r="C533" s="2">
        <v>5.4966034692956404E-2</v>
      </c>
      <c r="D533" s="2">
        <v>7.4159318378403755E-2</v>
      </c>
      <c r="E533" s="2">
        <v>620786</v>
      </c>
      <c r="F533" s="2">
        <v>0.98133552687826198</v>
      </c>
      <c r="G533" s="2">
        <v>1.0236229504157719</v>
      </c>
      <c r="H533" s="2">
        <v>7.0650342886538195E-2</v>
      </c>
      <c r="I533" s="2">
        <v>78.886770061889933</v>
      </c>
      <c r="J533" s="2">
        <v>296.47622025771642</v>
      </c>
      <c r="K533" s="2">
        <v>1557.3733198853693</v>
      </c>
      <c r="L533" s="2">
        <v>2147.7282800892608</v>
      </c>
      <c r="M533" s="2">
        <v>4973.4381661930474</v>
      </c>
      <c r="N533" s="2">
        <v>0.99999999999777123</v>
      </c>
      <c r="O533" s="2">
        <v>1</v>
      </c>
      <c r="P533" s="2">
        <v>1</v>
      </c>
      <c r="Q533" s="2">
        <v>1</v>
      </c>
      <c r="R533" s="2">
        <v>1</v>
      </c>
      <c r="S533">
        <v>58.556664622618314</v>
      </c>
    </row>
    <row r="534" spans="1:19" x14ac:dyDescent="0.2">
      <c r="A534" s="2" t="s">
        <v>558</v>
      </c>
      <c r="B534" s="2">
        <v>616</v>
      </c>
      <c r="C534" s="2">
        <v>5.4966034692956404E-2</v>
      </c>
      <c r="D534" s="2">
        <v>8.1322547555060007E-2</v>
      </c>
      <c r="E534" s="2">
        <v>620786</v>
      </c>
      <c r="F534" s="2">
        <v>0.98133552687826198</v>
      </c>
      <c r="G534" s="2">
        <v>1.0167385254048951</v>
      </c>
      <c r="H534" s="2">
        <v>-0.16718370101023494</v>
      </c>
      <c r="I534" s="2">
        <v>77.646679021866603</v>
      </c>
      <c r="J534" s="2">
        <v>285.9254567643614</v>
      </c>
      <c r="K534" s="2">
        <v>1425.9858583462669</v>
      </c>
      <c r="L534" s="2">
        <v>1937.187982957433</v>
      </c>
      <c r="M534" s="2">
        <v>4276.1569351813514</v>
      </c>
      <c r="N534" s="2">
        <v>0.99999999999635292</v>
      </c>
      <c r="O534" s="2">
        <v>1</v>
      </c>
      <c r="P534" s="2">
        <v>1</v>
      </c>
      <c r="Q534" s="2">
        <v>1</v>
      </c>
      <c r="R534" s="2">
        <v>1</v>
      </c>
      <c r="S534">
        <v>58.556664622618314</v>
      </c>
    </row>
    <row r="535" spans="1:19" x14ac:dyDescent="0.2">
      <c r="A535" s="2" t="s">
        <v>559</v>
      </c>
      <c r="B535" s="2">
        <v>616</v>
      </c>
      <c r="C535" s="2">
        <v>5.4966034692956404E-2</v>
      </c>
      <c r="D535" s="2">
        <v>7.5986716704185039E-2</v>
      </c>
      <c r="E535" s="2">
        <v>620786</v>
      </c>
      <c r="F535" s="2">
        <v>0.98133552687826198</v>
      </c>
      <c r="G535" s="2">
        <v>1.0219841133049572</v>
      </c>
      <c r="H535" s="2">
        <v>-4.2122290650914211E-2</v>
      </c>
      <c r="I535" s="2">
        <v>78.170192339745967</v>
      </c>
      <c r="J535" s="2">
        <v>290.92239516180018</v>
      </c>
      <c r="K535" s="2">
        <v>1489.953915516259</v>
      </c>
      <c r="L535" s="2">
        <v>2039.4829237176434</v>
      </c>
      <c r="M535" s="2">
        <v>4610.3560956984329</v>
      </c>
      <c r="N535" s="2">
        <v>0.99999999999703715</v>
      </c>
      <c r="O535" s="2">
        <v>1</v>
      </c>
      <c r="P535" s="2">
        <v>1</v>
      </c>
      <c r="Q535" s="2">
        <v>1</v>
      </c>
      <c r="R535" s="2">
        <v>1</v>
      </c>
      <c r="S535">
        <v>58.556664622618314</v>
      </c>
    </row>
    <row r="536" spans="1:19" x14ac:dyDescent="0.2">
      <c r="A536" s="2" t="s">
        <v>560</v>
      </c>
      <c r="B536" s="2">
        <v>616</v>
      </c>
      <c r="C536" s="2">
        <v>5.4966034692956404E-2</v>
      </c>
      <c r="D536" s="2">
        <v>7.8644910928638609E-2</v>
      </c>
      <c r="E536" s="2">
        <v>620786</v>
      </c>
      <c r="F536" s="2">
        <v>0.98133552687826198</v>
      </c>
      <c r="G536" s="2">
        <v>1.0205564713561543</v>
      </c>
      <c r="H536" s="2">
        <v>2.7206151274696059E-2</v>
      </c>
      <c r="I536" s="2">
        <v>78.796806379923225</v>
      </c>
      <c r="J536" s="2">
        <v>295.01150505857498</v>
      </c>
      <c r="K536" s="2">
        <v>1534.2199882266943</v>
      </c>
      <c r="L536" s="2">
        <v>2109.4719462160047</v>
      </c>
      <c r="M536" s="2">
        <v>4837.0959200380676</v>
      </c>
      <c r="N536" s="2">
        <v>0.99999999999769007</v>
      </c>
      <c r="O536" s="2">
        <v>1</v>
      </c>
      <c r="P536" s="2">
        <v>1</v>
      </c>
      <c r="Q536" s="2">
        <v>1</v>
      </c>
      <c r="R536" s="2">
        <v>1</v>
      </c>
      <c r="S536">
        <v>58.556664622618314</v>
      </c>
    </row>
    <row r="537" spans="1:19" x14ac:dyDescent="0.2">
      <c r="A537" s="2" t="s">
        <v>561</v>
      </c>
      <c r="B537" s="2">
        <v>616</v>
      </c>
      <c r="C537" s="2">
        <v>5.4966034692956404E-2</v>
      </c>
      <c r="D537" s="2">
        <v>7.7280669809298458E-2</v>
      </c>
      <c r="E537" s="2">
        <v>620786</v>
      </c>
      <c r="F537" s="2">
        <v>0.98133552687826198</v>
      </c>
      <c r="G537" s="2">
        <v>1.0282670475507125</v>
      </c>
      <c r="H537" s="2">
        <v>4.532256638795331E-2</v>
      </c>
      <c r="I537" s="2">
        <v>78.34022468022934</v>
      </c>
      <c r="J537" s="2">
        <v>293.77215852528229</v>
      </c>
      <c r="K537" s="2">
        <v>1534.3897544390047</v>
      </c>
      <c r="L537" s="2">
        <v>2112.5007330059652</v>
      </c>
      <c r="M537" s="2">
        <v>4865.8258682083579</v>
      </c>
      <c r="N537" s="2">
        <v>0.99999999999723066</v>
      </c>
      <c r="O537" s="2">
        <v>1</v>
      </c>
      <c r="P537" s="2">
        <v>1</v>
      </c>
      <c r="Q537" s="2">
        <v>1</v>
      </c>
      <c r="R537" s="2">
        <v>1</v>
      </c>
      <c r="S537">
        <v>58.556664622618314</v>
      </c>
    </row>
    <row r="538" spans="1:19" x14ac:dyDescent="0.2">
      <c r="A538" s="2" t="s">
        <v>562</v>
      </c>
      <c r="B538" s="2">
        <v>616</v>
      </c>
      <c r="C538" s="2">
        <v>5.4966034692956404E-2</v>
      </c>
      <c r="D538" s="2">
        <v>7.9266014988325861E-2</v>
      </c>
      <c r="E538" s="2">
        <v>620786</v>
      </c>
      <c r="F538" s="2">
        <v>0.98133552687826198</v>
      </c>
      <c r="G538" s="2">
        <v>1.0240067568338527</v>
      </c>
      <c r="H538" s="2">
        <v>4.3290081899398349E-2</v>
      </c>
      <c r="I538" s="2">
        <v>78.651560595182815</v>
      </c>
      <c r="J538" s="2">
        <v>294.88443697623683</v>
      </c>
      <c r="K538" s="2">
        <v>1539.3189400864514</v>
      </c>
      <c r="L538" s="2">
        <v>2118.8735939165422</v>
      </c>
      <c r="M538" s="2">
        <v>4876.8904607665609</v>
      </c>
      <c r="N538" s="2">
        <v>0.99999999999755285</v>
      </c>
      <c r="O538" s="2">
        <v>1</v>
      </c>
      <c r="P538" s="2">
        <v>1</v>
      </c>
      <c r="Q538" s="2">
        <v>1</v>
      </c>
      <c r="R538" s="2">
        <v>1</v>
      </c>
      <c r="S538">
        <v>58.556664622618314</v>
      </c>
    </row>
    <row r="539" spans="1:19" x14ac:dyDescent="0.2">
      <c r="A539" s="2" t="s">
        <v>563</v>
      </c>
      <c r="B539" s="2">
        <v>616</v>
      </c>
      <c r="C539" s="2">
        <v>5.4966034692956404E-2</v>
      </c>
      <c r="D539" s="2">
        <v>0.1108009783641522</v>
      </c>
      <c r="E539" s="2">
        <v>620786</v>
      </c>
      <c r="F539" s="2">
        <v>0.98133552687826198</v>
      </c>
      <c r="G539" s="2">
        <v>1.0222147497684875</v>
      </c>
      <c r="H539" s="2">
        <v>-7.7613075189209527E-2</v>
      </c>
      <c r="I539" s="2">
        <v>77.890950761202546</v>
      </c>
      <c r="J539" s="2">
        <v>289.01071993124953</v>
      </c>
      <c r="K539" s="2">
        <v>1468.9323891277929</v>
      </c>
      <c r="L539" s="2">
        <v>2006.3096441915786</v>
      </c>
      <c r="M539" s="2">
        <v>4504.1170630769484</v>
      </c>
      <c r="N539" s="2">
        <v>0.99999999999668987</v>
      </c>
      <c r="O539" s="2">
        <v>1</v>
      </c>
      <c r="P539" s="2">
        <v>1</v>
      </c>
      <c r="Q539" s="2">
        <v>1</v>
      </c>
      <c r="R539" s="2">
        <v>1</v>
      </c>
      <c r="S539">
        <v>58.556664622618314</v>
      </c>
    </row>
    <row r="540" spans="1:19" x14ac:dyDescent="0.2">
      <c r="A540" s="2" t="s">
        <v>564</v>
      </c>
      <c r="B540" s="2">
        <v>616</v>
      </c>
      <c r="C540" s="2">
        <v>5.4966034692956404E-2</v>
      </c>
      <c r="D540" s="2">
        <v>7.5779962272484222E-2</v>
      </c>
      <c r="E540" s="2">
        <v>620786</v>
      </c>
      <c r="F540" s="2">
        <v>0.98133552687826198</v>
      </c>
      <c r="G540" s="2">
        <v>1.0162302418947888</v>
      </c>
      <c r="H540" s="2">
        <v>-4.3244157006968237E-2</v>
      </c>
      <c r="I540" s="2">
        <v>78.601620899009845</v>
      </c>
      <c r="J540" s="2">
        <v>292.48351505303117</v>
      </c>
      <c r="K540" s="2">
        <v>1497.207045836946</v>
      </c>
      <c r="L540" s="2">
        <v>2049.0487853749946</v>
      </c>
      <c r="M540" s="2">
        <v>4628.7480586275069</v>
      </c>
      <c r="N540" s="2">
        <v>0.99999999999750377</v>
      </c>
      <c r="O540" s="2">
        <v>1</v>
      </c>
      <c r="P540" s="2">
        <v>1</v>
      </c>
      <c r="Q540" s="2">
        <v>1</v>
      </c>
      <c r="R540" s="2">
        <v>1</v>
      </c>
      <c r="S540">
        <v>58.556664622618314</v>
      </c>
    </row>
    <row r="541" spans="1:19" x14ac:dyDescent="0.2">
      <c r="A541" s="2" t="s">
        <v>565</v>
      </c>
      <c r="B541" s="2">
        <v>616</v>
      </c>
      <c r="C541" s="2">
        <v>5.4966034692956404E-2</v>
      </c>
      <c r="D541" s="2">
        <v>0.10889147131525849</v>
      </c>
      <c r="E541" s="2">
        <v>620786</v>
      </c>
      <c r="F541" s="2">
        <v>0.98133552687826198</v>
      </c>
      <c r="G541" s="2">
        <v>1.0227243574057909</v>
      </c>
      <c r="H541" s="2">
        <v>3.9122226715822349E-2</v>
      </c>
      <c r="I541" s="2">
        <v>78.71906528028218</v>
      </c>
      <c r="J541" s="2">
        <v>295.02916088573596</v>
      </c>
      <c r="K541" s="2">
        <v>1538.5613927264299</v>
      </c>
      <c r="L541" s="2">
        <v>2117.1980367973429</v>
      </c>
      <c r="M541" s="2">
        <v>4868.1501951527189</v>
      </c>
      <c r="N541" s="2">
        <v>0.99999999999761757</v>
      </c>
      <c r="O541" s="2">
        <v>1</v>
      </c>
      <c r="P541" s="2">
        <v>1</v>
      </c>
      <c r="Q541" s="2">
        <v>1</v>
      </c>
      <c r="R541" s="2">
        <v>1</v>
      </c>
      <c r="S541">
        <v>58.556664622618314</v>
      </c>
    </row>
    <row r="542" spans="1:19" x14ac:dyDescent="0.2">
      <c r="A542" s="2" t="s">
        <v>566</v>
      </c>
      <c r="B542" s="2">
        <v>616</v>
      </c>
      <c r="C542" s="2">
        <v>5.4966034692956404E-2</v>
      </c>
      <c r="D542" s="2">
        <v>7.2594706592083058E-2</v>
      </c>
      <c r="E542" s="2">
        <v>620786</v>
      </c>
      <c r="F542" s="2">
        <v>0.98133552687826198</v>
      </c>
      <c r="G542" s="2">
        <v>1.0240078100330958</v>
      </c>
      <c r="H542" s="2">
        <v>3.6419025507310868E-2</v>
      </c>
      <c r="I542" s="2">
        <v>78.60003466196585</v>
      </c>
      <c r="J542" s="2">
        <v>294.51472255271813</v>
      </c>
      <c r="K542" s="2">
        <v>1534.9890182612587</v>
      </c>
      <c r="L542" s="2">
        <v>2111.9364186351991</v>
      </c>
      <c r="M542" s="2">
        <v>4853.6290658321959</v>
      </c>
      <c r="N542" s="2">
        <v>0.99999999999750222</v>
      </c>
      <c r="O542" s="2">
        <v>1</v>
      </c>
      <c r="P542" s="2">
        <v>1</v>
      </c>
      <c r="Q542" s="2">
        <v>1</v>
      </c>
      <c r="R542" s="2">
        <v>1</v>
      </c>
      <c r="S542">
        <v>58.556664622618314</v>
      </c>
    </row>
    <row r="543" spans="1:19" x14ac:dyDescent="0.2">
      <c r="A543" s="2" t="s">
        <v>567</v>
      </c>
      <c r="B543" s="2">
        <v>616</v>
      </c>
      <c r="C543" s="2">
        <v>5.4966034692956404E-2</v>
      </c>
      <c r="D543" s="2">
        <v>8.1169104557988453E-2</v>
      </c>
      <c r="E543" s="2">
        <v>620786</v>
      </c>
      <c r="F543" s="2">
        <v>0.98133552687826198</v>
      </c>
      <c r="G543" s="2">
        <v>1.0243050564020915</v>
      </c>
      <c r="H543" s="2">
        <v>-3.5321870156255597E-2</v>
      </c>
      <c r="I543" s="2">
        <v>78.044312741718926</v>
      </c>
      <c r="J543" s="2">
        <v>290.62896720931172</v>
      </c>
      <c r="K543" s="2">
        <v>1490.8000476471811</v>
      </c>
      <c r="L543" s="2">
        <v>2041.6001761852058</v>
      </c>
      <c r="M543" s="2">
        <v>4622.2918729906187</v>
      </c>
      <c r="N543" s="2">
        <v>0.99999999999688538</v>
      </c>
      <c r="O543" s="2">
        <v>1</v>
      </c>
      <c r="P543" s="2">
        <v>1</v>
      </c>
      <c r="Q543" s="2">
        <v>1</v>
      </c>
      <c r="R543" s="2">
        <v>1</v>
      </c>
      <c r="S543">
        <v>58.556664622618314</v>
      </c>
    </row>
    <row r="544" spans="1:19" x14ac:dyDescent="0.2">
      <c r="A544" s="2" t="s">
        <v>568</v>
      </c>
      <c r="B544" s="2">
        <v>616</v>
      </c>
      <c r="C544" s="2">
        <v>5.4966034692956404E-2</v>
      </c>
      <c r="D544" s="2">
        <v>9.69531452025445E-2</v>
      </c>
      <c r="E544" s="2">
        <v>620786</v>
      </c>
      <c r="F544" s="2">
        <v>0.98133552687826198</v>
      </c>
      <c r="G544" s="2">
        <v>1.0290500373085594</v>
      </c>
      <c r="H544" s="5">
        <v>0.10266104809398156</v>
      </c>
      <c r="I544" s="2">
        <v>78.708360292404961</v>
      </c>
      <c r="J544" s="2">
        <v>296.63953363946206</v>
      </c>
      <c r="K544" s="2">
        <v>1570.0521297544162</v>
      </c>
      <c r="L544" s="2">
        <v>2170.2047871180821</v>
      </c>
      <c r="M544" s="2">
        <v>5064.4440443938674</v>
      </c>
      <c r="N544" s="2">
        <v>0.99999999999760747</v>
      </c>
      <c r="O544" s="2">
        <v>1</v>
      </c>
      <c r="P544" s="2">
        <v>1</v>
      </c>
      <c r="Q544" s="2">
        <v>1</v>
      </c>
      <c r="R544" s="2">
        <v>1</v>
      </c>
      <c r="S544">
        <v>58.556664622618314</v>
      </c>
    </row>
    <row r="545" spans="1:19" x14ac:dyDescent="0.2">
      <c r="A545" s="2" t="s">
        <v>569</v>
      </c>
      <c r="B545" s="2">
        <v>616</v>
      </c>
      <c r="C545" s="2">
        <v>5.4966034692956404E-2</v>
      </c>
      <c r="D545" s="2">
        <v>7.5174706572469191E-2</v>
      </c>
      <c r="E545" s="2">
        <v>620786</v>
      </c>
      <c r="F545" s="2">
        <v>0.98133552687826198</v>
      </c>
      <c r="G545" s="2">
        <v>1.0177898788603652</v>
      </c>
      <c r="H545" s="2">
        <v>-5.2289434041318431E-2</v>
      </c>
      <c r="I545" s="2">
        <v>78.414512762968357</v>
      </c>
      <c r="J545" s="2">
        <v>291.56581169869452</v>
      </c>
      <c r="K545" s="2">
        <v>1489.6817682877811</v>
      </c>
      <c r="L545" s="2">
        <v>2037.6533214399137</v>
      </c>
      <c r="M545" s="2">
        <v>4595.3413392125385</v>
      </c>
      <c r="N545" s="2">
        <v>0.99999999999731115</v>
      </c>
      <c r="O545" s="2">
        <v>1</v>
      </c>
      <c r="P545" s="2">
        <v>1</v>
      </c>
      <c r="Q545" s="2">
        <v>1</v>
      </c>
      <c r="R545" s="2">
        <v>1</v>
      </c>
      <c r="S545">
        <v>58.556664622618314</v>
      </c>
    </row>
    <row r="546" spans="1:19" x14ac:dyDescent="0.2">
      <c r="A546" s="2" t="s">
        <v>570</v>
      </c>
      <c r="B546" s="2">
        <v>616</v>
      </c>
      <c r="C546" s="2">
        <v>5.4966034692956404E-2</v>
      </c>
      <c r="D546" s="2">
        <v>7.8012487388669019E-2</v>
      </c>
      <c r="E546" s="2">
        <v>620786</v>
      </c>
      <c r="F546" s="2">
        <v>0.98133552687826198</v>
      </c>
      <c r="G546" s="2">
        <v>1.0166391212840715</v>
      </c>
      <c r="H546" s="2">
        <v>9.9612439922970863E-2</v>
      </c>
      <c r="I546" s="2">
        <v>79.652945390857226</v>
      </c>
      <c r="J546" s="2">
        <v>300.12777941256115</v>
      </c>
      <c r="K546" s="2">
        <v>1587.1095560682975</v>
      </c>
      <c r="L546" s="2">
        <v>2193.0276703920695</v>
      </c>
      <c r="M546" s="2">
        <v>5110.2274782189143</v>
      </c>
      <c r="N546" s="2">
        <v>0.99999999999835665</v>
      </c>
      <c r="O546" s="2">
        <v>1</v>
      </c>
      <c r="P546" s="2">
        <v>1</v>
      </c>
      <c r="Q546" s="2">
        <v>1</v>
      </c>
      <c r="R546" s="2">
        <v>1</v>
      </c>
      <c r="S546">
        <v>58.556664622618314</v>
      </c>
    </row>
    <row r="547" spans="1:19" x14ac:dyDescent="0.2">
      <c r="A547" s="2" t="s">
        <v>571</v>
      </c>
      <c r="B547" s="2">
        <v>616</v>
      </c>
      <c r="C547" s="2">
        <v>5.4966034692956404E-2</v>
      </c>
      <c r="D547" s="2">
        <v>7.983274471905831E-2</v>
      </c>
      <c r="E547" s="2">
        <v>620786</v>
      </c>
      <c r="F547" s="2">
        <v>0.98133552687826198</v>
      </c>
      <c r="G547" s="2">
        <v>1.0290040642342972</v>
      </c>
      <c r="H547" s="2">
        <v>0.20026091514174249</v>
      </c>
      <c r="I547" s="2">
        <v>79.450981489394437</v>
      </c>
      <c r="J547" s="2">
        <v>302.06640606198488</v>
      </c>
      <c r="K547" s="2">
        <v>1636.9988789497463</v>
      </c>
      <c r="L547" s="2">
        <v>2279.1862615647156</v>
      </c>
      <c r="M547" s="2">
        <v>5449.8576066034375</v>
      </c>
      <c r="N547" s="2">
        <v>0.99999999999821909</v>
      </c>
      <c r="O547" s="2">
        <v>1</v>
      </c>
      <c r="P547" s="2">
        <v>1</v>
      </c>
      <c r="Q547" s="2">
        <v>1</v>
      </c>
      <c r="R547" s="2">
        <v>1</v>
      </c>
      <c r="S547">
        <v>58.556664622618314</v>
      </c>
    </row>
    <row r="548" spans="1:19" x14ac:dyDescent="0.2">
      <c r="A548" s="2" t="s">
        <v>572</v>
      </c>
      <c r="B548" s="2">
        <v>616</v>
      </c>
      <c r="C548" s="2">
        <v>5.4966034692956404E-2</v>
      </c>
      <c r="D548" s="2">
        <v>8.4993520311959239E-2</v>
      </c>
      <c r="E548" s="2">
        <v>620786</v>
      </c>
      <c r="F548" s="2">
        <v>0.98133552687826198</v>
      </c>
      <c r="G548" s="2">
        <v>1.0230622864034005</v>
      </c>
      <c r="H548" s="2">
        <v>-1.649738682728746E-2</v>
      </c>
      <c r="I548" s="2">
        <v>78.27805696006611</v>
      </c>
      <c r="J548" s="2">
        <v>291.9668545833394</v>
      </c>
      <c r="K548" s="2">
        <v>1503.7706491197739</v>
      </c>
      <c r="L548" s="2">
        <v>2061.7841374516879</v>
      </c>
      <c r="M548" s="2">
        <v>4685.3715697598664</v>
      </c>
      <c r="N548" s="2">
        <v>0.99999999999716138</v>
      </c>
      <c r="O548" s="2">
        <v>1</v>
      </c>
      <c r="P548" s="2">
        <v>1</v>
      </c>
      <c r="Q548" s="2">
        <v>1</v>
      </c>
      <c r="R548" s="2">
        <v>1</v>
      </c>
      <c r="S548">
        <v>58.556664622618314</v>
      </c>
    </row>
    <row r="549" spans="1:19" x14ac:dyDescent="0.2">
      <c r="A549" s="2" t="s">
        <v>573</v>
      </c>
      <c r="B549" s="2">
        <v>616</v>
      </c>
      <c r="C549" s="2">
        <v>5.4966034692956404E-2</v>
      </c>
      <c r="D549" s="2">
        <v>9.2132730405775215E-2</v>
      </c>
      <c r="E549" s="2">
        <v>620786</v>
      </c>
      <c r="F549" s="2">
        <v>0.98133552687826198</v>
      </c>
      <c r="G549" s="2">
        <v>1.0209651045110262</v>
      </c>
      <c r="H549" s="2">
        <v>2.2948955435159579E-2</v>
      </c>
      <c r="I549" s="2">
        <v>78.733285955935813</v>
      </c>
      <c r="J549" s="2">
        <v>294.66485764213553</v>
      </c>
      <c r="K549" s="2">
        <v>1530.9618158124317</v>
      </c>
      <c r="L549" s="2">
        <v>2104.4079488051307</v>
      </c>
      <c r="M549" s="2">
        <v>4821.2062069029089</v>
      </c>
      <c r="N549" s="2">
        <v>0.99999999999763101</v>
      </c>
      <c r="O549" s="2">
        <v>1</v>
      </c>
      <c r="P549" s="2">
        <v>1</v>
      </c>
      <c r="Q549" s="2">
        <v>1</v>
      </c>
      <c r="R549" s="2">
        <v>1</v>
      </c>
      <c r="S549">
        <v>58.556664622618314</v>
      </c>
    </row>
    <row r="550" spans="1:19" x14ac:dyDescent="0.2">
      <c r="A550" s="2" t="s">
        <v>574</v>
      </c>
      <c r="B550" s="2">
        <v>616</v>
      </c>
      <c r="C550" s="2">
        <v>5.4966034692956404E-2</v>
      </c>
      <c r="D550" s="2">
        <v>7.9697906884042588E-2</v>
      </c>
      <c r="E550" s="2">
        <v>620786</v>
      </c>
      <c r="F550" s="2">
        <v>0.98133552687826198</v>
      </c>
      <c r="G550" s="2">
        <v>1.0287026739038796</v>
      </c>
      <c r="H550" s="2">
        <v>2.19224062004312E-3</v>
      </c>
      <c r="I550" s="2">
        <v>77.987948278920001</v>
      </c>
      <c r="J550" s="2">
        <v>291.36332136187195</v>
      </c>
      <c r="K550" s="2">
        <v>1507.1758242265325</v>
      </c>
      <c r="L550" s="2">
        <v>2069.1372862299481</v>
      </c>
      <c r="M550" s="2">
        <v>4722.3317414665635</v>
      </c>
      <c r="N550" s="2">
        <v>0.99999999999681488</v>
      </c>
      <c r="O550" s="2">
        <v>1</v>
      </c>
      <c r="P550" s="2">
        <v>1</v>
      </c>
      <c r="Q550" s="2">
        <v>1</v>
      </c>
      <c r="R550" s="2">
        <v>1</v>
      </c>
      <c r="S550">
        <v>58.556664622618314</v>
      </c>
    </row>
    <row r="551" spans="1:19" x14ac:dyDescent="0.2">
      <c r="A551" s="2" t="s">
        <v>575</v>
      </c>
      <c r="B551" s="2">
        <v>616</v>
      </c>
      <c r="C551" s="2">
        <v>5.4966034692956404E-2</v>
      </c>
      <c r="D551" s="2">
        <v>7.9259833911261943E-2</v>
      </c>
      <c r="E551" s="2">
        <v>620786</v>
      </c>
      <c r="F551" s="2">
        <v>0.98133552687826198</v>
      </c>
      <c r="G551" s="2">
        <v>1.0205308616318725</v>
      </c>
      <c r="H551" s="2">
        <v>-1.516415662175318E-2</v>
      </c>
      <c r="I551" s="2">
        <v>78.481423405358086</v>
      </c>
      <c r="J551" s="2">
        <v>292.7534300609654</v>
      </c>
      <c r="K551" s="2">
        <v>1508.1192757452179</v>
      </c>
      <c r="L551" s="2">
        <v>2067.8343740259979</v>
      </c>
      <c r="M551" s="2">
        <v>4699.4723032884613</v>
      </c>
      <c r="N551" s="2">
        <v>0.99999999999738165</v>
      </c>
      <c r="O551" s="2">
        <v>1</v>
      </c>
      <c r="P551" s="2">
        <v>1</v>
      </c>
      <c r="Q551" s="2">
        <v>1</v>
      </c>
      <c r="R551" s="2">
        <v>1</v>
      </c>
      <c r="S551">
        <v>58.556664622618314</v>
      </c>
    </row>
    <row r="552" spans="1:19" x14ac:dyDescent="0.2">
      <c r="A552" s="2" t="s">
        <v>576</v>
      </c>
      <c r="B552" s="2">
        <v>616</v>
      </c>
      <c r="C552" s="2">
        <v>5.4966034692956404E-2</v>
      </c>
      <c r="D552" s="2">
        <v>7.7473734076835429E-2</v>
      </c>
      <c r="E552" s="2">
        <v>620786</v>
      </c>
      <c r="F552" s="2">
        <v>0.98133552687826198</v>
      </c>
      <c r="G552" s="2">
        <v>1.0120235226307743</v>
      </c>
      <c r="H552" s="2">
        <v>-0.22541911871832784</v>
      </c>
      <c r="I552" s="2">
        <v>77.575008217371206</v>
      </c>
      <c r="J552" s="2">
        <v>284.26289455838838</v>
      </c>
      <c r="K552" s="2">
        <v>1400.7812489603684</v>
      </c>
      <c r="L552" s="2">
        <v>1896.5784073184598</v>
      </c>
      <c r="M552" s="2">
        <v>4143.4457925073639</v>
      </c>
      <c r="N552" s="2">
        <v>0.99999999999624778</v>
      </c>
      <c r="O552" s="2">
        <v>1</v>
      </c>
      <c r="P552" s="2">
        <v>1</v>
      </c>
      <c r="Q552" s="2">
        <v>1</v>
      </c>
      <c r="R552" s="2">
        <v>1</v>
      </c>
      <c r="S552">
        <v>58.556664622618314</v>
      </c>
    </row>
    <row r="553" spans="1:19" x14ac:dyDescent="0.2">
      <c r="A553" s="2" t="s">
        <v>577</v>
      </c>
      <c r="B553" s="2">
        <v>616</v>
      </c>
      <c r="C553" s="2">
        <v>5.4966034692956404E-2</v>
      </c>
      <c r="D553" s="2">
        <v>8.8377008644438204E-2</v>
      </c>
      <c r="E553" s="2">
        <v>620786</v>
      </c>
      <c r="F553" s="2">
        <v>0.98133552687826198</v>
      </c>
      <c r="G553" s="2">
        <v>1.0206983656423347</v>
      </c>
      <c r="H553" s="2">
        <v>-4.8595772250496902E-3</v>
      </c>
      <c r="I553" s="2">
        <v>78.545517437634118</v>
      </c>
      <c r="J553" s="2">
        <v>293.25352005797311</v>
      </c>
      <c r="K553" s="2">
        <v>1514.1568365228704</v>
      </c>
      <c r="L553" s="2">
        <v>2077.5012565001061</v>
      </c>
      <c r="M553" s="2">
        <v>4731.575625175712</v>
      </c>
      <c r="N553" s="2">
        <v>0.99999999999744749</v>
      </c>
      <c r="O553" s="2">
        <v>1</v>
      </c>
      <c r="P553" s="2">
        <v>1</v>
      </c>
      <c r="Q553" s="2">
        <v>1</v>
      </c>
      <c r="R553" s="2">
        <v>1</v>
      </c>
      <c r="S553">
        <v>58.556664622618314</v>
      </c>
    </row>
    <row r="554" spans="1:19" x14ac:dyDescent="0.2">
      <c r="A554" s="2" t="s">
        <v>578</v>
      </c>
      <c r="B554" s="2">
        <v>616</v>
      </c>
      <c r="C554" s="2">
        <v>5.4966034692956404E-2</v>
      </c>
      <c r="D554" s="2">
        <v>8.0596841892030355E-2</v>
      </c>
      <c r="E554" s="2">
        <v>620786</v>
      </c>
      <c r="F554" s="2">
        <v>0.98133552687826198</v>
      </c>
      <c r="G554" s="2">
        <v>1.0235999585330438</v>
      </c>
      <c r="H554" s="2">
        <v>-0.14819893098528938</v>
      </c>
      <c r="I554" s="2">
        <v>77.272513584081182</v>
      </c>
      <c r="J554" s="2">
        <v>285.03282274179861</v>
      </c>
      <c r="K554" s="2">
        <v>1427.6712779734121</v>
      </c>
      <c r="L554" s="2">
        <v>1941.8936521777177</v>
      </c>
      <c r="M554" s="2">
        <v>4303.6845320602652</v>
      </c>
      <c r="N554" s="2">
        <v>0.9999999999957695</v>
      </c>
      <c r="O554" s="2">
        <v>1</v>
      </c>
      <c r="P554" s="2">
        <v>1</v>
      </c>
      <c r="Q554" s="2">
        <v>1</v>
      </c>
      <c r="R554" s="2">
        <v>1</v>
      </c>
      <c r="S554">
        <v>58.556664622618314</v>
      </c>
    </row>
    <row r="555" spans="1:19" x14ac:dyDescent="0.2">
      <c r="A555" s="2" t="s">
        <v>579</v>
      </c>
      <c r="B555" s="2">
        <v>616</v>
      </c>
      <c r="C555" s="2">
        <v>5.4966034692956404E-2</v>
      </c>
      <c r="D555" s="2">
        <v>7.3546204565215587E-2</v>
      </c>
      <c r="E555" s="2">
        <v>620786</v>
      </c>
      <c r="F555" s="2">
        <v>0.98133552687826198</v>
      </c>
      <c r="G555" s="2">
        <v>1.0239809251644065</v>
      </c>
      <c r="H555" s="2">
        <v>-1.13516991683813E-2</v>
      </c>
      <c r="I555" s="2">
        <v>78.246243027850653</v>
      </c>
      <c r="J555" s="2">
        <v>291.97927251657688</v>
      </c>
      <c r="K555" s="2">
        <v>1505.5933364534421</v>
      </c>
      <c r="L555" s="2">
        <v>2064.9976848829638</v>
      </c>
      <c r="M555" s="2">
        <v>4697.9756425594978</v>
      </c>
      <c r="N555" s="2">
        <v>0.9999999999971253</v>
      </c>
      <c r="O555" s="2">
        <v>1</v>
      </c>
      <c r="P555" s="2">
        <v>1</v>
      </c>
      <c r="Q555" s="2">
        <v>1</v>
      </c>
      <c r="R555" s="2">
        <v>1</v>
      </c>
      <c r="S555">
        <v>58.556664622618314</v>
      </c>
    </row>
    <row r="556" spans="1:19" x14ac:dyDescent="0.2">
      <c r="A556" s="2" t="s">
        <v>580</v>
      </c>
      <c r="B556" s="2">
        <v>616</v>
      </c>
      <c r="C556" s="2">
        <v>5.4966034692956404E-2</v>
      </c>
      <c r="D556" s="2">
        <v>0.10841492803693978</v>
      </c>
      <c r="E556" s="2">
        <v>620786</v>
      </c>
      <c r="F556" s="2">
        <v>0.98133552687826198</v>
      </c>
      <c r="G556" s="2">
        <v>1.020192477083075</v>
      </c>
      <c r="H556" s="2">
        <v>0.10400351535971351</v>
      </c>
      <c r="I556" s="2">
        <v>79.407046670300758</v>
      </c>
      <c r="J556" s="2">
        <v>299.31568894951698</v>
      </c>
      <c r="K556" s="2">
        <v>1584.5395789922038</v>
      </c>
      <c r="L556" s="2">
        <v>2190.2443936781137</v>
      </c>
      <c r="M556" s="2">
        <v>5110.13839895611</v>
      </c>
      <c r="N556" s="2">
        <v>0.99999999999818778</v>
      </c>
      <c r="O556" s="2">
        <v>1</v>
      </c>
      <c r="P556" s="2">
        <v>1</v>
      </c>
      <c r="Q556" s="2">
        <v>1</v>
      </c>
      <c r="R556" s="2">
        <v>1</v>
      </c>
      <c r="S556">
        <v>58.556664622618314</v>
      </c>
    </row>
    <row r="557" spans="1:19" x14ac:dyDescent="0.2">
      <c r="A557" s="2" t="s">
        <v>581</v>
      </c>
      <c r="B557" s="2">
        <v>616</v>
      </c>
      <c r="C557" s="2">
        <v>5.4966034692956404E-2</v>
      </c>
      <c r="D557" s="2">
        <v>0.23749543654909719</v>
      </c>
      <c r="E557" s="2">
        <v>620786</v>
      </c>
      <c r="F557" s="2">
        <v>0.98133552687826198</v>
      </c>
      <c r="G557" s="2">
        <v>1.0205144792014214</v>
      </c>
      <c r="H557" s="2">
        <v>0.16574455472380242</v>
      </c>
      <c r="I557" s="2">
        <v>79.855689551377736</v>
      </c>
      <c r="J557" s="2">
        <v>302.68144115686897</v>
      </c>
      <c r="K557" s="2">
        <v>1626.4467768097311</v>
      </c>
      <c r="L557" s="2">
        <v>2258.4210819150326</v>
      </c>
      <c r="M557" s="2">
        <v>5349.933160499023</v>
      </c>
      <c r="N557" s="2">
        <v>0.99999999999848399</v>
      </c>
      <c r="O557" s="2">
        <v>1</v>
      </c>
      <c r="P557" s="2">
        <v>1</v>
      </c>
      <c r="Q557" s="2">
        <v>1</v>
      </c>
      <c r="R557" s="2">
        <v>1</v>
      </c>
      <c r="S557">
        <v>58.556664622618314</v>
      </c>
    </row>
    <row r="558" spans="1:19" x14ac:dyDescent="0.2">
      <c r="A558" s="2" t="s">
        <v>582</v>
      </c>
      <c r="B558" s="2">
        <v>616</v>
      </c>
      <c r="C558" s="2">
        <v>5.4966034692956404E-2</v>
      </c>
      <c r="D558" s="2">
        <v>7.2635164496444249E-2</v>
      </c>
      <c r="E558" s="2">
        <v>620786</v>
      </c>
      <c r="F558" s="2">
        <v>0.98133552687826198</v>
      </c>
      <c r="G558" s="2">
        <v>1.022603184466456</v>
      </c>
      <c r="H558" s="2">
        <v>1.468310081643766E-2</v>
      </c>
      <c r="I558" s="2">
        <v>78.545371521955346</v>
      </c>
      <c r="J558" s="2">
        <v>293.75272167404978</v>
      </c>
      <c r="K558" s="2">
        <v>1523.4643655040213</v>
      </c>
      <c r="L558" s="2">
        <v>2093.0086455870692</v>
      </c>
      <c r="M558" s="2">
        <v>4787.2089638185153</v>
      </c>
      <c r="N558" s="2">
        <v>0.99999999999744738</v>
      </c>
      <c r="O558" s="2">
        <v>1</v>
      </c>
      <c r="P558" s="2">
        <v>1</v>
      </c>
      <c r="Q558" s="2">
        <v>1</v>
      </c>
      <c r="R558" s="2">
        <v>1</v>
      </c>
      <c r="S558">
        <v>58.556664622618314</v>
      </c>
    </row>
    <row r="559" spans="1:19" x14ac:dyDescent="0.2">
      <c r="A559" s="2" t="s">
        <v>583</v>
      </c>
      <c r="B559" s="2">
        <v>616</v>
      </c>
      <c r="C559" s="2">
        <v>5.4966034692956404E-2</v>
      </c>
      <c r="D559" s="2">
        <v>0.11144976561396076</v>
      </c>
      <c r="E559" s="2">
        <v>620786</v>
      </c>
      <c r="F559" s="2">
        <v>0.98133552687826198</v>
      </c>
      <c r="G559" s="2">
        <v>1.0248942633164417</v>
      </c>
      <c r="H559" s="2">
        <v>-5.1973479615690307E-2</v>
      </c>
      <c r="I559" s="2">
        <v>77.877167150596819</v>
      </c>
      <c r="J559" s="2">
        <v>289.59717092990661</v>
      </c>
      <c r="K559" s="2">
        <v>1480.2009492221803</v>
      </c>
      <c r="L559" s="2">
        <v>2024.996171628108</v>
      </c>
      <c r="M559" s="2">
        <v>4569.7839855615239</v>
      </c>
      <c r="N559" s="2">
        <v>0.99999999999667166</v>
      </c>
      <c r="O559" s="2">
        <v>1</v>
      </c>
      <c r="P559" s="2">
        <v>1</v>
      </c>
      <c r="Q559" s="2">
        <v>1</v>
      </c>
      <c r="R559" s="2">
        <v>1</v>
      </c>
      <c r="S559">
        <v>58.556664622618314</v>
      </c>
    </row>
    <row r="560" spans="1:19" x14ac:dyDescent="0.2">
      <c r="A560" s="2" t="s">
        <v>584</v>
      </c>
      <c r="B560" s="2">
        <v>616</v>
      </c>
      <c r="C560" s="2">
        <v>5.4966034692956404E-2</v>
      </c>
      <c r="D560" s="2">
        <v>8.2049401102572028E-2</v>
      </c>
      <c r="E560" s="2">
        <v>620786</v>
      </c>
      <c r="F560" s="2">
        <v>0.98133552687826198</v>
      </c>
      <c r="G560" s="2">
        <v>1.0241156418334332</v>
      </c>
      <c r="H560" s="2">
        <v>0.17900822840958222</v>
      </c>
      <c r="I560" s="2">
        <v>79.672922121441559</v>
      </c>
      <c r="J560" s="2">
        <v>302.34227568786059</v>
      </c>
      <c r="K560" s="2">
        <v>1629.9298935779607</v>
      </c>
      <c r="L560" s="2">
        <v>2265.5870320864533</v>
      </c>
      <c r="M560" s="2">
        <v>5386.1478475955146</v>
      </c>
      <c r="N560" s="2">
        <v>0.99999999999836964</v>
      </c>
      <c r="O560" s="2">
        <v>1</v>
      </c>
      <c r="P560" s="2">
        <v>1</v>
      </c>
      <c r="Q560" s="2">
        <v>1</v>
      </c>
      <c r="R560" s="2">
        <v>1</v>
      </c>
      <c r="S560">
        <v>58.556664622618314</v>
      </c>
    </row>
    <row r="561" spans="1:19" x14ac:dyDescent="0.2">
      <c r="A561" s="2" t="s">
        <v>585</v>
      </c>
      <c r="B561" s="2">
        <v>616</v>
      </c>
      <c r="C561" s="2">
        <v>5.4966034692956404E-2</v>
      </c>
      <c r="D561" s="2">
        <v>8.1246726712166956E-2</v>
      </c>
      <c r="E561" s="2">
        <v>620786</v>
      </c>
      <c r="F561" s="2">
        <v>0.98133552687826198</v>
      </c>
      <c r="G561" s="2">
        <v>1.0275882575689981</v>
      </c>
      <c r="H561" s="2">
        <v>0.17889562861053726</v>
      </c>
      <c r="I561" s="2">
        <v>79.398866723653896</v>
      </c>
      <c r="J561" s="2">
        <v>301.28924184280766</v>
      </c>
      <c r="K561" s="2">
        <v>1624.1780556810218</v>
      </c>
      <c r="L561" s="2">
        <v>2257.6103193294211</v>
      </c>
      <c r="M561" s="2">
        <v>5367.8451148939275</v>
      </c>
      <c r="N561" s="2">
        <v>0.99999999999818179</v>
      </c>
      <c r="O561" s="2">
        <v>1</v>
      </c>
      <c r="P561" s="2">
        <v>1</v>
      </c>
      <c r="Q561" s="2">
        <v>1</v>
      </c>
      <c r="R561" s="2">
        <v>1</v>
      </c>
      <c r="S561">
        <v>58.556664622618314</v>
      </c>
    </row>
    <row r="562" spans="1:19" x14ac:dyDescent="0.2">
      <c r="A562" s="2" t="s">
        <v>586</v>
      </c>
      <c r="B562" s="2">
        <v>616</v>
      </c>
      <c r="C562" s="2">
        <v>5.4966034692956404E-2</v>
      </c>
      <c r="D562" s="2">
        <v>8.5950881574276564E-2</v>
      </c>
      <c r="E562" s="2">
        <v>620786</v>
      </c>
      <c r="F562" s="2">
        <v>0.98133552687826198</v>
      </c>
      <c r="G562" s="2">
        <v>1.0244564013282496</v>
      </c>
      <c r="H562" s="2">
        <v>2.0060335075258159E-2</v>
      </c>
      <c r="I562" s="2">
        <v>78.44347143611121</v>
      </c>
      <c r="J562" s="2">
        <v>293.51098492981242</v>
      </c>
      <c r="K562" s="2">
        <v>1524.1379190246842</v>
      </c>
      <c r="L562" s="2">
        <v>2094.7365054745392</v>
      </c>
      <c r="M562" s="2">
        <v>4797.3062659935222</v>
      </c>
      <c r="N562" s="2">
        <v>0.9999999999973419</v>
      </c>
      <c r="O562" s="2">
        <v>1</v>
      </c>
      <c r="P562" s="2">
        <v>1</v>
      </c>
      <c r="Q562" s="2">
        <v>1</v>
      </c>
      <c r="R562" s="2">
        <v>1</v>
      </c>
      <c r="S562">
        <v>58.556664622618314</v>
      </c>
    </row>
    <row r="563" spans="1:19" x14ac:dyDescent="0.2">
      <c r="A563" s="2" t="s">
        <v>587</v>
      </c>
      <c r="B563" s="2">
        <v>616</v>
      </c>
      <c r="C563" s="2">
        <v>5.4966034692956404E-2</v>
      </c>
      <c r="D563" s="2">
        <v>0.12571198379525308</v>
      </c>
      <c r="E563" s="2">
        <v>620786</v>
      </c>
      <c r="F563" s="2">
        <v>0.98133552687826198</v>
      </c>
      <c r="G563" s="2">
        <v>1.025070206734944</v>
      </c>
      <c r="H563" s="2">
        <v>-0.14031784606626788</v>
      </c>
      <c r="I563" s="2">
        <v>77.22034934159575</v>
      </c>
      <c r="J563" s="2">
        <v>285.03397042512404</v>
      </c>
      <c r="K563" s="2">
        <v>1430.1092593836934</v>
      </c>
      <c r="L563" s="2">
        <v>1946.1571890479204</v>
      </c>
      <c r="M563" s="2">
        <v>4319.7804813912508</v>
      </c>
      <c r="N563" s="2">
        <v>0.99999999999568101</v>
      </c>
      <c r="O563" s="2">
        <v>1</v>
      </c>
      <c r="P563" s="2">
        <v>1</v>
      </c>
      <c r="Q563" s="2">
        <v>1</v>
      </c>
      <c r="R563" s="2">
        <v>1</v>
      </c>
      <c r="S563">
        <v>58.556664622618314</v>
      </c>
    </row>
    <row r="564" spans="1:19" x14ac:dyDescent="0.2">
      <c r="A564" s="2" t="s">
        <v>588</v>
      </c>
      <c r="B564" s="2">
        <v>616</v>
      </c>
      <c r="C564" s="2">
        <v>5.4966034692956404E-2</v>
      </c>
      <c r="D564" s="2">
        <v>8.9001021452982387E-2</v>
      </c>
      <c r="E564" s="2">
        <v>620786</v>
      </c>
      <c r="F564" s="2">
        <v>0.98133552687826198</v>
      </c>
      <c r="G564" s="2">
        <v>1.0259216450556954</v>
      </c>
      <c r="H564" s="2">
        <v>8.1852088280313123E-2</v>
      </c>
      <c r="I564" s="2">
        <v>78.793379662892249</v>
      </c>
      <c r="J564" s="2">
        <v>296.41713711107059</v>
      </c>
      <c r="K564" s="2">
        <v>1561.1856485440414</v>
      </c>
      <c r="L564" s="2">
        <v>2154.7206830475566</v>
      </c>
      <c r="M564" s="2">
        <v>5003.1327547901637</v>
      </c>
      <c r="N564" s="2">
        <v>0.99999999999768696</v>
      </c>
      <c r="O564" s="2">
        <v>1</v>
      </c>
      <c r="P564" s="2">
        <v>1</v>
      </c>
      <c r="Q564" s="2">
        <v>1</v>
      </c>
      <c r="R564" s="2">
        <v>1</v>
      </c>
      <c r="S564">
        <v>58.556664622618314</v>
      </c>
    </row>
    <row r="565" spans="1:19" x14ac:dyDescent="0.2">
      <c r="A565" s="2" t="s">
        <v>589</v>
      </c>
      <c r="B565" s="2">
        <v>616</v>
      </c>
      <c r="C565" s="2">
        <v>5.4966034692956404E-2</v>
      </c>
      <c r="D565" s="2">
        <v>9.3785172750540491E-2</v>
      </c>
      <c r="E565" s="2">
        <v>620786</v>
      </c>
      <c r="F565" s="2">
        <v>0.98133552687826198</v>
      </c>
      <c r="G565" s="2">
        <v>1.023903581845323</v>
      </c>
      <c r="H565" s="2">
        <v>-4.5893038098335497E-2</v>
      </c>
      <c r="I565" s="2">
        <v>77.99676357226133</v>
      </c>
      <c r="J565" s="2">
        <v>290.189049729229</v>
      </c>
      <c r="K565" s="2">
        <v>1485.1084929777874</v>
      </c>
      <c r="L565" s="2">
        <v>2032.4422096930502</v>
      </c>
      <c r="M565" s="2">
        <v>4591.7219799643481</v>
      </c>
      <c r="N565" s="2">
        <v>0.99999999999682598</v>
      </c>
      <c r="O565" s="2">
        <v>1</v>
      </c>
      <c r="P565" s="2">
        <v>1</v>
      </c>
      <c r="Q565" s="2">
        <v>1</v>
      </c>
      <c r="R565" s="2">
        <v>1</v>
      </c>
      <c r="S565">
        <v>58.556664622618314</v>
      </c>
    </row>
    <row r="566" spans="1:19" x14ac:dyDescent="0.2">
      <c r="A566" s="2" t="s">
        <v>590</v>
      </c>
      <c r="B566" s="2">
        <v>616</v>
      </c>
      <c r="C566" s="2">
        <v>5.4966034692956404E-2</v>
      </c>
      <c r="D566" s="2">
        <v>8.9185169708375867E-2</v>
      </c>
      <c r="E566" s="2">
        <v>620786</v>
      </c>
      <c r="F566" s="2">
        <v>0.98133552687826198</v>
      </c>
      <c r="G566" s="2">
        <v>1.0340673942745802</v>
      </c>
      <c r="H566" s="2">
        <v>-7.2216954909508052E-2</v>
      </c>
      <c r="I566" s="2">
        <v>77.04534076716179</v>
      </c>
      <c r="J566" s="2">
        <v>286.04422523120127</v>
      </c>
      <c r="K566" s="2">
        <v>1456.3636074254439</v>
      </c>
      <c r="L566" s="2">
        <v>1990.2598257306745</v>
      </c>
      <c r="M566" s="2">
        <v>4477.2119854341854</v>
      </c>
      <c r="N566" s="2">
        <v>0.99999999999537081</v>
      </c>
      <c r="O566" s="2">
        <v>1</v>
      </c>
      <c r="P566" s="2">
        <v>1</v>
      </c>
      <c r="Q566" s="2">
        <v>1</v>
      </c>
      <c r="R566" s="2">
        <v>1</v>
      </c>
      <c r="S566">
        <v>58.556664622618314</v>
      </c>
    </row>
    <row r="567" spans="1:19" x14ac:dyDescent="0.2">
      <c r="A567" s="2" t="s">
        <v>591</v>
      </c>
      <c r="B567" s="2">
        <v>616</v>
      </c>
      <c r="C567" s="2">
        <v>5.4966034692956404E-2</v>
      </c>
      <c r="D567" s="2">
        <v>7.3765503722091424E-2</v>
      </c>
      <c r="E567" s="2">
        <v>620786</v>
      </c>
      <c r="F567" s="2">
        <v>0.98133552687826198</v>
      </c>
      <c r="G567" s="2">
        <v>1.0289506337410488</v>
      </c>
      <c r="H567" s="2">
        <v>2.31487587508627E-2</v>
      </c>
      <c r="I567" s="2">
        <v>78.123814521651425</v>
      </c>
      <c r="J567" s="2">
        <v>292.39871233786209</v>
      </c>
      <c r="K567" s="2">
        <v>1519.6219932442689</v>
      </c>
      <c r="L567" s="2">
        <v>2089.0959850421646</v>
      </c>
      <c r="M567" s="2">
        <v>4789.1079890755855</v>
      </c>
      <c r="N567" s="2">
        <v>0.99999999999698219</v>
      </c>
      <c r="O567" s="2">
        <v>1</v>
      </c>
      <c r="P567" s="2">
        <v>1</v>
      </c>
      <c r="Q567" s="2">
        <v>1</v>
      </c>
      <c r="R567" s="2">
        <v>1</v>
      </c>
      <c r="S567">
        <v>58.556664622618314</v>
      </c>
    </row>
    <row r="568" spans="1:19" x14ac:dyDescent="0.2">
      <c r="A568" s="2" t="s">
        <v>592</v>
      </c>
      <c r="B568" s="2">
        <v>616</v>
      </c>
      <c r="C568" s="2">
        <v>5.4966034692956404E-2</v>
      </c>
      <c r="D568" s="2">
        <v>7.3560571922433385E-2</v>
      </c>
      <c r="E568" s="2">
        <v>620786</v>
      </c>
      <c r="F568" s="2">
        <v>0.98133552687826198</v>
      </c>
      <c r="G568" s="2">
        <v>1.0223896972445092</v>
      </c>
      <c r="H568" s="2">
        <v>6.0807950501150239E-2</v>
      </c>
      <c r="I568" s="2">
        <v>78.908055874934234</v>
      </c>
      <c r="J568" s="2">
        <v>296.29948941516199</v>
      </c>
      <c r="K568" s="2">
        <v>1552.8678004181218</v>
      </c>
      <c r="L568" s="2">
        <v>2140.0292575683279</v>
      </c>
      <c r="M568" s="2">
        <v>4944.218276337705</v>
      </c>
      <c r="N568" s="2">
        <v>0.99999999999778999</v>
      </c>
      <c r="O568" s="2">
        <v>1</v>
      </c>
      <c r="P568" s="2">
        <v>1</v>
      </c>
      <c r="Q568" s="2">
        <v>1</v>
      </c>
      <c r="R568" s="2">
        <v>1</v>
      </c>
      <c r="S568">
        <v>58.556664622618314</v>
      </c>
    </row>
    <row r="569" spans="1:19" x14ac:dyDescent="0.2">
      <c r="A569" s="2" t="s">
        <v>593</v>
      </c>
      <c r="B569" s="2">
        <v>616</v>
      </c>
      <c r="C569" s="2">
        <v>5.4966034692956404E-2</v>
      </c>
      <c r="D569" s="2">
        <v>9.0474006191702622E-2</v>
      </c>
      <c r="E569" s="2">
        <v>620786</v>
      </c>
      <c r="F569" s="2">
        <v>0.98133552687826198</v>
      </c>
      <c r="G569" s="2">
        <v>1.022436331646601</v>
      </c>
      <c r="H569" s="2">
        <v>7.5366837332422651E-2</v>
      </c>
      <c r="I569" s="2">
        <v>79.014367298670294</v>
      </c>
      <c r="J569" s="2">
        <v>297.0792151697612</v>
      </c>
      <c r="K569" s="2">
        <v>1562.2139608635523</v>
      </c>
      <c r="L569" s="2">
        <v>2155.0785024113425</v>
      </c>
      <c r="M569" s="2">
        <v>4995.4316481234073</v>
      </c>
      <c r="N569" s="2">
        <v>0.99999999999788147</v>
      </c>
      <c r="O569" s="2">
        <v>1</v>
      </c>
      <c r="P569" s="2">
        <v>1</v>
      </c>
      <c r="Q569" s="2">
        <v>1</v>
      </c>
      <c r="R569" s="2">
        <v>1</v>
      </c>
      <c r="S569">
        <v>58.556664622618314</v>
      </c>
    </row>
    <row r="570" spans="1:19" x14ac:dyDescent="0.2">
      <c r="A570" s="2" t="s">
        <v>594</v>
      </c>
      <c r="B570" s="2">
        <v>616</v>
      </c>
      <c r="C570" s="2">
        <v>5.4966034692956404E-2</v>
      </c>
      <c r="D570" s="2">
        <v>8.0577449501698553E-2</v>
      </c>
      <c r="E570" s="2">
        <v>620786</v>
      </c>
      <c r="F570" s="2">
        <v>0.98133552687826198</v>
      </c>
      <c r="G570" s="2">
        <v>1.0212947719107512</v>
      </c>
      <c r="H570" s="2">
        <v>-7.2478052661696504E-2</v>
      </c>
      <c r="I570" s="2">
        <v>77.998272609956928</v>
      </c>
      <c r="J570" s="2">
        <v>289.53151401810101</v>
      </c>
      <c r="K570" s="2">
        <v>1473.1234553612233</v>
      </c>
      <c r="L570" s="2">
        <v>2012.6278886076361</v>
      </c>
      <c r="M570" s="2">
        <v>4522.4038178180999</v>
      </c>
      <c r="N570" s="2">
        <v>0.99999999999682787</v>
      </c>
      <c r="O570" s="2">
        <v>1</v>
      </c>
      <c r="P570" s="2">
        <v>1</v>
      </c>
      <c r="Q570" s="2">
        <v>1</v>
      </c>
      <c r="R570" s="2">
        <v>1</v>
      </c>
      <c r="S570">
        <v>58.556664622618314</v>
      </c>
    </row>
    <row r="571" spans="1:19" x14ac:dyDescent="0.2">
      <c r="A571" s="2" t="s">
        <v>595</v>
      </c>
      <c r="B571" s="2">
        <v>616</v>
      </c>
      <c r="C571" s="2">
        <v>5.4966034692956404E-2</v>
      </c>
      <c r="D571" s="2">
        <v>7.9944567450918338E-2</v>
      </c>
      <c r="E571" s="2">
        <v>620786</v>
      </c>
      <c r="F571" s="2">
        <v>0.98133552687826198</v>
      </c>
      <c r="G571" s="2">
        <v>1.0197185806013136</v>
      </c>
      <c r="H571" s="2">
        <v>-4.2266554671018502E-2</v>
      </c>
      <c r="I571" s="2">
        <v>78.341707973079068</v>
      </c>
      <c r="J571" s="2">
        <v>291.55073102709957</v>
      </c>
      <c r="K571" s="2">
        <v>1492.9781177289324</v>
      </c>
      <c r="L571" s="2">
        <v>2043.5188574699048</v>
      </c>
      <c r="M571" s="2">
        <v>4618.4874223395682</v>
      </c>
      <c r="N571" s="2">
        <v>0.99999999999723233</v>
      </c>
      <c r="O571" s="2">
        <v>1</v>
      </c>
      <c r="P571" s="2">
        <v>1</v>
      </c>
      <c r="Q571" s="2">
        <v>1</v>
      </c>
      <c r="R571" s="2">
        <v>1</v>
      </c>
      <c r="S571">
        <v>58.556664622618314</v>
      </c>
    </row>
    <row r="572" spans="1:19" x14ac:dyDescent="0.2">
      <c r="A572" s="2" t="s">
        <v>596</v>
      </c>
      <c r="B572" s="2">
        <v>616</v>
      </c>
      <c r="C572" s="2">
        <v>5.4966034692956404E-2</v>
      </c>
      <c r="D572" s="2">
        <v>7.6633007760060601E-2</v>
      </c>
      <c r="E572" s="2">
        <v>620786</v>
      </c>
      <c r="F572" s="2">
        <v>0.98133552687826198</v>
      </c>
      <c r="G572" s="2">
        <v>1.0256191631412672</v>
      </c>
      <c r="H572" s="2">
        <v>-8.0451531691976053E-2</v>
      </c>
      <c r="I572" s="2">
        <v>77.614133305561396</v>
      </c>
      <c r="J572" s="2">
        <v>287.92695302872278</v>
      </c>
      <c r="K572" s="2">
        <v>1462.7922335260246</v>
      </c>
      <c r="L572" s="2">
        <v>1997.7150571197021</v>
      </c>
      <c r="M572" s="2">
        <v>4483.7047989490693</v>
      </c>
      <c r="N572" s="2">
        <v>0.99999999999630551</v>
      </c>
      <c r="O572" s="2">
        <v>1</v>
      </c>
      <c r="P572" s="2">
        <v>1</v>
      </c>
      <c r="Q572" s="2">
        <v>1</v>
      </c>
      <c r="R572" s="2">
        <v>1</v>
      </c>
      <c r="S572">
        <v>58.556664622618314</v>
      </c>
    </row>
    <row r="573" spans="1:19" x14ac:dyDescent="0.2">
      <c r="A573" s="2" t="s">
        <v>597</v>
      </c>
      <c r="B573" s="2">
        <v>616</v>
      </c>
      <c r="C573" s="2">
        <v>5.4966034692956404E-2</v>
      </c>
      <c r="D573" s="2">
        <v>8.1583027451454543E-2</v>
      </c>
      <c r="E573" s="2">
        <v>620786</v>
      </c>
      <c r="F573" s="2">
        <v>0.98133552687826198</v>
      </c>
      <c r="G573" s="2">
        <v>1.0275671711283976</v>
      </c>
      <c r="H573" s="2">
        <v>-6.6918673010856008E-2</v>
      </c>
      <c r="I573" s="2">
        <v>77.56694537251191</v>
      </c>
      <c r="J573" s="2">
        <v>288.08722017007022</v>
      </c>
      <c r="K573" s="2">
        <v>1467.9588841194152</v>
      </c>
      <c r="L573" s="2">
        <v>2006.5009142552231</v>
      </c>
      <c r="M573" s="2">
        <v>4515.8805357334186</v>
      </c>
      <c r="N573" s="2">
        <v>0.99999999999623579</v>
      </c>
      <c r="O573" s="2">
        <v>1</v>
      </c>
      <c r="P573" s="2">
        <v>1</v>
      </c>
      <c r="Q573" s="2">
        <v>1</v>
      </c>
      <c r="R573" s="2">
        <v>1</v>
      </c>
      <c r="S573">
        <v>58.556664622618314</v>
      </c>
    </row>
    <row r="574" spans="1:19" x14ac:dyDescent="0.2">
      <c r="A574" s="2" t="s">
        <v>598</v>
      </c>
      <c r="B574" s="2">
        <v>616</v>
      </c>
      <c r="C574" s="2">
        <v>5.4966034692956404E-2</v>
      </c>
      <c r="D574" s="2">
        <v>8.6553589891458615E-2</v>
      </c>
      <c r="E574" s="2">
        <v>620786</v>
      </c>
      <c r="F574" s="2">
        <v>0.98133552687826198</v>
      </c>
      <c r="G574" s="2">
        <v>1.0248980250968138</v>
      </c>
      <c r="H574" s="2">
        <v>-0.19448235183370496</v>
      </c>
      <c r="I574" s="2">
        <v>76.843603937065225</v>
      </c>
      <c r="J574" s="2">
        <v>282.38032893786493</v>
      </c>
      <c r="K574" s="2">
        <v>1401.3784118162739</v>
      </c>
      <c r="L574" s="2">
        <v>1901.2311608575656</v>
      </c>
      <c r="M574" s="2">
        <v>4180.4562066777999</v>
      </c>
      <c r="N574" s="2">
        <v>0.99999999999498546</v>
      </c>
      <c r="O574" s="2">
        <v>1</v>
      </c>
      <c r="P574" s="2">
        <v>1</v>
      </c>
      <c r="Q574" s="2">
        <v>1</v>
      </c>
      <c r="R574" s="2">
        <v>1</v>
      </c>
      <c r="S574">
        <v>58.556664622618314</v>
      </c>
    </row>
    <row r="575" spans="1:19" x14ac:dyDescent="0.2">
      <c r="A575" s="2" t="s">
        <v>599</v>
      </c>
      <c r="B575" s="2">
        <v>616</v>
      </c>
      <c r="C575" s="2">
        <v>5.4966034692956404E-2</v>
      </c>
      <c r="D575" s="2">
        <v>0.14165435459628767</v>
      </c>
      <c r="E575" s="2">
        <v>620786</v>
      </c>
      <c r="F575" s="2">
        <v>0.98133552687826198</v>
      </c>
      <c r="G575" s="2">
        <v>1.0275654539925696</v>
      </c>
      <c r="H575" s="2">
        <v>-2.6797767173606091E-2</v>
      </c>
      <c r="I575" s="2">
        <v>77.860610222264512</v>
      </c>
      <c r="J575" s="2">
        <v>290.16412535819899</v>
      </c>
      <c r="K575" s="2">
        <v>1491.3798688722131</v>
      </c>
      <c r="L575" s="2">
        <v>2043.6121311473394</v>
      </c>
      <c r="M575" s="2">
        <v>4635.9991767874981</v>
      </c>
      <c r="N575" s="2">
        <v>0.99999999999664979</v>
      </c>
      <c r="O575" s="2">
        <v>1</v>
      </c>
      <c r="P575" s="2">
        <v>1</v>
      </c>
      <c r="Q575" s="2">
        <v>1</v>
      </c>
      <c r="R575" s="2">
        <v>1</v>
      </c>
      <c r="S575">
        <v>58.556664622618314</v>
      </c>
    </row>
    <row r="576" spans="1:19" x14ac:dyDescent="0.2">
      <c r="A576" s="2" t="s">
        <v>600</v>
      </c>
      <c r="B576" s="2">
        <v>616</v>
      </c>
      <c r="C576" s="2">
        <v>5.4966034692956404E-2</v>
      </c>
      <c r="D576" s="2">
        <v>6.8211793647649635E-2</v>
      </c>
      <c r="E576" s="2">
        <v>620786</v>
      </c>
      <c r="F576" s="2">
        <v>0.98133552687826198</v>
      </c>
      <c r="G576" s="2">
        <v>1.026236657871755</v>
      </c>
      <c r="H576" s="2">
        <v>-0.11751736030948046</v>
      </c>
      <c r="I576" s="2">
        <v>77.298628615635721</v>
      </c>
      <c r="J576" s="2">
        <v>285.86976618983056</v>
      </c>
      <c r="K576" s="2">
        <v>1441.1551950086598</v>
      </c>
      <c r="L576" s="2">
        <v>1963.8439718446218</v>
      </c>
      <c r="M576" s="2">
        <v>4377.517404788473</v>
      </c>
      <c r="N576" s="2">
        <v>0.99999999999581302</v>
      </c>
      <c r="O576" s="2">
        <v>1</v>
      </c>
      <c r="P576" s="2">
        <v>1</v>
      </c>
      <c r="Q576" s="2">
        <v>1</v>
      </c>
      <c r="R576" s="2">
        <v>1</v>
      </c>
      <c r="S576">
        <v>58.556664622618314</v>
      </c>
    </row>
    <row r="577" spans="1:19" x14ac:dyDescent="0.2">
      <c r="A577" s="2" t="s">
        <v>601</v>
      </c>
      <c r="B577" s="2">
        <v>616</v>
      </c>
      <c r="C577" s="2">
        <v>5.4966034692956404E-2</v>
      </c>
      <c r="D577" s="2">
        <v>7.4704794807014932E-2</v>
      </c>
      <c r="E577" s="2">
        <v>620786</v>
      </c>
      <c r="F577" s="2">
        <v>0.98133552687826198</v>
      </c>
      <c r="G577" s="2">
        <v>1.0226890038428877</v>
      </c>
      <c r="H577" s="2">
        <v>3.7726971560588401E-3</v>
      </c>
      <c r="I577" s="2">
        <v>78.4573587523779</v>
      </c>
      <c r="J577" s="2">
        <v>293.14663187558517</v>
      </c>
      <c r="K577" s="2">
        <v>1516.6211420872187</v>
      </c>
      <c r="L577" s="2">
        <v>2082.1191910203161</v>
      </c>
      <c r="M577" s="2">
        <v>4751.3754125959013</v>
      </c>
      <c r="N577" s="2">
        <v>0.99999999999735656</v>
      </c>
      <c r="O577" s="2">
        <v>1</v>
      </c>
      <c r="P577" s="2">
        <v>1</v>
      </c>
      <c r="Q577" s="2">
        <v>1</v>
      </c>
      <c r="R577" s="2">
        <v>1</v>
      </c>
      <c r="S577">
        <v>58.556664622618314</v>
      </c>
    </row>
    <row r="578" spans="1:19" x14ac:dyDescent="0.2">
      <c r="A578" s="2" t="s">
        <v>602</v>
      </c>
      <c r="B578" s="2">
        <v>616</v>
      </c>
      <c r="C578" s="2">
        <v>5.4966034692956404E-2</v>
      </c>
      <c r="D578" s="2">
        <v>8.7524554289358167E-2</v>
      </c>
      <c r="E578" s="2">
        <v>620786</v>
      </c>
      <c r="F578" s="2">
        <v>0.98133552687826198</v>
      </c>
      <c r="G578" s="2">
        <v>1.0101673667906066</v>
      </c>
      <c r="H578" s="2">
        <v>0.1097727124047186</v>
      </c>
      <c r="I578" s="2">
        <v>80.246062854879398</v>
      </c>
      <c r="J578" s="2">
        <v>302.64419285506193</v>
      </c>
      <c r="K578" s="2">
        <v>1604.1728577442966</v>
      </c>
      <c r="L578" s="2">
        <v>2218.0824008928375</v>
      </c>
      <c r="M578" s="2">
        <v>5179.1097342244466</v>
      </c>
      <c r="N578" s="2">
        <v>0.99999999999870226</v>
      </c>
      <c r="O578" s="2">
        <v>1</v>
      </c>
      <c r="P578" s="2">
        <v>1</v>
      </c>
      <c r="Q578" s="2">
        <v>1</v>
      </c>
      <c r="R578" s="2">
        <v>1</v>
      </c>
      <c r="S578">
        <v>58.556664622618314</v>
      </c>
    </row>
    <row r="579" spans="1:19" x14ac:dyDescent="0.2">
      <c r="A579" s="2" t="s">
        <v>603</v>
      </c>
      <c r="B579" s="2">
        <v>616</v>
      </c>
      <c r="C579" s="2">
        <v>5.4966034692956404E-2</v>
      </c>
      <c r="D579" s="2">
        <v>7.2814489604161023E-2</v>
      </c>
      <c r="E579" s="2">
        <v>620786</v>
      </c>
      <c r="F579" s="2">
        <v>0.98133552687826198</v>
      </c>
      <c r="G579" s="2">
        <v>1.0239300622187186</v>
      </c>
      <c r="H579" s="2">
        <v>-0.11869958301539552</v>
      </c>
      <c r="I579" s="2">
        <v>77.461870731468366</v>
      </c>
      <c r="J579" s="2">
        <v>286.43488602745214</v>
      </c>
      <c r="K579" s="2">
        <v>1443.4603904272117</v>
      </c>
      <c r="L579" s="2">
        <v>1966.7500670162292</v>
      </c>
      <c r="M579" s="2">
        <v>4382.1356906724286</v>
      </c>
      <c r="N579" s="2">
        <v>0.99999999999607547</v>
      </c>
      <c r="O579" s="2">
        <v>1</v>
      </c>
      <c r="P579" s="2">
        <v>1</v>
      </c>
      <c r="Q579" s="2">
        <v>1</v>
      </c>
      <c r="R579" s="2">
        <v>1</v>
      </c>
      <c r="S579">
        <v>58.556664622618314</v>
      </c>
    </row>
    <row r="580" spans="1:19" x14ac:dyDescent="0.2">
      <c r="A580" s="2" t="s">
        <v>604</v>
      </c>
      <c r="B580" s="2">
        <v>616</v>
      </c>
      <c r="C580" s="2">
        <v>5.4966034692956404E-2</v>
      </c>
      <c r="D580" s="2">
        <v>0.13491461678893288</v>
      </c>
      <c r="E580" s="2">
        <v>620786</v>
      </c>
      <c r="F580" s="2">
        <v>0.98133552687826198</v>
      </c>
      <c r="G580" s="2">
        <v>1.0193282579162966</v>
      </c>
      <c r="H580" s="2">
        <v>8.2715404514216995E-2</v>
      </c>
      <c r="I580" s="2">
        <v>79.312392432930821</v>
      </c>
      <c r="J580" s="2">
        <v>298.39417052797921</v>
      </c>
      <c r="K580" s="2">
        <v>1571.7333451586762</v>
      </c>
      <c r="L580" s="2">
        <v>2169.2460422452159</v>
      </c>
      <c r="M580" s="2">
        <v>5035.7559988522908</v>
      </c>
      <c r="N580" s="2">
        <v>0.99999999999811817</v>
      </c>
      <c r="O580" s="2">
        <v>1</v>
      </c>
      <c r="P580" s="2">
        <v>1</v>
      </c>
      <c r="Q580" s="2">
        <v>1</v>
      </c>
      <c r="R580" s="2">
        <v>1</v>
      </c>
      <c r="S580">
        <v>58.556664622618314</v>
      </c>
    </row>
    <row r="581" spans="1:19" x14ac:dyDescent="0.2">
      <c r="A581" s="2" t="s">
        <v>605</v>
      </c>
      <c r="B581" s="2">
        <v>616</v>
      </c>
      <c r="C581" s="2">
        <v>5.4966034692956404E-2</v>
      </c>
      <c r="D581" s="2">
        <v>8.2914165897626735E-2</v>
      </c>
      <c r="E581" s="2">
        <v>620786</v>
      </c>
      <c r="F581" s="2">
        <v>0.98133552687826198</v>
      </c>
      <c r="G581" s="2">
        <v>1.0146267400833935</v>
      </c>
      <c r="H581" s="2">
        <v>8.7736356592877568E-2</v>
      </c>
      <c r="I581" s="2">
        <v>79.720564523607976</v>
      </c>
      <c r="J581" s="2">
        <v>300.06543703415605</v>
      </c>
      <c r="K581" s="2">
        <v>1582.2769239623831</v>
      </c>
      <c r="L581" s="2">
        <v>2184.4548091331671</v>
      </c>
      <c r="M581" s="2">
        <v>5075.4550734379636</v>
      </c>
      <c r="N581" s="2">
        <v>0.99999999999840028</v>
      </c>
      <c r="O581" s="2">
        <v>1</v>
      </c>
      <c r="P581" s="2">
        <v>1</v>
      </c>
      <c r="Q581" s="2">
        <v>1</v>
      </c>
      <c r="R581" s="2">
        <v>1</v>
      </c>
      <c r="S581">
        <v>58.556664622618314</v>
      </c>
    </row>
    <row r="582" spans="1:19" x14ac:dyDescent="0.2">
      <c r="A582" s="2" t="s">
        <v>606</v>
      </c>
      <c r="B582" s="2">
        <v>616</v>
      </c>
      <c r="C582" s="2">
        <v>5.4966034692956404E-2</v>
      </c>
      <c r="D582" s="2">
        <v>8.6226727942031942E-2</v>
      </c>
      <c r="E582" s="2">
        <v>620786</v>
      </c>
      <c r="F582" s="2">
        <v>0.98133552687826198</v>
      </c>
      <c r="G582" s="2">
        <v>1.0213786205256339</v>
      </c>
      <c r="H582" s="2">
        <v>-9.9216505050285356E-2</v>
      </c>
      <c r="I582" s="2">
        <v>77.795391015477435</v>
      </c>
      <c r="J582" s="2">
        <v>288.12732261147858</v>
      </c>
      <c r="K582" s="2">
        <v>1457.7035513844953</v>
      </c>
      <c r="L582" s="2">
        <v>1988.3440571858955</v>
      </c>
      <c r="M582" s="2">
        <v>4445.238085226687</v>
      </c>
      <c r="N582" s="2">
        <v>0.99999999999656197</v>
      </c>
      <c r="O582" s="2">
        <v>1</v>
      </c>
      <c r="P582" s="2">
        <v>1</v>
      </c>
      <c r="Q582" s="2">
        <v>1</v>
      </c>
      <c r="R582" s="2">
        <v>1</v>
      </c>
      <c r="S582">
        <v>58.556664622618314</v>
      </c>
    </row>
    <row r="583" spans="1:19" x14ac:dyDescent="0.2">
      <c r="A583" s="2" t="s">
        <v>607</v>
      </c>
      <c r="B583" s="2">
        <v>616</v>
      </c>
      <c r="C583" s="2">
        <v>5.4966034692956404E-2</v>
      </c>
      <c r="D583" s="2">
        <v>8.9705925139435538E-2</v>
      </c>
      <c r="E583" s="2">
        <v>620786</v>
      </c>
      <c r="F583" s="2">
        <v>0.98133552687826198</v>
      </c>
      <c r="G583" s="2">
        <v>1.0222420081214447</v>
      </c>
      <c r="H583" s="2">
        <v>0.17358882943549511</v>
      </c>
      <c r="I583" s="2">
        <v>79.779322902192192</v>
      </c>
      <c r="J583" s="2">
        <v>302.60258576691479</v>
      </c>
      <c r="K583" s="2">
        <v>1629.1634077654471</v>
      </c>
      <c r="L583" s="2">
        <v>2263.5637393858201</v>
      </c>
      <c r="M583" s="2">
        <v>5373.3543656659094</v>
      </c>
      <c r="N583" s="2">
        <v>0.99999999999843725</v>
      </c>
      <c r="O583" s="2">
        <v>1</v>
      </c>
      <c r="P583" s="2">
        <v>1</v>
      </c>
      <c r="Q583" s="2">
        <v>1</v>
      </c>
      <c r="R583" s="2">
        <v>1</v>
      </c>
      <c r="S583">
        <v>58.556664622618314</v>
      </c>
    </row>
    <row r="584" spans="1:19" x14ac:dyDescent="0.2">
      <c r="A584" s="2" t="s">
        <v>608</v>
      </c>
      <c r="B584" s="2">
        <v>616</v>
      </c>
      <c r="C584" s="2">
        <v>5.4966034692956404E-2</v>
      </c>
      <c r="D584" s="2">
        <v>8.9578947424443806E-2</v>
      </c>
      <c r="E584" s="2">
        <v>620786</v>
      </c>
      <c r="F584" s="2">
        <v>0.98133552687826198</v>
      </c>
      <c r="G584" s="2">
        <v>1.0202377828258555</v>
      </c>
      <c r="H584" s="2">
        <v>1.199218705426503E-2</v>
      </c>
      <c r="I584" s="2">
        <v>78.707114478938806</v>
      </c>
      <c r="J584" s="2">
        <v>294.28538129654567</v>
      </c>
      <c r="K584" s="2">
        <v>1525.1888356356756</v>
      </c>
      <c r="L584" s="2">
        <v>2094.9295244999334</v>
      </c>
      <c r="M584" s="2">
        <v>4788.0217673053276</v>
      </c>
      <c r="N584" s="2">
        <v>0.99999999999760625</v>
      </c>
      <c r="O584" s="2">
        <v>1</v>
      </c>
      <c r="P584" s="2">
        <v>1</v>
      </c>
      <c r="Q584" s="2">
        <v>1</v>
      </c>
      <c r="R584" s="2">
        <v>1</v>
      </c>
      <c r="S584">
        <v>58.556664622618314</v>
      </c>
    </row>
    <row r="585" spans="1:19" x14ac:dyDescent="0.2">
      <c r="A585" s="2" t="s">
        <v>609</v>
      </c>
      <c r="B585" s="2">
        <v>616</v>
      </c>
      <c r="C585" s="2">
        <v>5.4966034692956404E-2</v>
      </c>
      <c r="D585" s="2">
        <v>7.7567695377117815E-2</v>
      </c>
      <c r="E585" s="2">
        <v>620786</v>
      </c>
      <c r="F585" s="2">
        <v>0.98133552687826198</v>
      </c>
      <c r="G585" s="2">
        <v>1.0258892351060129</v>
      </c>
      <c r="H585" s="2">
        <v>3.8729052889022508E-2</v>
      </c>
      <c r="I585" s="2">
        <v>78.472950382501011</v>
      </c>
      <c r="J585" s="2">
        <v>294.09932294750223</v>
      </c>
      <c r="K585" s="2">
        <v>1533.7058026431748</v>
      </c>
      <c r="L585" s="2">
        <v>2110.5538505106088</v>
      </c>
      <c r="M585" s="2">
        <v>4853.5362299241851</v>
      </c>
      <c r="N585" s="2">
        <v>0.99999999999737288</v>
      </c>
      <c r="O585" s="2">
        <v>1</v>
      </c>
      <c r="P585" s="2">
        <v>1</v>
      </c>
      <c r="Q585" s="2">
        <v>1</v>
      </c>
      <c r="R585" s="2">
        <v>1</v>
      </c>
      <c r="S585">
        <v>58.556664622618314</v>
      </c>
    </row>
    <row r="586" spans="1:19" x14ac:dyDescent="0.2">
      <c r="A586" s="2" t="s">
        <v>610</v>
      </c>
      <c r="B586" s="2">
        <v>616</v>
      </c>
      <c r="C586" s="2">
        <v>5.4966034692956404E-2</v>
      </c>
      <c r="D586" s="2">
        <v>8.1400704140333027E-2</v>
      </c>
      <c r="E586" s="2">
        <v>620786</v>
      </c>
      <c r="F586" s="2">
        <v>0.98133552687826198</v>
      </c>
      <c r="G586" s="2">
        <v>1.0228731077714905</v>
      </c>
      <c r="H586" s="2">
        <v>-7.839583287792741E-2</v>
      </c>
      <c r="I586" s="2">
        <v>77.835548701699054</v>
      </c>
      <c r="J586" s="2">
        <v>288.78842624102083</v>
      </c>
      <c r="K586" s="2">
        <v>1467.6066640262411</v>
      </c>
      <c r="L586" s="2">
        <v>2004.4298838345655</v>
      </c>
      <c r="M586" s="2">
        <v>4499.4780796960986</v>
      </c>
      <c r="N586" s="2">
        <v>0.99999999999661626</v>
      </c>
      <c r="O586" s="2">
        <v>1</v>
      </c>
      <c r="P586" s="2">
        <v>1</v>
      </c>
      <c r="Q586" s="2">
        <v>1</v>
      </c>
      <c r="R586" s="2">
        <v>1</v>
      </c>
      <c r="S586">
        <v>58.556664622618314</v>
      </c>
    </row>
    <row r="587" spans="1:19" x14ac:dyDescent="0.2">
      <c r="A587" s="2" t="s">
        <v>611</v>
      </c>
      <c r="B587" s="2">
        <v>616</v>
      </c>
      <c r="C587" s="2">
        <v>5.4966034692956404E-2</v>
      </c>
      <c r="D587" s="2">
        <v>9.3038946907386524E-2</v>
      </c>
      <c r="E587" s="2">
        <v>620786</v>
      </c>
      <c r="F587" s="2">
        <v>0.98133552687826198</v>
      </c>
      <c r="G587" s="2">
        <v>1.0271672621797714</v>
      </c>
      <c r="H587" s="2">
        <v>5.0725876988871467E-2</v>
      </c>
      <c r="I587" s="2">
        <v>78.464537166098779</v>
      </c>
      <c r="J587" s="2">
        <v>294.37615379781556</v>
      </c>
      <c r="K587" s="2">
        <v>1539.3953032640416</v>
      </c>
      <c r="L587" s="2">
        <v>2120.1352425535129</v>
      </c>
      <c r="M587" s="2">
        <v>4888.8538166908465</v>
      </c>
      <c r="N587" s="2">
        <v>0.99999999999736411</v>
      </c>
      <c r="O587" s="2">
        <v>1</v>
      </c>
      <c r="P587" s="2">
        <v>1</v>
      </c>
      <c r="Q587" s="2">
        <v>1</v>
      </c>
      <c r="R587" s="2">
        <v>1</v>
      </c>
      <c r="S587">
        <v>58.556664622618314</v>
      </c>
    </row>
    <row r="588" spans="1:19" x14ac:dyDescent="0.2">
      <c r="A588" s="2" t="s">
        <v>612</v>
      </c>
      <c r="B588" s="2">
        <v>616</v>
      </c>
      <c r="C588" s="2">
        <v>5.4966034692956404E-2</v>
      </c>
      <c r="D588" s="2">
        <v>7.9851564626197316E-2</v>
      </c>
      <c r="E588" s="2">
        <v>620786</v>
      </c>
      <c r="F588" s="2">
        <v>0.98133552687826198</v>
      </c>
      <c r="G588" s="2">
        <v>1.0248653461101922</v>
      </c>
      <c r="H588" s="2">
        <v>2.7222242994229699E-2</v>
      </c>
      <c r="I588" s="2">
        <v>78.465554248174413</v>
      </c>
      <c r="J588" s="2">
        <v>293.77660084314664</v>
      </c>
      <c r="K588" s="2">
        <v>1527.9970515830948</v>
      </c>
      <c r="L588" s="2">
        <v>2101.0508777228165</v>
      </c>
      <c r="M588" s="2">
        <v>4819.3038172471106</v>
      </c>
      <c r="N588" s="2">
        <v>0.99999999999736511</v>
      </c>
      <c r="O588" s="2">
        <v>1</v>
      </c>
      <c r="P588" s="2">
        <v>1</v>
      </c>
      <c r="Q588" s="2">
        <v>1</v>
      </c>
      <c r="R588" s="2">
        <v>1</v>
      </c>
      <c r="S588">
        <v>58.556664622618314</v>
      </c>
    </row>
    <row r="589" spans="1:19" x14ac:dyDescent="0.2">
      <c r="A589" s="2" t="s">
        <v>613</v>
      </c>
      <c r="B589" s="2">
        <v>616</v>
      </c>
      <c r="C589" s="2">
        <v>5.4966034692956404E-2</v>
      </c>
      <c r="D589" s="2">
        <v>8.1355077644611459E-2</v>
      </c>
      <c r="E589" s="2">
        <v>620786</v>
      </c>
      <c r="F589" s="2">
        <v>0.98133552687826198</v>
      </c>
      <c r="G589" s="2">
        <v>1.0224601268573341</v>
      </c>
      <c r="H589" s="2">
        <v>7.029473185760908E-2</v>
      </c>
      <c r="I589" s="2">
        <v>78.974191530110815</v>
      </c>
      <c r="J589" s="2">
        <v>296.79543399490262</v>
      </c>
      <c r="K589" s="2">
        <v>1558.8851136989665</v>
      </c>
      <c r="L589" s="2">
        <v>2149.729852636839</v>
      </c>
      <c r="M589" s="2">
        <v>4977.2934366640366</v>
      </c>
      <c r="N589" s="2">
        <v>0.99999999999784739</v>
      </c>
      <c r="O589" s="2">
        <v>1</v>
      </c>
      <c r="P589" s="2">
        <v>1</v>
      </c>
      <c r="Q589" s="2">
        <v>1</v>
      </c>
      <c r="R589" s="2">
        <v>1</v>
      </c>
      <c r="S589">
        <v>58.556664622618314</v>
      </c>
    </row>
    <row r="590" spans="1:19" x14ac:dyDescent="0.2">
      <c r="A590" s="2" t="s">
        <v>614</v>
      </c>
      <c r="B590" s="2">
        <v>616</v>
      </c>
      <c r="C590" s="2">
        <v>5.4966034692956404E-2</v>
      </c>
      <c r="D590" s="2">
        <v>8.1913718716203343E-2</v>
      </c>
      <c r="E590" s="2">
        <v>620786</v>
      </c>
      <c r="F590" s="2">
        <v>0.98133552687826198</v>
      </c>
      <c r="G590" s="2">
        <v>1.0219841276139183</v>
      </c>
      <c r="H590" s="2">
        <v>-0.14170579195557426</v>
      </c>
      <c r="I590" s="2">
        <v>77.439883759331352</v>
      </c>
      <c r="J590" s="2">
        <v>285.79595748169623</v>
      </c>
      <c r="K590" s="2">
        <v>1433.2541101672421</v>
      </c>
      <c r="L590" s="2">
        <v>1950.1437276336492</v>
      </c>
      <c r="M590" s="2">
        <v>4326.3182169221536</v>
      </c>
      <c r="N590" s="2">
        <v>0.99999999999604117</v>
      </c>
      <c r="O590" s="2">
        <v>1</v>
      </c>
      <c r="P590" s="2">
        <v>1</v>
      </c>
      <c r="Q590" s="2">
        <v>1</v>
      </c>
      <c r="R590" s="2">
        <v>1</v>
      </c>
      <c r="S590">
        <v>58.556664622618314</v>
      </c>
    </row>
    <row r="591" spans="1:19" x14ac:dyDescent="0.2">
      <c r="A591" s="2" t="s">
        <v>615</v>
      </c>
      <c r="B591" s="2">
        <v>616</v>
      </c>
      <c r="C591" s="2">
        <v>5.4966034692956404E-2</v>
      </c>
      <c r="D591" s="2">
        <v>7.4029903194520796E-2</v>
      </c>
      <c r="E591" s="2">
        <v>620786</v>
      </c>
      <c r="F591" s="2">
        <v>0.98133552687826198</v>
      </c>
      <c r="G591" s="2">
        <v>1.0299812225995089</v>
      </c>
      <c r="H591" s="2">
        <v>-1.3865439758596981E-2</v>
      </c>
      <c r="I591" s="2">
        <v>77.773506587871751</v>
      </c>
      <c r="J591" s="2">
        <v>290.16514707007497</v>
      </c>
      <c r="K591" s="2">
        <v>1495.7459955585507</v>
      </c>
      <c r="L591" s="2">
        <v>2051.366364172542</v>
      </c>
      <c r="M591" s="2">
        <v>4666.7226451418346</v>
      </c>
      <c r="N591" s="2">
        <v>0.99999999999653189</v>
      </c>
      <c r="O591" s="2">
        <v>1</v>
      </c>
      <c r="P591" s="2">
        <v>1</v>
      </c>
      <c r="Q591" s="2">
        <v>1</v>
      </c>
      <c r="R591" s="2">
        <v>1</v>
      </c>
      <c r="S591">
        <v>58.556664622618314</v>
      </c>
    </row>
    <row r="592" spans="1:19" x14ac:dyDescent="0.2">
      <c r="A592" s="2" t="s">
        <v>616</v>
      </c>
      <c r="B592" s="2">
        <v>616</v>
      </c>
      <c r="C592" s="2">
        <v>5.4966034692956404E-2</v>
      </c>
      <c r="D592" s="2">
        <v>0.11947831134575942</v>
      </c>
      <c r="E592" s="2">
        <v>620786</v>
      </c>
      <c r="F592" s="2">
        <v>0.98133552687826198</v>
      </c>
      <c r="G592" s="2">
        <v>1.0264439632392948</v>
      </c>
      <c r="H592" s="2">
        <v>-0.13553340177814729</v>
      </c>
      <c r="I592" s="2">
        <v>77.153064647211934</v>
      </c>
      <c r="J592" s="2">
        <v>284.90534210941235</v>
      </c>
      <c r="K592" s="2">
        <v>1430.9850646140114</v>
      </c>
      <c r="L592" s="2">
        <v>1947.9475889487319</v>
      </c>
      <c r="M592" s="2">
        <v>4328.0088083555474</v>
      </c>
      <c r="N592" s="2">
        <v>0.99999999999556433</v>
      </c>
      <c r="O592" s="2">
        <v>1</v>
      </c>
      <c r="P592" s="2">
        <v>1</v>
      </c>
      <c r="Q592" s="2">
        <v>1</v>
      </c>
      <c r="R592" s="2">
        <v>1</v>
      </c>
      <c r="S592">
        <v>58.556664622618314</v>
      </c>
    </row>
    <row r="593" spans="1:19" x14ac:dyDescent="0.2">
      <c r="A593" s="2" t="s">
        <v>617</v>
      </c>
      <c r="B593" s="2">
        <v>616</v>
      </c>
      <c r="C593" s="2">
        <v>5.4966034692956404E-2</v>
      </c>
      <c r="D593" s="2">
        <v>0.13916049016197093</v>
      </c>
      <c r="E593" s="2">
        <v>620786</v>
      </c>
      <c r="F593" s="2">
        <v>0.98133552687826198</v>
      </c>
      <c r="G593" s="2">
        <v>1.0274656594448555</v>
      </c>
      <c r="H593" s="2">
        <v>8.4336056964692971E-2</v>
      </c>
      <c r="I593" s="2">
        <v>78.692958829118581</v>
      </c>
      <c r="J593" s="2">
        <v>296.10366030163425</v>
      </c>
      <c r="K593" s="2">
        <v>1560.4779331897123</v>
      </c>
      <c r="L593" s="2">
        <v>2154.1549558953479</v>
      </c>
      <c r="M593" s="2">
        <v>5005.1579870166343</v>
      </c>
      <c r="N593" s="2">
        <v>0.9999999999975927</v>
      </c>
      <c r="O593" s="2">
        <v>1</v>
      </c>
      <c r="P593" s="2">
        <v>1</v>
      </c>
      <c r="Q593" s="2">
        <v>1</v>
      </c>
      <c r="R593" s="2">
        <v>1</v>
      </c>
      <c r="S593">
        <v>58.556664622618314</v>
      </c>
    </row>
    <row r="594" spans="1:19" x14ac:dyDescent="0.2">
      <c r="A594" s="2" t="s">
        <v>618</v>
      </c>
      <c r="B594" s="2">
        <v>616</v>
      </c>
      <c r="C594" s="2">
        <v>5.4966034692956404E-2</v>
      </c>
      <c r="D594" s="2">
        <v>7.3803630109136015E-2</v>
      </c>
      <c r="E594" s="2">
        <v>620786</v>
      </c>
      <c r="F594" s="2">
        <v>0.98133552687826198</v>
      </c>
      <c r="G594" s="2">
        <v>1.0193757540341604</v>
      </c>
      <c r="H594" s="2">
        <v>0.1420470783870067</v>
      </c>
      <c r="I594" s="2">
        <v>79.763141901377878</v>
      </c>
      <c r="J594" s="2">
        <v>301.68612205594962</v>
      </c>
      <c r="K594" s="2">
        <v>1611.7280726762517</v>
      </c>
      <c r="L594" s="2">
        <v>2233.9936777015691</v>
      </c>
      <c r="M594" s="2">
        <v>5260.2670193870608</v>
      </c>
      <c r="N594" s="2">
        <v>0.99999999999842715</v>
      </c>
      <c r="O594" s="2">
        <v>1</v>
      </c>
      <c r="P594" s="2">
        <v>1</v>
      </c>
      <c r="Q594" s="2">
        <v>1</v>
      </c>
      <c r="R594" s="2">
        <v>1</v>
      </c>
      <c r="S594">
        <v>58.556664622618314</v>
      </c>
    </row>
    <row r="595" spans="1:19" x14ac:dyDescent="0.2">
      <c r="A595" s="2" t="s">
        <v>619</v>
      </c>
      <c r="B595" s="2">
        <v>616</v>
      </c>
      <c r="C595" s="2">
        <v>5.4966034692956404E-2</v>
      </c>
      <c r="D595" s="2">
        <v>9.0191130265209765E-2</v>
      </c>
      <c r="E595" s="2">
        <v>620786</v>
      </c>
      <c r="F595" s="2">
        <v>0.98133552687826198</v>
      </c>
      <c r="G595" s="2">
        <v>1.024471869335067</v>
      </c>
      <c r="H595" s="2">
        <v>9.533846055045396E-2</v>
      </c>
      <c r="I595" s="2">
        <v>79.007302216005954</v>
      </c>
      <c r="J595" s="2">
        <v>297.57667573257106</v>
      </c>
      <c r="K595" s="2">
        <v>1572.2064361635885</v>
      </c>
      <c r="L595" s="2">
        <v>2171.9536011900768</v>
      </c>
      <c r="M595" s="2">
        <v>5058.4569883479999</v>
      </c>
      <c r="N595" s="2">
        <v>0.99999999999787548</v>
      </c>
      <c r="O595" s="2">
        <v>1</v>
      </c>
      <c r="P595" s="2">
        <v>1</v>
      </c>
      <c r="Q595" s="2">
        <v>1</v>
      </c>
      <c r="R595" s="2">
        <v>1</v>
      </c>
      <c r="S595">
        <v>58.556664622618314</v>
      </c>
    </row>
    <row r="596" spans="1:19" x14ac:dyDescent="0.2">
      <c r="A596" s="2" t="s">
        <v>620</v>
      </c>
      <c r="B596" s="2">
        <v>616</v>
      </c>
      <c r="C596" s="2">
        <v>5.4966034692956404E-2</v>
      </c>
      <c r="D596" s="2">
        <v>8.5152957601052737E-2</v>
      </c>
      <c r="E596" s="2">
        <v>620786</v>
      </c>
      <c r="F596" s="2">
        <v>0.98133552687826198</v>
      </c>
      <c r="G596" s="2">
        <v>1.032066273761129</v>
      </c>
      <c r="H596" s="2">
        <v>8.2775871816516453E-2</v>
      </c>
      <c r="I596" s="2">
        <v>78.328609542493552</v>
      </c>
      <c r="J596" s="2">
        <v>294.69098641540381</v>
      </c>
      <c r="K596" s="2">
        <v>1552.5924233395187</v>
      </c>
      <c r="L596" s="2">
        <v>2143.1469582292102</v>
      </c>
      <c r="M596" s="2">
        <v>4979.2278983373653</v>
      </c>
      <c r="N596" s="2">
        <v>0.99999999999721789</v>
      </c>
      <c r="O596" s="2">
        <v>1</v>
      </c>
      <c r="P596" s="2">
        <v>1</v>
      </c>
      <c r="Q596" s="2">
        <v>1</v>
      </c>
      <c r="R596" s="2">
        <v>1</v>
      </c>
      <c r="S596">
        <v>58.556664622618314</v>
      </c>
    </row>
    <row r="597" spans="1:19" x14ac:dyDescent="0.2">
      <c r="A597" s="2" t="s">
        <v>621</v>
      </c>
      <c r="B597" s="2">
        <v>616</v>
      </c>
      <c r="C597" s="2">
        <v>5.4966034692956404E-2</v>
      </c>
      <c r="D597" s="2">
        <v>0.1301282860274349</v>
      </c>
      <c r="E597" s="2">
        <v>620786</v>
      </c>
      <c r="F597" s="2">
        <v>0.98133552687826198</v>
      </c>
      <c r="G597" s="2">
        <v>1.0273410131462022</v>
      </c>
      <c r="H597" s="2">
        <v>2.3784405767724059E-2</v>
      </c>
      <c r="I597" s="2">
        <v>78.250916143285437</v>
      </c>
      <c r="J597" s="2">
        <v>292.88857492317408</v>
      </c>
      <c r="K597" s="2">
        <v>1522.3116917341001</v>
      </c>
      <c r="L597" s="2">
        <v>2092.8319504021347</v>
      </c>
      <c r="M597" s="2">
        <v>4797.7672938499354</v>
      </c>
      <c r="N597" s="2">
        <v>0.99999999999713063</v>
      </c>
      <c r="O597" s="2">
        <v>1</v>
      </c>
      <c r="P597" s="2">
        <v>1</v>
      </c>
      <c r="Q597" s="2">
        <v>1</v>
      </c>
      <c r="R597" s="2">
        <v>1</v>
      </c>
      <c r="S597">
        <v>58.556664622618314</v>
      </c>
    </row>
    <row r="598" spans="1:19" x14ac:dyDescent="0.2">
      <c r="A598" s="2" t="s">
        <v>622</v>
      </c>
      <c r="B598" s="2">
        <v>616</v>
      </c>
      <c r="C598" s="2">
        <v>5.4966034692956404E-2</v>
      </c>
      <c r="D598" s="2">
        <v>7.8193586350503011E-2</v>
      </c>
      <c r="E598" s="2">
        <v>620786</v>
      </c>
      <c r="F598" s="2">
        <v>0.98133552687826198</v>
      </c>
      <c r="G598" s="2">
        <v>1.0240800305003284</v>
      </c>
      <c r="H598" s="2">
        <v>-2.597031723773844E-2</v>
      </c>
      <c r="I598" s="2">
        <v>78.130453790678956</v>
      </c>
      <c r="J598" s="2">
        <v>291.18193672678109</v>
      </c>
      <c r="K598" s="2">
        <v>1496.6729390212477</v>
      </c>
      <c r="L598" s="2">
        <v>2050.8481376691761</v>
      </c>
      <c r="M598" s="2">
        <v>4651.9056836812069</v>
      </c>
      <c r="N598" s="2">
        <v>0.99999999999699007</v>
      </c>
      <c r="O598" s="2">
        <v>1</v>
      </c>
      <c r="P598" s="2">
        <v>1</v>
      </c>
      <c r="Q598" s="2">
        <v>1</v>
      </c>
      <c r="R598" s="2">
        <v>1</v>
      </c>
      <c r="S598">
        <v>58.556664622618314</v>
      </c>
    </row>
    <row r="599" spans="1:19" x14ac:dyDescent="0.2">
      <c r="A599" s="2" t="s">
        <v>623</v>
      </c>
      <c r="B599" s="2">
        <v>616</v>
      </c>
      <c r="C599" s="2">
        <v>5.4966034692956404E-2</v>
      </c>
      <c r="D599" s="2">
        <v>8.2118515717816185E-2</v>
      </c>
      <c r="E599" s="2">
        <v>620786</v>
      </c>
      <c r="F599" s="2">
        <v>0.98133552687826198</v>
      </c>
      <c r="G599" s="2">
        <v>1.0270880907534166</v>
      </c>
      <c r="H599" s="2">
        <v>1.022932977960316E-2</v>
      </c>
      <c r="I599" s="2">
        <v>78.169730706317623</v>
      </c>
      <c r="J599" s="2">
        <v>292.24193761037378</v>
      </c>
      <c r="K599" s="2">
        <v>1514.3403472358134</v>
      </c>
      <c r="L599" s="2">
        <v>2080.0092446091548</v>
      </c>
      <c r="M599" s="2">
        <v>4754.5766873812618</v>
      </c>
      <c r="N599" s="2">
        <v>0.9999999999970367</v>
      </c>
      <c r="O599" s="2">
        <v>1</v>
      </c>
      <c r="P599" s="2">
        <v>1</v>
      </c>
      <c r="Q599" s="2">
        <v>1</v>
      </c>
      <c r="R599" s="2">
        <v>1</v>
      </c>
      <c r="S599">
        <v>58.556664622618314</v>
      </c>
    </row>
    <row r="600" spans="1:19" x14ac:dyDescent="0.2">
      <c r="A600" s="2" t="s">
        <v>624</v>
      </c>
      <c r="B600" s="2">
        <v>616</v>
      </c>
      <c r="C600" s="2">
        <v>5.4966034692956404E-2</v>
      </c>
      <c r="D600" s="2">
        <v>7.8263741827215544E-2</v>
      </c>
      <c r="E600" s="2">
        <v>620786</v>
      </c>
      <c r="F600" s="2">
        <v>0.98133552687826198</v>
      </c>
      <c r="G600" s="2">
        <v>1.015737008160168</v>
      </c>
      <c r="H600" s="2">
        <v>-0.17119899621656229</v>
      </c>
      <c r="I600" s="2">
        <v>77.692497619727845</v>
      </c>
      <c r="J600" s="2">
        <v>285.99319056904642</v>
      </c>
      <c r="K600" s="2">
        <v>1425.0661407326331</v>
      </c>
      <c r="L600" s="2">
        <v>1935.4511229995692</v>
      </c>
      <c r="M600" s="2">
        <v>4268.9233830706762</v>
      </c>
      <c r="N600" s="2">
        <v>0.99999999999641864</v>
      </c>
      <c r="O600" s="2">
        <v>1</v>
      </c>
      <c r="P600" s="2">
        <v>1</v>
      </c>
      <c r="Q600" s="2">
        <v>1</v>
      </c>
      <c r="R600" s="2">
        <v>1</v>
      </c>
      <c r="S600">
        <v>58.556664622618314</v>
      </c>
    </row>
    <row r="601" spans="1:19" x14ac:dyDescent="0.2">
      <c r="A601" s="2" t="s">
        <v>625</v>
      </c>
      <c r="B601" s="2">
        <v>616</v>
      </c>
      <c r="C601" s="2">
        <v>5.4966034692956404E-2</v>
      </c>
      <c r="D601" s="2">
        <v>7.2443022258353751E-2</v>
      </c>
      <c r="E601" s="2">
        <v>620786</v>
      </c>
      <c r="F601" s="2">
        <v>0.98133552687826198</v>
      </c>
      <c r="G601" s="2">
        <v>1.0179968442710823</v>
      </c>
      <c r="H601" s="2">
        <v>-2.860400719436746E-2</v>
      </c>
      <c r="I601" s="2">
        <v>78.575417725597561</v>
      </c>
      <c r="J601" s="2">
        <v>292.75901947226748</v>
      </c>
      <c r="K601" s="2">
        <v>1503.5398078207079</v>
      </c>
      <c r="L601" s="2">
        <v>2059.6913812233283</v>
      </c>
      <c r="M601" s="2">
        <v>4667.1940897613322</v>
      </c>
      <c r="N601" s="2">
        <v>0.99999999999747768</v>
      </c>
      <c r="O601" s="2">
        <v>1</v>
      </c>
      <c r="P601" s="2">
        <v>1</v>
      </c>
      <c r="Q601" s="2">
        <v>1</v>
      </c>
      <c r="R601" s="2">
        <v>1</v>
      </c>
      <c r="S601">
        <v>58.556664622618314</v>
      </c>
    </row>
    <row r="602" spans="1:19" x14ac:dyDescent="0.2">
      <c r="A602" s="2" t="s">
        <v>626</v>
      </c>
      <c r="B602" s="2">
        <v>616</v>
      </c>
      <c r="C602" s="2">
        <v>5.4966034692956404E-2</v>
      </c>
      <c r="D602" s="2">
        <v>8.639899663013538E-2</v>
      </c>
      <c r="E602" s="2">
        <v>620786</v>
      </c>
      <c r="F602" s="2">
        <v>0.98133552687826198</v>
      </c>
      <c r="G602" s="2">
        <v>1.0229273627296547</v>
      </c>
      <c r="H602" s="2">
        <v>0.13156946403370265</v>
      </c>
      <c r="I602" s="2">
        <v>79.403041119182745</v>
      </c>
      <c r="J602" s="2">
        <v>300.03533470930648</v>
      </c>
      <c r="K602" s="2">
        <v>1598.882656398021</v>
      </c>
      <c r="L602" s="2">
        <v>2214.540172908281</v>
      </c>
      <c r="M602" s="2">
        <v>5202.0040517639827</v>
      </c>
      <c r="N602" s="2">
        <v>0.9999999999981849</v>
      </c>
      <c r="O602" s="2">
        <v>1</v>
      </c>
      <c r="P602" s="2">
        <v>1</v>
      </c>
      <c r="Q602" s="2">
        <v>1</v>
      </c>
      <c r="R602" s="2">
        <v>1</v>
      </c>
      <c r="S602">
        <v>58.556664622618314</v>
      </c>
    </row>
    <row r="603" spans="1:19" x14ac:dyDescent="0.2">
      <c r="A603" s="2" t="s">
        <v>627</v>
      </c>
      <c r="B603" s="2">
        <v>616</v>
      </c>
      <c r="C603" s="2">
        <v>5.4966034692956404E-2</v>
      </c>
      <c r="D603" s="2">
        <v>7.5142710408662799E-2</v>
      </c>
      <c r="E603" s="2">
        <v>620786</v>
      </c>
      <c r="F603" s="2">
        <v>0.98133552687826198</v>
      </c>
      <c r="G603" s="2">
        <v>1.0216238102574646</v>
      </c>
      <c r="H603" s="2">
        <v>-9.7397809197192445E-2</v>
      </c>
      <c r="I603" s="2">
        <v>77.790265769610883</v>
      </c>
      <c r="J603" s="2">
        <v>288.15344370242076</v>
      </c>
      <c r="K603" s="2">
        <v>1458.4127797134563</v>
      </c>
      <c r="L603" s="2">
        <v>1989.538357901032</v>
      </c>
      <c r="M603" s="2">
        <v>4449.5205038578797</v>
      </c>
      <c r="N603" s="2">
        <v>0.99999999999655498</v>
      </c>
      <c r="O603" s="2">
        <v>1</v>
      </c>
      <c r="P603" s="2">
        <v>1</v>
      </c>
      <c r="Q603" s="2">
        <v>1</v>
      </c>
      <c r="R603" s="2">
        <v>1</v>
      </c>
      <c r="S603">
        <v>58.556664622618314</v>
      </c>
    </row>
    <row r="604" spans="1:19" x14ac:dyDescent="0.2">
      <c r="A604" s="2" t="s">
        <v>628</v>
      </c>
      <c r="B604" s="2">
        <v>616</v>
      </c>
      <c r="C604" s="2">
        <v>5.4966034692956404E-2</v>
      </c>
      <c r="D604" s="2">
        <v>7.9346681679369702E-2</v>
      </c>
      <c r="E604" s="2">
        <v>620786</v>
      </c>
      <c r="F604" s="2">
        <v>0.98133552687826198</v>
      </c>
      <c r="G604" s="2">
        <v>1.0165188789013841</v>
      </c>
      <c r="H604" s="2">
        <v>-0.17355622148249589</v>
      </c>
      <c r="I604" s="2">
        <v>77.616615899071704</v>
      </c>
      <c r="J604" s="2">
        <v>285.66254193121125</v>
      </c>
      <c r="K604" s="2">
        <v>1422.8134808406053</v>
      </c>
      <c r="L604" s="2">
        <v>1932.1708647048295</v>
      </c>
      <c r="M604" s="2">
        <v>4260.2663940178909</v>
      </c>
      <c r="N604" s="2">
        <v>0.99999999999630917</v>
      </c>
      <c r="O604" s="2">
        <v>1</v>
      </c>
      <c r="P604" s="2">
        <v>1</v>
      </c>
      <c r="Q604" s="2">
        <v>1</v>
      </c>
      <c r="R604" s="2">
        <v>1</v>
      </c>
      <c r="S604">
        <v>58.556664622618314</v>
      </c>
    </row>
    <row r="605" spans="1:19" x14ac:dyDescent="0.2">
      <c r="A605" s="2" t="s">
        <v>629</v>
      </c>
      <c r="B605" s="2">
        <v>616</v>
      </c>
      <c r="C605" s="2">
        <v>5.4966034692956404E-2</v>
      </c>
      <c r="D605" s="2">
        <v>8.7378784359227191E-2</v>
      </c>
      <c r="E605" s="2">
        <v>620786</v>
      </c>
      <c r="F605" s="2">
        <v>0.98133552687826198</v>
      </c>
      <c r="G605" s="2">
        <v>1.0234845661930727</v>
      </c>
      <c r="H605" s="2">
        <v>-9.9884163182326166E-2</v>
      </c>
      <c r="I605" s="2">
        <v>77.63228164710064</v>
      </c>
      <c r="J605" s="2">
        <v>287.51572192316888</v>
      </c>
      <c r="K605" s="2">
        <v>1454.570679574419</v>
      </c>
      <c r="L605" s="2">
        <v>1984.0793821738278</v>
      </c>
      <c r="M605" s="2">
        <v>4435.9773704884683</v>
      </c>
      <c r="N605" s="2">
        <v>0.99999999999633205</v>
      </c>
      <c r="O605" s="2">
        <v>1</v>
      </c>
      <c r="P605" s="2">
        <v>1</v>
      </c>
      <c r="Q605" s="2">
        <v>1</v>
      </c>
      <c r="R605" s="2">
        <v>1</v>
      </c>
      <c r="S605">
        <v>58.556664622618314</v>
      </c>
    </row>
    <row r="606" spans="1:19" x14ac:dyDescent="0.2">
      <c r="A606" s="2" t="s">
        <v>630</v>
      </c>
      <c r="B606" s="2">
        <v>616</v>
      </c>
      <c r="C606" s="2">
        <v>5.4966034692956404E-2</v>
      </c>
      <c r="D606" s="2">
        <v>8.2624890733746459E-2</v>
      </c>
      <c r="E606" s="2">
        <v>620786</v>
      </c>
      <c r="F606" s="2">
        <v>0.98133552687826198</v>
      </c>
      <c r="G606" s="2">
        <v>1.0246936171556471</v>
      </c>
      <c r="H606" s="2">
        <v>-3.9198449327899072E-2</v>
      </c>
      <c r="I606" s="2">
        <v>77.986313444758636</v>
      </c>
      <c r="J606" s="2">
        <v>290.3179704803506</v>
      </c>
      <c r="K606" s="2">
        <v>1487.9754643212941</v>
      </c>
      <c r="L606" s="2">
        <v>2037.2493540848041</v>
      </c>
      <c r="M606" s="2">
        <v>4609.0113361544691</v>
      </c>
      <c r="N606" s="2">
        <v>0.99999999999681277</v>
      </c>
      <c r="O606" s="2">
        <v>1</v>
      </c>
      <c r="P606" s="2">
        <v>1</v>
      </c>
      <c r="Q606" s="2">
        <v>1</v>
      </c>
      <c r="R606" s="2">
        <v>1</v>
      </c>
      <c r="S606">
        <v>58.556664622618314</v>
      </c>
    </row>
    <row r="607" spans="1:19" x14ac:dyDescent="0.2">
      <c r="A607" s="2" t="s">
        <v>631</v>
      </c>
      <c r="B607" s="2">
        <v>616</v>
      </c>
      <c r="C607" s="2">
        <v>5.4966034692956404E-2</v>
      </c>
      <c r="D607" s="2">
        <v>7.958673744075842E-2</v>
      </c>
      <c r="E607" s="2">
        <v>620786</v>
      </c>
      <c r="F607" s="2">
        <v>0.98133552687826198</v>
      </c>
      <c r="G607" s="2">
        <v>1.0153551632789577</v>
      </c>
      <c r="H607" s="2">
        <v>-0.22928425216702081</v>
      </c>
      <c r="I607" s="2">
        <v>77.298355984663758</v>
      </c>
      <c r="J607" s="2">
        <v>283.18260525339588</v>
      </c>
      <c r="K607" s="2">
        <v>1394.7509513792088</v>
      </c>
      <c r="L607" s="2">
        <v>1888.1848012811404</v>
      </c>
      <c r="M607" s="2">
        <v>4123.8866839091743</v>
      </c>
      <c r="N607" s="2">
        <v>0.99999999999581257</v>
      </c>
      <c r="O607" s="2">
        <v>1</v>
      </c>
      <c r="P607" s="2">
        <v>1</v>
      </c>
      <c r="Q607" s="2">
        <v>1</v>
      </c>
      <c r="R607" s="2">
        <v>1</v>
      </c>
      <c r="S607">
        <v>58.556664622618314</v>
      </c>
    </row>
    <row r="608" spans="1:19" x14ac:dyDescent="0.2">
      <c r="A608" s="2" t="s">
        <v>632</v>
      </c>
      <c r="B608" s="2">
        <v>616</v>
      </c>
      <c r="C608" s="2">
        <v>5.4966034692956404E-2</v>
      </c>
      <c r="D608" s="2">
        <v>8.2705496917838323E-2</v>
      </c>
      <c r="E608" s="2">
        <v>620786</v>
      </c>
      <c r="F608" s="2">
        <v>0.98133552687826198</v>
      </c>
      <c r="G608" s="2">
        <v>1.0166960292736269</v>
      </c>
      <c r="H608" s="2">
        <v>-0.17877008417453774</v>
      </c>
      <c r="I608" s="2">
        <v>77.565314819489785</v>
      </c>
      <c r="J608" s="2">
        <v>285.35158808331761</v>
      </c>
      <c r="K608" s="2">
        <v>1419.7843368158349</v>
      </c>
      <c r="L608" s="2">
        <v>1927.4992918797298</v>
      </c>
      <c r="M608" s="2">
        <v>4246.2091519450487</v>
      </c>
      <c r="N608" s="2">
        <v>0.99999999999623335</v>
      </c>
      <c r="O608" s="2">
        <v>1</v>
      </c>
      <c r="P608" s="2">
        <v>1</v>
      </c>
      <c r="Q608" s="2">
        <v>1</v>
      </c>
      <c r="R608" s="2">
        <v>1</v>
      </c>
      <c r="S608">
        <v>58.556664622618314</v>
      </c>
    </row>
    <row r="609" spans="1:19" x14ac:dyDescent="0.2">
      <c r="A609" s="2" t="s">
        <v>633</v>
      </c>
      <c r="B609" s="2">
        <v>616</v>
      </c>
      <c r="C609" s="2">
        <v>5.4966034692956404E-2</v>
      </c>
      <c r="D609" s="2">
        <v>0.10252602173912546</v>
      </c>
      <c r="E609" s="2">
        <v>620786</v>
      </c>
      <c r="F609" s="2">
        <v>0.98133552687826198</v>
      </c>
      <c r="G609" s="2">
        <v>1.0260953555599501</v>
      </c>
      <c r="H609" s="2">
        <v>-0.13888259344698606</v>
      </c>
      <c r="I609" s="2">
        <v>77.154724749611731</v>
      </c>
      <c r="J609" s="2">
        <v>284.8306779713443</v>
      </c>
      <c r="K609" s="2">
        <v>1429.5983086551751</v>
      </c>
      <c r="L609" s="2">
        <v>1945.6680535097782</v>
      </c>
      <c r="M609" s="2">
        <v>4320.2117058785689</v>
      </c>
      <c r="N609" s="2">
        <v>0.99999999999556721</v>
      </c>
      <c r="O609" s="2">
        <v>1</v>
      </c>
      <c r="P609" s="2">
        <v>1</v>
      </c>
      <c r="Q609" s="2">
        <v>1</v>
      </c>
      <c r="R609" s="2">
        <v>1</v>
      </c>
      <c r="S609">
        <v>58.556664622618314</v>
      </c>
    </row>
    <row r="610" spans="1:19" x14ac:dyDescent="0.2">
      <c r="A610" s="2" t="s">
        <v>634</v>
      </c>
      <c r="B610" s="2">
        <v>616</v>
      </c>
      <c r="C610" s="2">
        <v>5.4966034692956404E-2</v>
      </c>
      <c r="D610" s="2">
        <v>7.5207794593000976E-2</v>
      </c>
      <c r="E610" s="2">
        <v>620786</v>
      </c>
      <c r="F610" s="2">
        <v>0.98133552687826198</v>
      </c>
      <c r="G610" s="2">
        <v>1.025081114874367</v>
      </c>
      <c r="H610" s="2">
        <v>-4.2522961695651021E-2</v>
      </c>
      <c r="I610" s="2">
        <v>77.932541558527788</v>
      </c>
      <c r="J610" s="2">
        <v>290.03668236848262</v>
      </c>
      <c r="K610" s="2">
        <v>1485.4877353181214</v>
      </c>
      <c r="L610" s="2">
        <v>2033.4337251815589</v>
      </c>
      <c r="M610" s="2">
        <v>4597.4788985801924</v>
      </c>
      <c r="N610" s="2">
        <v>0.99999999999674405</v>
      </c>
      <c r="O610" s="2">
        <v>1</v>
      </c>
      <c r="P610" s="2">
        <v>1</v>
      </c>
      <c r="Q610" s="2">
        <v>1</v>
      </c>
      <c r="R610" s="2">
        <v>1</v>
      </c>
      <c r="S610">
        <v>58.556664622618314</v>
      </c>
    </row>
    <row r="611" spans="1:19" x14ac:dyDescent="0.2">
      <c r="A611" s="2" t="s">
        <v>635</v>
      </c>
      <c r="B611" s="2">
        <v>616</v>
      </c>
      <c r="C611" s="2">
        <v>5.4966034692956404E-2</v>
      </c>
      <c r="D611" s="2">
        <v>7.4624350689811506E-2</v>
      </c>
      <c r="E611" s="2">
        <v>620786</v>
      </c>
      <c r="F611" s="2">
        <v>0.98133552687826198</v>
      </c>
      <c r="G611" s="2">
        <v>1.0234600787355748</v>
      </c>
      <c r="H611" s="2">
        <v>-7.9830455365037828E-2</v>
      </c>
      <c r="I611" s="2">
        <v>77.780820278838306</v>
      </c>
      <c r="J611" s="2">
        <v>288.5525392809036</v>
      </c>
      <c r="K611" s="2">
        <v>1466.0044203895752</v>
      </c>
      <c r="L611" s="2">
        <v>2002.0905821081844</v>
      </c>
      <c r="M611" s="2">
        <v>4493.2221650054116</v>
      </c>
      <c r="N611" s="2">
        <v>0.99999999999654199</v>
      </c>
      <c r="O611" s="2">
        <v>1</v>
      </c>
      <c r="P611" s="2">
        <v>1</v>
      </c>
      <c r="Q611" s="2">
        <v>1</v>
      </c>
      <c r="R611" s="2">
        <v>1</v>
      </c>
      <c r="S611">
        <v>58.556664622618314</v>
      </c>
    </row>
    <row r="612" spans="1:19" x14ac:dyDescent="0.2">
      <c r="A612" s="2" t="s">
        <v>636</v>
      </c>
      <c r="B612" s="2">
        <v>616</v>
      </c>
      <c r="C612" s="2">
        <v>5.4966034692956404E-2</v>
      </c>
      <c r="D612" s="2">
        <v>7.309282919802558E-2</v>
      </c>
      <c r="E612" s="2">
        <v>620786</v>
      </c>
      <c r="F612" s="2">
        <v>0.98133552687826198</v>
      </c>
      <c r="G612" s="2">
        <v>1.0236219269518674</v>
      </c>
      <c r="H612" s="2">
        <v>-0.11134466119722188</v>
      </c>
      <c r="I612" s="2">
        <v>77.538416406191544</v>
      </c>
      <c r="J612" s="2">
        <v>286.89291082658212</v>
      </c>
      <c r="K612" s="2">
        <v>1447.9564645568626</v>
      </c>
      <c r="L612" s="2">
        <v>1973.718514010862</v>
      </c>
      <c r="M612" s="2">
        <v>4403.4875920696322</v>
      </c>
      <c r="N612" s="2">
        <v>0.99999999999619293</v>
      </c>
      <c r="O612" s="2">
        <v>1</v>
      </c>
      <c r="P612" s="2">
        <v>1</v>
      </c>
      <c r="Q612" s="2">
        <v>1</v>
      </c>
      <c r="R612" s="2">
        <v>1</v>
      </c>
      <c r="S612">
        <v>58.556664622618314</v>
      </c>
    </row>
    <row r="613" spans="1:19" x14ac:dyDescent="0.2">
      <c r="A613" s="2" t="s">
        <v>637</v>
      </c>
      <c r="B613" s="2">
        <v>616</v>
      </c>
      <c r="C613" s="2">
        <v>5.4966034692956404E-2</v>
      </c>
      <c r="D613" s="2">
        <v>8.0573452019271116E-2</v>
      </c>
      <c r="E613" s="2">
        <v>620786</v>
      </c>
      <c r="F613" s="2">
        <v>0.98133552687826198</v>
      </c>
      <c r="G613" s="2">
        <v>1.0182915910995509</v>
      </c>
      <c r="H613" s="2">
        <v>0.11218834540139803</v>
      </c>
      <c r="I613" s="2">
        <v>79.619176251942804</v>
      </c>
      <c r="J613" s="2">
        <v>300.33657458820483</v>
      </c>
      <c r="K613" s="2">
        <v>1593.0081097854493</v>
      </c>
      <c r="L613" s="2">
        <v>2203.204962518309</v>
      </c>
      <c r="M613" s="2">
        <v>5149.8255421270751</v>
      </c>
      <c r="N613" s="2">
        <v>0.99999999999833444</v>
      </c>
      <c r="O613" s="2">
        <v>1</v>
      </c>
      <c r="P613" s="2">
        <v>1</v>
      </c>
      <c r="Q613" s="2">
        <v>1</v>
      </c>
      <c r="R613" s="2">
        <v>1</v>
      </c>
      <c r="S613">
        <v>58.556664622618314</v>
      </c>
    </row>
    <row r="614" spans="1:19" x14ac:dyDescent="0.2">
      <c r="A614" s="2" t="s">
        <v>638</v>
      </c>
      <c r="B614" s="2">
        <v>616</v>
      </c>
      <c r="C614" s="2">
        <v>5.4966034692956404E-2</v>
      </c>
      <c r="D614" s="2">
        <v>9.9635518631779399E-2</v>
      </c>
      <c r="E614" s="2">
        <v>620786</v>
      </c>
      <c r="F614" s="2">
        <v>0.98133552687826198</v>
      </c>
      <c r="G614" s="2">
        <v>1.0201441018480459</v>
      </c>
      <c r="H614" s="2">
        <v>0.2384369672569254</v>
      </c>
      <c r="I614" s="2">
        <v>80.450646004143167</v>
      </c>
      <c r="J614" s="2">
        <v>306.97569980640651</v>
      </c>
      <c r="K614" s="2">
        <v>1680.0223099955635</v>
      </c>
      <c r="L614" s="2">
        <v>2346.1565044258182</v>
      </c>
      <c r="M614" s="2">
        <v>5667.0622039881173</v>
      </c>
      <c r="N614" s="2">
        <v>0.99999999999880385</v>
      </c>
      <c r="O614" s="2">
        <v>1</v>
      </c>
      <c r="P614" s="2">
        <v>1</v>
      </c>
      <c r="Q614" s="2">
        <v>1</v>
      </c>
      <c r="R614" s="2">
        <v>1</v>
      </c>
      <c r="S614">
        <v>58.556664622618314</v>
      </c>
    </row>
    <row r="615" spans="1:19" x14ac:dyDescent="0.2">
      <c r="A615" s="2" t="s">
        <v>639</v>
      </c>
      <c r="B615" s="2">
        <v>616</v>
      </c>
      <c r="C615" s="2">
        <v>5.4966034692956404E-2</v>
      </c>
      <c r="D615" s="2">
        <v>8.3197581855340111E-2</v>
      </c>
      <c r="E615" s="2">
        <v>620786</v>
      </c>
      <c r="F615" s="2">
        <v>0.98133552687826198</v>
      </c>
      <c r="G615" s="2">
        <v>1.0184495198028223</v>
      </c>
      <c r="H615" s="2">
        <v>-5.8728175996727597E-2</v>
      </c>
      <c r="I615" s="2">
        <v>78.316224016214889</v>
      </c>
      <c r="J615" s="2">
        <v>291.0422996474457</v>
      </c>
      <c r="K615" s="2">
        <v>1484.9837654126757</v>
      </c>
      <c r="L615" s="2">
        <v>2030.4388591719528</v>
      </c>
      <c r="M615" s="2">
        <v>4573.5273294710032</v>
      </c>
      <c r="N615" s="2">
        <v>0.99999999999720413</v>
      </c>
      <c r="O615" s="2">
        <v>1</v>
      </c>
      <c r="P615" s="2">
        <v>1</v>
      </c>
      <c r="Q615" s="2">
        <v>1</v>
      </c>
      <c r="R615" s="2">
        <v>1</v>
      </c>
      <c r="S615">
        <v>58.556664622618314</v>
      </c>
    </row>
    <row r="616" spans="1:19" x14ac:dyDescent="0.2">
      <c r="A616" s="2" t="s">
        <v>640</v>
      </c>
      <c r="B616" s="2">
        <v>616</v>
      </c>
      <c r="C616" s="2">
        <v>5.4966034692956404E-2</v>
      </c>
      <c r="D616" s="2">
        <v>8.5128729696487174E-2</v>
      </c>
      <c r="E616" s="2">
        <v>620786</v>
      </c>
      <c r="F616" s="2">
        <v>0.98133552687826198</v>
      </c>
      <c r="G616" s="2">
        <v>1.033885965534785</v>
      </c>
      <c r="H616" s="2">
        <v>-0.17849139625723723</v>
      </c>
      <c r="I616" s="2">
        <v>76.30157099085109</v>
      </c>
      <c r="J616" s="2">
        <v>280.80679909496268</v>
      </c>
      <c r="K616" s="2">
        <v>1398.8641646380775</v>
      </c>
      <c r="L616" s="2">
        <v>1899.9167094273348</v>
      </c>
      <c r="M616" s="2">
        <v>4192.5475592924849</v>
      </c>
      <c r="N616" s="2">
        <v>0.99999999999378453</v>
      </c>
      <c r="O616" s="2">
        <v>1</v>
      </c>
      <c r="P616" s="2">
        <v>1</v>
      </c>
      <c r="Q616" s="2">
        <v>1</v>
      </c>
      <c r="R616" s="2">
        <v>1</v>
      </c>
      <c r="S616">
        <v>58.556664622618314</v>
      </c>
    </row>
    <row r="617" spans="1:19" x14ac:dyDescent="0.2">
      <c r="A617" s="2" t="s">
        <v>641</v>
      </c>
      <c r="B617" s="2">
        <v>616</v>
      </c>
      <c r="C617" s="2">
        <v>5.4966034692956404E-2</v>
      </c>
      <c r="D617" s="2">
        <v>7.6073090512466926E-2</v>
      </c>
      <c r="E617" s="2">
        <v>620786</v>
      </c>
      <c r="F617" s="2">
        <v>0.98133552687826198</v>
      </c>
      <c r="G617" s="2">
        <v>1.0245819070517472</v>
      </c>
      <c r="H617" s="2">
        <v>2.8914581572755969E-2</v>
      </c>
      <c r="I617" s="2">
        <v>78.499895138736022</v>
      </c>
      <c r="J617" s="2">
        <v>293.94806818293171</v>
      </c>
      <c r="K617" s="2">
        <v>1529.4602217531844</v>
      </c>
      <c r="L617" s="2">
        <v>2103.2910690334702</v>
      </c>
      <c r="M617" s="2">
        <v>4826.103508409321</v>
      </c>
      <c r="N617" s="2">
        <v>0.99999999999740086</v>
      </c>
      <c r="O617" s="2">
        <v>1</v>
      </c>
      <c r="P617" s="2">
        <v>1</v>
      </c>
      <c r="Q617" s="2">
        <v>1</v>
      </c>
      <c r="R617" s="2">
        <v>1</v>
      </c>
      <c r="S617">
        <v>58.556664622618314</v>
      </c>
    </row>
    <row r="618" spans="1:19" x14ac:dyDescent="0.2">
      <c r="A618" s="2" t="s">
        <v>642</v>
      </c>
      <c r="B618" s="2">
        <v>616</v>
      </c>
      <c r="C618" s="2">
        <v>5.4966034692956404E-2</v>
      </c>
      <c r="D618" s="2">
        <v>7.4644397823621034E-2</v>
      </c>
      <c r="E618" s="2">
        <v>620786</v>
      </c>
      <c r="F618" s="2">
        <v>0.98133552687826198</v>
      </c>
      <c r="G618" s="2">
        <v>1.0277058620146191</v>
      </c>
      <c r="H618" s="2">
        <v>-0.10380348307957547</v>
      </c>
      <c r="I618" s="2">
        <v>77.288700153122193</v>
      </c>
      <c r="J618" s="2">
        <v>286.16664385893949</v>
      </c>
      <c r="K618" s="2">
        <v>1446.8892126830074</v>
      </c>
      <c r="L618" s="2">
        <v>1973.316203539599</v>
      </c>
      <c r="M618" s="2">
        <v>4410.3394245132376</v>
      </c>
      <c r="N618" s="2">
        <v>0.99999999999579658</v>
      </c>
      <c r="O618" s="2">
        <v>1</v>
      </c>
      <c r="P618" s="2">
        <v>1</v>
      </c>
      <c r="Q618" s="2">
        <v>1</v>
      </c>
      <c r="R618" s="2">
        <v>1</v>
      </c>
      <c r="S618">
        <v>58.556664622618314</v>
      </c>
    </row>
    <row r="619" spans="1:19" x14ac:dyDescent="0.2">
      <c r="A619" s="2" t="s">
        <v>643</v>
      </c>
      <c r="B619" s="2">
        <v>616</v>
      </c>
      <c r="C619" s="2">
        <v>5.4966034692956404E-2</v>
      </c>
      <c r="D619" s="2">
        <v>8.0663993501226564E-2</v>
      </c>
      <c r="E619" s="2">
        <v>620786</v>
      </c>
      <c r="F619" s="2">
        <v>0.98133552687826198</v>
      </c>
      <c r="G619" s="2">
        <v>1.0243934155330414</v>
      </c>
      <c r="H619" s="2">
        <v>3.4748878807794932E-2</v>
      </c>
      <c r="I619" s="2">
        <v>78.557929331179736</v>
      </c>
      <c r="J619" s="2">
        <v>294.31449728980363</v>
      </c>
      <c r="K619" s="2">
        <v>1533.3809325010075</v>
      </c>
      <c r="L619" s="2">
        <v>2109.4991915104442</v>
      </c>
      <c r="M619" s="2">
        <v>4846.3998349220456</v>
      </c>
      <c r="N619" s="2">
        <v>0.99999999999746003</v>
      </c>
      <c r="O619" s="2">
        <v>1</v>
      </c>
      <c r="P619" s="2">
        <v>1</v>
      </c>
      <c r="Q619" s="2">
        <v>1</v>
      </c>
      <c r="R619" s="2">
        <v>1</v>
      </c>
      <c r="S619">
        <v>58.556664622618314</v>
      </c>
    </row>
    <row r="620" spans="1:19" x14ac:dyDescent="0.2">
      <c r="A620" s="2" t="s">
        <v>644</v>
      </c>
      <c r="B620" s="2">
        <v>616</v>
      </c>
      <c r="C620" s="2">
        <v>5.4966034692956404E-2</v>
      </c>
      <c r="D620" s="2">
        <v>8.5868884774804213E-2</v>
      </c>
      <c r="E620" s="2">
        <v>620786</v>
      </c>
      <c r="F620" s="2">
        <v>0.98133552687826198</v>
      </c>
      <c r="G620" s="2">
        <v>1.0207181376123975</v>
      </c>
      <c r="H620" s="2">
        <v>0.21354614987390169</v>
      </c>
      <c r="I620" s="2">
        <v>80.210144874993873</v>
      </c>
      <c r="J620" s="2">
        <v>305.35364751199398</v>
      </c>
      <c r="K620" s="2">
        <v>1660.5234380381817</v>
      </c>
      <c r="L620" s="2">
        <v>2314.299055425538</v>
      </c>
      <c r="M620" s="2">
        <v>5551.8752323188392</v>
      </c>
      <c r="N620" s="2">
        <v>0.99999999999868361</v>
      </c>
      <c r="O620" s="2">
        <v>1</v>
      </c>
      <c r="P620" s="2">
        <v>1</v>
      </c>
      <c r="Q620" s="2">
        <v>1</v>
      </c>
      <c r="R620" s="2">
        <v>1</v>
      </c>
      <c r="S620">
        <v>58.556664622618314</v>
      </c>
    </row>
    <row r="621" spans="1:19" x14ac:dyDescent="0.2">
      <c r="A621" s="2" t="s">
        <v>645</v>
      </c>
      <c r="B621" s="2">
        <v>616</v>
      </c>
      <c r="C621" s="2">
        <v>5.4966034692956404E-2</v>
      </c>
      <c r="D621" s="2">
        <v>0.167185734295934</v>
      </c>
      <c r="E621" s="2">
        <v>620786</v>
      </c>
      <c r="F621" s="2">
        <v>0.98133552687826198</v>
      </c>
      <c r="G621" s="2">
        <v>1.0181682298435801</v>
      </c>
      <c r="H621" s="2">
        <v>-0.16461805055885431</v>
      </c>
      <c r="I621" s="2">
        <v>77.558281696576955</v>
      </c>
      <c r="J621" s="2">
        <v>285.66873451835761</v>
      </c>
      <c r="K621" s="2">
        <v>1425.5830229475196</v>
      </c>
      <c r="L621" s="2">
        <v>1936.9893686398075</v>
      </c>
      <c r="M621" s="2">
        <v>4278.2220001142468</v>
      </c>
      <c r="N621" s="2">
        <v>0.9999999999962228</v>
      </c>
      <c r="O621" s="2">
        <v>1</v>
      </c>
      <c r="P621" s="2">
        <v>1</v>
      </c>
      <c r="Q621" s="2">
        <v>1</v>
      </c>
      <c r="R621" s="2">
        <v>1</v>
      </c>
      <c r="S621">
        <v>58.556664622618314</v>
      </c>
    </row>
    <row r="622" spans="1:19" x14ac:dyDescent="0.2">
      <c r="A622" s="2" t="s">
        <v>646</v>
      </c>
      <c r="B622" s="2">
        <v>616</v>
      </c>
      <c r="C622" s="2">
        <v>5.4966034692956404E-2</v>
      </c>
      <c r="D622" s="2">
        <v>8.1588491081509756E-2</v>
      </c>
      <c r="E622" s="2">
        <v>620786</v>
      </c>
      <c r="F622" s="2">
        <v>0.98133552687826198</v>
      </c>
      <c r="G622" s="2">
        <v>1.0276980789172332</v>
      </c>
      <c r="H622" s="2">
        <v>3.4281076719328347E-2</v>
      </c>
      <c r="I622" s="2">
        <v>78.301602088550624</v>
      </c>
      <c r="J622" s="2">
        <v>293.34536205542196</v>
      </c>
      <c r="K622" s="2">
        <v>1528.3099469439057</v>
      </c>
      <c r="L622" s="2">
        <v>2102.5556764697726</v>
      </c>
      <c r="M622" s="2">
        <v>4831.0871190523121</v>
      </c>
      <c r="N622" s="2">
        <v>0.99999999999718781</v>
      </c>
      <c r="O622" s="2">
        <v>1</v>
      </c>
      <c r="P622" s="2">
        <v>1</v>
      </c>
      <c r="Q622" s="2">
        <v>1</v>
      </c>
      <c r="R622" s="2">
        <v>1</v>
      </c>
      <c r="S622">
        <v>58.556664622618314</v>
      </c>
    </row>
    <row r="623" spans="1:19" x14ac:dyDescent="0.2">
      <c r="A623" s="2" t="s">
        <v>647</v>
      </c>
      <c r="B623" s="2">
        <v>616</v>
      </c>
      <c r="C623" s="2">
        <v>5.4966034692956404E-2</v>
      </c>
      <c r="D623" s="2">
        <v>8.1276715561448568E-2</v>
      </c>
      <c r="E623" s="2">
        <v>620786</v>
      </c>
      <c r="F623" s="2">
        <v>0.98133552687826198</v>
      </c>
      <c r="G623" s="2">
        <v>1.020150320824313</v>
      </c>
      <c r="H623" s="2">
        <v>-9.8805181979571721E-2</v>
      </c>
      <c r="I623" s="2">
        <v>77.891002852885961</v>
      </c>
      <c r="J623" s="2">
        <v>288.4863723063749</v>
      </c>
      <c r="K623" s="2">
        <v>1459.5494914851265</v>
      </c>
      <c r="L623" s="2">
        <v>1990.8595050232905</v>
      </c>
      <c r="M623" s="2">
        <v>4450.7193622369741</v>
      </c>
      <c r="N623" s="2">
        <v>0.99999999999668998</v>
      </c>
      <c r="O623" s="2">
        <v>1</v>
      </c>
      <c r="P623" s="2">
        <v>1</v>
      </c>
      <c r="Q623" s="2">
        <v>1</v>
      </c>
      <c r="R623" s="2">
        <v>1</v>
      </c>
      <c r="S623">
        <v>58.556664622618314</v>
      </c>
    </row>
    <row r="624" spans="1:19" x14ac:dyDescent="0.2">
      <c r="A624" s="2" t="s">
        <v>648</v>
      </c>
      <c r="B624" s="2">
        <v>616</v>
      </c>
      <c r="C624" s="2">
        <v>5.4966034692956404E-2</v>
      </c>
      <c r="D624" s="2">
        <v>8.4646069305464908E-2</v>
      </c>
      <c r="E624" s="2">
        <v>620786</v>
      </c>
      <c r="F624" s="2">
        <v>0.98133552687826198</v>
      </c>
      <c r="G624" s="2">
        <v>1.0279604947375938</v>
      </c>
      <c r="H624" s="2">
        <v>-6.7086096716756499E-2</v>
      </c>
      <c r="I624" s="2">
        <v>77.536298568652668</v>
      </c>
      <c r="J624" s="2">
        <v>287.97063547607166</v>
      </c>
      <c r="K624" s="2">
        <v>1467.339941843461</v>
      </c>
      <c r="L624" s="2">
        <v>2005.6496190894811</v>
      </c>
      <c r="M624" s="2">
        <v>4513.9680137004934</v>
      </c>
      <c r="N624" s="2">
        <v>0.99999999999618971</v>
      </c>
      <c r="O624" s="2">
        <v>1</v>
      </c>
      <c r="P624" s="2">
        <v>1</v>
      </c>
      <c r="Q624" s="2">
        <v>1</v>
      </c>
      <c r="R624" s="2">
        <v>1</v>
      </c>
      <c r="S624">
        <v>58.556664622618314</v>
      </c>
    </row>
    <row r="625" spans="1:19" x14ac:dyDescent="0.2">
      <c r="A625" s="2" t="s">
        <v>649</v>
      </c>
      <c r="B625" s="2">
        <v>616</v>
      </c>
      <c r="C625" s="2">
        <v>5.4966034692956404E-2</v>
      </c>
      <c r="D625" s="2">
        <v>9.1718906033070396E-2</v>
      </c>
      <c r="E625" s="2">
        <v>620786</v>
      </c>
      <c r="F625" s="2">
        <v>0.98133552687826198</v>
      </c>
      <c r="G625" s="2">
        <v>1.020519181685835</v>
      </c>
      <c r="H625" s="2">
        <v>-9.7882938280638543E-2</v>
      </c>
      <c r="I625" s="2">
        <v>77.869947189721898</v>
      </c>
      <c r="J625" s="2">
        <v>288.43231134261259</v>
      </c>
      <c r="K625" s="2">
        <v>1459.5884296470858</v>
      </c>
      <c r="L625" s="2">
        <v>1991.0381121220012</v>
      </c>
      <c r="M625" s="2">
        <v>4452.0339957257393</v>
      </c>
      <c r="N625" s="2">
        <v>0.99999999999666211</v>
      </c>
      <c r="O625" s="2">
        <v>1</v>
      </c>
      <c r="P625" s="2">
        <v>1</v>
      </c>
      <c r="Q625" s="2">
        <v>1</v>
      </c>
      <c r="R625" s="2">
        <v>1</v>
      </c>
      <c r="S625">
        <v>58.556664622618314</v>
      </c>
    </row>
    <row r="626" spans="1:19" x14ac:dyDescent="0.2">
      <c r="A626" s="2" t="s">
        <v>650</v>
      </c>
      <c r="B626" s="2">
        <v>616</v>
      </c>
      <c r="C626" s="2">
        <v>5.4966034692956404E-2</v>
      </c>
      <c r="D626" s="2">
        <v>8.358633407645949E-2</v>
      </c>
      <c r="E626" s="2">
        <v>620786</v>
      </c>
      <c r="F626" s="2">
        <v>0.98133552687826198</v>
      </c>
      <c r="G626" s="2">
        <v>1.0201275971644592</v>
      </c>
      <c r="H626" s="2">
        <v>-0.15406590336031714</v>
      </c>
      <c r="I626" s="2">
        <v>77.488617645673855</v>
      </c>
      <c r="J626" s="2">
        <v>285.67275289098109</v>
      </c>
      <c r="K626" s="2">
        <v>1428.8511988554503</v>
      </c>
      <c r="L626" s="2">
        <v>1942.6886286977424</v>
      </c>
      <c r="M626" s="2">
        <v>4299.5755620217969</v>
      </c>
      <c r="N626" s="2">
        <v>0.99999999999611699</v>
      </c>
      <c r="O626" s="2">
        <v>1</v>
      </c>
      <c r="P626" s="2">
        <v>1</v>
      </c>
      <c r="Q626" s="2">
        <v>1</v>
      </c>
      <c r="R626" s="2">
        <v>1</v>
      </c>
      <c r="S626">
        <v>58.556664622618314</v>
      </c>
    </row>
    <row r="627" spans="1:19" x14ac:dyDescent="0.2">
      <c r="A627" s="2" t="s">
        <v>651</v>
      </c>
      <c r="B627" s="2">
        <v>616</v>
      </c>
      <c r="C627" s="2">
        <v>5.4966034692956404E-2</v>
      </c>
      <c r="D627" s="2">
        <v>7.782363271622332E-2</v>
      </c>
      <c r="E627" s="2">
        <v>620786</v>
      </c>
      <c r="F627" s="2">
        <v>0.98133552687826198</v>
      </c>
      <c r="G627" s="2">
        <v>1.0213902148795184</v>
      </c>
      <c r="H627" s="2">
        <v>6.0723827797682893E-2</v>
      </c>
      <c r="I627" s="2">
        <v>78.984900742167198</v>
      </c>
      <c r="J627" s="2">
        <v>296.58555893566285</v>
      </c>
      <c r="K627" s="2">
        <v>1554.3022212035037</v>
      </c>
      <c r="L627" s="2">
        <v>2141.9663572885597</v>
      </c>
      <c r="M627" s="2">
        <v>4948.2683416717437</v>
      </c>
      <c r="N627" s="2">
        <v>0.99999999999785649</v>
      </c>
      <c r="O627" s="2">
        <v>1</v>
      </c>
      <c r="P627" s="2">
        <v>1</v>
      </c>
      <c r="Q627" s="2">
        <v>1</v>
      </c>
      <c r="R627" s="2">
        <v>1</v>
      </c>
      <c r="S627">
        <v>58.556664622618314</v>
      </c>
    </row>
    <row r="628" spans="1:19" x14ac:dyDescent="0.2">
      <c r="A628" s="2" t="s">
        <v>652</v>
      </c>
      <c r="B628" s="2">
        <v>616</v>
      </c>
      <c r="C628" s="2">
        <v>5.4966034692956404E-2</v>
      </c>
      <c r="D628" s="2">
        <v>8.0553297218171602E-2</v>
      </c>
      <c r="E628" s="2">
        <v>620786</v>
      </c>
      <c r="F628" s="2">
        <v>0.98133552687826198</v>
      </c>
      <c r="G628" s="2">
        <v>1.0211260660758152</v>
      </c>
      <c r="H628" s="2">
        <v>8.3258167118716822E-2</v>
      </c>
      <c r="I628" s="2">
        <v>79.176104229185796</v>
      </c>
      <c r="J628" s="2">
        <v>297.89522604052604</v>
      </c>
      <c r="K628" s="2">
        <v>1569.3539890381828</v>
      </c>
      <c r="L628" s="2">
        <v>2166.0892269457408</v>
      </c>
      <c r="M628" s="2">
        <v>5029.6318454177081</v>
      </c>
      <c r="N628" s="2">
        <v>0.99999999999801337</v>
      </c>
      <c r="O628" s="2">
        <v>1</v>
      </c>
      <c r="P628" s="2">
        <v>1</v>
      </c>
      <c r="Q628" s="2">
        <v>1</v>
      </c>
      <c r="R628" s="2">
        <v>1</v>
      </c>
      <c r="S628">
        <v>58.556664622618314</v>
      </c>
    </row>
    <row r="629" spans="1:19" x14ac:dyDescent="0.2">
      <c r="A629" s="2" t="s">
        <v>653</v>
      </c>
      <c r="B629" s="2">
        <v>616</v>
      </c>
      <c r="C629" s="2">
        <v>5.4966034692956404E-2</v>
      </c>
      <c r="D629" s="2">
        <v>7.9508140479187694E-2</v>
      </c>
      <c r="E629" s="2">
        <v>620786</v>
      </c>
      <c r="F629" s="2">
        <v>0.98133552687826198</v>
      </c>
      <c r="G629" s="2">
        <v>1.0177570532524798</v>
      </c>
      <c r="H629" s="2">
        <v>0.12130094101645494</v>
      </c>
      <c r="I629" s="2">
        <v>79.731423106921923</v>
      </c>
      <c r="J629" s="2">
        <v>301.00640136076089</v>
      </c>
      <c r="K629" s="2">
        <v>1600.0409478243428</v>
      </c>
      <c r="L629" s="2">
        <v>2214.3842250078269</v>
      </c>
      <c r="M629" s="2">
        <v>5187.1701026154769</v>
      </c>
      <c r="N629" s="2">
        <v>0.99999999999840716</v>
      </c>
      <c r="O629" s="2">
        <v>1</v>
      </c>
      <c r="P629" s="2">
        <v>1</v>
      </c>
      <c r="Q629" s="2">
        <v>1</v>
      </c>
      <c r="R629" s="2">
        <v>1</v>
      </c>
      <c r="S629">
        <v>58.556664622618314</v>
      </c>
    </row>
    <row r="630" spans="1:19" x14ac:dyDescent="0.2">
      <c r="A630" s="2" t="s">
        <v>654</v>
      </c>
      <c r="B630" s="2">
        <v>616</v>
      </c>
      <c r="C630" s="2">
        <v>5.4966034692956404E-2</v>
      </c>
      <c r="D630" s="2">
        <v>7.4923795037458954E-2</v>
      </c>
      <c r="E630" s="2">
        <v>620786</v>
      </c>
      <c r="F630" s="2">
        <v>0.98133552687826198</v>
      </c>
      <c r="G630" s="2">
        <v>1.0202450268709837</v>
      </c>
      <c r="H630" s="2">
        <v>4.9614549022892487E-2</v>
      </c>
      <c r="I630" s="2">
        <v>78.989830348048173</v>
      </c>
      <c r="J630" s="2">
        <v>296.31422129176246</v>
      </c>
      <c r="K630" s="2">
        <v>1548.873194482986</v>
      </c>
      <c r="L630" s="2">
        <v>2132.8306359913508</v>
      </c>
      <c r="M630" s="2">
        <v>4914.5845009171144</v>
      </c>
      <c r="N630" s="2">
        <v>0.99999999999786071</v>
      </c>
      <c r="O630" s="2">
        <v>1</v>
      </c>
      <c r="P630" s="2">
        <v>1</v>
      </c>
      <c r="Q630" s="2">
        <v>1</v>
      </c>
      <c r="R630" s="2">
        <v>1</v>
      </c>
      <c r="S630">
        <v>58.556664622618314</v>
      </c>
    </row>
    <row r="631" spans="1:19" x14ac:dyDescent="0.2">
      <c r="A631" s="2" t="s">
        <v>655</v>
      </c>
      <c r="B631" s="2">
        <v>616</v>
      </c>
      <c r="C631" s="2">
        <v>5.4966034692956404E-2</v>
      </c>
      <c r="D631" s="2">
        <v>8.7298868542648414E-2</v>
      </c>
      <c r="E631" s="2">
        <v>620786</v>
      </c>
      <c r="F631" s="2">
        <v>0.98133552687826198</v>
      </c>
      <c r="G631" s="2">
        <v>1.0217447286952126</v>
      </c>
      <c r="H631" s="2">
        <v>9.7197793210362954E-2</v>
      </c>
      <c r="I631" s="2">
        <v>79.233728763931751</v>
      </c>
      <c r="J631" s="2">
        <v>298.48043566687886</v>
      </c>
      <c r="K631" s="2">
        <v>1577.6097160339309</v>
      </c>
      <c r="L631" s="2">
        <v>2179.6426199234393</v>
      </c>
      <c r="M631" s="2">
        <v>5077.7309410204907</v>
      </c>
      <c r="N631" s="2">
        <v>0.99999999999805844</v>
      </c>
      <c r="O631" s="2">
        <v>1</v>
      </c>
      <c r="P631" s="2">
        <v>1</v>
      </c>
      <c r="Q631" s="2">
        <v>1</v>
      </c>
      <c r="R631" s="2">
        <v>1</v>
      </c>
      <c r="S631">
        <v>58.556664622618314</v>
      </c>
    </row>
    <row r="632" spans="1:19" x14ac:dyDescent="0.2">
      <c r="A632" s="2" t="s">
        <v>656</v>
      </c>
      <c r="B632" s="2">
        <v>616</v>
      </c>
      <c r="C632" s="2">
        <v>5.4966034692956404E-2</v>
      </c>
      <c r="D632" s="2">
        <v>7.7481375685814383E-2</v>
      </c>
      <c r="E632" s="2">
        <v>620786</v>
      </c>
      <c r="F632" s="2">
        <v>0.98133552687826198</v>
      </c>
      <c r="G632" s="2">
        <v>1.0256270345271206</v>
      </c>
      <c r="H632" s="2">
        <v>-1.6818895909382719E-2</v>
      </c>
      <c r="I632" s="2">
        <v>78.080685122379975</v>
      </c>
      <c r="J632" s="2">
        <v>291.22825757755265</v>
      </c>
      <c r="K632" s="2">
        <v>1500.0074676186766</v>
      </c>
      <c r="L632" s="2">
        <v>2056.6717900897233</v>
      </c>
      <c r="M632" s="2">
        <v>4674.3849601559459</v>
      </c>
      <c r="N632" s="2">
        <v>0.99999999999693001</v>
      </c>
      <c r="O632" s="2">
        <v>1</v>
      </c>
      <c r="P632" s="2">
        <v>1</v>
      </c>
      <c r="Q632" s="2">
        <v>1</v>
      </c>
      <c r="R632" s="2">
        <v>1</v>
      </c>
      <c r="S632">
        <v>58.556664622618314</v>
      </c>
    </row>
    <row r="633" spans="1:19" x14ac:dyDescent="0.2">
      <c r="A633" s="2" t="s">
        <v>657</v>
      </c>
      <c r="B633" s="2">
        <v>616</v>
      </c>
      <c r="C633" s="2">
        <v>5.4966034692956404E-2</v>
      </c>
      <c r="D633" s="2">
        <v>8.0427103679378956E-2</v>
      </c>
      <c r="E633" s="2">
        <v>620786</v>
      </c>
      <c r="F633" s="2">
        <v>0.98133552687826198</v>
      </c>
      <c r="G633" s="2">
        <v>1.0246347387333175</v>
      </c>
      <c r="H633" s="2">
        <v>-4.6636736774043001E-2</v>
      </c>
      <c r="I633" s="2">
        <v>77.935999628428561</v>
      </c>
      <c r="J633" s="2">
        <v>289.94672373183641</v>
      </c>
      <c r="K633" s="2">
        <v>1483.6774709975398</v>
      </c>
      <c r="L633" s="2">
        <v>2030.4169254152337</v>
      </c>
      <c r="M633" s="2">
        <v>4586.7463069869009</v>
      </c>
      <c r="N633" s="2">
        <v>0.99999999999674849</v>
      </c>
      <c r="O633" s="2">
        <v>1</v>
      </c>
      <c r="P633" s="2">
        <v>1</v>
      </c>
      <c r="Q633" s="2">
        <v>1</v>
      </c>
      <c r="R633" s="2">
        <v>1</v>
      </c>
      <c r="S633">
        <v>58.556664622618314</v>
      </c>
    </row>
    <row r="634" spans="1:19" x14ac:dyDescent="0.2">
      <c r="A634" s="2" t="s">
        <v>658</v>
      </c>
      <c r="B634" s="2">
        <v>616</v>
      </c>
      <c r="C634" s="2">
        <v>5.4966034692956404E-2</v>
      </c>
      <c r="D634" s="2">
        <v>9.1528806603246443E-2</v>
      </c>
      <c r="E634" s="2">
        <v>620786</v>
      </c>
      <c r="F634" s="2">
        <v>0.98133552687826198</v>
      </c>
      <c r="G634" s="2">
        <v>1.0285557259599327</v>
      </c>
      <c r="H634" s="2">
        <v>-0.3160066112670617</v>
      </c>
      <c r="I634" s="2">
        <v>75.721759514921672</v>
      </c>
      <c r="J634" s="2">
        <v>275.58179692211166</v>
      </c>
      <c r="K634" s="2">
        <v>1336.4618131474417</v>
      </c>
      <c r="L634" s="2">
        <v>1801.7873903710758</v>
      </c>
      <c r="M634" s="2">
        <v>3887.465852362041</v>
      </c>
      <c r="N634" s="2">
        <v>0.99999999999218148</v>
      </c>
      <c r="O634" s="2">
        <v>1</v>
      </c>
      <c r="P634" s="2">
        <v>1</v>
      </c>
      <c r="Q634" s="2">
        <v>1</v>
      </c>
      <c r="R634" s="2">
        <v>1</v>
      </c>
      <c r="S634">
        <v>58.556664622618314</v>
      </c>
    </row>
    <row r="635" spans="1:19" x14ac:dyDescent="0.2">
      <c r="A635" s="2" t="s">
        <v>659</v>
      </c>
      <c r="B635" s="2">
        <v>616</v>
      </c>
      <c r="C635" s="2">
        <v>5.4966034692956404E-2</v>
      </c>
      <c r="D635" s="2">
        <v>7.9355489010877342E-2</v>
      </c>
      <c r="E635" s="2">
        <v>620786</v>
      </c>
      <c r="F635" s="2">
        <v>0.98133552687826198</v>
      </c>
      <c r="G635" s="2">
        <v>1.0218587490590676</v>
      </c>
      <c r="H635" s="2">
        <v>0.20867063408218264</v>
      </c>
      <c r="I635" s="2">
        <v>80.081121989762096</v>
      </c>
      <c r="J635" s="2">
        <v>304.7217043313687</v>
      </c>
      <c r="K635" s="2">
        <v>1655.017419130729</v>
      </c>
      <c r="L635" s="2">
        <v>2305.7425728407475</v>
      </c>
      <c r="M635" s="2">
        <v>5524.2788660429787</v>
      </c>
      <c r="N635" s="2">
        <v>0.99999999999861422</v>
      </c>
      <c r="O635" s="2">
        <v>1</v>
      </c>
      <c r="P635" s="2">
        <v>1</v>
      </c>
      <c r="Q635" s="2">
        <v>1</v>
      </c>
      <c r="R635" s="2">
        <v>1</v>
      </c>
      <c r="S635">
        <v>58.556664622618314</v>
      </c>
    </row>
    <row r="636" spans="1:19" x14ac:dyDescent="0.2">
      <c r="A636" s="2" t="s">
        <v>660</v>
      </c>
      <c r="B636" s="2">
        <v>616</v>
      </c>
      <c r="C636" s="2">
        <v>5.4966034692956404E-2</v>
      </c>
      <c r="D636" s="2">
        <v>8.1102796473367225E-2</v>
      </c>
      <c r="E636" s="2">
        <v>620786</v>
      </c>
      <c r="F636" s="2">
        <v>0.98133552687826198</v>
      </c>
      <c r="G636" s="2">
        <v>1.0222561369040379</v>
      </c>
      <c r="H636" s="2">
        <v>5.0810707477132712E-2</v>
      </c>
      <c r="I636" s="2">
        <v>78.843067653370653</v>
      </c>
      <c r="J636" s="2">
        <v>295.79582361311947</v>
      </c>
      <c r="K636" s="2">
        <v>1546.6643319748873</v>
      </c>
      <c r="L636" s="2">
        <v>2130.0198816035081</v>
      </c>
      <c r="M636" s="2">
        <v>4910.0898785029522</v>
      </c>
      <c r="N636" s="2">
        <v>0.99999999999773215</v>
      </c>
      <c r="O636" s="2">
        <v>1</v>
      </c>
      <c r="P636" s="2">
        <v>1</v>
      </c>
      <c r="Q636" s="2">
        <v>1</v>
      </c>
      <c r="R636" s="2">
        <v>1</v>
      </c>
      <c r="S636">
        <v>58.556664622618314</v>
      </c>
    </row>
    <row r="637" spans="1:19" x14ac:dyDescent="0.2">
      <c r="A637" s="2" t="s">
        <v>661</v>
      </c>
      <c r="B637" s="2">
        <v>616</v>
      </c>
      <c r="C637" s="2">
        <v>5.4966034692956404E-2</v>
      </c>
      <c r="D637" s="2">
        <v>7.0774672605851505E-2</v>
      </c>
      <c r="E637" s="2">
        <v>620786</v>
      </c>
      <c r="F637" s="2">
        <v>0.98133552687826198</v>
      </c>
      <c r="G637" s="2">
        <v>1.022367581029032</v>
      </c>
      <c r="H637" s="2">
        <v>0.11969343524381144</v>
      </c>
      <c r="I637" s="2">
        <v>79.356297785768646</v>
      </c>
      <c r="J637" s="2">
        <v>299.54114041590333</v>
      </c>
      <c r="K637" s="2">
        <v>1591.7042222293458</v>
      </c>
      <c r="L637" s="2">
        <v>2202.680807656217</v>
      </c>
      <c r="M637" s="2">
        <v>5159.0982778208272</v>
      </c>
      <c r="N637" s="2">
        <v>0.99999999999815081</v>
      </c>
      <c r="O637" s="2">
        <v>1</v>
      </c>
      <c r="P637" s="2">
        <v>1</v>
      </c>
      <c r="Q637" s="2">
        <v>1</v>
      </c>
      <c r="R637" s="2">
        <v>1</v>
      </c>
      <c r="S637">
        <v>58.556664622618314</v>
      </c>
    </row>
    <row r="638" spans="1:19" x14ac:dyDescent="0.2">
      <c r="A638" s="2" t="s">
        <v>662</v>
      </c>
      <c r="B638" s="2">
        <v>616</v>
      </c>
      <c r="C638" s="2">
        <v>5.4966034692956404E-2</v>
      </c>
      <c r="D638" s="2">
        <v>7.6734636704953438E-2</v>
      </c>
      <c r="E638" s="2">
        <v>620786</v>
      </c>
      <c r="F638" s="2">
        <v>0.98133552687826198</v>
      </c>
      <c r="G638" s="2">
        <v>1.0250264489919827</v>
      </c>
      <c r="H638" s="2">
        <v>6.9291448742237846E-2</v>
      </c>
      <c r="I638" s="2">
        <v>78.768074181858339</v>
      </c>
      <c r="J638" s="2">
        <v>295.99484054737667</v>
      </c>
      <c r="K638" s="2">
        <v>1554.399859333658</v>
      </c>
      <c r="L638" s="2">
        <v>2143.4628423220402</v>
      </c>
      <c r="M638" s="2">
        <v>4962.4882586065041</v>
      </c>
      <c r="N638" s="2">
        <v>0.99999999999766354</v>
      </c>
      <c r="O638" s="2">
        <v>1</v>
      </c>
      <c r="P638" s="2">
        <v>1</v>
      </c>
      <c r="Q638" s="2">
        <v>1</v>
      </c>
      <c r="R638" s="2">
        <v>1</v>
      </c>
      <c r="S638">
        <v>58.556664622618314</v>
      </c>
    </row>
    <row r="639" spans="1:19" x14ac:dyDescent="0.2">
      <c r="A639" s="2" t="s">
        <v>663</v>
      </c>
      <c r="B639" s="2">
        <v>616</v>
      </c>
      <c r="C639" s="2">
        <v>5.4966034692956404E-2</v>
      </c>
      <c r="D639" s="2">
        <v>7.873345382661473E-2</v>
      </c>
      <c r="E639" s="2">
        <v>620786</v>
      </c>
      <c r="F639" s="2">
        <v>0.98133552687826198</v>
      </c>
      <c r="G639" s="2">
        <v>1.0222669811930787</v>
      </c>
      <c r="H639" s="2">
        <v>5.0730548491991788E-2</v>
      </c>
      <c r="I639" s="2">
        <v>78.841625762418445</v>
      </c>
      <c r="J639" s="2">
        <v>295.78834238143043</v>
      </c>
      <c r="K639" s="2">
        <v>1546.5972055093689</v>
      </c>
      <c r="L639" s="2">
        <v>2129.9161226430097</v>
      </c>
      <c r="M639" s="2">
        <v>4909.7671065887462</v>
      </c>
      <c r="N639" s="2">
        <v>0.99999999999773082</v>
      </c>
      <c r="O639" s="2">
        <v>1</v>
      </c>
      <c r="P639" s="2">
        <v>1</v>
      </c>
      <c r="Q639" s="2">
        <v>1</v>
      </c>
      <c r="R639" s="2">
        <v>1</v>
      </c>
      <c r="S639">
        <v>58.556664622618314</v>
      </c>
    </row>
    <row r="640" spans="1:19" x14ac:dyDescent="0.2">
      <c r="A640" s="2" t="s">
        <v>664</v>
      </c>
      <c r="B640" s="2">
        <v>616</v>
      </c>
      <c r="C640" s="2">
        <v>5.4966034692956404E-2</v>
      </c>
      <c r="D640" s="2">
        <v>8.1850801270853937E-2</v>
      </c>
      <c r="E640" s="2">
        <v>620786</v>
      </c>
      <c r="F640" s="2">
        <v>0.98133552687826198</v>
      </c>
      <c r="G640" s="2">
        <v>1.017771430152381</v>
      </c>
      <c r="H640" s="2">
        <v>8.4471170614955862E-2</v>
      </c>
      <c r="I640" s="2">
        <v>79.447800620692561</v>
      </c>
      <c r="J640" s="2">
        <v>298.95067154087241</v>
      </c>
      <c r="K640" s="2">
        <v>1575.2707101734304</v>
      </c>
      <c r="L640" s="2">
        <v>2174.3580031030033</v>
      </c>
      <c r="M640" s="2">
        <v>5049.1723272146282</v>
      </c>
      <c r="N640" s="2">
        <v>0.99999999999821687</v>
      </c>
      <c r="O640" s="2">
        <v>1</v>
      </c>
      <c r="P640" s="2">
        <v>1</v>
      </c>
      <c r="Q640" s="2">
        <v>1</v>
      </c>
      <c r="R640" s="2">
        <v>1</v>
      </c>
      <c r="S640">
        <v>58.556664622618314</v>
      </c>
    </row>
    <row r="641" spans="1:19" x14ac:dyDescent="0.2">
      <c r="A641" s="2" t="s">
        <v>665</v>
      </c>
      <c r="B641" s="2">
        <v>616</v>
      </c>
      <c r="C641" s="2">
        <v>5.4966034692956404E-2</v>
      </c>
      <c r="D641" s="2">
        <v>8.7559736810078337E-2</v>
      </c>
      <c r="E641" s="2">
        <v>620786</v>
      </c>
      <c r="F641" s="2">
        <v>0.98133552687826198</v>
      </c>
      <c r="G641" s="2">
        <v>1.0136706233583042</v>
      </c>
      <c r="H641" s="2">
        <v>0.2243210974196149</v>
      </c>
      <c r="I641" s="2">
        <v>80.863182641828359</v>
      </c>
      <c r="J641" s="2">
        <v>308.17552528749752</v>
      </c>
      <c r="K641" s="2">
        <v>1680.6753932669269</v>
      </c>
      <c r="L641" s="2">
        <v>2344.3759158872858</v>
      </c>
      <c r="M641" s="2">
        <v>5639.3125777971509</v>
      </c>
      <c r="N641" s="2">
        <v>0.99999999999898515</v>
      </c>
      <c r="O641" s="2">
        <v>1</v>
      </c>
      <c r="P641" s="2">
        <v>1</v>
      </c>
      <c r="Q641" s="2">
        <v>1</v>
      </c>
      <c r="R641" s="2">
        <v>1</v>
      </c>
      <c r="S641">
        <v>58.556664622618314</v>
      </c>
    </row>
    <row r="642" spans="1:19" x14ac:dyDescent="0.2">
      <c r="A642" s="2" t="s">
        <v>666</v>
      </c>
      <c r="B642" s="2">
        <v>616</v>
      </c>
      <c r="C642" s="2">
        <v>5.4966034692956404E-2</v>
      </c>
      <c r="D642" s="2">
        <v>8.1724908985263356E-2</v>
      </c>
      <c r="E642" s="2">
        <v>620786</v>
      </c>
      <c r="F642" s="2">
        <v>0.98133552687826198</v>
      </c>
      <c r="G642" s="2">
        <v>1.020800233725504</v>
      </c>
      <c r="H642" s="2">
        <v>0.15141340058848077</v>
      </c>
      <c r="I642" s="2">
        <v>79.722601414288434</v>
      </c>
      <c r="J642" s="2">
        <v>301.78480985990029</v>
      </c>
      <c r="K642" s="2">
        <v>1615.9421197982772</v>
      </c>
      <c r="L642" s="2">
        <v>2241.4203224325252</v>
      </c>
      <c r="M642" s="2">
        <v>5290.4958240833284</v>
      </c>
      <c r="N642" s="2">
        <v>0.99999999999840161</v>
      </c>
      <c r="O642" s="2">
        <v>1</v>
      </c>
      <c r="P642" s="2">
        <v>1</v>
      </c>
      <c r="Q642" s="2">
        <v>1</v>
      </c>
      <c r="R642" s="2">
        <v>1</v>
      </c>
      <c r="S642">
        <v>58.556664622618314</v>
      </c>
    </row>
    <row r="643" spans="1:19" x14ac:dyDescent="0.2">
      <c r="A643" s="2" t="s">
        <v>667</v>
      </c>
      <c r="B643" s="2">
        <v>616</v>
      </c>
      <c r="C643" s="2">
        <v>5.4966034692956404E-2</v>
      </c>
      <c r="D643" s="2">
        <v>7.9875971710950108E-2</v>
      </c>
      <c r="E643" s="2">
        <v>620786</v>
      </c>
      <c r="F643" s="2">
        <v>0.98133552687826198</v>
      </c>
      <c r="G643" s="2">
        <v>1.0198548949008641</v>
      </c>
      <c r="H643" s="2">
        <v>-5.1572966065118998E-2</v>
      </c>
      <c r="I643" s="2">
        <v>78.262194789075281</v>
      </c>
      <c r="J643" s="2">
        <v>291.02358653644291</v>
      </c>
      <c r="K643" s="2">
        <v>1487.2817921726617</v>
      </c>
      <c r="L643" s="2">
        <v>2034.5410433375357</v>
      </c>
      <c r="M643" s="2">
        <v>4589.7640761696994</v>
      </c>
      <c r="N643" s="2">
        <v>0.99999999999714351</v>
      </c>
      <c r="O643" s="2">
        <v>1</v>
      </c>
      <c r="P643" s="2">
        <v>1</v>
      </c>
      <c r="Q643" s="2">
        <v>1</v>
      </c>
      <c r="R643" s="2">
        <v>1</v>
      </c>
      <c r="S643">
        <v>58.556664622618314</v>
      </c>
    </row>
    <row r="644" spans="1:19" x14ac:dyDescent="0.2">
      <c r="A644" s="2" t="s">
        <v>668</v>
      </c>
      <c r="B644" s="2">
        <v>616</v>
      </c>
      <c r="C644" s="2">
        <v>5.4966034692956404E-2</v>
      </c>
      <c r="D644" s="2">
        <v>7.7028694598319E-2</v>
      </c>
      <c r="E644" s="2">
        <v>620786</v>
      </c>
      <c r="F644" s="2">
        <v>0.98133552687826198</v>
      </c>
      <c r="G644" s="2">
        <v>1.0242657292269601</v>
      </c>
      <c r="H644" s="2">
        <v>8.4215510375069705E-2</v>
      </c>
      <c r="I644" s="2">
        <v>78.939284486224622</v>
      </c>
      <c r="J644" s="2">
        <v>297.02838526683786</v>
      </c>
      <c r="K644" s="2">
        <v>1565.2221380721978</v>
      </c>
      <c r="L644" s="2">
        <v>2160.6081678466671</v>
      </c>
      <c r="M644" s="2">
        <v>5019.0064868913669</v>
      </c>
      <c r="N644" s="2">
        <v>0.9999999999978173</v>
      </c>
      <c r="O644" s="2">
        <v>1</v>
      </c>
      <c r="P644" s="2">
        <v>1</v>
      </c>
      <c r="Q644" s="2">
        <v>1</v>
      </c>
      <c r="R644" s="2">
        <v>1</v>
      </c>
      <c r="S644">
        <v>58.556664622618314</v>
      </c>
    </row>
    <row r="645" spans="1:19" x14ac:dyDescent="0.2">
      <c r="A645" s="2" t="s">
        <v>669</v>
      </c>
      <c r="B645" s="2">
        <v>616</v>
      </c>
      <c r="C645" s="2">
        <v>5.4966034692956404E-2</v>
      </c>
      <c r="D645" s="2">
        <v>8.1853486231164438E-2</v>
      </c>
      <c r="E645" s="2">
        <v>620786</v>
      </c>
      <c r="F645" s="2">
        <v>0.98133552687826198</v>
      </c>
      <c r="G645" s="2">
        <v>1.025542950701638</v>
      </c>
      <c r="H645" s="2">
        <v>3.4073246196846339E-2</v>
      </c>
      <c r="I645" s="2">
        <v>78.464750350537557</v>
      </c>
      <c r="J645" s="2">
        <v>293.94921754923035</v>
      </c>
      <c r="K645" s="2">
        <v>1531.2924531150875</v>
      </c>
      <c r="L645" s="2">
        <v>2106.565180075213</v>
      </c>
      <c r="M645" s="2">
        <v>4839.3440224799397</v>
      </c>
      <c r="N645" s="2">
        <v>0.99999999999736433</v>
      </c>
      <c r="O645" s="2">
        <v>1</v>
      </c>
      <c r="P645" s="2">
        <v>1</v>
      </c>
      <c r="Q645" s="2">
        <v>1</v>
      </c>
      <c r="R645" s="2">
        <v>1</v>
      </c>
      <c r="S645">
        <v>58.556664622618314</v>
      </c>
    </row>
    <row r="646" spans="1:19" x14ac:dyDescent="0.2">
      <c r="A646" s="2" t="s">
        <v>670</v>
      </c>
      <c r="B646" s="2">
        <v>616</v>
      </c>
      <c r="C646" s="2">
        <v>5.4966034692956404E-2</v>
      </c>
      <c r="D646" s="2">
        <v>8.6090561383194694E-2</v>
      </c>
      <c r="E646" s="2">
        <v>620786</v>
      </c>
      <c r="F646" s="2">
        <v>0.98133552687826198</v>
      </c>
      <c r="G646" s="2">
        <v>1.0194946576309858</v>
      </c>
      <c r="H646" s="2">
        <v>-0.187690777976073</v>
      </c>
      <c r="I646" s="2">
        <v>77.291767293512564</v>
      </c>
      <c r="J646" s="2">
        <v>284.1526852645427</v>
      </c>
      <c r="K646" s="2">
        <v>1411.5563407646434</v>
      </c>
      <c r="L646" s="2">
        <v>1915.5045217960551</v>
      </c>
      <c r="M646" s="2">
        <v>4214.4816765191363</v>
      </c>
      <c r="N646" s="2">
        <v>0.99999999999580169</v>
      </c>
      <c r="O646" s="2">
        <v>1</v>
      </c>
      <c r="P646" s="2">
        <v>1</v>
      </c>
      <c r="Q646" s="2">
        <v>1</v>
      </c>
      <c r="R646" s="2">
        <v>1</v>
      </c>
      <c r="S646">
        <v>58.556664622618314</v>
      </c>
    </row>
    <row r="647" spans="1:19" x14ac:dyDescent="0.2">
      <c r="A647" s="2" t="s">
        <v>671</v>
      </c>
      <c r="B647" s="2">
        <v>616</v>
      </c>
      <c r="C647" s="2">
        <v>5.4966034692956404E-2</v>
      </c>
      <c r="D647" s="2">
        <v>7.3620285894217943E-2</v>
      </c>
      <c r="E647" s="2">
        <v>620786</v>
      </c>
      <c r="F647" s="2">
        <v>0.98133552687826198</v>
      </c>
      <c r="G647" s="2">
        <v>1.023466076286093</v>
      </c>
      <c r="H647" s="2">
        <v>3.8377197176851417E-2</v>
      </c>
      <c r="I647" s="2">
        <v>78.65635518633286</v>
      </c>
      <c r="J647" s="2">
        <v>294.77559385577382</v>
      </c>
      <c r="K647" s="2">
        <v>1537.009367819672</v>
      </c>
      <c r="L647" s="2">
        <v>2114.9782473161285</v>
      </c>
      <c r="M647" s="2">
        <v>4862.5089981263845</v>
      </c>
      <c r="N647" s="2">
        <v>0.99999999999755751</v>
      </c>
      <c r="O647" s="2">
        <v>1</v>
      </c>
      <c r="P647" s="2">
        <v>1</v>
      </c>
      <c r="Q647" s="2">
        <v>1</v>
      </c>
      <c r="R647" s="2">
        <v>1</v>
      </c>
      <c r="S647">
        <v>58.556664622618314</v>
      </c>
    </row>
    <row r="648" spans="1:19" x14ac:dyDescent="0.2">
      <c r="A648" s="2" t="s">
        <v>672</v>
      </c>
      <c r="B648" s="2">
        <v>616</v>
      </c>
      <c r="C648" s="2">
        <v>5.4966034692956404E-2</v>
      </c>
      <c r="D648" s="2">
        <v>7.8843632244480863E-2</v>
      </c>
      <c r="E648" s="2">
        <v>620786</v>
      </c>
      <c r="F648" s="2">
        <v>0.98133552687826198</v>
      </c>
      <c r="G648" s="2">
        <v>1.0246313819593209</v>
      </c>
      <c r="H648" s="2">
        <v>3.7378375999118901E-3</v>
      </c>
      <c r="I648" s="2">
        <v>78.308658192567961</v>
      </c>
      <c r="J648" s="2">
        <v>292.59345766718951</v>
      </c>
      <c r="K648" s="2">
        <v>1513.8479935217968</v>
      </c>
      <c r="L648" s="2">
        <v>2078.3716382830085</v>
      </c>
      <c r="M648" s="2">
        <v>4743.4853169997978</v>
      </c>
      <c r="N648" s="2">
        <v>0.99999999999719569</v>
      </c>
      <c r="O648" s="2">
        <v>1</v>
      </c>
      <c r="P648" s="2">
        <v>1</v>
      </c>
      <c r="Q648" s="2">
        <v>1</v>
      </c>
      <c r="R648" s="2">
        <v>1</v>
      </c>
      <c r="S648">
        <v>58.556664622618314</v>
      </c>
    </row>
    <row r="649" spans="1:19" x14ac:dyDescent="0.2">
      <c r="A649" s="2" t="s">
        <v>673</v>
      </c>
      <c r="B649" s="2">
        <v>616</v>
      </c>
      <c r="C649" s="2">
        <v>5.4966034692956404E-2</v>
      </c>
      <c r="D649" s="2">
        <v>8.0600371306040336E-2</v>
      </c>
      <c r="E649" s="2">
        <v>620786</v>
      </c>
      <c r="F649" s="2">
        <v>0.98133552687826198</v>
      </c>
      <c r="G649" s="2">
        <v>1.0232764629293576</v>
      </c>
      <c r="H649" s="2">
        <v>-4.9353545821830408E-2</v>
      </c>
      <c r="I649" s="2">
        <v>78.01872573009932</v>
      </c>
      <c r="J649" s="2">
        <v>290.18339618153175</v>
      </c>
      <c r="K649" s="2">
        <v>1483.9280131827607</v>
      </c>
      <c r="L649" s="2">
        <v>2030.3645314687906</v>
      </c>
      <c r="M649" s="2">
        <v>4583.6520226039174</v>
      </c>
      <c r="N649" s="2">
        <v>0.99999999999685352</v>
      </c>
      <c r="O649" s="2">
        <v>1</v>
      </c>
      <c r="P649" s="2">
        <v>1</v>
      </c>
      <c r="Q649" s="2">
        <v>1</v>
      </c>
      <c r="R649" s="2">
        <v>1</v>
      </c>
      <c r="S649">
        <v>58.556664622618314</v>
      </c>
    </row>
    <row r="650" spans="1:19" x14ac:dyDescent="0.2">
      <c r="A650" s="2" t="s">
        <v>674</v>
      </c>
      <c r="B650" s="2">
        <v>616</v>
      </c>
      <c r="C650" s="2">
        <v>5.4966034692956404E-2</v>
      </c>
      <c r="D650" s="2">
        <v>9.9542004015786764E-2</v>
      </c>
      <c r="E650" s="2">
        <v>620786</v>
      </c>
      <c r="F650" s="2">
        <v>0.98133552687826198</v>
      </c>
      <c r="G650" s="2">
        <v>1.0285802463940359</v>
      </c>
      <c r="H650" s="2">
        <v>-0.36352536902236798</v>
      </c>
      <c r="I650" s="2">
        <v>75.391162109564775</v>
      </c>
      <c r="J650" s="2">
        <v>273.35859682297877</v>
      </c>
      <c r="K650" s="2">
        <v>1314.1799855939967</v>
      </c>
      <c r="L650" s="2">
        <v>1767.6121950390484</v>
      </c>
      <c r="M650" s="2">
        <v>3787.3479445841431</v>
      </c>
      <c r="N650" s="2">
        <v>0.99999999999108946</v>
      </c>
      <c r="O650" s="2">
        <v>1</v>
      </c>
      <c r="P650" s="2">
        <v>1</v>
      </c>
      <c r="Q650" s="2">
        <v>1</v>
      </c>
      <c r="R650" s="2">
        <v>1</v>
      </c>
      <c r="S650">
        <v>58.556664622618314</v>
      </c>
    </row>
    <row r="651" spans="1:19" x14ac:dyDescent="0.2">
      <c r="A651" s="2" t="s">
        <v>675</v>
      </c>
      <c r="B651" s="2">
        <v>616</v>
      </c>
      <c r="C651" s="2">
        <v>5.4966034692956404E-2</v>
      </c>
      <c r="D651" s="2">
        <v>8.3262418849691613E-2</v>
      </c>
      <c r="E651" s="2">
        <v>620786</v>
      </c>
      <c r="F651" s="2">
        <v>0.98133552687826198</v>
      </c>
      <c r="G651" s="2">
        <v>1.0239504876701091</v>
      </c>
      <c r="H651" s="2">
        <v>-0.14037630562603312</v>
      </c>
      <c r="I651" s="2">
        <v>77.303081480623803</v>
      </c>
      <c r="J651" s="2">
        <v>285.3324087203398</v>
      </c>
      <c r="K651" s="2">
        <v>1431.491868977515</v>
      </c>
      <c r="L651" s="2">
        <v>1947.9826670314362</v>
      </c>
      <c r="M651" s="2">
        <v>4323.3397243648042</v>
      </c>
      <c r="N651" s="2">
        <v>0.99999999999582045</v>
      </c>
      <c r="O651" s="2">
        <v>1</v>
      </c>
      <c r="P651" s="2">
        <v>1</v>
      </c>
      <c r="Q651" s="2">
        <v>1</v>
      </c>
      <c r="R651" s="2">
        <v>1</v>
      </c>
      <c r="S651">
        <v>58.556664622618314</v>
      </c>
    </row>
    <row r="652" spans="1:19" x14ac:dyDescent="0.2">
      <c r="A652" s="2" t="s">
        <v>676</v>
      </c>
      <c r="B652" s="2">
        <v>616</v>
      </c>
      <c r="C652" s="2">
        <v>5.4966034692956404E-2</v>
      </c>
      <c r="D652" s="2">
        <v>7.5298436510411931E-2</v>
      </c>
      <c r="E652" s="2">
        <v>620786</v>
      </c>
      <c r="F652" s="2">
        <v>0.98133552687826198</v>
      </c>
      <c r="G652" s="2">
        <v>1.0219998209769123</v>
      </c>
      <c r="H652" s="2">
        <v>5.2769917502664028E-2</v>
      </c>
      <c r="I652" s="2">
        <v>78.877650032766468</v>
      </c>
      <c r="J652" s="2">
        <v>295.976261786061</v>
      </c>
      <c r="K652" s="2">
        <v>1548.2938983240595</v>
      </c>
      <c r="L652" s="2">
        <v>2132.5415065675206</v>
      </c>
      <c r="M652" s="2">
        <v>4917.9546025558011</v>
      </c>
      <c r="N652" s="2">
        <v>0.99999999999776312</v>
      </c>
      <c r="O652" s="2">
        <v>1</v>
      </c>
      <c r="P652" s="2">
        <v>1</v>
      </c>
      <c r="Q652" s="2">
        <v>1</v>
      </c>
      <c r="R652" s="2">
        <v>1</v>
      </c>
      <c r="S652">
        <v>58.556664622618314</v>
      </c>
    </row>
    <row r="653" spans="1:19" x14ac:dyDescent="0.2">
      <c r="A653" s="2" t="s">
        <v>677</v>
      </c>
      <c r="B653" s="2">
        <v>616</v>
      </c>
      <c r="C653" s="2">
        <v>5.4966034692956404E-2</v>
      </c>
      <c r="D653" s="2">
        <v>8.5041643934159458E-2</v>
      </c>
      <c r="E653" s="2">
        <v>620786</v>
      </c>
      <c r="F653" s="2">
        <v>0.98133552687826198</v>
      </c>
      <c r="G653" s="2">
        <v>1.0233095886662791</v>
      </c>
      <c r="H653" s="2">
        <v>-0.13262641306303163</v>
      </c>
      <c r="I653" s="2">
        <v>77.406979518618272</v>
      </c>
      <c r="J653" s="2">
        <v>285.8968844896483</v>
      </c>
      <c r="K653" s="2">
        <v>1436.5544308957701</v>
      </c>
      <c r="L653" s="2">
        <v>1955.7212628627442</v>
      </c>
      <c r="M653" s="2">
        <v>4346.3039595442815</v>
      </c>
      <c r="N653" s="2">
        <v>0.9999999999959891</v>
      </c>
      <c r="O653" s="2">
        <v>1</v>
      </c>
      <c r="P653" s="2">
        <v>1</v>
      </c>
      <c r="Q653" s="2">
        <v>1</v>
      </c>
      <c r="R653" s="2">
        <v>1</v>
      </c>
      <c r="S653">
        <v>58.556664622618314</v>
      </c>
    </row>
    <row r="654" spans="1:19" x14ac:dyDescent="0.2">
      <c r="A654" s="2" t="s">
        <v>678</v>
      </c>
      <c r="B654" s="2">
        <v>616</v>
      </c>
      <c r="C654" s="2">
        <v>5.4966034692956404E-2</v>
      </c>
      <c r="D654" s="2">
        <v>8.2040911060329569E-2</v>
      </c>
      <c r="E654" s="2">
        <v>620786</v>
      </c>
      <c r="F654" s="2">
        <v>0.98133552687826198</v>
      </c>
      <c r="G654" s="2">
        <v>1.0215536242639347</v>
      </c>
      <c r="H654" s="2">
        <v>-0.18583814254970879</v>
      </c>
      <c r="I654" s="2">
        <v>77.152395232952586</v>
      </c>
      <c r="J654" s="2">
        <v>283.69584089313071</v>
      </c>
      <c r="K654" s="2">
        <v>1410.0106991399739</v>
      </c>
      <c r="L654" s="2">
        <v>1913.7017901742834</v>
      </c>
      <c r="M654" s="2">
        <v>4212.690560741411</v>
      </c>
      <c r="N654" s="2">
        <v>0.9999999999955631</v>
      </c>
      <c r="O654" s="2">
        <v>1</v>
      </c>
      <c r="P654" s="2">
        <v>1</v>
      </c>
      <c r="Q654" s="2">
        <v>1</v>
      </c>
      <c r="R654" s="2">
        <v>1</v>
      </c>
      <c r="S654">
        <v>58.556664622618314</v>
      </c>
    </row>
    <row r="655" spans="1:19" x14ac:dyDescent="0.2">
      <c r="A655" s="2" t="s">
        <v>679</v>
      </c>
      <c r="B655" s="2">
        <v>616</v>
      </c>
      <c r="C655" s="2">
        <v>5.4966034692956404E-2</v>
      </c>
      <c r="D655" s="2">
        <v>7.1014818882379468E-2</v>
      </c>
      <c r="E655" s="2">
        <v>620786</v>
      </c>
      <c r="F655" s="2">
        <v>0.98133552687826198</v>
      </c>
      <c r="G655" s="2">
        <v>1.0250117648484003</v>
      </c>
      <c r="H655" s="2">
        <v>-5.3624405146436238E-2</v>
      </c>
      <c r="I655" s="2">
        <v>77.856178684073228</v>
      </c>
      <c r="J655" s="2">
        <v>289.47888539778842</v>
      </c>
      <c r="K655" s="2">
        <v>1479.0785367937838</v>
      </c>
      <c r="L655" s="2">
        <v>2023.2577997620358</v>
      </c>
      <c r="M655" s="2">
        <v>4564.4242876271846</v>
      </c>
      <c r="N655" s="2">
        <v>0.99999999999664391</v>
      </c>
      <c r="O655" s="2">
        <v>1</v>
      </c>
      <c r="P655" s="2">
        <v>1</v>
      </c>
      <c r="Q655" s="2">
        <v>1</v>
      </c>
      <c r="R655" s="2">
        <v>1</v>
      </c>
      <c r="S655">
        <v>58.556664622618314</v>
      </c>
    </row>
    <row r="656" spans="1:19" x14ac:dyDescent="0.2">
      <c r="A656" s="2" t="s">
        <v>680</v>
      </c>
      <c r="B656" s="2">
        <v>616</v>
      </c>
      <c r="C656" s="2">
        <v>5.4966034692956404E-2</v>
      </c>
      <c r="D656" s="2">
        <v>7.2562686360557294E-2</v>
      </c>
      <c r="E656" s="2">
        <v>620786</v>
      </c>
      <c r="F656" s="2">
        <v>0.98133552687826198</v>
      </c>
      <c r="G656" s="2">
        <v>1.0168094558490841</v>
      </c>
      <c r="H656" s="2">
        <v>1.8345663679323141E-2</v>
      </c>
      <c r="I656" s="2">
        <v>79.020191430233396</v>
      </c>
      <c r="J656" s="2">
        <v>295.61450263178187</v>
      </c>
      <c r="K656" s="2">
        <v>1534.1019420249652</v>
      </c>
      <c r="L656" s="2">
        <v>2107.9464082689469</v>
      </c>
      <c r="M656" s="2">
        <v>4823.0679470525793</v>
      </c>
      <c r="N656" s="2">
        <v>0.99999999999788636</v>
      </c>
      <c r="O656" s="2">
        <v>1</v>
      </c>
      <c r="P656" s="2">
        <v>1</v>
      </c>
      <c r="Q656" s="2">
        <v>1</v>
      </c>
      <c r="R656" s="2">
        <v>1</v>
      </c>
      <c r="S656">
        <v>58.556664622618314</v>
      </c>
    </row>
    <row r="657" spans="1:19" x14ac:dyDescent="0.2">
      <c r="A657" s="2" t="s">
        <v>681</v>
      </c>
      <c r="B657" s="2">
        <v>616</v>
      </c>
      <c r="C657" s="2">
        <v>5.4966034692956404E-2</v>
      </c>
      <c r="D657" s="2">
        <v>9.0493420960183535E-2</v>
      </c>
      <c r="E657" s="2">
        <v>620786</v>
      </c>
      <c r="F657" s="2">
        <v>0.98133552687826198</v>
      </c>
      <c r="G657" s="2">
        <v>1.0169719837179612</v>
      </c>
      <c r="H657" s="2">
        <v>9.0501671694018682E-2</v>
      </c>
      <c r="I657" s="2">
        <v>79.55680237015028</v>
      </c>
      <c r="J657" s="2">
        <v>299.52179902989917</v>
      </c>
      <c r="K657" s="2">
        <v>1580.5016317694021</v>
      </c>
      <c r="L657" s="2">
        <v>2182.4886529622281</v>
      </c>
      <c r="M657" s="2">
        <v>5074.9078664882682</v>
      </c>
      <c r="N657" s="2">
        <v>0.99999999999829259</v>
      </c>
      <c r="O657" s="2">
        <v>1</v>
      </c>
      <c r="P657" s="2">
        <v>1</v>
      </c>
      <c r="Q657" s="2">
        <v>1</v>
      </c>
      <c r="R657" s="2">
        <v>1</v>
      </c>
      <c r="S657">
        <v>58.556664622618314</v>
      </c>
    </row>
    <row r="658" spans="1:19" x14ac:dyDescent="0.2">
      <c r="A658" s="2" t="s">
        <v>682</v>
      </c>
      <c r="B658" s="2">
        <v>616</v>
      </c>
      <c r="C658" s="2">
        <v>5.4966034692956404E-2</v>
      </c>
      <c r="D658" s="2">
        <v>8.1902731359081604E-2</v>
      </c>
      <c r="E658" s="2">
        <v>620786</v>
      </c>
      <c r="F658" s="2">
        <v>0.98133552687826198</v>
      </c>
      <c r="G658" s="2">
        <v>1.0283794833344204</v>
      </c>
      <c r="H658" s="2">
        <v>-0.19847270955874885</v>
      </c>
      <c r="I658" s="2">
        <v>76.560324224099872</v>
      </c>
      <c r="J658" s="2">
        <v>281.26892091254473</v>
      </c>
      <c r="K658" s="2">
        <v>1395.098065545536</v>
      </c>
      <c r="L658" s="2">
        <v>1892.4581884501611</v>
      </c>
      <c r="M658" s="2">
        <v>4159.7764626854105</v>
      </c>
      <c r="N658" s="2">
        <v>0.99999999999438993</v>
      </c>
      <c r="O658" s="2">
        <v>1</v>
      </c>
      <c r="P658" s="2">
        <v>1</v>
      </c>
      <c r="Q658" s="2">
        <v>1</v>
      </c>
      <c r="R658" s="2">
        <v>1</v>
      </c>
      <c r="S658">
        <v>58.556664622618314</v>
      </c>
    </row>
    <row r="659" spans="1:19" x14ac:dyDescent="0.2">
      <c r="A659" s="2" t="s">
        <v>683</v>
      </c>
      <c r="B659" s="2">
        <v>616</v>
      </c>
      <c r="C659" s="2">
        <v>5.4966034692956404E-2</v>
      </c>
      <c r="D659" s="2">
        <v>9.2593180212963574E-2</v>
      </c>
      <c r="E659" s="2">
        <v>620786</v>
      </c>
      <c r="F659" s="2">
        <v>0.98133552687826198</v>
      </c>
      <c r="G659" s="2">
        <v>1.0273910789875476</v>
      </c>
      <c r="H659" s="2">
        <v>-0.20969893770971215</v>
      </c>
      <c r="I659" s="2">
        <v>76.552662576312528</v>
      </c>
      <c r="J659" s="2">
        <v>280.97804654212172</v>
      </c>
      <c r="K659" s="2">
        <v>1390.4745833600709</v>
      </c>
      <c r="L659" s="2">
        <v>1884.9824507743417</v>
      </c>
      <c r="M659" s="2">
        <v>4135.181998007527</v>
      </c>
      <c r="N659" s="2">
        <v>0.99999999999437283</v>
      </c>
      <c r="O659" s="2">
        <v>1</v>
      </c>
      <c r="P659" s="2">
        <v>1</v>
      </c>
      <c r="Q659" s="2">
        <v>1</v>
      </c>
      <c r="R659" s="2">
        <v>1</v>
      </c>
      <c r="S659">
        <v>58.556664622618314</v>
      </c>
    </row>
    <row r="660" spans="1:19" x14ac:dyDescent="0.2">
      <c r="A660" s="2" t="s">
        <v>684</v>
      </c>
      <c r="B660" s="2">
        <v>616</v>
      </c>
      <c r="C660" s="2">
        <v>5.4966034692956404E-2</v>
      </c>
      <c r="D660" s="2">
        <v>7.4300781073119188E-2</v>
      </c>
      <c r="E660" s="2">
        <v>620786</v>
      </c>
      <c r="F660" s="2">
        <v>0.98133552687826198</v>
      </c>
      <c r="G660" s="2">
        <v>1.0166891064875438</v>
      </c>
      <c r="H660" s="2">
        <v>9.2798629710887953E-2</v>
      </c>
      <c r="I660" s="2">
        <v>79.596694359087891</v>
      </c>
      <c r="J660" s="2">
        <v>299.73348044651135</v>
      </c>
      <c r="K660" s="2">
        <v>1582.4697669944408</v>
      </c>
      <c r="L660" s="2">
        <v>2185.5559114336074</v>
      </c>
      <c r="M660" s="2">
        <v>5084.6800662388014</v>
      </c>
      <c r="N660" s="2">
        <v>0.99999999999831946</v>
      </c>
      <c r="O660" s="2">
        <v>1</v>
      </c>
      <c r="P660" s="2">
        <v>1</v>
      </c>
      <c r="Q660" s="2">
        <v>1</v>
      </c>
      <c r="R660" s="2">
        <v>1</v>
      </c>
      <c r="S660">
        <v>58.556664622618314</v>
      </c>
    </row>
    <row r="661" spans="1:19" x14ac:dyDescent="0.2">
      <c r="A661" s="2" t="s">
        <v>685</v>
      </c>
      <c r="B661" s="2">
        <v>616</v>
      </c>
      <c r="C661" s="2">
        <v>5.4966034692956404E-2</v>
      </c>
      <c r="D661" s="2">
        <v>8.065196777332781E-2</v>
      </c>
      <c r="E661" s="2">
        <v>620786</v>
      </c>
      <c r="F661" s="2">
        <v>0.98133552687826198</v>
      </c>
      <c r="G661" s="2">
        <v>1.017311820249613</v>
      </c>
      <c r="H661" s="2">
        <v>0.19983384388930189</v>
      </c>
      <c r="I661" s="2">
        <v>80.376222062290367</v>
      </c>
      <c r="J661" s="2">
        <v>305.61345045378283</v>
      </c>
      <c r="K661" s="2">
        <v>1656.2504921070026</v>
      </c>
      <c r="L661" s="2">
        <v>2305.8262937768777</v>
      </c>
      <c r="M661" s="2">
        <v>5510.4055211208515</v>
      </c>
      <c r="N661" s="2">
        <v>0.99999999999876787</v>
      </c>
      <c r="O661" s="2">
        <v>1</v>
      </c>
      <c r="P661" s="2">
        <v>1</v>
      </c>
      <c r="Q661" s="2">
        <v>1</v>
      </c>
      <c r="R661" s="2">
        <v>1</v>
      </c>
      <c r="S661">
        <v>58.556664622618314</v>
      </c>
    </row>
    <row r="662" spans="1:19" x14ac:dyDescent="0.2">
      <c r="A662" s="2" t="s">
        <v>686</v>
      </c>
      <c r="B662" s="2">
        <v>616</v>
      </c>
      <c r="C662" s="2">
        <v>5.4966034692956404E-2</v>
      </c>
      <c r="D662" s="2">
        <v>9.8832578693340403E-2</v>
      </c>
      <c r="E662" s="2">
        <v>620786</v>
      </c>
      <c r="F662" s="2">
        <v>0.98133552687826198</v>
      </c>
      <c r="G662" s="2">
        <v>1.0240905700518945</v>
      </c>
      <c r="H662" s="2">
        <v>-0.3662886061238077</v>
      </c>
      <c r="I662" s="2">
        <v>75.690865041790147</v>
      </c>
      <c r="J662" s="2">
        <v>274.34470741575524</v>
      </c>
      <c r="K662" s="2">
        <v>1317.7019177599725</v>
      </c>
      <c r="L662" s="2">
        <v>1771.8727356544175</v>
      </c>
      <c r="M662" s="2">
        <v>3793.1306339703997</v>
      </c>
      <c r="N662" s="2">
        <v>0.99999999999208533</v>
      </c>
      <c r="O662" s="2">
        <v>1</v>
      </c>
      <c r="P662" s="2">
        <v>1</v>
      </c>
      <c r="Q662" s="2">
        <v>1</v>
      </c>
      <c r="R662" s="2">
        <v>1</v>
      </c>
      <c r="S662">
        <v>58.556664622618314</v>
      </c>
    </row>
    <row r="663" spans="1:19" x14ac:dyDescent="0.2">
      <c r="A663" s="2" t="s">
        <v>687</v>
      </c>
      <c r="B663" s="2">
        <v>616</v>
      </c>
      <c r="C663" s="2">
        <v>5.4966034692956404E-2</v>
      </c>
      <c r="D663" s="2">
        <v>7.3157779706672102E-2</v>
      </c>
      <c r="E663" s="2">
        <v>620786</v>
      </c>
      <c r="F663" s="2">
        <v>0.98133552687826198</v>
      </c>
      <c r="G663" s="2">
        <v>1.0178182410323795</v>
      </c>
      <c r="H663" s="2">
        <v>-0.11291729419654573</v>
      </c>
      <c r="I663" s="2">
        <v>77.963361923398537</v>
      </c>
      <c r="J663" s="2">
        <v>288.40153133344967</v>
      </c>
      <c r="K663" s="2">
        <v>1454.6163557735358</v>
      </c>
      <c r="L663" s="2">
        <v>1982.363046971092</v>
      </c>
      <c r="M663" s="2">
        <v>4419.1769334096043</v>
      </c>
      <c r="N663" s="2">
        <v>0.99999999999678368</v>
      </c>
      <c r="O663" s="2">
        <v>1</v>
      </c>
      <c r="P663" s="2">
        <v>1</v>
      </c>
      <c r="Q663" s="2">
        <v>1</v>
      </c>
      <c r="R663" s="2">
        <v>1</v>
      </c>
      <c r="S663">
        <v>58.556664622618314</v>
      </c>
    </row>
    <row r="664" spans="1:19" x14ac:dyDescent="0.2">
      <c r="A664" s="2" t="s">
        <v>688</v>
      </c>
      <c r="B664" s="2">
        <v>616</v>
      </c>
      <c r="C664" s="2">
        <v>5.4966034692956404E-2</v>
      </c>
      <c r="D664" s="2">
        <v>7.6989614966413655E-2</v>
      </c>
      <c r="E664" s="2">
        <v>620786</v>
      </c>
      <c r="F664" s="2">
        <v>0.98133552687826198</v>
      </c>
      <c r="G664" s="2">
        <v>1.022092607030415</v>
      </c>
      <c r="H664" s="2">
        <v>-6.7826584812555407E-2</v>
      </c>
      <c r="I664" s="2">
        <v>77.972181314164999</v>
      </c>
      <c r="J664" s="2">
        <v>289.55159706813242</v>
      </c>
      <c r="K664" s="2">
        <v>1474.7481616153138</v>
      </c>
      <c r="L664" s="2">
        <v>2015.4539568206117</v>
      </c>
      <c r="M664" s="2">
        <v>4533.1339929049755</v>
      </c>
      <c r="N664" s="2">
        <v>0.9999999999967949</v>
      </c>
      <c r="O664" s="2">
        <v>1</v>
      </c>
      <c r="P664" s="2">
        <v>1</v>
      </c>
      <c r="Q664" s="2">
        <v>1</v>
      </c>
      <c r="R664" s="2">
        <v>1</v>
      </c>
      <c r="S664">
        <v>58.556664622618314</v>
      </c>
    </row>
    <row r="665" spans="1:19" x14ac:dyDescent="0.2">
      <c r="A665" s="2" t="s">
        <v>689</v>
      </c>
      <c r="B665" s="2">
        <v>616</v>
      </c>
      <c r="C665" s="2">
        <v>5.4966034692956404E-2</v>
      </c>
      <c r="D665" s="2">
        <v>7.5731478829284202E-2</v>
      </c>
      <c r="E665" s="2">
        <v>620786</v>
      </c>
      <c r="F665" s="2">
        <v>0.98133552687826198</v>
      </c>
      <c r="G665" s="2">
        <v>1.0222330813700309</v>
      </c>
      <c r="H665" s="2">
        <v>-4.9146251709178169E-2</v>
      </c>
      <c r="I665" s="2">
        <v>78.099340663146748</v>
      </c>
      <c r="J665" s="2">
        <v>290.48527053400403</v>
      </c>
      <c r="K665" s="2">
        <v>1485.4690666104609</v>
      </c>
      <c r="L665" s="2">
        <v>2032.4597336404106</v>
      </c>
      <c r="M665" s="2">
        <v>4588.1739579953428</v>
      </c>
      <c r="N665" s="2">
        <v>0.99999999999695266</v>
      </c>
      <c r="O665" s="2">
        <v>1</v>
      </c>
      <c r="P665" s="2">
        <v>1</v>
      </c>
      <c r="Q665" s="2">
        <v>1</v>
      </c>
      <c r="R665" s="2">
        <v>1</v>
      </c>
      <c r="S665">
        <v>58.556664622618314</v>
      </c>
    </row>
    <row r="666" spans="1:19" x14ac:dyDescent="0.2">
      <c r="A666" s="2" t="s">
        <v>690</v>
      </c>
      <c r="B666" s="2">
        <v>616</v>
      </c>
      <c r="C666" s="2">
        <v>5.4966034692956404E-2</v>
      </c>
      <c r="D666" s="2">
        <v>8.3043934320444296E-2</v>
      </c>
      <c r="E666" s="2">
        <v>620786</v>
      </c>
      <c r="F666" s="2">
        <v>0.98133552687826198</v>
      </c>
      <c r="G666" s="2">
        <v>1.0233829663592446</v>
      </c>
      <c r="H666" s="2">
        <v>1.7471671354782701E-3</v>
      </c>
      <c r="I666" s="2">
        <v>78.389181247107743</v>
      </c>
      <c r="J666" s="2">
        <v>292.8418434313067</v>
      </c>
      <c r="K666" s="2">
        <v>1514.3973167625284</v>
      </c>
      <c r="L666" s="2">
        <v>2078.8146886107002</v>
      </c>
      <c r="M666" s="2">
        <v>4742.0713961379724</v>
      </c>
      <c r="N666" s="2">
        <v>0.99999999999728395</v>
      </c>
      <c r="O666" s="2">
        <v>1</v>
      </c>
      <c r="P666" s="2">
        <v>1</v>
      </c>
      <c r="Q666" s="2">
        <v>1</v>
      </c>
      <c r="R666" s="2">
        <v>1</v>
      </c>
      <c r="S666">
        <v>58.556664622618314</v>
      </c>
    </row>
    <row r="667" spans="1:19" x14ac:dyDescent="0.2">
      <c r="A667" s="2" t="s">
        <v>691</v>
      </c>
      <c r="B667" s="2">
        <v>616</v>
      </c>
      <c r="C667" s="2">
        <v>5.4966034692956404E-2</v>
      </c>
      <c r="D667" s="2">
        <v>8.0678459936625993E-2</v>
      </c>
      <c r="E667" s="2">
        <v>620786</v>
      </c>
      <c r="F667" s="2">
        <v>0.98133552687826198</v>
      </c>
      <c r="G667" s="2">
        <v>1.0181946632179095</v>
      </c>
      <c r="H667" s="2">
        <v>0.29504992884523229</v>
      </c>
      <c r="I667" s="2">
        <v>81.055571363138355</v>
      </c>
      <c r="J667" s="2">
        <v>310.9355577475846</v>
      </c>
      <c r="K667" s="2">
        <v>1727.3069938396347</v>
      </c>
      <c r="L667" s="2">
        <v>2423.6544621522444</v>
      </c>
      <c r="M667" s="2">
        <v>5951.7749897930771</v>
      </c>
      <c r="N667" s="2">
        <v>0.99999999999906009</v>
      </c>
      <c r="O667" s="2">
        <v>1</v>
      </c>
      <c r="P667" s="2">
        <v>1</v>
      </c>
      <c r="Q667" s="2">
        <v>1</v>
      </c>
      <c r="R667" s="2">
        <v>1</v>
      </c>
      <c r="S667">
        <v>58.556664622618314</v>
      </c>
    </row>
    <row r="668" spans="1:19" x14ac:dyDescent="0.2">
      <c r="A668" s="2" t="s">
        <v>692</v>
      </c>
      <c r="B668" s="2">
        <v>616</v>
      </c>
      <c r="C668" s="2">
        <v>5.4966034692956404E-2</v>
      </c>
      <c r="D668" s="2">
        <v>8.1028675033281983E-2</v>
      </c>
      <c r="E668" s="2">
        <v>620786</v>
      </c>
      <c r="F668" s="2">
        <v>0.98133552687826198</v>
      </c>
      <c r="G668" s="2">
        <v>1.0212732315736002</v>
      </c>
      <c r="H668" s="2">
        <v>-8.0690844536827205E-2</v>
      </c>
      <c r="I668" s="2">
        <v>77.93941956811733</v>
      </c>
      <c r="J668" s="2">
        <v>289.11184517439239</v>
      </c>
      <c r="K668" s="2">
        <v>1468.415536310617</v>
      </c>
      <c r="L668" s="2">
        <v>2005.1902030613744</v>
      </c>
      <c r="M668" s="2">
        <v>4498.5886928625632</v>
      </c>
      <c r="N668" s="2">
        <v>0.99999999999675293</v>
      </c>
      <c r="O668" s="2">
        <v>1</v>
      </c>
      <c r="P668" s="2">
        <v>1</v>
      </c>
      <c r="Q668" s="2">
        <v>1</v>
      </c>
      <c r="R668" s="2">
        <v>1</v>
      </c>
      <c r="S668">
        <v>58.556664622618314</v>
      </c>
    </row>
    <row r="669" spans="1:19" x14ac:dyDescent="0.2">
      <c r="A669" s="2" t="s">
        <v>693</v>
      </c>
      <c r="B669" s="2">
        <v>616</v>
      </c>
      <c r="C669" s="2">
        <v>5.4966034692956404E-2</v>
      </c>
      <c r="D669" s="2">
        <v>9.0534871485794435E-2</v>
      </c>
      <c r="E669" s="2">
        <v>620786</v>
      </c>
      <c r="F669" s="2">
        <v>0.98133552687826198</v>
      </c>
      <c r="G669" s="2">
        <v>1.016133087361927</v>
      </c>
      <c r="H669" s="2">
        <v>0.28823959287944168</v>
      </c>
      <c r="I669" s="2">
        <v>81.169999196222179</v>
      </c>
      <c r="J669" s="2">
        <v>311.18775035960732</v>
      </c>
      <c r="K669" s="2">
        <v>1725.6872013344641</v>
      </c>
      <c r="L669" s="2">
        <v>2419.9878055095219</v>
      </c>
      <c r="M669" s="2">
        <v>5930.3321093638542</v>
      </c>
      <c r="N669" s="2">
        <v>0.99999999999910205</v>
      </c>
      <c r="O669" s="2">
        <v>1</v>
      </c>
      <c r="P669" s="2">
        <v>1</v>
      </c>
      <c r="Q669" s="2">
        <v>1</v>
      </c>
      <c r="R669" s="2">
        <v>1</v>
      </c>
      <c r="S669">
        <v>58.556664622618314</v>
      </c>
    </row>
    <row r="670" spans="1:19" x14ac:dyDescent="0.2">
      <c r="A670" s="2" t="s">
        <v>694</v>
      </c>
      <c r="B670" s="2">
        <v>616</v>
      </c>
      <c r="C670" s="2">
        <v>5.4966034692956404E-2</v>
      </c>
      <c r="D670" s="2">
        <v>9.3092751382994707E-2</v>
      </c>
      <c r="E670" s="2">
        <v>620786</v>
      </c>
      <c r="F670" s="2">
        <v>0.98133552687826198</v>
      </c>
      <c r="G670" s="2">
        <v>1.0147084331690421</v>
      </c>
      <c r="H670" s="2">
        <v>0.32173459314897301</v>
      </c>
      <c r="I670" s="2">
        <v>81.55561952774967</v>
      </c>
      <c r="J670" s="2">
        <v>313.67111871614151</v>
      </c>
      <c r="K670" s="2">
        <v>1755.3972812680879</v>
      </c>
      <c r="L670" s="2">
        <v>2468.8799494839709</v>
      </c>
      <c r="M670" s="2">
        <v>6113.1317646548923</v>
      </c>
      <c r="N670" s="2">
        <v>0.99999999999923006</v>
      </c>
      <c r="O670" s="2">
        <v>1</v>
      </c>
      <c r="P670" s="2">
        <v>1</v>
      </c>
      <c r="Q670" s="2">
        <v>1</v>
      </c>
      <c r="R670" s="2">
        <v>1</v>
      </c>
      <c r="S670">
        <v>58.556664622618314</v>
      </c>
    </row>
    <row r="671" spans="1:19" x14ac:dyDescent="0.2">
      <c r="A671" s="2" t="s">
        <v>695</v>
      </c>
      <c r="B671" s="2">
        <v>616</v>
      </c>
      <c r="C671" s="2">
        <v>5.4966034692956404E-2</v>
      </c>
      <c r="D671" s="2">
        <v>8.7515435341398967E-2</v>
      </c>
      <c r="E671" s="2">
        <v>620786</v>
      </c>
      <c r="F671" s="2">
        <v>0.98133552687826198</v>
      </c>
      <c r="G671" s="2">
        <v>1.0208669201357603</v>
      </c>
      <c r="H671" s="2">
        <v>-6.2562573235073887E-2</v>
      </c>
      <c r="I671" s="2">
        <v>78.103870004351108</v>
      </c>
      <c r="J671" s="2">
        <v>290.1662150369724</v>
      </c>
      <c r="K671" s="2">
        <v>1479.4605257931723</v>
      </c>
      <c r="L671" s="2">
        <v>2022.5012632784019</v>
      </c>
      <c r="M671" s="2">
        <v>4553.165467901752</v>
      </c>
      <c r="N671" s="2">
        <v>0.9999999999969581</v>
      </c>
      <c r="O671" s="2">
        <v>1</v>
      </c>
      <c r="P671" s="2">
        <v>1</v>
      </c>
      <c r="Q671" s="2">
        <v>1</v>
      </c>
      <c r="R671" s="2">
        <v>1</v>
      </c>
      <c r="S671">
        <v>58.556664622618314</v>
      </c>
    </row>
    <row r="672" spans="1:19" x14ac:dyDescent="0.2">
      <c r="A672" s="2" t="s">
        <v>696</v>
      </c>
      <c r="B672" s="2">
        <v>616</v>
      </c>
      <c r="C672" s="2">
        <v>5.4966034692956404E-2</v>
      </c>
      <c r="D672" s="2">
        <v>8.1868608444917321E-2</v>
      </c>
      <c r="E672" s="2">
        <v>620786</v>
      </c>
      <c r="F672" s="2">
        <v>0.98133552687826198</v>
      </c>
      <c r="G672" s="2">
        <v>1.0190418824006178</v>
      </c>
      <c r="H672" s="2">
        <v>7.9455947095900398E-3</v>
      </c>
      <c r="I672" s="2">
        <v>78.768952493717094</v>
      </c>
      <c r="J672" s="2">
        <v>294.41121379524498</v>
      </c>
      <c r="K672" s="2">
        <v>1524.3962018596283</v>
      </c>
      <c r="L672" s="2">
        <v>2093.2439713288886</v>
      </c>
      <c r="M672" s="2">
        <v>4779.6418283941584</v>
      </c>
      <c r="N672" s="2">
        <v>0.99999999999766431</v>
      </c>
      <c r="O672" s="2">
        <v>1</v>
      </c>
      <c r="P672" s="2">
        <v>1</v>
      </c>
      <c r="Q672" s="2">
        <v>1</v>
      </c>
      <c r="R672" s="2">
        <v>1</v>
      </c>
      <c r="S672">
        <v>58.556664622618314</v>
      </c>
    </row>
    <row r="673" spans="1:19" x14ac:dyDescent="0.2">
      <c r="A673" s="2" t="s">
        <v>697</v>
      </c>
      <c r="B673" s="2">
        <v>616</v>
      </c>
      <c r="C673" s="2">
        <v>5.4966034692956404E-2</v>
      </c>
      <c r="D673" s="2">
        <v>8.6916832887730389E-2</v>
      </c>
      <c r="E673" s="2">
        <v>620786</v>
      </c>
      <c r="F673" s="2">
        <v>0.98133552687826198</v>
      </c>
      <c r="G673" s="2">
        <v>1.0245410410343032</v>
      </c>
      <c r="H673" s="5">
        <v>-3.5568034929076189E-2</v>
      </c>
      <c r="I673" s="2">
        <v>78.024621632306335</v>
      </c>
      <c r="J673" s="2">
        <v>290.55015366863489</v>
      </c>
      <c r="K673" s="2">
        <v>1490.3306980120274</v>
      </c>
      <c r="L673" s="2">
        <v>2040.9343974530595</v>
      </c>
      <c r="M673" s="2">
        <v>4620.6445847707746</v>
      </c>
      <c r="N673" s="2">
        <v>0.99999999999686096</v>
      </c>
      <c r="O673" s="2">
        <v>1</v>
      </c>
      <c r="P673" s="2">
        <v>1</v>
      </c>
      <c r="Q673" s="2">
        <v>1</v>
      </c>
      <c r="R673" s="2">
        <v>1</v>
      </c>
      <c r="S673">
        <v>58.556664622618314</v>
      </c>
    </row>
    <row r="674" spans="1:19" x14ac:dyDescent="0.2">
      <c r="A674" s="2" t="s">
        <v>698</v>
      </c>
      <c r="B674" s="2">
        <v>616</v>
      </c>
      <c r="C674" s="2">
        <v>5.4966034692956404E-2</v>
      </c>
      <c r="D674" s="2">
        <v>8.7760867539389373E-2</v>
      </c>
      <c r="E674" s="2">
        <v>620786</v>
      </c>
      <c r="F674" s="2">
        <v>0.98133552687826198</v>
      </c>
      <c r="G674" s="2">
        <v>1.023848691112111</v>
      </c>
      <c r="H674" s="5">
        <v>0.14284496100603922</v>
      </c>
      <c r="I674" s="2">
        <v>79.416879142336924</v>
      </c>
      <c r="J674" s="2">
        <v>300.38959785437601</v>
      </c>
      <c r="K674" s="2">
        <v>1605.138220117288</v>
      </c>
      <c r="L674" s="2">
        <v>2225.0655488672442</v>
      </c>
      <c r="M674" s="2">
        <v>5241.5022254114756</v>
      </c>
      <c r="N674" s="2">
        <v>0.99999999999819478</v>
      </c>
      <c r="O674" s="2">
        <v>1</v>
      </c>
      <c r="P674" s="2">
        <v>1</v>
      </c>
      <c r="Q674" s="2">
        <v>1</v>
      </c>
      <c r="R674" s="2">
        <v>1</v>
      </c>
      <c r="S674">
        <v>58.556664622618314</v>
      </c>
    </row>
    <row r="675" spans="1:19" x14ac:dyDescent="0.2">
      <c r="A675" s="2" t="s">
        <v>699</v>
      </c>
      <c r="B675" s="2">
        <v>616</v>
      </c>
      <c r="C675" s="2">
        <v>5.4966034692956404E-2</v>
      </c>
      <c r="D675" s="2">
        <v>8.179588419000576E-2</v>
      </c>
      <c r="E675" s="2">
        <v>620786</v>
      </c>
      <c r="F675" s="2">
        <v>0.98133552687826198</v>
      </c>
      <c r="G675" s="2">
        <v>1.0244660322654566</v>
      </c>
      <c r="H675" s="2">
        <v>0.14494406056138703</v>
      </c>
      <c r="I675" s="2">
        <v>79.384499159998086</v>
      </c>
      <c r="J675" s="2">
        <v>300.32252940210697</v>
      </c>
      <c r="K675" s="2">
        <v>1605.5987147986177</v>
      </c>
      <c r="L675" s="2">
        <v>2226.0596337126003</v>
      </c>
      <c r="M675" s="2">
        <v>5246.7403931778017</v>
      </c>
      <c r="N675" s="2">
        <v>0.99999999999817146</v>
      </c>
      <c r="O675" s="2">
        <v>1</v>
      </c>
      <c r="P675" s="2">
        <v>1</v>
      </c>
      <c r="Q675" s="2">
        <v>1</v>
      </c>
      <c r="R675" s="2">
        <v>1</v>
      </c>
      <c r="S675">
        <v>58.556664622618314</v>
      </c>
    </row>
    <row r="676" spans="1:19" x14ac:dyDescent="0.2">
      <c r="A676" s="2" t="s">
        <v>700</v>
      </c>
      <c r="B676" s="2">
        <v>616</v>
      </c>
      <c r="C676" s="2">
        <v>5.4966034692956404E-2</v>
      </c>
      <c r="D676" s="2">
        <v>7.700611372580253E-2</v>
      </c>
      <c r="E676" s="2">
        <v>620786</v>
      </c>
      <c r="F676" s="2">
        <v>0.98133552687826198</v>
      </c>
      <c r="G676" s="2">
        <v>1.0206159488359183</v>
      </c>
      <c r="H676" s="2">
        <v>9.5794403862403593E-2</v>
      </c>
      <c r="I676" s="2">
        <v>79.311272986013634</v>
      </c>
      <c r="J676" s="2">
        <v>298.73602730069308</v>
      </c>
      <c r="K676" s="2">
        <v>1578.4124445670047</v>
      </c>
      <c r="L676" s="2">
        <v>2180.5083610743463</v>
      </c>
      <c r="M676" s="2">
        <v>5077.7275560099024</v>
      </c>
      <c r="N676" s="2">
        <v>0.99999999999811739</v>
      </c>
      <c r="O676" s="2">
        <v>1</v>
      </c>
      <c r="P676" s="2">
        <v>1</v>
      </c>
      <c r="Q676" s="2">
        <v>1</v>
      </c>
      <c r="R676" s="2">
        <v>1</v>
      </c>
      <c r="S676">
        <v>58.556664622618314</v>
      </c>
    </row>
    <row r="677" spans="1:19" x14ac:dyDescent="0.2">
      <c r="A677" s="2" t="s">
        <v>701</v>
      </c>
      <c r="B677" s="2">
        <v>616</v>
      </c>
      <c r="C677" s="2">
        <v>5.4966034692956404E-2</v>
      </c>
      <c r="D677" s="2">
        <v>8.2628928032785237E-2</v>
      </c>
      <c r="E677" s="2">
        <v>620786</v>
      </c>
      <c r="F677" s="2">
        <v>0.98133552687826198</v>
      </c>
      <c r="G677" s="2">
        <v>1.0214910039667906</v>
      </c>
      <c r="H677" s="2">
        <v>-7.1121061785847581E-2</v>
      </c>
      <c r="I677" s="2">
        <v>77.993422743659792</v>
      </c>
      <c r="J677" s="2">
        <v>289.5475056813795</v>
      </c>
      <c r="K677" s="2">
        <v>1473.6460093053372</v>
      </c>
      <c r="L677" s="2">
        <v>2013.5169484194398</v>
      </c>
      <c r="M677" s="2">
        <v>4525.661825468288</v>
      </c>
      <c r="N677" s="2">
        <v>0.99999999999682176</v>
      </c>
      <c r="O677" s="2">
        <v>1</v>
      </c>
      <c r="P677" s="2">
        <v>1</v>
      </c>
      <c r="Q677" s="2">
        <v>1</v>
      </c>
      <c r="R677" s="2">
        <v>1</v>
      </c>
      <c r="S677">
        <v>58.556664622618314</v>
      </c>
    </row>
    <row r="678" spans="1:19" x14ac:dyDescent="0.2">
      <c r="A678" s="2" t="s">
        <v>702</v>
      </c>
      <c r="B678" s="2">
        <v>616</v>
      </c>
      <c r="C678" s="2">
        <v>5.4966034692956404E-2</v>
      </c>
      <c r="D678" s="2">
        <v>9.5179376000559729E-2</v>
      </c>
      <c r="E678" s="2">
        <v>620786</v>
      </c>
      <c r="F678" s="2">
        <v>0.98133552687826198</v>
      </c>
      <c r="G678" s="2">
        <v>1.020807487648653</v>
      </c>
      <c r="H678" s="2">
        <v>-0.33787595146561855</v>
      </c>
      <c r="I678" s="2">
        <v>76.124720914936688</v>
      </c>
      <c r="J678" s="2">
        <v>276.5039065903855</v>
      </c>
      <c r="K678" s="2">
        <v>1334.5888592777476</v>
      </c>
      <c r="L678" s="2">
        <v>1796.8984957766352</v>
      </c>
      <c r="M678" s="2">
        <v>3861.1850008879105</v>
      </c>
      <c r="N678" s="2">
        <v>0.99999999999333378</v>
      </c>
      <c r="O678" s="2">
        <v>1</v>
      </c>
      <c r="P678" s="2">
        <v>1</v>
      </c>
      <c r="Q678" s="2">
        <v>1</v>
      </c>
      <c r="R678" s="2">
        <v>1</v>
      </c>
      <c r="S678">
        <v>58.556664622618314</v>
      </c>
    </row>
    <row r="679" spans="1:19" x14ac:dyDescent="0.2">
      <c r="A679" s="2" t="s">
        <v>703</v>
      </c>
      <c r="B679" s="2">
        <v>616</v>
      </c>
      <c r="C679" s="2">
        <v>5.4966034692956404E-2</v>
      </c>
      <c r="D679" s="2">
        <v>7.2982664968014421E-2</v>
      </c>
      <c r="E679" s="2">
        <v>620786</v>
      </c>
      <c r="F679" s="2">
        <v>0.98133552687826198</v>
      </c>
      <c r="G679" s="2">
        <v>1.0333367156424724</v>
      </c>
      <c r="H679" s="2">
        <v>-0.12230791319821066</v>
      </c>
      <c r="I679" s="2">
        <v>76.74023806261755</v>
      </c>
      <c r="J679" s="2">
        <v>283.7233660385192</v>
      </c>
      <c r="K679" s="2">
        <v>1429.4977946664708</v>
      </c>
      <c r="L679" s="2">
        <v>1947.7121450889833</v>
      </c>
      <c r="M679" s="2">
        <v>4340.532195981993</v>
      </c>
      <c r="N679" s="2">
        <v>0.99999999999477585</v>
      </c>
      <c r="O679" s="2">
        <v>1</v>
      </c>
      <c r="P679" s="2">
        <v>1</v>
      </c>
      <c r="Q679" s="2">
        <v>1</v>
      </c>
      <c r="R679" s="2">
        <v>1</v>
      </c>
      <c r="S679">
        <v>58.556664622618314</v>
      </c>
    </row>
    <row r="680" spans="1:19" x14ac:dyDescent="0.2">
      <c r="A680" s="2" t="s">
        <v>704</v>
      </c>
      <c r="B680" s="2">
        <v>616</v>
      </c>
      <c r="C680" s="2">
        <v>5.4966034692956404E-2</v>
      </c>
      <c r="D680" s="2">
        <v>8.145375929808886E-2</v>
      </c>
      <c r="E680" s="2">
        <v>620786</v>
      </c>
      <c r="F680" s="2">
        <v>0.98133552687826198</v>
      </c>
      <c r="G680" s="2">
        <v>1.0329069686918813</v>
      </c>
      <c r="H680" s="2">
        <v>5.2246006968355407E-2</v>
      </c>
      <c r="I680" s="2">
        <v>78.038665877598021</v>
      </c>
      <c r="J680" s="2">
        <v>292.82006458168348</v>
      </c>
      <c r="K680" s="2">
        <v>1531.9985491523471</v>
      </c>
      <c r="L680" s="2">
        <v>2110.3238240894921</v>
      </c>
      <c r="M680" s="2">
        <v>4869.7513633079552</v>
      </c>
      <c r="N680" s="2">
        <v>0.99999999999687839</v>
      </c>
      <c r="O680" s="2">
        <v>1</v>
      </c>
      <c r="P680" s="2">
        <v>1</v>
      </c>
      <c r="Q680" s="2">
        <v>1</v>
      </c>
      <c r="R680" s="2">
        <v>1</v>
      </c>
      <c r="S680">
        <v>58.556664622618314</v>
      </c>
    </row>
    <row r="681" spans="1:19" x14ac:dyDescent="0.2">
      <c r="A681" s="2" t="s">
        <v>705</v>
      </c>
      <c r="B681" s="2">
        <v>616</v>
      </c>
      <c r="C681" s="2">
        <v>5.4966034692956404E-2</v>
      </c>
      <c r="D681" s="2">
        <v>8.9799408525704449E-2</v>
      </c>
      <c r="E681" s="2">
        <v>620786</v>
      </c>
      <c r="F681" s="2">
        <v>0.98133552687826198</v>
      </c>
      <c r="G681" s="2">
        <v>1.0285392370416804</v>
      </c>
      <c r="H681" s="2">
        <v>5.4353649439108739E-2</v>
      </c>
      <c r="I681" s="2">
        <v>78.386603762011973</v>
      </c>
      <c r="J681" s="2">
        <v>294.17747659912482</v>
      </c>
      <c r="K681" s="2">
        <v>1539.6811533721157</v>
      </c>
      <c r="L681" s="2">
        <v>2121.0891061374355</v>
      </c>
      <c r="M681" s="2">
        <v>4895.435404918373</v>
      </c>
      <c r="N681" s="2">
        <v>0.99999999999728117</v>
      </c>
      <c r="O681" s="2">
        <v>1</v>
      </c>
      <c r="P681" s="2">
        <v>1</v>
      </c>
      <c r="Q681" s="2">
        <v>1</v>
      </c>
      <c r="R681" s="2">
        <v>1</v>
      </c>
      <c r="S681">
        <v>58.556664622618314</v>
      </c>
    </row>
    <row r="682" spans="1:19" x14ac:dyDescent="0.2">
      <c r="A682" s="2" t="s">
        <v>706</v>
      </c>
      <c r="B682" s="2">
        <v>616</v>
      </c>
      <c r="C682" s="2">
        <v>5.4966034692956404E-2</v>
      </c>
      <c r="D682" s="2">
        <v>8.7892140256232265E-2</v>
      </c>
      <c r="E682" s="2">
        <v>620786</v>
      </c>
      <c r="F682" s="2">
        <v>0.98133552687826198</v>
      </c>
      <c r="G682" s="2">
        <v>1.0268596341352798</v>
      </c>
      <c r="H682" s="2">
        <v>-4.0639357139335298E-3</v>
      </c>
      <c r="I682" s="2">
        <v>78.0814034741027</v>
      </c>
      <c r="J682" s="2">
        <v>291.55240264787665</v>
      </c>
      <c r="K682" s="2">
        <v>1505.9712463459332</v>
      </c>
      <c r="L682" s="2">
        <v>2066.5851020268415</v>
      </c>
      <c r="M682" s="2">
        <v>4709.717487312616</v>
      </c>
      <c r="N682" s="2">
        <v>0.9999999999969309</v>
      </c>
      <c r="O682" s="2">
        <v>1</v>
      </c>
      <c r="P682" s="2">
        <v>1</v>
      </c>
      <c r="Q682" s="2">
        <v>1</v>
      </c>
      <c r="R682" s="2">
        <v>1</v>
      </c>
      <c r="S682">
        <v>58.556664622618314</v>
      </c>
    </row>
    <row r="683" spans="1:19" x14ac:dyDescent="0.2">
      <c r="A683" s="2" t="s">
        <v>707</v>
      </c>
      <c r="B683" s="2">
        <v>616</v>
      </c>
      <c r="C683" s="2">
        <v>5.4966034692956404E-2</v>
      </c>
      <c r="D683" s="2">
        <v>7.8323598917274695E-2</v>
      </c>
      <c r="E683" s="2">
        <v>620786</v>
      </c>
      <c r="F683" s="2">
        <v>0.98133552687826198</v>
      </c>
      <c r="G683" s="2">
        <v>1.0246807844670029</v>
      </c>
      <c r="H683" s="2">
        <v>-0.10322044255267564</v>
      </c>
      <c r="I683" s="2">
        <v>77.518402514000556</v>
      </c>
      <c r="J683" s="2">
        <v>287.01856872489401</v>
      </c>
      <c r="K683" s="2">
        <v>1451.1349855820222</v>
      </c>
      <c r="L683" s="2">
        <v>1979.0492442847826</v>
      </c>
      <c r="M683" s="2">
        <v>4422.4485042662209</v>
      </c>
      <c r="N683" s="2">
        <v>0.99999999999616251</v>
      </c>
      <c r="O683" s="2">
        <v>1</v>
      </c>
      <c r="P683" s="2">
        <v>1</v>
      </c>
      <c r="Q683" s="2">
        <v>1</v>
      </c>
      <c r="R683" s="2">
        <v>1</v>
      </c>
      <c r="S683">
        <v>58.556664622618314</v>
      </c>
    </row>
    <row r="684" spans="1:19" x14ac:dyDescent="0.2">
      <c r="A684" s="2" t="s">
        <v>708</v>
      </c>
      <c r="B684" s="2">
        <v>616</v>
      </c>
      <c r="C684" s="2">
        <v>5.4966034692956404E-2</v>
      </c>
      <c r="D684" s="2">
        <v>8.386169350419051E-2</v>
      </c>
      <c r="E684" s="2">
        <v>620786</v>
      </c>
      <c r="F684" s="2">
        <v>0.98133552687826198</v>
      </c>
      <c r="G684" s="2">
        <v>1.0222919477944734</v>
      </c>
      <c r="H684" s="2">
        <v>-0.16386030400768237</v>
      </c>
      <c r="I684" s="2">
        <v>77.25637567225381</v>
      </c>
      <c r="J684" s="2">
        <v>284.59732347654381</v>
      </c>
      <c r="K684" s="2">
        <v>1420.8379511515404</v>
      </c>
      <c r="L684" s="2">
        <v>1930.8147026034471</v>
      </c>
      <c r="M684" s="2">
        <v>4266.8257616006913</v>
      </c>
      <c r="N684" s="2">
        <v>0.99999999999574229</v>
      </c>
      <c r="O684" s="2">
        <v>1</v>
      </c>
      <c r="P684" s="2">
        <v>1</v>
      </c>
      <c r="Q684" s="2">
        <v>1</v>
      </c>
      <c r="R684" s="2">
        <v>1</v>
      </c>
      <c r="S684">
        <v>58.556664622618314</v>
      </c>
    </row>
    <row r="685" spans="1:19" x14ac:dyDescent="0.2">
      <c r="A685" s="2" t="s">
        <v>709</v>
      </c>
      <c r="B685" s="2">
        <v>616</v>
      </c>
      <c r="C685" s="2">
        <v>5.4966034692956404E-2</v>
      </c>
      <c r="D685" s="2">
        <v>7.7455203073966208E-2</v>
      </c>
      <c r="E685" s="2">
        <v>620786</v>
      </c>
      <c r="F685" s="2">
        <v>0.98133552687826198</v>
      </c>
      <c r="G685" s="2">
        <v>1.0201499553758231</v>
      </c>
      <c r="H685" s="2">
        <v>-0.13761636531093116</v>
      </c>
      <c r="I685" s="2">
        <v>77.606797942638167</v>
      </c>
      <c r="J685" s="2">
        <v>286.50031673363259</v>
      </c>
      <c r="K685" s="2">
        <v>1437.83356550299</v>
      </c>
      <c r="L685" s="2">
        <v>1956.7560243085773</v>
      </c>
      <c r="M685" s="2">
        <v>4343.430698378279</v>
      </c>
      <c r="N685" s="2">
        <v>0.99999999999629474</v>
      </c>
      <c r="O685" s="2">
        <v>1</v>
      </c>
      <c r="P685" s="2">
        <v>1</v>
      </c>
      <c r="Q685" s="2">
        <v>1</v>
      </c>
      <c r="R685" s="2">
        <v>1</v>
      </c>
      <c r="S685">
        <v>58.556664622618314</v>
      </c>
    </row>
    <row r="686" spans="1:19" x14ac:dyDescent="0.2">
      <c r="A686" s="2" t="s">
        <v>710</v>
      </c>
      <c r="B686" s="2">
        <v>616</v>
      </c>
      <c r="C686" s="2">
        <v>5.4966034692956404E-2</v>
      </c>
      <c r="D686" s="2">
        <v>9.4034638714463256E-2</v>
      </c>
      <c r="E686" s="2">
        <v>620786</v>
      </c>
      <c r="F686" s="2">
        <v>0.98133552687826198</v>
      </c>
      <c r="G686" s="2">
        <v>1.0196893116125849</v>
      </c>
      <c r="H686" s="2">
        <v>-1.538251967887823E-2</v>
      </c>
      <c r="I686" s="2">
        <v>78.544321060432225</v>
      </c>
      <c r="J686" s="2">
        <v>292.98069802601515</v>
      </c>
      <c r="K686" s="2">
        <v>1509.1686710985127</v>
      </c>
      <c r="L686" s="2">
        <v>2069.2144732084448</v>
      </c>
      <c r="M686" s="2">
        <v>4702.0861871723473</v>
      </c>
      <c r="N686" s="2">
        <v>0.99999999999744626</v>
      </c>
      <c r="O686" s="2">
        <v>1</v>
      </c>
      <c r="P686" s="2">
        <v>1</v>
      </c>
      <c r="Q686" s="2">
        <v>1</v>
      </c>
      <c r="R686" s="2">
        <v>1</v>
      </c>
      <c r="S686">
        <v>58.556664622618314</v>
      </c>
    </row>
    <row r="687" spans="1:19" x14ac:dyDescent="0.2">
      <c r="A687" s="2" t="s">
        <v>711</v>
      </c>
      <c r="B687" s="2">
        <v>616</v>
      </c>
      <c r="C687" s="2">
        <v>5.4966034692956404E-2</v>
      </c>
      <c r="D687" s="2">
        <v>8.2414512595264472E-2</v>
      </c>
      <c r="E687" s="2">
        <v>620786</v>
      </c>
      <c r="F687" s="2">
        <v>0.98133552687826198</v>
      </c>
      <c r="G687" s="2">
        <v>1.0137651006520412</v>
      </c>
      <c r="H687" s="2">
        <v>0.1581525666826962</v>
      </c>
      <c r="I687" s="2">
        <v>80.335207255958622</v>
      </c>
      <c r="J687" s="2">
        <v>304.30565413676743</v>
      </c>
      <c r="K687" s="2">
        <v>1632.1292952209906</v>
      </c>
      <c r="L687" s="2">
        <v>2264.9146605484239</v>
      </c>
      <c r="M687" s="2">
        <v>5353.184559461004</v>
      </c>
      <c r="N687" s="2">
        <v>0.99999999999874756</v>
      </c>
      <c r="O687" s="2">
        <v>1</v>
      </c>
      <c r="P687" s="2">
        <v>1</v>
      </c>
      <c r="Q687" s="2">
        <v>1</v>
      </c>
      <c r="R687" s="2">
        <v>1</v>
      </c>
      <c r="S687">
        <v>58.556664622618314</v>
      </c>
    </row>
    <row r="688" spans="1:19" x14ac:dyDescent="0.2">
      <c r="A688" s="2" t="s">
        <v>712</v>
      </c>
      <c r="B688" s="2">
        <v>616</v>
      </c>
      <c r="C688" s="2">
        <v>5.4966034692956404E-2</v>
      </c>
      <c r="D688" s="2">
        <v>8.1662670677381768E-2</v>
      </c>
      <c r="E688" s="2">
        <v>620786</v>
      </c>
      <c r="F688" s="2">
        <v>0.98133552687826198</v>
      </c>
      <c r="G688" s="2">
        <v>1.0157264964118247</v>
      </c>
      <c r="H688" s="2">
        <v>0.21665318093313943</v>
      </c>
      <c r="I688" s="2">
        <v>80.635957944423296</v>
      </c>
      <c r="J688" s="2">
        <v>307.08266921055912</v>
      </c>
      <c r="K688" s="2">
        <v>1671.3701393238664</v>
      </c>
      <c r="L688" s="2">
        <v>2329.9685420523515</v>
      </c>
      <c r="M688" s="2">
        <v>5593.2090858360543</v>
      </c>
      <c r="N688" s="2">
        <v>0.999999999998889</v>
      </c>
      <c r="O688" s="2">
        <v>1</v>
      </c>
      <c r="P688" s="2">
        <v>1</v>
      </c>
      <c r="Q688" s="2">
        <v>1</v>
      </c>
      <c r="R688" s="2">
        <v>1</v>
      </c>
      <c r="S688">
        <v>58.556664622618314</v>
      </c>
    </row>
    <row r="689" spans="1:19" x14ac:dyDescent="0.2">
      <c r="A689" s="2" t="s">
        <v>713</v>
      </c>
      <c r="B689" s="2">
        <v>616</v>
      </c>
      <c r="C689" s="2">
        <v>5.4966034692956404E-2</v>
      </c>
      <c r="D689" s="2">
        <v>9.8835229054903051E-2</v>
      </c>
      <c r="E689" s="2">
        <v>620786</v>
      </c>
      <c r="F689" s="2">
        <v>0.98133552687826198</v>
      </c>
      <c r="G689" s="2">
        <v>1.0168883448186181</v>
      </c>
      <c r="H689" s="2">
        <v>-0.2167293754712584</v>
      </c>
      <c r="I689" s="2">
        <v>77.275284234877631</v>
      </c>
      <c r="J689" s="2">
        <v>283.39929974709975</v>
      </c>
      <c r="K689" s="2">
        <v>1399.4384070357746</v>
      </c>
      <c r="L689" s="2">
        <v>1895.898143062549</v>
      </c>
      <c r="M689" s="2">
        <v>4149.9513459218269</v>
      </c>
      <c r="N689" s="2">
        <v>0.99999999999577416</v>
      </c>
      <c r="O689" s="2">
        <v>1</v>
      </c>
      <c r="P689" s="2">
        <v>1</v>
      </c>
      <c r="Q689" s="2">
        <v>1</v>
      </c>
      <c r="R689" s="2">
        <v>1</v>
      </c>
      <c r="S689">
        <v>58.556664622618314</v>
      </c>
    </row>
    <row r="690" spans="1:19" x14ac:dyDescent="0.2">
      <c r="A690" s="2" t="s">
        <v>714</v>
      </c>
      <c r="B690" s="2">
        <v>616</v>
      </c>
      <c r="C690" s="2">
        <v>5.4966034692956404E-2</v>
      </c>
      <c r="D690" s="2">
        <v>7.6450648976153501E-2</v>
      </c>
      <c r="E690" s="2">
        <v>620786</v>
      </c>
      <c r="F690" s="2">
        <v>0.98133552687826198</v>
      </c>
      <c r="G690" s="2">
        <v>1.0277019723721168</v>
      </c>
      <c r="H690" s="2">
        <v>-6.9151840020865676E-2</v>
      </c>
      <c r="I690" s="2">
        <v>77.540587358969404</v>
      </c>
      <c r="J690" s="2">
        <v>287.93552431182519</v>
      </c>
      <c r="K690" s="2">
        <v>1466.4980425390008</v>
      </c>
      <c r="L690" s="2">
        <v>2004.2357169083757</v>
      </c>
      <c r="M690" s="2">
        <v>4508.8905838856408</v>
      </c>
      <c r="N690" s="2">
        <v>0.99999999999619615</v>
      </c>
      <c r="O690" s="2">
        <v>1</v>
      </c>
      <c r="P690" s="2">
        <v>1</v>
      </c>
      <c r="Q690" s="2">
        <v>1</v>
      </c>
      <c r="R690" s="2">
        <v>1</v>
      </c>
      <c r="S690">
        <v>58.556664622618314</v>
      </c>
    </row>
    <row r="691" spans="1:19" x14ac:dyDescent="0.2">
      <c r="A691" s="2" t="s">
        <v>715</v>
      </c>
      <c r="B691" s="2">
        <v>616</v>
      </c>
      <c r="C691" s="2">
        <v>5.4966034692956404E-2</v>
      </c>
      <c r="D691" s="2">
        <v>7.8840576410187935E-2</v>
      </c>
      <c r="E691" s="2">
        <v>620786</v>
      </c>
      <c r="F691" s="2">
        <v>0.98133552687826198</v>
      </c>
      <c r="G691" s="2">
        <v>1.023177463617819</v>
      </c>
      <c r="H691" s="2">
        <v>-0.16634141867663771</v>
      </c>
      <c r="I691" s="2">
        <v>77.172767883833387</v>
      </c>
      <c r="J691" s="2">
        <v>284.23597810417135</v>
      </c>
      <c r="K691" s="2">
        <v>1418.4034702368392</v>
      </c>
      <c r="L691" s="2">
        <v>1927.2762010625554</v>
      </c>
      <c r="M691" s="2">
        <v>4257.5222457257241</v>
      </c>
      <c r="N691" s="2">
        <v>0.99999999999559885</v>
      </c>
      <c r="O691" s="2">
        <v>1</v>
      </c>
      <c r="P691" s="2">
        <v>1</v>
      </c>
      <c r="Q691" s="2">
        <v>1</v>
      </c>
      <c r="R691" s="2">
        <v>1</v>
      </c>
      <c r="S691">
        <v>58.556664622618314</v>
      </c>
    </row>
    <row r="692" spans="1:19" x14ac:dyDescent="0.2">
      <c r="A692" s="2" t="s">
        <v>716</v>
      </c>
      <c r="B692" s="2">
        <v>616</v>
      </c>
      <c r="C692" s="2">
        <v>5.4966034692956404E-2</v>
      </c>
      <c r="D692" s="2">
        <v>6.9303378354482581E-2</v>
      </c>
      <c r="E692" s="2">
        <v>620786</v>
      </c>
      <c r="F692" s="2">
        <v>0.98133552687826198</v>
      </c>
      <c r="G692" s="2">
        <v>1.0235916359293977</v>
      </c>
      <c r="H692" s="2">
        <v>0.10471117189460684</v>
      </c>
      <c r="I692" s="2">
        <v>79.14673357722522</v>
      </c>
      <c r="J692" s="2">
        <v>298.35036634720092</v>
      </c>
      <c r="K692" s="2">
        <v>1579.7615769833512</v>
      </c>
      <c r="L692" s="2">
        <v>2183.824971352497</v>
      </c>
      <c r="M692" s="2">
        <v>5097.0443659463945</v>
      </c>
      <c r="N692" s="2">
        <v>0.99999999999799005</v>
      </c>
      <c r="O692" s="2">
        <v>1</v>
      </c>
      <c r="P692" s="2">
        <v>1</v>
      </c>
      <c r="Q692" s="2">
        <v>1</v>
      </c>
      <c r="R692" s="2">
        <v>1</v>
      </c>
      <c r="S692">
        <v>58.556664622618314</v>
      </c>
    </row>
    <row r="693" spans="1:19" x14ac:dyDescent="0.2">
      <c r="A693" s="2" t="s">
        <v>717</v>
      </c>
      <c r="B693" s="2">
        <v>616</v>
      </c>
      <c r="C693" s="2">
        <v>5.4966034692956404E-2</v>
      </c>
      <c r="D693" s="2">
        <v>8.2342823054433717E-2</v>
      </c>
      <c r="E693" s="2">
        <v>620786</v>
      </c>
      <c r="F693" s="2">
        <v>0.98133552687826198</v>
      </c>
      <c r="G693" s="2">
        <v>1.0289039128613855</v>
      </c>
      <c r="H693" s="2">
        <v>6.2433319169123189E-2</v>
      </c>
      <c r="I693" s="2">
        <v>78.418874236959709</v>
      </c>
      <c r="J693" s="2">
        <v>294.50626169568056</v>
      </c>
      <c r="K693" s="2">
        <v>1544.2678042607104</v>
      </c>
      <c r="L693" s="2">
        <v>2128.5895182718737</v>
      </c>
      <c r="M693" s="2">
        <v>4921.7111512616693</v>
      </c>
      <c r="N693" s="2">
        <v>0.99999999999731581</v>
      </c>
      <c r="O693" s="2">
        <v>1</v>
      </c>
      <c r="P693" s="2">
        <v>1</v>
      </c>
      <c r="Q693" s="2">
        <v>1</v>
      </c>
      <c r="R693" s="2">
        <v>1</v>
      </c>
      <c r="S693">
        <v>58.556664622618314</v>
      </c>
    </row>
    <row r="694" spans="1:19" x14ac:dyDescent="0.2">
      <c r="A694" s="2" t="s">
        <v>718</v>
      </c>
      <c r="B694" s="2">
        <v>616</v>
      </c>
      <c r="C694" s="2">
        <v>5.4966034692956404E-2</v>
      </c>
      <c r="D694" s="2">
        <v>7.5345583221293935E-2</v>
      </c>
      <c r="E694" s="2">
        <v>620786</v>
      </c>
      <c r="F694" s="2">
        <v>0.98133552687826198</v>
      </c>
      <c r="G694" s="2">
        <v>1.036032420677709</v>
      </c>
      <c r="H694" s="2">
        <v>-6.0262214785561277E-2</v>
      </c>
      <c r="I694" s="2">
        <v>76.986262008156089</v>
      </c>
      <c r="J694" s="2">
        <v>286.11779338393825</v>
      </c>
      <c r="K694" s="2">
        <v>1460.5643110224864</v>
      </c>
      <c r="L694" s="2">
        <v>1997.5287061179361</v>
      </c>
      <c r="M694" s="2">
        <v>4504.6488529837334</v>
      </c>
      <c r="N694" s="2">
        <v>0.99999999999526112</v>
      </c>
      <c r="O694" s="2">
        <v>1</v>
      </c>
      <c r="P694" s="2">
        <v>1</v>
      </c>
      <c r="Q694" s="2">
        <v>1</v>
      </c>
      <c r="R694" s="2">
        <v>1</v>
      </c>
      <c r="S694">
        <v>58.556664622618314</v>
      </c>
    </row>
    <row r="695" spans="1:19" x14ac:dyDescent="0.2">
      <c r="A695" s="2" t="s">
        <v>719</v>
      </c>
      <c r="B695" s="2">
        <v>616</v>
      </c>
      <c r="C695" s="2">
        <v>5.4966034692956404E-2</v>
      </c>
      <c r="D695" s="2">
        <v>8.9058150547770151E-2</v>
      </c>
      <c r="E695" s="2">
        <v>620786</v>
      </c>
      <c r="F695" s="2">
        <v>0.98133552687826198</v>
      </c>
      <c r="G695" s="2">
        <v>1.0271911851209388</v>
      </c>
      <c r="H695" s="2">
        <v>-0.33122582430386349</v>
      </c>
      <c r="I695" s="2">
        <v>75.713336346797547</v>
      </c>
      <c r="J695" s="2">
        <v>275.209459272353</v>
      </c>
      <c r="K695" s="2">
        <v>1330.7417939727625</v>
      </c>
      <c r="L695" s="2">
        <v>1792.6454360623759</v>
      </c>
      <c r="M695" s="2">
        <v>3858.4558867605379</v>
      </c>
      <c r="N695" s="2">
        <v>0.99999999999215539</v>
      </c>
      <c r="O695" s="2">
        <v>1</v>
      </c>
      <c r="P695" s="2">
        <v>1</v>
      </c>
      <c r="Q695" s="2">
        <v>1</v>
      </c>
      <c r="R695" s="2">
        <v>1</v>
      </c>
      <c r="S695">
        <v>58.556664622618314</v>
      </c>
    </row>
    <row r="696" spans="1:19" x14ac:dyDescent="0.2">
      <c r="A696" s="2" t="s">
        <v>720</v>
      </c>
      <c r="B696" s="2">
        <v>616</v>
      </c>
      <c r="C696" s="2">
        <v>5.4966034692956404E-2</v>
      </c>
      <c r="D696" s="2">
        <v>9.2596329889902004E-2</v>
      </c>
      <c r="E696" s="2">
        <v>620786</v>
      </c>
      <c r="F696" s="2">
        <v>0.98133552687826198</v>
      </c>
      <c r="G696" s="2">
        <v>1.0230524449530385</v>
      </c>
      <c r="H696" s="2">
        <v>-0.24219724495620965</v>
      </c>
      <c r="I696" s="2">
        <v>76.638302274555414</v>
      </c>
      <c r="J696" s="2">
        <v>280.52361637663677</v>
      </c>
      <c r="K696" s="2">
        <v>1378.9927088456366</v>
      </c>
      <c r="L696" s="2">
        <v>1865.9401171104387</v>
      </c>
      <c r="M696" s="2">
        <v>4069.9393417418942</v>
      </c>
      <c r="N696" s="2">
        <v>0.99999999999456057</v>
      </c>
      <c r="O696" s="2">
        <v>1</v>
      </c>
      <c r="P696" s="2">
        <v>1</v>
      </c>
      <c r="Q696" s="2">
        <v>1</v>
      </c>
      <c r="R696" s="2">
        <v>1</v>
      </c>
      <c r="S696">
        <v>58.556664622618314</v>
      </c>
    </row>
    <row r="697" spans="1:19" x14ac:dyDescent="0.2">
      <c r="A697" s="2" t="s">
        <v>721</v>
      </c>
      <c r="B697" s="2">
        <v>616</v>
      </c>
      <c r="C697" s="2">
        <v>5.4966034692956404E-2</v>
      </c>
      <c r="D697" s="2">
        <v>8.1790480064987417E-2</v>
      </c>
      <c r="E697" s="2">
        <v>620786</v>
      </c>
      <c r="F697" s="2">
        <v>0.98133552687826198</v>
      </c>
      <c r="G697" s="2">
        <v>1.0302264354298407</v>
      </c>
      <c r="H697" s="2">
        <v>-0.16542674963532725</v>
      </c>
      <c r="I697" s="2">
        <v>76.66049505764704</v>
      </c>
      <c r="J697" s="2">
        <v>282.40881729735588</v>
      </c>
      <c r="K697" s="2">
        <v>1410.1907117327983</v>
      </c>
      <c r="L697" s="2">
        <v>1916.5348770527673</v>
      </c>
      <c r="M697" s="2">
        <v>4237.2883928987203</v>
      </c>
      <c r="N697" s="2">
        <v>0.99999999999460809</v>
      </c>
      <c r="O697" s="2">
        <v>1</v>
      </c>
      <c r="P697" s="2">
        <v>1</v>
      </c>
      <c r="Q697" s="2">
        <v>1</v>
      </c>
      <c r="R697" s="2">
        <v>1</v>
      </c>
      <c r="S697">
        <v>58.556664622618314</v>
      </c>
    </row>
    <row r="698" spans="1:19" x14ac:dyDescent="0.2">
      <c r="A698" s="2" t="s">
        <v>722</v>
      </c>
      <c r="B698" s="2">
        <v>616</v>
      </c>
      <c r="C698" s="2">
        <v>5.4966034692956404E-2</v>
      </c>
      <c r="D698" s="2">
        <v>8.6357679128953091E-2</v>
      </c>
      <c r="E698" s="2">
        <v>620786</v>
      </c>
      <c r="F698" s="2">
        <v>0.98133552687826198</v>
      </c>
      <c r="G698" s="2">
        <v>1.0314950314152791</v>
      </c>
      <c r="H698" s="2">
        <v>-0.26008894539283001</v>
      </c>
      <c r="I698" s="2">
        <v>75.901114023347446</v>
      </c>
      <c r="J698" s="2">
        <v>277.48605414341921</v>
      </c>
      <c r="K698" s="2">
        <v>1360.2709485393814</v>
      </c>
      <c r="L698" s="2">
        <v>1839.2867671760591</v>
      </c>
      <c r="M698" s="2">
        <v>4003.8028648401755</v>
      </c>
      <c r="N698" s="2">
        <v>0.99999999999271705</v>
      </c>
      <c r="O698" s="2">
        <v>1</v>
      </c>
      <c r="P698" s="2">
        <v>1</v>
      </c>
      <c r="Q698" s="2">
        <v>1</v>
      </c>
      <c r="R698" s="2">
        <v>1</v>
      </c>
      <c r="S698">
        <v>58.556664622618314</v>
      </c>
    </row>
    <row r="699" spans="1:19" x14ac:dyDescent="0.2">
      <c r="A699" s="2" t="s">
        <v>723</v>
      </c>
      <c r="B699" s="2">
        <v>616</v>
      </c>
      <c r="C699" s="2">
        <v>5.4966034692956404E-2</v>
      </c>
      <c r="D699" s="2">
        <v>7.5763078870172695E-2</v>
      </c>
      <c r="E699" s="2">
        <v>620786</v>
      </c>
      <c r="F699" s="2">
        <v>0.98133552687826198</v>
      </c>
      <c r="G699" s="2">
        <v>1.0175693151832677</v>
      </c>
      <c r="H699" s="2">
        <v>-1.968823240642352E-2</v>
      </c>
      <c r="I699" s="2">
        <v>78.675052028783284</v>
      </c>
      <c r="J699" s="2">
        <v>293.35456633425156</v>
      </c>
      <c r="K699" s="2">
        <v>1509.5336520866638</v>
      </c>
      <c r="L699" s="2">
        <v>2069.066506904679</v>
      </c>
      <c r="M699" s="2">
        <v>4696.806773255702</v>
      </c>
      <c r="N699" s="2">
        <v>0.99999999999757561</v>
      </c>
      <c r="O699" s="2">
        <v>1</v>
      </c>
      <c r="P699" s="2">
        <v>1</v>
      </c>
      <c r="Q699" s="2">
        <v>1</v>
      </c>
      <c r="R699" s="2">
        <v>1</v>
      </c>
      <c r="S699">
        <v>58.556664622618314</v>
      </c>
    </row>
    <row r="700" spans="1:19" x14ac:dyDescent="0.2">
      <c r="A700" s="2" t="s">
        <v>724</v>
      </c>
      <c r="B700" s="2">
        <v>616</v>
      </c>
      <c r="C700" s="2">
        <v>5.4966034692956404E-2</v>
      </c>
      <c r="D700" s="2">
        <v>8.0022676680608001E-2</v>
      </c>
      <c r="E700" s="2">
        <v>620786</v>
      </c>
      <c r="F700" s="2">
        <v>0.98133552687826198</v>
      </c>
      <c r="G700" s="2">
        <v>1.0264598835935774</v>
      </c>
      <c r="H700" s="2">
        <v>-1.61039861418356E-2</v>
      </c>
      <c r="I700" s="2">
        <v>78.022847706752273</v>
      </c>
      <c r="J700" s="2">
        <v>291.03217301145617</v>
      </c>
      <c r="K700" s="2">
        <v>1499.2803573282008</v>
      </c>
      <c r="L700" s="2">
        <v>2055.7978377225359</v>
      </c>
      <c r="M700" s="2">
        <v>4673.3857816215195</v>
      </c>
      <c r="N700" s="2">
        <v>0.99999999999685873</v>
      </c>
      <c r="O700" s="2">
        <v>1</v>
      </c>
      <c r="P700" s="2">
        <v>1</v>
      </c>
      <c r="Q700" s="2">
        <v>1</v>
      </c>
      <c r="R700" s="2">
        <v>1</v>
      </c>
      <c r="S700">
        <v>58.556664622618314</v>
      </c>
    </row>
    <row r="701" spans="1:19" x14ac:dyDescent="0.2">
      <c r="A701" s="2" t="s">
        <v>725</v>
      </c>
      <c r="B701" s="2">
        <v>616</v>
      </c>
      <c r="C701" s="2">
        <v>5.4966034692956404E-2</v>
      </c>
      <c r="D701" s="2">
        <v>7.7554152696004991E-2</v>
      </c>
      <c r="E701" s="2">
        <v>620786</v>
      </c>
      <c r="F701" s="2">
        <v>0.98133552687826198</v>
      </c>
      <c r="G701" s="2">
        <v>1.0240829696252627</v>
      </c>
      <c r="H701" s="2">
        <v>9.5632583946934566E-2</v>
      </c>
      <c r="I701" s="2">
        <v>79.039731551381735</v>
      </c>
      <c r="J701" s="2">
        <v>297.7068101277863</v>
      </c>
      <c r="K701" s="2">
        <v>1572.9938128229035</v>
      </c>
      <c r="L701" s="2">
        <v>2173.077625695571</v>
      </c>
      <c r="M701" s="2">
        <v>5061.3027090087371</v>
      </c>
      <c r="N701" s="2">
        <v>0.99999999999790268</v>
      </c>
      <c r="O701" s="2">
        <v>1</v>
      </c>
      <c r="P701" s="2">
        <v>1</v>
      </c>
      <c r="Q701" s="2">
        <v>1</v>
      </c>
      <c r="R701" s="2">
        <v>1</v>
      </c>
      <c r="S701">
        <v>58.556664622618314</v>
      </c>
    </row>
    <row r="702" spans="1:19" x14ac:dyDescent="0.2">
      <c r="A702" s="2" t="s">
        <v>726</v>
      </c>
      <c r="B702" s="2">
        <v>616</v>
      </c>
      <c r="C702" s="2">
        <v>5.4966034692956404E-2</v>
      </c>
      <c r="D702" s="2">
        <v>9.1263913762963444E-2</v>
      </c>
      <c r="E702" s="2">
        <v>620786</v>
      </c>
      <c r="F702" s="2">
        <v>0.98133552687826198</v>
      </c>
      <c r="G702" s="2">
        <v>1.0190970124581495</v>
      </c>
      <c r="H702" s="2">
        <v>5.3534062591305179E-2</v>
      </c>
      <c r="I702" s="2">
        <v>79.108717953154084</v>
      </c>
      <c r="J702" s="2">
        <v>296.86181886137024</v>
      </c>
      <c r="K702" s="2">
        <v>1553.0909138099107</v>
      </c>
      <c r="L702" s="2">
        <v>2139.1781095082788</v>
      </c>
      <c r="M702" s="2">
        <v>4933.1174793715745</v>
      </c>
      <c r="N702" s="2">
        <v>0.99999999999795941</v>
      </c>
      <c r="O702" s="2">
        <v>1</v>
      </c>
      <c r="P702" s="2">
        <v>1</v>
      </c>
      <c r="Q702" s="2">
        <v>1</v>
      </c>
      <c r="R702" s="2">
        <v>1</v>
      </c>
      <c r="S702">
        <v>58.556664622618314</v>
      </c>
    </row>
    <row r="703" spans="1:19" x14ac:dyDescent="0.2">
      <c r="A703" s="2" t="s">
        <v>727</v>
      </c>
      <c r="B703" s="2">
        <v>616</v>
      </c>
      <c r="C703" s="2">
        <v>5.4966034692956404E-2</v>
      </c>
      <c r="D703" s="2">
        <v>8.4666039632445914E-2</v>
      </c>
      <c r="E703" s="2">
        <v>620786</v>
      </c>
      <c r="F703" s="2">
        <v>0.98133552687826198</v>
      </c>
      <c r="G703" s="2">
        <v>1.0161808277312365</v>
      </c>
      <c r="H703" s="2">
        <v>0.11884120215837232</v>
      </c>
      <c r="I703" s="2">
        <v>79.837252543553575</v>
      </c>
      <c r="J703" s="2">
        <v>301.34139100518894</v>
      </c>
      <c r="K703" s="2">
        <v>1600.8525180657923</v>
      </c>
      <c r="L703" s="2">
        <v>2215.0786951144382</v>
      </c>
      <c r="M703" s="2">
        <v>5185.2420130356077</v>
      </c>
      <c r="N703" s="2">
        <v>0.99999999999847289</v>
      </c>
      <c r="O703" s="2">
        <v>1</v>
      </c>
      <c r="P703" s="2">
        <v>1</v>
      </c>
      <c r="Q703" s="2">
        <v>1</v>
      </c>
      <c r="R703" s="2">
        <v>1</v>
      </c>
      <c r="S703">
        <v>58.556664622618314</v>
      </c>
    </row>
    <row r="704" spans="1:19" x14ac:dyDescent="0.2">
      <c r="A704" s="2" t="s">
        <v>728</v>
      </c>
      <c r="B704" s="2">
        <v>616</v>
      </c>
      <c r="C704" s="2">
        <v>5.4966034692956404E-2</v>
      </c>
      <c r="D704" s="2">
        <v>7.7455785613994119E-2</v>
      </c>
      <c r="E704" s="2">
        <v>620786</v>
      </c>
      <c r="F704" s="2">
        <v>0.98133552687826198</v>
      </c>
      <c r="G704" s="2">
        <v>1.0231750477782107</v>
      </c>
      <c r="H704" s="2">
        <v>-0.13170681691756839</v>
      </c>
      <c r="I704" s="2">
        <v>77.42368821606847</v>
      </c>
      <c r="J704" s="2">
        <v>285.97984350167894</v>
      </c>
      <c r="K704" s="2">
        <v>1437.2320806872478</v>
      </c>
      <c r="L704" s="2">
        <v>1956.7425415861608</v>
      </c>
      <c r="M704" s="2">
        <v>4349.2416460725008</v>
      </c>
      <c r="N704" s="2">
        <v>0.99999999999601563</v>
      </c>
      <c r="O704" s="2">
        <v>1</v>
      </c>
      <c r="P704" s="2">
        <v>1</v>
      </c>
      <c r="Q704" s="2">
        <v>1</v>
      </c>
      <c r="R704" s="2">
        <v>1</v>
      </c>
      <c r="S704">
        <v>58.556664622618314</v>
      </c>
    </row>
    <row r="705" spans="1:19" x14ac:dyDescent="0.2">
      <c r="A705" s="2" t="s">
        <v>729</v>
      </c>
      <c r="B705" s="2">
        <v>616</v>
      </c>
      <c r="C705" s="2">
        <v>5.4966034692956404E-2</v>
      </c>
      <c r="D705" s="2">
        <v>9.0132001438433751E-2</v>
      </c>
      <c r="E705" s="2">
        <v>620786</v>
      </c>
      <c r="F705" s="2">
        <v>0.98133552687826198</v>
      </c>
      <c r="G705" s="2">
        <v>1.0214246622186143</v>
      </c>
      <c r="H705" s="2">
        <v>-0.17228067152810034</v>
      </c>
      <c r="I705" s="2">
        <v>77.259881225137605</v>
      </c>
      <c r="J705" s="2">
        <v>284.40762737711776</v>
      </c>
      <c r="K705" s="2">
        <v>1417.3942716219221</v>
      </c>
      <c r="L705" s="2">
        <v>1925.1787126528629</v>
      </c>
      <c r="M705" s="2">
        <v>4247.7940773545388</v>
      </c>
      <c r="N705" s="2">
        <v>0.99999999999574818</v>
      </c>
      <c r="O705" s="2">
        <v>1</v>
      </c>
      <c r="P705" s="2">
        <v>1</v>
      </c>
      <c r="Q705" s="2">
        <v>1</v>
      </c>
      <c r="R705" s="2">
        <v>1</v>
      </c>
      <c r="S705">
        <v>58.556664622618314</v>
      </c>
    </row>
    <row r="706" spans="1:19" x14ac:dyDescent="0.2">
      <c r="A706" s="2" t="s">
        <v>730</v>
      </c>
      <c r="B706" s="2">
        <v>616</v>
      </c>
      <c r="C706" s="2">
        <v>5.4966034692956404E-2</v>
      </c>
      <c r="D706" s="2">
        <v>8.0183849444868477E-2</v>
      </c>
      <c r="E706" s="2">
        <v>620786</v>
      </c>
      <c r="F706" s="2">
        <v>0.98133552687826198</v>
      </c>
      <c r="G706" s="2">
        <v>1.0258454879447716</v>
      </c>
      <c r="H706" s="2">
        <v>3.5465725048711379E-2</v>
      </c>
      <c r="I706" s="2">
        <v>78.451967826116459</v>
      </c>
      <c r="J706" s="2">
        <v>293.93719824864655</v>
      </c>
      <c r="K706" s="2">
        <v>1531.7253474118352</v>
      </c>
      <c r="L706" s="2">
        <v>2107.3660973466981</v>
      </c>
      <c r="M706" s="2">
        <v>4842.7508108565889</v>
      </c>
      <c r="N706" s="2">
        <v>0.9999999999973509</v>
      </c>
      <c r="O706" s="2">
        <v>1</v>
      </c>
      <c r="P706" s="2">
        <v>1</v>
      </c>
      <c r="Q706" s="2">
        <v>1</v>
      </c>
      <c r="R706" s="2">
        <v>1</v>
      </c>
      <c r="S706">
        <v>58.556664622618314</v>
      </c>
    </row>
    <row r="707" spans="1:19" x14ac:dyDescent="0.2">
      <c r="A707" s="2" t="s">
        <v>731</v>
      </c>
      <c r="B707" s="2">
        <v>616</v>
      </c>
      <c r="C707" s="2">
        <v>5.4966034692956404E-2</v>
      </c>
      <c r="D707" s="2">
        <v>0.12828093666920451</v>
      </c>
      <c r="E707" s="2">
        <v>620786</v>
      </c>
      <c r="F707" s="2">
        <v>0.98133552687826198</v>
      </c>
      <c r="G707" s="2">
        <v>1.0266107177819994</v>
      </c>
      <c r="H707" s="2">
        <v>-5.6246672699918149E-2</v>
      </c>
      <c r="I707" s="2">
        <v>77.716606591336557</v>
      </c>
      <c r="J707" s="2">
        <v>288.9005828265515</v>
      </c>
      <c r="K707" s="2">
        <v>1475.3997169891045</v>
      </c>
      <c r="L707" s="2">
        <v>2017.9586609249227</v>
      </c>
      <c r="M707" s="2">
        <v>4550.7345996518798</v>
      </c>
      <c r="N707" s="2">
        <v>0.99999999999645273</v>
      </c>
      <c r="O707" s="2">
        <v>1</v>
      </c>
      <c r="P707" s="2">
        <v>1</v>
      </c>
      <c r="Q707" s="2">
        <v>1</v>
      </c>
      <c r="R707" s="2">
        <v>1</v>
      </c>
      <c r="S707">
        <v>58.556664622618314</v>
      </c>
    </row>
    <row r="708" spans="1:19" x14ac:dyDescent="0.2">
      <c r="A708" s="2" t="s">
        <v>732</v>
      </c>
      <c r="B708" s="2">
        <v>616</v>
      </c>
      <c r="C708" s="2">
        <v>5.4966034692956404E-2</v>
      </c>
      <c r="D708" s="2">
        <v>7.7143187799602081E-2</v>
      </c>
      <c r="E708" s="2">
        <v>620786</v>
      </c>
      <c r="F708" s="2">
        <v>0.98133552687826198</v>
      </c>
      <c r="G708" s="2">
        <v>1.0281144370786459</v>
      </c>
      <c r="H708" s="2">
        <v>-8.1304168043246861E-2</v>
      </c>
      <c r="I708" s="2">
        <v>77.421399767056627</v>
      </c>
      <c r="J708" s="2">
        <v>287.20044002644534</v>
      </c>
      <c r="K708" s="2">
        <v>1459.0208262015617</v>
      </c>
      <c r="L708" s="2">
        <v>1992.5612099653622</v>
      </c>
      <c r="M708" s="2">
        <v>4472.3698387863533</v>
      </c>
      <c r="N708" s="2">
        <v>0.99999999999601208</v>
      </c>
      <c r="O708" s="2">
        <v>1</v>
      </c>
      <c r="P708" s="2">
        <v>1</v>
      </c>
      <c r="Q708" s="2">
        <v>1</v>
      </c>
      <c r="R708" s="2">
        <v>1</v>
      </c>
      <c r="S708">
        <v>58.556664622618314</v>
      </c>
    </row>
    <row r="709" spans="1:19" x14ac:dyDescent="0.2">
      <c r="A709" s="2" t="s">
        <v>733</v>
      </c>
      <c r="B709" s="2">
        <v>616</v>
      </c>
      <c r="C709" s="2">
        <v>5.4966034692956404E-2</v>
      </c>
      <c r="D709" s="2">
        <v>8.8504369764515242E-2</v>
      </c>
      <c r="E709" s="2">
        <v>620786</v>
      </c>
      <c r="F709" s="2">
        <v>0.98133552687826198</v>
      </c>
      <c r="G709" s="2">
        <v>1.0233318228615407</v>
      </c>
      <c r="H709" s="2">
        <v>6.1669542550394148E-2</v>
      </c>
      <c r="I709" s="2">
        <v>78.84164628229523</v>
      </c>
      <c r="J709" s="2">
        <v>296.07278583240259</v>
      </c>
      <c r="K709" s="2">
        <v>1552.0203326202425</v>
      </c>
      <c r="L709" s="2">
        <v>2139.0135260712382</v>
      </c>
      <c r="M709" s="2">
        <v>4943.1385296664412</v>
      </c>
      <c r="N709" s="2">
        <v>0.99999999999773093</v>
      </c>
      <c r="O709" s="2">
        <v>1</v>
      </c>
      <c r="P709" s="2">
        <v>1</v>
      </c>
      <c r="Q709" s="2">
        <v>1</v>
      </c>
      <c r="R709" s="2">
        <v>1</v>
      </c>
      <c r="S709">
        <v>58.556664622618314</v>
      </c>
    </row>
    <row r="710" spans="1:19" x14ac:dyDescent="0.2">
      <c r="A710" s="2" t="s">
        <v>734</v>
      </c>
      <c r="B710" s="2">
        <v>616</v>
      </c>
      <c r="C710" s="2">
        <v>5.4966034692956404E-2</v>
      </c>
      <c r="D710" s="2">
        <v>0.16697009918567626</v>
      </c>
      <c r="E710" s="2">
        <v>620786</v>
      </c>
      <c r="F710" s="2">
        <v>0.98133552687826198</v>
      </c>
      <c r="G710" s="2">
        <v>1.024511600801651</v>
      </c>
      <c r="H710" s="2">
        <v>-3.2357106896166422E-2</v>
      </c>
      <c r="I710" s="2">
        <v>78.050538565464166</v>
      </c>
      <c r="J710" s="2">
        <v>290.72630383451167</v>
      </c>
      <c r="K710" s="2">
        <v>1492.2750151456648</v>
      </c>
      <c r="L710" s="2">
        <v>2044.0099990552831</v>
      </c>
      <c r="M710" s="2">
        <v>4630.580707681057</v>
      </c>
      <c r="N710" s="2">
        <v>0.99999999999689304</v>
      </c>
      <c r="O710" s="2">
        <v>1</v>
      </c>
      <c r="P710" s="2">
        <v>1</v>
      </c>
      <c r="Q710" s="2">
        <v>1</v>
      </c>
      <c r="R710" s="2">
        <v>1</v>
      </c>
      <c r="S710">
        <v>58.556664622618314</v>
      </c>
    </row>
    <row r="711" spans="1:19" x14ac:dyDescent="0.2">
      <c r="A711" s="2" t="s">
        <v>735</v>
      </c>
      <c r="B711" s="2">
        <v>616</v>
      </c>
      <c r="C711" s="2">
        <v>5.4966034692956404E-2</v>
      </c>
      <c r="D711" s="2">
        <v>7.9509182428245784E-2</v>
      </c>
      <c r="E711" s="2">
        <v>620786</v>
      </c>
      <c r="F711" s="2">
        <v>0.98133552687826198</v>
      </c>
      <c r="G711" s="2">
        <v>1.0331758390915051</v>
      </c>
      <c r="H711" s="2">
        <v>-5.1519299810334061E-2</v>
      </c>
      <c r="I711" s="2">
        <v>77.260627579297434</v>
      </c>
      <c r="J711" s="2">
        <v>287.34001314758177</v>
      </c>
      <c r="K711" s="2">
        <v>1469.3498032805751</v>
      </c>
      <c r="L711" s="2">
        <v>2010.5170920380913</v>
      </c>
      <c r="M711" s="2">
        <v>4540.6014812070243</v>
      </c>
      <c r="N711" s="2">
        <v>0.99999999999574951</v>
      </c>
      <c r="O711" s="2">
        <v>1</v>
      </c>
      <c r="P711" s="2">
        <v>1</v>
      </c>
      <c r="Q711" s="2">
        <v>1</v>
      </c>
      <c r="R711" s="2">
        <v>1</v>
      </c>
      <c r="S711">
        <v>58.556664622618314</v>
      </c>
    </row>
    <row r="712" spans="1:19" x14ac:dyDescent="0.2">
      <c r="A712" s="2" t="s">
        <v>736</v>
      </c>
      <c r="B712" s="2">
        <v>616</v>
      </c>
      <c r="C712" s="2">
        <v>5.4966034692956404E-2</v>
      </c>
      <c r="D712" s="2">
        <v>8.2922086397760136E-2</v>
      </c>
      <c r="E712" s="2">
        <v>620786</v>
      </c>
      <c r="F712" s="2">
        <v>0.98133552687826198</v>
      </c>
      <c r="G712" s="2">
        <v>1.0205217900229921</v>
      </c>
      <c r="H712" s="2">
        <v>2.6134155067139789E-2</v>
      </c>
      <c r="I712" s="2">
        <v>78.791424055390323</v>
      </c>
      <c r="J712" s="2">
        <v>294.96374448123879</v>
      </c>
      <c r="K712" s="2">
        <v>1533.5978855625908</v>
      </c>
      <c r="L712" s="2">
        <v>2108.4646749449871</v>
      </c>
      <c r="M712" s="2">
        <v>4833.6559272669365</v>
      </c>
      <c r="N712" s="2">
        <v>0.99999999999768518</v>
      </c>
      <c r="O712" s="2">
        <v>1</v>
      </c>
      <c r="P712" s="2">
        <v>1</v>
      </c>
      <c r="Q712" s="2">
        <v>1</v>
      </c>
      <c r="R712" s="2">
        <v>1</v>
      </c>
      <c r="S712">
        <v>58.556664622618314</v>
      </c>
    </row>
    <row r="713" spans="1:19" x14ac:dyDescent="0.2">
      <c r="A713" s="2" t="s">
        <v>737</v>
      </c>
      <c r="B713" s="2">
        <v>616</v>
      </c>
      <c r="C713" s="2">
        <v>5.4966034692956404E-2</v>
      </c>
      <c r="D713" s="2">
        <v>7.9315889402497564E-2</v>
      </c>
      <c r="E713" s="2">
        <v>620786</v>
      </c>
      <c r="F713" s="2">
        <v>0.98133552687826198</v>
      </c>
      <c r="G713" s="2">
        <v>1.0267062356218501</v>
      </c>
      <c r="H713" s="2">
        <v>3.0026872097911241E-2</v>
      </c>
      <c r="I713" s="2">
        <v>78.345674356125215</v>
      </c>
      <c r="J713" s="2">
        <v>293.40117861637037</v>
      </c>
      <c r="K713" s="2">
        <v>1527.0912463692418</v>
      </c>
      <c r="L713" s="2">
        <v>2100.253453185157</v>
      </c>
      <c r="M713" s="2">
        <v>4821.0228296388186</v>
      </c>
      <c r="N713" s="2">
        <v>0.99999999999723665</v>
      </c>
      <c r="O713" s="2">
        <v>1</v>
      </c>
      <c r="P713" s="2">
        <v>1</v>
      </c>
      <c r="Q713" s="2">
        <v>1</v>
      </c>
      <c r="R713" s="2">
        <v>1</v>
      </c>
      <c r="S713">
        <v>58.556664622618314</v>
      </c>
    </row>
    <row r="714" spans="1:19" x14ac:dyDescent="0.2">
      <c r="A714" s="2" t="s">
        <v>738</v>
      </c>
      <c r="B714" s="2">
        <v>616</v>
      </c>
      <c r="C714" s="2">
        <v>5.4966034692956404E-2</v>
      </c>
      <c r="D714" s="2">
        <v>8.1028757045229841E-2</v>
      </c>
      <c r="E714" s="2">
        <v>620786</v>
      </c>
      <c r="F714" s="2">
        <v>0.98133552687826198</v>
      </c>
      <c r="G714" s="2">
        <v>1.0278287133858588</v>
      </c>
      <c r="H714" s="2">
        <v>5.5998966468105107E-2</v>
      </c>
      <c r="I714" s="2">
        <v>78.453206113658013</v>
      </c>
      <c r="J714" s="2">
        <v>294.46938333788518</v>
      </c>
      <c r="K714" s="2">
        <v>1541.7631758276511</v>
      </c>
      <c r="L714" s="2">
        <v>2124.17543674847</v>
      </c>
      <c r="M714" s="2">
        <v>4904.1143461922411</v>
      </c>
      <c r="N714" s="2">
        <v>0.99999999999735223</v>
      </c>
      <c r="O714" s="2">
        <v>1</v>
      </c>
      <c r="P714" s="2">
        <v>1</v>
      </c>
      <c r="Q714" s="2">
        <v>1</v>
      </c>
      <c r="R714" s="2">
        <v>1</v>
      </c>
      <c r="S714">
        <v>58.556664622618314</v>
      </c>
    </row>
    <row r="715" spans="1:19" x14ac:dyDescent="0.2">
      <c r="A715" s="2" t="s">
        <v>739</v>
      </c>
      <c r="B715" s="2">
        <v>616</v>
      </c>
      <c r="C715" s="2">
        <v>5.4966034692956404E-2</v>
      </c>
      <c r="D715" s="2">
        <v>8.6249970486186392E-2</v>
      </c>
      <c r="E715" s="2">
        <v>620786</v>
      </c>
      <c r="F715" s="2">
        <v>0.98133552687826198</v>
      </c>
      <c r="G715" s="2">
        <v>1.0202027121151365</v>
      </c>
      <c r="H715" s="2">
        <v>-0.1153628877770799</v>
      </c>
      <c r="I715" s="2">
        <v>77.765550220120076</v>
      </c>
      <c r="J715" s="2">
        <v>287.6213439115644</v>
      </c>
      <c r="K715" s="2">
        <v>1450.1371465424106</v>
      </c>
      <c r="L715" s="2">
        <v>1976.0753010175706</v>
      </c>
      <c r="M715" s="2">
        <v>4404.125192670278</v>
      </c>
      <c r="N715" s="2">
        <v>0.99999999999652101</v>
      </c>
      <c r="O715" s="2">
        <v>1</v>
      </c>
      <c r="P715" s="2">
        <v>1</v>
      </c>
      <c r="Q715" s="2">
        <v>1</v>
      </c>
      <c r="R715" s="2">
        <v>1</v>
      </c>
      <c r="S715">
        <v>58.556664622618314</v>
      </c>
    </row>
    <row r="716" spans="1:19" x14ac:dyDescent="0.2">
      <c r="A716" s="2" t="s">
        <v>740</v>
      </c>
      <c r="B716" s="2">
        <v>616</v>
      </c>
      <c r="C716" s="2">
        <v>5.4966034692956404E-2</v>
      </c>
      <c r="D716" s="2">
        <v>8.0599732421361397E-2</v>
      </c>
      <c r="E716" s="2">
        <v>620786</v>
      </c>
      <c r="F716" s="2">
        <v>0.98133552687826198</v>
      </c>
      <c r="G716" s="2">
        <v>1.0211268809532916</v>
      </c>
      <c r="H716" s="2">
        <v>-3.1937703751781857E-2</v>
      </c>
      <c r="I716" s="2">
        <v>78.310989320294183</v>
      </c>
      <c r="J716" s="2">
        <v>291.69821343613688</v>
      </c>
      <c r="K716" s="2">
        <v>1497.1912044414009</v>
      </c>
      <c r="L716" s="2">
        <v>2050.6745364459443</v>
      </c>
      <c r="M716" s="2">
        <v>4644.8045741650731</v>
      </c>
      <c r="N716" s="2">
        <v>0.99999999999719835</v>
      </c>
      <c r="O716" s="2">
        <v>1</v>
      </c>
      <c r="P716" s="2">
        <v>1</v>
      </c>
      <c r="Q716" s="2">
        <v>1</v>
      </c>
      <c r="R716" s="2">
        <v>1</v>
      </c>
      <c r="S716">
        <v>58.556664622618314</v>
      </c>
    </row>
    <row r="717" spans="1:19" x14ac:dyDescent="0.2">
      <c r="A717" s="2" t="s">
        <v>741</v>
      </c>
      <c r="B717" s="2">
        <v>616</v>
      </c>
      <c r="C717" s="2">
        <v>5.4966034692956404E-2</v>
      </c>
      <c r="D717" s="2">
        <v>7.7721837821570036E-2</v>
      </c>
      <c r="E717" s="2">
        <v>620786</v>
      </c>
      <c r="F717" s="2">
        <v>0.98133552687826198</v>
      </c>
      <c r="G717" s="2">
        <v>1.0217906388453541</v>
      </c>
      <c r="H717" s="2">
        <v>-3.3322051772184301E-2</v>
      </c>
      <c r="I717" s="2">
        <v>78.250118199975233</v>
      </c>
      <c r="J717" s="2">
        <v>291.43861960665402</v>
      </c>
      <c r="K717" s="2">
        <v>1495.4477886917687</v>
      </c>
      <c r="L717" s="2">
        <v>2048.1314102029523</v>
      </c>
      <c r="M717" s="2">
        <v>4637.9995704941803</v>
      </c>
      <c r="N717" s="2">
        <v>0.99999999999712974</v>
      </c>
      <c r="O717" s="2">
        <v>1</v>
      </c>
      <c r="P717" s="2">
        <v>1</v>
      </c>
      <c r="Q717" s="2">
        <v>1</v>
      </c>
      <c r="R717" s="2">
        <v>1</v>
      </c>
      <c r="S717">
        <v>58.556664622618314</v>
      </c>
    </row>
    <row r="718" spans="1:19" x14ac:dyDescent="0.2">
      <c r="A718" s="2" t="s">
        <v>742</v>
      </c>
      <c r="B718" s="2">
        <v>616</v>
      </c>
      <c r="C718" s="2">
        <v>5.4966034692956404E-2</v>
      </c>
      <c r="D718" s="2">
        <v>1.7842539867903573E-2</v>
      </c>
      <c r="E718" s="2">
        <v>485486</v>
      </c>
      <c r="F718" s="2">
        <v>0.98133552687826198</v>
      </c>
      <c r="G718" s="2">
        <v>0.93378765937595543</v>
      </c>
      <c r="H718" s="2">
        <v>-1.406717431745739E-2</v>
      </c>
      <c r="I718" s="2">
        <v>67.060986855721566</v>
      </c>
      <c r="J718" s="2">
        <v>250.00266611830321</v>
      </c>
      <c r="K718" s="2">
        <v>1283.5867394196678</v>
      </c>
      <c r="L718" s="2">
        <v>1757.2799708649436</v>
      </c>
      <c r="M718" s="2">
        <v>3965.2718726569447</v>
      </c>
      <c r="N718" s="2">
        <v>0.99999999976545872</v>
      </c>
      <c r="O718" s="2">
        <v>1</v>
      </c>
      <c r="P718" s="2">
        <v>1</v>
      </c>
      <c r="Q718" s="2">
        <v>1</v>
      </c>
      <c r="R718" s="2">
        <v>1</v>
      </c>
      <c r="S718">
        <v>45.781571505354698</v>
      </c>
    </row>
    <row r="719" spans="1:19" x14ac:dyDescent="0.2">
      <c r="A719" s="2" t="s">
        <v>743</v>
      </c>
      <c r="B719" s="2">
        <v>616</v>
      </c>
      <c r="C719" s="2">
        <v>5.4966034692956404E-2</v>
      </c>
      <c r="D719" s="2">
        <v>1.7106328711169943E-2</v>
      </c>
      <c r="E719" s="2">
        <v>485486</v>
      </c>
      <c r="F719" s="2">
        <v>0.98133552687826198</v>
      </c>
      <c r="G719" s="2">
        <v>5.3615436367741554</v>
      </c>
      <c r="H719" s="2">
        <v>-6.3441917848115412E-2</v>
      </c>
      <c r="I719" s="2">
        <v>11.706663231881295</v>
      </c>
      <c r="J719" s="2">
        <v>43.905647873237861</v>
      </c>
      <c r="K719" s="2">
        <v>233.11957931192077</v>
      </c>
      <c r="L719" s="2">
        <v>324.17729643683737</v>
      </c>
      <c r="M719" s="2">
        <v>789.17879752309784</v>
      </c>
      <c r="N719" s="2">
        <v>0.92806585699600341</v>
      </c>
      <c r="O719" s="2">
        <v>0.99999846566868356</v>
      </c>
      <c r="P719" s="2">
        <v>1</v>
      </c>
      <c r="Q719" s="2">
        <v>1</v>
      </c>
      <c r="R719" s="2">
        <v>1</v>
      </c>
      <c r="S719">
        <v>45.781571505354698</v>
      </c>
    </row>
    <row r="720" spans="1:19" x14ac:dyDescent="0.2">
      <c r="A720" s="2" t="s">
        <v>744</v>
      </c>
      <c r="B720" s="2">
        <v>616</v>
      </c>
      <c r="C720" s="2">
        <v>5.4966034692956404E-2</v>
      </c>
      <c r="D720" s="2">
        <v>2.1174449886379131E-2</v>
      </c>
      <c r="E720" s="2">
        <v>485486</v>
      </c>
      <c r="F720" s="2">
        <v>0.98133552687826198</v>
      </c>
      <c r="G720" s="2">
        <v>0.94385589591062247</v>
      </c>
      <c r="H720" s="2">
        <v>3.6943889366553608E-2</v>
      </c>
      <c r="I720" s="2">
        <v>66.698835363991662</v>
      </c>
      <c r="J720" s="2">
        <v>249.8652978646133</v>
      </c>
      <c r="K720" s="2">
        <v>1299.3447485478468</v>
      </c>
      <c r="L720" s="2">
        <v>1785.6011760985648</v>
      </c>
      <c r="M720" s="2">
        <v>4079.1501321205951</v>
      </c>
      <c r="N720" s="2">
        <v>0.99999999972992304</v>
      </c>
      <c r="O720" s="2">
        <v>1</v>
      </c>
      <c r="P720" s="2">
        <v>1</v>
      </c>
      <c r="Q720" s="2">
        <v>1</v>
      </c>
      <c r="R720" s="2">
        <v>1</v>
      </c>
      <c r="S720">
        <v>45.781571505354698</v>
      </c>
    </row>
    <row r="721" spans="1:19" x14ac:dyDescent="0.2">
      <c r="A721" s="2" t="s">
        <v>745</v>
      </c>
      <c r="B721" s="2">
        <v>616</v>
      </c>
      <c r="C721" s="2">
        <v>5.4966034692956404E-2</v>
      </c>
      <c r="D721" s="2">
        <v>2.9708643607860397E-2</v>
      </c>
      <c r="E721" s="2">
        <v>485486</v>
      </c>
      <c r="F721" s="2">
        <v>0.98133552687826198</v>
      </c>
      <c r="G721" s="2">
        <v>0.92624195028088518</v>
      </c>
      <c r="H721" s="2">
        <v>-0.18606766511804151</v>
      </c>
      <c r="I721" s="2">
        <v>66.406471952738016</v>
      </c>
      <c r="J721" s="2">
        <v>243.64806173022268</v>
      </c>
      <c r="K721" s="2">
        <v>1202.2681528855628</v>
      </c>
      <c r="L721" s="2">
        <v>1627.5692410819042</v>
      </c>
      <c r="M721" s="2">
        <v>3547.0054974087211</v>
      </c>
      <c r="N721" s="2">
        <v>0.99999999969736564</v>
      </c>
      <c r="O721" s="2">
        <v>1</v>
      </c>
      <c r="P721" s="2">
        <v>1</v>
      </c>
      <c r="Q721" s="2">
        <v>1</v>
      </c>
      <c r="R721" s="2">
        <v>1</v>
      </c>
      <c r="S721">
        <v>45.781571505354698</v>
      </c>
    </row>
    <row r="722" spans="1:19" x14ac:dyDescent="0.2">
      <c r="A722" s="2" t="s">
        <v>746</v>
      </c>
      <c r="B722" s="2">
        <v>616</v>
      </c>
      <c r="C722" s="2">
        <v>5.4966034692956404E-2</v>
      </c>
      <c r="D722" s="2">
        <v>4.1956679256863097E-2</v>
      </c>
      <c r="E722" s="2">
        <v>485486</v>
      </c>
      <c r="F722" s="2">
        <v>0.98133552687826198</v>
      </c>
      <c r="G722" s="2">
        <v>0.92371627670380108</v>
      </c>
      <c r="H722" s="2">
        <v>0.17433212609272383</v>
      </c>
      <c r="I722" s="2">
        <v>69.159534829183244</v>
      </c>
      <c r="J722" s="2">
        <v>262.59546769073722</v>
      </c>
      <c r="K722" s="2">
        <v>1414.6506092085499</v>
      </c>
      <c r="L722" s="2">
        <v>1964.5124775093152</v>
      </c>
      <c r="M722" s="2">
        <v>4641.3993415154418</v>
      </c>
      <c r="N722" s="2">
        <v>0.99999999989663557</v>
      </c>
      <c r="O722" s="2">
        <v>1</v>
      </c>
      <c r="P722" s="2">
        <v>1</v>
      </c>
      <c r="Q722" s="2">
        <v>1</v>
      </c>
      <c r="R722" s="2">
        <v>1</v>
      </c>
      <c r="S722">
        <v>45.781571505354698</v>
      </c>
    </row>
    <row r="723" spans="1:19" x14ac:dyDescent="0.2">
      <c r="A723" s="2" t="s">
        <v>747</v>
      </c>
      <c r="B723" s="2">
        <v>616</v>
      </c>
      <c r="C723" s="2">
        <v>5.4966034692956404E-2</v>
      </c>
      <c r="D723" s="2">
        <v>2.3987124266357643E-2</v>
      </c>
      <c r="E723" s="2">
        <v>485486</v>
      </c>
      <c r="F723" s="2">
        <v>0.98133552687826198</v>
      </c>
      <c r="G723" s="2">
        <v>0.97002988866719753</v>
      </c>
      <c r="H723" s="2">
        <v>-6.4516050983982401E-3</v>
      </c>
      <c r="I723" s="2">
        <v>64.614337536223232</v>
      </c>
      <c r="J723" s="2">
        <v>241.12156894758527</v>
      </c>
      <c r="K723" s="2">
        <v>1242.1327739856247</v>
      </c>
      <c r="L723" s="2">
        <v>1702.5940182276838</v>
      </c>
      <c r="M723" s="2">
        <v>3860.5481984367602</v>
      </c>
      <c r="N723" s="2">
        <v>0.99999999939283624</v>
      </c>
      <c r="O723" s="2">
        <v>1</v>
      </c>
      <c r="P723" s="2">
        <v>1</v>
      </c>
      <c r="Q723" s="2">
        <v>1</v>
      </c>
      <c r="R723" s="2">
        <v>1</v>
      </c>
      <c r="S723">
        <v>45.781571505354698</v>
      </c>
    </row>
    <row r="724" spans="1:19" x14ac:dyDescent="0.2">
      <c r="A724" s="2" t="s">
        <v>748</v>
      </c>
      <c r="B724" s="2">
        <v>616</v>
      </c>
      <c r="C724" s="2">
        <v>5.4966034692956404E-2</v>
      </c>
      <c r="D724" s="2">
        <v>2.3624583538893976E-2</v>
      </c>
      <c r="E724" s="2">
        <v>485486</v>
      </c>
      <c r="F724" s="2">
        <v>0.98133552687826198</v>
      </c>
      <c r="G724" s="2">
        <v>0.93673884562715792</v>
      </c>
      <c r="H724" s="2">
        <v>8.9645922484111726E-2</v>
      </c>
      <c r="I724" s="2">
        <v>67.577666500561648</v>
      </c>
      <c r="J724" s="2">
        <v>254.43342666907978</v>
      </c>
      <c r="K724" s="2">
        <v>1340.4200575701798</v>
      </c>
      <c r="L724" s="2">
        <v>1849.064858308139</v>
      </c>
      <c r="M724" s="2">
        <v>4275.4139400510485</v>
      </c>
      <c r="N724" s="2">
        <v>0.99999999980825005</v>
      </c>
      <c r="O724" s="2">
        <v>1</v>
      </c>
      <c r="P724" s="2">
        <v>1</v>
      </c>
      <c r="Q724" s="2">
        <v>1</v>
      </c>
      <c r="R724" s="2">
        <v>1</v>
      </c>
      <c r="S724">
        <v>45.781571505354698</v>
      </c>
    </row>
    <row r="725" spans="1:19" x14ac:dyDescent="0.2">
      <c r="A725" s="2" t="s">
        <v>749</v>
      </c>
      <c r="B725" s="2">
        <v>616</v>
      </c>
      <c r="C725" s="2">
        <v>5.4966034692956404E-2</v>
      </c>
      <c r="D725" s="2">
        <v>3.3570661942307893E-2</v>
      </c>
      <c r="E725" s="2">
        <v>485486</v>
      </c>
      <c r="F725" s="2">
        <v>0.98133552687826198</v>
      </c>
      <c r="G725" s="2">
        <v>0.94158128976373578</v>
      </c>
      <c r="H725" s="2">
        <v>1.3396189717067859E-2</v>
      </c>
      <c r="I725" s="2">
        <v>66.697185651794811</v>
      </c>
      <c r="J725" s="2">
        <v>249.30301426162572</v>
      </c>
      <c r="K725" s="2">
        <v>1288.9046271917448</v>
      </c>
      <c r="L725" s="2">
        <v>1768.21351487735</v>
      </c>
      <c r="M725" s="2">
        <v>4017.0612072041772</v>
      </c>
      <c r="N725" s="2">
        <v>0.99999999972974951</v>
      </c>
      <c r="O725" s="2">
        <v>1</v>
      </c>
      <c r="P725" s="2">
        <v>1</v>
      </c>
      <c r="Q725" s="2">
        <v>1</v>
      </c>
      <c r="R725" s="2">
        <v>1</v>
      </c>
      <c r="S725">
        <v>45.781571505354698</v>
      </c>
    </row>
    <row r="726" spans="1:19" x14ac:dyDescent="0.2">
      <c r="A726" s="2" t="s">
        <v>750</v>
      </c>
      <c r="B726" s="2">
        <v>616</v>
      </c>
      <c r="C726" s="2">
        <v>5.4966034692956404E-2</v>
      </c>
      <c r="D726" s="2">
        <v>2.5904941544192595E-2</v>
      </c>
      <c r="E726" s="2">
        <v>485486</v>
      </c>
      <c r="F726" s="2">
        <v>0.98133552687826198</v>
      </c>
      <c r="G726" s="2">
        <v>0.93577080366049081</v>
      </c>
      <c r="H726" s="2">
        <v>0.1122236504133218</v>
      </c>
      <c r="I726" s="2">
        <v>67.808739181286697</v>
      </c>
      <c r="J726" s="2">
        <v>255.86410571223027</v>
      </c>
      <c r="K726" s="2">
        <v>1355.7970909226392</v>
      </c>
      <c r="L726" s="2">
        <v>1873.5185670093458</v>
      </c>
      <c r="M726" s="2">
        <v>4356.4025646590217</v>
      </c>
      <c r="N726" s="2">
        <v>0.99999999982478038</v>
      </c>
      <c r="O726" s="2">
        <v>1</v>
      </c>
      <c r="P726" s="2">
        <v>1</v>
      </c>
      <c r="Q726" s="2">
        <v>1</v>
      </c>
      <c r="R726" s="2">
        <v>1</v>
      </c>
      <c r="S726">
        <v>45.781571505354698</v>
      </c>
    </row>
    <row r="727" spans="1:19" x14ac:dyDescent="0.2">
      <c r="A727" s="2" t="s">
        <v>751</v>
      </c>
      <c r="B727" s="2">
        <v>616</v>
      </c>
      <c r="C727" s="2">
        <v>5.4966034692956404E-2</v>
      </c>
      <c r="D727" s="2">
        <v>3.0172913259734174E-2</v>
      </c>
      <c r="E727" s="2">
        <v>485486</v>
      </c>
      <c r="F727" s="2">
        <v>0.98133552687826198</v>
      </c>
      <c r="G727" s="2">
        <v>0.94037553130665075</v>
      </c>
      <c r="H727" s="2">
        <v>4.8629745068535013E-2</v>
      </c>
      <c r="I727" s="2">
        <v>67.027385283624028</v>
      </c>
      <c r="J727" s="2">
        <v>251.37161332730045</v>
      </c>
      <c r="K727" s="2">
        <v>1310.8078594495053</v>
      </c>
      <c r="L727" s="2">
        <v>1802.7804915957829</v>
      </c>
      <c r="M727" s="2">
        <v>4128.4507914724163</v>
      </c>
      <c r="N727" s="2">
        <v>0.99999999976236764</v>
      </c>
      <c r="O727" s="2">
        <v>1</v>
      </c>
      <c r="P727" s="2">
        <v>1</v>
      </c>
      <c r="Q727" s="2">
        <v>1</v>
      </c>
      <c r="R727" s="2">
        <v>1</v>
      </c>
      <c r="S727">
        <v>45.781571505354698</v>
      </c>
    </row>
    <row r="728" spans="1:19" x14ac:dyDescent="0.2">
      <c r="A728" s="2" t="s">
        <v>752</v>
      </c>
      <c r="B728" s="2">
        <v>616</v>
      </c>
      <c r="C728" s="2">
        <v>5.4966034692956404E-2</v>
      </c>
      <c r="D728" s="2">
        <v>3.2172256232230141E-2</v>
      </c>
      <c r="E728" s="2">
        <v>485486</v>
      </c>
      <c r="F728" s="2">
        <v>0.98133552687826198</v>
      </c>
      <c r="G728" s="2">
        <v>0.94052629572209645</v>
      </c>
      <c r="H728" s="2">
        <v>-3.132404791395757E-2</v>
      </c>
      <c r="I728" s="2">
        <v>66.463855902575844</v>
      </c>
      <c r="J728" s="2">
        <v>247.39359539225737</v>
      </c>
      <c r="K728" s="2">
        <v>1265.3935754374222</v>
      </c>
      <c r="L728" s="2">
        <v>1730.56530328335</v>
      </c>
      <c r="M728" s="2">
        <v>3892.9287738950165</v>
      </c>
      <c r="N728" s="2">
        <v>0.99999999970404996</v>
      </c>
      <c r="O728" s="2">
        <v>1</v>
      </c>
      <c r="P728" s="2">
        <v>1</v>
      </c>
      <c r="Q728" s="2">
        <v>1</v>
      </c>
      <c r="R728" s="2">
        <v>1</v>
      </c>
      <c r="S728">
        <v>45.781571505354698</v>
      </c>
    </row>
    <row r="729" spans="1:19" x14ac:dyDescent="0.2">
      <c r="A729" s="2" t="s">
        <v>753</v>
      </c>
      <c r="B729" s="2">
        <v>616</v>
      </c>
      <c r="C729" s="2">
        <v>5.4966034692956404E-2</v>
      </c>
      <c r="D729" s="2">
        <v>1.8468539067429991E-2</v>
      </c>
      <c r="E729" s="2">
        <v>485486</v>
      </c>
      <c r="F729" s="2">
        <v>0.98133552687826198</v>
      </c>
      <c r="G729" s="2">
        <v>1.5214017241901672</v>
      </c>
      <c r="H729" s="5">
        <v>0.10025769426935538</v>
      </c>
      <c r="I729" s="2">
        <v>41.529342258894545</v>
      </c>
      <c r="J729" s="2">
        <v>156.35466121767726</v>
      </c>
      <c r="K729" s="2">
        <v>830.75614867062427</v>
      </c>
      <c r="L729" s="2">
        <v>1152.0220741630101</v>
      </c>
      <c r="M729" s="2">
        <v>2741.3926035379673</v>
      </c>
      <c r="N729" s="2">
        <v>0.99999634338561616</v>
      </c>
      <c r="O729" s="2">
        <v>1</v>
      </c>
      <c r="P729" s="2">
        <v>1</v>
      </c>
      <c r="Q729" s="2">
        <v>1</v>
      </c>
      <c r="R729" s="2">
        <v>1</v>
      </c>
      <c r="S729">
        <v>45.781571505354698</v>
      </c>
    </row>
    <row r="730" spans="1:19" x14ac:dyDescent="0.2">
      <c r="A730" s="2" t="s">
        <v>754</v>
      </c>
      <c r="B730" s="2">
        <v>616</v>
      </c>
      <c r="C730" s="2">
        <v>5.4966034692956404E-2</v>
      </c>
      <c r="D730" s="2">
        <v>2.2166771712068933E-2</v>
      </c>
      <c r="E730" s="2">
        <v>485486</v>
      </c>
      <c r="F730" s="2">
        <v>0.98133552687826198</v>
      </c>
      <c r="G730" s="2">
        <v>0.94296052264132391</v>
      </c>
      <c r="H730" s="2">
        <v>-0.16359718944564339</v>
      </c>
      <c r="I730" s="2">
        <v>65.402781876280315</v>
      </c>
      <c r="J730" s="2">
        <v>240.54467168555155</v>
      </c>
      <c r="K730" s="2">
        <v>1194.3275817450417</v>
      </c>
      <c r="L730" s="2">
        <v>1619.7572839129864</v>
      </c>
      <c r="M730" s="2">
        <v>3550.9209003186602</v>
      </c>
      <c r="N730" s="2">
        <v>0.99999999955290231</v>
      </c>
      <c r="O730" s="2">
        <v>1</v>
      </c>
      <c r="P730" s="2">
        <v>1</v>
      </c>
      <c r="Q730" s="2">
        <v>1</v>
      </c>
      <c r="R730" s="2">
        <v>1</v>
      </c>
      <c r="S730">
        <v>45.781571505354698</v>
      </c>
    </row>
    <row r="731" spans="1:19" x14ac:dyDescent="0.2">
      <c r="A731" s="2" t="s">
        <v>755</v>
      </c>
      <c r="B731" s="2">
        <v>616</v>
      </c>
      <c r="C731" s="2">
        <v>5.4966034692956404E-2</v>
      </c>
      <c r="D731" s="2">
        <v>2.1288164522644162E-2</v>
      </c>
      <c r="E731" s="2">
        <v>485486</v>
      </c>
      <c r="F731" s="2">
        <v>0.98133552687826198</v>
      </c>
      <c r="G731" s="2">
        <v>0.93739533322627622</v>
      </c>
      <c r="H731" s="2">
        <v>-8.1726394282185186E-2</v>
      </c>
      <c r="I731" s="2">
        <v>66.338459873729136</v>
      </c>
      <c r="J731" s="2">
        <v>245.7715567196386</v>
      </c>
      <c r="K731" s="2">
        <v>1242.2620244364784</v>
      </c>
      <c r="L731" s="2">
        <v>1693.1483495581647</v>
      </c>
      <c r="M731" s="2">
        <v>3768.1622315688655</v>
      </c>
      <c r="N731" s="2">
        <v>0.99999999968924846</v>
      </c>
      <c r="O731" s="2">
        <v>1</v>
      </c>
      <c r="P731" s="2">
        <v>1</v>
      </c>
      <c r="Q731" s="2">
        <v>1</v>
      </c>
      <c r="R731" s="2">
        <v>1</v>
      </c>
      <c r="S731">
        <v>45.781571505354698</v>
      </c>
    </row>
    <row r="732" spans="1:19" x14ac:dyDescent="0.2">
      <c r="A732" s="2" t="s">
        <v>756</v>
      </c>
      <c r="B732" s="2">
        <v>616</v>
      </c>
      <c r="C732" s="2">
        <v>5.4966034692956404E-2</v>
      </c>
      <c r="D732" s="2">
        <v>2.7552617967246076E-2</v>
      </c>
      <c r="E732" s="2">
        <v>485486</v>
      </c>
      <c r="F732" s="2">
        <v>0.98133552687826198</v>
      </c>
      <c r="G732" s="2">
        <v>0.92600938373585018</v>
      </c>
      <c r="H732" s="2">
        <v>0.27120790177585419</v>
      </c>
      <c r="I732" s="2">
        <v>69.708018264907608</v>
      </c>
      <c r="J732" s="2">
        <v>267.29839486262756</v>
      </c>
      <c r="K732" s="2">
        <v>1480.0073160563857</v>
      </c>
      <c r="L732" s="2">
        <v>2073.0194120867027</v>
      </c>
      <c r="M732" s="2">
        <v>5043.8775760884564</v>
      </c>
      <c r="N732" s="2">
        <v>0.99999999991660504</v>
      </c>
      <c r="O732" s="2">
        <v>1</v>
      </c>
      <c r="P732" s="2">
        <v>1</v>
      </c>
      <c r="Q732" s="2">
        <v>1</v>
      </c>
      <c r="R732" s="2">
        <v>1</v>
      </c>
      <c r="S732">
        <v>45.781571505354698</v>
      </c>
    </row>
    <row r="733" spans="1:19" x14ac:dyDescent="0.2">
      <c r="A733" s="2" t="s">
        <v>757</v>
      </c>
      <c r="B733" s="2">
        <v>616</v>
      </c>
      <c r="C733" s="2">
        <v>5.4966034692956404E-2</v>
      </c>
      <c r="D733" s="2">
        <v>3.8847661050387533E-2</v>
      </c>
      <c r="E733" s="2">
        <v>485486</v>
      </c>
      <c r="F733" s="2">
        <v>0.98133552687826198</v>
      </c>
      <c r="G733" s="2">
        <v>0.91608991016877406</v>
      </c>
      <c r="H733" s="2">
        <v>-0.27307671698647068</v>
      </c>
      <c r="I733" s="2">
        <v>66.523205804598391</v>
      </c>
      <c r="J733" s="2">
        <v>242.11594452951027</v>
      </c>
      <c r="K733" s="2">
        <v>1171.7549829192542</v>
      </c>
      <c r="L733" s="2">
        <v>1577.8402431061388</v>
      </c>
      <c r="M733" s="2">
        <v>3383.7165083585728</v>
      </c>
      <c r="N733" s="2">
        <v>0.99999999971080888</v>
      </c>
      <c r="O733" s="2">
        <v>1</v>
      </c>
      <c r="P733" s="2">
        <v>1</v>
      </c>
      <c r="Q733" s="2">
        <v>1</v>
      </c>
      <c r="R733" s="2">
        <v>1</v>
      </c>
      <c r="S733">
        <v>45.781571505354698</v>
      </c>
    </row>
    <row r="734" spans="1:19" x14ac:dyDescent="0.2">
      <c r="A734" s="2" t="s">
        <v>758</v>
      </c>
      <c r="B734" s="2">
        <v>616</v>
      </c>
      <c r="C734" s="2">
        <v>5.4966034692956404E-2</v>
      </c>
      <c r="D734" s="2">
        <v>4.6255104008802624E-2</v>
      </c>
      <c r="E734" s="2">
        <v>485486</v>
      </c>
      <c r="F734" s="2">
        <v>0.98133552687826198</v>
      </c>
      <c r="G734" s="2">
        <v>0.91072379243661949</v>
      </c>
      <c r="H734" s="2">
        <v>-0.36722539604750054</v>
      </c>
      <c r="I734" s="2">
        <v>66.255135712369551</v>
      </c>
      <c r="J734" s="2">
        <v>239.11185312568244</v>
      </c>
      <c r="K734" s="2">
        <v>1134.6962673260064</v>
      </c>
      <c r="L734" s="2">
        <v>1519.9717083800736</v>
      </c>
      <c r="M734" s="2">
        <v>3209.9473908923496</v>
      </c>
      <c r="N734" s="2">
        <v>0.99999999967900799</v>
      </c>
      <c r="O734" s="2">
        <v>1</v>
      </c>
      <c r="P734" s="2">
        <v>1</v>
      </c>
      <c r="Q734" s="2">
        <v>1</v>
      </c>
      <c r="R734" s="2">
        <v>1</v>
      </c>
      <c r="S734">
        <v>45.781571505354698</v>
      </c>
    </row>
    <row r="735" spans="1:19" x14ac:dyDescent="0.2">
      <c r="A735" s="2" t="s">
        <v>759</v>
      </c>
      <c r="B735" s="2">
        <v>616</v>
      </c>
      <c r="C735" s="2">
        <v>5.4966034692956404E-2</v>
      </c>
      <c r="D735" s="2">
        <v>2.6529178169467153E-2</v>
      </c>
      <c r="E735" s="2">
        <v>485486</v>
      </c>
      <c r="F735" s="2">
        <v>0.98133552687826198</v>
      </c>
      <c r="G735" s="2">
        <v>0.92162998519969797</v>
      </c>
      <c r="H735" s="2">
        <v>0.18609099926403205</v>
      </c>
      <c r="I735" s="2">
        <v>69.406316868255658</v>
      </c>
      <c r="J735" s="2">
        <v>263.85216876311938</v>
      </c>
      <c r="K735" s="2">
        <v>1426.0584621031685</v>
      </c>
      <c r="L735" s="2">
        <v>1982.3090531542152</v>
      </c>
      <c r="M735" s="2">
        <v>4698.6242745150639</v>
      </c>
      <c r="N735" s="2">
        <v>0.99999999990614996</v>
      </c>
      <c r="O735" s="2">
        <v>1</v>
      </c>
      <c r="P735" s="2">
        <v>1</v>
      </c>
      <c r="Q735" s="2">
        <v>1</v>
      </c>
      <c r="R735" s="2">
        <v>1</v>
      </c>
      <c r="S735">
        <v>45.781571505354698</v>
      </c>
    </row>
    <row r="736" spans="1:19" x14ac:dyDescent="0.2">
      <c r="A736" s="2" t="s">
        <v>760</v>
      </c>
      <c r="B736" s="2">
        <v>616</v>
      </c>
      <c r="C736" s="2">
        <v>5.4966034692956404E-2</v>
      </c>
      <c r="D736" s="2">
        <v>1.8698902452672188E-2</v>
      </c>
      <c r="E736" s="2">
        <v>485486</v>
      </c>
      <c r="F736" s="2">
        <v>0.98133552687826198</v>
      </c>
      <c r="G736" s="2">
        <v>0.94258729123584273</v>
      </c>
      <c r="H736" s="2">
        <v>5.0066463173016054E-4</v>
      </c>
      <c r="I736" s="2">
        <v>66.537347236430122</v>
      </c>
      <c r="J736" s="2">
        <v>248.40682765777674</v>
      </c>
      <c r="K736" s="2">
        <v>1280.3389473716197</v>
      </c>
      <c r="L736" s="2">
        <v>1754.9078374955093</v>
      </c>
      <c r="M736" s="2">
        <v>3975.751187213737</v>
      </c>
      <c r="N736" s="2">
        <v>0.9999999997123965</v>
      </c>
      <c r="O736" s="2">
        <v>1</v>
      </c>
      <c r="P736" s="2">
        <v>1</v>
      </c>
      <c r="Q736" s="2">
        <v>1</v>
      </c>
      <c r="R736" s="2">
        <v>1</v>
      </c>
      <c r="S736">
        <v>45.781571505354698</v>
      </c>
    </row>
    <row r="737" spans="1:19" x14ac:dyDescent="0.2">
      <c r="A737" s="2" t="s">
        <v>761</v>
      </c>
      <c r="B737" s="2">
        <v>616</v>
      </c>
      <c r="C737" s="2">
        <v>5.4966034692956404E-2</v>
      </c>
      <c r="D737" s="2">
        <v>3.7251905248783648E-2</v>
      </c>
      <c r="E737" s="2">
        <v>485486</v>
      </c>
      <c r="F737" s="2">
        <v>0.98133552687826198</v>
      </c>
      <c r="G737" s="2">
        <v>0.93165118118217605</v>
      </c>
      <c r="H737" s="2">
        <v>3.2321158752466973E-2</v>
      </c>
      <c r="I737" s="2">
        <v>67.540979933331897</v>
      </c>
      <c r="J737" s="2">
        <v>252.89727239525681</v>
      </c>
      <c r="K737" s="2">
        <v>1313.0856753965829</v>
      </c>
      <c r="L737" s="2">
        <v>1803.5108614428941</v>
      </c>
      <c r="M737" s="2">
        <v>4111.475058912235</v>
      </c>
      <c r="N737" s="2">
        <v>0.99999999980548648</v>
      </c>
      <c r="O737" s="2">
        <v>1</v>
      </c>
      <c r="P737" s="2">
        <v>1</v>
      </c>
      <c r="Q737" s="2">
        <v>1</v>
      </c>
      <c r="R737" s="2">
        <v>1</v>
      </c>
      <c r="S737">
        <v>45.781571505354698</v>
      </c>
    </row>
    <row r="738" spans="1:19" x14ac:dyDescent="0.2">
      <c r="A738" s="2" t="s">
        <v>762</v>
      </c>
      <c r="B738" s="2">
        <v>616</v>
      </c>
      <c r="C738" s="2">
        <v>5.4966034692956404E-2</v>
      </c>
      <c r="D738" s="2">
        <v>3.6928577637915266E-2</v>
      </c>
      <c r="E738" s="2">
        <v>485486</v>
      </c>
      <c r="F738" s="2">
        <v>0.98133552687826198</v>
      </c>
      <c r="G738" s="2">
        <v>0.93163433841932808</v>
      </c>
      <c r="H738" s="2">
        <v>4.9466570412433589E-2</v>
      </c>
      <c r="I738" s="2">
        <v>67.663794393080991</v>
      </c>
      <c r="J738" s="2">
        <v>253.77335267348764</v>
      </c>
      <c r="K738" s="2">
        <v>1323.2659550606991</v>
      </c>
      <c r="L738" s="2">
        <v>1819.7725715017039</v>
      </c>
      <c r="M738" s="2">
        <v>4165.230332354492</v>
      </c>
      <c r="N738" s="2">
        <v>0.99999999981458543</v>
      </c>
      <c r="O738" s="2">
        <v>1</v>
      </c>
      <c r="P738" s="2">
        <v>1</v>
      </c>
      <c r="Q738" s="2">
        <v>1</v>
      </c>
      <c r="R738" s="2">
        <v>1</v>
      </c>
      <c r="S738">
        <v>45.781571505354698</v>
      </c>
    </row>
    <row r="739" spans="1:19" x14ac:dyDescent="0.2">
      <c r="A739" s="2" t="s">
        <v>763</v>
      </c>
      <c r="B739" s="2">
        <v>616</v>
      </c>
      <c r="C739" s="2">
        <v>5.4966034692956404E-2</v>
      </c>
      <c r="D739" s="2">
        <v>3.7736774655719674E-2</v>
      </c>
      <c r="E739" s="2">
        <v>485486</v>
      </c>
      <c r="F739" s="2">
        <v>0.98133552687826198</v>
      </c>
      <c r="G739" s="2">
        <v>0.93149914485568797</v>
      </c>
      <c r="H739" s="2">
        <v>-1.2907312221268719E-2</v>
      </c>
      <c r="I739" s="2">
        <v>67.233225540426886</v>
      </c>
      <c r="J739" s="2">
        <v>250.66711003272951</v>
      </c>
      <c r="K739" s="2">
        <v>1287.2236980061678</v>
      </c>
      <c r="L739" s="2">
        <v>1762.3198994084016</v>
      </c>
      <c r="M739" s="2">
        <v>3976.8149441033929</v>
      </c>
      <c r="N739" s="2">
        <v>0.99999999978068654</v>
      </c>
      <c r="O739" s="2">
        <v>1</v>
      </c>
      <c r="P739" s="2">
        <v>1</v>
      </c>
      <c r="Q739" s="2">
        <v>1</v>
      </c>
      <c r="R739" s="2">
        <v>1</v>
      </c>
      <c r="S739">
        <v>45.781571505354698</v>
      </c>
    </row>
    <row r="740" spans="1:19" x14ac:dyDescent="0.2">
      <c r="A740" s="2" t="s">
        <v>764</v>
      </c>
      <c r="B740" s="2">
        <v>616</v>
      </c>
      <c r="C740" s="2">
        <v>5.4966034692956404E-2</v>
      </c>
      <c r="D740" s="2">
        <v>3.8160276038999567E-2</v>
      </c>
      <c r="E740" s="2">
        <v>485486</v>
      </c>
      <c r="F740" s="2">
        <v>0.98133552687826198</v>
      </c>
      <c r="G740" s="2">
        <v>0.93032952340182984</v>
      </c>
      <c r="H740" s="2">
        <v>6.5629568345656503E-2</v>
      </c>
      <c r="I740" s="2">
        <v>67.87428323770088</v>
      </c>
      <c r="J740" s="2">
        <v>254.95882120814065</v>
      </c>
      <c r="K740" s="2">
        <v>1334.8179856680251</v>
      </c>
      <c r="L740" s="2">
        <v>1837.829309158946</v>
      </c>
      <c r="M740" s="2">
        <v>4222.4225863347092</v>
      </c>
      <c r="N740" s="2">
        <v>0.99999999982920551</v>
      </c>
      <c r="O740" s="2">
        <v>1</v>
      </c>
      <c r="P740" s="2">
        <v>1</v>
      </c>
      <c r="Q740" s="2">
        <v>1</v>
      </c>
      <c r="R740" s="2">
        <v>1</v>
      </c>
      <c r="S740">
        <v>45.781571505354698</v>
      </c>
    </row>
    <row r="741" spans="1:19" x14ac:dyDescent="0.2">
      <c r="A741" s="2" t="s">
        <v>765</v>
      </c>
      <c r="B741" s="2">
        <v>616</v>
      </c>
      <c r="C741" s="2">
        <v>5.4966034692956404E-2</v>
      </c>
      <c r="D741" s="2">
        <v>3.8341086773830621E-2</v>
      </c>
      <c r="E741" s="2">
        <v>485486</v>
      </c>
      <c r="F741" s="2">
        <v>0.98133552687826198</v>
      </c>
      <c r="G741" s="2">
        <v>0.92972003167399131</v>
      </c>
      <c r="H741" s="2">
        <v>8.1603360887298276E-2</v>
      </c>
      <c r="I741" s="2">
        <v>68.033492579763276</v>
      </c>
      <c r="J741" s="2">
        <v>255.95266903625546</v>
      </c>
      <c r="K741" s="2">
        <v>1345.4625174207013</v>
      </c>
      <c r="L741" s="2">
        <v>1854.7075877515656</v>
      </c>
      <c r="M741" s="2">
        <v>4277.6804890481535</v>
      </c>
      <c r="N741" s="2">
        <v>0.9999999998394965</v>
      </c>
      <c r="O741" s="2">
        <v>1</v>
      </c>
      <c r="P741" s="2">
        <v>1</v>
      </c>
      <c r="Q741" s="2">
        <v>1</v>
      </c>
      <c r="R741" s="2">
        <v>1</v>
      </c>
      <c r="S741">
        <v>45.781571505354698</v>
      </c>
    </row>
    <row r="742" spans="1:19" x14ac:dyDescent="0.2">
      <c r="A742" s="2" t="s">
        <v>766</v>
      </c>
      <c r="B742" s="2">
        <v>616</v>
      </c>
      <c r="C742" s="2">
        <v>5.4966034692956404E-2</v>
      </c>
      <c r="D742" s="2">
        <v>3.8931366932256684E-2</v>
      </c>
      <c r="E742" s="2">
        <v>485486</v>
      </c>
      <c r="F742" s="2">
        <v>0.98133552687826198</v>
      </c>
      <c r="G742" s="2">
        <v>0.93064122518128545</v>
      </c>
      <c r="H742" s="2">
        <v>4.8199767149146887E-2</v>
      </c>
      <c r="I742" s="2">
        <v>67.727169242874211</v>
      </c>
      <c r="J742" s="2">
        <v>253.97953252340122</v>
      </c>
      <c r="K742" s="2">
        <v>1323.8820493428748</v>
      </c>
      <c r="L742" s="2">
        <v>1820.4206976920991</v>
      </c>
      <c r="M742" s="2">
        <v>4165.1258196715598</v>
      </c>
      <c r="N742" s="2">
        <v>0.99999999981911369</v>
      </c>
      <c r="O742" s="2">
        <v>1</v>
      </c>
      <c r="P742" s="2">
        <v>1</v>
      </c>
      <c r="Q742" s="2">
        <v>1</v>
      </c>
      <c r="R742" s="2">
        <v>1</v>
      </c>
      <c r="S742">
        <v>45.781571505354698</v>
      </c>
    </row>
    <row r="743" spans="1:19" x14ac:dyDescent="0.2">
      <c r="A743" s="2" t="s">
        <v>767</v>
      </c>
      <c r="B743" s="2">
        <v>616</v>
      </c>
      <c r="C743" s="2">
        <v>5.4966034692956404E-2</v>
      </c>
      <c r="D743" s="2">
        <v>3.6414159809556736E-2</v>
      </c>
      <c r="E743" s="2">
        <v>485486</v>
      </c>
      <c r="F743" s="2">
        <v>0.98133552687826198</v>
      </c>
      <c r="G743" s="2">
        <v>0.91712814566132561</v>
      </c>
      <c r="H743" s="2">
        <v>0.27032576792962321</v>
      </c>
      <c r="I743" s="2">
        <v>70.3942024083739</v>
      </c>
      <c r="J743" s="2">
        <v>269.95927214968265</v>
      </c>
      <c r="K743" s="2">
        <v>1494.8441779767822</v>
      </c>
      <c r="L743" s="2">
        <v>2093.6899550600542</v>
      </c>
      <c r="M743" s="2">
        <v>5091.5489366313632</v>
      </c>
      <c r="N743" s="2">
        <v>0.99999999993626565</v>
      </c>
      <c r="O743" s="2">
        <v>1</v>
      </c>
      <c r="P743" s="2">
        <v>1</v>
      </c>
      <c r="Q743" s="2">
        <v>1</v>
      </c>
      <c r="R743" s="2">
        <v>1</v>
      </c>
      <c r="S743">
        <v>45.781571505354698</v>
      </c>
    </row>
    <row r="744" spans="1:19" x14ac:dyDescent="0.2">
      <c r="A744" s="2" t="s">
        <v>768</v>
      </c>
      <c r="B744" s="2">
        <v>616</v>
      </c>
      <c r="C744" s="2">
        <v>5.4966034692956404E-2</v>
      </c>
      <c r="D744" s="2">
        <v>2.4603670797013089E-2</v>
      </c>
      <c r="E744" s="2">
        <v>485486</v>
      </c>
      <c r="F744" s="2">
        <v>0.98133552687826198</v>
      </c>
      <c r="G744" s="2">
        <v>0.93800478060457027</v>
      </c>
      <c r="H744" s="2">
        <v>0.22047730628098525</v>
      </c>
      <c r="I744" s="2">
        <v>68.423085334910681</v>
      </c>
      <c r="J744" s="2">
        <v>260.95672365384803</v>
      </c>
      <c r="K744" s="2">
        <v>1423.6285844183396</v>
      </c>
      <c r="L744" s="2">
        <v>1984.934173740108</v>
      </c>
      <c r="M744" s="2">
        <v>4755.9970595265358</v>
      </c>
      <c r="N744" s="2">
        <v>0.99999999986214994</v>
      </c>
      <c r="O744" s="2">
        <v>1</v>
      </c>
      <c r="P744" s="2">
        <v>1</v>
      </c>
      <c r="Q744" s="2">
        <v>1</v>
      </c>
      <c r="R744" s="2">
        <v>1</v>
      </c>
      <c r="S744">
        <v>45.781571505354698</v>
      </c>
    </row>
    <row r="745" spans="1:19" x14ac:dyDescent="0.2">
      <c r="A745" s="2" t="s">
        <v>769</v>
      </c>
      <c r="B745" s="2">
        <v>616</v>
      </c>
      <c r="C745" s="2">
        <v>5.4966034692956404E-2</v>
      </c>
      <c r="D745" s="2">
        <v>3.1421903122360151E-2</v>
      </c>
      <c r="E745" s="2">
        <v>485486</v>
      </c>
      <c r="F745" s="2">
        <v>0.98133552687826198</v>
      </c>
      <c r="G745" s="2">
        <v>0.93948331128570828</v>
      </c>
      <c r="H745" s="2">
        <v>2.519607809989878E-2</v>
      </c>
      <c r="I745" s="2">
        <v>66.927894006370835</v>
      </c>
      <c r="J745" s="2">
        <v>250.44083062289027</v>
      </c>
      <c r="K745" s="2">
        <v>1298.4078711959128</v>
      </c>
      <c r="L745" s="2">
        <v>1782.6780197482253</v>
      </c>
      <c r="M745" s="2">
        <v>4060.0251797982064</v>
      </c>
      <c r="N745" s="2">
        <v>0.99999999975297515</v>
      </c>
      <c r="O745" s="2">
        <v>1</v>
      </c>
      <c r="P745" s="2">
        <v>1</v>
      </c>
      <c r="Q745" s="2">
        <v>1</v>
      </c>
      <c r="R745" s="2">
        <v>1</v>
      </c>
      <c r="S745">
        <v>45.781571505354698</v>
      </c>
    </row>
    <row r="746" spans="1:19" x14ac:dyDescent="0.2">
      <c r="A746" s="2" t="s">
        <v>770</v>
      </c>
      <c r="B746" s="2">
        <v>616</v>
      </c>
      <c r="C746" s="2">
        <v>5.4966034692956404E-2</v>
      </c>
      <c r="D746" s="2">
        <v>4.2464930360049558E-2</v>
      </c>
      <c r="E746" s="2">
        <v>485486</v>
      </c>
      <c r="F746" s="2">
        <v>0.98133552687826198</v>
      </c>
      <c r="G746" s="2">
        <v>0.93102464256064132</v>
      </c>
      <c r="H746" s="2">
        <v>3.2776391411806459E-2</v>
      </c>
      <c r="I746" s="2">
        <v>67.589695854277338</v>
      </c>
      <c r="J746" s="2">
        <v>253.09003838433134</v>
      </c>
      <c r="K746" s="2">
        <v>1314.2066126182717</v>
      </c>
      <c r="L746" s="2">
        <v>1805.0906071958545</v>
      </c>
      <c r="M746" s="2">
        <v>4115.2918511713942</v>
      </c>
      <c r="N746" s="2">
        <v>0.99999999980914767</v>
      </c>
      <c r="O746" s="2">
        <v>1</v>
      </c>
      <c r="P746" s="2">
        <v>1</v>
      </c>
      <c r="Q746" s="2">
        <v>1</v>
      </c>
      <c r="R746" s="2">
        <v>1</v>
      </c>
      <c r="S746">
        <v>45.781571505354698</v>
      </c>
    </row>
    <row r="747" spans="1:19" x14ac:dyDescent="0.2">
      <c r="A747" s="2" t="s">
        <v>771</v>
      </c>
      <c r="B747" s="2">
        <v>616</v>
      </c>
      <c r="C747" s="2">
        <v>5.4966034692956404E-2</v>
      </c>
      <c r="D747" s="2">
        <v>2.6093155401541411E-2</v>
      </c>
      <c r="E747" s="2">
        <v>485486</v>
      </c>
      <c r="F747" s="2">
        <v>0.98133552687826198</v>
      </c>
      <c r="G747" s="2">
        <v>0.9312783255735031</v>
      </c>
      <c r="H747" s="2">
        <v>8.9316291236584842E-4</v>
      </c>
      <c r="I747" s="2">
        <v>67.34610768264703</v>
      </c>
      <c r="J747" s="2">
        <v>251.41488129540159</v>
      </c>
      <c r="K747" s="2">
        <v>1295.3600253537352</v>
      </c>
      <c r="L747" s="2">
        <v>1775.1632249515071</v>
      </c>
      <c r="M747" s="2">
        <v>4017.9389719018991</v>
      </c>
      <c r="N747" s="2">
        <v>0.99999999979012866</v>
      </c>
      <c r="O747" s="2">
        <v>1</v>
      </c>
      <c r="P747" s="2">
        <v>1</v>
      </c>
      <c r="Q747" s="2">
        <v>1</v>
      </c>
      <c r="R747" s="2">
        <v>1</v>
      </c>
      <c r="S747">
        <v>45.781571505354698</v>
      </c>
    </row>
    <row r="748" spans="1:19" x14ac:dyDescent="0.2">
      <c r="A748" s="2" t="s">
        <v>772</v>
      </c>
      <c r="B748" s="2">
        <v>616</v>
      </c>
      <c r="C748" s="2">
        <v>5.4966034692956404E-2</v>
      </c>
      <c r="D748" s="2">
        <v>3.3856557071303216E-2</v>
      </c>
      <c r="E748" s="2">
        <v>485486</v>
      </c>
      <c r="F748" s="2">
        <v>0.98133552687826198</v>
      </c>
      <c r="G748" s="2">
        <v>0.9205978849320765</v>
      </c>
      <c r="H748" s="2">
        <v>0.22251077570301916</v>
      </c>
      <c r="I748" s="2">
        <v>69.759228199835931</v>
      </c>
      <c r="J748" s="2">
        <v>266.18412799003761</v>
      </c>
      <c r="K748" s="2">
        <v>1453.4809800197422</v>
      </c>
      <c r="L748" s="2">
        <v>2026.8538857682752</v>
      </c>
      <c r="M748" s="2">
        <v>4855.9092417947913</v>
      </c>
      <c r="N748" s="2">
        <v>0.99999999991826083</v>
      </c>
      <c r="O748" s="2">
        <v>1</v>
      </c>
      <c r="P748" s="2">
        <v>1</v>
      </c>
      <c r="Q748" s="2">
        <v>1</v>
      </c>
      <c r="R748" s="2">
        <v>1</v>
      </c>
      <c r="S748">
        <v>45.781571505354698</v>
      </c>
    </row>
    <row r="749" spans="1:19" x14ac:dyDescent="0.2">
      <c r="A749" s="2" t="s">
        <v>773</v>
      </c>
      <c r="B749" s="2">
        <v>616</v>
      </c>
      <c r="C749" s="2">
        <v>5.4966034692956404E-2</v>
      </c>
      <c r="D749" s="2">
        <v>2.4697274299033949E-2</v>
      </c>
      <c r="E749" s="2">
        <v>485486</v>
      </c>
      <c r="F749" s="2">
        <v>0.98133552687826198</v>
      </c>
      <c r="G749" s="2">
        <v>0.93862065928064486</v>
      </c>
      <c r="H749" s="2">
        <v>0.20451725912815841</v>
      </c>
      <c r="I749" s="2">
        <v>68.261718298007764</v>
      </c>
      <c r="J749" s="2">
        <v>259.92279626289348</v>
      </c>
      <c r="K749" s="2">
        <v>1411.717068562235</v>
      </c>
      <c r="L749" s="2">
        <v>1965.6175893456857</v>
      </c>
      <c r="M749" s="2">
        <v>4687.8157637185932</v>
      </c>
      <c r="N749" s="2">
        <v>0.99999999985318122</v>
      </c>
      <c r="O749" s="2">
        <v>1</v>
      </c>
      <c r="P749" s="2">
        <v>1</v>
      </c>
      <c r="Q749" s="2">
        <v>1</v>
      </c>
      <c r="R749" s="2">
        <v>1</v>
      </c>
      <c r="S749">
        <v>45.781571505354698</v>
      </c>
    </row>
    <row r="750" spans="1:19" x14ac:dyDescent="0.2">
      <c r="A750" s="2" t="s">
        <v>774</v>
      </c>
      <c r="B750" s="2">
        <v>616</v>
      </c>
      <c r="C750" s="2">
        <v>5.4966034692956404E-2</v>
      </c>
      <c r="D750" s="2">
        <v>4.5724524953111766E-2</v>
      </c>
      <c r="E750" s="2">
        <v>485486</v>
      </c>
      <c r="F750" s="2">
        <v>0.98133552687826198</v>
      </c>
      <c r="G750" s="2">
        <v>0.91274757354576763</v>
      </c>
      <c r="H750" s="2">
        <v>-0.33539921355453789</v>
      </c>
      <c r="I750" s="2">
        <v>66.330827547485214</v>
      </c>
      <c r="J750" s="2">
        <v>240.06784317805352</v>
      </c>
      <c r="K750" s="2">
        <v>1146.7410526421875</v>
      </c>
      <c r="L750" s="2">
        <v>1538.7724128031343</v>
      </c>
      <c r="M750" s="2">
        <v>3266.1485024052317</v>
      </c>
      <c r="N750" s="2">
        <v>0.9999999996883242</v>
      </c>
      <c r="O750" s="2">
        <v>1</v>
      </c>
      <c r="P750" s="2">
        <v>1</v>
      </c>
      <c r="Q750" s="2">
        <v>1</v>
      </c>
      <c r="R750" s="2">
        <v>1</v>
      </c>
      <c r="S750">
        <v>45.781571505354698</v>
      </c>
    </row>
    <row r="751" spans="1:19" x14ac:dyDescent="0.2">
      <c r="A751" s="2" t="s">
        <v>775</v>
      </c>
      <c r="B751" s="2">
        <v>616</v>
      </c>
      <c r="C751" s="2">
        <v>5.4966034692956404E-2</v>
      </c>
      <c r="D751" s="2">
        <v>4.534664534157537E-2</v>
      </c>
      <c r="E751" s="2">
        <v>485486</v>
      </c>
      <c r="F751" s="2">
        <v>0.98133552687826198</v>
      </c>
      <c r="G751" s="2">
        <v>0.91296691092556326</v>
      </c>
      <c r="H751" s="2">
        <v>-0.32819356278574363</v>
      </c>
      <c r="I751" s="2">
        <v>66.364724498525106</v>
      </c>
      <c r="J751" s="2">
        <v>240.34372715497733</v>
      </c>
      <c r="K751" s="2">
        <v>1149.752736175506</v>
      </c>
      <c r="L751" s="2">
        <v>1543.415122958671</v>
      </c>
      <c r="M751" s="2">
        <v>3279.7306472474233</v>
      </c>
      <c r="N751" s="2">
        <v>0.99999999969240849</v>
      </c>
      <c r="O751" s="2">
        <v>1</v>
      </c>
      <c r="P751" s="2">
        <v>1</v>
      </c>
      <c r="Q751" s="2">
        <v>1</v>
      </c>
      <c r="R751" s="2">
        <v>1</v>
      </c>
      <c r="S751">
        <v>45.781571505354698</v>
      </c>
    </row>
    <row r="752" spans="1:19" x14ac:dyDescent="0.2">
      <c r="A752" s="2" t="s">
        <v>776</v>
      </c>
      <c r="B752" s="2">
        <v>616</v>
      </c>
      <c r="C752" s="2">
        <v>5.4966034692956404E-2</v>
      </c>
      <c r="D752" s="2">
        <v>4.6370502974417062E-2</v>
      </c>
      <c r="E752" s="2">
        <v>485486</v>
      </c>
      <c r="F752" s="2">
        <v>0.98133552687826198</v>
      </c>
      <c r="G752" s="2">
        <v>0.91254419727004898</v>
      </c>
      <c r="H752" s="2">
        <v>-0.35455358768588663</v>
      </c>
      <c r="I752" s="2">
        <v>66.21438409550889</v>
      </c>
      <c r="J752" s="2">
        <v>239.24551158806392</v>
      </c>
      <c r="K752" s="2">
        <v>1138.4229453385019</v>
      </c>
      <c r="L752" s="2">
        <v>1526.0658624635648</v>
      </c>
      <c r="M752" s="2">
        <v>3229.6846744269251</v>
      </c>
      <c r="N752" s="2">
        <v>0.99999999967387809</v>
      </c>
      <c r="O752" s="2">
        <v>1</v>
      </c>
      <c r="P752" s="2">
        <v>1</v>
      </c>
      <c r="Q752" s="2">
        <v>1</v>
      </c>
      <c r="R752" s="2">
        <v>1</v>
      </c>
      <c r="S752">
        <v>45.781571505354698</v>
      </c>
    </row>
    <row r="753" spans="1:19" x14ac:dyDescent="0.2">
      <c r="A753" s="2" t="s">
        <v>777</v>
      </c>
      <c r="B753" s="2">
        <v>616</v>
      </c>
      <c r="C753" s="2">
        <v>5.4966034692956404E-2</v>
      </c>
      <c r="D753" s="2">
        <v>4.3338053652581518E-2</v>
      </c>
      <c r="E753" s="2">
        <v>485486</v>
      </c>
      <c r="F753" s="2">
        <v>0.98133552687826198</v>
      </c>
      <c r="G753" s="2">
        <v>0.91415054570567122</v>
      </c>
      <c r="H753" s="2">
        <v>-0.31728235906897295</v>
      </c>
      <c r="I753" s="2">
        <v>66.356400531958556</v>
      </c>
      <c r="J753" s="2">
        <v>240.55395708336437</v>
      </c>
      <c r="K753" s="2">
        <v>1153.448733555108</v>
      </c>
      <c r="L753" s="2">
        <v>1549.3432291998922</v>
      </c>
      <c r="M753" s="2">
        <v>3298.4077639088114</v>
      </c>
      <c r="N753" s="2">
        <v>0.99999999969141051</v>
      </c>
      <c r="O753" s="2">
        <v>1</v>
      </c>
      <c r="P753" s="2">
        <v>1</v>
      </c>
      <c r="Q753" s="2">
        <v>1</v>
      </c>
      <c r="R753" s="2">
        <v>1</v>
      </c>
      <c r="S753">
        <v>45.781571505354698</v>
      </c>
    </row>
    <row r="754" spans="1:19" x14ac:dyDescent="0.2">
      <c r="A754" s="2" t="s">
        <v>778</v>
      </c>
      <c r="B754" s="2">
        <v>616</v>
      </c>
      <c r="C754" s="2">
        <v>5.4966034692956404E-2</v>
      </c>
      <c r="D754" s="2">
        <v>4.2732860440272934E-2</v>
      </c>
      <c r="E754" s="2">
        <v>485486</v>
      </c>
      <c r="F754" s="2">
        <v>0.98133552687826198</v>
      </c>
      <c r="G754" s="2">
        <v>0.9145444422084783</v>
      </c>
      <c r="H754" s="2">
        <v>-0.31194056981921681</v>
      </c>
      <c r="I754" s="2">
        <v>66.365330045702692</v>
      </c>
      <c r="J754" s="2">
        <v>240.70251071670793</v>
      </c>
      <c r="K754" s="2">
        <v>1155.4623270147247</v>
      </c>
      <c r="L754" s="2">
        <v>1552.5147400481783</v>
      </c>
      <c r="M754" s="2">
        <v>3308.0905891836469</v>
      </c>
      <c r="N754" s="2">
        <v>0.99999999969248099</v>
      </c>
      <c r="O754" s="2">
        <v>1</v>
      </c>
      <c r="P754" s="2">
        <v>1</v>
      </c>
      <c r="Q754" s="2">
        <v>1</v>
      </c>
      <c r="R754" s="2">
        <v>1</v>
      </c>
      <c r="S754">
        <v>45.781571505354698</v>
      </c>
    </row>
    <row r="755" spans="1:19" x14ac:dyDescent="0.2">
      <c r="A755" s="2" t="s">
        <v>779</v>
      </c>
      <c r="B755" s="2">
        <v>616</v>
      </c>
      <c r="C755" s="2">
        <v>5.4966034692956404E-2</v>
      </c>
      <c r="D755" s="2">
        <v>4.1778783036629595E-2</v>
      </c>
      <c r="E755" s="2">
        <v>485486</v>
      </c>
      <c r="F755" s="2">
        <v>0.98133552687826198</v>
      </c>
      <c r="G755" s="2">
        <v>0.9147540419028084</v>
      </c>
      <c r="H755" s="2">
        <v>-0.30513695857447526</v>
      </c>
      <c r="I755" s="2">
        <v>66.397191261853024</v>
      </c>
      <c r="J755" s="2">
        <v>240.96374236194319</v>
      </c>
      <c r="K755" s="2">
        <v>1158.3463331868547</v>
      </c>
      <c r="L755" s="2">
        <v>1556.972940258662</v>
      </c>
      <c r="M755" s="2">
        <v>3321.2376371081964</v>
      </c>
      <c r="N755" s="2">
        <v>0.99999999969627051</v>
      </c>
      <c r="O755" s="2">
        <v>1</v>
      </c>
      <c r="P755" s="2">
        <v>1</v>
      </c>
      <c r="Q755" s="2">
        <v>1</v>
      </c>
      <c r="R755" s="2">
        <v>1</v>
      </c>
      <c r="S755">
        <v>45.781571505354698</v>
      </c>
    </row>
    <row r="756" spans="1:19" x14ac:dyDescent="0.2">
      <c r="A756" s="2" t="s">
        <v>780</v>
      </c>
      <c r="B756" s="2">
        <v>616</v>
      </c>
      <c r="C756" s="2">
        <v>5.4966034692956404E-2</v>
      </c>
      <c r="D756" s="2">
        <v>2.312212761763778E-2</v>
      </c>
      <c r="E756" s="2">
        <v>485486</v>
      </c>
      <c r="F756" s="2">
        <v>0.98133552687826198</v>
      </c>
      <c r="G756" s="2">
        <v>0.93274660905316809</v>
      </c>
      <c r="H756" s="2">
        <v>-8.3045964136750985E-2</v>
      </c>
      <c r="I756" s="2">
        <v>66.656400092348207</v>
      </c>
      <c r="J756" s="2">
        <v>246.90187504575479</v>
      </c>
      <c r="K756" s="2">
        <v>1247.2483038738421</v>
      </c>
      <c r="L756" s="2">
        <v>1699.6106111163467</v>
      </c>
      <c r="M756" s="2">
        <v>3779.7676081054665</v>
      </c>
      <c r="N756" s="2">
        <v>0.99999999972542319</v>
      </c>
      <c r="O756" s="2">
        <v>1</v>
      </c>
      <c r="P756" s="2">
        <v>1</v>
      </c>
      <c r="Q756" s="2">
        <v>1</v>
      </c>
      <c r="R756" s="2">
        <v>1</v>
      </c>
      <c r="S756">
        <v>45.781571505354698</v>
      </c>
    </row>
    <row r="757" spans="1:19" x14ac:dyDescent="0.2">
      <c r="A757" s="2" t="s">
        <v>781</v>
      </c>
      <c r="B757" s="2">
        <v>616</v>
      </c>
      <c r="C757" s="2">
        <v>5.4966034692956404E-2</v>
      </c>
      <c r="D757" s="2">
        <v>4.1407256636181874E-2</v>
      </c>
      <c r="E757" s="2">
        <v>485486</v>
      </c>
      <c r="F757" s="2">
        <v>0.98133552687826198</v>
      </c>
      <c r="G757" s="2">
        <v>0.93107072907826671</v>
      </c>
      <c r="H757" s="2">
        <v>3.7039979852613987E-2</v>
      </c>
      <c r="I757" s="2">
        <v>67.61658300303705</v>
      </c>
      <c r="J757" s="2">
        <v>253.29401346802382</v>
      </c>
      <c r="K757" s="2">
        <v>1316.6590448340071</v>
      </c>
      <c r="L757" s="2">
        <v>1809.0213420218515</v>
      </c>
      <c r="M757" s="2">
        <v>4128.3592484633637</v>
      </c>
      <c r="N757" s="2">
        <v>0.99999999981113885</v>
      </c>
      <c r="O757" s="2">
        <v>1</v>
      </c>
      <c r="P757" s="2">
        <v>1</v>
      </c>
      <c r="Q757" s="2">
        <v>1</v>
      </c>
      <c r="R757" s="2">
        <v>1</v>
      </c>
      <c r="S757">
        <v>45.781571505354698</v>
      </c>
    </row>
    <row r="758" spans="1:19" x14ac:dyDescent="0.2">
      <c r="A758" s="2" t="s">
        <v>782</v>
      </c>
      <c r="B758" s="2">
        <v>616</v>
      </c>
      <c r="C758" s="2">
        <v>5.4966034692956404E-2</v>
      </c>
      <c r="D758" s="2">
        <v>4.1695650602768385E-2</v>
      </c>
      <c r="E758" s="2">
        <v>485486</v>
      </c>
      <c r="F758" s="2">
        <v>0.98133552687826198</v>
      </c>
      <c r="G758" s="2">
        <v>0.93145923851163548</v>
      </c>
      <c r="H758" s="2">
        <v>4.8273298010885458E-2</v>
      </c>
      <c r="I758" s="2">
        <v>67.668067378370395</v>
      </c>
      <c r="J758" s="2">
        <v>253.760204915293</v>
      </c>
      <c r="K758" s="2">
        <v>1322.7956533292647</v>
      </c>
      <c r="L758" s="2">
        <v>1818.9607329283238</v>
      </c>
      <c r="M758" s="2">
        <v>4162.1372695928812</v>
      </c>
      <c r="N758" s="2">
        <v>0.99999999981489429</v>
      </c>
      <c r="O758" s="2">
        <v>1</v>
      </c>
      <c r="P758" s="2">
        <v>1</v>
      </c>
      <c r="Q758" s="2">
        <v>1</v>
      </c>
      <c r="R758" s="2">
        <v>1</v>
      </c>
      <c r="S758">
        <v>45.781571505354698</v>
      </c>
    </row>
    <row r="759" spans="1:19" x14ac:dyDescent="0.2">
      <c r="A759" s="2" t="s">
        <v>783</v>
      </c>
      <c r="B759" s="2">
        <v>616</v>
      </c>
      <c r="C759" s="2">
        <v>5.4966034692956404E-2</v>
      </c>
      <c r="D759" s="2">
        <v>4.0605177128119882E-2</v>
      </c>
      <c r="E759" s="2">
        <v>485486</v>
      </c>
      <c r="F759" s="2">
        <v>0.98133552687826198</v>
      </c>
      <c r="G759" s="2">
        <v>0.93113534031923229</v>
      </c>
      <c r="H759" s="2">
        <v>2.0124478866840401E-3</v>
      </c>
      <c r="I759" s="2">
        <v>67.364305987984054</v>
      </c>
      <c r="J759" s="2">
        <v>251.50919891983742</v>
      </c>
      <c r="K759" s="2">
        <v>1296.1902168984691</v>
      </c>
      <c r="L759" s="2">
        <v>1776.4360413151403</v>
      </c>
      <c r="M759" s="2">
        <v>4021.7711898249613</v>
      </c>
      <c r="N759" s="2">
        <v>0.99999999979161247</v>
      </c>
      <c r="O759" s="2">
        <v>1</v>
      </c>
      <c r="P759" s="2">
        <v>1</v>
      </c>
      <c r="Q759" s="2">
        <v>1</v>
      </c>
      <c r="R759" s="2">
        <v>1</v>
      </c>
      <c r="S759">
        <v>45.781571505354698</v>
      </c>
    </row>
    <row r="760" spans="1:19" x14ac:dyDescent="0.2">
      <c r="A760" s="2" t="s">
        <v>784</v>
      </c>
      <c r="B760" s="2">
        <v>616</v>
      </c>
      <c r="C760" s="2">
        <v>5.4966034692956404E-2</v>
      </c>
      <c r="D760" s="2">
        <v>4.1108095491899463E-2</v>
      </c>
      <c r="E760" s="2">
        <v>485486</v>
      </c>
      <c r="F760" s="2">
        <v>0.98133552687826198</v>
      </c>
      <c r="G760" s="2">
        <v>0.93046518322638383</v>
      </c>
      <c r="H760" s="2">
        <v>5.864181502772791E-2</v>
      </c>
      <c r="I760" s="2">
        <v>67.814445926051533</v>
      </c>
      <c r="J760" s="2">
        <v>254.5623809891494</v>
      </c>
      <c r="K760" s="2">
        <v>1330.3971295863043</v>
      </c>
      <c r="L760" s="2">
        <v>1830.789986452236</v>
      </c>
      <c r="M760" s="2">
        <v>4199.2207571268063</v>
      </c>
      <c r="N760" s="2">
        <v>0.99999999982517018</v>
      </c>
      <c r="O760" s="2">
        <v>1</v>
      </c>
      <c r="P760" s="2">
        <v>1</v>
      </c>
      <c r="Q760" s="2">
        <v>1</v>
      </c>
      <c r="R760" s="2">
        <v>1</v>
      </c>
      <c r="S760">
        <v>45.781571505354698</v>
      </c>
    </row>
    <row r="761" spans="1:19" x14ac:dyDescent="0.2">
      <c r="A761" s="2" t="s">
        <v>785</v>
      </c>
      <c r="B761" s="2">
        <v>616</v>
      </c>
      <c r="C761" s="2">
        <v>5.4966034692956404E-2</v>
      </c>
      <c r="D761" s="2">
        <v>4.1105492588785174E-2</v>
      </c>
      <c r="E761" s="2">
        <v>485486</v>
      </c>
      <c r="F761" s="2">
        <v>0.98133552687826198</v>
      </c>
      <c r="G761" s="2">
        <v>0.93010808810820211</v>
      </c>
      <c r="H761" s="2">
        <v>6.9727949776421841E-2</v>
      </c>
      <c r="I761" s="2">
        <v>67.919833846344318</v>
      </c>
      <c r="J761" s="2">
        <v>255.23100873377456</v>
      </c>
      <c r="K761" s="2">
        <v>1337.6247984598813</v>
      </c>
      <c r="L761" s="2">
        <v>1842.255130100921</v>
      </c>
      <c r="M761" s="2">
        <v>4236.7287635883158</v>
      </c>
      <c r="N761" s="2">
        <v>0.9999999998322151</v>
      </c>
      <c r="O761" s="2">
        <v>1</v>
      </c>
      <c r="P761" s="2">
        <v>1</v>
      </c>
      <c r="Q761" s="2">
        <v>1</v>
      </c>
      <c r="R761" s="2">
        <v>1</v>
      </c>
      <c r="S761">
        <v>45.781571505354698</v>
      </c>
    </row>
    <row r="762" spans="1:19" x14ac:dyDescent="0.2">
      <c r="A762" s="2" t="s">
        <v>786</v>
      </c>
      <c r="B762" s="2">
        <v>616</v>
      </c>
      <c r="C762" s="2">
        <v>5.4966034692956404E-2</v>
      </c>
      <c r="D762" s="2">
        <v>3.9633735086813213E-2</v>
      </c>
      <c r="E762" s="2">
        <v>485486</v>
      </c>
      <c r="F762" s="2">
        <v>0.98133552687826198</v>
      </c>
      <c r="G762" s="2">
        <v>0.9316071968003713</v>
      </c>
      <c r="H762" s="5">
        <v>5.0028492829829768E-2</v>
      </c>
      <c r="I762" s="2">
        <v>67.669763412795461</v>
      </c>
      <c r="J762" s="2">
        <v>253.80941520691732</v>
      </c>
      <c r="K762" s="2">
        <v>1323.6390291218895</v>
      </c>
      <c r="L762" s="2">
        <v>1820.3602676777973</v>
      </c>
      <c r="M762" s="2">
        <v>4167.1207898658877</v>
      </c>
      <c r="N762" s="2">
        <v>0.99999999981501664</v>
      </c>
      <c r="O762" s="2">
        <v>1</v>
      </c>
      <c r="P762" s="2">
        <v>1</v>
      </c>
      <c r="Q762" s="2">
        <v>1</v>
      </c>
      <c r="R762" s="2">
        <v>1</v>
      </c>
      <c r="S762">
        <v>45.781571505354698</v>
      </c>
    </row>
    <row r="763" spans="1:19" x14ac:dyDescent="0.2">
      <c r="A763" s="2" t="s">
        <v>787</v>
      </c>
      <c r="B763" s="2">
        <v>616</v>
      </c>
      <c r="C763" s="2">
        <v>5.4966034692956404E-2</v>
      </c>
      <c r="D763" s="2">
        <v>3.3105159960833047E-2</v>
      </c>
      <c r="E763" s="2">
        <v>485486</v>
      </c>
      <c r="F763" s="2">
        <v>0.98133552687826198</v>
      </c>
      <c r="G763" s="2">
        <v>0.92054957640708635</v>
      </c>
      <c r="H763" s="2">
        <v>0.22115839460870496</v>
      </c>
      <c r="I763" s="2">
        <v>69.752761575365099</v>
      </c>
      <c r="J763" s="2">
        <v>266.12275624208934</v>
      </c>
      <c r="K763" s="2">
        <v>1452.5880766661528</v>
      </c>
      <c r="L763" s="2">
        <v>2025.3647865335295</v>
      </c>
      <c r="M763" s="2">
        <v>4850.3437436522909</v>
      </c>
      <c r="N763" s="2">
        <v>0.99999999991805355</v>
      </c>
      <c r="O763" s="2">
        <v>1</v>
      </c>
      <c r="P763" s="2">
        <v>1</v>
      </c>
      <c r="Q763" s="2">
        <v>1</v>
      </c>
      <c r="R763" s="2">
        <v>1</v>
      </c>
      <c r="S763">
        <v>45.781571505354698</v>
      </c>
    </row>
    <row r="764" spans="1:19" x14ac:dyDescent="0.2">
      <c r="A764" s="2" t="s">
        <v>788</v>
      </c>
      <c r="B764" s="2">
        <v>616</v>
      </c>
      <c r="C764" s="2">
        <v>5.4966034692956404E-2</v>
      </c>
      <c r="D764" s="2">
        <v>4.0194804904010555E-2</v>
      </c>
      <c r="E764" s="2">
        <v>485486</v>
      </c>
      <c r="F764" s="2">
        <v>0.98133552687826198</v>
      </c>
      <c r="G764" s="2">
        <v>0.91395302032130077</v>
      </c>
      <c r="H764" s="2">
        <v>0.31773915824503013</v>
      </c>
      <c r="I764" s="2">
        <v>71.01397922809619</v>
      </c>
      <c r="J764" s="2">
        <v>273.72549275053808</v>
      </c>
      <c r="K764" s="2">
        <v>1537.7552667849666</v>
      </c>
      <c r="L764" s="2">
        <v>2163.7600018189441</v>
      </c>
      <c r="M764" s="2">
        <v>5347.2036862560071</v>
      </c>
      <c r="N764" s="2">
        <v>0.9999999999500212</v>
      </c>
      <c r="O764" s="2">
        <v>1</v>
      </c>
      <c r="P764" s="2">
        <v>1</v>
      </c>
      <c r="Q764" s="2">
        <v>1</v>
      </c>
      <c r="R764" s="2">
        <v>1</v>
      </c>
      <c r="S764">
        <v>45.781571505354698</v>
      </c>
    </row>
    <row r="765" spans="1:19" x14ac:dyDescent="0.2">
      <c r="A765" s="2" t="s">
        <v>789</v>
      </c>
      <c r="B765" s="2">
        <v>616</v>
      </c>
      <c r="C765" s="2">
        <v>5.4966034692956404E-2</v>
      </c>
      <c r="D765" s="2">
        <v>3.9518579884070926E-2</v>
      </c>
      <c r="E765" s="2">
        <v>485486</v>
      </c>
      <c r="F765" s="2">
        <v>0.98133552687826198</v>
      </c>
      <c r="G765" s="2">
        <v>0.91398320179116899</v>
      </c>
      <c r="H765" s="2">
        <v>0.3095523505294217</v>
      </c>
      <c r="I765" s="2">
        <v>70.947624910376163</v>
      </c>
      <c r="J765" s="2">
        <v>273.23123812709514</v>
      </c>
      <c r="K765" s="2">
        <v>1531.1284704635823</v>
      </c>
      <c r="L765" s="2">
        <v>2152.6834378041863</v>
      </c>
      <c r="M765" s="2">
        <v>5304.5518912197476</v>
      </c>
      <c r="N765" s="2">
        <v>0.99999999994870259</v>
      </c>
      <c r="O765" s="2">
        <v>1</v>
      </c>
      <c r="P765" s="2">
        <v>1</v>
      </c>
      <c r="Q765" s="2">
        <v>1</v>
      </c>
      <c r="R765" s="2">
        <v>1</v>
      </c>
      <c r="S765">
        <v>45.781571505354698</v>
      </c>
    </row>
    <row r="766" spans="1:19" x14ac:dyDescent="0.2">
      <c r="A766" s="2" t="s">
        <v>790</v>
      </c>
      <c r="B766" s="2">
        <v>616</v>
      </c>
      <c r="C766" s="2">
        <v>5.4966034692956404E-2</v>
      </c>
      <c r="D766" s="2">
        <v>3.9594568354708495E-2</v>
      </c>
      <c r="E766" s="2">
        <v>485486</v>
      </c>
      <c r="F766" s="2">
        <v>0.98133552687826198</v>
      </c>
      <c r="G766" s="2">
        <v>0.91421008094511114</v>
      </c>
      <c r="H766" s="2">
        <v>0.31723572036791031</v>
      </c>
      <c r="I766" s="2">
        <v>70.98944285328227</v>
      </c>
      <c r="J766" s="2">
        <v>273.6141970834712</v>
      </c>
      <c r="K766" s="2">
        <v>1536.8703884136585</v>
      </c>
      <c r="L766" s="2">
        <v>2162.4012735122933</v>
      </c>
      <c r="M766" s="2">
        <v>5342.9055874076184</v>
      </c>
      <c r="N766" s="2">
        <v>0.99999999994953759</v>
      </c>
      <c r="O766" s="2">
        <v>1</v>
      </c>
      <c r="P766" s="2">
        <v>1</v>
      </c>
      <c r="Q766" s="2">
        <v>1</v>
      </c>
      <c r="R766" s="2">
        <v>1</v>
      </c>
      <c r="S766">
        <v>45.781571505354698</v>
      </c>
    </row>
    <row r="767" spans="1:19" x14ac:dyDescent="0.2">
      <c r="A767" s="2" t="s">
        <v>791</v>
      </c>
      <c r="B767" s="2">
        <v>616</v>
      </c>
      <c r="C767" s="2">
        <v>5.4966034692956404E-2</v>
      </c>
      <c r="D767" s="2">
        <v>4.1314713513088373E-2</v>
      </c>
      <c r="E767" s="2">
        <v>485486</v>
      </c>
      <c r="F767" s="2">
        <v>0.98133552687826198</v>
      </c>
      <c r="G767" s="2">
        <v>0.91377227513690973</v>
      </c>
      <c r="H767" s="2">
        <v>0.33033686917455257</v>
      </c>
      <c r="I767" s="2">
        <v>71.127123665159701</v>
      </c>
      <c r="J767" s="2">
        <v>274.53234726906169</v>
      </c>
      <c r="K767" s="2">
        <v>1548.3191568705331</v>
      </c>
      <c r="L767" s="2">
        <v>2181.3896866140894</v>
      </c>
      <c r="M767" s="2">
        <v>5415.0862735220162</v>
      </c>
      <c r="N767" s="2">
        <v>0.99999999995219235</v>
      </c>
      <c r="O767" s="2">
        <v>1</v>
      </c>
      <c r="P767" s="2">
        <v>1</v>
      </c>
      <c r="Q767" s="2">
        <v>1</v>
      </c>
      <c r="R767" s="2">
        <v>1</v>
      </c>
      <c r="S767">
        <v>45.781571505354698</v>
      </c>
    </row>
    <row r="768" spans="1:19" x14ac:dyDescent="0.2">
      <c r="A768" s="2" t="s">
        <v>792</v>
      </c>
      <c r="B768" s="2">
        <v>616</v>
      </c>
      <c r="C768" s="2">
        <v>5.4966034692956404E-2</v>
      </c>
      <c r="D768" s="2">
        <v>4.1409789859325578E-2</v>
      </c>
      <c r="E768" s="2">
        <v>485486</v>
      </c>
      <c r="F768" s="2">
        <v>0.98133552687826198</v>
      </c>
      <c r="G768" s="2">
        <v>0.9137599233744087</v>
      </c>
      <c r="H768" s="2">
        <v>0.33134907782454981</v>
      </c>
      <c r="I768" s="2">
        <v>71.136055487139444</v>
      </c>
      <c r="J768" s="2">
        <v>274.59669024656705</v>
      </c>
      <c r="K768" s="2">
        <v>1549.1701394916538</v>
      </c>
      <c r="L768" s="2">
        <v>2182.8128359816869</v>
      </c>
      <c r="M768" s="2">
        <v>5420.6009233645473</v>
      </c>
      <c r="N768" s="2">
        <v>0.99999999995235966</v>
      </c>
      <c r="O768" s="2">
        <v>1</v>
      </c>
      <c r="P768" s="2">
        <v>1</v>
      </c>
      <c r="Q768" s="2">
        <v>1</v>
      </c>
      <c r="R768" s="2">
        <v>1</v>
      </c>
      <c r="S768">
        <v>45.781571505354698</v>
      </c>
    </row>
    <row r="769" spans="1:19" x14ac:dyDescent="0.2">
      <c r="A769" s="2" t="s">
        <v>793</v>
      </c>
      <c r="B769" s="2">
        <v>616</v>
      </c>
      <c r="C769" s="2">
        <v>5.4966034692956404E-2</v>
      </c>
      <c r="D769" s="2">
        <v>4.1239767399204721E-2</v>
      </c>
      <c r="E769" s="2">
        <v>485486</v>
      </c>
      <c r="F769" s="2">
        <v>0.98133552687826198</v>
      </c>
      <c r="G769" s="2">
        <v>0.91412327033769836</v>
      </c>
      <c r="H769" s="2">
        <v>0.32912619102751034</v>
      </c>
      <c r="I769" s="2">
        <v>71.089420215399358</v>
      </c>
      <c r="J769" s="2">
        <v>274.34832872697956</v>
      </c>
      <c r="K769" s="2">
        <v>1546.667727392047</v>
      </c>
      <c r="L769" s="2">
        <v>2178.7879579138885</v>
      </c>
      <c r="M769" s="2">
        <v>5406.2717327002892</v>
      </c>
      <c r="N769" s="2">
        <v>0.99999999995147948</v>
      </c>
      <c r="O769" s="2">
        <v>1</v>
      </c>
      <c r="P769" s="2">
        <v>1</v>
      </c>
      <c r="Q769" s="2">
        <v>1</v>
      </c>
      <c r="R769" s="2">
        <v>1</v>
      </c>
      <c r="S769">
        <v>45.781571505354698</v>
      </c>
    </row>
    <row r="770" spans="1:19" x14ac:dyDescent="0.2">
      <c r="A770" s="2" t="s">
        <v>794</v>
      </c>
      <c r="B770" s="2">
        <v>616</v>
      </c>
      <c r="C770" s="2">
        <v>5.4966034692956404E-2</v>
      </c>
      <c r="D770" s="2">
        <v>4.1407415389869397E-2</v>
      </c>
      <c r="E770" s="2">
        <v>485486</v>
      </c>
      <c r="F770" s="2">
        <v>0.98133552687826198</v>
      </c>
      <c r="G770" s="2">
        <v>0.91361904392547466</v>
      </c>
      <c r="H770" s="2">
        <v>0.33284783259274126</v>
      </c>
      <c r="I770" s="2">
        <v>71.159151868150602</v>
      </c>
      <c r="J770" s="2">
        <v>274.73115434159661</v>
      </c>
      <c r="K770" s="2">
        <v>1550.6644176160883</v>
      </c>
      <c r="L770" s="2">
        <v>2185.254109999089</v>
      </c>
      <c r="M770" s="2">
        <v>5429.6078741740648</v>
      </c>
      <c r="N770" s="2">
        <v>0.99999999995278965</v>
      </c>
      <c r="O770" s="2">
        <v>1</v>
      </c>
      <c r="P770" s="2">
        <v>1</v>
      </c>
      <c r="Q770" s="2">
        <v>1</v>
      </c>
      <c r="R770" s="2">
        <v>1</v>
      </c>
      <c r="S770">
        <v>45.781571505354698</v>
      </c>
    </row>
    <row r="771" spans="1:19" x14ac:dyDescent="0.2">
      <c r="A771" s="2" t="s">
        <v>795</v>
      </c>
      <c r="B771" s="2">
        <v>616</v>
      </c>
      <c r="C771" s="2">
        <v>5.4966034692956404E-2</v>
      </c>
      <c r="D771" s="2">
        <v>2.7372009424200816E-2</v>
      </c>
      <c r="E771" s="2">
        <v>485486</v>
      </c>
      <c r="F771" s="2">
        <v>0.98133552687826198</v>
      </c>
      <c r="G771" s="2">
        <v>0.92704142649613752</v>
      </c>
      <c r="H771" s="2">
        <v>-0.12849485149131909</v>
      </c>
      <c r="I771" s="2">
        <v>66.746287991773514</v>
      </c>
      <c r="J771" s="2">
        <v>246.18096503345305</v>
      </c>
      <c r="K771" s="2">
        <v>1230.3750367407604</v>
      </c>
      <c r="L771" s="2">
        <v>1671.522336730641</v>
      </c>
      <c r="M771" s="2">
        <v>3682.1376388810158</v>
      </c>
      <c r="N771" s="2">
        <v>0.99999999973486808</v>
      </c>
      <c r="O771" s="2">
        <v>1</v>
      </c>
      <c r="P771" s="2">
        <v>1</v>
      </c>
      <c r="Q771" s="2">
        <v>1</v>
      </c>
      <c r="R771" s="2">
        <v>1</v>
      </c>
      <c r="S771">
        <v>45.781571505354698</v>
      </c>
    </row>
    <row r="772" spans="1:19" x14ac:dyDescent="0.2">
      <c r="A772" s="2" t="s">
        <v>796</v>
      </c>
      <c r="B772" s="2">
        <v>616</v>
      </c>
      <c r="C772" s="2">
        <v>5.4966034692956404E-2</v>
      </c>
      <c r="D772" s="2">
        <v>2.7816143812778912E-2</v>
      </c>
      <c r="E772" s="2">
        <v>485486</v>
      </c>
      <c r="F772" s="2">
        <v>0.98133552687826198</v>
      </c>
      <c r="G772" s="2">
        <v>0.92650837369402594</v>
      </c>
      <c r="H772" s="2">
        <v>-0.13069846928245396</v>
      </c>
      <c r="I772" s="2">
        <v>66.768834686616927</v>
      </c>
      <c r="J772" s="2">
        <v>246.2118852853545</v>
      </c>
      <c r="K772" s="2">
        <v>1229.8744982284363</v>
      </c>
      <c r="L772" s="2">
        <v>1670.5882433361155</v>
      </c>
      <c r="M772" s="2">
        <v>3678.3200585673667</v>
      </c>
      <c r="N772" s="2">
        <v>0.99999999973718601</v>
      </c>
      <c r="O772" s="2">
        <v>1</v>
      </c>
      <c r="P772" s="2">
        <v>1</v>
      </c>
      <c r="Q772" s="2">
        <v>1</v>
      </c>
      <c r="R772" s="2">
        <v>1</v>
      </c>
      <c r="S772">
        <v>45.781571505354698</v>
      </c>
    </row>
    <row r="773" spans="1:19" x14ac:dyDescent="0.2">
      <c r="A773" s="2" t="s">
        <v>797</v>
      </c>
      <c r="B773" s="2">
        <v>616</v>
      </c>
      <c r="C773" s="2">
        <v>5.4966034692956404E-2</v>
      </c>
      <c r="D773" s="2">
        <v>2.5611362830544451E-2</v>
      </c>
      <c r="E773" s="2">
        <v>485486</v>
      </c>
      <c r="F773" s="2">
        <v>0.98133552687826198</v>
      </c>
      <c r="G773" s="2">
        <v>0.9287425196708694</v>
      </c>
      <c r="H773" s="2">
        <v>-0.11791349471763662</v>
      </c>
      <c r="I773" s="2">
        <v>66.698941767014716</v>
      </c>
      <c r="J773" s="2">
        <v>246.252723068618</v>
      </c>
      <c r="K773" s="2">
        <v>1233.81460310484</v>
      </c>
      <c r="L773" s="2">
        <v>1677.3858195572454</v>
      </c>
      <c r="M773" s="2">
        <v>3703.2527833418976</v>
      </c>
      <c r="N773" s="2">
        <v>0.99999999972993425</v>
      </c>
      <c r="O773" s="2">
        <v>1</v>
      </c>
      <c r="P773" s="2">
        <v>1</v>
      </c>
      <c r="Q773" s="2">
        <v>1</v>
      </c>
      <c r="R773" s="2">
        <v>1</v>
      </c>
      <c r="S773">
        <v>45.781571505354698</v>
      </c>
    </row>
    <row r="774" spans="1:19" x14ac:dyDescent="0.2">
      <c r="A774" s="2" t="s">
        <v>798</v>
      </c>
      <c r="B774" s="2">
        <v>616</v>
      </c>
      <c r="C774" s="2">
        <v>5.4966034692956404E-2</v>
      </c>
      <c r="D774" s="2">
        <v>2.4815397649087377E-2</v>
      </c>
      <c r="E774" s="2">
        <v>485486</v>
      </c>
      <c r="F774" s="2">
        <v>0.98133552687826198</v>
      </c>
      <c r="G774" s="2">
        <v>0.93026109083241859</v>
      </c>
      <c r="H774" s="2">
        <v>-8.4514876480376214E-2</v>
      </c>
      <c r="I774" s="2">
        <v>66.822354451566994</v>
      </c>
      <c r="J774" s="2">
        <v>247.47345498556706</v>
      </c>
      <c r="K774" s="2">
        <v>1249.5242300060763</v>
      </c>
      <c r="L774" s="2">
        <v>1702.4475938572598</v>
      </c>
      <c r="M774" s="2">
        <v>3784.0021324001605</v>
      </c>
      <c r="N774" s="2">
        <v>0.99999999974260778</v>
      </c>
      <c r="O774" s="2">
        <v>1</v>
      </c>
      <c r="P774" s="2">
        <v>1</v>
      </c>
      <c r="Q774" s="2">
        <v>1</v>
      </c>
      <c r="R774" s="2">
        <v>1</v>
      </c>
      <c r="S774">
        <v>45.781571505354698</v>
      </c>
    </row>
    <row r="775" spans="1:19" x14ac:dyDescent="0.2">
      <c r="A775" s="2" t="s">
        <v>799</v>
      </c>
      <c r="B775" s="2">
        <v>616</v>
      </c>
      <c r="C775" s="2">
        <v>5.4966034692956404E-2</v>
      </c>
      <c r="D775" s="2">
        <v>2.4339041505759919E-2</v>
      </c>
      <c r="E775" s="2">
        <v>485486</v>
      </c>
      <c r="F775" s="2">
        <v>0.98133552687826198</v>
      </c>
      <c r="G775" s="2">
        <v>0.93079505787228012</v>
      </c>
      <c r="H775" s="2">
        <v>-7.431599171157359E-2</v>
      </c>
      <c r="I775" s="2">
        <v>66.855134746449636</v>
      </c>
      <c r="J775" s="2">
        <v>247.83037264552377</v>
      </c>
      <c r="K775" s="2">
        <v>1254.3142196767624</v>
      </c>
      <c r="L775" s="2">
        <v>1710.1344535922256</v>
      </c>
      <c r="M775" s="2">
        <v>3809.13524357814</v>
      </c>
      <c r="N775" s="2">
        <v>0.99999999974587339</v>
      </c>
      <c r="O775" s="2">
        <v>1</v>
      </c>
      <c r="P775" s="2">
        <v>1</v>
      </c>
      <c r="Q775" s="2">
        <v>1</v>
      </c>
      <c r="R775" s="2">
        <v>1</v>
      </c>
      <c r="S775">
        <v>45.781571505354698</v>
      </c>
    </row>
    <row r="776" spans="1:19" x14ac:dyDescent="0.2">
      <c r="A776" s="2" t="s">
        <v>800</v>
      </c>
      <c r="B776" s="2">
        <v>616</v>
      </c>
      <c r="C776" s="2">
        <v>5.4966034692956404E-2</v>
      </c>
      <c r="D776" s="2">
        <v>2.4009563073829249E-2</v>
      </c>
      <c r="E776" s="2">
        <v>485486</v>
      </c>
      <c r="F776" s="2">
        <v>0.98133552687826198</v>
      </c>
      <c r="G776" s="2">
        <v>0.93018328292998786</v>
      </c>
      <c r="H776" s="2">
        <v>-7.3084575355258863E-2</v>
      </c>
      <c r="I776" s="2">
        <v>66.907216032950345</v>
      </c>
      <c r="J776" s="2">
        <v>248.04948821426203</v>
      </c>
      <c r="K776" s="2">
        <v>1255.7358993353146</v>
      </c>
      <c r="L776" s="2">
        <v>1712.1865173607546</v>
      </c>
      <c r="M776" s="2">
        <v>3814.4264601005389</v>
      </c>
      <c r="N776" s="2">
        <v>0.9999999997509772</v>
      </c>
      <c r="O776" s="2">
        <v>1</v>
      </c>
      <c r="P776" s="2">
        <v>1</v>
      </c>
      <c r="Q776" s="2">
        <v>1</v>
      </c>
      <c r="R776" s="2">
        <v>1</v>
      </c>
      <c r="S776">
        <v>45.781571505354698</v>
      </c>
    </row>
    <row r="777" spans="1:19" x14ac:dyDescent="0.2">
      <c r="A777" s="2" t="s">
        <v>801</v>
      </c>
      <c r="B777" s="2">
        <v>616</v>
      </c>
      <c r="C777" s="2">
        <v>5.4966034692956404E-2</v>
      </c>
      <c r="D777" s="2">
        <v>3.0091531618099972E-2</v>
      </c>
      <c r="E777" s="2">
        <v>485486</v>
      </c>
      <c r="F777" s="2">
        <v>0.98133552687826198</v>
      </c>
      <c r="G777" s="2">
        <v>0.923298787867878</v>
      </c>
      <c r="H777" s="2">
        <v>0.26854153471714276</v>
      </c>
      <c r="I777" s="2">
        <v>69.897858285737712</v>
      </c>
      <c r="J777" s="2">
        <v>267.96858160351155</v>
      </c>
      <c r="K777" s="2">
        <v>1482.7056295338737</v>
      </c>
      <c r="L777" s="2">
        <v>2076.3001525909417</v>
      </c>
      <c r="M777" s="2">
        <v>5047.1425473648687</v>
      </c>
      <c r="N777" s="2">
        <v>0.99999999992258071</v>
      </c>
      <c r="O777" s="2">
        <v>1</v>
      </c>
      <c r="P777" s="2">
        <v>1</v>
      </c>
      <c r="Q777" s="2">
        <v>1</v>
      </c>
      <c r="R777" s="2">
        <v>1</v>
      </c>
      <c r="S777">
        <v>45.781571505354698</v>
      </c>
    </row>
    <row r="778" spans="1:19" x14ac:dyDescent="0.2">
      <c r="A778" s="2" t="s">
        <v>802</v>
      </c>
      <c r="B778" s="2">
        <v>616</v>
      </c>
      <c r="C778" s="2">
        <v>5.4966034692956404E-2</v>
      </c>
      <c r="D778" s="2">
        <v>4.3033454758042426E-2</v>
      </c>
      <c r="E778" s="2">
        <v>485486</v>
      </c>
      <c r="F778" s="2">
        <v>0.98133552687826198</v>
      </c>
      <c r="G778" s="2">
        <v>0.9309274436958539</v>
      </c>
      <c r="H778" s="5">
        <v>3.290369007195746E-2</v>
      </c>
      <c r="I778" s="2">
        <v>67.597661625549847</v>
      </c>
      <c r="J778" s="2">
        <v>253.12284571125653</v>
      </c>
      <c r="K778" s="2">
        <v>1314.4140659818504</v>
      </c>
      <c r="L778" s="2">
        <v>1805.3892122465422</v>
      </c>
      <c r="M778" s="2">
        <v>4116.0601784236587</v>
      </c>
      <c r="N778" s="2">
        <v>0.99999999980973975</v>
      </c>
      <c r="O778" s="2">
        <v>1</v>
      </c>
      <c r="P778" s="2">
        <v>1</v>
      </c>
      <c r="Q778" s="2">
        <v>1</v>
      </c>
      <c r="R778" s="2">
        <v>1</v>
      </c>
      <c r="S778">
        <v>45.781571505354698</v>
      </c>
    </row>
    <row r="779" spans="1:19" x14ac:dyDescent="0.2">
      <c r="A779" s="2" t="s">
        <v>803</v>
      </c>
      <c r="B779" s="2">
        <v>616</v>
      </c>
      <c r="C779" s="2">
        <v>5.4966034692956404E-2</v>
      </c>
      <c r="D779" s="2">
        <v>4.2959943306951853E-2</v>
      </c>
      <c r="E779" s="2">
        <v>485486</v>
      </c>
      <c r="F779" s="2">
        <v>0.98133552687826198</v>
      </c>
      <c r="G779" s="2">
        <v>0.93176260536164546</v>
      </c>
      <c r="H779" s="2">
        <v>2.544310448057055E-2</v>
      </c>
      <c r="I779" s="2">
        <v>67.48425283411737</v>
      </c>
      <c r="J779" s="2">
        <v>252.51927042288196</v>
      </c>
      <c r="K779" s="2">
        <v>1308.904104824524</v>
      </c>
      <c r="L779" s="2">
        <v>1796.8777221363596</v>
      </c>
      <c r="M779" s="2">
        <v>4089.9006513691402</v>
      </c>
      <c r="N779" s="2">
        <v>0.99999999980113496</v>
      </c>
      <c r="O779" s="2">
        <v>1</v>
      </c>
      <c r="P779" s="2">
        <v>1</v>
      </c>
      <c r="Q779" s="2">
        <v>1</v>
      </c>
      <c r="R779" s="2">
        <v>1</v>
      </c>
      <c r="S779">
        <v>45.781571505354698</v>
      </c>
    </row>
    <row r="780" spans="1:19" x14ac:dyDescent="0.2">
      <c r="A780" s="2" t="s">
        <v>804</v>
      </c>
      <c r="B780" s="2">
        <v>616</v>
      </c>
      <c r="C780" s="2">
        <v>5.4966034692956404E-2</v>
      </c>
      <c r="D780" s="2">
        <v>4.2164802909008162E-2</v>
      </c>
      <c r="E780" s="2">
        <v>485486</v>
      </c>
      <c r="F780" s="2">
        <v>0.98133552687826198</v>
      </c>
      <c r="G780" s="2">
        <v>0.92999405877213892</v>
      </c>
      <c r="H780" s="2">
        <v>6.5849937045507803E-2</v>
      </c>
      <c r="I780" s="2">
        <v>67.900447629754353</v>
      </c>
      <c r="J780" s="2">
        <v>255.06247835996791</v>
      </c>
      <c r="K780" s="2">
        <v>1335.4237327695132</v>
      </c>
      <c r="L780" s="2">
        <v>1838.6844885066173</v>
      </c>
      <c r="M780" s="2">
        <v>4224.500777993695</v>
      </c>
      <c r="N780" s="2">
        <v>0.99999999983094068</v>
      </c>
      <c r="O780" s="2">
        <v>1</v>
      </c>
      <c r="P780" s="2">
        <v>1</v>
      </c>
      <c r="Q780" s="2">
        <v>1</v>
      </c>
      <c r="R780" s="2">
        <v>1</v>
      </c>
      <c r="S780">
        <v>45.781571505354698</v>
      </c>
    </row>
    <row r="781" spans="1:19" x14ac:dyDescent="0.2">
      <c r="A781" s="2" t="s">
        <v>805</v>
      </c>
      <c r="B781" s="2">
        <v>616</v>
      </c>
      <c r="C781" s="2">
        <v>5.4966034692956404E-2</v>
      </c>
      <c r="D781" s="2">
        <v>4.3113025776231551E-2</v>
      </c>
      <c r="E781" s="2">
        <v>485486</v>
      </c>
      <c r="F781" s="2">
        <v>0.98133552687826198</v>
      </c>
      <c r="G781" s="2">
        <v>0.92985270451400448</v>
      </c>
      <c r="H781" s="2">
        <v>6.918424149470033E-2</v>
      </c>
      <c r="I781" s="2">
        <v>67.934682059734797</v>
      </c>
      <c r="J781" s="2">
        <v>255.27335860364019</v>
      </c>
      <c r="K781" s="2">
        <v>1337.6536620189804</v>
      </c>
      <c r="L781" s="2">
        <v>1842.2125374933717</v>
      </c>
      <c r="M781" s="2">
        <v>4235.9857576774348</v>
      </c>
      <c r="N781" s="2">
        <v>0.99999999983318466</v>
      </c>
      <c r="O781" s="2">
        <v>1</v>
      </c>
      <c r="P781" s="2">
        <v>1</v>
      </c>
      <c r="Q781" s="2">
        <v>1</v>
      </c>
      <c r="R781" s="2">
        <v>1</v>
      </c>
      <c r="S781">
        <v>45.781571505354698</v>
      </c>
    </row>
    <row r="782" spans="1:19" x14ac:dyDescent="0.2">
      <c r="A782" s="2" t="s">
        <v>806</v>
      </c>
      <c r="B782" s="2">
        <v>616</v>
      </c>
      <c r="C782" s="2">
        <v>5.4966034692956404E-2</v>
      </c>
      <c r="D782" s="2">
        <v>4.3129966776304617E-2</v>
      </c>
      <c r="E782" s="2">
        <v>485486</v>
      </c>
      <c r="F782" s="2">
        <v>0.98133552687826198</v>
      </c>
      <c r="G782" s="2">
        <v>0.92954274454642338</v>
      </c>
      <c r="H782" s="2">
        <v>7.6599072481446082E-2</v>
      </c>
      <c r="I782" s="2">
        <v>68.010612800559997</v>
      </c>
      <c r="J782" s="2">
        <v>255.74234951812636</v>
      </c>
      <c r="K782" s="2">
        <v>1342.6331229185298</v>
      </c>
      <c r="L782" s="2">
        <v>1850.0984566957159</v>
      </c>
      <c r="M782" s="2">
        <v>4261.7331411348123</v>
      </c>
      <c r="N782" s="2">
        <v>0.99999999983805643</v>
      </c>
      <c r="O782" s="2">
        <v>1</v>
      </c>
      <c r="P782" s="2">
        <v>1</v>
      </c>
      <c r="Q782" s="2">
        <v>1</v>
      </c>
      <c r="R782" s="2">
        <v>1</v>
      </c>
      <c r="S782">
        <v>45.781571505354698</v>
      </c>
    </row>
    <row r="783" spans="1:19" x14ac:dyDescent="0.2">
      <c r="A783" s="2" t="s">
        <v>807</v>
      </c>
      <c r="B783" s="2">
        <v>616</v>
      </c>
      <c r="C783" s="2">
        <v>5.4966034692956404E-2</v>
      </c>
      <c r="D783" s="2">
        <v>4.1576979093739724E-2</v>
      </c>
      <c r="E783" s="2">
        <v>485486</v>
      </c>
      <c r="F783" s="2">
        <v>0.98133552687826198</v>
      </c>
      <c r="G783" s="2">
        <v>0.92877530324330115</v>
      </c>
      <c r="H783" s="2">
        <v>0.12654199663625232</v>
      </c>
      <c r="I783" s="2">
        <v>68.428003872238321</v>
      </c>
      <c r="J783" s="2">
        <v>258.57252830521833</v>
      </c>
      <c r="K783" s="2">
        <v>1375.1895685676961</v>
      </c>
      <c r="L783" s="2">
        <v>1902.3215984227431</v>
      </c>
      <c r="M783" s="2">
        <v>4437.7411601580779</v>
      </c>
      <c r="N783" s="2">
        <v>0.9999999998624145</v>
      </c>
      <c r="O783" s="2">
        <v>1</v>
      </c>
      <c r="P783" s="2">
        <v>1</v>
      </c>
      <c r="Q783" s="2">
        <v>1</v>
      </c>
      <c r="R783" s="2">
        <v>1</v>
      </c>
      <c r="S783">
        <v>45.781571505354698</v>
      </c>
    </row>
    <row r="784" spans="1:19" x14ac:dyDescent="0.2">
      <c r="A784" s="2" t="s">
        <v>808</v>
      </c>
      <c r="B784" s="2">
        <v>616</v>
      </c>
      <c r="C784" s="2">
        <v>5.4966034692956404E-2</v>
      </c>
      <c r="D784" s="2">
        <v>3.2342864411030646E-2</v>
      </c>
      <c r="E784" s="2">
        <v>485486</v>
      </c>
      <c r="F784" s="2">
        <v>0.98133552687826198</v>
      </c>
      <c r="G784" s="2">
        <v>0.92168795855777963</v>
      </c>
      <c r="H784" s="2">
        <v>0.20833221230583235</v>
      </c>
      <c r="I784" s="2">
        <v>69.568408992377897</v>
      </c>
      <c r="J784" s="2">
        <v>265.06665439995243</v>
      </c>
      <c r="K784" s="2">
        <v>1441.551434571252</v>
      </c>
      <c r="L784" s="2">
        <v>2007.7079137433489</v>
      </c>
      <c r="M784" s="2">
        <v>4789.8513797419992</v>
      </c>
      <c r="N784" s="2">
        <v>0.99999999991191957</v>
      </c>
      <c r="O784" s="2">
        <v>1</v>
      </c>
      <c r="P784" s="2">
        <v>1</v>
      </c>
      <c r="Q784" s="2">
        <v>1</v>
      </c>
      <c r="R784" s="2">
        <v>1</v>
      </c>
      <c r="S784">
        <v>45.781571505354698</v>
      </c>
    </row>
    <row r="785" spans="1:19" x14ac:dyDescent="0.2">
      <c r="A785" s="2" t="s">
        <v>809</v>
      </c>
      <c r="B785" s="2">
        <v>616</v>
      </c>
      <c r="C785" s="2">
        <v>5.4966034692956404E-2</v>
      </c>
      <c r="D785" s="2">
        <v>3.3974958606375304E-2</v>
      </c>
      <c r="E785" s="2">
        <v>485486</v>
      </c>
      <c r="F785" s="2">
        <v>0.98133552687826198</v>
      </c>
      <c r="G785" s="2">
        <v>0.93099560292569583</v>
      </c>
      <c r="H785" s="2">
        <v>0.25186106778766731</v>
      </c>
      <c r="I785" s="2">
        <v>69.181026017686094</v>
      </c>
      <c r="J785" s="2">
        <v>264.72185473378562</v>
      </c>
      <c r="K785" s="2">
        <v>1457.2978038714061</v>
      </c>
      <c r="L785" s="2">
        <v>2037.5545207195707</v>
      </c>
      <c r="M785" s="2">
        <v>4927.8008805698055</v>
      </c>
      <c r="N785" s="2">
        <v>0.99999999989750099</v>
      </c>
      <c r="O785" s="2">
        <v>1</v>
      </c>
      <c r="P785" s="2">
        <v>1</v>
      </c>
      <c r="Q785" s="2">
        <v>1</v>
      </c>
      <c r="R785" s="2">
        <v>1</v>
      </c>
      <c r="S785">
        <v>45.781571505354698</v>
      </c>
    </row>
    <row r="786" spans="1:19" x14ac:dyDescent="0.2">
      <c r="A786" s="2" t="s">
        <v>810</v>
      </c>
      <c r="B786" s="2">
        <v>616</v>
      </c>
      <c r="C786" s="2">
        <v>5.4966034692956404E-2</v>
      </c>
      <c r="D786" s="2">
        <v>4.0734737371048851E-2</v>
      </c>
      <c r="E786" s="2">
        <v>485486</v>
      </c>
      <c r="F786" s="2">
        <v>0.98133552687826198</v>
      </c>
      <c r="G786" s="2">
        <v>0.91387386450951136</v>
      </c>
      <c r="H786" s="2">
        <v>0.29640594985349994</v>
      </c>
      <c r="I786" s="2">
        <v>70.853921430102162</v>
      </c>
      <c r="J786" s="2">
        <v>272.49083367520291</v>
      </c>
      <c r="K786" s="2">
        <v>1520.8936699526528</v>
      </c>
      <c r="L786" s="2">
        <v>2135.5383336176615</v>
      </c>
      <c r="M786" s="2">
        <v>5238.4503701942376</v>
      </c>
      <c r="N786" s="2">
        <v>0.99999999994678124</v>
      </c>
      <c r="O786" s="2">
        <v>1</v>
      </c>
      <c r="P786" s="2">
        <v>1</v>
      </c>
      <c r="Q786" s="2">
        <v>1</v>
      </c>
      <c r="R786" s="2">
        <v>1</v>
      </c>
      <c r="S786">
        <v>45.781571505354698</v>
      </c>
    </row>
    <row r="787" spans="1:19" x14ac:dyDescent="0.2">
      <c r="A787" s="2" t="s">
        <v>811</v>
      </c>
      <c r="B787" s="2">
        <v>616</v>
      </c>
      <c r="C787" s="2">
        <v>5.4966034692956404E-2</v>
      </c>
      <c r="D787" s="2">
        <v>3.7433840573501291E-2</v>
      </c>
      <c r="E787" s="2">
        <v>485486</v>
      </c>
      <c r="F787" s="2">
        <v>0.98133552687826198</v>
      </c>
      <c r="G787" s="2">
        <v>0.91729871055031253</v>
      </c>
      <c r="H787" s="2">
        <v>0.25719930514520162</v>
      </c>
      <c r="I787" s="2">
        <v>70.280102487035251</v>
      </c>
      <c r="J787" s="2">
        <v>269.15174837714102</v>
      </c>
      <c r="K787" s="2">
        <v>1484.6149801293857</v>
      </c>
      <c r="L787" s="2">
        <v>2076.8103788349995</v>
      </c>
      <c r="M787" s="2">
        <v>5029.1015644265872</v>
      </c>
      <c r="N787" s="2">
        <v>0.99999999993335009</v>
      </c>
      <c r="O787" s="2">
        <v>1</v>
      </c>
      <c r="P787" s="2">
        <v>1</v>
      </c>
      <c r="Q787" s="2">
        <v>1</v>
      </c>
      <c r="R787" s="2">
        <v>1</v>
      </c>
      <c r="S787">
        <v>45.781571505354698</v>
      </c>
    </row>
    <row r="788" spans="1:19" x14ac:dyDescent="0.2">
      <c r="A788" s="2" t="s">
        <v>812</v>
      </c>
      <c r="B788" s="2">
        <v>616</v>
      </c>
      <c r="C788" s="2">
        <v>5.4966034692956404E-2</v>
      </c>
      <c r="D788" s="2">
        <v>4.387764240876519E-2</v>
      </c>
      <c r="E788" s="2">
        <v>485486</v>
      </c>
      <c r="F788" s="2">
        <v>0.98133552687826198</v>
      </c>
      <c r="G788" s="2">
        <v>0.91095513987266052</v>
      </c>
      <c r="H788" s="2">
        <v>0.33448217538221586</v>
      </c>
      <c r="I788" s="2">
        <v>71.387150901141737</v>
      </c>
      <c r="J788" s="2">
        <v>275.6826718985991</v>
      </c>
      <c r="K788" s="2">
        <v>1557.084110955934</v>
      </c>
      <c r="L788" s="2">
        <v>2194.7315878868585</v>
      </c>
      <c r="M788" s="2">
        <v>5456.3890012142729</v>
      </c>
      <c r="N788" s="2">
        <v>0.99999999995683264</v>
      </c>
      <c r="O788" s="2">
        <v>1</v>
      </c>
      <c r="P788" s="2">
        <v>1</v>
      </c>
      <c r="Q788" s="2">
        <v>1</v>
      </c>
      <c r="R788" s="2">
        <v>1</v>
      </c>
      <c r="S788">
        <v>45.781571505354698</v>
      </c>
    </row>
    <row r="789" spans="1:19" x14ac:dyDescent="0.2">
      <c r="A789" s="2" t="s">
        <v>813</v>
      </c>
      <c r="B789" s="2">
        <v>616</v>
      </c>
      <c r="C789" s="2">
        <v>5.4966034692956404E-2</v>
      </c>
      <c r="D789" s="2">
        <v>4.455536784911613E-2</v>
      </c>
      <c r="E789" s="2">
        <v>485486</v>
      </c>
      <c r="F789" s="2">
        <v>0.98133552687826198</v>
      </c>
      <c r="G789" s="2">
        <v>0.91073895678601602</v>
      </c>
      <c r="H789" s="2">
        <v>0.33685958565228014</v>
      </c>
      <c r="I789" s="2">
        <v>71.423461718786953</v>
      </c>
      <c r="J789" s="2">
        <v>275.89536983501893</v>
      </c>
      <c r="K789" s="2">
        <v>1559.4660803077334</v>
      </c>
      <c r="L789" s="2">
        <v>2198.6291744280747</v>
      </c>
      <c r="M789" s="2">
        <v>5470.8304097679247</v>
      </c>
      <c r="N789" s="2">
        <v>0.99999999995744393</v>
      </c>
      <c r="O789" s="2">
        <v>1</v>
      </c>
      <c r="P789" s="2">
        <v>1</v>
      </c>
      <c r="Q789" s="2">
        <v>1</v>
      </c>
      <c r="R789" s="2">
        <v>1</v>
      </c>
      <c r="S789">
        <v>45.781571505354698</v>
      </c>
    </row>
    <row r="790" spans="1:19" x14ac:dyDescent="0.2">
      <c r="A790" s="2" t="s">
        <v>814</v>
      </c>
      <c r="B790" s="2">
        <v>616</v>
      </c>
      <c r="C790" s="2">
        <v>5.4966034692956404E-2</v>
      </c>
      <c r="D790" s="2">
        <v>4.4803193348872637E-2</v>
      </c>
      <c r="E790" s="2">
        <v>485486</v>
      </c>
      <c r="F790" s="2">
        <v>0.98133552687826198</v>
      </c>
      <c r="G790" s="2">
        <v>0.9105937087005731</v>
      </c>
      <c r="H790" s="2">
        <v>0.33962159070803505</v>
      </c>
      <c r="I790" s="2">
        <v>71.457094639616898</v>
      </c>
      <c r="J790" s="2">
        <v>276.10872731809161</v>
      </c>
      <c r="K790" s="2">
        <v>1562.0386465948511</v>
      </c>
      <c r="L790" s="2">
        <v>2202.8843393124621</v>
      </c>
      <c r="M790" s="2">
        <v>5486.9798535346135</v>
      </c>
      <c r="N790" s="2">
        <v>0.99999999995800237</v>
      </c>
      <c r="O790" s="2">
        <v>1</v>
      </c>
      <c r="P790" s="2">
        <v>1</v>
      </c>
      <c r="Q790" s="2">
        <v>1</v>
      </c>
      <c r="R790" s="2">
        <v>1</v>
      </c>
      <c r="S790">
        <v>45.781571505354698</v>
      </c>
    </row>
    <row r="791" spans="1:19" x14ac:dyDescent="0.2">
      <c r="A791" s="2" t="s">
        <v>815</v>
      </c>
      <c r="B791" s="2">
        <v>616</v>
      </c>
      <c r="C791" s="2">
        <v>5.4966034692956404E-2</v>
      </c>
      <c r="D791" s="2">
        <v>4.4789777905297742E-2</v>
      </c>
      <c r="E791" s="2">
        <v>485486</v>
      </c>
      <c r="F791" s="2">
        <v>0.98133552687826198</v>
      </c>
      <c r="G791" s="2">
        <v>0.91137892691840505</v>
      </c>
      <c r="H791" s="2">
        <v>0.33705747401274877</v>
      </c>
      <c r="I791" s="2">
        <v>71.373161106678651</v>
      </c>
      <c r="J791" s="2">
        <v>275.70135206618818</v>
      </c>
      <c r="K791" s="2">
        <v>1558.4029579897469</v>
      </c>
      <c r="L791" s="2">
        <v>2197.1585154026657</v>
      </c>
      <c r="M791" s="2">
        <v>5467.5639886411527</v>
      </c>
      <c r="N791" s="2">
        <v>0.99999999995659483</v>
      </c>
      <c r="O791" s="2">
        <v>1</v>
      </c>
      <c r="P791" s="2">
        <v>1</v>
      </c>
      <c r="Q791" s="2">
        <v>1</v>
      </c>
      <c r="R791" s="2">
        <v>1</v>
      </c>
      <c r="S791">
        <v>45.781571505354698</v>
      </c>
    </row>
    <row r="792" spans="1:19" x14ac:dyDescent="0.2">
      <c r="A792" s="2" t="s">
        <v>816</v>
      </c>
      <c r="B792" s="2">
        <v>616</v>
      </c>
      <c r="C792" s="2">
        <v>5.4966034692956404E-2</v>
      </c>
      <c r="D792" s="2">
        <v>4.5373845588194288E-2</v>
      </c>
      <c r="E792" s="2">
        <v>485486</v>
      </c>
      <c r="F792" s="2">
        <v>0.98133552687826198</v>
      </c>
      <c r="G792" s="2">
        <v>0.91007182114141916</v>
      </c>
      <c r="H792" s="2">
        <v>0.34861030563127809</v>
      </c>
      <c r="I792" s="2">
        <v>71.570773259156269</v>
      </c>
      <c r="J792" s="2">
        <v>276.82131044151384</v>
      </c>
      <c r="K792" s="2">
        <v>1570.5656123367546</v>
      </c>
      <c r="L792" s="2">
        <v>2216.9836787764211</v>
      </c>
      <c r="M792" s="2">
        <v>5540.5462127246683</v>
      </c>
      <c r="N792" s="2">
        <v>0.99999999995983657</v>
      </c>
      <c r="O792" s="2">
        <v>1</v>
      </c>
      <c r="P792" s="2">
        <v>1</v>
      </c>
      <c r="Q792" s="2">
        <v>1</v>
      </c>
      <c r="R792" s="2">
        <v>1</v>
      </c>
      <c r="S792">
        <v>45.781571505354698</v>
      </c>
    </row>
    <row r="793" spans="1:19" x14ac:dyDescent="0.2">
      <c r="A793" s="2" t="s">
        <v>817</v>
      </c>
      <c r="B793" s="2">
        <v>616</v>
      </c>
      <c r="C793" s="2">
        <v>5.4966034692956404E-2</v>
      </c>
      <c r="D793" s="2">
        <v>2.126411528315519E-2</v>
      </c>
      <c r="E793" s="2">
        <v>485486</v>
      </c>
      <c r="F793" s="2">
        <v>0.98133552687826198</v>
      </c>
      <c r="G793" s="2">
        <v>0.95205969729402495</v>
      </c>
      <c r="H793" s="2">
        <v>-3.075870341931931E-2</v>
      </c>
      <c r="I793" s="2">
        <v>65.667001810567271</v>
      </c>
      <c r="J793" s="2">
        <v>244.46895414867558</v>
      </c>
      <c r="K793" s="2">
        <v>1251.2894786375794</v>
      </c>
      <c r="L793" s="2">
        <v>1711.7471229091093</v>
      </c>
      <c r="M793" s="2">
        <v>3855.1566137245936</v>
      </c>
      <c r="N793" s="2">
        <v>0.99999999959652364</v>
      </c>
      <c r="O793" s="2">
        <v>1</v>
      </c>
      <c r="P793" s="2">
        <v>1</v>
      </c>
      <c r="Q793" s="2">
        <v>1</v>
      </c>
      <c r="R793" s="2">
        <v>1</v>
      </c>
      <c r="S793">
        <v>45.781571505354698</v>
      </c>
    </row>
    <row r="794" spans="1:19" x14ac:dyDescent="0.2">
      <c r="A794" s="2" t="s">
        <v>818</v>
      </c>
      <c r="B794" s="2">
        <v>616</v>
      </c>
      <c r="C794" s="2">
        <v>5.4966034692956404E-2</v>
      </c>
      <c r="D794" s="2">
        <v>2.319245827287137E-2</v>
      </c>
      <c r="E794" s="2">
        <v>485486</v>
      </c>
      <c r="F794" s="2">
        <v>0.98133552687826198</v>
      </c>
      <c r="G794" s="2">
        <v>0.94057694991506169</v>
      </c>
      <c r="H794" s="2">
        <v>0.18842296360143099</v>
      </c>
      <c r="I794" s="2">
        <v>68.001433592113514</v>
      </c>
      <c r="J794" s="2">
        <v>258.51033342217244</v>
      </c>
      <c r="K794" s="2">
        <v>1397.8438883936656</v>
      </c>
      <c r="L794" s="2">
        <v>1943.6616696585968</v>
      </c>
      <c r="M794" s="2">
        <v>4614.5437807364315</v>
      </c>
      <c r="N794" s="2">
        <v>0.99999999983747512</v>
      </c>
      <c r="O794" s="2">
        <v>1</v>
      </c>
      <c r="P794" s="2">
        <v>1</v>
      </c>
      <c r="Q794" s="2">
        <v>1</v>
      </c>
      <c r="R794" s="2">
        <v>1</v>
      </c>
      <c r="S794">
        <v>45.781571505354698</v>
      </c>
    </row>
    <row r="795" spans="1:19" x14ac:dyDescent="0.2">
      <c r="A795" s="2" t="s">
        <v>819</v>
      </c>
      <c r="B795" s="2">
        <v>616</v>
      </c>
      <c r="C795" s="2">
        <v>5.4966034692956404E-2</v>
      </c>
      <c r="D795" s="2">
        <v>3.01257364763227E-2</v>
      </c>
      <c r="E795" s="2">
        <v>485486</v>
      </c>
      <c r="F795" s="2">
        <v>0.98133552687826198</v>
      </c>
      <c r="G795" s="2">
        <v>0.93885841987554153</v>
      </c>
      <c r="H795" s="2">
        <v>6.0027595461895587E-2</v>
      </c>
      <c r="I795" s="2">
        <v>67.215783113059004</v>
      </c>
      <c r="J795" s="2">
        <v>252.3514638089508</v>
      </c>
      <c r="K795" s="2">
        <v>1319.6002708926501</v>
      </c>
      <c r="L795" s="2">
        <v>1816.3518462820687</v>
      </c>
      <c r="M795" s="2">
        <v>4170.266909140043</v>
      </c>
      <c r="N795" s="2">
        <v>0.9999999997791903</v>
      </c>
      <c r="O795" s="2">
        <v>1</v>
      </c>
      <c r="P795" s="2">
        <v>1</v>
      </c>
      <c r="Q795" s="2">
        <v>1</v>
      </c>
      <c r="R795" s="2">
        <v>1</v>
      </c>
      <c r="S795">
        <v>45.781571505354698</v>
      </c>
    </row>
    <row r="796" spans="1:19" x14ac:dyDescent="0.2">
      <c r="A796" s="2" t="s">
        <v>820</v>
      </c>
      <c r="B796" s="2">
        <v>616</v>
      </c>
      <c r="C796" s="2">
        <v>5.4966034692956404E-2</v>
      </c>
      <c r="D796" s="2">
        <v>1.8532209994516376E-2</v>
      </c>
      <c r="E796" s="2">
        <v>485486</v>
      </c>
      <c r="F796" s="2">
        <v>0.98133552687826198</v>
      </c>
      <c r="G796" s="2">
        <v>1.5223849162491203</v>
      </c>
      <c r="H796" s="2">
        <v>1.9850204001352789E-2</v>
      </c>
      <c r="I796" s="2">
        <v>41.286662536255172</v>
      </c>
      <c r="J796" s="2">
        <v>154.7098264201839</v>
      </c>
      <c r="K796" s="2">
        <v>811.73760460864889</v>
      </c>
      <c r="L796" s="2">
        <v>1121.3351954744148</v>
      </c>
      <c r="M796" s="2">
        <v>2633.6150842801362</v>
      </c>
      <c r="N796" s="2">
        <v>0.99999600601044103</v>
      </c>
      <c r="O796" s="2">
        <v>1</v>
      </c>
      <c r="P796" s="2">
        <v>1</v>
      </c>
      <c r="Q796" s="2">
        <v>1</v>
      </c>
      <c r="R796" s="2">
        <v>1</v>
      </c>
      <c r="S796">
        <v>45.781571505354698</v>
      </c>
    </row>
    <row r="797" spans="1:19" x14ac:dyDescent="0.2">
      <c r="A797" s="2" t="s">
        <v>821</v>
      </c>
      <c r="B797" s="2">
        <v>616</v>
      </c>
      <c r="C797" s="2">
        <v>5.4966034692956404E-2</v>
      </c>
      <c r="D797" s="2">
        <v>3.348341990302834E-2</v>
      </c>
      <c r="E797" s="2">
        <v>485486</v>
      </c>
      <c r="F797" s="2">
        <v>0.98133552687826198</v>
      </c>
      <c r="G797" s="2">
        <v>0.93255385300995008</v>
      </c>
      <c r="H797" s="2">
        <v>7.431257124700893E-4</v>
      </c>
      <c r="I797" s="2">
        <v>67.253163594610271</v>
      </c>
      <c r="J797" s="2">
        <v>251.06668500898667</v>
      </c>
      <c r="K797" s="2">
        <v>1293.5878530503051</v>
      </c>
      <c r="L797" s="2">
        <v>1772.7593936417375</v>
      </c>
      <c r="M797" s="2">
        <v>4012.8244504253198</v>
      </c>
      <c r="N797" s="2">
        <v>0.99999999978238452</v>
      </c>
      <c r="O797" s="2">
        <v>1</v>
      </c>
      <c r="P797" s="2">
        <v>1</v>
      </c>
      <c r="Q797" s="2">
        <v>1</v>
      </c>
      <c r="R797" s="2">
        <v>1</v>
      </c>
      <c r="S797">
        <v>45.781571505354698</v>
      </c>
    </row>
    <row r="798" spans="1:19" x14ac:dyDescent="0.2">
      <c r="A798" s="2" t="s">
        <v>822</v>
      </c>
      <c r="B798" s="2">
        <v>616</v>
      </c>
      <c r="C798" s="2">
        <v>5.4966034692956404E-2</v>
      </c>
      <c r="D798" s="2">
        <v>4.3465309019632796E-2</v>
      </c>
      <c r="E798" s="2">
        <v>485486</v>
      </c>
      <c r="F798" s="2">
        <v>0.98133552687826198</v>
      </c>
      <c r="G798" s="2">
        <v>0.91119276122322368</v>
      </c>
      <c r="H798" s="2">
        <v>0.34094805464185823</v>
      </c>
      <c r="I798" s="2">
        <v>71.418984632616201</v>
      </c>
      <c r="J798" s="2">
        <v>275.99562166356026</v>
      </c>
      <c r="K798" s="2">
        <v>1561.9887097555734</v>
      </c>
      <c r="L798" s="2">
        <v>2203.0985458962678</v>
      </c>
      <c r="M798" s="2">
        <v>5490.1862245650836</v>
      </c>
      <c r="N798" s="2">
        <v>0.99999999995736899</v>
      </c>
      <c r="O798" s="2">
        <v>1</v>
      </c>
      <c r="P798" s="2">
        <v>1</v>
      </c>
      <c r="Q798" s="2">
        <v>1</v>
      </c>
      <c r="R798" s="2">
        <v>1</v>
      </c>
      <c r="S798">
        <v>45.781571505354698</v>
      </c>
    </row>
    <row r="799" spans="1:19" x14ac:dyDescent="0.2">
      <c r="A799" s="2" t="s">
        <v>823</v>
      </c>
      <c r="B799" s="2">
        <v>616</v>
      </c>
      <c r="C799" s="2">
        <v>5.4966034692956404E-2</v>
      </c>
      <c r="D799" s="2">
        <v>2.9493075610216531E-2</v>
      </c>
      <c r="E799" s="2">
        <v>485486</v>
      </c>
      <c r="F799" s="2">
        <v>0.98133552687826198</v>
      </c>
      <c r="G799" s="2">
        <v>0.93575487879905928</v>
      </c>
      <c r="H799" s="2">
        <v>0.16429746436345374</v>
      </c>
      <c r="I799" s="2">
        <v>68.183428435676532</v>
      </c>
      <c r="J799" s="2">
        <v>258.59708209935798</v>
      </c>
      <c r="K799" s="2">
        <v>1389.2599756832983</v>
      </c>
      <c r="L799" s="2">
        <v>1927.7965041690352</v>
      </c>
      <c r="M799" s="2">
        <v>4545.0011127160733</v>
      </c>
      <c r="N799" s="2">
        <v>0.99999999984862298</v>
      </c>
      <c r="O799" s="2">
        <v>1</v>
      </c>
      <c r="P799" s="2">
        <v>1</v>
      </c>
      <c r="Q799" s="2">
        <v>1</v>
      </c>
      <c r="R799" s="2">
        <v>1</v>
      </c>
      <c r="S799">
        <v>45.781571505354698</v>
      </c>
    </row>
    <row r="800" spans="1:19" x14ac:dyDescent="0.2">
      <c r="A800" s="2" t="s">
        <v>824</v>
      </c>
      <c r="B800" s="2">
        <v>616</v>
      </c>
      <c r="C800" s="2">
        <v>5.4966034692956404E-2</v>
      </c>
      <c r="D800" s="2">
        <v>2.3762502783132782E-2</v>
      </c>
      <c r="E800" s="2">
        <v>485486</v>
      </c>
      <c r="F800" s="2">
        <v>0.98133552687826198</v>
      </c>
      <c r="G800" s="2">
        <v>0.93550271878053548</v>
      </c>
      <c r="H800" s="2">
        <v>2.844895281364718E-2</v>
      </c>
      <c r="I800" s="2">
        <v>67.235507928512561</v>
      </c>
      <c r="J800" s="2">
        <v>251.66481993419004</v>
      </c>
      <c r="K800" s="2">
        <v>1305.612341959453</v>
      </c>
      <c r="L800" s="2">
        <v>1792.8639943222061</v>
      </c>
      <c r="M800" s="2">
        <v>4084.887808344341</v>
      </c>
      <c r="N800" s="2">
        <v>0.99999999978088161</v>
      </c>
      <c r="O800" s="2">
        <v>1</v>
      </c>
      <c r="P800" s="2">
        <v>1</v>
      </c>
      <c r="Q800" s="2">
        <v>1</v>
      </c>
      <c r="R800" s="2">
        <v>1</v>
      </c>
      <c r="S800">
        <v>45.781571505354698</v>
      </c>
    </row>
    <row r="801" spans="1:19" x14ac:dyDescent="0.2">
      <c r="A801" s="2" t="s">
        <v>825</v>
      </c>
      <c r="B801" s="2">
        <v>616</v>
      </c>
      <c r="C801" s="2">
        <v>5.4966034692956404E-2</v>
      </c>
      <c r="D801" s="2">
        <v>2.633732958798506E-2</v>
      </c>
      <c r="E801" s="2">
        <v>485486</v>
      </c>
      <c r="F801" s="2">
        <v>0.98133552687826198</v>
      </c>
      <c r="G801" s="2">
        <v>0.93497925520378677</v>
      </c>
      <c r="H801" s="2">
        <v>-1.65834006447444E-3</v>
      </c>
      <c r="I801" s="2">
        <v>67.062362782236292</v>
      </c>
      <c r="J801" s="2">
        <v>250.30218880923275</v>
      </c>
      <c r="K801" s="2">
        <v>1289.0314287910292</v>
      </c>
      <c r="L801" s="2">
        <v>1766.3000767546628</v>
      </c>
      <c r="M801" s="2">
        <v>3996.9436176667186</v>
      </c>
      <c r="N801" s="2">
        <v>0.99999999976558451</v>
      </c>
      <c r="O801" s="2">
        <v>1</v>
      </c>
      <c r="P801" s="2">
        <v>1</v>
      </c>
      <c r="Q801" s="2">
        <v>1</v>
      </c>
      <c r="R801" s="2">
        <v>1</v>
      </c>
      <c r="S801">
        <v>45.781571505354698</v>
      </c>
    </row>
    <row r="802" spans="1:19" x14ac:dyDescent="0.2">
      <c r="A802" s="2" t="s">
        <v>826</v>
      </c>
      <c r="B802" s="2">
        <v>616</v>
      </c>
      <c r="C802" s="2">
        <v>5.4966034692956404E-2</v>
      </c>
      <c r="D802" s="2">
        <v>2.3137600066832725E-2</v>
      </c>
      <c r="E802" s="2">
        <v>485486</v>
      </c>
      <c r="F802" s="2">
        <v>0.98133552687826198</v>
      </c>
      <c r="G802" s="2">
        <v>0.93145048566798472</v>
      </c>
      <c r="H802" s="2">
        <v>0.11944245328086447</v>
      </c>
      <c r="I802" s="2">
        <v>68.178146932085994</v>
      </c>
      <c r="J802" s="2">
        <v>257.44478494773284</v>
      </c>
      <c r="K802" s="2">
        <v>1366.6735507752167</v>
      </c>
      <c r="L802" s="2">
        <v>1889.5291479342009</v>
      </c>
      <c r="M802" s="2">
        <v>4400.5222133609841</v>
      </c>
      <c r="N802" s="2">
        <v>0.99999999984831045</v>
      </c>
      <c r="O802" s="2">
        <v>1</v>
      </c>
      <c r="P802" s="2">
        <v>1</v>
      </c>
      <c r="Q802" s="2">
        <v>1</v>
      </c>
      <c r="R802" s="2">
        <v>1</v>
      </c>
      <c r="S802">
        <v>45.781571505354698</v>
      </c>
    </row>
    <row r="803" spans="1:19" x14ac:dyDescent="0.2">
      <c r="A803" s="2" t="s">
        <v>827</v>
      </c>
      <c r="B803" s="2">
        <v>616</v>
      </c>
      <c r="C803" s="2">
        <v>5.4966034692956404E-2</v>
      </c>
      <c r="D803" s="2">
        <v>2.1128943497305271E-2</v>
      </c>
      <c r="E803" s="2">
        <v>485486</v>
      </c>
      <c r="F803" s="2">
        <v>0.98133552687826198</v>
      </c>
      <c r="G803" s="2">
        <v>0.93683445569823887</v>
      </c>
      <c r="H803" s="2">
        <v>0.13393824506875651</v>
      </c>
      <c r="I803" s="2">
        <v>67.885959931900871</v>
      </c>
      <c r="J803" s="2">
        <v>256.69797384638332</v>
      </c>
      <c r="K803" s="2">
        <v>1367.9710860274574</v>
      </c>
      <c r="L803" s="2">
        <v>1893.6060285713895</v>
      </c>
      <c r="M803" s="2">
        <v>4428.3385323923676</v>
      </c>
      <c r="N803" s="2">
        <v>0.999999999829982</v>
      </c>
      <c r="O803" s="2">
        <v>1</v>
      </c>
      <c r="P803" s="2">
        <v>1</v>
      </c>
      <c r="Q803" s="2">
        <v>1</v>
      </c>
      <c r="R803" s="2">
        <v>1</v>
      </c>
      <c r="S803">
        <v>45.781571505354698</v>
      </c>
    </row>
    <row r="804" spans="1:19" x14ac:dyDescent="0.2">
      <c r="A804" s="2" t="s">
        <v>828</v>
      </c>
      <c r="B804" s="2">
        <v>616</v>
      </c>
      <c r="C804" s="2">
        <v>5.4966034692956404E-2</v>
      </c>
      <c r="D804" s="2">
        <v>2.1457982098096989E-2</v>
      </c>
      <c r="E804" s="2">
        <v>485486</v>
      </c>
      <c r="F804" s="2">
        <v>0.98133552687826198</v>
      </c>
      <c r="G804" s="2">
        <v>0.93665032759246947</v>
      </c>
      <c r="H804" s="2">
        <v>0.14749812134359749</v>
      </c>
      <c r="I804" s="2">
        <v>67.996583711432194</v>
      </c>
      <c r="J804" s="2">
        <v>257.45913864405935</v>
      </c>
      <c r="K804" s="2">
        <v>1376.9525608935655</v>
      </c>
      <c r="L804" s="2">
        <v>1908.1128878751465</v>
      </c>
      <c r="M804" s="2">
        <v>4478.3386431148338</v>
      </c>
      <c r="N804" s="2">
        <v>0.99999999983716714</v>
      </c>
      <c r="O804" s="2">
        <v>1</v>
      </c>
      <c r="P804" s="2">
        <v>1</v>
      </c>
      <c r="Q804" s="2">
        <v>1</v>
      </c>
      <c r="R804" s="2">
        <v>1</v>
      </c>
      <c r="S804">
        <v>45.781571505354698</v>
      </c>
    </row>
    <row r="805" spans="1:19" x14ac:dyDescent="0.2">
      <c r="A805" s="2" t="s">
        <v>829</v>
      </c>
      <c r="B805" s="2">
        <v>616</v>
      </c>
      <c r="C805" s="2">
        <v>5.4966034692956404E-2</v>
      </c>
      <c r="D805" s="2">
        <v>2.4041280885300137E-2</v>
      </c>
      <c r="E805" s="2">
        <v>485486</v>
      </c>
      <c r="F805" s="2">
        <v>0.98133552687826198</v>
      </c>
      <c r="G805" s="2">
        <v>0.93370337674702975</v>
      </c>
      <c r="H805" s="2">
        <v>0.12869464392683788</v>
      </c>
      <c r="I805" s="2">
        <v>68.078480278918107</v>
      </c>
      <c r="J805" s="2">
        <v>257.29870624953526</v>
      </c>
      <c r="K805" s="2">
        <v>1369.249943061106</v>
      </c>
      <c r="L805" s="2">
        <v>1894.5259320514933</v>
      </c>
      <c r="M805" s="2">
        <v>4423.4907681731656</v>
      </c>
      <c r="N805" s="2">
        <v>0.99999999984229082</v>
      </c>
      <c r="O805" s="2">
        <v>1</v>
      </c>
      <c r="P805" s="2">
        <v>1</v>
      </c>
      <c r="Q805" s="2">
        <v>1</v>
      </c>
      <c r="R805" s="2">
        <v>1</v>
      </c>
      <c r="S805">
        <v>45.781571505354698</v>
      </c>
    </row>
    <row r="806" spans="1:19" x14ac:dyDescent="0.2">
      <c r="A806" s="2" t="s">
        <v>830</v>
      </c>
      <c r="B806" s="2">
        <v>616</v>
      </c>
      <c r="C806" s="2">
        <v>5.4966034692956404E-2</v>
      </c>
      <c r="D806" s="2">
        <v>4.0545674303844974E-2</v>
      </c>
      <c r="E806" s="2">
        <v>485486</v>
      </c>
      <c r="F806" s="2">
        <v>0.98133552687826198</v>
      </c>
      <c r="G806" s="2">
        <v>0.91387620665433167</v>
      </c>
      <c r="H806" s="2">
        <v>0.35674407723525542</v>
      </c>
      <c r="I806" s="2">
        <v>71.326387056234381</v>
      </c>
      <c r="J806" s="2">
        <v>276.08338134534023</v>
      </c>
      <c r="K806" s="2">
        <v>1570.001203994168</v>
      </c>
      <c r="L806" s="2">
        <v>2217.9504735369323</v>
      </c>
      <c r="M806" s="2">
        <v>5559.7337254126924</v>
      </c>
      <c r="N806" s="2">
        <v>0.99999999995579014</v>
      </c>
      <c r="O806" s="2">
        <v>1</v>
      </c>
      <c r="P806" s="2">
        <v>1</v>
      </c>
      <c r="Q806" s="2">
        <v>1</v>
      </c>
      <c r="R806" s="2">
        <v>1</v>
      </c>
      <c r="S806">
        <v>45.781571505354698</v>
      </c>
    </row>
    <row r="807" spans="1:19" x14ac:dyDescent="0.2">
      <c r="A807" s="2" t="s">
        <v>831</v>
      </c>
      <c r="B807" s="2">
        <v>616</v>
      </c>
      <c r="C807" s="2">
        <v>5.4966034692956404E-2</v>
      </c>
      <c r="D807" s="2">
        <v>4.3248068324221768E-2</v>
      </c>
      <c r="E807" s="2">
        <v>485486</v>
      </c>
      <c r="F807" s="2">
        <v>0.98133552687826198</v>
      </c>
      <c r="G807" s="2">
        <v>0.93100018481947233</v>
      </c>
      <c r="H807" s="2">
        <v>2.2023690620260529E-2</v>
      </c>
      <c r="I807" s="2">
        <v>67.515326095153085</v>
      </c>
      <c r="J807" s="2">
        <v>252.55229569201094</v>
      </c>
      <c r="K807" s="2">
        <v>1307.9380871407184</v>
      </c>
      <c r="L807" s="2">
        <v>1795.0856906137483</v>
      </c>
      <c r="M807" s="2">
        <v>4082.3529945696787</v>
      </c>
      <c r="N807" s="2">
        <v>0.99999999980353049</v>
      </c>
      <c r="O807" s="2">
        <v>1</v>
      </c>
      <c r="P807" s="2">
        <v>1</v>
      </c>
      <c r="Q807" s="2">
        <v>1</v>
      </c>
      <c r="R807" s="2">
        <v>1</v>
      </c>
      <c r="S807">
        <v>45.781571505354698</v>
      </c>
    </row>
    <row r="808" spans="1:19" x14ac:dyDescent="0.2">
      <c r="A808" s="2" t="s">
        <v>832</v>
      </c>
      <c r="B808" s="2">
        <v>616</v>
      </c>
      <c r="C808" s="2">
        <v>5.4966034692956404E-2</v>
      </c>
      <c r="D808" s="2">
        <v>4.3346498522129649E-2</v>
      </c>
      <c r="E808" s="2">
        <v>485486</v>
      </c>
      <c r="F808" s="2">
        <v>0.98133552687826198</v>
      </c>
      <c r="G808" s="2">
        <v>0.93196809900082511</v>
      </c>
      <c r="H808" s="2">
        <v>9.6388861183321402E-3</v>
      </c>
      <c r="I808" s="2">
        <v>67.357909227939615</v>
      </c>
      <c r="J808" s="2">
        <v>251.6685014736594</v>
      </c>
      <c r="K808" s="2">
        <v>1299.4632254486112</v>
      </c>
      <c r="L808" s="2">
        <v>1781.9101221086403</v>
      </c>
      <c r="M808" s="2">
        <v>4041.3624511324219</v>
      </c>
      <c r="N808" s="2">
        <v>0.99999999979109211</v>
      </c>
      <c r="O808" s="2">
        <v>1</v>
      </c>
      <c r="P808" s="2">
        <v>1</v>
      </c>
      <c r="Q808" s="2">
        <v>1</v>
      </c>
      <c r="R808" s="2">
        <v>1</v>
      </c>
      <c r="S808">
        <v>45.781571505354698</v>
      </c>
    </row>
    <row r="809" spans="1:19" x14ac:dyDescent="0.2">
      <c r="A809" s="2" t="s">
        <v>833</v>
      </c>
      <c r="B809" s="2">
        <v>616</v>
      </c>
      <c r="C809" s="2">
        <v>5.4966034692956404E-2</v>
      </c>
      <c r="D809" s="2">
        <v>4.0842558786527546E-2</v>
      </c>
      <c r="E809" s="2">
        <v>485486</v>
      </c>
      <c r="F809" s="2">
        <v>0.98133552687826198</v>
      </c>
      <c r="G809" s="2">
        <v>0.92859949385130525</v>
      </c>
      <c r="H809" s="2">
        <v>7.0535611418397939E-2</v>
      </c>
      <c r="I809" s="2">
        <v>68.036495296105997</v>
      </c>
      <c r="J809" s="2">
        <v>255.68932466996174</v>
      </c>
      <c r="K809" s="2">
        <v>1340.2523914454598</v>
      </c>
      <c r="L809" s="2">
        <v>1845.9455408802228</v>
      </c>
      <c r="M809" s="2">
        <v>4245.5498115520195</v>
      </c>
      <c r="N809" s="2">
        <v>0.99999999983968446</v>
      </c>
      <c r="O809" s="2">
        <v>1</v>
      </c>
      <c r="P809" s="2">
        <v>1</v>
      </c>
      <c r="Q809" s="2">
        <v>1</v>
      </c>
      <c r="R809" s="2">
        <v>1</v>
      </c>
      <c r="S809">
        <v>45.781571505354698</v>
      </c>
    </row>
    <row r="810" spans="1:19" x14ac:dyDescent="0.2">
      <c r="A810" s="2" t="s">
        <v>834</v>
      </c>
      <c r="B810" s="2">
        <v>616</v>
      </c>
      <c r="C810" s="2">
        <v>5.4966034692956404E-2</v>
      </c>
      <c r="D810" s="2">
        <v>4.3024887510000012E-2</v>
      </c>
      <c r="E810" s="2">
        <v>485486</v>
      </c>
      <c r="F810" s="2">
        <v>0.98133552687826198</v>
      </c>
      <c r="G810" s="2">
        <v>0.92964750068568602</v>
      </c>
      <c r="H810" s="5">
        <v>6.1548851315677042E-2</v>
      </c>
      <c r="I810" s="2">
        <v>67.895090924701051</v>
      </c>
      <c r="J810" s="2">
        <v>254.93633193280075</v>
      </c>
      <c r="K810" s="2">
        <v>1333.2996237988518</v>
      </c>
      <c r="L810" s="2">
        <v>1835.1590859727964</v>
      </c>
      <c r="M810" s="2">
        <v>4211.9078671374446</v>
      </c>
      <c r="N810" s="2">
        <v>0.99999999983058685</v>
      </c>
      <c r="O810" s="2">
        <v>1</v>
      </c>
      <c r="P810" s="2">
        <v>1</v>
      </c>
      <c r="Q810" s="2">
        <v>1</v>
      </c>
      <c r="R810" s="2">
        <v>1</v>
      </c>
      <c r="S810">
        <v>45.781571505354698</v>
      </c>
    </row>
    <row r="811" spans="1:19" x14ac:dyDescent="0.2">
      <c r="A811" s="2" t="s">
        <v>835</v>
      </c>
      <c r="B811" s="2">
        <v>616</v>
      </c>
      <c r="C811" s="2">
        <v>5.4966034692956404E-2</v>
      </c>
      <c r="D811" s="2">
        <v>4.3048349259912015E-2</v>
      </c>
      <c r="E811" s="2">
        <v>485486</v>
      </c>
      <c r="F811" s="2">
        <v>0.98133552687826198</v>
      </c>
      <c r="G811" s="2">
        <v>0.92933424420559652</v>
      </c>
      <c r="H811" s="2">
        <v>6.9462844939333426E-2</v>
      </c>
      <c r="I811" s="2">
        <v>67.974755070287245</v>
      </c>
      <c r="J811" s="2">
        <v>255.43078889853425</v>
      </c>
      <c r="K811" s="2">
        <v>1338.5561977037805</v>
      </c>
      <c r="L811" s="2">
        <v>1843.4801146599668</v>
      </c>
      <c r="M811" s="2">
        <v>4239.0154944452925</v>
      </c>
      <c r="N811" s="2">
        <v>0.9999999998357737</v>
      </c>
      <c r="O811" s="2">
        <v>1</v>
      </c>
      <c r="P811" s="2">
        <v>1</v>
      </c>
      <c r="Q811" s="2">
        <v>1</v>
      </c>
      <c r="R811" s="2">
        <v>1</v>
      </c>
      <c r="S811">
        <v>45.781571505354698</v>
      </c>
    </row>
    <row r="812" spans="1:19" x14ac:dyDescent="0.2">
      <c r="A812" s="2" t="s">
        <v>836</v>
      </c>
      <c r="B812" s="2">
        <v>616</v>
      </c>
      <c r="C812" s="2">
        <v>5.4966034692956404E-2</v>
      </c>
      <c r="D812" s="2">
        <v>3.9511633693266629E-2</v>
      </c>
      <c r="E812" s="2">
        <v>485486</v>
      </c>
      <c r="F812" s="2">
        <v>0.98133552687826198</v>
      </c>
      <c r="G812" s="2">
        <v>0.92808644116008332</v>
      </c>
      <c r="H812" s="2">
        <v>0.10278993509182792</v>
      </c>
      <c r="I812" s="2">
        <v>68.306977826083724</v>
      </c>
      <c r="J812" s="2">
        <v>257.5141504717094</v>
      </c>
      <c r="K812" s="2">
        <v>1361.0503008196144</v>
      </c>
      <c r="L812" s="2">
        <v>1879.2225653641628</v>
      </c>
      <c r="M812" s="2">
        <v>4356.7966141026127</v>
      </c>
      <c r="N812" s="2">
        <v>0.99999999985575372</v>
      </c>
      <c r="O812" s="2">
        <v>1</v>
      </c>
      <c r="P812" s="2">
        <v>1</v>
      </c>
      <c r="Q812" s="2">
        <v>1</v>
      </c>
      <c r="R812" s="2">
        <v>1</v>
      </c>
      <c r="S812">
        <v>45.781571505354698</v>
      </c>
    </row>
    <row r="813" spans="1:19" x14ac:dyDescent="0.2">
      <c r="A813" s="2" t="s">
        <v>837</v>
      </c>
      <c r="B813" s="2">
        <v>616</v>
      </c>
      <c r="C813" s="2">
        <v>5.4966034692956404E-2</v>
      </c>
      <c r="D813" s="2">
        <v>3.5190968541997936E-2</v>
      </c>
      <c r="E813" s="2">
        <v>485486</v>
      </c>
      <c r="F813" s="2">
        <v>0.98133552687826198</v>
      </c>
      <c r="G813" s="2">
        <v>0.91815388379976193</v>
      </c>
      <c r="H813" s="2">
        <v>0.23989252793938712</v>
      </c>
      <c r="I813" s="2">
        <v>70.080969243699585</v>
      </c>
      <c r="J813" s="2">
        <v>267.9028640156489</v>
      </c>
      <c r="K813" s="2">
        <v>1470.2643181825074</v>
      </c>
      <c r="L813" s="2">
        <v>2053.4642329748663</v>
      </c>
      <c r="M813" s="2">
        <v>4945.5658869873232</v>
      </c>
      <c r="N813" s="2">
        <v>0.9999999999279402</v>
      </c>
      <c r="O813" s="2">
        <v>1</v>
      </c>
      <c r="P813" s="2">
        <v>1</v>
      </c>
      <c r="Q813" s="2">
        <v>1</v>
      </c>
      <c r="R813" s="2">
        <v>1</v>
      </c>
      <c r="S813">
        <v>45.781571505354698</v>
      </c>
    </row>
    <row r="814" spans="1:19" x14ac:dyDescent="0.2">
      <c r="A814" s="2" t="s">
        <v>838</v>
      </c>
      <c r="B814" s="2">
        <v>616</v>
      </c>
      <c r="C814" s="2">
        <v>5.4966034692956404E-2</v>
      </c>
      <c r="D814" s="2">
        <v>2.509769509504458E-2</v>
      </c>
      <c r="E814" s="2">
        <v>485486</v>
      </c>
      <c r="F814" s="2">
        <v>0.98133552687826198</v>
      </c>
      <c r="G814" s="2">
        <v>0.9400958498830041</v>
      </c>
      <c r="H814" s="2">
        <v>-6.1571064664814421E-2</v>
      </c>
      <c r="I814" s="2">
        <v>66.287152475202063</v>
      </c>
      <c r="J814" s="2">
        <v>246.04601224961971</v>
      </c>
      <c r="K814" s="2">
        <v>1249.6226407956733</v>
      </c>
      <c r="L814" s="2">
        <v>1705.5316076007121</v>
      </c>
      <c r="M814" s="2">
        <v>3812.2945469368819</v>
      </c>
      <c r="N814" s="2">
        <v>0.99999999968298203</v>
      </c>
      <c r="O814" s="2">
        <v>1</v>
      </c>
      <c r="P814" s="2">
        <v>1</v>
      </c>
      <c r="Q814" s="2">
        <v>1</v>
      </c>
      <c r="R814" s="2">
        <v>1</v>
      </c>
      <c r="S814">
        <v>45.781571505354698</v>
      </c>
    </row>
    <row r="815" spans="1:19" x14ac:dyDescent="0.2">
      <c r="A815" s="2" t="s">
        <v>839</v>
      </c>
      <c r="B815" s="2">
        <v>616</v>
      </c>
      <c r="C815" s="2">
        <v>5.4966034692956404E-2</v>
      </c>
      <c r="D815" s="2">
        <v>3.6655810289508504E-2</v>
      </c>
      <c r="E815" s="2">
        <v>485486</v>
      </c>
      <c r="F815" s="2">
        <v>0.98133552687826198</v>
      </c>
      <c r="G815" s="2">
        <v>0.92145789427917524</v>
      </c>
      <c r="H815" s="2">
        <v>0.24069293928125429</v>
      </c>
      <c r="I815" s="2">
        <v>69.829957184210897</v>
      </c>
      <c r="J815" s="2">
        <v>266.94850329934911</v>
      </c>
      <c r="K815" s="2">
        <v>1465.23638450777</v>
      </c>
      <c r="L815" s="2">
        <v>2046.5905549553643</v>
      </c>
      <c r="M815" s="2">
        <v>4930.8311895939578</v>
      </c>
      <c r="N815" s="2">
        <v>0.99999999992049393</v>
      </c>
      <c r="O815" s="2">
        <v>1</v>
      </c>
      <c r="P815" s="2">
        <v>1</v>
      </c>
      <c r="Q815" s="2">
        <v>1</v>
      </c>
      <c r="R815" s="2">
        <v>1</v>
      </c>
      <c r="S815">
        <v>45.781571505354698</v>
      </c>
    </row>
    <row r="816" spans="1:19" x14ac:dyDescent="0.2">
      <c r="A816" s="2" t="s">
        <v>840</v>
      </c>
      <c r="B816" s="2">
        <v>616</v>
      </c>
      <c r="C816" s="2">
        <v>5.4966034692956404E-2</v>
      </c>
      <c r="D816" s="2">
        <v>3.3948719758549704E-2</v>
      </c>
      <c r="E816" s="2">
        <v>485486</v>
      </c>
      <c r="F816" s="2">
        <v>0.98133552687826198</v>
      </c>
      <c r="G816" s="2">
        <v>0.92683898592111391</v>
      </c>
      <c r="H816" s="2">
        <v>0.19743472077064533</v>
      </c>
      <c r="I816" s="2">
        <v>69.093477241882738</v>
      </c>
      <c r="J816" s="2">
        <v>262.94630884551049</v>
      </c>
      <c r="K816" s="2">
        <v>1425.5651616322264</v>
      </c>
      <c r="L816" s="2">
        <v>1983.6029416332328</v>
      </c>
      <c r="M816" s="2">
        <v>4718.3728550420228</v>
      </c>
      <c r="N816" s="2">
        <v>0.99999999989392985</v>
      </c>
      <c r="O816" s="2">
        <v>1</v>
      </c>
      <c r="P816" s="2">
        <v>1</v>
      </c>
      <c r="Q816" s="2">
        <v>1</v>
      </c>
      <c r="R816" s="2">
        <v>1</v>
      </c>
      <c r="S816">
        <v>45.781571505354698</v>
      </c>
    </row>
    <row r="817" spans="1:19" x14ac:dyDescent="0.2">
      <c r="A817" s="2" t="s">
        <v>841</v>
      </c>
      <c r="B817" s="2">
        <v>616</v>
      </c>
      <c r="C817" s="2">
        <v>5.4966034692956404E-2</v>
      </c>
      <c r="D817" s="2">
        <v>4.1049346881827167E-2</v>
      </c>
      <c r="E817" s="2">
        <v>485486</v>
      </c>
      <c r="F817" s="2">
        <v>0.98133552687826198</v>
      </c>
      <c r="G817" s="2">
        <v>0.91273642027009294</v>
      </c>
      <c r="H817" s="2">
        <v>0.30736591567135213</v>
      </c>
      <c r="I817" s="2">
        <v>71.030435545641836</v>
      </c>
      <c r="J817" s="2">
        <v>273.49604901397078</v>
      </c>
      <c r="K817" s="2">
        <v>1531.6874386872464</v>
      </c>
      <c r="L817" s="2">
        <v>2153.0252251092315</v>
      </c>
      <c r="M817" s="2">
        <v>5301.275000022154</v>
      </c>
      <c r="N817" s="2">
        <v>0.99999999995034294</v>
      </c>
      <c r="O817" s="2">
        <v>1</v>
      </c>
      <c r="P817" s="2">
        <v>1</v>
      </c>
      <c r="Q817" s="2">
        <v>1</v>
      </c>
      <c r="R817" s="2">
        <v>1</v>
      </c>
      <c r="S817">
        <v>45.781571505354698</v>
      </c>
    </row>
    <row r="818" spans="1:19" x14ac:dyDescent="0.2">
      <c r="A818" s="2" t="s">
        <v>842</v>
      </c>
      <c r="B818" s="2">
        <v>616</v>
      </c>
      <c r="C818" s="2">
        <v>5.4966034692956404E-2</v>
      </c>
      <c r="D818" s="2">
        <v>4.3617991679356226E-2</v>
      </c>
      <c r="E818" s="2">
        <v>485486</v>
      </c>
      <c r="F818" s="2">
        <v>0.98133552687826198</v>
      </c>
      <c r="G818" s="2">
        <v>0.91154937195147145</v>
      </c>
      <c r="H818" s="2">
        <v>0.32624506256512098</v>
      </c>
      <c r="I818" s="2">
        <v>71.274124896147967</v>
      </c>
      <c r="J818" s="2">
        <v>274.99776303585963</v>
      </c>
      <c r="K818" s="2">
        <v>1549.180183600293</v>
      </c>
      <c r="L818" s="2">
        <v>2181.7497649882666</v>
      </c>
      <c r="M818" s="2">
        <v>5407.9656922988497</v>
      </c>
      <c r="N818" s="2">
        <v>0.99999999995487343</v>
      </c>
      <c r="O818" s="2">
        <v>1</v>
      </c>
      <c r="P818" s="2">
        <v>1</v>
      </c>
      <c r="Q818" s="2">
        <v>1</v>
      </c>
      <c r="R818" s="2">
        <v>1</v>
      </c>
      <c r="S818">
        <v>45.781571505354698</v>
      </c>
    </row>
    <row r="819" spans="1:19" x14ac:dyDescent="0.2">
      <c r="A819" s="2" t="s">
        <v>843</v>
      </c>
      <c r="B819" s="2">
        <v>616</v>
      </c>
      <c r="C819" s="2">
        <v>5.4966034692956404E-2</v>
      </c>
      <c r="D819" s="2">
        <v>4.4467780417690186E-2</v>
      </c>
      <c r="E819" s="2">
        <v>485486</v>
      </c>
      <c r="F819" s="2">
        <v>0.98133552687826198</v>
      </c>
      <c r="G819" s="2">
        <v>0.91060424444715915</v>
      </c>
      <c r="H819" s="2">
        <v>0.33533472543369797</v>
      </c>
      <c r="I819" s="2">
        <v>71.422330397940868</v>
      </c>
      <c r="J819" s="2">
        <v>275.84687852596625</v>
      </c>
      <c r="K819" s="2">
        <v>1558.4611173643179</v>
      </c>
      <c r="L819" s="2">
        <v>2196.8727150430927</v>
      </c>
      <c r="M819" s="2">
        <v>5463.4120119335075</v>
      </c>
      <c r="N819" s="2">
        <v>0.99999999995742495</v>
      </c>
      <c r="O819" s="2">
        <v>1</v>
      </c>
      <c r="P819" s="2">
        <v>1</v>
      </c>
      <c r="Q819" s="2">
        <v>1</v>
      </c>
      <c r="R819" s="2">
        <v>1</v>
      </c>
      <c r="S819">
        <v>45.781571505354698</v>
      </c>
    </row>
    <row r="820" spans="1:19" x14ac:dyDescent="0.2">
      <c r="A820" s="2" t="s">
        <v>844</v>
      </c>
      <c r="B820" s="2">
        <v>616</v>
      </c>
      <c r="C820" s="2">
        <v>5.4966034692956404E-2</v>
      </c>
      <c r="D820" s="2">
        <v>4.2870592192639972E-2</v>
      </c>
      <c r="E820" s="2">
        <v>485486</v>
      </c>
      <c r="F820" s="2">
        <v>0.98133552687826198</v>
      </c>
      <c r="G820" s="2">
        <v>0.91188369083642828</v>
      </c>
      <c r="H820" s="2">
        <v>0.3300894232697964</v>
      </c>
      <c r="I820" s="2">
        <v>71.27739489576733</v>
      </c>
      <c r="J820" s="2">
        <v>275.12099912253689</v>
      </c>
      <c r="K820" s="2">
        <v>1551.696265989124</v>
      </c>
      <c r="L820" s="2">
        <v>2186.1368694147286</v>
      </c>
      <c r="M820" s="2">
        <v>5426.3635509463011</v>
      </c>
      <c r="N820" s="2">
        <v>0.99999999995493138</v>
      </c>
      <c r="O820" s="2">
        <v>1</v>
      </c>
      <c r="P820" s="2">
        <v>1</v>
      </c>
      <c r="Q820" s="2">
        <v>1</v>
      </c>
      <c r="R820" s="2">
        <v>1</v>
      </c>
      <c r="S820">
        <v>45.781571505354698</v>
      </c>
    </row>
    <row r="821" spans="1:19" x14ac:dyDescent="0.2">
      <c r="A821" s="2" t="s">
        <v>845</v>
      </c>
      <c r="B821" s="2">
        <v>616</v>
      </c>
      <c r="C821" s="2">
        <v>5.4966034692956404E-2</v>
      </c>
      <c r="D821" s="2">
        <v>4.6985541743361683E-2</v>
      </c>
      <c r="E821" s="2">
        <v>485486</v>
      </c>
      <c r="F821" s="2">
        <v>0.98133552687826198</v>
      </c>
      <c r="G821" s="2">
        <v>0.90740891822166247</v>
      </c>
      <c r="H821" s="2">
        <v>0.36599432617491784</v>
      </c>
      <c r="I821" s="2">
        <v>71.927385882111921</v>
      </c>
      <c r="J821" s="2">
        <v>278.75238058657374</v>
      </c>
      <c r="K821" s="2">
        <v>1590.6172427146817</v>
      </c>
      <c r="L821" s="2">
        <v>2249.4864582086593</v>
      </c>
      <c r="M821" s="2">
        <v>5659.1713498146919</v>
      </c>
      <c r="N821" s="2">
        <v>0.99999999996508859</v>
      </c>
      <c r="O821" s="2">
        <v>1</v>
      </c>
      <c r="P821" s="2">
        <v>1</v>
      </c>
      <c r="Q821" s="2">
        <v>1</v>
      </c>
      <c r="R821" s="2">
        <v>1</v>
      </c>
      <c r="S821">
        <v>45.781571505354698</v>
      </c>
    </row>
    <row r="822" spans="1:19" x14ac:dyDescent="0.2">
      <c r="A822" s="2" t="s">
        <v>846</v>
      </c>
      <c r="B822" s="2">
        <v>616</v>
      </c>
      <c r="C822" s="2">
        <v>5.4966034692956404E-2</v>
      </c>
      <c r="D822" s="2">
        <v>2.227174450081832E-2</v>
      </c>
      <c r="E822" s="2">
        <v>485486</v>
      </c>
      <c r="F822" s="2">
        <v>0.98133552687826198</v>
      </c>
      <c r="G822" s="2">
        <v>0.94406557916574441</v>
      </c>
      <c r="H822" s="2">
        <v>-4.6807472560545987E-2</v>
      </c>
      <c r="I822" s="2">
        <v>66.110868540540551</v>
      </c>
      <c r="J822" s="2">
        <v>245.73744107162264</v>
      </c>
      <c r="K822" s="2">
        <v>1252.5992043004137</v>
      </c>
      <c r="L822" s="2">
        <v>1711.4158337671627</v>
      </c>
      <c r="M822" s="2">
        <v>3838.6038076876648</v>
      </c>
      <c r="N822" s="2">
        <v>0.99999999966047759</v>
      </c>
      <c r="O822" s="2">
        <v>1</v>
      </c>
      <c r="P822" s="2">
        <v>1</v>
      </c>
      <c r="Q822" s="2">
        <v>1</v>
      </c>
      <c r="R822" s="2">
        <v>1</v>
      </c>
      <c r="S822">
        <v>45.781571505354698</v>
      </c>
    </row>
    <row r="823" spans="1:19" x14ac:dyDescent="0.2">
      <c r="A823" s="2" t="s">
        <v>847</v>
      </c>
      <c r="B823" s="2">
        <v>616</v>
      </c>
      <c r="C823" s="2">
        <v>5.4966034692956404E-2</v>
      </c>
      <c r="D823" s="2">
        <v>3.1828505621591861E-2</v>
      </c>
      <c r="E823" s="2">
        <v>485486</v>
      </c>
      <c r="F823" s="2">
        <v>0.98133552687826198</v>
      </c>
      <c r="G823" s="2">
        <v>0.93317307740804045</v>
      </c>
      <c r="H823" s="2">
        <v>0.17068833214620829</v>
      </c>
      <c r="I823" s="2">
        <v>68.421207262217663</v>
      </c>
      <c r="J823" s="2">
        <v>259.67042406204183</v>
      </c>
      <c r="K823" s="2">
        <v>1397.4445599298303</v>
      </c>
      <c r="L823" s="2">
        <v>1940.1455190346489</v>
      </c>
      <c r="M823" s="2">
        <v>4581.5472384122286</v>
      </c>
      <c r="N823" s="2">
        <v>0.99999999986204879</v>
      </c>
      <c r="O823" s="2">
        <v>1</v>
      </c>
      <c r="P823" s="2">
        <v>1</v>
      </c>
      <c r="Q823" s="2">
        <v>1</v>
      </c>
      <c r="R823" s="2">
        <v>1</v>
      </c>
      <c r="S823">
        <v>45.781571505354698</v>
      </c>
    </row>
    <row r="824" spans="1:19" x14ac:dyDescent="0.2">
      <c r="A824" s="2" t="s">
        <v>848</v>
      </c>
      <c r="B824" s="2">
        <v>616</v>
      </c>
      <c r="C824" s="2">
        <v>5.4966034692956404E-2</v>
      </c>
      <c r="D824" s="2">
        <v>2.1709917211071302E-2</v>
      </c>
      <c r="E824" s="2">
        <v>485486</v>
      </c>
      <c r="F824" s="2">
        <v>0.98133552687826198</v>
      </c>
      <c r="G824" s="2">
        <v>0.94444203778590086</v>
      </c>
      <c r="H824" s="2">
        <v>-2.2062261181444019E-2</v>
      </c>
      <c r="I824" s="2">
        <v>66.252899254471231</v>
      </c>
      <c r="J824" s="2">
        <v>246.8297711545377</v>
      </c>
      <c r="K824" s="2">
        <v>1265.5028518619647</v>
      </c>
      <c r="L824" s="2">
        <v>1731.9422131617534</v>
      </c>
      <c r="M824" s="2">
        <v>3905.1517944958478</v>
      </c>
      <c r="N824" s="2">
        <v>0.99999999967872855</v>
      </c>
      <c r="O824" s="2">
        <v>1</v>
      </c>
      <c r="P824" s="2">
        <v>1</v>
      </c>
      <c r="Q824" s="2">
        <v>1</v>
      </c>
      <c r="R824" s="2">
        <v>1</v>
      </c>
      <c r="S824">
        <v>45.781571505354698</v>
      </c>
    </row>
    <row r="825" spans="1:19" x14ac:dyDescent="0.2">
      <c r="A825" s="2" t="s">
        <v>849</v>
      </c>
      <c r="B825" s="2">
        <v>616</v>
      </c>
      <c r="C825" s="2">
        <v>5.4966034692956404E-2</v>
      </c>
      <c r="D825" s="2">
        <v>2.0566276053982365E-2</v>
      </c>
      <c r="E825" s="2">
        <v>485486</v>
      </c>
      <c r="F825" s="2">
        <v>0.98133552687826198</v>
      </c>
      <c r="G825" s="2">
        <v>0.94785630447849434</v>
      </c>
      <c r="H825" s="2">
        <v>0.11321777877892313</v>
      </c>
      <c r="I825" s="2">
        <v>66.943302329784927</v>
      </c>
      <c r="J825" s="2">
        <v>252.60990780531012</v>
      </c>
      <c r="K825" s="2">
        <v>1339.1001663594429</v>
      </c>
      <c r="L825" s="2">
        <v>1850.8387028578034</v>
      </c>
      <c r="M825" s="2">
        <v>4308.283837844886</v>
      </c>
      <c r="N825" s="2">
        <v>0.99999999975445364</v>
      </c>
      <c r="O825" s="2">
        <v>1</v>
      </c>
      <c r="P825" s="2">
        <v>1</v>
      </c>
      <c r="Q825" s="2">
        <v>1</v>
      </c>
      <c r="R825" s="2">
        <v>1</v>
      </c>
      <c r="S825">
        <v>45.781571505354698</v>
      </c>
    </row>
    <row r="826" spans="1:19" x14ac:dyDescent="0.2">
      <c r="A826" s="2" t="s">
        <v>850</v>
      </c>
      <c r="B826" s="2">
        <v>616</v>
      </c>
      <c r="C826" s="2">
        <v>5.4966034692956404E-2</v>
      </c>
      <c r="D826" s="2">
        <v>2.5069156030864494E-2</v>
      </c>
      <c r="E826" s="2">
        <v>485486</v>
      </c>
      <c r="F826" s="2">
        <v>0.98133552687826198</v>
      </c>
      <c r="G826" s="2">
        <v>0.93145424889480877</v>
      </c>
      <c r="H826" s="2">
        <v>-0.14497243463838222</v>
      </c>
      <c r="I826" s="2">
        <v>66.322269297181478</v>
      </c>
      <c r="J826" s="2">
        <v>244.27294061997912</v>
      </c>
      <c r="K826" s="2">
        <v>1216.7507983527228</v>
      </c>
      <c r="L826" s="2">
        <v>1651.5187723611807</v>
      </c>
      <c r="M826" s="2">
        <v>3628.4850114503261</v>
      </c>
      <c r="N826" s="2">
        <v>0.99999999968728448</v>
      </c>
      <c r="O826" s="2">
        <v>1</v>
      </c>
      <c r="P826" s="2">
        <v>1</v>
      </c>
      <c r="Q826" s="2">
        <v>1</v>
      </c>
      <c r="R826" s="2">
        <v>1</v>
      </c>
      <c r="S826">
        <v>45.781571505354698</v>
      </c>
    </row>
    <row r="827" spans="1:19" x14ac:dyDescent="0.2">
      <c r="A827" s="2" t="s">
        <v>851</v>
      </c>
      <c r="B827" s="2">
        <v>616</v>
      </c>
      <c r="C827" s="2">
        <v>5.4966034692956404E-2</v>
      </c>
      <c r="D827" s="2">
        <v>2.1216144479863468E-2</v>
      </c>
      <c r="E827" s="2">
        <v>485486</v>
      </c>
      <c r="F827" s="2">
        <v>0.98133552687826198</v>
      </c>
      <c r="G827" s="2">
        <v>0.96057739020060096</v>
      </c>
      <c r="H827" s="2">
        <v>0.15369834593220391</v>
      </c>
      <c r="I827" s="2">
        <v>66.324037758920497</v>
      </c>
      <c r="J827" s="2">
        <v>251.2286783257577</v>
      </c>
      <c r="K827" s="2">
        <v>1345.8840958352268</v>
      </c>
      <c r="L827" s="2">
        <v>1866.3459569794302</v>
      </c>
      <c r="M827" s="2">
        <v>4393.6911915541978</v>
      </c>
      <c r="N827" s="2">
        <v>0.99999999968749964</v>
      </c>
      <c r="O827" s="2">
        <v>1</v>
      </c>
      <c r="P827" s="2">
        <v>1</v>
      </c>
      <c r="Q827" s="2">
        <v>1</v>
      </c>
      <c r="R827" s="2">
        <v>1</v>
      </c>
      <c r="S827">
        <v>45.781571505354698</v>
      </c>
    </row>
    <row r="828" spans="1:19" x14ac:dyDescent="0.2">
      <c r="A828" s="2" t="s">
        <v>852</v>
      </c>
      <c r="B828" s="2">
        <v>616</v>
      </c>
      <c r="C828" s="2">
        <v>5.4966034692956404E-2</v>
      </c>
      <c r="D828" s="2">
        <v>3.8692022456218118E-2</v>
      </c>
      <c r="E828" s="2">
        <v>485486</v>
      </c>
      <c r="F828" s="2">
        <v>0.98133552687826198</v>
      </c>
      <c r="G828" s="2">
        <v>0.91848804629279635</v>
      </c>
      <c r="H828" s="2">
        <v>0.26438923005642256</v>
      </c>
      <c r="I828" s="2">
        <v>70.241782945725959</v>
      </c>
      <c r="J828" s="2">
        <v>269.19961087931694</v>
      </c>
      <c r="K828" s="2">
        <v>1487.9564644126183</v>
      </c>
      <c r="L828" s="2">
        <v>2082.8737849171152</v>
      </c>
      <c r="M828" s="2">
        <v>5055.6564122024001</v>
      </c>
      <c r="N828" s="2">
        <v>0.99999999993234145</v>
      </c>
      <c r="O828" s="2">
        <v>1</v>
      </c>
      <c r="P828" s="2">
        <v>1</v>
      </c>
      <c r="Q828" s="2">
        <v>1</v>
      </c>
      <c r="R828" s="2">
        <v>1</v>
      </c>
      <c r="S828">
        <v>45.781571505354698</v>
      </c>
    </row>
    <row r="829" spans="1:19" x14ac:dyDescent="0.2">
      <c r="A829" s="2" t="s">
        <v>853</v>
      </c>
      <c r="B829" s="2">
        <v>616</v>
      </c>
      <c r="C829" s="2">
        <v>5.4966034692956404E-2</v>
      </c>
      <c r="D829" s="2">
        <v>4.067752430764271E-2</v>
      </c>
      <c r="E829" s="2">
        <v>485486</v>
      </c>
      <c r="F829" s="2">
        <v>0.98133552687826198</v>
      </c>
      <c r="G829" s="2">
        <v>0.91279478538183545</v>
      </c>
      <c r="H829" s="2">
        <v>0.32062467838611908</v>
      </c>
      <c r="I829" s="2">
        <v>71.129582495923898</v>
      </c>
      <c r="J829" s="2">
        <v>274.26482622208329</v>
      </c>
      <c r="K829" s="2">
        <v>1542.2551688176222</v>
      </c>
      <c r="L829" s="2">
        <v>2170.7416182179891</v>
      </c>
      <c r="M829" s="2">
        <v>5369.9076350288933</v>
      </c>
      <c r="N829" s="2">
        <v>0.99999999995223843</v>
      </c>
      <c r="O829" s="2">
        <v>1</v>
      </c>
      <c r="P829" s="2">
        <v>1</v>
      </c>
      <c r="Q829" s="2">
        <v>1</v>
      </c>
      <c r="R829" s="2">
        <v>1</v>
      </c>
      <c r="S829">
        <v>45.781571505354698</v>
      </c>
    </row>
    <row r="830" spans="1:19" x14ac:dyDescent="0.2">
      <c r="A830" s="2" t="s">
        <v>854</v>
      </c>
      <c r="B830" s="2">
        <v>616</v>
      </c>
      <c r="C830" s="2">
        <v>5.4966034692956404E-2</v>
      </c>
      <c r="D830" s="2">
        <v>4.5359267983675393E-2</v>
      </c>
      <c r="E830" s="2">
        <v>485486</v>
      </c>
      <c r="F830" s="2">
        <v>0.98133552687826198</v>
      </c>
      <c r="G830" s="2">
        <v>0.91023564444120864</v>
      </c>
      <c r="H830" s="2">
        <v>0.35437435073839663</v>
      </c>
      <c r="I830" s="2">
        <v>71.60320677698148</v>
      </c>
      <c r="J830" s="2">
        <v>277.11815368039589</v>
      </c>
      <c r="K830" s="2">
        <v>1575.1063829513782</v>
      </c>
      <c r="L830" s="2">
        <v>2224.7257192279312</v>
      </c>
      <c r="M830" s="2">
        <v>5571.9316533684041</v>
      </c>
      <c r="N830" s="2">
        <v>0.99999999996034505</v>
      </c>
      <c r="O830" s="2">
        <v>1</v>
      </c>
      <c r="P830" s="2">
        <v>1</v>
      </c>
      <c r="Q830" s="2">
        <v>1</v>
      </c>
      <c r="R830" s="2">
        <v>1</v>
      </c>
      <c r="S830">
        <v>45.781571505354698</v>
      </c>
    </row>
    <row r="831" spans="1:19" x14ac:dyDescent="0.2">
      <c r="A831" s="2" t="s">
        <v>855</v>
      </c>
      <c r="B831" s="2">
        <v>616</v>
      </c>
      <c r="C831" s="2">
        <v>5.4966034692956404E-2</v>
      </c>
      <c r="D831" s="2">
        <v>3.2854085318352357E-2</v>
      </c>
      <c r="E831" s="2">
        <v>485486</v>
      </c>
      <c r="F831" s="2">
        <v>0.98133552687826198</v>
      </c>
      <c r="G831" s="2">
        <v>0.92052868236930541</v>
      </c>
      <c r="H831" s="2">
        <v>-0.23143752796141739</v>
      </c>
      <c r="I831" s="2">
        <v>66.496795153276963</v>
      </c>
      <c r="J831" s="2">
        <v>242.95154815386849</v>
      </c>
      <c r="K831" s="2">
        <v>1186.6280583901628</v>
      </c>
      <c r="L831" s="2">
        <v>1601.862216129467</v>
      </c>
      <c r="M831" s="2">
        <v>3461.0844958880866</v>
      </c>
      <c r="N831" s="2">
        <v>0.99999999970782039</v>
      </c>
      <c r="O831" s="2">
        <v>1</v>
      </c>
      <c r="P831" s="2">
        <v>1</v>
      </c>
      <c r="Q831" s="2">
        <v>1</v>
      </c>
      <c r="R831" s="2">
        <v>1</v>
      </c>
      <c r="S831">
        <v>45.781571505354698</v>
      </c>
    </row>
    <row r="832" spans="1:19" x14ac:dyDescent="0.2">
      <c r="A832" s="2" t="s">
        <v>856</v>
      </c>
      <c r="B832" s="2">
        <v>616</v>
      </c>
      <c r="C832" s="2">
        <v>5.4966034692956404E-2</v>
      </c>
      <c r="D832" s="2">
        <v>3.1578782738965465E-2</v>
      </c>
      <c r="E832" s="2">
        <v>485486</v>
      </c>
      <c r="F832" s="2">
        <v>0.98133552687826198</v>
      </c>
      <c r="G832" s="2">
        <v>0.92195930568285123</v>
      </c>
      <c r="H832" s="2">
        <v>-0.21060816253498535</v>
      </c>
      <c r="I832" s="2">
        <v>66.539183201038526</v>
      </c>
      <c r="J832" s="2">
        <v>243.56983732720067</v>
      </c>
      <c r="K832" s="2">
        <v>1195.0999824949718</v>
      </c>
      <c r="L832" s="2">
        <v>1615.3186362824174</v>
      </c>
      <c r="M832" s="2">
        <v>3503.3300357016369</v>
      </c>
      <c r="N832" s="2">
        <v>0.99999999971260201</v>
      </c>
      <c r="O832" s="2">
        <v>1</v>
      </c>
      <c r="P832" s="2">
        <v>1</v>
      </c>
      <c r="Q832" s="2">
        <v>1</v>
      </c>
      <c r="R832" s="2">
        <v>1</v>
      </c>
      <c r="S832">
        <v>45.781571505354698</v>
      </c>
    </row>
    <row r="833" spans="1:19" x14ac:dyDescent="0.2">
      <c r="A833" s="2" t="s">
        <v>857</v>
      </c>
      <c r="B833" s="2">
        <v>616</v>
      </c>
      <c r="C833" s="2">
        <v>5.4966034692956404E-2</v>
      </c>
      <c r="D833" s="2">
        <v>3.5498394729835923E-2</v>
      </c>
      <c r="E833" s="2">
        <v>485486</v>
      </c>
      <c r="F833" s="2">
        <v>0.98133552687826198</v>
      </c>
      <c r="G833" s="2">
        <v>0.9177177140936893</v>
      </c>
      <c r="H833" s="2">
        <v>-0.27621886161180637</v>
      </c>
      <c r="I833" s="2">
        <v>66.387266447825084</v>
      </c>
      <c r="J833" s="2">
        <v>241.56737863569131</v>
      </c>
      <c r="K833" s="2">
        <v>1168.5290337663812</v>
      </c>
      <c r="L833" s="2">
        <v>1573.3070107441681</v>
      </c>
      <c r="M833" s="2">
        <v>3372.9374707809043</v>
      </c>
      <c r="N833" s="2">
        <v>0.99999999969509512</v>
      </c>
      <c r="O833" s="2">
        <v>1</v>
      </c>
      <c r="P833" s="2">
        <v>1</v>
      </c>
      <c r="Q833" s="2">
        <v>1</v>
      </c>
      <c r="R833" s="2">
        <v>1</v>
      </c>
      <c r="S833">
        <v>45.781571505354698</v>
      </c>
    </row>
    <row r="834" spans="1:19" x14ac:dyDescent="0.2">
      <c r="A834" s="2" t="s">
        <v>858</v>
      </c>
      <c r="B834" s="2">
        <v>616</v>
      </c>
      <c r="C834" s="2">
        <v>5.4966034692956404E-2</v>
      </c>
      <c r="D834" s="2">
        <v>3.8776503698043287E-2</v>
      </c>
      <c r="E834" s="2">
        <v>485486</v>
      </c>
      <c r="F834" s="2">
        <v>0.98133552687826198</v>
      </c>
      <c r="G834" s="2">
        <v>0.91474516608742484</v>
      </c>
      <c r="H834" s="2">
        <v>-0.29899405222144554</v>
      </c>
      <c r="I834" s="2">
        <v>66.439897876648075</v>
      </c>
      <c r="J834" s="2">
        <v>241.2488851900886</v>
      </c>
      <c r="K834" s="2">
        <v>1161.1734146664251</v>
      </c>
      <c r="L834" s="2">
        <v>1561.2930462136862</v>
      </c>
      <c r="M834" s="2">
        <v>3333.6981969987251</v>
      </c>
      <c r="N834" s="2">
        <v>0.99999999970127729</v>
      </c>
      <c r="O834" s="2">
        <v>1</v>
      </c>
      <c r="P834" s="2">
        <v>1</v>
      </c>
      <c r="Q834" s="2">
        <v>1</v>
      </c>
      <c r="R834" s="2">
        <v>1</v>
      </c>
      <c r="S834">
        <v>45.781571505354698</v>
      </c>
    </row>
    <row r="835" spans="1:19" x14ac:dyDescent="0.2">
      <c r="A835" s="2" t="s">
        <v>859</v>
      </c>
      <c r="B835" s="2">
        <v>616</v>
      </c>
      <c r="C835" s="2">
        <v>5.4966034692956404E-2</v>
      </c>
      <c r="D835" s="2">
        <v>3.9103380079405135E-2</v>
      </c>
      <c r="E835" s="2">
        <v>485486</v>
      </c>
      <c r="F835" s="2">
        <v>0.98133552687826198</v>
      </c>
      <c r="G835" s="2">
        <v>0.9145079102200846</v>
      </c>
      <c r="H835" s="2">
        <v>-0.30198604038564558</v>
      </c>
      <c r="I835" s="2">
        <v>66.436053309739151</v>
      </c>
      <c r="J835" s="2">
        <v>241.16937425438596</v>
      </c>
      <c r="K835" s="2">
        <v>1160.0512082724078</v>
      </c>
      <c r="L835" s="2">
        <v>1559.5177695470659</v>
      </c>
      <c r="M835" s="2">
        <v>3328.2253139217296</v>
      </c>
      <c r="N835" s="2">
        <v>0.99999999970082998</v>
      </c>
      <c r="O835" s="2">
        <v>1</v>
      </c>
      <c r="P835" s="2">
        <v>1</v>
      </c>
      <c r="Q835" s="2">
        <v>1</v>
      </c>
      <c r="R835" s="2">
        <v>1</v>
      </c>
      <c r="S835">
        <v>45.781571505354698</v>
      </c>
    </row>
    <row r="836" spans="1:19" x14ac:dyDescent="0.2">
      <c r="A836" s="2" t="s">
        <v>860</v>
      </c>
      <c r="B836" s="2">
        <v>616</v>
      </c>
      <c r="C836" s="2">
        <v>5.4966034692956404E-2</v>
      </c>
      <c r="D836" s="2">
        <v>4.4837889143856939E-2</v>
      </c>
      <c r="E836" s="2">
        <v>485486</v>
      </c>
      <c r="F836" s="2">
        <v>0.98133552687826198</v>
      </c>
      <c r="G836" s="2">
        <v>0.91038316295120736</v>
      </c>
      <c r="H836" s="2">
        <v>-0.35103696003625973</v>
      </c>
      <c r="I836" s="2">
        <v>66.389573799614411</v>
      </c>
      <c r="J836" s="2">
        <v>239.93052953915216</v>
      </c>
      <c r="K836" s="2">
        <v>1142.1998362288639</v>
      </c>
      <c r="L836" s="2">
        <v>1531.2898720719975</v>
      </c>
      <c r="M836" s="2">
        <v>3241.5578240692662</v>
      </c>
      <c r="N836" s="2">
        <v>0.99999999969536879</v>
      </c>
      <c r="O836" s="2">
        <v>1</v>
      </c>
      <c r="P836" s="2">
        <v>1</v>
      </c>
      <c r="Q836" s="2">
        <v>1</v>
      </c>
      <c r="R836" s="2">
        <v>1</v>
      </c>
      <c r="S836">
        <v>45.781571505354698</v>
      </c>
    </row>
    <row r="837" spans="1:19" x14ac:dyDescent="0.2">
      <c r="A837" s="2" t="s">
        <v>861</v>
      </c>
      <c r="B837" s="2">
        <v>616</v>
      </c>
      <c r="C837" s="2">
        <v>5.4966034692956404E-2</v>
      </c>
      <c r="D837" s="2">
        <v>2.322443113039848E-2</v>
      </c>
      <c r="E837" s="2">
        <v>485486</v>
      </c>
      <c r="F837" s="2">
        <v>0.98133552687826198</v>
      </c>
      <c r="G837" s="2">
        <v>0.92982473455773196</v>
      </c>
      <c r="H837" s="2">
        <v>-7.2137146792030501E-3</v>
      </c>
      <c r="I837" s="2">
        <v>67.393941052287161</v>
      </c>
      <c r="J837" s="2">
        <v>251.39779987655169</v>
      </c>
      <c r="K837" s="2">
        <v>1292.6521962211223</v>
      </c>
      <c r="L837" s="2">
        <v>1770.3951199762732</v>
      </c>
      <c r="M837" s="2">
        <v>3999.4241672127232</v>
      </c>
      <c r="N837" s="2">
        <v>0.99999999979400656</v>
      </c>
      <c r="O837" s="2">
        <v>1</v>
      </c>
      <c r="P837" s="2">
        <v>1</v>
      </c>
      <c r="Q837" s="2">
        <v>1</v>
      </c>
      <c r="R837" s="2">
        <v>1</v>
      </c>
      <c r="S837">
        <v>45.781571505354698</v>
      </c>
    </row>
    <row r="838" spans="1:19" x14ac:dyDescent="0.2">
      <c r="A838" s="2" t="s">
        <v>862</v>
      </c>
      <c r="B838" s="2">
        <v>616</v>
      </c>
      <c r="C838" s="2">
        <v>5.4966034692956404E-2</v>
      </c>
      <c r="D838" s="2">
        <v>3.6385878854802552E-2</v>
      </c>
      <c r="E838" s="2">
        <v>485486</v>
      </c>
      <c r="F838" s="2">
        <v>0.98133552687826198</v>
      </c>
      <c r="G838" s="2">
        <v>0.91741939675019046</v>
      </c>
      <c r="H838" s="2">
        <v>0.28381145377556127</v>
      </c>
      <c r="I838" s="2">
        <v>70.474951368168533</v>
      </c>
      <c r="J838" s="2">
        <v>270.64930132703074</v>
      </c>
      <c r="K838" s="2">
        <v>1504.6673531928609</v>
      </c>
      <c r="L838" s="2">
        <v>2110.1454934598955</v>
      </c>
      <c r="M838" s="2">
        <v>5154.5237876109495</v>
      </c>
      <c r="N838" s="2">
        <v>0.99999999993825195</v>
      </c>
      <c r="O838" s="2">
        <v>1</v>
      </c>
      <c r="P838" s="2">
        <v>1</v>
      </c>
      <c r="Q838" s="2">
        <v>1</v>
      </c>
      <c r="R838" s="2">
        <v>1</v>
      </c>
      <c r="S838">
        <v>45.781571505354698</v>
      </c>
    </row>
    <row r="839" spans="1:19" x14ac:dyDescent="0.2">
      <c r="A839" s="2" t="s">
        <v>863</v>
      </c>
      <c r="B839" s="2">
        <v>616</v>
      </c>
      <c r="C839" s="2">
        <v>5.4966034692956404E-2</v>
      </c>
      <c r="D839" s="2">
        <v>3.6837663350367811E-2</v>
      </c>
      <c r="E839" s="2">
        <v>485486</v>
      </c>
      <c r="F839" s="2">
        <v>0.98133552687826198</v>
      </c>
      <c r="G839" s="2">
        <v>0.91732475005944369</v>
      </c>
      <c r="H839" s="2">
        <v>0.28577511672835437</v>
      </c>
      <c r="I839" s="2">
        <v>70.497552382973211</v>
      </c>
      <c r="J839" s="2">
        <v>270.7925814353718</v>
      </c>
      <c r="K839" s="2">
        <v>1506.3538083621343</v>
      </c>
      <c r="L839" s="2">
        <v>2112.9087692684575</v>
      </c>
      <c r="M839" s="2">
        <v>5164.6541087897849</v>
      </c>
      <c r="N839" s="2">
        <v>0.99999999993879685</v>
      </c>
      <c r="O839" s="2">
        <v>1</v>
      </c>
      <c r="P839" s="2">
        <v>1</v>
      </c>
      <c r="Q839" s="2">
        <v>1</v>
      </c>
      <c r="R839" s="2">
        <v>1</v>
      </c>
      <c r="S839">
        <v>45.781571505354698</v>
      </c>
    </row>
    <row r="840" spans="1:19" x14ac:dyDescent="0.2">
      <c r="A840" s="2" t="s">
        <v>864</v>
      </c>
      <c r="B840" s="2">
        <v>616</v>
      </c>
      <c r="C840" s="2">
        <v>5.4966034692956404E-2</v>
      </c>
      <c r="D840" s="2">
        <v>3.5401411411678116E-2</v>
      </c>
      <c r="E840" s="2">
        <v>485486</v>
      </c>
      <c r="F840" s="2">
        <v>0.98133552687826198</v>
      </c>
      <c r="G840" s="2">
        <v>0.9178999470773731</v>
      </c>
      <c r="H840" s="2">
        <v>0.2774032738725446</v>
      </c>
      <c r="I840" s="2">
        <v>70.387769312041172</v>
      </c>
      <c r="J840" s="2">
        <v>270.12976368418214</v>
      </c>
      <c r="K840" s="2">
        <v>1498.8855917333162</v>
      </c>
      <c r="L840" s="2">
        <v>2100.7498370030908</v>
      </c>
      <c r="M840" s="2">
        <v>5120.7164556231919</v>
      </c>
      <c r="N840" s="2">
        <v>0.99999999993610478</v>
      </c>
      <c r="O840" s="2">
        <v>1</v>
      </c>
      <c r="P840" s="2">
        <v>1</v>
      </c>
      <c r="Q840" s="2">
        <v>1</v>
      </c>
      <c r="R840" s="2">
        <v>1</v>
      </c>
      <c r="S840">
        <v>45.781571505354698</v>
      </c>
    </row>
    <row r="841" spans="1:19" x14ac:dyDescent="0.2">
      <c r="A841" s="2" t="s">
        <v>865</v>
      </c>
      <c r="B841" s="2">
        <v>616</v>
      </c>
      <c r="C841" s="2">
        <v>5.4966034692956404E-2</v>
      </c>
      <c r="D841" s="2">
        <v>3.716277024086187E-2</v>
      </c>
      <c r="E841" s="2">
        <v>485486</v>
      </c>
      <c r="F841" s="2">
        <v>0.98133552687826198</v>
      </c>
      <c r="G841" s="2">
        <v>0.91661236086104103</v>
      </c>
      <c r="H841" s="2">
        <v>0.29552014873789106</v>
      </c>
      <c r="I841" s="2">
        <v>70.629169123969405</v>
      </c>
      <c r="J841" s="2">
        <v>271.58158377213454</v>
      </c>
      <c r="K841" s="2">
        <v>1515.2188278838853</v>
      </c>
      <c r="L841" s="2">
        <v>2127.3499951331091</v>
      </c>
      <c r="M841" s="2">
        <v>5217.0225915260244</v>
      </c>
      <c r="N841" s="2">
        <v>0.99999999994187583</v>
      </c>
      <c r="O841" s="2">
        <v>1</v>
      </c>
      <c r="P841" s="2">
        <v>1</v>
      </c>
      <c r="Q841" s="2">
        <v>1</v>
      </c>
      <c r="R841" s="2">
        <v>1</v>
      </c>
      <c r="S841">
        <v>45.781571505354698</v>
      </c>
    </row>
    <row r="842" spans="1:19" x14ac:dyDescent="0.2">
      <c r="A842" s="2" t="s">
        <v>866</v>
      </c>
      <c r="B842" s="2">
        <v>616</v>
      </c>
      <c r="C842" s="2">
        <v>5.4966034692956404E-2</v>
      </c>
      <c r="D842" s="2">
        <v>3.726903001837454E-2</v>
      </c>
      <c r="E842" s="2">
        <v>485486</v>
      </c>
      <c r="F842" s="2">
        <v>0.98133552687826198</v>
      </c>
      <c r="G842" s="2">
        <v>0.91651681801887763</v>
      </c>
      <c r="H842" s="2">
        <v>0.2969525128668945</v>
      </c>
      <c r="I842" s="2">
        <v>70.647828374089613</v>
      </c>
      <c r="J842" s="2">
        <v>271.69507844346782</v>
      </c>
      <c r="K842" s="2">
        <v>1516.5140090812909</v>
      </c>
      <c r="L842" s="2">
        <v>2129.4657929043142</v>
      </c>
      <c r="M842" s="2">
        <v>5224.7527136327271</v>
      </c>
      <c r="N842" s="2">
        <v>0.99999999994229971</v>
      </c>
      <c r="O842" s="2">
        <v>1</v>
      </c>
      <c r="P842" s="2">
        <v>1</v>
      </c>
      <c r="Q842" s="2">
        <v>1</v>
      </c>
      <c r="R842" s="2">
        <v>1</v>
      </c>
      <c r="S842">
        <v>45.781571505354698</v>
      </c>
    </row>
    <row r="843" spans="1:19" x14ac:dyDescent="0.2">
      <c r="A843" s="2" t="s">
        <v>867</v>
      </c>
      <c r="B843" s="2">
        <v>616</v>
      </c>
      <c r="C843" s="2">
        <v>5.4966034692956404E-2</v>
      </c>
      <c r="D843" s="2">
        <v>3.6001977166949417E-2</v>
      </c>
      <c r="E843" s="2">
        <v>485486</v>
      </c>
      <c r="F843" s="2">
        <v>0.98133552687826198</v>
      </c>
      <c r="G843" s="2">
        <v>0.91733899380072059</v>
      </c>
      <c r="H843" s="2">
        <v>0.28298621315869882</v>
      </c>
      <c r="I843" s="2">
        <v>70.474946118853453</v>
      </c>
      <c r="J843" s="2">
        <v>270.62636352930201</v>
      </c>
      <c r="K843" s="2">
        <v>1504.1742323657706</v>
      </c>
      <c r="L843" s="2">
        <v>2109.2883605315319</v>
      </c>
      <c r="M843" s="2">
        <v>5151.0025855806944</v>
      </c>
      <c r="N843" s="2">
        <v>0.99999999993825184</v>
      </c>
      <c r="O843" s="2">
        <v>1</v>
      </c>
      <c r="P843" s="2">
        <v>1</v>
      </c>
      <c r="Q843" s="2">
        <v>1</v>
      </c>
      <c r="R843" s="2">
        <v>1</v>
      </c>
      <c r="S843">
        <v>45.781571505354698</v>
      </c>
    </row>
    <row r="844" spans="1:19" x14ac:dyDescent="0.2">
      <c r="A844" s="2" t="s">
        <v>868</v>
      </c>
      <c r="B844" s="2">
        <v>616</v>
      </c>
      <c r="C844" s="2">
        <v>5.4966034692956404E-2</v>
      </c>
      <c r="D844" s="2">
        <v>3.7508079766480198E-2</v>
      </c>
      <c r="E844" s="2">
        <v>485486</v>
      </c>
      <c r="F844" s="2">
        <v>0.98133552687826198</v>
      </c>
      <c r="G844" s="2">
        <v>0.91698145953260624</v>
      </c>
      <c r="H844" s="2">
        <v>0.30127356621992446</v>
      </c>
      <c r="I844" s="2">
        <v>70.644391962223239</v>
      </c>
      <c r="J844" s="2">
        <v>271.80253167920489</v>
      </c>
      <c r="K844" s="2">
        <v>1519.0627792347912</v>
      </c>
      <c r="L844" s="2">
        <v>2133.9357795805254</v>
      </c>
      <c r="M844" s="2">
        <v>5243.50521409663</v>
      </c>
      <c r="N844" s="2">
        <v>0.99999999994222188</v>
      </c>
      <c r="O844" s="2">
        <v>1</v>
      </c>
      <c r="P844" s="2">
        <v>1</v>
      </c>
      <c r="Q844" s="2">
        <v>1</v>
      </c>
      <c r="R844" s="2">
        <v>1</v>
      </c>
      <c r="S844">
        <v>45.781571505354698</v>
      </c>
    </row>
    <row r="845" spans="1:19" x14ac:dyDescent="0.2">
      <c r="A845" s="2" t="s">
        <v>869</v>
      </c>
      <c r="B845" s="2">
        <v>616</v>
      </c>
      <c r="C845" s="2">
        <v>5.4966034692956404E-2</v>
      </c>
      <c r="D845" s="2">
        <v>3.2149554159270975E-2</v>
      </c>
      <c r="E845" s="2">
        <v>485486</v>
      </c>
      <c r="F845" s="2">
        <v>0.98133552687826198</v>
      </c>
      <c r="G845" s="2">
        <v>0.93120516271196796</v>
      </c>
      <c r="H845" s="2">
        <v>0.13759265092772163</v>
      </c>
      <c r="I845" s="2">
        <v>68.327490341208176</v>
      </c>
      <c r="J845" s="2">
        <v>258.47027540873563</v>
      </c>
      <c r="K845" s="2">
        <v>1378.6976322234991</v>
      </c>
      <c r="L845" s="2">
        <v>1908.9109611033164</v>
      </c>
      <c r="M845" s="2">
        <v>4466.8526468083401</v>
      </c>
      <c r="N845" s="2">
        <v>0.9999999998569048</v>
      </c>
      <c r="O845" s="2">
        <v>1</v>
      </c>
      <c r="P845" s="2">
        <v>1</v>
      </c>
      <c r="Q845" s="2">
        <v>1</v>
      </c>
      <c r="R845" s="2">
        <v>1</v>
      </c>
      <c r="S845">
        <v>45.781571505354698</v>
      </c>
    </row>
    <row r="846" spans="1:19" x14ac:dyDescent="0.2">
      <c r="A846" s="2" t="s">
        <v>870</v>
      </c>
      <c r="B846" s="2">
        <v>616</v>
      </c>
      <c r="C846" s="2">
        <v>5.4966034692956404E-2</v>
      </c>
      <c r="D846" s="2">
        <v>3.1333374277384841E-2</v>
      </c>
      <c r="E846" s="2">
        <v>485486</v>
      </c>
      <c r="F846" s="2">
        <v>0.98133552687826198</v>
      </c>
      <c r="G846" s="2">
        <v>0.93089642651430582</v>
      </c>
      <c r="H846" s="2">
        <v>0.1446353690428443</v>
      </c>
      <c r="I846" s="2">
        <v>68.401497970767949</v>
      </c>
      <c r="J846" s="2">
        <v>258.93094870433669</v>
      </c>
      <c r="K846" s="2">
        <v>1383.7429341466784</v>
      </c>
      <c r="L846" s="2">
        <v>1916.9822292553886</v>
      </c>
      <c r="M846" s="2">
        <v>4494.1116016881688</v>
      </c>
      <c r="N846" s="2">
        <v>0.99999999986098242</v>
      </c>
      <c r="O846" s="2">
        <v>1</v>
      </c>
      <c r="P846" s="2">
        <v>1</v>
      </c>
      <c r="Q846" s="2">
        <v>1</v>
      </c>
      <c r="R846" s="2">
        <v>1</v>
      </c>
      <c r="S846">
        <v>45.781571505354698</v>
      </c>
    </row>
    <row r="847" spans="1:19" x14ac:dyDescent="0.2">
      <c r="A847" s="2" t="s">
        <v>871</v>
      </c>
      <c r="B847" s="2">
        <v>616</v>
      </c>
      <c r="C847" s="2">
        <v>5.4966034692956404E-2</v>
      </c>
      <c r="D847" s="2">
        <v>3.1678045268870025E-2</v>
      </c>
      <c r="E847" s="2">
        <v>485486</v>
      </c>
      <c r="F847" s="2">
        <v>0.98133552687826198</v>
      </c>
      <c r="G847" s="2">
        <v>0.93193889329159563</v>
      </c>
      <c r="H847" s="2">
        <v>0.1057070162601626</v>
      </c>
      <c r="I847" s="2">
        <v>68.043257836983287</v>
      </c>
      <c r="J847" s="2">
        <v>256.58973616554209</v>
      </c>
      <c r="K847" s="2">
        <v>1357.2723512389662</v>
      </c>
      <c r="L847" s="2">
        <v>1874.5200001385076</v>
      </c>
      <c r="M847" s="2">
        <v>4350.3182422269711</v>
      </c>
      <c r="N847" s="2">
        <v>0.99999999984010712</v>
      </c>
      <c r="O847" s="2">
        <v>1</v>
      </c>
      <c r="P847" s="2">
        <v>1</v>
      </c>
      <c r="Q847" s="2">
        <v>1</v>
      </c>
      <c r="R847" s="2">
        <v>1</v>
      </c>
      <c r="S847">
        <v>45.781571505354698</v>
      </c>
    </row>
    <row r="848" spans="1:19" x14ac:dyDescent="0.2">
      <c r="A848" s="2" t="s">
        <v>872</v>
      </c>
      <c r="B848" s="2">
        <v>616</v>
      </c>
      <c r="C848" s="2">
        <v>5.4966034692956404E-2</v>
      </c>
      <c r="D848" s="2">
        <v>3.6493647268400646E-2</v>
      </c>
      <c r="E848" s="2">
        <v>485486</v>
      </c>
      <c r="F848" s="2">
        <v>0.98133552687826198</v>
      </c>
      <c r="G848" s="2">
        <v>0.92545834724743359</v>
      </c>
      <c r="H848" s="2">
        <v>0.18986531737103668</v>
      </c>
      <c r="I848" s="2">
        <v>69.142272151481762</v>
      </c>
      <c r="J848" s="2">
        <v>262.93578635189402</v>
      </c>
      <c r="K848" s="2">
        <v>1422.5411679936242</v>
      </c>
      <c r="L848" s="2">
        <v>1978.0972834139552</v>
      </c>
      <c r="M848" s="2">
        <v>4694.6627118634779</v>
      </c>
      <c r="N848" s="2">
        <v>0.99999999989593524</v>
      </c>
      <c r="O848" s="2">
        <v>1</v>
      </c>
      <c r="P848" s="2">
        <v>1</v>
      </c>
      <c r="Q848" s="2">
        <v>1</v>
      </c>
      <c r="R848" s="2">
        <v>1</v>
      </c>
      <c r="S848">
        <v>45.781571505354698</v>
      </c>
    </row>
    <row r="849" spans="1:19" x14ac:dyDescent="0.2">
      <c r="A849" s="2" t="s">
        <v>873</v>
      </c>
      <c r="B849" s="2">
        <v>616</v>
      </c>
      <c r="C849" s="2">
        <v>5.4966034692956404E-2</v>
      </c>
      <c r="D849" s="2">
        <v>3.7550224136948918E-2</v>
      </c>
      <c r="E849" s="2">
        <v>485486</v>
      </c>
      <c r="F849" s="2">
        <v>0.98133552687826198</v>
      </c>
      <c r="G849" s="2">
        <v>0.92361919651214675</v>
      </c>
      <c r="H849" s="2">
        <v>0.20884140943898577</v>
      </c>
      <c r="I849" s="2">
        <v>69.423912203004917</v>
      </c>
      <c r="J849" s="2">
        <v>264.52202333599661</v>
      </c>
      <c r="K849" s="2">
        <v>1438.7512275357415</v>
      </c>
      <c r="L849" s="2">
        <v>2003.9095519051655</v>
      </c>
      <c r="M849" s="2">
        <v>4781.9349380626682</v>
      </c>
      <c r="N849" s="2">
        <v>0.99999999990679411</v>
      </c>
      <c r="O849" s="2">
        <v>1</v>
      </c>
      <c r="P849" s="2">
        <v>1</v>
      </c>
      <c r="Q849" s="2">
        <v>1</v>
      </c>
      <c r="R849" s="2">
        <v>1</v>
      </c>
      <c r="S849">
        <v>45.781571505354698</v>
      </c>
    </row>
    <row r="850" spans="1:19" x14ac:dyDescent="0.2">
      <c r="A850" s="2" t="s">
        <v>874</v>
      </c>
      <c r="B850" s="2">
        <v>616</v>
      </c>
      <c r="C850" s="2">
        <v>5.4966034692956404E-2</v>
      </c>
      <c r="D850" s="2">
        <v>3.6451224380338883E-2</v>
      </c>
      <c r="E850" s="2">
        <v>485486</v>
      </c>
      <c r="F850" s="2">
        <v>0.98133552687826198</v>
      </c>
      <c r="G850" s="2">
        <v>0.9308131235713879</v>
      </c>
      <c r="H850" s="2">
        <v>0.10960481397285912</v>
      </c>
      <c r="I850" s="2">
        <v>68.15432663957661</v>
      </c>
      <c r="J850" s="2">
        <v>257.10761663936051</v>
      </c>
      <c r="K850" s="2">
        <v>1361.369034246527</v>
      </c>
      <c r="L850" s="2">
        <v>1880.7254483721279</v>
      </c>
      <c r="M850" s="2">
        <v>4368.7242534548932</v>
      </c>
      <c r="N850" s="2">
        <v>0.99999999984689281</v>
      </c>
      <c r="O850" s="2">
        <v>1</v>
      </c>
      <c r="P850" s="2">
        <v>1</v>
      </c>
      <c r="Q850" s="2">
        <v>1</v>
      </c>
      <c r="R850" s="2">
        <v>1</v>
      </c>
      <c r="S850">
        <v>45.781571505354698</v>
      </c>
    </row>
    <row r="851" spans="1:19" x14ac:dyDescent="0.2">
      <c r="A851" s="2" t="s">
        <v>875</v>
      </c>
      <c r="B851" s="2">
        <v>616</v>
      </c>
      <c r="C851" s="2">
        <v>5.4966034692956404E-2</v>
      </c>
      <c r="D851" s="2">
        <v>4.3746674240959141E-2</v>
      </c>
      <c r="E851" s="2">
        <v>485486</v>
      </c>
      <c r="F851" s="2">
        <v>0.98133552687826198</v>
      </c>
      <c r="G851" s="2">
        <v>0.91031053899473835</v>
      </c>
      <c r="H851" s="2">
        <v>0.34191765787373524</v>
      </c>
      <c r="I851" s="2">
        <v>71.498275203586161</v>
      </c>
      <c r="J851" s="2">
        <v>276.338803627103</v>
      </c>
      <c r="K851" s="2">
        <v>1564.4972881814756</v>
      </c>
      <c r="L851" s="2">
        <v>2206.8809905884477</v>
      </c>
      <c r="M851" s="2">
        <v>5501.5942767099605</v>
      </c>
      <c r="N851" s="2">
        <v>0.99999999995867628</v>
      </c>
      <c r="O851" s="2">
        <v>1</v>
      </c>
      <c r="P851" s="2">
        <v>1</v>
      </c>
      <c r="Q851" s="2">
        <v>1</v>
      </c>
      <c r="R851" s="2">
        <v>1</v>
      </c>
      <c r="S851">
        <v>45.781571505354698</v>
      </c>
    </row>
    <row r="852" spans="1:19" x14ac:dyDescent="0.2">
      <c r="A852" s="2" t="s">
        <v>876</v>
      </c>
      <c r="B852" s="2">
        <v>616</v>
      </c>
      <c r="C852" s="2">
        <v>5.4966034692956404E-2</v>
      </c>
      <c r="D852" s="2">
        <v>3.454133960306302E-2</v>
      </c>
      <c r="E852" s="2">
        <v>485486</v>
      </c>
      <c r="F852" s="2">
        <v>0.98133552687826198</v>
      </c>
      <c r="G852" s="2">
        <v>0.91830185669909237</v>
      </c>
      <c r="H852" s="2">
        <v>0.26077238386109131</v>
      </c>
      <c r="I852" s="2">
        <v>70.228723600638318</v>
      </c>
      <c r="J852" s="2">
        <v>269.04926876012803</v>
      </c>
      <c r="K852" s="2">
        <v>1485.5558013275936</v>
      </c>
      <c r="L852" s="2">
        <v>2078.8127284023617</v>
      </c>
      <c r="M852" s="2">
        <v>5039.8841711040513</v>
      </c>
      <c r="N852" s="2">
        <v>0.99999999993199429</v>
      </c>
      <c r="O852" s="2">
        <v>1</v>
      </c>
      <c r="P852" s="2">
        <v>1</v>
      </c>
      <c r="Q852" s="2">
        <v>1</v>
      </c>
      <c r="R852" s="2">
        <v>1</v>
      </c>
      <c r="S852">
        <v>45.781571505354698</v>
      </c>
    </row>
    <row r="853" spans="1:19" x14ac:dyDescent="0.2">
      <c r="A853" s="2" t="s">
        <v>877</v>
      </c>
      <c r="B853" s="2">
        <v>616</v>
      </c>
      <c r="C853" s="2">
        <v>5.4966034692956404E-2</v>
      </c>
      <c r="D853" s="2">
        <v>3.3641465180182233E-2</v>
      </c>
      <c r="E853" s="2">
        <v>485486</v>
      </c>
      <c r="F853" s="2">
        <v>0.98133552687826198</v>
      </c>
      <c r="G853" s="2">
        <v>0.91975071571231104</v>
      </c>
      <c r="H853" s="2">
        <v>0.24107760220237631</v>
      </c>
      <c r="I853" s="2">
        <v>69.9654881036559</v>
      </c>
      <c r="J853" s="2">
        <v>267.48597988786861</v>
      </c>
      <c r="K853" s="2">
        <v>1468.4165253512967</v>
      </c>
      <c r="L853" s="2">
        <v>2051.1044684247736</v>
      </c>
      <c r="M853" s="2">
        <v>4941.9956331299272</v>
      </c>
      <c r="N853" s="2">
        <v>0.99999999992460487</v>
      </c>
      <c r="O853" s="2">
        <v>1</v>
      </c>
      <c r="P853" s="2">
        <v>1</v>
      </c>
      <c r="Q853" s="2">
        <v>1</v>
      </c>
      <c r="R853" s="2">
        <v>1</v>
      </c>
      <c r="S853">
        <v>45.781571505354698</v>
      </c>
    </row>
    <row r="854" spans="1:19" x14ac:dyDescent="0.2">
      <c r="A854" s="2" t="s">
        <v>878</v>
      </c>
      <c r="B854" s="2">
        <v>616</v>
      </c>
      <c r="C854" s="2">
        <v>5.4966034692956404E-2</v>
      </c>
      <c r="D854" s="2">
        <v>3.469064815874183E-2</v>
      </c>
      <c r="E854" s="2">
        <v>485486</v>
      </c>
      <c r="F854" s="2">
        <v>0.98133552687826198</v>
      </c>
      <c r="G854" s="2">
        <v>0.91780610024117892</v>
      </c>
      <c r="H854" s="2">
        <v>0.27653466319331527</v>
      </c>
      <c r="I854" s="2">
        <v>70.388489831978404</v>
      </c>
      <c r="J854" s="2">
        <v>270.10855794342916</v>
      </c>
      <c r="K854" s="2">
        <v>1498.3868706109893</v>
      </c>
      <c r="L854" s="2">
        <v>2099.8786490756365</v>
      </c>
      <c r="M854" s="2">
        <v>5117.1135952956438</v>
      </c>
      <c r="N854" s="2">
        <v>0.99999999993612276</v>
      </c>
      <c r="O854" s="2">
        <v>1</v>
      </c>
      <c r="P854" s="2">
        <v>1</v>
      </c>
      <c r="Q854" s="2">
        <v>1</v>
      </c>
      <c r="R854" s="2">
        <v>1</v>
      </c>
      <c r="S854">
        <v>45.781571505354698</v>
      </c>
    </row>
    <row r="855" spans="1:19" x14ac:dyDescent="0.2">
      <c r="A855" s="2" t="s">
        <v>879</v>
      </c>
      <c r="B855" s="2">
        <v>616</v>
      </c>
      <c r="C855" s="2">
        <v>5.4966034692956404E-2</v>
      </c>
      <c r="D855" s="2">
        <v>3.5085594590066417E-2</v>
      </c>
      <c r="E855" s="2">
        <v>485486</v>
      </c>
      <c r="F855" s="2">
        <v>0.98133552687826198</v>
      </c>
      <c r="G855" s="2">
        <v>0.9176928697596759</v>
      </c>
      <c r="H855" s="2">
        <v>0.26774665063025449</v>
      </c>
      <c r="I855" s="2">
        <v>70.329954316457986</v>
      </c>
      <c r="J855" s="2">
        <v>269.63673577964448</v>
      </c>
      <c r="K855" s="2">
        <v>1491.8898091486501</v>
      </c>
      <c r="L855" s="2">
        <v>2089.0414224800184</v>
      </c>
      <c r="M855" s="2">
        <v>5076.0457551333457</v>
      </c>
      <c r="N855" s="2">
        <v>0.99999999993463995</v>
      </c>
      <c r="O855" s="2">
        <v>1</v>
      </c>
      <c r="P855" s="2">
        <v>1</v>
      </c>
      <c r="Q855" s="2">
        <v>1</v>
      </c>
      <c r="R855" s="2">
        <v>1</v>
      </c>
      <c r="S855">
        <v>45.781571505354698</v>
      </c>
    </row>
    <row r="856" spans="1:19" x14ac:dyDescent="0.2">
      <c r="A856" s="2" t="s">
        <v>880</v>
      </c>
      <c r="B856" s="2">
        <v>616</v>
      </c>
      <c r="C856" s="2">
        <v>5.4966034692956404E-2</v>
      </c>
      <c r="D856" s="2">
        <v>3.5095598101630626E-2</v>
      </c>
      <c r="E856" s="2">
        <v>485486</v>
      </c>
      <c r="F856" s="2">
        <v>0.98133552687826198</v>
      </c>
      <c r="G856" s="2">
        <v>0.91770766100372925</v>
      </c>
      <c r="H856" s="2">
        <v>0.26754414720118502</v>
      </c>
      <c r="I856" s="2">
        <v>70.327238269025827</v>
      </c>
      <c r="J856" s="2">
        <v>269.62053130377444</v>
      </c>
      <c r="K856" s="2">
        <v>1491.7102110443986</v>
      </c>
      <c r="L856" s="2">
        <v>2088.7501314033211</v>
      </c>
      <c r="M856" s="2">
        <v>5075.0053785440496</v>
      </c>
      <c r="N856" s="2">
        <v>0.99999999993457034</v>
      </c>
      <c r="O856" s="2">
        <v>1</v>
      </c>
      <c r="P856" s="2">
        <v>1</v>
      </c>
      <c r="Q856" s="2">
        <v>1</v>
      </c>
      <c r="R856" s="2">
        <v>1</v>
      </c>
      <c r="S856">
        <v>45.781571505354698</v>
      </c>
    </row>
    <row r="857" spans="1:19" x14ac:dyDescent="0.2">
      <c r="A857" s="2" t="s">
        <v>881</v>
      </c>
      <c r="B857" s="2">
        <v>616</v>
      </c>
      <c r="C857" s="2">
        <v>5.4966034692956404E-2</v>
      </c>
      <c r="D857" s="2">
        <v>3.4782583957182873E-2</v>
      </c>
      <c r="E857" s="2">
        <v>485486</v>
      </c>
      <c r="F857" s="2">
        <v>0.98133552687826198</v>
      </c>
      <c r="G857" s="2">
        <v>0.91737445866885448</v>
      </c>
      <c r="H857" s="2">
        <v>0.26530650887495227</v>
      </c>
      <c r="I857" s="2">
        <v>70.336282920038698</v>
      </c>
      <c r="J857" s="2">
        <v>269.59422856936914</v>
      </c>
      <c r="K857" s="2">
        <v>1490.5986533679022</v>
      </c>
      <c r="L857" s="2">
        <v>2086.7577508443405</v>
      </c>
      <c r="M857" s="2">
        <v>5066.4320505605401</v>
      </c>
      <c r="N857" s="2">
        <v>0.99999999993480193</v>
      </c>
      <c r="O857" s="2">
        <v>1</v>
      </c>
      <c r="P857" s="2">
        <v>1</v>
      </c>
      <c r="Q857" s="2">
        <v>1</v>
      </c>
      <c r="R857" s="2">
        <v>1</v>
      </c>
      <c r="S857">
        <v>45.781571505354698</v>
      </c>
    </row>
    <row r="858" spans="1:19" x14ac:dyDescent="0.2">
      <c r="A858" s="2" t="s">
        <v>882</v>
      </c>
      <c r="B858" s="2">
        <v>616</v>
      </c>
      <c r="C858" s="2">
        <v>5.4966034692956404E-2</v>
      </c>
      <c r="D858" s="2">
        <v>3.5106954597911938E-2</v>
      </c>
      <c r="E858" s="2">
        <v>485486</v>
      </c>
      <c r="F858" s="2">
        <v>0.98133552687826198</v>
      </c>
      <c r="G858" s="2">
        <v>0.91829935571154375</v>
      </c>
      <c r="H858" s="2">
        <v>0.26750575961847045</v>
      </c>
      <c r="I858" s="2">
        <v>70.280446292240157</v>
      </c>
      <c r="J858" s="2">
        <v>269.43647357849733</v>
      </c>
      <c r="K858" s="2">
        <v>1490.643071027436</v>
      </c>
      <c r="L858" s="2">
        <v>2087.2446585468238</v>
      </c>
      <c r="M858" s="2">
        <v>5071.3652311484257</v>
      </c>
      <c r="N858" s="2">
        <v>0.99999999993335908</v>
      </c>
      <c r="O858" s="2">
        <v>1</v>
      </c>
      <c r="P858" s="2">
        <v>1</v>
      </c>
      <c r="Q858" s="2">
        <v>1</v>
      </c>
      <c r="R858" s="2">
        <v>1</v>
      </c>
      <c r="S858">
        <v>45.781571505354698</v>
      </c>
    </row>
    <row r="860" spans="1:19" x14ac:dyDescent="0.2">
      <c r="A860" s="1" t="s">
        <v>1188</v>
      </c>
    </row>
  </sheetData>
  <phoneticPr fontId="15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7FD19-2F98-4442-A6EA-03DEB5F47438}">
  <sheetPr codeName="Sheet5"/>
  <dimension ref="A1:J1101"/>
  <sheetViews>
    <sheetView workbookViewId="0">
      <selection activeCell="M25" sqref="M25"/>
    </sheetView>
  </sheetViews>
  <sheetFormatPr baseColWidth="10" defaultRowHeight="16" x14ac:dyDescent="0.2"/>
  <cols>
    <col min="1" max="1" width="6.5" customWidth="1"/>
    <col min="2" max="2" width="10.1640625" bestFit="1" customWidth="1"/>
    <col min="3" max="3" width="12.6640625" bestFit="1" customWidth="1"/>
    <col min="4" max="4" width="14.1640625" customWidth="1"/>
    <col min="5" max="5" width="13.5" customWidth="1"/>
    <col min="6" max="6" width="7.1640625" bestFit="1" customWidth="1"/>
    <col min="7" max="7" width="23.33203125" bestFit="1" customWidth="1"/>
    <col min="8" max="8" width="7.83203125" bestFit="1" customWidth="1"/>
    <col min="9" max="9" width="7.1640625" bestFit="1" customWidth="1"/>
    <col min="10" max="10" width="9.33203125" bestFit="1" customWidth="1"/>
  </cols>
  <sheetData>
    <row r="1" spans="1:10" x14ac:dyDescent="0.2">
      <c r="A1" s="1" t="s">
        <v>1185</v>
      </c>
    </row>
    <row r="2" spans="1:10" x14ac:dyDescent="0.2">
      <c r="A2" t="s">
        <v>883</v>
      </c>
      <c r="B2" t="s">
        <v>884</v>
      </c>
      <c r="C2" t="s">
        <v>885</v>
      </c>
      <c r="D2" t="s">
        <v>886</v>
      </c>
      <c r="E2" t="s">
        <v>887</v>
      </c>
      <c r="F2" t="s">
        <v>888</v>
      </c>
      <c r="G2" t="s">
        <v>889</v>
      </c>
      <c r="H2" t="s">
        <v>15</v>
      </c>
      <c r="I2" t="s">
        <v>890</v>
      </c>
      <c r="J2" t="s">
        <v>891</v>
      </c>
    </row>
    <row r="3" spans="1:10" x14ac:dyDescent="0.2">
      <c r="A3">
        <v>16</v>
      </c>
      <c r="B3">
        <v>53798523</v>
      </c>
      <c r="C3" t="s">
        <v>2673</v>
      </c>
      <c r="D3" t="s">
        <v>892</v>
      </c>
      <c r="E3" t="s">
        <v>893</v>
      </c>
      <c r="F3">
        <v>788856</v>
      </c>
      <c r="G3">
        <v>0.50609999999999999</v>
      </c>
      <c r="H3">
        <v>6.4199999999999993E-2</v>
      </c>
      <c r="I3">
        <v>1.6999999999999999E-3</v>
      </c>
      <c r="J3" s="6">
        <v>0</v>
      </c>
    </row>
    <row r="4" spans="1:10" x14ac:dyDescent="0.2">
      <c r="A4">
        <v>18</v>
      </c>
      <c r="B4">
        <v>57838401</v>
      </c>
      <c r="C4" t="s">
        <v>2674</v>
      </c>
      <c r="D4" t="s">
        <v>892</v>
      </c>
      <c r="E4" t="s">
        <v>893</v>
      </c>
      <c r="F4">
        <v>788948</v>
      </c>
      <c r="G4">
        <v>0.2301</v>
      </c>
      <c r="H4">
        <v>5.45E-2</v>
      </c>
      <c r="I4">
        <v>1.9E-3</v>
      </c>
      <c r="J4" s="6">
        <v>1.6E-178</v>
      </c>
    </row>
    <row r="5" spans="1:10" x14ac:dyDescent="0.2">
      <c r="A5">
        <v>2</v>
      </c>
      <c r="B5">
        <v>635721</v>
      </c>
      <c r="C5" t="s">
        <v>2675</v>
      </c>
      <c r="D5" t="s">
        <v>895</v>
      </c>
      <c r="E5" t="s">
        <v>894</v>
      </c>
      <c r="F5">
        <v>795357</v>
      </c>
      <c r="G5">
        <v>0.1699</v>
      </c>
      <c r="H5">
        <v>-5.7299999999999997E-2</v>
      </c>
      <c r="I5">
        <v>2.0999999999999999E-3</v>
      </c>
      <c r="J5" s="6">
        <v>2.5E-156</v>
      </c>
    </row>
    <row r="6" spans="1:10" x14ac:dyDescent="0.2">
      <c r="A6">
        <v>1</v>
      </c>
      <c r="B6">
        <v>177889480</v>
      </c>
      <c r="C6" t="s">
        <v>2109</v>
      </c>
      <c r="D6" t="s">
        <v>892</v>
      </c>
      <c r="E6" t="s">
        <v>893</v>
      </c>
      <c r="F6">
        <v>795504</v>
      </c>
      <c r="G6">
        <v>0.80479999999999996</v>
      </c>
      <c r="H6">
        <v>-4.7500000000000001E-2</v>
      </c>
      <c r="I6">
        <v>2E-3</v>
      </c>
      <c r="J6" s="6">
        <v>1.1999999999999998E-122</v>
      </c>
    </row>
    <row r="7" spans="1:10" x14ac:dyDescent="0.2">
      <c r="A7">
        <v>2</v>
      </c>
      <c r="B7">
        <v>25150296</v>
      </c>
      <c r="C7" t="s">
        <v>2676</v>
      </c>
      <c r="D7" t="s">
        <v>892</v>
      </c>
      <c r="E7" t="s">
        <v>893</v>
      </c>
      <c r="F7">
        <v>792111</v>
      </c>
      <c r="G7">
        <v>0.52470000000000006</v>
      </c>
      <c r="H7">
        <v>-3.2500000000000001E-2</v>
      </c>
      <c r="I7">
        <v>1.6000000000000001E-3</v>
      </c>
      <c r="J7" s="6">
        <v>6.6999999999999995E-90</v>
      </c>
    </row>
    <row r="8" spans="1:10" x14ac:dyDescent="0.2">
      <c r="A8">
        <v>11</v>
      </c>
      <c r="B8">
        <v>27679916</v>
      </c>
      <c r="C8" t="s">
        <v>2677</v>
      </c>
      <c r="D8" t="s">
        <v>895</v>
      </c>
      <c r="E8" t="s">
        <v>894</v>
      </c>
      <c r="F8">
        <v>795458</v>
      </c>
      <c r="G8">
        <v>0.1951</v>
      </c>
      <c r="H8">
        <v>-4.1200000000000001E-2</v>
      </c>
      <c r="I8">
        <v>2.0999999999999999E-3</v>
      </c>
      <c r="J8" s="6">
        <v>1.0000000000000001E-86</v>
      </c>
    </row>
    <row r="9" spans="1:10" x14ac:dyDescent="0.2">
      <c r="A9">
        <v>4</v>
      </c>
      <c r="B9">
        <v>45182527</v>
      </c>
      <c r="C9" t="s">
        <v>2678</v>
      </c>
      <c r="D9" t="s">
        <v>892</v>
      </c>
      <c r="E9" t="s">
        <v>893</v>
      </c>
      <c r="F9">
        <v>793518</v>
      </c>
      <c r="G9">
        <v>0.56830000000000003</v>
      </c>
      <c r="H9">
        <v>-3.2399999999999998E-2</v>
      </c>
      <c r="I9">
        <v>1.6000000000000001E-3</v>
      </c>
      <c r="J9" s="6">
        <v>3.4E-86</v>
      </c>
    </row>
    <row r="10" spans="1:10" x14ac:dyDescent="0.2">
      <c r="A10">
        <v>6</v>
      </c>
      <c r="B10">
        <v>50803050</v>
      </c>
      <c r="C10" t="s">
        <v>2127</v>
      </c>
      <c r="D10" t="s">
        <v>892</v>
      </c>
      <c r="E10" t="s">
        <v>893</v>
      </c>
      <c r="F10">
        <v>795612</v>
      </c>
      <c r="G10">
        <v>0.81969999999999998</v>
      </c>
      <c r="H10">
        <v>-4.0899999999999999E-2</v>
      </c>
      <c r="I10">
        <v>2.0999999999999999E-3</v>
      </c>
      <c r="J10" s="6">
        <v>9.3000000000000005E-84</v>
      </c>
    </row>
    <row r="11" spans="1:10" x14ac:dyDescent="0.2">
      <c r="A11">
        <v>12</v>
      </c>
      <c r="B11">
        <v>50247468</v>
      </c>
      <c r="C11" t="s">
        <v>2240</v>
      </c>
      <c r="D11" t="s">
        <v>892</v>
      </c>
      <c r="E11" t="s">
        <v>893</v>
      </c>
      <c r="F11">
        <v>795588</v>
      </c>
      <c r="G11">
        <v>0.37719999999999998</v>
      </c>
      <c r="H11">
        <v>0.03</v>
      </c>
      <c r="I11">
        <v>1.6999999999999999E-3</v>
      </c>
      <c r="J11" s="6">
        <v>2.3000000000000002E-71</v>
      </c>
    </row>
    <row r="12" spans="1:10" x14ac:dyDescent="0.2">
      <c r="A12">
        <v>18</v>
      </c>
      <c r="B12">
        <v>58039276</v>
      </c>
      <c r="C12" t="s">
        <v>2103</v>
      </c>
      <c r="D12" t="s">
        <v>895</v>
      </c>
      <c r="E12" t="s">
        <v>894</v>
      </c>
      <c r="F12">
        <v>760183</v>
      </c>
      <c r="G12">
        <v>2.017E-2</v>
      </c>
      <c r="H12">
        <v>-0.106</v>
      </c>
      <c r="I12">
        <v>5.8999999999999999E-3</v>
      </c>
      <c r="J12" s="6">
        <v>4.7E-71</v>
      </c>
    </row>
    <row r="13" spans="1:10" x14ac:dyDescent="0.2">
      <c r="A13">
        <v>19</v>
      </c>
      <c r="B13">
        <v>46180184</v>
      </c>
      <c r="C13" t="s">
        <v>2679</v>
      </c>
      <c r="D13" t="s">
        <v>895</v>
      </c>
      <c r="E13" t="s">
        <v>894</v>
      </c>
      <c r="F13">
        <v>768426</v>
      </c>
      <c r="G13">
        <v>0.2049</v>
      </c>
      <c r="H13">
        <v>-3.4000000000000002E-2</v>
      </c>
      <c r="I13">
        <v>2.0999999999999999E-3</v>
      </c>
      <c r="J13" s="6">
        <v>1.7E-60</v>
      </c>
    </row>
    <row r="14" spans="1:10" x14ac:dyDescent="0.2">
      <c r="A14">
        <v>16</v>
      </c>
      <c r="B14">
        <v>28883241</v>
      </c>
      <c r="C14" t="s">
        <v>2680</v>
      </c>
      <c r="D14" t="s">
        <v>892</v>
      </c>
      <c r="E14" t="s">
        <v>893</v>
      </c>
      <c r="F14">
        <v>790299</v>
      </c>
      <c r="G14">
        <v>0.59619999999999995</v>
      </c>
      <c r="H14">
        <v>-2.7099999999999999E-2</v>
      </c>
      <c r="I14">
        <v>1.6999999999999999E-3</v>
      </c>
      <c r="J14" s="6">
        <v>5.6000000000000005E-60</v>
      </c>
    </row>
    <row r="15" spans="1:10" x14ac:dyDescent="0.2">
      <c r="A15">
        <v>5</v>
      </c>
      <c r="B15">
        <v>75003678</v>
      </c>
      <c r="C15" t="s">
        <v>2681</v>
      </c>
      <c r="D15" t="s">
        <v>895</v>
      </c>
      <c r="E15" t="s">
        <v>894</v>
      </c>
      <c r="F15">
        <v>795430</v>
      </c>
      <c r="G15">
        <v>0.6038</v>
      </c>
      <c r="H15">
        <v>2.6499999999999999E-2</v>
      </c>
      <c r="I15">
        <v>1.6000000000000001E-3</v>
      </c>
      <c r="J15" s="6">
        <v>1.6E-58</v>
      </c>
    </row>
    <row r="16" spans="1:10" x14ac:dyDescent="0.2">
      <c r="A16">
        <v>11</v>
      </c>
      <c r="B16">
        <v>47529947</v>
      </c>
      <c r="C16" t="s">
        <v>2682</v>
      </c>
      <c r="D16" t="s">
        <v>892</v>
      </c>
      <c r="E16" t="s">
        <v>894</v>
      </c>
      <c r="F16">
        <v>795474</v>
      </c>
      <c r="G16">
        <v>0.4133</v>
      </c>
      <c r="H16">
        <v>2.63E-2</v>
      </c>
      <c r="I16">
        <v>1.6000000000000001E-3</v>
      </c>
      <c r="J16" s="6">
        <v>3.2000000000000001E-58</v>
      </c>
    </row>
    <row r="17" spans="1:10" x14ac:dyDescent="0.2">
      <c r="A17">
        <v>1</v>
      </c>
      <c r="B17">
        <v>72838529</v>
      </c>
      <c r="C17" t="s">
        <v>2683</v>
      </c>
      <c r="D17" t="s">
        <v>892</v>
      </c>
      <c r="E17" t="s">
        <v>893</v>
      </c>
      <c r="F17">
        <v>786001</v>
      </c>
      <c r="G17">
        <v>0.18229999999999999</v>
      </c>
      <c r="H17">
        <v>-3.3099999999999997E-2</v>
      </c>
      <c r="I17">
        <v>2.0999999999999999E-3</v>
      </c>
      <c r="J17" s="6">
        <v>1.8999999999999999E-57</v>
      </c>
    </row>
    <row r="18" spans="1:10" x14ac:dyDescent="0.2">
      <c r="A18">
        <v>3</v>
      </c>
      <c r="B18">
        <v>185834499</v>
      </c>
      <c r="C18" t="s">
        <v>2684</v>
      </c>
      <c r="D18" t="s">
        <v>892</v>
      </c>
      <c r="E18" t="s">
        <v>895</v>
      </c>
      <c r="F18">
        <v>778333</v>
      </c>
      <c r="G18">
        <v>0.18010000000000001</v>
      </c>
      <c r="H18">
        <v>-3.2300000000000002E-2</v>
      </c>
      <c r="I18">
        <v>2.0999999999999999E-3</v>
      </c>
      <c r="J18" s="6">
        <v>1.6E-52</v>
      </c>
    </row>
    <row r="19" spans="1:10" x14ac:dyDescent="0.2">
      <c r="A19">
        <v>19</v>
      </c>
      <c r="B19">
        <v>47569003</v>
      </c>
      <c r="C19" t="s">
        <v>2284</v>
      </c>
      <c r="D19" t="s">
        <v>892</v>
      </c>
      <c r="E19" t="s">
        <v>893</v>
      </c>
      <c r="F19">
        <v>763296</v>
      </c>
      <c r="G19">
        <v>0.67030000000000001</v>
      </c>
      <c r="H19">
        <v>2.7400000000000001E-2</v>
      </c>
      <c r="I19">
        <v>1.8E-3</v>
      </c>
      <c r="J19" s="6">
        <v>2.0999999999999999E-52</v>
      </c>
    </row>
    <row r="20" spans="1:10" x14ac:dyDescent="0.2">
      <c r="A20">
        <v>15</v>
      </c>
      <c r="B20">
        <v>68104367</v>
      </c>
      <c r="C20" t="s">
        <v>2685</v>
      </c>
      <c r="D20" t="s">
        <v>895</v>
      </c>
      <c r="E20" t="s">
        <v>894</v>
      </c>
      <c r="F20">
        <v>793953</v>
      </c>
      <c r="G20">
        <v>0.23080000000000001</v>
      </c>
      <c r="H20">
        <v>-2.93E-2</v>
      </c>
      <c r="I20">
        <v>2E-3</v>
      </c>
      <c r="J20" s="6">
        <v>1E-50</v>
      </c>
    </row>
    <row r="21" spans="1:10" x14ac:dyDescent="0.2">
      <c r="A21">
        <v>16</v>
      </c>
      <c r="B21">
        <v>19935389</v>
      </c>
      <c r="C21" t="s">
        <v>2686</v>
      </c>
      <c r="D21" t="s">
        <v>892</v>
      </c>
      <c r="E21" t="s">
        <v>893</v>
      </c>
      <c r="F21">
        <v>788565</v>
      </c>
      <c r="G21">
        <v>0.1424</v>
      </c>
      <c r="H21">
        <v>-3.5200000000000002E-2</v>
      </c>
      <c r="I21">
        <v>2.3999999999999998E-3</v>
      </c>
      <c r="J21" s="6">
        <v>2.9000000000000001E-50</v>
      </c>
    </row>
    <row r="22" spans="1:10" x14ac:dyDescent="0.2">
      <c r="A22">
        <v>4</v>
      </c>
      <c r="B22">
        <v>103188709</v>
      </c>
      <c r="C22" t="s">
        <v>990</v>
      </c>
      <c r="D22" t="s">
        <v>895</v>
      </c>
      <c r="E22" t="s">
        <v>894</v>
      </c>
      <c r="F22">
        <v>792045</v>
      </c>
      <c r="G22">
        <v>7.3730000000000004E-2</v>
      </c>
      <c r="H22">
        <v>4.7E-2</v>
      </c>
      <c r="I22">
        <v>3.2000000000000002E-3</v>
      </c>
      <c r="J22" s="6">
        <v>1.0999999999999999E-47</v>
      </c>
    </row>
    <row r="23" spans="1:10" x14ac:dyDescent="0.2">
      <c r="A23">
        <v>14</v>
      </c>
      <c r="B23">
        <v>79940383</v>
      </c>
      <c r="C23" t="s">
        <v>2687</v>
      </c>
      <c r="D23" t="s">
        <v>895</v>
      </c>
      <c r="E23" t="s">
        <v>893</v>
      </c>
      <c r="F23">
        <v>794117</v>
      </c>
      <c r="G23">
        <v>0.21360000000000001</v>
      </c>
      <c r="H23">
        <v>2.8199999999999999E-2</v>
      </c>
      <c r="I23">
        <v>2E-3</v>
      </c>
      <c r="J23" s="6">
        <v>5.1999999999999994E-47</v>
      </c>
    </row>
    <row r="24" spans="1:10" x14ac:dyDescent="0.2">
      <c r="A24">
        <v>6</v>
      </c>
      <c r="B24">
        <v>34579431</v>
      </c>
      <c r="C24" t="s">
        <v>2688</v>
      </c>
      <c r="D24" t="s">
        <v>895</v>
      </c>
      <c r="E24" t="s">
        <v>894</v>
      </c>
      <c r="F24">
        <v>789647</v>
      </c>
      <c r="G24">
        <v>0.33800000000000002</v>
      </c>
      <c r="H24">
        <v>2.4899999999999999E-2</v>
      </c>
      <c r="I24">
        <v>1.8E-3</v>
      </c>
      <c r="J24" s="6">
        <v>1.4000000000000001E-45</v>
      </c>
    </row>
    <row r="25" spans="1:10" x14ac:dyDescent="0.2">
      <c r="A25">
        <v>9</v>
      </c>
      <c r="B25">
        <v>28410996</v>
      </c>
      <c r="C25" t="s">
        <v>2689</v>
      </c>
      <c r="D25" t="s">
        <v>894</v>
      </c>
      <c r="E25" t="s">
        <v>893</v>
      </c>
      <c r="F25">
        <v>790147</v>
      </c>
      <c r="G25">
        <v>0.3175</v>
      </c>
      <c r="H25">
        <v>2.46E-2</v>
      </c>
      <c r="I25">
        <v>1.6999999999999999E-3</v>
      </c>
      <c r="J25" s="6">
        <v>6.0000000000000002E-45</v>
      </c>
    </row>
    <row r="26" spans="1:10" x14ac:dyDescent="0.2">
      <c r="A26">
        <v>3</v>
      </c>
      <c r="B26">
        <v>49924424</v>
      </c>
      <c r="C26" t="s">
        <v>2690</v>
      </c>
      <c r="D26" t="s">
        <v>892</v>
      </c>
      <c r="E26" t="s">
        <v>893</v>
      </c>
      <c r="F26">
        <v>692159</v>
      </c>
      <c r="G26">
        <v>0.50729999999999997</v>
      </c>
      <c r="H26">
        <v>2.3900000000000001E-2</v>
      </c>
      <c r="I26">
        <v>1.6999999999999999E-3</v>
      </c>
      <c r="J26" s="6">
        <v>2.3999999999999996E-44</v>
      </c>
    </row>
    <row r="27" spans="1:10" x14ac:dyDescent="0.2">
      <c r="A27">
        <v>16</v>
      </c>
      <c r="B27">
        <v>29994922</v>
      </c>
      <c r="C27" t="s">
        <v>2691</v>
      </c>
      <c r="D27" t="s">
        <v>895</v>
      </c>
      <c r="E27" t="s">
        <v>894</v>
      </c>
      <c r="F27">
        <v>685519</v>
      </c>
      <c r="G27">
        <v>0.47639999999999999</v>
      </c>
      <c r="H27">
        <v>2.3199999999999998E-2</v>
      </c>
      <c r="I27">
        <v>1.6999999999999999E-3</v>
      </c>
      <c r="J27" s="6">
        <v>1.1E-40</v>
      </c>
    </row>
    <row r="28" spans="1:10" x14ac:dyDescent="0.2">
      <c r="A28">
        <v>1</v>
      </c>
      <c r="B28">
        <v>110082886</v>
      </c>
      <c r="C28" t="s">
        <v>2692</v>
      </c>
      <c r="D28" t="s">
        <v>895</v>
      </c>
      <c r="E28" t="s">
        <v>894</v>
      </c>
      <c r="F28">
        <v>769184</v>
      </c>
      <c r="G28">
        <v>3.058E-2</v>
      </c>
      <c r="H28">
        <v>6.4899999999999999E-2</v>
      </c>
      <c r="I28">
        <v>5.0000000000000001E-3</v>
      </c>
      <c r="J28" s="6">
        <v>3.1999999999999998E-38</v>
      </c>
    </row>
    <row r="29" spans="1:10" x14ac:dyDescent="0.2">
      <c r="A29">
        <v>1</v>
      </c>
      <c r="B29">
        <v>201841476</v>
      </c>
      <c r="C29" t="s">
        <v>2693</v>
      </c>
      <c r="D29" t="s">
        <v>892</v>
      </c>
      <c r="E29" t="s">
        <v>893</v>
      </c>
      <c r="F29">
        <v>691876</v>
      </c>
      <c r="G29">
        <v>0.66310000000000002</v>
      </c>
      <c r="H29">
        <v>-2.35E-2</v>
      </c>
      <c r="I29">
        <v>1.8E-3</v>
      </c>
      <c r="J29" s="6">
        <v>4.0999999999999998E-38</v>
      </c>
    </row>
    <row r="30" spans="1:10" x14ac:dyDescent="0.2">
      <c r="A30">
        <v>16</v>
      </c>
      <c r="B30">
        <v>4015729</v>
      </c>
      <c r="C30" t="s">
        <v>2694</v>
      </c>
      <c r="D30" t="s">
        <v>895</v>
      </c>
      <c r="E30" t="s">
        <v>894</v>
      </c>
      <c r="F30">
        <v>688377</v>
      </c>
      <c r="G30">
        <v>0.6179</v>
      </c>
      <c r="H30">
        <v>2.3099999999999999E-2</v>
      </c>
      <c r="I30">
        <v>1.8E-3</v>
      </c>
      <c r="J30" s="6">
        <v>5.2999999999999991E-38</v>
      </c>
    </row>
    <row r="31" spans="1:10" x14ac:dyDescent="0.2">
      <c r="A31">
        <v>1</v>
      </c>
      <c r="B31">
        <v>78623626</v>
      </c>
      <c r="C31" t="s">
        <v>2695</v>
      </c>
      <c r="D31" t="s">
        <v>895</v>
      </c>
      <c r="E31" t="s">
        <v>894</v>
      </c>
      <c r="F31">
        <v>767720</v>
      </c>
      <c r="G31">
        <v>0.11890000000000001</v>
      </c>
      <c r="H31">
        <v>3.1699999999999999E-2</v>
      </c>
      <c r="I31">
        <v>2.5000000000000001E-3</v>
      </c>
      <c r="J31" s="6">
        <v>7.4999999999999989E-38</v>
      </c>
    </row>
    <row r="32" spans="1:10" x14ac:dyDescent="0.2">
      <c r="A32">
        <v>5</v>
      </c>
      <c r="B32">
        <v>87978252</v>
      </c>
      <c r="C32" t="s">
        <v>2696</v>
      </c>
      <c r="D32" t="s">
        <v>895</v>
      </c>
      <c r="E32" t="s">
        <v>894</v>
      </c>
      <c r="F32">
        <v>687944</v>
      </c>
      <c r="G32">
        <v>0.85929999999999995</v>
      </c>
      <c r="H32">
        <v>-3.3099999999999997E-2</v>
      </c>
      <c r="I32">
        <v>2.5999999999999999E-3</v>
      </c>
      <c r="J32" s="6">
        <v>7.5999999999999989E-38</v>
      </c>
    </row>
    <row r="33" spans="1:10" x14ac:dyDescent="0.2">
      <c r="A33">
        <v>13</v>
      </c>
      <c r="B33">
        <v>54102206</v>
      </c>
      <c r="C33" t="s">
        <v>2697</v>
      </c>
      <c r="D33" t="s">
        <v>892</v>
      </c>
      <c r="E33" t="s">
        <v>893</v>
      </c>
      <c r="F33">
        <v>778918</v>
      </c>
      <c r="G33">
        <v>0.12479999999999999</v>
      </c>
      <c r="H33">
        <v>3.1600000000000003E-2</v>
      </c>
      <c r="I33">
        <v>2.5000000000000001E-3</v>
      </c>
      <c r="J33" s="6">
        <v>9.5999999999999988E-38</v>
      </c>
    </row>
    <row r="34" spans="1:10" x14ac:dyDescent="0.2">
      <c r="A34">
        <v>2</v>
      </c>
      <c r="B34">
        <v>58935282</v>
      </c>
      <c r="C34" t="s">
        <v>2698</v>
      </c>
      <c r="D34" t="s">
        <v>895</v>
      </c>
      <c r="E34" t="s">
        <v>893</v>
      </c>
      <c r="F34">
        <v>679487</v>
      </c>
      <c r="G34">
        <v>0.44669999999999999</v>
      </c>
      <c r="H34">
        <v>2.1899999999999999E-2</v>
      </c>
      <c r="I34">
        <v>1.6999999999999999E-3</v>
      </c>
      <c r="J34" s="6">
        <v>2.1999999999999999E-36</v>
      </c>
    </row>
    <row r="35" spans="1:10" x14ac:dyDescent="0.2">
      <c r="A35">
        <v>1</v>
      </c>
      <c r="B35">
        <v>96924097</v>
      </c>
      <c r="C35" t="s">
        <v>2699</v>
      </c>
      <c r="D35" t="s">
        <v>895</v>
      </c>
      <c r="E35" t="s">
        <v>894</v>
      </c>
      <c r="F35">
        <v>792657</v>
      </c>
      <c r="G35">
        <v>0.58279999999999998</v>
      </c>
      <c r="H35">
        <v>2.06E-2</v>
      </c>
      <c r="I35">
        <v>1.6999999999999999E-3</v>
      </c>
      <c r="J35" s="6">
        <v>1.4E-35</v>
      </c>
    </row>
    <row r="36" spans="1:10" x14ac:dyDescent="0.2">
      <c r="A36">
        <v>7</v>
      </c>
      <c r="B36">
        <v>75101065</v>
      </c>
      <c r="C36" t="s">
        <v>2700</v>
      </c>
      <c r="D36" t="s">
        <v>895</v>
      </c>
      <c r="E36" t="s">
        <v>894</v>
      </c>
      <c r="F36">
        <v>668894</v>
      </c>
      <c r="G36">
        <v>0.4118</v>
      </c>
      <c r="H36">
        <v>-2.2100000000000002E-2</v>
      </c>
      <c r="I36">
        <v>1.8E-3</v>
      </c>
      <c r="J36" s="6">
        <v>2.1E-35</v>
      </c>
    </row>
    <row r="37" spans="1:10" x14ac:dyDescent="0.2">
      <c r="A37">
        <v>14</v>
      </c>
      <c r="B37">
        <v>25928179</v>
      </c>
      <c r="C37" t="s">
        <v>2368</v>
      </c>
      <c r="D37" t="s">
        <v>892</v>
      </c>
      <c r="E37" t="s">
        <v>894</v>
      </c>
      <c r="F37">
        <v>786578</v>
      </c>
      <c r="G37">
        <v>0.30170000000000002</v>
      </c>
      <c r="H37">
        <v>-2.23E-2</v>
      </c>
      <c r="I37">
        <v>1.8E-3</v>
      </c>
      <c r="J37" s="6">
        <v>5.5999999999999999E-35</v>
      </c>
    </row>
    <row r="38" spans="1:10" x14ac:dyDescent="0.2">
      <c r="A38">
        <v>16</v>
      </c>
      <c r="B38">
        <v>31011183</v>
      </c>
      <c r="C38" t="s">
        <v>2701</v>
      </c>
      <c r="D38" t="s">
        <v>892</v>
      </c>
      <c r="E38" t="s">
        <v>893</v>
      </c>
      <c r="F38">
        <v>788888</v>
      </c>
      <c r="G38">
        <v>0.61990000000000001</v>
      </c>
      <c r="H38">
        <v>2.0199999999999999E-2</v>
      </c>
      <c r="I38">
        <v>1.6999999999999999E-3</v>
      </c>
      <c r="J38" s="6">
        <v>2.7999999999999999E-33</v>
      </c>
    </row>
    <row r="39" spans="1:10" x14ac:dyDescent="0.2">
      <c r="A39">
        <v>8</v>
      </c>
      <c r="B39">
        <v>76806584</v>
      </c>
      <c r="C39" t="s">
        <v>2702</v>
      </c>
      <c r="D39" t="s">
        <v>895</v>
      </c>
      <c r="E39" t="s">
        <v>894</v>
      </c>
      <c r="F39">
        <v>795493</v>
      </c>
      <c r="G39">
        <v>0.69899999999999995</v>
      </c>
      <c r="H39">
        <v>2.1499999999999998E-2</v>
      </c>
      <c r="I39">
        <v>1.8E-3</v>
      </c>
      <c r="J39" s="6">
        <v>4.2999999999999996E-33</v>
      </c>
    </row>
    <row r="40" spans="1:10" x14ac:dyDescent="0.2">
      <c r="A40">
        <v>11</v>
      </c>
      <c r="B40">
        <v>43648368</v>
      </c>
      <c r="C40" t="s">
        <v>2703</v>
      </c>
      <c r="D40" t="s">
        <v>895</v>
      </c>
      <c r="E40" t="s">
        <v>893</v>
      </c>
      <c r="F40">
        <v>692491</v>
      </c>
      <c r="G40">
        <v>0.30620000000000003</v>
      </c>
      <c r="H40">
        <v>2.23E-2</v>
      </c>
      <c r="I40">
        <v>1.9E-3</v>
      </c>
      <c r="J40" s="6">
        <v>4.2999999999999996E-33</v>
      </c>
    </row>
    <row r="41" spans="1:10" x14ac:dyDescent="0.2">
      <c r="A41">
        <v>16</v>
      </c>
      <c r="B41">
        <v>69556715</v>
      </c>
      <c r="C41" t="s">
        <v>2101</v>
      </c>
      <c r="D41" t="s">
        <v>895</v>
      </c>
      <c r="E41" t="s">
        <v>894</v>
      </c>
      <c r="F41">
        <v>789694</v>
      </c>
      <c r="G41">
        <v>0.42470000000000002</v>
      </c>
      <c r="H41">
        <v>-1.9599999999999999E-2</v>
      </c>
      <c r="I41">
        <v>1.6000000000000001E-3</v>
      </c>
      <c r="J41" s="6">
        <v>1.2999999999999999E-32</v>
      </c>
    </row>
    <row r="42" spans="1:10" x14ac:dyDescent="0.2">
      <c r="A42">
        <v>12</v>
      </c>
      <c r="B42">
        <v>939480</v>
      </c>
      <c r="C42" t="s">
        <v>2704</v>
      </c>
      <c r="D42" t="s">
        <v>895</v>
      </c>
      <c r="E42" t="s">
        <v>893</v>
      </c>
      <c r="F42">
        <v>779823</v>
      </c>
      <c r="G42">
        <v>0.21</v>
      </c>
      <c r="H42">
        <v>2.4E-2</v>
      </c>
      <c r="I42">
        <v>2E-3</v>
      </c>
      <c r="J42" s="6">
        <v>4.9999999999999993E-32</v>
      </c>
    </row>
    <row r="43" spans="1:10" x14ac:dyDescent="0.2">
      <c r="A43">
        <v>18</v>
      </c>
      <c r="B43">
        <v>21116998</v>
      </c>
      <c r="C43" t="s">
        <v>2705</v>
      </c>
      <c r="D43" t="s">
        <v>892</v>
      </c>
      <c r="E43" t="s">
        <v>893</v>
      </c>
      <c r="F43">
        <v>692097</v>
      </c>
      <c r="G43">
        <v>0.51759999999999995</v>
      </c>
      <c r="H43">
        <v>2.0299999999999999E-2</v>
      </c>
      <c r="I43">
        <v>1.6999999999999999E-3</v>
      </c>
      <c r="J43" s="6">
        <v>5.0999999999999999E-32</v>
      </c>
    </row>
    <row r="44" spans="1:10" x14ac:dyDescent="0.2">
      <c r="A44">
        <v>3</v>
      </c>
      <c r="B44">
        <v>94038085</v>
      </c>
      <c r="C44" t="s">
        <v>2706</v>
      </c>
      <c r="D44" t="s">
        <v>894</v>
      </c>
      <c r="E44" t="s">
        <v>893</v>
      </c>
      <c r="F44">
        <v>692324</v>
      </c>
      <c r="G44">
        <v>0.4773</v>
      </c>
      <c r="H44">
        <v>2.0199999999999999E-2</v>
      </c>
      <c r="I44">
        <v>1.6999999999999999E-3</v>
      </c>
      <c r="J44" s="6">
        <v>5.1999999999999995E-32</v>
      </c>
    </row>
    <row r="45" spans="1:10" x14ac:dyDescent="0.2">
      <c r="A45">
        <v>3</v>
      </c>
      <c r="B45">
        <v>131758077</v>
      </c>
      <c r="C45" t="s">
        <v>2707</v>
      </c>
      <c r="D45" t="s">
        <v>892</v>
      </c>
      <c r="E45" t="s">
        <v>893</v>
      </c>
      <c r="F45">
        <v>691519</v>
      </c>
      <c r="G45">
        <v>0.31740000000000002</v>
      </c>
      <c r="H45">
        <v>2.1600000000000001E-2</v>
      </c>
      <c r="I45">
        <v>1.8E-3</v>
      </c>
      <c r="J45" s="6">
        <v>9.1999999999999991E-32</v>
      </c>
    </row>
    <row r="46" spans="1:10" x14ac:dyDescent="0.2">
      <c r="A46">
        <v>3</v>
      </c>
      <c r="B46">
        <v>85866335</v>
      </c>
      <c r="C46" t="s">
        <v>2708</v>
      </c>
      <c r="D46" t="s">
        <v>895</v>
      </c>
      <c r="E46" t="s">
        <v>893</v>
      </c>
      <c r="F46">
        <v>793383</v>
      </c>
      <c r="G46">
        <v>0.2056</v>
      </c>
      <c r="H46">
        <v>2.35E-2</v>
      </c>
      <c r="I46">
        <v>2E-3</v>
      </c>
      <c r="J46" s="6">
        <v>2.2999999999999998E-31</v>
      </c>
    </row>
    <row r="47" spans="1:10" x14ac:dyDescent="0.2">
      <c r="A47">
        <v>12</v>
      </c>
      <c r="B47">
        <v>122963550</v>
      </c>
      <c r="C47" t="s">
        <v>2709</v>
      </c>
      <c r="D47" t="s">
        <v>895</v>
      </c>
      <c r="E47" t="s">
        <v>894</v>
      </c>
      <c r="F47">
        <v>674260</v>
      </c>
      <c r="G47">
        <v>8.7819999999999995E-2</v>
      </c>
      <c r="H47">
        <v>-3.5900000000000001E-2</v>
      </c>
      <c r="I47">
        <v>3.0999999999999999E-3</v>
      </c>
      <c r="J47" s="6">
        <v>2.4999999999999998E-31</v>
      </c>
    </row>
    <row r="48" spans="1:10" x14ac:dyDescent="0.2">
      <c r="A48">
        <v>2</v>
      </c>
      <c r="B48">
        <v>59307725</v>
      </c>
      <c r="C48" t="s">
        <v>2169</v>
      </c>
      <c r="D48" t="s">
        <v>892</v>
      </c>
      <c r="E48" t="s">
        <v>893</v>
      </c>
      <c r="F48">
        <v>793368</v>
      </c>
      <c r="G48">
        <v>0.6139</v>
      </c>
      <c r="H48">
        <v>-1.9099999999999999E-2</v>
      </c>
      <c r="I48">
        <v>1.6999999999999999E-3</v>
      </c>
      <c r="J48" s="6">
        <v>9.1000000000000001E-31</v>
      </c>
    </row>
    <row r="49" spans="1:10" x14ac:dyDescent="0.2">
      <c r="A49">
        <v>20</v>
      </c>
      <c r="B49">
        <v>6612832</v>
      </c>
      <c r="C49" t="s">
        <v>2710</v>
      </c>
      <c r="D49" t="s">
        <v>892</v>
      </c>
      <c r="E49" t="s">
        <v>893</v>
      </c>
      <c r="F49">
        <v>789534</v>
      </c>
      <c r="G49">
        <v>0.36919999999999997</v>
      </c>
      <c r="H49">
        <v>-1.9400000000000001E-2</v>
      </c>
      <c r="I49">
        <v>1.6999999999999999E-3</v>
      </c>
      <c r="J49" s="6">
        <v>1.3000000000000001E-30</v>
      </c>
    </row>
    <row r="50" spans="1:10" x14ac:dyDescent="0.2">
      <c r="A50">
        <v>20</v>
      </c>
      <c r="B50">
        <v>51107290</v>
      </c>
      <c r="C50" t="s">
        <v>2711</v>
      </c>
      <c r="D50" t="s">
        <v>895</v>
      </c>
      <c r="E50" t="s">
        <v>894</v>
      </c>
      <c r="F50">
        <v>690043</v>
      </c>
      <c r="G50">
        <v>0.1789</v>
      </c>
      <c r="H50">
        <v>-2.58E-2</v>
      </c>
      <c r="I50">
        <v>2.2000000000000001E-3</v>
      </c>
      <c r="J50" s="6">
        <v>1.5000000000000001E-30</v>
      </c>
    </row>
    <row r="51" spans="1:10" x14ac:dyDescent="0.2">
      <c r="A51">
        <v>9</v>
      </c>
      <c r="B51">
        <v>15634326</v>
      </c>
      <c r="C51" t="s">
        <v>2712</v>
      </c>
      <c r="D51" t="s">
        <v>895</v>
      </c>
      <c r="E51" t="s">
        <v>894</v>
      </c>
      <c r="F51">
        <v>794491</v>
      </c>
      <c r="G51">
        <v>0.54790000000000005</v>
      </c>
      <c r="H51">
        <v>1.8599999999999998E-2</v>
      </c>
      <c r="I51">
        <v>1.6000000000000001E-3</v>
      </c>
      <c r="J51" s="6">
        <v>2.3000000000000002E-30</v>
      </c>
    </row>
    <row r="52" spans="1:10" x14ac:dyDescent="0.2">
      <c r="A52">
        <v>5</v>
      </c>
      <c r="B52">
        <v>107439012</v>
      </c>
      <c r="C52" t="s">
        <v>2713</v>
      </c>
      <c r="D52" t="s">
        <v>892</v>
      </c>
      <c r="E52" t="s">
        <v>893</v>
      </c>
      <c r="F52">
        <v>681695</v>
      </c>
      <c r="G52">
        <v>0.17130000000000001</v>
      </c>
      <c r="H52">
        <v>-2.6599999999999999E-2</v>
      </c>
      <c r="I52">
        <v>2.3E-3</v>
      </c>
      <c r="J52" s="6">
        <v>7.1000000000000006E-30</v>
      </c>
    </row>
    <row r="53" spans="1:10" x14ac:dyDescent="0.2">
      <c r="A53">
        <v>1</v>
      </c>
      <c r="B53">
        <v>74995225</v>
      </c>
      <c r="C53" t="s">
        <v>2714</v>
      </c>
      <c r="D53" t="s">
        <v>895</v>
      </c>
      <c r="E53" t="s">
        <v>894</v>
      </c>
      <c r="F53">
        <v>794579</v>
      </c>
      <c r="G53">
        <v>0.56330000000000002</v>
      </c>
      <c r="H53">
        <v>-1.84E-2</v>
      </c>
      <c r="I53">
        <v>1.6000000000000001E-3</v>
      </c>
      <c r="J53" s="6">
        <v>9.3000000000000008E-30</v>
      </c>
    </row>
    <row r="54" spans="1:10" x14ac:dyDescent="0.2">
      <c r="A54">
        <v>6</v>
      </c>
      <c r="B54">
        <v>40371918</v>
      </c>
      <c r="C54" t="s">
        <v>2715</v>
      </c>
      <c r="D54" t="s">
        <v>895</v>
      </c>
      <c r="E54" t="s">
        <v>894</v>
      </c>
      <c r="F54">
        <v>692405</v>
      </c>
      <c r="G54">
        <v>0.29980000000000001</v>
      </c>
      <c r="H54">
        <v>2.1299999999999999E-2</v>
      </c>
      <c r="I54">
        <v>1.9E-3</v>
      </c>
      <c r="J54" s="6">
        <v>1.1E-29</v>
      </c>
    </row>
    <row r="55" spans="1:10" x14ac:dyDescent="0.2">
      <c r="A55">
        <v>19</v>
      </c>
      <c r="B55">
        <v>18820308</v>
      </c>
      <c r="C55" t="s">
        <v>2716</v>
      </c>
      <c r="D55" t="s">
        <v>892</v>
      </c>
      <c r="E55" t="s">
        <v>894</v>
      </c>
      <c r="F55">
        <v>792816</v>
      </c>
      <c r="G55">
        <v>0.48049999999999998</v>
      </c>
      <c r="H55">
        <v>-1.8499999999999999E-2</v>
      </c>
      <c r="I55">
        <v>1.6000000000000001E-3</v>
      </c>
      <c r="J55" s="6">
        <v>2.3999999999999999E-29</v>
      </c>
    </row>
    <row r="56" spans="1:10" x14ac:dyDescent="0.2">
      <c r="A56">
        <v>1</v>
      </c>
      <c r="B56">
        <v>49589847</v>
      </c>
      <c r="C56" t="s">
        <v>2717</v>
      </c>
      <c r="D56" t="s">
        <v>892</v>
      </c>
      <c r="E56" t="s">
        <v>893</v>
      </c>
      <c r="F56">
        <v>767846</v>
      </c>
      <c r="G56">
        <v>0.37840000000000001</v>
      </c>
      <c r="H56">
        <v>1.8800000000000001E-2</v>
      </c>
      <c r="I56">
        <v>1.6999999999999999E-3</v>
      </c>
      <c r="J56" s="6">
        <v>7.1999999999999995E-29</v>
      </c>
    </row>
    <row r="57" spans="1:10" x14ac:dyDescent="0.2">
      <c r="A57">
        <v>1</v>
      </c>
      <c r="B57">
        <v>77967523</v>
      </c>
      <c r="C57" t="s">
        <v>2718</v>
      </c>
      <c r="D57" t="s">
        <v>895</v>
      </c>
      <c r="E57" t="s">
        <v>894</v>
      </c>
      <c r="F57">
        <v>691566</v>
      </c>
      <c r="G57">
        <v>0.20300000000000001</v>
      </c>
      <c r="H57">
        <v>2.4E-2</v>
      </c>
      <c r="I57">
        <v>2.2000000000000001E-3</v>
      </c>
      <c r="J57" s="6">
        <v>1.0000000000000001E-28</v>
      </c>
    </row>
    <row r="58" spans="1:10" x14ac:dyDescent="0.2">
      <c r="A58">
        <v>16</v>
      </c>
      <c r="B58">
        <v>28330790</v>
      </c>
      <c r="C58" t="s">
        <v>2719</v>
      </c>
      <c r="D58" t="s">
        <v>894</v>
      </c>
      <c r="E58" t="s">
        <v>893</v>
      </c>
      <c r="F58">
        <v>756576</v>
      </c>
      <c r="G58">
        <v>0.60019999999999996</v>
      </c>
      <c r="H58">
        <v>1.9099999999999999E-2</v>
      </c>
      <c r="I58">
        <v>1.6999999999999999E-3</v>
      </c>
      <c r="J58" s="6">
        <v>1.2000000000000001E-28</v>
      </c>
    </row>
    <row r="59" spans="1:10" x14ac:dyDescent="0.2">
      <c r="A59">
        <v>17</v>
      </c>
      <c r="B59">
        <v>78611724</v>
      </c>
      <c r="C59" t="s">
        <v>2720</v>
      </c>
      <c r="D59" t="s">
        <v>892</v>
      </c>
      <c r="E59" t="s">
        <v>893</v>
      </c>
      <c r="F59">
        <v>793950</v>
      </c>
      <c r="G59">
        <v>0.5665</v>
      </c>
      <c r="H59">
        <v>1.7999999999999999E-2</v>
      </c>
      <c r="I59">
        <v>1.6000000000000001E-3</v>
      </c>
      <c r="J59" s="6">
        <v>2.7000000000000003E-28</v>
      </c>
    </row>
    <row r="60" spans="1:10" x14ac:dyDescent="0.2">
      <c r="A60">
        <v>7</v>
      </c>
      <c r="B60">
        <v>76608143</v>
      </c>
      <c r="C60" t="s">
        <v>2721</v>
      </c>
      <c r="D60" t="s">
        <v>895</v>
      </c>
      <c r="E60" t="s">
        <v>894</v>
      </c>
      <c r="F60">
        <v>678119</v>
      </c>
      <c r="G60">
        <v>0.8256</v>
      </c>
      <c r="H60">
        <v>-2.5700000000000001E-2</v>
      </c>
      <c r="I60">
        <v>2.3E-3</v>
      </c>
      <c r="J60" s="6">
        <v>4.9000000000000003E-28</v>
      </c>
    </row>
    <row r="61" spans="1:10" x14ac:dyDescent="0.2">
      <c r="A61">
        <v>14</v>
      </c>
      <c r="B61">
        <v>29736838</v>
      </c>
      <c r="C61" t="s">
        <v>2722</v>
      </c>
      <c r="D61" t="s">
        <v>892</v>
      </c>
      <c r="E61" t="s">
        <v>894</v>
      </c>
      <c r="F61">
        <v>793069</v>
      </c>
      <c r="G61">
        <v>0.34310000000000002</v>
      </c>
      <c r="H61">
        <v>-1.8499999999999999E-2</v>
      </c>
      <c r="I61">
        <v>1.6999999999999999E-3</v>
      </c>
      <c r="J61" s="6">
        <v>2.4E-27</v>
      </c>
    </row>
    <row r="62" spans="1:10" x14ac:dyDescent="0.2">
      <c r="A62">
        <v>11</v>
      </c>
      <c r="B62">
        <v>8639200</v>
      </c>
      <c r="C62" t="s">
        <v>2723</v>
      </c>
      <c r="D62" t="s">
        <v>895</v>
      </c>
      <c r="E62" t="s">
        <v>894</v>
      </c>
      <c r="F62">
        <v>794933</v>
      </c>
      <c r="G62">
        <v>0.3624</v>
      </c>
      <c r="H62">
        <v>-1.8100000000000002E-2</v>
      </c>
      <c r="I62">
        <v>1.6999999999999999E-3</v>
      </c>
      <c r="J62" s="6">
        <v>7.1999999999999997E-27</v>
      </c>
    </row>
    <row r="63" spans="1:10" x14ac:dyDescent="0.2">
      <c r="A63">
        <v>8</v>
      </c>
      <c r="B63">
        <v>10761585</v>
      </c>
      <c r="C63" t="s">
        <v>2724</v>
      </c>
      <c r="D63" t="s">
        <v>892</v>
      </c>
      <c r="E63" t="s">
        <v>893</v>
      </c>
      <c r="F63">
        <v>793993</v>
      </c>
      <c r="G63">
        <v>0.53380000000000005</v>
      </c>
      <c r="H63">
        <v>-1.77E-2</v>
      </c>
      <c r="I63">
        <v>1.6999999999999999E-3</v>
      </c>
      <c r="J63" s="6">
        <v>1.5000000000000001E-26</v>
      </c>
    </row>
    <row r="64" spans="1:10" x14ac:dyDescent="0.2">
      <c r="A64">
        <v>3</v>
      </c>
      <c r="B64">
        <v>141275436</v>
      </c>
      <c r="C64" t="s">
        <v>2725</v>
      </c>
      <c r="D64" t="s">
        <v>895</v>
      </c>
      <c r="E64" t="s">
        <v>893</v>
      </c>
      <c r="F64">
        <v>692316</v>
      </c>
      <c r="G64">
        <v>6.9279999999999994E-2</v>
      </c>
      <c r="H64">
        <v>3.6900000000000002E-2</v>
      </c>
      <c r="I64">
        <v>3.5000000000000001E-3</v>
      </c>
      <c r="J64" s="6">
        <v>3.2000000000000001E-26</v>
      </c>
    </row>
    <row r="65" spans="1:10" x14ac:dyDescent="0.2">
      <c r="A65">
        <v>19</v>
      </c>
      <c r="B65">
        <v>30286822</v>
      </c>
      <c r="C65" t="s">
        <v>2726</v>
      </c>
      <c r="D65" t="s">
        <v>895</v>
      </c>
      <c r="E65" t="s">
        <v>894</v>
      </c>
      <c r="F65">
        <v>789575</v>
      </c>
      <c r="G65">
        <v>0.6764</v>
      </c>
      <c r="H65">
        <v>-1.8599999999999998E-2</v>
      </c>
      <c r="I65">
        <v>1.8E-3</v>
      </c>
      <c r="J65" s="6">
        <v>3.6000000000000001E-26</v>
      </c>
    </row>
    <row r="66" spans="1:10" x14ac:dyDescent="0.2">
      <c r="A66">
        <v>3</v>
      </c>
      <c r="B66">
        <v>61236462</v>
      </c>
      <c r="C66" t="s">
        <v>2727</v>
      </c>
      <c r="D66" t="s">
        <v>895</v>
      </c>
      <c r="E66" t="s">
        <v>894</v>
      </c>
      <c r="F66">
        <v>783625</v>
      </c>
      <c r="G66">
        <v>0.4143</v>
      </c>
      <c r="H66">
        <v>-1.7399999999999999E-2</v>
      </c>
      <c r="I66">
        <v>1.6999999999999999E-3</v>
      </c>
      <c r="J66" s="6">
        <v>1.3E-25</v>
      </c>
    </row>
    <row r="67" spans="1:10" x14ac:dyDescent="0.2">
      <c r="A67">
        <v>17</v>
      </c>
      <c r="B67">
        <v>46252346</v>
      </c>
      <c r="C67" t="s">
        <v>2728</v>
      </c>
      <c r="D67" t="s">
        <v>895</v>
      </c>
      <c r="E67" t="s">
        <v>894</v>
      </c>
      <c r="F67">
        <v>691575</v>
      </c>
      <c r="G67">
        <v>7.8399999999999997E-2</v>
      </c>
      <c r="H67">
        <v>3.56E-2</v>
      </c>
      <c r="I67">
        <v>3.3999999999999998E-3</v>
      </c>
      <c r="J67" s="6">
        <v>1.3999999999999999E-25</v>
      </c>
    </row>
    <row r="68" spans="1:10" x14ac:dyDescent="0.2">
      <c r="A68">
        <v>19</v>
      </c>
      <c r="B68">
        <v>45395619</v>
      </c>
      <c r="C68" t="s">
        <v>2729</v>
      </c>
      <c r="D68" t="s">
        <v>892</v>
      </c>
      <c r="E68" t="s">
        <v>893</v>
      </c>
      <c r="F68">
        <v>779741</v>
      </c>
      <c r="G68">
        <v>0.86060000000000003</v>
      </c>
      <c r="H68">
        <v>2.4400000000000002E-2</v>
      </c>
      <c r="I68">
        <v>2.3E-3</v>
      </c>
      <c r="J68" s="6">
        <v>1.4999999999999999E-25</v>
      </c>
    </row>
    <row r="69" spans="1:10" x14ac:dyDescent="0.2">
      <c r="A69">
        <v>8</v>
      </c>
      <c r="B69">
        <v>9796321</v>
      </c>
      <c r="C69" t="s">
        <v>2730</v>
      </c>
      <c r="D69" t="s">
        <v>895</v>
      </c>
      <c r="E69" t="s">
        <v>894</v>
      </c>
      <c r="F69">
        <v>788636</v>
      </c>
      <c r="G69">
        <v>0.52990000000000004</v>
      </c>
      <c r="H69">
        <v>-1.7399999999999999E-2</v>
      </c>
      <c r="I69">
        <v>1.6999999999999999E-3</v>
      </c>
      <c r="J69" s="6">
        <v>3.1999999999999997E-25</v>
      </c>
    </row>
    <row r="70" spans="1:10" x14ac:dyDescent="0.2">
      <c r="A70">
        <v>15</v>
      </c>
      <c r="B70">
        <v>73093991</v>
      </c>
      <c r="C70" t="s">
        <v>2731</v>
      </c>
      <c r="D70" t="s">
        <v>895</v>
      </c>
      <c r="E70" t="s">
        <v>894</v>
      </c>
      <c r="F70">
        <v>791156</v>
      </c>
      <c r="G70">
        <v>0.68100000000000005</v>
      </c>
      <c r="H70">
        <v>1.8200000000000001E-2</v>
      </c>
      <c r="I70">
        <v>1.6999999999999999E-3</v>
      </c>
      <c r="J70" s="6">
        <v>3.2999999999999998E-25</v>
      </c>
    </row>
    <row r="71" spans="1:10" x14ac:dyDescent="0.2">
      <c r="A71">
        <v>10</v>
      </c>
      <c r="B71">
        <v>21821274</v>
      </c>
      <c r="C71" t="s">
        <v>2732</v>
      </c>
      <c r="D71" t="s">
        <v>892</v>
      </c>
      <c r="E71" t="s">
        <v>893</v>
      </c>
      <c r="F71">
        <v>678564</v>
      </c>
      <c r="G71">
        <v>0.33500000000000002</v>
      </c>
      <c r="H71">
        <v>1.9300000000000001E-2</v>
      </c>
      <c r="I71">
        <v>1.9E-3</v>
      </c>
      <c r="J71" s="6">
        <v>3.9999999999999997E-25</v>
      </c>
    </row>
    <row r="72" spans="1:10" x14ac:dyDescent="0.2">
      <c r="A72">
        <v>17</v>
      </c>
      <c r="B72">
        <v>1846831</v>
      </c>
      <c r="C72" t="s">
        <v>2733</v>
      </c>
      <c r="D72" t="s">
        <v>892</v>
      </c>
      <c r="E72" t="s">
        <v>894</v>
      </c>
      <c r="F72">
        <v>786617</v>
      </c>
      <c r="G72">
        <v>0.1925</v>
      </c>
      <c r="H72">
        <v>-2.1700000000000001E-2</v>
      </c>
      <c r="I72">
        <v>2.0999999999999999E-3</v>
      </c>
      <c r="J72" s="6">
        <v>5.2E-25</v>
      </c>
    </row>
    <row r="73" spans="1:10" x14ac:dyDescent="0.2">
      <c r="A73">
        <v>5</v>
      </c>
      <c r="B73">
        <v>74362222</v>
      </c>
      <c r="C73" t="s">
        <v>2734</v>
      </c>
      <c r="D73" t="s">
        <v>892</v>
      </c>
      <c r="E73" t="s">
        <v>893</v>
      </c>
      <c r="F73">
        <v>529216</v>
      </c>
      <c r="G73">
        <v>0.64490000000000003</v>
      </c>
      <c r="H73">
        <v>2.01E-2</v>
      </c>
      <c r="I73">
        <v>1.9E-3</v>
      </c>
      <c r="J73" s="6">
        <v>6.0999999999999993E-25</v>
      </c>
    </row>
    <row r="74" spans="1:10" x14ac:dyDescent="0.2">
      <c r="A74">
        <v>5</v>
      </c>
      <c r="B74">
        <v>87697533</v>
      </c>
      <c r="C74" t="s">
        <v>2194</v>
      </c>
      <c r="D74" t="s">
        <v>895</v>
      </c>
      <c r="E74" t="s">
        <v>894</v>
      </c>
      <c r="F74">
        <v>792455</v>
      </c>
      <c r="G74">
        <v>0.2177</v>
      </c>
      <c r="H74">
        <v>-2.0400000000000001E-2</v>
      </c>
      <c r="I74">
        <v>2E-3</v>
      </c>
      <c r="J74" s="6">
        <v>6.5E-25</v>
      </c>
    </row>
    <row r="75" spans="1:10" x14ac:dyDescent="0.2">
      <c r="A75">
        <v>6</v>
      </c>
      <c r="B75">
        <v>35206553</v>
      </c>
      <c r="C75" t="s">
        <v>2735</v>
      </c>
      <c r="D75" t="s">
        <v>892</v>
      </c>
      <c r="E75" t="s">
        <v>894</v>
      </c>
      <c r="F75">
        <v>673045</v>
      </c>
      <c r="G75">
        <v>0.46360000000000001</v>
      </c>
      <c r="H75">
        <v>-1.7999999999999999E-2</v>
      </c>
      <c r="I75">
        <v>1.8E-3</v>
      </c>
      <c r="J75" s="6">
        <v>9.9999999999999992E-25</v>
      </c>
    </row>
    <row r="76" spans="1:10" x14ac:dyDescent="0.2">
      <c r="A76">
        <v>1</v>
      </c>
      <c r="B76">
        <v>47684677</v>
      </c>
      <c r="C76" t="s">
        <v>2736</v>
      </c>
      <c r="D76" t="s">
        <v>895</v>
      </c>
      <c r="E76" t="s">
        <v>893</v>
      </c>
      <c r="F76">
        <v>793546</v>
      </c>
      <c r="G76">
        <v>0.40510000000000002</v>
      </c>
      <c r="H76">
        <v>1.6899999999999998E-2</v>
      </c>
      <c r="I76">
        <v>1.6999999999999999E-3</v>
      </c>
      <c r="J76" s="6">
        <v>1.2999999999999998E-24</v>
      </c>
    </row>
    <row r="77" spans="1:10" x14ac:dyDescent="0.2">
      <c r="A77">
        <v>5</v>
      </c>
      <c r="B77">
        <v>153537893</v>
      </c>
      <c r="C77" t="s">
        <v>2737</v>
      </c>
      <c r="D77" t="s">
        <v>895</v>
      </c>
      <c r="E77" t="s">
        <v>893</v>
      </c>
      <c r="F77">
        <v>795302</v>
      </c>
      <c r="G77">
        <v>0.57809999999999995</v>
      </c>
      <c r="H77">
        <v>-1.66E-2</v>
      </c>
      <c r="I77">
        <v>1.6000000000000001E-3</v>
      </c>
      <c r="J77" s="6">
        <v>2.1999999999999996E-24</v>
      </c>
    </row>
    <row r="78" spans="1:10" x14ac:dyDescent="0.2">
      <c r="A78">
        <v>1</v>
      </c>
      <c r="B78">
        <v>50165334</v>
      </c>
      <c r="C78" t="s">
        <v>2738</v>
      </c>
      <c r="D78" t="s">
        <v>894</v>
      </c>
      <c r="E78" t="s">
        <v>893</v>
      </c>
      <c r="F78">
        <v>691765</v>
      </c>
      <c r="G78">
        <v>0.67800000000000005</v>
      </c>
      <c r="H78">
        <v>-1.8700000000000001E-2</v>
      </c>
      <c r="I78">
        <v>1.8E-3</v>
      </c>
      <c r="J78" s="6">
        <v>2.5999999999999996E-24</v>
      </c>
    </row>
    <row r="79" spans="1:10" x14ac:dyDescent="0.2">
      <c r="A79">
        <v>17</v>
      </c>
      <c r="B79">
        <v>47090785</v>
      </c>
      <c r="C79" t="s">
        <v>2739</v>
      </c>
      <c r="D79" t="s">
        <v>895</v>
      </c>
      <c r="E79" t="s">
        <v>894</v>
      </c>
      <c r="F79">
        <v>687694</v>
      </c>
      <c r="G79">
        <v>0.31990000000000002</v>
      </c>
      <c r="H79">
        <v>-1.8800000000000001E-2</v>
      </c>
      <c r="I79">
        <v>1.9E-3</v>
      </c>
      <c r="J79" s="6">
        <v>4.7999999999999996E-24</v>
      </c>
    </row>
    <row r="80" spans="1:10" x14ac:dyDescent="0.2">
      <c r="A80">
        <v>4</v>
      </c>
      <c r="B80">
        <v>137083193</v>
      </c>
      <c r="C80" t="s">
        <v>2740</v>
      </c>
      <c r="D80" t="s">
        <v>892</v>
      </c>
      <c r="E80" t="s">
        <v>894</v>
      </c>
      <c r="F80">
        <v>683488</v>
      </c>
      <c r="G80">
        <v>0.43430000000000002</v>
      </c>
      <c r="H80">
        <v>1.7899999999999999E-2</v>
      </c>
      <c r="I80">
        <v>1.8E-3</v>
      </c>
      <c r="J80" s="6">
        <v>4.8999999999999994E-24</v>
      </c>
    </row>
    <row r="81" spans="1:10" x14ac:dyDescent="0.2">
      <c r="A81">
        <v>8</v>
      </c>
      <c r="B81">
        <v>73439070</v>
      </c>
      <c r="C81" t="s">
        <v>2241</v>
      </c>
      <c r="D81" t="s">
        <v>892</v>
      </c>
      <c r="E81" t="s">
        <v>893</v>
      </c>
      <c r="F81">
        <v>689739</v>
      </c>
      <c r="G81">
        <v>0.2656</v>
      </c>
      <c r="H81">
        <v>1.9599999999999999E-2</v>
      </c>
      <c r="I81">
        <v>1.9E-3</v>
      </c>
      <c r="J81" s="6">
        <v>5.9999999999999992E-24</v>
      </c>
    </row>
    <row r="82" spans="1:10" x14ac:dyDescent="0.2">
      <c r="A82">
        <v>2</v>
      </c>
      <c r="B82">
        <v>213413231</v>
      </c>
      <c r="C82" t="s">
        <v>2450</v>
      </c>
      <c r="D82" t="s">
        <v>892</v>
      </c>
      <c r="E82" t="s">
        <v>893</v>
      </c>
      <c r="F82">
        <v>780823</v>
      </c>
      <c r="G82">
        <v>0.26519999999999999</v>
      </c>
      <c r="H82">
        <v>-1.8599999999999998E-2</v>
      </c>
      <c r="I82">
        <v>1.9E-3</v>
      </c>
      <c r="J82" s="6">
        <v>6.8999999999999988E-24</v>
      </c>
    </row>
    <row r="83" spans="1:10" x14ac:dyDescent="0.2">
      <c r="A83">
        <v>12</v>
      </c>
      <c r="B83">
        <v>103699685</v>
      </c>
      <c r="C83" t="s">
        <v>2741</v>
      </c>
      <c r="D83" t="s">
        <v>895</v>
      </c>
      <c r="E83" t="s">
        <v>894</v>
      </c>
      <c r="F83">
        <v>635746</v>
      </c>
      <c r="G83">
        <v>0.26390000000000002</v>
      </c>
      <c r="H83">
        <v>-2.0400000000000001E-2</v>
      </c>
      <c r="I83">
        <v>2E-3</v>
      </c>
      <c r="J83" s="6">
        <v>8.3999999999999997E-24</v>
      </c>
    </row>
    <row r="84" spans="1:10" x14ac:dyDescent="0.2">
      <c r="A84">
        <v>10</v>
      </c>
      <c r="B84">
        <v>114758349</v>
      </c>
      <c r="C84" t="s">
        <v>2742</v>
      </c>
      <c r="D84" t="s">
        <v>895</v>
      </c>
      <c r="E84" t="s">
        <v>894</v>
      </c>
      <c r="F84">
        <v>795624</v>
      </c>
      <c r="G84">
        <v>0.29120000000000001</v>
      </c>
      <c r="H84">
        <v>-1.8100000000000002E-2</v>
      </c>
      <c r="I84">
        <v>1.8E-3</v>
      </c>
      <c r="J84" s="6">
        <v>1.3E-23</v>
      </c>
    </row>
    <row r="85" spans="1:10" x14ac:dyDescent="0.2">
      <c r="A85">
        <v>2</v>
      </c>
      <c r="B85">
        <v>205375909</v>
      </c>
      <c r="C85" t="s">
        <v>2743</v>
      </c>
      <c r="D85" t="s">
        <v>892</v>
      </c>
      <c r="E85" t="s">
        <v>894</v>
      </c>
      <c r="F85">
        <v>635414</v>
      </c>
      <c r="G85">
        <v>0.92130000000000001</v>
      </c>
      <c r="H85">
        <v>-3.3099999999999997E-2</v>
      </c>
      <c r="I85">
        <v>3.3E-3</v>
      </c>
      <c r="J85" s="6">
        <v>2.8000000000000003E-23</v>
      </c>
    </row>
    <row r="86" spans="1:10" x14ac:dyDescent="0.2">
      <c r="A86">
        <v>17</v>
      </c>
      <c r="B86">
        <v>21261560</v>
      </c>
      <c r="C86" t="s">
        <v>2744</v>
      </c>
      <c r="D86" t="s">
        <v>895</v>
      </c>
      <c r="E86" t="s">
        <v>894</v>
      </c>
      <c r="F86">
        <v>787219</v>
      </c>
      <c r="G86">
        <v>0.46870000000000001</v>
      </c>
      <c r="H86">
        <v>-1.6400000000000001E-2</v>
      </c>
      <c r="I86">
        <v>1.6000000000000001E-3</v>
      </c>
      <c r="J86" s="6">
        <v>3.3000000000000002E-23</v>
      </c>
    </row>
    <row r="87" spans="1:10" x14ac:dyDescent="0.2">
      <c r="A87">
        <v>14</v>
      </c>
      <c r="B87">
        <v>103246470</v>
      </c>
      <c r="C87" t="s">
        <v>2745</v>
      </c>
      <c r="D87" t="s">
        <v>892</v>
      </c>
      <c r="E87" t="s">
        <v>893</v>
      </c>
      <c r="F87">
        <v>691435</v>
      </c>
      <c r="G87">
        <v>0.34310000000000002</v>
      </c>
      <c r="H87">
        <v>1.8100000000000002E-2</v>
      </c>
      <c r="I87">
        <v>1.8E-3</v>
      </c>
      <c r="J87" s="6">
        <v>4.1000000000000003E-23</v>
      </c>
    </row>
    <row r="88" spans="1:10" x14ac:dyDescent="0.2">
      <c r="A88">
        <v>1</v>
      </c>
      <c r="B88">
        <v>62594677</v>
      </c>
      <c r="C88" t="s">
        <v>2305</v>
      </c>
      <c r="D88" t="s">
        <v>895</v>
      </c>
      <c r="E88" t="s">
        <v>894</v>
      </c>
      <c r="F88">
        <v>795247</v>
      </c>
      <c r="G88">
        <v>0.55920000000000003</v>
      </c>
      <c r="H88">
        <v>1.61E-2</v>
      </c>
      <c r="I88">
        <v>1.6000000000000001E-3</v>
      </c>
      <c r="J88" s="6">
        <v>7.1999999999999996E-23</v>
      </c>
    </row>
    <row r="89" spans="1:10" x14ac:dyDescent="0.2">
      <c r="A89">
        <v>21</v>
      </c>
      <c r="B89">
        <v>46570896</v>
      </c>
      <c r="C89" t="s">
        <v>2746</v>
      </c>
      <c r="D89" t="s">
        <v>892</v>
      </c>
      <c r="E89" t="s">
        <v>894</v>
      </c>
      <c r="F89">
        <v>712095</v>
      </c>
      <c r="G89">
        <v>0.43309999999999998</v>
      </c>
      <c r="H89">
        <v>-1.7000000000000001E-2</v>
      </c>
      <c r="I89">
        <v>1.6999999999999999E-3</v>
      </c>
      <c r="J89" s="6">
        <v>7.3E-23</v>
      </c>
    </row>
    <row r="90" spans="1:10" x14ac:dyDescent="0.2">
      <c r="A90">
        <v>2</v>
      </c>
      <c r="B90">
        <v>181550962</v>
      </c>
      <c r="C90" t="s">
        <v>2747</v>
      </c>
      <c r="D90" t="s">
        <v>895</v>
      </c>
      <c r="E90" t="s">
        <v>894</v>
      </c>
      <c r="F90">
        <v>794198</v>
      </c>
      <c r="G90">
        <v>0.6331</v>
      </c>
      <c r="H90">
        <v>1.6400000000000001E-2</v>
      </c>
      <c r="I90">
        <v>1.6999999999999999E-3</v>
      </c>
      <c r="J90" s="6">
        <v>9.0999999999999999E-23</v>
      </c>
    </row>
    <row r="91" spans="1:10" x14ac:dyDescent="0.2">
      <c r="A91">
        <v>6</v>
      </c>
      <c r="B91">
        <v>108996963</v>
      </c>
      <c r="C91" t="s">
        <v>2748</v>
      </c>
      <c r="D91" t="s">
        <v>895</v>
      </c>
      <c r="E91" t="s">
        <v>893</v>
      </c>
      <c r="F91">
        <v>792474</v>
      </c>
      <c r="G91">
        <v>0.71230000000000004</v>
      </c>
      <c r="H91">
        <v>1.7500000000000002E-2</v>
      </c>
      <c r="I91">
        <v>1.8E-3</v>
      </c>
      <c r="J91" s="6">
        <v>1.4000000000000002E-22</v>
      </c>
    </row>
    <row r="92" spans="1:10" x14ac:dyDescent="0.2">
      <c r="A92">
        <v>17</v>
      </c>
      <c r="B92">
        <v>34914787</v>
      </c>
      <c r="C92" t="s">
        <v>2749</v>
      </c>
      <c r="D92" t="s">
        <v>895</v>
      </c>
      <c r="E92" t="s">
        <v>894</v>
      </c>
      <c r="F92">
        <v>795501</v>
      </c>
      <c r="G92">
        <v>0.59419999999999995</v>
      </c>
      <c r="H92">
        <v>1.6199999999999999E-2</v>
      </c>
      <c r="I92">
        <v>1.6999999999999999E-3</v>
      </c>
      <c r="J92" s="6">
        <v>1.6000000000000002E-22</v>
      </c>
    </row>
    <row r="93" spans="1:10" x14ac:dyDescent="0.2">
      <c r="A93">
        <v>8</v>
      </c>
      <c r="B93">
        <v>8380471</v>
      </c>
      <c r="C93" t="s">
        <v>2750</v>
      </c>
      <c r="D93" t="s">
        <v>894</v>
      </c>
      <c r="E93" t="s">
        <v>893</v>
      </c>
      <c r="F93">
        <v>582727</v>
      </c>
      <c r="G93">
        <v>0.49459999999999998</v>
      </c>
      <c r="H93">
        <v>1.77E-2</v>
      </c>
      <c r="I93">
        <v>1.8E-3</v>
      </c>
      <c r="J93" s="6">
        <v>1.7000000000000002E-22</v>
      </c>
    </row>
    <row r="94" spans="1:10" x14ac:dyDescent="0.2">
      <c r="A94">
        <v>13</v>
      </c>
      <c r="B94">
        <v>28011963</v>
      </c>
      <c r="C94" t="s">
        <v>2751</v>
      </c>
      <c r="D94" t="s">
        <v>892</v>
      </c>
      <c r="E94" t="s">
        <v>893</v>
      </c>
      <c r="F94">
        <v>794711</v>
      </c>
      <c r="G94">
        <v>0.6663</v>
      </c>
      <c r="H94">
        <v>1.6799999999999999E-2</v>
      </c>
      <c r="I94">
        <v>1.6999999999999999E-3</v>
      </c>
      <c r="J94" s="6">
        <v>1.9000000000000001E-22</v>
      </c>
    </row>
    <row r="95" spans="1:10" x14ac:dyDescent="0.2">
      <c r="A95">
        <v>7</v>
      </c>
      <c r="B95">
        <v>103417557</v>
      </c>
      <c r="C95" t="s">
        <v>2752</v>
      </c>
      <c r="D95" t="s">
        <v>895</v>
      </c>
      <c r="E95" t="s">
        <v>894</v>
      </c>
      <c r="F95">
        <v>684574</v>
      </c>
      <c r="G95">
        <v>0.42120000000000002</v>
      </c>
      <c r="H95">
        <v>1.6899999999999998E-2</v>
      </c>
      <c r="I95">
        <v>1.6999999999999999E-3</v>
      </c>
      <c r="J95" s="6">
        <v>3.0000000000000004E-22</v>
      </c>
    </row>
    <row r="96" spans="1:10" x14ac:dyDescent="0.2">
      <c r="A96">
        <v>11</v>
      </c>
      <c r="B96">
        <v>115044850</v>
      </c>
      <c r="C96" t="s">
        <v>2753</v>
      </c>
      <c r="D96" t="s">
        <v>892</v>
      </c>
      <c r="E96" t="s">
        <v>894</v>
      </c>
      <c r="F96">
        <v>795167</v>
      </c>
      <c r="G96">
        <v>0.41620000000000001</v>
      </c>
      <c r="H96">
        <v>-1.6E-2</v>
      </c>
      <c r="I96">
        <v>1.6999999999999999E-3</v>
      </c>
      <c r="J96" s="6">
        <v>3.8000000000000002E-22</v>
      </c>
    </row>
    <row r="97" spans="1:10" x14ac:dyDescent="0.2">
      <c r="A97">
        <v>11</v>
      </c>
      <c r="B97">
        <v>13331226</v>
      </c>
      <c r="C97" t="s">
        <v>2754</v>
      </c>
      <c r="D97" t="s">
        <v>892</v>
      </c>
      <c r="E97" t="s">
        <v>893</v>
      </c>
      <c r="F97">
        <v>690082</v>
      </c>
      <c r="G97">
        <v>0.58779999999999999</v>
      </c>
      <c r="H97">
        <v>1.6899999999999998E-2</v>
      </c>
      <c r="I97">
        <v>1.8E-3</v>
      </c>
      <c r="J97" s="6">
        <v>5.6000000000000008E-22</v>
      </c>
    </row>
    <row r="98" spans="1:10" x14ac:dyDescent="0.2">
      <c r="A98">
        <v>8</v>
      </c>
      <c r="B98">
        <v>11422936</v>
      </c>
      <c r="C98" t="s">
        <v>2755</v>
      </c>
      <c r="D98" t="s">
        <v>895</v>
      </c>
      <c r="E98" t="s">
        <v>894</v>
      </c>
      <c r="F98">
        <v>677660</v>
      </c>
      <c r="G98">
        <v>0.48420000000000002</v>
      </c>
      <c r="H98">
        <v>1.7000000000000001E-2</v>
      </c>
      <c r="I98">
        <v>1.8E-3</v>
      </c>
      <c r="J98" s="6">
        <v>6.2000000000000003E-22</v>
      </c>
    </row>
    <row r="99" spans="1:10" x14ac:dyDescent="0.2">
      <c r="A99">
        <v>1</v>
      </c>
      <c r="B99">
        <v>96289734</v>
      </c>
      <c r="C99" t="s">
        <v>2756</v>
      </c>
      <c r="D99" t="s">
        <v>892</v>
      </c>
      <c r="E99" t="s">
        <v>893</v>
      </c>
      <c r="F99">
        <v>689358</v>
      </c>
      <c r="G99">
        <v>0.32640000000000002</v>
      </c>
      <c r="H99">
        <v>-1.7600000000000001E-2</v>
      </c>
      <c r="I99">
        <v>1.8E-3</v>
      </c>
      <c r="J99" s="6">
        <v>6.9000000000000004E-22</v>
      </c>
    </row>
    <row r="100" spans="1:10" x14ac:dyDescent="0.2">
      <c r="A100">
        <v>16</v>
      </c>
      <c r="B100">
        <v>53712135</v>
      </c>
      <c r="C100" t="s">
        <v>2757</v>
      </c>
      <c r="D100" t="s">
        <v>892</v>
      </c>
      <c r="E100" t="s">
        <v>893</v>
      </c>
      <c r="F100">
        <v>794442</v>
      </c>
      <c r="G100">
        <v>0.85489999999999999</v>
      </c>
      <c r="H100">
        <v>-2.2800000000000001E-2</v>
      </c>
      <c r="I100">
        <v>2.3999999999999998E-3</v>
      </c>
      <c r="J100" s="6">
        <v>9.4000000000000006E-22</v>
      </c>
    </row>
    <row r="101" spans="1:10" x14ac:dyDescent="0.2">
      <c r="A101">
        <v>10</v>
      </c>
      <c r="B101">
        <v>99769388</v>
      </c>
      <c r="C101" t="s">
        <v>2758</v>
      </c>
      <c r="D101" t="s">
        <v>895</v>
      </c>
      <c r="E101" t="s">
        <v>894</v>
      </c>
      <c r="F101">
        <v>690616</v>
      </c>
      <c r="G101">
        <v>0.43240000000000001</v>
      </c>
      <c r="H101">
        <v>-1.66E-2</v>
      </c>
      <c r="I101">
        <v>1.6999999999999999E-3</v>
      </c>
      <c r="J101" s="6">
        <v>9.7000000000000008E-22</v>
      </c>
    </row>
    <row r="102" spans="1:10" x14ac:dyDescent="0.2">
      <c r="A102">
        <v>1</v>
      </c>
      <c r="B102">
        <v>190239907</v>
      </c>
      <c r="C102" t="s">
        <v>2759</v>
      </c>
      <c r="D102" t="s">
        <v>892</v>
      </c>
      <c r="E102" t="s">
        <v>893</v>
      </c>
      <c r="F102">
        <v>788624</v>
      </c>
      <c r="G102">
        <v>0.42909999999999998</v>
      </c>
      <c r="H102">
        <v>1.55E-2</v>
      </c>
      <c r="I102">
        <v>1.6000000000000001E-3</v>
      </c>
      <c r="J102" s="6">
        <v>1.5E-21</v>
      </c>
    </row>
    <row r="103" spans="1:10" x14ac:dyDescent="0.2">
      <c r="A103">
        <v>14</v>
      </c>
      <c r="B103">
        <v>33302882</v>
      </c>
      <c r="C103" t="s">
        <v>2760</v>
      </c>
      <c r="D103" t="s">
        <v>895</v>
      </c>
      <c r="E103" t="s">
        <v>893</v>
      </c>
      <c r="F103">
        <v>774342</v>
      </c>
      <c r="G103">
        <v>0.48120000000000002</v>
      </c>
      <c r="H103">
        <v>1.5900000000000001E-2</v>
      </c>
      <c r="I103">
        <v>1.6999999999999999E-3</v>
      </c>
      <c r="J103" s="6">
        <v>1.5E-21</v>
      </c>
    </row>
    <row r="104" spans="1:10" x14ac:dyDescent="0.2">
      <c r="A104">
        <v>13</v>
      </c>
      <c r="B104">
        <v>59178258</v>
      </c>
      <c r="C104" t="s">
        <v>2761</v>
      </c>
      <c r="D104" t="s">
        <v>892</v>
      </c>
      <c r="E104" t="s">
        <v>893</v>
      </c>
      <c r="F104">
        <v>676674</v>
      </c>
      <c r="G104">
        <v>0.50900000000000001</v>
      </c>
      <c r="H104">
        <v>1.6400000000000001E-2</v>
      </c>
      <c r="I104">
        <v>1.6999999999999999E-3</v>
      </c>
      <c r="J104" s="6">
        <v>3.5000000000000003E-21</v>
      </c>
    </row>
    <row r="105" spans="1:10" x14ac:dyDescent="0.2">
      <c r="A105">
        <v>3</v>
      </c>
      <c r="B105">
        <v>25106437</v>
      </c>
      <c r="C105" t="s">
        <v>2762</v>
      </c>
      <c r="D105" t="s">
        <v>892</v>
      </c>
      <c r="E105" t="s">
        <v>893</v>
      </c>
      <c r="F105">
        <v>789179</v>
      </c>
      <c r="G105">
        <v>0.42799999999999999</v>
      </c>
      <c r="H105">
        <v>-1.5599999999999999E-2</v>
      </c>
      <c r="I105">
        <v>1.6999999999999999E-3</v>
      </c>
      <c r="J105" s="6">
        <v>3.5999999999999999E-21</v>
      </c>
    </row>
    <row r="106" spans="1:10" x14ac:dyDescent="0.2">
      <c r="A106">
        <v>13</v>
      </c>
      <c r="B106">
        <v>33147548</v>
      </c>
      <c r="C106" t="s">
        <v>2763</v>
      </c>
      <c r="D106" t="s">
        <v>895</v>
      </c>
      <c r="E106" t="s">
        <v>893</v>
      </c>
      <c r="F106">
        <v>795567</v>
      </c>
      <c r="G106">
        <v>0.62660000000000005</v>
      </c>
      <c r="H106">
        <v>1.5900000000000001E-2</v>
      </c>
      <c r="I106">
        <v>1.6999999999999999E-3</v>
      </c>
      <c r="J106" s="6">
        <v>3.5999999999999999E-21</v>
      </c>
    </row>
    <row r="107" spans="1:10" x14ac:dyDescent="0.2">
      <c r="A107">
        <v>14</v>
      </c>
      <c r="B107">
        <v>94006257</v>
      </c>
      <c r="C107" t="s">
        <v>2764</v>
      </c>
      <c r="D107" t="s">
        <v>895</v>
      </c>
      <c r="E107" t="s">
        <v>894</v>
      </c>
      <c r="F107">
        <v>752768</v>
      </c>
      <c r="G107">
        <v>0.63870000000000005</v>
      </c>
      <c r="H107">
        <v>1.6199999999999999E-2</v>
      </c>
      <c r="I107">
        <v>1.6999999999999999E-3</v>
      </c>
      <c r="J107" s="6">
        <v>3.5999999999999999E-21</v>
      </c>
    </row>
    <row r="108" spans="1:10" x14ac:dyDescent="0.2">
      <c r="A108">
        <v>8</v>
      </c>
      <c r="B108">
        <v>116750548</v>
      </c>
      <c r="C108" t="s">
        <v>2765</v>
      </c>
      <c r="D108" t="s">
        <v>892</v>
      </c>
      <c r="E108" t="s">
        <v>893</v>
      </c>
      <c r="F108">
        <v>690295</v>
      </c>
      <c r="G108">
        <v>0.253</v>
      </c>
      <c r="H108">
        <v>-1.8800000000000001E-2</v>
      </c>
      <c r="I108">
        <v>2E-3</v>
      </c>
      <c r="J108" s="6">
        <v>3.9000000000000001E-21</v>
      </c>
    </row>
    <row r="109" spans="1:10" x14ac:dyDescent="0.2">
      <c r="A109">
        <v>2</v>
      </c>
      <c r="B109">
        <v>26940294</v>
      </c>
      <c r="C109" t="s">
        <v>2766</v>
      </c>
      <c r="D109" t="s">
        <v>895</v>
      </c>
      <c r="E109" t="s">
        <v>894</v>
      </c>
      <c r="F109">
        <v>784269</v>
      </c>
      <c r="G109">
        <v>0.52390000000000003</v>
      </c>
      <c r="H109">
        <v>-1.5299999999999999E-2</v>
      </c>
      <c r="I109">
        <v>1.6000000000000001E-3</v>
      </c>
      <c r="J109" s="6">
        <v>5.1E-21</v>
      </c>
    </row>
    <row r="110" spans="1:10" x14ac:dyDescent="0.2">
      <c r="A110">
        <v>16</v>
      </c>
      <c r="B110">
        <v>20375776</v>
      </c>
      <c r="C110" t="s">
        <v>2767</v>
      </c>
      <c r="D110" t="s">
        <v>892</v>
      </c>
      <c r="E110" t="s">
        <v>895</v>
      </c>
      <c r="F110">
        <v>691672</v>
      </c>
      <c r="G110">
        <v>0.50900000000000001</v>
      </c>
      <c r="H110">
        <v>1.6199999999999999E-2</v>
      </c>
      <c r="I110">
        <v>1.6999999999999999E-3</v>
      </c>
      <c r="J110" s="6">
        <v>5.2000000000000003E-21</v>
      </c>
    </row>
    <row r="111" spans="1:10" x14ac:dyDescent="0.2">
      <c r="A111">
        <v>6</v>
      </c>
      <c r="B111">
        <v>163033350</v>
      </c>
      <c r="C111" t="s">
        <v>2576</v>
      </c>
      <c r="D111" t="s">
        <v>892</v>
      </c>
      <c r="E111" t="s">
        <v>893</v>
      </c>
      <c r="F111">
        <v>792699</v>
      </c>
      <c r="G111">
        <v>0.88019999999999998</v>
      </c>
      <c r="H111">
        <v>2.3599999999999999E-2</v>
      </c>
      <c r="I111">
        <v>2.5000000000000001E-3</v>
      </c>
      <c r="J111" s="6">
        <v>5.9000000000000003E-21</v>
      </c>
    </row>
    <row r="112" spans="1:10" x14ac:dyDescent="0.2">
      <c r="A112">
        <v>14</v>
      </c>
      <c r="B112">
        <v>103862322</v>
      </c>
      <c r="C112" t="s">
        <v>2768</v>
      </c>
      <c r="D112" t="s">
        <v>892</v>
      </c>
      <c r="E112" t="s">
        <v>893</v>
      </c>
      <c r="F112">
        <v>794009</v>
      </c>
      <c r="G112">
        <v>0.35520000000000002</v>
      </c>
      <c r="H112">
        <v>-1.61E-2</v>
      </c>
      <c r="I112">
        <v>1.6999999999999999E-3</v>
      </c>
      <c r="J112" s="6">
        <v>6.6999999999999997E-21</v>
      </c>
    </row>
    <row r="113" spans="1:10" x14ac:dyDescent="0.2">
      <c r="A113">
        <v>3</v>
      </c>
      <c r="B113">
        <v>136300927</v>
      </c>
      <c r="C113" t="s">
        <v>2769</v>
      </c>
      <c r="D113" t="s">
        <v>892</v>
      </c>
      <c r="E113" t="s">
        <v>893</v>
      </c>
      <c r="F113">
        <v>789241</v>
      </c>
      <c r="G113">
        <v>0.74670000000000003</v>
      </c>
      <c r="H113">
        <v>1.7500000000000002E-2</v>
      </c>
      <c r="I113">
        <v>1.9E-3</v>
      </c>
      <c r="J113" s="6">
        <v>8.4999999999999993E-21</v>
      </c>
    </row>
    <row r="114" spans="1:10" x14ac:dyDescent="0.2">
      <c r="A114">
        <v>8</v>
      </c>
      <c r="B114">
        <v>8890098</v>
      </c>
      <c r="C114" t="s">
        <v>2770</v>
      </c>
      <c r="D114" t="s">
        <v>895</v>
      </c>
      <c r="E114" t="s">
        <v>894</v>
      </c>
      <c r="F114">
        <v>692570</v>
      </c>
      <c r="G114">
        <v>0.44490000000000002</v>
      </c>
      <c r="H114">
        <v>1.61E-2</v>
      </c>
      <c r="I114">
        <v>1.6999999999999999E-3</v>
      </c>
      <c r="J114" s="6">
        <v>1.5999999999999999E-20</v>
      </c>
    </row>
    <row r="115" spans="1:10" x14ac:dyDescent="0.2">
      <c r="A115">
        <v>16</v>
      </c>
      <c r="B115">
        <v>20255123</v>
      </c>
      <c r="C115" t="s">
        <v>2771</v>
      </c>
      <c r="D115" t="s">
        <v>895</v>
      </c>
      <c r="E115" t="s">
        <v>894</v>
      </c>
      <c r="F115">
        <v>773181</v>
      </c>
      <c r="G115">
        <v>0.86939999999999995</v>
      </c>
      <c r="H115">
        <v>2.2499999999999999E-2</v>
      </c>
      <c r="I115">
        <v>2.3999999999999998E-3</v>
      </c>
      <c r="J115" s="6">
        <v>1.7999999999999999E-20</v>
      </c>
    </row>
    <row r="116" spans="1:10" x14ac:dyDescent="0.2">
      <c r="A116">
        <v>2</v>
      </c>
      <c r="B116">
        <v>416815</v>
      </c>
      <c r="C116" t="s">
        <v>2772</v>
      </c>
      <c r="D116" t="s">
        <v>892</v>
      </c>
      <c r="E116" t="s">
        <v>893</v>
      </c>
      <c r="F116">
        <v>691706</v>
      </c>
      <c r="G116">
        <v>0.69879999999999998</v>
      </c>
      <c r="H116">
        <v>-1.72E-2</v>
      </c>
      <c r="I116">
        <v>1.9E-3</v>
      </c>
      <c r="J116" s="6">
        <v>3.3E-20</v>
      </c>
    </row>
    <row r="117" spans="1:10" x14ac:dyDescent="0.2">
      <c r="A117">
        <v>7</v>
      </c>
      <c r="B117">
        <v>113028634</v>
      </c>
      <c r="C117" t="s">
        <v>2773</v>
      </c>
      <c r="D117" t="s">
        <v>892</v>
      </c>
      <c r="E117" t="s">
        <v>895</v>
      </c>
      <c r="F117">
        <v>678792</v>
      </c>
      <c r="G117">
        <v>0.43380000000000002</v>
      </c>
      <c r="H117">
        <v>-1.6199999999999999E-2</v>
      </c>
      <c r="I117">
        <v>1.8E-3</v>
      </c>
      <c r="J117" s="6">
        <v>3.5999999999999997E-20</v>
      </c>
    </row>
    <row r="118" spans="1:10" x14ac:dyDescent="0.2">
      <c r="A118">
        <v>11</v>
      </c>
      <c r="B118">
        <v>30422068</v>
      </c>
      <c r="C118" t="s">
        <v>2774</v>
      </c>
      <c r="D118" t="s">
        <v>895</v>
      </c>
      <c r="E118" t="s">
        <v>893</v>
      </c>
      <c r="F118">
        <v>691707</v>
      </c>
      <c r="G118">
        <v>0.63770000000000004</v>
      </c>
      <c r="H118">
        <v>1.66E-2</v>
      </c>
      <c r="I118">
        <v>1.8E-3</v>
      </c>
      <c r="J118" s="6">
        <v>3.5999999999999997E-20</v>
      </c>
    </row>
    <row r="119" spans="1:10" x14ac:dyDescent="0.2">
      <c r="A119">
        <v>5</v>
      </c>
      <c r="B119">
        <v>170459675</v>
      </c>
      <c r="C119" t="s">
        <v>2775</v>
      </c>
      <c r="D119" t="s">
        <v>892</v>
      </c>
      <c r="E119" t="s">
        <v>893</v>
      </c>
      <c r="F119">
        <v>792975</v>
      </c>
      <c r="G119">
        <v>0.72899999999999998</v>
      </c>
      <c r="H119">
        <v>1.6799999999999999E-2</v>
      </c>
      <c r="I119">
        <v>1.8E-3</v>
      </c>
      <c r="J119" s="6">
        <v>4.5000000000000001E-20</v>
      </c>
    </row>
    <row r="120" spans="1:10" x14ac:dyDescent="0.2">
      <c r="A120">
        <v>12</v>
      </c>
      <c r="B120">
        <v>41880909</v>
      </c>
      <c r="C120" t="s">
        <v>2776</v>
      </c>
      <c r="D120" t="s">
        <v>892</v>
      </c>
      <c r="E120" t="s">
        <v>894</v>
      </c>
      <c r="F120">
        <v>681730</v>
      </c>
      <c r="G120">
        <v>0.5171</v>
      </c>
      <c r="H120">
        <v>-1.5699999999999999E-2</v>
      </c>
      <c r="I120">
        <v>1.6999999999999999E-3</v>
      </c>
      <c r="J120" s="6">
        <v>6.7999999999999994E-20</v>
      </c>
    </row>
    <row r="121" spans="1:10" x14ac:dyDescent="0.2">
      <c r="A121">
        <v>16</v>
      </c>
      <c r="B121">
        <v>3599655</v>
      </c>
      <c r="C121" t="s">
        <v>2777</v>
      </c>
      <c r="D121" t="s">
        <v>892</v>
      </c>
      <c r="E121" t="s">
        <v>893</v>
      </c>
      <c r="F121">
        <v>779628</v>
      </c>
      <c r="G121">
        <v>0.218</v>
      </c>
      <c r="H121">
        <v>1.84E-2</v>
      </c>
      <c r="I121">
        <v>2E-3</v>
      </c>
      <c r="J121" s="6">
        <v>8.1000000000000005E-20</v>
      </c>
    </row>
    <row r="122" spans="1:10" x14ac:dyDescent="0.2">
      <c r="A122">
        <v>18</v>
      </c>
      <c r="B122">
        <v>56883319</v>
      </c>
      <c r="C122" t="s">
        <v>2778</v>
      </c>
      <c r="D122" t="s">
        <v>895</v>
      </c>
      <c r="E122" t="s">
        <v>893</v>
      </c>
      <c r="F122">
        <v>791550</v>
      </c>
      <c r="G122">
        <v>0.82720000000000005</v>
      </c>
      <c r="H122">
        <v>1.9400000000000001E-2</v>
      </c>
      <c r="I122">
        <v>2.0999999999999999E-3</v>
      </c>
      <c r="J122" s="6">
        <v>9.1E-20</v>
      </c>
    </row>
    <row r="123" spans="1:10" x14ac:dyDescent="0.2">
      <c r="A123">
        <v>2</v>
      </c>
      <c r="B123">
        <v>50233352</v>
      </c>
      <c r="C123" t="s">
        <v>2779</v>
      </c>
      <c r="D123" t="s">
        <v>892</v>
      </c>
      <c r="E123" t="s">
        <v>894</v>
      </c>
      <c r="F123">
        <v>690522</v>
      </c>
      <c r="G123">
        <v>0.1583</v>
      </c>
      <c r="H123">
        <v>2.1100000000000001E-2</v>
      </c>
      <c r="I123">
        <v>2.3E-3</v>
      </c>
      <c r="J123" s="6">
        <v>9.9999999999999998E-20</v>
      </c>
    </row>
    <row r="124" spans="1:10" x14ac:dyDescent="0.2">
      <c r="A124">
        <v>13</v>
      </c>
      <c r="B124">
        <v>58631525</v>
      </c>
      <c r="C124" t="s">
        <v>2780</v>
      </c>
      <c r="D124" t="s">
        <v>892</v>
      </c>
      <c r="E124" t="s">
        <v>893</v>
      </c>
      <c r="F124">
        <v>692054</v>
      </c>
      <c r="G124">
        <v>0.76970000000000005</v>
      </c>
      <c r="H124">
        <v>1.8599999999999998E-2</v>
      </c>
      <c r="I124">
        <v>2E-3</v>
      </c>
      <c r="J124" s="6">
        <v>9.9999999999999998E-20</v>
      </c>
    </row>
    <row r="125" spans="1:10" x14ac:dyDescent="0.2">
      <c r="A125">
        <v>15</v>
      </c>
      <c r="B125">
        <v>95271404</v>
      </c>
      <c r="C125" t="s">
        <v>2781</v>
      </c>
      <c r="D125" t="s">
        <v>895</v>
      </c>
      <c r="E125" t="s">
        <v>894</v>
      </c>
      <c r="F125">
        <v>690980</v>
      </c>
      <c r="G125">
        <v>0.36909999999999998</v>
      </c>
      <c r="H125">
        <v>1.6299999999999999E-2</v>
      </c>
      <c r="I125">
        <v>1.8E-3</v>
      </c>
      <c r="J125" s="6">
        <v>9.9999999999999998E-20</v>
      </c>
    </row>
    <row r="126" spans="1:10" x14ac:dyDescent="0.2">
      <c r="A126">
        <v>16</v>
      </c>
      <c r="B126">
        <v>70514828</v>
      </c>
      <c r="C126" t="s">
        <v>2782</v>
      </c>
      <c r="D126" t="s">
        <v>892</v>
      </c>
      <c r="E126" t="s">
        <v>894</v>
      </c>
      <c r="F126">
        <v>685991</v>
      </c>
      <c r="G126">
        <v>0.44950000000000001</v>
      </c>
      <c r="H126">
        <v>-1.5800000000000002E-2</v>
      </c>
      <c r="I126">
        <v>1.6999999999999999E-3</v>
      </c>
      <c r="J126" s="6">
        <v>9.9999999999999998E-20</v>
      </c>
    </row>
    <row r="127" spans="1:10" x14ac:dyDescent="0.2">
      <c r="A127">
        <v>5</v>
      </c>
      <c r="B127">
        <v>95728898</v>
      </c>
      <c r="C127" t="s">
        <v>2783</v>
      </c>
      <c r="D127" t="s">
        <v>894</v>
      </c>
      <c r="E127" t="s">
        <v>893</v>
      </c>
      <c r="F127">
        <v>691708</v>
      </c>
      <c r="G127">
        <v>0.7298</v>
      </c>
      <c r="H127">
        <v>-1.7500000000000002E-2</v>
      </c>
      <c r="I127">
        <v>1.9E-3</v>
      </c>
      <c r="J127" s="6">
        <v>1.5E-19</v>
      </c>
    </row>
    <row r="128" spans="1:10" x14ac:dyDescent="0.2">
      <c r="A128">
        <v>10</v>
      </c>
      <c r="B128">
        <v>104685299</v>
      </c>
      <c r="C128" t="s">
        <v>2784</v>
      </c>
      <c r="D128" t="s">
        <v>892</v>
      </c>
      <c r="E128" t="s">
        <v>894</v>
      </c>
      <c r="F128">
        <v>792405</v>
      </c>
      <c r="G128">
        <v>8.2610000000000003E-2</v>
      </c>
      <c r="H128">
        <v>2.7099999999999999E-2</v>
      </c>
      <c r="I128">
        <v>3.0000000000000001E-3</v>
      </c>
      <c r="J128" s="6">
        <v>1.5E-19</v>
      </c>
    </row>
    <row r="129" spans="1:10" x14ac:dyDescent="0.2">
      <c r="A129">
        <v>7</v>
      </c>
      <c r="B129">
        <v>113353254</v>
      </c>
      <c r="C129" t="s">
        <v>2785</v>
      </c>
      <c r="D129" t="s">
        <v>895</v>
      </c>
      <c r="E129" t="s">
        <v>894</v>
      </c>
      <c r="F129">
        <v>688960</v>
      </c>
      <c r="G129">
        <v>0.5534</v>
      </c>
      <c r="H129">
        <v>-1.5699999999999999E-2</v>
      </c>
      <c r="I129">
        <v>1.6999999999999999E-3</v>
      </c>
      <c r="J129" s="6">
        <v>1.7000000000000001E-19</v>
      </c>
    </row>
    <row r="130" spans="1:10" x14ac:dyDescent="0.2">
      <c r="A130">
        <v>6</v>
      </c>
      <c r="B130">
        <v>83433228</v>
      </c>
      <c r="C130" t="s">
        <v>2413</v>
      </c>
      <c r="D130" t="s">
        <v>892</v>
      </c>
      <c r="E130" t="s">
        <v>893</v>
      </c>
      <c r="F130">
        <v>783533</v>
      </c>
      <c r="G130">
        <v>0.47310000000000002</v>
      </c>
      <c r="H130">
        <v>1.47E-2</v>
      </c>
      <c r="I130">
        <v>1.6000000000000001E-3</v>
      </c>
      <c r="J130" s="6">
        <v>1.8000000000000001E-19</v>
      </c>
    </row>
    <row r="131" spans="1:10" x14ac:dyDescent="0.2">
      <c r="A131">
        <v>13</v>
      </c>
      <c r="B131">
        <v>96922191</v>
      </c>
      <c r="C131" t="s">
        <v>2786</v>
      </c>
      <c r="D131" t="s">
        <v>895</v>
      </c>
      <c r="E131" t="s">
        <v>894</v>
      </c>
      <c r="F131">
        <v>794326</v>
      </c>
      <c r="G131">
        <v>0.58909999999999996</v>
      </c>
      <c r="H131">
        <v>-1.4800000000000001E-2</v>
      </c>
      <c r="I131">
        <v>1.6000000000000001E-3</v>
      </c>
      <c r="J131" s="6">
        <v>1.8000000000000001E-19</v>
      </c>
    </row>
    <row r="132" spans="1:10" x14ac:dyDescent="0.2">
      <c r="A132">
        <v>22</v>
      </c>
      <c r="B132">
        <v>40604945</v>
      </c>
      <c r="C132" t="s">
        <v>2361</v>
      </c>
      <c r="D132" t="s">
        <v>895</v>
      </c>
      <c r="E132" t="s">
        <v>893</v>
      </c>
      <c r="F132">
        <v>794185</v>
      </c>
      <c r="G132">
        <v>0.40799999999999997</v>
      </c>
      <c r="H132">
        <v>1.5100000000000001E-2</v>
      </c>
      <c r="I132">
        <v>1.6999999999999999E-3</v>
      </c>
      <c r="J132" s="6">
        <v>2.0999999999999999E-19</v>
      </c>
    </row>
    <row r="133" spans="1:10" x14ac:dyDescent="0.2">
      <c r="A133">
        <v>10</v>
      </c>
      <c r="B133">
        <v>102395440</v>
      </c>
      <c r="C133" t="s">
        <v>2787</v>
      </c>
      <c r="D133" t="s">
        <v>895</v>
      </c>
      <c r="E133" t="s">
        <v>894</v>
      </c>
      <c r="F133">
        <v>791705</v>
      </c>
      <c r="G133">
        <v>0.79610000000000003</v>
      </c>
      <c r="H133">
        <v>-1.8100000000000002E-2</v>
      </c>
      <c r="I133">
        <v>2E-3</v>
      </c>
      <c r="J133" s="6">
        <v>2.1999999999999998E-19</v>
      </c>
    </row>
    <row r="134" spans="1:10" x14ac:dyDescent="0.2">
      <c r="A134">
        <v>2</v>
      </c>
      <c r="B134">
        <v>86766153</v>
      </c>
      <c r="C134" t="s">
        <v>2788</v>
      </c>
      <c r="D134" t="s">
        <v>895</v>
      </c>
      <c r="E134" t="s">
        <v>894</v>
      </c>
      <c r="F134">
        <v>692414</v>
      </c>
      <c r="G134">
        <v>0.34760000000000002</v>
      </c>
      <c r="H134">
        <v>1.6E-2</v>
      </c>
      <c r="I134">
        <v>1.8E-3</v>
      </c>
      <c r="J134" s="6">
        <v>2.2999999999999998E-19</v>
      </c>
    </row>
    <row r="135" spans="1:10" x14ac:dyDescent="0.2">
      <c r="A135">
        <v>9</v>
      </c>
      <c r="B135">
        <v>103088321</v>
      </c>
      <c r="C135" t="s">
        <v>2789</v>
      </c>
      <c r="D135" t="s">
        <v>894</v>
      </c>
      <c r="E135" t="s">
        <v>893</v>
      </c>
      <c r="F135">
        <v>691581</v>
      </c>
      <c r="G135">
        <v>0.68130000000000002</v>
      </c>
      <c r="H135">
        <v>-1.66E-2</v>
      </c>
      <c r="I135">
        <v>1.9E-3</v>
      </c>
      <c r="J135" s="6">
        <v>3.7000000000000001E-19</v>
      </c>
    </row>
    <row r="136" spans="1:10" x14ac:dyDescent="0.2">
      <c r="A136">
        <v>6</v>
      </c>
      <c r="B136">
        <v>51152988</v>
      </c>
      <c r="C136" t="s">
        <v>2790</v>
      </c>
      <c r="D136" t="s">
        <v>892</v>
      </c>
      <c r="E136" t="s">
        <v>893</v>
      </c>
      <c r="F136">
        <v>681168</v>
      </c>
      <c r="G136">
        <v>0.60540000000000005</v>
      </c>
      <c r="H136">
        <v>1.5900000000000001E-2</v>
      </c>
      <c r="I136">
        <v>1.8E-3</v>
      </c>
      <c r="J136" s="6">
        <v>3.8E-19</v>
      </c>
    </row>
    <row r="137" spans="1:10" x14ac:dyDescent="0.2">
      <c r="A137">
        <v>3</v>
      </c>
      <c r="B137">
        <v>85095897</v>
      </c>
      <c r="C137" t="s">
        <v>2791</v>
      </c>
      <c r="D137" t="s">
        <v>895</v>
      </c>
      <c r="E137" t="s">
        <v>894</v>
      </c>
      <c r="F137">
        <v>683300</v>
      </c>
      <c r="G137">
        <v>0.46660000000000001</v>
      </c>
      <c r="H137">
        <v>-1.54E-2</v>
      </c>
      <c r="I137">
        <v>1.6999999999999999E-3</v>
      </c>
      <c r="J137" s="6">
        <v>5.2999999999999997E-19</v>
      </c>
    </row>
    <row r="138" spans="1:10" x14ac:dyDescent="0.2">
      <c r="A138">
        <v>19</v>
      </c>
      <c r="B138">
        <v>4060707</v>
      </c>
      <c r="C138" t="s">
        <v>2792</v>
      </c>
      <c r="D138" t="s">
        <v>894</v>
      </c>
      <c r="E138" t="s">
        <v>893</v>
      </c>
      <c r="F138">
        <v>684271</v>
      </c>
      <c r="G138">
        <v>0.80759999999999998</v>
      </c>
      <c r="H138">
        <v>2.01E-2</v>
      </c>
      <c r="I138">
        <v>2.3E-3</v>
      </c>
      <c r="J138" s="6">
        <v>5.4999999999999996E-19</v>
      </c>
    </row>
    <row r="139" spans="1:10" x14ac:dyDescent="0.2">
      <c r="A139">
        <v>10</v>
      </c>
      <c r="B139">
        <v>87410904</v>
      </c>
      <c r="C139" t="s">
        <v>2793</v>
      </c>
      <c r="D139" t="s">
        <v>892</v>
      </c>
      <c r="E139" t="s">
        <v>893</v>
      </c>
      <c r="F139">
        <v>793689</v>
      </c>
      <c r="G139">
        <v>0.95223000000000002</v>
      </c>
      <c r="H139">
        <v>-3.3099999999999997E-2</v>
      </c>
      <c r="I139">
        <v>3.7000000000000002E-3</v>
      </c>
      <c r="J139" s="6">
        <v>1.0000000000000001E-18</v>
      </c>
    </row>
    <row r="140" spans="1:10" x14ac:dyDescent="0.2">
      <c r="A140">
        <v>3</v>
      </c>
      <c r="B140">
        <v>154034950</v>
      </c>
      <c r="C140" t="s">
        <v>2794</v>
      </c>
      <c r="D140" t="s">
        <v>894</v>
      </c>
      <c r="E140" t="s">
        <v>893</v>
      </c>
      <c r="F140">
        <v>689978</v>
      </c>
      <c r="G140">
        <v>0.41060000000000002</v>
      </c>
      <c r="H140">
        <v>1.5299999999999999E-2</v>
      </c>
      <c r="I140">
        <v>1.6999999999999999E-3</v>
      </c>
      <c r="J140" s="6">
        <v>1.4000000000000001E-18</v>
      </c>
    </row>
    <row r="141" spans="1:10" x14ac:dyDescent="0.2">
      <c r="A141">
        <v>13</v>
      </c>
      <c r="B141">
        <v>28620036</v>
      </c>
      <c r="C141" t="s">
        <v>2795</v>
      </c>
      <c r="D141" t="s">
        <v>895</v>
      </c>
      <c r="E141" t="s">
        <v>894</v>
      </c>
      <c r="F141">
        <v>692568</v>
      </c>
      <c r="G141">
        <v>0.60719999999999996</v>
      </c>
      <c r="H141">
        <v>-1.5599999999999999E-2</v>
      </c>
      <c r="I141">
        <v>1.8E-3</v>
      </c>
      <c r="J141" s="6">
        <v>1.4000000000000001E-18</v>
      </c>
    </row>
    <row r="142" spans="1:10" x14ac:dyDescent="0.2">
      <c r="A142">
        <v>1</v>
      </c>
      <c r="B142">
        <v>1708801</v>
      </c>
      <c r="C142" t="s">
        <v>2796</v>
      </c>
      <c r="D142" t="s">
        <v>892</v>
      </c>
      <c r="E142" t="s">
        <v>893</v>
      </c>
      <c r="F142">
        <v>789125</v>
      </c>
      <c r="G142">
        <v>0.49709999999999999</v>
      </c>
      <c r="H142">
        <v>-1.43E-2</v>
      </c>
      <c r="I142">
        <v>1.6000000000000001E-3</v>
      </c>
      <c r="J142" s="6">
        <v>1.7E-18</v>
      </c>
    </row>
    <row r="143" spans="1:10" x14ac:dyDescent="0.2">
      <c r="A143">
        <v>2</v>
      </c>
      <c r="B143">
        <v>6155557</v>
      </c>
      <c r="C143" t="s">
        <v>2797</v>
      </c>
      <c r="D143" t="s">
        <v>892</v>
      </c>
      <c r="E143" t="s">
        <v>894</v>
      </c>
      <c r="F143">
        <v>787036</v>
      </c>
      <c r="G143">
        <v>0.43009999999999998</v>
      </c>
      <c r="H143">
        <v>-1.43E-2</v>
      </c>
      <c r="I143">
        <v>1.6000000000000001E-3</v>
      </c>
      <c r="J143" s="6">
        <v>1.8000000000000001E-18</v>
      </c>
    </row>
    <row r="144" spans="1:10" x14ac:dyDescent="0.2">
      <c r="A144">
        <v>19</v>
      </c>
      <c r="B144">
        <v>31019780</v>
      </c>
      <c r="C144" t="s">
        <v>2798</v>
      </c>
      <c r="D144" t="s">
        <v>892</v>
      </c>
      <c r="E144" t="s">
        <v>893</v>
      </c>
      <c r="F144">
        <v>691103</v>
      </c>
      <c r="G144">
        <v>0.84819999999999995</v>
      </c>
      <c r="H144">
        <v>2.1000000000000001E-2</v>
      </c>
      <c r="I144">
        <v>2.3999999999999998E-3</v>
      </c>
      <c r="J144" s="6">
        <v>1.8000000000000001E-18</v>
      </c>
    </row>
    <row r="145" spans="1:10" x14ac:dyDescent="0.2">
      <c r="A145">
        <v>2</v>
      </c>
      <c r="B145">
        <v>105454590</v>
      </c>
      <c r="C145" t="s">
        <v>2799</v>
      </c>
      <c r="D145" t="s">
        <v>895</v>
      </c>
      <c r="E145" t="s">
        <v>894</v>
      </c>
      <c r="F145">
        <v>691479</v>
      </c>
      <c r="G145">
        <v>0.71660000000000001</v>
      </c>
      <c r="H145">
        <v>-1.66E-2</v>
      </c>
      <c r="I145">
        <v>1.9E-3</v>
      </c>
      <c r="J145" s="6">
        <v>1.8999999999999999E-18</v>
      </c>
    </row>
    <row r="146" spans="1:10" x14ac:dyDescent="0.2">
      <c r="A146">
        <v>6</v>
      </c>
      <c r="B146">
        <v>98539519</v>
      </c>
      <c r="C146" t="s">
        <v>2269</v>
      </c>
      <c r="D146" t="s">
        <v>895</v>
      </c>
      <c r="E146" t="s">
        <v>894</v>
      </c>
      <c r="F146">
        <v>794597</v>
      </c>
      <c r="G146">
        <v>0.39729999999999999</v>
      </c>
      <c r="H146">
        <v>-1.46E-2</v>
      </c>
      <c r="I146">
        <v>1.6999999999999999E-3</v>
      </c>
      <c r="J146" s="6">
        <v>1.8999999999999999E-18</v>
      </c>
    </row>
    <row r="147" spans="1:10" x14ac:dyDescent="0.2">
      <c r="A147">
        <v>11</v>
      </c>
      <c r="B147">
        <v>69445173</v>
      </c>
      <c r="C147" t="s">
        <v>2800</v>
      </c>
      <c r="D147" t="s">
        <v>895</v>
      </c>
      <c r="E147" t="s">
        <v>894</v>
      </c>
      <c r="F147">
        <v>781871</v>
      </c>
      <c r="G147">
        <v>0.5716</v>
      </c>
      <c r="H147">
        <v>-1.47E-2</v>
      </c>
      <c r="I147">
        <v>1.6999999999999999E-3</v>
      </c>
      <c r="J147" s="6">
        <v>2.0000000000000001E-18</v>
      </c>
    </row>
    <row r="148" spans="1:10" x14ac:dyDescent="0.2">
      <c r="A148">
        <v>11</v>
      </c>
      <c r="B148">
        <v>65594820</v>
      </c>
      <c r="C148" t="s">
        <v>2801</v>
      </c>
      <c r="D148" t="s">
        <v>895</v>
      </c>
      <c r="E148" t="s">
        <v>894</v>
      </c>
      <c r="F148">
        <v>691134</v>
      </c>
      <c r="G148">
        <v>0.65649999999999997</v>
      </c>
      <c r="H148">
        <v>-1.5800000000000002E-2</v>
      </c>
      <c r="I148">
        <v>1.8E-3</v>
      </c>
      <c r="J148" s="6">
        <v>2.3999999999999999E-18</v>
      </c>
    </row>
    <row r="149" spans="1:10" x14ac:dyDescent="0.2">
      <c r="A149">
        <v>5</v>
      </c>
      <c r="B149">
        <v>95856501</v>
      </c>
      <c r="C149" t="s">
        <v>2802</v>
      </c>
      <c r="D149" t="s">
        <v>895</v>
      </c>
      <c r="E149" t="s">
        <v>894</v>
      </c>
      <c r="F149">
        <v>691646</v>
      </c>
      <c r="G149">
        <v>0.59609999999999996</v>
      </c>
      <c r="H149">
        <v>-1.52E-2</v>
      </c>
      <c r="I149">
        <v>1.6999999999999999E-3</v>
      </c>
      <c r="J149" s="6">
        <v>3.7000000000000003E-18</v>
      </c>
    </row>
    <row r="150" spans="1:10" x14ac:dyDescent="0.2">
      <c r="A150">
        <v>19</v>
      </c>
      <c r="B150">
        <v>18215247</v>
      </c>
      <c r="C150" t="s">
        <v>2803</v>
      </c>
      <c r="D150" t="s">
        <v>892</v>
      </c>
      <c r="E150" t="s">
        <v>893</v>
      </c>
      <c r="F150">
        <v>690672</v>
      </c>
      <c r="G150">
        <v>0.57340000000000002</v>
      </c>
      <c r="H150">
        <v>-1.5299999999999999E-2</v>
      </c>
      <c r="I150">
        <v>1.8E-3</v>
      </c>
      <c r="J150" s="6">
        <v>4.3999999999999997E-18</v>
      </c>
    </row>
    <row r="151" spans="1:10" x14ac:dyDescent="0.2">
      <c r="A151">
        <v>3</v>
      </c>
      <c r="B151">
        <v>52815905</v>
      </c>
      <c r="C151" t="s">
        <v>2804</v>
      </c>
      <c r="D151" t="s">
        <v>895</v>
      </c>
      <c r="E151" t="s">
        <v>894</v>
      </c>
      <c r="F151">
        <v>790805</v>
      </c>
      <c r="G151">
        <v>0.51959999999999995</v>
      </c>
      <c r="H151">
        <v>-1.41E-2</v>
      </c>
      <c r="I151">
        <v>1.6000000000000001E-3</v>
      </c>
      <c r="J151" s="6">
        <v>4.7999999999999999E-18</v>
      </c>
    </row>
    <row r="152" spans="1:10" x14ac:dyDescent="0.2">
      <c r="A152">
        <v>7</v>
      </c>
      <c r="B152">
        <v>77829768</v>
      </c>
      <c r="C152" t="s">
        <v>2805</v>
      </c>
      <c r="D152" t="s">
        <v>892</v>
      </c>
      <c r="E152" t="s">
        <v>893</v>
      </c>
      <c r="F152">
        <v>692290</v>
      </c>
      <c r="G152">
        <v>0.35189999999999999</v>
      </c>
      <c r="H152">
        <v>-1.5599999999999999E-2</v>
      </c>
      <c r="I152">
        <v>1.8E-3</v>
      </c>
      <c r="J152" s="6">
        <v>4.9000000000000001E-18</v>
      </c>
    </row>
    <row r="153" spans="1:10" x14ac:dyDescent="0.2">
      <c r="A153">
        <v>19</v>
      </c>
      <c r="B153">
        <v>34309532</v>
      </c>
      <c r="C153" t="s">
        <v>2806</v>
      </c>
      <c r="D153" t="s">
        <v>892</v>
      </c>
      <c r="E153" t="s">
        <v>893</v>
      </c>
      <c r="F153">
        <v>794542</v>
      </c>
      <c r="G153">
        <v>0.3135</v>
      </c>
      <c r="H153">
        <v>-1.52E-2</v>
      </c>
      <c r="I153">
        <v>1.8E-3</v>
      </c>
      <c r="J153" s="6">
        <v>5.0999999999999998E-18</v>
      </c>
    </row>
    <row r="154" spans="1:10" x14ac:dyDescent="0.2">
      <c r="A154">
        <v>9</v>
      </c>
      <c r="B154">
        <v>120378483</v>
      </c>
      <c r="C154" t="s">
        <v>2807</v>
      </c>
      <c r="D154" t="s">
        <v>895</v>
      </c>
      <c r="E154" t="s">
        <v>894</v>
      </c>
      <c r="F154">
        <v>793649</v>
      </c>
      <c r="G154">
        <v>0.55389999999999995</v>
      </c>
      <c r="H154">
        <v>1.41E-2</v>
      </c>
      <c r="I154">
        <v>1.6000000000000001E-3</v>
      </c>
      <c r="J154" s="6">
        <v>5.3999999999999998E-18</v>
      </c>
    </row>
    <row r="155" spans="1:10" x14ac:dyDescent="0.2">
      <c r="A155">
        <v>16</v>
      </c>
      <c r="B155">
        <v>72996162</v>
      </c>
      <c r="C155" t="s">
        <v>2808</v>
      </c>
      <c r="D155" t="s">
        <v>892</v>
      </c>
      <c r="E155" t="s">
        <v>893</v>
      </c>
      <c r="F155">
        <v>771976</v>
      </c>
      <c r="G155">
        <v>0.39729999999999999</v>
      </c>
      <c r="H155">
        <v>-1.4800000000000001E-2</v>
      </c>
      <c r="I155">
        <v>1.6999999999999999E-3</v>
      </c>
      <c r="J155" s="6">
        <v>5.3999999999999998E-18</v>
      </c>
    </row>
    <row r="156" spans="1:10" x14ac:dyDescent="0.2">
      <c r="A156">
        <v>3</v>
      </c>
      <c r="B156">
        <v>88104411</v>
      </c>
      <c r="C156" t="s">
        <v>2809</v>
      </c>
      <c r="D156" t="s">
        <v>892</v>
      </c>
      <c r="E156" t="s">
        <v>894</v>
      </c>
      <c r="F156">
        <v>691892</v>
      </c>
      <c r="G156">
        <v>0.89390000000000003</v>
      </c>
      <c r="H156">
        <v>2.3400000000000001E-2</v>
      </c>
      <c r="I156">
        <v>2.7000000000000001E-3</v>
      </c>
      <c r="J156" s="6">
        <v>5.5E-18</v>
      </c>
    </row>
    <row r="157" spans="1:10" x14ac:dyDescent="0.2">
      <c r="A157">
        <v>2</v>
      </c>
      <c r="B157">
        <v>228985505</v>
      </c>
      <c r="C157" t="s">
        <v>2810</v>
      </c>
      <c r="D157" t="s">
        <v>895</v>
      </c>
      <c r="E157" t="s">
        <v>894</v>
      </c>
      <c r="F157">
        <v>680852</v>
      </c>
      <c r="G157">
        <v>0.34610000000000002</v>
      </c>
      <c r="H157">
        <v>1.5599999999999999E-2</v>
      </c>
      <c r="I157">
        <v>1.8E-3</v>
      </c>
      <c r="J157" s="6">
        <v>6.5000000000000001E-18</v>
      </c>
    </row>
    <row r="158" spans="1:10" x14ac:dyDescent="0.2">
      <c r="A158">
        <v>2</v>
      </c>
      <c r="B158">
        <v>147903382</v>
      </c>
      <c r="C158" t="s">
        <v>2811</v>
      </c>
      <c r="D158" t="s">
        <v>892</v>
      </c>
      <c r="E158" t="s">
        <v>893</v>
      </c>
      <c r="F158">
        <v>689345</v>
      </c>
      <c r="G158">
        <v>0.41870000000000002</v>
      </c>
      <c r="H158">
        <v>1.4999999999999999E-2</v>
      </c>
      <c r="I158">
        <v>1.6999999999999999E-3</v>
      </c>
      <c r="J158" s="6">
        <v>6.8E-18</v>
      </c>
    </row>
    <row r="159" spans="1:10" x14ac:dyDescent="0.2">
      <c r="A159">
        <v>17</v>
      </c>
      <c r="B159">
        <v>65870073</v>
      </c>
      <c r="C159" t="s">
        <v>2158</v>
      </c>
      <c r="D159" t="s">
        <v>895</v>
      </c>
      <c r="E159" t="s">
        <v>894</v>
      </c>
      <c r="F159">
        <v>777510</v>
      </c>
      <c r="G159">
        <v>0.20480000000000001</v>
      </c>
      <c r="H159">
        <v>1.7600000000000001E-2</v>
      </c>
      <c r="I159">
        <v>2.0999999999999999E-3</v>
      </c>
      <c r="J159" s="6">
        <v>9.8999999999999997E-18</v>
      </c>
    </row>
    <row r="160" spans="1:10" x14ac:dyDescent="0.2">
      <c r="A160">
        <v>14</v>
      </c>
      <c r="B160">
        <v>47367616</v>
      </c>
      <c r="C160" t="s">
        <v>2812</v>
      </c>
      <c r="D160" t="s">
        <v>895</v>
      </c>
      <c r="E160" t="s">
        <v>894</v>
      </c>
      <c r="F160">
        <v>785488</v>
      </c>
      <c r="G160">
        <v>0.46970000000000001</v>
      </c>
      <c r="H160">
        <v>1.4200000000000001E-2</v>
      </c>
      <c r="I160">
        <v>1.6999999999999999E-3</v>
      </c>
      <c r="J160" s="6">
        <v>1.1E-17</v>
      </c>
    </row>
    <row r="161" spans="1:10" x14ac:dyDescent="0.2">
      <c r="A161">
        <v>17</v>
      </c>
      <c r="B161">
        <v>5283252</v>
      </c>
      <c r="C161" t="s">
        <v>2813</v>
      </c>
      <c r="D161" t="s">
        <v>892</v>
      </c>
      <c r="E161" t="s">
        <v>893</v>
      </c>
      <c r="F161">
        <v>794558</v>
      </c>
      <c r="G161">
        <v>0.70130000000000003</v>
      </c>
      <c r="H161">
        <v>-1.54E-2</v>
      </c>
      <c r="I161">
        <v>1.8E-3</v>
      </c>
      <c r="J161" s="6">
        <v>1.1E-17</v>
      </c>
    </row>
    <row r="162" spans="1:10" x14ac:dyDescent="0.2">
      <c r="A162">
        <v>10</v>
      </c>
      <c r="B162">
        <v>126594078</v>
      </c>
      <c r="C162" t="s">
        <v>2814</v>
      </c>
      <c r="D162" t="s">
        <v>895</v>
      </c>
      <c r="E162" t="s">
        <v>894</v>
      </c>
      <c r="F162">
        <v>782807</v>
      </c>
      <c r="G162">
        <v>0.72989999999999999</v>
      </c>
      <c r="H162">
        <v>-1.6E-2</v>
      </c>
      <c r="I162">
        <v>1.9E-3</v>
      </c>
      <c r="J162" s="6">
        <v>1.1999999999999999E-17</v>
      </c>
    </row>
    <row r="163" spans="1:10" x14ac:dyDescent="0.2">
      <c r="A163">
        <v>3</v>
      </c>
      <c r="B163">
        <v>170724883</v>
      </c>
      <c r="C163" t="s">
        <v>2815</v>
      </c>
      <c r="D163" t="s">
        <v>895</v>
      </c>
      <c r="E163" t="s">
        <v>894</v>
      </c>
      <c r="F163">
        <v>795515</v>
      </c>
      <c r="G163">
        <v>0.71120000000000005</v>
      </c>
      <c r="H163">
        <v>-1.52E-2</v>
      </c>
      <c r="I163">
        <v>1.8E-3</v>
      </c>
      <c r="J163" s="6">
        <v>1.3999999999999999E-17</v>
      </c>
    </row>
    <row r="164" spans="1:10" x14ac:dyDescent="0.2">
      <c r="A164">
        <v>13</v>
      </c>
      <c r="B164">
        <v>111984244</v>
      </c>
      <c r="C164" t="s">
        <v>2816</v>
      </c>
      <c r="D164" t="s">
        <v>892</v>
      </c>
      <c r="E164" t="s">
        <v>893</v>
      </c>
      <c r="F164">
        <v>664268</v>
      </c>
      <c r="G164">
        <v>0.49249999999999999</v>
      </c>
      <c r="H164">
        <v>1.54E-2</v>
      </c>
      <c r="I164">
        <v>1.8E-3</v>
      </c>
      <c r="J164" s="6">
        <v>1.5E-17</v>
      </c>
    </row>
    <row r="165" spans="1:10" x14ac:dyDescent="0.2">
      <c r="A165">
        <v>1</v>
      </c>
      <c r="B165">
        <v>151018861</v>
      </c>
      <c r="C165" t="s">
        <v>2817</v>
      </c>
      <c r="D165" t="s">
        <v>892</v>
      </c>
      <c r="E165" t="s">
        <v>893</v>
      </c>
      <c r="F165">
        <v>689723</v>
      </c>
      <c r="G165">
        <v>0.2409</v>
      </c>
      <c r="H165">
        <v>1.7299999999999999E-2</v>
      </c>
      <c r="I165">
        <v>2E-3</v>
      </c>
      <c r="J165" s="6">
        <v>1.6000000000000001E-17</v>
      </c>
    </row>
    <row r="166" spans="1:10" x14ac:dyDescent="0.2">
      <c r="A166">
        <v>8</v>
      </c>
      <c r="B166">
        <v>14095900</v>
      </c>
      <c r="C166" t="s">
        <v>2818</v>
      </c>
      <c r="D166" t="s">
        <v>892</v>
      </c>
      <c r="E166" t="s">
        <v>894</v>
      </c>
      <c r="F166">
        <v>686196</v>
      </c>
      <c r="G166">
        <v>0.6522</v>
      </c>
      <c r="H166">
        <v>-1.54E-2</v>
      </c>
      <c r="I166">
        <v>1.8E-3</v>
      </c>
      <c r="J166" s="6">
        <v>2.2E-17</v>
      </c>
    </row>
    <row r="167" spans="1:10" x14ac:dyDescent="0.2">
      <c r="A167">
        <v>21</v>
      </c>
      <c r="B167">
        <v>40309436</v>
      </c>
      <c r="C167" t="s">
        <v>2819</v>
      </c>
      <c r="D167" t="s">
        <v>894</v>
      </c>
      <c r="E167" t="s">
        <v>893</v>
      </c>
      <c r="F167">
        <v>683228</v>
      </c>
      <c r="G167">
        <v>0.62309999999999999</v>
      </c>
      <c r="H167">
        <v>1.54E-2</v>
      </c>
      <c r="I167">
        <v>1.8E-3</v>
      </c>
      <c r="J167" s="6">
        <v>2.2E-17</v>
      </c>
    </row>
    <row r="168" spans="1:10" x14ac:dyDescent="0.2">
      <c r="A168">
        <v>18</v>
      </c>
      <c r="B168">
        <v>52479487</v>
      </c>
      <c r="C168" t="s">
        <v>2820</v>
      </c>
      <c r="D168" t="s">
        <v>892</v>
      </c>
      <c r="E168" t="s">
        <v>893</v>
      </c>
      <c r="F168">
        <v>777619</v>
      </c>
      <c r="G168">
        <v>0.76849999999999996</v>
      </c>
      <c r="H168">
        <v>-1.6500000000000001E-2</v>
      </c>
      <c r="I168">
        <v>1.9E-3</v>
      </c>
      <c r="J168" s="6">
        <v>2.3000000000000001E-17</v>
      </c>
    </row>
    <row r="169" spans="1:10" x14ac:dyDescent="0.2">
      <c r="A169">
        <v>9</v>
      </c>
      <c r="B169">
        <v>16719445</v>
      </c>
      <c r="C169" t="s">
        <v>2821</v>
      </c>
      <c r="D169" t="s">
        <v>895</v>
      </c>
      <c r="E169" t="s">
        <v>894</v>
      </c>
      <c r="F169">
        <v>692271</v>
      </c>
      <c r="G169">
        <v>0.16800000000000001</v>
      </c>
      <c r="H169">
        <v>1.9800000000000002E-2</v>
      </c>
      <c r="I169">
        <v>2.3E-3</v>
      </c>
      <c r="J169" s="6">
        <v>2.4999999999999999E-17</v>
      </c>
    </row>
    <row r="170" spans="1:10" x14ac:dyDescent="0.2">
      <c r="A170">
        <v>2</v>
      </c>
      <c r="B170">
        <v>62848319</v>
      </c>
      <c r="C170" t="s">
        <v>2822</v>
      </c>
      <c r="D170" t="s">
        <v>895</v>
      </c>
      <c r="E170" t="s">
        <v>894</v>
      </c>
      <c r="F170">
        <v>741230</v>
      </c>
      <c r="G170">
        <v>0.56389999999999996</v>
      </c>
      <c r="H170">
        <v>-1.44E-2</v>
      </c>
      <c r="I170">
        <v>1.6999999999999999E-3</v>
      </c>
      <c r="J170" s="6">
        <v>2.6E-17</v>
      </c>
    </row>
    <row r="171" spans="1:10" x14ac:dyDescent="0.2">
      <c r="A171">
        <v>7</v>
      </c>
      <c r="B171">
        <v>32369148</v>
      </c>
      <c r="C171" t="s">
        <v>2823</v>
      </c>
      <c r="D171" t="s">
        <v>892</v>
      </c>
      <c r="E171" t="s">
        <v>893</v>
      </c>
      <c r="F171">
        <v>681296</v>
      </c>
      <c r="G171">
        <v>0.37880000000000003</v>
      </c>
      <c r="H171">
        <v>1.52E-2</v>
      </c>
      <c r="I171">
        <v>1.8E-3</v>
      </c>
      <c r="J171" s="6">
        <v>2.6E-17</v>
      </c>
    </row>
    <row r="172" spans="1:10" x14ac:dyDescent="0.2">
      <c r="A172">
        <v>16</v>
      </c>
      <c r="B172">
        <v>72251132</v>
      </c>
      <c r="C172" t="s">
        <v>2824</v>
      </c>
      <c r="D172" t="s">
        <v>895</v>
      </c>
      <c r="E172" t="s">
        <v>894</v>
      </c>
      <c r="F172">
        <v>779353</v>
      </c>
      <c r="G172">
        <v>0.53669999999999995</v>
      </c>
      <c r="H172">
        <v>1.41E-2</v>
      </c>
      <c r="I172">
        <v>1.6999999999999999E-3</v>
      </c>
      <c r="J172" s="6">
        <v>2.7000000000000001E-17</v>
      </c>
    </row>
    <row r="173" spans="1:10" x14ac:dyDescent="0.2">
      <c r="A173">
        <v>8</v>
      </c>
      <c r="B173">
        <v>76301610</v>
      </c>
      <c r="C173" t="s">
        <v>2825</v>
      </c>
      <c r="D173" t="s">
        <v>895</v>
      </c>
      <c r="E173" t="s">
        <v>894</v>
      </c>
      <c r="F173">
        <v>688042</v>
      </c>
      <c r="G173">
        <v>0.18090000000000001</v>
      </c>
      <c r="H173">
        <v>-1.89E-2</v>
      </c>
      <c r="I173">
        <v>2.2000000000000001E-3</v>
      </c>
      <c r="J173" s="6">
        <v>3.2000000000000002E-17</v>
      </c>
    </row>
    <row r="174" spans="1:10" x14ac:dyDescent="0.2">
      <c r="A174">
        <v>7</v>
      </c>
      <c r="B174">
        <v>99064466</v>
      </c>
      <c r="C174" t="s">
        <v>2826</v>
      </c>
      <c r="D174" t="s">
        <v>892</v>
      </c>
      <c r="E174" t="s">
        <v>893</v>
      </c>
      <c r="F174">
        <v>692233</v>
      </c>
      <c r="G174">
        <v>0.8448</v>
      </c>
      <c r="H174">
        <v>2.0400000000000001E-2</v>
      </c>
      <c r="I174">
        <v>2.3999999999999998E-3</v>
      </c>
      <c r="J174" s="6">
        <v>3.5000000000000002E-17</v>
      </c>
    </row>
    <row r="175" spans="1:10" x14ac:dyDescent="0.2">
      <c r="A175">
        <v>5</v>
      </c>
      <c r="B175">
        <v>80841914</v>
      </c>
      <c r="C175" t="s">
        <v>2827</v>
      </c>
      <c r="D175" t="s">
        <v>892</v>
      </c>
      <c r="E175" t="s">
        <v>893</v>
      </c>
      <c r="F175">
        <v>689084</v>
      </c>
      <c r="G175">
        <v>0.69120000000000004</v>
      </c>
      <c r="H175">
        <v>1.5599999999999999E-2</v>
      </c>
      <c r="I175">
        <v>1.9E-3</v>
      </c>
      <c r="J175" s="6">
        <v>3.8999999999999999E-17</v>
      </c>
    </row>
    <row r="176" spans="1:10" x14ac:dyDescent="0.2">
      <c r="A176">
        <v>2</v>
      </c>
      <c r="B176">
        <v>230817437</v>
      </c>
      <c r="C176" t="s">
        <v>2828</v>
      </c>
      <c r="D176" t="s">
        <v>895</v>
      </c>
      <c r="E176" t="s">
        <v>894</v>
      </c>
      <c r="F176">
        <v>691302</v>
      </c>
      <c r="G176">
        <v>0.66790000000000005</v>
      </c>
      <c r="H176">
        <v>-1.55E-2</v>
      </c>
      <c r="I176">
        <v>1.8E-3</v>
      </c>
      <c r="J176" s="6">
        <v>4.1000000000000001E-17</v>
      </c>
    </row>
    <row r="177" spans="1:10" x14ac:dyDescent="0.2">
      <c r="A177">
        <v>11</v>
      </c>
      <c r="B177">
        <v>130794253</v>
      </c>
      <c r="C177" t="s">
        <v>2829</v>
      </c>
      <c r="D177" t="s">
        <v>895</v>
      </c>
      <c r="E177" t="s">
        <v>894</v>
      </c>
      <c r="F177">
        <v>677603</v>
      </c>
      <c r="G177">
        <v>0.51329999999999998</v>
      </c>
      <c r="H177">
        <v>1.47E-2</v>
      </c>
      <c r="I177">
        <v>1.8E-3</v>
      </c>
      <c r="J177" s="6">
        <v>4.4E-17</v>
      </c>
    </row>
    <row r="178" spans="1:10" x14ac:dyDescent="0.2">
      <c r="A178">
        <v>1</v>
      </c>
      <c r="B178">
        <v>97431052</v>
      </c>
      <c r="C178" t="s">
        <v>2830</v>
      </c>
      <c r="D178" t="s">
        <v>892</v>
      </c>
      <c r="E178" t="s">
        <v>894</v>
      </c>
      <c r="F178">
        <v>692419</v>
      </c>
      <c r="G178">
        <v>0.57789999999999997</v>
      </c>
      <c r="H178">
        <v>1.44E-2</v>
      </c>
      <c r="I178">
        <v>1.6999999999999999E-3</v>
      </c>
      <c r="J178" s="6">
        <v>4.4999999999999998E-17</v>
      </c>
    </row>
    <row r="179" spans="1:10" x14ac:dyDescent="0.2">
      <c r="A179">
        <v>3</v>
      </c>
      <c r="B179">
        <v>173119378</v>
      </c>
      <c r="C179" t="s">
        <v>2831</v>
      </c>
      <c r="D179" t="s">
        <v>892</v>
      </c>
      <c r="E179" t="s">
        <v>893</v>
      </c>
      <c r="F179">
        <v>678051</v>
      </c>
      <c r="G179">
        <v>0.54920000000000002</v>
      </c>
      <c r="H179">
        <v>1.4500000000000001E-2</v>
      </c>
      <c r="I179">
        <v>1.6999999999999999E-3</v>
      </c>
      <c r="J179" s="6">
        <v>5.1000000000000003E-17</v>
      </c>
    </row>
    <row r="180" spans="1:10" x14ac:dyDescent="0.2">
      <c r="A180">
        <v>5</v>
      </c>
      <c r="B180">
        <v>63020706</v>
      </c>
      <c r="C180" t="s">
        <v>2832</v>
      </c>
      <c r="D180" t="s">
        <v>895</v>
      </c>
      <c r="E180" t="s">
        <v>894</v>
      </c>
      <c r="F180">
        <v>747347</v>
      </c>
      <c r="G180">
        <v>0.51619999999999999</v>
      </c>
      <c r="H180">
        <v>-1.4E-2</v>
      </c>
      <c r="I180">
        <v>1.6999999999999999E-3</v>
      </c>
      <c r="J180" s="6">
        <v>5.5E-17</v>
      </c>
    </row>
    <row r="181" spans="1:10" x14ac:dyDescent="0.2">
      <c r="A181">
        <v>6</v>
      </c>
      <c r="B181">
        <v>120213880</v>
      </c>
      <c r="C181" t="s">
        <v>2376</v>
      </c>
      <c r="D181" t="s">
        <v>892</v>
      </c>
      <c r="E181" t="s">
        <v>893</v>
      </c>
      <c r="F181">
        <v>791053</v>
      </c>
      <c r="G181">
        <v>0.6754</v>
      </c>
      <c r="H181">
        <v>1.4500000000000001E-2</v>
      </c>
      <c r="I181">
        <v>1.6999999999999999E-3</v>
      </c>
      <c r="J181" s="6">
        <v>6.7999999999999996E-17</v>
      </c>
    </row>
    <row r="182" spans="1:10" x14ac:dyDescent="0.2">
      <c r="A182">
        <v>2</v>
      </c>
      <c r="B182">
        <v>100814858</v>
      </c>
      <c r="C182" t="s">
        <v>2833</v>
      </c>
      <c r="D182" t="s">
        <v>892</v>
      </c>
      <c r="E182" t="s">
        <v>894</v>
      </c>
      <c r="F182">
        <v>792972</v>
      </c>
      <c r="G182">
        <v>0.13489999999999999</v>
      </c>
      <c r="H182">
        <v>1.9699999999999999E-2</v>
      </c>
      <c r="I182">
        <v>2.3999999999999998E-3</v>
      </c>
      <c r="J182" s="6">
        <v>6.9E-17</v>
      </c>
    </row>
    <row r="183" spans="1:10" x14ac:dyDescent="0.2">
      <c r="A183">
        <v>13</v>
      </c>
      <c r="B183">
        <v>66205704</v>
      </c>
      <c r="C183" t="s">
        <v>2834</v>
      </c>
      <c r="D183" t="s">
        <v>892</v>
      </c>
      <c r="E183" t="s">
        <v>893</v>
      </c>
      <c r="F183">
        <v>785493</v>
      </c>
      <c r="G183">
        <v>0.44190000000000002</v>
      </c>
      <c r="H183">
        <v>1.3899999999999999E-2</v>
      </c>
      <c r="I183">
        <v>1.6999999999999999E-3</v>
      </c>
      <c r="J183" s="6">
        <v>8.0999999999999997E-17</v>
      </c>
    </row>
    <row r="184" spans="1:10" x14ac:dyDescent="0.2">
      <c r="A184">
        <v>2</v>
      </c>
      <c r="B184">
        <v>67841326</v>
      </c>
      <c r="C184" t="s">
        <v>2835</v>
      </c>
      <c r="D184" t="s">
        <v>895</v>
      </c>
      <c r="E184" t="s">
        <v>894</v>
      </c>
      <c r="F184">
        <v>690936</v>
      </c>
      <c r="G184">
        <v>0.5978</v>
      </c>
      <c r="H184">
        <v>1.4500000000000001E-2</v>
      </c>
      <c r="I184">
        <v>1.6999999999999999E-3</v>
      </c>
      <c r="J184" s="6">
        <v>8.9000000000000004E-17</v>
      </c>
    </row>
    <row r="185" spans="1:10" x14ac:dyDescent="0.2">
      <c r="A185">
        <v>16</v>
      </c>
      <c r="B185">
        <v>387867</v>
      </c>
      <c r="C185" t="s">
        <v>2836</v>
      </c>
      <c r="D185" t="s">
        <v>895</v>
      </c>
      <c r="E185" t="s">
        <v>894</v>
      </c>
      <c r="F185">
        <v>792501</v>
      </c>
      <c r="G185">
        <v>0.24610000000000001</v>
      </c>
      <c r="H185">
        <v>-1.5599999999999999E-2</v>
      </c>
      <c r="I185">
        <v>1.9E-3</v>
      </c>
      <c r="J185" s="6">
        <v>9.9999999999999998E-17</v>
      </c>
    </row>
    <row r="186" spans="1:10" x14ac:dyDescent="0.2">
      <c r="A186">
        <v>1</v>
      </c>
      <c r="B186">
        <v>23299906</v>
      </c>
      <c r="C186" t="s">
        <v>2837</v>
      </c>
      <c r="D186" t="s">
        <v>892</v>
      </c>
      <c r="E186" t="s">
        <v>893</v>
      </c>
      <c r="F186">
        <v>690921</v>
      </c>
      <c r="G186">
        <v>0.16800000000000001</v>
      </c>
      <c r="H186">
        <v>1.9199999999999998E-2</v>
      </c>
      <c r="I186">
        <v>2.3E-3</v>
      </c>
      <c r="J186" s="6">
        <v>1.1E-16</v>
      </c>
    </row>
    <row r="187" spans="1:10" x14ac:dyDescent="0.2">
      <c r="A187">
        <v>7</v>
      </c>
      <c r="B187">
        <v>74101909</v>
      </c>
      <c r="C187" t="s">
        <v>2838</v>
      </c>
      <c r="D187" t="s">
        <v>895</v>
      </c>
      <c r="E187" t="s">
        <v>894</v>
      </c>
      <c r="F187">
        <v>767150</v>
      </c>
      <c r="G187">
        <v>0.74329999999999996</v>
      </c>
      <c r="H187">
        <v>-1.5699999999999999E-2</v>
      </c>
      <c r="I187">
        <v>1.9E-3</v>
      </c>
      <c r="J187" s="6">
        <v>1.2E-16</v>
      </c>
    </row>
    <row r="188" spans="1:10" x14ac:dyDescent="0.2">
      <c r="A188">
        <v>1</v>
      </c>
      <c r="B188">
        <v>2444414</v>
      </c>
      <c r="C188" t="s">
        <v>2839</v>
      </c>
      <c r="D188" t="s">
        <v>892</v>
      </c>
      <c r="E188" t="s">
        <v>893</v>
      </c>
      <c r="F188">
        <v>632868</v>
      </c>
      <c r="G188">
        <v>0.37409999999999999</v>
      </c>
      <c r="H188">
        <v>-1.52E-2</v>
      </c>
      <c r="I188">
        <v>1.8E-3</v>
      </c>
      <c r="J188" s="6">
        <v>1.4000000000000001E-16</v>
      </c>
    </row>
    <row r="189" spans="1:10" x14ac:dyDescent="0.2">
      <c r="A189">
        <v>6</v>
      </c>
      <c r="B189">
        <v>97753223</v>
      </c>
      <c r="C189" t="s">
        <v>2840</v>
      </c>
      <c r="D189" t="s">
        <v>894</v>
      </c>
      <c r="E189" t="s">
        <v>893</v>
      </c>
      <c r="F189">
        <v>686531</v>
      </c>
      <c r="G189">
        <v>0.34029999999999999</v>
      </c>
      <c r="H189">
        <v>-1.52E-2</v>
      </c>
      <c r="I189">
        <v>1.8E-3</v>
      </c>
      <c r="J189" s="6">
        <v>1.4000000000000001E-16</v>
      </c>
    </row>
    <row r="190" spans="1:10" x14ac:dyDescent="0.2">
      <c r="A190">
        <v>12</v>
      </c>
      <c r="B190">
        <v>108376269</v>
      </c>
      <c r="C190" t="s">
        <v>2841</v>
      </c>
      <c r="D190" t="s">
        <v>895</v>
      </c>
      <c r="E190" t="s">
        <v>893</v>
      </c>
      <c r="F190">
        <v>686069</v>
      </c>
      <c r="G190">
        <v>0.22189999999999999</v>
      </c>
      <c r="H190">
        <v>-1.7100000000000001E-2</v>
      </c>
      <c r="I190">
        <v>2.0999999999999999E-3</v>
      </c>
      <c r="J190" s="6">
        <v>1.4000000000000001E-16</v>
      </c>
    </row>
    <row r="191" spans="1:10" x14ac:dyDescent="0.2">
      <c r="A191">
        <v>4</v>
      </c>
      <c r="B191">
        <v>130731284</v>
      </c>
      <c r="C191" t="s">
        <v>2842</v>
      </c>
      <c r="D191" t="s">
        <v>895</v>
      </c>
      <c r="E191" t="s">
        <v>894</v>
      </c>
      <c r="F191">
        <v>795263</v>
      </c>
      <c r="G191">
        <v>0.35310000000000002</v>
      </c>
      <c r="H191">
        <v>1.41E-2</v>
      </c>
      <c r="I191">
        <v>1.6999999999999999E-3</v>
      </c>
      <c r="J191" s="6">
        <v>1.5E-16</v>
      </c>
    </row>
    <row r="192" spans="1:10" x14ac:dyDescent="0.2">
      <c r="A192">
        <v>2</v>
      </c>
      <c r="B192">
        <v>211608379</v>
      </c>
      <c r="C192" t="s">
        <v>2843</v>
      </c>
      <c r="D192" t="s">
        <v>895</v>
      </c>
      <c r="E192" t="s">
        <v>893</v>
      </c>
      <c r="F192">
        <v>686078</v>
      </c>
      <c r="G192">
        <v>0.54379999999999995</v>
      </c>
      <c r="H192">
        <v>-1.4200000000000001E-2</v>
      </c>
      <c r="I192">
        <v>1.6999999999999999E-3</v>
      </c>
      <c r="J192" s="6">
        <v>2.1000000000000001E-16</v>
      </c>
    </row>
    <row r="193" spans="1:10" x14ac:dyDescent="0.2">
      <c r="A193">
        <v>15</v>
      </c>
      <c r="B193">
        <v>51748610</v>
      </c>
      <c r="C193" t="s">
        <v>2263</v>
      </c>
      <c r="D193" t="s">
        <v>892</v>
      </c>
      <c r="E193" t="s">
        <v>893</v>
      </c>
      <c r="F193">
        <v>790404</v>
      </c>
      <c r="G193">
        <v>0.45569999999999999</v>
      </c>
      <c r="H193">
        <v>1.34E-2</v>
      </c>
      <c r="I193">
        <v>1.6000000000000001E-3</v>
      </c>
      <c r="J193" s="6">
        <v>2.5000000000000002E-16</v>
      </c>
    </row>
    <row r="194" spans="1:10" x14ac:dyDescent="0.2">
      <c r="A194">
        <v>5</v>
      </c>
      <c r="B194">
        <v>139080745</v>
      </c>
      <c r="C194" t="s">
        <v>2844</v>
      </c>
      <c r="D194" t="s">
        <v>892</v>
      </c>
      <c r="E194" t="s">
        <v>893</v>
      </c>
      <c r="F194">
        <v>773762</v>
      </c>
      <c r="G194">
        <v>0.84519999999999995</v>
      </c>
      <c r="H194">
        <v>-1.9199999999999998E-2</v>
      </c>
      <c r="I194">
        <v>2.3E-3</v>
      </c>
      <c r="J194" s="6">
        <v>2.8999999999999998E-16</v>
      </c>
    </row>
    <row r="195" spans="1:10" x14ac:dyDescent="0.2">
      <c r="A195">
        <v>19</v>
      </c>
      <c r="B195">
        <v>1891992</v>
      </c>
      <c r="C195" t="s">
        <v>2845</v>
      </c>
      <c r="D195" t="s">
        <v>892</v>
      </c>
      <c r="E195" t="s">
        <v>893</v>
      </c>
      <c r="F195">
        <v>681716</v>
      </c>
      <c r="G195">
        <v>0.52610000000000001</v>
      </c>
      <c r="H195">
        <v>1.44E-2</v>
      </c>
      <c r="I195">
        <v>1.8E-3</v>
      </c>
      <c r="J195" s="6">
        <v>2.8999999999999998E-16</v>
      </c>
    </row>
    <row r="196" spans="1:10" x14ac:dyDescent="0.2">
      <c r="A196">
        <v>12</v>
      </c>
      <c r="B196">
        <v>24060075</v>
      </c>
      <c r="C196" t="s">
        <v>2846</v>
      </c>
      <c r="D196" t="s">
        <v>894</v>
      </c>
      <c r="E196" t="s">
        <v>893</v>
      </c>
      <c r="F196">
        <v>691476</v>
      </c>
      <c r="G196">
        <v>0.1158</v>
      </c>
      <c r="H196">
        <v>2.18E-2</v>
      </c>
      <c r="I196">
        <v>2.7000000000000001E-3</v>
      </c>
      <c r="J196" s="6">
        <v>3.1000000000000001E-16</v>
      </c>
    </row>
    <row r="197" spans="1:10" x14ac:dyDescent="0.2">
      <c r="A197">
        <v>5</v>
      </c>
      <c r="B197">
        <v>122734005</v>
      </c>
      <c r="C197" t="s">
        <v>2847</v>
      </c>
      <c r="D197" t="s">
        <v>895</v>
      </c>
      <c r="E197" t="s">
        <v>893</v>
      </c>
      <c r="F197">
        <v>794825</v>
      </c>
      <c r="G197">
        <v>0.43459999999999999</v>
      </c>
      <c r="H197">
        <v>-1.3299999999999999E-2</v>
      </c>
      <c r="I197">
        <v>1.6000000000000001E-3</v>
      </c>
      <c r="J197" s="6">
        <v>3.2999999999999999E-16</v>
      </c>
    </row>
    <row r="198" spans="1:10" x14ac:dyDescent="0.2">
      <c r="A198">
        <v>15</v>
      </c>
      <c r="B198">
        <v>81058652</v>
      </c>
      <c r="C198" t="s">
        <v>2848</v>
      </c>
      <c r="D198" t="s">
        <v>892</v>
      </c>
      <c r="E198" t="s">
        <v>893</v>
      </c>
      <c r="F198">
        <v>686055</v>
      </c>
      <c r="G198">
        <v>0.70069999999999999</v>
      </c>
      <c r="H198">
        <v>1.54E-2</v>
      </c>
      <c r="I198">
        <v>1.9E-3</v>
      </c>
      <c r="J198" s="6">
        <v>3.8000000000000001E-16</v>
      </c>
    </row>
    <row r="199" spans="1:10" x14ac:dyDescent="0.2">
      <c r="A199">
        <v>3</v>
      </c>
      <c r="B199">
        <v>104606144</v>
      </c>
      <c r="C199" t="s">
        <v>2849</v>
      </c>
      <c r="D199" t="s">
        <v>894</v>
      </c>
      <c r="E199" t="s">
        <v>893</v>
      </c>
      <c r="F199">
        <v>692017</v>
      </c>
      <c r="G199">
        <v>0.59219999999999995</v>
      </c>
      <c r="H199">
        <v>1.41E-2</v>
      </c>
      <c r="I199">
        <v>1.6999999999999999E-3</v>
      </c>
      <c r="J199" s="6">
        <v>4.1000000000000001E-16</v>
      </c>
    </row>
    <row r="200" spans="1:10" x14ac:dyDescent="0.2">
      <c r="A200">
        <v>18</v>
      </c>
      <c r="B200">
        <v>60845884</v>
      </c>
      <c r="C200" t="s">
        <v>2850</v>
      </c>
      <c r="D200" t="s">
        <v>895</v>
      </c>
      <c r="E200" t="s">
        <v>894</v>
      </c>
      <c r="F200">
        <v>715252</v>
      </c>
      <c r="G200">
        <v>0.62960000000000005</v>
      </c>
      <c r="H200">
        <v>-1.44E-2</v>
      </c>
      <c r="I200">
        <v>1.8E-3</v>
      </c>
      <c r="J200" s="6">
        <v>4.4E-16</v>
      </c>
    </row>
    <row r="201" spans="1:10" x14ac:dyDescent="0.2">
      <c r="A201">
        <v>20</v>
      </c>
      <c r="B201">
        <v>15819495</v>
      </c>
      <c r="C201" t="s">
        <v>2851</v>
      </c>
      <c r="D201" t="s">
        <v>892</v>
      </c>
      <c r="E201" t="s">
        <v>893</v>
      </c>
      <c r="F201">
        <v>793018</v>
      </c>
      <c r="G201">
        <v>0.87009999999999998</v>
      </c>
      <c r="H201">
        <v>-1.9599999999999999E-2</v>
      </c>
      <c r="I201">
        <v>2.3999999999999998E-3</v>
      </c>
      <c r="J201" s="6">
        <v>4.4E-16</v>
      </c>
    </row>
    <row r="202" spans="1:10" x14ac:dyDescent="0.2">
      <c r="A202">
        <v>14</v>
      </c>
      <c r="B202">
        <v>30495719</v>
      </c>
      <c r="C202" t="s">
        <v>2852</v>
      </c>
      <c r="D202" t="s">
        <v>895</v>
      </c>
      <c r="E202" t="s">
        <v>894</v>
      </c>
      <c r="F202">
        <v>782081</v>
      </c>
      <c r="G202">
        <v>4.0219999999999999E-2</v>
      </c>
      <c r="H202">
        <v>3.4200000000000001E-2</v>
      </c>
      <c r="I202">
        <v>4.1999999999999997E-3</v>
      </c>
      <c r="J202" s="6">
        <v>4.5000000000000002E-16</v>
      </c>
    </row>
    <row r="203" spans="1:10" x14ac:dyDescent="0.2">
      <c r="A203">
        <v>6</v>
      </c>
      <c r="B203">
        <v>12124855</v>
      </c>
      <c r="C203" t="s">
        <v>2853</v>
      </c>
      <c r="D203" t="s">
        <v>892</v>
      </c>
      <c r="E203" t="s">
        <v>893</v>
      </c>
      <c r="F203">
        <v>795595</v>
      </c>
      <c r="G203">
        <v>0.34810000000000002</v>
      </c>
      <c r="H203">
        <v>-1.3899999999999999E-2</v>
      </c>
      <c r="I203">
        <v>1.6999999999999999E-3</v>
      </c>
      <c r="J203" s="6">
        <v>4.5999999999999998E-16</v>
      </c>
    </row>
    <row r="204" spans="1:10" x14ac:dyDescent="0.2">
      <c r="A204">
        <v>8</v>
      </c>
      <c r="B204">
        <v>77342772</v>
      </c>
      <c r="C204" t="s">
        <v>2854</v>
      </c>
      <c r="D204" t="s">
        <v>892</v>
      </c>
      <c r="E204" t="s">
        <v>893</v>
      </c>
      <c r="F204">
        <v>677284</v>
      </c>
      <c r="G204">
        <v>0.29060000000000002</v>
      </c>
      <c r="H204">
        <v>-1.5900000000000001E-2</v>
      </c>
      <c r="I204">
        <v>2E-3</v>
      </c>
      <c r="J204" s="6">
        <v>4.8999999999999997E-16</v>
      </c>
    </row>
    <row r="205" spans="1:10" x14ac:dyDescent="0.2">
      <c r="A205">
        <v>12</v>
      </c>
      <c r="B205">
        <v>56494991</v>
      </c>
      <c r="C205" t="s">
        <v>2855</v>
      </c>
      <c r="D205" t="s">
        <v>892</v>
      </c>
      <c r="E205" t="s">
        <v>893</v>
      </c>
      <c r="F205">
        <v>675192</v>
      </c>
      <c r="G205">
        <v>0.40510000000000002</v>
      </c>
      <c r="H205">
        <v>-1.44E-2</v>
      </c>
      <c r="I205">
        <v>1.8E-3</v>
      </c>
      <c r="J205" s="6">
        <v>5.0000000000000004E-16</v>
      </c>
    </row>
    <row r="206" spans="1:10" x14ac:dyDescent="0.2">
      <c r="A206">
        <v>15</v>
      </c>
      <c r="B206">
        <v>79432359</v>
      </c>
      <c r="C206" t="s">
        <v>2856</v>
      </c>
      <c r="D206" t="s">
        <v>892</v>
      </c>
      <c r="E206" t="s">
        <v>893</v>
      </c>
      <c r="F206">
        <v>692290</v>
      </c>
      <c r="G206">
        <v>0.57140000000000002</v>
      </c>
      <c r="H206">
        <v>1.41E-2</v>
      </c>
      <c r="I206">
        <v>1.6999999999999999E-3</v>
      </c>
      <c r="J206" s="6">
        <v>5.6999999999999999E-16</v>
      </c>
    </row>
    <row r="207" spans="1:10" x14ac:dyDescent="0.2">
      <c r="A207">
        <v>4</v>
      </c>
      <c r="B207">
        <v>25423538</v>
      </c>
      <c r="C207" t="s">
        <v>2857</v>
      </c>
      <c r="D207" t="s">
        <v>895</v>
      </c>
      <c r="E207" t="s">
        <v>893</v>
      </c>
      <c r="F207">
        <v>793477</v>
      </c>
      <c r="G207">
        <v>0.5252</v>
      </c>
      <c r="H207">
        <v>-1.3100000000000001E-2</v>
      </c>
      <c r="I207">
        <v>1.6000000000000001E-3</v>
      </c>
      <c r="J207" s="6">
        <v>6.4000000000000005E-16</v>
      </c>
    </row>
    <row r="208" spans="1:10" x14ac:dyDescent="0.2">
      <c r="A208">
        <v>16</v>
      </c>
      <c r="B208">
        <v>53764849</v>
      </c>
      <c r="C208" t="s">
        <v>2858</v>
      </c>
      <c r="D208" t="s">
        <v>895</v>
      </c>
      <c r="E208" t="s">
        <v>893</v>
      </c>
      <c r="F208">
        <v>777304</v>
      </c>
      <c r="G208">
        <v>5.5019999999999999E-2</v>
      </c>
      <c r="H208">
        <v>-2.93E-2</v>
      </c>
      <c r="I208">
        <v>3.5999999999999999E-3</v>
      </c>
      <c r="J208" s="6">
        <v>6.8000000000000001E-16</v>
      </c>
    </row>
    <row r="209" spans="1:10" x14ac:dyDescent="0.2">
      <c r="A209">
        <v>2</v>
      </c>
      <c r="B209">
        <v>28973883</v>
      </c>
      <c r="C209" t="s">
        <v>2859</v>
      </c>
      <c r="D209" t="s">
        <v>895</v>
      </c>
      <c r="E209" t="s">
        <v>894</v>
      </c>
      <c r="F209">
        <v>794417</v>
      </c>
      <c r="G209">
        <v>0.3034</v>
      </c>
      <c r="H209">
        <v>1.4200000000000001E-2</v>
      </c>
      <c r="I209">
        <v>1.8E-3</v>
      </c>
      <c r="J209" s="6">
        <v>7.3000000000000003E-16</v>
      </c>
    </row>
    <row r="210" spans="1:10" x14ac:dyDescent="0.2">
      <c r="A210">
        <v>18</v>
      </c>
      <c r="B210">
        <v>1839601</v>
      </c>
      <c r="C210" t="s">
        <v>2860</v>
      </c>
      <c r="D210" t="s">
        <v>892</v>
      </c>
      <c r="E210" t="s">
        <v>895</v>
      </c>
      <c r="F210">
        <v>686063</v>
      </c>
      <c r="G210">
        <v>0.84719999999999995</v>
      </c>
      <c r="H210">
        <v>-0.02</v>
      </c>
      <c r="I210">
        <v>2.5000000000000001E-3</v>
      </c>
      <c r="J210" s="6">
        <v>8.4000000000000004E-16</v>
      </c>
    </row>
    <row r="211" spans="1:10" x14ac:dyDescent="0.2">
      <c r="A211">
        <v>5</v>
      </c>
      <c r="B211">
        <v>43191033</v>
      </c>
      <c r="C211" t="s">
        <v>2861</v>
      </c>
      <c r="D211" t="s">
        <v>895</v>
      </c>
      <c r="E211" t="s">
        <v>894</v>
      </c>
      <c r="F211">
        <v>690164</v>
      </c>
      <c r="G211">
        <v>0.66930000000000001</v>
      </c>
      <c r="H211">
        <v>1.4800000000000001E-2</v>
      </c>
      <c r="I211">
        <v>1.8E-3</v>
      </c>
      <c r="J211" s="6">
        <v>9.1E-16</v>
      </c>
    </row>
    <row r="212" spans="1:10" x14ac:dyDescent="0.2">
      <c r="A212">
        <v>4</v>
      </c>
      <c r="B212">
        <v>38699657</v>
      </c>
      <c r="C212" t="s">
        <v>2862</v>
      </c>
      <c r="D212" t="s">
        <v>892</v>
      </c>
      <c r="E212" t="s">
        <v>893</v>
      </c>
      <c r="F212">
        <v>674149</v>
      </c>
      <c r="G212">
        <v>0.37480000000000002</v>
      </c>
      <c r="H212">
        <v>-1.43E-2</v>
      </c>
      <c r="I212">
        <v>1.8E-3</v>
      </c>
      <c r="J212" s="6">
        <v>9.7999999999999995E-16</v>
      </c>
    </row>
    <row r="213" spans="1:10" x14ac:dyDescent="0.2">
      <c r="A213">
        <v>20</v>
      </c>
      <c r="B213">
        <v>32553047</v>
      </c>
      <c r="C213" t="s">
        <v>2863</v>
      </c>
      <c r="D213" t="s">
        <v>895</v>
      </c>
      <c r="E213" t="s">
        <v>893</v>
      </c>
      <c r="F213">
        <v>689653</v>
      </c>
      <c r="G213">
        <v>0.40760000000000002</v>
      </c>
      <c r="H213">
        <v>-1.41E-2</v>
      </c>
      <c r="I213">
        <v>1.8E-3</v>
      </c>
      <c r="J213" s="6">
        <v>9.8999999999999992E-16</v>
      </c>
    </row>
    <row r="214" spans="1:10" x14ac:dyDescent="0.2">
      <c r="A214">
        <v>1</v>
      </c>
      <c r="B214">
        <v>243684019</v>
      </c>
      <c r="C214" t="s">
        <v>2864</v>
      </c>
      <c r="D214" t="s">
        <v>895</v>
      </c>
      <c r="E214" t="s">
        <v>894</v>
      </c>
      <c r="F214">
        <v>689849</v>
      </c>
      <c r="G214">
        <v>0.14099999999999999</v>
      </c>
      <c r="H214">
        <v>2.06E-2</v>
      </c>
      <c r="I214">
        <v>2.5999999999999999E-3</v>
      </c>
      <c r="J214" s="6">
        <v>1.0999999999999999E-15</v>
      </c>
    </row>
    <row r="215" spans="1:10" x14ac:dyDescent="0.2">
      <c r="A215">
        <v>3</v>
      </c>
      <c r="B215">
        <v>42417982</v>
      </c>
      <c r="C215" t="s">
        <v>2865</v>
      </c>
      <c r="D215" t="s">
        <v>895</v>
      </c>
      <c r="E215" t="s">
        <v>894</v>
      </c>
      <c r="F215">
        <v>690171</v>
      </c>
      <c r="G215">
        <v>0.73089999999999999</v>
      </c>
      <c r="H215">
        <v>-1.5800000000000002E-2</v>
      </c>
      <c r="I215">
        <v>2E-3</v>
      </c>
      <c r="J215" s="6">
        <v>1.0999999999999999E-15</v>
      </c>
    </row>
    <row r="216" spans="1:10" x14ac:dyDescent="0.2">
      <c r="A216">
        <v>11</v>
      </c>
      <c r="B216">
        <v>134601012</v>
      </c>
      <c r="C216" t="s">
        <v>2866</v>
      </c>
      <c r="D216" t="s">
        <v>895</v>
      </c>
      <c r="E216" t="s">
        <v>893</v>
      </c>
      <c r="F216">
        <v>787411</v>
      </c>
      <c r="G216">
        <v>0.83740000000000003</v>
      </c>
      <c r="H216">
        <v>-1.78E-2</v>
      </c>
      <c r="I216">
        <v>2.2000000000000001E-3</v>
      </c>
      <c r="J216" s="6">
        <v>1.0999999999999999E-15</v>
      </c>
    </row>
    <row r="217" spans="1:10" x14ac:dyDescent="0.2">
      <c r="A217">
        <v>1</v>
      </c>
      <c r="B217">
        <v>154991389</v>
      </c>
      <c r="C217" t="s">
        <v>2325</v>
      </c>
      <c r="D217" t="s">
        <v>895</v>
      </c>
      <c r="E217" t="s">
        <v>894</v>
      </c>
      <c r="F217">
        <v>795227</v>
      </c>
      <c r="G217">
        <v>0.73250000000000004</v>
      </c>
      <c r="H217">
        <v>-1.49E-2</v>
      </c>
      <c r="I217">
        <v>1.9E-3</v>
      </c>
      <c r="J217" s="6">
        <v>1.2E-15</v>
      </c>
    </row>
    <row r="218" spans="1:10" x14ac:dyDescent="0.2">
      <c r="A218">
        <v>3</v>
      </c>
      <c r="B218">
        <v>84221774</v>
      </c>
      <c r="C218" t="s">
        <v>2867</v>
      </c>
      <c r="D218" t="s">
        <v>895</v>
      </c>
      <c r="E218" t="s">
        <v>894</v>
      </c>
      <c r="F218">
        <v>691925</v>
      </c>
      <c r="G218">
        <v>0.85109999999999997</v>
      </c>
      <c r="H218">
        <v>1.9300000000000001E-2</v>
      </c>
      <c r="I218">
        <v>2.3999999999999998E-3</v>
      </c>
      <c r="J218" s="6">
        <v>1.2E-15</v>
      </c>
    </row>
    <row r="219" spans="1:10" x14ac:dyDescent="0.2">
      <c r="A219">
        <v>3</v>
      </c>
      <c r="B219">
        <v>90124806</v>
      </c>
      <c r="C219" t="s">
        <v>2868</v>
      </c>
      <c r="D219" t="s">
        <v>892</v>
      </c>
      <c r="E219" t="s">
        <v>895</v>
      </c>
      <c r="F219">
        <v>675279</v>
      </c>
      <c r="G219">
        <v>0.44330000000000003</v>
      </c>
      <c r="H219">
        <v>-1.41E-2</v>
      </c>
      <c r="I219">
        <v>1.8E-3</v>
      </c>
      <c r="J219" s="6">
        <v>1.3E-15</v>
      </c>
    </row>
    <row r="220" spans="1:10" x14ac:dyDescent="0.2">
      <c r="A220">
        <v>4</v>
      </c>
      <c r="B220">
        <v>18483405</v>
      </c>
      <c r="C220" t="s">
        <v>2869</v>
      </c>
      <c r="D220" t="s">
        <v>894</v>
      </c>
      <c r="E220" t="s">
        <v>893</v>
      </c>
      <c r="F220">
        <v>636727</v>
      </c>
      <c r="G220">
        <v>0.67100000000000004</v>
      </c>
      <c r="H220">
        <v>-1.52E-2</v>
      </c>
      <c r="I220">
        <v>1.9E-3</v>
      </c>
      <c r="J220" s="6">
        <v>1.4000000000000001E-15</v>
      </c>
    </row>
    <row r="221" spans="1:10" x14ac:dyDescent="0.2">
      <c r="A221">
        <v>7</v>
      </c>
      <c r="B221">
        <v>49616203</v>
      </c>
      <c r="C221" t="s">
        <v>2637</v>
      </c>
      <c r="D221" t="s">
        <v>892</v>
      </c>
      <c r="E221" t="s">
        <v>893</v>
      </c>
      <c r="F221">
        <v>790551</v>
      </c>
      <c r="G221">
        <v>0.3896</v>
      </c>
      <c r="H221">
        <v>1.3299999999999999E-2</v>
      </c>
      <c r="I221">
        <v>1.6999999999999999E-3</v>
      </c>
      <c r="J221" s="6">
        <v>1.4000000000000001E-15</v>
      </c>
    </row>
    <row r="222" spans="1:10" x14ac:dyDescent="0.2">
      <c r="A222">
        <v>10</v>
      </c>
      <c r="B222">
        <v>118672531</v>
      </c>
      <c r="C222" t="s">
        <v>2870</v>
      </c>
      <c r="D222" t="s">
        <v>892</v>
      </c>
      <c r="E222" t="s">
        <v>894</v>
      </c>
      <c r="F222">
        <v>786354</v>
      </c>
      <c r="G222">
        <v>0.25240000000000001</v>
      </c>
      <c r="H222">
        <v>1.52E-2</v>
      </c>
      <c r="I222">
        <v>1.9E-3</v>
      </c>
      <c r="J222" s="6">
        <v>1.4000000000000001E-15</v>
      </c>
    </row>
    <row r="223" spans="1:10" x14ac:dyDescent="0.2">
      <c r="A223">
        <v>2</v>
      </c>
      <c r="B223">
        <v>174980833</v>
      </c>
      <c r="C223" t="s">
        <v>2871</v>
      </c>
      <c r="D223" t="s">
        <v>895</v>
      </c>
      <c r="E223" t="s">
        <v>894</v>
      </c>
      <c r="F223">
        <v>681572</v>
      </c>
      <c r="G223">
        <v>0.40920000000000001</v>
      </c>
      <c r="H223">
        <v>1.4200000000000001E-2</v>
      </c>
      <c r="I223">
        <v>1.8E-3</v>
      </c>
      <c r="J223" s="6">
        <v>1.6E-15</v>
      </c>
    </row>
    <row r="224" spans="1:10" x14ac:dyDescent="0.2">
      <c r="A224">
        <v>2</v>
      </c>
      <c r="B224">
        <v>55281901</v>
      </c>
      <c r="C224" t="s">
        <v>2872</v>
      </c>
      <c r="D224" t="s">
        <v>894</v>
      </c>
      <c r="E224" t="s">
        <v>893</v>
      </c>
      <c r="F224">
        <v>679924</v>
      </c>
      <c r="G224">
        <v>0.70430000000000004</v>
      </c>
      <c r="H224">
        <v>1.49E-2</v>
      </c>
      <c r="I224">
        <v>1.9E-3</v>
      </c>
      <c r="J224" s="6">
        <v>1.7E-15</v>
      </c>
    </row>
    <row r="225" spans="1:10" x14ac:dyDescent="0.2">
      <c r="A225">
        <v>6</v>
      </c>
      <c r="B225">
        <v>50275258</v>
      </c>
      <c r="C225" t="s">
        <v>2403</v>
      </c>
      <c r="D225" t="s">
        <v>895</v>
      </c>
      <c r="E225" t="s">
        <v>894</v>
      </c>
      <c r="F225">
        <v>791156</v>
      </c>
      <c r="G225">
        <v>0.94328999999999996</v>
      </c>
      <c r="H225">
        <v>-2.8500000000000001E-2</v>
      </c>
      <c r="I225">
        <v>3.5999999999999999E-3</v>
      </c>
      <c r="J225" s="6">
        <v>1.7E-15</v>
      </c>
    </row>
    <row r="226" spans="1:10" x14ac:dyDescent="0.2">
      <c r="A226">
        <v>6</v>
      </c>
      <c r="B226">
        <v>51789259</v>
      </c>
      <c r="C226" t="s">
        <v>2873</v>
      </c>
      <c r="D226" t="s">
        <v>892</v>
      </c>
      <c r="E226" t="s">
        <v>893</v>
      </c>
      <c r="F226">
        <v>687827</v>
      </c>
      <c r="G226">
        <v>0.35410000000000003</v>
      </c>
      <c r="H226">
        <v>1.43E-2</v>
      </c>
      <c r="I226">
        <v>1.8E-3</v>
      </c>
      <c r="J226" s="6">
        <v>1.7E-15</v>
      </c>
    </row>
    <row r="227" spans="1:10" x14ac:dyDescent="0.2">
      <c r="A227">
        <v>7</v>
      </c>
      <c r="B227">
        <v>114350102</v>
      </c>
      <c r="C227" t="s">
        <v>2874</v>
      </c>
      <c r="D227" t="s">
        <v>895</v>
      </c>
      <c r="E227" t="s">
        <v>894</v>
      </c>
      <c r="F227">
        <v>683636</v>
      </c>
      <c r="G227">
        <v>0.40260000000000001</v>
      </c>
      <c r="H227">
        <v>1.4E-2</v>
      </c>
      <c r="I227">
        <v>1.8E-3</v>
      </c>
      <c r="J227" s="6">
        <v>1.9000000000000001E-15</v>
      </c>
    </row>
    <row r="228" spans="1:10" x14ac:dyDescent="0.2">
      <c r="A228">
        <v>9</v>
      </c>
      <c r="B228">
        <v>37183628</v>
      </c>
      <c r="C228" t="s">
        <v>2875</v>
      </c>
      <c r="D228" t="s">
        <v>892</v>
      </c>
      <c r="E228" t="s">
        <v>893</v>
      </c>
      <c r="F228">
        <v>688742</v>
      </c>
      <c r="G228">
        <v>0.35820000000000002</v>
      </c>
      <c r="H228">
        <v>-1.41E-2</v>
      </c>
      <c r="I228">
        <v>1.8E-3</v>
      </c>
      <c r="J228" s="6">
        <v>1.9000000000000001E-15</v>
      </c>
    </row>
    <row r="229" spans="1:10" x14ac:dyDescent="0.2">
      <c r="A229">
        <v>5</v>
      </c>
      <c r="B229">
        <v>50914726</v>
      </c>
      <c r="C229" t="s">
        <v>2876</v>
      </c>
      <c r="D229" t="s">
        <v>895</v>
      </c>
      <c r="E229" t="s">
        <v>894</v>
      </c>
      <c r="F229">
        <v>789640</v>
      </c>
      <c r="G229">
        <v>3.7830000000000003E-2</v>
      </c>
      <c r="H229">
        <v>3.6400000000000002E-2</v>
      </c>
      <c r="I229">
        <v>4.5999999999999999E-3</v>
      </c>
      <c r="J229" s="6">
        <v>2.1999999999999999E-15</v>
      </c>
    </row>
    <row r="230" spans="1:10" x14ac:dyDescent="0.2">
      <c r="A230">
        <v>13</v>
      </c>
      <c r="B230">
        <v>31033232</v>
      </c>
      <c r="C230" t="s">
        <v>2877</v>
      </c>
      <c r="D230" t="s">
        <v>895</v>
      </c>
      <c r="E230" t="s">
        <v>894</v>
      </c>
      <c r="F230">
        <v>776153</v>
      </c>
      <c r="G230">
        <v>0.26469999999999999</v>
      </c>
      <c r="H230">
        <v>-1.4800000000000001E-2</v>
      </c>
      <c r="I230">
        <v>1.9E-3</v>
      </c>
      <c r="J230" s="6">
        <v>2.2999999999999999E-15</v>
      </c>
    </row>
    <row r="231" spans="1:10" x14ac:dyDescent="0.2">
      <c r="A231">
        <v>14</v>
      </c>
      <c r="B231">
        <v>79499850</v>
      </c>
      <c r="C231" t="s">
        <v>2878</v>
      </c>
      <c r="D231" t="s">
        <v>895</v>
      </c>
      <c r="E231" t="s">
        <v>894</v>
      </c>
      <c r="F231">
        <v>781339</v>
      </c>
      <c r="G231">
        <v>0.6361</v>
      </c>
      <c r="H231">
        <v>1.37E-2</v>
      </c>
      <c r="I231">
        <v>1.6999999999999999E-3</v>
      </c>
      <c r="J231" s="6">
        <v>2.2999999999999999E-15</v>
      </c>
    </row>
    <row r="232" spans="1:10" x14ac:dyDescent="0.2">
      <c r="A232">
        <v>1</v>
      </c>
      <c r="B232">
        <v>112318484</v>
      </c>
      <c r="C232" t="s">
        <v>2879</v>
      </c>
      <c r="D232" t="s">
        <v>892</v>
      </c>
      <c r="E232" t="s">
        <v>893</v>
      </c>
      <c r="F232">
        <v>664083</v>
      </c>
      <c r="G232">
        <v>0.61650000000000005</v>
      </c>
      <c r="H232">
        <v>1.46E-2</v>
      </c>
      <c r="I232">
        <v>1.8E-3</v>
      </c>
      <c r="J232" s="6">
        <v>2.3999999999999999E-15</v>
      </c>
    </row>
    <row r="233" spans="1:10" x14ac:dyDescent="0.2">
      <c r="A233">
        <v>9</v>
      </c>
      <c r="B233">
        <v>96484342</v>
      </c>
      <c r="C233" t="s">
        <v>2880</v>
      </c>
      <c r="D233" t="s">
        <v>892</v>
      </c>
      <c r="E233" t="s">
        <v>893</v>
      </c>
      <c r="F233">
        <v>691183</v>
      </c>
      <c r="G233">
        <v>0.73360000000000003</v>
      </c>
      <c r="H233">
        <v>-1.54E-2</v>
      </c>
      <c r="I233">
        <v>2E-3</v>
      </c>
      <c r="J233" s="6">
        <v>2.8000000000000001E-15</v>
      </c>
    </row>
    <row r="234" spans="1:10" x14ac:dyDescent="0.2">
      <c r="A234">
        <v>5</v>
      </c>
      <c r="B234">
        <v>122732050</v>
      </c>
      <c r="C234" t="s">
        <v>2881</v>
      </c>
      <c r="D234" t="s">
        <v>895</v>
      </c>
      <c r="E234" t="s">
        <v>893</v>
      </c>
      <c r="F234">
        <v>685925</v>
      </c>
      <c r="G234">
        <v>0.56499999999999995</v>
      </c>
      <c r="H234">
        <v>1.37E-2</v>
      </c>
      <c r="I234">
        <v>1.6999999999999999E-3</v>
      </c>
      <c r="J234" s="6">
        <v>2.9000000000000002E-15</v>
      </c>
    </row>
    <row r="235" spans="1:10" x14ac:dyDescent="0.2">
      <c r="A235">
        <v>9</v>
      </c>
      <c r="B235">
        <v>11831420</v>
      </c>
      <c r="C235" t="s">
        <v>2882</v>
      </c>
      <c r="D235" t="s">
        <v>895</v>
      </c>
      <c r="E235" t="s">
        <v>893</v>
      </c>
      <c r="F235">
        <v>690065</v>
      </c>
      <c r="G235">
        <v>0.64459999999999995</v>
      </c>
      <c r="H235">
        <v>1.43E-2</v>
      </c>
      <c r="I235">
        <v>1.8E-3</v>
      </c>
      <c r="J235" s="6">
        <v>2.9000000000000002E-15</v>
      </c>
    </row>
    <row r="236" spans="1:10" x14ac:dyDescent="0.2">
      <c r="A236">
        <v>1</v>
      </c>
      <c r="B236">
        <v>82379446</v>
      </c>
      <c r="C236" t="s">
        <v>2883</v>
      </c>
      <c r="D236" t="s">
        <v>895</v>
      </c>
      <c r="E236" t="s">
        <v>894</v>
      </c>
      <c r="F236">
        <v>792227</v>
      </c>
      <c r="G236">
        <v>0.74480000000000002</v>
      </c>
      <c r="H236">
        <v>-1.47E-2</v>
      </c>
      <c r="I236">
        <v>1.9E-3</v>
      </c>
      <c r="J236" s="6">
        <v>3.5000000000000001E-15</v>
      </c>
    </row>
    <row r="237" spans="1:10" x14ac:dyDescent="0.2">
      <c r="A237">
        <v>3</v>
      </c>
      <c r="B237">
        <v>135800693</v>
      </c>
      <c r="C237" t="s">
        <v>2884</v>
      </c>
      <c r="D237" t="s">
        <v>892</v>
      </c>
      <c r="E237" t="s">
        <v>893</v>
      </c>
      <c r="F237">
        <v>685558</v>
      </c>
      <c r="G237">
        <v>0.72629999999999995</v>
      </c>
      <c r="H237">
        <v>-1.54E-2</v>
      </c>
      <c r="I237">
        <v>2E-3</v>
      </c>
      <c r="J237" s="6">
        <v>3.7000000000000002E-15</v>
      </c>
    </row>
    <row r="238" spans="1:10" x14ac:dyDescent="0.2">
      <c r="A238">
        <v>3</v>
      </c>
      <c r="B238">
        <v>53777176</v>
      </c>
      <c r="C238" t="s">
        <v>2885</v>
      </c>
      <c r="D238" t="s">
        <v>895</v>
      </c>
      <c r="E238" t="s">
        <v>894</v>
      </c>
      <c r="F238">
        <v>686125</v>
      </c>
      <c r="G238">
        <v>0.76500000000000001</v>
      </c>
      <c r="H238">
        <v>1.6E-2</v>
      </c>
      <c r="I238">
        <v>2E-3</v>
      </c>
      <c r="J238" s="6">
        <v>3.8000000000000002E-15</v>
      </c>
    </row>
    <row r="239" spans="1:10" x14ac:dyDescent="0.2">
      <c r="A239">
        <v>1</v>
      </c>
      <c r="B239">
        <v>39569571</v>
      </c>
      <c r="C239" t="s">
        <v>2886</v>
      </c>
      <c r="D239" t="s">
        <v>895</v>
      </c>
      <c r="E239" t="s">
        <v>894</v>
      </c>
      <c r="F239">
        <v>689443</v>
      </c>
      <c r="G239">
        <v>0.22489999999999999</v>
      </c>
      <c r="H239">
        <v>1.6500000000000001E-2</v>
      </c>
      <c r="I239">
        <v>2.0999999999999999E-3</v>
      </c>
      <c r="J239" s="6">
        <v>4.7999999999999999E-15</v>
      </c>
    </row>
    <row r="240" spans="1:10" x14ac:dyDescent="0.2">
      <c r="A240">
        <v>6</v>
      </c>
      <c r="B240">
        <v>33771673</v>
      </c>
      <c r="C240" t="s">
        <v>2887</v>
      </c>
      <c r="D240" t="s">
        <v>892</v>
      </c>
      <c r="E240" t="s">
        <v>895</v>
      </c>
      <c r="F240">
        <v>687785</v>
      </c>
      <c r="G240">
        <v>0.23019999999999999</v>
      </c>
      <c r="H240">
        <v>-1.6E-2</v>
      </c>
      <c r="I240">
        <v>2E-3</v>
      </c>
      <c r="J240" s="6">
        <v>5.1E-15</v>
      </c>
    </row>
    <row r="241" spans="1:10" x14ac:dyDescent="0.2">
      <c r="A241">
        <v>12</v>
      </c>
      <c r="B241">
        <v>90216146</v>
      </c>
      <c r="C241" t="s">
        <v>2888</v>
      </c>
      <c r="D241" t="s">
        <v>892</v>
      </c>
      <c r="E241" t="s">
        <v>894</v>
      </c>
      <c r="F241">
        <v>687962</v>
      </c>
      <c r="G241">
        <v>0.2525</v>
      </c>
      <c r="H241">
        <v>-1.5699999999999999E-2</v>
      </c>
      <c r="I241">
        <v>2E-3</v>
      </c>
      <c r="J241" s="6">
        <v>5.2000000000000001E-15</v>
      </c>
    </row>
    <row r="242" spans="1:10" x14ac:dyDescent="0.2">
      <c r="A242">
        <v>16</v>
      </c>
      <c r="B242">
        <v>68381978</v>
      </c>
      <c r="C242" t="s">
        <v>2889</v>
      </c>
      <c r="D242" t="s">
        <v>892</v>
      </c>
      <c r="E242" t="s">
        <v>893</v>
      </c>
      <c r="F242">
        <v>795159</v>
      </c>
      <c r="G242">
        <v>0.33439999999999998</v>
      </c>
      <c r="H242">
        <v>1.35E-2</v>
      </c>
      <c r="I242">
        <v>1.6999999999999999E-3</v>
      </c>
      <c r="J242" s="6">
        <v>5.5000000000000002E-15</v>
      </c>
    </row>
    <row r="243" spans="1:10" x14ac:dyDescent="0.2">
      <c r="A243">
        <v>3</v>
      </c>
      <c r="B243">
        <v>82646519</v>
      </c>
      <c r="C243" t="s">
        <v>2890</v>
      </c>
      <c r="D243" t="s">
        <v>895</v>
      </c>
      <c r="E243" t="s">
        <v>894</v>
      </c>
      <c r="F243">
        <v>691701</v>
      </c>
      <c r="G243">
        <v>0.83509999999999995</v>
      </c>
      <c r="H243">
        <v>1.7899999999999999E-2</v>
      </c>
      <c r="I243">
        <v>2.3E-3</v>
      </c>
      <c r="J243" s="6">
        <v>6.2999999999999998E-15</v>
      </c>
    </row>
    <row r="244" spans="1:10" x14ac:dyDescent="0.2">
      <c r="A244">
        <v>2</v>
      </c>
      <c r="B244">
        <v>220163543</v>
      </c>
      <c r="C244" t="s">
        <v>2891</v>
      </c>
      <c r="D244" t="s">
        <v>892</v>
      </c>
      <c r="E244" t="s">
        <v>893</v>
      </c>
      <c r="F244">
        <v>688977</v>
      </c>
      <c r="G244">
        <v>0.85070000000000001</v>
      </c>
      <c r="H244">
        <v>1.89E-2</v>
      </c>
      <c r="I244">
        <v>2.3999999999999998E-3</v>
      </c>
      <c r="J244" s="6">
        <v>6.3999999999999999E-15</v>
      </c>
    </row>
    <row r="245" spans="1:10" x14ac:dyDescent="0.2">
      <c r="A245">
        <v>12</v>
      </c>
      <c r="B245">
        <v>110903380</v>
      </c>
      <c r="C245" t="s">
        <v>2892</v>
      </c>
      <c r="D245" t="s">
        <v>894</v>
      </c>
      <c r="E245" t="s">
        <v>893</v>
      </c>
      <c r="F245">
        <v>795209</v>
      </c>
      <c r="G245">
        <v>0.69030000000000002</v>
      </c>
      <c r="H245">
        <v>-1.3599999999999999E-2</v>
      </c>
      <c r="I245">
        <v>1.8E-3</v>
      </c>
      <c r="J245" s="6">
        <v>7.6000000000000004E-15</v>
      </c>
    </row>
    <row r="246" spans="1:10" x14ac:dyDescent="0.2">
      <c r="A246">
        <v>3</v>
      </c>
      <c r="B246">
        <v>42308735</v>
      </c>
      <c r="C246" t="s">
        <v>2893</v>
      </c>
      <c r="D246" t="s">
        <v>892</v>
      </c>
      <c r="E246" t="s">
        <v>893</v>
      </c>
      <c r="F246">
        <v>793248</v>
      </c>
      <c r="G246">
        <v>0.88759999999999994</v>
      </c>
      <c r="H246">
        <v>1.9699999999999999E-2</v>
      </c>
      <c r="I246">
        <v>2.5000000000000001E-3</v>
      </c>
      <c r="J246" s="6">
        <v>8.0999999999999999E-15</v>
      </c>
    </row>
    <row r="247" spans="1:10" x14ac:dyDescent="0.2">
      <c r="A247">
        <v>11</v>
      </c>
      <c r="B247">
        <v>133767622</v>
      </c>
      <c r="C247" t="s">
        <v>2894</v>
      </c>
      <c r="D247" t="s">
        <v>895</v>
      </c>
      <c r="E247" t="s">
        <v>893</v>
      </c>
      <c r="F247">
        <v>779232</v>
      </c>
      <c r="G247">
        <v>0.80549999999999999</v>
      </c>
      <c r="H247">
        <v>1.6400000000000001E-2</v>
      </c>
      <c r="I247">
        <v>2.0999999999999999E-3</v>
      </c>
      <c r="J247" s="6">
        <v>8.9999999999999995E-15</v>
      </c>
    </row>
    <row r="248" spans="1:10" x14ac:dyDescent="0.2">
      <c r="A248">
        <v>11</v>
      </c>
      <c r="B248">
        <v>131467794</v>
      </c>
      <c r="C248" t="s">
        <v>2528</v>
      </c>
      <c r="D248" t="s">
        <v>895</v>
      </c>
      <c r="E248" t="s">
        <v>894</v>
      </c>
      <c r="F248">
        <v>785785</v>
      </c>
      <c r="G248">
        <v>0.47799999999999998</v>
      </c>
      <c r="H248">
        <v>-1.2800000000000001E-2</v>
      </c>
      <c r="I248">
        <v>1.6999999999999999E-3</v>
      </c>
      <c r="J248" s="6">
        <v>9.9000000000000007E-15</v>
      </c>
    </row>
    <row r="249" spans="1:10" x14ac:dyDescent="0.2">
      <c r="A249">
        <v>7</v>
      </c>
      <c r="B249">
        <v>93241640</v>
      </c>
      <c r="C249" t="s">
        <v>2895</v>
      </c>
      <c r="D249" t="s">
        <v>895</v>
      </c>
      <c r="E249" t="s">
        <v>894</v>
      </c>
      <c r="F249">
        <v>690830</v>
      </c>
      <c r="G249">
        <v>0.64</v>
      </c>
      <c r="H249">
        <v>-1.3899999999999999E-2</v>
      </c>
      <c r="I249">
        <v>1.8E-3</v>
      </c>
      <c r="J249" s="6">
        <v>1E-14</v>
      </c>
    </row>
    <row r="250" spans="1:10" x14ac:dyDescent="0.2">
      <c r="A250">
        <v>16</v>
      </c>
      <c r="B250">
        <v>24578458</v>
      </c>
      <c r="C250" t="s">
        <v>2896</v>
      </c>
      <c r="D250" t="s">
        <v>895</v>
      </c>
      <c r="E250" t="s">
        <v>894</v>
      </c>
      <c r="F250">
        <v>687736</v>
      </c>
      <c r="G250">
        <v>0.50139999999999996</v>
      </c>
      <c r="H250">
        <v>1.3299999999999999E-2</v>
      </c>
      <c r="I250">
        <v>1.6999999999999999E-3</v>
      </c>
      <c r="J250" s="6">
        <v>1.1E-14</v>
      </c>
    </row>
    <row r="251" spans="1:10" x14ac:dyDescent="0.2">
      <c r="A251">
        <v>2</v>
      </c>
      <c r="B251">
        <v>47010742</v>
      </c>
      <c r="C251" t="s">
        <v>2897</v>
      </c>
      <c r="D251" t="s">
        <v>892</v>
      </c>
      <c r="E251" t="s">
        <v>893</v>
      </c>
      <c r="F251">
        <v>686541</v>
      </c>
      <c r="G251">
        <v>0.34060000000000001</v>
      </c>
      <c r="H251">
        <v>-1.4E-2</v>
      </c>
      <c r="I251">
        <v>1.8E-3</v>
      </c>
      <c r="J251" s="6">
        <v>1.1999999999999999E-14</v>
      </c>
    </row>
    <row r="252" spans="1:10" x14ac:dyDescent="0.2">
      <c r="A252">
        <v>18</v>
      </c>
      <c r="B252">
        <v>40736590</v>
      </c>
      <c r="C252" t="s">
        <v>2233</v>
      </c>
      <c r="D252" t="s">
        <v>892</v>
      </c>
      <c r="E252" t="s">
        <v>894</v>
      </c>
      <c r="F252">
        <v>691776</v>
      </c>
      <c r="G252">
        <v>0.37659999999999999</v>
      </c>
      <c r="H252">
        <v>-1.37E-2</v>
      </c>
      <c r="I252">
        <v>1.8E-3</v>
      </c>
      <c r="J252" s="6">
        <v>1.1999999999999999E-14</v>
      </c>
    </row>
    <row r="253" spans="1:10" x14ac:dyDescent="0.2">
      <c r="A253">
        <v>3</v>
      </c>
      <c r="B253">
        <v>62481063</v>
      </c>
      <c r="C253" t="s">
        <v>2339</v>
      </c>
      <c r="D253" t="s">
        <v>895</v>
      </c>
      <c r="E253" t="s">
        <v>894</v>
      </c>
      <c r="F253">
        <v>783729</v>
      </c>
      <c r="G253">
        <v>0.72770000000000001</v>
      </c>
      <c r="H253">
        <v>1.41E-2</v>
      </c>
      <c r="I253">
        <v>1.8E-3</v>
      </c>
      <c r="J253" s="6">
        <v>1.3E-14</v>
      </c>
    </row>
    <row r="254" spans="1:10" x14ac:dyDescent="0.2">
      <c r="A254">
        <v>3</v>
      </c>
      <c r="B254">
        <v>49395757</v>
      </c>
      <c r="C254" t="s">
        <v>2898</v>
      </c>
      <c r="D254" t="s">
        <v>892</v>
      </c>
      <c r="E254" t="s">
        <v>893</v>
      </c>
      <c r="F254">
        <v>692292</v>
      </c>
      <c r="G254">
        <v>0.30409999999999998</v>
      </c>
      <c r="H254">
        <v>-1.44E-2</v>
      </c>
      <c r="I254">
        <v>1.9E-3</v>
      </c>
      <c r="J254" s="6">
        <v>1.3E-14</v>
      </c>
    </row>
    <row r="255" spans="1:10" x14ac:dyDescent="0.2">
      <c r="A255">
        <v>6</v>
      </c>
      <c r="B255">
        <v>43757896</v>
      </c>
      <c r="C255" t="s">
        <v>2062</v>
      </c>
      <c r="D255" t="s">
        <v>892</v>
      </c>
      <c r="E255" t="s">
        <v>894</v>
      </c>
      <c r="F255">
        <v>757136</v>
      </c>
      <c r="G255">
        <v>0.47749999999999998</v>
      </c>
      <c r="H255">
        <v>-1.3100000000000001E-2</v>
      </c>
      <c r="I255">
        <v>1.6999999999999999E-3</v>
      </c>
      <c r="J255" s="6">
        <v>1.3E-14</v>
      </c>
    </row>
    <row r="256" spans="1:10" x14ac:dyDescent="0.2">
      <c r="A256">
        <v>18</v>
      </c>
      <c r="B256">
        <v>58738938</v>
      </c>
      <c r="C256" t="s">
        <v>2899</v>
      </c>
      <c r="D256" t="s">
        <v>892</v>
      </c>
      <c r="E256" t="s">
        <v>893</v>
      </c>
      <c r="F256">
        <v>666557</v>
      </c>
      <c r="G256">
        <v>0.96316999999999997</v>
      </c>
      <c r="H256">
        <v>3.7400000000000003E-2</v>
      </c>
      <c r="I256">
        <v>4.8999999999999998E-3</v>
      </c>
      <c r="J256" s="6">
        <v>1.3E-14</v>
      </c>
    </row>
    <row r="257" spans="1:10" x14ac:dyDescent="0.2">
      <c r="A257">
        <v>5</v>
      </c>
      <c r="B257">
        <v>88799143</v>
      </c>
      <c r="C257" t="s">
        <v>2900</v>
      </c>
      <c r="D257" t="s">
        <v>895</v>
      </c>
      <c r="E257" t="s">
        <v>893</v>
      </c>
      <c r="F257">
        <v>692118</v>
      </c>
      <c r="G257">
        <v>0.63439999999999996</v>
      </c>
      <c r="H257">
        <v>-1.37E-2</v>
      </c>
      <c r="I257">
        <v>1.8E-3</v>
      </c>
      <c r="J257" s="6">
        <v>1.4E-14</v>
      </c>
    </row>
    <row r="258" spans="1:10" x14ac:dyDescent="0.2">
      <c r="A258">
        <v>16</v>
      </c>
      <c r="B258">
        <v>2097158</v>
      </c>
      <c r="C258" t="s">
        <v>2901</v>
      </c>
      <c r="D258" t="s">
        <v>892</v>
      </c>
      <c r="E258" t="s">
        <v>893</v>
      </c>
      <c r="F258">
        <v>761216</v>
      </c>
      <c r="G258">
        <v>0.21709999999999999</v>
      </c>
      <c r="H258">
        <v>-1.5900000000000001E-2</v>
      </c>
      <c r="I258">
        <v>2.0999999999999999E-3</v>
      </c>
      <c r="J258" s="6">
        <v>1.4E-14</v>
      </c>
    </row>
    <row r="259" spans="1:10" x14ac:dyDescent="0.2">
      <c r="A259">
        <v>2</v>
      </c>
      <c r="B259">
        <v>35512183</v>
      </c>
      <c r="C259" t="s">
        <v>2902</v>
      </c>
      <c r="D259" t="s">
        <v>895</v>
      </c>
      <c r="E259" t="s">
        <v>894</v>
      </c>
      <c r="F259">
        <v>792231</v>
      </c>
      <c r="G259">
        <v>0.44979999999999998</v>
      </c>
      <c r="H259">
        <v>1.2500000000000001E-2</v>
      </c>
      <c r="I259">
        <v>1.6000000000000001E-3</v>
      </c>
      <c r="J259" s="6">
        <v>1.4999999999999999E-14</v>
      </c>
    </row>
    <row r="260" spans="1:10" x14ac:dyDescent="0.2">
      <c r="A260">
        <v>16</v>
      </c>
      <c r="B260">
        <v>4930100</v>
      </c>
      <c r="C260" t="s">
        <v>2903</v>
      </c>
      <c r="D260" t="s">
        <v>895</v>
      </c>
      <c r="E260" t="s">
        <v>894</v>
      </c>
      <c r="F260">
        <v>792860</v>
      </c>
      <c r="G260">
        <v>0.3604</v>
      </c>
      <c r="H260">
        <v>1.2999999999999999E-2</v>
      </c>
      <c r="I260">
        <v>1.6999999999999999E-3</v>
      </c>
      <c r="J260" s="6">
        <v>1.4999999999999999E-14</v>
      </c>
    </row>
    <row r="261" spans="1:10" x14ac:dyDescent="0.2">
      <c r="A261">
        <v>2</v>
      </c>
      <c r="B261">
        <v>295255</v>
      </c>
      <c r="C261" t="s">
        <v>2904</v>
      </c>
      <c r="D261" t="s">
        <v>892</v>
      </c>
      <c r="E261" t="s">
        <v>893</v>
      </c>
      <c r="F261">
        <v>795394</v>
      </c>
      <c r="G261">
        <v>0.22459999999999999</v>
      </c>
      <c r="H261">
        <v>1.5100000000000001E-2</v>
      </c>
      <c r="I261">
        <v>2E-3</v>
      </c>
      <c r="J261" s="6">
        <v>1.7E-14</v>
      </c>
    </row>
    <row r="262" spans="1:10" x14ac:dyDescent="0.2">
      <c r="A262">
        <v>6</v>
      </c>
      <c r="B262">
        <v>104805862</v>
      </c>
      <c r="C262" t="s">
        <v>2905</v>
      </c>
      <c r="D262" t="s">
        <v>895</v>
      </c>
      <c r="E262" t="s">
        <v>893</v>
      </c>
      <c r="F262">
        <v>692226</v>
      </c>
      <c r="G262">
        <v>0.80879999999999996</v>
      </c>
      <c r="H262">
        <v>1.6500000000000001E-2</v>
      </c>
      <c r="I262">
        <v>2.0999999999999999E-3</v>
      </c>
      <c r="J262" s="6">
        <v>1.7E-14</v>
      </c>
    </row>
    <row r="263" spans="1:10" x14ac:dyDescent="0.2">
      <c r="A263">
        <v>16</v>
      </c>
      <c r="B263">
        <v>49062590</v>
      </c>
      <c r="C263" t="s">
        <v>2906</v>
      </c>
      <c r="D263" t="s">
        <v>892</v>
      </c>
      <c r="E263" t="s">
        <v>894</v>
      </c>
      <c r="F263">
        <v>784784</v>
      </c>
      <c r="G263">
        <v>0.62109999999999999</v>
      </c>
      <c r="H263">
        <v>-1.29E-2</v>
      </c>
      <c r="I263">
        <v>1.6999999999999999E-3</v>
      </c>
      <c r="J263" s="6">
        <v>1.7E-14</v>
      </c>
    </row>
    <row r="264" spans="1:10" x14ac:dyDescent="0.2">
      <c r="A264">
        <v>12</v>
      </c>
      <c r="B264">
        <v>99611659</v>
      </c>
      <c r="C264" t="s">
        <v>2907</v>
      </c>
      <c r="D264" t="s">
        <v>892</v>
      </c>
      <c r="E264" t="s">
        <v>893</v>
      </c>
      <c r="F264">
        <v>691039</v>
      </c>
      <c r="G264">
        <v>0.36609999999999998</v>
      </c>
      <c r="H264">
        <v>1.37E-2</v>
      </c>
      <c r="I264">
        <v>1.8E-3</v>
      </c>
      <c r="J264" s="6">
        <v>1.7999999999999999E-14</v>
      </c>
    </row>
    <row r="265" spans="1:10" x14ac:dyDescent="0.2">
      <c r="A265">
        <v>13</v>
      </c>
      <c r="B265">
        <v>40784814</v>
      </c>
      <c r="C265" t="s">
        <v>2908</v>
      </c>
      <c r="D265" t="s">
        <v>895</v>
      </c>
      <c r="E265" t="s">
        <v>893</v>
      </c>
      <c r="F265">
        <v>688180</v>
      </c>
      <c r="G265">
        <v>0.67949999999999999</v>
      </c>
      <c r="H265">
        <v>-1.41E-2</v>
      </c>
      <c r="I265">
        <v>1.8E-3</v>
      </c>
      <c r="J265" s="6">
        <v>1.7999999999999999E-14</v>
      </c>
    </row>
    <row r="266" spans="1:10" x14ac:dyDescent="0.2">
      <c r="A266">
        <v>10</v>
      </c>
      <c r="B266">
        <v>65314711</v>
      </c>
      <c r="C266" t="s">
        <v>2909</v>
      </c>
      <c r="D266" t="s">
        <v>894</v>
      </c>
      <c r="E266" t="s">
        <v>893</v>
      </c>
      <c r="F266">
        <v>686502</v>
      </c>
      <c r="G266">
        <v>0.47399999999999998</v>
      </c>
      <c r="H266">
        <v>1.3100000000000001E-2</v>
      </c>
      <c r="I266">
        <v>1.6999999999999999E-3</v>
      </c>
      <c r="J266" s="6">
        <v>2E-14</v>
      </c>
    </row>
    <row r="267" spans="1:10" x14ac:dyDescent="0.2">
      <c r="A267">
        <v>19</v>
      </c>
      <c r="B267">
        <v>19378671</v>
      </c>
      <c r="C267" t="s">
        <v>2239</v>
      </c>
      <c r="D267" t="s">
        <v>892</v>
      </c>
      <c r="E267" t="s">
        <v>893</v>
      </c>
      <c r="F267">
        <v>793852</v>
      </c>
      <c r="G267">
        <v>0.84219999999999995</v>
      </c>
      <c r="H267">
        <v>1.7100000000000001E-2</v>
      </c>
      <c r="I267">
        <v>2.2000000000000001E-3</v>
      </c>
      <c r="J267" s="6">
        <v>2E-14</v>
      </c>
    </row>
    <row r="268" spans="1:10" x14ac:dyDescent="0.2">
      <c r="A268">
        <v>3</v>
      </c>
      <c r="B268">
        <v>12426936</v>
      </c>
      <c r="C268" t="s">
        <v>2910</v>
      </c>
      <c r="D268" t="s">
        <v>895</v>
      </c>
      <c r="E268" t="s">
        <v>893</v>
      </c>
      <c r="F268">
        <v>789318</v>
      </c>
      <c r="G268">
        <v>0.1416</v>
      </c>
      <c r="H268">
        <v>-1.77E-2</v>
      </c>
      <c r="I268">
        <v>2.3E-3</v>
      </c>
      <c r="J268" s="6">
        <v>2.2000000000000001E-14</v>
      </c>
    </row>
    <row r="269" spans="1:10" x14ac:dyDescent="0.2">
      <c r="A269">
        <v>3</v>
      </c>
      <c r="B269">
        <v>107820063</v>
      </c>
      <c r="C269" t="s">
        <v>2911</v>
      </c>
      <c r="D269" t="s">
        <v>895</v>
      </c>
      <c r="E269" t="s">
        <v>894</v>
      </c>
      <c r="F269">
        <v>790612</v>
      </c>
      <c r="G269">
        <v>0.2969</v>
      </c>
      <c r="H269">
        <v>-1.3599999999999999E-2</v>
      </c>
      <c r="I269">
        <v>1.8E-3</v>
      </c>
      <c r="J269" s="6">
        <v>2.3E-14</v>
      </c>
    </row>
    <row r="270" spans="1:10" x14ac:dyDescent="0.2">
      <c r="A270">
        <v>9</v>
      </c>
      <c r="B270">
        <v>131027982</v>
      </c>
      <c r="C270" t="s">
        <v>2912</v>
      </c>
      <c r="D270" t="s">
        <v>894</v>
      </c>
      <c r="E270" t="s">
        <v>893</v>
      </c>
      <c r="F270">
        <v>683494</v>
      </c>
      <c r="G270">
        <v>0.15310000000000001</v>
      </c>
      <c r="H270">
        <v>1.8700000000000001E-2</v>
      </c>
      <c r="I270">
        <v>2.3999999999999998E-3</v>
      </c>
      <c r="J270" s="6">
        <v>2.3E-14</v>
      </c>
    </row>
    <row r="271" spans="1:10" x14ac:dyDescent="0.2">
      <c r="A271">
        <v>11</v>
      </c>
      <c r="B271">
        <v>64090422</v>
      </c>
      <c r="C271" t="s">
        <v>2913</v>
      </c>
      <c r="D271" t="s">
        <v>892</v>
      </c>
      <c r="E271" t="s">
        <v>893</v>
      </c>
      <c r="F271">
        <v>690463</v>
      </c>
      <c r="G271">
        <v>0.16250000000000001</v>
      </c>
      <c r="H271">
        <v>-1.7999999999999999E-2</v>
      </c>
      <c r="I271">
        <v>2.3999999999999998E-3</v>
      </c>
      <c r="J271" s="6">
        <v>2.3999999999999999E-14</v>
      </c>
    </row>
    <row r="272" spans="1:10" x14ac:dyDescent="0.2">
      <c r="A272">
        <v>18</v>
      </c>
      <c r="B272">
        <v>39644247</v>
      </c>
      <c r="C272" t="s">
        <v>2914</v>
      </c>
      <c r="D272" t="s">
        <v>895</v>
      </c>
      <c r="E272" t="s">
        <v>893</v>
      </c>
      <c r="F272">
        <v>685154</v>
      </c>
      <c r="G272">
        <v>0.39560000000000001</v>
      </c>
      <c r="H272">
        <v>1.35E-2</v>
      </c>
      <c r="I272">
        <v>1.8E-3</v>
      </c>
      <c r="J272" s="6">
        <v>2.3999999999999999E-14</v>
      </c>
    </row>
    <row r="273" spans="1:10" x14ac:dyDescent="0.2">
      <c r="A273">
        <v>1</v>
      </c>
      <c r="B273">
        <v>11284336</v>
      </c>
      <c r="C273" t="s">
        <v>2915</v>
      </c>
      <c r="D273" t="s">
        <v>892</v>
      </c>
      <c r="E273" t="s">
        <v>893</v>
      </c>
      <c r="F273">
        <v>794997</v>
      </c>
      <c r="G273">
        <v>0.27439999999999998</v>
      </c>
      <c r="H273">
        <v>1.3899999999999999E-2</v>
      </c>
      <c r="I273">
        <v>1.8E-3</v>
      </c>
      <c r="J273" s="6">
        <v>2.5000000000000001E-14</v>
      </c>
    </row>
    <row r="274" spans="1:10" x14ac:dyDescent="0.2">
      <c r="A274">
        <v>17</v>
      </c>
      <c r="B274">
        <v>2136065</v>
      </c>
      <c r="C274" t="s">
        <v>2189</v>
      </c>
      <c r="D274" t="s">
        <v>895</v>
      </c>
      <c r="E274" t="s">
        <v>893</v>
      </c>
      <c r="F274">
        <v>788202</v>
      </c>
      <c r="G274">
        <v>0.64039999999999997</v>
      </c>
      <c r="H274">
        <v>-1.2999999999999999E-2</v>
      </c>
      <c r="I274">
        <v>1.6999999999999999E-3</v>
      </c>
      <c r="J274" s="6">
        <v>2.6E-14</v>
      </c>
    </row>
    <row r="275" spans="1:10" x14ac:dyDescent="0.2">
      <c r="A275">
        <v>20</v>
      </c>
      <c r="B275">
        <v>47495560</v>
      </c>
      <c r="C275" t="s">
        <v>2916</v>
      </c>
      <c r="D275" t="s">
        <v>895</v>
      </c>
      <c r="E275" t="s">
        <v>894</v>
      </c>
      <c r="F275">
        <v>685234</v>
      </c>
      <c r="G275">
        <v>0.16539999999999999</v>
      </c>
      <c r="H275">
        <v>-1.78E-2</v>
      </c>
      <c r="I275">
        <v>2.3E-3</v>
      </c>
      <c r="J275" s="6">
        <v>2.8000000000000001E-14</v>
      </c>
    </row>
    <row r="276" spans="1:10" x14ac:dyDescent="0.2">
      <c r="A276">
        <v>5</v>
      </c>
      <c r="B276">
        <v>144484261</v>
      </c>
      <c r="C276" t="s">
        <v>2917</v>
      </c>
      <c r="D276" t="s">
        <v>895</v>
      </c>
      <c r="E276" t="s">
        <v>893</v>
      </c>
      <c r="F276">
        <v>683650</v>
      </c>
      <c r="G276">
        <v>0.31059999999999999</v>
      </c>
      <c r="H276">
        <v>1.41E-2</v>
      </c>
      <c r="I276">
        <v>1.9E-3</v>
      </c>
      <c r="J276" s="6">
        <v>2.9000000000000003E-14</v>
      </c>
    </row>
    <row r="277" spans="1:10" x14ac:dyDescent="0.2">
      <c r="A277">
        <v>1</v>
      </c>
      <c r="B277">
        <v>156406381</v>
      </c>
      <c r="C277" t="s">
        <v>2918</v>
      </c>
      <c r="D277" t="s">
        <v>894</v>
      </c>
      <c r="E277" t="s">
        <v>893</v>
      </c>
      <c r="F277">
        <v>655917</v>
      </c>
      <c r="G277">
        <v>0.61229999999999996</v>
      </c>
      <c r="H277">
        <v>1.37E-2</v>
      </c>
      <c r="I277">
        <v>1.8E-3</v>
      </c>
      <c r="J277" s="6">
        <v>2.9999999999999998E-14</v>
      </c>
    </row>
    <row r="278" spans="1:10" x14ac:dyDescent="0.2">
      <c r="A278">
        <v>2</v>
      </c>
      <c r="B278">
        <v>164581241</v>
      </c>
      <c r="C278" t="s">
        <v>2919</v>
      </c>
      <c r="D278" t="s">
        <v>895</v>
      </c>
      <c r="E278" t="s">
        <v>893</v>
      </c>
      <c r="F278">
        <v>795369</v>
      </c>
      <c r="G278">
        <v>0.8327</v>
      </c>
      <c r="H278">
        <v>-1.66E-2</v>
      </c>
      <c r="I278">
        <v>2.2000000000000001E-3</v>
      </c>
      <c r="J278" s="6">
        <v>2.9999999999999998E-14</v>
      </c>
    </row>
    <row r="279" spans="1:10" x14ac:dyDescent="0.2">
      <c r="A279">
        <v>9</v>
      </c>
      <c r="B279">
        <v>129467340</v>
      </c>
      <c r="C279" t="s">
        <v>2920</v>
      </c>
      <c r="D279" t="s">
        <v>895</v>
      </c>
      <c r="E279" t="s">
        <v>894</v>
      </c>
      <c r="F279">
        <v>692152</v>
      </c>
      <c r="G279">
        <v>0.44579999999999997</v>
      </c>
      <c r="H279">
        <v>1.3100000000000001E-2</v>
      </c>
      <c r="I279">
        <v>1.6999999999999999E-3</v>
      </c>
      <c r="J279" s="6">
        <v>3.1E-14</v>
      </c>
    </row>
    <row r="280" spans="1:10" x14ac:dyDescent="0.2">
      <c r="A280">
        <v>3</v>
      </c>
      <c r="B280">
        <v>81792112</v>
      </c>
      <c r="C280" t="s">
        <v>2921</v>
      </c>
      <c r="D280" t="s">
        <v>892</v>
      </c>
      <c r="E280" t="s">
        <v>894</v>
      </c>
      <c r="F280">
        <v>750266</v>
      </c>
      <c r="G280">
        <v>0.34139999999999998</v>
      </c>
      <c r="H280">
        <v>1.32E-2</v>
      </c>
      <c r="I280">
        <v>1.6999999999999999E-3</v>
      </c>
      <c r="J280" s="6">
        <v>3.2999999999999998E-14</v>
      </c>
    </row>
    <row r="281" spans="1:10" x14ac:dyDescent="0.2">
      <c r="A281">
        <v>2</v>
      </c>
      <c r="B281">
        <v>58068741</v>
      </c>
      <c r="C281" t="s">
        <v>2922</v>
      </c>
      <c r="D281" t="s">
        <v>892</v>
      </c>
      <c r="E281" t="s">
        <v>893</v>
      </c>
      <c r="F281">
        <v>786305</v>
      </c>
      <c r="G281">
        <v>0.6169</v>
      </c>
      <c r="H281">
        <v>-1.2699999999999999E-2</v>
      </c>
      <c r="I281">
        <v>1.6999999999999999E-3</v>
      </c>
      <c r="J281" s="6">
        <v>4.1000000000000002E-14</v>
      </c>
    </row>
    <row r="282" spans="1:10" x14ac:dyDescent="0.2">
      <c r="A282">
        <v>5</v>
      </c>
      <c r="B282">
        <v>133864599</v>
      </c>
      <c r="C282" t="s">
        <v>2923</v>
      </c>
      <c r="D282" t="s">
        <v>892</v>
      </c>
      <c r="E282" t="s">
        <v>893</v>
      </c>
      <c r="F282">
        <v>792745</v>
      </c>
      <c r="G282">
        <v>0.42259999999999998</v>
      </c>
      <c r="H282">
        <v>-1.2500000000000001E-2</v>
      </c>
      <c r="I282">
        <v>1.6999999999999999E-3</v>
      </c>
      <c r="J282" s="6">
        <v>4.3E-14</v>
      </c>
    </row>
    <row r="283" spans="1:10" x14ac:dyDescent="0.2">
      <c r="A283">
        <v>7</v>
      </c>
      <c r="B283">
        <v>44804225</v>
      </c>
      <c r="C283" t="s">
        <v>2924</v>
      </c>
      <c r="D283" t="s">
        <v>895</v>
      </c>
      <c r="E283" t="s">
        <v>894</v>
      </c>
      <c r="F283">
        <v>681639</v>
      </c>
      <c r="G283">
        <v>0.39800000000000002</v>
      </c>
      <c r="H283">
        <v>-1.35E-2</v>
      </c>
      <c r="I283">
        <v>1.8E-3</v>
      </c>
      <c r="J283" s="6">
        <v>4.3E-14</v>
      </c>
    </row>
    <row r="284" spans="1:10" x14ac:dyDescent="0.2">
      <c r="A284">
        <v>8</v>
      </c>
      <c r="B284">
        <v>95582606</v>
      </c>
      <c r="C284" t="s">
        <v>2925</v>
      </c>
      <c r="D284" t="s">
        <v>892</v>
      </c>
      <c r="E284" t="s">
        <v>893</v>
      </c>
      <c r="F284">
        <v>782549</v>
      </c>
      <c r="G284">
        <v>0.67949999999999999</v>
      </c>
      <c r="H284">
        <v>1.3299999999999999E-2</v>
      </c>
      <c r="I284">
        <v>1.8E-3</v>
      </c>
      <c r="J284" s="6">
        <v>4.4000000000000002E-14</v>
      </c>
    </row>
    <row r="285" spans="1:10" x14ac:dyDescent="0.2">
      <c r="A285">
        <v>18</v>
      </c>
      <c r="B285">
        <v>63373762</v>
      </c>
      <c r="C285" t="s">
        <v>2926</v>
      </c>
      <c r="D285" t="s">
        <v>892</v>
      </c>
      <c r="E285" t="s">
        <v>893</v>
      </c>
      <c r="F285">
        <v>789016</v>
      </c>
      <c r="G285">
        <v>0.73429999999999995</v>
      </c>
      <c r="H285">
        <v>-1.41E-2</v>
      </c>
      <c r="I285">
        <v>1.9E-3</v>
      </c>
      <c r="J285" s="6">
        <v>4.4000000000000002E-14</v>
      </c>
    </row>
    <row r="286" spans="1:10" x14ac:dyDescent="0.2">
      <c r="A286">
        <v>14</v>
      </c>
      <c r="B286">
        <v>91512339</v>
      </c>
      <c r="C286" t="s">
        <v>2927</v>
      </c>
      <c r="D286" t="s">
        <v>895</v>
      </c>
      <c r="E286" t="s">
        <v>894</v>
      </c>
      <c r="F286">
        <v>690040</v>
      </c>
      <c r="G286">
        <v>0.2747</v>
      </c>
      <c r="H286">
        <v>-1.4500000000000001E-2</v>
      </c>
      <c r="I286">
        <v>1.9E-3</v>
      </c>
      <c r="J286" s="6">
        <v>4.4999999999999998E-14</v>
      </c>
    </row>
    <row r="287" spans="1:10" x14ac:dyDescent="0.2">
      <c r="A287">
        <v>6</v>
      </c>
      <c r="B287">
        <v>153381622</v>
      </c>
      <c r="C287" t="s">
        <v>2928</v>
      </c>
      <c r="D287" t="s">
        <v>892</v>
      </c>
      <c r="E287" t="s">
        <v>894</v>
      </c>
      <c r="F287">
        <v>791606</v>
      </c>
      <c r="G287">
        <v>0.70320000000000005</v>
      </c>
      <c r="H287">
        <v>-1.35E-2</v>
      </c>
      <c r="I287">
        <v>1.8E-3</v>
      </c>
      <c r="J287" s="6">
        <v>5.0000000000000002E-14</v>
      </c>
    </row>
    <row r="288" spans="1:10" x14ac:dyDescent="0.2">
      <c r="A288">
        <v>9</v>
      </c>
      <c r="B288">
        <v>11280652</v>
      </c>
      <c r="C288" t="s">
        <v>2929</v>
      </c>
      <c r="D288" t="s">
        <v>892</v>
      </c>
      <c r="E288" t="s">
        <v>893</v>
      </c>
      <c r="F288">
        <v>781918</v>
      </c>
      <c r="G288">
        <v>0.51910000000000001</v>
      </c>
      <c r="H288">
        <v>1.23E-2</v>
      </c>
      <c r="I288">
        <v>1.6000000000000001E-3</v>
      </c>
      <c r="J288" s="6">
        <v>5.0000000000000002E-14</v>
      </c>
    </row>
    <row r="289" spans="1:10" x14ac:dyDescent="0.2">
      <c r="A289">
        <v>1</v>
      </c>
      <c r="B289">
        <v>174478100</v>
      </c>
      <c r="C289" t="s">
        <v>2930</v>
      </c>
      <c r="D289" t="s">
        <v>892</v>
      </c>
      <c r="E289" t="s">
        <v>893</v>
      </c>
      <c r="F289">
        <v>795119</v>
      </c>
      <c r="G289">
        <v>0.88560000000000005</v>
      </c>
      <c r="H289">
        <v>-1.9599999999999999E-2</v>
      </c>
      <c r="I289">
        <v>2.5999999999999999E-3</v>
      </c>
      <c r="J289" s="6">
        <v>5.3000000000000001E-14</v>
      </c>
    </row>
    <row r="290" spans="1:10" x14ac:dyDescent="0.2">
      <c r="A290">
        <v>2</v>
      </c>
      <c r="B290">
        <v>48954905</v>
      </c>
      <c r="C290" t="s">
        <v>2931</v>
      </c>
      <c r="D290" t="s">
        <v>895</v>
      </c>
      <c r="E290" t="s">
        <v>894</v>
      </c>
      <c r="F290">
        <v>677253</v>
      </c>
      <c r="G290">
        <v>0.78600000000000003</v>
      </c>
      <c r="H290">
        <v>1.5900000000000001E-2</v>
      </c>
      <c r="I290">
        <v>2.0999999999999999E-3</v>
      </c>
      <c r="J290" s="6">
        <v>5.6999999999999997E-14</v>
      </c>
    </row>
    <row r="291" spans="1:10" x14ac:dyDescent="0.2">
      <c r="A291">
        <v>2</v>
      </c>
      <c r="B291">
        <v>198895732</v>
      </c>
      <c r="C291" t="s">
        <v>2932</v>
      </c>
      <c r="D291" t="s">
        <v>895</v>
      </c>
      <c r="E291" t="s">
        <v>894</v>
      </c>
      <c r="F291">
        <v>691404</v>
      </c>
      <c r="G291">
        <v>0.1729</v>
      </c>
      <c r="H291">
        <v>-1.67E-2</v>
      </c>
      <c r="I291">
        <v>2.2000000000000001E-3</v>
      </c>
      <c r="J291" s="6">
        <v>5.9000000000000001E-14</v>
      </c>
    </row>
    <row r="292" spans="1:10" x14ac:dyDescent="0.2">
      <c r="A292">
        <v>8</v>
      </c>
      <c r="B292">
        <v>85077686</v>
      </c>
      <c r="C292" t="s">
        <v>2933</v>
      </c>
      <c r="D292" t="s">
        <v>895</v>
      </c>
      <c r="E292" t="s">
        <v>894</v>
      </c>
      <c r="F292">
        <v>791828</v>
      </c>
      <c r="G292">
        <v>0.71799999999999997</v>
      </c>
      <c r="H292">
        <v>1.38E-2</v>
      </c>
      <c r="I292">
        <v>1.8E-3</v>
      </c>
      <c r="J292" s="6">
        <v>5.9000000000000001E-14</v>
      </c>
    </row>
    <row r="293" spans="1:10" x14ac:dyDescent="0.2">
      <c r="A293">
        <v>18</v>
      </c>
      <c r="B293">
        <v>40147671</v>
      </c>
      <c r="C293" t="s">
        <v>2934</v>
      </c>
      <c r="D293" t="s">
        <v>892</v>
      </c>
      <c r="E293" t="s">
        <v>893</v>
      </c>
      <c r="F293">
        <v>791591</v>
      </c>
      <c r="G293">
        <v>0.61219999999999997</v>
      </c>
      <c r="H293">
        <v>-1.26E-2</v>
      </c>
      <c r="I293">
        <v>1.6999999999999999E-3</v>
      </c>
      <c r="J293" s="6">
        <v>6.1000000000000005E-14</v>
      </c>
    </row>
    <row r="294" spans="1:10" x14ac:dyDescent="0.2">
      <c r="A294">
        <v>5</v>
      </c>
      <c r="B294">
        <v>124330522</v>
      </c>
      <c r="C294" t="s">
        <v>2935</v>
      </c>
      <c r="D294" t="s">
        <v>892</v>
      </c>
      <c r="E294" t="s">
        <v>893</v>
      </c>
      <c r="F294">
        <v>776397</v>
      </c>
      <c r="G294">
        <v>0.46060000000000001</v>
      </c>
      <c r="H294">
        <v>-1.2500000000000001E-2</v>
      </c>
      <c r="I294">
        <v>1.6999999999999999E-3</v>
      </c>
      <c r="J294" s="6">
        <v>6.7000000000000005E-14</v>
      </c>
    </row>
    <row r="295" spans="1:10" x14ac:dyDescent="0.2">
      <c r="A295">
        <v>6</v>
      </c>
      <c r="B295">
        <v>46398004</v>
      </c>
      <c r="C295" t="s">
        <v>2936</v>
      </c>
      <c r="D295" t="s">
        <v>894</v>
      </c>
      <c r="E295" t="s">
        <v>893</v>
      </c>
      <c r="F295">
        <v>689945</v>
      </c>
      <c r="G295">
        <v>0.5181</v>
      </c>
      <c r="H295">
        <v>-1.29E-2</v>
      </c>
      <c r="I295">
        <v>1.6999999999999999E-3</v>
      </c>
      <c r="J295" s="6">
        <v>6.8000000000000001E-14</v>
      </c>
    </row>
    <row r="296" spans="1:10" x14ac:dyDescent="0.2">
      <c r="A296">
        <v>11</v>
      </c>
      <c r="B296">
        <v>27526105</v>
      </c>
      <c r="C296" t="s">
        <v>2937</v>
      </c>
      <c r="D296" t="s">
        <v>895</v>
      </c>
      <c r="E296" t="s">
        <v>894</v>
      </c>
      <c r="F296">
        <v>786406</v>
      </c>
      <c r="G296">
        <v>0.96018000000000003</v>
      </c>
      <c r="H296">
        <v>-3.1199999999999999E-2</v>
      </c>
      <c r="I296">
        <v>4.1999999999999997E-3</v>
      </c>
      <c r="J296" s="6">
        <v>6.8000000000000001E-14</v>
      </c>
    </row>
    <row r="297" spans="1:10" x14ac:dyDescent="0.2">
      <c r="A297">
        <v>10</v>
      </c>
      <c r="B297">
        <v>33969931</v>
      </c>
      <c r="C297" t="s">
        <v>2938</v>
      </c>
      <c r="D297" t="s">
        <v>895</v>
      </c>
      <c r="E297" t="s">
        <v>894</v>
      </c>
      <c r="F297">
        <v>692191</v>
      </c>
      <c r="G297">
        <v>0.92417000000000005</v>
      </c>
      <c r="H297">
        <v>-2.4E-2</v>
      </c>
      <c r="I297">
        <v>3.2000000000000002E-3</v>
      </c>
      <c r="J297" s="6">
        <v>7.3000000000000004E-14</v>
      </c>
    </row>
    <row r="298" spans="1:10" x14ac:dyDescent="0.2">
      <c r="A298">
        <v>11</v>
      </c>
      <c r="B298">
        <v>64440920</v>
      </c>
      <c r="C298" t="s">
        <v>2939</v>
      </c>
      <c r="D298" t="s">
        <v>895</v>
      </c>
      <c r="E298" t="s">
        <v>894</v>
      </c>
      <c r="F298">
        <v>793359</v>
      </c>
      <c r="G298">
        <v>0.2984</v>
      </c>
      <c r="H298">
        <v>-1.34E-2</v>
      </c>
      <c r="I298">
        <v>1.8E-3</v>
      </c>
      <c r="J298" s="6">
        <v>7.7999999999999996E-14</v>
      </c>
    </row>
    <row r="299" spans="1:10" x14ac:dyDescent="0.2">
      <c r="A299">
        <v>4</v>
      </c>
      <c r="B299">
        <v>55505360</v>
      </c>
      <c r="C299" t="s">
        <v>2940</v>
      </c>
      <c r="D299" t="s">
        <v>892</v>
      </c>
      <c r="E299" t="s">
        <v>893</v>
      </c>
      <c r="F299">
        <v>690727</v>
      </c>
      <c r="G299">
        <v>0.46010000000000001</v>
      </c>
      <c r="H299">
        <v>1.29E-2</v>
      </c>
      <c r="I299">
        <v>1.6999999999999999E-3</v>
      </c>
      <c r="J299" s="6">
        <v>8.3E-14</v>
      </c>
    </row>
    <row r="300" spans="1:10" x14ac:dyDescent="0.2">
      <c r="A300">
        <v>3</v>
      </c>
      <c r="B300">
        <v>158026489</v>
      </c>
      <c r="C300" t="s">
        <v>2941</v>
      </c>
      <c r="D300" t="s">
        <v>892</v>
      </c>
      <c r="E300" t="s">
        <v>895</v>
      </c>
      <c r="F300">
        <v>684757</v>
      </c>
      <c r="G300">
        <v>0.41739999999999999</v>
      </c>
      <c r="H300">
        <v>-1.32E-2</v>
      </c>
      <c r="I300">
        <v>1.8E-3</v>
      </c>
      <c r="J300" s="6">
        <v>8.8999999999999999E-14</v>
      </c>
    </row>
    <row r="301" spans="1:10" x14ac:dyDescent="0.2">
      <c r="A301">
        <v>11</v>
      </c>
      <c r="B301">
        <v>118938371</v>
      </c>
      <c r="C301" t="s">
        <v>2942</v>
      </c>
      <c r="D301" t="s">
        <v>892</v>
      </c>
      <c r="E301" t="s">
        <v>895</v>
      </c>
      <c r="F301">
        <v>680042</v>
      </c>
      <c r="G301">
        <v>0.40350000000000003</v>
      </c>
      <c r="H301">
        <v>1.32E-2</v>
      </c>
      <c r="I301">
        <v>1.8E-3</v>
      </c>
      <c r="J301" s="6">
        <v>8.9999999999999995E-14</v>
      </c>
    </row>
    <row r="302" spans="1:10" x14ac:dyDescent="0.2">
      <c r="A302">
        <v>11</v>
      </c>
      <c r="B302">
        <v>45426141</v>
      </c>
      <c r="C302" t="s">
        <v>2943</v>
      </c>
      <c r="D302" t="s">
        <v>892</v>
      </c>
      <c r="E302" t="s">
        <v>894</v>
      </c>
      <c r="F302">
        <v>692129</v>
      </c>
      <c r="G302">
        <v>0.69669999999999999</v>
      </c>
      <c r="H302">
        <v>1.4E-2</v>
      </c>
      <c r="I302">
        <v>1.9E-3</v>
      </c>
      <c r="J302" s="6">
        <v>9.1000000000000004E-14</v>
      </c>
    </row>
    <row r="303" spans="1:10" x14ac:dyDescent="0.2">
      <c r="A303">
        <v>10</v>
      </c>
      <c r="B303">
        <v>16759312</v>
      </c>
      <c r="C303" t="s">
        <v>2944</v>
      </c>
      <c r="D303" t="s">
        <v>892</v>
      </c>
      <c r="E303" t="s">
        <v>893</v>
      </c>
      <c r="F303">
        <v>692108</v>
      </c>
      <c r="G303">
        <v>0.3095</v>
      </c>
      <c r="H303">
        <v>-1.3899999999999999E-2</v>
      </c>
      <c r="I303">
        <v>1.9E-3</v>
      </c>
      <c r="J303" s="6">
        <v>9.2999999999999995E-14</v>
      </c>
    </row>
    <row r="304" spans="1:10" x14ac:dyDescent="0.2">
      <c r="A304">
        <v>2</v>
      </c>
      <c r="B304">
        <v>143960593</v>
      </c>
      <c r="C304" t="s">
        <v>2945</v>
      </c>
      <c r="D304" t="s">
        <v>892</v>
      </c>
      <c r="E304" t="s">
        <v>893</v>
      </c>
      <c r="F304">
        <v>741157</v>
      </c>
      <c r="G304">
        <v>0.14180000000000001</v>
      </c>
      <c r="H304">
        <v>1.7899999999999999E-2</v>
      </c>
      <c r="I304">
        <v>2.3999999999999998E-3</v>
      </c>
      <c r="J304" s="6">
        <v>1E-13</v>
      </c>
    </row>
    <row r="305" spans="1:10" x14ac:dyDescent="0.2">
      <c r="A305">
        <v>15</v>
      </c>
      <c r="B305">
        <v>60908307</v>
      </c>
      <c r="C305" t="s">
        <v>2946</v>
      </c>
      <c r="D305" t="s">
        <v>895</v>
      </c>
      <c r="E305" t="s">
        <v>894</v>
      </c>
      <c r="F305">
        <v>786830</v>
      </c>
      <c r="G305">
        <v>0.42759999999999998</v>
      </c>
      <c r="H305">
        <v>-1.24E-2</v>
      </c>
      <c r="I305">
        <v>1.6999999999999999E-3</v>
      </c>
      <c r="J305" s="6">
        <v>1E-13</v>
      </c>
    </row>
    <row r="306" spans="1:10" x14ac:dyDescent="0.2">
      <c r="A306">
        <v>6</v>
      </c>
      <c r="B306">
        <v>51460154</v>
      </c>
      <c r="C306" t="s">
        <v>2947</v>
      </c>
      <c r="D306" t="s">
        <v>895</v>
      </c>
      <c r="E306" t="s">
        <v>893</v>
      </c>
      <c r="F306">
        <v>689602</v>
      </c>
      <c r="G306">
        <v>0.10390000000000001</v>
      </c>
      <c r="H306">
        <v>-2.1000000000000001E-2</v>
      </c>
      <c r="I306">
        <v>2.8E-3</v>
      </c>
      <c r="J306" s="6">
        <v>1.1E-13</v>
      </c>
    </row>
    <row r="307" spans="1:10" x14ac:dyDescent="0.2">
      <c r="A307">
        <v>9</v>
      </c>
      <c r="B307">
        <v>126096522</v>
      </c>
      <c r="C307" t="s">
        <v>2948</v>
      </c>
      <c r="D307" t="s">
        <v>892</v>
      </c>
      <c r="E307" t="s">
        <v>893</v>
      </c>
      <c r="F307">
        <v>770877</v>
      </c>
      <c r="G307">
        <v>0.39079999999999998</v>
      </c>
      <c r="H307">
        <v>1.26E-2</v>
      </c>
      <c r="I307">
        <v>1.6999999999999999E-3</v>
      </c>
      <c r="J307" s="6">
        <v>1.1E-13</v>
      </c>
    </row>
    <row r="308" spans="1:10" x14ac:dyDescent="0.2">
      <c r="A308">
        <v>7</v>
      </c>
      <c r="B308">
        <v>2103668</v>
      </c>
      <c r="C308" t="s">
        <v>2949</v>
      </c>
      <c r="D308" t="s">
        <v>892</v>
      </c>
      <c r="E308" t="s">
        <v>893</v>
      </c>
      <c r="F308">
        <v>791735</v>
      </c>
      <c r="G308">
        <v>0.77149999999999996</v>
      </c>
      <c r="H308">
        <v>1.44E-2</v>
      </c>
      <c r="I308">
        <v>1.9E-3</v>
      </c>
      <c r="J308" s="6">
        <v>1.1999999999999999E-13</v>
      </c>
    </row>
    <row r="309" spans="1:10" x14ac:dyDescent="0.2">
      <c r="A309">
        <v>17</v>
      </c>
      <c r="B309">
        <v>15943910</v>
      </c>
      <c r="C309" t="s">
        <v>2950</v>
      </c>
      <c r="D309" t="s">
        <v>895</v>
      </c>
      <c r="E309" t="s">
        <v>894</v>
      </c>
      <c r="F309">
        <v>794789</v>
      </c>
      <c r="G309">
        <v>0.43609999999999999</v>
      </c>
      <c r="H309">
        <v>-1.21E-2</v>
      </c>
      <c r="I309">
        <v>1.6000000000000001E-3</v>
      </c>
      <c r="J309" s="6">
        <v>1.1999999999999999E-13</v>
      </c>
    </row>
    <row r="310" spans="1:10" x14ac:dyDescent="0.2">
      <c r="A310">
        <v>18</v>
      </c>
      <c r="B310">
        <v>45921214</v>
      </c>
      <c r="C310" t="s">
        <v>2642</v>
      </c>
      <c r="D310" t="s">
        <v>892</v>
      </c>
      <c r="E310" t="s">
        <v>893</v>
      </c>
      <c r="F310">
        <v>769496</v>
      </c>
      <c r="G310">
        <v>0.5403</v>
      </c>
      <c r="H310">
        <v>1.24E-2</v>
      </c>
      <c r="I310">
        <v>1.6999999999999999E-3</v>
      </c>
      <c r="J310" s="6">
        <v>1.1999999999999999E-13</v>
      </c>
    </row>
    <row r="311" spans="1:10" x14ac:dyDescent="0.2">
      <c r="A311">
        <v>3</v>
      </c>
      <c r="B311">
        <v>62711674</v>
      </c>
      <c r="C311" t="s">
        <v>2951</v>
      </c>
      <c r="D311" t="s">
        <v>894</v>
      </c>
      <c r="E311" t="s">
        <v>893</v>
      </c>
      <c r="F311">
        <v>688452</v>
      </c>
      <c r="G311">
        <v>0.32279999999999998</v>
      </c>
      <c r="H311">
        <v>1.37E-2</v>
      </c>
      <c r="I311">
        <v>1.9E-3</v>
      </c>
      <c r="J311" s="6">
        <v>1.3E-13</v>
      </c>
    </row>
    <row r="312" spans="1:10" x14ac:dyDescent="0.2">
      <c r="A312">
        <v>7</v>
      </c>
      <c r="B312">
        <v>150638484</v>
      </c>
      <c r="C312" t="s">
        <v>2952</v>
      </c>
      <c r="D312" t="s">
        <v>892</v>
      </c>
      <c r="E312" t="s">
        <v>893</v>
      </c>
      <c r="F312">
        <v>794299</v>
      </c>
      <c r="G312">
        <v>0.2427</v>
      </c>
      <c r="H312">
        <v>-1.41E-2</v>
      </c>
      <c r="I312">
        <v>1.9E-3</v>
      </c>
      <c r="J312" s="6">
        <v>1.3E-13</v>
      </c>
    </row>
    <row r="313" spans="1:10" x14ac:dyDescent="0.2">
      <c r="A313">
        <v>11</v>
      </c>
      <c r="B313">
        <v>17394073</v>
      </c>
      <c r="C313" t="s">
        <v>2953</v>
      </c>
      <c r="D313" t="s">
        <v>894</v>
      </c>
      <c r="E313" t="s">
        <v>893</v>
      </c>
      <c r="F313">
        <v>783042</v>
      </c>
      <c r="G313">
        <v>0.37780000000000002</v>
      </c>
      <c r="H313">
        <v>-1.2500000000000001E-2</v>
      </c>
      <c r="I313">
        <v>1.6999999999999999E-3</v>
      </c>
      <c r="J313" s="6">
        <v>1.3E-13</v>
      </c>
    </row>
    <row r="314" spans="1:10" x14ac:dyDescent="0.2">
      <c r="A314">
        <v>14</v>
      </c>
      <c r="B314">
        <v>62360464</v>
      </c>
      <c r="C314" t="s">
        <v>2954</v>
      </c>
      <c r="D314" t="s">
        <v>892</v>
      </c>
      <c r="E314" t="s">
        <v>893</v>
      </c>
      <c r="F314">
        <v>691456</v>
      </c>
      <c r="G314">
        <v>0.72809999999999997</v>
      </c>
      <c r="H314">
        <v>-1.44E-2</v>
      </c>
      <c r="I314">
        <v>1.9E-3</v>
      </c>
      <c r="J314" s="6">
        <v>1.3E-13</v>
      </c>
    </row>
    <row r="315" spans="1:10" x14ac:dyDescent="0.2">
      <c r="A315">
        <v>3</v>
      </c>
      <c r="B315">
        <v>44045981</v>
      </c>
      <c r="C315" t="s">
        <v>2955</v>
      </c>
      <c r="D315" t="s">
        <v>892</v>
      </c>
      <c r="E315" t="s">
        <v>893</v>
      </c>
      <c r="F315">
        <v>790499</v>
      </c>
      <c r="G315">
        <v>0.68759999999999999</v>
      </c>
      <c r="H315">
        <v>-1.3100000000000001E-2</v>
      </c>
      <c r="I315">
        <v>1.8E-3</v>
      </c>
      <c r="J315" s="6">
        <v>1.4000000000000001E-13</v>
      </c>
    </row>
    <row r="316" spans="1:10" x14ac:dyDescent="0.2">
      <c r="A316">
        <v>13</v>
      </c>
      <c r="B316">
        <v>86536006</v>
      </c>
      <c r="C316" t="s">
        <v>2956</v>
      </c>
      <c r="D316" t="s">
        <v>894</v>
      </c>
      <c r="E316" t="s">
        <v>893</v>
      </c>
      <c r="F316">
        <v>691613</v>
      </c>
      <c r="G316">
        <v>0.64959999999999996</v>
      </c>
      <c r="H316">
        <v>-1.32E-2</v>
      </c>
      <c r="I316">
        <v>1.8E-3</v>
      </c>
      <c r="J316" s="6">
        <v>1.4999999999999999E-13</v>
      </c>
    </row>
    <row r="317" spans="1:10" x14ac:dyDescent="0.2">
      <c r="A317">
        <v>10</v>
      </c>
      <c r="B317">
        <v>88096047</v>
      </c>
      <c r="C317" t="s">
        <v>2957</v>
      </c>
      <c r="D317" t="s">
        <v>894</v>
      </c>
      <c r="E317" t="s">
        <v>893</v>
      </c>
      <c r="F317">
        <v>679172</v>
      </c>
      <c r="G317">
        <v>0.48959999999999998</v>
      </c>
      <c r="H317">
        <v>1.2800000000000001E-2</v>
      </c>
      <c r="I317">
        <v>1.6999999999999999E-3</v>
      </c>
      <c r="J317" s="6">
        <v>1.6E-13</v>
      </c>
    </row>
    <row r="318" spans="1:10" x14ac:dyDescent="0.2">
      <c r="A318">
        <v>1</v>
      </c>
      <c r="B318">
        <v>46487168</v>
      </c>
      <c r="C318" t="s">
        <v>2958</v>
      </c>
      <c r="D318" t="s">
        <v>895</v>
      </c>
      <c r="E318" t="s">
        <v>894</v>
      </c>
      <c r="F318">
        <v>674813</v>
      </c>
      <c r="G318">
        <v>4.3319999999999997E-2</v>
      </c>
      <c r="H318">
        <v>-3.1399999999999997E-2</v>
      </c>
      <c r="I318">
        <v>4.3E-3</v>
      </c>
      <c r="J318" s="6">
        <v>1.7000000000000001E-13</v>
      </c>
    </row>
    <row r="319" spans="1:10" x14ac:dyDescent="0.2">
      <c r="A319">
        <v>3</v>
      </c>
      <c r="B319">
        <v>123211064</v>
      </c>
      <c r="C319" t="s">
        <v>2959</v>
      </c>
      <c r="D319" t="s">
        <v>895</v>
      </c>
      <c r="E319" t="s">
        <v>893</v>
      </c>
      <c r="F319">
        <v>677610</v>
      </c>
      <c r="G319">
        <v>0.52490000000000003</v>
      </c>
      <c r="H319">
        <v>-1.3100000000000001E-2</v>
      </c>
      <c r="I319">
        <v>1.8E-3</v>
      </c>
      <c r="J319" s="6">
        <v>1.7000000000000001E-13</v>
      </c>
    </row>
    <row r="320" spans="1:10" x14ac:dyDescent="0.2">
      <c r="A320">
        <v>4</v>
      </c>
      <c r="B320">
        <v>31023610</v>
      </c>
      <c r="C320" t="s">
        <v>2960</v>
      </c>
      <c r="D320" t="s">
        <v>892</v>
      </c>
      <c r="E320" t="s">
        <v>894</v>
      </c>
      <c r="F320">
        <v>686479</v>
      </c>
      <c r="G320">
        <v>0.36030000000000001</v>
      </c>
      <c r="H320">
        <v>1.3299999999999999E-2</v>
      </c>
      <c r="I320">
        <v>1.8E-3</v>
      </c>
      <c r="J320" s="6">
        <v>1.7000000000000001E-13</v>
      </c>
    </row>
    <row r="321" spans="1:10" x14ac:dyDescent="0.2">
      <c r="A321">
        <v>13</v>
      </c>
      <c r="B321">
        <v>112218924</v>
      </c>
      <c r="C321" t="s">
        <v>2961</v>
      </c>
      <c r="D321" t="s">
        <v>892</v>
      </c>
      <c r="E321" t="s">
        <v>895</v>
      </c>
      <c r="F321">
        <v>690036</v>
      </c>
      <c r="G321">
        <v>0.42</v>
      </c>
      <c r="H321">
        <v>1.2800000000000001E-2</v>
      </c>
      <c r="I321">
        <v>1.6999999999999999E-3</v>
      </c>
      <c r="J321" s="6">
        <v>1.7000000000000001E-13</v>
      </c>
    </row>
    <row r="322" spans="1:10" x14ac:dyDescent="0.2">
      <c r="A322">
        <v>9</v>
      </c>
      <c r="B322">
        <v>27777012</v>
      </c>
      <c r="C322" t="s">
        <v>2962</v>
      </c>
      <c r="D322" t="s">
        <v>895</v>
      </c>
      <c r="E322" t="s">
        <v>894</v>
      </c>
      <c r="F322">
        <v>685829</v>
      </c>
      <c r="G322">
        <v>0.50209999999999999</v>
      </c>
      <c r="H322">
        <v>-1.2699999999999999E-2</v>
      </c>
      <c r="I322">
        <v>1.6999999999999999E-3</v>
      </c>
      <c r="J322" s="6">
        <v>1.7999999999999999E-13</v>
      </c>
    </row>
    <row r="323" spans="1:10" x14ac:dyDescent="0.2">
      <c r="A323">
        <v>11</v>
      </c>
      <c r="B323">
        <v>84814393</v>
      </c>
      <c r="C323" t="s">
        <v>2963</v>
      </c>
      <c r="D323" t="s">
        <v>892</v>
      </c>
      <c r="E323" t="s">
        <v>894</v>
      </c>
      <c r="F323">
        <v>684401</v>
      </c>
      <c r="G323">
        <v>0.49759999999999999</v>
      </c>
      <c r="H323">
        <v>-1.2800000000000001E-2</v>
      </c>
      <c r="I323">
        <v>1.6999999999999999E-3</v>
      </c>
      <c r="J323" s="6">
        <v>1.7999999999999999E-13</v>
      </c>
    </row>
    <row r="324" spans="1:10" x14ac:dyDescent="0.2">
      <c r="A324">
        <v>2</v>
      </c>
      <c r="B324">
        <v>172599615</v>
      </c>
      <c r="C324" t="s">
        <v>2964</v>
      </c>
      <c r="D324" t="s">
        <v>895</v>
      </c>
      <c r="E324" t="s">
        <v>894</v>
      </c>
      <c r="F324">
        <v>787966</v>
      </c>
      <c r="G324">
        <v>0.28360000000000002</v>
      </c>
      <c r="H324">
        <v>-1.3299999999999999E-2</v>
      </c>
      <c r="I324">
        <v>1.8E-3</v>
      </c>
      <c r="J324" s="6">
        <v>1.9E-13</v>
      </c>
    </row>
    <row r="325" spans="1:10" x14ac:dyDescent="0.2">
      <c r="A325">
        <v>15</v>
      </c>
      <c r="B325">
        <v>62316035</v>
      </c>
      <c r="C325" t="s">
        <v>2965</v>
      </c>
      <c r="D325" t="s">
        <v>895</v>
      </c>
      <c r="E325" t="s">
        <v>894</v>
      </c>
      <c r="F325">
        <v>775095</v>
      </c>
      <c r="G325">
        <v>2.3619999999999999E-2</v>
      </c>
      <c r="H325">
        <v>-3.9399999999999998E-2</v>
      </c>
      <c r="I325">
        <v>5.4000000000000003E-3</v>
      </c>
      <c r="J325" s="6">
        <v>1.9E-13</v>
      </c>
    </row>
    <row r="326" spans="1:10" x14ac:dyDescent="0.2">
      <c r="A326">
        <v>5</v>
      </c>
      <c r="B326">
        <v>86769015</v>
      </c>
      <c r="C326" t="s">
        <v>2966</v>
      </c>
      <c r="D326" t="s">
        <v>892</v>
      </c>
      <c r="E326" t="s">
        <v>895</v>
      </c>
      <c r="F326">
        <v>681360</v>
      </c>
      <c r="G326">
        <v>0.97211000000000003</v>
      </c>
      <c r="H326">
        <v>-4.1000000000000002E-2</v>
      </c>
      <c r="I326">
        <v>5.5999999999999999E-3</v>
      </c>
      <c r="J326" s="6">
        <v>2.0000000000000001E-13</v>
      </c>
    </row>
    <row r="327" spans="1:10" x14ac:dyDescent="0.2">
      <c r="A327">
        <v>7</v>
      </c>
      <c r="B327">
        <v>50564204</v>
      </c>
      <c r="C327" t="s">
        <v>2967</v>
      </c>
      <c r="D327" t="s">
        <v>895</v>
      </c>
      <c r="E327" t="s">
        <v>893</v>
      </c>
      <c r="F327">
        <v>687535</v>
      </c>
      <c r="G327">
        <v>0.443</v>
      </c>
      <c r="H327">
        <v>-1.2699999999999999E-2</v>
      </c>
      <c r="I327">
        <v>1.6999999999999999E-3</v>
      </c>
      <c r="J327" s="6">
        <v>2.0000000000000001E-13</v>
      </c>
    </row>
    <row r="328" spans="1:10" x14ac:dyDescent="0.2">
      <c r="A328">
        <v>2</v>
      </c>
      <c r="B328">
        <v>208255518</v>
      </c>
      <c r="C328" t="s">
        <v>2968</v>
      </c>
      <c r="D328" t="s">
        <v>892</v>
      </c>
      <c r="E328" t="s">
        <v>893</v>
      </c>
      <c r="F328">
        <v>786272</v>
      </c>
      <c r="G328">
        <v>0.80400000000000005</v>
      </c>
      <c r="H328">
        <v>-1.4999999999999999E-2</v>
      </c>
      <c r="I328">
        <v>2E-3</v>
      </c>
      <c r="J328" s="6">
        <v>2.0999999999999999E-13</v>
      </c>
    </row>
    <row r="329" spans="1:10" x14ac:dyDescent="0.2">
      <c r="A329">
        <v>2</v>
      </c>
      <c r="B329">
        <v>104420858</v>
      </c>
      <c r="C329" t="s">
        <v>2969</v>
      </c>
      <c r="D329" t="s">
        <v>892</v>
      </c>
      <c r="E329" t="s">
        <v>893</v>
      </c>
      <c r="F329">
        <v>679298</v>
      </c>
      <c r="G329">
        <v>0.45429999999999998</v>
      </c>
      <c r="H329">
        <v>1.2800000000000001E-2</v>
      </c>
      <c r="I329">
        <v>1.6999999999999999E-3</v>
      </c>
      <c r="J329" s="6">
        <v>2.0999999999999999E-13</v>
      </c>
    </row>
    <row r="330" spans="1:10" x14ac:dyDescent="0.2">
      <c r="A330">
        <v>12</v>
      </c>
      <c r="B330">
        <v>89758046</v>
      </c>
      <c r="C330" t="s">
        <v>2970</v>
      </c>
      <c r="D330" t="s">
        <v>892</v>
      </c>
      <c r="E330" t="s">
        <v>893</v>
      </c>
      <c r="F330">
        <v>781932</v>
      </c>
      <c r="G330">
        <v>0.93352000000000002</v>
      </c>
      <c r="H330">
        <v>-2.5100000000000001E-2</v>
      </c>
      <c r="I330">
        <v>3.3999999999999998E-3</v>
      </c>
      <c r="J330" s="6">
        <v>2.0999999999999999E-13</v>
      </c>
    </row>
    <row r="331" spans="1:10" x14ac:dyDescent="0.2">
      <c r="A331">
        <v>18</v>
      </c>
      <c r="B331">
        <v>42598463</v>
      </c>
      <c r="C331" t="s">
        <v>2971</v>
      </c>
      <c r="D331" t="s">
        <v>892</v>
      </c>
      <c r="E331" t="s">
        <v>893</v>
      </c>
      <c r="F331">
        <v>795474</v>
      </c>
      <c r="G331">
        <v>0.30530000000000002</v>
      </c>
      <c r="H331">
        <v>-1.2999999999999999E-2</v>
      </c>
      <c r="I331">
        <v>1.8E-3</v>
      </c>
      <c r="J331" s="6">
        <v>2.0999999999999999E-13</v>
      </c>
    </row>
    <row r="332" spans="1:10" x14ac:dyDescent="0.2">
      <c r="A332">
        <v>3</v>
      </c>
      <c r="B332">
        <v>131581404</v>
      </c>
      <c r="C332" t="s">
        <v>2972</v>
      </c>
      <c r="D332" t="s">
        <v>895</v>
      </c>
      <c r="E332" t="s">
        <v>893</v>
      </c>
      <c r="F332">
        <v>790327</v>
      </c>
      <c r="G332">
        <v>0.76390000000000002</v>
      </c>
      <c r="H332">
        <v>1.3899999999999999E-2</v>
      </c>
      <c r="I332">
        <v>1.9E-3</v>
      </c>
      <c r="J332" s="6">
        <v>2.2E-13</v>
      </c>
    </row>
    <row r="333" spans="1:10" x14ac:dyDescent="0.2">
      <c r="A333">
        <v>4</v>
      </c>
      <c r="B333">
        <v>140881964</v>
      </c>
      <c r="C333" t="s">
        <v>2973</v>
      </c>
      <c r="D333" t="s">
        <v>892</v>
      </c>
      <c r="E333" t="s">
        <v>895</v>
      </c>
      <c r="F333">
        <v>685942</v>
      </c>
      <c r="G333">
        <v>0.67810000000000004</v>
      </c>
      <c r="H333">
        <v>1.35E-2</v>
      </c>
      <c r="I333">
        <v>1.8E-3</v>
      </c>
      <c r="J333" s="6">
        <v>2.2E-13</v>
      </c>
    </row>
    <row r="334" spans="1:10" x14ac:dyDescent="0.2">
      <c r="A334">
        <v>4</v>
      </c>
      <c r="B334">
        <v>28561990</v>
      </c>
      <c r="C334" t="s">
        <v>2974</v>
      </c>
      <c r="D334" t="s">
        <v>892</v>
      </c>
      <c r="E334" t="s">
        <v>894</v>
      </c>
      <c r="F334">
        <v>691097</v>
      </c>
      <c r="G334">
        <v>0.81089999999999995</v>
      </c>
      <c r="H334">
        <v>1.67E-2</v>
      </c>
      <c r="I334">
        <v>2.3E-3</v>
      </c>
      <c r="J334" s="6">
        <v>2.2999999999999998E-13</v>
      </c>
    </row>
    <row r="335" spans="1:10" x14ac:dyDescent="0.2">
      <c r="A335">
        <v>5</v>
      </c>
      <c r="B335">
        <v>64168193</v>
      </c>
      <c r="C335" t="s">
        <v>2975</v>
      </c>
      <c r="D335" t="s">
        <v>895</v>
      </c>
      <c r="E335" t="s">
        <v>893</v>
      </c>
      <c r="F335">
        <v>794305</v>
      </c>
      <c r="G335">
        <v>0.5081</v>
      </c>
      <c r="H335">
        <v>1.1900000000000001E-2</v>
      </c>
      <c r="I335">
        <v>1.6000000000000001E-3</v>
      </c>
      <c r="J335" s="6">
        <v>2.2999999999999998E-13</v>
      </c>
    </row>
    <row r="336" spans="1:10" x14ac:dyDescent="0.2">
      <c r="A336">
        <v>4</v>
      </c>
      <c r="B336">
        <v>112713436</v>
      </c>
      <c r="C336" t="s">
        <v>2976</v>
      </c>
      <c r="D336" t="s">
        <v>895</v>
      </c>
      <c r="E336" t="s">
        <v>894</v>
      </c>
      <c r="F336">
        <v>688030</v>
      </c>
      <c r="G336">
        <v>0.39279999999999998</v>
      </c>
      <c r="H336">
        <v>-1.29E-2</v>
      </c>
      <c r="I336">
        <v>1.8E-3</v>
      </c>
      <c r="J336" s="6">
        <v>2.3999999999999999E-13</v>
      </c>
    </row>
    <row r="337" spans="1:10" x14ac:dyDescent="0.2">
      <c r="A337">
        <v>15</v>
      </c>
      <c r="B337">
        <v>78012618</v>
      </c>
      <c r="C337" t="s">
        <v>2977</v>
      </c>
      <c r="D337" t="s">
        <v>895</v>
      </c>
      <c r="E337" t="s">
        <v>894</v>
      </c>
      <c r="F337">
        <v>682564</v>
      </c>
      <c r="G337">
        <v>0.26490000000000002</v>
      </c>
      <c r="H337">
        <v>-1.4500000000000001E-2</v>
      </c>
      <c r="I337">
        <v>2E-3</v>
      </c>
      <c r="J337" s="6">
        <v>2.3999999999999999E-13</v>
      </c>
    </row>
    <row r="338" spans="1:10" x14ac:dyDescent="0.2">
      <c r="A338">
        <v>16</v>
      </c>
      <c r="B338">
        <v>9713688</v>
      </c>
      <c r="C338" t="s">
        <v>2978</v>
      </c>
      <c r="D338" t="s">
        <v>892</v>
      </c>
      <c r="E338" t="s">
        <v>893</v>
      </c>
      <c r="F338">
        <v>788031</v>
      </c>
      <c r="G338">
        <v>0.3155</v>
      </c>
      <c r="H338">
        <v>-1.2999999999999999E-2</v>
      </c>
      <c r="I338">
        <v>1.8E-3</v>
      </c>
      <c r="J338" s="6">
        <v>2.3999999999999999E-13</v>
      </c>
    </row>
    <row r="339" spans="1:10" x14ac:dyDescent="0.2">
      <c r="A339">
        <v>2</v>
      </c>
      <c r="B339">
        <v>142959931</v>
      </c>
      <c r="C339" t="s">
        <v>2979</v>
      </c>
      <c r="D339" t="s">
        <v>895</v>
      </c>
      <c r="E339" t="s">
        <v>894</v>
      </c>
      <c r="F339">
        <v>674785</v>
      </c>
      <c r="G339">
        <v>0.82410000000000005</v>
      </c>
      <c r="H339">
        <v>-1.7000000000000001E-2</v>
      </c>
      <c r="I339">
        <v>2.3E-3</v>
      </c>
      <c r="J339" s="6">
        <v>2.4999999999999999E-13</v>
      </c>
    </row>
    <row r="340" spans="1:10" x14ac:dyDescent="0.2">
      <c r="A340">
        <v>8</v>
      </c>
      <c r="B340">
        <v>85696337</v>
      </c>
      <c r="C340" t="s">
        <v>2980</v>
      </c>
      <c r="D340" t="s">
        <v>894</v>
      </c>
      <c r="E340" t="s">
        <v>893</v>
      </c>
      <c r="F340">
        <v>683222</v>
      </c>
      <c r="G340">
        <v>0.2422</v>
      </c>
      <c r="H340">
        <v>-1.49E-2</v>
      </c>
      <c r="I340">
        <v>2E-3</v>
      </c>
      <c r="J340" s="6">
        <v>2.4999999999999999E-13</v>
      </c>
    </row>
    <row r="341" spans="1:10" x14ac:dyDescent="0.2">
      <c r="A341">
        <v>4</v>
      </c>
      <c r="B341">
        <v>171632637</v>
      </c>
      <c r="C341" t="s">
        <v>2981</v>
      </c>
      <c r="D341" t="s">
        <v>895</v>
      </c>
      <c r="E341" t="s">
        <v>893</v>
      </c>
      <c r="F341">
        <v>689573</v>
      </c>
      <c r="G341">
        <v>0.81810000000000005</v>
      </c>
      <c r="H341">
        <v>1.6400000000000001E-2</v>
      </c>
      <c r="I341">
        <v>2.2000000000000001E-3</v>
      </c>
      <c r="J341" s="6">
        <v>2.8999999999999998E-13</v>
      </c>
    </row>
    <row r="342" spans="1:10" x14ac:dyDescent="0.2">
      <c r="A342">
        <v>6</v>
      </c>
      <c r="B342">
        <v>131898208</v>
      </c>
      <c r="C342" t="s">
        <v>2982</v>
      </c>
      <c r="D342" t="s">
        <v>895</v>
      </c>
      <c r="E342" t="s">
        <v>894</v>
      </c>
      <c r="F342">
        <v>795598</v>
      </c>
      <c r="G342">
        <v>0.83720000000000006</v>
      </c>
      <c r="H342">
        <v>-1.5800000000000002E-2</v>
      </c>
      <c r="I342">
        <v>2.2000000000000001E-3</v>
      </c>
      <c r="J342" s="6">
        <v>3.0999999999999999E-13</v>
      </c>
    </row>
    <row r="343" spans="1:10" x14ac:dyDescent="0.2">
      <c r="A343">
        <v>8</v>
      </c>
      <c r="B343">
        <v>62117973</v>
      </c>
      <c r="C343" t="s">
        <v>2983</v>
      </c>
      <c r="D343" t="s">
        <v>892</v>
      </c>
      <c r="E343" t="s">
        <v>893</v>
      </c>
      <c r="F343">
        <v>793986</v>
      </c>
      <c r="G343">
        <v>0.16839999999999999</v>
      </c>
      <c r="H343">
        <v>1.5599999999999999E-2</v>
      </c>
      <c r="I343">
        <v>2.0999999999999999E-3</v>
      </c>
      <c r="J343" s="6">
        <v>3.0999999999999999E-13</v>
      </c>
    </row>
    <row r="344" spans="1:10" x14ac:dyDescent="0.2">
      <c r="A344">
        <v>18</v>
      </c>
      <c r="B344">
        <v>36182440</v>
      </c>
      <c r="C344" t="s">
        <v>2984</v>
      </c>
      <c r="D344" t="s">
        <v>895</v>
      </c>
      <c r="E344" t="s">
        <v>894</v>
      </c>
      <c r="F344">
        <v>791868</v>
      </c>
      <c r="G344">
        <v>0.74060000000000004</v>
      </c>
      <c r="H344">
        <v>-1.37E-2</v>
      </c>
      <c r="I344">
        <v>1.9E-3</v>
      </c>
      <c r="J344" s="6">
        <v>3.3000000000000001E-13</v>
      </c>
    </row>
    <row r="345" spans="1:10" x14ac:dyDescent="0.2">
      <c r="A345">
        <v>3</v>
      </c>
      <c r="B345">
        <v>123093541</v>
      </c>
      <c r="C345" t="s">
        <v>2985</v>
      </c>
      <c r="D345" t="s">
        <v>894</v>
      </c>
      <c r="E345" t="s">
        <v>893</v>
      </c>
      <c r="F345">
        <v>785955</v>
      </c>
      <c r="G345">
        <v>0.37180000000000002</v>
      </c>
      <c r="H345">
        <v>-1.23E-2</v>
      </c>
      <c r="I345">
        <v>1.6999999999999999E-3</v>
      </c>
      <c r="J345" s="6">
        <v>3.4000000000000002E-13</v>
      </c>
    </row>
    <row r="346" spans="1:10" x14ac:dyDescent="0.2">
      <c r="A346">
        <v>1</v>
      </c>
      <c r="B346">
        <v>202116238</v>
      </c>
      <c r="C346" t="s">
        <v>2986</v>
      </c>
      <c r="D346" t="s">
        <v>892</v>
      </c>
      <c r="E346" t="s">
        <v>893</v>
      </c>
      <c r="F346">
        <v>663139</v>
      </c>
      <c r="G346">
        <v>0.33</v>
      </c>
      <c r="H346">
        <v>-1.38E-2</v>
      </c>
      <c r="I346">
        <v>1.9E-3</v>
      </c>
      <c r="J346" s="6">
        <v>3.5000000000000002E-13</v>
      </c>
    </row>
    <row r="347" spans="1:10" x14ac:dyDescent="0.2">
      <c r="A347">
        <v>11</v>
      </c>
      <c r="B347">
        <v>825777</v>
      </c>
      <c r="C347" t="s">
        <v>2987</v>
      </c>
      <c r="D347" t="s">
        <v>895</v>
      </c>
      <c r="E347" t="s">
        <v>894</v>
      </c>
      <c r="F347">
        <v>669736</v>
      </c>
      <c r="G347">
        <v>0.56540000000000001</v>
      </c>
      <c r="H347">
        <v>1.2999999999999999E-2</v>
      </c>
      <c r="I347">
        <v>1.8E-3</v>
      </c>
      <c r="J347" s="6">
        <v>3.5999999999999998E-13</v>
      </c>
    </row>
    <row r="348" spans="1:10" x14ac:dyDescent="0.2">
      <c r="A348">
        <v>12</v>
      </c>
      <c r="B348">
        <v>69642315</v>
      </c>
      <c r="C348" t="s">
        <v>2988</v>
      </c>
      <c r="D348" t="s">
        <v>895</v>
      </c>
      <c r="E348" t="s">
        <v>894</v>
      </c>
      <c r="F348">
        <v>685707</v>
      </c>
      <c r="G348">
        <v>0.71399999999999997</v>
      </c>
      <c r="H348">
        <v>-1.41E-2</v>
      </c>
      <c r="I348">
        <v>1.9E-3</v>
      </c>
      <c r="J348" s="6">
        <v>3.5999999999999998E-13</v>
      </c>
    </row>
    <row r="349" spans="1:10" x14ac:dyDescent="0.2">
      <c r="A349">
        <v>1</v>
      </c>
      <c r="B349">
        <v>6713114</v>
      </c>
      <c r="C349" t="s">
        <v>2989</v>
      </c>
      <c r="D349" t="s">
        <v>895</v>
      </c>
      <c r="E349" t="s">
        <v>894</v>
      </c>
      <c r="F349">
        <v>691544</v>
      </c>
      <c r="G349">
        <v>0.34660000000000002</v>
      </c>
      <c r="H349">
        <v>1.3100000000000001E-2</v>
      </c>
      <c r="I349">
        <v>1.8E-3</v>
      </c>
      <c r="J349" s="6">
        <v>3.6999999999999999E-13</v>
      </c>
    </row>
    <row r="350" spans="1:10" x14ac:dyDescent="0.2">
      <c r="A350">
        <v>17</v>
      </c>
      <c r="B350">
        <v>61728881</v>
      </c>
      <c r="C350" t="s">
        <v>2226</v>
      </c>
      <c r="D350" t="s">
        <v>892</v>
      </c>
      <c r="E350" t="s">
        <v>894</v>
      </c>
      <c r="F350">
        <v>795026</v>
      </c>
      <c r="G350">
        <v>0.28149999999999997</v>
      </c>
      <c r="H350">
        <v>-1.3299999999999999E-2</v>
      </c>
      <c r="I350">
        <v>1.8E-3</v>
      </c>
      <c r="J350" s="6">
        <v>3.6999999999999999E-13</v>
      </c>
    </row>
    <row r="351" spans="1:10" x14ac:dyDescent="0.2">
      <c r="A351">
        <v>1</v>
      </c>
      <c r="B351">
        <v>66434743</v>
      </c>
      <c r="C351" t="s">
        <v>2990</v>
      </c>
      <c r="D351" t="s">
        <v>892</v>
      </c>
      <c r="E351" t="s">
        <v>893</v>
      </c>
      <c r="F351">
        <v>681362</v>
      </c>
      <c r="G351">
        <v>0.53559999999999997</v>
      </c>
      <c r="H351">
        <v>1.2500000000000001E-2</v>
      </c>
      <c r="I351">
        <v>1.6999999999999999E-3</v>
      </c>
      <c r="J351" s="6">
        <v>3.8E-13</v>
      </c>
    </row>
    <row r="352" spans="1:10" x14ac:dyDescent="0.2">
      <c r="A352">
        <v>6</v>
      </c>
      <c r="B352">
        <v>26100023</v>
      </c>
      <c r="C352" t="s">
        <v>2991</v>
      </c>
      <c r="D352" t="s">
        <v>892</v>
      </c>
      <c r="E352" t="s">
        <v>893</v>
      </c>
      <c r="F352">
        <v>790405</v>
      </c>
      <c r="G352">
        <v>0.22539999999999999</v>
      </c>
      <c r="H352">
        <v>-1.3899999999999999E-2</v>
      </c>
      <c r="I352">
        <v>1.9E-3</v>
      </c>
      <c r="J352" s="6">
        <v>3.8E-13</v>
      </c>
    </row>
    <row r="353" spans="1:10" x14ac:dyDescent="0.2">
      <c r="A353">
        <v>9</v>
      </c>
      <c r="B353">
        <v>111932342</v>
      </c>
      <c r="C353" t="s">
        <v>2992</v>
      </c>
      <c r="D353" t="s">
        <v>895</v>
      </c>
      <c r="E353" t="s">
        <v>894</v>
      </c>
      <c r="F353">
        <v>789230</v>
      </c>
      <c r="G353">
        <v>0.64410000000000001</v>
      </c>
      <c r="H353">
        <v>-1.23E-2</v>
      </c>
      <c r="I353">
        <v>1.6999999999999999E-3</v>
      </c>
      <c r="J353" s="6">
        <v>3.8E-13</v>
      </c>
    </row>
    <row r="354" spans="1:10" x14ac:dyDescent="0.2">
      <c r="A354">
        <v>17</v>
      </c>
      <c r="B354">
        <v>79081724</v>
      </c>
      <c r="C354" t="s">
        <v>2993</v>
      </c>
      <c r="D354" t="s">
        <v>894</v>
      </c>
      <c r="E354" t="s">
        <v>893</v>
      </c>
      <c r="F354">
        <v>678051</v>
      </c>
      <c r="G354">
        <v>0.74629999999999996</v>
      </c>
      <c r="H354">
        <v>-1.4500000000000001E-2</v>
      </c>
      <c r="I354">
        <v>2E-3</v>
      </c>
      <c r="J354" s="6">
        <v>4.2999999999999999E-13</v>
      </c>
    </row>
    <row r="355" spans="1:10" x14ac:dyDescent="0.2">
      <c r="A355">
        <v>20</v>
      </c>
      <c r="B355">
        <v>25195509</v>
      </c>
      <c r="C355" t="s">
        <v>2994</v>
      </c>
      <c r="D355" t="s">
        <v>892</v>
      </c>
      <c r="E355" t="s">
        <v>893</v>
      </c>
      <c r="F355">
        <v>766287</v>
      </c>
      <c r="G355">
        <v>2.9989999999999999E-2</v>
      </c>
      <c r="H355">
        <v>-3.4299999999999997E-2</v>
      </c>
      <c r="I355">
        <v>4.7000000000000002E-3</v>
      </c>
      <c r="J355" s="6">
        <v>4.3999999999999999E-13</v>
      </c>
    </row>
    <row r="356" spans="1:10" x14ac:dyDescent="0.2">
      <c r="A356">
        <v>1</v>
      </c>
      <c r="B356">
        <v>32191798</v>
      </c>
      <c r="C356" t="s">
        <v>2995</v>
      </c>
      <c r="D356" t="s">
        <v>894</v>
      </c>
      <c r="E356" t="s">
        <v>893</v>
      </c>
      <c r="F356">
        <v>678874</v>
      </c>
      <c r="G356">
        <v>0.63629999999999998</v>
      </c>
      <c r="H356">
        <v>1.2999999999999999E-2</v>
      </c>
      <c r="I356">
        <v>1.8E-3</v>
      </c>
      <c r="J356" s="6">
        <v>4.5E-13</v>
      </c>
    </row>
    <row r="357" spans="1:10" x14ac:dyDescent="0.2">
      <c r="A357">
        <v>14</v>
      </c>
      <c r="B357">
        <v>101144596</v>
      </c>
      <c r="C357" t="s">
        <v>2996</v>
      </c>
      <c r="D357" t="s">
        <v>895</v>
      </c>
      <c r="E357" t="s">
        <v>894</v>
      </c>
      <c r="F357">
        <v>687445</v>
      </c>
      <c r="G357">
        <v>0.1135</v>
      </c>
      <c r="H357">
        <v>1.9900000000000001E-2</v>
      </c>
      <c r="I357">
        <v>2.7000000000000001E-3</v>
      </c>
      <c r="J357" s="6">
        <v>4.5E-13</v>
      </c>
    </row>
    <row r="358" spans="1:10" x14ac:dyDescent="0.2">
      <c r="A358">
        <v>5</v>
      </c>
      <c r="B358">
        <v>3488462</v>
      </c>
      <c r="C358" t="s">
        <v>2997</v>
      </c>
      <c r="D358" t="s">
        <v>892</v>
      </c>
      <c r="E358" t="s">
        <v>893</v>
      </c>
      <c r="F358">
        <v>690830</v>
      </c>
      <c r="G358">
        <v>0.48770000000000002</v>
      </c>
      <c r="H358">
        <v>1.2500000000000001E-2</v>
      </c>
      <c r="I358">
        <v>1.6999999999999999E-3</v>
      </c>
      <c r="J358" s="6">
        <v>4.5999999999999996E-13</v>
      </c>
    </row>
    <row r="359" spans="1:10" x14ac:dyDescent="0.2">
      <c r="A359">
        <v>7</v>
      </c>
      <c r="B359">
        <v>70040558</v>
      </c>
      <c r="C359" t="s">
        <v>2581</v>
      </c>
      <c r="D359" t="s">
        <v>895</v>
      </c>
      <c r="E359" t="s">
        <v>894</v>
      </c>
      <c r="F359">
        <v>686820</v>
      </c>
      <c r="G359">
        <v>0.41830000000000001</v>
      </c>
      <c r="H359">
        <v>1.2699999999999999E-2</v>
      </c>
      <c r="I359">
        <v>1.8E-3</v>
      </c>
      <c r="J359" s="6">
        <v>4.5999999999999996E-13</v>
      </c>
    </row>
    <row r="360" spans="1:10" x14ac:dyDescent="0.2">
      <c r="A360">
        <v>17</v>
      </c>
      <c r="B360">
        <v>28074563</v>
      </c>
      <c r="C360" t="s">
        <v>2998</v>
      </c>
      <c r="D360" t="s">
        <v>895</v>
      </c>
      <c r="E360" t="s">
        <v>893</v>
      </c>
      <c r="F360">
        <v>794680</v>
      </c>
      <c r="G360">
        <v>0.4919</v>
      </c>
      <c r="H360">
        <v>-1.17E-2</v>
      </c>
      <c r="I360">
        <v>1.6000000000000001E-3</v>
      </c>
      <c r="J360" s="6">
        <v>4.5999999999999996E-13</v>
      </c>
    </row>
    <row r="361" spans="1:10" x14ac:dyDescent="0.2">
      <c r="A361">
        <v>18</v>
      </c>
      <c r="B361">
        <v>73498528</v>
      </c>
      <c r="C361" t="s">
        <v>2999</v>
      </c>
      <c r="D361" t="s">
        <v>892</v>
      </c>
      <c r="E361" t="s">
        <v>894</v>
      </c>
      <c r="F361">
        <v>781716</v>
      </c>
      <c r="G361">
        <v>0.28089999999999998</v>
      </c>
      <c r="H361">
        <v>1.3299999999999999E-2</v>
      </c>
      <c r="I361">
        <v>1.8E-3</v>
      </c>
      <c r="J361" s="6">
        <v>4.7000000000000002E-13</v>
      </c>
    </row>
    <row r="362" spans="1:10" x14ac:dyDescent="0.2">
      <c r="A362">
        <v>13</v>
      </c>
      <c r="B362">
        <v>79563749</v>
      </c>
      <c r="C362" t="s">
        <v>3000</v>
      </c>
      <c r="D362" t="s">
        <v>892</v>
      </c>
      <c r="E362" t="s">
        <v>894</v>
      </c>
      <c r="F362">
        <v>674325</v>
      </c>
      <c r="G362">
        <v>0.55579999999999996</v>
      </c>
      <c r="H362">
        <v>1.2800000000000001E-2</v>
      </c>
      <c r="I362">
        <v>1.8E-3</v>
      </c>
      <c r="J362" s="6">
        <v>4.7999999999999997E-13</v>
      </c>
    </row>
    <row r="363" spans="1:10" x14ac:dyDescent="0.2">
      <c r="A363">
        <v>9</v>
      </c>
      <c r="B363">
        <v>94180627</v>
      </c>
      <c r="C363" t="s">
        <v>3001</v>
      </c>
      <c r="D363" t="s">
        <v>892</v>
      </c>
      <c r="E363" t="s">
        <v>894</v>
      </c>
      <c r="F363">
        <v>679436</v>
      </c>
      <c r="G363">
        <v>0.73529999999999995</v>
      </c>
      <c r="H363">
        <v>1.4E-2</v>
      </c>
      <c r="I363">
        <v>1.9E-3</v>
      </c>
      <c r="J363" s="6">
        <v>4.9000000000000003E-13</v>
      </c>
    </row>
    <row r="364" spans="1:10" x14ac:dyDescent="0.2">
      <c r="A364">
        <v>2</v>
      </c>
      <c r="B364">
        <v>207197155</v>
      </c>
      <c r="C364" t="s">
        <v>3002</v>
      </c>
      <c r="D364" t="s">
        <v>895</v>
      </c>
      <c r="E364" t="s">
        <v>894</v>
      </c>
      <c r="F364">
        <v>687666</v>
      </c>
      <c r="G364">
        <v>0.35210000000000002</v>
      </c>
      <c r="H364">
        <v>1.2999999999999999E-2</v>
      </c>
      <c r="I364">
        <v>1.8E-3</v>
      </c>
      <c r="J364" s="6">
        <v>4.9999999999999999E-13</v>
      </c>
    </row>
    <row r="365" spans="1:10" x14ac:dyDescent="0.2">
      <c r="A365">
        <v>4</v>
      </c>
      <c r="B365">
        <v>65700865</v>
      </c>
      <c r="C365" t="s">
        <v>3003</v>
      </c>
      <c r="D365" t="s">
        <v>892</v>
      </c>
      <c r="E365" t="s">
        <v>893</v>
      </c>
      <c r="F365">
        <v>682451</v>
      </c>
      <c r="G365">
        <v>0.2369</v>
      </c>
      <c r="H365">
        <v>-1.4800000000000001E-2</v>
      </c>
      <c r="I365">
        <v>2E-3</v>
      </c>
      <c r="J365" s="6">
        <v>4.9999999999999999E-13</v>
      </c>
    </row>
    <row r="366" spans="1:10" x14ac:dyDescent="0.2">
      <c r="A366">
        <v>4</v>
      </c>
      <c r="B366">
        <v>89054667</v>
      </c>
      <c r="C366" t="s">
        <v>3004</v>
      </c>
      <c r="D366" t="s">
        <v>892</v>
      </c>
      <c r="E366" t="s">
        <v>893</v>
      </c>
      <c r="F366">
        <v>794889</v>
      </c>
      <c r="G366">
        <v>0.88729999999999998</v>
      </c>
      <c r="H366">
        <v>1.8800000000000001E-2</v>
      </c>
      <c r="I366">
        <v>2.5999999999999999E-3</v>
      </c>
      <c r="J366" s="6">
        <v>4.9999999999999999E-13</v>
      </c>
    </row>
    <row r="367" spans="1:10" x14ac:dyDescent="0.2">
      <c r="A367">
        <v>22</v>
      </c>
      <c r="B367">
        <v>41884954</v>
      </c>
      <c r="C367" t="s">
        <v>3005</v>
      </c>
      <c r="D367" t="s">
        <v>892</v>
      </c>
      <c r="E367" t="s">
        <v>893</v>
      </c>
      <c r="F367">
        <v>687178</v>
      </c>
      <c r="G367">
        <v>0.67869999999999997</v>
      </c>
      <c r="H367">
        <v>1.35E-2</v>
      </c>
      <c r="I367">
        <v>1.9E-3</v>
      </c>
      <c r="J367" s="6">
        <v>5.1000000000000005E-13</v>
      </c>
    </row>
    <row r="368" spans="1:10" x14ac:dyDescent="0.2">
      <c r="A368">
        <v>11</v>
      </c>
      <c r="B368">
        <v>48333360</v>
      </c>
      <c r="C368" t="s">
        <v>3006</v>
      </c>
      <c r="D368" t="s">
        <v>892</v>
      </c>
      <c r="E368" t="s">
        <v>893</v>
      </c>
      <c r="F368">
        <v>789455</v>
      </c>
      <c r="G368">
        <v>0.1449</v>
      </c>
      <c r="H368">
        <v>-1.6899999999999998E-2</v>
      </c>
      <c r="I368">
        <v>2.3E-3</v>
      </c>
      <c r="J368" s="6">
        <v>5.2999999999999996E-13</v>
      </c>
    </row>
    <row r="369" spans="1:10" x14ac:dyDescent="0.2">
      <c r="A369">
        <v>9</v>
      </c>
      <c r="B369">
        <v>33827694</v>
      </c>
      <c r="C369" t="s">
        <v>3007</v>
      </c>
      <c r="D369" t="s">
        <v>895</v>
      </c>
      <c r="E369" t="s">
        <v>894</v>
      </c>
      <c r="F369">
        <v>686442</v>
      </c>
      <c r="G369">
        <v>0.109</v>
      </c>
      <c r="H369">
        <v>-1.9900000000000001E-2</v>
      </c>
      <c r="I369">
        <v>2.8E-3</v>
      </c>
      <c r="J369" s="6">
        <v>5.6999999999999999E-13</v>
      </c>
    </row>
    <row r="370" spans="1:10" x14ac:dyDescent="0.2">
      <c r="A370">
        <v>20</v>
      </c>
      <c r="B370">
        <v>25059442</v>
      </c>
      <c r="C370" t="s">
        <v>3008</v>
      </c>
      <c r="D370" t="s">
        <v>895</v>
      </c>
      <c r="E370" t="s">
        <v>894</v>
      </c>
      <c r="F370">
        <v>795349</v>
      </c>
      <c r="G370">
        <v>0.19739999999999999</v>
      </c>
      <c r="H370">
        <v>1.47E-2</v>
      </c>
      <c r="I370">
        <v>2E-3</v>
      </c>
      <c r="J370" s="6">
        <v>5.7999999999999995E-13</v>
      </c>
    </row>
    <row r="371" spans="1:10" x14ac:dyDescent="0.2">
      <c r="A371">
        <v>14</v>
      </c>
      <c r="B371">
        <v>40801751</v>
      </c>
      <c r="C371" t="s">
        <v>3009</v>
      </c>
      <c r="D371" t="s">
        <v>895</v>
      </c>
      <c r="E371" t="s">
        <v>894</v>
      </c>
      <c r="F371">
        <v>690251</v>
      </c>
      <c r="G371">
        <v>0.19220000000000001</v>
      </c>
      <c r="H371">
        <v>-1.5800000000000002E-2</v>
      </c>
      <c r="I371">
        <v>2.2000000000000001E-3</v>
      </c>
      <c r="J371" s="6">
        <v>6.1999999999999998E-13</v>
      </c>
    </row>
    <row r="372" spans="1:10" x14ac:dyDescent="0.2">
      <c r="A372">
        <v>1</v>
      </c>
      <c r="B372">
        <v>119546842</v>
      </c>
      <c r="C372" t="s">
        <v>2070</v>
      </c>
      <c r="D372" t="s">
        <v>895</v>
      </c>
      <c r="E372" t="s">
        <v>894</v>
      </c>
      <c r="F372">
        <v>789514</v>
      </c>
      <c r="G372">
        <v>0.57250000000000001</v>
      </c>
      <c r="H372">
        <v>-1.18E-2</v>
      </c>
      <c r="I372">
        <v>1.6000000000000001E-3</v>
      </c>
      <c r="J372" s="6">
        <v>6.4E-13</v>
      </c>
    </row>
    <row r="373" spans="1:10" x14ac:dyDescent="0.2">
      <c r="A373">
        <v>16</v>
      </c>
      <c r="B373">
        <v>24806420</v>
      </c>
      <c r="C373" t="s">
        <v>2278</v>
      </c>
      <c r="D373" t="s">
        <v>895</v>
      </c>
      <c r="E373" t="s">
        <v>893</v>
      </c>
      <c r="F373">
        <v>690831</v>
      </c>
      <c r="G373">
        <v>0.26860000000000001</v>
      </c>
      <c r="H373">
        <v>-1.41E-2</v>
      </c>
      <c r="I373">
        <v>2E-3</v>
      </c>
      <c r="J373" s="6">
        <v>6.4999999999999996E-13</v>
      </c>
    </row>
    <row r="374" spans="1:10" x14ac:dyDescent="0.2">
      <c r="A374">
        <v>15</v>
      </c>
      <c r="B374">
        <v>46584787</v>
      </c>
      <c r="C374" t="s">
        <v>3010</v>
      </c>
      <c r="D374" t="s">
        <v>895</v>
      </c>
      <c r="E374" t="s">
        <v>893</v>
      </c>
      <c r="F374">
        <v>690093</v>
      </c>
      <c r="G374">
        <v>0.42280000000000001</v>
      </c>
      <c r="H374">
        <v>1.2500000000000001E-2</v>
      </c>
      <c r="I374">
        <v>1.6999999999999999E-3</v>
      </c>
      <c r="J374" s="6">
        <v>6.8999999999999999E-13</v>
      </c>
    </row>
    <row r="375" spans="1:10" x14ac:dyDescent="0.2">
      <c r="A375">
        <v>2</v>
      </c>
      <c r="B375">
        <v>211988412</v>
      </c>
      <c r="C375" t="s">
        <v>3011</v>
      </c>
      <c r="D375" t="s">
        <v>895</v>
      </c>
      <c r="E375" t="s">
        <v>894</v>
      </c>
      <c r="F375">
        <v>692063</v>
      </c>
      <c r="G375">
        <v>0.2888</v>
      </c>
      <c r="H375">
        <v>1.35E-2</v>
      </c>
      <c r="I375">
        <v>1.9E-3</v>
      </c>
      <c r="J375" s="6">
        <v>7.5000000000000004E-13</v>
      </c>
    </row>
    <row r="376" spans="1:10" x14ac:dyDescent="0.2">
      <c r="A376">
        <v>2</v>
      </c>
      <c r="B376">
        <v>50735998</v>
      </c>
      <c r="C376" t="s">
        <v>3012</v>
      </c>
      <c r="D376" t="s">
        <v>894</v>
      </c>
      <c r="E376" t="s">
        <v>893</v>
      </c>
      <c r="F376">
        <v>687382</v>
      </c>
      <c r="G376">
        <v>0.39240000000000003</v>
      </c>
      <c r="H376">
        <v>-1.2699999999999999E-2</v>
      </c>
      <c r="I376">
        <v>1.8E-3</v>
      </c>
      <c r="J376" s="6">
        <v>7.8999999999999997E-13</v>
      </c>
    </row>
    <row r="377" spans="1:10" x14ac:dyDescent="0.2">
      <c r="A377">
        <v>2</v>
      </c>
      <c r="B377">
        <v>203820275</v>
      </c>
      <c r="C377" t="s">
        <v>3013</v>
      </c>
      <c r="D377" t="s">
        <v>895</v>
      </c>
      <c r="E377" t="s">
        <v>894</v>
      </c>
      <c r="F377">
        <v>793581</v>
      </c>
      <c r="G377">
        <v>0.44180000000000003</v>
      </c>
      <c r="H377">
        <v>-1.1599999999999999E-2</v>
      </c>
      <c r="I377">
        <v>1.6000000000000001E-3</v>
      </c>
      <c r="J377" s="6">
        <v>7.8999999999999997E-13</v>
      </c>
    </row>
    <row r="378" spans="1:10" x14ac:dyDescent="0.2">
      <c r="A378">
        <v>3</v>
      </c>
      <c r="B378">
        <v>86251199</v>
      </c>
      <c r="C378" t="s">
        <v>3014</v>
      </c>
      <c r="D378" t="s">
        <v>895</v>
      </c>
      <c r="E378" t="s">
        <v>893</v>
      </c>
      <c r="F378">
        <v>689895</v>
      </c>
      <c r="G378">
        <v>0.61109999999999998</v>
      </c>
      <c r="H378">
        <v>-1.26E-2</v>
      </c>
      <c r="I378">
        <v>1.8E-3</v>
      </c>
      <c r="J378" s="6">
        <v>8.0999999999999998E-13</v>
      </c>
    </row>
    <row r="379" spans="1:10" x14ac:dyDescent="0.2">
      <c r="A379">
        <v>12</v>
      </c>
      <c r="B379">
        <v>112610714</v>
      </c>
      <c r="C379" t="s">
        <v>3015</v>
      </c>
      <c r="D379" t="s">
        <v>892</v>
      </c>
      <c r="E379" t="s">
        <v>893</v>
      </c>
      <c r="F379">
        <v>792755</v>
      </c>
      <c r="G379">
        <v>0.41810000000000003</v>
      </c>
      <c r="H379">
        <v>-1.2E-2</v>
      </c>
      <c r="I379">
        <v>1.6999999999999999E-3</v>
      </c>
      <c r="J379" s="6">
        <v>8.0999999999999998E-13</v>
      </c>
    </row>
    <row r="380" spans="1:10" x14ac:dyDescent="0.2">
      <c r="A380">
        <v>12</v>
      </c>
      <c r="B380">
        <v>133426483</v>
      </c>
      <c r="C380" t="s">
        <v>3016</v>
      </c>
      <c r="D380" t="s">
        <v>895</v>
      </c>
      <c r="E380" t="s">
        <v>894</v>
      </c>
      <c r="F380">
        <v>692325</v>
      </c>
      <c r="G380">
        <v>0.69079999999999997</v>
      </c>
      <c r="H380">
        <v>-1.3299999999999999E-2</v>
      </c>
      <c r="I380">
        <v>1.9E-3</v>
      </c>
      <c r="J380" s="6">
        <v>8.5000000000000001E-13</v>
      </c>
    </row>
    <row r="381" spans="1:10" x14ac:dyDescent="0.2">
      <c r="A381">
        <v>2</v>
      </c>
      <c r="B381">
        <v>219279097</v>
      </c>
      <c r="C381" t="s">
        <v>3017</v>
      </c>
      <c r="D381" t="s">
        <v>892</v>
      </c>
      <c r="E381" t="s">
        <v>893</v>
      </c>
      <c r="F381">
        <v>790384</v>
      </c>
      <c r="G381">
        <v>0.43869999999999998</v>
      </c>
      <c r="H381">
        <v>1.17E-2</v>
      </c>
      <c r="I381">
        <v>1.6000000000000001E-3</v>
      </c>
      <c r="J381" s="6">
        <v>9.3000000000000008E-13</v>
      </c>
    </row>
    <row r="382" spans="1:10" x14ac:dyDescent="0.2">
      <c r="A382">
        <v>12</v>
      </c>
      <c r="B382">
        <v>124409502</v>
      </c>
      <c r="C382" t="s">
        <v>3018</v>
      </c>
      <c r="D382" t="s">
        <v>892</v>
      </c>
      <c r="E382" t="s">
        <v>893</v>
      </c>
      <c r="F382">
        <v>784423</v>
      </c>
      <c r="G382">
        <v>0.32690000000000002</v>
      </c>
      <c r="H382">
        <v>1.2500000000000001E-2</v>
      </c>
      <c r="I382">
        <v>1.8E-3</v>
      </c>
      <c r="J382" s="6">
        <v>9.4000000000000003E-13</v>
      </c>
    </row>
    <row r="383" spans="1:10" x14ac:dyDescent="0.2">
      <c r="A383">
        <v>1</v>
      </c>
      <c r="B383">
        <v>195047936</v>
      </c>
      <c r="C383" t="s">
        <v>3019</v>
      </c>
      <c r="D383" t="s">
        <v>895</v>
      </c>
      <c r="E383" t="s">
        <v>894</v>
      </c>
      <c r="F383">
        <v>688602</v>
      </c>
      <c r="G383">
        <v>0.77129999999999999</v>
      </c>
      <c r="H383">
        <v>1.46E-2</v>
      </c>
      <c r="I383">
        <v>2E-3</v>
      </c>
      <c r="J383" s="6">
        <v>9.4999999999999999E-13</v>
      </c>
    </row>
    <row r="384" spans="1:10" x14ac:dyDescent="0.2">
      <c r="A384">
        <v>15</v>
      </c>
      <c r="B384">
        <v>66741387</v>
      </c>
      <c r="C384" t="s">
        <v>3020</v>
      </c>
      <c r="D384" t="s">
        <v>894</v>
      </c>
      <c r="E384" t="s">
        <v>893</v>
      </c>
      <c r="F384">
        <v>690824</v>
      </c>
      <c r="G384">
        <v>0.76919999999999999</v>
      </c>
      <c r="H384">
        <v>1.46E-2</v>
      </c>
      <c r="I384">
        <v>2E-3</v>
      </c>
      <c r="J384" s="6">
        <v>9.8000000000000007E-13</v>
      </c>
    </row>
    <row r="385" spans="1:10" x14ac:dyDescent="0.2">
      <c r="A385">
        <v>9</v>
      </c>
      <c r="B385">
        <v>92191256</v>
      </c>
      <c r="C385" t="s">
        <v>3021</v>
      </c>
      <c r="D385" t="s">
        <v>895</v>
      </c>
      <c r="E385" t="s">
        <v>894</v>
      </c>
      <c r="F385">
        <v>687215</v>
      </c>
      <c r="G385">
        <v>0.53649999999999998</v>
      </c>
      <c r="H385">
        <v>1.24E-2</v>
      </c>
      <c r="I385">
        <v>1.6999999999999999E-3</v>
      </c>
      <c r="J385" s="6">
        <v>9.9000000000000002E-13</v>
      </c>
    </row>
    <row r="386" spans="1:10" x14ac:dyDescent="0.2">
      <c r="A386">
        <v>8</v>
      </c>
      <c r="B386">
        <v>30865733</v>
      </c>
      <c r="C386" t="s">
        <v>3022</v>
      </c>
      <c r="D386" t="s">
        <v>892</v>
      </c>
      <c r="E386" t="s">
        <v>894</v>
      </c>
      <c r="F386">
        <v>680665</v>
      </c>
      <c r="G386">
        <v>0.45689999999999997</v>
      </c>
      <c r="H386">
        <v>1.2500000000000001E-2</v>
      </c>
      <c r="I386">
        <v>1.8E-3</v>
      </c>
      <c r="J386" s="6">
        <v>9.9999999999999998E-13</v>
      </c>
    </row>
    <row r="387" spans="1:10" x14ac:dyDescent="0.2">
      <c r="A387">
        <v>17</v>
      </c>
      <c r="B387">
        <v>39573713</v>
      </c>
      <c r="C387" t="s">
        <v>3023</v>
      </c>
      <c r="D387" t="s">
        <v>892</v>
      </c>
      <c r="E387" t="s">
        <v>893</v>
      </c>
      <c r="F387">
        <v>692286</v>
      </c>
      <c r="G387">
        <v>0.7984</v>
      </c>
      <c r="H387">
        <v>-1.5599999999999999E-2</v>
      </c>
      <c r="I387">
        <v>2.2000000000000001E-3</v>
      </c>
      <c r="J387" s="6">
        <v>1.1E-12</v>
      </c>
    </row>
    <row r="388" spans="1:10" x14ac:dyDescent="0.2">
      <c r="A388">
        <v>19</v>
      </c>
      <c r="B388">
        <v>18439383</v>
      </c>
      <c r="C388" t="s">
        <v>3024</v>
      </c>
      <c r="D388" t="s">
        <v>895</v>
      </c>
      <c r="E388" t="s">
        <v>894</v>
      </c>
      <c r="F388">
        <v>794842</v>
      </c>
      <c r="G388">
        <v>0.54259999999999997</v>
      </c>
      <c r="H388">
        <v>-1.18E-2</v>
      </c>
      <c r="I388">
        <v>1.6999999999999999E-3</v>
      </c>
      <c r="J388" s="6">
        <v>1.1E-12</v>
      </c>
    </row>
    <row r="389" spans="1:10" x14ac:dyDescent="0.2">
      <c r="A389">
        <v>20</v>
      </c>
      <c r="B389">
        <v>41987392</v>
      </c>
      <c r="C389" t="s">
        <v>3025</v>
      </c>
      <c r="D389" t="s">
        <v>892</v>
      </c>
      <c r="E389" t="s">
        <v>893</v>
      </c>
      <c r="F389">
        <v>684760</v>
      </c>
      <c r="G389">
        <v>0.11890000000000001</v>
      </c>
      <c r="H389">
        <v>-1.8800000000000001E-2</v>
      </c>
      <c r="I389">
        <v>2.5999999999999999E-3</v>
      </c>
      <c r="J389" s="6">
        <v>1.1E-12</v>
      </c>
    </row>
    <row r="390" spans="1:10" x14ac:dyDescent="0.2">
      <c r="A390">
        <v>5</v>
      </c>
      <c r="B390">
        <v>60715446</v>
      </c>
      <c r="C390" t="s">
        <v>3026</v>
      </c>
      <c r="D390" t="s">
        <v>895</v>
      </c>
      <c r="E390" t="s">
        <v>894</v>
      </c>
      <c r="F390">
        <v>691904</v>
      </c>
      <c r="G390">
        <v>0.35449999999999998</v>
      </c>
      <c r="H390">
        <v>-1.2699999999999999E-2</v>
      </c>
      <c r="I390">
        <v>1.8E-3</v>
      </c>
      <c r="J390" s="6">
        <v>1.1999999999999999E-12</v>
      </c>
    </row>
    <row r="391" spans="1:10" x14ac:dyDescent="0.2">
      <c r="A391">
        <v>18</v>
      </c>
      <c r="B391">
        <v>31251276</v>
      </c>
      <c r="C391" t="s">
        <v>3027</v>
      </c>
      <c r="D391" t="s">
        <v>892</v>
      </c>
      <c r="E391" t="s">
        <v>893</v>
      </c>
      <c r="F391">
        <v>692446</v>
      </c>
      <c r="G391">
        <v>0.45379999999999998</v>
      </c>
      <c r="H391">
        <v>1.23E-2</v>
      </c>
      <c r="I391">
        <v>1.6999999999999999E-3</v>
      </c>
      <c r="J391" s="6">
        <v>1.1999999999999999E-12</v>
      </c>
    </row>
    <row r="392" spans="1:10" x14ac:dyDescent="0.2">
      <c r="A392">
        <v>1</v>
      </c>
      <c r="B392">
        <v>155739430</v>
      </c>
      <c r="C392" t="s">
        <v>3028</v>
      </c>
      <c r="D392" t="s">
        <v>895</v>
      </c>
      <c r="E392" t="s">
        <v>894</v>
      </c>
      <c r="F392">
        <v>601292</v>
      </c>
      <c r="G392">
        <v>1.7829999999999999E-2</v>
      </c>
      <c r="H392">
        <v>4.1300000000000003E-2</v>
      </c>
      <c r="I392">
        <v>5.7999999999999996E-3</v>
      </c>
      <c r="J392" s="6">
        <v>1.2999999999999999E-12</v>
      </c>
    </row>
    <row r="393" spans="1:10" x14ac:dyDescent="0.2">
      <c r="A393">
        <v>6</v>
      </c>
      <c r="B393">
        <v>42676480</v>
      </c>
      <c r="C393" t="s">
        <v>3029</v>
      </c>
      <c r="D393" t="s">
        <v>892</v>
      </c>
      <c r="E393" t="s">
        <v>893</v>
      </c>
      <c r="F393">
        <v>687917</v>
      </c>
      <c r="G393">
        <v>0.49199999999999999</v>
      </c>
      <c r="H393">
        <v>1.2200000000000001E-2</v>
      </c>
      <c r="I393">
        <v>1.6999999999999999E-3</v>
      </c>
      <c r="J393" s="6">
        <v>1.2999999999999999E-12</v>
      </c>
    </row>
    <row r="394" spans="1:10" x14ac:dyDescent="0.2">
      <c r="A394">
        <v>9</v>
      </c>
      <c r="B394">
        <v>29672405</v>
      </c>
      <c r="C394" t="s">
        <v>3030</v>
      </c>
      <c r="D394" t="s">
        <v>892</v>
      </c>
      <c r="E394" t="s">
        <v>893</v>
      </c>
      <c r="F394">
        <v>682503</v>
      </c>
      <c r="G394">
        <v>0.23880000000000001</v>
      </c>
      <c r="H394">
        <v>-1.44E-2</v>
      </c>
      <c r="I394">
        <v>2E-3</v>
      </c>
      <c r="J394" s="6">
        <v>1.2999999999999999E-12</v>
      </c>
    </row>
    <row r="395" spans="1:10" x14ac:dyDescent="0.2">
      <c r="A395">
        <v>10</v>
      </c>
      <c r="B395">
        <v>125220036</v>
      </c>
      <c r="C395" t="s">
        <v>3031</v>
      </c>
      <c r="D395" t="s">
        <v>892</v>
      </c>
      <c r="E395" t="s">
        <v>893</v>
      </c>
      <c r="F395">
        <v>685413</v>
      </c>
      <c r="G395">
        <v>0.26779999999999998</v>
      </c>
      <c r="H395">
        <v>1.4E-2</v>
      </c>
      <c r="I395">
        <v>2E-3</v>
      </c>
      <c r="J395" s="6">
        <v>1.2999999999999999E-12</v>
      </c>
    </row>
    <row r="396" spans="1:10" x14ac:dyDescent="0.2">
      <c r="A396">
        <v>16</v>
      </c>
      <c r="B396">
        <v>82872628</v>
      </c>
      <c r="C396" t="s">
        <v>2296</v>
      </c>
      <c r="D396" t="s">
        <v>894</v>
      </c>
      <c r="E396" t="s">
        <v>893</v>
      </c>
      <c r="F396">
        <v>689058</v>
      </c>
      <c r="G396">
        <v>0.68540000000000001</v>
      </c>
      <c r="H396">
        <v>-1.32E-2</v>
      </c>
      <c r="I396">
        <v>1.9E-3</v>
      </c>
      <c r="J396" s="6">
        <v>1.2999999999999999E-12</v>
      </c>
    </row>
    <row r="397" spans="1:10" x14ac:dyDescent="0.2">
      <c r="A397">
        <v>3</v>
      </c>
      <c r="B397">
        <v>194863794</v>
      </c>
      <c r="C397" t="s">
        <v>3032</v>
      </c>
      <c r="D397" t="s">
        <v>892</v>
      </c>
      <c r="E397" t="s">
        <v>894</v>
      </c>
      <c r="F397">
        <v>691839</v>
      </c>
      <c r="G397">
        <v>0.28060000000000002</v>
      </c>
      <c r="H397">
        <v>-1.3599999999999999E-2</v>
      </c>
      <c r="I397">
        <v>1.9E-3</v>
      </c>
      <c r="J397" s="6">
        <v>1.4000000000000001E-12</v>
      </c>
    </row>
    <row r="398" spans="1:10" x14ac:dyDescent="0.2">
      <c r="A398">
        <v>11</v>
      </c>
      <c r="B398">
        <v>131957293</v>
      </c>
      <c r="C398" t="s">
        <v>3033</v>
      </c>
      <c r="D398" t="s">
        <v>895</v>
      </c>
      <c r="E398" t="s">
        <v>894</v>
      </c>
      <c r="F398">
        <v>676334</v>
      </c>
      <c r="G398">
        <v>0.65039999999999998</v>
      </c>
      <c r="H398">
        <v>1.2999999999999999E-2</v>
      </c>
      <c r="I398">
        <v>1.8E-3</v>
      </c>
      <c r="J398" s="6">
        <v>1.4000000000000001E-12</v>
      </c>
    </row>
    <row r="399" spans="1:10" x14ac:dyDescent="0.2">
      <c r="A399">
        <v>11</v>
      </c>
      <c r="B399">
        <v>132641959</v>
      </c>
      <c r="C399" t="s">
        <v>3034</v>
      </c>
      <c r="D399" t="s">
        <v>895</v>
      </c>
      <c r="E399" t="s">
        <v>894</v>
      </c>
      <c r="F399">
        <v>692569</v>
      </c>
      <c r="G399">
        <v>0.55549999999999999</v>
      </c>
      <c r="H399">
        <v>-1.2200000000000001E-2</v>
      </c>
      <c r="I399">
        <v>1.6999999999999999E-3</v>
      </c>
      <c r="J399" s="6">
        <v>1.4000000000000001E-12</v>
      </c>
    </row>
    <row r="400" spans="1:10" x14ac:dyDescent="0.2">
      <c r="A400">
        <v>12</v>
      </c>
      <c r="B400">
        <v>17196832</v>
      </c>
      <c r="C400" t="s">
        <v>3035</v>
      </c>
      <c r="D400" t="s">
        <v>892</v>
      </c>
      <c r="E400" t="s">
        <v>893</v>
      </c>
      <c r="F400">
        <v>689327</v>
      </c>
      <c r="G400">
        <v>0.48609999999999998</v>
      </c>
      <c r="H400">
        <v>1.2200000000000001E-2</v>
      </c>
      <c r="I400">
        <v>1.6999999999999999E-3</v>
      </c>
      <c r="J400" s="6">
        <v>1.4000000000000001E-12</v>
      </c>
    </row>
    <row r="401" spans="1:10" x14ac:dyDescent="0.2">
      <c r="A401">
        <v>7</v>
      </c>
      <c r="B401">
        <v>121964349</v>
      </c>
      <c r="C401" t="s">
        <v>3036</v>
      </c>
      <c r="D401" t="s">
        <v>895</v>
      </c>
      <c r="E401" t="s">
        <v>894</v>
      </c>
      <c r="F401">
        <v>794654</v>
      </c>
      <c r="G401">
        <v>0.39860000000000001</v>
      </c>
      <c r="H401">
        <v>1.17E-2</v>
      </c>
      <c r="I401">
        <v>1.6000000000000001E-3</v>
      </c>
      <c r="J401" s="6">
        <v>1.5000000000000001E-12</v>
      </c>
    </row>
    <row r="402" spans="1:10" x14ac:dyDescent="0.2">
      <c r="A402">
        <v>12</v>
      </c>
      <c r="B402">
        <v>112072424</v>
      </c>
      <c r="C402" t="s">
        <v>3037</v>
      </c>
      <c r="D402" t="s">
        <v>892</v>
      </c>
      <c r="E402" t="s">
        <v>893</v>
      </c>
      <c r="F402">
        <v>795098</v>
      </c>
      <c r="G402">
        <v>0.57340000000000002</v>
      </c>
      <c r="H402">
        <v>1.18E-2</v>
      </c>
      <c r="I402">
        <v>1.6999999999999999E-3</v>
      </c>
      <c r="J402" s="6">
        <v>1.5000000000000001E-12</v>
      </c>
    </row>
    <row r="403" spans="1:10" x14ac:dyDescent="0.2">
      <c r="A403">
        <v>8</v>
      </c>
      <c r="B403">
        <v>81375457</v>
      </c>
      <c r="C403" t="s">
        <v>3038</v>
      </c>
      <c r="D403" t="s">
        <v>895</v>
      </c>
      <c r="E403" t="s">
        <v>894</v>
      </c>
      <c r="F403">
        <v>776010</v>
      </c>
      <c r="G403">
        <v>0.1047</v>
      </c>
      <c r="H403">
        <v>-2.0899999999999998E-2</v>
      </c>
      <c r="I403">
        <v>3.0000000000000001E-3</v>
      </c>
      <c r="J403" s="6">
        <v>1.6E-12</v>
      </c>
    </row>
    <row r="404" spans="1:10" x14ac:dyDescent="0.2">
      <c r="A404">
        <v>2</v>
      </c>
      <c r="B404">
        <v>674963</v>
      </c>
      <c r="C404" t="s">
        <v>3039</v>
      </c>
      <c r="D404" t="s">
        <v>892</v>
      </c>
      <c r="E404" t="s">
        <v>893</v>
      </c>
      <c r="F404">
        <v>794598</v>
      </c>
      <c r="G404">
        <v>0.74960000000000004</v>
      </c>
      <c r="H404">
        <v>-1.3100000000000001E-2</v>
      </c>
      <c r="I404">
        <v>1.9E-3</v>
      </c>
      <c r="J404" s="6">
        <v>1.7E-12</v>
      </c>
    </row>
    <row r="405" spans="1:10" x14ac:dyDescent="0.2">
      <c r="A405">
        <v>3</v>
      </c>
      <c r="B405">
        <v>51311574</v>
      </c>
      <c r="C405" t="s">
        <v>3040</v>
      </c>
      <c r="D405" t="s">
        <v>892</v>
      </c>
      <c r="E405" t="s">
        <v>895</v>
      </c>
      <c r="F405">
        <v>689684</v>
      </c>
      <c r="G405">
        <v>0.83160000000000001</v>
      </c>
      <c r="H405">
        <v>1.6199999999999999E-2</v>
      </c>
      <c r="I405">
        <v>2.3E-3</v>
      </c>
      <c r="J405" s="6">
        <v>1.7E-12</v>
      </c>
    </row>
    <row r="406" spans="1:10" x14ac:dyDescent="0.2">
      <c r="A406">
        <v>3</v>
      </c>
      <c r="B406">
        <v>52268866</v>
      </c>
      <c r="C406" t="s">
        <v>3041</v>
      </c>
      <c r="D406" t="s">
        <v>895</v>
      </c>
      <c r="E406" t="s">
        <v>894</v>
      </c>
      <c r="F406">
        <v>794521</v>
      </c>
      <c r="G406">
        <v>0.38969999999999999</v>
      </c>
      <c r="H406">
        <v>1.18E-2</v>
      </c>
      <c r="I406">
        <v>1.6999999999999999E-3</v>
      </c>
      <c r="J406" s="6">
        <v>1.7E-12</v>
      </c>
    </row>
    <row r="407" spans="1:10" x14ac:dyDescent="0.2">
      <c r="A407">
        <v>8</v>
      </c>
      <c r="B407">
        <v>67202787</v>
      </c>
      <c r="C407" t="s">
        <v>3042</v>
      </c>
      <c r="D407" t="s">
        <v>892</v>
      </c>
      <c r="E407" t="s">
        <v>893</v>
      </c>
      <c r="F407">
        <v>685108</v>
      </c>
      <c r="G407">
        <v>0.25419999999999998</v>
      </c>
      <c r="H407">
        <v>-1.4E-2</v>
      </c>
      <c r="I407">
        <v>2E-3</v>
      </c>
      <c r="J407" s="6">
        <v>1.7E-12</v>
      </c>
    </row>
    <row r="408" spans="1:10" x14ac:dyDescent="0.2">
      <c r="A408">
        <v>10</v>
      </c>
      <c r="B408">
        <v>103984060</v>
      </c>
      <c r="C408" t="s">
        <v>3043</v>
      </c>
      <c r="D408" t="s">
        <v>895</v>
      </c>
      <c r="E408" t="s">
        <v>894</v>
      </c>
      <c r="F408">
        <v>795609</v>
      </c>
      <c r="G408">
        <v>0.83879999999999999</v>
      </c>
      <c r="H408">
        <v>1.5900000000000001E-2</v>
      </c>
      <c r="I408">
        <v>2.3E-3</v>
      </c>
      <c r="J408" s="6">
        <v>1.7E-12</v>
      </c>
    </row>
    <row r="409" spans="1:10" x14ac:dyDescent="0.2">
      <c r="A409">
        <v>15</v>
      </c>
      <c r="B409">
        <v>73645403</v>
      </c>
      <c r="C409" t="s">
        <v>3044</v>
      </c>
      <c r="D409" t="s">
        <v>892</v>
      </c>
      <c r="E409" t="s">
        <v>893</v>
      </c>
      <c r="F409">
        <v>678695</v>
      </c>
      <c r="G409">
        <v>7.109E-2</v>
      </c>
      <c r="H409">
        <v>-2.3900000000000001E-2</v>
      </c>
      <c r="I409">
        <v>3.3999999999999998E-3</v>
      </c>
      <c r="J409" s="6">
        <v>1.7E-12</v>
      </c>
    </row>
    <row r="410" spans="1:10" x14ac:dyDescent="0.2">
      <c r="A410">
        <v>7</v>
      </c>
      <c r="B410">
        <v>27231762</v>
      </c>
      <c r="C410" t="s">
        <v>3045</v>
      </c>
      <c r="D410" t="s">
        <v>895</v>
      </c>
      <c r="E410" t="s">
        <v>894</v>
      </c>
      <c r="F410">
        <v>784309</v>
      </c>
      <c r="G410">
        <v>0.81510000000000005</v>
      </c>
      <c r="H410">
        <v>-1.5100000000000001E-2</v>
      </c>
      <c r="I410">
        <v>2.0999999999999999E-3</v>
      </c>
      <c r="J410" s="6">
        <v>1.8E-12</v>
      </c>
    </row>
    <row r="411" spans="1:10" x14ac:dyDescent="0.2">
      <c r="A411">
        <v>7</v>
      </c>
      <c r="B411">
        <v>77055885</v>
      </c>
      <c r="C411" t="s">
        <v>3046</v>
      </c>
      <c r="D411" t="s">
        <v>892</v>
      </c>
      <c r="E411" t="s">
        <v>893</v>
      </c>
      <c r="F411">
        <v>787152</v>
      </c>
      <c r="G411">
        <v>0.43219999999999997</v>
      </c>
      <c r="H411">
        <v>1.1599999999999999E-2</v>
      </c>
      <c r="I411">
        <v>1.6000000000000001E-3</v>
      </c>
      <c r="J411" s="6">
        <v>1.8E-12</v>
      </c>
    </row>
    <row r="412" spans="1:10" x14ac:dyDescent="0.2">
      <c r="A412">
        <v>3</v>
      </c>
      <c r="B412">
        <v>78458928</v>
      </c>
      <c r="C412" t="s">
        <v>3047</v>
      </c>
      <c r="D412" t="s">
        <v>895</v>
      </c>
      <c r="E412" t="s">
        <v>894</v>
      </c>
      <c r="F412">
        <v>688250</v>
      </c>
      <c r="G412">
        <v>0.15210000000000001</v>
      </c>
      <c r="H412">
        <v>1.7399999999999999E-2</v>
      </c>
      <c r="I412">
        <v>2.5000000000000001E-3</v>
      </c>
      <c r="J412" s="6">
        <v>1.9E-12</v>
      </c>
    </row>
    <row r="413" spans="1:10" x14ac:dyDescent="0.2">
      <c r="A413">
        <v>4</v>
      </c>
      <c r="B413">
        <v>162129844</v>
      </c>
      <c r="C413" t="s">
        <v>3048</v>
      </c>
      <c r="D413" t="s">
        <v>892</v>
      </c>
      <c r="E413" t="s">
        <v>893</v>
      </c>
      <c r="F413">
        <v>791087</v>
      </c>
      <c r="G413">
        <v>0.40649999999999997</v>
      </c>
      <c r="H413">
        <v>-1.17E-2</v>
      </c>
      <c r="I413">
        <v>1.6999999999999999E-3</v>
      </c>
      <c r="J413" s="6">
        <v>1.9E-12</v>
      </c>
    </row>
    <row r="414" spans="1:10" x14ac:dyDescent="0.2">
      <c r="A414">
        <v>9</v>
      </c>
      <c r="B414">
        <v>133783566</v>
      </c>
      <c r="C414" t="s">
        <v>3049</v>
      </c>
      <c r="D414" t="s">
        <v>892</v>
      </c>
      <c r="E414" t="s">
        <v>893</v>
      </c>
      <c r="F414">
        <v>662683</v>
      </c>
      <c r="G414">
        <v>0.41599999999999998</v>
      </c>
      <c r="H414">
        <v>1.26E-2</v>
      </c>
      <c r="I414">
        <v>1.8E-3</v>
      </c>
      <c r="J414" s="6">
        <v>1.9E-12</v>
      </c>
    </row>
    <row r="415" spans="1:10" x14ac:dyDescent="0.2">
      <c r="A415">
        <v>1</v>
      </c>
      <c r="B415">
        <v>107977075</v>
      </c>
      <c r="C415" t="s">
        <v>3050</v>
      </c>
      <c r="D415" t="s">
        <v>892</v>
      </c>
      <c r="E415" t="s">
        <v>894</v>
      </c>
      <c r="F415">
        <v>687883</v>
      </c>
      <c r="G415">
        <v>0.69669999999999999</v>
      </c>
      <c r="H415">
        <v>1.3299999999999999E-2</v>
      </c>
      <c r="I415">
        <v>1.9E-3</v>
      </c>
      <c r="J415" s="6">
        <v>2E-12</v>
      </c>
    </row>
    <row r="416" spans="1:10" x14ac:dyDescent="0.2">
      <c r="A416">
        <v>5</v>
      </c>
      <c r="B416">
        <v>119372533</v>
      </c>
      <c r="C416" t="s">
        <v>3051</v>
      </c>
      <c r="D416" t="s">
        <v>894</v>
      </c>
      <c r="E416" t="s">
        <v>893</v>
      </c>
      <c r="F416">
        <v>794525</v>
      </c>
      <c r="G416">
        <v>0.46949999999999997</v>
      </c>
      <c r="H416">
        <v>1.14E-2</v>
      </c>
      <c r="I416">
        <v>1.6000000000000001E-3</v>
      </c>
      <c r="J416" s="6">
        <v>2E-12</v>
      </c>
    </row>
    <row r="417" spans="1:10" x14ac:dyDescent="0.2">
      <c r="A417">
        <v>7</v>
      </c>
      <c r="B417">
        <v>138794149</v>
      </c>
      <c r="C417" t="s">
        <v>3052</v>
      </c>
      <c r="D417" t="s">
        <v>892</v>
      </c>
      <c r="E417" t="s">
        <v>895</v>
      </c>
      <c r="F417">
        <v>686628</v>
      </c>
      <c r="G417">
        <v>0.89459999999999995</v>
      </c>
      <c r="H417">
        <v>2.0299999999999999E-2</v>
      </c>
      <c r="I417">
        <v>2.8999999999999998E-3</v>
      </c>
      <c r="J417" s="6">
        <v>2.0999999999999999E-12</v>
      </c>
    </row>
    <row r="418" spans="1:10" x14ac:dyDescent="0.2">
      <c r="A418">
        <v>12</v>
      </c>
      <c r="B418">
        <v>33379440</v>
      </c>
      <c r="C418" t="s">
        <v>3053</v>
      </c>
      <c r="D418" t="s">
        <v>894</v>
      </c>
      <c r="E418" t="s">
        <v>893</v>
      </c>
      <c r="F418">
        <v>792168</v>
      </c>
      <c r="G418">
        <v>0.86560000000000004</v>
      </c>
      <c r="H418">
        <v>-1.72E-2</v>
      </c>
      <c r="I418">
        <v>2.3999999999999998E-3</v>
      </c>
      <c r="J418" s="6">
        <v>2.0999999999999999E-12</v>
      </c>
    </row>
    <row r="419" spans="1:10" x14ac:dyDescent="0.2">
      <c r="A419">
        <v>19</v>
      </c>
      <c r="B419">
        <v>30945171</v>
      </c>
      <c r="C419" t="s">
        <v>3054</v>
      </c>
      <c r="D419" t="s">
        <v>895</v>
      </c>
      <c r="E419" t="s">
        <v>894</v>
      </c>
      <c r="F419">
        <v>690737</v>
      </c>
      <c r="G419">
        <v>0.60250000000000004</v>
      </c>
      <c r="H419">
        <v>1.24E-2</v>
      </c>
      <c r="I419">
        <v>1.8E-3</v>
      </c>
      <c r="J419" s="6">
        <v>2.0999999999999999E-12</v>
      </c>
    </row>
    <row r="420" spans="1:10" x14ac:dyDescent="0.2">
      <c r="A420">
        <v>20</v>
      </c>
      <c r="B420">
        <v>62691550</v>
      </c>
      <c r="C420" t="s">
        <v>3055</v>
      </c>
      <c r="D420" t="s">
        <v>894</v>
      </c>
      <c r="E420" t="s">
        <v>893</v>
      </c>
      <c r="F420">
        <v>686053</v>
      </c>
      <c r="G420">
        <v>0.75109999999999999</v>
      </c>
      <c r="H420">
        <v>1.4200000000000001E-2</v>
      </c>
      <c r="I420">
        <v>2E-3</v>
      </c>
      <c r="J420" s="6">
        <v>2.0999999999999999E-12</v>
      </c>
    </row>
    <row r="421" spans="1:10" x14ac:dyDescent="0.2">
      <c r="A421">
        <v>3</v>
      </c>
      <c r="B421">
        <v>183522231</v>
      </c>
      <c r="C421" t="s">
        <v>3056</v>
      </c>
      <c r="D421" t="s">
        <v>892</v>
      </c>
      <c r="E421" t="s">
        <v>893</v>
      </c>
      <c r="F421">
        <v>692268</v>
      </c>
      <c r="G421">
        <v>0.3669</v>
      </c>
      <c r="H421">
        <v>1.24E-2</v>
      </c>
      <c r="I421">
        <v>1.8E-3</v>
      </c>
      <c r="J421" s="6">
        <v>2.1999999999999999E-12</v>
      </c>
    </row>
    <row r="422" spans="1:10" x14ac:dyDescent="0.2">
      <c r="A422">
        <v>6</v>
      </c>
      <c r="B422">
        <v>154309808</v>
      </c>
      <c r="C422" t="s">
        <v>3057</v>
      </c>
      <c r="D422" t="s">
        <v>895</v>
      </c>
      <c r="E422" t="s">
        <v>894</v>
      </c>
      <c r="F422">
        <v>794584</v>
      </c>
      <c r="G422">
        <v>0.1242</v>
      </c>
      <c r="H422">
        <v>1.72E-2</v>
      </c>
      <c r="I422">
        <v>2.5000000000000001E-3</v>
      </c>
      <c r="J422" s="6">
        <v>2.1999999999999999E-12</v>
      </c>
    </row>
    <row r="423" spans="1:10" x14ac:dyDescent="0.2">
      <c r="A423">
        <v>15</v>
      </c>
      <c r="B423">
        <v>75131959</v>
      </c>
      <c r="C423" t="s">
        <v>3058</v>
      </c>
      <c r="D423" t="s">
        <v>892</v>
      </c>
      <c r="E423" t="s">
        <v>893</v>
      </c>
      <c r="F423">
        <v>793122</v>
      </c>
      <c r="G423">
        <v>0.38919999999999999</v>
      </c>
      <c r="H423">
        <v>-1.18E-2</v>
      </c>
      <c r="I423">
        <v>1.6999999999999999E-3</v>
      </c>
      <c r="J423" s="6">
        <v>2.2999999999999999E-12</v>
      </c>
    </row>
    <row r="424" spans="1:10" x14ac:dyDescent="0.2">
      <c r="A424">
        <v>1</v>
      </c>
      <c r="B424">
        <v>33232525</v>
      </c>
      <c r="C424" t="s">
        <v>3059</v>
      </c>
      <c r="D424" t="s">
        <v>892</v>
      </c>
      <c r="E424" t="s">
        <v>893</v>
      </c>
      <c r="F424">
        <v>692241</v>
      </c>
      <c r="G424">
        <v>0.17949999999999999</v>
      </c>
      <c r="H424">
        <v>-1.5900000000000001E-2</v>
      </c>
      <c r="I424">
        <v>2.3E-3</v>
      </c>
      <c r="J424" s="6">
        <v>2.3999999999999999E-12</v>
      </c>
    </row>
    <row r="425" spans="1:10" x14ac:dyDescent="0.2">
      <c r="A425">
        <v>8</v>
      </c>
      <c r="B425">
        <v>101947453</v>
      </c>
      <c r="C425" t="s">
        <v>3060</v>
      </c>
      <c r="D425" t="s">
        <v>892</v>
      </c>
      <c r="E425" t="s">
        <v>895</v>
      </c>
      <c r="F425">
        <v>679869</v>
      </c>
      <c r="G425">
        <v>0.38679999999999998</v>
      </c>
      <c r="H425">
        <v>-1.2500000000000001E-2</v>
      </c>
      <c r="I425">
        <v>1.8E-3</v>
      </c>
      <c r="J425" s="6">
        <v>2.4999999999999998E-12</v>
      </c>
    </row>
    <row r="426" spans="1:10" x14ac:dyDescent="0.2">
      <c r="A426">
        <v>20</v>
      </c>
      <c r="B426">
        <v>21381121</v>
      </c>
      <c r="C426" t="s">
        <v>3061</v>
      </c>
      <c r="D426" t="s">
        <v>895</v>
      </c>
      <c r="E426" t="s">
        <v>894</v>
      </c>
      <c r="F426">
        <v>690984</v>
      </c>
      <c r="G426">
        <v>0.11559999999999999</v>
      </c>
      <c r="H426">
        <v>2.01E-2</v>
      </c>
      <c r="I426">
        <v>2.8999999999999998E-3</v>
      </c>
      <c r="J426" s="6">
        <v>2.4999999999999998E-12</v>
      </c>
    </row>
    <row r="427" spans="1:10" x14ac:dyDescent="0.2">
      <c r="A427">
        <v>3</v>
      </c>
      <c r="B427">
        <v>70539559</v>
      </c>
      <c r="C427" t="s">
        <v>3062</v>
      </c>
      <c r="D427" t="s">
        <v>892</v>
      </c>
      <c r="E427" t="s">
        <v>894</v>
      </c>
      <c r="F427">
        <v>690829</v>
      </c>
      <c r="G427">
        <v>0.79620000000000002</v>
      </c>
      <c r="H427">
        <v>-1.49E-2</v>
      </c>
      <c r="I427">
        <v>2.0999999999999999E-3</v>
      </c>
      <c r="J427" s="6">
        <v>2.5999999999999998E-12</v>
      </c>
    </row>
    <row r="428" spans="1:10" x14ac:dyDescent="0.2">
      <c r="A428">
        <v>13</v>
      </c>
      <c r="B428">
        <v>67472713</v>
      </c>
      <c r="C428" t="s">
        <v>3063</v>
      </c>
      <c r="D428" t="s">
        <v>892</v>
      </c>
      <c r="E428" t="s">
        <v>894</v>
      </c>
      <c r="F428">
        <v>690974</v>
      </c>
      <c r="G428">
        <v>0.32900000000000001</v>
      </c>
      <c r="H428">
        <v>-1.29E-2</v>
      </c>
      <c r="I428">
        <v>1.8E-3</v>
      </c>
      <c r="J428" s="6">
        <v>2.8000000000000002E-12</v>
      </c>
    </row>
    <row r="429" spans="1:10" x14ac:dyDescent="0.2">
      <c r="A429">
        <v>6</v>
      </c>
      <c r="B429">
        <v>143185683</v>
      </c>
      <c r="C429" t="s">
        <v>3064</v>
      </c>
      <c r="D429" t="s">
        <v>895</v>
      </c>
      <c r="E429" t="s">
        <v>894</v>
      </c>
      <c r="F429">
        <v>690961</v>
      </c>
      <c r="G429">
        <v>0.48080000000000001</v>
      </c>
      <c r="H429">
        <v>-1.21E-2</v>
      </c>
      <c r="I429">
        <v>1.6999999999999999E-3</v>
      </c>
      <c r="J429" s="6">
        <v>3.0000000000000001E-12</v>
      </c>
    </row>
    <row r="430" spans="1:10" x14ac:dyDescent="0.2">
      <c r="A430">
        <v>16</v>
      </c>
      <c r="B430">
        <v>15129459</v>
      </c>
      <c r="C430" t="s">
        <v>3065</v>
      </c>
      <c r="D430" t="s">
        <v>892</v>
      </c>
      <c r="E430" t="s">
        <v>893</v>
      </c>
      <c r="F430">
        <v>794269</v>
      </c>
      <c r="G430">
        <v>0.66310000000000002</v>
      </c>
      <c r="H430">
        <v>1.2E-2</v>
      </c>
      <c r="I430">
        <v>1.6999999999999999E-3</v>
      </c>
      <c r="J430" s="6">
        <v>3.0000000000000001E-12</v>
      </c>
    </row>
    <row r="431" spans="1:10" x14ac:dyDescent="0.2">
      <c r="A431">
        <v>2</v>
      </c>
      <c r="B431">
        <v>165427825</v>
      </c>
      <c r="C431" t="s">
        <v>3066</v>
      </c>
      <c r="D431" t="s">
        <v>894</v>
      </c>
      <c r="E431" t="s">
        <v>893</v>
      </c>
      <c r="F431">
        <v>678175</v>
      </c>
      <c r="G431">
        <v>0.53239999999999998</v>
      </c>
      <c r="H431">
        <v>-1.21E-2</v>
      </c>
      <c r="I431">
        <v>1.6999999999999999E-3</v>
      </c>
      <c r="J431" s="6">
        <v>3.1000000000000001E-12</v>
      </c>
    </row>
    <row r="432" spans="1:10" x14ac:dyDescent="0.2">
      <c r="A432">
        <v>9</v>
      </c>
      <c r="B432">
        <v>109072075</v>
      </c>
      <c r="C432" t="s">
        <v>3067</v>
      </c>
      <c r="D432" t="s">
        <v>895</v>
      </c>
      <c r="E432" t="s">
        <v>893</v>
      </c>
      <c r="F432">
        <v>782431</v>
      </c>
      <c r="G432">
        <v>0.2258</v>
      </c>
      <c r="H432">
        <v>1.38E-2</v>
      </c>
      <c r="I432">
        <v>2E-3</v>
      </c>
      <c r="J432" s="6">
        <v>3.1000000000000001E-12</v>
      </c>
    </row>
    <row r="433" spans="1:10" x14ac:dyDescent="0.2">
      <c r="A433">
        <v>11</v>
      </c>
      <c r="B433">
        <v>130714861</v>
      </c>
      <c r="C433" t="s">
        <v>3068</v>
      </c>
      <c r="D433" t="s">
        <v>895</v>
      </c>
      <c r="E433" t="s">
        <v>894</v>
      </c>
      <c r="F433">
        <v>684306</v>
      </c>
      <c r="G433">
        <v>0.53569999999999995</v>
      </c>
      <c r="H433">
        <v>-1.21E-2</v>
      </c>
      <c r="I433">
        <v>1.6999999999999999E-3</v>
      </c>
      <c r="J433" s="6">
        <v>3.1000000000000001E-12</v>
      </c>
    </row>
    <row r="434" spans="1:10" x14ac:dyDescent="0.2">
      <c r="A434">
        <v>3</v>
      </c>
      <c r="B434">
        <v>181329682</v>
      </c>
      <c r="C434" t="s">
        <v>3069</v>
      </c>
      <c r="D434" t="s">
        <v>895</v>
      </c>
      <c r="E434" t="s">
        <v>894</v>
      </c>
      <c r="F434">
        <v>776837</v>
      </c>
      <c r="G434">
        <v>0.19320000000000001</v>
      </c>
      <c r="H434">
        <v>-1.4800000000000001E-2</v>
      </c>
      <c r="I434">
        <v>2.0999999999999999E-3</v>
      </c>
      <c r="J434" s="6">
        <v>3.2000000000000001E-12</v>
      </c>
    </row>
    <row r="435" spans="1:10" x14ac:dyDescent="0.2">
      <c r="A435">
        <v>11</v>
      </c>
      <c r="B435">
        <v>2234690</v>
      </c>
      <c r="C435" t="s">
        <v>3070</v>
      </c>
      <c r="D435" t="s">
        <v>892</v>
      </c>
      <c r="E435" t="s">
        <v>893</v>
      </c>
      <c r="F435">
        <v>642006</v>
      </c>
      <c r="G435">
        <v>0.82589999999999997</v>
      </c>
      <c r="H435">
        <v>-1.6400000000000001E-2</v>
      </c>
      <c r="I435">
        <v>2.3999999999999998E-3</v>
      </c>
      <c r="J435" s="6">
        <v>3.2000000000000001E-12</v>
      </c>
    </row>
    <row r="436" spans="1:10" x14ac:dyDescent="0.2">
      <c r="A436">
        <v>1</v>
      </c>
      <c r="B436">
        <v>173947191</v>
      </c>
      <c r="C436" t="s">
        <v>3071</v>
      </c>
      <c r="D436" t="s">
        <v>892</v>
      </c>
      <c r="E436" t="s">
        <v>893</v>
      </c>
      <c r="F436">
        <v>691411</v>
      </c>
      <c r="G436">
        <v>0.1179</v>
      </c>
      <c r="H436">
        <v>1.9E-2</v>
      </c>
      <c r="I436">
        <v>2.7000000000000001E-3</v>
      </c>
      <c r="J436" s="6">
        <v>3.6E-12</v>
      </c>
    </row>
    <row r="437" spans="1:10" x14ac:dyDescent="0.2">
      <c r="A437">
        <v>14</v>
      </c>
      <c r="B437">
        <v>99700080</v>
      </c>
      <c r="C437" t="s">
        <v>3072</v>
      </c>
      <c r="D437" t="s">
        <v>895</v>
      </c>
      <c r="E437" t="s">
        <v>894</v>
      </c>
      <c r="F437">
        <v>686991</v>
      </c>
      <c r="G437">
        <v>0.42099999999999999</v>
      </c>
      <c r="H437">
        <v>-1.2200000000000001E-2</v>
      </c>
      <c r="I437">
        <v>1.8E-3</v>
      </c>
      <c r="J437" s="6">
        <v>3.6E-12</v>
      </c>
    </row>
    <row r="438" spans="1:10" x14ac:dyDescent="0.2">
      <c r="A438">
        <v>2</v>
      </c>
      <c r="B438">
        <v>40291940</v>
      </c>
      <c r="C438" t="s">
        <v>3073</v>
      </c>
      <c r="D438" t="s">
        <v>894</v>
      </c>
      <c r="E438" t="s">
        <v>893</v>
      </c>
      <c r="F438">
        <v>674261</v>
      </c>
      <c r="G438">
        <v>0.41360000000000002</v>
      </c>
      <c r="H438">
        <v>-1.23E-2</v>
      </c>
      <c r="I438">
        <v>1.8E-3</v>
      </c>
      <c r="J438" s="6">
        <v>3.8E-12</v>
      </c>
    </row>
    <row r="439" spans="1:10" x14ac:dyDescent="0.2">
      <c r="A439">
        <v>1</v>
      </c>
      <c r="B439">
        <v>107885018</v>
      </c>
      <c r="C439" t="s">
        <v>3074</v>
      </c>
      <c r="D439" t="s">
        <v>894</v>
      </c>
      <c r="E439" t="s">
        <v>893</v>
      </c>
      <c r="F439">
        <v>691352</v>
      </c>
      <c r="G439">
        <v>0.77700000000000002</v>
      </c>
      <c r="H439">
        <v>-1.46E-2</v>
      </c>
      <c r="I439">
        <v>2.0999999999999999E-3</v>
      </c>
      <c r="J439" s="6">
        <v>3.8999999999999999E-12</v>
      </c>
    </row>
    <row r="440" spans="1:10" x14ac:dyDescent="0.2">
      <c r="A440">
        <v>1</v>
      </c>
      <c r="B440">
        <v>54730651</v>
      </c>
      <c r="C440" t="s">
        <v>3075</v>
      </c>
      <c r="D440" t="s">
        <v>895</v>
      </c>
      <c r="E440" t="s">
        <v>894</v>
      </c>
      <c r="F440">
        <v>791258</v>
      </c>
      <c r="G440">
        <v>0.55910000000000004</v>
      </c>
      <c r="H440">
        <v>-1.1299999999999999E-2</v>
      </c>
      <c r="I440">
        <v>1.6000000000000001E-3</v>
      </c>
      <c r="J440" s="6">
        <v>3.8999999999999999E-12</v>
      </c>
    </row>
    <row r="441" spans="1:10" x14ac:dyDescent="0.2">
      <c r="A441">
        <v>4</v>
      </c>
      <c r="B441">
        <v>147376805</v>
      </c>
      <c r="C441" t="s">
        <v>3076</v>
      </c>
      <c r="D441" t="s">
        <v>892</v>
      </c>
      <c r="E441" t="s">
        <v>895</v>
      </c>
      <c r="F441">
        <v>691580</v>
      </c>
      <c r="G441">
        <v>0.74129999999999996</v>
      </c>
      <c r="H441">
        <v>1.3899999999999999E-2</v>
      </c>
      <c r="I441">
        <v>2E-3</v>
      </c>
      <c r="J441" s="6">
        <v>4.0999999999999999E-12</v>
      </c>
    </row>
    <row r="442" spans="1:10" x14ac:dyDescent="0.2">
      <c r="A442">
        <v>7</v>
      </c>
      <c r="B442">
        <v>71434369</v>
      </c>
      <c r="C442" t="s">
        <v>3077</v>
      </c>
      <c r="D442" t="s">
        <v>895</v>
      </c>
      <c r="E442" t="s">
        <v>894</v>
      </c>
      <c r="F442">
        <v>692442</v>
      </c>
      <c r="G442">
        <v>0.25509999999999999</v>
      </c>
      <c r="H442">
        <v>-1.35E-2</v>
      </c>
      <c r="I442">
        <v>2E-3</v>
      </c>
      <c r="J442" s="6">
        <v>4.1999999999999999E-12</v>
      </c>
    </row>
    <row r="443" spans="1:10" x14ac:dyDescent="0.2">
      <c r="A443">
        <v>17</v>
      </c>
      <c r="B443">
        <v>31475545</v>
      </c>
      <c r="C443" t="s">
        <v>3078</v>
      </c>
      <c r="D443" t="s">
        <v>892</v>
      </c>
      <c r="E443" t="s">
        <v>894</v>
      </c>
      <c r="F443">
        <v>691857</v>
      </c>
      <c r="G443">
        <v>0.21959999999999999</v>
      </c>
      <c r="H443">
        <v>-1.44E-2</v>
      </c>
      <c r="I443">
        <v>2.0999999999999999E-3</v>
      </c>
      <c r="J443" s="6">
        <v>4.1999999999999999E-12</v>
      </c>
    </row>
    <row r="444" spans="1:10" x14ac:dyDescent="0.2">
      <c r="A444">
        <v>6</v>
      </c>
      <c r="B444">
        <v>119508871</v>
      </c>
      <c r="C444" t="s">
        <v>3079</v>
      </c>
      <c r="D444" t="s">
        <v>895</v>
      </c>
      <c r="E444" t="s">
        <v>894</v>
      </c>
      <c r="F444">
        <v>783371</v>
      </c>
      <c r="G444">
        <v>0.36299999999999999</v>
      </c>
      <c r="H444">
        <v>-1.1900000000000001E-2</v>
      </c>
      <c r="I444">
        <v>1.6999999999999999E-3</v>
      </c>
      <c r="J444" s="6">
        <v>4.2999999999999999E-12</v>
      </c>
    </row>
    <row r="445" spans="1:10" x14ac:dyDescent="0.2">
      <c r="A445">
        <v>12</v>
      </c>
      <c r="B445">
        <v>90628230</v>
      </c>
      <c r="C445" t="s">
        <v>3080</v>
      </c>
      <c r="D445" t="s">
        <v>895</v>
      </c>
      <c r="E445" t="s">
        <v>894</v>
      </c>
      <c r="F445">
        <v>685338</v>
      </c>
      <c r="G445">
        <v>0.73260000000000003</v>
      </c>
      <c r="H445">
        <v>-1.3599999999999999E-2</v>
      </c>
      <c r="I445">
        <v>2E-3</v>
      </c>
      <c r="J445" s="6">
        <v>4.7999999999999997E-12</v>
      </c>
    </row>
    <row r="446" spans="1:10" x14ac:dyDescent="0.2">
      <c r="A446">
        <v>1</v>
      </c>
      <c r="B446">
        <v>197094030</v>
      </c>
      <c r="C446" t="s">
        <v>3081</v>
      </c>
      <c r="D446" t="s">
        <v>895</v>
      </c>
      <c r="E446" t="s">
        <v>894</v>
      </c>
      <c r="F446">
        <v>786902</v>
      </c>
      <c r="G446">
        <v>0.30909999999999999</v>
      </c>
      <c r="H446">
        <v>-1.2200000000000001E-2</v>
      </c>
      <c r="I446">
        <v>1.8E-3</v>
      </c>
      <c r="J446" s="6">
        <v>4.8999999999999997E-12</v>
      </c>
    </row>
    <row r="447" spans="1:10" x14ac:dyDescent="0.2">
      <c r="A447">
        <v>9</v>
      </c>
      <c r="B447">
        <v>73791849</v>
      </c>
      <c r="C447" t="s">
        <v>3082</v>
      </c>
      <c r="D447" t="s">
        <v>894</v>
      </c>
      <c r="E447" t="s">
        <v>893</v>
      </c>
      <c r="F447">
        <v>686559</v>
      </c>
      <c r="G447">
        <v>0.40670000000000001</v>
      </c>
      <c r="H447">
        <v>1.21E-2</v>
      </c>
      <c r="I447">
        <v>1.6999999999999999E-3</v>
      </c>
      <c r="J447" s="6">
        <v>4.8999999999999997E-12</v>
      </c>
    </row>
    <row r="448" spans="1:10" x14ac:dyDescent="0.2">
      <c r="A448">
        <v>4</v>
      </c>
      <c r="B448">
        <v>3298800</v>
      </c>
      <c r="C448" t="s">
        <v>3083</v>
      </c>
      <c r="D448" t="s">
        <v>895</v>
      </c>
      <c r="E448" t="s">
        <v>894</v>
      </c>
      <c r="F448">
        <v>689307</v>
      </c>
      <c r="G448">
        <v>0.86919999999999997</v>
      </c>
      <c r="H448">
        <v>-1.7600000000000001E-2</v>
      </c>
      <c r="I448">
        <v>2.5999999999999999E-3</v>
      </c>
      <c r="J448" s="6">
        <v>4.9999999999999997E-12</v>
      </c>
    </row>
    <row r="449" spans="1:10" x14ac:dyDescent="0.2">
      <c r="A449">
        <v>21</v>
      </c>
      <c r="B449">
        <v>42653237</v>
      </c>
      <c r="C449" t="s">
        <v>3084</v>
      </c>
      <c r="D449" t="s">
        <v>892</v>
      </c>
      <c r="E449" t="s">
        <v>893</v>
      </c>
      <c r="F449">
        <v>685665</v>
      </c>
      <c r="G449">
        <v>0.36170000000000002</v>
      </c>
      <c r="H449">
        <v>-1.24E-2</v>
      </c>
      <c r="I449">
        <v>1.8E-3</v>
      </c>
      <c r="J449" s="6">
        <v>4.9999999999999997E-12</v>
      </c>
    </row>
    <row r="450" spans="1:10" x14ac:dyDescent="0.2">
      <c r="A450">
        <v>12</v>
      </c>
      <c r="B450">
        <v>121661966</v>
      </c>
      <c r="C450" t="s">
        <v>3085</v>
      </c>
      <c r="D450" t="s">
        <v>892</v>
      </c>
      <c r="E450" t="s">
        <v>893</v>
      </c>
      <c r="F450">
        <v>690624</v>
      </c>
      <c r="G450">
        <v>0.12139999999999999</v>
      </c>
      <c r="H450">
        <v>1.8100000000000002E-2</v>
      </c>
      <c r="I450">
        <v>2.5999999999999999E-3</v>
      </c>
      <c r="J450" s="6">
        <v>5.0999999999999997E-12</v>
      </c>
    </row>
    <row r="451" spans="1:10" x14ac:dyDescent="0.2">
      <c r="A451">
        <v>2</v>
      </c>
      <c r="B451">
        <v>207956108</v>
      </c>
      <c r="C451" t="s">
        <v>3086</v>
      </c>
      <c r="D451" t="s">
        <v>895</v>
      </c>
      <c r="E451" t="s">
        <v>894</v>
      </c>
      <c r="F451">
        <v>790501</v>
      </c>
      <c r="G451">
        <v>0.68579999999999997</v>
      </c>
      <c r="H451">
        <v>-1.2E-2</v>
      </c>
      <c r="I451">
        <v>1.6999999999999999E-3</v>
      </c>
      <c r="J451" s="6">
        <v>5.2999999999999996E-12</v>
      </c>
    </row>
    <row r="452" spans="1:10" x14ac:dyDescent="0.2">
      <c r="A452">
        <v>10</v>
      </c>
      <c r="B452">
        <v>104412049</v>
      </c>
      <c r="C452" t="s">
        <v>3087</v>
      </c>
      <c r="D452" t="s">
        <v>892</v>
      </c>
      <c r="E452" t="s">
        <v>893</v>
      </c>
      <c r="F452">
        <v>791911</v>
      </c>
      <c r="G452">
        <v>0.30230000000000001</v>
      </c>
      <c r="H452">
        <v>-1.2200000000000001E-2</v>
      </c>
      <c r="I452">
        <v>1.8E-3</v>
      </c>
      <c r="J452" s="6">
        <v>5.3999999999999996E-12</v>
      </c>
    </row>
    <row r="453" spans="1:10" x14ac:dyDescent="0.2">
      <c r="A453">
        <v>8</v>
      </c>
      <c r="B453">
        <v>4288577</v>
      </c>
      <c r="C453" t="s">
        <v>3088</v>
      </c>
      <c r="D453" t="s">
        <v>895</v>
      </c>
      <c r="E453" t="s">
        <v>893</v>
      </c>
      <c r="F453">
        <v>669427</v>
      </c>
      <c r="G453">
        <v>0.24679999999999999</v>
      </c>
      <c r="H453">
        <v>1.41E-2</v>
      </c>
      <c r="I453">
        <v>2.0999999999999999E-3</v>
      </c>
      <c r="J453" s="6">
        <v>5.9000000000000003E-12</v>
      </c>
    </row>
    <row r="454" spans="1:10" x14ac:dyDescent="0.2">
      <c r="A454">
        <v>13</v>
      </c>
      <c r="B454">
        <v>54385284</v>
      </c>
      <c r="C454" t="s">
        <v>3089</v>
      </c>
      <c r="D454" t="s">
        <v>895</v>
      </c>
      <c r="E454" t="s">
        <v>894</v>
      </c>
      <c r="F454">
        <v>692479</v>
      </c>
      <c r="G454">
        <v>0.20519999999999999</v>
      </c>
      <c r="H454">
        <v>1.4800000000000001E-2</v>
      </c>
      <c r="I454">
        <v>2.2000000000000001E-3</v>
      </c>
      <c r="J454" s="6">
        <v>5.9000000000000003E-12</v>
      </c>
    </row>
    <row r="455" spans="1:10" x14ac:dyDescent="0.2">
      <c r="A455">
        <v>7</v>
      </c>
      <c r="B455">
        <v>69598328</v>
      </c>
      <c r="C455" t="s">
        <v>3090</v>
      </c>
      <c r="D455" t="s">
        <v>895</v>
      </c>
      <c r="E455" t="s">
        <v>894</v>
      </c>
      <c r="F455">
        <v>637868</v>
      </c>
      <c r="G455">
        <v>0.25659999999999999</v>
      </c>
      <c r="H455">
        <v>1.3899999999999999E-2</v>
      </c>
      <c r="I455">
        <v>2E-3</v>
      </c>
      <c r="J455" s="6">
        <v>6.2000000000000002E-12</v>
      </c>
    </row>
    <row r="456" spans="1:10" x14ac:dyDescent="0.2">
      <c r="A456">
        <v>1</v>
      </c>
      <c r="B456">
        <v>92976590</v>
      </c>
      <c r="C456" t="s">
        <v>3091</v>
      </c>
      <c r="D456" t="s">
        <v>892</v>
      </c>
      <c r="E456" t="s">
        <v>893</v>
      </c>
      <c r="F456">
        <v>733760</v>
      </c>
      <c r="G456">
        <v>0.79159999999999997</v>
      </c>
      <c r="H456">
        <v>-1.54E-2</v>
      </c>
      <c r="I456">
        <v>2.2000000000000001E-3</v>
      </c>
      <c r="J456" s="6">
        <v>6.3000000000000002E-12</v>
      </c>
    </row>
    <row r="457" spans="1:10" x14ac:dyDescent="0.2">
      <c r="A457">
        <v>11</v>
      </c>
      <c r="B457">
        <v>43936945</v>
      </c>
      <c r="C457" t="s">
        <v>3092</v>
      </c>
      <c r="D457" t="s">
        <v>895</v>
      </c>
      <c r="E457" t="s">
        <v>894</v>
      </c>
      <c r="F457">
        <v>791685</v>
      </c>
      <c r="G457">
        <v>0.56630000000000003</v>
      </c>
      <c r="H457">
        <v>1.14E-2</v>
      </c>
      <c r="I457">
        <v>1.6999999999999999E-3</v>
      </c>
      <c r="J457" s="6">
        <v>6.4000000000000002E-12</v>
      </c>
    </row>
    <row r="458" spans="1:10" x14ac:dyDescent="0.2">
      <c r="A458">
        <v>11</v>
      </c>
      <c r="B458">
        <v>29224006</v>
      </c>
      <c r="C458" t="s">
        <v>3093</v>
      </c>
      <c r="D458" t="s">
        <v>892</v>
      </c>
      <c r="E458" t="s">
        <v>893</v>
      </c>
      <c r="F458">
        <v>691404</v>
      </c>
      <c r="G458">
        <v>0.36349999999999999</v>
      </c>
      <c r="H458">
        <v>-1.2200000000000001E-2</v>
      </c>
      <c r="I458">
        <v>1.8E-3</v>
      </c>
      <c r="J458" s="6">
        <v>6.5000000000000002E-12</v>
      </c>
    </row>
    <row r="459" spans="1:10" x14ac:dyDescent="0.2">
      <c r="A459">
        <v>1</v>
      </c>
      <c r="B459">
        <v>174885129</v>
      </c>
      <c r="C459" t="s">
        <v>3094</v>
      </c>
      <c r="D459" t="s">
        <v>895</v>
      </c>
      <c r="E459" t="s">
        <v>894</v>
      </c>
      <c r="F459">
        <v>686532</v>
      </c>
      <c r="G459">
        <v>3.1449999999999999E-2</v>
      </c>
      <c r="H459">
        <v>-3.4700000000000002E-2</v>
      </c>
      <c r="I459">
        <v>5.1000000000000004E-3</v>
      </c>
      <c r="J459" s="6">
        <v>6.9000000000000001E-12</v>
      </c>
    </row>
    <row r="460" spans="1:10" x14ac:dyDescent="0.2">
      <c r="A460">
        <v>8</v>
      </c>
      <c r="B460">
        <v>28021769</v>
      </c>
      <c r="C460" t="s">
        <v>3095</v>
      </c>
      <c r="D460" t="s">
        <v>895</v>
      </c>
      <c r="E460" t="s">
        <v>893</v>
      </c>
      <c r="F460">
        <v>687705</v>
      </c>
      <c r="G460">
        <v>0.1381</v>
      </c>
      <c r="H460">
        <v>1.7500000000000002E-2</v>
      </c>
      <c r="I460">
        <v>2.5999999999999999E-3</v>
      </c>
      <c r="J460" s="6">
        <v>7.0000000000000001E-12</v>
      </c>
    </row>
    <row r="461" spans="1:10" x14ac:dyDescent="0.2">
      <c r="A461">
        <v>14</v>
      </c>
      <c r="B461">
        <v>69789755</v>
      </c>
      <c r="C461" t="s">
        <v>3096</v>
      </c>
      <c r="D461" t="s">
        <v>895</v>
      </c>
      <c r="E461" t="s">
        <v>893</v>
      </c>
      <c r="F461">
        <v>773819</v>
      </c>
      <c r="G461">
        <v>0.75449999999999995</v>
      </c>
      <c r="H461">
        <v>-1.34E-2</v>
      </c>
      <c r="I461">
        <v>2E-3</v>
      </c>
      <c r="J461" s="6">
        <v>7.0000000000000001E-12</v>
      </c>
    </row>
    <row r="462" spans="1:10" x14ac:dyDescent="0.2">
      <c r="A462">
        <v>10</v>
      </c>
      <c r="B462">
        <v>76421216</v>
      </c>
      <c r="C462" t="s">
        <v>3097</v>
      </c>
      <c r="D462" t="s">
        <v>892</v>
      </c>
      <c r="E462" t="s">
        <v>895</v>
      </c>
      <c r="F462">
        <v>669278</v>
      </c>
      <c r="G462">
        <v>0.55220000000000002</v>
      </c>
      <c r="H462">
        <v>1.2200000000000001E-2</v>
      </c>
      <c r="I462">
        <v>1.8E-3</v>
      </c>
      <c r="J462" s="6">
        <v>7.2E-12</v>
      </c>
    </row>
    <row r="463" spans="1:10" x14ac:dyDescent="0.2">
      <c r="A463">
        <v>3</v>
      </c>
      <c r="B463">
        <v>138091140</v>
      </c>
      <c r="C463" t="s">
        <v>3098</v>
      </c>
      <c r="D463" t="s">
        <v>892</v>
      </c>
      <c r="E463" t="s">
        <v>893</v>
      </c>
      <c r="F463">
        <v>793336</v>
      </c>
      <c r="G463">
        <v>0.18770000000000001</v>
      </c>
      <c r="H463">
        <v>1.4200000000000001E-2</v>
      </c>
      <c r="I463">
        <v>2.0999999999999999E-3</v>
      </c>
      <c r="J463" s="6">
        <v>7.3E-12</v>
      </c>
    </row>
    <row r="464" spans="1:10" x14ac:dyDescent="0.2">
      <c r="A464">
        <v>6</v>
      </c>
      <c r="B464">
        <v>100600097</v>
      </c>
      <c r="C464" t="s">
        <v>3099</v>
      </c>
      <c r="D464" t="s">
        <v>895</v>
      </c>
      <c r="E464" t="s">
        <v>894</v>
      </c>
      <c r="F464">
        <v>793904</v>
      </c>
      <c r="G464">
        <v>0.76080000000000003</v>
      </c>
      <c r="H464">
        <v>-1.2999999999999999E-2</v>
      </c>
      <c r="I464">
        <v>1.9E-3</v>
      </c>
      <c r="J464" s="6">
        <v>7.4E-12</v>
      </c>
    </row>
    <row r="465" spans="1:10" x14ac:dyDescent="0.2">
      <c r="A465">
        <v>2</v>
      </c>
      <c r="B465">
        <v>79482643</v>
      </c>
      <c r="C465" t="s">
        <v>3100</v>
      </c>
      <c r="D465" t="s">
        <v>892</v>
      </c>
      <c r="E465" t="s">
        <v>893</v>
      </c>
      <c r="F465">
        <v>686026</v>
      </c>
      <c r="G465">
        <v>0.1178</v>
      </c>
      <c r="H465">
        <v>1.8499999999999999E-2</v>
      </c>
      <c r="I465">
        <v>2.7000000000000001E-3</v>
      </c>
      <c r="J465" s="6">
        <v>7.5999999999999999E-12</v>
      </c>
    </row>
    <row r="466" spans="1:10" x14ac:dyDescent="0.2">
      <c r="A466">
        <v>9</v>
      </c>
      <c r="B466">
        <v>81334684</v>
      </c>
      <c r="C466" t="s">
        <v>3101</v>
      </c>
      <c r="D466" t="s">
        <v>892</v>
      </c>
      <c r="E466" t="s">
        <v>894</v>
      </c>
      <c r="F466">
        <v>681977</v>
      </c>
      <c r="G466">
        <v>0.4214</v>
      </c>
      <c r="H466">
        <v>1.2E-2</v>
      </c>
      <c r="I466">
        <v>1.8E-3</v>
      </c>
      <c r="J466" s="6">
        <v>7.5999999999999999E-12</v>
      </c>
    </row>
    <row r="467" spans="1:10" x14ac:dyDescent="0.2">
      <c r="A467">
        <v>14</v>
      </c>
      <c r="B467">
        <v>73463479</v>
      </c>
      <c r="C467" t="s">
        <v>3102</v>
      </c>
      <c r="D467" t="s">
        <v>892</v>
      </c>
      <c r="E467" t="s">
        <v>893</v>
      </c>
      <c r="F467">
        <v>692411</v>
      </c>
      <c r="G467">
        <v>0.41499999999999998</v>
      </c>
      <c r="H467">
        <v>-1.2E-2</v>
      </c>
      <c r="I467">
        <v>1.6999999999999999E-3</v>
      </c>
      <c r="J467" s="6">
        <v>7.5999999999999999E-12</v>
      </c>
    </row>
    <row r="468" spans="1:10" x14ac:dyDescent="0.2">
      <c r="A468">
        <v>2</v>
      </c>
      <c r="B468">
        <v>60203917</v>
      </c>
      <c r="C468" t="s">
        <v>3103</v>
      </c>
      <c r="D468" t="s">
        <v>892</v>
      </c>
      <c r="E468" t="s">
        <v>894</v>
      </c>
      <c r="F468">
        <v>690595</v>
      </c>
      <c r="G468">
        <v>0.33260000000000001</v>
      </c>
      <c r="H468">
        <v>1.23E-2</v>
      </c>
      <c r="I468">
        <v>1.8E-3</v>
      </c>
      <c r="J468" s="6">
        <v>8.2999999999999998E-12</v>
      </c>
    </row>
    <row r="469" spans="1:10" x14ac:dyDescent="0.2">
      <c r="A469">
        <v>2</v>
      </c>
      <c r="B469">
        <v>69562127</v>
      </c>
      <c r="C469" t="s">
        <v>3104</v>
      </c>
      <c r="D469" t="s">
        <v>895</v>
      </c>
      <c r="E469" t="s">
        <v>894</v>
      </c>
      <c r="F469">
        <v>685674</v>
      </c>
      <c r="G469">
        <v>0.58069999999999999</v>
      </c>
      <c r="H469">
        <v>1.1900000000000001E-2</v>
      </c>
      <c r="I469">
        <v>1.6999999999999999E-3</v>
      </c>
      <c r="J469" s="6">
        <v>8.3999999999999998E-12</v>
      </c>
    </row>
    <row r="470" spans="1:10" x14ac:dyDescent="0.2">
      <c r="A470">
        <v>2</v>
      </c>
      <c r="B470">
        <v>165528624</v>
      </c>
      <c r="C470" t="s">
        <v>1026</v>
      </c>
      <c r="D470" t="s">
        <v>895</v>
      </c>
      <c r="E470" t="s">
        <v>893</v>
      </c>
      <c r="F470">
        <v>795314</v>
      </c>
      <c r="G470">
        <v>0.40029999999999999</v>
      </c>
      <c r="H470">
        <v>1.1299999999999999E-2</v>
      </c>
      <c r="I470">
        <v>1.6999999999999999E-3</v>
      </c>
      <c r="J470" s="6">
        <v>8.4999999999999997E-12</v>
      </c>
    </row>
    <row r="471" spans="1:10" x14ac:dyDescent="0.2">
      <c r="A471">
        <v>14</v>
      </c>
      <c r="B471">
        <v>88308044</v>
      </c>
      <c r="C471" t="s">
        <v>3105</v>
      </c>
      <c r="D471" t="s">
        <v>892</v>
      </c>
      <c r="E471" t="s">
        <v>893</v>
      </c>
      <c r="F471">
        <v>688605</v>
      </c>
      <c r="G471">
        <v>0.74809999999999999</v>
      </c>
      <c r="H471">
        <v>-1.3599999999999999E-2</v>
      </c>
      <c r="I471">
        <v>2E-3</v>
      </c>
      <c r="J471" s="6">
        <v>9.0999999999999996E-12</v>
      </c>
    </row>
    <row r="472" spans="1:10" x14ac:dyDescent="0.2">
      <c r="A472">
        <v>3</v>
      </c>
      <c r="B472">
        <v>44226332</v>
      </c>
      <c r="C472" t="s">
        <v>3106</v>
      </c>
      <c r="D472" t="s">
        <v>892</v>
      </c>
      <c r="E472" t="s">
        <v>893</v>
      </c>
      <c r="F472">
        <v>687043</v>
      </c>
      <c r="G472">
        <v>0.82</v>
      </c>
      <c r="H472">
        <v>-1.54E-2</v>
      </c>
      <c r="I472">
        <v>2.3E-3</v>
      </c>
      <c r="J472" s="6">
        <v>9.8999999999999994E-12</v>
      </c>
    </row>
    <row r="473" spans="1:10" x14ac:dyDescent="0.2">
      <c r="A473">
        <v>1</v>
      </c>
      <c r="B473">
        <v>50709222</v>
      </c>
      <c r="C473" t="s">
        <v>3107</v>
      </c>
      <c r="D473" t="s">
        <v>892</v>
      </c>
      <c r="E473" t="s">
        <v>893</v>
      </c>
      <c r="F473">
        <v>791580</v>
      </c>
      <c r="G473">
        <v>0.67689999999999995</v>
      </c>
      <c r="H473">
        <v>1.1900000000000001E-2</v>
      </c>
      <c r="I473">
        <v>1.6999999999999999E-3</v>
      </c>
      <c r="J473" s="6">
        <v>9.9999999999999994E-12</v>
      </c>
    </row>
    <row r="474" spans="1:10" x14ac:dyDescent="0.2">
      <c r="A474">
        <v>6</v>
      </c>
      <c r="B474">
        <v>13189275</v>
      </c>
      <c r="C474" t="s">
        <v>3108</v>
      </c>
      <c r="D474" t="s">
        <v>895</v>
      </c>
      <c r="E474" t="s">
        <v>894</v>
      </c>
      <c r="F474">
        <v>786723</v>
      </c>
      <c r="G474">
        <v>0.69669999999999999</v>
      </c>
      <c r="H474">
        <v>1.21E-2</v>
      </c>
      <c r="I474">
        <v>1.8E-3</v>
      </c>
      <c r="J474" s="6">
        <v>9.9999999999999994E-12</v>
      </c>
    </row>
    <row r="475" spans="1:10" x14ac:dyDescent="0.2">
      <c r="A475">
        <v>7</v>
      </c>
      <c r="B475">
        <v>26698848</v>
      </c>
      <c r="C475" t="s">
        <v>3109</v>
      </c>
      <c r="D475" t="s">
        <v>892</v>
      </c>
      <c r="E475" t="s">
        <v>893</v>
      </c>
      <c r="F475">
        <v>689741</v>
      </c>
      <c r="G475">
        <v>0.90615999999999997</v>
      </c>
      <c r="H475">
        <v>-2.1000000000000001E-2</v>
      </c>
      <c r="I475">
        <v>3.0999999999999999E-3</v>
      </c>
      <c r="J475" s="6">
        <v>9.9999999999999994E-12</v>
      </c>
    </row>
    <row r="476" spans="1:10" x14ac:dyDescent="0.2">
      <c r="A476">
        <v>16</v>
      </c>
      <c r="B476">
        <v>82438337</v>
      </c>
      <c r="C476" t="s">
        <v>3110</v>
      </c>
      <c r="D476" t="s">
        <v>894</v>
      </c>
      <c r="E476" t="s">
        <v>893</v>
      </c>
      <c r="F476">
        <v>679615</v>
      </c>
      <c r="G476">
        <v>0.26569999999999999</v>
      </c>
      <c r="H476">
        <v>1.3599999999999999E-2</v>
      </c>
      <c r="I476">
        <v>2E-3</v>
      </c>
      <c r="J476" s="6">
        <v>9.9999999999999994E-12</v>
      </c>
    </row>
    <row r="477" spans="1:10" x14ac:dyDescent="0.2">
      <c r="A477">
        <v>1</v>
      </c>
      <c r="B477">
        <v>209543560</v>
      </c>
      <c r="C477" t="s">
        <v>3111</v>
      </c>
      <c r="D477" t="s">
        <v>895</v>
      </c>
      <c r="E477" t="s">
        <v>893</v>
      </c>
      <c r="F477">
        <v>690856</v>
      </c>
      <c r="G477">
        <v>0.86519999999999997</v>
      </c>
      <c r="H477">
        <v>-1.72E-2</v>
      </c>
      <c r="I477">
        <v>2.5000000000000001E-3</v>
      </c>
      <c r="J477" s="6">
        <v>1.1000000000000001E-11</v>
      </c>
    </row>
    <row r="478" spans="1:10" x14ac:dyDescent="0.2">
      <c r="A478">
        <v>1</v>
      </c>
      <c r="B478">
        <v>107617707</v>
      </c>
      <c r="C478" t="s">
        <v>3112</v>
      </c>
      <c r="D478" t="s">
        <v>892</v>
      </c>
      <c r="E478" t="s">
        <v>893</v>
      </c>
      <c r="F478">
        <v>788691</v>
      </c>
      <c r="G478">
        <v>0.65839999999999999</v>
      </c>
      <c r="H478">
        <v>-1.18E-2</v>
      </c>
      <c r="I478">
        <v>1.6999999999999999E-3</v>
      </c>
      <c r="J478" s="6">
        <v>1.1000000000000001E-11</v>
      </c>
    </row>
    <row r="479" spans="1:10" x14ac:dyDescent="0.2">
      <c r="A479">
        <v>5</v>
      </c>
      <c r="B479">
        <v>92415111</v>
      </c>
      <c r="C479" t="s">
        <v>3113</v>
      </c>
      <c r="D479" t="s">
        <v>895</v>
      </c>
      <c r="E479" t="s">
        <v>894</v>
      </c>
      <c r="F479">
        <v>691741</v>
      </c>
      <c r="G479">
        <v>0.36099999999999999</v>
      </c>
      <c r="H479">
        <v>-1.21E-2</v>
      </c>
      <c r="I479">
        <v>1.8E-3</v>
      </c>
      <c r="J479" s="6">
        <v>1.1000000000000001E-11</v>
      </c>
    </row>
    <row r="480" spans="1:10" x14ac:dyDescent="0.2">
      <c r="A480">
        <v>10</v>
      </c>
      <c r="B480">
        <v>133992689</v>
      </c>
      <c r="C480" t="s">
        <v>3114</v>
      </c>
      <c r="D480" t="s">
        <v>895</v>
      </c>
      <c r="E480" t="s">
        <v>894</v>
      </c>
      <c r="F480">
        <v>689012</v>
      </c>
      <c r="G480">
        <v>0.56059999999999999</v>
      </c>
      <c r="H480">
        <v>-1.18E-2</v>
      </c>
      <c r="I480">
        <v>1.6999999999999999E-3</v>
      </c>
      <c r="J480" s="6">
        <v>1.1000000000000001E-11</v>
      </c>
    </row>
    <row r="481" spans="1:10" x14ac:dyDescent="0.2">
      <c r="A481">
        <v>13</v>
      </c>
      <c r="B481">
        <v>54828961</v>
      </c>
      <c r="C481" t="s">
        <v>3115</v>
      </c>
      <c r="D481" t="s">
        <v>895</v>
      </c>
      <c r="E481" t="s">
        <v>893</v>
      </c>
      <c r="F481">
        <v>685310</v>
      </c>
      <c r="G481">
        <v>0.31409999999999999</v>
      </c>
      <c r="H481">
        <v>1.2800000000000001E-2</v>
      </c>
      <c r="I481">
        <v>1.9E-3</v>
      </c>
      <c r="J481" s="6">
        <v>1.1000000000000001E-11</v>
      </c>
    </row>
    <row r="482" spans="1:10" x14ac:dyDescent="0.2">
      <c r="A482">
        <v>15</v>
      </c>
      <c r="B482">
        <v>31877690</v>
      </c>
      <c r="C482" t="s">
        <v>3116</v>
      </c>
      <c r="D482" t="s">
        <v>892</v>
      </c>
      <c r="E482" t="s">
        <v>893</v>
      </c>
      <c r="F482">
        <v>690458</v>
      </c>
      <c r="G482">
        <v>0.52810000000000001</v>
      </c>
      <c r="H482">
        <v>-1.17E-2</v>
      </c>
      <c r="I482">
        <v>1.6999999999999999E-3</v>
      </c>
      <c r="J482" s="6">
        <v>1.1000000000000001E-11</v>
      </c>
    </row>
    <row r="483" spans="1:10" x14ac:dyDescent="0.2">
      <c r="A483">
        <v>18</v>
      </c>
      <c r="B483">
        <v>69224478</v>
      </c>
      <c r="C483" t="s">
        <v>3117</v>
      </c>
      <c r="D483" t="s">
        <v>892</v>
      </c>
      <c r="E483" t="s">
        <v>895</v>
      </c>
      <c r="F483">
        <v>668999</v>
      </c>
      <c r="G483">
        <v>0.35899999999999999</v>
      </c>
      <c r="H483">
        <v>1.26E-2</v>
      </c>
      <c r="I483">
        <v>1.9E-3</v>
      </c>
      <c r="J483" s="6">
        <v>1.1000000000000001E-11</v>
      </c>
    </row>
    <row r="484" spans="1:10" x14ac:dyDescent="0.2">
      <c r="A484">
        <v>6</v>
      </c>
      <c r="B484">
        <v>124925032</v>
      </c>
      <c r="C484" t="s">
        <v>3118</v>
      </c>
      <c r="D484" t="s">
        <v>894</v>
      </c>
      <c r="E484" t="s">
        <v>893</v>
      </c>
      <c r="F484">
        <v>685199</v>
      </c>
      <c r="G484">
        <v>0.24729999999999999</v>
      </c>
      <c r="H484">
        <v>1.3899999999999999E-2</v>
      </c>
      <c r="I484">
        <v>2E-3</v>
      </c>
      <c r="J484" s="6">
        <v>1.2000000000000001E-11</v>
      </c>
    </row>
    <row r="485" spans="1:10" x14ac:dyDescent="0.2">
      <c r="A485">
        <v>1</v>
      </c>
      <c r="B485">
        <v>7727854</v>
      </c>
      <c r="C485" t="s">
        <v>3119</v>
      </c>
      <c r="D485" t="s">
        <v>895</v>
      </c>
      <c r="E485" t="s">
        <v>894</v>
      </c>
      <c r="F485">
        <v>684485</v>
      </c>
      <c r="G485">
        <v>0.54259999999999997</v>
      </c>
      <c r="H485">
        <v>-1.17E-2</v>
      </c>
      <c r="I485">
        <v>1.6999999999999999E-3</v>
      </c>
      <c r="J485" s="6">
        <v>1.3E-11</v>
      </c>
    </row>
    <row r="486" spans="1:10" x14ac:dyDescent="0.2">
      <c r="A486">
        <v>4</v>
      </c>
      <c r="B486">
        <v>102183594</v>
      </c>
      <c r="C486" t="s">
        <v>3120</v>
      </c>
      <c r="D486" t="s">
        <v>895</v>
      </c>
      <c r="E486" t="s">
        <v>894</v>
      </c>
      <c r="F486">
        <v>691825</v>
      </c>
      <c r="G486">
        <v>0.85729999999999995</v>
      </c>
      <c r="H486">
        <v>-1.6500000000000001E-2</v>
      </c>
      <c r="I486">
        <v>2.3999999999999998E-3</v>
      </c>
      <c r="J486" s="6">
        <v>1.3E-11</v>
      </c>
    </row>
    <row r="487" spans="1:10" x14ac:dyDescent="0.2">
      <c r="A487">
        <v>15</v>
      </c>
      <c r="B487">
        <v>63793238</v>
      </c>
      <c r="C487" t="s">
        <v>3121</v>
      </c>
      <c r="D487" t="s">
        <v>895</v>
      </c>
      <c r="E487" t="s">
        <v>893</v>
      </c>
      <c r="F487">
        <v>688719</v>
      </c>
      <c r="G487">
        <v>0.64649999999999996</v>
      </c>
      <c r="H487">
        <v>1.24E-2</v>
      </c>
      <c r="I487">
        <v>1.8E-3</v>
      </c>
      <c r="J487" s="6">
        <v>1.3E-11</v>
      </c>
    </row>
    <row r="488" spans="1:10" x14ac:dyDescent="0.2">
      <c r="A488">
        <v>15</v>
      </c>
      <c r="B488">
        <v>47914691</v>
      </c>
      <c r="C488" t="s">
        <v>3122</v>
      </c>
      <c r="D488" t="s">
        <v>892</v>
      </c>
      <c r="E488" t="s">
        <v>893</v>
      </c>
      <c r="F488">
        <v>685439</v>
      </c>
      <c r="G488">
        <v>0.4088</v>
      </c>
      <c r="H488">
        <v>-1.1900000000000001E-2</v>
      </c>
      <c r="I488">
        <v>1.8E-3</v>
      </c>
      <c r="J488" s="6">
        <v>1.3E-11</v>
      </c>
    </row>
    <row r="489" spans="1:10" x14ac:dyDescent="0.2">
      <c r="A489">
        <v>12</v>
      </c>
      <c r="B489">
        <v>54667285</v>
      </c>
      <c r="C489" t="s">
        <v>3123</v>
      </c>
      <c r="D489" t="s">
        <v>895</v>
      </c>
      <c r="E489" t="s">
        <v>894</v>
      </c>
      <c r="F489">
        <v>795195</v>
      </c>
      <c r="G489">
        <v>0.59860000000000002</v>
      </c>
      <c r="H489">
        <v>1.12E-2</v>
      </c>
      <c r="I489">
        <v>1.6999999999999999E-3</v>
      </c>
      <c r="J489" s="6">
        <v>1.4E-11</v>
      </c>
    </row>
    <row r="490" spans="1:10" x14ac:dyDescent="0.2">
      <c r="A490">
        <v>20</v>
      </c>
      <c r="B490">
        <v>54394975</v>
      </c>
      <c r="C490" t="s">
        <v>3124</v>
      </c>
      <c r="D490" t="s">
        <v>895</v>
      </c>
      <c r="E490" t="s">
        <v>894</v>
      </c>
      <c r="F490">
        <v>691275</v>
      </c>
      <c r="G490">
        <v>0.80320000000000003</v>
      </c>
      <c r="H490">
        <v>1.49E-2</v>
      </c>
      <c r="I490">
        <v>2.2000000000000001E-3</v>
      </c>
      <c r="J490" s="6">
        <v>1.4E-11</v>
      </c>
    </row>
    <row r="491" spans="1:10" x14ac:dyDescent="0.2">
      <c r="A491">
        <v>2</v>
      </c>
      <c r="B491">
        <v>59150222</v>
      </c>
      <c r="C491" t="s">
        <v>3125</v>
      </c>
      <c r="D491" t="s">
        <v>892</v>
      </c>
      <c r="E491" t="s">
        <v>893</v>
      </c>
      <c r="F491">
        <v>681935</v>
      </c>
      <c r="G491">
        <v>9.9040000000000003E-2</v>
      </c>
      <c r="H491">
        <v>-2.0299999999999999E-2</v>
      </c>
      <c r="I491">
        <v>3.0000000000000001E-3</v>
      </c>
      <c r="J491" s="6">
        <v>1.5E-11</v>
      </c>
    </row>
    <row r="492" spans="1:10" x14ac:dyDescent="0.2">
      <c r="A492">
        <v>6</v>
      </c>
      <c r="B492">
        <v>90322237</v>
      </c>
      <c r="C492" t="s">
        <v>3126</v>
      </c>
      <c r="D492" t="s">
        <v>892</v>
      </c>
      <c r="E492" t="s">
        <v>893</v>
      </c>
      <c r="F492">
        <v>687690</v>
      </c>
      <c r="G492">
        <v>0.94943</v>
      </c>
      <c r="H492">
        <v>-2.69E-2</v>
      </c>
      <c r="I492">
        <v>4.0000000000000001E-3</v>
      </c>
      <c r="J492" s="6">
        <v>1.5E-11</v>
      </c>
    </row>
    <row r="493" spans="1:10" x14ac:dyDescent="0.2">
      <c r="A493">
        <v>2</v>
      </c>
      <c r="B493">
        <v>41712849</v>
      </c>
      <c r="C493" t="s">
        <v>3127</v>
      </c>
      <c r="D493" t="s">
        <v>892</v>
      </c>
      <c r="E493" t="s">
        <v>893</v>
      </c>
      <c r="F493">
        <v>687196</v>
      </c>
      <c r="G493">
        <v>0.35410000000000003</v>
      </c>
      <c r="H493">
        <v>1.2E-2</v>
      </c>
      <c r="I493">
        <v>1.8E-3</v>
      </c>
      <c r="J493" s="6">
        <v>1.6E-11</v>
      </c>
    </row>
    <row r="494" spans="1:10" x14ac:dyDescent="0.2">
      <c r="A494">
        <v>3</v>
      </c>
      <c r="B494">
        <v>20441050</v>
      </c>
      <c r="C494" t="s">
        <v>3128</v>
      </c>
      <c r="D494" t="s">
        <v>895</v>
      </c>
      <c r="E494" t="s">
        <v>894</v>
      </c>
      <c r="F494">
        <v>686850</v>
      </c>
      <c r="G494">
        <v>0.72209999999999996</v>
      </c>
      <c r="H494">
        <v>1.29E-2</v>
      </c>
      <c r="I494">
        <v>1.9E-3</v>
      </c>
      <c r="J494" s="6">
        <v>1.6E-11</v>
      </c>
    </row>
    <row r="495" spans="1:10" x14ac:dyDescent="0.2">
      <c r="A495">
        <v>6</v>
      </c>
      <c r="B495">
        <v>160774441</v>
      </c>
      <c r="C495" t="s">
        <v>3129</v>
      </c>
      <c r="D495" t="s">
        <v>894</v>
      </c>
      <c r="E495" t="s">
        <v>893</v>
      </c>
      <c r="F495">
        <v>770999</v>
      </c>
      <c r="G495">
        <v>0.48530000000000001</v>
      </c>
      <c r="H495">
        <v>1.12E-2</v>
      </c>
      <c r="I495">
        <v>1.6999999999999999E-3</v>
      </c>
      <c r="J495" s="6">
        <v>1.6E-11</v>
      </c>
    </row>
    <row r="496" spans="1:10" x14ac:dyDescent="0.2">
      <c r="A496">
        <v>12</v>
      </c>
      <c r="B496">
        <v>14413931</v>
      </c>
      <c r="C496" t="s">
        <v>3130</v>
      </c>
      <c r="D496" t="s">
        <v>894</v>
      </c>
      <c r="E496" t="s">
        <v>893</v>
      </c>
      <c r="F496">
        <v>689543</v>
      </c>
      <c r="G496">
        <v>0.26629999999999998</v>
      </c>
      <c r="H496">
        <v>-1.34E-2</v>
      </c>
      <c r="I496">
        <v>2E-3</v>
      </c>
      <c r="J496" s="6">
        <v>1.6E-11</v>
      </c>
    </row>
    <row r="497" spans="1:10" x14ac:dyDescent="0.2">
      <c r="A497">
        <v>20</v>
      </c>
      <c r="B497">
        <v>44904838</v>
      </c>
      <c r="C497" t="s">
        <v>3131</v>
      </c>
      <c r="D497" t="s">
        <v>892</v>
      </c>
      <c r="E497" t="s">
        <v>894</v>
      </c>
      <c r="F497">
        <v>681680</v>
      </c>
      <c r="G497">
        <v>0.59409999999999996</v>
      </c>
      <c r="H497">
        <v>-1.1900000000000001E-2</v>
      </c>
      <c r="I497">
        <v>1.8E-3</v>
      </c>
      <c r="J497" s="6">
        <v>1.6E-11</v>
      </c>
    </row>
    <row r="498" spans="1:10" x14ac:dyDescent="0.2">
      <c r="A498">
        <v>3</v>
      </c>
      <c r="B498">
        <v>11640481</v>
      </c>
      <c r="C498" t="s">
        <v>3132</v>
      </c>
      <c r="D498" t="s">
        <v>892</v>
      </c>
      <c r="E498" t="s">
        <v>893</v>
      </c>
      <c r="F498">
        <v>688708</v>
      </c>
      <c r="G498">
        <v>0.85399999999999998</v>
      </c>
      <c r="H498">
        <v>-1.67E-2</v>
      </c>
      <c r="I498">
        <v>2.5000000000000001E-3</v>
      </c>
      <c r="J498" s="6">
        <v>1.6999999999999999E-11</v>
      </c>
    </row>
    <row r="499" spans="1:10" x14ac:dyDescent="0.2">
      <c r="A499">
        <v>12</v>
      </c>
      <c r="B499">
        <v>113184739</v>
      </c>
      <c r="C499" t="s">
        <v>3133</v>
      </c>
      <c r="D499" t="s">
        <v>892</v>
      </c>
      <c r="E499" t="s">
        <v>894</v>
      </c>
      <c r="F499">
        <v>789947</v>
      </c>
      <c r="G499">
        <v>0.6794</v>
      </c>
      <c r="H499">
        <v>1.1900000000000001E-2</v>
      </c>
      <c r="I499">
        <v>1.8E-3</v>
      </c>
      <c r="J499" s="6">
        <v>1.6999999999999999E-11</v>
      </c>
    </row>
    <row r="500" spans="1:10" x14ac:dyDescent="0.2">
      <c r="A500">
        <v>17</v>
      </c>
      <c r="B500">
        <v>77796889</v>
      </c>
      <c r="C500" t="s">
        <v>3134</v>
      </c>
      <c r="D500" t="s">
        <v>894</v>
      </c>
      <c r="E500" t="s">
        <v>893</v>
      </c>
      <c r="F500">
        <v>687342</v>
      </c>
      <c r="G500">
        <v>0.3669</v>
      </c>
      <c r="H500">
        <v>-1.21E-2</v>
      </c>
      <c r="I500">
        <v>1.8E-3</v>
      </c>
      <c r="J500" s="6">
        <v>1.6999999999999999E-11</v>
      </c>
    </row>
    <row r="501" spans="1:10" x14ac:dyDescent="0.2">
      <c r="A501">
        <v>6</v>
      </c>
      <c r="B501">
        <v>26758479</v>
      </c>
      <c r="C501" t="s">
        <v>3135</v>
      </c>
      <c r="D501" t="s">
        <v>895</v>
      </c>
      <c r="E501" t="s">
        <v>894</v>
      </c>
      <c r="F501">
        <v>692595</v>
      </c>
      <c r="G501">
        <v>0.25650000000000001</v>
      </c>
      <c r="H501">
        <v>-1.3299999999999999E-2</v>
      </c>
      <c r="I501">
        <v>2E-3</v>
      </c>
      <c r="J501" s="6">
        <v>1.8999999999999999E-11</v>
      </c>
    </row>
    <row r="502" spans="1:10" x14ac:dyDescent="0.2">
      <c r="A502">
        <v>10</v>
      </c>
      <c r="B502">
        <v>102635475</v>
      </c>
      <c r="C502" t="s">
        <v>3136</v>
      </c>
      <c r="D502" t="s">
        <v>892</v>
      </c>
      <c r="E502" t="s">
        <v>894</v>
      </c>
      <c r="F502">
        <v>690191</v>
      </c>
      <c r="G502">
        <v>0.4511</v>
      </c>
      <c r="H502">
        <v>1.1900000000000001E-2</v>
      </c>
      <c r="I502">
        <v>1.8E-3</v>
      </c>
      <c r="J502" s="6">
        <v>1.8999999999999999E-11</v>
      </c>
    </row>
    <row r="503" spans="1:10" x14ac:dyDescent="0.2">
      <c r="A503">
        <v>1</v>
      </c>
      <c r="B503">
        <v>65987164</v>
      </c>
      <c r="C503" t="s">
        <v>3137</v>
      </c>
      <c r="D503" t="s">
        <v>894</v>
      </c>
      <c r="E503" t="s">
        <v>893</v>
      </c>
      <c r="F503">
        <v>691220</v>
      </c>
      <c r="G503">
        <v>8.8400000000000006E-2</v>
      </c>
      <c r="H503">
        <v>2.0899999999999998E-2</v>
      </c>
      <c r="I503">
        <v>3.0999999999999999E-3</v>
      </c>
      <c r="J503" s="6">
        <v>1.9999999999999999E-11</v>
      </c>
    </row>
    <row r="504" spans="1:10" x14ac:dyDescent="0.2">
      <c r="A504">
        <v>7</v>
      </c>
      <c r="B504">
        <v>28196413</v>
      </c>
      <c r="C504" t="s">
        <v>3138</v>
      </c>
      <c r="D504" t="s">
        <v>892</v>
      </c>
      <c r="E504" t="s">
        <v>893</v>
      </c>
      <c r="F504">
        <v>793909</v>
      </c>
      <c r="G504">
        <v>0.4914</v>
      </c>
      <c r="H504">
        <v>1.09E-2</v>
      </c>
      <c r="I504">
        <v>1.6000000000000001E-3</v>
      </c>
      <c r="J504" s="6">
        <v>1.9999999999999999E-11</v>
      </c>
    </row>
    <row r="505" spans="1:10" x14ac:dyDescent="0.2">
      <c r="A505">
        <v>10</v>
      </c>
      <c r="B505">
        <v>27312657</v>
      </c>
      <c r="C505" t="s">
        <v>3139</v>
      </c>
      <c r="D505" t="s">
        <v>895</v>
      </c>
      <c r="E505" t="s">
        <v>894</v>
      </c>
      <c r="F505">
        <v>692211</v>
      </c>
      <c r="G505">
        <v>8.2089999999999996E-2</v>
      </c>
      <c r="H505">
        <v>2.1299999999999999E-2</v>
      </c>
      <c r="I505">
        <v>3.2000000000000002E-3</v>
      </c>
      <c r="J505" s="6">
        <v>1.9999999999999999E-11</v>
      </c>
    </row>
    <row r="506" spans="1:10" x14ac:dyDescent="0.2">
      <c r="A506">
        <v>11</v>
      </c>
      <c r="B506">
        <v>122522375</v>
      </c>
      <c r="C506" t="s">
        <v>3140</v>
      </c>
      <c r="D506" t="s">
        <v>895</v>
      </c>
      <c r="E506" t="s">
        <v>894</v>
      </c>
      <c r="F506">
        <v>795457</v>
      </c>
      <c r="G506">
        <v>0.61409999999999998</v>
      </c>
      <c r="H506">
        <v>-1.12E-2</v>
      </c>
      <c r="I506">
        <v>1.6999999999999999E-3</v>
      </c>
      <c r="J506" s="6">
        <v>1.9999999999999999E-11</v>
      </c>
    </row>
    <row r="507" spans="1:10" x14ac:dyDescent="0.2">
      <c r="A507">
        <v>14</v>
      </c>
      <c r="B507">
        <v>101539384</v>
      </c>
      <c r="C507" t="s">
        <v>3141</v>
      </c>
      <c r="D507" t="s">
        <v>895</v>
      </c>
      <c r="E507" t="s">
        <v>894</v>
      </c>
      <c r="F507">
        <v>691094</v>
      </c>
      <c r="G507">
        <v>0.36969999999999997</v>
      </c>
      <c r="H507">
        <v>-1.1900000000000001E-2</v>
      </c>
      <c r="I507">
        <v>1.8E-3</v>
      </c>
      <c r="J507" s="6">
        <v>1.9999999999999999E-11</v>
      </c>
    </row>
    <row r="508" spans="1:10" x14ac:dyDescent="0.2">
      <c r="A508">
        <v>2</v>
      </c>
      <c r="B508">
        <v>44764879</v>
      </c>
      <c r="C508" t="s">
        <v>3142</v>
      </c>
      <c r="D508" t="s">
        <v>892</v>
      </c>
      <c r="E508" t="s">
        <v>895</v>
      </c>
      <c r="F508">
        <v>683784</v>
      </c>
      <c r="G508">
        <v>0.67969999999999997</v>
      </c>
      <c r="H508">
        <v>1.23E-2</v>
      </c>
      <c r="I508">
        <v>1.8E-3</v>
      </c>
      <c r="J508" s="6">
        <v>2.0999999999999999E-11</v>
      </c>
    </row>
    <row r="509" spans="1:10" x14ac:dyDescent="0.2">
      <c r="A509">
        <v>3</v>
      </c>
      <c r="B509">
        <v>48092017</v>
      </c>
      <c r="C509" t="s">
        <v>3143</v>
      </c>
      <c r="D509" t="s">
        <v>892</v>
      </c>
      <c r="E509" t="s">
        <v>894</v>
      </c>
      <c r="F509">
        <v>692416</v>
      </c>
      <c r="G509">
        <v>0.68110000000000004</v>
      </c>
      <c r="H509">
        <v>-1.24E-2</v>
      </c>
      <c r="I509">
        <v>1.9E-3</v>
      </c>
      <c r="J509" s="6">
        <v>2.0999999999999999E-11</v>
      </c>
    </row>
    <row r="510" spans="1:10" x14ac:dyDescent="0.2">
      <c r="A510">
        <v>3</v>
      </c>
      <c r="B510">
        <v>41310470</v>
      </c>
      <c r="C510" t="s">
        <v>3144</v>
      </c>
      <c r="D510" t="s">
        <v>892</v>
      </c>
      <c r="E510" t="s">
        <v>893</v>
      </c>
      <c r="F510">
        <v>691120</v>
      </c>
      <c r="G510">
        <v>0.34339999999999998</v>
      </c>
      <c r="H510">
        <v>1.2200000000000001E-2</v>
      </c>
      <c r="I510">
        <v>1.8E-3</v>
      </c>
      <c r="J510" s="6">
        <v>2.0999999999999999E-11</v>
      </c>
    </row>
    <row r="511" spans="1:10" x14ac:dyDescent="0.2">
      <c r="A511">
        <v>8</v>
      </c>
      <c r="B511">
        <v>20668624</v>
      </c>
      <c r="C511" t="s">
        <v>3145</v>
      </c>
      <c r="D511" t="s">
        <v>895</v>
      </c>
      <c r="E511" t="s">
        <v>893</v>
      </c>
      <c r="F511">
        <v>683969</v>
      </c>
      <c r="G511">
        <v>0.67749999999999999</v>
      </c>
      <c r="H511">
        <v>1.2500000000000001E-2</v>
      </c>
      <c r="I511">
        <v>1.9E-3</v>
      </c>
      <c r="J511" s="6">
        <v>2.0999999999999999E-11</v>
      </c>
    </row>
    <row r="512" spans="1:10" x14ac:dyDescent="0.2">
      <c r="A512">
        <v>6</v>
      </c>
      <c r="B512">
        <v>73922654</v>
      </c>
      <c r="C512" t="s">
        <v>3146</v>
      </c>
      <c r="D512" t="s">
        <v>895</v>
      </c>
      <c r="E512" t="s">
        <v>894</v>
      </c>
      <c r="F512">
        <v>789356</v>
      </c>
      <c r="G512">
        <v>0.93966000000000005</v>
      </c>
      <c r="H512">
        <v>2.3099999999999999E-2</v>
      </c>
      <c r="I512">
        <v>3.5000000000000001E-3</v>
      </c>
      <c r="J512" s="6">
        <v>2.4000000000000001E-11</v>
      </c>
    </row>
    <row r="513" spans="1:10" x14ac:dyDescent="0.2">
      <c r="A513">
        <v>9</v>
      </c>
      <c r="B513">
        <v>23356935</v>
      </c>
      <c r="C513" t="s">
        <v>3147</v>
      </c>
      <c r="D513" t="s">
        <v>892</v>
      </c>
      <c r="E513" t="s">
        <v>893</v>
      </c>
      <c r="F513">
        <v>768325</v>
      </c>
      <c r="G513">
        <v>0.55910000000000004</v>
      </c>
      <c r="H513">
        <v>1.11E-2</v>
      </c>
      <c r="I513">
        <v>1.6999999999999999E-3</v>
      </c>
      <c r="J513" s="6">
        <v>2.5000000000000001E-11</v>
      </c>
    </row>
    <row r="514" spans="1:10" x14ac:dyDescent="0.2">
      <c r="A514">
        <v>4</v>
      </c>
      <c r="B514">
        <v>20120274</v>
      </c>
      <c r="C514" t="s">
        <v>3148</v>
      </c>
      <c r="D514" t="s">
        <v>895</v>
      </c>
      <c r="E514" t="s">
        <v>894</v>
      </c>
      <c r="F514">
        <v>687979</v>
      </c>
      <c r="G514">
        <v>0.1263</v>
      </c>
      <c r="H514">
        <v>1.7299999999999999E-2</v>
      </c>
      <c r="I514">
        <v>2.5999999999999999E-3</v>
      </c>
      <c r="J514" s="6">
        <v>2.6000000000000001E-11</v>
      </c>
    </row>
    <row r="515" spans="1:10" x14ac:dyDescent="0.2">
      <c r="A515">
        <v>12</v>
      </c>
      <c r="B515">
        <v>68205604</v>
      </c>
      <c r="C515" t="s">
        <v>3149</v>
      </c>
      <c r="D515" t="s">
        <v>892</v>
      </c>
      <c r="E515" t="s">
        <v>893</v>
      </c>
      <c r="F515">
        <v>793238</v>
      </c>
      <c r="G515">
        <v>0.1797</v>
      </c>
      <c r="H515">
        <v>1.43E-2</v>
      </c>
      <c r="I515">
        <v>2.0999999999999999E-3</v>
      </c>
      <c r="J515" s="6">
        <v>2.6000000000000001E-11</v>
      </c>
    </row>
    <row r="516" spans="1:10" x14ac:dyDescent="0.2">
      <c r="A516">
        <v>9</v>
      </c>
      <c r="B516">
        <v>6954557</v>
      </c>
      <c r="C516" t="s">
        <v>3150</v>
      </c>
      <c r="D516" t="s">
        <v>894</v>
      </c>
      <c r="E516" t="s">
        <v>893</v>
      </c>
      <c r="F516">
        <v>683622</v>
      </c>
      <c r="G516">
        <v>0.65559999999999996</v>
      </c>
      <c r="H516">
        <v>1.2200000000000001E-2</v>
      </c>
      <c r="I516">
        <v>1.8E-3</v>
      </c>
      <c r="J516" s="6">
        <v>2.7E-11</v>
      </c>
    </row>
    <row r="517" spans="1:10" x14ac:dyDescent="0.2">
      <c r="A517">
        <v>12</v>
      </c>
      <c r="B517">
        <v>19312221</v>
      </c>
      <c r="C517" t="s">
        <v>3151</v>
      </c>
      <c r="D517" t="s">
        <v>894</v>
      </c>
      <c r="E517" t="s">
        <v>893</v>
      </c>
      <c r="F517">
        <v>689884</v>
      </c>
      <c r="G517">
        <v>0.26079999999999998</v>
      </c>
      <c r="H517">
        <v>-1.3100000000000001E-2</v>
      </c>
      <c r="I517">
        <v>2E-3</v>
      </c>
      <c r="J517" s="6">
        <v>2.7E-11</v>
      </c>
    </row>
    <row r="518" spans="1:10" x14ac:dyDescent="0.2">
      <c r="A518">
        <v>20</v>
      </c>
      <c r="B518">
        <v>61530915</v>
      </c>
      <c r="C518" t="s">
        <v>3152</v>
      </c>
      <c r="D518" t="s">
        <v>892</v>
      </c>
      <c r="E518" t="s">
        <v>895</v>
      </c>
      <c r="F518">
        <v>690692</v>
      </c>
      <c r="G518">
        <v>0.4975</v>
      </c>
      <c r="H518">
        <v>-1.1599999999999999E-2</v>
      </c>
      <c r="I518">
        <v>1.6999999999999999E-3</v>
      </c>
      <c r="J518" s="6">
        <v>2.7E-11</v>
      </c>
    </row>
    <row r="519" spans="1:10" x14ac:dyDescent="0.2">
      <c r="A519">
        <v>3</v>
      </c>
      <c r="B519">
        <v>45374496</v>
      </c>
      <c r="C519" t="s">
        <v>3153</v>
      </c>
      <c r="D519" t="s">
        <v>895</v>
      </c>
      <c r="E519" t="s">
        <v>893</v>
      </c>
      <c r="F519">
        <v>682633</v>
      </c>
      <c r="G519">
        <v>0.43880000000000002</v>
      </c>
      <c r="H519">
        <v>1.1599999999999999E-2</v>
      </c>
      <c r="I519">
        <v>1.6999999999999999E-3</v>
      </c>
      <c r="J519" s="6">
        <v>2.8E-11</v>
      </c>
    </row>
    <row r="520" spans="1:10" x14ac:dyDescent="0.2">
      <c r="A520">
        <v>8</v>
      </c>
      <c r="B520">
        <v>34503776</v>
      </c>
      <c r="C520" t="s">
        <v>3154</v>
      </c>
      <c r="D520" t="s">
        <v>895</v>
      </c>
      <c r="E520" t="s">
        <v>894</v>
      </c>
      <c r="F520">
        <v>793703</v>
      </c>
      <c r="G520">
        <v>0.7319</v>
      </c>
      <c r="H520">
        <v>1.23E-2</v>
      </c>
      <c r="I520">
        <v>1.8E-3</v>
      </c>
      <c r="J520" s="6">
        <v>2.8E-11</v>
      </c>
    </row>
    <row r="521" spans="1:10" x14ac:dyDescent="0.2">
      <c r="A521">
        <v>16</v>
      </c>
      <c r="B521">
        <v>56489343</v>
      </c>
      <c r="C521" t="s">
        <v>3155</v>
      </c>
      <c r="D521" t="s">
        <v>892</v>
      </c>
      <c r="E521" t="s">
        <v>894</v>
      </c>
      <c r="F521">
        <v>691932</v>
      </c>
      <c r="G521">
        <v>0.8629</v>
      </c>
      <c r="H521">
        <v>-1.6799999999999999E-2</v>
      </c>
      <c r="I521">
        <v>2.5000000000000001E-3</v>
      </c>
      <c r="J521" s="6">
        <v>2.8E-11</v>
      </c>
    </row>
    <row r="522" spans="1:10" x14ac:dyDescent="0.2">
      <c r="A522">
        <v>18</v>
      </c>
      <c r="B522">
        <v>60763112</v>
      </c>
      <c r="C522" t="s">
        <v>3156</v>
      </c>
      <c r="D522" t="s">
        <v>892</v>
      </c>
      <c r="E522" t="s">
        <v>893</v>
      </c>
      <c r="F522">
        <v>691093</v>
      </c>
      <c r="G522">
        <v>0.50829999999999997</v>
      </c>
      <c r="H522">
        <v>-1.15E-2</v>
      </c>
      <c r="I522">
        <v>1.6999999999999999E-3</v>
      </c>
      <c r="J522" s="6">
        <v>2.8E-11</v>
      </c>
    </row>
    <row r="523" spans="1:10" x14ac:dyDescent="0.2">
      <c r="A523">
        <v>6</v>
      </c>
      <c r="B523">
        <v>21919387</v>
      </c>
      <c r="C523" t="s">
        <v>3157</v>
      </c>
      <c r="D523" t="s">
        <v>892</v>
      </c>
      <c r="E523" t="s">
        <v>893</v>
      </c>
      <c r="F523">
        <v>690649</v>
      </c>
      <c r="G523">
        <v>0.66459999999999997</v>
      </c>
      <c r="H523">
        <v>-1.2200000000000001E-2</v>
      </c>
      <c r="I523">
        <v>1.8E-3</v>
      </c>
      <c r="J523" s="6">
        <v>2.9E-11</v>
      </c>
    </row>
    <row r="524" spans="1:10" x14ac:dyDescent="0.2">
      <c r="A524">
        <v>10</v>
      </c>
      <c r="B524">
        <v>19776828</v>
      </c>
      <c r="C524" t="s">
        <v>3158</v>
      </c>
      <c r="D524" t="s">
        <v>892</v>
      </c>
      <c r="E524" t="s">
        <v>895</v>
      </c>
      <c r="F524">
        <v>676100</v>
      </c>
      <c r="G524">
        <v>0.68279999999999996</v>
      </c>
      <c r="H524">
        <v>1.2800000000000001E-2</v>
      </c>
      <c r="I524">
        <v>1.9E-3</v>
      </c>
      <c r="J524" s="6">
        <v>3E-11</v>
      </c>
    </row>
    <row r="525" spans="1:10" x14ac:dyDescent="0.2">
      <c r="A525">
        <v>20</v>
      </c>
      <c r="B525">
        <v>54157497</v>
      </c>
      <c r="C525" t="s">
        <v>3159</v>
      </c>
      <c r="D525" t="s">
        <v>892</v>
      </c>
      <c r="E525" t="s">
        <v>893</v>
      </c>
      <c r="F525">
        <v>794315</v>
      </c>
      <c r="G525">
        <v>0.66420000000000001</v>
      </c>
      <c r="H525">
        <v>-1.15E-2</v>
      </c>
      <c r="I525">
        <v>1.6999999999999999E-3</v>
      </c>
      <c r="J525" s="6">
        <v>3E-11</v>
      </c>
    </row>
    <row r="526" spans="1:10" x14ac:dyDescent="0.2">
      <c r="A526">
        <v>6</v>
      </c>
      <c r="B526">
        <v>126089285</v>
      </c>
      <c r="C526" t="s">
        <v>3160</v>
      </c>
      <c r="D526" t="s">
        <v>894</v>
      </c>
      <c r="E526" t="s">
        <v>893</v>
      </c>
      <c r="F526">
        <v>692069</v>
      </c>
      <c r="G526">
        <v>0.51770000000000005</v>
      </c>
      <c r="H526">
        <v>1.14E-2</v>
      </c>
      <c r="I526">
        <v>1.6999999999999999E-3</v>
      </c>
      <c r="J526" s="6">
        <v>3.1000000000000003E-11</v>
      </c>
    </row>
    <row r="527" spans="1:10" x14ac:dyDescent="0.2">
      <c r="A527">
        <v>15</v>
      </c>
      <c r="B527">
        <v>52369728</v>
      </c>
      <c r="C527" t="s">
        <v>3161</v>
      </c>
      <c r="D527" t="s">
        <v>895</v>
      </c>
      <c r="E527" t="s">
        <v>894</v>
      </c>
      <c r="F527">
        <v>678329</v>
      </c>
      <c r="G527">
        <v>0.57120000000000004</v>
      </c>
      <c r="H527">
        <v>1.18E-2</v>
      </c>
      <c r="I527">
        <v>1.8E-3</v>
      </c>
      <c r="J527" s="6">
        <v>3.1999999999999999E-11</v>
      </c>
    </row>
    <row r="528" spans="1:10" x14ac:dyDescent="0.2">
      <c r="A528">
        <v>4</v>
      </c>
      <c r="B528">
        <v>113313986</v>
      </c>
      <c r="C528" t="s">
        <v>3162</v>
      </c>
      <c r="D528" t="s">
        <v>895</v>
      </c>
      <c r="E528" t="s">
        <v>894</v>
      </c>
      <c r="F528">
        <v>791609</v>
      </c>
      <c r="G528">
        <v>0.66820000000000002</v>
      </c>
      <c r="H528">
        <v>-1.15E-2</v>
      </c>
      <c r="I528">
        <v>1.6999999999999999E-3</v>
      </c>
      <c r="J528" s="6">
        <v>3.3000000000000002E-11</v>
      </c>
    </row>
    <row r="529" spans="1:10" x14ac:dyDescent="0.2">
      <c r="A529">
        <v>7</v>
      </c>
      <c r="B529">
        <v>39448936</v>
      </c>
      <c r="C529" t="s">
        <v>3163</v>
      </c>
      <c r="D529" t="s">
        <v>895</v>
      </c>
      <c r="E529" t="s">
        <v>894</v>
      </c>
      <c r="F529">
        <v>692017</v>
      </c>
      <c r="G529">
        <v>0.3422</v>
      </c>
      <c r="H529">
        <v>-1.21E-2</v>
      </c>
      <c r="I529">
        <v>1.8E-3</v>
      </c>
      <c r="J529" s="6">
        <v>3.3000000000000002E-11</v>
      </c>
    </row>
    <row r="530" spans="1:10" x14ac:dyDescent="0.2">
      <c r="A530">
        <v>18</v>
      </c>
      <c r="B530">
        <v>76742544</v>
      </c>
      <c r="C530" t="s">
        <v>3164</v>
      </c>
      <c r="D530" t="s">
        <v>894</v>
      </c>
      <c r="E530" t="s">
        <v>893</v>
      </c>
      <c r="F530">
        <v>692092</v>
      </c>
      <c r="G530">
        <v>6.268E-2</v>
      </c>
      <c r="H530">
        <v>-2.3699999999999999E-2</v>
      </c>
      <c r="I530">
        <v>3.5999999999999999E-3</v>
      </c>
      <c r="J530" s="6">
        <v>3.3999999999999999E-11</v>
      </c>
    </row>
    <row r="531" spans="1:10" x14ac:dyDescent="0.2">
      <c r="A531">
        <v>19</v>
      </c>
      <c r="B531">
        <v>1952090</v>
      </c>
      <c r="C531" t="s">
        <v>3165</v>
      </c>
      <c r="D531" t="s">
        <v>892</v>
      </c>
      <c r="E531" t="s">
        <v>893</v>
      </c>
      <c r="F531">
        <v>691773</v>
      </c>
      <c r="G531">
        <v>0.60119999999999996</v>
      </c>
      <c r="H531">
        <v>1.17E-2</v>
      </c>
      <c r="I531">
        <v>1.8E-3</v>
      </c>
      <c r="J531" s="6">
        <v>3.3999999999999999E-11</v>
      </c>
    </row>
    <row r="532" spans="1:10" x14ac:dyDescent="0.2">
      <c r="A532">
        <v>17</v>
      </c>
      <c r="B532">
        <v>46669430</v>
      </c>
      <c r="C532" t="s">
        <v>3166</v>
      </c>
      <c r="D532" t="s">
        <v>895</v>
      </c>
      <c r="E532" t="s">
        <v>894</v>
      </c>
      <c r="F532">
        <v>692577</v>
      </c>
      <c r="G532">
        <v>0.64710000000000001</v>
      </c>
      <c r="H532">
        <v>1.21E-2</v>
      </c>
      <c r="I532">
        <v>1.8E-3</v>
      </c>
      <c r="J532" s="6">
        <v>3.5999999999999998E-11</v>
      </c>
    </row>
    <row r="533" spans="1:10" x14ac:dyDescent="0.2">
      <c r="A533">
        <v>19</v>
      </c>
      <c r="B533">
        <v>12992579</v>
      </c>
      <c r="C533" t="s">
        <v>3167</v>
      </c>
      <c r="D533" t="s">
        <v>895</v>
      </c>
      <c r="E533" t="s">
        <v>893</v>
      </c>
      <c r="F533">
        <v>678777</v>
      </c>
      <c r="G533">
        <v>0.30819999999999997</v>
      </c>
      <c r="H533">
        <v>1.26E-2</v>
      </c>
      <c r="I533">
        <v>1.9E-3</v>
      </c>
      <c r="J533" s="6">
        <v>3.5999999999999998E-11</v>
      </c>
    </row>
    <row r="534" spans="1:10" x14ac:dyDescent="0.2">
      <c r="A534">
        <v>6</v>
      </c>
      <c r="B534">
        <v>130349119</v>
      </c>
      <c r="C534" t="s">
        <v>3168</v>
      </c>
      <c r="D534" t="s">
        <v>895</v>
      </c>
      <c r="E534" t="s">
        <v>894</v>
      </c>
      <c r="F534">
        <v>795618</v>
      </c>
      <c r="G534">
        <v>0.77259999999999995</v>
      </c>
      <c r="H534">
        <v>-1.26E-2</v>
      </c>
      <c r="I534">
        <v>1.9E-3</v>
      </c>
      <c r="J534" s="6">
        <v>3.7000000000000001E-11</v>
      </c>
    </row>
    <row r="535" spans="1:10" x14ac:dyDescent="0.2">
      <c r="A535">
        <v>12</v>
      </c>
      <c r="B535">
        <v>114437708</v>
      </c>
      <c r="C535" t="s">
        <v>3169</v>
      </c>
      <c r="D535" t="s">
        <v>892</v>
      </c>
      <c r="E535" t="s">
        <v>893</v>
      </c>
      <c r="F535">
        <v>691939</v>
      </c>
      <c r="G535">
        <v>0.93579999999999997</v>
      </c>
      <c r="H535">
        <v>2.29E-2</v>
      </c>
      <c r="I535">
        <v>3.5000000000000001E-3</v>
      </c>
      <c r="J535" s="6">
        <v>3.7000000000000001E-11</v>
      </c>
    </row>
    <row r="536" spans="1:10" x14ac:dyDescent="0.2">
      <c r="A536">
        <v>12</v>
      </c>
      <c r="B536">
        <v>118409640</v>
      </c>
      <c r="C536" t="s">
        <v>3170</v>
      </c>
      <c r="D536" t="s">
        <v>892</v>
      </c>
      <c r="E536" t="s">
        <v>893</v>
      </c>
      <c r="F536">
        <v>684108</v>
      </c>
      <c r="G536">
        <v>0.28470000000000001</v>
      </c>
      <c r="H536">
        <v>-1.26E-2</v>
      </c>
      <c r="I536">
        <v>1.9E-3</v>
      </c>
      <c r="J536" s="6">
        <v>3.7000000000000001E-11</v>
      </c>
    </row>
    <row r="537" spans="1:10" x14ac:dyDescent="0.2">
      <c r="A537">
        <v>16</v>
      </c>
      <c r="B537">
        <v>6728603</v>
      </c>
      <c r="C537" t="s">
        <v>3171</v>
      </c>
      <c r="D537" t="s">
        <v>892</v>
      </c>
      <c r="E537" t="s">
        <v>893</v>
      </c>
      <c r="F537">
        <v>791455</v>
      </c>
      <c r="G537">
        <v>0.25540000000000002</v>
      </c>
      <c r="H537">
        <v>-1.2500000000000001E-2</v>
      </c>
      <c r="I537">
        <v>1.9E-3</v>
      </c>
      <c r="J537" s="6">
        <v>3.7000000000000001E-11</v>
      </c>
    </row>
    <row r="538" spans="1:10" x14ac:dyDescent="0.2">
      <c r="A538">
        <v>4</v>
      </c>
      <c r="B538">
        <v>77096118</v>
      </c>
      <c r="C538" t="s">
        <v>3172</v>
      </c>
      <c r="D538" t="s">
        <v>892</v>
      </c>
      <c r="E538" t="s">
        <v>893</v>
      </c>
      <c r="F538">
        <v>794327</v>
      </c>
      <c r="G538">
        <v>0.1573</v>
      </c>
      <c r="H538">
        <v>1.5100000000000001E-2</v>
      </c>
      <c r="I538">
        <v>2.3E-3</v>
      </c>
      <c r="J538" s="6">
        <v>3.7999999999999998E-11</v>
      </c>
    </row>
    <row r="539" spans="1:10" x14ac:dyDescent="0.2">
      <c r="A539">
        <v>7</v>
      </c>
      <c r="B539">
        <v>24354300</v>
      </c>
      <c r="C539" t="s">
        <v>3173</v>
      </c>
      <c r="D539" t="s">
        <v>892</v>
      </c>
      <c r="E539" t="s">
        <v>893</v>
      </c>
      <c r="F539">
        <v>687289</v>
      </c>
      <c r="G539">
        <v>0.54220000000000002</v>
      </c>
      <c r="H539">
        <v>-1.15E-2</v>
      </c>
      <c r="I539">
        <v>1.6999999999999999E-3</v>
      </c>
      <c r="J539" s="6">
        <v>3.9000000000000001E-11</v>
      </c>
    </row>
    <row r="540" spans="1:10" x14ac:dyDescent="0.2">
      <c r="A540">
        <v>1</v>
      </c>
      <c r="B540">
        <v>98328093</v>
      </c>
      <c r="C540" t="s">
        <v>3174</v>
      </c>
      <c r="D540" t="s">
        <v>895</v>
      </c>
      <c r="E540" t="s">
        <v>894</v>
      </c>
      <c r="F540">
        <v>687770</v>
      </c>
      <c r="G540">
        <v>0.22289999999999999</v>
      </c>
      <c r="H540">
        <v>1.37E-2</v>
      </c>
      <c r="I540">
        <v>2.0999999999999999E-3</v>
      </c>
      <c r="J540" s="6">
        <v>3.9999999999999998E-11</v>
      </c>
    </row>
    <row r="541" spans="1:10" x14ac:dyDescent="0.2">
      <c r="A541">
        <v>2</v>
      </c>
      <c r="B541">
        <v>161265910</v>
      </c>
      <c r="C541" t="s">
        <v>3175</v>
      </c>
      <c r="D541" t="s">
        <v>895</v>
      </c>
      <c r="E541" t="s">
        <v>894</v>
      </c>
      <c r="F541">
        <v>791438</v>
      </c>
      <c r="G541">
        <v>0.36509999999999998</v>
      </c>
      <c r="H541">
        <v>1.0999999999999999E-2</v>
      </c>
      <c r="I541">
        <v>1.6999999999999999E-3</v>
      </c>
      <c r="J541" s="6">
        <v>3.9999999999999998E-11</v>
      </c>
    </row>
    <row r="542" spans="1:10" x14ac:dyDescent="0.2">
      <c r="A542">
        <v>16</v>
      </c>
      <c r="B542">
        <v>81728081</v>
      </c>
      <c r="C542" t="s">
        <v>3176</v>
      </c>
      <c r="D542" t="s">
        <v>892</v>
      </c>
      <c r="E542" t="s">
        <v>894</v>
      </c>
      <c r="F542">
        <v>783779</v>
      </c>
      <c r="G542">
        <v>0.37169999999999997</v>
      </c>
      <c r="H542">
        <v>1.1299999999999999E-2</v>
      </c>
      <c r="I542">
        <v>1.6999999999999999E-3</v>
      </c>
      <c r="J542" s="6">
        <v>4.1999999999999997E-11</v>
      </c>
    </row>
    <row r="543" spans="1:10" x14ac:dyDescent="0.2">
      <c r="A543">
        <v>1</v>
      </c>
      <c r="B543">
        <v>33776728</v>
      </c>
      <c r="C543" t="s">
        <v>3177</v>
      </c>
      <c r="D543" t="s">
        <v>895</v>
      </c>
      <c r="E543" t="s">
        <v>894</v>
      </c>
      <c r="F543">
        <v>686378</v>
      </c>
      <c r="G543">
        <v>0.68179999999999996</v>
      </c>
      <c r="H543">
        <v>1.2200000000000001E-2</v>
      </c>
      <c r="I543">
        <v>1.8E-3</v>
      </c>
      <c r="J543" s="6">
        <v>4.5E-11</v>
      </c>
    </row>
    <row r="544" spans="1:10" x14ac:dyDescent="0.2">
      <c r="A544">
        <v>3</v>
      </c>
      <c r="B544">
        <v>35696096</v>
      </c>
      <c r="C544" t="s">
        <v>3178</v>
      </c>
      <c r="D544" t="s">
        <v>892</v>
      </c>
      <c r="E544" t="s">
        <v>893</v>
      </c>
      <c r="F544">
        <v>688778</v>
      </c>
      <c r="G544">
        <v>0.66869999999999996</v>
      </c>
      <c r="H544">
        <v>-1.21E-2</v>
      </c>
      <c r="I544">
        <v>1.8E-3</v>
      </c>
      <c r="J544" s="6">
        <v>4.5E-11</v>
      </c>
    </row>
    <row r="545" spans="1:10" x14ac:dyDescent="0.2">
      <c r="A545">
        <v>3</v>
      </c>
      <c r="B545">
        <v>56114861</v>
      </c>
      <c r="C545" t="s">
        <v>3179</v>
      </c>
      <c r="D545" t="s">
        <v>895</v>
      </c>
      <c r="E545" t="s">
        <v>894</v>
      </c>
      <c r="F545">
        <v>787551</v>
      </c>
      <c r="G545">
        <v>0.94772999999999996</v>
      </c>
      <c r="H545">
        <v>-2.35E-2</v>
      </c>
      <c r="I545">
        <v>3.5999999999999999E-3</v>
      </c>
      <c r="J545" s="6">
        <v>4.5E-11</v>
      </c>
    </row>
    <row r="546" spans="1:10" x14ac:dyDescent="0.2">
      <c r="A546">
        <v>8</v>
      </c>
      <c r="B546">
        <v>15536311</v>
      </c>
      <c r="C546" t="s">
        <v>3180</v>
      </c>
      <c r="D546" t="s">
        <v>894</v>
      </c>
      <c r="E546" t="s">
        <v>893</v>
      </c>
      <c r="F546">
        <v>688326</v>
      </c>
      <c r="G546">
        <v>0.81340000000000001</v>
      </c>
      <c r="H546">
        <v>1.46E-2</v>
      </c>
      <c r="I546">
        <v>2.2000000000000001E-3</v>
      </c>
      <c r="J546" s="6">
        <v>5.0000000000000002E-11</v>
      </c>
    </row>
    <row r="547" spans="1:10" x14ac:dyDescent="0.2">
      <c r="A547">
        <v>9</v>
      </c>
      <c r="B547">
        <v>127049237</v>
      </c>
      <c r="C547" t="s">
        <v>3181</v>
      </c>
      <c r="D547" t="s">
        <v>892</v>
      </c>
      <c r="E547" t="s">
        <v>893</v>
      </c>
      <c r="F547">
        <v>691410</v>
      </c>
      <c r="G547">
        <v>0.42149999999999999</v>
      </c>
      <c r="H547">
        <v>1.14E-2</v>
      </c>
      <c r="I547">
        <v>1.6999999999999999E-3</v>
      </c>
      <c r="J547" s="6">
        <v>5.0999999999999998E-11</v>
      </c>
    </row>
    <row r="548" spans="1:10" x14ac:dyDescent="0.2">
      <c r="A548">
        <v>20</v>
      </c>
      <c r="B548">
        <v>53453850</v>
      </c>
      <c r="C548" t="s">
        <v>3182</v>
      </c>
      <c r="D548" t="s">
        <v>892</v>
      </c>
      <c r="E548" t="s">
        <v>893</v>
      </c>
      <c r="F548">
        <v>670718</v>
      </c>
      <c r="G548">
        <v>0.76300000000000001</v>
      </c>
      <c r="H548">
        <v>-1.38E-2</v>
      </c>
      <c r="I548">
        <v>2.0999999999999999E-3</v>
      </c>
      <c r="J548" s="6">
        <v>5.0999999999999998E-11</v>
      </c>
    </row>
    <row r="549" spans="1:10" x14ac:dyDescent="0.2">
      <c r="A549">
        <v>8</v>
      </c>
      <c r="B549">
        <v>23389571</v>
      </c>
      <c r="C549" t="s">
        <v>3183</v>
      </c>
      <c r="D549" t="s">
        <v>895</v>
      </c>
      <c r="E549" t="s">
        <v>894</v>
      </c>
      <c r="F549">
        <v>789828</v>
      </c>
      <c r="G549">
        <v>0.87139999999999995</v>
      </c>
      <c r="H549">
        <v>1.5800000000000002E-2</v>
      </c>
      <c r="I549">
        <v>2.3999999999999998E-3</v>
      </c>
      <c r="J549" s="6">
        <v>5.2999999999999998E-11</v>
      </c>
    </row>
    <row r="550" spans="1:10" x14ac:dyDescent="0.2">
      <c r="A550">
        <v>6</v>
      </c>
      <c r="B550">
        <v>100987009</v>
      </c>
      <c r="C550" t="s">
        <v>3184</v>
      </c>
      <c r="D550" t="s">
        <v>895</v>
      </c>
      <c r="E550" t="s">
        <v>894</v>
      </c>
      <c r="F550">
        <v>689836</v>
      </c>
      <c r="G550">
        <v>0.505</v>
      </c>
      <c r="H550">
        <v>-1.1299999999999999E-2</v>
      </c>
      <c r="I550">
        <v>1.6999999999999999E-3</v>
      </c>
      <c r="J550" s="6">
        <v>5.4000000000000001E-11</v>
      </c>
    </row>
    <row r="551" spans="1:10" x14ac:dyDescent="0.2">
      <c r="A551">
        <v>1</v>
      </c>
      <c r="B551">
        <v>17301672</v>
      </c>
      <c r="C551" t="s">
        <v>3185</v>
      </c>
      <c r="D551" t="s">
        <v>895</v>
      </c>
      <c r="E551" t="s">
        <v>894</v>
      </c>
      <c r="F551">
        <v>692545</v>
      </c>
      <c r="G551">
        <v>0.55000000000000004</v>
      </c>
      <c r="H551">
        <v>1.1299999999999999E-2</v>
      </c>
      <c r="I551">
        <v>1.6999999999999999E-3</v>
      </c>
      <c r="J551" s="6">
        <v>5.4999999999999997E-11</v>
      </c>
    </row>
    <row r="552" spans="1:10" x14ac:dyDescent="0.2">
      <c r="A552">
        <v>3</v>
      </c>
      <c r="B552">
        <v>116937546</v>
      </c>
      <c r="C552" t="s">
        <v>3186</v>
      </c>
      <c r="D552" t="s">
        <v>892</v>
      </c>
      <c r="E552" t="s">
        <v>895</v>
      </c>
      <c r="F552">
        <v>687538</v>
      </c>
      <c r="G552">
        <v>0.82130000000000003</v>
      </c>
      <c r="H552">
        <v>1.5299999999999999E-2</v>
      </c>
      <c r="I552">
        <v>2.3E-3</v>
      </c>
      <c r="J552" s="6">
        <v>5.4999999999999997E-11</v>
      </c>
    </row>
    <row r="553" spans="1:10" x14ac:dyDescent="0.2">
      <c r="A553">
        <v>19</v>
      </c>
      <c r="B553">
        <v>30683879</v>
      </c>
      <c r="C553" t="s">
        <v>3187</v>
      </c>
      <c r="D553" t="s">
        <v>895</v>
      </c>
      <c r="E553" t="s">
        <v>894</v>
      </c>
      <c r="F553">
        <v>688980</v>
      </c>
      <c r="G553">
        <v>0.73929999999999996</v>
      </c>
      <c r="H553">
        <v>1.29E-2</v>
      </c>
      <c r="I553">
        <v>2E-3</v>
      </c>
      <c r="J553" s="6">
        <v>5.6E-11</v>
      </c>
    </row>
    <row r="554" spans="1:10" x14ac:dyDescent="0.2">
      <c r="A554">
        <v>2</v>
      </c>
      <c r="B554">
        <v>59885411</v>
      </c>
      <c r="C554" t="s">
        <v>3188</v>
      </c>
      <c r="D554" t="s">
        <v>895</v>
      </c>
      <c r="E554" t="s">
        <v>894</v>
      </c>
      <c r="F554">
        <v>691321</v>
      </c>
      <c r="G554">
        <v>0.18970000000000001</v>
      </c>
      <c r="H554">
        <v>1.44E-2</v>
      </c>
      <c r="I554">
        <v>2.2000000000000001E-3</v>
      </c>
      <c r="J554" s="6">
        <v>5.6999999999999997E-11</v>
      </c>
    </row>
    <row r="555" spans="1:10" x14ac:dyDescent="0.2">
      <c r="A555">
        <v>18</v>
      </c>
      <c r="B555">
        <v>58227112</v>
      </c>
      <c r="C555" t="s">
        <v>3189</v>
      </c>
      <c r="D555" t="s">
        <v>895</v>
      </c>
      <c r="E555" t="s">
        <v>894</v>
      </c>
      <c r="F555">
        <v>689325</v>
      </c>
      <c r="G555">
        <v>0.57050000000000001</v>
      </c>
      <c r="H555">
        <v>1.14E-2</v>
      </c>
      <c r="I555">
        <v>1.6999999999999999E-3</v>
      </c>
      <c r="J555" s="6">
        <v>5.8E-11</v>
      </c>
    </row>
    <row r="556" spans="1:10" x14ac:dyDescent="0.2">
      <c r="A556">
        <v>9</v>
      </c>
      <c r="B556">
        <v>87293457</v>
      </c>
      <c r="C556" t="s">
        <v>3190</v>
      </c>
      <c r="D556" t="s">
        <v>895</v>
      </c>
      <c r="E556" t="s">
        <v>894</v>
      </c>
      <c r="F556">
        <v>688522</v>
      </c>
      <c r="G556">
        <v>0.34820000000000001</v>
      </c>
      <c r="H556">
        <v>-1.1900000000000001E-2</v>
      </c>
      <c r="I556">
        <v>1.8E-3</v>
      </c>
      <c r="J556" s="6">
        <v>6E-11</v>
      </c>
    </row>
    <row r="557" spans="1:10" x14ac:dyDescent="0.2">
      <c r="A557">
        <v>17</v>
      </c>
      <c r="B557">
        <v>35057883</v>
      </c>
      <c r="C557" t="s">
        <v>3191</v>
      </c>
      <c r="D557" t="s">
        <v>892</v>
      </c>
      <c r="E557" t="s">
        <v>893</v>
      </c>
      <c r="F557">
        <v>691686</v>
      </c>
      <c r="G557">
        <v>0.3029</v>
      </c>
      <c r="H557">
        <v>-1.24E-2</v>
      </c>
      <c r="I557">
        <v>1.9E-3</v>
      </c>
      <c r="J557" s="6">
        <v>6.0999999999999996E-11</v>
      </c>
    </row>
    <row r="558" spans="1:10" x14ac:dyDescent="0.2">
      <c r="A558">
        <v>4</v>
      </c>
      <c r="B558">
        <v>180167906</v>
      </c>
      <c r="C558" t="s">
        <v>3192</v>
      </c>
      <c r="D558" t="s">
        <v>892</v>
      </c>
      <c r="E558" t="s">
        <v>893</v>
      </c>
      <c r="F558">
        <v>686968</v>
      </c>
      <c r="G558">
        <v>0.54049999999999998</v>
      </c>
      <c r="H558">
        <v>-1.14E-2</v>
      </c>
      <c r="I558">
        <v>1.6999999999999999E-3</v>
      </c>
      <c r="J558" s="6">
        <v>6.3000000000000002E-11</v>
      </c>
    </row>
    <row r="559" spans="1:10" x14ac:dyDescent="0.2">
      <c r="A559">
        <v>5</v>
      </c>
      <c r="B559">
        <v>106385815</v>
      </c>
      <c r="C559" t="s">
        <v>3193</v>
      </c>
      <c r="D559" t="s">
        <v>892</v>
      </c>
      <c r="E559" t="s">
        <v>893</v>
      </c>
      <c r="F559">
        <v>706550</v>
      </c>
      <c r="G559">
        <v>0.74970000000000003</v>
      </c>
      <c r="H559">
        <v>1.3299999999999999E-2</v>
      </c>
      <c r="I559">
        <v>2E-3</v>
      </c>
      <c r="J559" s="6">
        <v>6.3999999999999999E-11</v>
      </c>
    </row>
    <row r="560" spans="1:10" x14ac:dyDescent="0.2">
      <c r="A560">
        <v>5</v>
      </c>
      <c r="B560">
        <v>105876806</v>
      </c>
      <c r="C560" t="s">
        <v>3194</v>
      </c>
      <c r="D560" t="s">
        <v>895</v>
      </c>
      <c r="E560" t="s">
        <v>894</v>
      </c>
      <c r="F560">
        <v>692540</v>
      </c>
      <c r="G560">
        <v>0.61180000000000001</v>
      </c>
      <c r="H560">
        <v>1.17E-2</v>
      </c>
      <c r="I560">
        <v>1.8E-3</v>
      </c>
      <c r="J560" s="6">
        <v>6.6000000000000005E-11</v>
      </c>
    </row>
    <row r="561" spans="1:10" x14ac:dyDescent="0.2">
      <c r="A561">
        <v>1</v>
      </c>
      <c r="B561">
        <v>210095527</v>
      </c>
      <c r="C561" t="s">
        <v>3195</v>
      </c>
      <c r="D561" t="s">
        <v>895</v>
      </c>
      <c r="E561" t="s">
        <v>894</v>
      </c>
      <c r="F561">
        <v>795169</v>
      </c>
      <c r="G561">
        <v>0.57650000000000001</v>
      </c>
      <c r="H561">
        <v>1.06E-2</v>
      </c>
      <c r="I561">
        <v>1.6000000000000001E-3</v>
      </c>
      <c r="J561" s="6">
        <v>6.7999999999999998E-11</v>
      </c>
    </row>
    <row r="562" spans="1:10" x14ac:dyDescent="0.2">
      <c r="A562">
        <v>8</v>
      </c>
      <c r="B562">
        <v>143300279</v>
      </c>
      <c r="C562" t="s">
        <v>3196</v>
      </c>
      <c r="D562" t="s">
        <v>892</v>
      </c>
      <c r="E562" t="s">
        <v>893</v>
      </c>
      <c r="F562">
        <v>684720</v>
      </c>
      <c r="G562">
        <v>0.46939999999999998</v>
      </c>
      <c r="H562">
        <v>1.15E-2</v>
      </c>
      <c r="I562">
        <v>1.8E-3</v>
      </c>
      <c r="J562" s="6">
        <v>6.8999999999999994E-11</v>
      </c>
    </row>
    <row r="563" spans="1:10" x14ac:dyDescent="0.2">
      <c r="A563">
        <v>6</v>
      </c>
      <c r="B563">
        <v>34072215</v>
      </c>
      <c r="C563" t="s">
        <v>3197</v>
      </c>
      <c r="D563" t="s">
        <v>895</v>
      </c>
      <c r="E563" t="s">
        <v>894</v>
      </c>
      <c r="F563">
        <v>777803</v>
      </c>
      <c r="G563">
        <v>9.2319999999999999E-2</v>
      </c>
      <c r="H563">
        <v>1.8700000000000001E-2</v>
      </c>
      <c r="I563">
        <v>2.8999999999999998E-3</v>
      </c>
      <c r="J563" s="6">
        <v>7.0000000000000004E-11</v>
      </c>
    </row>
    <row r="564" spans="1:10" x14ac:dyDescent="0.2">
      <c r="A564">
        <v>3</v>
      </c>
      <c r="B564">
        <v>108188755</v>
      </c>
      <c r="C564" t="s">
        <v>3198</v>
      </c>
      <c r="D564" t="s">
        <v>892</v>
      </c>
      <c r="E564" t="s">
        <v>894</v>
      </c>
      <c r="F564">
        <v>691306</v>
      </c>
      <c r="G564">
        <v>0.60850000000000004</v>
      </c>
      <c r="H564">
        <v>-1.15E-2</v>
      </c>
      <c r="I564">
        <v>1.8E-3</v>
      </c>
      <c r="J564" s="6">
        <v>7.1999999999999997E-11</v>
      </c>
    </row>
    <row r="565" spans="1:10" x14ac:dyDescent="0.2">
      <c r="A565">
        <v>10</v>
      </c>
      <c r="B565">
        <v>77534000</v>
      </c>
      <c r="C565" t="s">
        <v>3199</v>
      </c>
      <c r="D565" t="s">
        <v>892</v>
      </c>
      <c r="E565" t="s">
        <v>893</v>
      </c>
      <c r="F565">
        <v>678128</v>
      </c>
      <c r="G565">
        <v>0.48430000000000001</v>
      </c>
      <c r="H565">
        <v>-1.14E-2</v>
      </c>
      <c r="I565">
        <v>1.6999999999999999E-3</v>
      </c>
      <c r="J565" s="6">
        <v>7.1999999999999997E-11</v>
      </c>
    </row>
    <row r="566" spans="1:10" x14ac:dyDescent="0.2">
      <c r="A566">
        <v>1</v>
      </c>
      <c r="B566">
        <v>242986063</v>
      </c>
      <c r="C566" t="s">
        <v>3200</v>
      </c>
      <c r="D566" t="s">
        <v>892</v>
      </c>
      <c r="E566" t="s">
        <v>893</v>
      </c>
      <c r="F566">
        <v>690625</v>
      </c>
      <c r="G566">
        <v>0.215</v>
      </c>
      <c r="H566">
        <v>1.37E-2</v>
      </c>
      <c r="I566">
        <v>2.0999999999999999E-3</v>
      </c>
      <c r="J566" s="6">
        <v>7.3000000000000006E-11</v>
      </c>
    </row>
    <row r="567" spans="1:10" x14ac:dyDescent="0.2">
      <c r="A567">
        <v>16</v>
      </c>
      <c r="B567">
        <v>30510571</v>
      </c>
      <c r="C567" t="s">
        <v>3201</v>
      </c>
      <c r="D567" t="s">
        <v>895</v>
      </c>
      <c r="E567" t="s">
        <v>894</v>
      </c>
      <c r="F567">
        <v>779034</v>
      </c>
      <c r="G567">
        <v>0.36299999999999999</v>
      </c>
      <c r="H567">
        <v>-1.14E-2</v>
      </c>
      <c r="I567">
        <v>1.8E-3</v>
      </c>
      <c r="J567" s="6">
        <v>7.3000000000000006E-11</v>
      </c>
    </row>
    <row r="568" spans="1:10" x14ac:dyDescent="0.2">
      <c r="A568">
        <v>4</v>
      </c>
      <c r="B568">
        <v>94409429</v>
      </c>
      <c r="C568" t="s">
        <v>3202</v>
      </c>
      <c r="D568" t="s">
        <v>895</v>
      </c>
      <c r="E568" t="s">
        <v>894</v>
      </c>
      <c r="F568">
        <v>683869</v>
      </c>
      <c r="G568">
        <v>0.79649999999999999</v>
      </c>
      <c r="H568">
        <v>1.43E-2</v>
      </c>
      <c r="I568">
        <v>2.2000000000000001E-3</v>
      </c>
      <c r="J568" s="6">
        <v>7.4000000000000003E-11</v>
      </c>
    </row>
    <row r="569" spans="1:10" x14ac:dyDescent="0.2">
      <c r="A569">
        <v>9</v>
      </c>
      <c r="B569">
        <v>102100348</v>
      </c>
      <c r="C569" t="s">
        <v>3203</v>
      </c>
      <c r="D569" t="s">
        <v>892</v>
      </c>
      <c r="E569" t="s">
        <v>893</v>
      </c>
      <c r="F569">
        <v>690466</v>
      </c>
      <c r="G569">
        <v>0.41120000000000001</v>
      </c>
      <c r="H569">
        <v>-1.1299999999999999E-2</v>
      </c>
      <c r="I569">
        <v>1.6999999999999999E-3</v>
      </c>
      <c r="J569" s="6">
        <v>7.5E-11</v>
      </c>
    </row>
    <row r="570" spans="1:10" x14ac:dyDescent="0.2">
      <c r="A570">
        <v>18</v>
      </c>
      <c r="B570">
        <v>42950629</v>
      </c>
      <c r="C570" t="s">
        <v>3204</v>
      </c>
      <c r="D570" t="s">
        <v>895</v>
      </c>
      <c r="E570" t="s">
        <v>894</v>
      </c>
      <c r="F570">
        <v>686868</v>
      </c>
      <c r="G570">
        <v>0.2757</v>
      </c>
      <c r="H570">
        <v>-1.2699999999999999E-2</v>
      </c>
      <c r="I570">
        <v>1.9E-3</v>
      </c>
      <c r="J570" s="6">
        <v>7.5999999999999996E-11</v>
      </c>
    </row>
    <row r="571" spans="1:10" x14ac:dyDescent="0.2">
      <c r="A571">
        <v>8</v>
      </c>
      <c r="B571">
        <v>64727201</v>
      </c>
      <c r="C571" t="s">
        <v>3205</v>
      </c>
      <c r="D571" t="s">
        <v>895</v>
      </c>
      <c r="E571" t="s">
        <v>894</v>
      </c>
      <c r="F571">
        <v>688848</v>
      </c>
      <c r="G571">
        <v>0.47570000000000001</v>
      </c>
      <c r="H571">
        <v>-1.12E-2</v>
      </c>
      <c r="I571">
        <v>1.6999999999999999E-3</v>
      </c>
      <c r="J571" s="6">
        <v>7.7000000000000006E-11</v>
      </c>
    </row>
    <row r="572" spans="1:10" x14ac:dyDescent="0.2">
      <c r="A572">
        <v>10</v>
      </c>
      <c r="B572">
        <v>75848517</v>
      </c>
      <c r="C572" t="s">
        <v>3206</v>
      </c>
      <c r="D572" t="s">
        <v>892</v>
      </c>
      <c r="E572" t="s">
        <v>893</v>
      </c>
      <c r="F572">
        <v>605152</v>
      </c>
      <c r="G572">
        <v>0.51639999999999997</v>
      </c>
      <c r="H572">
        <v>1.1900000000000001E-2</v>
      </c>
      <c r="I572">
        <v>1.8E-3</v>
      </c>
      <c r="J572" s="6">
        <v>7.8999999999999999E-11</v>
      </c>
    </row>
    <row r="573" spans="1:10" x14ac:dyDescent="0.2">
      <c r="A573">
        <v>3</v>
      </c>
      <c r="B573">
        <v>35117776</v>
      </c>
      <c r="C573" t="s">
        <v>3207</v>
      </c>
      <c r="D573" t="s">
        <v>895</v>
      </c>
      <c r="E573" t="s">
        <v>894</v>
      </c>
      <c r="F573">
        <v>674904</v>
      </c>
      <c r="G573">
        <v>0.89119999999999999</v>
      </c>
      <c r="H573">
        <v>-1.7999999999999999E-2</v>
      </c>
      <c r="I573">
        <v>2.8E-3</v>
      </c>
      <c r="J573" s="6">
        <v>7.9999999999999995E-11</v>
      </c>
    </row>
    <row r="574" spans="1:10" x14ac:dyDescent="0.2">
      <c r="A574">
        <v>3</v>
      </c>
      <c r="B574">
        <v>156893782</v>
      </c>
      <c r="C574" t="s">
        <v>3208</v>
      </c>
      <c r="D574" t="s">
        <v>894</v>
      </c>
      <c r="E574" t="s">
        <v>893</v>
      </c>
      <c r="F574">
        <v>691865</v>
      </c>
      <c r="G574">
        <v>0.34499999999999997</v>
      </c>
      <c r="H574">
        <v>1.1900000000000001E-2</v>
      </c>
      <c r="I574">
        <v>1.8E-3</v>
      </c>
      <c r="J574" s="6">
        <v>8.1000000000000005E-11</v>
      </c>
    </row>
    <row r="575" spans="1:10" x14ac:dyDescent="0.2">
      <c r="A575">
        <v>5</v>
      </c>
      <c r="B575">
        <v>87100609</v>
      </c>
      <c r="C575" t="s">
        <v>3209</v>
      </c>
      <c r="D575" t="s">
        <v>892</v>
      </c>
      <c r="E575" t="s">
        <v>893</v>
      </c>
      <c r="F575">
        <v>671594</v>
      </c>
      <c r="G575">
        <v>0.90212999999999999</v>
      </c>
      <c r="H575">
        <v>-2.0299999999999999E-2</v>
      </c>
      <c r="I575">
        <v>3.0999999999999999E-3</v>
      </c>
      <c r="J575" s="6">
        <v>8.2000000000000001E-11</v>
      </c>
    </row>
    <row r="576" spans="1:10" x14ac:dyDescent="0.2">
      <c r="A576">
        <v>15</v>
      </c>
      <c r="B576">
        <v>59002755</v>
      </c>
      <c r="C576" t="s">
        <v>3210</v>
      </c>
      <c r="D576" t="s">
        <v>895</v>
      </c>
      <c r="E576" t="s">
        <v>894</v>
      </c>
      <c r="F576">
        <v>790933</v>
      </c>
      <c r="G576">
        <v>0.86550000000000005</v>
      </c>
      <c r="H576">
        <v>-1.5299999999999999E-2</v>
      </c>
      <c r="I576">
        <v>2.3999999999999998E-3</v>
      </c>
      <c r="J576" s="6">
        <v>8.2999999999999998E-11</v>
      </c>
    </row>
    <row r="577" spans="1:10" x14ac:dyDescent="0.2">
      <c r="A577">
        <v>19</v>
      </c>
      <c r="B577">
        <v>51812034</v>
      </c>
      <c r="C577" t="s">
        <v>3211</v>
      </c>
      <c r="D577" t="s">
        <v>892</v>
      </c>
      <c r="E577" t="s">
        <v>893</v>
      </c>
      <c r="F577">
        <v>686198</v>
      </c>
      <c r="G577">
        <v>0.57450000000000001</v>
      </c>
      <c r="H577">
        <v>-1.1599999999999999E-2</v>
      </c>
      <c r="I577">
        <v>1.8E-3</v>
      </c>
      <c r="J577" s="6">
        <v>8.3999999999999994E-11</v>
      </c>
    </row>
    <row r="578" spans="1:10" x14ac:dyDescent="0.2">
      <c r="A578">
        <v>4</v>
      </c>
      <c r="B578">
        <v>145261999</v>
      </c>
      <c r="C578" t="s">
        <v>3212</v>
      </c>
      <c r="D578" t="s">
        <v>892</v>
      </c>
      <c r="E578" t="s">
        <v>893</v>
      </c>
      <c r="F578">
        <v>781303</v>
      </c>
      <c r="G578">
        <v>0.59819999999999995</v>
      </c>
      <c r="H578">
        <v>-1.0800000000000001E-2</v>
      </c>
      <c r="I578">
        <v>1.6999999999999999E-3</v>
      </c>
      <c r="J578" s="6">
        <v>8.5000000000000004E-11</v>
      </c>
    </row>
    <row r="579" spans="1:10" x14ac:dyDescent="0.2">
      <c r="A579">
        <v>15</v>
      </c>
      <c r="B579">
        <v>74286929</v>
      </c>
      <c r="C579" t="s">
        <v>3213</v>
      </c>
      <c r="D579" t="s">
        <v>895</v>
      </c>
      <c r="E579" t="s">
        <v>894</v>
      </c>
      <c r="F579">
        <v>679703</v>
      </c>
      <c r="G579">
        <v>0.13550000000000001</v>
      </c>
      <c r="H579">
        <v>1.7500000000000002E-2</v>
      </c>
      <c r="I579">
        <v>2.7000000000000001E-3</v>
      </c>
      <c r="J579" s="6">
        <v>8.8000000000000006E-11</v>
      </c>
    </row>
    <row r="580" spans="1:10" x14ac:dyDescent="0.2">
      <c r="A580">
        <v>2</v>
      </c>
      <c r="B580">
        <v>56603985</v>
      </c>
      <c r="C580" t="s">
        <v>3214</v>
      </c>
      <c r="D580" t="s">
        <v>895</v>
      </c>
      <c r="E580" t="s">
        <v>894</v>
      </c>
      <c r="F580">
        <v>790223</v>
      </c>
      <c r="G580">
        <v>0.71409999999999996</v>
      </c>
      <c r="H580">
        <v>-1.17E-2</v>
      </c>
      <c r="I580">
        <v>1.8E-3</v>
      </c>
      <c r="J580" s="6">
        <v>8.9000000000000003E-11</v>
      </c>
    </row>
    <row r="581" spans="1:10" x14ac:dyDescent="0.2">
      <c r="A581">
        <v>6</v>
      </c>
      <c r="B581">
        <v>20705590</v>
      </c>
      <c r="C581" t="s">
        <v>3215</v>
      </c>
      <c r="D581" t="s">
        <v>895</v>
      </c>
      <c r="E581" t="s">
        <v>893</v>
      </c>
      <c r="F581">
        <v>790084</v>
      </c>
      <c r="G581">
        <v>0.82509999999999994</v>
      </c>
      <c r="H581">
        <v>1.38E-2</v>
      </c>
      <c r="I581">
        <v>2.0999999999999999E-3</v>
      </c>
      <c r="J581" s="6">
        <v>8.9000000000000003E-11</v>
      </c>
    </row>
    <row r="582" spans="1:10" x14ac:dyDescent="0.2">
      <c r="A582">
        <v>10</v>
      </c>
      <c r="B582">
        <v>93032943</v>
      </c>
      <c r="C582" t="s">
        <v>3216</v>
      </c>
      <c r="D582" t="s">
        <v>895</v>
      </c>
      <c r="E582" t="s">
        <v>894</v>
      </c>
      <c r="F582">
        <v>789736</v>
      </c>
      <c r="G582">
        <v>0.32519999999999999</v>
      </c>
      <c r="H582">
        <v>-1.1299999999999999E-2</v>
      </c>
      <c r="I582">
        <v>1.6999999999999999E-3</v>
      </c>
      <c r="J582" s="6">
        <v>8.9000000000000003E-11</v>
      </c>
    </row>
    <row r="583" spans="1:10" x14ac:dyDescent="0.2">
      <c r="A583">
        <v>18</v>
      </c>
      <c r="B583">
        <v>53335512</v>
      </c>
      <c r="C583" t="s">
        <v>3217</v>
      </c>
      <c r="D583" t="s">
        <v>892</v>
      </c>
      <c r="E583" t="s">
        <v>895</v>
      </c>
      <c r="F583">
        <v>690582</v>
      </c>
      <c r="G583">
        <v>5.2970000000000003E-2</v>
      </c>
      <c r="H583">
        <v>-2.53E-2</v>
      </c>
      <c r="I583">
        <v>3.8999999999999998E-3</v>
      </c>
      <c r="J583" s="6">
        <v>8.9000000000000003E-11</v>
      </c>
    </row>
    <row r="584" spans="1:10" x14ac:dyDescent="0.2">
      <c r="A584">
        <v>2</v>
      </c>
      <c r="B584">
        <v>81816251</v>
      </c>
      <c r="C584" t="s">
        <v>3218</v>
      </c>
      <c r="D584" t="s">
        <v>892</v>
      </c>
      <c r="E584" t="s">
        <v>894</v>
      </c>
      <c r="F584">
        <v>684620</v>
      </c>
      <c r="G584">
        <v>0.32469999999999999</v>
      </c>
      <c r="H584">
        <v>1.1900000000000001E-2</v>
      </c>
      <c r="I584">
        <v>1.8E-3</v>
      </c>
      <c r="J584" s="6">
        <v>8.9999999999999999E-11</v>
      </c>
    </row>
    <row r="585" spans="1:10" x14ac:dyDescent="0.2">
      <c r="A585">
        <v>18</v>
      </c>
      <c r="B585">
        <v>22137319</v>
      </c>
      <c r="C585" t="s">
        <v>3219</v>
      </c>
      <c r="D585" t="s">
        <v>892</v>
      </c>
      <c r="E585" t="s">
        <v>894</v>
      </c>
      <c r="F585">
        <v>684252</v>
      </c>
      <c r="G585">
        <v>0.1905</v>
      </c>
      <c r="H585">
        <v>-1.46E-2</v>
      </c>
      <c r="I585">
        <v>2.3E-3</v>
      </c>
      <c r="J585" s="6">
        <v>8.9999999999999999E-11</v>
      </c>
    </row>
    <row r="586" spans="1:10" x14ac:dyDescent="0.2">
      <c r="A586">
        <v>8</v>
      </c>
      <c r="B586">
        <v>89408196</v>
      </c>
      <c r="C586" t="s">
        <v>3220</v>
      </c>
      <c r="D586" t="s">
        <v>895</v>
      </c>
      <c r="E586" t="s">
        <v>893</v>
      </c>
      <c r="F586">
        <v>684335</v>
      </c>
      <c r="G586">
        <v>0.31359999999999999</v>
      </c>
      <c r="H586">
        <v>-1.21E-2</v>
      </c>
      <c r="I586">
        <v>1.9E-3</v>
      </c>
      <c r="J586" s="6">
        <v>9.3000000000000002E-11</v>
      </c>
    </row>
    <row r="587" spans="1:10" x14ac:dyDescent="0.2">
      <c r="A587">
        <v>2</v>
      </c>
      <c r="B587">
        <v>145616899</v>
      </c>
      <c r="C587" t="s">
        <v>3221</v>
      </c>
      <c r="D587" t="s">
        <v>892</v>
      </c>
      <c r="E587" t="s">
        <v>893</v>
      </c>
      <c r="F587">
        <v>691571</v>
      </c>
      <c r="G587">
        <v>7.3319999999999996E-2</v>
      </c>
      <c r="H587">
        <v>2.18E-2</v>
      </c>
      <c r="I587">
        <v>3.3999999999999998E-3</v>
      </c>
      <c r="J587" s="6">
        <v>9.6000000000000005E-11</v>
      </c>
    </row>
    <row r="588" spans="1:10" x14ac:dyDescent="0.2">
      <c r="A588">
        <v>4</v>
      </c>
      <c r="B588">
        <v>143663206</v>
      </c>
      <c r="C588" t="s">
        <v>3222</v>
      </c>
      <c r="D588" t="s">
        <v>895</v>
      </c>
      <c r="E588" t="s">
        <v>894</v>
      </c>
      <c r="F588">
        <v>787844</v>
      </c>
      <c r="G588">
        <v>0.62660000000000005</v>
      </c>
      <c r="H588">
        <v>-1.0999999999999999E-2</v>
      </c>
      <c r="I588">
        <v>1.6999999999999999E-3</v>
      </c>
      <c r="J588" s="6">
        <v>1E-10</v>
      </c>
    </row>
    <row r="589" spans="1:10" x14ac:dyDescent="0.2">
      <c r="A589">
        <v>2</v>
      </c>
      <c r="B589">
        <v>236801872</v>
      </c>
      <c r="C589" t="s">
        <v>3223</v>
      </c>
      <c r="D589" t="s">
        <v>892</v>
      </c>
      <c r="E589" t="s">
        <v>893</v>
      </c>
      <c r="F589">
        <v>686571</v>
      </c>
      <c r="G589">
        <v>0.2384</v>
      </c>
      <c r="H589">
        <v>1.3299999999999999E-2</v>
      </c>
      <c r="I589">
        <v>2.0999999999999999E-3</v>
      </c>
      <c r="J589" s="6">
        <v>1.0999999999999999E-10</v>
      </c>
    </row>
    <row r="590" spans="1:10" x14ac:dyDescent="0.2">
      <c r="A590">
        <v>3</v>
      </c>
      <c r="B590">
        <v>118023515</v>
      </c>
      <c r="C590" t="s">
        <v>3224</v>
      </c>
      <c r="D590" t="s">
        <v>892</v>
      </c>
      <c r="E590" t="s">
        <v>893</v>
      </c>
      <c r="F590">
        <v>689160</v>
      </c>
      <c r="G590">
        <v>0.73360000000000003</v>
      </c>
      <c r="H590">
        <v>-1.2699999999999999E-2</v>
      </c>
      <c r="I590">
        <v>2E-3</v>
      </c>
      <c r="J590" s="6">
        <v>1.0999999999999999E-10</v>
      </c>
    </row>
    <row r="591" spans="1:10" x14ac:dyDescent="0.2">
      <c r="A591">
        <v>4</v>
      </c>
      <c r="B591">
        <v>91253956</v>
      </c>
      <c r="C591" t="s">
        <v>3225</v>
      </c>
      <c r="D591" t="s">
        <v>894</v>
      </c>
      <c r="E591" t="s">
        <v>893</v>
      </c>
      <c r="F591">
        <v>690564</v>
      </c>
      <c r="G591">
        <v>0.55020000000000002</v>
      </c>
      <c r="H591">
        <v>1.11E-2</v>
      </c>
      <c r="I591">
        <v>1.6999999999999999E-3</v>
      </c>
      <c r="J591" s="6">
        <v>1.0999999999999999E-10</v>
      </c>
    </row>
    <row r="592" spans="1:10" x14ac:dyDescent="0.2">
      <c r="A592">
        <v>7</v>
      </c>
      <c r="B592">
        <v>6418275</v>
      </c>
      <c r="C592" t="s">
        <v>3226</v>
      </c>
      <c r="D592" t="s">
        <v>895</v>
      </c>
      <c r="E592" t="s">
        <v>894</v>
      </c>
      <c r="F592">
        <v>685477</v>
      </c>
      <c r="G592">
        <v>0.86070000000000002</v>
      </c>
      <c r="H592">
        <v>-1.6400000000000001E-2</v>
      </c>
      <c r="I592">
        <v>2.5000000000000001E-3</v>
      </c>
      <c r="J592" s="6">
        <v>1.0999999999999999E-10</v>
      </c>
    </row>
    <row r="593" spans="1:10" x14ac:dyDescent="0.2">
      <c r="A593">
        <v>12</v>
      </c>
      <c r="B593">
        <v>91237920</v>
      </c>
      <c r="C593" t="s">
        <v>3227</v>
      </c>
      <c r="D593" t="s">
        <v>892</v>
      </c>
      <c r="E593" t="s">
        <v>895</v>
      </c>
      <c r="F593">
        <v>781573</v>
      </c>
      <c r="G593">
        <v>0.37990000000000002</v>
      </c>
      <c r="H593">
        <v>-1.09E-2</v>
      </c>
      <c r="I593">
        <v>1.6999999999999999E-3</v>
      </c>
      <c r="J593" s="6">
        <v>1.0999999999999999E-10</v>
      </c>
    </row>
    <row r="594" spans="1:10" x14ac:dyDescent="0.2">
      <c r="A594">
        <v>21</v>
      </c>
      <c r="B594">
        <v>41427168</v>
      </c>
      <c r="C594" t="s">
        <v>3228</v>
      </c>
      <c r="D594" t="s">
        <v>892</v>
      </c>
      <c r="E594" t="s">
        <v>894</v>
      </c>
      <c r="F594">
        <v>680214</v>
      </c>
      <c r="G594">
        <v>0.5958</v>
      </c>
      <c r="H594">
        <v>-1.14E-2</v>
      </c>
      <c r="I594">
        <v>1.8E-3</v>
      </c>
      <c r="J594" s="6">
        <v>1.0999999999999999E-10</v>
      </c>
    </row>
    <row r="595" spans="1:10" x14ac:dyDescent="0.2">
      <c r="A595">
        <v>3</v>
      </c>
      <c r="B595">
        <v>50775446</v>
      </c>
      <c r="C595" t="s">
        <v>3229</v>
      </c>
      <c r="D595" t="s">
        <v>895</v>
      </c>
      <c r="E595" t="s">
        <v>894</v>
      </c>
      <c r="F595">
        <v>692497</v>
      </c>
      <c r="G595">
        <v>0.84370000000000001</v>
      </c>
      <c r="H595">
        <v>1.5599999999999999E-2</v>
      </c>
      <c r="I595">
        <v>2.3999999999999998E-3</v>
      </c>
      <c r="J595" s="6">
        <v>1.2E-10</v>
      </c>
    </row>
    <row r="596" spans="1:10" x14ac:dyDescent="0.2">
      <c r="A596">
        <v>14</v>
      </c>
      <c r="B596">
        <v>46838144</v>
      </c>
      <c r="C596" t="s">
        <v>3230</v>
      </c>
      <c r="D596" t="s">
        <v>892</v>
      </c>
      <c r="E596" t="s">
        <v>893</v>
      </c>
      <c r="F596">
        <v>692353</v>
      </c>
      <c r="G596">
        <v>0.43209999999999998</v>
      </c>
      <c r="H596">
        <v>-1.11E-2</v>
      </c>
      <c r="I596">
        <v>1.6999999999999999E-3</v>
      </c>
      <c r="J596" s="6">
        <v>1.2E-10</v>
      </c>
    </row>
    <row r="597" spans="1:10" x14ac:dyDescent="0.2">
      <c r="A597">
        <v>12</v>
      </c>
      <c r="B597">
        <v>110046698</v>
      </c>
      <c r="C597" t="s">
        <v>3231</v>
      </c>
      <c r="D597" t="s">
        <v>895</v>
      </c>
      <c r="E597" t="s">
        <v>894</v>
      </c>
      <c r="F597">
        <v>791472</v>
      </c>
      <c r="G597">
        <v>7.5359999999999996E-2</v>
      </c>
      <c r="H597">
        <v>1.9599999999999999E-2</v>
      </c>
      <c r="I597">
        <v>3.0999999999999999E-3</v>
      </c>
      <c r="J597" s="6">
        <v>1.2999999999999999E-10</v>
      </c>
    </row>
    <row r="598" spans="1:10" x14ac:dyDescent="0.2">
      <c r="A598">
        <v>16</v>
      </c>
      <c r="B598">
        <v>62803841</v>
      </c>
      <c r="C598" t="s">
        <v>3232</v>
      </c>
      <c r="D598" t="s">
        <v>895</v>
      </c>
      <c r="E598" t="s">
        <v>894</v>
      </c>
      <c r="F598">
        <v>688802</v>
      </c>
      <c r="G598">
        <v>0.48280000000000001</v>
      </c>
      <c r="H598">
        <v>-1.11E-2</v>
      </c>
      <c r="I598">
        <v>1.6999999999999999E-3</v>
      </c>
      <c r="J598" s="6">
        <v>1.2999999999999999E-10</v>
      </c>
    </row>
    <row r="599" spans="1:10" x14ac:dyDescent="0.2">
      <c r="A599">
        <v>3</v>
      </c>
      <c r="B599">
        <v>196088464</v>
      </c>
      <c r="C599" t="s">
        <v>3233</v>
      </c>
      <c r="D599" t="s">
        <v>892</v>
      </c>
      <c r="E599" t="s">
        <v>893</v>
      </c>
      <c r="F599">
        <v>690832</v>
      </c>
      <c r="G599">
        <v>0.35899999999999999</v>
      </c>
      <c r="H599">
        <v>1.1599999999999999E-2</v>
      </c>
      <c r="I599">
        <v>1.8E-3</v>
      </c>
      <c r="J599" s="6">
        <v>1.4000000000000001E-10</v>
      </c>
    </row>
    <row r="600" spans="1:10" x14ac:dyDescent="0.2">
      <c r="A600">
        <v>4</v>
      </c>
      <c r="B600">
        <v>95991417</v>
      </c>
      <c r="C600" t="s">
        <v>2632</v>
      </c>
      <c r="D600" t="s">
        <v>892</v>
      </c>
      <c r="E600" t="s">
        <v>893</v>
      </c>
      <c r="F600">
        <v>692539</v>
      </c>
      <c r="G600">
        <v>0.34489999999999998</v>
      </c>
      <c r="H600">
        <v>-1.15E-2</v>
      </c>
      <c r="I600">
        <v>1.8E-3</v>
      </c>
      <c r="J600" s="6">
        <v>1.4000000000000001E-10</v>
      </c>
    </row>
    <row r="601" spans="1:10" x14ac:dyDescent="0.2">
      <c r="A601">
        <v>5</v>
      </c>
      <c r="B601">
        <v>50344550</v>
      </c>
      <c r="C601" t="s">
        <v>3234</v>
      </c>
      <c r="D601" t="s">
        <v>894</v>
      </c>
      <c r="E601" t="s">
        <v>893</v>
      </c>
      <c r="F601">
        <v>688244</v>
      </c>
      <c r="G601">
        <v>0.1346</v>
      </c>
      <c r="H601">
        <v>1.61E-2</v>
      </c>
      <c r="I601">
        <v>2.5000000000000001E-3</v>
      </c>
      <c r="J601" s="6">
        <v>1.4000000000000001E-10</v>
      </c>
    </row>
    <row r="602" spans="1:10" x14ac:dyDescent="0.2">
      <c r="A602">
        <v>15</v>
      </c>
      <c r="B602">
        <v>99521883</v>
      </c>
      <c r="C602" t="s">
        <v>3235</v>
      </c>
      <c r="D602" t="s">
        <v>894</v>
      </c>
      <c r="E602" t="s">
        <v>893</v>
      </c>
      <c r="F602">
        <v>675205</v>
      </c>
      <c r="G602">
        <v>0.66069999999999995</v>
      </c>
      <c r="H602">
        <v>1.18E-2</v>
      </c>
      <c r="I602">
        <v>1.8E-3</v>
      </c>
      <c r="J602" s="6">
        <v>1.4000000000000001E-10</v>
      </c>
    </row>
    <row r="603" spans="1:10" x14ac:dyDescent="0.2">
      <c r="A603">
        <v>16</v>
      </c>
      <c r="B603">
        <v>54152620</v>
      </c>
      <c r="C603" t="s">
        <v>3236</v>
      </c>
      <c r="D603" t="s">
        <v>894</v>
      </c>
      <c r="E603" t="s">
        <v>893</v>
      </c>
      <c r="F603">
        <v>727187</v>
      </c>
      <c r="G603">
        <v>0.42009999999999997</v>
      </c>
      <c r="H603">
        <v>-1.09E-2</v>
      </c>
      <c r="I603">
        <v>1.6999999999999999E-3</v>
      </c>
      <c r="J603" s="6">
        <v>1.4000000000000001E-10</v>
      </c>
    </row>
    <row r="604" spans="1:10" x14ac:dyDescent="0.2">
      <c r="A604">
        <v>15</v>
      </c>
      <c r="B604">
        <v>53525415</v>
      </c>
      <c r="C604" t="s">
        <v>3237</v>
      </c>
      <c r="D604" t="s">
        <v>895</v>
      </c>
      <c r="E604" t="s">
        <v>894</v>
      </c>
      <c r="F604">
        <v>689715</v>
      </c>
      <c r="G604">
        <v>0.37480000000000002</v>
      </c>
      <c r="H604">
        <v>-1.14E-2</v>
      </c>
      <c r="I604">
        <v>1.8E-3</v>
      </c>
      <c r="J604" s="6">
        <v>1.5E-10</v>
      </c>
    </row>
    <row r="605" spans="1:10" x14ac:dyDescent="0.2">
      <c r="A605">
        <v>15</v>
      </c>
      <c r="B605">
        <v>41995199</v>
      </c>
      <c r="C605" t="s">
        <v>3238</v>
      </c>
      <c r="D605" t="s">
        <v>892</v>
      </c>
      <c r="E605" t="s">
        <v>895</v>
      </c>
      <c r="F605">
        <v>692532</v>
      </c>
      <c r="G605">
        <v>0.18099999999999999</v>
      </c>
      <c r="H605">
        <v>1.4200000000000001E-2</v>
      </c>
      <c r="I605">
        <v>2.2000000000000001E-3</v>
      </c>
      <c r="J605" s="6">
        <v>1.5E-10</v>
      </c>
    </row>
    <row r="606" spans="1:10" x14ac:dyDescent="0.2">
      <c r="A606">
        <v>1</v>
      </c>
      <c r="B606">
        <v>205774839</v>
      </c>
      <c r="C606" t="s">
        <v>3239</v>
      </c>
      <c r="D606" t="s">
        <v>895</v>
      </c>
      <c r="E606" t="s">
        <v>894</v>
      </c>
      <c r="F606">
        <v>689143</v>
      </c>
      <c r="G606">
        <v>0.58840000000000003</v>
      </c>
      <c r="H606">
        <v>1.12E-2</v>
      </c>
      <c r="I606">
        <v>1.6999999999999999E-3</v>
      </c>
      <c r="J606" s="6">
        <v>1.5999999999999999E-10</v>
      </c>
    </row>
    <row r="607" spans="1:10" x14ac:dyDescent="0.2">
      <c r="A607">
        <v>4</v>
      </c>
      <c r="B607">
        <v>103748224</v>
      </c>
      <c r="C607" t="s">
        <v>3240</v>
      </c>
      <c r="D607" t="s">
        <v>892</v>
      </c>
      <c r="E607" t="s">
        <v>893</v>
      </c>
      <c r="F607">
        <v>793455</v>
      </c>
      <c r="G607">
        <v>0.19470000000000001</v>
      </c>
      <c r="H607">
        <v>-1.3100000000000001E-2</v>
      </c>
      <c r="I607">
        <v>2.0999999999999999E-3</v>
      </c>
      <c r="J607" s="6">
        <v>1.5999999999999999E-10</v>
      </c>
    </row>
    <row r="608" spans="1:10" x14ac:dyDescent="0.2">
      <c r="A608">
        <v>6</v>
      </c>
      <c r="B608">
        <v>41133806</v>
      </c>
      <c r="C608" t="s">
        <v>3241</v>
      </c>
      <c r="D608" t="s">
        <v>892</v>
      </c>
      <c r="E608" t="s">
        <v>893</v>
      </c>
      <c r="F608">
        <v>790069</v>
      </c>
      <c r="G608">
        <v>0.4587</v>
      </c>
      <c r="H608">
        <v>1.0500000000000001E-2</v>
      </c>
      <c r="I608">
        <v>1.6000000000000001E-3</v>
      </c>
      <c r="J608" s="6">
        <v>1.5999999999999999E-10</v>
      </c>
    </row>
    <row r="609" spans="1:10" x14ac:dyDescent="0.2">
      <c r="A609">
        <v>6</v>
      </c>
      <c r="B609">
        <v>64159064</v>
      </c>
      <c r="C609" t="s">
        <v>3242</v>
      </c>
      <c r="D609" t="s">
        <v>892</v>
      </c>
      <c r="E609" t="s">
        <v>894</v>
      </c>
      <c r="F609">
        <v>690422</v>
      </c>
      <c r="G609">
        <v>0.55720000000000003</v>
      </c>
      <c r="H609">
        <v>1.0999999999999999E-2</v>
      </c>
      <c r="I609">
        <v>1.6999999999999999E-3</v>
      </c>
      <c r="J609" s="6">
        <v>1.5999999999999999E-10</v>
      </c>
    </row>
    <row r="610" spans="1:10" x14ac:dyDescent="0.2">
      <c r="A610">
        <v>1</v>
      </c>
      <c r="B610">
        <v>171435542</v>
      </c>
      <c r="C610" t="s">
        <v>3243</v>
      </c>
      <c r="D610" t="s">
        <v>892</v>
      </c>
      <c r="E610" t="s">
        <v>894</v>
      </c>
      <c r="F610">
        <v>690508</v>
      </c>
      <c r="G610">
        <v>9.2730000000000007E-2</v>
      </c>
      <c r="H610">
        <v>1.8599999999999998E-2</v>
      </c>
      <c r="I610">
        <v>2.8999999999999998E-3</v>
      </c>
      <c r="J610" s="6">
        <v>1.7000000000000001E-10</v>
      </c>
    </row>
    <row r="611" spans="1:10" x14ac:dyDescent="0.2">
      <c r="A611">
        <v>5</v>
      </c>
      <c r="B611">
        <v>153148731</v>
      </c>
      <c r="C611" t="s">
        <v>3244</v>
      </c>
      <c r="D611" t="s">
        <v>892</v>
      </c>
      <c r="E611" t="s">
        <v>893</v>
      </c>
      <c r="F611">
        <v>692568</v>
      </c>
      <c r="G611">
        <v>0.1124</v>
      </c>
      <c r="H611">
        <v>-1.7399999999999999E-2</v>
      </c>
      <c r="I611">
        <v>2.7000000000000001E-3</v>
      </c>
      <c r="J611" s="6">
        <v>1.7000000000000001E-10</v>
      </c>
    </row>
    <row r="612" spans="1:10" x14ac:dyDescent="0.2">
      <c r="A612">
        <v>5</v>
      </c>
      <c r="B612">
        <v>139714564</v>
      </c>
      <c r="C612" t="s">
        <v>3245</v>
      </c>
      <c r="D612" t="s">
        <v>895</v>
      </c>
      <c r="E612" t="s">
        <v>894</v>
      </c>
      <c r="F612">
        <v>689896</v>
      </c>
      <c r="G612">
        <v>0.55510000000000004</v>
      </c>
      <c r="H612">
        <v>1.11E-2</v>
      </c>
      <c r="I612">
        <v>1.6999999999999999E-3</v>
      </c>
      <c r="J612" s="6">
        <v>1.7000000000000001E-10</v>
      </c>
    </row>
    <row r="613" spans="1:10" x14ac:dyDescent="0.2">
      <c r="A613">
        <v>5</v>
      </c>
      <c r="B613">
        <v>112176756</v>
      </c>
      <c r="C613" t="s">
        <v>3246</v>
      </c>
      <c r="D613" t="s">
        <v>892</v>
      </c>
      <c r="E613" t="s">
        <v>895</v>
      </c>
      <c r="F613">
        <v>782145</v>
      </c>
      <c r="G613">
        <v>0.76910000000000001</v>
      </c>
      <c r="H613">
        <v>-1.26E-2</v>
      </c>
      <c r="I613">
        <v>2E-3</v>
      </c>
      <c r="J613" s="6">
        <v>1.7000000000000001E-10</v>
      </c>
    </row>
    <row r="614" spans="1:10" x14ac:dyDescent="0.2">
      <c r="A614">
        <v>11</v>
      </c>
      <c r="B614">
        <v>43534247</v>
      </c>
      <c r="C614" t="s">
        <v>3247</v>
      </c>
      <c r="D614" t="s">
        <v>895</v>
      </c>
      <c r="E614" t="s">
        <v>894</v>
      </c>
      <c r="F614">
        <v>688490</v>
      </c>
      <c r="G614">
        <v>0.3866</v>
      </c>
      <c r="H614">
        <v>1.1299999999999999E-2</v>
      </c>
      <c r="I614">
        <v>1.8E-3</v>
      </c>
      <c r="J614" s="6">
        <v>1.7000000000000001E-10</v>
      </c>
    </row>
    <row r="615" spans="1:10" x14ac:dyDescent="0.2">
      <c r="A615">
        <v>11</v>
      </c>
      <c r="B615">
        <v>118365210</v>
      </c>
      <c r="C615" t="s">
        <v>3248</v>
      </c>
      <c r="D615" t="s">
        <v>894</v>
      </c>
      <c r="E615" t="s">
        <v>893</v>
      </c>
      <c r="F615">
        <v>530761</v>
      </c>
      <c r="G615">
        <v>2.5610000000000001E-2</v>
      </c>
      <c r="H615">
        <v>-3.8199999999999998E-2</v>
      </c>
      <c r="I615">
        <v>6.0000000000000001E-3</v>
      </c>
      <c r="J615" s="6">
        <v>1.7000000000000001E-10</v>
      </c>
    </row>
    <row r="616" spans="1:10" x14ac:dyDescent="0.2">
      <c r="A616">
        <v>15</v>
      </c>
      <c r="B616">
        <v>53143170</v>
      </c>
      <c r="C616" t="s">
        <v>3249</v>
      </c>
      <c r="D616" t="s">
        <v>895</v>
      </c>
      <c r="E616" t="s">
        <v>893</v>
      </c>
      <c r="F616">
        <v>778398</v>
      </c>
      <c r="G616">
        <v>6.7409999999999998E-2</v>
      </c>
      <c r="H616">
        <v>2.1600000000000001E-2</v>
      </c>
      <c r="I616">
        <v>3.3999999999999998E-3</v>
      </c>
      <c r="J616" s="6">
        <v>1.7000000000000001E-10</v>
      </c>
    </row>
    <row r="617" spans="1:10" x14ac:dyDescent="0.2">
      <c r="A617">
        <v>20</v>
      </c>
      <c r="B617">
        <v>17102860</v>
      </c>
      <c r="C617" t="s">
        <v>3250</v>
      </c>
      <c r="D617" t="s">
        <v>895</v>
      </c>
      <c r="E617" t="s">
        <v>894</v>
      </c>
      <c r="F617">
        <v>691874</v>
      </c>
      <c r="G617">
        <v>0.24160000000000001</v>
      </c>
      <c r="H617">
        <v>1.2800000000000001E-2</v>
      </c>
      <c r="I617">
        <v>2E-3</v>
      </c>
      <c r="J617" s="6">
        <v>1.8E-10</v>
      </c>
    </row>
    <row r="618" spans="1:10" x14ac:dyDescent="0.2">
      <c r="A618">
        <v>1</v>
      </c>
      <c r="B618">
        <v>174983207</v>
      </c>
      <c r="C618" t="s">
        <v>3251</v>
      </c>
      <c r="D618" t="s">
        <v>895</v>
      </c>
      <c r="E618" t="s">
        <v>893</v>
      </c>
      <c r="F618">
        <v>691032</v>
      </c>
      <c r="G618">
        <v>0.88439999999999996</v>
      </c>
      <c r="H618">
        <v>-1.7600000000000001E-2</v>
      </c>
      <c r="I618">
        <v>2.8E-3</v>
      </c>
      <c r="J618" s="6">
        <v>1.8999999999999999E-10</v>
      </c>
    </row>
    <row r="619" spans="1:10" x14ac:dyDescent="0.2">
      <c r="A619">
        <v>2</v>
      </c>
      <c r="B619">
        <v>142293146</v>
      </c>
      <c r="C619" t="s">
        <v>3252</v>
      </c>
      <c r="D619" t="s">
        <v>892</v>
      </c>
      <c r="E619" t="s">
        <v>894</v>
      </c>
      <c r="F619">
        <v>691115</v>
      </c>
      <c r="G619">
        <v>0.1782</v>
      </c>
      <c r="H619">
        <v>-1.41E-2</v>
      </c>
      <c r="I619">
        <v>2.2000000000000001E-3</v>
      </c>
      <c r="J619" s="6">
        <v>1.8999999999999999E-10</v>
      </c>
    </row>
    <row r="620" spans="1:10" x14ac:dyDescent="0.2">
      <c r="A620">
        <v>5</v>
      </c>
      <c r="B620">
        <v>94206202</v>
      </c>
      <c r="C620" t="s">
        <v>3253</v>
      </c>
      <c r="D620" t="s">
        <v>895</v>
      </c>
      <c r="E620" t="s">
        <v>894</v>
      </c>
      <c r="F620">
        <v>682583</v>
      </c>
      <c r="G620">
        <v>0.24390000000000001</v>
      </c>
      <c r="H620">
        <v>1.29E-2</v>
      </c>
      <c r="I620">
        <v>2E-3</v>
      </c>
      <c r="J620" s="6">
        <v>1.8999999999999999E-10</v>
      </c>
    </row>
    <row r="621" spans="1:10" x14ac:dyDescent="0.2">
      <c r="A621">
        <v>6</v>
      </c>
      <c r="B621">
        <v>163817911</v>
      </c>
      <c r="C621" t="s">
        <v>3254</v>
      </c>
      <c r="D621" t="s">
        <v>895</v>
      </c>
      <c r="E621" t="s">
        <v>893</v>
      </c>
      <c r="F621">
        <v>790296</v>
      </c>
      <c r="G621">
        <v>0.41139999999999999</v>
      </c>
      <c r="H621">
        <v>-1.06E-2</v>
      </c>
      <c r="I621">
        <v>1.6999999999999999E-3</v>
      </c>
      <c r="J621" s="6">
        <v>1.8999999999999999E-10</v>
      </c>
    </row>
    <row r="622" spans="1:10" x14ac:dyDescent="0.2">
      <c r="A622">
        <v>7</v>
      </c>
      <c r="B622">
        <v>39058577</v>
      </c>
      <c r="C622" t="s">
        <v>3255</v>
      </c>
      <c r="D622" t="s">
        <v>895</v>
      </c>
      <c r="E622" t="s">
        <v>894</v>
      </c>
      <c r="F622">
        <v>689651</v>
      </c>
      <c r="G622">
        <v>0.88439999999999996</v>
      </c>
      <c r="H622">
        <v>-1.7000000000000001E-2</v>
      </c>
      <c r="I622">
        <v>2.7000000000000001E-3</v>
      </c>
      <c r="J622" s="6">
        <v>1.8999999999999999E-10</v>
      </c>
    </row>
    <row r="623" spans="1:10" x14ac:dyDescent="0.2">
      <c r="A623">
        <v>12</v>
      </c>
      <c r="B623">
        <v>39430048</v>
      </c>
      <c r="C623" t="s">
        <v>3256</v>
      </c>
      <c r="D623" t="s">
        <v>892</v>
      </c>
      <c r="E623" t="s">
        <v>894</v>
      </c>
      <c r="F623">
        <v>795265</v>
      </c>
      <c r="G623">
        <v>0.76739999999999997</v>
      </c>
      <c r="H623">
        <v>1.23E-2</v>
      </c>
      <c r="I623">
        <v>1.9E-3</v>
      </c>
      <c r="J623" s="6">
        <v>1.8999999999999999E-10</v>
      </c>
    </row>
    <row r="624" spans="1:10" x14ac:dyDescent="0.2">
      <c r="A624">
        <v>16</v>
      </c>
      <c r="B624">
        <v>9412804</v>
      </c>
      <c r="C624" t="s">
        <v>3257</v>
      </c>
      <c r="D624" t="s">
        <v>895</v>
      </c>
      <c r="E624" t="s">
        <v>894</v>
      </c>
      <c r="F624">
        <v>683503</v>
      </c>
      <c r="G624">
        <v>0.6895</v>
      </c>
      <c r="H624">
        <v>1.2E-2</v>
      </c>
      <c r="I624">
        <v>1.9E-3</v>
      </c>
      <c r="J624" s="6">
        <v>1.8999999999999999E-10</v>
      </c>
    </row>
    <row r="625" spans="1:10" x14ac:dyDescent="0.2">
      <c r="A625">
        <v>12</v>
      </c>
      <c r="B625">
        <v>82465797</v>
      </c>
      <c r="C625" t="s">
        <v>3258</v>
      </c>
      <c r="D625" t="s">
        <v>895</v>
      </c>
      <c r="E625" t="s">
        <v>894</v>
      </c>
      <c r="F625">
        <v>792384</v>
      </c>
      <c r="G625">
        <v>0.7601</v>
      </c>
      <c r="H625">
        <v>1.21E-2</v>
      </c>
      <c r="I625">
        <v>1.9E-3</v>
      </c>
      <c r="J625" s="6">
        <v>2.0000000000000001E-10</v>
      </c>
    </row>
    <row r="626" spans="1:10" x14ac:dyDescent="0.2">
      <c r="A626">
        <v>3</v>
      </c>
      <c r="B626">
        <v>125205106</v>
      </c>
      <c r="C626" t="s">
        <v>3259</v>
      </c>
      <c r="D626" t="s">
        <v>892</v>
      </c>
      <c r="E626" t="s">
        <v>893</v>
      </c>
      <c r="F626">
        <v>692421</v>
      </c>
      <c r="G626">
        <v>0.87539999999999996</v>
      </c>
      <c r="H626">
        <v>1.6400000000000001E-2</v>
      </c>
      <c r="I626">
        <v>2.5999999999999999E-3</v>
      </c>
      <c r="J626" s="6">
        <v>2.1E-10</v>
      </c>
    </row>
    <row r="627" spans="1:10" x14ac:dyDescent="0.2">
      <c r="A627">
        <v>9</v>
      </c>
      <c r="B627">
        <v>101477500</v>
      </c>
      <c r="C627" t="s">
        <v>3260</v>
      </c>
      <c r="D627" t="s">
        <v>895</v>
      </c>
      <c r="E627" t="s">
        <v>894</v>
      </c>
      <c r="F627">
        <v>795595</v>
      </c>
      <c r="G627">
        <v>0.73399999999999999</v>
      </c>
      <c r="H627">
        <v>-1.1900000000000001E-2</v>
      </c>
      <c r="I627">
        <v>1.9E-3</v>
      </c>
      <c r="J627" s="6">
        <v>2.1E-10</v>
      </c>
    </row>
    <row r="628" spans="1:10" x14ac:dyDescent="0.2">
      <c r="A628">
        <v>4</v>
      </c>
      <c r="B628">
        <v>44480783</v>
      </c>
      <c r="C628" t="s">
        <v>3261</v>
      </c>
      <c r="D628" t="s">
        <v>895</v>
      </c>
      <c r="E628" t="s">
        <v>894</v>
      </c>
      <c r="F628">
        <v>794766</v>
      </c>
      <c r="G628">
        <v>0.1638</v>
      </c>
      <c r="H628">
        <v>-1.4E-2</v>
      </c>
      <c r="I628">
        <v>2.2000000000000001E-3</v>
      </c>
      <c r="J628" s="6">
        <v>2.1999999999999999E-10</v>
      </c>
    </row>
    <row r="629" spans="1:10" x14ac:dyDescent="0.2">
      <c r="A629">
        <v>5</v>
      </c>
      <c r="B629">
        <v>137631073</v>
      </c>
      <c r="C629" t="s">
        <v>3262</v>
      </c>
      <c r="D629" t="s">
        <v>895</v>
      </c>
      <c r="E629" t="s">
        <v>893</v>
      </c>
      <c r="F629">
        <v>781833</v>
      </c>
      <c r="G629">
        <v>0.1933</v>
      </c>
      <c r="H629">
        <v>-1.32E-2</v>
      </c>
      <c r="I629">
        <v>2.0999999999999999E-3</v>
      </c>
      <c r="J629" s="6">
        <v>2.1999999999999999E-10</v>
      </c>
    </row>
    <row r="630" spans="1:10" x14ac:dyDescent="0.2">
      <c r="A630">
        <v>7</v>
      </c>
      <c r="B630">
        <v>77417584</v>
      </c>
      <c r="C630" t="s">
        <v>3263</v>
      </c>
      <c r="D630" t="s">
        <v>895</v>
      </c>
      <c r="E630" t="s">
        <v>894</v>
      </c>
      <c r="F630">
        <v>795359</v>
      </c>
      <c r="G630">
        <v>0.5464</v>
      </c>
      <c r="H630">
        <v>-1.03E-2</v>
      </c>
      <c r="I630">
        <v>1.6000000000000001E-3</v>
      </c>
      <c r="J630" s="6">
        <v>2.1999999999999999E-10</v>
      </c>
    </row>
    <row r="631" spans="1:10" x14ac:dyDescent="0.2">
      <c r="A631">
        <v>11</v>
      </c>
      <c r="B631">
        <v>72444583</v>
      </c>
      <c r="C631" t="s">
        <v>3264</v>
      </c>
      <c r="D631" t="s">
        <v>895</v>
      </c>
      <c r="E631" t="s">
        <v>894</v>
      </c>
      <c r="F631">
        <v>793551</v>
      </c>
      <c r="G631">
        <v>0.754</v>
      </c>
      <c r="H631">
        <v>-1.1900000000000001E-2</v>
      </c>
      <c r="I631">
        <v>1.9E-3</v>
      </c>
      <c r="J631" s="6">
        <v>2.1999999999999999E-10</v>
      </c>
    </row>
    <row r="632" spans="1:10" x14ac:dyDescent="0.2">
      <c r="A632">
        <v>13</v>
      </c>
      <c r="B632">
        <v>99120484</v>
      </c>
      <c r="C632" t="s">
        <v>3265</v>
      </c>
      <c r="D632" t="s">
        <v>895</v>
      </c>
      <c r="E632" t="s">
        <v>894</v>
      </c>
      <c r="F632">
        <v>688374</v>
      </c>
      <c r="G632">
        <v>0.71179999999999999</v>
      </c>
      <c r="H632">
        <v>1.21E-2</v>
      </c>
      <c r="I632">
        <v>1.9E-3</v>
      </c>
      <c r="J632" s="6">
        <v>2.1999999999999999E-10</v>
      </c>
    </row>
    <row r="633" spans="1:10" x14ac:dyDescent="0.2">
      <c r="A633">
        <v>9</v>
      </c>
      <c r="B633">
        <v>126290554</v>
      </c>
      <c r="C633" t="s">
        <v>3266</v>
      </c>
      <c r="D633" t="s">
        <v>895</v>
      </c>
      <c r="E633" t="s">
        <v>894</v>
      </c>
      <c r="F633">
        <v>790662</v>
      </c>
      <c r="G633">
        <v>0.28160000000000002</v>
      </c>
      <c r="H633">
        <v>1.1599999999999999E-2</v>
      </c>
      <c r="I633">
        <v>1.8E-3</v>
      </c>
      <c r="J633" s="6">
        <v>2.3000000000000001E-10</v>
      </c>
    </row>
    <row r="634" spans="1:10" x14ac:dyDescent="0.2">
      <c r="A634">
        <v>20</v>
      </c>
      <c r="B634">
        <v>16564210</v>
      </c>
      <c r="C634" t="s">
        <v>3267</v>
      </c>
      <c r="D634" t="s">
        <v>892</v>
      </c>
      <c r="E634" t="s">
        <v>894</v>
      </c>
      <c r="F634">
        <v>692559</v>
      </c>
      <c r="G634">
        <v>0.78200000000000003</v>
      </c>
      <c r="H634">
        <v>1.3299999999999999E-2</v>
      </c>
      <c r="I634">
        <v>2.0999999999999999E-3</v>
      </c>
      <c r="J634" s="6">
        <v>2.3000000000000001E-10</v>
      </c>
    </row>
    <row r="635" spans="1:10" x14ac:dyDescent="0.2">
      <c r="A635">
        <v>3</v>
      </c>
      <c r="B635">
        <v>114417675</v>
      </c>
      <c r="C635" t="s">
        <v>3268</v>
      </c>
      <c r="D635" t="s">
        <v>892</v>
      </c>
      <c r="E635" t="s">
        <v>893</v>
      </c>
      <c r="F635">
        <v>781150</v>
      </c>
      <c r="G635">
        <v>0.9254</v>
      </c>
      <c r="H635">
        <v>0.02</v>
      </c>
      <c r="I635">
        <v>3.2000000000000002E-3</v>
      </c>
      <c r="J635" s="6">
        <v>2.4E-10</v>
      </c>
    </row>
    <row r="636" spans="1:10" x14ac:dyDescent="0.2">
      <c r="A636">
        <v>5</v>
      </c>
      <c r="B636">
        <v>63954744</v>
      </c>
      <c r="C636" t="s">
        <v>3269</v>
      </c>
      <c r="D636" t="s">
        <v>892</v>
      </c>
      <c r="E636" t="s">
        <v>893</v>
      </c>
      <c r="F636">
        <v>688005</v>
      </c>
      <c r="G636">
        <v>0.47399999999999998</v>
      </c>
      <c r="H636">
        <v>1.09E-2</v>
      </c>
      <c r="I636">
        <v>1.6999999999999999E-3</v>
      </c>
      <c r="J636" s="6">
        <v>2.4E-10</v>
      </c>
    </row>
    <row r="637" spans="1:10" x14ac:dyDescent="0.2">
      <c r="A637">
        <v>8</v>
      </c>
      <c r="B637">
        <v>74689288</v>
      </c>
      <c r="C637" t="s">
        <v>3270</v>
      </c>
      <c r="D637" t="s">
        <v>895</v>
      </c>
      <c r="E637" t="s">
        <v>894</v>
      </c>
      <c r="F637">
        <v>690485</v>
      </c>
      <c r="G637">
        <v>0.1203</v>
      </c>
      <c r="H637">
        <v>1.72E-2</v>
      </c>
      <c r="I637">
        <v>2.7000000000000001E-3</v>
      </c>
      <c r="J637" s="6">
        <v>2.4E-10</v>
      </c>
    </row>
    <row r="638" spans="1:10" x14ac:dyDescent="0.2">
      <c r="A638">
        <v>3</v>
      </c>
      <c r="B638">
        <v>13433158</v>
      </c>
      <c r="C638" t="s">
        <v>3271</v>
      </c>
      <c r="D638" t="s">
        <v>895</v>
      </c>
      <c r="E638" t="s">
        <v>893</v>
      </c>
      <c r="F638">
        <v>778076</v>
      </c>
      <c r="G638">
        <v>0.4521</v>
      </c>
      <c r="H638">
        <v>1.0500000000000001E-2</v>
      </c>
      <c r="I638">
        <v>1.6999999999999999E-3</v>
      </c>
      <c r="J638" s="6">
        <v>2.5000000000000002E-10</v>
      </c>
    </row>
    <row r="639" spans="1:10" x14ac:dyDescent="0.2">
      <c r="A639">
        <v>8</v>
      </c>
      <c r="B639">
        <v>87519542</v>
      </c>
      <c r="C639" t="s">
        <v>3272</v>
      </c>
      <c r="D639" t="s">
        <v>895</v>
      </c>
      <c r="E639" t="s">
        <v>894</v>
      </c>
      <c r="F639">
        <v>691635</v>
      </c>
      <c r="G639">
        <v>0.52580000000000005</v>
      </c>
      <c r="H639">
        <v>1.09E-2</v>
      </c>
      <c r="I639">
        <v>1.6999999999999999E-3</v>
      </c>
      <c r="J639" s="6">
        <v>2.5000000000000002E-10</v>
      </c>
    </row>
    <row r="640" spans="1:10" x14ac:dyDescent="0.2">
      <c r="A640">
        <v>9</v>
      </c>
      <c r="B640">
        <v>8845911</v>
      </c>
      <c r="C640" t="s">
        <v>3273</v>
      </c>
      <c r="D640" t="s">
        <v>895</v>
      </c>
      <c r="E640" t="s">
        <v>894</v>
      </c>
      <c r="F640">
        <v>688863</v>
      </c>
      <c r="G640">
        <v>0.75800000000000001</v>
      </c>
      <c r="H640">
        <v>1.2800000000000001E-2</v>
      </c>
      <c r="I640">
        <v>2E-3</v>
      </c>
      <c r="J640" s="6">
        <v>2.5000000000000002E-10</v>
      </c>
    </row>
    <row r="641" spans="1:10" x14ac:dyDescent="0.2">
      <c r="A641">
        <v>11</v>
      </c>
      <c r="B641">
        <v>93221105</v>
      </c>
      <c r="C641" t="s">
        <v>3274</v>
      </c>
      <c r="D641" t="s">
        <v>892</v>
      </c>
      <c r="E641" t="s">
        <v>893</v>
      </c>
      <c r="F641">
        <v>790857</v>
      </c>
      <c r="G641">
        <v>0.48870000000000002</v>
      </c>
      <c r="H641">
        <v>-1.03E-2</v>
      </c>
      <c r="I641">
        <v>1.6000000000000001E-3</v>
      </c>
      <c r="J641" s="6">
        <v>2.5000000000000002E-10</v>
      </c>
    </row>
    <row r="642" spans="1:10" x14ac:dyDescent="0.2">
      <c r="A642">
        <v>2</v>
      </c>
      <c r="B642">
        <v>37046711</v>
      </c>
      <c r="C642" t="s">
        <v>3275</v>
      </c>
      <c r="D642" t="s">
        <v>895</v>
      </c>
      <c r="E642" t="s">
        <v>894</v>
      </c>
      <c r="F642">
        <v>794641</v>
      </c>
      <c r="G642">
        <v>0.56289999999999996</v>
      </c>
      <c r="H642">
        <v>1.0500000000000001E-2</v>
      </c>
      <c r="I642">
        <v>1.6999999999999999E-3</v>
      </c>
      <c r="J642" s="6">
        <v>2.5999999999999998E-10</v>
      </c>
    </row>
    <row r="643" spans="1:10" x14ac:dyDescent="0.2">
      <c r="A643">
        <v>2</v>
      </c>
      <c r="B643">
        <v>25524944</v>
      </c>
      <c r="C643" t="s">
        <v>3276</v>
      </c>
      <c r="D643" t="s">
        <v>895</v>
      </c>
      <c r="E643" t="s">
        <v>894</v>
      </c>
      <c r="F643">
        <v>690507</v>
      </c>
      <c r="G643">
        <v>0.3427</v>
      </c>
      <c r="H643">
        <v>1.17E-2</v>
      </c>
      <c r="I643">
        <v>1.9E-3</v>
      </c>
      <c r="J643" s="6">
        <v>2.5999999999999998E-10</v>
      </c>
    </row>
    <row r="644" spans="1:10" x14ac:dyDescent="0.2">
      <c r="A644">
        <v>3</v>
      </c>
      <c r="B644">
        <v>77667044</v>
      </c>
      <c r="C644" t="s">
        <v>3277</v>
      </c>
      <c r="D644" t="s">
        <v>892</v>
      </c>
      <c r="E644" t="s">
        <v>893</v>
      </c>
      <c r="F644">
        <v>794306</v>
      </c>
      <c r="G644">
        <v>0.67979999999999996</v>
      </c>
      <c r="H644">
        <v>-1.0999999999999999E-2</v>
      </c>
      <c r="I644">
        <v>1.6999999999999999E-3</v>
      </c>
      <c r="J644" s="6">
        <v>2.5999999999999998E-10</v>
      </c>
    </row>
    <row r="645" spans="1:10" x14ac:dyDescent="0.2">
      <c r="A645">
        <v>3</v>
      </c>
      <c r="B645">
        <v>180952891</v>
      </c>
      <c r="C645" t="s">
        <v>3278</v>
      </c>
      <c r="D645" t="s">
        <v>892</v>
      </c>
      <c r="E645" t="s">
        <v>893</v>
      </c>
      <c r="F645">
        <v>688485</v>
      </c>
      <c r="G645">
        <v>0.38080000000000003</v>
      </c>
      <c r="H645">
        <v>1.12E-2</v>
      </c>
      <c r="I645">
        <v>1.8E-3</v>
      </c>
      <c r="J645" s="6">
        <v>2.7E-10</v>
      </c>
    </row>
    <row r="646" spans="1:10" x14ac:dyDescent="0.2">
      <c r="A646">
        <v>6</v>
      </c>
      <c r="B646">
        <v>137675541</v>
      </c>
      <c r="C646" t="s">
        <v>3279</v>
      </c>
      <c r="D646" t="s">
        <v>892</v>
      </c>
      <c r="E646" t="s">
        <v>893</v>
      </c>
      <c r="F646">
        <v>790570</v>
      </c>
      <c r="G646">
        <v>0.86009999999999998</v>
      </c>
      <c r="H646">
        <v>-1.52E-2</v>
      </c>
      <c r="I646">
        <v>2.3999999999999998E-3</v>
      </c>
      <c r="J646" s="6">
        <v>2.7E-10</v>
      </c>
    </row>
    <row r="647" spans="1:10" x14ac:dyDescent="0.2">
      <c r="A647">
        <v>7</v>
      </c>
      <c r="B647">
        <v>100804140</v>
      </c>
      <c r="C647" t="s">
        <v>3280</v>
      </c>
      <c r="D647" t="s">
        <v>895</v>
      </c>
      <c r="E647" t="s">
        <v>894</v>
      </c>
      <c r="F647">
        <v>690582</v>
      </c>
      <c r="G647">
        <v>0.58620000000000005</v>
      </c>
      <c r="H647">
        <v>-1.11E-2</v>
      </c>
      <c r="I647">
        <v>1.8E-3</v>
      </c>
      <c r="J647" s="6">
        <v>2.7E-10</v>
      </c>
    </row>
    <row r="648" spans="1:10" x14ac:dyDescent="0.2">
      <c r="A648">
        <v>12</v>
      </c>
      <c r="B648">
        <v>2152655</v>
      </c>
      <c r="C648" t="s">
        <v>3281</v>
      </c>
      <c r="D648" t="s">
        <v>892</v>
      </c>
      <c r="E648" t="s">
        <v>894</v>
      </c>
      <c r="F648">
        <v>686276</v>
      </c>
      <c r="G648">
        <v>0.58360000000000001</v>
      </c>
      <c r="H648">
        <v>-1.11E-2</v>
      </c>
      <c r="I648">
        <v>1.8E-3</v>
      </c>
      <c r="J648" s="6">
        <v>2.7E-10</v>
      </c>
    </row>
    <row r="649" spans="1:10" x14ac:dyDescent="0.2">
      <c r="A649">
        <v>15</v>
      </c>
      <c r="B649">
        <v>36402716</v>
      </c>
      <c r="C649" t="s">
        <v>3282</v>
      </c>
      <c r="D649" t="s">
        <v>892</v>
      </c>
      <c r="E649" t="s">
        <v>894</v>
      </c>
      <c r="F649">
        <v>691068</v>
      </c>
      <c r="G649">
        <v>0.49320000000000003</v>
      </c>
      <c r="H649">
        <v>1.09E-2</v>
      </c>
      <c r="I649">
        <v>1.6999999999999999E-3</v>
      </c>
      <c r="J649" s="6">
        <v>2.7E-10</v>
      </c>
    </row>
    <row r="650" spans="1:10" x14ac:dyDescent="0.2">
      <c r="A650">
        <v>16</v>
      </c>
      <c r="B650">
        <v>69419083</v>
      </c>
      <c r="C650" t="s">
        <v>3283</v>
      </c>
      <c r="D650" t="s">
        <v>892</v>
      </c>
      <c r="E650" t="s">
        <v>895</v>
      </c>
      <c r="F650">
        <v>672827</v>
      </c>
      <c r="G650">
        <v>3.601E-2</v>
      </c>
      <c r="H650">
        <v>-3.0700000000000002E-2</v>
      </c>
      <c r="I650">
        <v>4.8999999999999998E-3</v>
      </c>
      <c r="J650" s="6">
        <v>2.7E-10</v>
      </c>
    </row>
    <row r="651" spans="1:10" x14ac:dyDescent="0.2">
      <c r="A651">
        <v>17</v>
      </c>
      <c r="B651">
        <v>42254011</v>
      </c>
      <c r="C651" t="s">
        <v>3284</v>
      </c>
      <c r="D651" t="s">
        <v>894</v>
      </c>
      <c r="E651" t="s">
        <v>893</v>
      </c>
      <c r="F651">
        <v>638185</v>
      </c>
      <c r="G651">
        <v>0.69599999999999995</v>
      </c>
      <c r="H651">
        <v>-1.23E-2</v>
      </c>
      <c r="I651">
        <v>1.9E-3</v>
      </c>
      <c r="J651" s="6">
        <v>2.7E-10</v>
      </c>
    </row>
    <row r="652" spans="1:10" x14ac:dyDescent="0.2">
      <c r="A652">
        <v>22</v>
      </c>
      <c r="B652">
        <v>48875699</v>
      </c>
      <c r="C652" t="s">
        <v>3285</v>
      </c>
      <c r="D652" t="s">
        <v>895</v>
      </c>
      <c r="E652" t="s">
        <v>894</v>
      </c>
      <c r="F652">
        <v>690274</v>
      </c>
      <c r="G652">
        <v>0.45</v>
      </c>
      <c r="H652">
        <v>1.0999999999999999E-2</v>
      </c>
      <c r="I652">
        <v>1.6999999999999999E-3</v>
      </c>
      <c r="J652" s="6">
        <v>2.7E-10</v>
      </c>
    </row>
    <row r="653" spans="1:10" x14ac:dyDescent="0.2">
      <c r="A653">
        <v>3</v>
      </c>
      <c r="B653">
        <v>134665159</v>
      </c>
      <c r="C653" t="s">
        <v>3286</v>
      </c>
      <c r="D653" t="s">
        <v>892</v>
      </c>
      <c r="E653" t="s">
        <v>893</v>
      </c>
      <c r="F653">
        <v>688983</v>
      </c>
      <c r="G653">
        <v>0.45350000000000001</v>
      </c>
      <c r="H653">
        <v>-1.09E-2</v>
      </c>
      <c r="I653">
        <v>1.6999999999999999E-3</v>
      </c>
      <c r="J653" s="6">
        <v>2.8000000000000002E-10</v>
      </c>
    </row>
    <row r="654" spans="1:10" x14ac:dyDescent="0.2">
      <c r="A654">
        <v>2</v>
      </c>
      <c r="B654">
        <v>198297156</v>
      </c>
      <c r="C654" t="s">
        <v>3287</v>
      </c>
      <c r="D654" t="s">
        <v>895</v>
      </c>
      <c r="E654" t="s">
        <v>894</v>
      </c>
      <c r="F654">
        <v>692481</v>
      </c>
      <c r="G654">
        <v>0.18329999999999999</v>
      </c>
      <c r="H654">
        <v>-1.37E-2</v>
      </c>
      <c r="I654">
        <v>2.2000000000000001E-3</v>
      </c>
      <c r="J654" s="6">
        <v>2.8999999999999998E-10</v>
      </c>
    </row>
    <row r="655" spans="1:10" x14ac:dyDescent="0.2">
      <c r="A655">
        <v>2</v>
      </c>
      <c r="B655">
        <v>166186923</v>
      </c>
      <c r="C655" t="s">
        <v>3288</v>
      </c>
      <c r="D655" t="s">
        <v>892</v>
      </c>
      <c r="E655" t="s">
        <v>893</v>
      </c>
      <c r="F655">
        <v>692300</v>
      </c>
      <c r="G655">
        <v>0.75339999999999996</v>
      </c>
      <c r="H655">
        <v>1.2500000000000001E-2</v>
      </c>
      <c r="I655">
        <v>2E-3</v>
      </c>
      <c r="J655" s="6">
        <v>2.8999999999999998E-10</v>
      </c>
    </row>
    <row r="656" spans="1:10" x14ac:dyDescent="0.2">
      <c r="A656">
        <v>8</v>
      </c>
      <c r="B656">
        <v>112270826</v>
      </c>
      <c r="C656" t="s">
        <v>3289</v>
      </c>
      <c r="D656" t="s">
        <v>895</v>
      </c>
      <c r="E656" t="s">
        <v>893</v>
      </c>
      <c r="F656">
        <v>787870</v>
      </c>
      <c r="G656">
        <v>0.67710000000000004</v>
      </c>
      <c r="H656">
        <v>1.12E-2</v>
      </c>
      <c r="I656">
        <v>1.8E-3</v>
      </c>
      <c r="J656" s="6">
        <v>2.8999999999999998E-10</v>
      </c>
    </row>
    <row r="657" spans="1:10" x14ac:dyDescent="0.2">
      <c r="A657">
        <v>8</v>
      </c>
      <c r="B657">
        <v>118895712</v>
      </c>
      <c r="C657" t="s">
        <v>3290</v>
      </c>
      <c r="D657" t="s">
        <v>895</v>
      </c>
      <c r="E657" t="s">
        <v>894</v>
      </c>
      <c r="F657">
        <v>525306</v>
      </c>
      <c r="G657">
        <v>0.88749999999999996</v>
      </c>
      <c r="H657">
        <v>-1.89E-2</v>
      </c>
      <c r="I657">
        <v>3.0000000000000001E-3</v>
      </c>
      <c r="J657" s="6">
        <v>2.8999999999999998E-10</v>
      </c>
    </row>
    <row r="658" spans="1:10" x14ac:dyDescent="0.2">
      <c r="A658">
        <v>3</v>
      </c>
      <c r="B658">
        <v>15873407</v>
      </c>
      <c r="C658" t="s">
        <v>3291</v>
      </c>
      <c r="D658" t="s">
        <v>892</v>
      </c>
      <c r="E658" t="s">
        <v>893</v>
      </c>
      <c r="F658">
        <v>690962</v>
      </c>
      <c r="G658">
        <v>0.40260000000000001</v>
      </c>
      <c r="H658">
        <v>1.0999999999999999E-2</v>
      </c>
      <c r="I658">
        <v>1.6999999999999999E-3</v>
      </c>
      <c r="J658" s="6">
        <v>3.1000000000000002E-10</v>
      </c>
    </row>
    <row r="659" spans="1:10" x14ac:dyDescent="0.2">
      <c r="A659">
        <v>3</v>
      </c>
      <c r="B659">
        <v>88749998</v>
      </c>
      <c r="C659" t="s">
        <v>3292</v>
      </c>
      <c r="D659" t="s">
        <v>892</v>
      </c>
      <c r="E659" t="s">
        <v>894</v>
      </c>
      <c r="F659">
        <v>691851</v>
      </c>
      <c r="G659">
        <v>0.51970000000000005</v>
      </c>
      <c r="H659">
        <v>-1.0800000000000001E-2</v>
      </c>
      <c r="I659">
        <v>1.6999999999999999E-3</v>
      </c>
      <c r="J659" s="6">
        <v>3.1000000000000002E-10</v>
      </c>
    </row>
    <row r="660" spans="1:10" x14ac:dyDescent="0.2">
      <c r="A660">
        <v>7</v>
      </c>
      <c r="B660">
        <v>137435925</v>
      </c>
      <c r="C660" t="s">
        <v>3293</v>
      </c>
      <c r="D660" t="s">
        <v>895</v>
      </c>
      <c r="E660" t="s">
        <v>893</v>
      </c>
      <c r="F660">
        <v>683565</v>
      </c>
      <c r="G660">
        <v>0.71040000000000003</v>
      </c>
      <c r="H660">
        <v>-1.21E-2</v>
      </c>
      <c r="I660">
        <v>1.9E-3</v>
      </c>
      <c r="J660" s="6">
        <v>3.1000000000000002E-10</v>
      </c>
    </row>
    <row r="661" spans="1:10" x14ac:dyDescent="0.2">
      <c r="A661">
        <v>9</v>
      </c>
      <c r="B661">
        <v>14455076</v>
      </c>
      <c r="C661" t="s">
        <v>3294</v>
      </c>
      <c r="D661" t="s">
        <v>892</v>
      </c>
      <c r="E661" t="s">
        <v>893</v>
      </c>
      <c r="F661">
        <v>691926</v>
      </c>
      <c r="G661">
        <v>0.52190000000000003</v>
      </c>
      <c r="H661">
        <v>1.0800000000000001E-2</v>
      </c>
      <c r="I661">
        <v>1.6999999999999999E-3</v>
      </c>
      <c r="J661" s="6">
        <v>3.1000000000000002E-10</v>
      </c>
    </row>
    <row r="662" spans="1:10" x14ac:dyDescent="0.2">
      <c r="A662">
        <v>5</v>
      </c>
      <c r="B662">
        <v>130378027</v>
      </c>
      <c r="C662" t="s">
        <v>3295</v>
      </c>
      <c r="D662" t="s">
        <v>895</v>
      </c>
      <c r="E662" t="s">
        <v>894</v>
      </c>
      <c r="F662">
        <v>683063</v>
      </c>
      <c r="G662">
        <v>0.23219999999999999</v>
      </c>
      <c r="H662">
        <v>-1.2999999999999999E-2</v>
      </c>
      <c r="I662">
        <v>2.0999999999999999E-3</v>
      </c>
      <c r="J662" s="6">
        <v>3.3E-10</v>
      </c>
    </row>
    <row r="663" spans="1:10" x14ac:dyDescent="0.2">
      <c r="A663">
        <v>7</v>
      </c>
      <c r="B663">
        <v>78121458</v>
      </c>
      <c r="C663" t="s">
        <v>3296</v>
      </c>
      <c r="D663" t="s">
        <v>895</v>
      </c>
      <c r="E663" t="s">
        <v>894</v>
      </c>
      <c r="F663">
        <v>682488</v>
      </c>
      <c r="G663">
        <v>0.50919999999999999</v>
      </c>
      <c r="H663">
        <v>1.09E-2</v>
      </c>
      <c r="I663">
        <v>1.6999999999999999E-3</v>
      </c>
      <c r="J663" s="6">
        <v>3.4000000000000001E-10</v>
      </c>
    </row>
    <row r="664" spans="1:10" x14ac:dyDescent="0.2">
      <c r="A664">
        <v>11</v>
      </c>
      <c r="B664">
        <v>49459474</v>
      </c>
      <c r="C664" t="s">
        <v>3297</v>
      </c>
      <c r="D664" t="s">
        <v>895</v>
      </c>
      <c r="E664" t="s">
        <v>894</v>
      </c>
      <c r="F664">
        <v>691850</v>
      </c>
      <c r="G664">
        <v>0.111</v>
      </c>
      <c r="H664">
        <v>1.72E-2</v>
      </c>
      <c r="I664">
        <v>2.7000000000000001E-3</v>
      </c>
      <c r="J664" s="6">
        <v>3.4000000000000001E-10</v>
      </c>
    </row>
    <row r="665" spans="1:10" x14ac:dyDescent="0.2">
      <c r="A665">
        <v>2</v>
      </c>
      <c r="B665">
        <v>60665768</v>
      </c>
      <c r="C665" t="s">
        <v>3298</v>
      </c>
      <c r="D665" t="s">
        <v>892</v>
      </c>
      <c r="E665" t="s">
        <v>893</v>
      </c>
      <c r="F665">
        <v>691254</v>
      </c>
      <c r="G665">
        <v>0.87970000000000004</v>
      </c>
      <c r="H665">
        <v>1.66E-2</v>
      </c>
      <c r="I665">
        <v>2.7000000000000001E-3</v>
      </c>
      <c r="J665" s="6">
        <v>3.6E-10</v>
      </c>
    </row>
    <row r="666" spans="1:10" x14ac:dyDescent="0.2">
      <c r="A666">
        <v>3</v>
      </c>
      <c r="B666">
        <v>184044433</v>
      </c>
      <c r="C666" t="s">
        <v>3299</v>
      </c>
      <c r="D666" t="s">
        <v>895</v>
      </c>
      <c r="E666" t="s">
        <v>894</v>
      </c>
      <c r="F666">
        <v>668940</v>
      </c>
      <c r="G666">
        <v>0.13070000000000001</v>
      </c>
      <c r="H666">
        <v>-1.67E-2</v>
      </c>
      <c r="I666">
        <v>2.7000000000000001E-3</v>
      </c>
      <c r="J666" s="6">
        <v>3.6E-10</v>
      </c>
    </row>
    <row r="667" spans="1:10" x14ac:dyDescent="0.2">
      <c r="A667">
        <v>7</v>
      </c>
      <c r="B667">
        <v>3125220</v>
      </c>
      <c r="C667" t="s">
        <v>3300</v>
      </c>
      <c r="D667" t="s">
        <v>895</v>
      </c>
      <c r="E667" t="s">
        <v>894</v>
      </c>
      <c r="F667">
        <v>692509</v>
      </c>
      <c r="G667">
        <v>0.1336</v>
      </c>
      <c r="H667">
        <v>1.5800000000000002E-2</v>
      </c>
      <c r="I667">
        <v>2.5000000000000001E-3</v>
      </c>
      <c r="J667" s="6">
        <v>3.6E-10</v>
      </c>
    </row>
    <row r="668" spans="1:10" x14ac:dyDescent="0.2">
      <c r="A668">
        <v>22</v>
      </c>
      <c r="B668">
        <v>42592239</v>
      </c>
      <c r="C668" t="s">
        <v>3301</v>
      </c>
      <c r="D668" t="s">
        <v>895</v>
      </c>
      <c r="E668" t="s">
        <v>894</v>
      </c>
      <c r="F668">
        <v>686031</v>
      </c>
      <c r="G668">
        <v>0.5171</v>
      </c>
      <c r="H668">
        <v>1.09E-2</v>
      </c>
      <c r="I668">
        <v>1.6999999999999999E-3</v>
      </c>
      <c r="J668" s="6">
        <v>3.6E-10</v>
      </c>
    </row>
    <row r="669" spans="1:10" x14ac:dyDescent="0.2">
      <c r="A669">
        <v>3</v>
      </c>
      <c r="B669">
        <v>12928762</v>
      </c>
      <c r="C669" t="s">
        <v>3302</v>
      </c>
      <c r="D669" t="s">
        <v>895</v>
      </c>
      <c r="E669" t="s">
        <v>894</v>
      </c>
      <c r="F669">
        <v>685285</v>
      </c>
      <c r="G669">
        <v>0.66969999999999996</v>
      </c>
      <c r="H669">
        <v>-1.1599999999999999E-2</v>
      </c>
      <c r="I669">
        <v>1.9E-3</v>
      </c>
      <c r="J669" s="6">
        <v>3.7000000000000001E-10</v>
      </c>
    </row>
    <row r="670" spans="1:10" x14ac:dyDescent="0.2">
      <c r="A670">
        <v>9</v>
      </c>
      <c r="B670">
        <v>122631560</v>
      </c>
      <c r="C670" t="s">
        <v>3303</v>
      </c>
      <c r="D670" t="s">
        <v>895</v>
      </c>
      <c r="E670" t="s">
        <v>894</v>
      </c>
      <c r="F670">
        <v>690934</v>
      </c>
      <c r="G670">
        <v>0.10680000000000001</v>
      </c>
      <c r="H670">
        <v>1.77E-2</v>
      </c>
      <c r="I670">
        <v>2.8E-3</v>
      </c>
      <c r="J670" s="6">
        <v>3.7000000000000001E-10</v>
      </c>
    </row>
    <row r="671" spans="1:10" x14ac:dyDescent="0.2">
      <c r="A671">
        <v>13</v>
      </c>
      <c r="B671">
        <v>65479449</v>
      </c>
      <c r="C671" t="s">
        <v>3304</v>
      </c>
      <c r="D671" t="s">
        <v>892</v>
      </c>
      <c r="E671" t="s">
        <v>893</v>
      </c>
      <c r="F671">
        <v>691747</v>
      </c>
      <c r="G671">
        <v>0.76149999999999995</v>
      </c>
      <c r="H671">
        <v>1.26E-2</v>
      </c>
      <c r="I671">
        <v>2E-3</v>
      </c>
      <c r="J671" s="6">
        <v>3.7000000000000001E-10</v>
      </c>
    </row>
    <row r="672" spans="1:10" x14ac:dyDescent="0.2">
      <c r="A672">
        <v>3</v>
      </c>
      <c r="B672">
        <v>47590550</v>
      </c>
      <c r="C672" t="s">
        <v>3305</v>
      </c>
      <c r="D672" t="s">
        <v>895</v>
      </c>
      <c r="E672" t="s">
        <v>894</v>
      </c>
      <c r="F672">
        <v>691528</v>
      </c>
      <c r="G672">
        <v>0.33029999999999998</v>
      </c>
      <c r="H672">
        <v>1.15E-2</v>
      </c>
      <c r="I672">
        <v>1.8E-3</v>
      </c>
      <c r="J672" s="6">
        <v>3.7999999999999998E-10</v>
      </c>
    </row>
    <row r="673" spans="1:10" x14ac:dyDescent="0.2">
      <c r="A673">
        <v>9</v>
      </c>
      <c r="B673">
        <v>13941513</v>
      </c>
      <c r="C673" t="s">
        <v>3306</v>
      </c>
      <c r="D673" t="s">
        <v>892</v>
      </c>
      <c r="E673" t="s">
        <v>893</v>
      </c>
      <c r="F673">
        <v>689794</v>
      </c>
      <c r="G673">
        <v>0.79800000000000004</v>
      </c>
      <c r="H673">
        <v>1.37E-2</v>
      </c>
      <c r="I673">
        <v>2.2000000000000001E-3</v>
      </c>
      <c r="J673" s="6">
        <v>3.7999999999999998E-10</v>
      </c>
    </row>
    <row r="674" spans="1:10" x14ac:dyDescent="0.2">
      <c r="A674">
        <v>2</v>
      </c>
      <c r="B674">
        <v>27730940</v>
      </c>
      <c r="C674" t="s">
        <v>967</v>
      </c>
      <c r="D674" t="s">
        <v>895</v>
      </c>
      <c r="E674" t="s">
        <v>894</v>
      </c>
      <c r="F674">
        <v>784462</v>
      </c>
      <c r="G674">
        <v>0.4027</v>
      </c>
      <c r="H674">
        <v>-1.0500000000000001E-2</v>
      </c>
      <c r="I674">
        <v>1.6999999999999999E-3</v>
      </c>
      <c r="J674" s="6">
        <v>3.9E-10</v>
      </c>
    </row>
    <row r="675" spans="1:10" x14ac:dyDescent="0.2">
      <c r="A675">
        <v>4</v>
      </c>
      <c r="B675">
        <v>52927229</v>
      </c>
      <c r="C675" t="s">
        <v>3307</v>
      </c>
      <c r="D675" t="s">
        <v>892</v>
      </c>
      <c r="E675" t="s">
        <v>893</v>
      </c>
      <c r="F675">
        <v>688210</v>
      </c>
      <c r="G675">
        <v>0.25109999999999999</v>
      </c>
      <c r="H675">
        <v>1.2200000000000001E-2</v>
      </c>
      <c r="I675">
        <v>1.9E-3</v>
      </c>
      <c r="J675" s="6">
        <v>3.9E-10</v>
      </c>
    </row>
    <row r="676" spans="1:10" x14ac:dyDescent="0.2">
      <c r="A676">
        <v>14</v>
      </c>
      <c r="B676">
        <v>35673470</v>
      </c>
      <c r="C676" t="s">
        <v>3308</v>
      </c>
      <c r="D676" t="s">
        <v>892</v>
      </c>
      <c r="E676" t="s">
        <v>895</v>
      </c>
      <c r="F676">
        <v>690566</v>
      </c>
      <c r="G676">
        <v>0.877</v>
      </c>
      <c r="H676">
        <v>1.6400000000000001E-2</v>
      </c>
      <c r="I676">
        <v>2.5999999999999999E-3</v>
      </c>
      <c r="J676" s="6">
        <v>4.0000000000000001E-10</v>
      </c>
    </row>
    <row r="677" spans="1:10" x14ac:dyDescent="0.2">
      <c r="A677">
        <v>16</v>
      </c>
      <c r="B677">
        <v>82650384</v>
      </c>
      <c r="C677" t="s">
        <v>3309</v>
      </c>
      <c r="D677" t="s">
        <v>894</v>
      </c>
      <c r="E677" t="s">
        <v>893</v>
      </c>
      <c r="F677">
        <v>689741</v>
      </c>
      <c r="G677">
        <v>0.49380000000000002</v>
      </c>
      <c r="H677">
        <v>-1.0800000000000001E-2</v>
      </c>
      <c r="I677">
        <v>1.6999999999999999E-3</v>
      </c>
      <c r="J677" s="6">
        <v>4.0000000000000001E-10</v>
      </c>
    </row>
    <row r="678" spans="1:10" x14ac:dyDescent="0.2">
      <c r="A678">
        <v>5</v>
      </c>
      <c r="B678">
        <v>176527577</v>
      </c>
      <c r="C678" t="s">
        <v>3310</v>
      </c>
      <c r="D678" t="s">
        <v>895</v>
      </c>
      <c r="E678" t="s">
        <v>893</v>
      </c>
      <c r="F678">
        <v>734744</v>
      </c>
      <c r="G678">
        <v>0.35959999999999998</v>
      </c>
      <c r="H678">
        <v>-1.11E-2</v>
      </c>
      <c r="I678">
        <v>1.8E-3</v>
      </c>
      <c r="J678" s="6">
        <v>4.0999999999999998E-10</v>
      </c>
    </row>
    <row r="679" spans="1:10" x14ac:dyDescent="0.2">
      <c r="A679">
        <v>9</v>
      </c>
      <c r="B679">
        <v>88915566</v>
      </c>
      <c r="C679" t="s">
        <v>3311</v>
      </c>
      <c r="D679" t="s">
        <v>892</v>
      </c>
      <c r="E679" t="s">
        <v>895</v>
      </c>
      <c r="F679">
        <v>691598</v>
      </c>
      <c r="G679">
        <v>0.78169999999999995</v>
      </c>
      <c r="H679">
        <v>1.29E-2</v>
      </c>
      <c r="I679">
        <v>2.0999999999999999E-3</v>
      </c>
      <c r="J679" s="6">
        <v>4.0999999999999998E-10</v>
      </c>
    </row>
    <row r="680" spans="1:10" x14ac:dyDescent="0.2">
      <c r="A680">
        <v>10</v>
      </c>
      <c r="B680">
        <v>33862727</v>
      </c>
      <c r="C680" t="s">
        <v>3312</v>
      </c>
      <c r="D680" t="s">
        <v>892</v>
      </c>
      <c r="E680" t="s">
        <v>893</v>
      </c>
      <c r="F680">
        <v>793679</v>
      </c>
      <c r="G680">
        <v>0.4325</v>
      </c>
      <c r="H680">
        <v>-1.0200000000000001E-2</v>
      </c>
      <c r="I680">
        <v>1.6000000000000001E-3</v>
      </c>
      <c r="J680" s="6">
        <v>4.0999999999999998E-10</v>
      </c>
    </row>
    <row r="681" spans="1:10" x14ac:dyDescent="0.2">
      <c r="A681">
        <v>6</v>
      </c>
      <c r="B681">
        <v>9510030</v>
      </c>
      <c r="C681" t="s">
        <v>3313</v>
      </c>
      <c r="D681" t="s">
        <v>895</v>
      </c>
      <c r="E681" t="s">
        <v>894</v>
      </c>
      <c r="F681">
        <v>771669</v>
      </c>
      <c r="G681">
        <v>0.3483</v>
      </c>
      <c r="H681">
        <v>-1.0800000000000001E-2</v>
      </c>
      <c r="I681">
        <v>1.6999999999999999E-3</v>
      </c>
      <c r="J681" s="6">
        <v>4.2E-10</v>
      </c>
    </row>
    <row r="682" spans="1:10" x14ac:dyDescent="0.2">
      <c r="A682">
        <v>11</v>
      </c>
      <c r="B682">
        <v>11762321</v>
      </c>
      <c r="C682" t="s">
        <v>3314</v>
      </c>
      <c r="D682" t="s">
        <v>894</v>
      </c>
      <c r="E682" t="s">
        <v>893</v>
      </c>
      <c r="F682">
        <v>687474</v>
      </c>
      <c r="G682">
        <v>0.42730000000000001</v>
      </c>
      <c r="H682">
        <v>1.09E-2</v>
      </c>
      <c r="I682">
        <v>1.8E-3</v>
      </c>
      <c r="J682" s="6">
        <v>4.3000000000000001E-10</v>
      </c>
    </row>
    <row r="683" spans="1:10" x14ac:dyDescent="0.2">
      <c r="A683">
        <v>13</v>
      </c>
      <c r="B683">
        <v>96374386</v>
      </c>
      <c r="C683" t="s">
        <v>3315</v>
      </c>
      <c r="D683" t="s">
        <v>895</v>
      </c>
      <c r="E683" t="s">
        <v>894</v>
      </c>
      <c r="F683">
        <v>691323</v>
      </c>
      <c r="G683">
        <v>0.48959999999999998</v>
      </c>
      <c r="H683">
        <v>1.0800000000000001E-2</v>
      </c>
      <c r="I683">
        <v>1.6999999999999999E-3</v>
      </c>
      <c r="J683" s="6">
        <v>4.3000000000000001E-10</v>
      </c>
    </row>
    <row r="684" spans="1:10" x14ac:dyDescent="0.2">
      <c r="A684">
        <v>4</v>
      </c>
      <c r="B684">
        <v>145986668</v>
      </c>
      <c r="C684" t="s">
        <v>3316</v>
      </c>
      <c r="D684" t="s">
        <v>892</v>
      </c>
      <c r="E684" t="s">
        <v>894</v>
      </c>
      <c r="F684">
        <v>792826</v>
      </c>
      <c r="G684">
        <v>0.61970000000000003</v>
      </c>
      <c r="H684">
        <v>-1.06E-2</v>
      </c>
      <c r="I684">
        <v>1.6999999999999999E-3</v>
      </c>
      <c r="J684" s="6">
        <v>4.3999999999999998E-10</v>
      </c>
    </row>
    <row r="685" spans="1:10" x14ac:dyDescent="0.2">
      <c r="A685">
        <v>2</v>
      </c>
      <c r="B685">
        <v>100639482</v>
      </c>
      <c r="C685" t="s">
        <v>3317</v>
      </c>
      <c r="D685" t="s">
        <v>892</v>
      </c>
      <c r="E685" t="s">
        <v>893</v>
      </c>
      <c r="F685">
        <v>687805</v>
      </c>
      <c r="G685">
        <v>0.1825</v>
      </c>
      <c r="H685">
        <v>-1.4E-2</v>
      </c>
      <c r="I685">
        <v>2.2000000000000001E-3</v>
      </c>
      <c r="J685" s="6">
        <v>4.6000000000000001E-10</v>
      </c>
    </row>
    <row r="686" spans="1:10" x14ac:dyDescent="0.2">
      <c r="A686">
        <v>19</v>
      </c>
      <c r="B686">
        <v>49650471</v>
      </c>
      <c r="C686" t="s">
        <v>3318</v>
      </c>
      <c r="D686" t="s">
        <v>895</v>
      </c>
      <c r="E686" t="s">
        <v>893</v>
      </c>
      <c r="F686">
        <v>681469</v>
      </c>
      <c r="G686">
        <v>0.60560000000000003</v>
      </c>
      <c r="H686">
        <v>-1.11E-2</v>
      </c>
      <c r="I686">
        <v>1.8E-3</v>
      </c>
      <c r="J686" s="6">
        <v>4.7000000000000003E-10</v>
      </c>
    </row>
    <row r="687" spans="1:10" x14ac:dyDescent="0.2">
      <c r="A687">
        <v>1</v>
      </c>
      <c r="B687">
        <v>219633869</v>
      </c>
      <c r="C687" t="s">
        <v>3319</v>
      </c>
      <c r="D687" t="s">
        <v>892</v>
      </c>
      <c r="E687" t="s">
        <v>893</v>
      </c>
      <c r="F687">
        <v>794625</v>
      </c>
      <c r="G687">
        <v>0.52969999999999995</v>
      </c>
      <c r="H687">
        <v>1.01E-2</v>
      </c>
      <c r="I687">
        <v>1.6000000000000001E-3</v>
      </c>
      <c r="J687" s="6">
        <v>4.8E-10</v>
      </c>
    </row>
    <row r="688" spans="1:10" x14ac:dyDescent="0.2">
      <c r="A688">
        <v>11</v>
      </c>
      <c r="B688">
        <v>76473138</v>
      </c>
      <c r="C688" t="s">
        <v>3320</v>
      </c>
      <c r="D688" t="s">
        <v>892</v>
      </c>
      <c r="E688" t="s">
        <v>894</v>
      </c>
      <c r="F688">
        <v>779748</v>
      </c>
      <c r="G688">
        <v>0.78120000000000001</v>
      </c>
      <c r="H688">
        <v>1.2500000000000001E-2</v>
      </c>
      <c r="I688">
        <v>2E-3</v>
      </c>
      <c r="J688" s="6">
        <v>4.8E-10</v>
      </c>
    </row>
    <row r="689" spans="1:10" x14ac:dyDescent="0.2">
      <c r="A689">
        <v>3</v>
      </c>
      <c r="B689">
        <v>80649139</v>
      </c>
      <c r="C689" t="s">
        <v>3321</v>
      </c>
      <c r="D689" t="s">
        <v>895</v>
      </c>
      <c r="E689" t="s">
        <v>894</v>
      </c>
      <c r="F689">
        <v>777021</v>
      </c>
      <c r="G689">
        <v>0.3034</v>
      </c>
      <c r="H689">
        <v>1.12E-2</v>
      </c>
      <c r="I689">
        <v>1.8E-3</v>
      </c>
      <c r="J689" s="6">
        <v>4.8999999999999996E-10</v>
      </c>
    </row>
    <row r="690" spans="1:10" x14ac:dyDescent="0.2">
      <c r="A690">
        <v>8</v>
      </c>
      <c r="B690">
        <v>32400115</v>
      </c>
      <c r="C690" t="s">
        <v>3322</v>
      </c>
      <c r="D690" t="s">
        <v>895</v>
      </c>
      <c r="E690" t="s">
        <v>894</v>
      </c>
      <c r="F690">
        <v>785343</v>
      </c>
      <c r="G690">
        <v>0.41210000000000002</v>
      </c>
      <c r="H690">
        <v>-1.04E-2</v>
      </c>
      <c r="I690">
        <v>1.6999999999999999E-3</v>
      </c>
      <c r="J690" s="6">
        <v>4.8999999999999996E-10</v>
      </c>
    </row>
    <row r="691" spans="1:10" x14ac:dyDescent="0.2">
      <c r="A691">
        <v>20</v>
      </c>
      <c r="B691">
        <v>33355046</v>
      </c>
      <c r="C691" t="s">
        <v>3323</v>
      </c>
      <c r="D691" t="s">
        <v>892</v>
      </c>
      <c r="E691" t="s">
        <v>893</v>
      </c>
      <c r="F691">
        <v>795055</v>
      </c>
      <c r="G691">
        <v>0.87280000000000002</v>
      </c>
      <c r="H691">
        <v>1.4999999999999999E-2</v>
      </c>
      <c r="I691">
        <v>2.3999999999999998E-3</v>
      </c>
      <c r="J691" s="6">
        <v>5.4E-10</v>
      </c>
    </row>
    <row r="692" spans="1:10" x14ac:dyDescent="0.2">
      <c r="A692">
        <v>6</v>
      </c>
      <c r="B692">
        <v>73742334</v>
      </c>
      <c r="C692" t="s">
        <v>3324</v>
      </c>
      <c r="D692" t="s">
        <v>895</v>
      </c>
      <c r="E692" t="s">
        <v>894</v>
      </c>
      <c r="F692">
        <v>690769</v>
      </c>
      <c r="G692">
        <v>0.28820000000000001</v>
      </c>
      <c r="H692">
        <v>1.18E-2</v>
      </c>
      <c r="I692">
        <v>1.9E-3</v>
      </c>
      <c r="J692" s="6">
        <v>5.6000000000000003E-10</v>
      </c>
    </row>
    <row r="693" spans="1:10" x14ac:dyDescent="0.2">
      <c r="A693">
        <v>13</v>
      </c>
      <c r="B693">
        <v>89131240</v>
      </c>
      <c r="C693" t="s">
        <v>3325</v>
      </c>
      <c r="D693" t="s">
        <v>892</v>
      </c>
      <c r="E693" t="s">
        <v>893</v>
      </c>
      <c r="F693">
        <v>688014</v>
      </c>
      <c r="G693">
        <v>0.53239999999999998</v>
      </c>
      <c r="H693">
        <v>1.0699999999999999E-2</v>
      </c>
      <c r="I693">
        <v>1.6999999999999999E-3</v>
      </c>
      <c r="J693" s="6">
        <v>5.6000000000000003E-10</v>
      </c>
    </row>
    <row r="694" spans="1:10" x14ac:dyDescent="0.2">
      <c r="A694">
        <v>3</v>
      </c>
      <c r="B694">
        <v>156299313</v>
      </c>
      <c r="C694" t="s">
        <v>3326</v>
      </c>
      <c r="D694" t="s">
        <v>894</v>
      </c>
      <c r="E694" t="s">
        <v>893</v>
      </c>
      <c r="F694">
        <v>689710</v>
      </c>
      <c r="G694">
        <v>0.85350000000000004</v>
      </c>
      <c r="H694">
        <v>1.49E-2</v>
      </c>
      <c r="I694">
        <v>2.3999999999999998E-3</v>
      </c>
      <c r="J694" s="6">
        <v>5.7E-10</v>
      </c>
    </row>
    <row r="695" spans="1:10" x14ac:dyDescent="0.2">
      <c r="A695">
        <v>4</v>
      </c>
      <c r="B695">
        <v>80794681</v>
      </c>
      <c r="C695" t="s">
        <v>3327</v>
      </c>
      <c r="D695" t="s">
        <v>895</v>
      </c>
      <c r="E695" t="s">
        <v>894</v>
      </c>
      <c r="F695">
        <v>685776</v>
      </c>
      <c r="G695">
        <v>0.1976</v>
      </c>
      <c r="H695">
        <v>1.35E-2</v>
      </c>
      <c r="I695">
        <v>2.2000000000000001E-3</v>
      </c>
      <c r="J695" s="6">
        <v>5.7E-10</v>
      </c>
    </row>
    <row r="696" spans="1:10" x14ac:dyDescent="0.2">
      <c r="A696">
        <v>16</v>
      </c>
      <c r="B696">
        <v>23849839</v>
      </c>
      <c r="C696" t="s">
        <v>3328</v>
      </c>
      <c r="D696" t="s">
        <v>895</v>
      </c>
      <c r="E696" t="s">
        <v>893</v>
      </c>
      <c r="F696">
        <v>691845</v>
      </c>
      <c r="G696">
        <v>0.74790000000000001</v>
      </c>
      <c r="H696">
        <v>-1.2200000000000001E-2</v>
      </c>
      <c r="I696">
        <v>2E-3</v>
      </c>
      <c r="J696" s="6">
        <v>5.7999999999999996E-10</v>
      </c>
    </row>
    <row r="697" spans="1:10" x14ac:dyDescent="0.2">
      <c r="A697">
        <v>11</v>
      </c>
      <c r="B697">
        <v>46551918</v>
      </c>
      <c r="C697" t="s">
        <v>3329</v>
      </c>
      <c r="D697" t="s">
        <v>895</v>
      </c>
      <c r="E697" t="s">
        <v>894</v>
      </c>
      <c r="F697">
        <v>795250</v>
      </c>
      <c r="G697">
        <v>0.17879999999999999</v>
      </c>
      <c r="H697">
        <v>1.3599999999999999E-2</v>
      </c>
      <c r="I697">
        <v>2.2000000000000001E-3</v>
      </c>
      <c r="J697" s="6">
        <v>6E-10</v>
      </c>
    </row>
    <row r="698" spans="1:10" x14ac:dyDescent="0.2">
      <c r="A698">
        <v>17</v>
      </c>
      <c r="B698">
        <v>75995829</v>
      </c>
      <c r="C698" t="s">
        <v>3330</v>
      </c>
      <c r="D698" t="s">
        <v>895</v>
      </c>
      <c r="E698" t="s">
        <v>894</v>
      </c>
      <c r="F698">
        <v>677239</v>
      </c>
      <c r="G698">
        <v>5.7299999999999997E-2</v>
      </c>
      <c r="H698">
        <v>2.3300000000000001E-2</v>
      </c>
      <c r="I698">
        <v>3.8E-3</v>
      </c>
      <c r="J698" s="6">
        <v>6.0999999999999996E-10</v>
      </c>
    </row>
    <row r="699" spans="1:10" x14ac:dyDescent="0.2">
      <c r="A699">
        <v>12</v>
      </c>
      <c r="B699">
        <v>18789007</v>
      </c>
      <c r="C699" t="s">
        <v>3331</v>
      </c>
      <c r="D699" t="s">
        <v>892</v>
      </c>
      <c r="E699" t="s">
        <v>894</v>
      </c>
      <c r="F699">
        <v>689121</v>
      </c>
      <c r="G699">
        <v>0.45100000000000001</v>
      </c>
      <c r="H699">
        <v>-1.0699999999999999E-2</v>
      </c>
      <c r="I699">
        <v>1.6999999999999999E-3</v>
      </c>
      <c r="J699" s="6">
        <v>6.3E-10</v>
      </c>
    </row>
    <row r="700" spans="1:10" x14ac:dyDescent="0.2">
      <c r="A700">
        <v>2</v>
      </c>
      <c r="B700">
        <v>156018263</v>
      </c>
      <c r="C700" t="s">
        <v>3332</v>
      </c>
      <c r="D700" t="s">
        <v>894</v>
      </c>
      <c r="E700" t="s">
        <v>893</v>
      </c>
      <c r="F700">
        <v>691202</v>
      </c>
      <c r="G700">
        <v>0.84209999999999996</v>
      </c>
      <c r="H700">
        <v>-1.49E-2</v>
      </c>
      <c r="I700">
        <v>2.3999999999999998E-3</v>
      </c>
      <c r="J700" s="6">
        <v>6.3999999999999996E-10</v>
      </c>
    </row>
    <row r="701" spans="1:10" x14ac:dyDescent="0.2">
      <c r="A701">
        <v>5</v>
      </c>
      <c r="B701">
        <v>66191971</v>
      </c>
      <c r="C701" t="s">
        <v>3333</v>
      </c>
      <c r="D701" t="s">
        <v>892</v>
      </c>
      <c r="E701" t="s">
        <v>893</v>
      </c>
      <c r="F701">
        <v>690884</v>
      </c>
      <c r="G701">
        <v>0.2681</v>
      </c>
      <c r="H701">
        <v>-1.18E-2</v>
      </c>
      <c r="I701">
        <v>1.9E-3</v>
      </c>
      <c r="J701" s="6">
        <v>6.3999999999999996E-10</v>
      </c>
    </row>
    <row r="702" spans="1:10" x14ac:dyDescent="0.2">
      <c r="A702">
        <v>9</v>
      </c>
      <c r="B702">
        <v>140646121</v>
      </c>
      <c r="C702" t="s">
        <v>2614</v>
      </c>
      <c r="D702" t="s">
        <v>892</v>
      </c>
      <c r="E702" t="s">
        <v>893</v>
      </c>
      <c r="F702">
        <v>644252</v>
      </c>
      <c r="G702">
        <v>0.83</v>
      </c>
      <c r="H702">
        <v>1.4500000000000001E-2</v>
      </c>
      <c r="I702">
        <v>2.3999999999999998E-3</v>
      </c>
      <c r="J702" s="6">
        <v>6.5000000000000003E-10</v>
      </c>
    </row>
    <row r="703" spans="1:10" x14ac:dyDescent="0.2">
      <c r="A703">
        <v>9</v>
      </c>
      <c r="B703">
        <v>104396304</v>
      </c>
      <c r="C703" t="s">
        <v>3334</v>
      </c>
      <c r="D703" t="s">
        <v>892</v>
      </c>
      <c r="E703" t="s">
        <v>893</v>
      </c>
      <c r="F703">
        <v>688508</v>
      </c>
      <c r="G703">
        <v>0.46189999999999998</v>
      </c>
      <c r="H703">
        <v>1.0699999999999999E-2</v>
      </c>
      <c r="I703">
        <v>1.6999999999999999E-3</v>
      </c>
      <c r="J703" s="6">
        <v>6.6E-10</v>
      </c>
    </row>
    <row r="704" spans="1:10" x14ac:dyDescent="0.2">
      <c r="A704">
        <v>6</v>
      </c>
      <c r="B704">
        <v>93913200</v>
      </c>
      <c r="C704" t="s">
        <v>3335</v>
      </c>
      <c r="D704" t="s">
        <v>894</v>
      </c>
      <c r="E704" t="s">
        <v>893</v>
      </c>
      <c r="F704">
        <v>786661</v>
      </c>
      <c r="G704">
        <v>0.43909999999999999</v>
      </c>
      <c r="H704">
        <v>-1.03E-2</v>
      </c>
      <c r="I704">
        <v>1.6999999999999999E-3</v>
      </c>
      <c r="J704" s="6">
        <v>6.8000000000000003E-10</v>
      </c>
    </row>
    <row r="705" spans="1:10" x14ac:dyDescent="0.2">
      <c r="A705">
        <v>8</v>
      </c>
      <c r="B705">
        <v>93240419</v>
      </c>
      <c r="C705" t="s">
        <v>3336</v>
      </c>
      <c r="D705" t="s">
        <v>895</v>
      </c>
      <c r="E705" t="s">
        <v>894</v>
      </c>
      <c r="F705">
        <v>692601</v>
      </c>
      <c r="G705">
        <v>0.67989999999999995</v>
      </c>
      <c r="H705">
        <v>1.1299999999999999E-2</v>
      </c>
      <c r="I705">
        <v>1.8E-3</v>
      </c>
      <c r="J705" s="6">
        <v>6.8000000000000003E-10</v>
      </c>
    </row>
    <row r="706" spans="1:10" x14ac:dyDescent="0.2">
      <c r="A706">
        <v>1</v>
      </c>
      <c r="B706">
        <v>38026600</v>
      </c>
      <c r="C706" t="s">
        <v>3337</v>
      </c>
      <c r="D706" t="s">
        <v>895</v>
      </c>
      <c r="E706" t="s">
        <v>894</v>
      </c>
      <c r="F706">
        <v>779686</v>
      </c>
      <c r="G706">
        <v>8.1089999999999995E-2</v>
      </c>
      <c r="H706">
        <v>1.8200000000000001E-2</v>
      </c>
      <c r="I706">
        <v>3.0000000000000001E-3</v>
      </c>
      <c r="J706" s="6">
        <v>6.9E-10</v>
      </c>
    </row>
    <row r="707" spans="1:10" x14ac:dyDescent="0.2">
      <c r="A707">
        <v>10</v>
      </c>
      <c r="B707">
        <v>2585792</v>
      </c>
      <c r="C707" t="s">
        <v>3338</v>
      </c>
      <c r="D707" t="s">
        <v>892</v>
      </c>
      <c r="E707" t="s">
        <v>893</v>
      </c>
      <c r="F707">
        <v>690804</v>
      </c>
      <c r="G707">
        <v>0.4012</v>
      </c>
      <c r="H707">
        <v>-1.09E-2</v>
      </c>
      <c r="I707">
        <v>1.8E-3</v>
      </c>
      <c r="J707" s="6">
        <v>6.9999999999999996E-10</v>
      </c>
    </row>
    <row r="708" spans="1:10" x14ac:dyDescent="0.2">
      <c r="A708">
        <v>1</v>
      </c>
      <c r="B708">
        <v>177383443</v>
      </c>
      <c r="C708" t="s">
        <v>3339</v>
      </c>
      <c r="D708" t="s">
        <v>895</v>
      </c>
      <c r="E708" t="s">
        <v>894</v>
      </c>
      <c r="F708">
        <v>690730</v>
      </c>
      <c r="G708">
        <v>0.90324000000000004</v>
      </c>
      <c r="H708">
        <v>-1.8200000000000001E-2</v>
      </c>
      <c r="I708">
        <v>3.0000000000000001E-3</v>
      </c>
      <c r="J708" s="6">
        <v>7.1000000000000003E-10</v>
      </c>
    </row>
    <row r="709" spans="1:10" x14ac:dyDescent="0.2">
      <c r="A709">
        <v>11</v>
      </c>
      <c r="B709">
        <v>112912947</v>
      </c>
      <c r="C709" t="s">
        <v>3340</v>
      </c>
      <c r="D709" t="s">
        <v>895</v>
      </c>
      <c r="E709" t="s">
        <v>894</v>
      </c>
      <c r="F709">
        <v>789736</v>
      </c>
      <c r="G709">
        <v>0.26079999999999998</v>
      </c>
      <c r="H709">
        <v>-1.1599999999999999E-2</v>
      </c>
      <c r="I709">
        <v>1.9E-3</v>
      </c>
      <c r="J709" s="6">
        <v>7.1000000000000003E-10</v>
      </c>
    </row>
    <row r="710" spans="1:10" x14ac:dyDescent="0.2">
      <c r="A710">
        <v>4</v>
      </c>
      <c r="B710">
        <v>49064487</v>
      </c>
      <c r="C710" t="s">
        <v>3341</v>
      </c>
      <c r="D710" t="s">
        <v>892</v>
      </c>
      <c r="E710" t="s">
        <v>893</v>
      </c>
      <c r="F710">
        <v>754826</v>
      </c>
      <c r="G710">
        <v>0.25069999999999998</v>
      </c>
      <c r="H710">
        <v>1.1599999999999999E-2</v>
      </c>
      <c r="I710">
        <v>1.9E-3</v>
      </c>
      <c r="J710" s="6">
        <v>7.5E-10</v>
      </c>
    </row>
    <row r="711" spans="1:10" x14ac:dyDescent="0.2">
      <c r="A711">
        <v>2</v>
      </c>
      <c r="B711">
        <v>36783599</v>
      </c>
      <c r="C711" t="s">
        <v>3342</v>
      </c>
      <c r="D711" t="s">
        <v>895</v>
      </c>
      <c r="E711" t="s">
        <v>894</v>
      </c>
      <c r="F711">
        <v>692233</v>
      </c>
      <c r="G711">
        <v>0.63970000000000005</v>
      </c>
      <c r="H711">
        <v>-1.09E-2</v>
      </c>
      <c r="I711">
        <v>1.8E-3</v>
      </c>
      <c r="J711" s="6">
        <v>7.7999999999999999E-10</v>
      </c>
    </row>
    <row r="712" spans="1:10" x14ac:dyDescent="0.2">
      <c r="A712">
        <v>4</v>
      </c>
      <c r="B712">
        <v>44955488</v>
      </c>
      <c r="C712" t="s">
        <v>3343</v>
      </c>
      <c r="D712" t="s">
        <v>892</v>
      </c>
      <c r="E712" t="s">
        <v>893</v>
      </c>
      <c r="F712">
        <v>785117</v>
      </c>
      <c r="G712">
        <v>0.70809999999999995</v>
      </c>
      <c r="H712">
        <v>-1.1299999999999999E-2</v>
      </c>
      <c r="I712">
        <v>1.8E-3</v>
      </c>
      <c r="J712" s="6">
        <v>8.0000000000000003E-10</v>
      </c>
    </row>
    <row r="713" spans="1:10" x14ac:dyDescent="0.2">
      <c r="A713">
        <v>19</v>
      </c>
      <c r="B713">
        <v>33963766</v>
      </c>
      <c r="C713" t="s">
        <v>3344</v>
      </c>
      <c r="D713" t="s">
        <v>895</v>
      </c>
      <c r="E713" t="s">
        <v>894</v>
      </c>
      <c r="F713">
        <v>794820</v>
      </c>
      <c r="G713">
        <v>0.2908</v>
      </c>
      <c r="H713">
        <v>1.11E-2</v>
      </c>
      <c r="I713">
        <v>1.8E-3</v>
      </c>
      <c r="J713" s="6">
        <v>8.0000000000000003E-10</v>
      </c>
    </row>
    <row r="714" spans="1:10" x14ac:dyDescent="0.2">
      <c r="A714">
        <v>10</v>
      </c>
      <c r="B714">
        <v>53680085</v>
      </c>
      <c r="C714" t="s">
        <v>3345</v>
      </c>
      <c r="D714" t="s">
        <v>892</v>
      </c>
      <c r="E714" t="s">
        <v>895</v>
      </c>
      <c r="F714">
        <v>690063</v>
      </c>
      <c r="G714">
        <v>0.65920000000000001</v>
      </c>
      <c r="H714">
        <v>1.12E-2</v>
      </c>
      <c r="I714">
        <v>1.8E-3</v>
      </c>
      <c r="J714" s="6">
        <v>8.6999999999999999E-10</v>
      </c>
    </row>
    <row r="715" spans="1:10" x14ac:dyDescent="0.2">
      <c r="A715">
        <v>1</v>
      </c>
      <c r="B715">
        <v>80793118</v>
      </c>
      <c r="C715" t="s">
        <v>3346</v>
      </c>
      <c r="D715" t="s">
        <v>892</v>
      </c>
      <c r="E715" t="s">
        <v>893</v>
      </c>
      <c r="F715">
        <v>691372</v>
      </c>
      <c r="G715">
        <v>0.70740000000000003</v>
      </c>
      <c r="H715">
        <v>-1.15E-2</v>
      </c>
      <c r="I715">
        <v>1.9E-3</v>
      </c>
      <c r="J715" s="6">
        <v>8.9000000000000003E-10</v>
      </c>
    </row>
    <row r="716" spans="1:10" x14ac:dyDescent="0.2">
      <c r="A716">
        <v>2</v>
      </c>
      <c r="B716">
        <v>206084518</v>
      </c>
      <c r="C716" t="s">
        <v>3347</v>
      </c>
      <c r="D716" t="s">
        <v>894</v>
      </c>
      <c r="E716" t="s">
        <v>893</v>
      </c>
      <c r="F716">
        <v>691278</v>
      </c>
      <c r="G716">
        <v>0.4481</v>
      </c>
      <c r="H716">
        <v>1.06E-2</v>
      </c>
      <c r="I716">
        <v>1.6999999999999999E-3</v>
      </c>
      <c r="J716" s="6">
        <v>8.9999999999999999E-10</v>
      </c>
    </row>
    <row r="717" spans="1:10" x14ac:dyDescent="0.2">
      <c r="A717">
        <v>15</v>
      </c>
      <c r="B717">
        <v>99227787</v>
      </c>
      <c r="C717" t="s">
        <v>3348</v>
      </c>
      <c r="D717" t="s">
        <v>892</v>
      </c>
      <c r="E717" t="s">
        <v>893</v>
      </c>
      <c r="F717">
        <v>689810</v>
      </c>
      <c r="G717">
        <v>0.22020000000000001</v>
      </c>
      <c r="H717">
        <v>-1.2800000000000001E-2</v>
      </c>
      <c r="I717">
        <v>2.0999999999999999E-3</v>
      </c>
      <c r="J717" s="6">
        <v>8.9999999999999999E-10</v>
      </c>
    </row>
    <row r="718" spans="1:10" x14ac:dyDescent="0.2">
      <c r="A718">
        <v>20</v>
      </c>
      <c r="B718">
        <v>30785593</v>
      </c>
      <c r="C718" t="s">
        <v>3349</v>
      </c>
      <c r="D718" t="s">
        <v>892</v>
      </c>
      <c r="E718" t="s">
        <v>895</v>
      </c>
      <c r="F718">
        <v>691119</v>
      </c>
      <c r="G718">
        <v>0.84689999999999999</v>
      </c>
      <c r="H718">
        <v>-1.47E-2</v>
      </c>
      <c r="I718">
        <v>2.3999999999999998E-3</v>
      </c>
      <c r="J718" s="6">
        <v>9.4000000000000006E-10</v>
      </c>
    </row>
    <row r="719" spans="1:10" x14ac:dyDescent="0.2">
      <c r="A719">
        <v>20</v>
      </c>
      <c r="B719">
        <v>25593688</v>
      </c>
      <c r="C719" t="s">
        <v>3350</v>
      </c>
      <c r="D719" t="s">
        <v>895</v>
      </c>
      <c r="E719" t="s">
        <v>894</v>
      </c>
      <c r="F719">
        <v>691728</v>
      </c>
      <c r="G719">
        <v>0.1429</v>
      </c>
      <c r="H719">
        <v>1.46E-2</v>
      </c>
      <c r="I719">
        <v>2.3999999999999998E-3</v>
      </c>
      <c r="J719" s="6">
        <v>9.5000000000000003E-10</v>
      </c>
    </row>
    <row r="720" spans="1:10" x14ac:dyDescent="0.2">
      <c r="A720">
        <v>3</v>
      </c>
      <c r="B720">
        <v>9505238</v>
      </c>
      <c r="C720" t="s">
        <v>3351</v>
      </c>
      <c r="D720" t="s">
        <v>895</v>
      </c>
      <c r="E720" t="s">
        <v>894</v>
      </c>
      <c r="F720">
        <v>680377</v>
      </c>
      <c r="G720">
        <v>0.14169999999999999</v>
      </c>
      <c r="H720">
        <v>1.5599999999999999E-2</v>
      </c>
      <c r="I720">
        <v>2.5999999999999999E-3</v>
      </c>
      <c r="J720" s="6">
        <v>9.6999999999999996E-10</v>
      </c>
    </row>
    <row r="721" spans="1:10" x14ac:dyDescent="0.2">
      <c r="A721">
        <v>6</v>
      </c>
      <c r="B721">
        <v>23868594</v>
      </c>
      <c r="C721" t="s">
        <v>3352</v>
      </c>
      <c r="D721" t="s">
        <v>892</v>
      </c>
      <c r="E721" t="s">
        <v>893</v>
      </c>
      <c r="F721">
        <v>688880</v>
      </c>
      <c r="G721">
        <v>0.31740000000000002</v>
      </c>
      <c r="H721">
        <v>1.1299999999999999E-2</v>
      </c>
      <c r="I721">
        <v>1.9E-3</v>
      </c>
      <c r="J721" s="6">
        <v>9.900000000000001E-10</v>
      </c>
    </row>
    <row r="722" spans="1:10" x14ac:dyDescent="0.2">
      <c r="A722">
        <v>1</v>
      </c>
      <c r="B722">
        <v>118864616</v>
      </c>
      <c r="C722" t="s">
        <v>3353</v>
      </c>
      <c r="D722" t="s">
        <v>892</v>
      </c>
      <c r="E722" t="s">
        <v>893</v>
      </c>
      <c r="F722">
        <v>788883</v>
      </c>
      <c r="G722">
        <v>0.74929999999999997</v>
      </c>
      <c r="H722">
        <v>-1.1299999999999999E-2</v>
      </c>
      <c r="I722">
        <v>1.9E-3</v>
      </c>
      <c r="J722" s="6">
        <v>1.0000000000000001E-9</v>
      </c>
    </row>
    <row r="723" spans="1:10" x14ac:dyDescent="0.2">
      <c r="A723">
        <v>5</v>
      </c>
      <c r="B723">
        <v>27185904</v>
      </c>
      <c r="C723" t="s">
        <v>3354</v>
      </c>
      <c r="D723" t="s">
        <v>892</v>
      </c>
      <c r="E723" t="s">
        <v>893</v>
      </c>
      <c r="F723">
        <v>688609</v>
      </c>
      <c r="G723">
        <v>0.28420000000000001</v>
      </c>
      <c r="H723">
        <v>-1.17E-2</v>
      </c>
      <c r="I723">
        <v>1.9E-3</v>
      </c>
      <c r="J723" s="6">
        <v>1.0000000000000001E-9</v>
      </c>
    </row>
    <row r="724" spans="1:10" x14ac:dyDescent="0.2">
      <c r="A724">
        <v>5</v>
      </c>
      <c r="B724">
        <v>102053558</v>
      </c>
      <c r="C724" t="s">
        <v>3355</v>
      </c>
      <c r="D724" t="s">
        <v>892</v>
      </c>
      <c r="E724" t="s">
        <v>893</v>
      </c>
      <c r="F724">
        <v>794152</v>
      </c>
      <c r="G724">
        <v>0.40970000000000001</v>
      </c>
      <c r="H724">
        <v>1.01E-2</v>
      </c>
      <c r="I724">
        <v>1.6999999999999999E-3</v>
      </c>
      <c r="J724" s="6">
        <v>1.0000000000000001E-9</v>
      </c>
    </row>
    <row r="725" spans="1:10" x14ac:dyDescent="0.2">
      <c r="A725">
        <v>20</v>
      </c>
      <c r="B725">
        <v>35276585</v>
      </c>
      <c r="C725" t="s">
        <v>3356</v>
      </c>
      <c r="D725" t="s">
        <v>892</v>
      </c>
      <c r="E725" t="s">
        <v>894</v>
      </c>
      <c r="F725">
        <v>676993</v>
      </c>
      <c r="G725">
        <v>6.694E-2</v>
      </c>
      <c r="H725">
        <v>-2.0400000000000001E-2</v>
      </c>
      <c r="I725">
        <v>3.3E-3</v>
      </c>
      <c r="J725" s="6">
        <v>1.0000000000000001E-9</v>
      </c>
    </row>
    <row r="726" spans="1:10" x14ac:dyDescent="0.2">
      <c r="A726">
        <v>1</v>
      </c>
      <c r="B726">
        <v>39703114</v>
      </c>
      <c r="C726" t="s">
        <v>3357</v>
      </c>
      <c r="D726" t="s">
        <v>892</v>
      </c>
      <c r="E726" t="s">
        <v>894</v>
      </c>
      <c r="F726">
        <v>790396</v>
      </c>
      <c r="G726">
        <v>4.233E-2</v>
      </c>
      <c r="H726">
        <v>-2.41E-2</v>
      </c>
      <c r="I726">
        <v>4.0000000000000001E-3</v>
      </c>
      <c r="J726" s="6">
        <v>1.0999999999999999E-9</v>
      </c>
    </row>
    <row r="727" spans="1:10" x14ac:dyDescent="0.2">
      <c r="A727">
        <v>9</v>
      </c>
      <c r="B727">
        <v>28943416</v>
      </c>
      <c r="C727" t="s">
        <v>3358</v>
      </c>
      <c r="D727" t="s">
        <v>895</v>
      </c>
      <c r="E727" t="s">
        <v>894</v>
      </c>
      <c r="F727">
        <v>692560</v>
      </c>
      <c r="G727">
        <v>0.15720000000000001</v>
      </c>
      <c r="H727">
        <v>-1.4500000000000001E-2</v>
      </c>
      <c r="I727">
        <v>2.3999999999999998E-3</v>
      </c>
      <c r="J727" s="6">
        <v>1.0999999999999999E-9</v>
      </c>
    </row>
    <row r="728" spans="1:10" x14ac:dyDescent="0.2">
      <c r="A728">
        <v>11</v>
      </c>
      <c r="B728">
        <v>32131303</v>
      </c>
      <c r="C728" t="s">
        <v>3359</v>
      </c>
      <c r="D728" t="s">
        <v>895</v>
      </c>
      <c r="E728" t="s">
        <v>894</v>
      </c>
      <c r="F728">
        <v>689456</v>
      </c>
      <c r="G728">
        <v>0.67589999999999995</v>
      </c>
      <c r="H728">
        <v>1.12E-2</v>
      </c>
      <c r="I728">
        <v>1.8E-3</v>
      </c>
      <c r="J728" s="6">
        <v>1.0999999999999999E-9</v>
      </c>
    </row>
    <row r="729" spans="1:10" x14ac:dyDescent="0.2">
      <c r="A729">
        <v>11</v>
      </c>
      <c r="B729">
        <v>28742220</v>
      </c>
      <c r="C729" t="s">
        <v>3360</v>
      </c>
      <c r="D729" t="s">
        <v>892</v>
      </c>
      <c r="E729" t="s">
        <v>894</v>
      </c>
      <c r="F729">
        <v>685113</v>
      </c>
      <c r="G729">
        <v>0.68400000000000005</v>
      </c>
      <c r="H729">
        <v>1.15E-2</v>
      </c>
      <c r="I729">
        <v>1.9E-3</v>
      </c>
      <c r="J729" s="6">
        <v>1.0999999999999999E-9</v>
      </c>
    </row>
    <row r="730" spans="1:10" x14ac:dyDescent="0.2">
      <c r="A730">
        <v>12</v>
      </c>
      <c r="B730">
        <v>60953472</v>
      </c>
      <c r="C730" t="s">
        <v>3361</v>
      </c>
      <c r="D730" t="s">
        <v>892</v>
      </c>
      <c r="E730" t="s">
        <v>894</v>
      </c>
      <c r="F730">
        <v>691593</v>
      </c>
      <c r="G730">
        <v>0.20780000000000001</v>
      </c>
      <c r="H730">
        <v>1.2800000000000001E-2</v>
      </c>
      <c r="I730">
        <v>2.0999999999999999E-3</v>
      </c>
      <c r="J730" s="6">
        <v>1.0999999999999999E-9</v>
      </c>
    </row>
    <row r="731" spans="1:10" x14ac:dyDescent="0.2">
      <c r="A731">
        <v>12</v>
      </c>
      <c r="B731">
        <v>49413486</v>
      </c>
      <c r="C731" t="s">
        <v>3362</v>
      </c>
      <c r="D731" t="s">
        <v>895</v>
      </c>
      <c r="E731" t="s">
        <v>894</v>
      </c>
      <c r="F731">
        <v>770139</v>
      </c>
      <c r="G731">
        <v>3.601E-2</v>
      </c>
      <c r="H731">
        <v>-2.64E-2</v>
      </c>
      <c r="I731">
        <v>4.3E-3</v>
      </c>
      <c r="J731" s="6">
        <v>1.0999999999999999E-9</v>
      </c>
    </row>
    <row r="732" spans="1:10" x14ac:dyDescent="0.2">
      <c r="A732">
        <v>14</v>
      </c>
      <c r="B732">
        <v>102302372</v>
      </c>
      <c r="C732" t="s">
        <v>3363</v>
      </c>
      <c r="D732" t="s">
        <v>892</v>
      </c>
      <c r="E732" t="s">
        <v>893</v>
      </c>
      <c r="F732">
        <v>690529</v>
      </c>
      <c r="G732">
        <v>0.92996000000000001</v>
      </c>
      <c r="H732">
        <v>2.0299999999999999E-2</v>
      </c>
      <c r="I732">
        <v>3.3E-3</v>
      </c>
      <c r="J732" s="6">
        <v>1.0999999999999999E-9</v>
      </c>
    </row>
    <row r="733" spans="1:10" x14ac:dyDescent="0.2">
      <c r="A733">
        <v>14</v>
      </c>
      <c r="B733">
        <v>102649451</v>
      </c>
      <c r="C733" t="s">
        <v>3364</v>
      </c>
      <c r="D733" t="s">
        <v>895</v>
      </c>
      <c r="E733" t="s">
        <v>893</v>
      </c>
      <c r="F733">
        <v>691604</v>
      </c>
      <c r="G733">
        <v>0.91247999999999996</v>
      </c>
      <c r="H733">
        <v>-1.9E-2</v>
      </c>
      <c r="I733">
        <v>3.0999999999999999E-3</v>
      </c>
      <c r="J733" s="6">
        <v>1.0999999999999999E-9</v>
      </c>
    </row>
    <row r="734" spans="1:10" x14ac:dyDescent="0.2">
      <c r="A734">
        <v>15</v>
      </c>
      <c r="B734">
        <v>98282615</v>
      </c>
      <c r="C734" t="s">
        <v>3365</v>
      </c>
      <c r="D734" t="s">
        <v>892</v>
      </c>
      <c r="E734" t="s">
        <v>895</v>
      </c>
      <c r="F734">
        <v>687407</v>
      </c>
      <c r="G734">
        <v>0.38569999999999999</v>
      </c>
      <c r="H734">
        <v>-1.09E-2</v>
      </c>
      <c r="I734">
        <v>1.8E-3</v>
      </c>
      <c r="J734" s="6">
        <v>1.0999999999999999E-9</v>
      </c>
    </row>
    <row r="735" spans="1:10" x14ac:dyDescent="0.2">
      <c r="A735">
        <v>21</v>
      </c>
      <c r="B735">
        <v>40627020</v>
      </c>
      <c r="C735" t="s">
        <v>3366</v>
      </c>
      <c r="D735" t="s">
        <v>892</v>
      </c>
      <c r="E735" t="s">
        <v>894</v>
      </c>
      <c r="F735">
        <v>793481</v>
      </c>
      <c r="G735">
        <v>0.61650000000000005</v>
      </c>
      <c r="H735">
        <v>-1.0200000000000001E-2</v>
      </c>
      <c r="I735">
        <v>1.6999999999999999E-3</v>
      </c>
      <c r="J735" s="6">
        <v>1.0999999999999999E-9</v>
      </c>
    </row>
    <row r="736" spans="1:10" x14ac:dyDescent="0.2">
      <c r="A736">
        <v>3</v>
      </c>
      <c r="B736">
        <v>107368077</v>
      </c>
      <c r="C736" t="s">
        <v>3367</v>
      </c>
      <c r="D736" t="s">
        <v>892</v>
      </c>
      <c r="E736" t="s">
        <v>895</v>
      </c>
      <c r="F736">
        <v>691565</v>
      </c>
      <c r="G736">
        <v>0.17730000000000001</v>
      </c>
      <c r="H736">
        <v>1.37E-2</v>
      </c>
      <c r="I736">
        <v>2.3E-3</v>
      </c>
      <c r="J736" s="6">
        <v>1.2E-9</v>
      </c>
    </row>
    <row r="737" spans="1:10" x14ac:dyDescent="0.2">
      <c r="A737">
        <v>5</v>
      </c>
      <c r="B737">
        <v>167352783</v>
      </c>
      <c r="C737" t="s">
        <v>3368</v>
      </c>
      <c r="D737" t="s">
        <v>892</v>
      </c>
      <c r="E737" t="s">
        <v>893</v>
      </c>
      <c r="F737">
        <v>683675</v>
      </c>
      <c r="G737">
        <v>0.1933</v>
      </c>
      <c r="H737">
        <v>1.3299999999999999E-2</v>
      </c>
      <c r="I737">
        <v>2.2000000000000001E-3</v>
      </c>
      <c r="J737" s="6">
        <v>1.2E-9</v>
      </c>
    </row>
    <row r="738" spans="1:10" x14ac:dyDescent="0.2">
      <c r="A738">
        <v>6</v>
      </c>
      <c r="B738">
        <v>87606842</v>
      </c>
      <c r="C738" t="s">
        <v>3369</v>
      </c>
      <c r="D738" t="s">
        <v>892</v>
      </c>
      <c r="E738" t="s">
        <v>893</v>
      </c>
      <c r="F738">
        <v>673714</v>
      </c>
      <c r="G738">
        <v>0.63629999999999998</v>
      </c>
      <c r="H738">
        <v>-1.11E-2</v>
      </c>
      <c r="I738">
        <v>1.8E-3</v>
      </c>
      <c r="J738" s="6">
        <v>1.2E-9</v>
      </c>
    </row>
    <row r="739" spans="1:10" x14ac:dyDescent="0.2">
      <c r="A739">
        <v>7</v>
      </c>
      <c r="B739">
        <v>147674678</v>
      </c>
      <c r="C739" t="s">
        <v>3370</v>
      </c>
      <c r="D739" t="s">
        <v>895</v>
      </c>
      <c r="E739" t="s">
        <v>894</v>
      </c>
      <c r="F739">
        <v>690936</v>
      </c>
      <c r="G739">
        <v>0.60609999999999997</v>
      </c>
      <c r="H739">
        <v>1.0699999999999999E-2</v>
      </c>
      <c r="I739">
        <v>1.8E-3</v>
      </c>
      <c r="J739" s="6">
        <v>1.2E-9</v>
      </c>
    </row>
    <row r="740" spans="1:10" x14ac:dyDescent="0.2">
      <c r="A740">
        <v>10</v>
      </c>
      <c r="B740">
        <v>78760959</v>
      </c>
      <c r="C740" t="s">
        <v>3371</v>
      </c>
      <c r="D740" t="s">
        <v>895</v>
      </c>
      <c r="E740" t="s">
        <v>894</v>
      </c>
      <c r="F740">
        <v>678263</v>
      </c>
      <c r="G740">
        <v>0.56440000000000001</v>
      </c>
      <c r="H740">
        <v>1.0800000000000001E-2</v>
      </c>
      <c r="I740">
        <v>1.8E-3</v>
      </c>
      <c r="J740" s="6">
        <v>1.2E-9</v>
      </c>
    </row>
    <row r="741" spans="1:10" x14ac:dyDescent="0.2">
      <c r="A741">
        <v>12</v>
      </c>
      <c r="B741">
        <v>97586257</v>
      </c>
      <c r="C741" t="s">
        <v>3372</v>
      </c>
      <c r="D741" t="s">
        <v>895</v>
      </c>
      <c r="E741" t="s">
        <v>894</v>
      </c>
      <c r="F741">
        <v>691086</v>
      </c>
      <c r="G741">
        <v>0.66739999999999999</v>
      </c>
      <c r="H741">
        <v>-1.11E-2</v>
      </c>
      <c r="I741">
        <v>1.8E-3</v>
      </c>
      <c r="J741" s="6">
        <v>1.2E-9</v>
      </c>
    </row>
    <row r="742" spans="1:10" x14ac:dyDescent="0.2">
      <c r="A742">
        <v>12</v>
      </c>
      <c r="B742">
        <v>53785861</v>
      </c>
      <c r="C742" t="s">
        <v>3373</v>
      </c>
      <c r="D742" t="s">
        <v>892</v>
      </c>
      <c r="E742" t="s">
        <v>893</v>
      </c>
      <c r="F742">
        <v>691228</v>
      </c>
      <c r="G742">
        <v>0.1027</v>
      </c>
      <c r="H742">
        <v>1.72E-2</v>
      </c>
      <c r="I742">
        <v>2.8E-3</v>
      </c>
      <c r="J742" s="6">
        <v>1.2E-9</v>
      </c>
    </row>
    <row r="743" spans="1:10" x14ac:dyDescent="0.2">
      <c r="A743">
        <v>13</v>
      </c>
      <c r="B743">
        <v>98129710</v>
      </c>
      <c r="C743" t="s">
        <v>3374</v>
      </c>
      <c r="D743" t="s">
        <v>892</v>
      </c>
      <c r="E743" t="s">
        <v>895</v>
      </c>
      <c r="F743">
        <v>686978</v>
      </c>
      <c r="G743">
        <v>0.29160000000000003</v>
      </c>
      <c r="H743">
        <v>1.14E-2</v>
      </c>
      <c r="I743">
        <v>1.9E-3</v>
      </c>
      <c r="J743" s="6">
        <v>1.2E-9</v>
      </c>
    </row>
    <row r="744" spans="1:10" x14ac:dyDescent="0.2">
      <c r="A744">
        <v>16</v>
      </c>
      <c r="B744">
        <v>76779612</v>
      </c>
      <c r="C744" t="s">
        <v>3375</v>
      </c>
      <c r="D744" t="s">
        <v>892</v>
      </c>
      <c r="E744" t="s">
        <v>893</v>
      </c>
      <c r="F744">
        <v>690911</v>
      </c>
      <c r="G744">
        <v>0.8095</v>
      </c>
      <c r="H744">
        <v>-1.35E-2</v>
      </c>
      <c r="I744">
        <v>2.2000000000000001E-3</v>
      </c>
      <c r="J744" s="6">
        <v>1.2E-9</v>
      </c>
    </row>
    <row r="745" spans="1:10" x14ac:dyDescent="0.2">
      <c r="A745">
        <v>1</v>
      </c>
      <c r="B745">
        <v>225668524</v>
      </c>
      <c r="C745" t="s">
        <v>3376</v>
      </c>
      <c r="D745" t="s">
        <v>892</v>
      </c>
      <c r="E745" t="s">
        <v>893</v>
      </c>
      <c r="F745">
        <v>684857</v>
      </c>
      <c r="G745">
        <v>0.28299999999999997</v>
      </c>
      <c r="H745">
        <v>-1.18E-2</v>
      </c>
      <c r="I745">
        <v>1.9E-3</v>
      </c>
      <c r="J745" s="6">
        <v>1.3000000000000001E-9</v>
      </c>
    </row>
    <row r="746" spans="1:10" x14ac:dyDescent="0.2">
      <c r="A746">
        <v>1</v>
      </c>
      <c r="B746">
        <v>8708529</v>
      </c>
      <c r="C746" t="s">
        <v>3377</v>
      </c>
      <c r="D746" t="s">
        <v>895</v>
      </c>
      <c r="E746" t="s">
        <v>894</v>
      </c>
      <c r="F746">
        <v>691172</v>
      </c>
      <c r="G746">
        <v>0.37130000000000002</v>
      </c>
      <c r="H746">
        <v>-1.0800000000000001E-2</v>
      </c>
      <c r="I746">
        <v>1.8E-3</v>
      </c>
      <c r="J746" s="6">
        <v>1.3000000000000001E-9</v>
      </c>
    </row>
    <row r="747" spans="1:10" x14ac:dyDescent="0.2">
      <c r="A747">
        <v>2</v>
      </c>
      <c r="B747">
        <v>236903093</v>
      </c>
      <c r="C747" t="s">
        <v>3378</v>
      </c>
      <c r="D747" t="s">
        <v>895</v>
      </c>
      <c r="E747" t="s">
        <v>894</v>
      </c>
      <c r="F747">
        <v>677983</v>
      </c>
      <c r="G747">
        <v>0.44030000000000002</v>
      </c>
      <c r="H747">
        <v>1.06E-2</v>
      </c>
      <c r="I747">
        <v>1.6999999999999999E-3</v>
      </c>
      <c r="J747" s="6">
        <v>1.3000000000000001E-9</v>
      </c>
    </row>
    <row r="748" spans="1:10" x14ac:dyDescent="0.2">
      <c r="A748">
        <v>2</v>
      </c>
      <c r="B748">
        <v>28273595</v>
      </c>
      <c r="C748" t="s">
        <v>3379</v>
      </c>
      <c r="D748" t="s">
        <v>892</v>
      </c>
      <c r="E748" t="s">
        <v>893</v>
      </c>
      <c r="F748">
        <v>781870</v>
      </c>
      <c r="G748">
        <v>0.96894999999999998</v>
      </c>
      <c r="H748">
        <v>-2.7E-2</v>
      </c>
      <c r="I748">
        <v>4.4999999999999997E-3</v>
      </c>
      <c r="J748" s="6">
        <v>1.3000000000000001E-9</v>
      </c>
    </row>
    <row r="749" spans="1:10" x14ac:dyDescent="0.2">
      <c r="A749">
        <v>8</v>
      </c>
      <c r="B749">
        <v>132879047</v>
      </c>
      <c r="C749" t="s">
        <v>3380</v>
      </c>
      <c r="D749" t="s">
        <v>892</v>
      </c>
      <c r="E749" t="s">
        <v>895</v>
      </c>
      <c r="F749">
        <v>789771</v>
      </c>
      <c r="G749">
        <v>0.88690000000000002</v>
      </c>
      <c r="H749">
        <v>-1.5599999999999999E-2</v>
      </c>
      <c r="I749">
        <v>2.5999999999999999E-3</v>
      </c>
      <c r="J749" s="6">
        <v>1.3000000000000001E-9</v>
      </c>
    </row>
    <row r="750" spans="1:10" x14ac:dyDescent="0.2">
      <c r="A750">
        <v>10</v>
      </c>
      <c r="B750">
        <v>122069448</v>
      </c>
      <c r="C750" t="s">
        <v>3381</v>
      </c>
      <c r="D750" t="s">
        <v>895</v>
      </c>
      <c r="E750" t="s">
        <v>894</v>
      </c>
      <c r="F750">
        <v>686905</v>
      </c>
      <c r="G750">
        <v>0.77100000000000002</v>
      </c>
      <c r="H750">
        <v>-1.23E-2</v>
      </c>
      <c r="I750">
        <v>2E-3</v>
      </c>
      <c r="J750" s="6">
        <v>1.3000000000000001E-9</v>
      </c>
    </row>
    <row r="751" spans="1:10" x14ac:dyDescent="0.2">
      <c r="A751">
        <v>11</v>
      </c>
      <c r="B751">
        <v>117002828</v>
      </c>
      <c r="C751" t="s">
        <v>3382</v>
      </c>
      <c r="D751" t="s">
        <v>895</v>
      </c>
      <c r="E751" t="s">
        <v>894</v>
      </c>
      <c r="F751">
        <v>691874</v>
      </c>
      <c r="G751">
        <v>5.8880000000000002E-2</v>
      </c>
      <c r="H751">
        <v>2.2499999999999999E-2</v>
      </c>
      <c r="I751">
        <v>3.7000000000000002E-3</v>
      </c>
      <c r="J751" s="6">
        <v>1.3000000000000001E-9</v>
      </c>
    </row>
    <row r="752" spans="1:10" x14ac:dyDescent="0.2">
      <c r="A752">
        <v>1</v>
      </c>
      <c r="B752">
        <v>34602870</v>
      </c>
      <c r="C752" t="s">
        <v>3383</v>
      </c>
      <c r="D752" t="s">
        <v>892</v>
      </c>
      <c r="E752" t="s">
        <v>893</v>
      </c>
      <c r="F752">
        <v>682054</v>
      </c>
      <c r="G752">
        <v>0.29520000000000002</v>
      </c>
      <c r="H752">
        <v>-1.1599999999999999E-2</v>
      </c>
      <c r="I752">
        <v>1.9E-3</v>
      </c>
      <c r="J752" s="6">
        <v>1.3999999999999999E-9</v>
      </c>
    </row>
    <row r="753" spans="1:10" x14ac:dyDescent="0.2">
      <c r="A753">
        <v>6</v>
      </c>
      <c r="B753">
        <v>141494602</v>
      </c>
      <c r="C753" t="s">
        <v>3384</v>
      </c>
      <c r="D753" t="s">
        <v>895</v>
      </c>
      <c r="E753" t="s">
        <v>894</v>
      </c>
      <c r="F753">
        <v>785058</v>
      </c>
      <c r="G753">
        <v>0.26079999999999998</v>
      </c>
      <c r="H753">
        <v>1.1599999999999999E-2</v>
      </c>
      <c r="I753">
        <v>1.9E-3</v>
      </c>
      <c r="J753" s="6">
        <v>1.3999999999999999E-9</v>
      </c>
    </row>
    <row r="754" spans="1:10" x14ac:dyDescent="0.2">
      <c r="A754">
        <v>6</v>
      </c>
      <c r="B754">
        <v>156670838</v>
      </c>
      <c r="C754" t="s">
        <v>3385</v>
      </c>
      <c r="D754" t="s">
        <v>894</v>
      </c>
      <c r="E754" t="s">
        <v>893</v>
      </c>
      <c r="F754">
        <v>691528</v>
      </c>
      <c r="G754">
        <v>0.73699999999999999</v>
      </c>
      <c r="H754">
        <v>-1.1900000000000001E-2</v>
      </c>
      <c r="I754">
        <v>2E-3</v>
      </c>
      <c r="J754" s="6">
        <v>1.3999999999999999E-9</v>
      </c>
    </row>
    <row r="755" spans="1:10" x14ac:dyDescent="0.2">
      <c r="A755">
        <v>7</v>
      </c>
      <c r="B755">
        <v>6718674</v>
      </c>
      <c r="C755" t="s">
        <v>3386</v>
      </c>
      <c r="D755" t="s">
        <v>895</v>
      </c>
      <c r="E755" t="s">
        <v>894</v>
      </c>
      <c r="F755">
        <v>689911</v>
      </c>
      <c r="G755">
        <v>0.71199999999999997</v>
      </c>
      <c r="H755">
        <v>-1.15E-2</v>
      </c>
      <c r="I755">
        <v>1.9E-3</v>
      </c>
      <c r="J755" s="6">
        <v>1.3999999999999999E-9</v>
      </c>
    </row>
    <row r="756" spans="1:10" x14ac:dyDescent="0.2">
      <c r="A756">
        <v>13</v>
      </c>
      <c r="B756">
        <v>76386075</v>
      </c>
      <c r="C756" t="s">
        <v>3387</v>
      </c>
      <c r="D756" t="s">
        <v>895</v>
      </c>
      <c r="E756" t="s">
        <v>893</v>
      </c>
      <c r="F756">
        <v>790044</v>
      </c>
      <c r="G756">
        <v>0.25009999999999999</v>
      </c>
      <c r="H756">
        <v>1.1599999999999999E-2</v>
      </c>
      <c r="I756">
        <v>1.9E-3</v>
      </c>
      <c r="J756" s="6">
        <v>1.3999999999999999E-9</v>
      </c>
    </row>
    <row r="757" spans="1:10" x14ac:dyDescent="0.2">
      <c r="A757">
        <v>20</v>
      </c>
      <c r="B757">
        <v>34732372</v>
      </c>
      <c r="C757" t="s">
        <v>3388</v>
      </c>
      <c r="D757" t="s">
        <v>892</v>
      </c>
      <c r="E757" t="s">
        <v>894</v>
      </c>
      <c r="F757">
        <v>657673</v>
      </c>
      <c r="G757">
        <v>0.88719999999999999</v>
      </c>
      <c r="H757">
        <v>1.7299999999999999E-2</v>
      </c>
      <c r="I757">
        <v>2.8999999999999998E-3</v>
      </c>
      <c r="J757" s="6">
        <v>1.3999999999999999E-9</v>
      </c>
    </row>
    <row r="758" spans="1:10" x14ac:dyDescent="0.2">
      <c r="A758">
        <v>3</v>
      </c>
      <c r="B758">
        <v>66436182</v>
      </c>
      <c r="C758" t="s">
        <v>3389</v>
      </c>
      <c r="D758" t="s">
        <v>895</v>
      </c>
      <c r="E758" t="s">
        <v>893</v>
      </c>
      <c r="F758">
        <v>690270</v>
      </c>
      <c r="G758">
        <v>0.65139999999999998</v>
      </c>
      <c r="H758">
        <v>-1.0999999999999999E-2</v>
      </c>
      <c r="I758">
        <v>1.8E-3</v>
      </c>
      <c r="J758" s="6">
        <v>1.5E-9</v>
      </c>
    </row>
    <row r="759" spans="1:10" x14ac:dyDescent="0.2">
      <c r="A759">
        <v>15</v>
      </c>
      <c r="B759">
        <v>92570921</v>
      </c>
      <c r="C759" t="s">
        <v>2336</v>
      </c>
      <c r="D759" t="s">
        <v>894</v>
      </c>
      <c r="E759" t="s">
        <v>893</v>
      </c>
      <c r="F759">
        <v>689675</v>
      </c>
      <c r="G759">
        <v>0.78029999999999999</v>
      </c>
      <c r="H759">
        <v>1.2699999999999999E-2</v>
      </c>
      <c r="I759">
        <v>2.0999999999999999E-3</v>
      </c>
      <c r="J759" s="6">
        <v>1.5E-9</v>
      </c>
    </row>
    <row r="760" spans="1:10" x14ac:dyDescent="0.2">
      <c r="A760">
        <v>2</v>
      </c>
      <c r="B760">
        <v>113957198</v>
      </c>
      <c r="C760" t="s">
        <v>3390</v>
      </c>
      <c r="D760" t="s">
        <v>892</v>
      </c>
      <c r="E760" t="s">
        <v>894</v>
      </c>
      <c r="F760">
        <v>625481</v>
      </c>
      <c r="G760">
        <v>0.51970000000000005</v>
      </c>
      <c r="H760">
        <v>1.0699999999999999E-2</v>
      </c>
      <c r="I760">
        <v>1.8E-3</v>
      </c>
      <c r="J760" s="6">
        <v>1.6000000000000001E-9</v>
      </c>
    </row>
    <row r="761" spans="1:10" x14ac:dyDescent="0.2">
      <c r="A761">
        <v>3</v>
      </c>
      <c r="B761">
        <v>62100840</v>
      </c>
      <c r="C761" t="s">
        <v>3391</v>
      </c>
      <c r="D761" t="s">
        <v>895</v>
      </c>
      <c r="E761" t="s">
        <v>894</v>
      </c>
      <c r="F761">
        <v>794477</v>
      </c>
      <c r="G761">
        <v>0.2135</v>
      </c>
      <c r="H761">
        <v>1.17E-2</v>
      </c>
      <c r="I761">
        <v>1.9E-3</v>
      </c>
      <c r="J761" s="6">
        <v>1.6000000000000001E-9</v>
      </c>
    </row>
    <row r="762" spans="1:10" x14ac:dyDescent="0.2">
      <c r="A762">
        <v>6</v>
      </c>
      <c r="B762">
        <v>24848086</v>
      </c>
      <c r="C762" t="s">
        <v>3392</v>
      </c>
      <c r="D762" t="s">
        <v>892</v>
      </c>
      <c r="E762" t="s">
        <v>893</v>
      </c>
      <c r="F762">
        <v>692399</v>
      </c>
      <c r="G762">
        <v>0.84379999999999999</v>
      </c>
      <c r="H762">
        <v>1.44E-2</v>
      </c>
      <c r="I762">
        <v>2.3999999999999998E-3</v>
      </c>
      <c r="J762" s="6">
        <v>1.6000000000000001E-9</v>
      </c>
    </row>
    <row r="763" spans="1:10" x14ac:dyDescent="0.2">
      <c r="A763">
        <v>8</v>
      </c>
      <c r="B763">
        <v>142630782</v>
      </c>
      <c r="C763" t="s">
        <v>3393</v>
      </c>
      <c r="D763" t="s">
        <v>892</v>
      </c>
      <c r="E763" t="s">
        <v>895</v>
      </c>
      <c r="F763">
        <v>689895</v>
      </c>
      <c r="G763">
        <v>0.39650000000000002</v>
      </c>
      <c r="H763">
        <v>1.06E-2</v>
      </c>
      <c r="I763">
        <v>1.8E-3</v>
      </c>
      <c r="J763" s="6">
        <v>1.6000000000000001E-9</v>
      </c>
    </row>
    <row r="764" spans="1:10" x14ac:dyDescent="0.2">
      <c r="A764">
        <v>17</v>
      </c>
      <c r="B764">
        <v>7792465</v>
      </c>
      <c r="C764" t="s">
        <v>3394</v>
      </c>
      <c r="D764" t="s">
        <v>894</v>
      </c>
      <c r="E764" t="s">
        <v>893</v>
      </c>
      <c r="F764">
        <v>674410</v>
      </c>
      <c r="G764">
        <v>0.10390000000000001</v>
      </c>
      <c r="H764">
        <v>1.7000000000000001E-2</v>
      </c>
      <c r="I764">
        <v>2.8E-3</v>
      </c>
      <c r="J764" s="6">
        <v>1.6000000000000001E-9</v>
      </c>
    </row>
    <row r="765" spans="1:10" x14ac:dyDescent="0.2">
      <c r="A765">
        <v>6</v>
      </c>
      <c r="B765">
        <v>28296650</v>
      </c>
      <c r="C765" t="s">
        <v>3395</v>
      </c>
      <c r="D765" t="s">
        <v>892</v>
      </c>
      <c r="E765" t="s">
        <v>894</v>
      </c>
      <c r="F765">
        <v>686719</v>
      </c>
      <c r="G765">
        <v>0.13950000000000001</v>
      </c>
      <c r="H765">
        <v>1.43E-2</v>
      </c>
      <c r="I765">
        <v>2.3999999999999998E-3</v>
      </c>
      <c r="J765" s="6">
        <v>1.6999999999999999E-9</v>
      </c>
    </row>
    <row r="766" spans="1:10" x14ac:dyDescent="0.2">
      <c r="A766">
        <v>20</v>
      </c>
      <c r="B766">
        <v>3026069</v>
      </c>
      <c r="C766" t="s">
        <v>3396</v>
      </c>
      <c r="D766" t="s">
        <v>892</v>
      </c>
      <c r="E766" t="s">
        <v>895</v>
      </c>
      <c r="F766">
        <v>691753</v>
      </c>
      <c r="G766">
        <v>0.502</v>
      </c>
      <c r="H766">
        <v>-1.04E-2</v>
      </c>
      <c r="I766">
        <v>1.6999999999999999E-3</v>
      </c>
      <c r="J766" s="6">
        <v>1.6999999999999999E-9</v>
      </c>
    </row>
    <row r="767" spans="1:10" x14ac:dyDescent="0.2">
      <c r="A767">
        <v>2</v>
      </c>
      <c r="B767">
        <v>156629693</v>
      </c>
      <c r="C767" t="s">
        <v>3397</v>
      </c>
      <c r="D767" t="s">
        <v>895</v>
      </c>
      <c r="E767" t="s">
        <v>894</v>
      </c>
      <c r="F767">
        <v>692082</v>
      </c>
      <c r="G767">
        <v>0.34920000000000001</v>
      </c>
      <c r="H767">
        <v>-1.09E-2</v>
      </c>
      <c r="I767">
        <v>1.8E-3</v>
      </c>
      <c r="J767" s="6">
        <v>1.8E-9</v>
      </c>
    </row>
    <row r="768" spans="1:10" x14ac:dyDescent="0.2">
      <c r="A768">
        <v>4</v>
      </c>
      <c r="B768">
        <v>21010996</v>
      </c>
      <c r="C768" t="s">
        <v>3398</v>
      </c>
      <c r="D768" t="s">
        <v>895</v>
      </c>
      <c r="E768" t="s">
        <v>894</v>
      </c>
      <c r="F768">
        <v>788357</v>
      </c>
      <c r="G768">
        <v>0.2084</v>
      </c>
      <c r="H768">
        <v>1.24E-2</v>
      </c>
      <c r="I768">
        <v>2.0999999999999999E-3</v>
      </c>
      <c r="J768" s="6">
        <v>1.8E-9</v>
      </c>
    </row>
    <row r="769" spans="1:10" x14ac:dyDescent="0.2">
      <c r="A769">
        <v>8</v>
      </c>
      <c r="B769">
        <v>27167942</v>
      </c>
      <c r="C769" t="s">
        <v>2669</v>
      </c>
      <c r="D769" t="s">
        <v>895</v>
      </c>
      <c r="E769" t="s">
        <v>894</v>
      </c>
      <c r="F769">
        <v>793600</v>
      </c>
      <c r="G769">
        <v>0.79259999999999997</v>
      </c>
      <c r="H769">
        <v>-1.23E-2</v>
      </c>
      <c r="I769">
        <v>2E-3</v>
      </c>
      <c r="J769" s="6">
        <v>1.8E-9</v>
      </c>
    </row>
    <row r="770" spans="1:10" x14ac:dyDescent="0.2">
      <c r="A770">
        <v>1</v>
      </c>
      <c r="B770">
        <v>57846394</v>
      </c>
      <c r="C770" t="s">
        <v>3399</v>
      </c>
      <c r="D770" t="s">
        <v>892</v>
      </c>
      <c r="E770" t="s">
        <v>894</v>
      </c>
      <c r="F770">
        <v>680073</v>
      </c>
      <c r="G770">
        <v>0.89459999999999995</v>
      </c>
      <c r="H770">
        <v>-1.7000000000000001E-2</v>
      </c>
      <c r="I770">
        <v>2.8E-3</v>
      </c>
      <c r="J770" s="6">
        <v>1.9000000000000001E-9</v>
      </c>
    </row>
    <row r="771" spans="1:10" x14ac:dyDescent="0.2">
      <c r="A771">
        <v>2</v>
      </c>
      <c r="B771">
        <v>950291</v>
      </c>
      <c r="C771" t="s">
        <v>3400</v>
      </c>
      <c r="D771" t="s">
        <v>892</v>
      </c>
      <c r="E771" t="s">
        <v>894</v>
      </c>
      <c r="F771">
        <v>686778</v>
      </c>
      <c r="G771">
        <v>0.7248</v>
      </c>
      <c r="H771">
        <v>-1.1599999999999999E-2</v>
      </c>
      <c r="I771">
        <v>1.9E-3</v>
      </c>
      <c r="J771" s="6">
        <v>1.9000000000000001E-9</v>
      </c>
    </row>
    <row r="772" spans="1:10" x14ac:dyDescent="0.2">
      <c r="A772">
        <v>6</v>
      </c>
      <c r="B772">
        <v>70357368</v>
      </c>
      <c r="C772" t="s">
        <v>3401</v>
      </c>
      <c r="D772" t="s">
        <v>892</v>
      </c>
      <c r="E772" t="s">
        <v>895</v>
      </c>
      <c r="F772">
        <v>691716</v>
      </c>
      <c r="G772">
        <v>0.20580000000000001</v>
      </c>
      <c r="H772">
        <v>-1.26E-2</v>
      </c>
      <c r="I772">
        <v>2.0999999999999999E-3</v>
      </c>
      <c r="J772" s="6">
        <v>1.9000000000000001E-9</v>
      </c>
    </row>
    <row r="773" spans="1:10" x14ac:dyDescent="0.2">
      <c r="A773">
        <v>7</v>
      </c>
      <c r="B773">
        <v>21470536</v>
      </c>
      <c r="C773" t="s">
        <v>3402</v>
      </c>
      <c r="D773" t="s">
        <v>892</v>
      </c>
      <c r="E773" t="s">
        <v>895</v>
      </c>
      <c r="F773">
        <v>681704</v>
      </c>
      <c r="G773">
        <v>0.35909999999999997</v>
      </c>
      <c r="H773">
        <v>1.0999999999999999E-2</v>
      </c>
      <c r="I773">
        <v>1.8E-3</v>
      </c>
      <c r="J773" s="6">
        <v>1.9000000000000001E-9</v>
      </c>
    </row>
    <row r="774" spans="1:10" x14ac:dyDescent="0.2">
      <c r="A774">
        <v>16</v>
      </c>
      <c r="B774">
        <v>77261943</v>
      </c>
      <c r="C774" t="s">
        <v>3403</v>
      </c>
      <c r="D774" t="s">
        <v>894</v>
      </c>
      <c r="E774" t="s">
        <v>893</v>
      </c>
      <c r="F774">
        <v>688129</v>
      </c>
      <c r="G774">
        <v>0.86419999999999997</v>
      </c>
      <c r="H774">
        <v>-1.55E-2</v>
      </c>
      <c r="I774">
        <v>2.5999999999999999E-3</v>
      </c>
      <c r="J774" s="6">
        <v>2.0000000000000001E-9</v>
      </c>
    </row>
    <row r="775" spans="1:10" x14ac:dyDescent="0.2">
      <c r="A775">
        <v>3</v>
      </c>
      <c r="B775">
        <v>119618053</v>
      </c>
      <c r="C775" t="s">
        <v>3404</v>
      </c>
      <c r="D775" t="s">
        <v>892</v>
      </c>
      <c r="E775" t="s">
        <v>893</v>
      </c>
      <c r="F775">
        <v>691059</v>
      </c>
      <c r="G775">
        <v>0.81479999999999997</v>
      </c>
      <c r="H775">
        <v>1.35E-2</v>
      </c>
      <c r="I775">
        <v>2.3E-3</v>
      </c>
      <c r="J775" s="6">
        <v>2.1000000000000002E-9</v>
      </c>
    </row>
    <row r="776" spans="1:10" x14ac:dyDescent="0.2">
      <c r="A776">
        <v>11</v>
      </c>
      <c r="B776">
        <v>89966202</v>
      </c>
      <c r="C776" t="s">
        <v>3405</v>
      </c>
      <c r="D776" t="s">
        <v>892</v>
      </c>
      <c r="E776" t="s">
        <v>893</v>
      </c>
      <c r="F776">
        <v>690453</v>
      </c>
      <c r="G776">
        <v>0.67120000000000002</v>
      </c>
      <c r="H776">
        <v>-1.11E-2</v>
      </c>
      <c r="I776">
        <v>1.8E-3</v>
      </c>
      <c r="J776" s="6">
        <v>2.1000000000000002E-9</v>
      </c>
    </row>
    <row r="777" spans="1:10" x14ac:dyDescent="0.2">
      <c r="A777">
        <v>12</v>
      </c>
      <c r="B777">
        <v>97913785</v>
      </c>
      <c r="C777" t="s">
        <v>3406</v>
      </c>
      <c r="D777" t="s">
        <v>895</v>
      </c>
      <c r="E777" t="s">
        <v>894</v>
      </c>
      <c r="F777">
        <v>685497</v>
      </c>
      <c r="G777">
        <v>0.82020000000000004</v>
      </c>
      <c r="H777">
        <v>-1.38E-2</v>
      </c>
      <c r="I777">
        <v>2.3E-3</v>
      </c>
      <c r="J777" s="6">
        <v>2.1000000000000002E-9</v>
      </c>
    </row>
    <row r="778" spans="1:10" x14ac:dyDescent="0.2">
      <c r="A778">
        <v>17</v>
      </c>
      <c r="B778">
        <v>55336155</v>
      </c>
      <c r="C778" t="s">
        <v>3407</v>
      </c>
      <c r="D778" t="s">
        <v>892</v>
      </c>
      <c r="E778" t="s">
        <v>893</v>
      </c>
      <c r="F778">
        <v>771437</v>
      </c>
      <c r="G778">
        <v>0.17349999999999999</v>
      </c>
      <c r="H778">
        <v>1.3299999999999999E-2</v>
      </c>
      <c r="I778">
        <v>2.2000000000000001E-3</v>
      </c>
      <c r="J778" s="6">
        <v>2.1000000000000002E-9</v>
      </c>
    </row>
    <row r="779" spans="1:10" x14ac:dyDescent="0.2">
      <c r="A779">
        <v>2</v>
      </c>
      <c r="B779">
        <v>157109395</v>
      </c>
      <c r="C779" t="s">
        <v>3408</v>
      </c>
      <c r="D779" t="s">
        <v>895</v>
      </c>
      <c r="E779" t="s">
        <v>894</v>
      </c>
      <c r="F779">
        <v>689813</v>
      </c>
      <c r="G779">
        <v>0.67110000000000003</v>
      </c>
      <c r="H779">
        <v>-1.09E-2</v>
      </c>
      <c r="I779">
        <v>1.8E-3</v>
      </c>
      <c r="J779" s="6">
        <v>2.1999999999999998E-9</v>
      </c>
    </row>
    <row r="780" spans="1:10" x14ac:dyDescent="0.2">
      <c r="A780">
        <v>7</v>
      </c>
      <c r="B780">
        <v>109173130</v>
      </c>
      <c r="C780" t="s">
        <v>3409</v>
      </c>
      <c r="D780" t="s">
        <v>895</v>
      </c>
      <c r="E780" t="s">
        <v>894</v>
      </c>
      <c r="F780">
        <v>633568</v>
      </c>
      <c r="G780">
        <v>0.51900000000000002</v>
      </c>
      <c r="H780">
        <v>-1.06E-2</v>
      </c>
      <c r="I780">
        <v>1.8E-3</v>
      </c>
      <c r="J780" s="6">
        <v>2.1999999999999998E-9</v>
      </c>
    </row>
    <row r="781" spans="1:10" x14ac:dyDescent="0.2">
      <c r="A781">
        <v>8</v>
      </c>
      <c r="B781">
        <v>138215228</v>
      </c>
      <c r="C781" t="s">
        <v>3410</v>
      </c>
      <c r="D781" t="s">
        <v>892</v>
      </c>
      <c r="E781" t="s">
        <v>893</v>
      </c>
      <c r="F781">
        <v>692124</v>
      </c>
      <c r="G781">
        <v>6.6830000000000001E-2</v>
      </c>
      <c r="H781">
        <v>-2.2499999999999999E-2</v>
      </c>
      <c r="I781">
        <v>3.8E-3</v>
      </c>
      <c r="J781" s="6">
        <v>2.1999999999999998E-9</v>
      </c>
    </row>
    <row r="782" spans="1:10" x14ac:dyDescent="0.2">
      <c r="A782">
        <v>9</v>
      </c>
      <c r="B782">
        <v>120902240</v>
      </c>
      <c r="C782" t="s">
        <v>3411</v>
      </c>
      <c r="D782" t="s">
        <v>892</v>
      </c>
      <c r="E782" t="s">
        <v>895</v>
      </c>
      <c r="F782">
        <v>682625</v>
      </c>
      <c r="G782">
        <v>0.82050000000000001</v>
      </c>
      <c r="H782">
        <v>1.35E-2</v>
      </c>
      <c r="I782">
        <v>2.2000000000000001E-3</v>
      </c>
      <c r="J782" s="6">
        <v>2.1999999999999998E-9</v>
      </c>
    </row>
    <row r="783" spans="1:10" x14ac:dyDescent="0.2">
      <c r="A783">
        <v>3</v>
      </c>
      <c r="B783">
        <v>38533335</v>
      </c>
      <c r="C783" t="s">
        <v>3412</v>
      </c>
      <c r="D783" t="s">
        <v>892</v>
      </c>
      <c r="E783" t="s">
        <v>894</v>
      </c>
      <c r="F783">
        <v>691645</v>
      </c>
      <c r="G783">
        <v>0.39450000000000002</v>
      </c>
      <c r="H783">
        <v>-1.0500000000000001E-2</v>
      </c>
      <c r="I783">
        <v>1.8E-3</v>
      </c>
      <c r="J783" s="6">
        <v>2.2999999999999999E-9</v>
      </c>
    </row>
    <row r="784" spans="1:10" x14ac:dyDescent="0.2">
      <c r="A784">
        <v>7</v>
      </c>
      <c r="B784">
        <v>127831580</v>
      </c>
      <c r="C784" t="s">
        <v>3413</v>
      </c>
      <c r="D784" t="s">
        <v>892</v>
      </c>
      <c r="E784" t="s">
        <v>893</v>
      </c>
      <c r="F784">
        <v>758144</v>
      </c>
      <c r="G784">
        <v>0.41589999999999999</v>
      </c>
      <c r="H784">
        <v>1.0200000000000001E-2</v>
      </c>
      <c r="I784">
        <v>1.6999999999999999E-3</v>
      </c>
      <c r="J784" s="6">
        <v>2.2999999999999999E-9</v>
      </c>
    </row>
    <row r="785" spans="1:10" x14ac:dyDescent="0.2">
      <c r="A785">
        <v>9</v>
      </c>
      <c r="B785">
        <v>31030917</v>
      </c>
      <c r="C785" t="s">
        <v>3414</v>
      </c>
      <c r="D785" t="s">
        <v>895</v>
      </c>
      <c r="E785" t="s">
        <v>894</v>
      </c>
      <c r="F785">
        <v>692347</v>
      </c>
      <c r="G785">
        <v>0.19</v>
      </c>
      <c r="H785">
        <v>1.3100000000000001E-2</v>
      </c>
      <c r="I785">
        <v>2.2000000000000001E-3</v>
      </c>
      <c r="J785" s="6">
        <v>2.2999999999999999E-9</v>
      </c>
    </row>
    <row r="786" spans="1:10" x14ac:dyDescent="0.2">
      <c r="A786">
        <v>16</v>
      </c>
      <c r="B786">
        <v>74148932</v>
      </c>
      <c r="C786" t="s">
        <v>3415</v>
      </c>
      <c r="D786" t="s">
        <v>892</v>
      </c>
      <c r="E786" t="s">
        <v>893</v>
      </c>
      <c r="F786">
        <v>674893</v>
      </c>
      <c r="G786">
        <v>0.48230000000000001</v>
      </c>
      <c r="H786">
        <v>-1.0500000000000001E-2</v>
      </c>
      <c r="I786">
        <v>1.8E-3</v>
      </c>
      <c r="J786" s="6">
        <v>2.2999999999999999E-9</v>
      </c>
    </row>
    <row r="787" spans="1:10" x14ac:dyDescent="0.2">
      <c r="A787">
        <v>17</v>
      </c>
      <c r="B787">
        <v>4755424</v>
      </c>
      <c r="C787" t="s">
        <v>3416</v>
      </c>
      <c r="D787" t="s">
        <v>892</v>
      </c>
      <c r="E787" t="s">
        <v>893</v>
      </c>
      <c r="F787">
        <v>689596</v>
      </c>
      <c r="G787">
        <v>0.72619999999999996</v>
      </c>
      <c r="H787">
        <v>-1.17E-2</v>
      </c>
      <c r="I787">
        <v>2E-3</v>
      </c>
      <c r="J787" s="6">
        <v>2.2999999999999999E-9</v>
      </c>
    </row>
    <row r="788" spans="1:10" x14ac:dyDescent="0.2">
      <c r="A788">
        <v>5</v>
      </c>
      <c r="B788">
        <v>158271680</v>
      </c>
      <c r="C788" t="s">
        <v>3417</v>
      </c>
      <c r="D788" t="s">
        <v>895</v>
      </c>
      <c r="E788" t="s">
        <v>894</v>
      </c>
      <c r="F788">
        <v>688085</v>
      </c>
      <c r="G788">
        <v>0.73640000000000005</v>
      </c>
      <c r="H788">
        <v>-1.18E-2</v>
      </c>
      <c r="I788">
        <v>2E-3</v>
      </c>
      <c r="J788" s="6">
        <v>2.4E-9</v>
      </c>
    </row>
    <row r="789" spans="1:10" x14ac:dyDescent="0.2">
      <c r="A789">
        <v>12</v>
      </c>
      <c r="B789">
        <v>116065057</v>
      </c>
      <c r="C789" t="s">
        <v>3418</v>
      </c>
      <c r="D789" t="s">
        <v>895</v>
      </c>
      <c r="E789" t="s">
        <v>894</v>
      </c>
      <c r="F789">
        <v>785052</v>
      </c>
      <c r="G789">
        <v>0.7319</v>
      </c>
      <c r="H789">
        <v>-1.0999999999999999E-2</v>
      </c>
      <c r="I789">
        <v>1.8E-3</v>
      </c>
      <c r="J789" s="6">
        <v>2.4E-9</v>
      </c>
    </row>
    <row r="790" spans="1:10" x14ac:dyDescent="0.2">
      <c r="A790">
        <v>8</v>
      </c>
      <c r="B790">
        <v>33455300</v>
      </c>
      <c r="C790" t="s">
        <v>3419</v>
      </c>
      <c r="D790" t="s">
        <v>892</v>
      </c>
      <c r="E790" t="s">
        <v>894</v>
      </c>
      <c r="F790">
        <v>674019</v>
      </c>
      <c r="G790">
        <v>0.55710000000000004</v>
      </c>
      <c r="H790">
        <v>1.0500000000000001E-2</v>
      </c>
      <c r="I790">
        <v>1.8E-3</v>
      </c>
      <c r="J790" s="6">
        <v>2.5000000000000001E-9</v>
      </c>
    </row>
    <row r="791" spans="1:10" x14ac:dyDescent="0.2">
      <c r="A791">
        <v>11</v>
      </c>
      <c r="B791">
        <v>78040259</v>
      </c>
      <c r="C791" t="s">
        <v>3420</v>
      </c>
      <c r="D791" t="s">
        <v>892</v>
      </c>
      <c r="E791" t="s">
        <v>893</v>
      </c>
      <c r="F791">
        <v>788879</v>
      </c>
      <c r="G791">
        <v>0.16800000000000001</v>
      </c>
      <c r="H791">
        <v>-1.3100000000000001E-2</v>
      </c>
      <c r="I791">
        <v>2.2000000000000001E-3</v>
      </c>
      <c r="J791" s="6">
        <v>2.5000000000000001E-9</v>
      </c>
    </row>
    <row r="792" spans="1:10" x14ac:dyDescent="0.2">
      <c r="A792">
        <v>15</v>
      </c>
      <c r="B792">
        <v>27040082</v>
      </c>
      <c r="C792" t="s">
        <v>3421</v>
      </c>
      <c r="D792" t="s">
        <v>895</v>
      </c>
      <c r="E792" t="s">
        <v>893</v>
      </c>
      <c r="F792">
        <v>691345</v>
      </c>
      <c r="G792">
        <v>0.47470000000000001</v>
      </c>
      <c r="H792">
        <v>-1.03E-2</v>
      </c>
      <c r="I792">
        <v>1.6999999999999999E-3</v>
      </c>
      <c r="J792" s="6">
        <v>2.5000000000000001E-9</v>
      </c>
    </row>
    <row r="793" spans="1:10" x14ac:dyDescent="0.2">
      <c r="A793">
        <v>16</v>
      </c>
      <c r="B793">
        <v>71353719</v>
      </c>
      <c r="C793" t="s">
        <v>3422</v>
      </c>
      <c r="D793" t="s">
        <v>892</v>
      </c>
      <c r="E793" t="s">
        <v>893</v>
      </c>
      <c r="F793">
        <v>679197</v>
      </c>
      <c r="G793">
        <v>0.37430000000000002</v>
      </c>
      <c r="H793">
        <v>1.0699999999999999E-2</v>
      </c>
      <c r="I793">
        <v>1.8E-3</v>
      </c>
      <c r="J793" s="6">
        <v>2.5000000000000001E-9</v>
      </c>
    </row>
    <row r="794" spans="1:10" x14ac:dyDescent="0.2">
      <c r="A794">
        <v>13</v>
      </c>
      <c r="B794">
        <v>53866077</v>
      </c>
      <c r="C794" t="s">
        <v>3423</v>
      </c>
      <c r="D794" t="s">
        <v>892</v>
      </c>
      <c r="E794" t="s">
        <v>893</v>
      </c>
      <c r="F794">
        <v>684515</v>
      </c>
      <c r="G794">
        <v>0.58309999999999995</v>
      </c>
      <c r="H794">
        <v>-1.0500000000000001E-2</v>
      </c>
      <c r="I794">
        <v>1.8E-3</v>
      </c>
      <c r="J794" s="6">
        <v>2.6000000000000001E-9</v>
      </c>
    </row>
    <row r="795" spans="1:10" x14ac:dyDescent="0.2">
      <c r="A795">
        <v>20</v>
      </c>
      <c r="B795">
        <v>8308190</v>
      </c>
      <c r="C795" t="s">
        <v>3424</v>
      </c>
      <c r="D795" t="s">
        <v>894</v>
      </c>
      <c r="E795" t="s">
        <v>893</v>
      </c>
      <c r="F795">
        <v>683843</v>
      </c>
      <c r="G795">
        <v>0.72450000000000003</v>
      </c>
      <c r="H795">
        <v>1.1599999999999999E-2</v>
      </c>
      <c r="I795">
        <v>2E-3</v>
      </c>
      <c r="J795" s="6">
        <v>2.6000000000000001E-9</v>
      </c>
    </row>
    <row r="796" spans="1:10" x14ac:dyDescent="0.2">
      <c r="A796">
        <v>7</v>
      </c>
      <c r="B796">
        <v>86260816</v>
      </c>
      <c r="C796" t="s">
        <v>3425</v>
      </c>
      <c r="D796" t="s">
        <v>895</v>
      </c>
      <c r="E796" t="s">
        <v>894</v>
      </c>
      <c r="F796">
        <v>691882</v>
      </c>
      <c r="G796">
        <v>0.65549999999999997</v>
      </c>
      <c r="H796">
        <v>1.0699999999999999E-2</v>
      </c>
      <c r="I796">
        <v>1.8E-3</v>
      </c>
      <c r="J796" s="6">
        <v>2.7999999999999998E-9</v>
      </c>
    </row>
    <row r="797" spans="1:10" x14ac:dyDescent="0.2">
      <c r="A797">
        <v>15</v>
      </c>
      <c r="B797">
        <v>61447827</v>
      </c>
      <c r="C797" t="s">
        <v>3426</v>
      </c>
      <c r="D797" t="s">
        <v>892</v>
      </c>
      <c r="E797" t="s">
        <v>893</v>
      </c>
      <c r="F797">
        <v>682929</v>
      </c>
      <c r="G797">
        <v>0.40279999999999999</v>
      </c>
      <c r="H797">
        <v>1.0500000000000001E-2</v>
      </c>
      <c r="I797">
        <v>1.8E-3</v>
      </c>
      <c r="J797" s="6">
        <v>2.7999999999999998E-9</v>
      </c>
    </row>
    <row r="798" spans="1:10" x14ac:dyDescent="0.2">
      <c r="A798">
        <v>17</v>
      </c>
      <c r="B798">
        <v>46120767</v>
      </c>
      <c r="C798" t="s">
        <v>3427</v>
      </c>
      <c r="D798" t="s">
        <v>895</v>
      </c>
      <c r="E798" t="s">
        <v>894</v>
      </c>
      <c r="F798">
        <v>781486</v>
      </c>
      <c r="G798">
        <v>0.92739000000000005</v>
      </c>
      <c r="H798">
        <v>1.8700000000000001E-2</v>
      </c>
      <c r="I798">
        <v>3.0999999999999999E-3</v>
      </c>
      <c r="J798" s="6">
        <v>2.7999999999999998E-9</v>
      </c>
    </row>
    <row r="799" spans="1:10" x14ac:dyDescent="0.2">
      <c r="A799">
        <v>19</v>
      </c>
      <c r="B799">
        <v>18500722</v>
      </c>
      <c r="C799" t="s">
        <v>3428</v>
      </c>
      <c r="D799" t="s">
        <v>892</v>
      </c>
      <c r="E799" t="s">
        <v>893</v>
      </c>
      <c r="F799">
        <v>649326</v>
      </c>
      <c r="G799">
        <v>0.2487</v>
      </c>
      <c r="H799">
        <v>1.2200000000000001E-2</v>
      </c>
      <c r="I799">
        <v>2E-3</v>
      </c>
      <c r="J799" s="6">
        <v>2.7999999999999998E-9</v>
      </c>
    </row>
    <row r="800" spans="1:10" x14ac:dyDescent="0.2">
      <c r="A800">
        <v>1</v>
      </c>
      <c r="B800">
        <v>167280354</v>
      </c>
      <c r="C800" t="s">
        <v>3429</v>
      </c>
      <c r="D800" t="s">
        <v>892</v>
      </c>
      <c r="E800" t="s">
        <v>893</v>
      </c>
      <c r="F800">
        <v>781928</v>
      </c>
      <c r="G800">
        <v>0.51980000000000004</v>
      </c>
      <c r="H800">
        <v>9.7000000000000003E-3</v>
      </c>
      <c r="I800">
        <v>1.6000000000000001E-3</v>
      </c>
      <c r="J800" s="6">
        <v>2.8999999999999999E-9</v>
      </c>
    </row>
    <row r="801" spans="1:10" x14ac:dyDescent="0.2">
      <c r="A801">
        <v>2</v>
      </c>
      <c r="B801">
        <v>137435455</v>
      </c>
      <c r="C801" t="s">
        <v>3430</v>
      </c>
      <c r="D801" t="s">
        <v>892</v>
      </c>
      <c r="E801" t="s">
        <v>894</v>
      </c>
      <c r="F801">
        <v>689971</v>
      </c>
      <c r="G801">
        <v>0.75080000000000002</v>
      </c>
      <c r="H801">
        <v>1.18E-2</v>
      </c>
      <c r="I801">
        <v>2E-3</v>
      </c>
      <c r="J801" s="6">
        <v>2.8999999999999999E-9</v>
      </c>
    </row>
    <row r="802" spans="1:10" x14ac:dyDescent="0.2">
      <c r="A802">
        <v>3</v>
      </c>
      <c r="B802">
        <v>48570686</v>
      </c>
      <c r="C802" t="s">
        <v>3431</v>
      </c>
      <c r="D802" t="s">
        <v>892</v>
      </c>
      <c r="E802" t="s">
        <v>894</v>
      </c>
      <c r="F802">
        <v>671320</v>
      </c>
      <c r="G802">
        <v>0.89100000000000001</v>
      </c>
      <c r="H802">
        <v>1.67E-2</v>
      </c>
      <c r="I802">
        <v>2.8E-3</v>
      </c>
      <c r="J802" s="6">
        <v>2.8999999999999999E-9</v>
      </c>
    </row>
    <row r="803" spans="1:10" x14ac:dyDescent="0.2">
      <c r="A803">
        <v>6</v>
      </c>
      <c r="B803">
        <v>41825590</v>
      </c>
      <c r="C803" t="s">
        <v>3432</v>
      </c>
      <c r="D803" t="s">
        <v>895</v>
      </c>
      <c r="E803" t="s">
        <v>894</v>
      </c>
      <c r="F803">
        <v>795378</v>
      </c>
      <c r="G803">
        <v>0.87790000000000001</v>
      </c>
      <c r="H803">
        <v>1.46E-2</v>
      </c>
      <c r="I803">
        <v>2.5000000000000001E-3</v>
      </c>
      <c r="J803" s="6">
        <v>2.8999999999999999E-9</v>
      </c>
    </row>
    <row r="804" spans="1:10" x14ac:dyDescent="0.2">
      <c r="A804">
        <v>9</v>
      </c>
      <c r="B804">
        <v>84193487</v>
      </c>
      <c r="C804" t="s">
        <v>3433</v>
      </c>
      <c r="D804" t="s">
        <v>892</v>
      </c>
      <c r="E804" t="s">
        <v>894</v>
      </c>
      <c r="F804">
        <v>688419</v>
      </c>
      <c r="G804">
        <v>0.72519999999999996</v>
      </c>
      <c r="H804">
        <v>1.1599999999999999E-2</v>
      </c>
      <c r="I804">
        <v>1.9E-3</v>
      </c>
      <c r="J804" s="6">
        <v>2.8999999999999999E-9</v>
      </c>
    </row>
    <row r="805" spans="1:10" x14ac:dyDescent="0.2">
      <c r="A805">
        <v>18</v>
      </c>
      <c r="B805">
        <v>50441817</v>
      </c>
      <c r="C805" t="s">
        <v>3434</v>
      </c>
      <c r="D805" t="s">
        <v>895</v>
      </c>
      <c r="E805" t="s">
        <v>893</v>
      </c>
      <c r="F805">
        <v>691906</v>
      </c>
      <c r="G805">
        <v>0.1033</v>
      </c>
      <c r="H805">
        <v>-1.6400000000000001E-2</v>
      </c>
      <c r="I805">
        <v>2.8E-3</v>
      </c>
      <c r="J805" s="6">
        <v>2.8999999999999999E-9</v>
      </c>
    </row>
    <row r="806" spans="1:10" x14ac:dyDescent="0.2">
      <c r="A806">
        <v>19</v>
      </c>
      <c r="B806">
        <v>19789528</v>
      </c>
      <c r="C806" t="s">
        <v>3435</v>
      </c>
      <c r="D806" t="s">
        <v>892</v>
      </c>
      <c r="E806" t="s">
        <v>893</v>
      </c>
      <c r="F806">
        <v>783847</v>
      </c>
      <c r="G806">
        <v>0.91469999999999996</v>
      </c>
      <c r="H806">
        <v>1.7600000000000001E-2</v>
      </c>
      <c r="I806">
        <v>3.0000000000000001E-3</v>
      </c>
      <c r="J806" s="6">
        <v>2.8999999999999999E-9</v>
      </c>
    </row>
    <row r="807" spans="1:10" x14ac:dyDescent="0.2">
      <c r="A807">
        <v>3</v>
      </c>
      <c r="B807">
        <v>180441172</v>
      </c>
      <c r="C807" t="s">
        <v>3436</v>
      </c>
      <c r="D807" t="s">
        <v>892</v>
      </c>
      <c r="E807" t="s">
        <v>893</v>
      </c>
      <c r="F807">
        <v>791327</v>
      </c>
      <c r="G807">
        <v>7.7469999999999997E-2</v>
      </c>
      <c r="H807">
        <v>1.8700000000000001E-2</v>
      </c>
      <c r="I807">
        <v>3.2000000000000002E-3</v>
      </c>
      <c r="J807" s="6">
        <v>3E-9</v>
      </c>
    </row>
    <row r="808" spans="1:10" x14ac:dyDescent="0.2">
      <c r="A808">
        <v>9</v>
      </c>
      <c r="B808">
        <v>29270224</v>
      </c>
      <c r="C808" t="s">
        <v>3437</v>
      </c>
      <c r="D808" t="s">
        <v>892</v>
      </c>
      <c r="E808" t="s">
        <v>893</v>
      </c>
      <c r="F808">
        <v>782972</v>
      </c>
      <c r="G808">
        <v>0.32519999999999999</v>
      </c>
      <c r="H808">
        <v>1.0500000000000001E-2</v>
      </c>
      <c r="I808">
        <v>1.8E-3</v>
      </c>
      <c r="J808" s="6">
        <v>3E-9</v>
      </c>
    </row>
    <row r="809" spans="1:10" x14ac:dyDescent="0.2">
      <c r="A809">
        <v>9</v>
      </c>
      <c r="B809">
        <v>82240968</v>
      </c>
      <c r="C809" t="s">
        <v>3438</v>
      </c>
      <c r="D809" t="s">
        <v>892</v>
      </c>
      <c r="E809" t="s">
        <v>893</v>
      </c>
      <c r="F809">
        <v>680335</v>
      </c>
      <c r="G809">
        <v>0.90149000000000001</v>
      </c>
      <c r="H809">
        <v>1.6899999999999998E-2</v>
      </c>
      <c r="I809">
        <v>2.8E-3</v>
      </c>
      <c r="J809" s="6">
        <v>3E-9</v>
      </c>
    </row>
    <row r="810" spans="1:10" x14ac:dyDescent="0.2">
      <c r="A810">
        <v>22</v>
      </c>
      <c r="B810">
        <v>38317137</v>
      </c>
      <c r="C810" t="s">
        <v>3439</v>
      </c>
      <c r="D810" t="s">
        <v>895</v>
      </c>
      <c r="E810" t="s">
        <v>894</v>
      </c>
      <c r="F810">
        <v>686575</v>
      </c>
      <c r="G810">
        <v>0.31690000000000002</v>
      </c>
      <c r="H810">
        <v>-1.12E-2</v>
      </c>
      <c r="I810">
        <v>1.9E-3</v>
      </c>
      <c r="J810" s="6">
        <v>3E-9</v>
      </c>
    </row>
    <row r="811" spans="1:10" x14ac:dyDescent="0.2">
      <c r="A811">
        <v>2</v>
      </c>
      <c r="B811">
        <v>159519368</v>
      </c>
      <c r="C811" t="s">
        <v>3440</v>
      </c>
      <c r="D811" t="s">
        <v>892</v>
      </c>
      <c r="E811" t="s">
        <v>893</v>
      </c>
      <c r="F811">
        <v>689505</v>
      </c>
      <c r="G811">
        <v>0.15279999999999999</v>
      </c>
      <c r="H811">
        <v>-1.41E-2</v>
      </c>
      <c r="I811">
        <v>2.3999999999999998E-3</v>
      </c>
      <c r="J811" s="6">
        <v>3.1E-9</v>
      </c>
    </row>
    <row r="812" spans="1:10" x14ac:dyDescent="0.2">
      <c r="A812">
        <v>7</v>
      </c>
      <c r="B812">
        <v>126721231</v>
      </c>
      <c r="C812" t="s">
        <v>3441</v>
      </c>
      <c r="D812" t="s">
        <v>895</v>
      </c>
      <c r="E812" t="s">
        <v>894</v>
      </c>
      <c r="F812">
        <v>691773</v>
      </c>
      <c r="G812">
        <v>0.20660000000000001</v>
      </c>
      <c r="H812">
        <v>1.2699999999999999E-2</v>
      </c>
      <c r="I812">
        <v>2.0999999999999999E-3</v>
      </c>
      <c r="J812" s="6">
        <v>3.1E-9</v>
      </c>
    </row>
    <row r="813" spans="1:10" x14ac:dyDescent="0.2">
      <c r="A813">
        <v>7</v>
      </c>
      <c r="B813">
        <v>5542513</v>
      </c>
      <c r="C813" t="s">
        <v>3442</v>
      </c>
      <c r="D813" t="s">
        <v>895</v>
      </c>
      <c r="E813" t="s">
        <v>894</v>
      </c>
      <c r="F813">
        <v>791893</v>
      </c>
      <c r="G813">
        <v>0.1087</v>
      </c>
      <c r="H813">
        <v>1.5699999999999999E-2</v>
      </c>
      <c r="I813">
        <v>2.5999999999999999E-3</v>
      </c>
      <c r="J813" s="6">
        <v>3.1E-9</v>
      </c>
    </row>
    <row r="814" spans="1:10" x14ac:dyDescent="0.2">
      <c r="A814">
        <v>10</v>
      </c>
      <c r="B814">
        <v>103206115</v>
      </c>
      <c r="C814" t="s">
        <v>3443</v>
      </c>
      <c r="D814" t="s">
        <v>892</v>
      </c>
      <c r="E814" t="s">
        <v>893</v>
      </c>
      <c r="F814">
        <v>689779</v>
      </c>
      <c r="G814">
        <v>0.43659999999999999</v>
      </c>
      <c r="H814">
        <v>-1.03E-2</v>
      </c>
      <c r="I814">
        <v>1.6999999999999999E-3</v>
      </c>
      <c r="J814" s="6">
        <v>3.1E-9</v>
      </c>
    </row>
    <row r="815" spans="1:10" x14ac:dyDescent="0.2">
      <c r="A815">
        <v>2</v>
      </c>
      <c r="B815">
        <v>105939237</v>
      </c>
      <c r="C815" t="s">
        <v>2491</v>
      </c>
      <c r="D815" t="s">
        <v>895</v>
      </c>
      <c r="E815" t="s">
        <v>894</v>
      </c>
      <c r="F815">
        <v>684354</v>
      </c>
      <c r="G815">
        <v>0.1331</v>
      </c>
      <c r="H815">
        <v>1.54E-2</v>
      </c>
      <c r="I815">
        <v>2.5999999999999999E-3</v>
      </c>
      <c r="J815" s="6">
        <v>3.2000000000000001E-9</v>
      </c>
    </row>
    <row r="816" spans="1:10" x14ac:dyDescent="0.2">
      <c r="A816">
        <v>11</v>
      </c>
      <c r="B816">
        <v>133125329</v>
      </c>
      <c r="C816" t="s">
        <v>3444</v>
      </c>
      <c r="D816" t="s">
        <v>892</v>
      </c>
      <c r="E816" t="s">
        <v>894</v>
      </c>
      <c r="F816">
        <v>681106</v>
      </c>
      <c r="G816">
        <v>0.72360000000000002</v>
      </c>
      <c r="H816">
        <v>1.17E-2</v>
      </c>
      <c r="I816">
        <v>2E-3</v>
      </c>
      <c r="J816" s="6">
        <v>3.2000000000000001E-9</v>
      </c>
    </row>
    <row r="817" spans="1:10" x14ac:dyDescent="0.2">
      <c r="A817">
        <v>14</v>
      </c>
      <c r="B817">
        <v>77529783</v>
      </c>
      <c r="C817" t="s">
        <v>3445</v>
      </c>
      <c r="D817" t="s">
        <v>895</v>
      </c>
      <c r="E817" t="s">
        <v>894</v>
      </c>
      <c r="F817">
        <v>681028</v>
      </c>
      <c r="G817">
        <v>0.31859999999999999</v>
      </c>
      <c r="H817">
        <v>1.0999999999999999E-2</v>
      </c>
      <c r="I817">
        <v>1.9E-3</v>
      </c>
      <c r="J817" s="6">
        <v>3.2000000000000001E-9</v>
      </c>
    </row>
    <row r="818" spans="1:10" x14ac:dyDescent="0.2">
      <c r="A818">
        <v>17</v>
      </c>
      <c r="B818">
        <v>80084821</v>
      </c>
      <c r="C818" t="s">
        <v>3446</v>
      </c>
      <c r="D818" t="s">
        <v>895</v>
      </c>
      <c r="E818" t="s">
        <v>894</v>
      </c>
      <c r="F818">
        <v>729474</v>
      </c>
      <c r="G818">
        <v>0.58930000000000005</v>
      </c>
      <c r="H818">
        <v>-1.01E-2</v>
      </c>
      <c r="I818">
        <v>1.6999999999999999E-3</v>
      </c>
      <c r="J818" s="6">
        <v>3.2000000000000001E-9</v>
      </c>
    </row>
    <row r="819" spans="1:10" x14ac:dyDescent="0.2">
      <c r="A819">
        <v>5</v>
      </c>
      <c r="B819">
        <v>73151033</v>
      </c>
      <c r="C819" t="s">
        <v>3447</v>
      </c>
      <c r="D819" t="s">
        <v>892</v>
      </c>
      <c r="E819" t="s">
        <v>893</v>
      </c>
      <c r="F819">
        <v>690248</v>
      </c>
      <c r="G819">
        <v>0.71599999999999997</v>
      </c>
      <c r="H819">
        <v>1.11E-2</v>
      </c>
      <c r="I819">
        <v>1.9E-3</v>
      </c>
      <c r="J819" s="6">
        <v>3.3000000000000002E-9</v>
      </c>
    </row>
    <row r="820" spans="1:10" x14ac:dyDescent="0.2">
      <c r="A820">
        <v>21</v>
      </c>
      <c r="B820">
        <v>39238610</v>
      </c>
      <c r="C820" t="s">
        <v>3448</v>
      </c>
      <c r="D820" t="s">
        <v>892</v>
      </c>
      <c r="E820" t="s">
        <v>893</v>
      </c>
      <c r="F820">
        <v>692496</v>
      </c>
      <c r="G820">
        <v>0.27079999999999999</v>
      </c>
      <c r="H820">
        <v>-1.15E-2</v>
      </c>
      <c r="I820">
        <v>1.9E-3</v>
      </c>
      <c r="J820" s="6">
        <v>3.3000000000000002E-9</v>
      </c>
    </row>
    <row r="821" spans="1:10" x14ac:dyDescent="0.2">
      <c r="A821">
        <v>22</v>
      </c>
      <c r="B821">
        <v>18220831</v>
      </c>
      <c r="C821" t="s">
        <v>3449</v>
      </c>
      <c r="D821" t="s">
        <v>892</v>
      </c>
      <c r="E821" t="s">
        <v>893</v>
      </c>
      <c r="F821">
        <v>692349</v>
      </c>
      <c r="G821">
        <v>0.81950000000000001</v>
      </c>
      <c r="H821">
        <v>-1.35E-2</v>
      </c>
      <c r="I821">
        <v>2.3E-3</v>
      </c>
      <c r="J821" s="6">
        <v>3.3000000000000002E-9</v>
      </c>
    </row>
    <row r="822" spans="1:10" x14ac:dyDescent="0.2">
      <c r="A822">
        <v>22</v>
      </c>
      <c r="B822">
        <v>32182708</v>
      </c>
      <c r="C822" t="s">
        <v>3450</v>
      </c>
      <c r="D822" t="s">
        <v>892</v>
      </c>
      <c r="E822" t="s">
        <v>895</v>
      </c>
      <c r="F822">
        <v>687258</v>
      </c>
      <c r="G822">
        <v>0.5171</v>
      </c>
      <c r="H822">
        <v>1.03E-2</v>
      </c>
      <c r="I822">
        <v>1.6999999999999999E-3</v>
      </c>
      <c r="J822" s="6">
        <v>3.3000000000000002E-9</v>
      </c>
    </row>
    <row r="823" spans="1:10" x14ac:dyDescent="0.2">
      <c r="A823">
        <v>1</v>
      </c>
      <c r="B823">
        <v>243533273</v>
      </c>
      <c r="C823" t="s">
        <v>2415</v>
      </c>
      <c r="D823" t="s">
        <v>892</v>
      </c>
      <c r="E823" t="s">
        <v>893</v>
      </c>
      <c r="F823">
        <v>685384</v>
      </c>
      <c r="G823">
        <v>0.84950000000000003</v>
      </c>
      <c r="H823">
        <v>1.44E-2</v>
      </c>
      <c r="I823">
        <v>2.3999999999999998E-3</v>
      </c>
      <c r="J823" s="6">
        <v>3.3999999999999998E-9</v>
      </c>
    </row>
    <row r="824" spans="1:10" x14ac:dyDescent="0.2">
      <c r="A824">
        <v>2</v>
      </c>
      <c r="B824">
        <v>166959505</v>
      </c>
      <c r="C824" t="s">
        <v>3451</v>
      </c>
      <c r="D824" t="s">
        <v>895</v>
      </c>
      <c r="E824" t="s">
        <v>894</v>
      </c>
      <c r="F824">
        <v>690482</v>
      </c>
      <c r="G824">
        <v>0.59399999999999997</v>
      </c>
      <c r="H824">
        <v>-1.04E-2</v>
      </c>
      <c r="I824">
        <v>1.8E-3</v>
      </c>
      <c r="J824" s="6">
        <v>3.3999999999999998E-9</v>
      </c>
    </row>
    <row r="825" spans="1:10" x14ac:dyDescent="0.2">
      <c r="A825">
        <v>3</v>
      </c>
      <c r="B825">
        <v>8138041</v>
      </c>
      <c r="C825" t="s">
        <v>3452</v>
      </c>
      <c r="D825" t="s">
        <v>894</v>
      </c>
      <c r="E825" t="s">
        <v>893</v>
      </c>
      <c r="F825">
        <v>686099</v>
      </c>
      <c r="G825">
        <v>0.52880000000000005</v>
      </c>
      <c r="H825">
        <v>1.03E-2</v>
      </c>
      <c r="I825">
        <v>1.6999999999999999E-3</v>
      </c>
      <c r="J825" s="6">
        <v>3.3999999999999998E-9</v>
      </c>
    </row>
    <row r="826" spans="1:10" x14ac:dyDescent="0.2">
      <c r="A826">
        <v>5</v>
      </c>
      <c r="B826">
        <v>173337853</v>
      </c>
      <c r="C826" t="s">
        <v>3453</v>
      </c>
      <c r="D826" t="s">
        <v>895</v>
      </c>
      <c r="E826" t="s">
        <v>893</v>
      </c>
      <c r="F826">
        <v>775102</v>
      </c>
      <c r="G826">
        <v>0.69159999999999999</v>
      </c>
      <c r="H826">
        <v>1.06E-2</v>
      </c>
      <c r="I826">
        <v>1.8E-3</v>
      </c>
      <c r="J826" s="6">
        <v>3.3999999999999998E-9</v>
      </c>
    </row>
    <row r="827" spans="1:10" x14ac:dyDescent="0.2">
      <c r="A827">
        <v>5</v>
      </c>
      <c r="B827">
        <v>115710803</v>
      </c>
      <c r="C827" t="s">
        <v>3454</v>
      </c>
      <c r="D827" t="s">
        <v>895</v>
      </c>
      <c r="E827" t="s">
        <v>894</v>
      </c>
      <c r="F827">
        <v>689250</v>
      </c>
      <c r="G827">
        <v>0.67259999999999998</v>
      </c>
      <c r="H827">
        <v>1.09E-2</v>
      </c>
      <c r="I827">
        <v>1.8E-3</v>
      </c>
      <c r="J827" s="6">
        <v>3.3999999999999998E-9</v>
      </c>
    </row>
    <row r="828" spans="1:10" x14ac:dyDescent="0.2">
      <c r="A828">
        <v>7</v>
      </c>
      <c r="B828">
        <v>17287106</v>
      </c>
      <c r="C828" t="s">
        <v>3455</v>
      </c>
      <c r="D828" t="s">
        <v>892</v>
      </c>
      <c r="E828" t="s">
        <v>893</v>
      </c>
      <c r="F828">
        <v>794218</v>
      </c>
      <c r="G828">
        <v>0.36020000000000002</v>
      </c>
      <c r="H828">
        <v>-0.01</v>
      </c>
      <c r="I828">
        <v>1.6999999999999999E-3</v>
      </c>
      <c r="J828" s="6">
        <v>3.4999999999999999E-9</v>
      </c>
    </row>
    <row r="829" spans="1:10" x14ac:dyDescent="0.2">
      <c r="A829">
        <v>2</v>
      </c>
      <c r="B829">
        <v>187207393</v>
      </c>
      <c r="C829" t="s">
        <v>3456</v>
      </c>
      <c r="D829" t="s">
        <v>892</v>
      </c>
      <c r="E829" t="s">
        <v>893</v>
      </c>
      <c r="F829">
        <v>692040</v>
      </c>
      <c r="G829">
        <v>0.1125</v>
      </c>
      <c r="H829">
        <v>-1.6400000000000001E-2</v>
      </c>
      <c r="I829">
        <v>2.8E-3</v>
      </c>
      <c r="J829" s="6">
        <v>3.6E-9</v>
      </c>
    </row>
    <row r="830" spans="1:10" x14ac:dyDescent="0.2">
      <c r="A830">
        <v>5</v>
      </c>
      <c r="B830">
        <v>113987898</v>
      </c>
      <c r="C830" t="s">
        <v>3457</v>
      </c>
      <c r="D830" t="s">
        <v>895</v>
      </c>
      <c r="E830" t="s">
        <v>894</v>
      </c>
      <c r="F830">
        <v>690061</v>
      </c>
      <c r="G830">
        <v>0.77329999999999999</v>
      </c>
      <c r="H830">
        <v>-1.21E-2</v>
      </c>
      <c r="I830">
        <v>2.0999999999999999E-3</v>
      </c>
      <c r="J830" s="6">
        <v>3.6E-9</v>
      </c>
    </row>
    <row r="831" spans="1:10" x14ac:dyDescent="0.2">
      <c r="A831">
        <v>3</v>
      </c>
      <c r="B831">
        <v>78985805</v>
      </c>
      <c r="C831" t="s">
        <v>3458</v>
      </c>
      <c r="D831" t="s">
        <v>892</v>
      </c>
      <c r="E831" t="s">
        <v>893</v>
      </c>
      <c r="F831">
        <v>689545</v>
      </c>
      <c r="G831">
        <v>0.47970000000000002</v>
      </c>
      <c r="H831">
        <v>1.01E-2</v>
      </c>
      <c r="I831">
        <v>1.6999999999999999E-3</v>
      </c>
      <c r="J831" s="6">
        <v>3.7E-9</v>
      </c>
    </row>
    <row r="832" spans="1:10" x14ac:dyDescent="0.2">
      <c r="A832">
        <v>5</v>
      </c>
      <c r="B832">
        <v>106471118</v>
      </c>
      <c r="C832" t="s">
        <v>3459</v>
      </c>
      <c r="D832" t="s">
        <v>894</v>
      </c>
      <c r="E832" t="s">
        <v>893</v>
      </c>
      <c r="F832">
        <v>687250</v>
      </c>
      <c r="G832">
        <v>0.80489999999999995</v>
      </c>
      <c r="H832">
        <v>1.2999999999999999E-2</v>
      </c>
      <c r="I832">
        <v>2.2000000000000001E-3</v>
      </c>
      <c r="J832" s="6">
        <v>3.7E-9</v>
      </c>
    </row>
    <row r="833" spans="1:10" x14ac:dyDescent="0.2">
      <c r="A833">
        <v>15</v>
      </c>
      <c r="B833">
        <v>76107730</v>
      </c>
      <c r="C833" t="s">
        <v>3460</v>
      </c>
      <c r="D833" t="s">
        <v>895</v>
      </c>
      <c r="E833" t="s">
        <v>894</v>
      </c>
      <c r="F833">
        <v>689024</v>
      </c>
      <c r="G833">
        <v>0.67800000000000005</v>
      </c>
      <c r="H833">
        <v>-1.0999999999999999E-2</v>
      </c>
      <c r="I833">
        <v>1.9E-3</v>
      </c>
      <c r="J833" s="6">
        <v>3.7E-9</v>
      </c>
    </row>
    <row r="834" spans="1:10" x14ac:dyDescent="0.2">
      <c r="A834">
        <v>18</v>
      </c>
      <c r="B834">
        <v>947954</v>
      </c>
      <c r="C834" t="s">
        <v>3461</v>
      </c>
      <c r="D834" t="s">
        <v>892</v>
      </c>
      <c r="E834" t="s">
        <v>893</v>
      </c>
      <c r="F834">
        <v>683383</v>
      </c>
      <c r="G834">
        <v>0.435</v>
      </c>
      <c r="H834">
        <v>-1.04E-2</v>
      </c>
      <c r="I834">
        <v>1.8E-3</v>
      </c>
      <c r="J834" s="6">
        <v>3.7E-9</v>
      </c>
    </row>
    <row r="835" spans="1:10" x14ac:dyDescent="0.2">
      <c r="A835">
        <v>18</v>
      </c>
      <c r="B835">
        <v>51538491</v>
      </c>
      <c r="C835" t="s">
        <v>3462</v>
      </c>
      <c r="D835" t="s">
        <v>892</v>
      </c>
      <c r="E835" t="s">
        <v>893</v>
      </c>
      <c r="F835">
        <v>793142</v>
      </c>
      <c r="G835">
        <v>0.26829999999999998</v>
      </c>
      <c r="H835">
        <v>-1.09E-2</v>
      </c>
      <c r="I835">
        <v>1.8E-3</v>
      </c>
      <c r="J835" s="6">
        <v>3.7E-9</v>
      </c>
    </row>
    <row r="836" spans="1:10" x14ac:dyDescent="0.2">
      <c r="A836">
        <v>20</v>
      </c>
      <c r="B836">
        <v>15085365</v>
      </c>
      <c r="C836" t="s">
        <v>3463</v>
      </c>
      <c r="D836" t="s">
        <v>892</v>
      </c>
      <c r="E836" t="s">
        <v>893</v>
      </c>
      <c r="F836">
        <v>789375</v>
      </c>
      <c r="G836">
        <v>0.312</v>
      </c>
      <c r="H836">
        <v>-1.0500000000000001E-2</v>
      </c>
      <c r="I836">
        <v>1.8E-3</v>
      </c>
      <c r="J836" s="6">
        <v>3.7E-9</v>
      </c>
    </row>
    <row r="837" spans="1:10" x14ac:dyDescent="0.2">
      <c r="A837">
        <v>2</v>
      </c>
      <c r="B837">
        <v>204360201</v>
      </c>
      <c r="C837" t="s">
        <v>3464</v>
      </c>
      <c r="D837" t="s">
        <v>892</v>
      </c>
      <c r="E837" t="s">
        <v>893</v>
      </c>
      <c r="F837">
        <v>792093</v>
      </c>
      <c r="G837">
        <v>0.439</v>
      </c>
      <c r="H837">
        <v>-9.5999999999999992E-3</v>
      </c>
      <c r="I837">
        <v>1.6000000000000001E-3</v>
      </c>
      <c r="J837" s="6">
        <v>3.8000000000000001E-9</v>
      </c>
    </row>
    <row r="838" spans="1:10" x14ac:dyDescent="0.2">
      <c r="A838">
        <v>5</v>
      </c>
      <c r="B838">
        <v>96137840</v>
      </c>
      <c r="C838" t="s">
        <v>3465</v>
      </c>
      <c r="D838" t="s">
        <v>892</v>
      </c>
      <c r="E838" t="s">
        <v>893</v>
      </c>
      <c r="F838">
        <v>691826</v>
      </c>
      <c r="G838">
        <v>0.20660000000000001</v>
      </c>
      <c r="H838">
        <v>-1.2500000000000001E-2</v>
      </c>
      <c r="I838">
        <v>2.0999999999999999E-3</v>
      </c>
      <c r="J838" s="6">
        <v>3.9000000000000002E-9</v>
      </c>
    </row>
    <row r="839" spans="1:10" x14ac:dyDescent="0.2">
      <c r="A839">
        <v>14</v>
      </c>
      <c r="B839">
        <v>63094407</v>
      </c>
      <c r="C839" t="s">
        <v>3466</v>
      </c>
      <c r="D839" t="s">
        <v>895</v>
      </c>
      <c r="E839" t="s">
        <v>894</v>
      </c>
      <c r="F839">
        <v>691400</v>
      </c>
      <c r="G839">
        <v>0.1996</v>
      </c>
      <c r="H839">
        <v>1.2699999999999999E-2</v>
      </c>
      <c r="I839">
        <v>2.2000000000000001E-3</v>
      </c>
      <c r="J839" s="6">
        <v>3.9000000000000002E-9</v>
      </c>
    </row>
    <row r="840" spans="1:10" x14ac:dyDescent="0.2">
      <c r="A840">
        <v>5</v>
      </c>
      <c r="B840">
        <v>152519088</v>
      </c>
      <c r="C840" t="s">
        <v>3467</v>
      </c>
      <c r="D840" t="s">
        <v>895</v>
      </c>
      <c r="E840" t="s">
        <v>893</v>
      </c>
      <c r="F840">
        <v>690036</v>
      </c>
      <c r="G840">
        <v>0.72389999999999999</v>
      </c>
      <c r="H840">
        <v>-1.1299999999999999E-2</v>
      </c>
      <c r="I840">
        <v>1.9E-3</v>
      </c>
      <c r="J840" s="6">
        <v>4.0000000000000002E-9</v>
      </c>
    </row>
    <row r="841" spans="1:10" x14ac:dyDescent="0.2">
      <c r="A841">
        <v>6</v>
      </c>
      <c r="B841">
        <v>53752062</v>
      </c>
      <c r="C841" t="s">
        <v>3468</v>
      </c>
      <c r="D841" t="s">
        <v>895</v>
      </c>
      <c r="E841" t="s">
        <v>894</v>
      </c>
      <c r="F841">
        <v>690691</v>
      </c>
      <c r="G841">
        <v>0.63839999999999997</v>
      </c>
      <c r="H841">
        <v>-1.06E-2</v>
      </c>
      <c r="I841">
        <v>1.8E-3</v>
      </c>
      <c r="J841" s="6">
        <v>4.0000000000000002E-9</v>
      </c>
    </row>
    <row r="842" spans="1:10" x14ac:dyDescent="0.2">
      <c r="A842">
        <v>19</v>
      </c>
      <c r="B842">
        <v>45389596</v>
      </c>
      <c r="C842" t="s">
        <v>3469</v>
      </c>
      <c r="D842" t="s">
        <v>892</v>
      </c>
      <c r="E842" t="s">
        <v>893</v>
      </c>
      <c r="F842">
        <v>717789</v>
      </c>
      <c r="G842">
        <v>3.619E-2</v>
      </c>
      <c r="H842">
        <v>2.81E-2</v>
      </c>
      <c r="I842">
        <v>4.7999999999999996E-3</v>
      </c>
      <c r="J842" s="6">
        <v>4.0000000000000002E-9</v>
      </c>
    </row>
    <row r="843" spans="1:10" x14ac:dyDescent="0.2">
      <c r="A843">
        <v>20</v>
      </c>
      <c r="B843">
        <v>1410582</v>
      </c>
      <c r="C843" t="s">
        <v>3470</v>
      </c>
      <c r="D843" t="s">
        <v>895</v>
      </c>
      <c r="E843" t="s">
        <v>894</v>
      </c>
      <c r="F843">
        <v>683669</v>
      </c>
      <c r="G843">
        <v>0.4289</v>
      </c>
      <c r="H843">
        <v>-1.03E-2</v>
      </c>
      <c r="I843">
        <v>1.6999999999999999E-3</v>
      </c>
      <c r="J843" s="6">
        <v>4.0000000000000002E-9</v>
      </c>
    </row>
    <row r="844" spans="1:10" x14ac:dyDescent="0.2">
      <c r="A844">
        <v>22</v>
      </c>
      <c r="B844">
        <v>38809485</v>
      </c>
      <c r="C844" t="s">
        <v>3471</v>
      </c>
      <c r="D844" t="s">
        <v>895</v>
      </c>
      <c r="E844" t="s">
        <v>894</v>
      </c>
      <c r="F844">
        <v>687613</v>
      </c>
      <c r="G844">
        <v>0.53839999999999999</v>
      </c>
      <c r="H844">
        <v>-1.03E-2</v>
      </c>
      <c r="I844">
        <v>1.8E-3</v>
      </c>
      <c r="J844" s="6">
        <v>4.0000000000000002E-9</v>
      </c>
    </row>
    <row r="845" spans="1:10" x14ac:dyDescent="0.2">
      <c r="A845">
        <v>4</v>
      </c>
      <c r="B845">
        <v>95027784</v>
      </c>
      <c r="C845" t="s">
        <v>3472</v>
      </c>
      <c r="D845" t="s">
        <v>895</v>
      </c>
      <c r="E845" t="s">
        <v>894</v>
      </c>
      <c r="F845">
        <v>692398</v>
      </c>
      <c r="G845">
        <v>0.46539999999999998</v>
      </c>
      <c r="H845">
        <v>-1.01E-2</v>
      </c>
      <c r="I845">
        <v>1.6999999999999999E-3</v>
      </c>
      <c r="J845" s="6">
        <v>4.1000000000000003E-9</v>
      </c>
    </row>
    <row r="846" spans="1:10" x14ac:dyDescent="0.2">
      <c r="A846">
        <v>21</v>
      </c>
      <c r="B846">
        <v>46435610</v>
      </c>
      <c r="C846" t="s">
        <v>3473</v>
      </c>
      <c r="D846" t="s">
        <v>895</v>
      </c>
      <c r="E846" t="s">
        <v>893</v>
      </c>
      <c r="F846">
        <v>743423</v>
      </c>
      <c r="G846">
        <v>0.86019999999999996</v>
      </c>
      <c r="H846">
        <v>1.49E-2</v>
      </c>
      <c r="I846">
        <v>2.5000000000000001E-3</v>
      </c>
      <c r="J846" s="6">
        <v>4.1000000000000003E-9</v>
      </c>
    </row>
    <row r="847" spans="1:10" x14ac:dyDescent="0.2">
      <c r="A847">
        <v>4</v>
      </c>
      <c r="B847">
        <v>163038241</v>
      </c>
      <c r="C847" t="s">
        <v>3474</v>
      </c>
      <c r="D847" t="s">
        <v>895</v>
      </c>
      <c r="E847" t="s">
        <v>894</v>
      </c>
      <c r="F847">
        <v>675963</v>
      </c>
      <c r="G847">
        <v>0.1908</v>
      </c>
      <c r="H847">
        <v>1.29E-2</v>
      </c>
      <c r="I847">
        <v>2.2000000000000001E-3</v>
      </c>
      <c r="J847" s="6">
        <v>4.2000000000000004E-9</v>
      </c>
    </row>
    <row r="848" spans="1:10" x14ac:dyDescent="0.2">
      <c r="A848">
        <v>6</v>
      </c>
      <c r="B848">
        <v>38214150</v>
      </c>
      <c r="C848" t="s">
        <v>3475</v>
      </c>
      <c r="D848" t="s">
        <v>895</v>
      </c>
      <c r="E848" t="s">
        <v>894</v>
      </c>
      <c r="F848">
        <v>690716</v>
      </c>
      <c r="G848">
        <v>0.8518</v>
      </c>
      <c r="H848">
        <v>1.43E-2</v>
      </c>
      <c r="I848">
        <v>2.3999999999999998E-3</v>
      </c>
      <c r="J848" s="6">
        <v>4.2000000000000004E-9</v>
      </c>
    </row>
    <row r="849" spans="1:10" x14ac:dyDescent="0.2">
      <c r="A849">
        <v>9</v>
      </c>
      <c r="B849">
        <v>9046080</v>
      </c>
      <c r="C849" t="s">
        <v>3476</v>
      </c>
      <c r="D849" t="s">
        <v>895</v>
      </c>
      <c r="E849" t="s">
        <v>893</v>
      </c>
      <c r="F849">
        <v>687470</v>
      </c>
      <c r="G849">
        <v>0.68920000000000003</v>
      </c>
      <c r="H849">
        <v>1.09E-2</v>
      </c>
      <c r="I849">
        <v>1.9E-3</v>
      </c>
      <c r="J849" s="6">
        <v>4.2000000000000004E-9</v>
      </c>
    </row>
    <row r="850" spans="1:10" x14ac:dyDescent="0.2">
      <c r="A850">
        <v>16</v>
      </c>
      <c r="B850">
        <v>53906234</v>
      </c>
      <c r="C850" t="s">
        <v>3477</v>
      </c>
      <c r="D850" t="s">
        <v>895</v>
      </c>
      <c r="E850" t="s">
        <v>894</v>
      </c>
      <c r="F850">
        <v>745597</v>
      </c>
      <c r="G850">
        <v>0.93562999999999996</v>
      </c>
      <c r="H850">
        <v>-2.01E-2</v>
      </c>
      <c r="I850">
        <v>3.3999999999999998E-3</v>
      </c>
      <c r="J850" s="6">
        <v>4.2000000000000004E-9</v>
      </c>
    </row>
    <row r="851" spans="1:10" x14ac:dyDescent="0.2">
      <c r="A851">
        <v>17</v>
      </c>
      <c r="B851">
        <v>38160754</v>
      </c>
      <c r="C851" t="s">
        <v>3478</v>
      </c>
      <c r="D851" t="s">
        <v>895</v>
      </c>
      <c r="E851" t="s">
        <v>894</v>
      </c>
      <c r="F851">
        <v>795617</v>
      </c>
      <c r="G851">
        <v>0.38690000000000002</v>
      </c>
      <c r="H851">
        <v>-9.7999999999999997E-3</v>
      </c>
      <c r="I851">
        <v>1.6999999999999999E-3</v>
      </c>
      <c r="J851" s="6">
        <v>4.2000000000000004E-9</v>
      </c>
    </row>
    <row r="852" spans="1:10" x14ac:dyDescent="0.2">
      <c r="A852">
        <v>3</v>
      </c>
      <c r="B852">
        <v>124692689</v>
      </c>
      <c r="C852" t="s">
        <v>3479</v>
      </c>
      <c r="D852" t="s">
        <v>895</v>
      </c>
      <c r="E852" t="s">
        <v>894</v>
      </c>
      <c r="F852">
        <v>794903</v>
      </c>
      <c r="G852">
        <v>0.58389999999999997</v>
      </c>
      <c r="H852">
        <v>-9.7000000000000003E-3</v>
      </c>
      <c r="I852">
        <v>1.6999999999999999E-3</v>
      </c>
      <c r="J852" s="6">
        <v>4.2999999999999996E-9</v>
      </c>
    </row>
    <row r="853" spans="1:10" x14ac:dyDescent="0.2">
      <c r="A853">
        <v>4</v>
      </c>
      <c r="B853">
        <v>102686316</v>
      </c>
      <c r="C853" t="s">
        <v>3480</v>
      </c>
      <c r="D853" t="s">
        <v>892</v>
      </c>
      <c r="E853" t="s">
        <v>895</v>
      </c>
      <c r="F853">
        <v>676135</v>
      </c>
      <c r="G853">
        <v>0.23380000000000001</v>
      </c>
      <c r="H853">
        <v>1.23E-2</v>
      </c>
      <c r="I853">
        <v>2.0999999999999999E-3</v>
      </c>
      <c r="J853" s="6">
        <v>4.3999999999999997E-9</v>
      </c>
    </row>
    <row r="854" spans="1:10" x14ac:dyDescent="0.2">
      <c r="A854">
        <v>12</v>
      </c>
      <c r="B854">
        <v>47471439</v>
      </c>
      <c r="C854" t="s">
        <v>3481</v>
      </c>
      <c r="D854" t="s">
        <v>892</v>
      </c>
      <c r="E854" t="s">
        <v>893</v>
      </c>
      <c r="F854">
        <v>781589</v>
      </c>
      <c r="G854">
        <v>0.3322</v>
      </c>
      <c r="H854">
        <v>-1.0500000000000001E-2</v>
      </c>
      <c r="I854">
        <v>1.8E-3</v>
      </c>
      <c r="J854" s="6">
        <v>4.3999999999999997E-9</v>
      </c>
    </row>
    <row r="855" spans="1:10" x14ac:dyDescent="0.2">
      <c r="A855">
        <v>19</v>
      </c>
      <c r="B855">
        <v>4445156</v>
      </c>
      <c r="C855" t="s">
        <v>3482</v>
      </c>
      <c r="D855" t="s">
        <v>892</v>
      </c>
      <c r="E855" t="s">
        <v>893</v>
      </c>
      <c r="F855">
        <v>692367</v>
      </c>
      <c r="G855">
        <v>0.45779999999999998</v>
      </c>
      <c r="H855">
        <v>-1.01E-2</v>
      </c>
      <c r="I855">
        <v>1.6999999999999999E-3</v>
      </c>
      <c r="J855" s="6">
        <v>4.3999999999999997E-9</v>
      </c>
    </row>
    <row r="856" spans="1:10" x14ac:dyDescent="0.2">
      <c r="A856">
        <v>3</v>
      </c>
      <c r="B856">
        <v>182262873</v>
      </c>
      <c r="C856" t="s">
        <v>3483</v>
      </c>
      <c r="D856" t="s">
        <v>895</v>
      </c>
      <c r="E856" t="s">
        <v>894</v>
      </c>
      <c r="F856">
        <v>688579</v>
      </c>
      <c r="G856">
        <v>0.31230000000000002</v>
      </c>
      <c r="H856">
        <v>-1.09E-2</v>
      </c>
      <c r="I856">
        <v>1.9E-3</v>
      </c>
      <c r="J856" s="6">
        <v>4.5999999999999998E-9</v>
      </c>
    </row>
    <row r="857" spans="1:10" x14ac:dyDescent="0.2">
      <c r="A857">
        <v>12</v>
      </c>
      <c r="B857">
        <v>114085798</v>
      </c>
      <c r="C857" t="s">
        <v>3484</v>
      </c>
      <c r="D857" t="s">
        <v>895</v>
      </c>
      <c r="E857" t="s">
        <v>894</v>
      </c>
      <c r="F857">
        <v>689433</v>
      </c>
      <c r="G857">
        <v>0.68140000000000001</v>
      </c>
      <c r="H857">
        <v>-1.09E-2</v>
      </c>
      <c r="I857">
        <v>1.9E-3</v>
      </c>
      <c r="J857" s="6">
        <v>4.5999999999999998E-9</v>
      </c>
    </row>
    <row r="858" spans="1:10" x14ac:dyDescent="0.2">
      <c r="A858">
        <v>17</v>
      </c>
      <c r="B858">
        <v>41353410</v>
      </c>
      <c r="C858" t="s">
        <v>3485</v>
      </c>
      <c r="D858" t="s">
        <v>892</v>
      </c>
      <c r="E858" t="s">
        <v>893</v>
      </c>
      <c r="F858">
        <v>781803</v>
      </c>
      <c r="G858">
        <v>0.83309999999999995</v>
      </c>
      <c r="H858">
        <v>1.2999999999999999E-2</v>
      </c>
      <c r="I858">
        <v>2.2000000000000001E-3</v>
      </c>
      <c r="J858" s="6">
        <v>4.5999999999999998E-9</v>
      </c>
    </row>
    <row r="859" spans="1:10" x14ac:dyDescent="0.2">
      <c r="A859">
        <v>3</v>
      </c>
      <c r="B859">
        <v>62376645</v>
      </c>
      <c r="C859" t="s">
        <v>3486</v>
      </c>
      <c r="D859" t="s">
        <v>895</v>
      </c>
      <c r="E859" t="s">
        <v>893</v>
      </c>
      <c r="F859">
        <v>679371</v>
      </c>
      <c r="G859">
        <v>0.62209999999999999</v>
      </c>
      <c r="H859">
        <v>1.0500000000000001E-2</v>
      </c>
      <c r="I859">
        <v>1.8E-3</v>
      </c>
      <c r="J859" s="6">
        <v>4.6999999999999999E-9</v>
      </c>
    </row>
    <row r="860" spans="1:10" x14ac:dyDescent="0.2">
      <c r="A860">
        <v>7</v>
      </c>
      <c r="B860">
        <v>79061837</v>
      </c>
      <c r="C860" t="s">
        <v>3487</v>
      </c>
      <c r="D860" t="s">
        <v>892</v>
      </c>
      <c r="E860" t="s">
        <v>893</v>
      </c>
      <c r="F860">
        <v>689364</v>
      </c>
      <c r="G860">
        <v>0.31290000000000001</v>
      </c>
      <c r="H860">
        <v>1.09E-2</v>
      </c>
      <c r="I860">
        <v>1.9E-3</v>
      </c>
      <c r="J860" s="6">
        <v>4.6999999999999999E-9</v>
      </c>
    </row>
    <row r="861" spans="1:10" x14ac:dyDescent="0.2">
      <c r="A861">
        <v>4</v>
      </c>
      <c r="B861">
        <v>153075491</v>
      </c>
      <c r="C861" t="s">
        <v>3488</v>
      </c>
      <c r="D861" t="s">
        <v>892</v>
      </c>
      <c r="E861" t="s">
        <v>893</v>
      </c>
      <c r="F861">
        <v>794577</v>
      </c>
      <c r="G861">
        <v>0.56910000000000005</v>
      </c>
      <c r="H861">
        <v>-9.7000000000000003E-3</v>
      </c>
      <c r="I861">
        <v>1.6000000000000001E-3</v>
      </c>
      <c r="J861" s="6">
        <v>4.8E-9</v>
      </c>
    </row>
    <row r="862" spans="1:10" x14ac:dyDescent="0.2">
      <c r="A862">
        <v>11</v>
      </c>
      <c r="B862">
        <v>122762432</v>
      </c>
      <c r="C862" t="s">
        <v>3489</v>
      </c>
      <c r="D862" t="s">
        <v>892</v>
      </c>
      <c r="E862" t="s">
        <v>895</v>
      </c>
      <c r="F862">
        <v>685706</v>
      </c>
      <c r="G862">
        <v>0.74509999999999998</v>
      </c>
      <c r="H862">
        <v>-1.18E-2</v>
      </c>
      <c r="I862">
        <v>2E-3</v>
      </c>
      <c r="J862" s="6">
        <v>4.8E-9</v>
      </c>
    </row>
    <row r="863" spans="1:10" x14ac:dyDescent="0.2">
      <c r="A863">
        <v>20</v>
      </c>
      <c r="B863">
        <v>49781718</v>
      </c>
      <c r="C863" t="s">
        <v>3490</v>
      </c>
      <c r="D863" t="s">
        <v>892</v>
      </c>
      <c r="E863" t="s">
        <v>893</v>
      </c>
      <c r="F863">
        <v>793865</v>
      </c>
      <c r="G863">
        <v>0.36820000000000003</v>
      </c>
      <c r="H863">
        <v>9.7999999999999997E-3</v>
      </c>
      <c r="I863">
        <v>1.6999999999999999E-3</v>
      </c>
      <c r="J863" s="6">
        <v>4.8E-9</v>
      </c>
    </row>
    <row r="864" spans="1:10" x14ac:dyDescent="0.2">
      <c r="A864">
        <v>3</v>
      </c>
      <c r="B864">
        <v>161446055</v>
      </c>
      <c r="C864" t="s">
        <v>3491</v>
      </c>
      <c r="D864" t="s">
        <v>892</v>
      </c>
      <c r="E864" t="s">
        <v>893</v>
      </c>
      <c r="F864">
        <v>692523</v>
      </c>
      <c r="G864">
        <v>0.56899999999999995</v>
      </c>
      <c r="H864">
        <v>1.01E-2</v>
      </c>
      <c r="I864">
        <v>1.6999999999999999E-3</v>
      </c>
      <c r="J864" s="6">
        <v>5.0000000000000001E-9</v>
      </c>
    </row>
    <row r="865" spans="1:10" x14ac:dyDescent="0.2">
      <c r="A865">
        <v>7</v>
      </c>
      <c r="B865">
        <v>130466854</v>
      </c>
      <c r="C865" t="s">
        <v>3492</v>
      </c>
      <c r="D865" t="s">
        <v>892</v>
      </c>
      <c r="E865" t="s">
        <v>893</v>
      </c>
      <c r="F865">
        <v>795592</v>
      </c>
      <c r="G865">
        <v>0.4849</v>
      </c>
      <c r="H865">
        <v>9.5999999999999992E-3</v>
      </c>
      <c r="I865">
        <v>1.6000000000000001E-3</v>
      </c>
      <c r="J865" s="6">
        <v>5.1000000000000002E-9</v>
      </c>
    </row>
    <row r="866" spans="1:10" x14ac:dyDescent="0.2">
      <c r="A866">
        <v>9</v>
      </c>
      <c r="B866">
        <v>10387163</v>
      </c>
      <c r="C866" t="s">
        <v>3493</v>
      </c>
      <c r="D866" t="s">
        <v>894</v>
      </c>
      <c r="E866" t="s">
        <v>893</v>
      </c>
      <c r="F866">
        <v>678153</v>
      </c>
      <c r="G866">
        <v>0.14330000000000001</v>
      </c>
      <c r="H866">
        <v>1.4500000000000001E-2</v>
      </c>
      <c r="I866">
        <v>2.5000000000000001E-3</v>
      </c>
      <c r="J866" s="6">
        <v>5.1000000000000002E-9</v>
      </c>
    </row>
    <row r="867" spans="1:10" x14ac:dyDescent="0.2">
      <c r="A867">
        <v>12</v>
      </c>
      <c r="B867">
        <v>51593616</v>
      </c>
      <c r="C867" t="s">
        <v>3494</v>
      </c>
      <c r="D867" t="s">
        <v>895</v>
      </c>
      <c r="E867" t="s">
        <v>893</v>
      </c>
      <c r="F867">
        <v>620584</v>
      </c>
      <c r="G867">
        <v>0.217</v>
      </c>
      <c r="H867">
        <v>1.2800000000000001E-2</v>
      </c>
      <c r="I867">
        <v>2.2000000000000001E-3</v>
      </c>
      <c r="J867" s="6">
        <v>5.1000000000000002E-9</v>
      </c>
    </row>
    <row r="868" spans="1:10" x14ac:dyDescent="0.2">
      <c r="A868">
        <v>1</v>
      </c>
      <c r="B868">
        <v>115266306</v>
      </c>
      <c r="C868" t="s">
        <v>3495</v>
      </c>
      <c r="D868" t="s">
        <v>895</v>
      </c>
      <c r="E868" t="s">
        <v>894</v>
      </c>
      <c r="F868">
        <v>691969</v>
      </c>
      <c r="G868">
        <v>0.63870000000000005</v>
      </c>
      <c r="H868">
        <v>-1.04E-2</v>
      </c>
      <c r="I868">
        <v>1.8E-3</v>
      </c>
      <c r="J868" s="6">
        <v>5.2000000000000002E-9</v>
      </c>
    </row>
    <row r="869" spans="1:10" x14ac:dyDescent="0.2">
      <c r="A869">
        <v>2</v>
      </c>
      <c r="B869">
        <v>57335044</v>
      </c>
      <c r="C869" t="s">
        <v>3496</v>
      </c>
      <c r="D869" t="s">
        <v>895</v>
      </c>
      <c r="E869" t="s">
        <v>894</v>
      </c>
      <c r="F869">
        <v>689852</v>
      </c>
      <c r="G869">
        <v>0.62819999999999998</v>
      </c>
      <c r="H869">
        <v>-1.04E-2</v>
      </c>
      <c r="I869">
        <v>1.8E-3</v>
      </c>
      <c r="J869" s="6">
        <v>5.2000000000000002E-9</v>
      </c>
    </row>
    <row r="870" spans="1:10" x14ac:dyDescent="0.2">
      <c r="A870">
        <v>5</v>
      </c>
      <c r="B870">
        <v>53272664</v>
      </c>
      <c r="C870" t="s">
        <v>3497</v>
      </c>
      <c r="D870" t="s">
        <v>892</v>
      </c>
      <c r="E870" t="s">
        <v>893</v>
      </c>
      <c r="F870">
        <v>789716</v>
      </c>
      <c r="G870">
        <v>0.69079999999999997</v>
      </c>
      <c r="H870">
        <v>-1.03E-2</v>
      </c>
      <c r="I870">
        <v>1.8E-3</v>
      </c>
      <c r="J870" s="6">
        <v>5.2000000000000002E-9</v>
      </c>
    </row>
    <row r="871" spans="1:10" x14ac:dyDescent="0.2">
      <c r="A871">
        <v>6</v>
      </c>
      <c r="B871">
        <v>18497348</v>
      </c>
      <c r="C871" t="s">
        <v>3498</v>
      </c>
      <c r="D871" t="s">
        <v>895</v>
      </c>
      <c r="E871" t="s">
        <v>894</v>
      </c>
      <c r="F871">
        <v>679164</v>
      </c>
      <c r="G871">
        <v>5.7880000000000001E-2</v>
      </c>
      <c r="H871">
        <v>2.2599999999999999E-2</v>
      </c>
      <c r="I871">
        <v>3.8999999999999998E-3</v>
      </c>
      <c r="J871" s="6">
        <v>5.2000000000000002E-9</v>
      </c>
    </row>
    <row r="872" spans="1:10" x14ac:dyDescent="0.2">
      <c r="A872">
        <v>22</v>
      </c>
      <c r="B872">
        <v>20116015</v>
      </c>
      <c r="C872" t="s">
        <v>3499</v>
      </c>
      <c r="D872" t="s">
        <v>895</v>
      </c>
      <c r="E872" t="s">
        <v>893</v>
      </c>
      <c r="F872">
        <v>690545</v>
      </c>
      <c r="G872">
        <v>0.60589999999999999</v>
      </c>
      <c r="H872">
        <v>1.03E-2</v>
      </c>
      <c r="I872">
        <v>1.8E-3</v>
      </c>
      <c r="J872" s="6">
        <v>5.2000000000000002E-9</v>
      </c>
    </row>
    <row r="873" spans="1:10" x14ac:dyDescent="0.2">
      <c r="A873">
        <v>12</v>
      </c>
      <c r="B873">
        <v>56865040</v>
      </c>
      <c r="C873" t="s">
        <v>3500</v>
      </c>
      <c r="D873" t="s">
        <v>895</v>
      </c>
      <c r="E873" t="s">
        <v>893</v>
      </c>
      <c r="F873">
        <v>691228</v>
      </c>
      <c r="G873">
        <v>0.1832</v>
      </c>
      <c r="H873">
        <v>-1.2999999999999999E-2</v>
      </c>
      <c r="I873">
        <v>2.2000000000000001E-3</v>
      </c>
      <c r="J873" s="6">
        <v>5.3000000000000003E-9</v>
      </c>
    </row>
    <row r="874" spans="1:10" x14ac:dyDescent="0.2">
      <c r="A874">
        <v>10</v>
      </c>
      <c r="B874">
        <v>34911879</v>
      </c>
      <c r="C874" t="s">
        <v>3501</v>
      </c>
      <c r="D874" t="s">
        <v>892</v>
      </c>
      <c r="E874" t="s">
        <v>893</v>
      </c>
      <c r="F874">
        <v>691826</v>
      </c>
      <c r="G874">
        <v>0.38129999999999997</v>
      </c>
      <c r="H874">
        <v>1.04E-2</v>
      </c>
      <c r="I874">
        <v>1.8E-3</v>
      </c>
      <c r="J874" s="6">
        <v>5.4000000000000004E-9</v>
      </c>
    </row>
    <row r="875" spans="1:10" x14ac:dyDescent="0.2">
      <c r="A875">
        <v>3</v>
      </c>
      <c r="B875">
        <v>173683791</v>
      </c>
      <c r="C875" t="s">
        <v>3502</v>
      </c>
      <c r="D875" t="s">
        <v>894</v>
      </c>
      <c r="E875" t="s">
        <v>893</v>
      </c>
      <c r="F875">
        <v>674163</v>
      </c>
      <c r="G875">
        <v>0.33900000000000002</v>
      </c>
      <c r="H875">
        <v>-1.0800000000000001E-2</v>
      </c>
      <c r="I875">
        <v>1.8E-3</v>
      </c>
      <c r="J875" s="6">
        <v>5.4999999999999996E-9</v>
      </c>
    </row>
    <row r="876" spans="1:10" x14ac:dyDescent="0.2">
      <c r="A876">
        <v>20</v>
      </c>
      <c r="B876">
        <v>62127121</v>
      </c>
      <c r="C876" t="s">
        <v>3503</v>
      </c>
      <c r="D876" t="s">
        <v>895</v>
      </c>
      <c r="E876" t="s">
        <v>894</v>
      </c>
      <c r="F876">
        <v>709614</v>
      </c>
      <c r="G876">
        <v>0.67120000000000002</v>
      </c>
      <c r="H876">
        <v>-1.0800000000000001E-2</v>
      </c>
      <c r="I876">
        <v>1.8E-3</v>
      </c>
      <c r="J876" s="6">
        <v>5.4999999999999996E-9</v>
      </c>
    </row>
    <row r="877" spans="1:10" x14ac:dyDescent="0.2">
      <c r="A877">
        <v>13</v>
      </c>
      <c r="B877">
        <v>104090848</v>
      </c>
      <c r="C877" t="s">
        <v>3504</v>
      </c>
      <c r="D877" t="s">
        <v>895</v>
      </c>
      <c r="E877" t="s">
        <v>893</v>
      </c>
      <c r="F877">
        <v>684854</v>
      </c>
      <c r="G877">
        <v>0.1207</v>
      </c>
      <c r="H877">
        <v>-1.54E-2</v>
      </c>
      <c r="I877">
        <v>2.5999999999999999E-3</v>
      </c>
      <c r="J877" s="6">
        <v>5.5999999999999997E-9</v>
      </c>
    </row>
    <row r="878" spans="1:10" x14ac:dyDescent="0.2">
      <c r="A878">
        <v>17</v>
      </c>
      <c r="B878">
        <v>27502029</v>
      </c>
      <c r="C878" t="s">
        <v>3505</v>
      </c>
      <c r="D878" t="s">
        <v>892</v>
      </c>
      <c r="E878" t="s">
        <v>893</v>
      </c>
      <c r="F878">
        <v>776694</v>
      </c>
      <c r="G878">
        <v>0.84309999999999996</v>
      </c>
      <c r="H878">
        <v>-1.34E-2</v>
      </c>
      <c r="I878">
        <v>2.3E-3</v>
      </c>
      <c r="J878" s="6">
        <v>5.6999999999999998E-9</v>
      </c>
    </row>
    <row r="879" spans="1:10" x14ac:dyDescent="0.2">
      <c r="A879">
        <v>4</v>
      </c>
      <c r="B879">
        <v>60253877</v>
      </c>
      <c r="C879" t="s">
        <v>3506</v>
      </c>
      <c r="D879" t="s">
        <v>892</v>
      </c>
      <c r="E879" t="s">
        <v>893</v>
      </c>
      <c r="F879">
        <v>674423</v>
      </c>
      <c r="G879">
        <v>0.26569999999999999</v>
      </c>
      <c r="H879">
        <v>1.1599999999999999E-2</v>
      </c>
      <c r="I879">
        <v>2E-3</v>
      </c>
      <c r="J879" s="6">
        <v>5.7999999999999998E-9</v>
      </c>
    </row>
    <row r="880" spans="1:10" x14ac:dyDescent="0.2">
      <c r="A880">
        <v>21</v>
      </c>
      <c r="B880">
        <v>30690558</v>
      </c>
      <c r="C880" t="s">
        <v>3507</v>
      </c>
      <c r="D880" t="s">
        <v>892</v>
      </c>
      <c r="E880" t="s">
        <v>893</v>
      </c>
      <c r="F880">
        <v>792324</v>
      </c>
      <c r="G880">
        <v>0.2208</v>
      </c>
      <c r="H880">
        <v>1.15E-2</v>
      </c>
      <c r="I880">
        <v>2E-3</v>
      </c>
      <c r="J880" s="6">
        <v>5.7999999999999998E-9</v>
      </c>
    </row>
    <row r="881" spans="1:10" x14ac:dyDescent="0.2">
      <c r="A881">
        <v>8</v>
      </c>
      <c r="B881">
        <v>25661397</v>
      </c>
      <c r="C881" t="s">
        <v>3508</v>
      </c>
      <c r="D881" t="s">
        <v>895</v>
      </c>
      <c r="E881" t="s">
        <v>893</v>
      </c>
      <c r="F881">
        <v>690143</v>
      </c>
      <c r="G881">
        <v>0.30270000000000002</v>
      </c>
      <c r="H881">
        <v>1.09E-2</v>
      </c>
      <c r="I881">
        <v>1.9E-3</v>
      </c>
      <c r="J881" s="6">
        <v>5.8999999999999999E-9</v>
      </c>
    </row>
    <row r="882" spans="1:10" x14ac:dyDescent="0.2">
      <c r="A882">
        <v>9</v>
      </c>
      <c r="B882">
        <v>129390800</v>
      </c>
      <c r="C882" t="s">
        <v>3509</v>
      </c>
      <c r="D882" t="s">
        <v>895</v>
      </c>
      <c r="E882" t="s">
        <v>894</v>
      </c>
      <c r="F882">
        <v>793851</v>
      </c>
      <c r="G882">
        <v>0.3589</v>
      </c>
      <c r="H882">
        <v>9.7999999999999997E-3</v>
      </c>
      <c r="I882">
        <v>1.6999999999999999E-3</v>
      </c>
      <c r="J882" s="6">
        <v>5.8999999999999999E-9</v>
      </c>
    </row>
    <row r="883" spans="1:10" x14ac:dyDescent="0.2">
      <c r="A883">
        <v>12</v>
      </c>
      <c r="B883">
        <v>23559163</v>
      </c>
      <c r="C883" t="s">
        <v>3510</v>
      </c>
      <c r="D883" t="s">
        <v>892</v>
      </c>
      <c r="E883" t="s">
        <v>893</v>
      </c>
      <c r="F883">
        <v>692007</v>
      </c>
      <c r="G883">
        <v>0.19070000000000001</v>
      </c>
      <c r="H883">
        <v>-1.26E-2</v>
      </c>
      <c r="I883">
        <v>2.2000000000000001E-3</v>
      </c>
      <c r="J883" s="6">
        <v>6E-9</v>
      </c>
    </row>
    <row r="884" spans="1:10" x14ac:dyDescent="0.2">
      <c r="A884">
        <v>1</v>
      </c>
      <c r="B884">
        <v>191386639</v>
      </c>
      <c r="C884" t="s">
        <v>3511</v>
      </c>
      <c r="D884" t="s">
        <v>892</v>
      </c>
      <c r="E884" t="s">
        <v>893</v>
      </c>
      <c r="F884">
        <v>688815</v>
      </c>
      <c r="G884">
        <v>0.70569999999999999</v>
      </c>
      <c r="H884">
        <v>1.09E-2</v>
      </c>
      <c r="I884">
        <v>1.9E-3</v>
      </c>
      <c r="J884" s="6">
        <v>6.2000000000000001E-9</v>
      </c>
    </row>
    <row r="885" spans="1:10" x14ac:dyDescent="0.2">
      <c r="A885">
        <v>3</v>
      </c>
      <c r="B885">
        <v>64718258</v>
      </c>
      <c r="C885" t="s">
        <v>2063</v>
      </c>
      <c r="D885" t="s">
        <v>894</v>
      </c>
      <c r="E885" t="s">
        <v>893</v>
      </c>
      <c r="F885">
        <v>768041</v>
      </c>
      <c r="G885">
        <v>0.27689999999999998</v>
      </c>
      <c r="H885">
        <v>1.0699999999999999E-2</v>
      </c>
      <c r="I885">
        <v>1.8E-3</v>
      </c>
      <c r="J885" s="6">
        <v>6.2000000000000001E-9</v>
      </c>
    </row>
    <row r="886" spans="1:10" x14ac:dyDescent="0.2">
      <c r="A886">
        <v>9</v>
      </c>
      <c r="B886">
        <v>10119157</v>
      </c>
      <c r="C886" t="s">
        <v>3512</v>
      </c>
      <c r="D886" t="s">
        <v>895</v>
      </c>
      <c r="E886" t="s">
        <v>893</v>
      </c>
      <c r="F886">
        <v>690616</v>
      </c>
      <c r="G886">
        <v>0.2238</v>
      </c>
      <c r="H886">
        <v>1.2E-2</v>
      </c>
      <c r="I886">
        <v>2.0999999999999999E-3</v>
      </c>
      <c r="J886" s="6">
        <v>6.2000000000000001E-9</v>
      </c>
    </row>
    <row r="887" spans="1:10" x14ac:dyDescent="0.2">
      <c r="A887">
        <v>11</v>
      </c>
      <c r="B887">
        <v>121942512</v>
      </c>
      <c r="C887" t="s">
        <v>3513</v>
      </c>
      <c r="D887" t="s">
        <v>894</v>
      </c>
      <c r="E887" t="s">
        <v>893</v>
      </c>
      <c r="F887">
        <v>678888</v>
      </c>
      <c r="G887">
        <v>0.36720000000000003</v>
      </c>
      <c r="H887">
        <v>1.0500000000000001E-2</v>
      </c>
      <c r="I887">
        <v>1.8E-3</v>
      </c>
      <c r="J887" s="6">
        <v>6.2000000000000001E-9</v>
      </c>
    </row>
    <row r="888" spans="1:10" x14ac:dyDescent="0.2">
      <c r="A888">
        <v>13</v>
      </c>
      <c r="B888">
        <v>62683659</v>
      </c>
      <c r="C888" t="s">
        <v>3514</v>
      </c>
      <c r="D888" t="s">
        <v>894</v>
      </c>
      <c r="E888" t="s">
        <v>893</v>
      </c>
      <c r="F888">
        <v>692138</v>
      </c>
      <c r="G888">
        <v>0.41699999999999998</v>
      </c>
      <c r="H888">
        <v>1.01E-2</v>
      </c>
      <c r="I888">
        <v>1.6999999999999999E-3</v>
      </c>
      <c r="J888" s="6">
        <v>6.2000000000000001E-9</v>
      </c>
    </row>
    <row r="889" spans="1:10" x14ac:dyDescent="0.2">
      <c r="A889">
        <v>20</v>
      </c>
      <c r="B889">
        <v>12700157</v>
      </c>
      <c r="C889" t="s">
        <v>3515</v>
      </c>
      <c r="D889" t="s">
        <v>895</v>
      </c>
      <c r="E889" t="s">
        <v>894</v>
      </c>
      <c r="F889">
        <v>688475</v>
      </c>
      <c r="G889">
        <v>0.64319999999999999</v>
      </c>
      <c r="H889">
        <v>1.0500000000000001E-2</v>
      </c>
      <c r="I889">
        <v>1.8E-3</v>
      </c>
      <c r="J889" s="6">
        <v>6.2000000000000001E-9</v>
      </c>
    </row>
    <row r="890" spans="1:10" x14ac:dyDescent="0.2">
      <c r="A890">
        <v>17</v>
      </c>
      <c r="B890">
        <v>71754545</v>
      </c>
      <c r="C890" t="s">
        <v>3516</v>
      </c>
      <c r="D890" t="s">
        <v>895</v>
      </c>
      <c r="E890" t="s">
        <v>894</v>
      </c>
      <c r="F890">
        <v>684417</v>
      </c>
      <c r="G890">
        <v>0.41320000000000001</v>
      </c>
      <c r="H890">
        <v>1.04E-2</v>
      </c>
      <c r="I890">
        <v>1.8E-3</v>
      </c>
      <c r="J890" s="6">
        <v>6.3000000000000002E-9</v>
      </c>
    </row>
    <row r="891" spans="1:10" x14ac:dyDescent="0.2">
      <c r="A891">
        <v>5</v>
      </c>
      <c r="B891">
        <v>151254297</v>
      </c>
      <c r="C891" t="s">
        <v>3517</v>
      </c>
      <c r="D891" t="s">
        <v>895</v>
      </c>
      <c r="E891" t="s">
        <v>894</v>
      </c>
      <c r="F891">
        <v>662130</v>
      </c>
      <c r="G891">
        <v>1.6369999999999999E-2</v>
      </c>
      <c r="H891">
        <v>4.2799999999999998E-2</v>
      </c>
      <c r="I891">
        <v>7.4000000000000003E-3</v>
      </c>
      <c r="J891" s="6">
        <v>6.5000000000000003E-9</v>
      </c>
    </row>
    <row r="892" spans="1:10" x14ac:dyDescent="0.2">
      <c r="A892">
        <v>6</v>
      </c>
      <c r="B892">
        <v>56810539</v>
      </c>
      <c r="C892" t="s">
        <v>3518</v>
      </c>
      <c r="D892" t="s">
        <v>892</v>
      </c>
      <c r="E892" t="s">
        <v>893</v>
      </c>
      <c r="F892">
        <v>688748</v>
      </c>
      <c r="G892">
        <v>0.83440000000000003</v>
      </c>
      <c r="H892">
        <v>-1.32E-2</v>
      </c>
      <c r="I892">
        <v>2.3E-3</v>
      </c>
      <c r="J892" s="6">
        <v>6.6000000000000004E-9</v>
      </c>
    </row>
    <row r="893" spans="1:10" x14ac:dyDescent="0.2">
      <c r="A893">
        <v>6</v>
      </c>
      <c r="B893">
        <v>55013291</v>
      </c>
      <c r="C893" t="s">
        <v>3519</v>
      </c>
      <c r="D893" t="s">
        <v>892</v>
      </c>
      <c r="E893" t="s">
        <v>893</v>
      </c>
      <c r="F893">
        <v>678491</v>
      </c>
      <c r="G893">
        <v>0.65349999999999997</v>
      </c>
      <c r="H893">
        <v>1.0800000000000001E-2</v>
      </c>
      <c r="I893">
        <v>1.9E-3</v>
      </c>
      <c r="J893" s="6">
        <v>6.6000000000000004E-9</v>
      </c>
    </row>
    <row r="894" spans="1:10" x14ac:dyDescent="0.2">
      <c r="A894">
        <v>19</v>
      </c>
      <c r="B894">
        <v>42637232</v>
      </c>
      <c r="C894" t="s">
        <v>3520</v>
      </c>
      <c r="D894" t="s">
        <v>895</v>
      </c>
      <c r="E894" t="s">
        <v>894</v>
      </c>
      <c r="F894">
        <v>690844</v>
      </c>
      <c r="G894">
        <v>0.87939999999999996</v>
      </c>
      <c r="H894">
        <v>-1.5699999999999999E-2</v>
      </c>
      <c r="I894">
        <v>2.7000000000000001E-3</v>
      </c>
      <c r="J894" s="6">
        <v>6.6000000000000004E-9</v>
      </c>
    </row>
    <row r="895" spans="1:10" x14ac:dyDescent="0.2">
      <c r="A895">
        <v>12</v>
      </c>
      <c r="B895">
        <v>110310916</v>
      </c>
      <c r="C895" t="s">
        <v>3521</v>
      </c>
      <c r="D895" t="s">
        <v>895</v>
      </c>
      <c r="E895" t="s">
        <v>894</v>
      </c>
      <c r="F895">
        <v>792768</v>
      </c>
      <c r="G895">
        <v>0.57889999999999997</v>
      </c>
      <c r="H895">
        <v>9.5999999999999992E-3</v>
      </c>
      <c r="I895">
        <v>1.6999999999999999E-3</v>
      </c>
      <c r="J895" s="6">
        <v>6.6999999999999996E-9</v>
      </c>
    </row>
    <row r="896" spans="1:10" x14ac:dyDescent="0.2">
      <c r="A896">
        <v>16</v>
      </c>
      <c r="B896">
        <v>73606563</v>
      </c>
      <c r="C896" t="s">
        <v>3522</v>
      </c>
      <c r="D896" t="s">
        <v>892</v>
      </c>
      <c r="E896" t="s">
        <v>895</v>
      </c>
      <c r="F896">
        <v>680731</v>
      </c>
      <c r="G896">
        <v>0.5827</v>
      </c>
      <c r="H896">
        <v>1.04E-2</v>
      </c>
      <c r="I896">
        <v>1.8E-3</v>
      </c>
      <c r="J896" s="6">
        <v>6.6999999999999996E-9</v>
      </c>
    </row>
    <row r="897" spans="1:10" x14ac:dyDescent="0.2">
      <c r="A897">
        <v>17</v>
      </c>
      <c r="B897">
        <v>56093061</v>
      </c>
      <c r="C897" t="s">
        <v>3523</v>
      </c>
      <c r="D897" t="s">
        <v>892</v>
      </c>
      <c r="E897" t="s">
        <v>893</v>
      </c>
      <c r="F897">
        <v>663638</v>
      </c>
      <c r="G897">
        <v>9.1270000000000004E-2</v>
      </c>
      <c r="H897">
        <v>1.78E-2</v>
      </c>
      <c r="I897">
        <v>3.0999999999999999E-3</v>
      </c>
      <c r="J897" s="6">
        <v>6.6999999999999996E-9</v>
      </c>
    </row>
    <row r="898" spans="1:10" x14ac:dyDescent="0.2">
      <c r="A898">
        <v>2</v>
      </c>
      <c r="B898">
        <v>151224579</v>
      </c>
      <c r="C898" t="s">
        <v>3524</v>
      </c>
      <c r="D898" t="s">
        <v>892</v>
      </c>
      <c r="E898" t="s">
        <v>893</v>
      </c>
      <c r="F898">
        <v>684462</v>
      </c>
      <c r="G898">
        <v>0.61099999999999999</v>
      </c>
      <c r="H898">
        <v>1.0200000000000001E-2</v>
      </c>
      <c r="I898">
        <v>1.8E-3</v>
      </c>
      <c r="J898" s="6">
        <v>6.7999999999999997E-9</v>
      </c>
    </row>
    <row r="899" spans="1:10" x14ac:dyDescent="0.2">
      <c r="A899">
        <v>14</v>
      </c>
      <c r="B899">
        <v>40102072</v>
      </c>
      <c r="C899" t="s">
        <v>3525</v>
      </c>
      <c r="D899" t="s">
        <v>892</v>
      </c>
      <c r="E899" t="s">
        <v>895</v>
      </c>
      <c r="F899">
        <v>692473</v>
      </c>
      <c r="G899">
        <v>0.82130000000000003</v>
      </c>
      <c r="H899">
        <v>-1.2999999999999999E-2</v>
      </c>
      <c r="I899">
        <v>2.2000000000000001E-3</v>
      </c>
      <c r="J899" s="6">
        <v>6.7999999999999997E-9</v>
      </c>
    </row>
    <row r="900" spans="1:10" x14ac:dyDescent="0.2">
      <c r="A900">
        <v>12</v>
      </c>
      <c r="B900">
        <v>122462486</v>
      </c>
      <c r="C900" t="s">
        <v>3526</v>
      </c>
      <c r="D900" t="s">
        <v>895</v>
      </c>
      <c r="E900" t="s">
        <v>894</v>
      </c>
      <c r="F900">
        <v>678299</v>
      </c>
      <c r="G900">
        <v>0.2767</v>
      </c>
      <c r="H900">
        <v>-1.1299999999999999E-2</v>
      </c>
      <c r="I900">
        <v>2E-3</v>
      </c>
      <c r="J900" s="6">
        <v>6.8999999999999997E-9</v>
      </c>
    </row>
    <row r="901" spans="1:10" x14ac:dyDescent="0.2">
      <c r="A901">
        <v>20</v>
      </c>
      <c r="B901">
        <v>43428323</v>
      </c>
      <c r="C901" t="s">
        <v>3527</v>
      </c>
      <c r="D901" t="s">
        <v>894</v>
      </c>
      <c r="E901" t="s">
        <v>893</v>
      </c>
      <c r="F901">
        <v>690702</v>
      </c>
      <c r="G901">
        <v>0.70150000000000001</v>
      </c>
      <c r="H901">
        <v>1.0999999999999999E-2</v>
      </c>
      <c r="I901">
        <v>1.9E-3</v>
      </c>
      <c r="J901" s="6">
        <v>6.9999999999999998E-9</v>
      </c>
    </row>
    <row r="902" spans="1:10" x14ac:dyDescent="0.2">
      <c r="A902">
        <v>5</v>
      </c>
      <c r="B902">
        <v>111301546</v>
      </c>
      <c r="C902" t="s">
        <v>3528</v>
      </c>
      <c r="D902" t="s">
        <v>892</v>
      </c>
      <c r="E902" t="s">
        <v>893</v>
      </c>
      <c r="F902">
        <v>688531</v>
      </c>
      <c r="G902">
        <v>0.68899999999999995</v>
      </c>
      <c r="H902">
        <v>-1.0800000000000001E-2</v>
      </c>
      <c r="I902">
        <v>1.9E-3</v>
      </c>
      <c r="J902" s="6">
        <v>7.0999999999999999E-9</v>
      </c>
    </row>
    <row r="903" spans="1:10" x14ac:dyDescent="0.2">
      <c r="A903">
        <v>7</v>
      </c>
      <c r="B903">
        <v>75616105</v>
      </c>
      <c r="C903" t="s">
        <v>3529</v>
      </c>
      <c r="D903" t="s">
        <v>892</v>
      </c>
      <c r="E903" t="s">
        <v>893</v>
      </c>
      <c r="F903">
        <v>637984</v>
      </c>
      <c r="G903">
        <v>0.27439999999999998</v>
      </c>
      <c r="H903">
        <v>1.14E-2</v>
      </c>
      <c r="I903">
        <v>2E-3</v>
      </c>
      <c r="J903" s="6">
        <v>7.0999999999999999E-9</v>
      </c>
    </row>
    <row r="904" spans="1:10" x14ac:dyDescent="0.2">
      <c r="A904">
        <v>9</v>
      </c>
      <c r="B904">
        <v>14651283</v>
      </c>
      <c r="C904" t="s">
        <v>3530</v>
      </c>
      <c r="D904" t="s">
        <v>895</v>
      </c>
      <c r="E904" t="s">
        <v>894</v>
      </c>
      <c r="F904">
        <v>684876</v>
      </c>
      <c r="G904">
        <v>0.61380000000000001</v>
      </c>
      <c r="H904">
        <v>-1.03E-2</v>
      </c>
      <c r="I904">
        <v>1.8E-3</v>
      </c>
      <c r="J904" s="6">
        <v>7.0999999999999999E-9</v>
      </c>
    </row>
    <row r="905" spans="1:10" x14ac:dyDescent="0.2">
      <c r="A905">
        <v>6</v>
      </c>
      <c r="B905">
        <v>35428900</v>
      </c>
      <c r="C905" t="s">
        <v>3531</v>
      </c>
      <c r="D905" t="s">
        <v>895</v>
      </c>
      <c r="E905" t="s">
        <v>894</v>
      </c>
      <c r="F905">
        <v>691743</v>
      </c>
      <c r="G905">
        <v>5.2389999999999999E-2</v>
      </c>
      <c r="H905">
        <v>2.2800000000000001E-2</v>
      </c>
      <c r="I905">
        <v>3.8999999999999998E-3</v>
      </c>
      <c r="J905" s="6">
        <v>7.2E-9</v>
      </c>
    </row>
    <row r="906" spans="1:10" x14ac:dyDescent="0.2">
      <c r="A906">
        <v>14</v>
      </c>
      <c r="B906">
        <v>62592332</v>
      </c>
      <c r="C906" t="s">
        <v>3532</v>
      </c>
      <c r="D906" t="s">
        <v>895</v>
      </c>
      <c r="E906" t="s">
        <v>894</v>
      </c>
      <c r="F906">
        <v>682026</v>
      </c>
      <c r="G906">
        <v>0.4652</v>
      </c>
      <c r="H906">
        <v>-1.01E-2</v>
      </c>
      <c r="I906">
        <v>1.6999999999999999E-3</v>
      </c>
      <c r="J906" s="6">
        <v>7.2E-9</v>
      </c>
    </row>
    <row r="907" spans="1:10" x14ac:dyDescent="0.2">
      <c r="A907">
        <v>17</v>
      </c>
      <c r="B907">
        <v>9792872</v>
      </c>
      <c r="C907" t="s">
        <v>3533</v>
      </c>
      <c r="D907" t="s">
        <v>895</v>
      </c>
      <c r="E907" t="s">
        <v>894</v>
      </c>
      <c r="F907">
        <v>692361</v>
      </c>
      <c r="G907">
        <v>0.68769999999999998</v>
      </c>
      <c r="H907">
        <v>-1.06E-2</v>
      </c>
      <c r="I907">
        <v>1.8E-3</v>
      </c>
      <c r="J907" s="6">
        <v>7.2E-9</v>
      </c>
    </row>
    <row r="908" spans="1:10" x14ac:dyDescent="0.2">
      <c r="A908">
        <v>6</v>
      </c>
      <c r="B908">
        <v>97385975</v>
      </c>
      <c r="C908" t="s">
        <v>2466</v>
      </c>
      <c r="D908" t="s">
        <v>894</v>
      </c>
      <c r="E908" t="s">
        <v>893</v>
      </c>
      <c r="F908">
        <v>689962</v>
      </c>
      <c r="G908">
        <v>0.65369999999999995</v>
      </c>
      <c r="H908">
        <v>1.0500000000000001E-2</v>
      </c>
      <c r="I908">
        <v>1.8E-3</v>
      </c>
      <c r="J908" s="6">
        <v>7.3E-9</v>
      </c>
    </row>
    <row r="909" spans="1:10" x14ac:dyDescent="0.2">
      <c r="A909">
        <v>5</v>
      </c>
      <c r="B909">
        <v>77787889</v>
      </c>
      <c r="C909" t="s">
        <v>3534</v>
      </c>
      <c r="D909" t="s">
        <v>894</v>
      </c>
      <c r="E909" t="s">
        <v>893</v>
      </c>
      <c r="F909">
        <v>686651</v>
      </c>
      <c r="G909">
        <v>0.81889999999999996</v>
      </c>
      <c r="H909">
        <v>-1.2500000000000001E-2</v>
      </c>
      <c r="I909">
        <v>2.2000000000000001E-3</v>
      </c>
      <c r="J909" s="6">
        <v>7.4000000000000001E-9</v>
      </c>
    </row>
    <row r="910" spans="1:10" x14ac:dyDescent="0.2">
      <c r="A910">
        <v>2</v>
      </c>
      <c r="B910">
        <v>212289728</v>
      </c>
      <c r="C910" t="s">
        <v>3535</v>
      </c>
      <c r="D910" t="s">
        <v>895</v>
      </c>
      <c r="E910" t="s">
        <v>894</v>
      </c>
      <c r="F910">
        <v>687572</v>
      </c>
      <c r="G910">
        <v>0.70120000000000005</v>
      </c>
      <c r="H910">
        <v>-1.0800000000000001E-2</v>
      </c>
      <c r="I910">
        <v>1.9E-3</v>
      </c>
      <c r="J910" s="6">
        <v>7.4999999999999993E-9</v>
      </c>
    </row>
    <row r="911" spans="1:10" x14ac:dyDescent="0.2">
      <c r="A911">
        <v>2</v>
      </c>
      <c r="B911">
        <v>162715135</v>
      </c>
      <c r="C911" t="s">
        <v>3536</v>
      </c>
      <c r="D911" t="s">
        <v>895</v>
      </c>
      <c r="E911" t="s">
        <v>894</v>
      </c>
      <c r="F911">
        <v>687357</v>
      </c>
      <c r="G911">
        <v>0.5706</v>
      </c>
      <c r="H911">
        <v>0.01</v>
      </c>
      <c r="I911">
        <v>1.6999999999999999E-3</v>
      </c>
      <c r="J911" s="6">
        <v>7.6000000000000002E-9</v>
      </c>
    </row>
    <row r="912" spans="1:10" x14ac:dyDescent="0.2">
      <c r="A912">
        <v>11</v>
      </c>
      <c r="B912">
        <v>56634316</v>
      </c>
      <c r="C912" t="s">
        <v>3537</v>
      </c>
      <c r="D912" t="s">
        <v>892</v>
      </c>
      <c r="E912" t="s">
        <v>893</v>
      </c>
      <c r="F912">
        <v>679916</v>
      </c>
      <c r="G912">
        <v>0.18809999999999999</v>
      </c>
      <c r="H912">
        <v>-1.2800000000000001E-2</v>
      </c>
      <c r="I912">
        <v>2.2000000000000001E-3</v>
      </c>
      <c r="J912" s="6">
        <v>7.6000000000000002E-9</v>
      </c>
    </row>
    <row r="913" spans="1:10" x14ac:dyDescent="0.2">
      <c r="A913">
        <v>15</v>
      </c>
      <c r="B913">
        <v>35826859</v>
      </c>
      <c r="C913" t="s">
        <v>3538</v>
      </c>
      <c r="D913" t="s">
        <v>892</v>
      </c>
      <c r="E913" t="s">
        <v>895</v>
      </c>
      <c r="F913">
        <v>667503</v>
      </c>
      <c r="G913">
        <v>0.85850000000000004</v>
      </c>
      <c r="H913">
        <v>1.4500000000000001E-2</v>
      </c>
      <c r="I913">
        <v>2.5000000000000001E-3</v>
      </c>
      <c r="J913" s="6">
        <v>7.8000000000000004E-9</v>
      </c>
    </row>
    <row r="914" spans="1:10" x14ac:dyDescent="0.2">
      <c r="A914">
        <v>13</v>
      </c>
      <c r="B914">
        <v>56465597</v>
      </c>
      <c r="C914" t="s">
        <v>3539</v>
      </c>
      <c r="D914" t="s">
        <v>892</v>
      </c>
      <c r="E914" t="s">
        <v>894</v>
      </c>
      <c r="F914">
        <v>689591</v>
      </c>
      <c r="G914">
        <v>0.23230000000000001</v>
      </c>
      <c r="H914">
        <v>-1.17E-2</v>
      </c>
      <c r="I914">
        <v>2E-3</v>
      </c>
      <c r="J914" s="6">
        <v>8.0000000000000005E-9</v>
      </c>
    </row>
    <row r="915" spans="1:10" x14ac:dyDescent="0.2">
      <c r="A915">
        <v>17</v>
      </c>
      <c r="B915">
        <v>73759552</v>
      </c>
      <c r="C915" t="s">
        <v>3540</v>
      </c>
      <c r="D915" t="s">
        <v>892</v>
      </c>
      <c r="E915" t="s">
        <v>893</v>
      </c>
      <c r="F915">
        <v>683445</v>
      </c>
      <c r="G915">
        <v>0.69499999999999995</v>
      </c>
      <c r="H915">
        <v>-1.11E-2</v>
      </c>
      <c r="I915">
        <v>1.9E-3</v>
      </c>
      <c r="J915" s="6">
        <v>8.0000000000000005E-9</v>
      </c>
    </row>
    <row r="916" spans="1:10" x14ac:dyDescent="0.2">
      <c r="A916">
        <v>5</v>
      </c>
      <c r="B916">
        <v>71494931</v>
      </c>
      <c r="C916" t="s">
        <v>3541</v>
      </c>
      <c r="D916" t="s">
        <v>892</v>
      </c>
      <c r="E916" t="s">
        <v>894</v>
      </c>
      <c r="F916">
        <v>724781</v>
      </c>
      <c r="G916">
        <v>0.95474999999999999</v>
      </c>
      <c r="H916">
        <v>2.3199999999999998E-2</v>
      </c>
      <c r="I916">
        <v>4.0000000000000001E-3</v>
      </c>
      <c r="J916" s="6">
        <v>8.0999999999999997E-9</v>
      </c>
    </row>
    <row r="917" spans="1:10" x14ac:dyDescent="0.2">
      <c r="A917">
        <v>5</v>
      </c>
      <c r="B917">
        <v>77372852</v>
      </c>
      <c r="C917" t="s">
        <v>3542</v>
      </c>
      <c r="D917" t="s">
        <v>895</v>
      </c>
      <c r="E917" t="s">
        <v>894</v>
      </c>
      <c r="F917">
        <v>683807</v>
      </c>
      <c r="G917">
        <v>0.23930000000000001</v>
      </c>
      <c r="H917">
        <v>-1.17E-2</v>
      </c>
      <c r="I917">
        <v>2E-3</v>
      </c>
      <c r="J917" s="6">
        <v>8.0999999999999997E-9</v>
      </c>
    </row>
    <row r="918" spans="1:10" x14ac:dyDescent="0.2">
      <c r="A918">
        <v>15</v>
      </c>
      <c r="B918">
        <v>47142090</v>
      </c>
      <c r="C918" t="s">
        <v>3543</v>
      </c>
      <c r="D918" t="s">
        <v>895</v>
      </c>
      <c r="E918" t="s">
        <v>894</v>
      </c>
      <c r="F918">
        <v>779361</v>
      </c>
      <c r="G918">
        <v>0.28100000000000003</v>
      </c>
      <c r="H918">
        <v>-1.06E-2</v>
      </c>
      <c r="I918">
        <v>1.8E-3</v>
      </c>
      <c r="J918" s="6">
        <v>8.2000000000000006E-9</v>
      </c>
    </row>
    <row r="919" spans="1:10" x14ac:dyDescent="0.2">
      <c r="A919">
        <v>7</v>
      </c>
      <c r="B919">
        <v>19778086</v>
      </c>
      <c r="C919" t="s">
        <v>3544</v>
      </c>
      <c r="D919" t="s">
        <v>892</v>
      </c>
      <c r="E919" t="s">
        <v>893</v>
      </c>
      <c r="F919">
        <v>544806</v>
      </c>
      <c r="G919">
        <v>0.13900000000000001</v>
      </c>
      <c r="H919">
        <v>-1.5699999999999999E-2</v>
      </c>
      <c r="I919">
        <v>2.7000000000000001E-3</v>
      </c>
      <c r="J919" s="6">
        <v>8.2999999999999999E-9</v>
      </c>
    </row>
    <row r="920" spans="1:10" x14ac:dyDescent="0.2">
      <c r="A920">
        <v>14</v>
      </c>
      <c r="B920">
        <v>98616999</v>
      </c>
      <c r="C920" t="s">
        <v>3545</v>
      </c>
      <c r="D920" t="s">
        <v>892</v>
      </c>
      <c r="E920" t="s">
        <v>894</v>
      </c>
      <c r="F920">
        <v>688644</v>
      </c>
      <c r="G920">
        <v>0.86409999999999998</v>
      </c>
      <c r="H920">
        <v>1.4800000000000001E-2</v>
      </c>
      <c r="I920">
        <v>2.5999999999999999E-3</v>
      </c>
      <c r="J920" s="6">
        <v>8.2999999999999999E-9</v>
      </c>
    </row>
    <row r="921" spans="1:10" x14ac:dyDescent="0.2">
      <c r="A921">
        <v>14</v>
      </c>
      <c r="B921">
        <v>73107771</v>
      </c>
      <c r="C921" t="s">
        <v>3546</v>
      </c>
      <c r="D921" t="s">
        <v>892</v>
      </c>
      <c r="E921" t="s">
        <v>893</v>
      </c>
      <c r="F921">
        <v>688870</v>
      </c>
      <c r="G921">
        <v>0.46989999999999998</v>
      </c>
      <c r="H921">
        <v>-9.9000000000000008E-3</v>
      </c>
      <c r="I921">
        <v>1.6999999999999999E-3</v>
      </c>
      <c r="J921" s="6">
        <v>8.4000000000000008E-9</v>
      </c>
    </row>
    <row r="922" spans="1:10" x14ac:dyDescent="0.2">
      <c r="A922">
        <v>10</v>
      </c>
      <c r="B922">
        <v>98988759</v>
      </c>
      <c r="C922" t="s">
        <v>3547</v>
      </c>
      <c r="D922" t="s">
        <v>892</v>
      </c>
      <c r="E922" t="s">
        <v>894</v>
      </c>
      <c r="F922">
        <v>691817</v>
      </c>
      <c r="G922">
        <v>0.35730000000000001</v>
      </c>
      <c r="H922">
        <v>1.04E-2</v>
      </c>
      <c r="I922">
        <v>1.8E-3</v>
      </c>
      <c r="J922" s="6">
        <v>8.5E-9</v>
      </c>
    </row>
    <row r="923" spans="1:10" x14ac:dyDescent="0.2">
      <c r="A923">
        <v>11</v>
      </c>
      <c r="B923">
        <v>85341933</v>
      </c>
      <c r="C923" t="s">
        <v>3548</v>
      </c>
      <c r="D923" t="s">
        <v>895</v>
      </c>
      <c r="E923" t="s">
        <v>894</v>
      </c>
      <c r="F923">
        <v>690329</v>
      </c>
      <c r="G923">
        <v>0.8175</v>
      </c>
      <c r="H923">
        <v>1.2800000000000001E-2</v>
      </c>
      <c r="I923">
        <v>2.2000000000000001E-3</v>
      </c>
      <c r="J923" s="6">
        <v>8.5E-9</v>
      </c>
    </row>
    <row r="924" spans="1:10" x14ac:dyDescent="0.2">
      <c r="A924">
        <v>4</v>
      </c>
      <c r="B924">
        <v>115124089</v>
      </c>
      <c r="C924" t="s">
        <v>3549</v>
      </c>
      <c r="D924" t="s">
        <v>892</v>
      </c>
      <c r="E924" t="s">
        <v>893</v>
      </c>
      <c r="F924">
        <v>690622</v>
      </c>
      <c r="G924">
        <v>0.56220000000000003</v>
      </c>
      <c r="H924">
        <v>9.9000000000000008E-3</v>
      </c>
      <c r="I924">
        <v>1.6999999999999999E-3</v>
      </c>
      <c r="J924" s="6">
        <v>8.7000000000000001E-9</v>
      </c>
    </row>
    <row r="925" spans="1:10" x14ac:dyDescent="0.2">
      <c r="A925">
        <v>13</v>
      </c>
      <c r="B925">
        <v>78371890</v>
      </c>
      <c r="C925" t="s">
        <v>3550</v>
      </c>
      <c r="D925" t="s">
        <v>895</v>
      </c>
      <c r="E925" t="s">
        <v>894</v>
      </c>
      <c r="F925">
        <v>688791</v>
      </c>
      <c r="G925">
        <v>0.57379999999999998</v>
      </c>
      <c r="H925">
        <v>0.01</v>
      </c>
      <c r="I925">
        <v>1.6999999999999999E-3</v>
      </c>
      <c r="J925" s="6">
        <v>8.7000000000000001E-9</v>
      </c>
    </row>
    <row r="926" spans="1:10" x14ac:dyDescent="0.2">
      <c r="A926">
        <v>13</v>
      </c>
      <c r="B926">
        <v>85903717</v>
      </c>
      <c r="C926" t="s">
        <v>3551</v>
      </c>
      <c r="D926" t="s">
        <v>892</v>
      </c>
      <c r="E926" t="s">
        <v>893</v>
      </c>
      <c r="F926">
        <v>775400</v>
      </c>
      <c r="G926">
        <v>0.61609999999999998</v>
      </c>
      <c r="H926">
        <v>-9.7999999999999997E-3</v>
      </c>
      <c r="I926">
        <v>1.6999999999999999E-3</v>
      </c>
      <c r="J926" s="6">
        <v>8.7000000000000001E-9</v>
      </c>
    </row>
    <row r="927" spans="1:10" x14ac:dyDescent="0.2">
      <c r="A927">
        <v>1</v>
      </c>
      <c r="B927">
        <v>190804630</v>
      </c>
      <c r="C927" t="s">
        <v>3552</v>
      </c>
      <c r="D927" t="s">
        <v>895</v>
      </c>
      <c r="E927" t="s">
        <v>893</v>
      </c>
      <c r="F927">
        <v>689550</v>
      </c>
      <c r="G927">
        <v>0.45069999999999999</v>
      </c>
      <c r="H927">
        <v>-0.01</v>
      </c>
      <c r="I927">
        <v>1.6999999999999999E-3</v>
      </c>
      <c r="J927" s="6">
        <v>8.7999999999999994E-9</v>
      </c>
    </row>
    <row r="928" spans="1:10" x14ac:dyDescent="0.2">
      <c r="A928">
        <v>6</v>
      </c>
      <c r="B928">
        <v>27329267</v>
      </c>
      <c r="C928" t="s">
        <v>3553</v>
      </c>
      <c r="D928" t="s">
        <v>894</v>
      </c>
      <c r="E928" t="s">
        <v>893</v>
      </c>
      <c r="F928">
        <v>692559</v>
      </c>
      <c r="G928">
        <v>0.9123</v>
      </c>
      <c r="H928">
        <v>1.8200000000000001E-2</v>
      </c>
      <c r="I928">
        <v>3.2000000000000002E-3</v>
      </c>
      <c r="J928" s="6">
        <v>8.9000000000000003E-9</v>
      </c>
    </row>
    <row r="929" spans="1:10" x14ac:dyDescent="0.2">
      <c r="A929">
        <v>4</v>
      </c>
      <c r="B929">
        <v>173584086</v>
      </c>
      <c r="C929" t="s">
        <v>3554</v>
      </c>
      <c r="D929" t="s">
        <v>892</v>
      </c>
      <c r="E929" t="s">
        <v>893</v>
      </c>
      <c r="F929">
        <v>688147</v>
      </c>
      <c r="G929">
        <v>0.50880000000000003</v>
      </c>
      <c r="H929">
        <v>9.9000000000000008E-3</v>
      </c>
      <c r="I929">
        <v>1.6999999999999999E-3</v>
      </c>
      <c r="J929" s="6">
        <v>9.1000000000000004E-9</v>
      </c>
    </row>
    <row r="930" spans="1:10" x14ac:dyDescent="0.2">
      <c r="A930">
        <v>14</v>
      </c>
      <c r="B930">
        <v>29662355</v>
      </c>
      <c r="C930" t="s">
        <v>3555</v>
      </c>
      <c r="D930" t="s">
        <v>894</v>
      </c>
      <c r="E930" t="s">
        <v>893</v>
      </c>
      <c r="F930">
        <v>687151</v>
      </c>
      <c r="G930">
        <v>0.71430000000000005</v>
      </c>
      <c r="H930">
        <v>-1.11E-2</v>
      </c>
      <c r="I930">
        <v>1.9E-3</v>
      </c>
      <c r="J930" s="6">
        <v>9.1999999999999997E-9</v>
      </c>
    </row>
    <row r="931" spans="1:10" x14ac:dyDescent="0.2">
      <c r="A931">
        <v>2</v>
      </c>
      <c r="B931">
        <v>157607055</v>
      </c>
      <c r="C931" t="s">
        <v>3556</v>
      </c>
      <c r="D931" t="s">
        <v>892</v>
      </c>
      <c r="E931" t="s">
        <v>895</v>
      </c>
      <c r="F931">
        <v>629880</v>
      </c>
      <c r="G931">
        <v>0.38819999999999999</v>
      </c>
      <c r="H931">
        <v>1.0500000000000001E-2</v>
      </c>
      <c r="I931">
        <v>1.8E-3</v>
      </c>
      <c r="J931" s="6">
        <v>9.3000000000000006E-9</v>
      </c>
    </row>
    <row r="932" spans="1:10" x14ac:dyDescent="0.2">
      <c r="A932">
        <v>11</v>
      </c>
      <c r="B932">
        <v>68699775</v>
      </c>
      <c r="C932" t="s">
        <v>3557</v>
      </c>
      <c r="D932" t="s">
        <v>892</v>
      </c>
      <c r="E932" t="s">
        <v>893</v>
      </c>
      <c r="F932">
        <v>686404</v>
      </c>
      <c r="G932">
        <v>0.53059999999999996</v>
      </c>
      <c r="H932">
        <v>-9.9000000000000008E-3</v>
      </c>
      <c r="I932">
        <v>1.6999999999999999E-3</v>
      </c>
      <c r="J932" s="6">
        <v>9.3000000000000006E-9</v>
      </c>
    </row>
    <row r="933" spans="1:10" x14ac:dyDescent="0.2">
      <c r="A933">
        <v>16</v>
      </c>
      <c r="B933">
        <v>67316600</v>
      </c>
      <c r="C933" t="s">
        <v>3558</v>
      </c>
      <c r="D933" t="s">
        <v>892</v>
      </c>
      <c r="E933" t="s">
        <v>893</v>
      </c>
      <c r="F933">
        <v>793695</v>
      </c>
      <c r="G933">
        <v>0.41339999999999999</v>
      </c>
      <c r="H933">
        <v>9.4999999999999998E-3</v>
      </c>
      <c r="I933">
        <v>1.6999999999999999E-3</v>
      </c>
      <c r="J933" s="6">
        <v>9.3000000000000006E-9</v>
      </c>
    </row>
    <row r="934" spans="1:10" x14ac:dyDescent="0.2">
      <c r="A934">
        <v>5</v>
      </c>
      <c r="B934">
        <v>86172206</v>
      </c>
      <c r="C934" t="s">
        <v>3559</v>
      </c>
      <c r="D934" t="s">
        <v>892</v>
      </c>
      <c r="E934" t="s">
        <v>893</v>
      </c>
      <c r="F934">
        <v>686324</v>
      </c>
      <c r="G934">
        <v>0.51070000000000004</v>
      </c>
      <c r="H934">
        <v>-9.9000000000000008E-3</v>
      </c>
      <c r="I934">
        <v>1.6999999999999999E-3</v>
      </c>
      <c r="J934" s="6">
        <v>9.5000000000000007E-9</v>
      </c>
    </row>
    <row r="935" spans="1:10" x14ac:dyDescent="0.2">
      <c r="A935">
        <v>7</v>
      </c>
      <c r="B935">
        <v>32514776</v>
      </c>
      <c r="C935" t="s">
        <v>3560</v>
      </c>
      <c r="D935" t="s">
        <v>895</v>
      </c>
      <c r="E935" t="s">
        <v>894</v>
      </c>
      <c r="F935">
        <v>691607</v>
      </c>
      <c r="G935">
        <v>0.5635</v>
      </c>
      <c r="H935">
        <v>9.9000000000000008E-3</v>
      </c>
      <c r="I935">
        <v>1.6999999999999999E-3</v>
      </c>
      <c r="J935" s="6">
        <v>9.5000000000000007E-9</v>
      </c>
    </row>
    <row r="936" spans="1:10" x14ac:dyDescent="0.2">
      <c r="A936">
        <v>11</v>
      </c>
      <c r="B936">
        <v>113234679</v>
      </c>
      <c r="C936" t="s">
        <v>3561</v>
      </c>
      <c r="D936" t="s">
        <v>895</v>
      </c>
      <c r="E936" t="s">
        <v>894</v>
      </c>
      <c r="F936">
        <v>692544</v>
      </c>
      <c r="G936">
        <v>0.38030000000000003</v>
      </c>
      <c r="H936">
        <v>1.01E-2</v>
      </c>
      <c r="I936">
        <v>1.8E-3</v>
      </c>
      <c r="J936" s="6">
        <v>9.5000000000000007E-9</v>
      </c>
    </row>
    <row r="937" spans="1:10" x14ac:dyDescent="0.2">
      <c r="A937">
        <v>2</v>
      </c>
      <c r="B937">
        <v>42935961</v>
      </c>
      <c r="C937" t="s">
        <v>3562</v>
      </c>
      <c r="D937" t="s">
        <v>895</v>
      </c>
      <c r="E937" t="s">
        <v>894</v>
      </c>
      <c r="F937">
        <v>689607</v>
      </c>
      <c r="G937">
        <v>0.55249999999999999</v>
      </c>
      <c r="H937">
        <v>9.9000000000000008E-3</v>
      </c>
      <c r="I937">
        <v>1.6999999999999999E-3</v>
      </c>
      <c r="J937" s="6">
        <v>9.8999999999999993E-9</v>
      </c>
    </row>
    <row r="938" spans="1:10" x14ac:dyDescent="0.2">
      <c r="A938">
        <v>4</v>
      </c>
      <c r="B938">
        <v>38344189</v>
      </c>
      <c r="C938" t="s">
        <v>3563</v>
      </c>
      <c r="D938" t="s">
        <v>892</v>
      </c>
      <c r="E938" t="s">
        <v>893</v>
      </c>
      <c r="F938">
        <v>688681</v>
      </c>
      <c r="G938">
        <v>0.8861</v>
      </c>
      <c r="H938">
        <v>-1.6E-2</v>
      </c>
      <c r="I938">
        <v>2.8E-3</v>
      </c>
      <c r="J938" s="6">
        <v>9.8999999999999993E-9</v>
      </c>
    </row>
    <row r="939" spans="1:10" x14ac:dyDescent="0.2">
      <c r="A939">
        <v>4</v>
      </c>
      <c r="B939">
        <v>30710878</v>
      </c>
      <c r="C939" t="s">
        <v>3564</v>
      </c>
      <c r="D939" t="s">
        <v>892</v>
      </c>
      <c r="E939" t="s">
        <v>893</v>
      </c>
      <c r="F939">
        <v>685741</v>
      </c>
      <c r="G939">
        <v>0.68789999999999996</v>
      </c>
      <c r="H939">
        <v>-1.06E-2</v>
      </c>
      <c r="I939">
        <v>1.9E-3</v>
      </c>
      <c r="J939" s="6">
        <v>9.8999999999999993E-9</v>
      </c>
    </row>
    <row r="940" spans="1:10" x14ac:dyDescent="0.2">
      <c r="A940">
        <v>1</v>
      </c>
      <c r="B940">
        <v>209211968</v>
      </c>
      <c r="C940" t="s">
        <v>3565</v>
      </c>
      <c r="D940" t="s">
        <v>892</v>
      </c>
      <c r="E940" t="s">
        <v>893</v>
      </c>
      <c r="F940">
        <v>793772</v>
      </c>
      <c r="G940">
        <v>0.38700000000000001</v>
      </c>
      <c r="H940">
        <v>9.4999999999999998E-3</v>
      </c>
      <c r="I940">
        <v>1.6999999999999999E-3</v>
      </c>
      <c r="J940" s="6">
        <v>1E-8</v>
      </c>
    </row>
    <row r="941" spans="1:10" x14ac:dyDescent="0.2">
      <c r="A941">
        <v>4</v>
      </c>
      <c r="B941">
        <v>55221467</v>
      </c>
      <c r="C941" t="s">
        <v>3566</v>
      </c>
      <c r="D941" t="s">
        <v>895</v>
      </c>
      <c r="E941" t="s">
        <v>894</v>
      </c>
      <c r="F941">
        <v>794161</v>
      </c>
      <c r="G941">
        <v>0.49569999999999997</v>
      </c>
      <c r="H941">
        <v>9.4000000000000004E-3</v>
      </c>
      <c r="I941">
        <v>1.6000000000000001E-3</v>
      </c>
      <c r="J941" s="6">
        <v>1E-8</v>
      </c>
    </row>
    <row r="942" spans="1:10" x14ac:dyDescent="0.2">
      <c r="A942">
        <v>6</v>
      </c>
      <c r="B942">
        <v>5977833</v>
      </c>
      <c r="C942" t="s">
        <v>3567</v>
      </c>
      <c r="D942" t="s">
        <v>892</v>
      </c>
      <c r="E942" t="s">
        <v>893</v>
      </c>
      <c r="F942">
        <v>682316</v>
      </c>
      <c r="G942">
        <v>0.67869999999999997</v>
      </c>
      <c r="H942">
        <v>1.0800000000000001E-2</v>
      </c>
      <c r="I942">
        <v>1.9E-3</v>
      </c>
      <c r="J942" s="6">
        <v>1E-8</v>
      </c>
    </row>
    <row r="943" spans="1:10" x14ac:dyDescent="0.2">
      <c r="A943">
        <v>10</v>
      </c>
      <c r="B943">
        <v>66590825</v>
      </c>
      <c r="C943" t="s">
        <v>3568</v>
      </c>
      <c r="D943" t="s">
        <v>892</v>
      </c>
      <c r="E943" t="s">
        <v>893</v>
      </c>
      <c r="F943">
        <v>682133</v>
      </c>
      <c r="G943">
        <v>0.66279999999999994</v>
      </c>
      <c r="H943">
        <v>-1.06E-2</v>
      </c>
      <c r="I943">
        <v>1.9E-3</v>
      </c>
      <c r="J943" s="6">
        <v>1E-8</v>
      </c>
    </row>
    <row r="944" spans="1:10" x14ac:dyDescent="0.2">
      <c r="A944">
        <v>10</v>
      </c>
      <c r="B944">
        <v>18554623</v>
      </c>
      <c r="C944" t="s">
        <v>3569</v>
      </c>
      <c r="D944" t="s">
        <v>892</v>
      </c>
      <c r="E944" t="s">
        <v>893</v>
      </c>
      <c r="F944">
        <v>784894</v>
      </c>
      <c r="G944">
        <v>0.77559999999999996</v>
      </c>
      <c r="H944">
        <v>1.1299999999999999E-2</v>
      </c>
      <c r="I944">
        <v>2E-3</v>
      </c>
      <c r="J944" s="6">
        <v>1E-8</v>
      </c>
    </row>
    <row r="945" spans="1:10" x14ac:dyDescent="0.2">
      <c r="A945">
        <v>13</v>
      </c>
      <c r="B945">
        <v>81012613</v>
      </c>
      <c r="C945" t="s">
        <v>3570</v>
      </c>
      <c r="D945" t="s">
        <v>895</v>
      </c>
      <c r="E945" t="s">
        <v>894</v>
      </c>
      <c r="F945">
        <v>690542</v>
      </c>
      <c r="G945">
        <v>0.66249999999999998</v>
      </c>
      <c r="H945">
        <v>-1.0500000000000001E-2</v>
      </c>
      <c r="I945">
        <v>1.8E-3</v>
      </c>
      <c r="J945" s="6">
        <v>1E-8</v>
      </c>
    </row>
    <row r="946" spans="1:10" x14ac:dyDescent="0.2">
      <c r="A946">
        <v>5</v>
      </c>
      <c r="B946">
        <v>106489892</v>
      </c>
      <c r="C946" t="s">
        <v>3571</v>
      </c>
      <c r="D946" t="s">
        <v>894</v>
      </c>
      <c r="E946" t="s">
        <v>893</v>
      </c>
      <c r="F946">
        <v>684515</v>
      </c>
      <c r="G946">
        <v>0.5333</v>
      </c>
      <c r="H946">
        <v>9.9000000000000008E-3</v>
      </c>
      <c r="I946">
        <v>1.6999999999999999E-3</v>
      </c>
      <c r="J946" s="6">
        <v>1.0999999999999999E-8</v>
      </c>
    </row>
    <row r="947" spans="1:10" x14ac:dyDescent="0.2">
      <c r="A947">
        <v>7</v>
      </c>
      <c r="B947">
        <v>35080931</v>
      </c>
      <c r="C947" t="s">
        <v>3572</v>
      </c>
      <c r="D947" t="s">
        <v>895</v>
      </c>
      <c r="E947" t="s">
        <v>893</v>
      </c>
      <c r="F947">
        <v>686149</v>
      </c>
      <c r="G947">
        <v>0.52110000000000001</v>
      </c>
      <c r="H947">
        <v>-9.9000000000000008E-3</v>
      </c>
      <c r="I947">
        <v>1.6999999999999999E-3</v>
      </c>
      <c r="J947" s="6">
        <v>1.0999999999999999E-8</v>
      </c>
    </row>
    <row r="948" spans="1:10" x14ac:dyDescent="0.2">
      <c r="A948">
        <v>9</v>
      </c>
      <c r="B948">
        <v>81739686</v>
      </c>
      <c r="C948" t="s">
        <v>3573</v>
      </c>
      <c r="D948" t="s">
        <v>895</v>
      </c>
      <c r="E948" t="s">
        <v>894</v>
      </c>
      <c r="F948">
        <v>690289</v>
      </c>
      <c r="G948">
        <v>0.79710000000000003</v>
      </c>
      <c r="H948">
        <v>1.23E-2</v>
      </c>
      <c r="I948">
        <v>2.2000000000000001E-3</v>
      </c>
      <c r="J948" s="6">
        <v>1.0999999999999999E-8</v>
      </c>
    </row>
    <row r="949" spans="1:10" x14ac:dyDescent="0.2">
      <c r="A949">
        <v>12</v>
      </c>
      <c r="B949">
        <v>16470918</v>
      </c>
      <c r="C949" t="s">
        <v>3574</v>
      </c>
      <c r="D949" t="s">
        <v>895</v>
      </c>
      <c r="E949" t="s">
        <v>894</v>
      </c>
      <c r="F949">
        <v>691176</v>
      </c>
      <c r="G949">
        <v>0.1469</v>
      </c>
      <c r="H949">
        <v>1.38E-2</v>
      </c>
      <c r="I949">
        <v>2.3999999999999998E-3</v>
      </c>
      <c r="J949" s="6">
        <v>1.0999999999999999E-8</v>
      </c>
    </row>
    <row r="950" spans="1:10" x14ac:dyDescent="0.2">
      <c r="A950">
        <v>14</v>
      </c>
      <c r="B950">
        <v>69816344</v>
      </c>
      <c r="C950" t="s">
        <v>3575</v>
      </c>
      <c r="D950" t="s">
        <v>892</v>
      </c>
      <c r="E950" t="s">
        <v>893</v>
      </c>
      <c r="F950">
        <v>795482</v>
      </c>
      <c r="G950">
        <v>0.45590000000000003</v>
      </c>
      <c r="H950">
        <v>-9.4000000000000004E-3</v>
      </c>
      <c r="I950">
        <v>1.6000000000000001E-3</v>
      </c>
      <c r="J950" s="6">
        <v>1.0999999999999999E-8</v>
      </c>
    </row>
    <row r="951" spans="1:10" x14ac:dyDescent="0.2">
      <c r="A951">
        <v>16</v>
      </c>
      <c r="B951">
        <v>89644001</v>
      </c>
      <c r="C951" t="s">
        <v>3576</v>
      </c>
      <c r="D951" t="s">
        <v>895</v>
      </c>
      <c r="E951" t="s">
        <v>894</v>
      </c>
      <c r="F951">
        <v>779790</v>
      </c>
      <c r="G951">
        <v>0.94411</v>
      </c>
      <c r="H951">
        <v>1.9900000000000001E-2</v>
      </c>
      <c r="I951">
        <v>3.5000000000000001E-3</v>
      </c>
      <c r="J951" s="6">
        <v>1.0999999999999999E-8</v>
      </c>
    </row>
    <row r="952" spans="1:10" x14ac:dyDescent="0.2">
      <c r="A952">
        <v>18</v>
      </c>
      <c r="B952">
        <v>6873954</v>
      </c>
      <c r="C952" t="s">
        <v>3577</v>
      </c>
      <c r="D952" t="s">
        <v>892</v>
      </c>
      <c r="E952" t="s">
        <v>893</v>
      </c>
      <c r="F952">
        <v>687757</v>
      </c>
      <c r="G952">
        <v>0.84789999999999999</v>
      </c>
      <c r="H952">
        <v>-1.3899999999999999E-2</v>
      </c>
      <c r="I952">
        <v>2.3999999999999998E-3</v>
      </c>
      <c r="J952" s="6">
        <v>1.0999999999999999E-8</v>
      </c>
    </row>
    <row r="953" spans="1:10" x14ac:dyDescent="0.2">
      <c r="A953">
        <v>20</v>
      </c>
      <c r="B953">
        <v>9106087</v>
      </c>
      <c r="C953" t="s">
        <v>3578</v>
      </c>
      <c r="D953" t="s">
        <v>892</v>
      </c>
      <c r="E953" t="s">
        <v>895</v>
      </c>
      <c r="F953">
        <v>748884</v>
      </c>
      <c r="G953">
        <v>0.1711</v>
      </c>
      <c r="H953">
        <v>1.2699999999999999E-2</v>
      </c>
      <c r="I953">
        <v>2.2000000000000001E-3</v>
      </c>
      <c r="J953" s="6">
        <v>1.0999999999999999E-8</v>
      </c>
    </row>
    <row r="954" spans="1:10" x14ac:dyDescent="0.2">
      <c r="A954">
        <v>2</v>
      </c>
      <c r="B954">
        <v>171605495</v>
      </c>
      <c r="C954" t="s">
        <v>3579</v>
      </c>
      <c r="D954" t="s">
        <v>895</v>
      </c>
      <c r="E954" t="s">
        <v>894</v>
      </c>
      <c r="F954">
        <v>691231</v>
      </c>
      <c r="G954">
        <v>0.34649999999999997</v>
      </c>
      <c r="H954">
        <v>1.0200000000000001E-2</v>
      </c>
      <c r="I954">
        <v>1.8E-3</v>
      </c>
      <c r="J954" s="6">
        <v>1.2E-8</v>
      </c>
    </row>
    <row r="955" spans="1:10" x14ac:dyDescent="0.2">
      <c r="A955">
        <v>16</v>
      </c>
      <c r="B955">
        <v>54244754</v>
      </c>
      <c r="C955" t="s">
        <v>3580</v>
      </c>
      <c r="D955" t="s">
        <v>895</v>
      </c>
      <c r="E955" t="s">
        <v>894</v>
      </c>
      <c r="F955">
        <v>682666</v>
      </c>
      <c r="G955">
        <v>0.44069999999999998</v>
      </c>
      <c r="H955">
        <v>-0.01</v>
      </c>
      <c r="I955">
        <v>1.8E-3</v>
      </c>
      <c r="J955" s="6">
        <v>1.2E-8</v>
      </c>
    </row>
    <row r="956" spans="1:10" x14ac:dyDescent="0.2">
      <c r="A956">
        <v>5</v>
      </c>
      <c r="B956">
        <v>59208302</v>
      </c>
      <c r="C956" t="s">
        <v>3581</v>
      </c>
      <c r="D956" t="s">
        <v>895</v>
      </c>
      <c r="E956" t="s">
        <v>894</v>
      </c>
      <c r="F956">
        <v>690684</v>
      </c>
      <c r="G956">
        <v>0.49530000000000002</v>
      </c>
      <c r="H956">
        <v>-9.7999999999999997E-3</v>
      </c>
      <c r="I956">
        <v>1.6999999999999999E-3</v>
      </c>
      <c r="J956" s="6">
        <v>1.3000000000000001E-8</v>
      </c>
    </row>
    <row r="957" spans="1:10" x14ac:dyDescent="0.2">
      <c r="A957">
        <v>7</v>
      </c>
      <c r="B957">
        <v>131619847</v>
      </c>
      <c r="C957" t="s">
        <v>3582</v>
      </c>
      <c r="D957" t="s">
        <v>892</v>
      </c>
      <c r="E957" t="s">
        <v>893</v>
      </c>
      <c r="F957">
        <v>669507</v>
      </c>
      <c r="G957">
        <v>0.1993</v>
      </c>
      <c r="H957">
        <v>1.26E-2</v>
      </c>
      <c r="I957">
        <v>2.2000000000000001E-3</v>
      </c>
      <c r="J957" s="6">
        <v>1.3000000000000001E-8</v>
      </c>
    </row>
    <row r="958" spans="1:10" x14ac:dyDescent="0.2">
      <c r="A958">
        <v>9</v>
      </c>
      <c r="B958">
        <v>118664402</v>
      </c>
      <c r="C958" t="s">
        <v>3583</v>
      </c>
      <c r="D958" t="s">
        <v>892</v>
      </c>
      <c r="E958" t="s">
        <v>893</v>
      </c>
      <c r="F958">
        <v>794283</v>
      </c>
      <c r="G958">
        <v>0.45939999999999998</v>
      </c>
      <c r="H958">
        <v>-9.2999999999999992E-3</v>
      </c>
      <c r="I958">
        <v>1.6000000000000001E-3</v>
      </c>
      <c r="J958" s="6">
        <v>1.3000000000000001E-8</v>
      </c>
    </row>
    <row r="959" spans="1:10" x14ac:dyDescent="0.2">
      <c r="A959">
        <v>1</v>
      </c>
      <c r="B959">
        <v>77421888</v>
      </c>
      <c r="C959" t="s">
        <v>3584</v>
      </c>
      <c r="D959" t="s">
        <v>892</v>
      </c>
      <c r="E959" t="s">
        <v>893</v>
      </c>
      <c r="F959">
        <v>664381</v>
      </c>
      <c r="G959">
        <v>9.5299999999999996E-2</v>
      </c>
      <c r="H959">
        <v>1.7100000000000001E-2</v>
      </c>
      <c r="I959">
        <v>3.0000000000000001E-3</v>
      </c>
      <c r="J959" s="6">
        <v>1.4E-8</v>
      </c>
    </row>
    <row r="960" spans="1:10" x14ac:dyDescent="0.2">
      <c r="A960">
        <v>2</v>
      </c>
      <c r="B960">
        <v>16607101</v>
      </c>
      <c r="C960" t="s">
        <v>3585</v>
      </c>
      <c r="D960" t="s">
        <v>895</v>
      </c>
      <c r="E960" t="s">
        <v>894</v>
      </c>
      <c r="F960">
        <v>686285</v>
      </c>
      <c r="G960">
        <v>0.71120000000000005</v>
      </c>
      <c r="H960">
        <v>1.09E-2</v>
      </c>
      <c r="I960">
        <v>1.9E-3</v>
      </c>
      <c r="J960" s="6">
        <v>1.4E-8</v>
      </c>
    </row>
    <row r="961" spans="1:10" x14ac:dyDescent="0.2">
      <c r="A961">
        <v>3</v>
      </c>
      <c r="B961">
        <v>24920083</v>
      </c>
      <c r="C961" t="s">
        <v>3586</v>
      </c>
      <c r="D961" t="s">
        <v>892</v>
      </c>
      <c r="E961" t="s">
        <v>893</v>
      </c>
      <c r="F961">
        <v>689012</v>
      </c>
      <c r="G961">
        <v>0.36209999999999998</v>
      </c>
      <c r="H961">
        <v>-1.01E-2</v>
      </c>
      <c r="I961">
        <v>1.8E-3</v>
      </c>
      <c r="J961" s="6">
        <v>1.4E-8</v>
      </c>
    </row>
    <row r="962" spans="1:10" x14ac:dyDescent="0.2">
      <c r="A962">
        <v>10</v>
      </c>
      <c r="B962">
        <v>84279949</v>
      </c>
      <c r="C962" t="s">
        <v>3587</v>
      </c>
      <c r="D962" t="s">
        <v>892</v>
      </c>
      <c r="E962" t="s">
        <v>893</v>
      </c>
      <c r="F962">
        <v>690572</v>
      </c>
      <c r="G962">
        <v>0.28179999999999999</v>
      </c>
      <c r="H962">
        <v>-1.0800000000000001E-2</v>
      </c>
      <c r="I962">
        <v>1.9E-3</v>
      </c>
      <c r="J962" s="6">
        <v>1.4E-8</v>
      </c>
    </row>
    <row r="963" spans="1:10" x14ac:dyDescent="0.2">
      <c r="A963">
        <v>11</v>
      </c>
      <c r="B963">
        <v>50130676</v>
      </c>
      <c r="C963" t="s">
        <v>3588</v>
      </c>
      <c r="D963" t="s">
        <v>895</v>
      </c>
      <c r="E963" t="s">
        <v>893</v>
      </c>
      <c r="F963">
        <v>691513</v>
      </c>
      <c r="G963">
        <v>0.91796999999999995</v>
      </c>
      <c r="H963">
        <v>-1.7999999999999999E-2</v>
      </c>
      <c r="I963">
        <v>3.2000000000000002E-3</v>
      </c>
      <c r="J963" s="6">
        <v>1.4E-8</v>
      </c>
    </row>
    <row r="964" spans="1:10" x14ac:dyDescent="0.2">
      <c r="A964">
        <v>13</v>
      </c>
      <c r="B964">
        <v>53485153</v>
      </c>
      <c r="C964" t="s">
        <v>3589</v>
      </c>
      <c r="D964" t="s">
        <v>895</v>
      </c>
      <c r="E964" t="s">
        <v>893</v>
      </c>
      <c r="F964">
        <v>793677</v>
      </c>
      <c r="G964">
        <v>0.8821</v>
      </c>
      <c r="H964">
        <v>-1.46E-2</v>
      </c>
      <c r="I964">
        <v>2.5999999999999999E-3</v>
      </c>
      <c r="J964" s="6">
        <v>1.4E-8</v>
      </c>
    </row>
    <row r="965" spans="1:10" x14ac:dyDescent="0.2">
      <c r="A965">
        <v>14</v>
      </c>
      <c r="B965">
        <v>53189731</v>
      </c>
      <c r="C965" t="s">
        <v>3590</v>
      </c>
      <c r="D965" t="s">
        <v>892</v>
      </c>
      <c r="E965" t="s">
        <v>894</v>
      </c>
      <c r="F965">
        <v>794528</v>
      </c>
      <c r="G965">
        <v>0.48899999999999999</v>
      </c>
      <c r="H965">
        <v>9.1999999999999998E-3</v>
      </c>
      <c r="I965">
        <v>1.6000000000000001E-3</v>
      </c>
      <c r="J965" s="6">
        <v>1.4E-8</v>
      </c>
    </row>
    <row r="966" spans="1:10" x14ac:dyDescent="0.2">
      <c r="A966">
        <v>15</v>
      </c>
      <c r="B966">
        <v>44013509</v>
      </c>
      <c r="C966" t="s">
        <v>3591</v>
      </c>
      <c r="D966" t="s">
        <v>894</v>
      </c>
      <c r="E966" t="s">
        <v>893</v>
      </c>
      <c r="F966">
        <v>692600</v>
      </c>
      <c r="G966">
        <v>9.3659999999999993E-2</v>
      </c>
      <c r="H966">
        <v>-1.66E-2</v>
      </c>
      <c r="I966">
        <v>2.8999999999999998E-3</v>
      </c>
      <c r="J966" s="6">
        <v>1.4E-8</v>
      </c>
    </row>
    <row r="967" spans="1:10" x14ac:dyDescent="0.2">
      <c r="A967">
        <v>5</v>
      </c>
      <c r="B967">
        <v>142862611</v>
      </c>
      <c r="C967" t="s">
        <v>3592</v>
      </c>
      <c r="D967" t="s">
        <v>894</v>
      </c>
      <c r="E967" t="s">
        <v>893</v>
      </c>
      <c r="F967">
        <v>674502</v>
      </c>
      <c r="G967">
        <v>0.42970000000000003</v>
      </c>
      <c r="H967">
        <v>0.01</v>
      </c>
      <c r="I967">
        <v>1.8E-3</v>
      </c>
      <c r="J967" s="6">
        <v>1.4999999999999999E-8</v>
      </c>
    </row>
    <row r="968" spans="1:10" x14ac:dyDescent="0.2">
      <c r="A968">
        <v>5</v>
      </c>
      <c r="B968">
        <v>141720261</v>
      </c>
      <c r="C968" t="s">
        <v>3593</v>
      </c>
      <c r="D968" t="s">
        <v>892</v>
      </c>
      <c r="E968" t="s">
        <v>893</v>
      </c>
      <c r="F968">
        <v>691647</v>
      </c>
      <c r="G968">
        <v>0.34610000000000002</v>
      </c>
      <c r="H968">
        <v>-1.03E-2</v>
      </c>
      <c r="I968">
        <v>1.8E-3</v>
      </c>
      <c r="J968" s="6">
        <v>1.4999999999999999E-8</v>
      </c>
    </row>
    <row r="969" spans="1:10" x14ac:dyDescent="0.2">
      <c r="A969">
        <v>6</v>
      </c>
      <c r="B969">
        <v>35066091</v>
      </c>
      <c r="C969" t="s">
        <v>3594</v>
      </c>
      <c r="D969" t="s">
        <v>892</v>
      </c>
      <c r="E969" t="s">
        <v>893</v>
      </c>
      <c r="F969">
        <v>692176</v>
      </c>
      <c r="G969">
        <v>0.50919999999999999</v>
      </c>
      <c r="H969">
        <v>-9.7000000000000003E-3</v>
      </c>
      <c r="I969">
        <v>1.6999999999999999E-3</v>
      </c>
      <c r="J969" s="6">
        <v>1.4999999999999999E-8</v>
      </c>
    </row>
    <row r="970" spans="1:10" x14ac:dyDescent="0.2">
      <c r="A970">
        <v>6</v>
      </c>
      <c r="B970">
        <v>142010889</v>
      </c>
      <c r="C970" t="s">
        <v>3595</v>
      </c>
      <c r="D970" t="s">
        <v>895</v>
      </c>
      <c r="E970" t="s">
        <v>894</v>
      </c>
      <c r="F970">
        <v>690401</v>
      </c>
      <c r="G970">
        <v>0.24940000000000001</v>
      </c>
      <c r="H970">
        <v>1.15E-2</v>
      </c>
      <c r="I970">
        <v>2E-3</v>
      </c>
      <c r="J970" s="6">
        <v>1.4999999999999999E-8</v>
      </c>
    </row>
    <row r="971" spans="1:10" x14ac:dyDescent="0.2">
      <c r="A971">
        <v>10</v>
      </c>
      <c r="B971">
        <v>16120989</v>
      </c>
      <c r="C971" t="s">
        <v>3596</v>
      </c>
      <c r="D971" t="s">
        <v>892</v>
      </c>
      <c r="E971" t="s">
        <v>894</v>
      </c>
      <c r="F971">
        <v>688358</v>
      </c>
      <c r="G971">
        <v>0.23419999999999999</v>
      </c>
      <c r="H971">
        <v>-1.17E-2</v>
      </c>
      <c r="I971">
        <v>2.0999999999999999E-3</v>
      </c>
      <c r="J971" s="6">
        <v>1.4999999999999999E-8</v>
      </c>
    </row>
    <row r="972" spans="1:10" x14ac:dyDescent="0.2">
      <c r="A972">
        <v>13</v>
      </c>
      <c r="B972">
        <v>36229873</v>
      </c>
      <c r="C972" t="s">
        <v>3597</v>
      </c>
      <c r="D972" t="s">
        <v>895</v>
      </c>
      <c r="E972" t="s">
        <v>894</v>
      </c>
      <c r="F972">
        <v>691463</v>
      </c>
      <c r="G972">
        <v>0.14019999999999999</v>
      </c>
      <c r="H972">
        <v>-1.4E-2</v>
      </c>
      <c r="I972">
        <v>2.5000000000000001E-3</v>
      </c>
      <c r="J972" s="6">
        <v>1.4999999999999999E-8</v>
      </c>
    </row>
    <row r="973" spans="1:10" x14ac:dyDescent="0.2">
      <c r="A973">
        <v>16</v>
      </c>
      <c r="B973">
        <v>27990351</v>
      </c>
      <c r="C973" t="s">
        <v>3598</v>
      </c>
      <c r="D973" t="s">
        <v>892</v>
      </c>
      <c r="E973" t="s">
        <v>893</v>
      </c>
      <c r="F973">
        <v>687108</v>
      </c>
      <c r="G973">
        <v>0.19839999999999999</v>
      </c>
      <c r="H973">
        <v>1.23E-2</v>
      </c>
      <c r="I973">
        <v>2.2000000000000001E-3</v>
      </c>
      <c r="J973" s="6">
        <v>1.4999999999999999E-8</v>
      </c>
    </row>
    <row r="974" spans="1:10" x14ac:dyDescent="0.2">
      <c r="A974">
        <v>18</v>
      </c>
      <c r="B974">
        <v>23178748</v>
      </c>
      <c r="C974" t="s">
        <v>3599</v>
      </c>
      <c r="D974" t="s">
        <v>892</v>
      </c>
      <c r="E974" t="s">
        <v>893</v>
      </c>
      <c r="F974">
        <v>683992</v>
      </c>
      <c r="G974">
        <v>0.47789999999999999</v>
      </c>
      <c r="H974">
        <v>-9.7999999999999997E-3</v>
      </c>
      <c r="I974">
        <v>1.6999999999999999E-3</v>
      </c>
      <c r="J974" s="6">
        <v>1.4999999999999999E-8</v>
      </c>
    </row>
    <row r="975" spans="1:10" x14ac:dyDescent="0.2">
      <c r="A975">
        <v>1</v>
      </c>
      <c r="B975">
        <v>42438196</v>
      </c>
      <c r="C975" t="s">
        <v>3600</v>
      </c>
      <c r="D975" t="s">
        <v>895</v>
      </c>
      <c r="E975" t="s">
        <v>894</v>
      </c>
      <c r="F975">
        <v>691522</v>
      </c>
      <c r="G975">
        <v>0.55889999999999995</v>
      </c>
      <c r="H975">
        <v>-9.7000000000000003E-3</v>
      </c>
      <c r="I975">
        <v>1.6999999999999999E-3</v>
      </c>
      <c r="J975" s="6">
        <v>1.6000000000000001E-8</v>
      </c>
    </row>
    <row r="976" spans="1:10" x14ac:dyDescent="0.2">
      <c r="A976">
        <v>2</v>
      </c>
      <c r="B976">
        <v>135755629</v>
      </c>
      <c r="C976" t="s">
        <v>3601</v>
      </c>
      <c r="D976" t="s">
        <v>892</v>
      </c>
      <c r="E976" t="s">
        <v>893</v>
      </c>
      <c r="F976">
        <v>774201</v>
      </c>
      <c r="G976">
        <v>0.55230000000000001</v>
      </c>
      <c r="H976">
        <v>9.7000000000000003E-3</v>
      </c>
      <c r="I976">
        <v>1.6999999999999999E-3</v>
      </c>
      <c r="J976" s="6">
        <v>1.6000000000000001E-8</v>
      </c>
    </row>
    <row r="977" spans="1:10" x14ac:dyDescent="0.2">
      <c r="A977">
        <v>3</v>
      </c>
      <c r="B977">
        <v>44883971</v>
      </c>
      <c r="C977" t="s">
        <v>3602</v>
      </c>
      <c r="D977" t="s">
        <v>892</v>
      </c>
      <c r="E977" t="s">
        <v>893</v>
      </c>
      <c r="F977">
        <v>790885</v>
      </c>
      <c r="G977">
        <v>0.20499999999999999</v>
      </c>
      <c r="H977">
        <v>-1.1599999999999999E-2</v>
      </c>
      <c r="I977">
        <v>2.0999999999999999E-3</v>
      </c>
      <c r="J977" s="6">
        <v>1.6000000000000001E-8</v>
      </c>
    </row>
    <row r="978" spans="1:10" x14ac:dyDescent="0.2">
      <c r="A978">
        <v>4</v>
      </c>
      <c r="B978">
        <v>16600664</v>
      </c>
      <c r="C978" t="s">
        <v>3603</v>
      </c>
      <c r="D978" t="s">
        <v>895</v>
      </c>
      <c r="E978" t="s">
        <v>894</v>
      </c>
      <c r="F978">
        <v>685947</v>
      </c>
      <c r="G978">
        <v>0.50800000000000001</v>
      </c>
      <c r="H978">
        <v>-9.7000000000000003E-3</v>
      </c>
      <c r="I978">
        <v>1.6999999999999999E-3</v>
      </c>
      <c r="J978" s="6">
        <v>1.6000000000000001E-8</v>
      </c>
    </row>
    <row r="979" spans="1:10" x14ac:dyDescent="0.2">
      <c r="A979">
        <v>11</v>
      </c>
      <c r="B979">
        <v>117267884</v>
      </c>
      <c r="C979" t="s">
        <v>3604</v>
      </c>
      <c r="D979" t="s">
        <v>892</v>
      </c>
      <c r="E979" t="s">
        <v>893</v>
      </c>
      <c r="F979">
        <v>795095</v>
      </c>
      <c r="G979">
        <v>0.45300000000000001</v>
      </c>
      <c r="H979">
        <v>-9.2999999999999992E-3</v>
      </c>
      <c r="I979">
        <v>1.6000000000000001E-3</v>
      </c>
      <c r="J979" s="6">
        <v>1.6000000000000001E-8</v>
      </c>
    </row>
    <row r="980" spans="1:10" x14ac:dyDescent="0.2">
      <c r="A980">
        <v>11</v>
      </c>
      <c r="B980">
        <v>115622993</v>
      </c>
      <c r="C980" t="s">
        <v>3605</v>
      </c>
      <c r="D980" t="s">
        <v>895</v>
      </c>
      <c r="E980" t="s">
        <v>894</v>
      </c>
      <c r="F980">
        <v>692536</v>
      </c>
      <c r="G980">
        <v>0.88160000000000005</v>
      </c>
      <c r="H980">
        <v>-1.52E-2</v>
      </c>
      <c r="I980">
        <v>2.7000000000000001E-3</v>
      </c>
      <c r="J980" s="6">
        <v>1.6000000000000001E-8</v>
      </c>
    </row>
    <row r="981" spans="1:10" x14ac:dyDescent="0.2">
      <c r="A981">
        <v>14</v>
      </c>
      <c r="B981">
        <v>97258752</v>
      </c>
      <c r="C981" t="s">
        <v>3606</v>
      </c>
      <c r="D981" t="s">
        <v>892</v>
      </c>
      <c r="E981" t="s">
        <v>894</v>
      </c>
      <c r="F981">
        <v>691777</v>
      </c>
      <c r="G981">
        <v>0.95030000000000003</v>
      </c>
      <c r="H981">
        <v>-2.2200000000000001E-2</v>
      </c>
      <c r="I981">
        <v>3.8999999999999998E-3</v>
      </c>
      <c r="J981" s="6">
        <v>1.6000000000000001E-8</v>
      </c>
    </row>
    <row r="982" spans="1:10" x14ac:dyDescent="0.2">
      <c r="A982">
        <v>14</v>
      </c>
      <c r="B982">
        <v>92428410</v>
      </c>
      <c r="C982" t="s">
        <v>3607</v>
      </c>
      <c r="D982" t="s">
        <v>892</v>
      </c>
      <c r="E982" t="s">
        <v>893</v>
      </c>
      <c r="F982">
        <v>795067</v>
      </c>
      <c r="G982">
        <v>0.4294</v>
      </c>
      <c r="H982">
        <v>9.2999999999999992E-3</v>
      </c>
      <c r="I982">
        <v>1.6000000000000001E-3</v>
      </c>
      <c r="J982" s="6">
        <v>1.6000000000000001E-8</v>
      </c>
    </row>
    <row r="983" spans="1:10" x14ac:dyDescent="0.2">
      <c r="A983">
        <v>14</v>
      </c>
      <c r="B983">
        <v>82506639</v>
      </c>
      <c r="C983" t="s">
        <v>3608</v>
      </c>
      <c r="D983" t="s">
        <v>894</v>
      </c>
      <c r="E983" t="s">
        <v>893</v>
      </c>
      <c r="F983">
        <v>680356</v>
      </c>
      <c r="G983">
        <v>0.8659</v>
      </c>
      <c r="H983">
        <v>-1.46E-2</v>
      </c>
      <c r="I983">
        <v>2.5999999999999999E-3</v>
      </c>
      <c r="J983" s="6">
        <v>1.6000000000000001E-8</v>
      </c>
    </row>
    <row r="984" spans="1:10" x14ac:dyDescent="0.2">
      <c r="A984">
        <v>15</v>
      </c>
      <c r="B984">
        <v>57120989</v>
      </c>
      <c r="C984" t="s">
        <v>2398</v>
      </c>
      <c r="D984" t="s">
        <v>892</v>
      </c>
      <c r="E984" t="s">
        <v>893</v>
      </c>
      <c r="F984">
        <v>684138</v>
      </c>
      <c r="G984">
        <v>0.80279999999999996</v>
      </c>
      <c r="H984">
        <v>-1.23E-2</v>
      </c>
      <c r="I984">
        <v>2.2000000000000001E-3</v>
      </c>
      <c r="J984" s="6">
        <v>1.6000000000000001E-8</v>
      </c>
    </row>
    <row r="985" spans="1:10" x14ac:dyDescent="0.2">
      <c r="A985">
        <v>5</v>
      </c>
      <c r="B985">
        <v>164600151</v>
      </c>
      <c r="C985" t="s">
        <v>3609</v>
      </c>
      <c r="D985" t="s">
        <v>894</v>
      </c>
      <c r="E985" t="s">
        <v>893</v>
      </c>
      <c r="F985">
        <v>685314</v>
      </c>
      <c r="G985">
        <v>0.55569999999999997</v>
      </c>
      <c r="H985">
        <v>-9.7999999999999997E-3</v>
      </c>
      <c r="I985">
        <v>1.6999999999999999E-3</v>
      </c>
      <c r="J985" s="6">
        <v>1.7E-8</v>
      </c>
    </row>
    <row r="986" spans="1:10" x14ac:dyDescent="0.2">
      <c r="A986">
        <v>6</v>
      </c>
      <c r="B986">
        <v>50655314</v>
      </c>
      <c r="C986" t="s">
        <v>3610</v>
      </c>
      <c r="D986" t="s">
        <v>895</v>
      </c>
      <c r="E986" t="s">
        <v>894</v>
      </c>
      <c r="F986">
        <v>726011</v>
      </c>
      <c r="G986">
        <v>0.95304999999999995</v>
      </c>
      <c r="H986">
        <v>2.4500000000000001E-2</v>
      </c>
      <c r="I986">
        <v>4.3E-3</v>
      </c>
      <c r="J986" s="6">
        <v>1.7E-8</v>
      </c>
    </row>
    <row r="987" spans="1:10" x14ac:dyDescent="0.2">
      <c r="A987">
        <v>6</v>
      </c>
      <c r="B987">
        <v>155987825</v>
      </c>
      <c r="C987" t="s">
        <v>3611</v>
      </c>
      <c r="D987" t="s">
        <v>892</v>
      </c>
      <c r="E987" t="s">
        <v>893</v>
      </c>
      <c r="F987">
        <v>688072</v>
      </c>
      <c r="G987">
        <v>0.7913</v>
      </c>
      <c r="H987">
        <v>-1.2E-2</v>
      </c>
      <c r="I987">
        <v>2.0999999999999999E-3</v>
      </c>
      <c r="J987" s="6">
        <v>1.7E-8</v>
      </c>
    </row>
    <row r="988" spans="1:10" x14ac:dyDescent="0.2">
      <c r="A988">
        <v>2</v>
      </c>
      <c r="B988">
        <v>110010962</v>
      </c>
      <c r="C988" t="s">
        <v>3612</v>
      </c>
      <c r="D988" t="s">
        <v>892</v>
      </c>
      <c r="E988" t="s">
        <v>893</v>
      </c>
      <c r="F988">
        <v>685747</v>
      </c>
      <c r="G988">
        <v>0.41010000000000002</v>
      </c>
      <c r="H988">
        <v>9.7999999999999997E-3</v>
      </c>
      <c r="I988">
        <v>1.6999999999999999E-3</v>
      </c>
      <c r="J988" s="6">
        <v>1.7999999999999999E-8</v>
      </c>
    </row>
    <row r="989" spans="1:10" x14ac:dyDescent="0.2">
      <c r="A989">
        <v>5</v>
      </c>
      <c r="B989">
        <v>168192944</v>
      </c>
      <c r="C989" t="s">
        <v>3613</v>
      </c>
      <c r="D989" t="s">
        <v>892</v>
      </c>
      <c r="E989" t="s">
        <v>894</v>
      </c>
      <c r="F989">
        <v>686107</v>
      </c>
      <c r="G989">
        <v>0.64339999999999997</v>
      </c>
      <c r="H989">
        <v>1.0200000000000001E-2</v>
      </c>
      <c r="I989">
        <v>1.8E-3</v>
      </c>
      <c r="J989" s="6">
        <v>1.7999999999999999E-8</v>
      </c>
    </row>
    <row r="990" spans="1:10" x14ac:dyDescent="0.2">
      <c r="A990">
        <v>5</v>
      </c>
      <c r="B990">
        <v>108732690</v>
      </c>
      <c r="C990" t="s">
        <v>3614</v>
      </c>
      <c r="D990" t="s">
        <v>892</v>
      </c>
      <c r="E990" t="s">
        <v>893</v>
      </c>
      <c r="F990">
        <v>692071</v>
      </c>
      <c r="G990">
        <v>0.58709999999999996</v>
      </c>
      <c r="H990">
        <v>9.7999999999999997E-3</v>
      </c>
      <c r="I990">
        <v>1.6999999999999999E-3</v>
      </c>
      <c r="J990" s="6">
        <v>1.7999999999999999E-8</v>
      </c>
    </row>
    <row r="991" spans="1:10" x14ac:dyDescent="0.2">
      <c r="A991">
        <v>5</v>
      </c>
      <c r="B991">
        <v>172925741</v>
      </c>
      <c r="C991" t="s">
        <v>3615</v>
      </c>
      <c r="D991" t="s">
        <v>895</v>
      </c>
      <c r="E991" t="s">
        <v>893</v>
      </c>
      <c r="F991">
        <v>687952</v>
      </c>
      <c r="G991">
        <v>0.52080000000000004</v>
      </c>
      <c r="H991">
        <v>9.7999999999999997E-3</v>
      </c>
      <c r="I991">
        <v>1.6999999999999999E-3</v>
      </c>
      <c r="J991" s="6">
        <v>1.7999999999999999E-8</v>
      </c>
    </row>
    <row r="992" spans="1:10" x14ac:dyDescent="0.2">
      <c r="A992">
        <v>6</v>
      </c>
      <c r="B992">
        <v>142853486</v>
      </c>
      <c r="C992" t="s">
        <v>3616</v>
      </c>
      <c r="D992" t="s">
        <v>895</v>
      </c>
      <c r="E992" t="s">
        <v>894</v>
      </c>
      <c r="F992">
        <v>679542</v>
      </c>
      <c r="G992">
        <v>0.19689999999999999</v>
      </c>
      <c r="H992">
        <v>1.2699999999999999E-2</v>
      </c>
      <c r="I992">
        <v>2.3E-3</v>
      </c>
      <c r="J992" s="6">
        <v>1.7999999999999999E-8</v>
      </c>
    </row>
    <row r="993" spans="1:10" x14ac:dyDescent="0.2">
      <c r="A993">
        <v>9</v>
      </c>
      <c r="B993">
        <v>120660025</v>
      </c>
      <c r="C993" t="s">
        <v>3617</v>
      </c>
      <c r="D993" t="s">
        <v>894</v>
      </c>
      <c r="E993" t="s">
        <v>893</v>
      </c>
      <c r="F993">
        <v>689880</v>
      </c>
      <c r="G993">
        <v>0.42659999999999998</v>
      </c>
      <c r="H993">
        <v>-9.7999999999999997E-3</v>
      </c>
      <c r="I993">
        <v>1.6999999999999999E-3</v>
      </c>
      <c r="J993" s="6">
        <v>1.7999999999999999E-8</v>
      </c>
    </row>
    <row r="994" spans="1:10" x14ac:dyDescent="0.2">
      <c r="A994">
        <v>20</v>
      </c>
      <c r="B994">
        <v>2129907</v>
      </c>
      <c r="C994" t="s">
        <v>3618</v>
      </c>
      <c r="D994" t="s">
        <v>892</v>
      </c>
      <c r="E994" t="s">
        <v>893</v>
      </c>
      <c r="F994">
        <v>682140</v>
      </c>
      <c r="G994">
        <v>0.51390000000000002</v>
      </c>
      <c r="H994">
        <v>9.7999999999999997E-3</v>
      </c>
      <c r="I994">
        <v>1.6999999999999999E-3</v>
      </c>
      <c r="J994" s="6">
        <v>1.7999999999999999E-8</v>
      </c>
    </row>
    <row r="995" spans="1:10" x14ac:dyDescent="0.2">
      <c r="A995">
        <v>1</v>
      </c>
      <c r="B995">
        <v>15881237</v>
      </c>
      <c r="C995" t="s">
        <v>3619</v>
      </c>
      <c r="D995" t="s">
        <v>895</v>
      </c>
      <c r="E995" t="s">
        <v>893</v>
      </c>
      <c r="F995">
        <v>692127</v>
      </c>
      <c r="G995">
        <v>0.68910000000000005</v>
      </c>
      <c r="H995">
        <v>1.04E-2</v>
      </c>
      <c r="I995">
        <v>1.8E-3</v>
      </c>
      <c r="J995" s="6">
        <v>1.9000000000000001E-8</v>
      </c>
    </row>
    <row r="996" spans="1:10" x14ac:dyDescent="0.2">
      <c r="A996">
        <v>4</v>
      </c>
      <c r="B996">
        <v>68156598</v>
      </c>
      <c r="C996" t="s">
        <v>3620</v>
      </c>
      <c r="D996" t="s">
        <v>894</v>
      </c>
      <c r="E996" t="s">
        <v>893</v>
      </c>
      <c r="F996">
        <v>683125</v>
      </c>
      <c r="G996">
        <v>0.16969999999999999</v>
      </c>
      <c r="H996">
        <v>1.29E-2</v>
      </c>
      <c r="I996">
        <v>2.3E-3</v>
      </c>
      <c r="J996" s="6">
        <v>1.9000000000000001E-8</v>
      </c>
    </row>
    <row r="997" spans="1:10" x14ac:dyDescent="0.2">
      <c r="A997">
        <v>5</v>
      </c>
      <c r="B997">
        <v>165185571</v>
      </c>
      <c r="C997" t="s">
        <v>3621</v>
      </c>
      <c r="D997" t="s">
        <v>895</v>
      </c>
      <c r="E997" t="s">
        <v>894</v>
      </c>
      <c r="F997">
        <v>683127</v>
      </c>
      <c r="G997">
        <v>0.52049999999999996</v>
      </c>
      <c r="H997">
        <v>9.7000000000000003E-3</v>
      </c>
      <c r="I997">
        <v>1.6999999999999999E-3</v>
      </c>
      <c r="J997" s="6">
        <v>1.9000000000000001E-8</v>
      </c>
    </row>
    <row r="998" spans="1:10" x14ac:dyDescent="0.2">
      <c r="A998">
        <v>11</v>
      </c>
      <c r="B998">
        <v>56914157</v>
      </c>
      <c r="C998" t="s">
        <v>3622</v>
      </c>
      <c r="D998" t="s">
        <v>892</v>
      </c>
      <c r="E998" t="s">
        <v>894</v>
      </c>
      <c r="F998">
        <v>794246</v>
      </c>
      <c r="G998">
        <v>0.18609999999999999</v>
      </c>
      <c r="H998">
        <v>-1.18E-2</v>
      </c>
      <c r="I998">
        <v>2.0999999999999999E-3</v>
      </c>
      <c r="J998" s="6">
        <v>1.9000000000000001E-8</v>
      </c>
    </row>
    <row r="999" spans="1:10" x14ac:dyDescent="0.2">
      <c r="A999">
        <v>12</v>
      </c>
      <c r="B999">
        <v>49167683</v>
      </c>
      <c r="C999" t="s">
        <v>3623</v>
      </c>
      <c r="D999" t="s">
        <v>892</v>
      </c>
      <c r="E999" t="s">
        <v>894</v>
      </c>
      <c r="F999">
        <v>684072</v>
      </c>
      <c r="G999">
        <v>0.1464</v>
      </c>
      <c r="H999">
        <v>1.38E-2</v>
      </c>
      <c r="I999">
        <v>2.5000000000000001E-3</v>
      </c>
      <c r="J999" s="6">
        <v>1.9000000000000001E-8</v>
      </c>
    </row>
    <row r="1000" spans="1:10" x14ac:dyDescent="0.2">
      <c r="A1000">
        <v>15</v>
      </c>
      <c r="B1000">
        <v>72548765</v>
      </c>
      <c r="C1000" t="s">
        <v>3624</v>
      </c>
      <c r="D1000" t="s">
        <v>895</v>
      </c>
      <c r="E1000" t="s">
        <v>894</v>
      </c>
      <c r="F1000">
        <v>691051</v>
      </c>
      <c r="G1000">
        <v>0.76570000000000005</v>
      </c>
      <c r="H1000">
        <v>1.1299999999999999E-2</v>
      </c>
      <c r="I1000">
        <v>2E-3</v>
      </c>
      <c r="J1000" s="6">
        <v>1.9000000000000001E-8</v>
      </c>
    </row>
    <row r="1001" spans="1:10" x14ac:dyDescent="0.2">
      <c r="A1001">
        <v>2</v>
      </c>
      <c r="B1001">
        <v>146047105</v>
      </c>
      <c r="C1001" t="s">
        <v>3625</v>
      </c>
      <c r="D1001" t="s">
        <v>892</v>
      </c>
      <c r="E1001" t="s">
        <v>893</v>
      </c>
      <c r="F1001">
        <v>687678</v>
      </c>
      <c r="G1001">
        <v>0.1045</v>
      </c>
      <c r="H1001">
        <v>-1.61E-2</v>
      </c>
      <c r="I1001">
        <v>2.8999999999999998E-3</v>
      </c>
      <c r="J1001" s="6">
        <v>2E-8</v>
      </c>
    </row>
    <row r="1002" spans="1:10" x14ac:dyDescent="0.2">
      <c r="A1002">
        <v>5</v>
      </c>
      <c r="B1002">
        <v>107954472</v>
      </c>
      <c r="C1002" t="s">
        <v>3626</v>
      </c>
      <c r="D1002" t="s">
        <v>895</v>
      </c>
      <c r="E1002" t="s">
        <v>894</v>
      </c>
      <c r="F1002">
        <v>674901</v>
      </c>
      <c r="G1002">
        <v>3.8179999999999999E-2</v>
      </c>
      <c r="H1002">
        <v>-2.5499999999999998E-2</v>
      </c>
      <c r="I1002">
        <v>4.4999999999999997E-3</v>
      </c>
      <c r="J1002" s="6">
        <v>2E-8</v>
      </c>
    </row>
    <row r="1003" spans="1:10" x14ac:dyDescent="0.2">
      <c r="A1003">
        <v>6</v>
      </c>
      <c r="B1003">
        <v>53988640</v>
      </c>
      <c r="C1003" t="s">
        <v>3627</v>
      </c>
      <c r="D1003" t="s">
        <v>895</v>
      </c>
      <c r="E1003" t="s">
        <v>894</v>
      </c>
      <c r="F1003">
        <v>692479</v>
      </c>
      <c r="G1003">
        <v>0.64029999999999998</v>
      </c>
      <c r="H1003">
        <v>-0.01</v>
      </c>
      <c r="I1003">
        <v>1.8E-3</v>
      </c>
      <c r="J1003" s="6">
        <v>2E-8</v>
      </c>
    </row>
    <row r="1004" spans="1:10" x14ac:dyDescent="0.2">
      <c r="A1004">
        <v>7</v>
      </c>
      <c r="B1004">
        <v>44553496</v>
      </c>
      <c r="C1004" t="s">
        <v>3628</v>
      </c>
      <c r="D1004" t="s">
        <v>895</v>
      </c>
      <c r="E1004" t="s">
        <v>894</v>
      </c>
      <c r="F1004">
        <v>790096</v>
      </c>
      <c r="G1004">
        <v>0.79469999999999996</v>
      </c>
      <c r="H1004">
        <v>-1.17E-2</v>
      </c>
      <c r="I1004">
        <v>2.0999999999999999E-3</v>
      </c>
      <c r="J1004" s="6">
        <v>2E-8</v>
      </c>
    </row>
    <row r="1005" spans="1:10" x14ac:dyDescent="0.2">
      <c r="A1005">
        <v>15</v>
      </c>
      <c r="B1005">
        <v>61194234</v>
      </c>
      <c r="C1005" t="s">
        <v>3629</v>
      </c>
      <c r="D1005" t="s">
        <v>892</v>
      </c>
      <c r="E1005" t="s">
        <v>893</v>
      </c>
      <c r="F1005">
        <v>792284</v>
      </c>
      <c r="G1005">
        <v>0.49009999999999998</v>
      </c>
      <c r="H1005">
        <v>-9.1999999999999998E-3</v>
      </c>
      <c r="I1005">
        <v>1.6000000000000001E-3</v>
      </c>
      <c r="J1005" s="6">
        <v>2E-8</v>
      </c>
    </row>
    <row r="1006" spans="1:10" x14ac:dyDescent="0.2">
      <c r="A1006">
        <v>5</v>
      </c>
      <c r="B1006">
        <v>81131428</v>
      </c>
      <c r="C1006" t="s">
        <v>3630</v>
      </c>
      <c r="D1006" t="s">
        <v>892</v>
      </c>
      <c r="E1006" t="s">
        <v>893</v>
      </c>
      <c r="F1006">
        <v>687922</v>
      </c>
      <c r="G1006">
        <v>0.90598999999999996</v>
      </c>
      <c r="H1006">
        <v>1.6400000000000001E-2</v>
      </c>
      <c r="I1006">
        <v>2.8999999999999998E-3</v>
      </c>
      <c r="J1006" s="6">
        <v>2.0999999999999999E-8</v>
      </c>
    </row>
    <row r="1007" spans="1:10" x14ac:dyDescent="0.2">
      <c r="A1007">
        <v>8</v>
      </c>
      <c r="B1007">
        <v>4137396</v>
      </c>
      <c r="C1007" t="s">
        <v>3631</v>
      </c>
      <c r="D1007" t="s">
        <v>895</v>
      </c>
      <c r="E1007" t="s">
        <v>894</v>
      </c>
      <c r="F1007">
        <v>675848</v>
      </c>
      <c r="G1007">
        <v>0.27950000000000003</v>
      </c>
      <c r="H1007">
        <v>-1.09E-2</v>
      </c>
      <c r="I1007">
        <v>1.9E-3</v>
      </c>
      <c r="J1007" s="6">
        <v>2.0999999999999999E-8</v>
      </c>
    </row>
    <row r="1008" spans="1:10" x14ac:dyDescent="0.2">
      <c r="A1008">
        <v>11</v>
      </c>
      <c r="B1008">
        <v>18312953</v>
      </c>
      <c r="C1008" t="s">
        <v>3632</v>
      </c>
      <c r="D1008" t="s">
        <v>892</v>
      </c>
      <c r="E1008" t="s">
        <v>893</v>
      </c>
      <c r="F1008">
        <v>683983</v>
      </c>
      <c r="G1008">
        <v>0.58960000000000001</v>
      </c>
      <c r="H1008">
        <v>1.01E-2</v>
      </c>
      <c r="I1008">
        <v>1.8E-3</v>
      </c>
      <c r="J1008" s="6">
        <v>2.0999999999999999E-8</v>
      </c>
    </row>
    <row r="1009" spans="1:10" x14ac:dyDescent="0.2">
      <c r="A1009">
        <v>4</v>
      </c>
      <c r="B1009">
        <v>67667090</v>
      </c>
      <c r="C1009" t="s">
        <v>3633</v>
      </c>
      <c r="D1009" t="s">
        <v>892</v>
      </c>
      <c r="E1009" t="s">
        <v>894</v>
      </c>
      <c r="F1009">
        <v>723655</v>
      </c>
      <c r="G1009">
        <v>0.19020000000000001</v>
      </c>
      <c r="H1009">
        <v>-1.2200000000000001E-2</v>
      </c>
      <c r="I1009">
        <v>2.2000000000000001E-3</v>
      </c>
      <c r="J1009" s="6">
        <v>2.1999999999999998E-8</v>
      </c>
    </row>
    <row r="1010" spans="1:10" x14ac:dyDescent="0.2">
      <c r="A1010">
        <v>10</v>
      </c>
      <c r="B1010">
        <v>93810872</v>
      </c>
      <c r="C1010" t="s">
        <v>3634</v>
      </c>
      <c r="D1010" t="s">
        <v>892</v>
      </c>
      <c r="E1010" t="s">
        <v>893</v>
      </c>
      <c r="F1010">
        <v>683705</v>
      </c>
      <c r="G1010">
        <v>0.72270000000000001</v>
      </c>
      <c r="H1010">
        <v>1.0699999999999999E-2</v>
      </c>
      <c r="I1010">
        <v>1.9E-3</v>
      </c>
      <c r="J1010" s="6">
        <v>2.1999999999999998E-8</v>
      </c>
    </row>
    <row r="1011" spans="1:10" x14ac:dyDescent="0.2">
      <c r="A1011">
        <v>8</v>
      </c>
      <c r="B1011">
        <v>17002725</v>
      </c>
      <c r="C1011" t="s">
        <v>3635</v>
      </c>
      <c r="D1011" t="s">
        <v>895</v>
      </c>
      <c r="E1011" t="s">
        <v>894</v>
      </c>
      <c r="F1011">
        <v>762826</v>
      </c>
      <c r="G1011">
        <v>0.80449999999999999</v>
      </c>
      <c r="H1011">
        <v>1.18E-2</v>
      </c>
      <c r="I1011">
        <v>2.0999999999999999E-3</v>
      </c>
      <c r="J1011" s="6">
        <v>2.3000000000000001E-8</v>
      </c>
    </row>
    <row r="1012" spans="1:10" x14ac:dyDescent="0.2">
      <c r="A1012">
        <v>2</v>
      </c>
      <c r="B1012">
        <v>220363488</v>
      </c>
      <c r="C1012" t="s">
        <v>3636</v>
      </c>
      <c r="D1012" t="s">
        <v>892</v>
      </c>
      <c r="E1012" t="s">
        <v>893</v>
      </c>
      <c r="F1012">
        <v>794862</v>
      </c>
      <c r="G1012">
        <v>0.6532</v>
      </c>
      <c r="H1012">
        <v>9.4999999999999998E-3</v>
      </c>
      <c r="I1012">
        <v>1.6999999999999999E-3</v>
      </c>
      <c r="J1012" s="6">
        <v>2.4E-8</v>
      </c>
    </row>
    <row r="1013" spans="1:10" x14ac:dyDescent="0.2">
      <c r="A1013">
        <v>5</v>
      </c>
      <c r="B1013">
        <v>112889374</v>
      </c>
      <c r="C1013" t="s">
        <v>3637</v>
      </c>
      <c r="D1013" t="s">
        <v>892</v>
      </c>
      <c r="E1013" t="s">
        <v>893</v>
      </c>
      <c r="F1013">
        <v>685172</v>
      </c>
      <c r="G1013">
        <v>0.19409999999999999</v>
      </c>
      <c r="H1013">
        <v>1.23E-2</v>
      </c>
      <c r="I1013">
        <v>2.2000000000000001E-3</v>
      </c>
      <c r="J1013" s="6">
        <v>2.4E-8</v>
      </c>
    </row>
    <row r="1014" spans="1:10" x14ac:dyDescent="0.2">
      <c r="A1014">
        <v>8</v>
      </c>
      <c r="B1014">
        <v>38332318</v>
      </c>
      <c r="C1014" t="s">
        <v>2212</v>
      </c>
      <c r="D1014" t="s">
        <v>895</v>
      </c>
      <c r="E1014" t="s">
        <v>894</v>
      </c>
      <c r="F1014">
        <v>691753</v>
      </c>
      <c r="G1014">
        <v>0.58179999999999998</v>
      </c>
      <c r="H1014">
        <v>-9.7000000000000003E-3</v>
      </c>
      <c r="I1014">
        <v>1.6999999999999999E-3</v>
      </c>
      <c r="J1014" s="6">
        <v>2.4E-8</v>
      </c>
    </row>
    <row r="1015" spans="1:10" x14ac:dyDescent="0.2">
      <c r="A1015">
        <v>3</v>
      </c>
      <c r="B1015">
        <v>10027724</v>
      </c>
      <c r="C1015" t="s">
        <v>3638</v>
      </c>
      <c r="D1015" t="s">
        <v>892</v>
      </c>
      <c r="E1015" t="s">
        <v>893</v>
      </c>
      <c r="F1015">
        <v>777038</v>
      </c>
      <c r="G1015">
        <v>0.1023</v>
      </c>
      <c r="H1015">
        <v>1.4999999999999999E-2</v>
      </c>
      <c r="I1015">
        <v>2.7000000000000001E-3</v>
      </c>
      <c r="J1015" s="6">
        <v>2.4999999999999999E-8</v>
      </c>
    </row>
    <row r="1016" spans="1:10" x14ac:dyDescent="0.2">
      <c r="A1016">
        <v>5</v>
      </c>
      <c r="B1016">
        <v>103945178</v>
      </c>
      <c r="C1016" t="s">
        <v>2255</v>
      </c>
      <c r="D1016" t="s">
        <v>895</v>
      </c>
      <c r="E1016" t="s">
        <v>894</v>
      </c>
      <c r="F1016">
        <v>692354</v>
      </c>
      <c r="G1016">
        <v>0.44359999999999999</v>
      </c>
      <c r="H1016">
        <v>9.5999999999999992E-3</v>
      </c>
      <c r="I1016">
        <v>1.6999999999999999E-3</v>
      </c>
      <c r="J1016" s="6">
        <v>2.4999999999999999E-8</v>
      </c>
    </row>
    <row r="1017" spans="1:10" x14ac:dyDescent="0.2">
      <c r="A1017">
        <v>8</v>
      </c>
      <c r="B1017">
        <v>106368050</v>
      </c>
      <c r="C1017" t="s">
        <v>3639</v>
      </c>
      <c r="D1017" t="s">
        <v>895</v>
      </c>
      <c r="E1017" t="s">
        <v>893</v>
      </c>
      <c r="F1017">
        <v>690198</v>
      </c>
      <c r="G1017">
        <v>0.4763</v>
      </c>
      <c r="H1017">
        <v>-9.5999999999999992E-3</v>
      </c>
      <c r="I1017">
        <v>1.6999999999999999E-3</v>
      </c>
      <c r="J1017" s="6">
        <v>2.4999999999999999E-8</v>
      </c>
    </row>
    <row r="1018" spans="1:10" x14ac:dyDescent="0.2">
      <c r="A1018">
        <v>8</v>
      </c>
      <c r="B1018">
        <v>15173560</v>
      </c>
      <c r="C1018" t="s">
        <v>3640</v>
      </c>
      <c r="D1018" t="s">
        <v>894</v>
      </c>
      <c r="E1018" t="s">
        <v>893</v>
      </c>
      <c r="F1018">
        <v>688662</v>
      </c>
      <c r="G1018">
        <v>0.1203</v>
      </c>
      <c r="H1018">
        <v>1.4800000000000001E-2</v>
      </c>
      <c r="I1018">
        <v>2.7000000000000001E-3</v>
      </c>
      <c r="J1018" s="6">
        <v>2.4999999999999999E-8</v>
      </c>
    </row>
    <row r="1019" spans="1:10" x14ac:dyDescent="0.2">
      <c r="A1019">
        <v>13</v>
      </c>
      <c r="B1019">
        <v>59841918</v>
      </c>
      <c r="C1019" t="s">
        <v>3641</v>
      </c>
      <c r="D1019" t="s">
        <v>892</v>
      </c>
      <c r="E1019" t="s">
        <v>893</v>
      </c>
      <c r="F1019">
        <v>691019</v>
      </c>
      <c r="G1019">
        <v>0.67100000000000004</v>
      </c>
      <c r="H1019">
        <v>-1.0200000000000001E-2</v>
      </c>
      <c r="I1019">
        <v>1.8E-3</v>
      </c>
      <c r="J1019" s="6">
        <v>2.4999999999999999E-8</v>
      </c>
    </row>
    <row r="1020" spans="1:10" x14ac:dyDescent="0.2">
      <c r="A1020">
        <v>18</v>
      </c>
      <c r="B1020">
        <v>44788274</v>
      </c>
      <c r="C1020" t="s">
        <v>3642</v>
      </c>
      <c r="D1020" t="s">
        <v>892</v>
      </c>
      <c r="E1020" t="s">
        <v>893</v>
      </c>
      <c r="F1020">
        <v>692261</v>
      </c>
      <c r="G1020">
        <v>0.42899999999999999</v>
      </c>
      <c r="H1020">
        <v>-9.7000000000000003E-3</v>
      </c>
      <c r="I1020">
        <v>1.6999999999999999E-3</v>
      </c>
      <c r="J1020" s="6">
        <v>2.4999999999999999E-8</v>
      </c>
    </row>
    <row r="1021" spans="1:10" x14ac:dyDescent="0.2">
      <c r="A1021">
        <v>1</v>
      </c>
      <c r="B1021">
        <v>10743363</v>
      </c>
      <c r="C1021" t="s">
        <v>3643</v>
      </c>
      <c r="D1021" t="s">
        <v>895</v>
      </c>
      <c r="E1021" t="s">
        <v>894</v>
      </c>
      <c r="F1021">
        <v>643552</v>
      </c>
      <c r="G1021">
        <v>0.45329999999999998</v>
      </c>
      <c r="H1021">
        <v>9.9000000000000008E-3</v>
      </c>
      <c r="I1021">
        <v>1.8E-3</v>
      </c>
      <c r="J1021" s="6">
        <v>2.6000000000000001E-8</v>
      </c>
    </row>
    <row r="1022" spans="1:10" x14ac:dyDescent="0.2">
      <c r="A1022">
        <v>5</v>
      </c>
      <c r="B1022">
        <v>137725003</v>
      </c>
      <c r="C1022" t="s">
        <v>3644</v>
      </c>
      <c r="D1022" t="s">
        <v>895</v>
      </c>
      <c r="E1022" t="s">
        <v>894</v>
      </c>
      <c r="F1022">
        <v>690575</v>
      </c>
      <c r="G1022">
        <v>0.21110000000000001</v>
      </c>
      <c r="H1022">
        <v>1.17E-2</v>
      </c>
      <c r="I1022">
        <v>2.0999999999999999E-3</v>
      </c>
      <c r="J1022" s="6">
        <v>2.6000000000000001E-8</v>
      </c>
    </row>
    <row r="1023" spans="1:10" x14ac:dyDescent="0.2">
      <c r="A1023">
        <v>7</v>
      </c>
      <c r="B1023">
        <v>37714304</v>
      </c>
      <c r="C1023" t="s">
        <v>3645</v>
      </c>
      <c r="D1023" t="s">
        <v>895</v>
      </c>
      <c r="E1023" t="s">
        <v>894</v>
      </c>
      <c r="F1023">
        <v>794691</v>
      </c>
      <c r="G1023">
        <v>0.66239999999999999</v>
      </c>
      <c r="H1023">
        <v>9.7000000000000003E-3</v>
      </c>
      <c r="I1023">
        <v>1.6999999999999999E-3</v>
      </c>
      <c r="J1023" s="6">
        <v>2.6000000000000001E-8</v>
      </c>
    </row>
    <row r="1024" spans="1:10" x14ac:dyDescent="0.2">
      <c r="A1024">
        <v>20</v>
      </c>
      <c r="B1024">
        <v>50402079</v>
      </c>
      <c r="C1024" t="s">
        <v>3646</v>
      </c>
      <c r="D1024" t="s">
        <v>895</v>
      </c>
      <c r="E1024" t="s">
        <v>894</v>
      </c>
      <c r="F1024">
        <v>691867</v>
      </c>
      <c r="G1024">
        <v>0.31240000000000001</v>
      </c>
      <c r="H1024">
        <v>-1.03E-2</v>
      </c>
      <c r="I1024">
        <v>1.9E-3</v>
      </c>
      <c r="J1024" s="6">
        <v>2.6000000000000001E-8</v>
      </c>
    </row>
    <row r="1025" spans="1:10" x14ac:dyDescent="0.2">
      <c r="A1025">
        <v>5</v>
      </c>
      <c r="B1025">
        <v>106910910</v>
      </c>
      <c r="C1025" t="s">
        <v>3647</v>
      </c>
      <c r="D1025" t="s">
        <v>892</v>
      </c>
      <c r="E1025" t="s">
        <v>893</v>
      </c>
      <c r="F1025">
        <v>691439</v>
      </c>
      <c r="G1025">
        <v>0.84489999999999998</v>
      </c>
      <c r="H1025">
        <v>-1.32E-2</v>
      </c>
      <c r="I1025">
        <v>2.3999999999999998E-3</v>
      </c>
      <c r="J1025" s="6">
        <v>2.7E-8</v>
      </c>
    </row>
    <row r="1026" spans="1:10" x14ac:dyDescent="0.2">
      <c r="A1026">
        <v>5</v>
      </c>
      <c r="B1026">
        <v>108743293</v>
      </c>
      <c r="C1026" t="s">
        <v>3648</v>
      </c>
      <c r="D1026" t="s">
        <v>892</v>
      </c>
      <c r="E1026" t="s">
        <v>893</v>
      </c>
      <c r="F1026">
        <v>692086</v>
      </c>
      <c r="G1026">
        <v>0.41239999999999999</v>
      </c>
      <c r="H1026">
        <v>-9.7000000000000003E-3</v>
      </c>
      <c r="I1026">
        <v>1.6999999999999999E-3</v>
      </c>
      <c r="J1026" s="6">
        <v>2.7E-8</v>
      </c>
    </row>
    <row r="1027" spans="1:10" x14ac:dyDescent="0.2">
      <c r="A1027">
        <v>9</v>
      </c>
      <c r="B1027">
        <v>137989785</v>
      </c>
      <c r="C1027" t="s">
        <v>3649</v>
      </c>
      <c r="D1027" t="s">
        <v>894</v>
      </c>
      <c r="E1027" t="s">
        <v>893</v>
      </c>
      <c r="F1027">
        <v>672640</v>
      </c>
      <c r="G1027">
        <v>0.85850000000000004</v>
      </c>
      <c r="H1027">
        <v>-1.43E-2</v>
      </c>
      <c r="I1027">
        <v>2.5999999999999999E-3</v>
      </c>
      <c r="J1027" s="6">
        <v>2.7E-8</v>
      </c>
    </row>
    <row r="1028" spans="1:10" x14ac:dyDescent="0.2">
      <c r="A1028">
        <v>13</v>
      </c>
      <c r="B1028">
        <v>60497331</v>
      </c>
      <c r="C1028" t="s">
        <v>3650</v>
      </c>
      <c r="D1028" t="s">
        <v>895</v>
      </c>
      <c r="E1028" t="s">
        <v>894</v>
      </c>
      <c r="F1028">
        <v>790422</v>
      </c>
      <c r="G1028">
        <v>0.62990000000000002</v>
      </c>
      <c r="H1028">
        <v>-9.4000000000000004E-3</v>
      </c>
      <c r="I1028">
        <v>1.6999999999999999E-3</v>
      </c>
      <c r="J1028" s="6">
        <v>2.7E-8</v>
      </c>
    </row>
    <row r="1029" spans="1:10" x14ac:dyDescent="0.2">
      <c r="A1029">
        <v>3</v>
      </c>
      <c r="B1029">
        <v>128039895</v>
      </c>
      <c r="C1029" t="s">
        <v>3651</v>
      </c>
      <c r="D1029" t="s">
        <v>892</v>
      </c>
      <c r="E1029" t="s">
        <v>893</v>
      </c>
      <c r="F1029">
        <v>683787</v>
      </c>
      <c r="G1029">
        <v>4.8120000000000003E-2</v>
      </c>
      <c r="H1029">
        <v>-2.2700000000000001E-2</v>
      </c>
      <c r="I1029">
        <v>4.1000000000000003E-3</v>
      </c>
      <c r="J1029" s="6">
        <v>2.7999999999999999E-8</v>
      </c>
    </row>
    <row r="1030" spans="1:10" x14ac:dyDescent="0.2">
      <c r="A1030">
        <v>5</v>
      </c>
      <c r="B1030">
        <v>86131060</v>
      </c>
      <c r="C1030" t="s">
        <v>3652</v>
      </c>
      <c r="D1030" t="s">
        <v>892</v>
      </c>
      <c r="E1030" t="s">
        <v>893</v>
      </c>
      <c r="F1030">
        <v>691621</v>
      </c>
      <c r="G1030">
        <v>0.7863</v>
      </c>
      <c r="H1030">
        <v>-1.1900000000000001E-2</v>
      </c>
      <c r="I1030">
        <v>2.0999999999999999E-3</v>
      </c>
      <c r="J1030" s="6">
        <v>2.7999999999999999E-8</v>
      </c>
    </row>
    <row r="1031" spans="1:10" x14ac:dyDescent="0.2">
      <c r="A1031">
        <v>15</v>
      </c>
      <c r="B1031">
        <v>78117685</v>
      </c>
      <c r="C1031" t="s">
        <v>3653</v>
      </c>
      <c r="D1031" t="s">
        <v>895</v>
      </c>
      <c r="E1031" t="s">
        <v>894</v>
      </c>
      <c r="F1031">
        <v>685875</v>
      </c>
      <c r="G1031">
        <v>0.3831</v>
      </c>
      <c r="H1031">
        <v>9.9000000000000008E-3</v>
      </c>
      <c r="I1031">
        <v>1.8E-3</v>
      </c>
      <c r="J1031" s="6">
        <v>2.7999999999999999E-8</v>
      </c>
    </row>
    <row r="1032" spans="1:10" x14ac:dyDescent="0.2">
      <c r="A1032">
        <v>20</v>
      </c>
      <c r="B1032">
        <v>12430673</v>
      </c>
      <c r="C1032" t="s">
        <v>3654</v>
      </c>
      <c r="D1032" t="s">
        <v>895</v>
      </c>
      <c r="E1032" t="s">
        <v>894</v>
      </c>
      <c r="F1032">
        <v>527352</v>
      </c>
      <c r="G1032">
        <v>0.44950000000000001</v>
      </c>
      <c r="H1032">
        <v>1.0500000000000001E-2</v>
      </c>
      <c r="I1032">
        <v>1.9E-3</v>
      </c>
      <c r="J1032" s="6">
        <v>2.7999999999999999E-8</v>
      </c>
    </row>
    <row r="1033" spans="1:10" x14ac:dyDescent="0.2">
      <c r="A1033">
        <v>2</v>
      </c>
      <c r="B1033">
        <v>192949003</v>
      </c>
      <c r="C1033" t="s">
        <v>3655</v>
      </c>
      <c r="D1033" t="s">
        <v>895</v>
      </c>
      <c r="E1033" t="s">
        <v>894</v>
      </c>
      <c r="F1033">
        <v>686301</v>
      </c>
      <c r="G1033">
        <v>0.68810000000000004</v>
      </c>
      <c r="H1033">
        <v>1.04E-2</v>
      </c>
      <c r="I1033">
        <v>1.9E-3</v>
      </c>
      <c r="J1033" s="6">
        <v>2.9000000000000002E-8</v>
      </c>
    </row>
    <row r="1034" spans="1:10" x14ac:dyDescent="0.2">
      <c r="A1034">
        <v>15</v>
      </c>
      <c r="B1034">
        <v>77799657</v>
      </c>
      <c r="C1034" t="s">
        <v>3656</v>
      </c>
      <c r="D1034" t="s">
        <v>892</v>
      </c>
      <c r="E1034" t="s">
        <v>893</v>
      </c>
      <c r="F1034">
        <v>678149</v>
      </c>
      <c r="G1034">
        <v>0.3952</v>
      </c>
      <c r="H1034">
        <v>-0.01</v>
      </c>
      <c r="I1034">
        <v>1.8E-3</v>
      </c>
      <c r="J1034" s="6">
        <v>2.9000000000000002E-8</v>
      </c>
    </row>
    <row r="1035" spans="1:10" x14ac:dyDescent="0.2">
      <c r="A1035">
        <v>17</v>
      </c>
      <c r="B1035">
        <v>75707094</v>
      </c>
      <c r="C1035" t="s">
        <v>3657</v>
      </c>
      <c r="D1035" t="s">
        <v>892</v>
      </c>
      <c r="E1035" t="s">
        <v>895</v>
      </c>
      <c r="F1035">
        <v>682923</v>
      </c>
      <c r="G1035">
        <v>0.37</v>
      </c>
      <c r="H1035">
        <v>-0.01</v>
      </c>
      <c r="I1035">
        <v>1.8E-3</v>
      </c>
      <c r="J1035" s="6">
        <v>2.9000000000000002E-8</v>
      </c>
    </row>
    <row r="1036" spans="1:10" x14ac:dyDescent="0.2">
      <c r="A1036">
        <v>17</v>
      </c>
      <c r="B1036">
        <v>68215574</v>
      </c>
      <c r="C1036" t="s">
        <v>3658</v>
      </c>
      <c r="D1036" t="s">
        <v>894</v>
      </c>
      <c r="E1036" t="s">
        <v>893</v>
      </c>
      <c r="F1036">
        <v>676956</v>
      </c>
      <c r="G1036">
        <v>0.6956</v>
      </c>
      <c r="H1036">
        <v>-1.0699999999999999E-2</v>
      </c>
      <c r="I1036">
        <v>1.9E-3</v>
      </c>
      <c r="J1036" s="6">
        <v>2.9000000000000002E-8</v>
      </c>
    </row>
    <row r="1037" spans="1:10" x14ac:dyDescent="0.2">
      <c r="A1037">
        <v>3</v>
      </c>
      <c r="B1037">
        <v>193639623</v>
      </c>
      <c r="C1037" t="s">
        <v>3659</v>
      </c>
      <c r="D1037" t="s">
        <v>895</v>
      </c>
      <c r="E1037" t="s">
        <v>894</v>
      </c>
      <c r="F1037">
        <v>795578</v>
      </c>
      <c r="G1037">
        <v>0.66559999999999997</v>
      </c>
      <c r="H1037">
        <v>9.4999999999999998E-3</v>
      </c>
      <c r="I1037">
        <v>1.6999999999999999E-3</v>
      </c>
      <c r="J1037" s="6">
        <v>2.9999999999999997E-8</v>
      </c>
    </row>
    <row r="1038" spans="1:10" x14ac:dyDescent="0.2">
      <c r="A1038">
        <v>6</v>
      </c>
      <c r="B1038">
        <v>44805214</v>
      </c>
      <c r="C1038" t="s">
        <v>3660</v>
      </c>
      <c r="D1038" t="s">
        <v>895</v>
      </c>
      <c r="E1038" t="s">
        <v>893</v>
      </c>
      <c r="F1038">
        <v>691300</v>
      </c>
      <c r="G1038">
        <v>0.71889999999999998</v>
      </c>
      <c r="H1038">
        <v>1.04E-2</v>
      </c>
      <c r="I1038">
        <v>1.9E-3</v>
      </c>
      <c r="J1038" s="6">
        <v>2.9999999999999997E-8</v>
      </c>
    </row>
    <row r="1039" spans="1:10" x14ac:dyDescent="0.2">
      <c r="A1039">
        <v>2</v>
      </c>
      <c r="B1039">
        <v>133518125</v>
      </c>
      <c r="C1039" t="s">
        <v>3661</v>
      </c>
      <c r="D1039" t="s">
        <v>894</v>
      </c>
      <c r="E1039" t="s">
        <v>893</v>
      </c>
      <c r="F1039">
        <v>677027</v>
      </c>
      <c r="G1039">
        <v>0.25890000000000002</v>
      </c>
      <c r="H1039">
        <v>1.14E-2</v>
      </c>
      <c r="I1039">
        <v>2.0999999999999999E-3</v>
      </c>
      <c r="J1039" s="6">
        <v>3.1E-8</v>
      </c>
    </row>
    <row r="1040" spans="1:10" x14ac:dyDescent="0.2">
      <c r="A1040">
        <v>5</v>
      </c>
      <c r="B1040">
        <v>107607109</v>
      </c>
      <c r="C1040" t="s">
        <v>3662</v>
      </c>
      <c r="D1040" t="s">
        <v>892</v>
      </c>
      <c r="E1040" t="s">
        <v>894</v>
      </c>
      <c r="F1040">
        <v>651586</v>
      </c>
      <c r="G1040">
        <v>1.924E-2</v>
      </c>
      <c r="H1040">
        <v>3.5499999999999997E-2</v>
      </c>
      <c r="I1040">
        <v>6.4000000000000003E-3</v>
      </c>
      <c r="J1040" s="6">
        <v>3.1E-8</v>
      </c>
    </row>
    <row r="1041" spans="1:10" x14ac:dyDescent="0.2">
      <c r="A1041">
        <v>6</v>
      </c>
      <c r="B1041">
        <v>144280529</v>
      </c>
      <c r="C1041" t="s">
        <v>3663</v>
      </c>
      <c r="D1041" t="s">
        <v>892</v>
      </c>
      <c r="E1041" t="s">
        <v>893</v>
      </c>
      <c r="F1041">
        <v>682154</v>
      </c>
      <c r="G1041">
        <v>0.31719999999999998</v>
      </c>
      <c r="H1041">
        <v>-1.03E-2</v>
      </c>
      <c r="I1041">
        <v>1.9E-3</v>
      </c>
      <c r="J1041" s="6">
        <v>3.1E-8</v>
      </c>
    </row>
    <row r="1042" spans="1:10" x14ac:dyDescent="0.2">
      <c r="A1042">
        <v>12</v>
      </c>
      <c r="B1042">
        <v>16954133</v>
      </c>
      <c r="C1042" t="s">
        <v>3664</v>
      </c>
      <c r="D1042" t="s">
        <v>895</v>
      </c>
      <c r="E1042" t="s">
        <v>894</v>
      </c>
      <c r="F1042">
        <v>794724</v>
      </c>
      <c r="G1042">
        <v>0.76929999999999998</v>
      </c>
      <c r="H1042">
        <v>-1.06E-2</v>
      </c>
      <c r="I1042">
        <v>1.9E-3</v>
      </c>
      <c r="J1042" s="6">
        <v>3.1E-8</v>
      </c>
    </row>
    <row r="1043" spans="1:10" x14ac:dyDescent="0.2">
      <c r="A1043">
        <v>1</v>
      </c>
      <c r="B1043">
        <v>173457834</v>
      </c>
      <c r="C1043" t="s">
        <v>3665</v>
      </c>
      <c r="D1043" t="s">
        <v>892</v>
      </c>
      <c r="E1043" t="s">
        <v>893</v>
      </c>
      <c r="F1043">
        <v>668845</v>
      </c>
      <c r="G1043">
        <v>3.1399999999999997E-2</v>
      </c>
      <c r="H1043">
        <v>-2.81E-2</v>
      </c>
      <c r="I1043">
        <v>5.1000000000000004E-3</v>
      </c>
      <c r="J1043" s="6">
        <v>3.2000000000000002E-8</v>
      </c>
    </row>
    <row r="1044" spans="1:10" x14ac:dyDescent="0.2">
      <c r="A1044">
        <v>11</v>
      </c>
      <c r="B1044">
        <v>97831073</v>
      </c>
      <c r="C1044" t="s">
        <v>3666</v>
      </c>
      <c r="D1044" t="s">
        <v>892</v>
      </c>
      <c r="E1044" t="s">
        <v>893</v>
      </c>
      <c r="F1044">
        <v>692432</v>
      </c>
      <c r="G1044">
        <v>0.21149999999999999</v>
      </c>
      <c r="H1044">
        <v>-1.1599999999999999E-2</v>
      </c>
      <c r="I1044">
        <v>2.0999999999999999E-3</v>
      </c>
      <c r="J1044" s="6">
        <v>3.2000000000000002E-8</v>
      </c>
    </row>
    <row r="1045" spans="1:10" x14ac:dyDescent="0.2">
      <c r="A1045">
        <v>16</v>
      </c>
      <c r="B1045">
        <v>52548037</v>
      </c>
      <c r="C1045" t="s">
        <v>3667</v>
      </c>
      <c r="D1045" t="s">
        <v>892</v>
      </c>
      <c r="E1045" t="s">
        <v>893</v>
      </c>
      <c r="F1045">
        <v>688078</v>
      </c>
      <c r="G1045">
        <v>0.53320000000000001</v>
      </c>
      <c r="H1045">
        <v>-9.5999999999999992E-3</v>
      </c>
      <c r="I1045">
        <v>1.6999999999999999E-3</v>
      </c>
      <c r="J1045" s="6">
        <v>3.2000000000000002E-8</v>
      </c>
    </row>
    <row r="1046" spans="1:10" x14ac:dyDescent="0.2">
      <c r="A1046">
        <v>16</v>
      </c>
      <c r="B1046">
        <v>7071254</v>
      </c>
      <c r="C1046" t="s">
        <v>3668</v>
      </c>
      <c r="D1046" t="s">
        <v>892</v>
      </c>
      <c r="E1046" t="s">
        <v>895</v>
      </c>
      <c r="F1046">
        <v>678583</v>
      </c>
      <c r="G1046">
        <v>0.25779999999999997</v>
      </c>
      <c r="H1046">
        <v>1.12E-2</v>
      </c>
      <c r="I1046">
        <v>2E-3</v>
      </c>
      <c r="J1046" s="6">
        <v>3.2000000000000002E-8</v>
      </c>
    </row>
    <row r="1047" spans="1:10" x14ac:dyDescent="0.2">
      <c r="A1047">
        <v>17</v>
      </c>
      <c r="B1047">
        <v>29349688</v>
      </c>
      <c r="C1047" t="s">
        <v>3669</v>
      </c>
      <c r="D1047" t="s">
        <v>895</v>
      </c>
      <c r="E1047" t="s">
        <v>894</v>
      </c>
      <c r="F1047">
        <v>649518</v>
      </c>
      <c r="G1047">
        <v>0.1101</v>
      </c>
      <c r="H1047">
        <v>1.66E-2</v>
      </c>
      <c r="I1047">
        <v>3.0000000000000001E-3</v>
      </c>
      <c r="J1047" s="6">
        <v>3.2000000000000002E-8</v>
      </c>
    </row>
    <row r="1048" spans="1:10" x14ac:dyDescent="0.2">
      <c r="A1048">
        <v>2</v>
      </c>
      <c r="B1048">
        <v>200760629</v>
      </c>
      <c r="C1048" t="s">
        <v>3670</v>
      </c>
      <c r="D1048" t="s">
        <v>892</v>
      </c>
      <c r="E1048" t="s">
        <v>893</v>
      </c>
      <c r="F1048">
        <v>692593</v>
      </c>
      <c r="G1048">
        <v>0.63400000000000001</v>
      </c>
      <c r="H1048">
        <v>9.7999999999999997E-3</v>
      </c>
      <c r="I1048">
        <v>1.8E-3</v>
      </c>
      <c r="J1048" s="6">
        <v>3.2999999999999998E-8</v>
      </c>
    </row>
    <row r="1049" spans="1:10" x14ac:dyDescent="0.2">
      <c r="A1049">
        <v>6</v>
      </c>
      <c r="B1049">
        <v>164102214</v>
      </c>
      <c r="C1049" t="s">
        <v>3671</v>
      </c>
      <c r="D1049" t="s">
        <v>895</v>
      </c>
      <c r="E1049" t="s">
        <v>894</v>
      </c>
      <c r="F1049">
        <v>792719</v>
      </c>
      <c r="G1049">
        <v>0.68340000000000001</v>
      </c>
      <c r="H1049">
        <v>-9.9000000000000008E-3</v>
      </c>
      <c r="I1049">
        <v>1.8E-3</v>
      </c>
      <c r="J1049" s="6">
        <v>3.2999999999999998E-8</v>
      </c>
    </row>
    <row r="1050" spans="1:10" x14ac:dyDescent="0.2">
      <c r="A1050">
        <v>7</v>
      </c>
      <c r="B1050">
        <v>1273845</v>
      </c>
      <c r="C1050" t="s">
        <v>3672</v>
      </c>
      <c r="D1050" t="s">
        <v>892</v>
      </c>
      <c r="E1050" t="s">
        <v>895</v>
      </c>
      <c r="F1050">
        <v>610254</v>
      </c>
      <c r="G1050">
        <v>0.20749999999999999</v>
      </c>
      <c r="H1050">
        <v>-1.29E-2</v>
      </c>
      <c r="I1050">
        <v>2.3E-3</v>
      </c>
      <c r="J1050" s="6">
        <v>3.2999999999999998E-8</v>
      </c>
    </row>
    <row r="1051" spans="1:10" x14ac:dyDescent="0.2">
      <c r="A1051">
        <v>13</v>
      </c>
      <c r="B1051">
        <v>94116675</v>
      </c>
      <c r="C1051" t="s">
        <v>3673</v>
      </c>
      <c r="D1051" t="s">
        <v>892</v>
      </c>
      <c r="E1051" t="s">
        <v>893</v>
      </c>
      <c r="F1051">
        <v>689566</v>
      </c>
      <c r="G1051">
        <v>0.67500000000000004</v>
      </c>
      <c r="H1051">
        <v>1.0200000000000001E-2</v>
      </c>
      <c r="I1051">
        <v>1.8E-3</v>
      </c>
      <c r="J1051" s="6">
        <v>3.2999999999999998E-8</v>
      </c>
    </row>
    <row r="1052" spans="1:10" x14ac:dyDescent="0.2">
      <c r="A1052">
        <v>1</v>
      </c>
      <c r="B1052">
        <v>85201228</v>
      </c>
      <c r="C1052" t="s">
        <v>3674</v>
      </c>
      <c r="D1052" t="s">
        <v>895</v>
      </c>
      <c r="E1052" t="s">
        <v>894</v>
      </c>
      <c r="F1052">
        <v>670078</v>
      </c>
      <c r="G1052">
        <v>0.30609999999999998</v>
      </c>
      <c r="H1052">
        <v>-1.06E-2</v>
      </c>
      <c r="I1052">
        <v>1.9E-3</v>
      </c>
      <c r="J1052" s="6">
        <v>3.4E-8</v>
      </c>
    </row>
    <row r="1053" spans="1:10" x14ac:dyDescent="0.2">
      <c r="A1053">
        <v>4</v>
      </c>
      <c r="B1053">
        <v>144168013</v>
      </c>
      <c r="C1053" t="s">
        <v>3675</v>
      </c>
      <c r="D1053" t="s">
        <v>892</v>
      </c>
      <c r="E1053" t="s">
        <v>894</v>
      </c>
      <c r="F1053">
        <v>689685</v>
      </c>
      <c r="G1053">
        <v>0.5958</v>
      </c>
      <c r="H1053">
        <v>-9.7000000000000003E-3</v>
      </c>
      <c r="I1053">
        <v>1.8E-3</v>
      </c>
      <c r="J1053" s="6">
        <v>3.4E-8</v>
      </c>
    </row>
    <row r="1054" spans="1:10" x14ac:dyDescent="0.2">
      <c r="A1054">
        <v>6</v>
      </c>
      <c r="B1054">
        <v>19078274</v>
      </c>
      <c r="C1054" t="s">
        <v>3676</v>
      </c>
      <c r="D1054" t="s">
        <v>892</v>
      </c>
      <c r="E1054" t="s">
        <v>893</v>
      </c>
      <c r="F1054">
        <v>689031</v>
      </c>
      <c r="G1054">
        <v>0.80189999999999995</v>
      </c>
      <c r="H1054">
        <v>-1.2E-2</v>
      </c>
      <c r="I1054">
        <v>2.2000000000000001E-3</v>
      </c>
      <c r="J1054" s="6">
        <v>3.4E-8</v>
      </c>
    </row>
    <row r="1055" spans="1:10" x14ac:dyDescent="0.2">
      <c r="A1055">
        <v>3</v>
      </c>
      <c r="B1055">
        <v>70024751</v>
      </c>
      <c r="C1055" t="s">
        <v>3677</v>
      </c>
      <c r="D1055" t="s">
        <v>892</v>
      </c>
      <c r="E1055" t="s">
        <v>893</v>
      </c>
      <c r="F1055">
        <v>794768</v>
      </c>
      <c r="G1055">
        <v>0.73919999999999997</v>
      </c>
      <c r="H1055">
        <v>-1.01E-2</v>
      </c>
      <c r="I1055">
        <v>1.8E-3</v>
      </c>
      <c r="J1055" s="6">
        <v>3.5000000000000002E-8</v>
      </c>
    </row>
    <row r="1056" spans="1:10" x14ac:dyDescent="0.2">
      <c r="A1056">
        <v>7</v>
      </c>
      <c r="B1056">
        <v>122052524</v>
      </c>
      <c r="C1056" t="s">
        <v>3678</v>
      </c>
      <c r="D1056" t="s">
        <v>892</v>
      </c>
      <c r="E1056" t="s">
        <v>893</v>
      </c>
      <c r="F1056">
        <v>771110</v>
      </c>
      <c r="G1056">
        <v>0.62870000000000004</v>
      </c>
      <c r="H1056">
        <v>-9.4000000000000004E-3</v>
      </c>
      <c r="I1056">
        <v>1.6999999999999999E-3</v>
      </c>
      <c r="J1056" s="6">
        <v>3.5000000000000002E-8</v>
      </c>
    </row>
    <row r="1057" spans="1:10" x14ac:dyDescent="0.2">
      <c r="A1057">
        <v>12</v>
      </c>
      <c r="B1057">
        <v>89899912</v>
      </c>
      <c r="C1057" t="s">
        <v>3679</v>
      </c>
      <c r="D1057" t="s">
        <v>894</v>
      </c>
      <c r="E1057" t="s">
        <v>893</v>
      </c>
      <c r="F1057">
        <v>785448</v>
      </c>
      <c r="G1057">
        <v>0.71379999999999999</v>
      </c>
      <c r="H1057">
        <v>1.01E-2</v>
      </c>
      <c r="I1057">
        <v>1.8E-3</v>
      </c>
      <c r="J1057" s="6">
        <v>3.5000000000000002E-8</v>
      </c>
    </row>
    <row r="1058" spans="1:10" x14ac:dyDescent="0.2">
      <c r="A1058">
        <v>10</v>
      </c>
      <c r="B1058">
        <v>131120802</v>
      </c>
      <c r="C1058" t="s">
        <v>3680</v>
      </c>
      <c r="D1058" t="s">
        <v>895</v>
      </c>
      <c r="E1058" t="s">
        <v>894</v>
      </c>
      <c r="F1058">
        <v>676977</v>
      </c>
      <c r="G1058">
        <v>0.66149999999999998</v>
      </c>
      <c r="H1058">
        <v>-1.0200000000000001E-2</v>
      </c>
      <c r="I1058">
        <v>1.9E-3</v>
      </c>
      <c r="J1058" s="6">
        <v>3.5999999999999998E-8</v>
      </c>
    </row>
    <row r="1059" spans="1:10" x14ac:dyDescent="0.2">
      <c r="A1059">
        <v>14</v>
      </c>
      <c r="B1059">
        <v>41573132</v>
      </c>
      <c r="C1059" t="s">
        <v>3681</v>
      </c>
      <c r="D1059" t="s">
        <v>892</v>
      </c>
      <c r="E1059" t="s">
        <v>893</v>
      </c>
      <c r="F1059">
        <v>678354</v>
      </c>
      <c r="G1059">
        <v>0.82240000000000002</v>
      </c>
      <c r="H1059">
        <v>-1.26E-2</v>
      </c>
      <c r="I1059">
        <v>2.3E-3</v>
      </c>
      <c r="J1059" s="6">
        <v>3.5999999999999998E-8</v>
      </c>
    </row>
    <row r="1060" spans="1:10" x14ac:dyDescent="0.2">
      <c r="A1060">
        <v>14</v>
      </c>
      <c r="B1060">
        <v>30488699</v>
      </c>
      <c r="C1060" t="s">
        <v>3682</v>
      </c>
      <c r="D1060" t="s">
        <v>895</v>
      </c>
      <c r="E1060" t="s">
        <v>894</v>
      </c>
      <c r="F1060">
        <v>793480</v>
      </c>
      <c r="G1060">
        <v>0.82450000000000001</v>
      </c>
      <c r="H1060">
        <v>1.1900000000000001E-2</v>
      </c>
      <c r="I1060">
        <v>2.2000000000000001E-3</v>
      </c>
      <c r="J1060" s="6">
        <v>3.5999999999999998E-8</v>
      </c>
    </row>
    <row r="1061" spans="1:10" x14ac:dyDescent="0.2">
      <c r="A1061">
        <v>2</v>
      </c>
      <c r="B1061">
        <v>182584021</v>
      </c>
      <c r="C1061" t="s">
        <v>3683</v>
      </c>
      <c r="D1061" t="s">
        <v>892</v>
      </c>
      <c r="E1061" t="s">
        <v>894</v>
      </c>
      <c r="F1061">
        <v>679650</v>
      </c>
      <c r="G1061">
        <v>0.3911</v>
      </c>
      <c r="H1061">
        <v>-9.9000000000000008E-3</v>
      </c>
      <c r="I1061">
        <v>1.8E-3</v>
      </c>
      <c r="J1061" s="6">
        <v>3.7E-8</v>
      </c>
    </row>
    <row r="1062" spans="1:10" x14ac:dyDescent="0.2">
      <c r="A1062">
        <v>3</v>
      </c>
      <c r="B1062">
        <v>28631124</v>
      </c>
      <c r="C1062" t="s">
        <v>3684</v>
      </c>
      <c r="D1062" t="s">
        <v>895</v>
      </c>
      <c r="E1062" t="s">
        <v>894</v>
      </c>
      <c r="F1062">
        <v>688234</v>
      </c>
      <c r="G1062">
        <v>0.31</v>
      </c>
      <c r="H1062">
        <v>1.04E-2</v>
      </c>
      <c r="I1062">
        <v>1.9E-3</v>
      </c>
      <c r="J1062" s="6">
        <v>3.7E-8</v>
      </c>
    </row>
    <row r="1063" spans="1:10" x14ac:dyDescent="0.2">
      <c r="A1063">
        <v>9</v>
      </c>
      <c r="B1063">
        <v>27612918</v>
      </c>
      <c r="C1063" t="s">
        <v>3685</v>
      </c>
      <c r="D1063" t="s">
        <v>895</v>
      </c>
      <c r="E1063" t="s">
        <v>894</v>
      </c>
      <c r="F1063">
        <v>515509</v>
      </c>
      <c r="G1063">
        <v>0.74150000000000005</v>
      </c>
      <c r="H1063">
        <v>1.21E-2</v>
      </c>
      <c r="I1063">
        <v>2.2000000000000001E-3</v>
      </c>
      <c r="J1063" s="6">
        <v>3.7E-8</v>
      </c>
    </row>
    <row r="1064" spans="1:10" x14ac:dyDescent="0.2">
      <c r="A1064">
        <v>16</v>
      </c>
      <c r="B1064">
        <v>10180223</v>
      </c>
      <c r="C1064" t="s">
        <v>3686</v>
      </c>
      <c r="D1064" t="s">
        <v>892</v>
      </c>
      <c r="E1064" t="s">
        <v>893</v>
      </c>
      <c r="F1064">
        <v>688507</v>
      </c>
      <c r="G1064">
        <v>0.64170000000000005</v>
      </c>
      <c r="H1064">
        <v>-9.7999999999999997E-3</v>
      </c>
      <c r="I1064">
        <v>1.8E-3</v>
      </c>
      <c r="J1064" s="6">
        <v>3.7E-8</v>
      </c>
    </row>
    <row r="1065" spans="1:10" x14ac:dyDescent="0.2">
      <c r="A1065">
        <v>1</v>
      </c>
      <c r="B1065">
        <v>189839840</v>
      </c>
      <c r="C1065" t="s">
        <v>3687</v>
      </c>
      <c r="D1065" t="s">
        <v>892</v>
      </c>
      <c r="E1065" t="s">
        <v>893</v>
      </c>
      <c r="F1065">
        <v>680203</v>
      </c>
      <c r="G1065">
        <v>0.2117</v>
      </c>
      <c r="H1065">
        <v>1.17E-2</v>
      </c>
      <c r="I1065">
        <v>2.0999999999999999E-3</v>
      </c>
      <c r="J1065" s="6">
        <v>3.8000000000000003E-8</v>
      </c>
    </row>
    <row r="1066" spans="1:10" x14ac:dyDescent="0.2">
      <c r="A1066">
        <v>5</v>
      </c>
      <c r="B1066">
        <v>140992235</v>
      </c>
      <c r="C1066" t="s">
        <v>3688</v>
      </c>
      <c r="D1066" t="s">
        <v>892</v>
      </c>
      <c r="E1066" t="s">
        <v>893</v>
      </c>
      <c r="F1066">
        <v>690704</v>
      </c>
      <c r="G1066">
        <v>0.47899999999999998</v>
      </c>
      <c r="H1066">
        <v>-9.4999999999999998E-3</v>
      </c>
      <c r="I1066">
        <v>1.6999999999999999E-3</v>
      </c>
      <c r="J1066" s="6">
        <v>3.8000000000000003E-8</v>
      </c>
    </row>
    <row r="1067" spans="1:10" x14ac:dyDescent="0.2">
      <c r="A1067">
        <v>11</v>
      </c>
      <c r="B1067">
        <v>119824102</v>
      </c>
      <c r="C1067" t="s">
        <v>3689</v>
      </c>
      <c r="D1067" t="s">
        <v>892</v>
      </c>
      <c r="E1067" t="s">
        <v>893</v>
      </c>
      <c r="F1067">
        <v>686211</v>
      </c>
      <c r="G1067">
        <v>0.66159999999999997</v>
      </c>
      <c r="H1067">
        <v>-1.01E-2</v>
      </c>
      <c r="I1067">
        <v>1.8E-3</v>
      </c>
      <c r="J1067" s="6">
        <v>3.8000000000000003E-8</v>
      </c>
    </row>
    <row r="1068" spans="1:10" x14ac:dyDescent="0.2">
      <c r="A1068">
        <v>1</v>
      </c>
      <c r="B1068">
        <v>34283008</v>
      </c>
      <c r="C1068" t="s">
        <v>3690</v>
      </c>
      <c r="D1068" t="s">
        <v>895</v>
      </c>
      <c r="E1068" t="s">
        <v>893</v>
      </c>
      <c r="F1068">
        <v>688657</v>
      </c>
      <c r="G1068">
        <v>0.50839999999999996</v>
      </c>
      <c r="H1068">
        <v>-9.4000000000000004E-3</v>
      </c>
      <c r="I1068">
        <v>1.6999999999999999E-3</v>
      </c>
      <c r="J1068" s="6">
        <v>3.8999999999999998E-8</v>
      </c>
    </row>
    <row r="1069" spans="1:10" x14ac:dyDescent="0.2">
      <c r="A1069">
        <v>2</v>
      </c>
      <c r="B1069">
        <v>102436738</v>
      </c>
      <c r="C1069" t="s">
        <v>3691</v>
      </c>
      <c r="D1069" t="s">
        <v>892</v>
      </c>
      <c r="E1069" t="s">
        <v>893</v>
      </c>
      <c r="F1069">
        <v>684324</v>
      </c>
      <c r="G1069">
        <v>0.69420000000000004</v>
      </c>
      <c r="H1069">
        <v>1.04E-2</v>
      </c>
      <c r="I1069">
        <v>1.9E-3</v>
      </c>
      <c r="J1069" s="6">
        <v>3.8999999999999998E-8</v>
      </c>
    </row>
    <row r="1070" spans="1:10" x14ac:dyDescent="0.2">
      <c r="A1070">
        <v>8</v>
      </c>
      <c r="B1070">
        <v>68205187</v>
      </c>
      <c r="C1070" t="s">
        <v>3692</v>
      </c>
      <c r="D1070" t="s">
        <v>895</v>
      </c>
      <c r="E1070" t="s">
        <v>894</v>
      </c>
      <c r="F1070">
        <v>692322</v>
      </c>
      <c r="G1070">
        <v>0.27879999999999999</v>
      </c>
      <c r="H1070">
        <v>1.0500000000000001E-2</v>
      </c>
      <c r="I1070">
        <v>1.9E-3</v>
      </c>
      <c r="J1070" s="6">
        <v>3.8999999999999998E-8</v>
      </c>
    </row>
    <row r="1071" spans="1:10" x14ac:dyDescent="0.2">
      <c r="A1071">
        <v>18</v>
      </c>
      <c r="B1071">
        <v>13186928</v>
      </c>
      <c r="C1071" t="s">
        <v>3693</v>
      </c>
      <c r="D1071" t="s">
        <v>892</v>
      </c>
      <c r="E1071" t="s">
        <v>893</v>
      </c>
      <c r="F1071">
        <v>686597</v>
      </c>
      <c r="G1071">
        <v>0.18329999999999999</v>
      </c>
      <c r="H1071">
        <v>1.2500000000000001E-2</v>
      </c>
      <c r="I1071">
        <v>2.3E-3</v>
      </c>
      <c r="J1071" s="6">
        <v>3.8999999999999998E-8</v>
      </c>
    </row>
    <row r="1072" spans="1:10" x14ac:dyDescent="0.2">
      <c r="A1072">
        <v>12</v>
      </c>
      <c r="B1072">
        <v>123425575</v>
      </c>
      <c r="C1072" t="s">
        <v>3694</v>
      </c>
      <c r="D1072" t="s">
        <v>895</v>
      </c>
      <c r="E1072" t="s">
        <v>894</v>
      </c>
      <c r="F1072">
        <v>676418</v>
      </c>
      <c r="G1072">
        <v>0.40679999999999999</v>
      </c>
      <c r="H1072">
        <v>9.7999999999999997E-3</v>
      </c>
      <c r="I1072">
        <v>1.8E-3</v>
      </c>
      <c r="J1072" s="6">
        <v>4.0000000000000001E-8</v>
      </c>
    </row>
    <row r="1073" spans="1:10" x14ac:dyDescent="0.2">
      <c r="A1073">
        <v>3</v>
      </c>
      <c r="B1073">
        <v>89533267</v>
      </c>
      <c r="C1073" t="s">
        <v>3695</v>
      </c>
      <c r="D1073" t="s">
        <v>895</v>
      </c>
      <c r="E1073" t="s">
        <v>893</v>
      </c>
      <c r="F1073">
        <v>682225</v>
      </c>
      <c r="G1073">
        <v>0.74099999999999999</v>
      </c>
      <c r="H1073">
        <v>-1.0699999999999999E-2</v>
      </c>
      <c r="I1073">
        <v>2E-3</v>
      </c>
      <c r="J1073" s="6">
        <v>4.1000000000000003E-8</v>
      </c>
    </row>
    <row r="1074" spans="1:10" x14ac:dyDescent="0.2">
      <c r="A1074">
        <v>3</v>
      </c>
      <c r="B1074">
        <v>53520140</v>
      </c>
      <c r="C1074" t="s">
        <v>3696</v>
      </c>
      <c r="D1074" t="s">
        <v>892</v>
      </c>
      <c r="E1074" t="s">
        <v>893</v>
      </c>
      <c r="F1074">
        <v>783736</v>
      </c>
      <c r="G1074">
        <v>0.92381999999999997</v>
      </c>
      <c r="H1074">
        <v>1.6799999999999999E-2</v>
      </c>
      <c r="I1074">
        <v>3.0999999999999999E-3</v>
      </c>
      <c r="J1074" s="6">
        <v>4.1000000000000003E-8</v>
      </c>
    </row>
    <row r="1075" spans="1:10" x14ac:dyDescent="0.2">
      <c r="A1075">
        <v>9</v>
      </c>
      <c r="B1075">
        <v>14346060</v>
      </c>
      <c r="C1075" t="s">
        <v>3697</v>
      </c>
      <c r="D1075" t="s">
        <v>895</v>
      </c>
      <c r="E1075" t="s">
        <v>894</v>
      </c>
      <c r="F1075">
        <v>719128</v>
      </c>
      <c r="G1075">
        <v>0.64859999999999995</v>
      </c>
      <c r="H1075">
        <v>-0.01</v>
      </c>
      <c r="I1075">
        <v>1.8E-3</v>
      </c>
      <c r="J1075" s="6">
        <v>4.1000000000000003E-8</v>
      </c>
    </row>
    <row r="1076" spans="1:10" x14ac:dyDescent="0.2">
      <c r="A1076">
        <v>6</v>
      </c>
      <c r="B1076">
        <v>129408564</v>
      </c>
      <c r="C1076" t="s">
        <v>3698</v>
      </c>
      <c r="D1076" t="s">
        <v>892</v>
      </c>
      <c r="E1076" t="s">
        <v>893</v>
      </c>
      <c r="F1076">
        <v>673440</v>
      </c>
      <c r="G1076">
        <v>0.40100000000000002</v>
      </c>
      <c r="H1076">
        <v>-9.9000000000000008E-3</v>
      </c>
      <c r="I1076">
        <v>1.8E-3</v>
      </c>
      <c r="J1076" s="6">
        <v>4.1999999999999999E-8</v>
      </c>
    </row>
    <row r="1077" spans="1:10" x14ac:dyDescent="0.2">
      <c r="A1077">
        <v>1</v>
      </c>
      <c r="B1077">
        <v>42091708</v>
      </c>
      <c r="C1077" t="s">
        <v>3699</v>
      </c>
      <c r="D1077" t="s">
        <v>895</v>
      </c>
      <c r="E1077" t="s">
        <v>894</v>
      </c>
      <c r="F1077">
        <v>795348</v>
      </c>
      <c r="G1077">
        <v>0.55689999999999995</v>
      </c>
      <c r="H1077">
        <v>-8.8999999999999999E-3</v>
      </c>
      <c r="I1077">
        <v>1.6000000000000001E-3</v>
      </c>
      <c r="J1077" s="6">
        <v>4.3000000000000001E-8</v>
      </c>
    </row>
    <row r="1078" spans="1:10" x14ac:dyDescent="0.2">
      <c r="A1078">
        <v>8</v>
      </c>
      <c r="B1078">
        <v>6264879</v>
      </c>
      <c r="C1078" t="s">
        <v>3700</v>
      </c>
      <c r="D1078" t="s">
        <v>895</v>
      </c>
      <c r="E1078" t="s">
        <v>893</v>
      </c>
      <c r="F1078">
        <v>692117</v>
      </c>
      <c r="G1078">
        <v>0.13389999999999999</v>
      </c>
      <c r="H1078">
        <v>1.4200000000000001E-2</v>
      </c>
      <c r="I1078">
        <v>2.5999999999999999E-3</v>
      </c>
      <c r="J1078" s="6">
        <v>4.3000000000000001E-8</v>
      </c>
    </row>
    <row r="1079" spans="1:10" x14ac:dyDescent="0.2">
      <c r="A1079">
        <v>18</v>
      </c>
      <c r="B1079">
        <v>73139335</v>
      </c>
      <c r="C1079" t="s">
        <v>3701</v>
      </c>
      <c r="D1079" t="s">
        <v>894</v>
      </c>
      <c r="E1079" t="s">
        <v>893</v>
      </c>
      <c r="F1079">
        <v>692255</v>
      </c>
      <c r="G1079">
        <v>0.64200000000000002</v>
      </c>
      <c r="H1079">
        <v>9.7999999999999997E-3</v>
      </c>
      <c r="I1079">
        <v>1.8E-3</v>
      </c>
      <c r="J1079" s="6">
        <v>4.3000000000000001E-8</v>
      </c>
    </row>
    <row r="1080" spans="1:10" x14ac:dyDescent="0.2">
      <c r="A1080">
        <v>2</v>
      </c>
      <c r="B1080">
        <v>155027447</v>
      </c>
      <c r="C1080" t="s">
        <v>3702</v>
      </c>
      <c r="D1080" t="s">
        <v>892</v>
      </c>
      <c r="E1080" t="s">
        <v>893</v>
      </c>
      <c r="F1080">
        <v>680810</v>
      </c>
      <c r="G1080">
        <v>0.85009999999999997</v>
      </c>
      <c r="H1080">
        <v>-1.35E-2</v>
      </c>
      <c r="I1080">
        <v>2.5000000000000001E-3</v>
      </c>
      <c r="J1080" s="6">
        <v>4.3999999999999997E-8</v>
      </c>
    </row>
    <row r="1081" spans="1:10" x14ac:dyDescent="0.2">
      <c r="A1081">
        <v>3</v>
      </c>
      <c r="B1081">
        <v>131956008</v>
      </c>
      <c r="C1081" t="s">
        <v>3703</v>
      </c>
      <c r="D1081" t="s">
        <v>892</v>
      </c>
      <c r="E1081" t="s">
        <v>893</v>
      </c>
      <c r="F1081">
        <v>684260</v>
      </c>
      <c r="G1081">
        <v>0.61970000000000003</v>
      </c>
      <c r="H1081">
        <v>-9.5999999999999992E-3</v>
      </c>
      <c r="I1081">
        <v>1.8E-3</v>
      </c>
      <c r="J1081" s="6">
        <v>4.3999999999999997E-8</v>
      </c>
    </row>
    <row r="1082" spans="1:10" x14ac:dyDescent="0.2">
      <c r="A1082">
        <v>22</v>
      </c>
      <c r="B1082">
        <v>50637922</v>
      </c>
      <c r="C1082" t="s">
        <v>3704</v>
      </c>
      <c r="D1082" t="s">
        <v>894</v>
      </c>
      <c r="E1082" t="s">
        <v>893</v>
      </c>
      <c r="F1082">
        <v>688469</v>
      </c>
      <c r="G1082">
        <v>0.1368</v>
      </c>
      <c r="H1082">
        <v>1.38E-2</v>
      </c>
      <c r="I1082">
        <v>2.5000000000000001E-3</v>
      </c>
      <c r="J1082" s="6">
        <v>4.3999999999999997E-8</v>
      </c>
    </row>
    <row r="1083" spans="1:10" x14ac:dyDescent="0.2">
      <c r="A1083">
        <v>3</v>
      </c>
      <c r="B1083">
        <v>18742270</v>
      </c>
      <c r="C1083" t="s">
        <v>3705</v>
      </c>
      <c r="D1083" t="s">
        <v>894</v>
      </c>
      <c r="E1083" t="s">
        <v>893</v>
      </c>
      <c r="F1083">
        <v>691222</v>
      </c>
      <c r="G1083">
        <v>0.72729999999999995</v>
      </c>
      <c r="H1083">
        <v>1.06E-2</v>
      </c>
      <c r="I1083">
        <v>1.9E-3</v>
      </c>
      <c r="J1083" s="6">
        <v>4.4999999999999999E-8</v>
      </c>
    </row>
    <row r="1084" spans="1:10" x14ac:dyDescent="0.2">
      <c r="A1084">
        <v>3</v>
      </c>
      <c r="B1084">
        <v>185307402</v>
      </c>
      <c r="C1084" t="s">
        <v>3706</v>
      </c>
      <c r="D1084" t="s">
        <v>895</v>
      </c>
      <c r="E1084" t="s">
        <v>894</v>
      </c>
      <c r="F1084">
        <v>625243</v>
      </c>
      <c r="G1084">
        <v>0.25850000000000001</v>
      </c>
      <c r="H1084">
        <v>-1.0999999999999999E-2</v>
      </c>
      <c r="I1084">
        <v>2E-3</v>
      </c>
      <c r="J1084" s="6">
        <v>4.4999999999999999E-8</v>
      </c>
    </row>
    <row r="1085" spans="1:10" x14ac:dyDescent="0.2">
      <c r="A1085">
        <v>10</v>
      </c>
      <c r="B1085">
        <v>12943973</v>
      </c>
      <c r="C1085" t="s">
        <v>3707</v>
      </c>
      <c r="D1085" t="s">
        <v>895</v>
      </c>
      <c r="E1085" t="s">
        <v>894</v>
      </c>
      <c r="F1085">
        <v>690736</v>
      </c>
      <c r="G1085">
        <v>0.2833</v>
      </c>
      <c r="H1085">
        <v>1.0500000000000001E-2</v>
      </c>
      <c r="I1085">
        <v>1.9E-3</v>
      </c>
      <c r="J1085" s="6">
        <v>4.4999999999999999E-8</v>
      </c>
    </row>
    <row r="1086" spans="1:10" x14ac:dyDescent="0.2">
      <c r="A1086">
        <v>3</v>
      </c>
      <c r="B1086">
        <v>176341188</v>
      </c>
      <c r="C1086" t="s">
        <v>3708</v>
      </c>
      <c r="D1086" t="s">
        <v>895</v>
      </c>
      <c r="E1086" t="s">
        <v>894</v>
      </c>
      <c r="F1086">
        <v>691136</v>
      </c>
      <c r="G1086">
        <v>0.26679999999999998</v>
      </c>
      <c r="H1086">
        <v>1.06E-2</v>
      </c>
      <c r="I1086">
        <v>1.9E-3</v>
      </c>
      <c r="J1086" s="6">
        <v>4.6000000000000002E-8</v>
      </c>
    </row>
    <row r="1087" spans="1:10" x14ac:dyDescent="0.2">
      <c r="A1087">
        <v>5</v>
      </c>
      <c r="B1087">
        <v>17276986</v>
      </c>
      <c r="C1087" t="s">
        <v>3709</v>
      </c>
      <c r="D1087" t="s">
        <v>895</v>
      </c>
      <c r="E1087" t="s">
        <v>894</v>
      </c>
      <c r="F1087">
        <v>683103</v>
      </c>
      <c r="G1087">
        <v>0.1807</v>
      </c>
      <c r="H1087">
        <v>1.2699999999999999E-2</v>
      </c>
      <c r="I1087">
        <v>2.3E-3</v>
      </c>
      <c r="J1087" s="6">
        <v>4.6000000000000002E-8</v>
      </c>
    </row>
    <row r="1088" spans="1:10" x14ac:dyDescent="0.2">
      <c r="A1088">
        <v>9</v>
      </c>
      <c r="B1088">
        <v>34521867</v>
      </c>
      <c r="C1088" t="s">
        <v>3710</v>
      </c>
      <c r="D1088" t="s">
        <v>895</v>
      </c>
      <c r="E1088" t="s">
        <v>894</v>
      </c>
      <c r="F1088">
        <v>684503</v>
      </c>
      <c r="G1088">
        <v>0.3251</v>
      </c>
      <c r="H1088">
        <v>1.0200000000000001E-2</v>
      </c>
      <c r="I1088">
        <v>1.9E-3</v>
      </c>
      <c r="J1088" s="6">
        <v>4.6000000000000002E-8</v>
      </c>
    </row>
    <row r="1089" spans="1:10" x14ac:dyDescent="0.2">
      <c r="A1089">
        <v>2</v>
      </c>
      <c r="B1089">
        <v>241351756</v>
      </c>
      <c r="C1089" t="s">
        <v>3711</v>
      </c>
      <c r="D1089" t="s">
        <v>892</v>
      </c>
      <c r="E1089" t="s">
        <v>893</v>
      </c>
      <c r="F1089">
        <v>687811</v>
      </c>
      <c r="G1089">
        <v>0.67079999999999995</v>
      </c>
      <c r="H1089">
        <v>1.01E-2</v>
      </c>
      <c r="I1089">
        <v>1.8E-3</v>
      </c>
      <c r="J1089" s="6">
        <v>4.6999999999999997E-8</v>
      </c>
    </row>
    <row r="1090" spans="1:10" x14ac:dyDescent="0.2">
      <c r="A1090">
        <v>4</v>
      </c>
      <c r="B1090">
        <v>171082129</v>
      </c>
      <c r="C1090" t="s">
        <v>3712</v>
      </c>
      <c r="D1090" t="s">
        <v>895</v>
      </c>
      <c r="E1090" t="s">
        <v>894</v>
      </c>
      <c r="F1090">
        <v>687863</v>
      </c>
      <c r="G1090">
        <v>0.48720000000000002</v>
      </c>
      <c r="H1090">
        <v>-9.4000000000000004E-3</v>
      </c>
      <c r="I1090">
        <v>1.6999999999999999E-3</v>
      </c>
      <c r="J1090" s="6">
        <v>4.6999999999999997E-8</v>
      </c>
    </row>
    <row r="1091" spans="1:10" x14ac:dyDescent="0.2">
      <c r="A1091">
        <v>11</v>
      </c>
      <c r="B1091">
        <v>28581557</v>
      </c>
      <c r="C1091" t="s">
        <v>3713</v>
      </c>
      <c r="D1091" t="s">
        <v>895</v>
      </c>
      <c r="E1091" t="s">
        <v>894</v>
      </c>
      <c r="F1091">
        <v>683678</v>
      </c>
      <c r="G1091">
        <v>0.68149999999999999</v>
      </c>
      <c r="H1091">
        <v>1.0200000000000001E-2</v>
      </c>
      <c r="I1091">
        <v>1.9E-3</v>
      </c>
      <c r="J1091" s="6">
        <v>4.6999999999999997E-8</v>
      </c>
    </row>
    <row r="1092" spans="1:10" x14ac:dyDescent="0.2">
      <c r="A1092">
        <v>1</v>
      </c>
      <c r="B1092">
        <v>116467819</v>
      </c>
      <c r="C1092" t="s">
        <v>3714</v>
      </c>
      <c r="D1092" t="s">
        <v>895</v>
      </c>
      <c r="E1092" t="s">
        <v>893</v>
      </c>
      <c r="F1092">
        <v>688847</v>
      </c>
      <c r="G1092">
        <v>0.6028</v>
      </c>
      <c r="H1092">
        <v>-9.5999999999999992E-3</v>
      </c>
      <c r="I1092">
        <v>1.8E-3</v>
      </c>
      <c r="J1092" s="6">
        <v>4.8E-8</v>
      </c>
    </row>
    <row r="1093" spans="1:10" x14ac:dyDescent="0.2">
      <c r="A1093">
        <v>12</v>
      </c>
      <c r="B1093">
        <v>132688115</v>
      </c>
      <c r="C1093" t="s">
        <v>3715</v>
      </c>
      <c r="D1093" t="s">
        <v>895</v>
      </c>
      <c r="E1093" t="s">
        <v>894</v>
      </c>
      <c r="F1093">
        <v>641135</v>
      </c>
      <c r="G1093">
        <v>0.14510000000000001</v>
      </c>
      <c r="H1093">
        <v>1.44E-2</v>
      </c>
      <c r="I1093">
        <v>2.5999999999999999E-3</v>
      </c>
      <c r="J1093" s="6">
        <v>4.8E-8</v>
      </c>
    </row>
    <row r="1094" spans="1:10" x14ac:dyDescent="0.2">
      <c r="A1094">
        <v>2</v>
      </c>
      <c r="B1094">
        <v>60823556</v>
      </c>
      <c r="C1094" t="s">
        <v>3716</v>
      </c>
      <c r="D1094" t="s">
        <v>892</v>
      </c>
      <c r="E1094" t="s">
        <v>894</v>
      </c>
      <c r="F1094">
        <v>690909</v>
      </c>
      <c r="G1094">
        <v>0.1825</v>
      </c>
      <c r="H1094">
        <v>1.21E-2</v>
      </c>
      <c r="I1094">
        <v>2.2000000000000001E-3</v>
      </c>
      <c r="J1094" s="6">
        <v>4.9000000000000002E-8</v>
      </c>
    </row>
    <row r="1095" spans="1:10" x14ac:dyDescent="0.2">
      <c r="A1095">
        <v>11</v>
      </c>
      <c r="B1095">
        <v>89207232</v>
      </c>
      <c r="C1095" t="s">
        <v>3717</v>
      </c>
      <c r="D1095" t="s">
        <v>895</v>
      </c>
      <c r="E1095" t="s">
        <v>893</v>
      </c>
      <c r="F1095">
        <v>688168</v>
      </c>
      <c r="G1095">
        <v>6.905E-2</v>
      </c>
      <c r="H1095">
        <v>1.9099999999999999E-2</v>
      </c>
      <c r="I1095">
        <v>3.5000000000000001E-3</v>
      </c>
      <c r="J1095" s="6">
        <v>4.9000000000000002E-8</v>
      </c>
    </row>
    <row r="1096" spans="1:10" x14ac:dyDescent="0.2">
      <c r="A1096">
        <v>5</v>
      </c>
      <c r="B1096">
        <v>71829971</v>
      </c>
      <c r="C1096" t="s">
        <v>3718</v>
      </c>
      <c r="D1096" t="s">
        <v>892</v>
      </c>
      <c r="E1096" t="s">
        <v>895</v>
      </c>
      <c r="F1096">
        <v>691115</v>
      </c>
      <c r="G1096">
        <v>0.21879999999999999</v>
      </c>
      <c r="H1096">
        <v>1.14E-2</v>
      </c>
      <c r="I1096">
        <v>2.0999999999999999E-3</v>
      </c>
      <c r="J1096" s="6">
        <v>4.9999999999999998E-8</v>
      </c>
    </row>
    <row r="1097" spans="1:10" x14ac:dyDescent="0.2">
      <c r="A1097">
        <v>9</v>
      </c>
      <c r="B1097">
        <v>85858511</v>
      </c>
      <c r="C1097" t="s">
        <v>3719</v>
      </c>
      <c r="D1097" t="s">
        <v>895</v>
      </c>
      <c r="E1097" t="s">
        <v>893</v>
      </c>
      <c r="F1097">
        <v>690868</v>
      </c>
      <c r="G1097">
        <v>0.84570000000000001</v>
      </c>
      <c r="H1097">
        <v>-1.3100000000000001E-2</v>
      </c>
      <c r="I1097">
        <v>2.3999999999999998E-3</v>
      </c>
      <c r="J1097" s="6">
        <v>4.9999999999999998E-8</v>
      </c>
    </row>
    <row r="1098" spans="1:10" x14ac:dyDescent="0.2">
      <c r="A1098">
        <v>11</v>
      </c>
      <c r="B1098">
        <v>20959394</v>
      </c>
      <c r="C1098" t="s">
        <v>3720</v>
      </c>
      <c r="D1098" t="s">
        <v>895</v>
      </c>
      <c r="E1098" t="s">
        <v>894</v>
      </c>
      <c r="F1098">
        <v>691266</v>
      </c>
      <c r="G1098">
        <v>5.1159999999999997E-2</v>
      </c>
      <c r="H1098">
        <v>2.1600000000000001E-2</v>
      </c>
      <c r="I1098">
        <v>4.0000000000000001E-3</v>
      </c>
      <c r="J1098" s="6">
        <v>4.9999999999999998E-8</v>
      </c>
    </row>
    <row r="1099" spans="1:10" x14ac:dyDescent="0.2">
      <c r="A1099">
        <v>17</v>
      </c>
      <c r="B1099">
        <v>55799993</v>
      </c>
      <c r="C1099" t="s">
        <v>3721</v>
      </c>
      <c r="D1099" t="s">
        <v>895</v>
      </c>
      <c r="E1099" t="s">
        <v>894</v>
      </c>
      <c r="F1099">
        <v>794819</v>
      </c>
      <c r="G1099">
        <v>0.51329999999999998</v>
      </c>
      <c r="H1099">
        <v>-8.8000000000000005E-3</v>
      </c>
      <c r="I1099">
        <v>1.6000000000000001E-3</v>
      </c>
      <c r="J1099" s="6">
        <v>4.9999999999999998E-8</v>
      </c>
    </row>
    <row r="1101" spans="1:10" x14ac:dyDescent="0.2">
      <c r="A1101" s="1" t="s">
        <v>1198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62E29-D215-334D-990B-2C5AFB3AEDC2}">
  <sheetPr codeName="Sheet6"/>
  <dimension ref="A1:J620"/>
  <sheetViews>
    <sheetView workbookViewId="0">
      <selection activeCell="K26" sqref="K26"/>
    </sheetView>
  </sheetViews>
  <sheetFormatPr baseColWidth="10" defaultRowHeight="16" x14ac:dyDescent="0.2"/>
  <cols>
    <col min="1" max="1" width="7.33203125" customWidth="1"/>
    <col min="2" max="2" width="10.1640625" bestFit="1" customWidth="1"/>
    <col min="3" max="3" width="12.6640625" bestFit="1" customWidth="1"/>
    <col min="4" max="4" width="14.1640625" customWidth="1"/>
    <col min="5" max="5" width="13.5" customWidth="1"/>
    <col min="6" max="6" width="7.1640625" bestFit="1" customWidth="1"/>
    <col min="7" max="7" width="18.6640625" customWidth="1"/>
    <col min="8" max="8" width="7.83203125" bestFit="1" customWidth="1"/>
    <col min="9" max="9" width="7.1640625" bestFit="1" customWidth="1"/>
    <col min="10" max="10" width="9.33203125" bestFit="1" customWidth="1"/>
  </cols>
  <sheetData>
    <row r="1" spans="1:10" x14ac:dyDescent="0.2">
      <c r="A1" s="1" t="s">
        <v>1189</v>
      </c>
    </row>
    <row r="2" spans="1:10" x14ac:dyDescent="0.2">
      <c r="A2" t="s">
        <v>883</v>
      </c>
      <c r="B2" t="s">
        <v>884</v>
      </c>
      <c r="C2" t="s">
        <v>885</v>
      </c>
      <c r="D2" t="s">
        <v>886</v>
      </c>
      <c r="E2" t="s">
        <v>887</v>
      </c>
      <c r="F2" t="s">
        <v>888</v>
      </c>
      <c r="G2" t="s">
        <v>889</v>
      </c>
      <c r="H2" t="s">
        <v>15</v>
      </c>
      <c r="I2" t="s">
        <v>890</v>
      </c>
      <c r="J2" t="s">
        <v>891</v>
      </c>
    </row>
    <row r="3" spans="1:10" x14ac:dyDescent="0.2">
      <c r="A3">
        <v>6</v>
      </c>
      <c r="B3">
        <v>127454893</v>
      </c>
      <c r="C3" t="s">
        <v>2060</v>
      </c>
      <c r="D3" t="s">
        <v>892</v>
      </c>
      <c r="E3" t="s">
        <v>893</v>
      </c>
      <c r="F3">
        <v>550831</v>
      </c>
      <c r="G3">
        <v>4.0899999999999999E-2</v>
      </c>
      <c r="H3">
        <v>0.126</v>
      </c>
      <c r="I3">
        <v>4.4000000000000003E-3</v>
      </c>
      <c r="J3" s="6">
        <v>4.5600000000000004E-183</v>
      </c>
    </row>
    <row r="4" spans="1:10" x14ac:dyDescent="0.2">
      <c r="A4">
        <v>16</v>
      </c>
      <c r="B4">
        <v>53803574</v>
      </c>
      <c r="C4" t="s">
        <v>2061</v>
      </c>
      <c r="D4" t="s">
        <v>892</v>
      </c>
      <c r="E4" t="s">
        <v>895</v>
      </c>
      <c r="F4">
        <v>695851</v>
      </c>
      <c r="G4">
        <v>0.4088</v>
      </c>
      <c r="H4">
        <v>3.9800000000000002E-2</v>
      </c>
      <c r="I4">
        <v>1.6999999999999999E-3</v>
      </c>
      <c r="J4" s="6">
        <v>3.9899999999999998E-118</v>
      </c>
    </row>
    <row r="5" spans="1:10" x14ac:dyDescent="0.2">
      <c r="A5">
        <v>6</v>
      </c>
      <c r="B5">
        <v>43757896</v>
      </c>
      <c r="C5" t="s">
        <v>2062</v>
      </c>
      <c r="D5" t="s">
        <v>892</v>
      </c>
      <c r="E5" t="s">
        <v>894</v>
      </c>
      <c r="F5">
        <v>678785</v>
      </c>
      <c r="G5">
        <v>0.47989999999999999</v>
      </c>
      <c r="H5">
        <v>3.5099999999999999E-2</v>
      </c>
      <c r="I5">
        <v>1.6999999999999999E-3</v>
      </c>
      <c r="J5" s="6">
        <v>7.4200000000000003E-92</v>
      </c>
    </row>
    <row r="6" spans="1:10" x14ac:dyDescent="0.2">
      <c r="A6">
        <v>3</v>
      </c>
      <c r="B6">
        <v>64718258</v>
      </c>
      <c r="C6" t="s">
        <v>2063</v>
      </c>
      <c r="D6" t="s">
        <v>894</v>
      </c>
      <c r="E6" t="s">
        <v>893</v>
      </c>
      <c r="F6">
        <v>682164</v>
      </c>
      <c r="G6">
        <v>0.26979999999999998</v>
      </c>
      <c r="H6">
        <v>-2.9100000000000001E-2</v>
      </c>
      <c r="I6">
        <v>1.9E-3</v>
      </c>
      <c r="J6" s="6">
        <v>9.9999999999999989E-55</v>
      </c>
    </row>
    <row r="7" spans="1:10" x14ac:dyDescent="0.2">
      <c r="A7">
        <v>3</v>
      </c>
      <c r="B7">
        <v>156797648</v>
      </c>
      <c r="C7" t="s">
        <v>2064</v>
      </c>
      <c r="D7" t="s">
        <v>895</v>
      </c>
      <c r="E7" t="s">
        <v>894</v>
      </c>
      <c r="F7">
        <v>685782</v>
      </c>
      <c r="G7">
        <v>0.38140000000000002</v>
      </c>
      <c r="H7">
        <v>-2.7099999999999999E-2</v>
      </c>
      <c r="I7">
        <v>1.8E-3</v>
      </c>
      <c r="J7" s="6">
        <v>1.4719999999999994E-53</v>
      </c>
    </row>
    <row r="8" spans="1:10" x14ac:dyDescent="0.2">
      <c r="A8">
        <v>12</v>
      </c>
      <c r="B8">
        <v>124505444</v>
      </c>
      <c r="C8" t="s">
        <v>2065</v>
      </c>
      <c r="D8" t="s">
        <v>895</v>
      </c>
      <c r="E8" t="s">
        <v>894</v>
      </c>
      <c r="F8">
        <v>697620</v>
      </c>
      <c r="G8">
        <v>0.58360000000000001</v>
      </c>
      <c r="H8">
        <v>2.5899999999999999E-2</v>
      </c>
      <c r="I8">
        <v>1.6999999999999999E-3</v>
      </c>
      <c r="J8" s="6">
        <v>6.1949999999999998E-51</v>
      </c>
    </row>
    <row r="9" spans="1:10" x14ac:dyDescent="0.2">
      <c r="A9">
        <v>1</v>
      </c>
      <c r="B9">
        <v>219653101</v>
      </c>
      <c r="C9" t="s">
        <v>2066</v>
      </c>
      <c r="D9" t="s">
        <v>895</v>
      </c>
      <c r="E9" t="s">
        <v>894</v>
      </c>
      <c r="F9">
        <v>630076</v>
      </c>
      <c r="G9">
        <v>0.32800000000000001</v>
      </c>
      <c r="H9">
        <v>-2.7699999999999999E-2</v>
      </c>
      <c r="I9">
        <v>1.9E-3</v>
      </c>
      <c r="J9" s="6">
        <v>1.591E-49</v>
      </c>
    </row>
    <row r="10" spans="1:10" x14ac:dyDescent="0.2">
      <c r="A10">
        <v>19</v>
      </c>
      <c r="B10">
        <v>18389135</v>
      </c>
      <c r="C10" t="s">
        <v>2067</v>
      </c>
      <c r="D10" t="s">
        <v>892</v>
      </c>
      <c r="E10" t="s">
        <v>893</v>
      </c>
      <c r="F10">
        <v>697639</v>
      </c>
      <c r="G10">
        <v>0.35930000000000001</v>
      </c>
      <c r="H10">
        <v>2.5100000000000001E-2</v>
      </c>
      <c r="I10">
        <v>1.8E-3</v>
      </c>
      <c r="J10" s="6">
        <v>4.6749999999999995E-46</v>
      </c>
    </row>
    <row r="11" spans="1:10" x14ac:dyDescent="0.2">
      <c r="A11">
        <v>6</v>
      </c>
      <c r="B11">
        <v>6738752</v>
      </c>
      <c r="C11" t="s">
        <v>2068</v>
      </c>
      <c r="D11" t="s">
        <v>895</v>
      </c>
      <c r="E11" t="s">
        <v>894</v>
      </c>
      <c r="F11">
        <v>697575</v>
      </c>
      <c r="G11">
        <v>0.38240000000000002</v>
      </c>
      <c r="H11">
        <v>-2.47E-2</v>
      </c>
      <c r="I11">
        <v>1.6999999999999999E-3</v>
      </c>
      <c r="J11" s="6">
        <v>5.494E-46</v>
      </c>
    </row>
    <row r="12" spans="1:10" x14ac:dyDescent="0.2">
      <c r="A12">
        <v>12</v>
      </c>
      <c r="B12">
        <v>54342684</v>
      </c>
      <c r="C12" t="s">
        <v>2069</v>
      </c>
      <c r="D12" t="s">
        <v>892</v>
      </c>
      <c r="E12" t="s">
        <v>894</v>
      </c>
      <c r="F12">
        <v>697639</v>
      </c>
      <c r="G12">
        <v>0.22159999999999999</v>
      </c>
      <c r="H12">
        <v>2.8199999999999999E-2</v>
      </c>
      <c r="I12">
        <v>2E-3</v>
      </c>
      <c r="J12" s="6">
        <v>1.058E-45</v>
      </c>
    </row>
    <row r="13" spans="1:10" x14ac:dyDescent="0.2">
      <c r="A13">
        <v>1</v>
      </c>
      <c r="B13">
        <v>119546842</v>
      </c>
      <c r="C13" t="s">
        <v>2070</v>
      </c>
      <c r="D13" t="s">
        <v>895</v>
      </c>
      <c r="E13" t="s">
        <v>894</v>
      </c>
      <c r="F13">
        <v>697647</v>
      </c>
      <c r="G13">
        <v>0.55649999999999999</v>
      </c>
      <c r="H13">
        <v>2.4E-2</v>
      </c>
      <c r="I13">
        <v>1.6999999999999999E-3</v>
      </c>
      <c r="J13" s="6">
        <v>1.8100000000000001E-45</v>
      </c>
    </row>
    <row r="14" spans="1:10" x14ac:dyDescent="0.2">
      <c r="A14">
        <v>6</v>
      </c>
      <c r="B14">
        <v>34192036</v>
      </c>
      <c r="C14" t="s">
        <v>2071</v>
      </c>
      <c r="D14" t="s">
        <v>892</v>
      </c>
      <c r="E14" t="s">
        <v>894</v>
      </c>
      <c r="F14">
        <v>485486</v>
      </c>
      <c r="G14">
        <v>4.3200000000000002E-2</v>
      </c>
      <c r="H14">
        <v>6.7400000000000002E-2</v>
      </c>
      <c r="I14">
        <v>4.7999999999999996E-3</v>
      </c>
      <c r="J14" s="6">
        <v>2.9439999999999999E-44</v>
      </c>
    </row>
    <row r="15" spans="1:10" x14ac:dyDescent="0.2">
      <c r="A15">
        <v>19</v>
      </c>
      <c r="B15">
        <v>33893008</v>
      </c>
      <c r="C15" t="s">
        <v>2072</v>
      </c>
      <c r="D15" t="s">
        <v>892</v>
      </c>
      <c r="E15" t="s">
        <v>893</v>
      </c>
      <c r="F15">
        <v>697495</v>
      </c>
      <c r="G15">
        <v>0.58050000000000002</v>
      </c>
      <c r="H15">
        <v>-2.3699999999999999E-2</v>
      </c>
      <c r="I15">
        <v>1.6999999999999999E-3</v>
      </c>
      <c r="J15" s="6">
        <v>1.451E-43</v>
      </c>
    </row>
    <row r="16" spans="1:10" x14ac:dyDescent="0.2">
      <c r="A16">
        <v>12</v>
      </c>
      <c r="B16">
        <v>26463082</v>
      </c>
      <c r="C16" t="s">
        <v>2073</v>
      </c>
      <c r="D16" t="s">
        <v>895</v>
      </c>
      <c r="E16" t="s">
        <v>894</v>
      </c>
      <c r="F16">
        <v>697495</v>
      </c>
      <c r="G16">
        <v>0.76459999999999995</v>
      </c>
      <c r="H16">
        <v>-2.6599999999999999E-2</v>
      </c>
      <c r="I16">
        <v>1.9E-3</v>
      </c>
      <c r="J16" s="6">
        <v>2.9959999999999999E-43</v>
      </c>
    </row>
    <row r="17" spans="1:10" x14ac:dyDescent="0.2">
      <c r="A17">
        <v>1</v>
      </c>
      <c r="B17">
        <v>170372503</v>
      </c>
      <c r="C17" t="s">
        <v>2074</v>
      </c>
      <c r="D17" t="s">
        <v>892</v>
      </c>
      <c r="E17" t="s">
        <v>894</v>
      </c>
      <c r="F17">
        <v>668419</v>
      </c>
      <c r="G17">
        <v>0.27289999999999998</v>
      </c>
      <c r="H17">
        <v>-2.6599999999999999E-2</v>
      </c>
      <c r="I17">
        <v>1.9E-3</v>
      </c>
      <c r="J17" s="6">
        <v>6.402E-43</v>
      </c>
    </row>
    <row r="18" spans="1:10" x14ac:dyDescent="0.2">
      <c r="A18">
        <v>2</v>
      </c>
      <c r="B18">
        <v>165513091</v>
      </c>
      <c r="C18" t="s">
        <v>989</v>
      </c>
      <c r="D18" t="s">
        <v>895</v>
      </c>
      <c r="E18" t="s">
        <v>894</v>
      </c>
      <c r="F18">
        <v>697393</v>
      </c>
      <c r="G18">
        <v>0.58399999999999996</v>
      </c>
      <c r="H18">
        <v>2.2800000000000001E-2</v>
      </c>
      <c r="I18">
        <v>1.6999999999999999E-3</v>
      </c>
      <c r="J18" s="6">
        <v>2.8549999999999999E-41</v>
      </c>
    </row>
    <row r="19" spans="1:10" x14ac:dyDescent="0.2">
      <c r="A19">
        <v>1</v>
      </c>
      <c r="B19">
        <v>172358167</v>
      </c>
      <c r="C19" t="s">
        <v>2075</v>
      </c>
      <c r="D19" t="s">
        <v>892</v>
      </c>
      <c r="E19" t="s">
        <v>893</v>
      </c>
      <c r="F19">
        <v>697329</v>
      </c>
      <c r="G19">
        <v>0.55479999999999996</v>
      </c>
      <c r="H19">
        <v>-2.24E-2</v>
      </c>
      <c r="I19">
        <v>1.6999999999999999E-3</v>
      </c>
      <c r="J19" s="6">
        <v>2.2059999999999999E-40</v>
      </c>
    </row>
    <row r="20" spans="1:10" x14ac:dyDescent="0.2">
      <c r="A20">
        <v>18</v>
      </c>
      <c r="B20">
        <v>57829135</v>
      </c>
      <c r="C20" t="s">
        <v>2076</v>
      </c>
      <c r="D20" t="s">
        <v>895</v>
      </c>
      <c r="E20" t="s">
        <v>894</v>
      </c>
      <c r="F20">
        <v>697633</v>
      </c>
      <c r="G20">
        <v>0.75319999999999998</v>
      </c>
      <c r="H20">
        <v>-2.63E-2</v>
      </c>
      <c r="I20">
        <v>2E-3</v>
      </c>
      <c r="J20" s="6">
        <v>2.5300000000000001E-39</v>
      </c>
    </row>
    <row r="21" spans="1:10" x14ac:dyDescent="0.2">
      <c r="A21">
        <v>7</v>
      </c>
      <c r="B21">
        <v>26397239</v>
      </c>
      <c r="C21" t="s">
        <v>2077</v>
      </c>
      <c r="D21" t="s">
        <v>892</v>
      </c>
      <c r="E21" t="s">
        <v>894</v>
      </c>
      <c r="F21">
        <v>685950</v>
      </c>
      <c r="G21">
        <v>0.56940000000000002</v>
      </c>
      <c r="H21">
        <v>-2.2599999999999999E-2</v>
      </c>
      <c r="I21">
        <v>1.6999999999999999E-3</v>
      </c>
      <c r="J21" s="6">
        <v>3.6739999999999996E-39</v>
      </c>
    </row>
    <row r="22" spans="1:10" x14ac:dyDescent="0.2">
      <c r="A22">
        <v>12</v>
      </c>
      <c r="B22">
        <v>54421476</v>
      </c>
      <c r="C22" t="s">
        <v>2078</v>
      </c>
      <c r="D22" t="s">
        <v>892</v>
      </c>
      <c r="E22" t="s">
        <v>894</v>
      </c>
      <c r="F22">
        <v>657052</v>
      </c>
      <c r="G22">
        <v>0.35099999999999998</v>
      </c>
      <c r="H22">
        <v>2.3599999999999999E-2</v>
      </c>
      <c r="I22">
        <v>1.8E-3</v>
      </c>
      <c r="J22" s="6">
        <v>8.584E-39</v>
      </c>
    </row>
    <row r="23" spans="1:10" x14ac:dyDescent="0.2">
      <c r="A23">
        <v>3</v>
      </c>
      <c r="B23">
        <v>129341403</v>
      </c>
      <c r="C23" t="s">
        <v>2079</v>
      </c>
      <c r="D23" t="s">
        <v>892</v>
      </c>
      <c r="E23" t="s">
        <v>894</v>
      </c>
      <c r="F23">
        <v>630036</v>
      </c>
      <c r="G23">
        <v>0.81430000000000002</v>
      </c>
      <c r="H23">
        <v>2.8799999999999999E-2</v>
      </c>
      <c r="I23">
        <v>2.3E-3</v>
      </c>
      <c r="J23" s="6">
        <v>2.0909999999999999E-37</v>
      </c>
    </row>
    <row r="24" spans="1:10" x14ac:dyDescent="0.2">
      <c r="A24">
        <v>2</v>
      </c>
      <c r="B24">
        <v>188115398</v>
      </c>
      <c r="C24" t="s">
        <v>2080</v>
      </c>
      <c r="D24" t="s">
        <v>892</v>
      </c>
      <c r="E24" t="s">
        <v>893</v>
      </c>
      <c r="F24">
        <v>697572</v>
      </c>
      <c r="G24">
        <v>0.53720000000000001</v>
      </c>
      <c r="H24">
        <v>2.1499999999999998E-2</v>
      </c>
      <c r="I24">
        <v>1.6999999999999999E-3</v>
      </c>
      <c r="J24" s="6">
        <v>2.7580000000000001E-37</v>
      </c>
    </row>
    <row r="25" spans="1:10" x14ac:dyDescent="0.2">
      <c r="A25">
        <v>19</v>
      </c>
      <c r="B25">
        <v>45411941</v>
      </c>
      <c r="C25" t="s">
        <v>1087</v>
      </c>
      <c r="D25" t="s">
        <v>895</v>
      </c>
      <c r="E25" t="s">
        <v>894</v>
      </c>
      <c r="F25">
        <v>485486</v>
      </c>
      <c r="G25">
        <v>0.84589999999999999</v>
      </c>
      <c r="H25">
        <v>3.4599999999999999E-2</v>
      </c>
      <c r="I25">
        <v>2.7000000000000001E-3</v>
      </c>
      <c r="J25" s="6">
        <v>4.2139999999999996E-37</v>
      </c>
    </row>
    <row r="26" spans="1:10" x14ac:dyDescent="0.2">
      <c r="A26">
        <v>12</v>
      </c>
      <c r="B26">
        <v>124496316</v>
      </c>
      <c r="C26" t="s">
        <v>2081</v>
      </c>
      <c r="D26" t="s">
        <v>892</v>
      </c>
      <c r="E26" t="s">
        <v>893</v>
      </c>
      <c r="F26">
        <v>485486</v>
      </c>
      <c r="G26">
        <v>0.62250000000000005</v>
      </c>
      <c r="H26">
        <v>2.6499999999999999E-2</v>
      </c>
      <c r="I26">
        <v>2.0999999999999999E-3</v>
      </c>
      <c r="J26" s="6">
        <v>4.9739999999999993E-36</v>
      </c>
    </row>
    <row r="27" spans="1:10" x14ac:dyDescent="0.2">
      <c r="A27">
        <v>5</v>
      </c>
      <c r="B27">
        <v>55806751</v>
      </c>
      <c r="C27" t="s">
        <v>2082</v>
      </c>
      <c r="D27" t="s">
        <v>892</v>
      </c>
      <c r="E27" t="s">
        <v>893</v>
      </c>
      <c r="F27">
        <v>697587</v>
      </c>
      <c r="G27">
        <v>0.24959999999999999</v>
      </c>
      <c r="H27">
        <v>2.3900000000000001E-2</v>
      </c>
      <c r="I27">
        <v>1.9E-3</v>
      </c>
      <c r="J27" s="6">
        <v>1.0740000000000001E-35</v>
      </c>
    </row>
    <row r="28" spans="1:10" x14ac:dyDescent="0.2">
      <c r="A28">
        <v>13</v>
      </c>
      <c r="B28">
        <v>51221618</v>
      </c>
      <c r="C28" t="s">
        <v>2083</v>
      </c>
      <c r="D28" t="s">
        <v>892</v>
      </c>
      <c r="E28" t="s">
        <v>894</v>
      </c>
      <c r="F28">
        <v>697602</v>
      </c>
      <c r="G28">
        <v>0.89380000000000004</v>
      </c>
      <c r="H28">
        <v>3.1600000000000003E-2</v>
      </c>
      <c r="I28">
        <v>2.5999999999999999E-3</v>
      </c>
      <c r="J28" s="6">
        <v>1.0889999999999999E-34</v>
      </c>
    </row>
    <row r="29" spans="1:10" x14ac:dyDescent="0.2">
      <c r="A29">
        <v>7</v>
      </c>
      <c r="B29">
        <v>25862790</v>
      </c>
      <c r="C29" t="s">
        <v>2084</v>
      </c>
      <c r="D29" t="s">
        <v>892</v>
      </c>
      <c r="E29" t="s">
        <v>894</v>
      </c>
      <c r="F29">
        <v>694841</v>
      </c>
      <c r="G29">
        <v>0.19470000000000001</v>
      </c>
      <c r="H29">
        <v>2.5999999999999999E-2</v>
      </c>
      <c r="I29">
        <v>2.0999999999999999E-3</v>
      </c>
      <c r="J29" s="6">
        <v>1.382E-34</v>
      </c>
    </row>
    <row r="30" spans="1:10" x14ac:dyDescent="0.2">
      <c r="A30">
        <v>6</v>
      </c>
      <c r="B30">
        <v>127260497</v>
      </c>
      <c r="C30" t="s">
        <v>2085</v>
      </c>
      <c r="D30" t="s">
        <v>894</v>
      </c>
      <c r="E30" t="s">
        <v>893</v>
      </c>
      <c r="F30">
        <v>618195</v>
      </c>
      <c r="G30">
        <v>0.5524</v>
      </c>
      <c r="H30">
        <v>2.1899999999999999E-2</v>
      </c>
      <c r="I30">
        <v>1.8E-3</v>
      </c>
      <c r="J30" s="6">
        <v>7.2379999999999998E-34</v>
      </c>
    </row>
    <row r="31" spans="1:10" x14ac:dyDescent="0.2">
      <c r="A31">
        <v>2</v>
      </c>
      <c r="B31">
        <v>629510</v>
      </c>
      <c r="C31" t="s">
        <v>2086</v>
      </c>
      <c r="D31" t="s">
        <v>892</v>
      </c>
      <c r="E31" t="s">
        <v>894</v>
      </c>
      <c r="F31">
        <v>695299</v>
      </c>
      <c r="G31">
        <v>0.84230000000000005</v>
      </c>
      <c r="H31">
        <v>2.6599999999999999E-2</v>
      </c>
      <c r="I31">
        <v>2.2000000000000001E-3</v>
      </c>
      <c r="J31" s="6">
        <v>1.795E-32</v>
      </c>
    </row>
    <row r="32" spans="1:10" x14ac:dyDescent="0.2">
      <c r="A32">
        <v>16</v>
      </c>
      <c r="B32">
        <v>81534790</v>
      </c>
      <c r="C32" t="s">
        <v>2087</v>
      </c>
      <c r="D32" t="s">
        <v>895</v>
      </c>
      <c r="E32" t="s">
        <v>894</v>
      </c>
      <c r="F32">
        <v>696252</v>
      </c>
      <c r="G32">
        <v>0.29580000000000001</v>
      </c>
      <c r="H32">
        <v>2.1499999999999998E-2</v>
      </c>
      <c r="I32">
        <v>1.8E-3</v>
      </c>
      <c r="J32" s="6">
        <v>1.6229999999999999E-31</v>
      </c>
    </row>
    <row r="33" spans="1:10" x14ac:dyDescent="0.2">
      <c r="A33">
        <v>22</v>
      </c>
      <c r="B33">
        <v>29449477</v>
      </c>
      <c r="C33" t="s">
        <v>2088</v>
      </c>
      <c r="D33" t="s">
        <v>892</v>
      </c>
      <c r="E33" t="s">
        <v>893</v>
      </c>
      <c r="F33">
        <v>697702</v>
      </c>
      <c r="G33">
        <v>0.56830000000000003</v>
      </c>
      <c r="H33">
        <v>0.02</v>
      </c>
      <c r="I33">
        <v>1.6999999999999999E-3</v>
      </c>
      <c r="J33" s="6">
        <v>3.1729999999999999E-31</v>
      </c>
    </row>
    <row r="34" spans="1:10" x14ac:dyDescent="0.2">
      <c r="A34">
        <v>20</v>
      </c>
      <c r="B34">
        <v>45529571</v>
      </c>
      <c r="C34" t="s">
        <v>2089</v>
      </c>
      <c r="D34" t="s">
        <v>892</v>
      </c>
      <c r="E34" t="s">
        <v>893</v>
      </c>
      <c r="F34">
        <v>629796</v>
      </c>
      <c r="G34">
        <v>0.36930000000000002</v>
      </c>
      <c r="H34">
        <v>2.12E-2</v>
      </c>
      <c r="I34">
        <v>1.8E-3</v>
      </c>
      <c r="J34" s="6">
        <v>1.894E-30</v>
      </c>
    </row>
    <row r="35" spans="1:10" x14ac:dyDescent="0.2">
      <c r="A35">
        <v>3</v>
      </c>
      <c r="B35">
        <v>12496461</v>
      </c>
      <c r="C35" t="s">
        <v>2090</v>
      </c>
      <c r="D35" t="s">
        <v>892</v>
      </c>
      <c r="E35" t="s">
        <v>893</v>
      </c>
      <c r="F35">
        <v>629457</v>
      </c>
      <c r="G35">
        <v>0.42849999999999999</v>
      </c>
      <c r="H35">
        <v>2.0199999999999999E-2</v>
      </c>
      <c r="I35">
        <v>1.8E-3</v>
      </c>
      <c r="J35" s="6">
        <v>3.57E-29</v>
      </c>
    </row>
    <row r="36" spans="1:10" x14ac:dyDescent="0.2">
      <c r="A36">
        <v>4</v>
      </c>
      <c r="B36">
        <v>89730074</v>
      </c>
      <c r="C36" t="s">
        <v>2091</v>
      </c>
      <c r="D36" t="s">
        <v>895</v>
      </c>
      <c r="E36" t="s">
        <v>894</v>
      </c>
      <c r="F36">
        <v>630020</v>
      </c>
      <c r="G36">
        <v>0.47289999999999999</v>
      </c>
      <c r="H36">
        <v>1.9900000000000001E-2</v>
      </c>
      <c r="I36">
        <v>1.8E-3</v>
      </c>
      <c r="J36" s="6">
        <v>6.4730000000000001E-29</v>
      </c>
    </row>
    <row r="37" spans="1:10" x14ac:dyDescent="0.2">
      <c r="A37">
        <v>11</v>
      </c>
      <c r="B37">
        <v>111895254</v>
      </c>
      <c r="C37" t="s">
        <v>2092</v>
      </c>
      <c r="D37" t="s">
        <v>895</v>
      </c>
      <c r="E37" t="s">
        <v>893</v>
      </c>
      <c r="F37">
        <v>589692</v>
      </c>
      <c r="G37">
        <v>0.33750000000000002</v>
      </c>
      <c r="H37">
        <v>-2.1000000000000001E-2</v>
      </c>
      <c r="I37">
        <v>1.9E-3</v>
      </c>
      <c r="J37" s="6">
        <v>5.7599999999999996E-28</v>
      </c>
    </row>
    <row r="38" spans="1:10" x14ac:dyDescent="0.2">
      <c r="A38">
        <v>20</v>
      </c>
      <c r="B38">
        <v>50982870</v>
      </c>
      <c r="C38" t="s">
        <v>2093</v>
      </c>
      <c r="D38" t="s">
        <v>892</v>
      </c>
      <c r="E38" t="s">
        <v>893</v>
      </c>
      <c r="F38">
        <v>697643</v>
      </c>
      <c r="G38">
        <v>0.71020000000000005</v>
      </c>
      <c r="H38">
        <v>2.0299999999999999E-2</v>
      </c>
      <c r="I38">
        <v>1.9E-3</v>
      </c>
      <c r="J38" s="6">
        <v>2.4629999999999998E-27</v>
      </c>
    </row>
    <row r="39" spans="1:10" x14ac:dyDescent="0.2">
      <c r="A39">
        <v>12</v>
      </c>
      <c r="B39">
        <v>108618630</v>
      </c>
      <c r="C39" t="s">
        <v>2094</v>
      </c>
      <c r="D39" t="s">
        <v>895</v>
      </c>
      <c r="E39" t="s">
        <v>894</v>
      </c>
      <c r="F39">
        <v>661683</v>
      </c>
      <c r="G39">
        <v>0.26350000000000001</v>
      </c>
      <c r="H39">
        <v>-2.1100000000000001E-2</v>
      </c>
      <c r="I39">
        <v>2E-3</v>
      </c>
      <c r="J39" s="6">
        <v>3.9129999999999996E-27</v>
      </c>
    </row>
    <row r="40" spans="1:10" x14ac:dyDescent="0.2">
      <c r="A40">
        <v>6</v>
      </c>
      <c r="B40">
        <v>126932356</v>
      </c>
      <c r="C40" t="s">
        <v>2095</v>
      </c>
      <c r="D40" t="s">
        <v>892</v>
      </c>
      <c r="E40" t="s">
        <v>893</v>
      </c>
      <c r="F40">
        <v>485486</v>
      </c>
      <c r="G40">
        <v>1.0800000000000001E-2</v>
      </c>
      <c r="H40">
        <v>0.1033</v>
      </c>
      <c r="I40">
        <v>9.7000000000000003E-3</v>
      </c>
      <c r="J40" s="6">
        <v>1.0800000000000001E-26</v>
      </c>
    </row>
    <row r="41" spans="1:10" x14ac:dyDescent="0.2">
      <c r="A41">
        <v>2</v>
      </c>
      <c r="B41">
        <v>67853013</v>
      </c>
      <c r="C41" t="s">
        <v>2096</v>
      </c>
      <c r="D41" t="s">
        <v>895</v>
      </c>
      <c r="E41" t="s">
        <v>894</v>
      </c>
      <c r="F41">
        <v>697444</v>
      </c>
      <c r="G41">
        <v>0.33339999999999997</v>
      </c>
      <c r="H41">
        <v>-1.89E-2</v>
      </c>
      <c r="I41">
        <v>1.8E-3</v>
      </c>
      <c r="J41" s="6">
        <v>1.2240000000000001E-26</v>
      </c>
    </row>
    <row r="42" spans="1:10" x14ac:dyDescent="0.2">
      <c r="A42">
        <v>6</v>
      </c>
      <c r="B42">
        <v>139829666</v>
      </c>
      <c r="C42" t="s">
        <v>2097</v>
      </c>
      <c r="D42" t="s">
        <v>895</v>
      </c>
      <c r="E42" t="s">
        <v>894</v>
      </c>
      <c r="F42">
        <v>618321</v>
      </c>
      <c r="G42">
        <v>0.58340000000000003</v>
      </c>
      <c r="H42">
        <v>-1.9199999999999998E-2</v>
      </c>
      <c r="I42">
        <v>1.8E-3</v>
      </c>
      <c r="J42" s="6">
        <v>2.3810000000000003E-26</v>
      </c>
    </row>
    <row r="43" spans="1:10" x14ac:dyDescent="0.2">
      <c r="A43">
        <v>6</v>
      </c>
      <c r="B43">
        <v>126753699</v>
      </c>
      <c r="C43" t="s">
        <v>2098</v>
      </c>
      <c r="D43" t="s">
        <v>892</v>
      </c>
      <c r="E43" t="s">
        <v>893</v>
      </c>
      <c r="F43">
        <v>485486</v>
      </c>
      <c r="G43">
        <v>0.97240000000000004</v>
      </c>
      <c r="H43">
        <v>-6.3700000000000007E-2</v>
      </c>
      <c r="I43">
        <v>6.0000000000000001E-3</v>
      </c>
      <c r="J43" s="6">
        <v>3.2330000000000003E-26</v>
      </c>
    </row>
    <row r="44" spans="1:10" x14ac:dyDescent="0.2">
      <c r="A44">
        <v>8</v>
      </c>
      <c r="B44">
        <v>72469742</v>
      </c>
      <c r="C44" t="s">
        <v>2099</v>
      </c>
      <c r="D44" t="s">
        <v>892</v>
      </c>
      <c r="E44" t="s">
        <v>893</v>
      </c>
      <c r="F44">
        <v>664286</v>
      </c>
      <c r="G44">
        <v>0.74360000000000004</v>
      </c>
      <c r="H44">
        <v>-0.02</v>
      </c>
      <c r="I44">
        <v>1.9E-3</v>
      </c>
      <c r="J44" s="6">
        <v>7.3380000000000003E-25</v>
      </c>
    </row>
    <row r="45" spans="1:10" x14ac:dyDescent="0.2">
      <c r="A45">
        <v>6</v>
      </c>
      <c r="B45">
        <v>43810974</v>
      </c>
      <c r="C45" t="s">
        <v>2100</v>
      </c>
      <c r="D45" t="s">
        <v>892</v>
      </c>
      <c r="E45" t="s">
        <v>893</v>
      </c>
      <c r="F45">
        <v>629913</v>
      </c>
      <c r="G45">
        <v>0.70779999999999998</v>
      </c>
      <c r="H45">
        <v>1.95E-2</v>
      </c>
      <c r="I45">
        <v>1.9E-3</v>
      </c>
      <c r="J45" s="6">
        <v>1.0889999999999999E-23</v>
      </c>
    </row>
    <row r="46" spans="1:10" x14ac:dyDescent="0.2">
      <c r="A46">
        <v>16</v>
      </c>
      <c r="B46">
        <v>69556715</v>
      </c>
      <c r="C46" t="s">
        <v>2101</v>
      </c>
      <c r="D46" t="s">
        <v>895</v>
      </c>
      <c r="E46" t="s">
        <v>894</v>
      </c>
      <c r="F46">
        <v>697586</v>
      </c>
      <c r="G46">
        <v>0.41460000000000002</v>
      </c>
      <c r="H46">
        <v>-1.7100000000000001E-2</v>
      </c>
      <c r="I46">
        <v>1.6999999999999999E-3</v>
      </c>
      <c r="J46" s="6">
        <v>1.9849999999999999E-23</v>
      </c>
    </row>
    <row r="47" spans="1:10" x14ac:dyDescent="0.2">
      <c r="A47">
        <v>17</v>
      </c>
      <c r="B47">
        <v>44041987</v>
      </c>
      <c r="C47" t="s">
        <v>2102</v>
      </c>
      <c r="D47" t="s">
        <v>895</v>
      </c>
      <c r="E47" t="s">
        <v>894</v>
      </c>
      <c r="F47">
        <v>485486</v>
      </c>
      <c r="G47">
        <v>0.78100000000000003</v>
      </c>
      <c r="H47">
        <v>2.4199999999999999E-2</v>
      </c>
      <c r="I47">
        <v>2.3999999999999998E-3</v>
      </c>
      <c r="J47" s="6">
        <v>2.491E-23</v>
      </c>
    </row>
    <row r="48" spans="1:10" x14ac:dyDescent="0.2">
      <c r="A48">
        <v>18</v>
      </c>
      <c r="B48">
        <v>58039276</v>
      </c>
      <c r="C48" t="s">
        <v>2103</v>
      </c>
      <c r="D48" t="s">
        <v>895</v>
      </c>
      <c r="E48" t="s">
        <v>894</v>
      </c>
      <c r="F48">
        <v>667067</v>
      </c>
      <c r="G48">
        <v>1.9199999999999998E-2</v>
      </c>
      <c r="H48">
        <v>-6.1600000000000002E-2</v>
      </c>
      <c r="I48">
        <v>6.1999999999999998E-3</v>
      </c>
      <c r="J48" s="6">
        <v>2.6699999999999997E-23</v>
      </c>
    </row>
    <row r="49" spans="1:10" x14ac:dyDescent="0.2">
      <c r="A49">
        <v>16</v>
      </c>
      <c r="B49">
        <v>28825605</v>
      </c>
      <c r="C49" t="s">
        <v>2104</v>
      </c>
      <c r="D49" t="s">
        <v>892</v>
      </c>
      <c r="E49" t="s">
        <v>893</v>
      </c>
      <c r="F49">
        <v>689860</v>
      </c>
      <c r="G49">
        <v>0.38379999999999997</v>
      </c>
      <c r="H49">
        <v>1.7000000000000001E-2</v>
      </c>
      <c r="I49">
        <v>1.6999999999999999E-3</v>
      </c>
      <c r="J49" s="6">
        <v>8.561999999999999E-23</v>
      </c>
    </row>
    <row r="50" spans="1:10" x14ac:dyDescent="0.2">
      <c r="A50">
        <v>5</v>
      </c>
      <c r="B50">
        <v>173362458</v>
      </c>
      <c r="C50" t="s">
        <v>2105</v>
      </c>
      <c r="D50" t="s">
        <v>892</v>
      </c>
      <c r="E50" t="s">
        <v>893</v>
      </c>
      <c r="F50">
        <v>697104</v>
      </c>
      <c r="G50">
        <v>0.2918</v>
      </c>
      <c r="H50">
        <v>1.7999999999999999E-2</v>
      </c>
      <c r="I50">
        <v>1.8E-3</v>
      </c>
      <c r="J50" s="6">
        <v>1.378E-22</v>
      </c>
    </row>
    <row r="51" spans="1:10" x14ac:dyDescent="0.2">
      <c r="A51">
        <v>20</v>
      </c>
      <c r="B51">
        <v>5668714</v>
      </c>
      <c r="C51" t="s">
        <v>2106</v>
      </c>
      <c r="D51" t="s">
        <v>895</v>
      </c>
      <c r="E51" t="s">
        <v>894</v>
      </c>
      <c r="F51">
        <v>624613</v>
      </c>
      <c r="G51">
        <v>0.39850000000000002</v>
      </c>
      <c r="H51">
        <v>1.78E-2</v>
      </c>
      <c r="I51">
        <v>1.8E-3</v>
      </c>
      <c r="J51" s="6">
        <v>3.4149999999999998E-22</v>
      </c>
    </row>
    <row r="52" spans="1:10" x14ac:dyDescent="0.2">
      <c r="A52">
        <v>2</v>
      </c>
      <c r="B52">
        <v>25193998</v>
      </c>
      <c r="C52" t="s">
        <v>2107</v>
      </c>
      <c r="D52" t="s">
        <v>892</v>
      </c>
      <c r="E52" t="s">
        <v>895</v>
      </c>
      <c r="F52">
        <v>629855</v>
      </c>
      <c r="G52">
        <v>0.78010000000000002</v>
      </c>
      <c r="H52">
        <v>-2.1000000000000001E-2</v>
      </c>
      <c r="I52">
        <v>2.2000000000000001E-3</v>
      </c>
      <c r="J52" s="6">
        <v>5.9849999999999998E-22</v>
      </c>
    </row>
    <row r="53" spans="1:10" x14ac:dyDescent="0.2">
      <c r="A53">
        <v>19</v>
      </c>
      <c r="B53">
        <v>46181392</v>
      </c>
      <c r="C53" t="s">
        <v>2108</v>
      </c>
      <c r="D53" t="s">
        <v>894</v>
      </c>
      <c r="E53" t="s">
        <v>893</v>
      </c>
      <c r="F53">
        <v>670776</v>
      </c>
      <c r="G53">
        <v>0.18759999999999999</v>
      </c>
      <c r="H53">
        <v>-2.0899999999999998E-2</v>
      </c>
      <c r="I53">
        <v>2.2000000000000001E-3</v>
      </c>
      <c r="J53" s="6">
        <v>6.224999999999999E-22</v>
      </c>
    </row>
    <row r="54" spans="1:10" x14ac:dyDescent="0.2">
      <c r="A54">
        <v>1</v>
      </c>
      <c r="B54">
        <v>177889480</v>
      </c>
      <c r="C54" t="s">
        <v>2109</v>
      </c>
      <c r="D54" t="s">
        <v>892</v>
      </c>
      <c r="E54" t="s">
        <v>893</v>
      </c>
      <c r="F54">
        <v>697646</v>
      </c>
      <c r="G54">
        <v>0.7802</v>
      </c>
      <c r="H54">
        <v>-2.0299999999999999E-2</v>
      </c>
      <c r="I54">
        <v>2.0999999999999999E-3</v>
      </c>
      <c r="J54" s="6">
        <v>8.1429999999999972E-22</v>
      </c>
    </row>
    <row r="55" spans="1:10" x14ac:dyDescent="0.2">
      <c r="A55">
        <v>18</v>
      </c>
      <c r="B55">
        <v>2846812</v>
      </c>
      <c r="C55" t="s">
        <v>2110</v>
      </c>
      <c r="D55" t="s">
        <v>892</v>
      </c>
      <c r="E55" t="s">
        <v>895</v>
      </c>
      <c r="F55">
        <v>485486</v>
      </c>
      <c r="G55">
        <v>0.63039999999999996</v>
      </c>
      <c r="H55">
        <v>0.02</v>
      </c>
      <c r="I55">
        <v>2.0999999999999999E-3</v>
      </c>
      <c r="J55" s="6">
        <v>8.6849999999999986E-22</v>
      </c>
    </row>
    <row r="56" spans="1:10" x14ac:dyDescent="0.2">
      <c r="A56">
        <v>2</v>
      </c>
      <c r="B56">
        <v>13073967</v>
      </c>
      <c r="C56" t="s">
        <v>2111</v>
      </c>
      <c r="D56" t="s">
        <v>892</v>
      </c>
      <c r="E56" t="s">
        <v>893</v>
      </c>
      <c r="F56">
        <v>629977</v>
      </c>
      <c r="G56">
        <v>0.55659999999999998</v>
      </c>
      <c r="H56">
        <v>-1.7100000000000001E-2</v>
      </c>
      <c r="I56">
        <v>1.8E-3</v>
      </c>
      <c r="J56" s="6">
        <v>2.3750000000000002E-21</v>
      </c>
    </row>
    <row r="57" spans="1:10" x14ac:dyDescent="0.2">
      <c r="A57">
        <v>20</v>
      </c>
      <c r="B57">
        <v>51699189</v>
      </c>
      <c r="C57" t="s">
        <v>2112</v>
      </c>
      <c r="D57" t="s">
        <v>892</v>
      </c>
      <c r="E57" t="s">
        <v>893</v>
      </c>
      <c r="F57">
        <v>630074</v>
      </c>
      <c r="G57">
        <v>0.49349999999999999</v>
      </c>
      <c r="H57">
        <v>-1.6899999999999998E-2</v>
      </c>
      <c r="I57">
        <v>1.8E-3</v>
      </c>
      <c r="J57" s="6">
        <v>2.395E-21</v>
      </c>
    </row>
    <row r="58" spans="1:10" x14ac:dyDescent="0.2">
      <c r="A58">
        <v>17</v>
      </c>
      <c r="B58">
        <v>34848874</v>
      </c>
      <c r="C58" t="s">
        <v>2113</v>
      </c>
      <c r="D58" t="s">
        <v>895</v>
      </c>
      <c r="E58" t="s">
        <v>894</v>
      </c>
      <c r="F58">
        <v>697624</v>
      </c>
      <c r="G58">
        <v>0.47299999999999998</v>
      </c>
      <c r="H58">
        <v>1.6E-2</v>
      </c>
      <c r="I58">
        <v>1.6999999999999999E-3</v>
      </c>
      <c r="J58" s="6">
        <v>2.5210000000000001E-21</v>
      </c>
    </row>
    <row r="59" spans="1:10" x14ac:dyDescent="0.2">
      <c r="A59">
        <v>16</v>
      </c>
      <c r="B59">
        <v>29995218</v>
      </c>
      <c r="C59" t="s">
        <v>2114</v>
      </c>
      <c r="D59" t="s">
        <v>892</v>
      </c>
      <c r="E59" t="s">
        <v>893</v>
      </c>
      <c r="F59">
        <v>630051</v>
      </c>
      <c r="G59">
        <v>0.45939999999999998</v>
      </c>
      <c r="H59">
        <v>1.6899999999999998E-2</v>
      </c>
      <c r="I59">
        <v>1.8E-3</v>
      </c>
      <c r="J59" s="6">
        <v>2.6379999999999999E-21</v>
      </c>
    </row>
    <row r="60" spans="1:10" x14ac:dyDescent="0.2">
      <c r="A60">
        <v>11</v>
      </c>
      <c r="B60">
        <v>47606865</v>
      </c>
      <c r="C60" t="s">
        <v>2115</v>
      </c>
      <c r="D60" t="s">
        <v>894</v>
      </c>
      <c r="E60" t="s">
        <v>893</v>
      </c>
      <c r="F60">
        <v>553016</v>
      </c>
      <c r="G60">
        <v>0.625</v>
      </c>
      <c r="H60">
        <v>1.9199999999999998E-2</v>
      </c>
      <c r="I60">
        <v>2E-3</v>
      </c>
      <c r="J60" s="6">
        <v>3.5289999999999999E-21</v>
      </c>
    </row>
    <row r="61" spans="1:10" x14ac:dyDescent="0.2">
      <c r="A61">
        <v>8</v>
      </c>
      <c r="B61">
        <v>25464690</v>
      </c>
      <c r="C61" t="s">
        <v>2116</v>
      </c>
      <c r="D61" t="s">
        <v>895</v>
      </c>
      <c r="E61" t="s">
        <v>893</v>
      </c>
      <c r="F61">
        <v>485486</v>
      </c>
      <c r="G61">
        <v>0.50849999999999995</v>
      </c>
      <c r="H61">
        <v>1.8499999999999999E-2</v>
      </c>
      <c r="I61">
        <v>2E-3</v>
      </c>
      <c r="J61" s="6">
        <v>4.9900000000000006E-21</v>
      </c>
    </row>
    <row r="62" spans="1:10" x14ac:dyDescent="0.2">
      <c r="A62">
        <v>2</v>
      </c>
      <c r="B62">
        <v>417167</v>
      </c>
      <c r="C62" t="s">
        <v>2117</v>
      </c>
      <c r="D62" t="s">
        <v>895</v>
      </c>
      <c r="E62" t="s">
        <v>894</v>
      </c>
      <c r="F62">
        <v>485486</v>
      </c>
      <c r="G62">
        <v>0.95340000000000003</v>
      </c>
      <c r="H62">
        <v>4.3400000000000001E-2</v>
      </c>
      <c r="I62">
        <v>4.5999999999999999E-3</v>
      </c>
      <c r="J62" s="6">
        <v>8.7659999999999996E-21</v>
      </c>
    </row>
    <row r="63" spans="1:10" x14ac:dyDescent="0.2">
      <c r="A63">
        <v>3</v>
      </c>
      <c r="B63">
        <v>49884913</v>
      </c>
      <c r="C63" t="s">
        <v>2118</v>
      </c>
      <c r="D63" t="s">
        <v>895</v>
      </c>
      <c r="E63" t="s">
        <v>894</v>
      </c>
      <c r="F63">
        <v>697602</v>
      </c>
      <c r="G63">
        <v>0.31879999999999997</v>
      </c>
      <c r="H63">
        <v>1.7000000000000001E-2</v>
      </c>
      <c r="I63">
        <v>1.8E-3</v>
      </c>
      <c r="J63" s="6">
        <v>1.3410000000000002E-20</v>
      </c>
    </row>
    <row r="64" spans="1:10" x14ac:dyDescent="0.2">
      <c r="A64">
        <v>2</v>
      </c>
      <c r="B64">
        <v>66237388</v>
      </c>
      <c r="C64" t="s">
        <v>2119</v>
      </c>
      <c r="D64" t="s">
        <v>895</v>
      </c>
      <c r="E64" t="s">
        <v>894</v>
      </c>
      <c r="F64">
        <v>630031</v>
      </c>
      <c r="G64">
        <v>0.18010000000000001</v>
      </c>
      <c r="H64">
        <v>2.1399999999999999E-2</v>
      </c>
      <c r="I64">
        <v>2.3E-3</v>
      </c>
      <c r="J64" s="6">
        <v>2.0290000000000001E-20</v>
      </c>
    </row>
    <row r="65" spans="1:10" x14ac:dyDescent="0.2">
      <c r="A65">
        <v>11</v>
      </c>
      <c r="B65">
        <v>27694835</v>
      </c>
      <c r="C65" t="s">
        <v>2120</v>
      </c>
      <c r="D65" t="s">
        <v>892</v>
      </c>
      <c r="E65" t="s">
        <v>893</v>
      </c>
      <c r="F65">
        <v>697169</v>
      </c>
      <c r="G65">
        <v>0.73270000000000002</v>
      </c>
      <c r="H65">
        <v>-1.78E-2</v>
      </c>
      <c r="I65">
        <v>1.9E-3</v>
      </c>
      <c r="J65" s="6">
        <v>4.0830000000000004E-20</v>
      </c>
    </row>
    <row r="66" spans="1:10" x14ac:dyDescent="0.2">
      <c r="A66">
        <v>4</v>
      </c>
      <c r="B66">
        <v>965779</v>
      </c>
      <c r="C66" t="s">
        <v>2121</v>
      </c>
      <c r="D66" t="s">
        <v>892</v>
      </c>
      <c r="E66" t="s">
        <v>893</v>
      </c>
      <c r="F66">
        <v>627647</v>
      </c>
      <c r="G66">
        <v>0.44359999999999999</v>
      </c>
      <c r="H66">
        <v>-1.6500000000000001E-2</v>
      </c>
      <c r="I66">
        <v>1.8E-3</v>
      </c>
      <c r="J66" s="6">
        <v>4.9790000000000005E-20</v>
      </c>
    </row>
    <row r="67" spans="1:10" x14ac:dyDescent="0.2">
      <c r="A67">
        <v>6</v>
      </c>
      <c r="B67">
        <v>100629725</v>
      </c>
      <c r="C67" t="s">
        <v>2122</v>
      </c>
      <c r="D67" t="s">
        <v>892</v>
      </c>
      <c r="E67" t="s">
        <v>895</v>
      </c>
      <c r="F67">
        <v>621671</v>
      </c>
      <c r="G67">
        <v>0.156</v>
      </c>
      <c r="H67">
        <v>2.3699999999999999E-2</v>
      </c>
      <c r="I67">
        <v>2.5999999999999999E-3</v>
      </c>
      <c r="J67" s="6">
        <v>5.2760000000000005E-20</v>
      </c>
    </row>
    <row r="68" spans="1:10" x14ac:dyDescent="0.2">
      <c r="A68">
        <v>9</v>
      </c>
      <c r="B68">
        <v>107726918</v>
      </c>
      <c r="C68" t="s">
        <v>2123</v>
      </c>
      <c r="D68" t="s">
        <v>895</v>
      </c>
      <c r="E68" t="s">
        <v>894</v>
      </c>
      <c r="F68">
        <v>694341</v>
      </c>
      <c r="G68">
        <v>0.89559999999999995</v>
      </c>
      <c r="H68">
        <v>-2.5399999999999999E-2</v>
      </c>
      <c r="I68">
        <v>2.8E-3</v>
      </c>
      <c r="J68" s="6">
        <v>5.7310000000000006E-20</v>
      </c>
    </row>
    <row r="69" spans="1:10" x14ac:dyDescent="0.2">
      <c r="A69">
        <v>11</v>
      </c>
      <c r="B69">
        <v>64031241</v>
      </c>
      <c r="C69" t="s">
        <v>2124</v>
      </c>
      <c r="D69" t="s">
        <v>895</v>
      </c>
      <c r="E69" t="s">
        <v>894</v>
      </c>
      <c r="F69">
        <v>485486</v>
      </c>
      <c r="G69">
        <v>6.1499999999999999E-2</v>
      </c>
      <c r="H69">
        <v>3.73E-2</v>
      </c>
      <c r="I69">
        <v>4.1000000000000003E-3</v>
      </c>
      <c r="J69" s="6">
        <v>6.2570000000000004E-20</v>
      </c>
    </row>
    <row r="70" spans="1:10" x14ac:dyDescent="0.2">
      <c r="A70">
        <v>4</v>
      </c>
      <c r="B70">
        <v>26062990</v>
      </c>
      <c r="C70" t="s">
        <v>2125</v>
      </c>
      <c r="D70" t="s">
        <v>892</v>
      </c>
      <c r="E70" t="s">
        <v>893</v>
      </c>
      <c r="F70">
        <v>697602</v>
      </c>
      <c r="G70">
        <v>0.81330000000000002</v>
      </c>
      <c r="H70">
        <v>-2.0799999999999999E-2</v>
      </c>
      <c r="I70">
        <v>2.3E-3</v>
      </c>
      <c r="J70" s="6">
        <v>8.0470000000000009E-20</v>
      </c>
    </row>
    <row r="71" spans="1:10" x14ac:dyDescent="0.2">
      <c r="A71">
        <v>12</v>
      </c>
      <c r="B71">
        <v>123738678</v>
      </c>
      <c r="C71" t="s">
        <v>2126</v>
      </c>
      <c r="D71" t="s">
        <v>892</v>
      </c>
      <c r="E71" t="s">
        <v>893</v>
      </c>
      <c r="F71">
        <v>589449</v>
      </c>
      <c r="G71">
        <v>0.2576</v>
      </c>
      <c r="H71">
        <v>-1.8800000000000001E-2</v>
      </c>
      <c r="I71">
        <v>2.0999999999999999E-3</v>
      </c>
      <c r="J71" s="6">
        <v>9.3170000000000009E-20</v>
      </c>
    </row>
    <row r="72" spans="1:10" x14ac:dyDescent="0.2">
      <c r="A72">
        <v>6</v>
      </c>
      <c r="B72">
        <v>50803050</v>
      </c>
      <c r="C72" t="s">
        <v>2127</v>
      </c>
      <c r="D72" t="s">
        <v>892</v>
      </c>
      <c r="E72" t="s">
        <v>893</v>
      </c>
      <c r="F72">
        <v>697658</v>
      </c>
      <c r="G72">
        <v>0.84399999999999997</v>
      </c>
      <c r="H72">
        <v>-0.02</v>
      </c>
      <c r="I72">
        <v>2.2000000000000001E-3</v>
      </c>
      <c r="J72" s="6">
        <v>9.9750000000000013E-20</v>
      </c>
    </row>
    <row r="73" spans="1:10" x14ac:dyDescent="0.2">
      <c r="A73">
        <v>1</v>
      </c>
      <c r="B73">
        <v>49828663</v>
      </c>
      <c r="C73" t="s">
        <v>2128</v>
      </c>
      <c r="D73" t="s">
        <v>892</v>
      </c>
      <c r="E73" t="s">
        <v>893</v>
      </c>
      <c r="F73">
        <v>697647</v>
      </c>
      <c r="G73">
        <v>0.3296</v>
      </c>
      <c r="H73">
        <v>1.6299999999999999E-2</v>
      </c>
      <c r="I73">
        <v>1.8E-3</v>
      </c>
      <c r="J73" s="6">
        <v>1.4100000000000001E-19</v>
      </c>
    </row>
    <row r="74" spans="1:10" x14ac:dyDescent="0.2">
      <c r="A74">
        <v>17</v>
      </c>
      <c r="B74">
        <v>68446861</v>
      </c>
      <c r="C74" t="s">
        <v>2129</v>
      </c>
      <c r="D74" t="s">
        <v>894</v>
      </c>
      <c r="E74" t="s">
        <v>893</v>
      </c>
      <c r="F74">
        <v>629940</v>
      </c>
      <c r="G74">
        <v>0.48780000000000001</v>
      </c>
      <c r="H74">
        <v>1.61E-2</v>
      </c>
      <c r="I74">
        <v>1.8E-3</v>
      </c>
      <c r="J74" s="6">
        <v>1.4530000000000001E-19</v>
      </c>
    </row>
    <row r="75" spans="1:10" x14ac:dyDescent="0.2">
      <c r="A75">
        <v>6</v>
      </c>
      <c r="B75">
        <v>7211818</v>
      </c>
      <c r="C75" t="s">
        <v>2130</v>
      </c>
      <c r="D75" t="s">
        <v>892</v>
      </c>
      <c r="E75" t="s">
        <v>893</v>
      </c>
      <c r="F75">
        <v>630072</v>
      </c>
      <c r="G75">
        <v>0.4254</v>
      </c>
      <c r="H75">
        <v>-1.6199999999999999E-2</v>
      </c>
      <c r="I75">
        <v>1.8E-3</v>
      </c>
      <c r="J75" s="6">
        <v>1.66E-19</v>
      </c>
    </row>
    <row r="76" spans="1:10" x14ac:dyDescent="0.2">
      <c r="A76">
        <v>20</v>
      </c>
      <c r="B76">
        <v>34025756</v>
      </c>
      <c r="C76" t="s">
        <v>2131</v>
      </c>
      <c r="D76" t="s">
        <v>892</v>
      </c>
      <c r="E76" t="s">
        <v>893</v>
      </c>
      <c r="F76">
        <v>697096</v>
      </c>
      <c r="G76">
        <v>0.5867</v>
      </c>
      <c r="H76">
        <v>1.55E-2</v>
      </c>
      <c r="I76">
        <v>1.6999999999999999E-3</v>
      </c>
      <c r="J76" s="6">
        <v>1.733E-19</v>
      </c>
    </row>
    <row r="77" spans="1:10" x14ac:dyDescent="0.2">
      <c r="A77">
        <v>8</v>
      </c>
      <c r="B77">
        <v>23610639</v>
      </c>
      <c r="C77" t="s">
        <v>2132</v>
      </c>
      <c r="D77" t="s">
        <v>892</v>
      </c>
      <c r="E77" t="s">
        <v>895</v>
      </c>
      <c r="F77">
        <v>630079</v>
      </c>
      <c r="G77">
        <v>0.75449999999999995</v>
      </c>
      <c r="H77">
        <v>1.8800000000000001E-2</v>
      </c>
      <c r="I77">
        <v>2.0999999999999999E-3</v>
      </c>
      <c r="J77" s="6">
        <v>2.1009999999999999E-19</v>
      </c>
    </row>
    <row r="78" spans="1:10" x14ac:dyDescent="0.2">
      <c r="A78">
        <v>1</v>
      </c>
      <c r="B78">
        <v>9335745</v>
      </c>
      <c r="C78" t="s">
        <v>2133</v>
      </c>
      <c r="D78" t="s">
        <v>895</v>
      </c>
      <c r="E78" t="s">
        <v>894</v>
      </c>
      <c r="F78">
        <v>629724</v>
      </c>
      <c r="G78">
        <v>0.2394</v>
      </c>
      <c r="H78">
        <v>1.8599999999999998E-2</v>
      </c>
      <c r="I78">
        <v>2.0999999999999999E-3</v>
      </c>
      <c r="J78" s="6">
        <v>3.0210000000000001E-19</v>
      </c>
    </row>
    <row r="79" spans="1:10" x14ac:dyDescent="0.2">
      <c r="A79">
        <v>17</v>
      </c>
      <c r="B79">
        <v>44852612</v>
      </c>
      <c r="C79" t="s">
        <v>2134</v>
      </c>
      <c r="D79" t="s">
        <v>892</v>
      </c>
      <c r="E79" t="s">
        <v>894</v>
      </c>
      <c r="F79">
        <v>485486</v>
      </c>
      <c r="G79">
        <v>0.74580000000000002</v>
      </c>
      <c r="H79">
        <v>0.02</v>
      </c>
      <c r="I79">
        <v>2.2000000000000001E-3</v>
      </c>
      <c r="J79" s="6">
        <v>4.438E-19</v>
      </c>
    </row>
    <row r="80" spans="1:10" x14ac:dyDescent="0.2">
      <c r="A80">
        <v>17</v>
      </c>
      <c r="B80">
        <v>21279289</v>
      </c>
      <c r="C80" t="s">
        <v>2135</v>
      </c>
      <c r="D80" t="s">
        <v>895</v>
      </c>
      <c r="E80" t="s">
        <v>894</v>
      </c>
      <c r="F80">
        <v>629948</v>
      </c>
      <c r="G80">
        <v>0.68259999999999998</v>
      </c>
      <c r="H80">
        <v>-1.7100000000000001E-2</v>
      </c>
      <c r="I80">
        <v>1.9E-3</v>
      </c>
      <c r="J80" s="6">
        <v>6.9509999999999996E-19</v>
      </c>
    </row>
    <row r="81" spans="1:10" x14ac:dyDescent="0.2">
      <c r="A81">
        <v>11</v>
      </c>
      <c r="B81">
        <v>8694073</v>
      </c>
      <c r="C81" t="s">
        <v>2136</v>
      </c>
      <c r="D81" t="s">
        <v>894</v>
      </c>
      <c r="E81" t="s">
        <v>893</v>
      </c>
      <c r="F81">
        <v>695992</v>
      </c>
      <c r="G81">
        <v>0.3337</v>
      </c>
      <c r="H81">
        <v>-1.54E-2</v>
      </c>
      <c r="I81">
        <v>1.8E-3</v>
      </c>
      <c r="J81" s="6">
        <v>2.3159999999999998E-18</v>
      </c>
    </row>
    <row r="82" spans="1:10" x14ac:dyDescent="0.2">
      <c r="A82">
        <v>11</v>
      </c>
      <c r="B82">
        <v>69262756</v>
      </c>
      <c r="C82" t="s">
        <v>2137</v>
      </c>
      <c r="D82" t="s">
        <v>892</v>
      </c>
      <c r="E82" t="s">
        <v>893</v>
      </c>
      <c r="F82">
        <v>485486</v>
      </c>
      <c r="G82">
        <v>0.43890000000000001</v>
      </c>
      <c r="H82">
        <v>-1.7299999999999999E-2</v>
      </c>
      <c r="I82">
        <v>2E-3</v>
      </c>
      <c r="J82" s="6">
        <v>2.4579999999999999E-18</v>
      </c>
    </row>
    <row r="83" spans="1:10" x14ac:dyDescent="0.2">
      <c r="A83">
        <v>6</v>
      </c>
      <c r="B83">
        <v>80916967</v>
      </c>
      <c r="C83" t="s">
        <v>2138</v>
      </c>
      <c r="D83" t="s">
        <v>895</v>
      </c>
      <c r="E83" t="s">
        <v>894</v>
      </c>
      <c r="F83">
        <v>630083</v>
      </c>
      <c r="G83">
        <v>8.8200000000000001E-2</v>
      </c>
      <c r="H83">
        <v>2.8400000000000002E-2</v>
      </c>
      <c r="I83">
        <v>3.3E-3</v>
      </c>
      <c r="J83" s="6">
        <v>3.3769999999999998E-18</v>
      </c>
    </row>
    <row r="84" spans="1:10" x14ac:dyDescent="0.2">
      <c r="A84">
        <v>7</v>
      </c>
      <c r="B84">
        <v>116954785</v>
      </c>
      <c r="C84" t="s">
        <v>2139</v>
      </c>
      <c r="D84" t="s">
        <v>892</v>
      </c>
      <c r="E84" t="s">
        <v>894</v>
      </c>
      <c r="F84">
        <v>697538</v>
      </c>
      <c r="G84">
        <v>0.62050000000000005</v>
      </c>
      <c r="H84">
        <v>-1.54E-2</v>
      </c>
      <c r="I84">
        <v>1.8E-3</v>
      </c>
      <c r="J84" s="6">
        <v>3.4959999999999997E-18</v>
      </c>
    </row>
    <row r="85" spans="1:10" x14ac:dyDescent="0.2">
      <c r="A85">
        <v>9</v>
      </c>
      <c r="B85">
        <v>107887738</v>
      </c>
      <c r="C85" t="s">
        <v>2140</v>
      </c>
      <c r="D85" t="s">
        <v>892</v>
      </c>
      <c r="E85" t="s">
        <v>893</v>
      </c>
      <c r="F85">
        <v>617626</v>
      </c>
      <c r="G85">
        <v>0.96050000000000002</v>
      </c>
      <c r="H85">
        <v>3.9699999999999999E-2</v>
      </c>
      <c r="I85">
        <v>4.5999999999999999E-3</v>
      </c>
      <c r="J85" s="6">
        <v>3.5709999999999997E-18</v>
      </c>
    </row>
    <row r="86" spans="1:10" x14ac:dyDescent="0.2">
      <c r="A86">
        <v>10</v>
      </c>
      <c r="B86">
        <v>65318766</v>
      </c>
      <c r="C86" t="s">
        <v>2141</v>
      </c>
      <c r="D86" t="s">
        <v>895</v>
      </c>
      <c r="E86" t="s">
        <v>893</v>
      </c>
      <c r="F86">
        <v>697556</v>
      </c>
      <c r="G86">
        <v>0.51349999999999996</v>
      </c>
      <c r="H86">
        <v>-1.47E-2</v>
      </c>
      <c r="I86">
        <v>1.6999999999999999E-3</v>
      </c>
      <c r="J86" s="6">
        <v>6.4269999999999998E-18</v>
      </c>
    </row>
    <row r="87" spans="1:10" x14ac:dyDescent="0.2">
      <c r="A87">
        <v>4</v>
      </c>
      <c r="B87">
        <v>45175691</v>
      </c>
      <c r="C87" t="s">
        <v>2142</v>
      </c>
      <c r="D87" t="s">
        <v>895</v>
      </c>
      <c r="E87" t="s">
        <v>894</v>
      </c>
      <c r="F87">
        <v>697423</v>
      </c>
      <c r="G87">
        <v>0.4294</v>
      </c>
      <c r="H87">
        <v>1.47E-2</v>
      </c>
      <c r="I87">
        <v>1.6999999999999999E-3</v>
      </c>
      <c r="J87" s="6">
        <v>7.8340000000000001E-18</v>
      </c>
    </row>
    <row r="88" spans="1:10" x14ac:dyDescent="0.2">
      <c r="A88">
        <v>5</v>
      </c>
      <c r="B88">
        <v>75015242</v>
      </c>
      <c r="C88" t="s">
        <v>2143</v>
      </c>
      <c r="D88" t="s">
        <v>895</v>
      </c>
      <c r="E88" t="s">
        <v>893</v>
      </c>
      <c r="F88">
        <v>697618</v>
      </c>
      <c r="G88">
        <v>0.63</v>
      </c>
      <c r="H88">
        <v>1.4999999999999999E-2</v>
      </c>
      <c r="I88">
        <v>1.6999999999999999E-3</v>
      </c>
      <c r="J88" s="6">
        <v>8.407E-18</v>
      </c>
    </row>
    <row r="89" spans="1:10" x14ac:dyDescent="0.2">
      <c r="A89">
        <v>18</v>
      </c>
      <c r="B89">
        <v>46678832</v>
      </c>
      <c r="C89" t="s">
        <v>2144</v>
      </c>
      <c r="D89" t="s">
        <v>892</v>
      </c>
      <c r="E89" t="s">
        <v>893</v>
      </c>
      <c r="F89">
        <v>630071</v>
      </c>
      <c r="G89">
        <v>0.15970000000000001</v>
      </c>
      <c r="H89">
        <v>2.06E-2</v>
      </c>
      <c r="I89">
        <v>2.3999999999999998E-3</v>
      </c>
      <c r="J89" s="6">
        <v>1.239E-17</v>
      </c>
    </row>
    <row r="90" spans="1:10" x14ac:dyDescent="0.2">
      <c r="A90">
        <v>20</v>
      </c>
      <c r="B90">
        <v>45789953</v>
      </c>
      <c r="C90" t="s">
        <v>2145</v>
      </c>
      <c r="D90" t="s">
        <v>895</v>
      </c>
      <c r="E90" t="s">
        <v>894</v>
      </c>
      <c r="F90">
        <v>691625</v>
      </c>
      <c r="G90">
        <v>0.45100000000000001</v>
      </c>
      <c r="H90">
        <v>-1.4500000000000001E-2</v>
      </c>
      <c r="I90">
        <v>1.6999999999999999E-3</v>
      </c>
      <c r="J90" s="6">
        <v>1.9150000000000001E-17</v>
      </c>
    </row>
    <row r="91" spans="1:10" x14ac:dyDescent="0.2">
      <c r="A91">
        <v>7</v>
      </c>
      <c r="B91">
        <v>104756326</v>
      </c>
      <c r="C91" t="s">
        <v>2146</v>
      </c>
      <c r="D91" t="s">
        <v>895</v>
      </c>
      <c r="E91" t="s">
        <v>894</v>
      </c>
      <c r="F91">
        <v>697632</v>
      </c>
      <c r="G91">
        <v>0.33439999999999998</v>
      </c>
      <c r="H91">
        <v>1.49E-2</v>
      </c>
      <c r="I91">
        <v>1.8E-3</v>
      </c>
      <c r="J91" s="6">
        <v>2.0570000000000001E-17</v>
      </c>
    </row>
    <row r="92" spans="1:10" x14ac:dyDescent="0.2">
      <c r="A92">
        <v>4</v>
      </c>
      <c r="B92">
        <v>26308792</v>
      </c>
      <c r="C92" t="s">
        <v>2147</v>
      </c>
      <c r="D92" t="s">
        <v>892</v>
      </c>
      <c r="E92" t="s">
        <v>893</v>
      </c>
      <c r="F92">
        <v>697632</v>
      </c>
      <c r="G92">
        <v>0.38790000000000002</v>
      </c>
      <c r="H92">
        <v>1.4800000000000001E-2</v>
      </c>
      <c r="I92">
        <v>1.8E-3</v>
      </c>
      <c r="J92" s="6">
        <v>3.2370000000000003E-17</v>
      </c>
    </row>
    <row r="93" spans="1:10" x14ac:dyDescent="0.2">
      <c r="A93">
        <v>8</v>
      </c>
      <c r="B93">
        <v>25641764</v>
      </c>
      <c r="C93" t="s">
        <v>2148</v>
      </c>
      <c r="D93" t="s">
        <v>892</v>
      </c>
      <c r="E93" t="s">
        <v>894</v>
      </c>
      <c r="F93">
        <v>629939</v>
      </c>
      <c r="G93">
        <v>0.65269999999999995</v>
      </c>
      <c r="H93">
        <v>1.5900000000000001E-2</v>
      </c>
      <c r="I93">
        <v>1.9E-3</v>
      </c>
      <c r="J93" s="6">
        <v>3.2579999999999998E-17</v>
      </c>
    </row>
    <row r="94" spans="1:10" x14ac:dyDescent="0.2">
      <c r="A94">
        <v>1</v>
      </c>
      <c r="B94">
        <v>23710475</v>
      </c>
      <c r="C94" t="s">
        <v>2149</v>
      </c>
      <c r="D94" t="s">
        <v>895</v>
      </c>
      <c r="E94" t="s">
        <v>894</v>
      </c>
      <c r="F94">
        <v>685667</v>
      </c>
      <c r="G94">
        <v>0.48599999999999999</v>
      </c>
      <c r="H94">
        <v>-1.44E-2</v>
      </c>
      <c r="I94">
        <v>1.6999999999999999E-3</v>
      </c>
      <c r="J94" s="6">
        <v>3.4920000000000002E-17</v>
      </c>
    </row>
    <row r="95" spans="1:10" x14ac:dyDescent="0.2">
      <c r="A95">
        <v>6</v>
      </c>
      <c r="B95">
        <v>43273604</v>
      </c>
      <c r="C95" t="s">
        <v>2150</v>
      </c>
      <c r="D95" t="s">
        <v>892</v>
      </c>
      <c r="E95" t="s">
        <v>893</v>
      </c>
      <c r="F95">
        <v>697607</v>
      </c>
      <c r="G95">
        <v>0.38990000000000002</v>
      </c>
      <c r="H95">
        <v>1.44E-2</v>
      </c>
      <c r="I95">
        <v>1.6999999999999999E-3</v>
      </c>
      <c r="J95" s="6">
        <v>3.5579999999999997E-17</v>
      </c>
    </row>
    <row r="96" spans="1:10" x14ac:dyDescent="0.2">
      <c r="A96">
        <v>12</v>
      </c>
      <c r="B96">
        <v>123209295</v>
      </c>
      <c r="C96" t="s">
        <v>2151</v>
      </c>
      <c r="D96" t="s">
        <v>892</v>
      </c>
      <c r="E96" t="s">
        <v>895</v>
      </c>
      <c r="F96">
        <v>485486</v>
      </c>
      <c r="G96">
        <v>0.21129999999999999</v>
      </c>
      <c r="H96">
        <v>-2.0199999999999999E-2</v>
      </c>
      <c r="I96">
        <v>2.3999999999999998E-3</v>
      </c>
      <c r="J96" s="6">
        <v>4.2700000000000002E-17</v>
      </c>
    </row>
    <row r="97" spans="1:10" x14ac:dyDescent="0.2">
      <c r="A97">
        <v>7</v>
      </c>
      <c r="B97">
        <v>27223771</v>
      </c>
      <c r="C97" t="s">
        <v>2152</v>
      </c>
      <c r="D97" t="s">
        <v>895</v>
      </c>
      <c r="E97" t="s">
        <v>894</v>
      </c>
      <c r="F97">
        <v>683828</v>
      </c>
      <c r="G97">
        <v>0.2535</v>
      </c>
      <c r="H97">
        <v>1.67E-2</v>
      </c>
      <c r="I97">
        <v>2E-3</v>
      </c>
      <c r="J97" s="6">
        <v>6.5780000000000006E-17</v>
      </c>
    </row>
    <row r="98" spans="1:10" x14ac:dyDescent="0.2">
      <c r="A98">
        <v>15</v>
      </c>
      <c r="B98">
        <v>67661784</v>
      </c>
      <c r="C98" t="s">
        <v>2153</v>
      </c>
      <c r="D98" t="s">
        <v>892</v>
      </c>
      <c r="E98" t="s">
        <v>893</v>
      </c>
      <c r="F98">
        <v>697661</v>
      </c>
      <c r="G98">
        <v>0.22170000000000001</v>
      </c>
      <c r="H98">
        <v>-1.66E-2</v>
      </c>
      <c r="I98">
        <v>2E-3</v>
      </c>
      <c r="J98" s="6">
        <v>8.9310000000000003E-17</v>
      </c>
    </row>
    <row r="99" spans="1:10" x14ac:dyDescent="0.2">
      <c r="A99">
        <v>9</v>
      </c>
      <c r="B99">
        <v>96758342</v>
      </c>
      <c r="C99" t="s">
        <v>2154</v>
      </c>
      <c r="D99" t="s">
        <v>892</v>
      </c>
      <c r="E99" t="s">
        <v>893</v>
      </c>
      <c r="F99">
        <v>697659</v>
      </c>
      <c r="G99">
        <v>0.71430000000000005</v>
      </c>
      <c r="H99">
        <v>1.5699999999999999E-2</v>
      </c>
      <c r="I99">
        <v>1.9E-3</v>
      </c>
      <c r="J99" s="6">
        <v>9.0070000000000002E-17</v>
      </c>
    </row>
    <row r="100" spans="1:10" x14ac:dyDescent="0.2">
      <c r="A100">
        <v>3</v>
      </c>
      <c r="B100">
        <v>35635145</v>
      </c>
      <c r="C100" t="s">
        <v>2155</v>
      </c>
      <c r="D100" t="s">
        <v>892</v>
      </c>
      <c r="E100" t="s">
        <v>895</v>
      </c>
      <c r="F100">
        <v>630057</v>
      </c>
      <c r="G100">
        <v>0.7964</v>
      </c>
      <c r="H100">
        <v>-1.83E-2</v>
      </c>
      <c r="I100">
        <v>2.2000000000000001E-3</v>
      </c>
      <c r="J100" s="6">
        <v>9.3380000000000001E-17</v>
      </c>
    </row>
    <row r="101" spans="1:10" x14ac:dyDescent="0.2">
      <c r="A101">
        <v>11</v>
      </c>
      <c r="B101">
        <v>62312786</v>
      </c>
      <c r="C101" t="s">
        <v>2156</v>
      </c>
      <c r="D101" t="s">
        <v>894</v>
      </c>
      <c r="E101" t="s">
        <v>893</v>
      </c>
      <c r="F101">
        <v>630051</v>
      </c>
      <c r="G101">
        <v>0.63370000000000004</v>
      </c>
      <c r="H101">
        <v>-1.54E-2</v>
      </c>
      <c r="I101">
        <v>1.8E-3</v>
      </c>
      <c r="J101" s="6">
        <v>1.022E-16</v>
      </c>
    </row>
    <row r="102" spans="1:10" x14ac:dyDescent="0.2">
      <c r="A102">
        <v>6</v>
      </c>
      <c r="B102">
        <v>126575715</v>
      </c>
      <c r="C102" t="s">
        <v>2157</v>
      </c>
      <c r="D102" t="s">
        <v>894</v>
      </c>
      <c r="E102" t="s">
        <v>893</v>
      </c>
      <c r="F102">
        <v>630057</v>
      </c>
      <c r="G102">
        <v>0.1847</v>
      </c>
      <c r="H102">
        <v>-1.89E-2</v>
      </c>
      <c r="I102">
        <v>2.3E-3</v>
      </c>
      <c r="J102" s="6">
        <v>1.2140000000000001E-16</v>
      </c>
    </row>
    <row r="103" spans="1:10" x14ac:dyDescent="0.2">
      <c r="A103">
        <v>17</v>
      </c>
      <c r="B103">
        <v>65870073</v>
      </c>
      <c r="C103" t="s">
        <v>2158</v>
      </c>
      <c r="D103" t="s">
        <v>895</v>
      </c>
      <c r="E103" t="s">
        <v>894</v>
      </c>
      <c r="F103">
        <v>680735</v>
      </c>
      <c r="G103">
        <v>0.21049999999999999</v>
      </c>
      <c r="H103">
        <v>1.7600000000000001E-2</v>
      </c>
      <c r="I103">
        <v>2.0999999999999999E-3</v>
      </c>
      <c r="J103" s="6">
        <v>1.2279999999999999E-16</v>
      </c>
    </row>
    <row r="104" spans="1:10" x14ac:dyDescent="0.2">
      <c r="A104">
        <v>13</v>
      </c>
      <c r="B104">
        <v>31031884</v>
      </c>
      <c r="C104" t="s">
        <v>2159</v>
      </c>
      <c r="D104" t="s">
        <v>895</v>
      </c>
      <c r="E104" t="s">
        <v>894</v>
      </c>
      <c r="F104">
        <v>695108</v>
      </c>
      <c r="G104">
        <v>0.67910000000000004</v>
      </c>
      <c r="H104">
        <v>1.52E-2</v>
      </c>
      <c r="I104">
        <v>1.8E-3</v>
      </c>
      <c r="J104" s="6">
        <v>2.005E-16</v>
      </c>
    </row>
    <row r="105" spans="1:10" x14ac:dyDescent="0.2">
      <c r="A105">
        <v>11</v>
      </c>
      <c r="B105">
        <v>65278461</v>
      </c>
      <c r="C105" t="s">
        <v>2160</v>
      </c>
      <c r="D105" t="s">
        <v>895</v>
      </c>
      <c r="E105" t="s">
        <v>894</v>
      </c>
      <c r="F105">
        <v>629971</v>
      </c>
      <c r="G105">
        <v>0.7853</v>
      </c>
      <c r="H105">
        <v>-1.7999999999999999E-2</v>
      </c>
      <c r="I105">
        <v>2.2000000000000001E-3</v>
      </c>
      <c r="J105" s="6">
        <v>2.1469999999999999E-16</v>
      </c>
    </row>
    <row r="106" spans="1:10" x14ac:dyDescent="0.2">
      <c r="A106">
        <v>14</v>
      </c>
      <c r="B106">
        <v>79939993</v>
      </c>
      <c r="C106" t="s">
        <v>2161</v>
      </c>
      <c r="D106" t="s">
        <v>892</v>
      </c>
      <c r="E106" t="s">
        <v>893</v>
      </c>
      <c r="F106">
        <v>693908</v>
      </c>
      <c r="G106">
        <v>0.2324</v>
      </c>
      <c r="H106">
        <v>1.6899999999999998E-2</v>
      </c>
      <c r="I106">
        <v>2.0999999999999999E-3</v>
      </c>
      <c r="J106" s="6">
        <v>2.4029999999999998E-16</v>
      </c>
    </row>
    <row r="107" spans="1:10" x14ac:dyDescent="0.2">
      <c r="A107">
        <v>3</v>
      </c>
      <c r="B107">
        <v>171800256</v>
      </c>
      <c r="C107" t="s">
        <v>2162</v>
      </c>
      <c r="D107" t="s">
        <v>892</v>
      </c>
      <c r="E107" t="s">
        <v>893</v>
      </c>
      <c r="F107">
        <v>629705</v>
      </c>
      <c r="G107">
        <v>0.60040000000000004</v>
      </c>
      <c r="H107">
        <v>1.49E-2</v>
      </c>
      <c r="I107">
        <v>1.8E-3</v>
      </c>
      <c r="J107" s="6">
        <v>3.7429999999999999E-16</v>
      </c>
    </row>
    <row r="108" spans="1:10" x14ac:dyDescent="0.2">
      <c r="A108">
        <v>16</v>
      </c>
      <c r="B108">
        <v>4445327</v>
      </c>
      <c r="C108" t="s">
        <v>2163</v>
      </c>
      <c r="D108" t="s">
        <v>895</v>
      </c>
      <c r="E108" t="s">
        <v>894</v>
      </c>
      <c r="F108">
        <v>697660</v>
      </c>
      <c r="G108">
        <v>0.71140000000000003</v>
      </c>
      <c r="H108">
        <v>-1.4999999999999999E-2</v>
      </c>
      <c r="I108">
        <v>1.8E-3</v>
      </c>
      <c r="J108" s="6">
        <v>4.0669999999999998E-16</v>
      </c>
    </row>
    <row r="109" spans="1:10" x14ac:dyDescent="0.2">
      <c r="A109">
        <v>14</v>
      </c>
      <c r="B109">
        <v>58815839</v>
      </c>
      <c r="C109" t="s">
        <v>2164</v>
      </c>
      <c r="D109" t="s">
        <v>895</v>
      </c>
      <c r="E109" t="s">
        <v>894</v>
      </c>
      <c r="F109">
        <v>629972</v>
      </c>
      <c r="G109">
        <v>0.30270000000000002</v>
      </c>
      <c r="H109">
        <v>1.5699999999999999E-2</v>
      </c>
      <c r="I109">
        <v>1.9E-3</v>
      </c>
      <c r="J109" s="6">
        <v>5.1039999999999997E-16</v>
      </c>
    </row>
    <row r="110" spans="1:10" x14ac:dyDescent="0.2">
      <c r="A110">
        <v>3</v>
      </c>
      <c r="B110">
        <v>52516293</v>
      </c>
      <c r="C110" t="s">
        <v>2165</v>
      </c>
      <c r="D110" t="s">
        <v>894</v>
      </c>
      <c r="E110" t="s">
        <v>893</v>
      </c>
      <c r="F110">
        <v>629999</v>
      </c>
      <c r="G110">
        <v>0.18490000000000001</v>
      </c>
      <c r="H110">
        <v>-1.8700000000000001E-2</v>
      </c>
      <c r="I110">
        <v>2.3E-3</v>
      </c>
      <c r="J110" s="6">
        <v>6.1129999999999999E-16</v>
      </c>
    </row>
    <row r="111" spans="1:10" x14ac:dyDescent="0.2">
      <c r="A111">
        <v>6</v>
      </c>
      <c r="B111">
        <v>34817079</v>
      </c>
      <c r="C111" t="s">
        <v>2166</v>
      </c>
      <c r="D111" t="s">
        <v>895</v>
      </c>
      <c r="E111" t="s">
        <v>894</v>
      </c>
      <c r="F111">
        <v>485486</v>
      </c>
      <c r="G111">
        <v>2.92E-2</v>
      </c>
      <c r="H111">
        <v>4.7800000000000002E-2</v>
      </c>
      <c r="I111">
        <v>5.8999999999999999E-3</v>
      </c>
      <c r="J111" s="6">
        <v>6.9979999999999995E-16</v>
      </c>
    </row>
    <row r="112" spans="1:10" x14ac:dyDescent="0.2">
      <c r="A112">
        <v>1</v>
      </c>
      <c r="B112">
        <v>50374843</v>
      </c>
      <c r="C112" t="s">
        <v>2167</v>
      </c>
      <c r="D112" t="s">
        <v>894</v>
      </c>
      <c r="E112" t="s">
        <v>893</v>
      </c>
      <c r="F112">
        <v>630073</v>
      </c>
      <c r="G112">
        <v>0.67259999999999998</v>
      </c>
      <c r="H112">
        <v>-1.52E-2</v>
      </c>
      <c r="I112">
        <v>1.9E-3</v>
      </c>
      <c r="J112" s="6">
        <v>7.9410000000000003E-16</v>
      </c>
    </row>
    <row r="113" spans="1:10" x14ac:dyDescent="0.2">
      <c r="A113">
        <v>15</v>
      </c>
      <c r="B113">
        <v>74329193</v>
      </c>
      <c r="C113" t="s">
        <v>2168</v>
      </c>
      <c r="D113" t="s">
        <v>895</v>
      </c>
      <c r="E113" t="s">
        <v>894</v>
      </c>
      <c r="F113">
        <v>485486</v>
      </c>
      <c r="G113">
        <v>0.50739999999999996</v>
      </c>
      <c r="H113">
        <v>-1.5800000000000002E-2</v>
      </c>
      <c r="I113">
        <v>2E-3</v>
      </c>
      <c r="J113" s="6">
        <v>8.25E-16</v>
      </c>
    </row>
    <row r="114" spans="1:10" x14ac:dyDescent="0.2">
      <c r="A114">
        <v>2</v>
      </c>
      <c r="B114">
        <v>59307725</v>
      </c>
      <c r="C114" t="s">
        <v>2169</v>
      </c>
      <c r="D114" t="s">
        <v>892</v>
      </c>
      <c r="E114" t="s">
        <v>893</v>
      </c>
      <c r="F114">
        <v>697639</v>
      </c>
      <c r="G114">
        <v>0.61070000000000002</v>
      </c>
      <c r="H114">
        <v>-1.3899999999999999E-2</v>
      </c>
      <c r="I114">
        <v>1.6999999999999999E-3</v>
      </c>
      <c r="J114" s="6">
        <v>8.9629999999999999E-16</v>
      </c>
    </row>
    <row r="115" spans="1:10" x14ac:dyDescent="0.2">
      <c r="A115">
        <v>5</v>
      </c>
      <c r="B115">
        <v>55868097</v>
      </c>
      <c r="C115" t="s">
        <v>2170</v>
      </c>
      <c r="D115" t="s">
        <v>895</v>
      </c>
      <c r="E115" t="s">
        <v>894</v>
      </c>
      <c r="F115">
        <v>675236</v>
      </c>
      <c r="G115">
        <v>0.28199999999999997</v>
      </c>
      <c r="H115">
        <v>1.5900000000000001E-2</v>
      </c>
      <c r="I115">
        <v>2E-3</v>
      </c>
      <c r="J115" s="6">
        <v>9.3619999999999991E-16</v>
      </c>
    </row>
    <row r="116" spans="1:10" x14ac:dyDescent="0.2">
      <c r="A116">
        <v>8</v>
      </c>
      <c r="B116">
        <v>30854033</v>
      </c>
      <c r="C116" t="s">
        <v>2171</v>
      </c>
      <c r="D116" t="s">
        <v>892</v>
      </c>
      <c r="E116" t="s">
        <v>893</v>
      </c>
      <c r="F116">
        <v>485486</v>
      </c>
      <c r="G116">
        <v>0.3</v>
      </c>
      <c r="H116">
        <v>1.72E-2</v>
      </c>
      <c r="I116">
        <v>2.0999999999999999E-3</v>
      </c>
      <c r="J116" s="6">
        <v>9.8999999999999992E-16</v>
      </c>
    </row>
    <row r="117" spans="1:10" x14ac:dyDescent="0.2">
      <c r="A117">
        <v>3</v>
      </c>
      <c r="B117">
        <v>129287004</v>
      </c>
      <c r="C117" t="s">
        <v>2172</v>
      </c>
      <c r="D117" t="s">
        <v>892</v>
      </c>
      <c r="E117" t="s">
        <v>893</v>
      </c>
      <c r="F117">
        <v>485486</v>
      </c>
      <c r="G117">
        <v>0.93300000000000005</v>
      </c>
      <c r="H117">
        <v>-3.2500000000000001E-2</v>
      </c>
      <c r="I117">
        <v>4.1000000000000003E-3</v>
      </c>
      <c r="J117" s="6">
        <v>1.1729999999999999E-15</v>
      </c>
    </row>
    <row r="118" spans="1:10" x14ac:dyDescent="0.2">
      <c r="A118">
        <v>6</v>
      </c>
      <c r="B118">
        <v>40367138</v>
      </c>
      <c r="C118" t="s">
        <v>2173</v>
      </c>
      <c r="D118" t="s">
        <v>894</v>
      </c>
      <c r="E118" t="s">
        <v>893</v>
      </c>
      <c r="F118">
        <v>629922</v>
      </c>
      <c r="G118">
        <v>0.29630000000000001</v>
      </c>
      <c r="H118">
        <v>1.5299999999999999E-2</v>
      </c>
      <c r="I118">
        <v>1.9E-3</v>
      </c>
      <c r="J118" s="6">
        <v>1.226E-15</v>
      </c>
    </row>
    <row r="119" spans="1:10" x14ac:dyDescent="0.2">
      <c r="A119">
        <v>18</v>
      </c>
      <c r="B119">
        <v>21069068</v>
      </c>
      <c r="C119" t="s">
        <v>2174</v>
      </c>
      <c r="D119" t="s">
        <v>892</v>
      </c>
      <c r="E119" t="s">
        <v>893</v>
      </c>
      <c r="F119">
        <v>485486</v>
      </c>
      <c r="G119">
        <v>0.34260000000000002</v>
      </c>
      <c r="H119">
        <v>-1.66E-2</v>
      </c>
      <c r="I119">
        <v>2.0999999999999999E-3</v>
      </c>
      <c r="J119" s="6">
        <v>1.6229999999999999E-15</v>
      </c>
    </row>
    <row r="120" spans="1:10" x14ac:dyDescent="0.2">
      <c r="A120">
        <v>19</v>
      </c>
      <c r="B120">
        <v>2176586</v>
      </c>
      <c r="C120" t="s">
        <v>2175</v>
      </c>
      <c r="D120" t="s">
        <v>892</v>
      </c>
      <c r="E120" t="s">
        <v>893</v>
      </c>
      <c r="F120">
        <v>697658</v>
      </c>
      <c r="G120">
        <v>0.5423</v>
      </c>
      <c r="H120">
        <v>1.34E-2</v>
      </c>
      <c r="I120">
        <v>1.6999999999999999E-3</v>
      </c>
      <c r="J120" s="6">
        <v>2.2330000000000002E-15</v>
      </c>
    </row>
    <row r="121" spans="1:10" x14ac:dyDescent="0.2">
      <c r="A121">
        <v>9</v>
      </c>
      <c r="B121">
        <v>28414339</v>
      </c>
      <c r="C121" t="s">
        <v>2176</v>
      </c>
      <c r="D121" t="s">
        <v>892</v>
      </c>
      <c r="E121" t="s">
        <v>893</v>
      </c>
      <c r="F121">
        <v>697648</v>
      </c>
      <c r="G121">
        <v>0.69099999999999995</v>
      </c>
      <c r="H121">
        <v>-1.44E-2</v>
      </c>
      <c r="I121">
        <v>1.8E-3</v>
      </c>
      <c r="J121" s="6">
        <v>2.2479999999999998E-15</v>
      </c>
    </row>
    <row r="122" spans="1:10" x14ac:dyDescent="0.2">
      <c r="A122">
        <v>2</v>
      </c>
      <c r="B122">
        <v>112253851</v>
      </c>
      <c r="C122" t="s">
        <v>2177</v>
      </c>
      <c r="D122" t="s">
        <v>895</v>
      </c>
      <c r="E122" t="s">
        <v>894</v>
      </c>
      <c r="F122">
        <v>485486</v>
      </c>
      <c r="G122">
        <v>0.78290000000000004</v>
      </c>
      <c r="H122">
        <v>1.8700000000000001E-2</v>
      </c>
      <c r="I122">
        <v>2.3999999999999998E-3</v>
      </c>
      <c r="J122" s="6">
        <v>3.0680000000000002E-15</v>
      </c>
    </row>
    <row r="123" spans="1:10" x14ac:dyDescent="0.2">
      <c r="A123">
        <v>9</v>
      </c>
      <c r="B123">
        <v>111972671</v>
      </c>
      <c r="C123" t="s">
        <v>2178</v>
      </c>
      <c r="D123" t="s">
        <v>892</v>
      </c>
      <c r="E123" t="s">
        <v>895</v>
      </c>
      <c r="F123">
        <v>629679</v>
      </c>
      <c r="G123">
        <v>0.19139999999999999</v>
      </c>
      <c r="H123">
        <v>-1.8499999999999999E-2</v>
      </c>
      <c r="I123">
        <v>2.3E-3</v>
      </c>
      <c r="J123" s="6">
        <v>3.4390000000000001E-15</v>
      </c>
    </row>
    <row r="124" spans="1:10" x14ac:dyDescent="0.2">
      <c r="A124">
        <v>9</v>
      </c>
      <c r="B124">
        <v>113912553</v>
      </c>
      <c r="C124" t="s">
        <v>2179</v>
      </c>
      <c r="D124" t="s">
        <v>892</v>
      </c>
      <c r="E124" t="s">
        <v>893</v>
      </c>
      <c r="F124">
        <v>485486</v>
      </c>
      <c r="G124">
        <v>0.51939999999999997</v>
      </c>
      <c r="H124">
        <v>-1.54E-2</v>
      </c>
      <c r="I124">
        <v>2E-3</v>
      </c>
      <c r="J124" s="6">
        <v>3.8809999999999998E-15</v>
      </c>
    </row>
    <row r="125" spans="1:10" x14ac:dyDescent="0.2">
      <c r="A125">
        <v>2</v>
      </c>
      <c r="B125">
        <v>66772000</v>
      </c>
      <c r="C125" t="s">
        <v>2180</v>
      </c>
      <c r="D125" t="s">
        <v>895</v>
      </c>
      <c r="E125" t="s">
        <v>894</v>
      </c>
      <c r="F125">
        <v>695095</v>
      </c>
      <c r="G125">
        <v>0.59399999999999997</v>
      </c>
      <c r="H125">
        <v>-1.34E-2</v>
      </c>
      <c r="I125">
        <v>1.6999999999999999E-3</v>
      </c>
      <c r="J125" s="6">
        <v>4.0679999999999998E-15</v>
      </c>
    </row>
    <row r="126" spans="1:10" x14ac:dyDescent="0.2">
      <c r="A126">
        <v>5</v>
      </c>
      <c r="B126">
        <v>53302354</v>
      </c>
      <c r="C126" t="s">
        <v>2181</v>
      </c>
      <c r="D126" t="s">
        <v>895</v>
      </c>
      <c r="E126" t="s">
        <v>894</v>
      </c>
      <c r="F126">
        <v>630072</v>
      </c>
      <c r="G126">
        <v>0.73780000000000001</v>
      </c>
      <c r="H126">
        <v>1.5800000000000002E-2</v>
      </c>
      <c r="I126">
        <v>2E-3</v>
      </c>
      <c r="J126" s="6">
        <v>4.6209999999999999E-15</v>
      </c>
    </row>
    <row r="127" spans="1:10" x14ac:dyDescent="0.2">
      <c r="A127">
        <v>10</v>
      </c>
      <c r="B127">
        <v>122875589</v>
      </c>
      <c r="C127" t="s">
        <v>2182</v>
      </c>
      <c r="D127" t="s">
        <v>892</v>
      </c>
      <c r="E127" t="s">
        <v>893</v>
      </c>
      <c r="F127">
        <v>626580</v>
      </c>
      <c r="G127">
        <v>0.1283</v>
      </c>
      <c r="H127">
        <v>2.0899999999999998E-2</v>
      </c>
      <c r="I127">
        <v>2.7000000000000001E-3</v>
      </c>
      <c r="J127" s="6">
        <v>4.7720000000000002E-15</v>
      </c>
    </row>
    <row r="128" spans="1:10" x14ac:dyDescent="0.2">
      <c r="A128">
        <v>11</v>
      </c>
      <c r="B128">
        <v>118944675</v>
      </c>
      <c r="C128" t="s">
        <v>2183</v>
      </c>
      <c r="D128" t="s">
        <v>895</v>
      </c>
      <c r="E128" t="s">
        <v>894</v>
      </c>
      <c r="F128">
        <v>630003</v>
      </c>
      <c r="G128">
        <v>0.38700000000000001</v>
      </c>
      <c r="H128">
        <v>1.4200000000000001E-2</v>
      </c>
      <c r="I128">
        <v>1.8E-3</v>
      </c>
      <c r="J128" s="6">
        <v>5.4539999999999999E-15</v>
      </c>
    </row>
    <row r="129" spans="1:10" x14ac:dyDescent="0.2">
      <c r="A129">
        <v>1</v>
      </c>
      <c r="B129">
        <v>114941326</v>
      </c>
      <c r="C129" t="s">
        <v>2184</v>
      </c>
      <c r="D129" t="s">
        <v>895</v>
      </c>
      <c r="E129" t="s">
        <v>894</v>
      </c>
      <c r="F129">
        <v>685918</v>
      </c>
      <c r="G129">
        <v>0.42830000000000001</v>
      </c>
      <c r="H129">
        <v>-1.3299999999999999E-2</v>
      </c>
      <c r="I129">
        <v>1.6999999999999999E-3</v>
      </c>
      <c r="J129" s="6">
        <v>5.8130000000000004E-15</v>
      </c>
    </row>
    <row r="130" spans="1:10" x14ac:dyDescent="0.2">
      <c r="A130">
        <v>1</v>
      </c>
      <c r="B130">
        <v>72814783</v>
      </c>
      <c r="C130" t="s">
        <v>2185</v>
      </c>
      <c r="D130" t="s">
        <v>892</v>
      </c>
      <c r="E130" t="s">
        <v>893</v>
      </c>
      <c r="F130">
        <v>697677</v>
      </c>
      <c r="G130">
        <v>0.1845</v>
      </c>
      <c r="H130">
        <v>-1.66E-2</v>
      </c>
      <c r="I130">
        <v>2.0999999999999999E-3</v>
      </c>
      <c r="J130" s="6">
        <v>6.3670000000000003E-15</v>
      </c>
    </row>
    <row r="131" spans="1:10" x14ac:dyDescent="0.2">
      <c r="A131">
        <v>5</v>
      </c>
      <c r="B131">
        <v>132412299</v>
      </c>
      <c r="C131" t="s">
        <v>2186</v>
      </c>
      <c r="D131" t="s">
        <v>892</v>
      </c>
      <c r="E131" t="s">
        <v>893</v>
      </c>
      <c r="F131">
        <v>697616</v>
      </c>
      <c r="G131">
        <v>0.76380000000000003</v>
      </c>
      <c r="H131">
        <v>1.54E-2</v>
      </c>
      <c r="I131">
        <v>2E-3</v>
      </c>
      <c r="J131" s="6">
        <v>8.3889999999999996E-15</v>
      </c>
    </row>
    <row r="132" spans="1:10" x14ac:dyDescent="0.2">
      <c r="A132">
        <v>17</v>
      </c>
      <c r="B132">
        <v>40698075</v>
      </c>
      <c r="C132" t="s">
        <v>2187</v>
      </c>
      <c r="D132" t="s">
        <v>892</v>
      </c>
      <c r="E132" t="s">
        <v>893</v>
      </c>
      <c r="F132">
        <v>485486</v>
      </c>
      <c r="G132">
        <v>0.75470000000000004</v>
      </c>
      <c r="H132">
        <v>-1.77E-2</v>
      </c>
      <c r="I132">
        <v>2.3E-3</v>
      </c>
      <c r="J132" s="6">
        <v>9.1100000000000001E-15</v>
      </c>
    </row>
    <row r="133" spans="1:10" x14ac:dyDescent="0.2">
      <c r="A133">
        <v>9</v>
      </c>
      <c r="B133">
        <v>107665978</v>
      </c>
      <c r="C133" t="s">
        <v>2188</v>
      </c>
      <c r="D133" t="s">
        <v>894</v>
      </c>
      <c r="E133" t="s">
        <v>893</v>
      </c>
      <c r="F133">
        <v>691466</v>
      </c>
      <c r="G133">
        <v>0.879</v>
      </c>
      <c r="H133">
        <v>2.01E-2</v>
      </c>
      <c r="I133">
        <v>2.5999999999999999E-3</v>
      </c>
      <c r="J133" s="6">
        <v>9.1809999999999999E-15</v>
      </c>
    </row>
    <row r="134" spans="1:10" x14ac:dyDescent="0.2">
      <c r="A134">
        <v>17</v>
      </c>
      <c r="B134">
        <v>2136065</v>
      </c>
      <c r="C134" t="s">
        <v>2189</v>
      </c>
      <c r="D134" t="s">
        <v>895</v>
      </c>
      <c r="E134" t="s">
        <v>893</v>
      </c>
      <c r="F134">
        <v>692197</v>
      </c>
      <c r="G134">
        <v>0.65549999999999997</v>
      </c>
      <c r="H134">
        <v>-1.37E-2</v>
      </c>
      <c r="I134">
        <v>1.8E-3</v>
      </c>
      <c r="J134" s="6">
        <v>9.9370000000000003E-15</v>
      </c>
    </row>
    <row r="135" spans="1:10" x14ac:dyDescent="0.2">
      <c r="A135">
        <v>3</v>
      </c>
      <c r="B135">
        <v>150097635</v>
      </c>
      <c r="C135" t="s">
        <v>2190</v>
      </c>
      <c r="D135" t="s">
        <v>894</v>
      </c>
      <c r="E135" t="s">
        <v>893</v>
      </c>
      <c r="F135">
        <v>608968</v>
      </c>
      <c r="G135">
        <v>6.54E-2</v>
      </c>
      <c r="H135">
        <v>2.7799999999999998E-2</v>
      </c>
      <c r="I135">
        <v>3.5999999999999999E-3</v>
      </c>
      <c r="J135" s="6">
        <v>1.1179999999999999E-14</v>
      </c>
    </row>
    <row r="136" spans="1:10" x14ac:dyDescent="0.2">
      <c r="A136">
        <v>2</v>
      </c>
      <c r="B136">
        <v>119444229</v>
      </c>
      <c r="C136" t="s">
        <v>2191</v>
      </c>
      <c r="D136" t="s">
        <v>892</v>
      </c>
      <c r="E136" t="s">
        <v>893</v>
      </c>
      <c r="F136">
        <v>627839</v>
      </c>
      <c r="G136">
        <v>0.5544</v>
      </c>
      <c r="H136">
        <v>-1.3899999999999999E-2</v>
      </c>
      <c r="I136">
        <v>1.8E-3</v>
      </c>
      <c r="J136" s="6">
        <v>1.1189999999999999E-14</v>
      </c>
    </row>
    <row r="137" spans="1:10" x14ac:dyDescent="0.2">
      <c r="A137">
        <v>3</v>
      </c>
      <c r="B137">
        <v>135926622</v>
      </c>
      <c r="C137" t="s">
        <v>2192</v>
      </c>
      <c r="D137" t="s">
        <v>895</v>
      </c>
      <c r="E137" t="s">
        <v>893</v>
      </c>
      <c r="F137">
        <v>697639</v>
      </c>
      <c r="G137">
        <v>0.77039999999999997</v>
      </c>
      <c r="H137">
        <v>1.5599999999999999E-2</v>
      </c>
      <c r="I137">
        <v>2E-3</v>
      </c>
      <c r="J137" s="6">
        <v>1.1540000000000001E-14</v>
      </c>
    </row>
    <row r="138" spans="1:10" x14ac:dyDescent="0.2">
      <c r="A138">
        <v>2</v>
      </c>
      <c r="B138">
        <v>100894802</v>
      </c>
      <c r="C138" t="s">
        <v>2193</v>
      </c>
      <c r="D138" t="s">
        <v>894</v>
      </c>
      <c r="E138" t="s">
        <v>893</v>
      </c>
      <c r="F138">
        <v>485486</v>
      </c>
      <c r="G138">
        <v>0.30740000000000001</v>
      </c>
      <c r="H138">
        <v>1.6400000000000001E-2</v>
      </c>
      <c r="I138">
        <v>2.0999999999999999E-3</v>
      </c>
      <c r="J138" s="6">
        <v>1.5410000000000001E-14</v>
      </c>
    </row>
    <row r="139" spans="1:10" x14ac:dyDescent="0.2">
      <c r="A139">
        <v>5</v>
      </c>
      <c r="B139">
        <v>87697533</v>
      </c>
      <c r="C139" t="s">
        <v>2194</v>
      </c>
      <c r="D139" t="s">
        <v>895</v>
      </c>
      <c r="E139" t="s">
        <v>894</v>
      </c>
      <c r="F139">
        <v>697647</v>
      </c>
      <c r="G139">
        <v>0.2089</v>
      </c>
      <c r="H139">
        <v>-1.55E-2</v>
      </c>
      <c r="I139">
        <v>2E-3</v>
      </c>
      <c r="J139" s="6">
        <v>2.0760000000000001E-14</v>
      </c>
    </row>
    <row r="140" spans="1:10" x14ac:dyDescent="0.2">
      <c r="A140">
        <v>1</v>
      </c>
      <c r="B140">
        <v>103417203</v>
      </c>
      <c r="C140" t="s">
        <v>2195</v>
      </c>
      <c r="D140" t="s">
        <v>894</v>
      </c>
      <c r="E140" t="s">
        <v>893</v>
      </c>
      <c r="F140">
        <v>485486</v>
      </c>
      <c r="G140">
        <v>0.58840000000000003</v>
      </c>
      <c r="H140">
        <v>1.52E-2</v>
      </c>
      <c r="I140">
        <v>2E-3</v>
      </c>
      <c r="J140" s="6">
        <v>2.127E-14</v>
      </c>
    </row>
    <row r="141" spans="1:10" x14ac:dyDescent="0.2">
      <c r="A141">
        <v>3</v>
      </c>
      <c r="B141">
        <v>168972802</v>
      </c>
      <c r="C141" t="s">
        <v>2196</v>
      </c>
      <c r="D141" t="s">
        <v>892</v>
      </c>
      <c r="E141" t="s">
        <v>893</v>
      </c>
      <c r="F141">
        <v>682293</v>
      </c>
      <c r="G141">
        <v>0.50160000000000005</v>
      </c>
      <c r="H141">
        <v>1.2999999999999999E-2</v>
      </c>
      <c r="I141">
        <v>1.6999999999999999E-3</v>
      </c>
      <c r="J141" s="6">
        <v>2.157E-14</v>
      </c>
    </row>
    <row r="142" spans="1:10" x14ac:dyDescent="0.2">
      <c r="A142">
        <v>19</v>
      </c>
      <c r="B142">
        <v>55999142</v>
      </c>
      <c r="C142" t="s">
        <v>2197</v>
      </c>
      <c r="D142" t="s">
        <v>894</v>
      </c>
      <c r="E142" t="s">
        <v>893</v>
      </c>
      <c r="F142">
        <v>485486</v>
      </c>
      <c r="G142">
        <v>0.70440000000000003</v>
      </c>
      <c r="H142">
        <v>-1.6500000000000001E-2</v>
      </c>
      <c r="I142">
        <v>2.2000000000000001E-3</v>
      </c>
      <c r="J142" s="6">
        <v>2.244E-14</v>
      </c>
    </row>
    <row r="143" spans="1:10" x14ac:dyDescent="0.2">
      <c r="A143">
        <v>17</v>
      </c>
      <c r="B143">
        <v>17632919</v>
      </c>
      <c r="C143" t="s">
        <v>2198</v>
      </c>
      <c r="D143" t="s">
        <v>894</v>
      </c>
      <c r="E143" t="s">
        <v>893</v>
      </c>
      <c r="F143">
        <v>629991</v>
      </c>
      <c r="G143">
        <v>0.45269999999999999</v>
      </c>
      <c r="H143">
        <v>1.3599999999999999E-2</v>
      </c>
      <c r="I143">
        <v>1.8E-3</v>
      </c>
      <c r="J143" s="6">
        <v>2.3480000000000001E-14</v>
      </c>
    </row>
    <row r="144" spans="1:10" x14ac:dyDescent="0.2">
      <c r="A144">
        <v>10</v>
      </c>
      <c r="B144">
        <v>21908803</v>
      </c>
      <c r="C144" t="s">
        <v>2199</v>
      </c>
      <c r="D144" t="s">
        <v>895</v>
      </c>
      <c r="E144" t="s">
        <v>894</v>
      </c>
      <c r="F144">
        <v>618174</v>
      </c>
      <c r="G144">
        <v>0.70609999999999995</v>
      </c>
      <c r="H144">
        <v>-1.4800000000000001E-2</v>
      </c>
      <c r="I144">
        <v>1.9E-3</v>
      </c>
      <c r="J144" s="6">
        <v>2.3710000000000001E-14</v>
      </c>
    </row>
    <row r="145" spans="1:10" x14ac:dyDescent="0.2">
      <c r="A145">
        <v>4</v>
      </c>
      <c r="B145">
        <v>140874760</v>
      </c>
      <c r="C145" t="s">
        <v>2200</v>
      </c>
      <c r="D145" t="s">
        <v>892</v>
      </c>
      <c r="E145" t="s">
        <v>893</v>
      </c>
      <c r="F145">
        <v>485486</v>
      </c>
      <c r="G145">
        <v>0.3669</v>
      </c>
      <c r="H145">
        <v>-1.55E-2</v>
      </c>
      <c r="I145">
        <v>2E-3</v>
      </c>
      <c r="J145" s="6">
        <v>2.4819999999999999E-14</v>
      </c>
    </row>
    <row r="146" spans="1:10" x14ac:dyDescent="0.2">
      <c r="A146">
        <v>1</v>
      </c>
      <c r="B146">
        <v>65983626</v>
      </c>
      <c r="C146" t="s">
        <v>2201</v>
      </c>
      <c r="D146" t="s">
        <v>895</v>
      </c>
      <c r="E146" t="s">
        <v>894</v>
      </c>
      <c r="F146">
        <v>697488</v>
      </c>
      <c r="G146">
        <v>7.4499999999999997E-2</v>
      </c>
      <c r="H146">
        <v>2.3E-2</v>
      </c>
      <c r="I146">
        <v>3.0000000000000001E-3</v>
      </c>
      <c r="J146" s="6">
        <v>2.6419999999999999E-14</v>
      </c>
    </row>
    <row r="147" spans="1:10" x14ac:dyDescent="0.2">
      <c r="A147">
        <v>10</v>
      </c>
      <c r="B147">
        <v>80907147</v>
      </c>
      <c r="C147" t="s">
        <v>2202</v>
      </c>
      <c r="D147" t="s">
        <v>892</v>
      </c>
      <c r="E147" t="s">
        <v>893</v>
      </c>
      <c r="F147">
        <v>689739</v>
      </c>
      <c r="G147">
        <v>0.42920000000000003</v>
      </c>
      <c r="H147">
        <v>-1.3299999999999999E-2</v>
      </c>
      <c r="I147">
        <v>1.6999999999999999E-3</v>
      </c>
      <c r="J147" s="6">
        <v>2.8609999999999997E-14</v>
      </c>
    </row>
    <row r="148" spans="1:10" x14ac:dyDescent="0.2">
      <c r="A148">
        <v>11</v>
      </c>
      <c r="B148">
        <v>66105817</v>
      </c>
      <c r="C148" t="s">
        <v>2203</v>
      </c>
      <c r="D148" t="s">
        <v>895</v>
      </c>
      <c r="E148" t="s">
        <v>894</v>
      </c>
      <c r="F148">
        <v>629715</v>
      </c>
      <c r="G148">
        <v>0.28129999999999999</v>
      </c>
      <c r="H148">
        <v>1.4999999999999999E-2</v>
      </c>
      <c r="I148">
        <v>2E-3</v>
      </c>
      <c r="J148" s="6">
        <v>4.9930000000000002E-14</v>
      </c>
    </row>
    <row r="149" spans="1:10" x14ac:dyDescent="0.2">
      <c r="A149">
        <v>1</v>
      </c>
      <c r="B149">
        <v>98423149</v>
      </c>
      <c r="C149" t="s">
        <v>2204</v>
      </c>
      <c r="D149" t="s">
        <v>892</v>
      </c>
      <c r="E149" t="s">
        <v>893</v>
      </c>
      <c r="F149">
        <v>629817</v>
      </c>
      <c r="G149">
        <v>0.83720000000000006</v>
      </c>
      <c r="H149">
        <v>-1.7899999999999999E-2</v>
      </c>
      <c r="I149">
        <v>2.3999999999999998E-3</v>
      </c>
      <c r="J149" s="6">
        <v>5.2219999999999997E-14</v>
      </c>
    </row>
    <row r="150" spans="1:10" x14ac:dyDescent="0.2">
      <c r="A150">
        <v>8</v>
      </c>
      <c r="B150">
        <v>128334900</v>
      </c>
      <c r="C150" t="s">
        <v>2205</v>
      </c>
      <c r="D150" t="s">
        <v>892</v>
      </c>
      <c r="E150" t="s">
        <v>894</v>
      </c>
      <c r="F150">
        <v>629886</v>
      </c>
      <c r="G150">
        <v>0.65339999999999998</v>
      </c>
      <c r="H150">
        <v>1.41E-2</v>
      </c>
      <c r="I150">
        <v>1.9E-3</v>
      </c>
      <c r="J150" s="6">
        <v>5.4150000000000002E-14</v>
      </c>
    </row>
    <row r="151" spans="1:10" x14ac:dyDescent="0.2">
      <c r="A151">
        <v>12</v>
      </c>
      <c r="B151">
        <v>66441684</v>
      </c>
      <c r="C151" t="s">
        <v>2206</v>
      </c>
      <c r="D151" t="s">
        <v>895</v>
      </c>
      <c r="E151" t="s">
        <v>894</v>
      </c>
      <c r="F151">
        <v>615415</v>
      </c>
      <c r="G151">
        <v>0.29299999999999998</v>
      </c>
      <c r="H151">
        <v>1.5100000000000001E-2</v>
      </c>
      <c r="I151">
        <v>2E-3</v>
      </c>
      <c r="J151" s="6">
        <v>7.2079999999999994E-14</v>
      </c>
    </row>
    <row r="152" spans="1:10" x14ac:dyDescent="0.2">
      <c r="A152">
        <v>6</v>
      </c>
      <c r="B152">
        <v>81447478</v>
      </c>
      <c r="C152" t="s">
        <v>2207</v>
      </c>
      <c r="D152" t="s">
        <v>894</v>
      </c>
      <c r="E152" t="s">
        <v>893</v>
      </c>
      <c r="F152">
        <v>485486</v>
      </c>
      <c r="G152">
        <v>0.59540000000000004</v>
      </c>
      <c r="H152">
        <v>1.49E-2</v>
      </c>
      <c r="I152">
        <v>2E-3</v>
      </c>
      <c r="J152" s="6">
        <v>7.5139999999999996E-14</v>
      </c>
    </row>
    <row r="153" spans="1:10" x14ac:dyDescent="0.2">
      <c r="A153">
        <v>2</v>
      </c>
      <c r="B153">
        <v>58792377</v>
      </c>
      <c r="C153" t="s">
        <v>2208</v>
      </c>
      <c r="D153" t="s">
        <v>892</v>
      </c>
      <c r="E153" t="s">
        <v>893</v>
      </c>
      <c r="F153">
        <v>697588</v>
      </c>
      <c r="G153">
        <v>0.58889999999999998</v>
      </c>
      <c r="H153">
        <v>1.2699999999999999E-2</v>
      </c>
      <c r="I153">
        <v>1.6999999999999999E-3</v>
      </c>
      <c r="J153" s="6">
        <v>7.9789999999999994E-14</v>
      </c>
    </row>
    <row r="154" spans="1:10" x14ac:dyDescent="0.2">
      <c r="A154">
        <v>5</v>
      </c>
      <c r="B154">
        <v>176534886</v>
      </c>
      <c r="C154" t="s">
        <v>2209</v>
      </c>
      <c r="D154" t="s">
        <v>892</v>
      </c>
      <c r="E154" t="s">
        <v>893</v>
      </c>
      <c r="F154">
        <v>485486</v>
      </c>
      <c r="G154">
        <v>0.5292</v>
      </c>
      <c r="H154">
        <v>1.4800000000000001E-2</v>
      </c>
      <c r="I154">
        <v>2E-3</v>
      </c>
      <c r="J154" s="6">
        <v>8.9150000000000004E-14</v>
      </c>
    </row>
    <row r="155" spans="1:10" x14ac:dyDescent="0.2">
      <c r="A155">
        <v>3</v>
      </c>
      <c r="B155">
        <v>48231919</v>
      </c>
      <c r="C155" t="s">
        <v>2210</v>
      </c>
      <c r="D155" t="s">
        <v>895</v>
      </c>
      <c r="E155" t="s">
        <v>893</v>
      </c>
      <c r="F155">
        <v>485486</v>
      </c>
      <c r="G155">
        <v>8.7499999999999994E-2</v>
      </c>
      <c r="H155">
        <v>-2.63E-2</v>
      </c>
      <c r="I155">
        <v>3.5000000000000001E-3</v>
      </c>
      <c r="J155" s="6">
        <v>9.1230000000000006E-14</v>
      </c>
    </row>
    <row r="156" spans="1:10" x14ac:dyDescent="0.2">
      <c r="A156">
        <v>16</v>
      </c>
      <c r="B156">
        <v>2160503</v>
      </c>
      <c r="C156" t="s">
        <v>2211</v>
      </c>
      <c r="D156" t="s">
        <v>895</v>
      </c>
      <c r="E156" t="s">
        <v>893</v>
      </c>
      <c r="F156">
        <v>485486</v>
      </c>
      <c r="G156">
        <v>0.8266</v>
      </c>
      <c r="H156">
        <v>1.9199999999999998E-2</v>
      </c>
      <c r="I156">
        <v>2.5999999999999999E-3</v>
      </c>
      <c r="J156" s="6">
        <v>1.062E-13</v>
      </c>
    </row>
    <row r="157" spans="1:10" x14ac:dyDescent="0.2">
      <c r="A157">
        <v>8</v>
      </c>
      <c r="B157">
        <v>38332318</v>
      </c>
      <c r="C157" t="s">
        <v>2212</v>
      </c>
      <c r="D157" t="s">
        <v>895</v>
      </c>
      <c r="E157" t="s">
        <v>894</v>
      </c>
      <c r="F157">
        <v>629869</v>
      </c>
      <c r="G157">
        <v>0.58420000000000005</v>
      </c>
      <c r="H157">
        <v>-1.34E-2</v>
      </c>
      <c r="I157">
        <v>1.8E-3</v>
      </c>
      <c r="J157" s="6">
        <v>1.1790000000000001E-13</v>
      </c>
    </row>
    <row r="158" spans="1:10" x14ac:dyDescent="0.2">
      <c r="A158">
        <v>3</v>
      </c>
      <c r="B158">
        <v>37562141</v>
      </c>
      <c r="C158" t="s">
        <v>2213</v>
      </c>
      <c r="D158" t="s">
        <v>892</v>
      </c>
      <c r="E158" t="s">
        <v>893</v>
      </c>
      <c r="F158">
        <v>630015</v>
      </c>
      <c r="G158">
        <v>0.59050000000000002</v>
      </c>
      <c r="H158">
        <v>1.34E-2</v>
      </c>
      <c r="I158">
        <v>1.8E-3</v>
      </c>
      <c r="J158" s="6">
        <v>1.2750000000000001E-13</v>
      </c>
    </row>
    <row r="159" spans="1:10" x14ac:dyDescent="0.2">
      <c r="A159">
        <v>3</v>
      </c>
      <c r="B159">
        <v>128349376</v>
      </c>
      <c r="C159" t="s">
        <v>2214</v>
      </c>
      <c r="D159" t="s">
        <v>895</v>
      </c>
      <c r="E159" t="s">
        <v>893</v>
      </c>
      <c r="F159">
        <v>485486</v>
      </c>
      <c r="G159">
        <v>0.96279999999999999</v>
      </c>
      <c r="H159">
        <v>3.8300000000000001E-2</v>
      </c>
      <c r="I159">
        <v>5.1999999999999998E-3</v>
      </c>
      <c r="J159" s="6">
        <v>1.287E-13</v>
      </c>
    </row>
    <row r="160" spans="1:10" x14ac:dyDescent="0.2">
      <c r="A160">
        <v>19</v>
      </c>
      <c r="B160">
        <v>18454825</v>
      </c>
      <c r="C160" t="s">
        <v>2215</v>
      </c>
      <c r="D160" t="s">
        <v>892</v>
      </c>
      <c r="E160" t="s">
        <v>893</v>
      </c>
      <c r="F160">
        <v>696146</v>
      </c>
      <c r="G160">
        <v>0.72089999999999999</v>
      </c>
      <c r="H160">
        <v>1.43E-2</v>
      </c>
      <c r="I160">
        <v>1.9E-3</v>
      </c>
      <c r="J160" s="6">
        <v>1.287E-13</v>
      </c>
    </row>
    <row r="161" spans="1:10" x14ac:dyDescent="0.2">
      <c r="A161">
        <v>12</v>
      </c>
      <c r="B161">
        <v>33708552</v>
      </c>
      <c r="C161" t="s">
        <v>2216</v>
      </c>
      <c r="D161" t="s">
        <v>892</v>
      </c>
      <c r="E161" t="s">
        <v>894</v>
      </c>
      <c r="F161">
        <v>630015</v>
      </c>
      <c r="G161">
        <v>0.6351</v>
      </c>
      <c r="H161">
        <v>1.38E-2</v>
      </c>
      <c r="I161">
        <v>1.9E-3</v>
      </c>
      <c r="J161" s="6">
        <v>1.305E-13</v>
      </c>
    </row>
    <row r="162" spans="1:10" x14ac:dyDescent="0.2">
      <c r="A162">
        <v>6</v>
      </c>
      <c r="B162">
        <v>108977663</v>
      </c>
      <c r="C162" t="s">
        <v>2217</v>
      </c>
      <c r="D162" t="s">
        <v>895</v>
      </c>
      <c r="E162" t="s">
        <v>894</v>
      </c>
      <c r="F162">
        <v>697609</v>
      </c>
      <c r="G162">
        <v>0.30640000000000001</v>
      </c>
      <c r="H162">
        <v>-1.34E-2</v>
      </c>
      <c r="I162">
        <v>1.8E-3</v>
      </c>
      <c r="J162" s="6">
        <v>1.504E-13</v>
      </c>
    </row>
    <row r="163" spans="1:10" x14ac:dyDescent="0.2">
      <c r="A163">
        <v>3</v>
      </c>
      <c r="B163">
        <v>136505832</v>
      </c>
      <c r="C163" t="s">
        <v>2218</v>
      </c>
      <c r="D163" t="s">
        <v>895</v>
      </c>
      <c r="E163" t="s">
        <v>894</v>
      </c>
      <c r="F163">
        <v>687847</v>
      </c>
      <c r="G163">
        <v>0.14460000000000001</v>
      </c>
      <c r="H163">
        <v>-1.7899999999999999E-2</v>
      </c>
      <c r="I163">
        <v>2.3999999999999998E-3</v>
      </c>
      <c r="J163" s="6">
        <v>1.7299999999999999E-13</v>
      </c>
    </row>
    <row r="164" spans="1:10" x14ac:dyDescent="0.2">
      <c r="A164">
        <v>7</v>
      </c>
      <c r="B164">
        <v>107614003</v>
      </c>
      <c r="C164" t="s">
        <v>2219</v>
      </c>
      <c r="D164" t="s">
        <v>892</v>
      </c>
      <c r="E164" t="s">
        <v>893</v>
      </c>
      <c r="F164">
        <v>697649</v>
      </c>
      <c r="G164">
        <v>0.89890000000000003</v>
      </c>
      <c r="H164">
        <v>2.1499999999999998E-2</v>
      </c>
      <c r="I164">
        <v>2.8999999999999998E-3</v>
      </c>
      <c r="J164" s="6">
        <v>1.8459999999999999E-13</v>
      </c>
    </row>
    <row r="165" spans="1:10" x14ac:dyDescent="0.2">
      <c r="A165">
        <v>9</v>
      </c>
      <c r="B165">
        <v>95498420</v>
      </c>
      <c r="C165" t="s">
        <v>2220</v>
      </c>
      <c r="D165" t="s">
        <v>894</v>
      </c>
      <c r="E165" t="s">
        <v>893</v>
      </c>
      <c r="F165">
        <v>627739</v>
      </c>
      <c r="G165">
        <v>0.17480000000000001</v>
      </c>
      <c r="H165">
        <v>1.72E-2</v>
      </c>
      <c r="I165">
        <v>2.3E-3</v>
      </c>
      <c r="J165" s="6">
        <v>2.0619999999999999E-13</v>
      </c>
    </row>
    <row r="166" spans="1:10" x14ac:dyDescent="0.2">
      <c r="A166">
        <v>17</v>
      </c>
      <c r="B166">
        <v>43460374</v>
      </c>
      <c r="C166" t="s">
        <v>2221</v>
      </c>
      <c r="D166" t="s">
        <v>892</v>
      </c>
      <c r="E166" t="s">
        <v>893</v>
      </c>
      <c r="F166">
        <v>485486</v>
      </c>
      <c r="G166">
        <v>0.8548</v>
      </c>
      <c r="H166">
        <v>-2.06E-2</v>
      </c>
      <c r="I166">
        <v>2.8E-3</v>
      </c>
      <c r="J166" s="6">
        <v>2.163E-13</v>
      </c>
    </row>
    <row r="167" spans="1:10" x14ac:dyDescent="0.2">
      <c r="A167">
        <v>3</v>
      </c>
      <c r="B167">
        <v>12848822</v>
      </c>
      <c r="C167" t="s">
        <v>2222</v>
      </c>
      <c r="D167" t="s">
        <v>895</v>
      </c>
      <c r="E167" t="s">
        <v>894</v>
      </c>
      <c r="F167">
        <v>630062</v>
      </c>
      <c r="G167">
        <v>0.32300000000000001</v>
      </c>
      <c r="H167">
        <v>1.37E-2</v>
      </c>
      <c r="I167">
        <v>1.9E-3</v>
      </c>
      <c r="J167" s="6">
        <v>2.172E-13</v>
      </c>
    </row>
    <row r="168" spans="1:10" x14ac:dyDescent="0.2">
      <c r="A168">
        <v>1</v>
      </c>
      <c r="B168">
        <v>205114873</v>
      </c>
      <c r="C168" t="s">
        <v>2223</v>
      </c>
      <c r="D168" t="s">
        <v>894</v>
      </c>
      <c r="E168" t="s">
        <v>893</v>
      </c>
      <c r="F168">
        <v>629859</v>
      </c>
      <c r="G168">
        <v>0.55000000000000004</v>
      </c>
      <c r="H168">
        <v>-1.2999999999999999E-2</v>
      </c>
      <c r="I168">
        <v>1.8E-3</v>
      </c>
      <c r="J168" s="6">
        <v>2.3070000000000002E-13</v>
      </c>
    </row>
    <row r="169" spans="1:10" x14ac:dyDescent="0.2">
      <c r="A169">
        <v>1</v>
      </c>
      <c r="B169">
        <v>112274162</v>
      </c>
      <c r="C169" t="s">
        <v>2224</v>
      </c>
      <c r="D169" t="s">
        <v>895</v>
      </c>
      <c r="E169" t="s">
        <v>894</v>
      </c>
      <c r="F169">
        <v>485486</v>
      </c>
      <c r="G169">
        <v>0.43319999999999997</v>
      </c>
      <c r="H169">
        <v>1.4500000000000001E-2</v>
      </c>
      <c r="I169">
        <v>2E-3</v>
      </c>
      <c r="J169" s="6">
        <v>2.3430000000000002E-13</v>
      </c>
    </row>
    <row r="170" spans="1:10" x14ac:dyDescent="0.2">
      <c r="A170">
        <v>21</v>
      </c>
      <c r="B170">
        <v>39544159</v>
      </c>
      <c r="C170" t="s">
        <v>2225</v>
      </c>
      <c r="D170" t="s">
        <v>892</v>
      </c>
      <c r="E170" t="s">
        <v>893</v>
      </c>
      <c r="F170">
        <v>630055</v>
      </c>
      <c r="G170">
        <v>0.41370000000000001</v>
      </c>
      <c r="H170">
        <v>-1.32E-2</v>
      </c>
      <c r="I170">
        <v>1.8E-3</v>
      </c>
      <c r="J170" s="6">
        <v>2.439E-13</v>
      </c>
    </row>
    <row r="171" spans="1:10" x14ac:dyDescent="0.2">
      <c r="A171">
        <v>17</v>
      </c>
      <c r="B171">
        <v>61728881</v>
      </c>
      <c r="C171" t="s">
        <v>2226</v>
      </c>
      <c r="D171" t="s">
        <v>892</v>
      </c>
      <c r="E171" t="s">
        <v>894</v>
      </c>
      <c r="F171">
        <v>697440</v>
      </c>
      <c r="G171">
        <v>0.28670000000000001</v>
      </c>
      <c r="H171">
        <v>-1.38E-2</v>
      </c>
      <c r="I171">
        <v>1.9E-3</v>
      </c>
      <c r="J171" s="6">
        <v>2.7569999999999998E-13</v>
      </c>
    </row>
    <row r="172" spans="1:10" x14ac:dyDescent="0.2">
      <c r="A172">
        <v>3</v>
      </c>
      <c r="B172">
        <v>46988561</v>
      </c>
      <c r="C172" t="s">
        <v>2227</v>
      </c>
      <c r="D172" t="s">
        <v>895</v>
      </c>
      <c r="E172" t="s">
        <v>894</v>
      </c>
      <c r="F172">
        <v>629820</v>
      </c>
      <c r="G172">
        <v>0.33389999999999997</v>
      </c>
      <c r="H172">
        <v>1.38E-2</v>
      </c>
      <c r="I172">
        <v>1.9E-3</v>
      </c>
      <c r="J172" s="6">
        <v>2.8829999999999999E-13</v>
      </c>
    </row>
    <row r="173" spans="1:10" x14ac:dyDescent="0.2">
      <c r="A173">
        <v>3</v>
      </c>
      <c r="B173">
        <v>49034879</v>
      </c>
      <c r="C173" t="s">
        <v>2228</v>
      </c>
      <c r="D173" t="s">
        <v>895</v>
      </c>
      <c r="E173" t="s">
        <v>894</v>
      </c>
      <c r="F173">
        <v>697651</v>
      </c>
      <c r="G173">
        <v>0.24410000000000001</v>
      </c>
      <c r="H173">
        <v>-1.4500000000000001E-2</v>
      </c>
      <c r="I173">
        <v>2E-3</v>
      </c>
      <c r="J173" s="6">
        <v>3.8329999999999999E-13</v>
      </c>
    </row>
    <row r="174" spans="1:10" x14ac:dyDescent="0.2">
      <c r="A174">
        <v>11</v>
      </c>
      <c r="B174">
        <v>43628749</v>
      </c>
      <c r="C174" t="s">
        <v>2229</v>
      </c>
      <c r="D174" t="s">
        <v>895</v>
      </c>
      <c r="E174" t="s">
        <v>894</v>
      </c>
      <c r="F174">
        <v>630011</v>
      </c>
      <c r="G174">
        <v>0.61119999999999997</v>
      </c>
      <c r="H174">
        <v>-1.32E-2</v>
      </c>
      <c r="I174">
        <v>1.8E-3</v>
      </c>
      <c r="J174" s="6">
        <v>3.9750000000000002E-13</v>
      </c>
    </row>
    <row r="175" spans="1:10" x14ac:dyDescent="0.2">
      <c r="A175">
        <v>2</v>
      </c>
      <c r="B175">
        <v>48962291</v>
      </c>
      <c r="C175" t="s">
        <v>2230</v>
      </c>
      <c r="D175" t="s">
        <v>895</v>
      </c>
      <c r="E175" t="s">
        <v>893</v>
      </c>
      <c r="F175">
        <v>629945</v>
      </c>
      <c r="G175">
        <v>0.2346</v>
      </c>
      <c r="H175">
        <v>1.5299999999999999E-2</v>
      </c>
      <c r="I175">
        <v>2.0999999999999999E-3</v>
      </c>
      <c r="J175" s="6">
        <v>4.1660000000000001E-13</v>
      </c>
    </row>
    <row r="176" spans="1:10" x14ac:dyDescent="0.2">
      <c r="A176">
        <v>19</v>
      </c>
      <c r="B176">
        <v>30301823</v>
      </c>
      <c r="C176" t="s">
        <v>2231</v>
      </c>
      <c r="D176" t="s">
        <v>892</v>
      </c>
      <c r="E176" t="s">
        <v>893</v>
      </c>
      <c r="F176">
        <v>630049</v>
      </c>
      <c r="G176">
        <v>0.38279999999999997</v>
      </c>
      <c r="H176">
        <v>1.32E-2</v>
      </c>
      <c r="I176">
        <v>1.8E-3</v>
      </c>
      <c r="J176" s="6">
        <v>4.4429999999999998E-13</v>
      </c>
    </row>
    <row r="177" spans="1:10" x14ac:dyDescent="0.2">
      <c r="A177">
        <v>10</v>
      </c>
      <c r="B177">
        <v>93790523</v>
      </c>
      <c r="C177" t="s">
        <v>2232</v>
      </c>
      <c r="D177" t="s">
        <v>892</v>
      </c>
      <c r="E177" t="s">
        <v>893</v>
      </c>
      <c r="F177">
        <v>678232</v>
      </c>
      <c r="G177">
        <v>0.629</v>
      </c>
      <c r="H177">
        <v>1.2800000000000001E-2</v>
      </c>
      <c r="I177">
        <v>1.8E-3</v>
      </c>
      <c r="J177" s="6">
        <v>4.495E-13</v>
      </c>
    </row>
    <row r="178" spans="1:10" x14ac:dyDescent="0.2">
      <c r="A178">
        <v>18</v>
      </c>
      <c r="B178">
        <v>40736590</v>
      </c>
      <c r="C178" t="s">
        <v>2233</v>
      </c>
      <c r="D178" t="s">
        <v>892</v>
      </c>
      <c r="E178" t="s">
        <v>894</v>
      </c>
      <c r="F178">
        <v>630065</v>
      </c>
      <c r="G178">
        <v>0.37969999999999998</v>
      </c>
      <c r="H178">
        <v>-1.3299999999999999E-2</v>
      </c>
      <c r="I178">
        <v>1.8E-3</v>
      </c>
      <c r="J178" s="6">
        <v>4.947E-13</v>
      </c>
    </row>
    <row r="179" spans="1:10" x14ac:dyDescent="0.2">
      <c r="A179">
        <v>15</v>
      </c>
      <c r="B179">
        <v>67033151</v>
      </c>
      <c r="C179" t="s">
        <v>2234</v>
      </c>
      <c r="D179" t="s">
        <v>895</v>
      </c>
      <c r="E179" t="s">
        <v>894</v>
      </c>
      <c r="F179">
        <v>695873</v>
      </c>
      <c r="G179">
        <v>0.2666</v>
      </c>
      <c r="H179">
        <v>-1.37E-2</v>
      </c>
      <c r="I179">
        <v>1.9E-3</v>
      </c>
      <c r="J179" s="6">
        <v>5.0810000000000003E-13</v>
      </c>
    </row>
    <row r="180" spans="1:10" x14ac:dyDescent="0.2">
      <c r="A180">
        <v>2</v>
      </c>
      <c r="B180">
        <v>25584162</v>
      </c>
      <c r="C180" t="s">
        <v>2235</v>
      </c>
      <c r="D180" t="s">
        <v>892</v>
      </c>
      <c r="E180" t="s">
        <v>893</v>
      </c>
      <c r="F180">
        <v>485486</v>
      </c>
      <c r="G180">
        <v>0.14380000000000001</v>
      </c>
      <c r="H180">
        <v>-2.0400000000000001E-2</v>
      </c>
      <c r="I180">
        <v>2.8E-3</v>
      </c>
      <c r="J180" s="6">
        <v>5.8570000000000002E-13</v>
      </c>
    </row>
    <row r="181" spans="1:10" x14ac:dyDescent="0.2">
      <c r="A181">
        <v>10</v>
      </c>
      <c r="B181">
        <v>34168090</v>
      </c>
      <c r="C181" t="s">
        <v>2236</v>
      </c>
      <c r="D181" t="s">
        <v>895</v>
      </c>
      <c r="E181" t="s">
        <v>894</v>
      </c>
      <c r="F181">
        <v>629880</v>
      </c>
      <c r="G181">
        <v>0.5081</v>
      </c>
      <c r="H181">
        <v>1.2800000000000001E-2</v>
      </c>
      <c r="I181">
        <v>1.8E-3</v>
      </c>
      <c r="J181" s="6">
        <v>5.8909999999999998E-13</v>
      </c>
    </row>
    <row r="182" spans="1:10" x14ac:dyDescent="0.2">
      <c r="A182">
        <v>4</v>
      </c>
      <c r="B182">
        <v>145868370</v>
      </c>
      <c r="C182" t="s">
        <v>2237</v>
      </c>
      <c r="D182" t="s">
        <v>895</v>
      </c>
      <c r="E182" t="s">
        <v>894</v>
      </c>
      <c r="F182">
        <v>691309</v>
      </c>
      <c r="G182">
        <v>0.42020000000000002</v>
      </c>
      <c r="H182">
        <v>1.23E-2</v>
      </c>
      <c r="I182">
        <v>1.6999999999999999E-3</v>
      </c>
      <c r="J182" s="6">
        <v>7.567E-13</v>
      </c>
    </row>
    <row r="183" spans="1:10" x14ac:dyDescent="0.2">
      <c r="A183">
        <v>4</v>
      </c>
      <c r="B183">
        <v>56279875</v>
      </c>
      <c r="C183" t="s">
        <v>2238</v>
      </c>
      <c r="D183" t="s">
        <v>892</v>
      </c>
      <c r="E183" t="s">
        <v>893</v>
      </c>
      <c r="F183">
        <v>629796</v>
      </c>
      <c r="G183">
        <v>0.72409999999999997</v>
      </c>
      <c r="H183">
        <v>1.43E-2</v>
      </c>
      <c r="I183">
        <v>2E-3</v>
      </c>
      <c r="J183" s="6">
        <v>8.9189999999999997E-13</v>
      </c>
    </row>
    <row r="184" spans="1:10" x14ac:dyDescent="0.2">
      <c r="A184">
        <v>19</v>
      </c>
      <c r="B184">
        <v>19378671</v>
      </c>
      <c r="C184" t="s">
        <v>2239</v>
      </c>
      <c r="D184" t="s">
        <v>892</v>
      </c>
      <c r="E184" t="s">
        <v>893</v>
      </c>
      <c r="F184">
        <v>697608</v>
      </c>
      <c r="G184">
        <v>0.83430000000000004</v>
      </c>
      <c r="H184">
        <v>1.6500000000000001E-2</v>
      </c>
      <c r="I184">
        <v>2.3E-3</v>
      </c>
      <c r="J184" s="6">
        <v>1.042E-12</v>
      </c>
    </row>
    <row r="185" spans="1:10" x14ac:dyDescent="0.2">
      <c r="A185">
        <v>12</v>
      </c>
      <c r="B185">
        <v>50247468</v>
      </c>
      <c r="C185" t="s">
        <v>2240</v>
      </c>
      <c r="D185" t="s">
        <v>892</v>
      </c>
      <c r="E185" t="s">
        <v>893</v>
      </c>
      <c r="F185">
        <v>697653</v>
      </c>
      <c r="G185">
        <v>0.38419999999999999</v>
      </c>
      <c r="H185">
        <v>1.2500000000000001E-2</v>
      </c>
      <c r="I185">
        <v>1.8E-3</v>
      </c>
      <c r="J185" s="6">
        <v>1.0889999999999999E-12</v>
      </c>
    </row>
    <row r="186" spans="1:10" x14ac:dyDescent="0.2">
      <c r="A186">
        <v>8</v>
      </c>
      <c r="B186">
        <v>73439070</v>
      </c>
      <c r="C186" t="s">
        <v>2241</v>
      </c>
      <c r="D186" t="s">
        <v>892</v>
      </c>
      <c r="E186" t="s">
        <v>893</v>
      </c>
      <c r="F186">
        <v>630048</v>
      </c>
      <c r="G186">
        <v>0.27360000000000001</v>
      </c>
      <c r="H186">
        <v>1.43E-2</v>
      </c>
      <c r="I186">
        <v>2E-3</v>
      </c>
      <c r="J186" s="6">
        <v>1.121E-12</v>
      </c>
    </row>
    <row r="187" spans="1:10" x14ac:dyDescent="0.2">
      <c r="A187">
        <v>3</v>
      </c>
      <c r="B187">
        <v>131564741</v>
      </c>
      <c r="C187" t="s">
        <v>2242</v>
      </c>
      <c r="D187" t="s">
        <v>895</v>
      </c>
      <c r="E187" t="s">
        <v>893</v>
      </c>
      <c r="F187">
        <v>697570</v>
      </c>
      <c r="G187">
        <v>0.73229999999999995</v>
      </c>
      <c r="H187">
        <v>-1.35E-2</v>
      </c>
      <c r="I187">
        <v>1.9E-3</v>
      </c>
      <c r="J187" s="6">
        <v>1.194E-12</v>
      </c>
    </row>
    <row r="188" spans="1:10" x14ac:dyDescent="0.2">
      <c r="A188">
        <v>5</v>
      </c>
      <c r="B188">
        <v>112888676</v>
      </c>
      <c r="C188" t="s">
        <v>2243</v>
      </c>
      <c r="D188" t="s">
        <v>895</v>
      </c>
      <c r="E188" t="s">
        <v>893</v>
      </c>
      <c r="F188">
        <v>630082</v>
      </c>
      <c r="G188">
        <v>0.19270000000000001</v>
      </c>
      <c r="H188">
        <v>1.5800000000000002E-2</v>
      </c>
      <c r="I188">
        <v>2.2000000000000001E-3</v>
      </c>
      <c r="J188" s="6">
        <v>1.2560000000000001E-12</v>
      </c>
    </row>
    <row r="189" spans="1:10" x14ac:dyDescent="0.2">
      <c r="A189">
        <v>3</v>
      </c>
      <c r="B189">
        <v>85886077</v>
      </c>
      <c r="C189" t="s">
        <v>2244</v>
      </c>
      <c r="D189" t="s">
        <v>895</v>
      </c>
      <c r="E189" t="s">
        <v>894</v>
      </c>
      <c r="F189">
        <v>697641</v>
      </c>
      <c r="G189">
        <v>0.64159999999999995</v>
      </c>
      <c r="H189">
        <v>1.24E-2</v>
      </c>
      <c r="I189">
        <v>1.8E-3</v>
      </c>
      <c r="J189" s="6">
        <v>1.3209999999999999E-12</v>
      </c>
    </row>
    <row r="190" spans="1:10" x14ac:dyDescent="0.2">
      <c r="A190">
        <v>3</v>
      </c>
      <c r="B190">
        <v>53234994</v>
      </c>
      <c r="C190" t="s">
        <v>2245</v>
      </c>
      <c r="D190" t="s">
        <v>892</v>
      </c>
      <c r="E190" t="s">
        <v>893</v>
      </c>
      <c r="F190">
        <v>629876</v>
      </c>
      <c r="G190">
        <v>0.58799999999999997</v>
      </c>
      <c r="H190">
        <v>-1.29E-2</v>
      </c>
      <c r="I190">
        <v>1.8E-3</v>
      </c>
      <c r="J190" s="6">
        <v>1.376E-12</v>
      </c>
    </row>
    <row r="191" spans="1:10" x14ac:dyDescent="0.2">
      <c r="A191">
        <v>17</v>
      </c>
      <c r="B191">
        <v>74212382</v>
      </c>
      <c r="C191" t="s">
        <v>2246</v>
      </c>
      <c r="D191" t="s">
        <v>895</v>
      </c>
      <c r="E191" t="s">
        <v>894</v>
      </c>
      <c r="F191">
        <v>629876</v>
      </c>
      <c r="G191">
        <v>8.1000000000000003E-2</v>
      </c>
      <c r="H191">
        <v>2.3099999999999999E-2</v>
      </c>
      <c r="I191">
        <v>3.3E-3</v>
      </c>
      <c r="J191" s="6">
        <v>1.399E-12</v>
      </c>
    </row>
    <row r="192" spans="1:10" x14ac:dyDescent="0.2">
      <c r="A192">
        <v>12</v>
      </c>
      <c r="B192">
        <v>94092690</v>
      </c>
      <c r="C192" t="s">
        <v>2247</v>
      </c>
      <c r="D192" t="s">
        <v>894</v>
      </c>
      <c r="E192" t="s">
        <v>893</v>
      </c>
      <c r="F192">
        <v>629804</v>
      </c>
      <c r="G192">
        <v>0.56069999999999998</v>
      </c>
      <c r="H192">
        <v>-1.2699999999999999E-2</v>
      </c>
      <c r="I192">
        <v>1.8E-3</v>
      </c>
      <c r="J192" s="6">
        <v>1.4270000000000001E-12</v>
      </c>
    </row>
    <row r="193" spans="1:10" x14ac:dyDescent="0.2">
      <c r="A193">
        <v>6</v>
      </c>
      <c r="B193">
        <v>14573063</v>
      </c>
      <c r="C193" t="s">
        <v>2248</v>
      </c>
      <c r="D193" t="s">
        <v>892</v>
      </c>
      <c r="E193" t="s">
        <v>893</v>
      </c>
      <c r="F193">
        <v>630072</v>
      </c>
      <c r="G193">
        <v>0.25009999999999999</v>
      </c>
      <c r="H193">
        <v>-1.4500000000000001E-2</v>
      </c>
      <c r="I193">
        <v>2E-3</v>
      </c>
      <c r="J193" s="6">
        <v>1.5020000000000001E-12</v>
      </c>
    </row>
    <row r="194" spans="1:10" x14ac:dyDescent="0.2">
      <c r="A194">
        <v>12</v>
      </c>
      <c r="B194">
        <v>41821630</v>
      </c>
      <c r="C194" t="s">
        <v>2249</v>
      </c>
      <c r="D194" t="s">
        <v>892</v>
      </c>
      <c r="E194" t="s">
        <v>893</v>
      </c>
      <c r="F194">
        <v>630055</v>
      </c>
      <c r="G194">
        <v>0.51519999999999999</v>
      </c>
      <c r="H194">
        <v>-1.26E-2</v>
      </c>
      <c r="I194">
        <v>1.8E-3</v>
      </c>
      <c r="J194" s="6">
        <v>1.5210000000000001E-12</v>
      </c>
    </row>
    <row r="195" spans="1:10" x14ac:dyDescent="0.2">
      <c r="A195">
        <v>1</v>
      </c>
      <c r="B195">
        <v>26188625</v>
      </c>
      <c r="C195" t="s">
        <v>2250</v>
      </c>
      <c r="D195" t="s">
        <v>895</v>
      </c>
      <c r="E195" t="s">
        <v>893</v>
      </c>
      <c r="F195">
        <v>630054</v>
      </c>
      <c r="G195">
        <v>0.52869999999999995</v>
      </c>
      <c r="H195">
        <v>1.2500000000000001E-2</v>
      </c>
      <c r="I195">
        <v>1.8E-3</v>
      </c>
      <c r="J195" s="6">
        <v>1.61E-12</v>
      </c>
    </row>
    <row r="196" spans="1:10" x14ac:dyDescent="0.2">
      <c r="A196">
        <v>5</v>
      </c>
      <c r="B196">
        <v>118688115</v>
      </c>
      <c r="C196" t="s">
        <v>2251</v>
      </c>
      <c r="D196" t="s">
        <v>892</v>
      </c>
      <c r="E196" t="s">
        <v>895</v>
      </c>
      <c r="F196">
        <v>629858</v>
      </c>
      <c r="G196">
        <v>0.69950000000000001</v>
      </c>
      <c r="H196">
        <v>-1.38E-2</v>
      </c>
      <c r="I196">
        <v>2E-3</v>
      </c>
      <c r="J196" s="6">
        <v>1.75E-12</v>
      </c>
    </row>
    <row r="197" spans="1:10" x14ac:dyDescent="0.2">
      <c r="A197">
        <v>8</v>
      </c>
      <c r="B197">
        <v>126419938</v>
      </c>
      <c r="C197" t="s">
        <v>2252</v>
      </c>
      <c r="D197" t="s">
        <v>894</v>
      </c>
      <c r="E197" t="s">
        <v>893</v>
      </c>
      <c r="F197">
        <v>485486</v>
      </c>
      <c r="G197">
        <v>5.2900000000000003E-2</v>
      </c>
      <c r="H197">
        <v>3.49E-2</v>
      </c>
      <c r="I197">
        <v>4.8999999999999998E-3</v>
      </c>
      <c r="J197" s="6">
        <v>1.796E-12</v>
      </c>
    </row>
    <row r="198" spans="1:10" x14ac:dyDescent="0.2">
      <c r="A198">
        <v>3</v>
      </c>
      <c r="B198">
        <v>15771372</v>
      </c>
      <c r="C198" t="s">
        <v>2253</v>
      </c>
      <c r="D198" t="s">
        <v>895</v>
      </c>
      <c r="E198" t="s">
        <v>894</v>
      </c>
      <c r="F198">
        <v>697593</v>
      </c>
      <c r="G198">
        <v>0.31369999999999998</v>
      </c>
      <c r="H198">
        <v>1.2800000000000001E-2</v>
      </c>
      <c r="I198">
        <v>1.8E-3</v>
      </c>
      <c r="J198" s="6">
        <v>1.8270000000000002E-12</v>
      </c>
    </row>
    <row r="199" spans="1:10" x14ac:dyDescent="0.2">
      <c r="A199">
        <v>15</v>
      </c>
      <c r="B199">
        <v>56528806</v>
      </c>
      <c r="C199" t="s">
        <v>2254</v>
      </c>
      <c r="D199" t="s">
        <v>892</v>
      </c>
      <c r="E199" t="s">
        <v>893</v>
      </c>
      <c r="F199">
        <v>697678</v>
      </c>
      <c r="G199">
        <v>0.86629999999999996</v>
      </c>
      <c r="H199">
        <v>-1.78E-2</v>
      </c>
      <c r="I199">
        <v>2.5000000000000001E-3</v>
      </c>
      <c r="J199" s="6">
        <v>2.08E-12</v>
      </c>
    </row>
    <row r="200" spans="1:10" x14ac:dyDescent="0.2">
      <c r="A200">
        <v>5</v>
      </c>
      <c r="B200">
        <v>103945178</v>
      </c>
      <c r="C200" t="s">
        <v>2255</v>
      </c>
      <c r="D200" t="s">
        <v>895</v>
      </c>
      <c r="E200" t="s">
        <v>894</v>
      </c>
      <c r="F200">
        <v>630081</v>
      </c>
      <c r="G200">
        <v>0.44080000000000003</v>
      </c>
      <c r="H200">
        <v>1.26E-2</v>
      </c>
      <c r="I200">
        <v>1.8E-3</v>
      </c>
      <c r="J200" s="6">
        <v>2.1069999999999998E-12</v>
      </c>
    </row>
    <row r="201" spans="1:10" x14ac:dyDescent="0.2">
      <c r="A201">
        <v>7</v>
      </c>
      <c r="B201">
        <v>120889272</v>
      </c>
      <c r="C201" t="s">
        <v>2256</v>
      </c>
      <c r="D201" t="s">
        <v>894</v>
      </c>
      <c r="E201" t="s">
        <v>893</v>
      </c>
      <c r="F201">
        <v>630054</v>
      </c>
      <c r="G201">
        <v>0.4294</v>
      </c>
      <c r="H201">
        <v>-1.26E-2</v>
      </c>
      <c r="I201">
        <v>1.8E-3</v>
      </c>
      <c r="J201" s="6">
        <v>2.1820000000000002E-12</v>
      </c>
    </row>
    <row r="202" spans="1:10" x14ac:dyDescent="0.2">
      <c r="A202">
        <v>11</v>
      </c>
      <c r="B202">
        <v>85322400</v>
      </c>
      <c r="C202" t="s">
        <v>2257</v>
      </c>
      <c r="D202" t="s">
        <v>892</v>
      </c>
      <c r="E202" t="s">
        <v>893</v>
      </c>
      <c r="F202">
        <v>485486</v>
      </c>
      <c r="G202">
        <v>0.79790000000000005</v>
      </c>
      <c r="H202">
        <v>-1.7100000000000001E-2</v>
      </c>
      <c r="I202">
        <v>2.3999999999999998E-3</v>
      </c>
      <c r="J202" s="6">
        <v>2.1829999999999999E-12</v>
      </c>
    </row>
    <row r="203" spans="1:10" x14ac:dyDescent="0.2">
      <c r="A203">
        <v>12</v>
      </c>
      <c r="B203">
        <v>54320490</v>
      </c>
      <c r="C203" t="s">
        <v>2258</v>
      </c>
      <c r="D203" t="s">
        <v>892</v>
      </c>
      <c r="E203" t="s">
        <v>893</v>
      </c>
      <c r="F203">
        <v>485486</v>
      </c>
      <c r="G203">
        <v>0.9677</v>
      </c>
      <c r="H203">
        <v>3.95E-2</v>
      </c>
      <c r="I203">
        <v>5.5999999999999999E-3</v>
      </c>
      <c r="J203" s="6">
        <v>2.213E-12</v>
      </c>
    </row>
    <row r="204" spans="1:10" x14ac:dyDescent="0.2">
      <c r="A204">
        <v>5</v>
      </c>
      <c r="B204">
        <v>142077715</v>
      </c>
      <c r="C204" t="s">
        <v>2259</v>
      </c>
      <c r="D204" t="s">
        <v>892</v>
      </c>
      <c r="E204" t="s">
        <v>893</v>
      </c>
      <c r="F204">
        <v>485486</v>
      </c>
      <c r="G204">
        <v>0.93579999999999997</v>
      </c>
      <c r="H204">
        <v>-2.7900000000000001E-2</v>
      </c>
      <c r="I204">
        <v>4.0000000000000001E-3</v>
      </c>
      <c r="J204" s="6">
        <v>2.3669999999999999E-12</v>
      </c>
    </row>
    <row r="205" spans="1:10" x14ac:dyDescent="0.2">
      <c r="A205">
        <v>11</v>
      </c>
      <c r="B205">
        <v>62192931</v>
      </c>
      <c r="C205" t="s">
        <v>2260</v>
      </c>
      <c r="D205" t="s">
        <v>895</v>
      </c>
      <c r="E205" t="s">
        <v>894</v>
      </c>
      <c r="F205">
        <v>629976</v>
      </c>
      <c r="G205">
        <v>0.26079999999999998</v>
      </c>
      <c r="H205">
        <v>-1.43E-2</v>
      </c>
      <c r="I205">
        <v>2E-3</v>
      </c>
      <c r="J205" s="6">
        <v>2.8089999999999998E-12</v>
      </c>
    </row>
    <row r="206" spans="1:10" x14ac:dyDescent="0.2">
      <c r="A206">
        <v>3</v>
      </c>
      <c r="B206">
        <v>89121921</v>
      </c>
      <c r="C206" t="s">
        <v>2261</v>
      </c>
      <c r="D206" t="s">
        <v>895</v>
      </c>
      <c r="E206" t="s">
        <v>894</v>
      </c>
      <c r="F206">
        <v>630080</v>
      </c>
      <c r="G206">
        <v>0.38019999999999998</v>
      </c>
      <c r="H206">
        <v>1.26E-2</v>
      </c>
      <c r="I206">
        <v>1.8E-3</v>
      </c>
      <c r="J206" s="6">
        <v>3.0330000000000001E-12</v>
      </c>
    </row>
    <row r="207" spans="1:10" x14ac:dyDescent="0.2">
      <c r="A207">
        <v>1</v>
      </c>
      <c r="B207">
        <v>172186787</v>
      </c>
      <c r="C207" t="s">
        <v>2262</v>
      </c>
      <c r="D207" t="s">
        <v>895</v>
      </c>
      <c r="E207" t="s">
        <v>893</v>
      </c>
      <c r="F207">
        <v>629792</v>
      </c>
      <c r="G207">
        <v>0.73670000000000002</v>
      </c>
      <c r="H207">
        <v>1.41E-2</v>
      </c>
      <c r="I207">
        <v>2E-3</v>
      </c>
      <c r="J207" s="6">
        <v>3.065E-12</v>
      </c>
    </row>
    <row r="208" spans="1:10" x14ac:dyDescent="0.2">
      <c r="A208">
        <v>15</v>
      </c>
      <c r="B208">
        <v>51748610</v>
      </c>
      <c r="C208" t="s">
        <v>2263</v>
      </c>
      <c r="D208" t="s">
        <v>892</v>
      </c>
      <c r="E208" t="s">
        <v>893</v>
      </c>
      <c r="F208">
        <v>697496</v>
      </c>
      <c r="G208">
        <v>0.45639999999999997</v>
      </c>
      <c r="H208">
        <v>1.18E-2</v>
      </c>
      <c r="I208">
        <v>1.6999999999999999E-3</v>
      </c>
      <c r="J208" s="6">
        <v>3.8460000000000004E-12</v>
      </c>
    </row>
    <row r="209" spans="1:10" x14ac:dyDescent="0.2">
      <c r="A209">
        <v>10</v>
      </c>
      <c r="B209">
        <v>89604732</v>
      </c>
      <c r="C209" t="s">
        <v>2264</v>
      </c>
      <c r="D209" t="s">
        <v>895</v>
      </c>
      <c r="E209" t="s">
        <v>894</v>
      </c>
      <c r="F209">
        <v>697563</v>
      </c>
      <c r="G209">
        <v>0.72350000000000003</v>
      </c>
      <c r="H209">
        <v>-1.34E-2</v>
      </c>
      <c r="I209">
        <v>1.9E-3</v>
      </c>
      <c r="J209" s="6">
        <v>3.9750000000000003E-12</v>
      </c>
    </row>
    <row r="210" spans="1:10" x14ac:dyDescent="0.2">
      <c r="A210">
        <v>12</v>
      </c>
      <c r="B210">
        <v>9074259</v>
      </c>
      <c r="C210" t="s">
        <v>2265</v>
      </c>
      <c r="D210" t="s">
        <v>895</v>
      </c>
      <c r="E210" t="s">
        <v>894</v>
      </c>
      <c r="F210">
        <v>629758</v>
      </c>
      <c r="G210">
        <v>0.71109999999999995</v>
      </c>
      <c r="H210">
        <v>-1.35E-2</v>
      </c>
      <c r="I210">
        <v>2E-3</v>
      </c>
      <c r="J210" s="6">
        <v>4.9649999999999999E-12</v>
      </c>
    </row>
    <row r="211" spans="1:10" x14ac:dyDescent="0.2">
      <c r="A211">
        <v>15</v>
      </c>
      <c r="B211">
        <v>81058640</v>
      </c>
      <c r="C211" t="s">
        <v>2266</v>
      </c>
      <c r="D211" t="s">
        <v>892</v>
      </c>
      <c r="E211" t="s">
        <v>893</v>
      </c>
      <c r="F211">
        <v>697372</v>
      </c>
      <c r="G211">
        <v>0.31059999999999999</v>
      </c>
      <c r="H211">
        <v>-1.2800000000000001E-2</v>
      </c>
      <c r="I211">
        <v>1.9E-3</v>
      </c>
      <c r="J211" s="6">
        <v>5.1590000000000001E-12</v>
      </c>
    </row>
    <row r="212" spans="1:10" x14ac:dyDescent="0.2">
      <c r="A212">
        <v>7</v>
      </c>
      <c r="B212">
        <v>101728638</v>
      </c>
      <c r="C212" t="s">
        <v>2267</v>
      </c>
      <c r="D212" t="s">
        <v>895</v>
      </c>
      <c r="E212" t="s">
        <v>894</v>
      </c>
      <c r="F212">
        <v>485486</v>
      </c>
      <c r="G212">
        <v>0.61439999999999995</v>
      </c>
      <c r="H212">
        <v>-1.3899999999999999E-2</v>
      </c>
      <c r="I212">
        <v>2E-3</v>
      </c>
      <c r="J212" s="6">
        <v>5.9820000000000002E-12</v>
      </c>
    </row>
    <row r="213" spans="1:10" x14ac:dyDescent="0.2">
      <c r="A213">
        <v>2</v>
      </c>
      <c r="B213">
        <v>114619997</v>
      </c>
      <c r="C213" t="s">
        <v>2268</v>
      </c>
      <c r="D213" t="s">
        <v>895</v>
      </c>
      <c r="E213" t="s">
        <v>894</v>
      </c>
      <c r="F213">
        <v>630038</v>
      </c>
      <c r="G213">
        <v>0.61370000000000002</v>
      </c>
      <c r="H213">
        <v>1.24E-2</v>
      </c>
      <c r="I213">
        <v>1.8E-3</v>
      </c>
      <c r="J213" s="6">
        <v>6.4020000000000004E-12</v>
      </c>
    </row>
    <row r="214" spans="1:10" x14ac:dyDescent="0.2">
      <c r="A214">
        <v>6</v>
      </c>
      <c r="B214">
        <v>98539519</v>
      </c>
      <c r="C214" t="s">
        <v>2269</v>
      </c>
      <c r="D214" t="s">
        <v>895</v>
      </c>
      <c r="E214" t="s">
        <v>894</v>
      </c>
      <c r="F214">
        <v>697456</v>
      </c>
      <c r="G214">
        <v>0.41099999999999998</v>
      </c>
      <c r="H214">
        <v>-1.1900000000000001E-2</v>
      </c>
      <c r="I214">
        <v>1.6999999999999999E-3</v>
      </c>
      <c r="J214" s="6">
        <v>6.8139999999999998E-12</v>
      </c>
    </row>
    <row r="215" spans="1:10" x14ac:dyDescent="0.2">
      <c r="A215">
        <v>22</v>
      </c>
      <c r="B215">
        <v>29154237</v>
      </c>
      <c r="C215" t="s">
        <v>2270</v>
      </c>
      <c r="D215" t="s">
        <v>892</v>
      </c>
      <c r="E215" t="s">
        <v>893</v>
      </c>
      <c r="F215">
        <v>688527</v>
      </c>
      <c r="G215">
        <v>0.97350000000000003</v>
      </c>
      <c r="H215">
        <v>-3.6600000000000001E-2</v>
      </c>
      <c r="I215">
        <v>5.3E-3</v>
      </c>
      <c r="J215" s="6">
        <v>7.0219999999999998E-12</v>
      </c>
    </row>
    <row r="216" spans="1:10" x14ac:dyDescent="0.2">
      <c r="A216">
        <v>6</v>
      </c>
      <c r="B216">
        <v>160769811</v>
      </c>
      <c r="C216" t="s">
        <v>2271</v>
      </c>
      <c r="D216" t="s">
        <v>895</v>
      </c>
      <c r="E216" t="s">
        <v>894</v>
      </c>
      <c r="F216">
        <v>485486</v>
      </c>
      <c r="G216">
        <v>0.46899999999999997</v>
      </c>
      <c r="H216">
        <v>-1.34E-2</v>
      </c>
      <c r="I216">
        <v>2E-3</v>
      </c>
      <c r="J216" s="6">
        <v>7.1920000000000001E-12</v>
      </c>
    </row>
    <row r="217" spans="1:10" x14ac:dyDescent="0.2">
      <c r="A217">
        <v>17</v>
      </c>
      <c r="B217">
        <v>3981066</v>
      </c>
      <c r="C217" t="s">
        <v>2272</v>
      </c>
      <c r="D217" t="s">
        <v>895</v>
      </c>
      <c r="E217" t="s">
        <v>893</v>
      </c>
      <c r="F217">
        <v>630045</v>
      </c>
      <c r="G217">
        <v>0.16819999999999999</v>
      </c>
      <c r="H217">
        <v>1.6E-2</v>
      </c>
      <c r="I217">
        <v>2.3E-3</v>
      </c>
      <c r="J217" s="6">
        <v>7.3859999999999994E-12</v>
      </c>
    </row>
    <row r="218" spans="1:10" x14ac:dyDescent="0.2">
      <c r="A218">
        <v>1</v>
      </c>
      <c r="B218">
        <v>40018509</v>
      </c>
      <c r="C218" t="s">
        <v>2273</v>
      </c>
      <c r="D218" t="s">
        <v>895</v>
      </c>
      <c r="E218" t="s">
        <v>894</v>
      </c>
      <c r="F218">
        <v>630077</v>
      </c>
      <c r="G218">
        <v>0.223</v>
      </c>
      <c r="H218">
        <v>1.4500000000000001E-2</v>
      </c>
      <c r="I218">
        <v>2.0999999999999999E-3</v>
      </c>
      <c r="J218" s="6">
        <v>7.5769999999999997E-12</v>
      </c>
    </row>
    <row r="219" spans="1:10" x14ac:dyDescent="0.2">
      <c r="A219">
        <v>3</v>
      </c>
      <c r="B219">
        <v>185834290</v>
      </c>
      <c r="C219" t="s">
        <v>2274</v>
      </c>
      <c r="D219" t="s">
        <v>895</v>
      </c>
      <c r="E219" t="s">
        <v>894</v>
      </c>
      <c r="F219">
        <v>696269</v>
      </c>
      <c r="G219">
        <v>0.2099</v>
      </c>
      <c r="H219">
        <v>-1.4200000000000001E-2</v>
      </c>
      <c r="I219">
        <v>2.0999999999999999E-3</v>
      </c>
      <c r="J219" s="6">
        <v>8.2799999999999995E-12</v>
      </c>
    </row>
    <row r="220" spans="1:10" x14ac:dyDescent="0.2">
      <c r="A220">
        <v>1</v>
      </c>
      <c r="B220">
        <v>2987268</v>
      </c>
      <c r="C220" t="s">
        <v>2275</v>
      </c>
      <c r="D220" t="s">
        <v>892</v>
      </c>
      <c r="E220" t="s">
        <v>894</v>
      </c>
      <c r="F220">
        <v>485486</v>
      </c>
      <c r="G220">
        <v>0.2001</v>
      </c>
      <c r="H220">
        <v>1.6799999999999999E-2</v>
      </c>
      <c r="I220">
        <v>2.5000000000000001E-3</v>
      </c>
      <c r="J220" s="6">
        <v>9.2159999999999995E-12</v>
      </c>
    </row>
    <row r="221" spans="1:10" x14ac:dyDescent="0.2">
      <c r="A221">
        <v>4</v>
      </c>
      <c r="B221">
        <v>100235053</v>
      </c>
      <c r="C221" t="s">
        <v>2276</v>
      </c>
      <c r="D221" t="s">
        <v>892</v>
      </c>
      <c r="E221" t="s">
        <v>893</v>
      </c>
      <c r="F221">
        <v>615827</v>
      </c>
      <c r="G221">
        <v>0.1691</v>
      </c>
      <c r="H221">
        <v>1.6E-2</v>
      </c>
      <c r="I221">
        <v>2.3E-3</v>
      </c>
      <c r="J221" s="6">
        <v>9.9739999999999993E-12</v>
      </c>
    </row>
    <row r="222" spans="1:10" x14ac:dyDescent="0.2">
      <c r="A222">
        <v>6</v>
      </c>
      <c r="B222">
        <v>35383027</v>
      </c>
      <c r="C222" t="s">
        <v>2277</v>
      </c>
      <c r="D222" t="s">
        <v>892</v>
      </c>
      <c r="E222" t="s">
        <v>893</v>
      </c>
      <c r="F222">
        <v>485486</v>
      </c>
      <c r="G222">
        <v>0.96970000000000001</v>
      </c>
      <c r="H222">
        <v>-3.9899999999999998E-2</v>
      </c>
      <c r="I222">
        <v>5.8999999999999999E-3</v>
      </c>
      <c r="J222" s="6">
        <v>1.003E-11</v>
      </c>
    </row>
    <row r="223" spans="1:10" x14ac:dyDescent="0.2">
      <c r="A223">
        <v>16</v>
      </c>
      <c r="B223">
        <v>24806420</v>
      </c>
      <c r="C223" t="s">
        <v>2278</v>
      </c>
      <c r="D223" t="s">
        <v>895</v>
      </c>
      <c r="E223" t="s">
        <v>893</v>
      </c>
      <c r="F223">
        <v>629754</v>
      </c>
      <c r="G223">
        <v>0.26350000000000001</v>
      </c>
      <c r="H223">
        <v>-1.37E-2</v>
      </c>
      <c r="I223">
        <v>2E-3</v>
      </c>
      <c r="J223" s="6">
        <v>1.2100000000000001E-11</v>
      </c>
    </row>
    <row r="224" spans="1:10" x14ac:dyDescent="0.2">
      <c r="A224">
        <v>1</v>
      </c>
      <c r="B224">
        <v>86264025</v>
      </c>
      <c r="C224" t="s">
        <v>2279</v>
      </c>
      <c r="D224" t="s">
        <v>894</v>
      </c>
      <c r="E224" t="s">
        <v>893</v>
      </c>
      <c r="F224">
        <v>630074</v>
      </c>
      <c r="G224">
        <v>0.59709999999999996</v>
      </c>
      <c r="H224">
        <v>-1.2200000000000001E-2</v>
      </c>
      <c r="I224">
        <v>1.8E-3</v>
      </c>
      <c r="J224" s="6">
        <v>1.2219999999999999E-11</v>
      </c>
    </row>
    <row r="225" spans="1:10" x14ac:dyDescent="0.2">
      <c r="A225">
        <v>1</v>
      </c>
      <c r="B225">
        <v>91212216</v>
      </c>
      <c r="C225" t="s">
        <v>2280</v>
      </c>
      <c r="D225" t="s">
        <v>892</v>
      </c>
      <c r="E225" t="s">
        <v>893</v>
      </c>
      <c r="F225">
        <v>697661</v>
      </c>
      <c r="G225">
        <v>0.62360000000000004</v>
      </c>
      <c r="H225">
        <v>-1.18E-2</v>
      </c>
      <c r="I225">
        <v>1.6999999999999999E-3</v>
      </c>
      <c r="J225" s="6">
        <v>1.276E-11</v>
      </c>
    </row>
    <row r="226" spans="1:10" x14ac:dyDescent="0.2">
      <c r="A226">
        <v>5</v>
      </c>
      <c r="B226">
        <v>4010135</v>
      </c>
      <c r="C226" t="s">
        <v>2281</v>
      </c>
      <c r="D226" t="s">
        <v>894</v>
      </c>
      <c r="E226" t="s">
        <v>893</v>
      </c>
      <c r="F226">
        <v>485486</v>
      </c>
      <c r="G226">
        <v>0.54879999999999995</v>
      </c>
      <c r="H226">
        <v>1.34E-2</v>
      </c>
      <c r="I226">
        <v>2E-3</v>
      </c>
      <c r="J226" s="6">
        <v>1.2920000000000001E-11</v>
      </c>
    </row>
    <row r="227" spans="1:10" x14ac:dyDescent="0.2">
      <c r="A227">
        <v>3</v>
      </c>
      <c r="B227">
        <v>12476555</v>
      </c>
      <c r="C227" t="s">
        <v>2282</v>
      </c>
      <c r="D227" t="s">
        <v>892</v>
      </c>
      <c r="E227" t="s">
        <v>893</v>
      </c>
      <c r="F227">
        <v>485486</v>
      </c>
      <c r="G227">
        <v>1.43E-2</v>
      </c>
      <c r="H227">
        <v>-5.7299999999999997E-2</v>
      </c>
      <c r="I227">
        <v>8.5000000000000006E-3</v>
      </c>
      <c r="J227" s="6">
        <v>1.398E-11</v>
      </c>
    </row>
    <row r="228" spans="1:10" x14ac:dyDescent="0.2">
      <c r="A228">
        <v>22</v>
      </c>
      <c r="B228">
        <v>47214749</v>
      </c>
      <c r="C228" t="s">
        <v>2283</v>
      </c>
      <c r="D228" t="s">
        <v>895</v>
      </c>
      <c r="E228" t="s">
        <v>893</v>
      </c>
      <c r="F228">
        <v>630122</v>
      </c>
      <c r="G228">
        <v>0.75449999999999995</v>
      </c>
      <c r="H228">
        <v>-1.3599999999999999E-2</v>
      </c>
      <c r="I228">
        <v>2E-3</v>
      </c>
      <c r="J228" s="6">
        <v>1.4540000000000001E-11</v>
      </c>
    </row>
    <row r="229" spans="1:10" x14ac:dyDescent="0.2">
      <c r="A229">
        <v>19</v>
      </c>
      <c r="B229">
        <v>47569003</v>
      </c>
      <c r="C229" t="s">
        <v>2284</v>
      </c>
      <c r="D229" t="s">
        <v>892</v>
      </c>
      <c r="E229" t="s">
        <v>893</v>
      </c>
      <c r="F229">
        <v>682917</v>
      </c>
      <c r="G229">
        <v>0.65049999999999997</v>
      </c>
      <c r="H229">
        <v>1.21E-2</v>
      </c>
      <c r="I229">
        <v>1.8E-3</v>
      </c>
      <c r="J229" s="6">
        <v>1.5049999999999999E-11</v>
      </c>
    </row>
    <row r="230" spans="1:10" x14ac:dyDescent="0.2">
      <c r="A230">
        <v>2</v>
      </c>
      <c r="B230">
        <v>158412701</v>
      </c>
      <c r="C230" t="s">
        <v>2285</v>
      </c>
      <c r="D230" t="s">
        <v>895</v>
      </c>
      <c r="E230" t="s">
        <v>893</v>
      </c>
      <c r="F230">
        <v>485486</v>
      </c>
      <c r="G230">
        <v>0.98860000000000003</v>
      </c>
      <c r="H230">
        <v>6.2300000000000001E-2</v>
      </c>
      <c r="I230">
        <v>9.1999999999999998E-3</v>
      </c>
      <c r="J230" s="6">
        <v>1.549E-11</v>
      </c>
    </row>
    <row r="231" spans="1:10" x14ac:dyDescent="0.2">
      <c r="A231">
        <v>13</v>
      </c>
      <c r="B231">
        <v>54756074</v>
      </c>
      <c r="C231" t="s">
        <v>2286</v>
      </c>
      <c r="D231" t="s">
        <v>895</v>
      </c>
      <c r="E231" t="s">
        <v>894</v>
      </c>
      <c r="F231">
        <v>485486</v>
      </c>
      <c r="G231">
        <v>0.1229</v>
      </c>
      <c r="H231">
        <v>2.0199999999999999E-2</v>
      </c>
      <c r="I231">
        <v>3.0000000000000001E-3</v>
      </c>
      <c r="J231" s="6">
        <v>1.5719999999999998E-11</v>
      </c>
    </row>
    <row r="232" spans="1:10" x14ac:dyDescent="0.2">
      <c r="A232">
        <v>4</v>
      </c>
      <c r="B232">
        <v>3232257</v>
      </c>
      <c r="C232" t="s">
        <v>2287</v>
      </c>
      <c r="D232" t="s">
        <v>895</v>
      </c>
      <c r="E232" t="s">
        <v>894</v>
      </c>
      <c r="F232">
        <v>630063</v>
      </c>
      <c r="G232">
        <v>0.29709999999999998</v>
      </c>
      <c r="H232">
        <v>-1.29E-2</v>
      </c>
      <c r="I232">
        <v>1.9E-3</v>
      </c>
      <c r="J232" s="6">
        <v>1.5900000000000001E-11</v>
      </c>
    </row>
    <row r="233" spans="1:10" x14ac:dyDescent="0.2">
      <c r="A233">
        <v>9</v>
      </c>
      <c r="B233">
        <v>96454513</v>
      </c>
      <c r="C233" t="s">
        <v>2288</v>
      </c>
      <c r="D233" t="s">
        <v>895</v>
      </c>
      <c r="E233" t="s">
        <v>894</v>
      </c>
      <c r="F233">
        <v>627788</v>
      </c>
      <c r="G233">
        <v>0.70989999999999998</v>
      </c>
      <c r="H233">
        <v>-1.32E-2</v>
      </c>
      <c r="I233">
        <v>2E-3</v>
      </c>
      <c r="J233" s="6">
        <v>1.611E-11</v>
      </c>
    </row>
    <row r="234" spans="1:10" x14ac:dyDescent="0.2">
      <c r="A234">
        <v>3</v>
      </c>
      <c r="B234">
        <v>53108776</v>
      </c>
      <c r="C234" t="s">
        <v>2289</v>
      </c>
      <c r="D234" t="s">
        <v>892</v>
      </c>
      <c r="E234" t="s">
        <v>893</v>
      </c>
      <c r="F234">
        <v>697361</v>
      </c>
      <c r="G234">
        <v>0.51229999999999998</v>
      </c>
      <c r="H234">
        <v>1.1299999999999999E-2</v>
      </c>
      <c r="I234">
        <v>1.6999999999999999E-3</v>
      </c>
      <c r="J234" s="6">
        <v>1.784E-11</v>
      </c>
    </row>
    <row r="235" spans="1:10" x14ac:dyDescent="0.2">
      <c r="A235">
        <v>2</v>
      </c>
      <c r="B235">
        <v>100365061</v>
      </c>
      <c r="C235" t="s">
        <v>2290</v>
      </c>
      <c r="D235" t="s">
        <v>895</v>
      </c>
      <c r="E235" t="s">
        <v>894</v>
      </c>
      <c r="F235">
        <v>629822</v>
      </c>
      <c r="G235">
        <v>0.13519999999999999</v>
      </c>
      <c r="H235">
        <v>1.7600000000000001E-2</v>
      </c>
      <c r="I235">
        <v>2.5999999999999999E-3</v>
      </c>
      <c r="J235" s="6">
        <v>1.8269999999999999E-11</v>
      </c>
    </row>
    <row r="236" spans="1:10" x14ac:dyDescent="0.2">
      <c r="A236">
        <v>3</v>
      </c>
      <c r="B236">
        <v>47534109</v>
      </c>
      <c r="C236" t="s">
        <v>2291</v>
      </c>
      <c r="D236" t="s">
        <v>892</v>
      </c>
      <c r="E236" t="s">
        <v>893</v>
      </c>
      <c r="F236">
        <v>619365</v>
      </c>
      <c r="G236">
        <v>0.36270000000000002</v>
      </c>
      <c r="H236">
        <v>1.26E-2</v>
      </c>
      <c r="I236">
        <v>1.9E-3</v>
      </c>
      <c r="J236" s="6">
        <v>1.9109999999999999E-11</v>
      </c>
    </row>
    <row r="237" spans="1:10" x14ac:dyDescent="0.2">
      <c r="A237">
        <v>11</v>
      </c>
      <c r="B237">
        <v>122014110</v>
      </c>
      <c r="C237" t="s">
        <v>2292</v>
      </c>
      <c r="D237" t="s">
        <v>895</v>
      </c>
      <c r="E237" t="s">
        <v>894</v>
      </c>
      <c r="F237">
        <v>630068</v>
      </c>
      <c r="G237">
        <v>0.71409999999999996</v>
      </c>
      <c r="H237">
        <v>-1.3299999999999999E-2</v>
      </c>
      <c r="I237">
        <v>2E-3</v>
      </c>
      <c r="J237" s="6">
        <v>2.0219999999999999E-11</v>
      </c>
    </row>
    <row r="238" spans="1:10" x14ac:dyDescent="0.2">
      <c r="A238">
        <v>3</v>
      </c>
      <c r="B238">
        <v>11406721</v>
      </c>
      <c r="C238" t="s">
        <v>2293</v>
      </c>
      <c r="D238" t="s">
        <v>895</v>
      </c>
      <c r="E238" t="s">
        <v>894</v>
      </c>
      <c r="F238">
        <v>630066</v>
      </c>
      <c r="G238">
        <v>0.82530000000000003</v>
      </c>
      <c r="H238">
        <v>-1.5599999999999999E-2</v>
      </c>
      <c r="I238">
        <v>2.3E-3</v>
      </c>
      <c r="J238" s="6">
        <v>2.0619999999999999E-11</v>
      </c>
    </row>
    <row r="239" spans="1:10" x14ac:dyDescent="0.2">
      <c r="A239">
        <v>7</v>
      </c>
      <c r="B239">
        <v>99197401</v>
      </c>
      <c r="C239" t="s">
        <v>2294</v>
      </c>
      <c r="D239" t="s">
        <v>892</v>
      </c>
      <c r="E239" t="s">
        <v>893</v>
      </c>
      <c r="F239">
        <v>630068</v>
      </c>
      <c r="G239">
        <v>0.82909999999999995</v>
      </c>
      <c r="H239">
        <v>1.5299999999999999E-2</v>
      </c>
      <c r="I239">
        <v>2.3E-3</v>
      </c>
      <c r="J239" s="6">
        <v>2.1619999999999999E-11</v>
      </c>
    </row>
    <row r="240" spans="1:10" x14ac:dyDescent="0.2">
      <c r="A240">
        <v>2</v>
      </c>
      <c r="B240">
        <v>171421125</v>
      </c>
      <c r="C240" t="s">
        <v>2295</v>
      </c>
      <c r="D240" t="s">
        <v>892</v>
      </c>
      <c r="E240" t="s">
        <v>893</v>
      </c>
      <c r="F240">
        <v>630072</v>
      </c>
      <c r="G240">
        <v>0.26619999999999999</v>
      </c>
      <c r="H240">
        <v>1.3599999999999999E-2</v>
      </c>
      <c r="I240">
        <v>2E-3</v>
      </c>
      <c r="J240" s="6">
        <v>2.2529999999999999E-11</v>
      </c>
    </row>
    <row r="241" spans="1:10" x14ac:dyDescent="0.2">
      <c r="A241">
        <v>16</v>
      </c>
      <c r="B241">
        <v>82872628</v>
      </c>
      <c r="C241" t="s">
        <v>2296</v>
      </c>
      <c r="D241" t="s">
        <v>894</v>
      </c>
      <c r="E241" t="s">
        <v>893</v>
      </c>
      <c r="F241">
        <v>628665</v>
      </c>
      <c r="G241">
        <v>0.6754</v>
      </c>
      <c r="H241">
        <v>-1.2699999999999999E-2</v>
      </c>
      <c r="I241">
        <v>1.9E-3</v>
      </c>
      <c r="J241" s="6">
        <v>2.4809999999999999E-11</v>
      </c>
    </row>
    <row r="242" spans="1:10" x14ac:dyDescent="0.2">
      <c r="A242">
        <v>12</v>
      </c>
      <c r="B242">
        <v>30783475</v>
      </c>
      <c r="C242" t="s">
        <v>2297</v>
      </c>
      <c r="D242" t="s">
        <v>892</v>
      </c>
      <c r="E242" t="s">
        <v>893</v>
      </c>
      <c r="F242">
        <v>697629</v>
      </c>
      <c r="G242">
        <v>0.7681</v>
      </c>
      <c r="H242">
        <v>1.2999999999999999E-2</v>
      </c>
      <c r="I242">
        <v>1.9E-3</v>
      </c>
      <c r="J242" s="6">
        <v>2.605E-11</v>
      </c>
    </row>
    <row r="243" spans="1:10" x14ac:dyDescent="0.2">
      <c r="A243">
        <v>11</v>
      </c>
      <c r="B243">
        <v>116781545</v>
      </c>
      <c r="C243" t="s">
        <v>2298</v>
      </c>
      <c r="D243" t="s">
        <v>892</v>
      </c>
      <c r="E243" t="s">
        <v>894</v>
      </c>
      <c r="F243">
        <v>485486</v>
      </c>
      <c r="G243">
        <v>9.2299999999999993E-2</v>
      </c>
      <c r="H243">
        <v>2.2599999999999999E-2</v>
      </c>
      <c r="I243">
        <v>3.3999999999999998E-3</v>
      </c>
      <c r="J243" s="6">
        <v>2.7110000000000001E-11</v>
      </c>
    </row>
    <row r="244" spans="1:10" x14ac:dyDescent="0.2">
      <c r="A244">
        <v>12</v>
      </c>
      <c r="B244">
        <v>98772975</v>
      </c>
      <c r="C244" t="s">
        <v>2299</v>
      </c>
      <c r="D244" t="s">
        <v>895</v>
      </c>
      <c r="E244" t="s">
        <v>894</v>
      </c>
      <c r="F244">
        <v>628710</v>
      </c>
      <c r="G244">
        <v>0.4526</v>
      </c>
      <c r="H244">
        <v>-1.1900000000000001E-2</v>
      </c>
      <c r="I244">
        <v>1.8E-3</v>
      </c>
      <c r="J244" s="6">
        <v>2.9589999999999998E-11</v>
      </c>
    </row>
    <row r="245" spans="1:10" x14ac:dyDescent="0.2">
      <c r="A245">
        <v>2</v>
      </c>
      <c r="B245">
        <v>9662210</v>
      </c>
      <c r="C245" t="s">
        <v>2300</v>
      </c>
      <c r="D245" t="s">
        <v>892</v>
      </c>
      <c r="E245" t="s">
        <v>893</v>
      </c>
      <c r="F245">
        <v>697620</v>
      </c>
      <c r="G245">
        <v>0.66159999999999997</v>
      </c>
      <c r="H245">
        <v>1.17E-2</v>
      </c>
      <c r="I245">
        <v>1.8E-3</v>
      </c>
      <c r="J245" s="6">
        <v>3.2099999999999998E-11</v>
      </c>
    </row>
    <row r="246" spans="1:10" x14ac:dyDescent="0.2">
      <c r="A246">
        <v>17</v>
      </c>
      <c r="B246">
        <v>79923718</v>
      </c>
      <c r="C246" t="s">
        <v>2301</v>
      </c>
      <c r="D246" t="s">
        <v>895</v>
      </c>
      <c r="E246" t="s">
        <v>894</v>
      </c>
      <c r="F246">
        <v>654042</v>
      </c>
      <c r="G246">
        <v>0.41289999999999999</v>
      </c>
      <c r="H246">
        <v>1.18E-2</v>
      </c>
      <c r="I246">
        <v>1.8E-3</v>
      </c>
      <c r="J246" s="6">
        <v>3.2609999999999998E-11</v>
      </c>
    </row>
    <row r="247" spans="1:10" x14ac:dyDescent="0.2">
      <c r="A247">
        <v>7</v>
      </c>
      <c r="B247">
        <v>73037366</v>
      </c>
      <c r="C247" t="s">
        <v>2302</v>
      </c>
      <c r="D247" t="s">
        <v>892</v>
      </c>
      <c r="E247" t="s">
        <v>893</v>
      </c>
      <c r="F247">
        <v>553057</v>
      </c>
      <c r="G247">
        <v>0.17649999999999999</v>
      </c>
      <c r="H247">
        <v>-1.54E-2</v>
      </c>
      <c r="I247">
        <v>2.3E-3</v>
      </c>
      <c r="J247" s="6">
        <v>3.3959999999999998E-11</v>
      </c>
    </row>
    <row r="248" spans="1:10" x14ac:dyDescent="0.2">
      <c r="A248">
        <v>5</v>
      </c>
      <c r="B248">
        <v>153213880</v>
      </c>
      <c r="C248" t="s">
        <v>2303</v>
      </c>
      <c r="D248" t="s">
        <v>895</v>
      </c>
      <c r="E248" t="s">
        <v>893</v>
      </c>
      <c r="F248">
        <v>485486</v>
      </c>
      <c r="G248">
        <v>0.45660000000000001</v>
      </c>
      <c r="H248">
        <v>1.2999999999999999E-2</v>
      </c>
      <c r="I248">
        <v>2E-3</v>
      </c>
      <c r="J248" s="6">
        <v>3.5730000000000002E-11</v>
      </c>
    </row>
    <row r="249" spans="1:10" x14ac:dyDescent="0.2">
      <c r="A249">
        <v>19</v>
      </c>
      <c r="B249">
        <v>46163870</v>
      </c>
      <c r="C249" t="s">
        <v>2304</v>
      </c>
      <c r="D249" t="s">
        <v>892</v>
      </c>
      <c r="E249" t="s">
        <v>893</v>
      </c>
      <c r="F249">
        <v>553080</v>
      </c>
      <c r="G249">
        <v>0.69020000000000004</v>
      </c>
      <c r="H249">
        <v>-1.5800000000000002E-2</v>
      </c>
      <c r="I249">
        <v>2.3999999999999998E-3</v>
      </c>
      <c r="J249" s="6">
        <v>3.5849999999999998E-11</v>
      </c>
    </row>
    <row r="250" spans="1:10" x14ac:dyDescent="0.2">
      <c r="A250">
        <v>1</v>
      </c>
      <c r="B250">
        <v>62594677</v>
      </c>
      <c r="C250" t="s">
        <v>2305</v>
      </c>
      <c r="D250" t="s">
        <v>895</v>
      </c>
      <c r="E250" t="s">
        <v>894</v>
      </c>
      <c r="F250">
        <v>697533</v>
      </c>
      <c r="G250">
        <v>0.58209999999999995</v>
      </c>
      <c r="H250">
        <v>1.12E-2</v>
      </c>
      <c r="I250">
        <v>1.6999999999999999E-3</v>
      </c>
      <c r="J250" s="6">
        <v>3.783E-11</v>
      </c>
    </row>
    <row r="251" spans="1:10" x14ac:dyDescent="0.2">
      <c r="A251">
        <v>17</v>
      </c>
      <c r="B251">
        <v>59496238</v>
      </c>
      <c r="C251" t="s">
        <v>2306</v>
      </c>
      <c r="D251" t="s">
        <v>895</v>
      </c>
      <c r="E251" t="s">
        <v>894</v>
      </c>
      <c r="F251">
        <v>697178</v>
      </c>
      <c r="G251">
        <v>0.39169999999999999</v>
      </c>
      <c r="H251">
        <v>1.14E-2</v>
      </c>
      <c r="I251">
        <v>1.6999999999999999E-3</v>
      </c>
      <c r="J251" s="6">
        <v>3.8649999999999997E-11</v>
      </c>
    </row>
    <row r="252" spans="1:10" x14ac:dyDescent="0.2">
      <c r="A252">
        <v>1</v>
      </c>
      <c r="B252">
        <v>119474772</v>
      </c>
      <c r="C252" t="s">
        <v>2307</v>
      </c>
      <c r="D252" t="s">
        <v>892</v>
      </c>
      <c r="E252" t="s">
        <v>893</v>
      </c>
      <c r="F252">
        <v>697663</v>
      </c>
      <c r="G252">
        <v>0.17069999999999999</v>
      </c>
      <c r="H252">
        <v>1.44E-2</v>
      </c>
      <c r="I252">
        <v>2.2000000000000001E-3</v>
      </c>
      <c r="J252" s="6">
        <v>3.9379999999999997E-11</v>
      </c>
    </row>
    <row r="253" spans="1:10" x14ac:dyDescent="0.2">
      <c r="A253">
        <v>15</v>
      </c>
      <c r="B253">
        <v>42102285</v>
      </c>
      <c r="C253" t="s">
        <v>2308</v>
      </c>
      <c r="D253" t="s">
        <v>892</v>
      </c>
      <c r="E253" t="s">
        <v>893</v>
      </c>
      <c r="F253">
        <v>629948</v>
      </c>
      <c r="G253">
        <v>0.52429999999999999</v>
      </c>
      <c r="H253">
        <v>1.18E-2</v>
      </c>
      <c r="I253">
        <v>1.8E-3</v>
      </c>
      <c r="J253" s="6">
        <v>4.0219999999999998E-11</v>
      </c>
    </row>
    <row r="254" spans="1:10" x14ac:dyDescent="0.2">
      <c r="A254">
        <v>20</v>
      </c>
      <c r="B254">
        <v>39690342</v>
      </c>
      <c r="C254" t="s">
        <v>2309</v>
      </c>
      <c r="D254" t="s">
        <v>895</v>
      </c>
      <c r="E254" t="s">
        <v>894</v>
      </c>
      <c r="F254">
        <v>697323</v>
      </c>
      <c r="G254">
        <v>0.70730000000000004</v>
      </c>
      <c r="H254">
        <v>-1.2200000000000001E-2</v>
      </c>
      <c r="I254">
        <v>1.9E-3</v>
      </c>
      <c r="J254" s="6">
        <v>4.2189999999999999E-11</v>
      </c>
    </row>
    <row r="255" spans="1:10" x14ac:dyDescent="0.2">
      <c r="A255">
        <v>3</v>
      </c>
      <c r="B255">
        <v>50506073</v>
      </c>
      <c r="C255" t="s">
        <v>2310</v>
      </c>
      <c r="D255" t="s">
        <v>892</v>
      </c>
      <c r="E255" t="s">
        <v>894</v>
      </c>
      <c r="F255">
        <v>485486</v>
      </c>
      <c r="G255">
        <v>0.18410000000000001</v>
      </c>
      <c r="H255">
        <v>-1.6799999999999999E-2</v>
      </c>
      <c r="I255">
        <v>2.5000000000000001E-3</v>
      </c>
      <c r="J255" s="6">
        <v>4.238E-11</v>
      </c>
    </row>
    <row r="256" spans="1:10" x14ac:dyDescent="0.2">
      <c r="A256">
        <v>5</v>
      </c>
      <c r="B256">
        <v>88001798</v>
      </c>
      <c r="C256" t="s">
        <v>2311</v>
      </c>
      <c r="D256" t="s">
        <v>895</v>
      </c>
      <c r="E256" t="s">
        <v>894</v>
      </c>
      <c r="F256">
        <v>628980</v>
      </c>
      <c r="G256">
        <v>0.10199999999999999</v>
      </c>
      <c r="H256">
        <v>1.9199999999999998E-2</v>
      </c>
      <c r="I256">
        <v>2.8999999999999998E-3</v>
      </c>
      <c r="J256" s="6">
        <v>4.3169999999999998E-11</v>
      </c>
    </row>
    <row r="257" spans="1:10" x14ac:dyDescent="0.2">
      <c r="A257">
        <v>12</v>
      </c>
      <c r="B257">
        <v>89771903</v>
      </c>
      <c r="C257" t="s">
        <v>2312</v>
      </c>
      <c r="D257" t="s">
        <v>895</v>
      </c>
      <c r="E257" t="s">
        <v>894</v>
      </c>
      <c r="F257">
        <v>618285</v>
      </c>
      <c r="G257">
        <v>0.55179999999999996</v>
      </c>
      <c r="H257">
        <v>-1.18E-2</v>
      </c>
      <c r="I257">
        <v>1.8E-3</v>
      </c>
      <c r="J257" s="6">
        <v>4.3670000000000003E-11</v>
      </c>
    </row>
    <row r="258" spans="1:10" x14ac:dyDescent="0.2">
      <c r="A258">
        <v>5</v>
      </c>
      <c r="B258">
        <v>66304225</v>
      </c>
      <c r="C258" t="s">
        <v>2313</v>
      </c>
      <c r="D258" t="s">
        <v>895</v>
      </c>
      <c r="E258" t="s">
        <v>893</v>
      </c>
      <c r="F258">
        <v>630014</v>
      </c>
      <c r="G258">
        <v>0.58079999999999998</v>
      </c>
      <c r="H258">
        <v>-1.18E-2</v>
      </c>
      <c r="I258">
        <v>1.8E-3</v>
      </c>
      <c r="J258" s="6">
        <v>4.4149999999999997E-11</v>
      </c>
    </row>
    <row r="259" spans="1:10" x14ac:dyDescent="0.2">
      <c r="A259">
        <v>2</v>
      </c>
      <c r="B259">
        <v>161144055</v>
      </c>
      <c r="C259" t="s">
        <v>2314</v>
      </c>
      <c r="D259" t="s">
        <v>892</v>
      </c>
      <c r="E259" t="s">
        <v>893</v>
      </c>
      <c r="F259">
        <v>630022</v>
      </c>
      <c r="G259">
        <v>0.70209999999999995</v>
      </c>
      <c r="H259">
        <v>1.2699999999999999E-2</v>
      </c>
      <c r="I259">
        <v>1.9E-3</v>
      </c>
      <c r="J259" s="6">
        <v>5.8379999999999996E-11</v>
      </c>
    </row>
    <row r="260" spans="1:10" x14ac:dyDescent="0.2">
      <c r="A260">
        <v>18</v>
      </c>
      <c r="B260">
        <v>53454774</v>
      </c>
      <c r="C260" t="s">
        <v>2315</v>
      </c>
      <c r="D260" t="s">
        <v>895</v>
      </c>
      <c r="E260" t="s">
        <v>894</v>
      </c>
      <c r="F260">
        <v>630078</v>
      </c>
      <c r="G260">
        <v>0.51500000000000001</v>
      </c>
      <c r="H260">
        <v>-1.1599999999999999E-2</v>
      </c>
      <c r="I260">
        <v>1.8E-3</v>
      </c>
      <c r="J260" s="6">
        <v>5.8580000000000006E-11</v>
      </c>
    </row>
    <row r="261" spans="1:10" x14ac:dyDescent="0.2">
      <c r="A261">
        <v>11</v>
      </c>
      <c r="B261">
        <v>66099323</v>
      </c>
      <c r="C261" t="s">
        <v>2316</v>
      </c>
      <c r="D261" t="s">
        <v>892</v>
      </c>
      <c r="E261" t="s">
        <v>894</v>
      </c>
      <c r="F261">
        <v>485486</v>
      </c>
      <c r="G261">
        <v>6.25E-2</v>
      </c>
      <c r="H261">
        <v>2.64E-2</v>
      </c>
      <c r="I261">
        <v>4.0000000000000001E-3</v>
      </c>
      <c r="J261" s="6">
        <v>6.339E-11</v>
      </c>
    </row>
    <row r="262" spans="1:10" x14ac:dyDescent="0.2">
      <c r="A262">
        <v>11</v>
      </c>
      <c r="B262">
        <v>69148572</v>
      </c>
      <c r="C262" t="s">
        <v>2317</v>
      </c>
      <c r="D262" t="s">
        <v>892</v>
      </c>
      <c r="E262" t="s">
        <v>893</v>
      </c>
      <c r="F262">
        <v>684350</v>
      </c>
      <c r="G262">
        <v>0.65329999999999999</v>
      </c>
      <c r="H262">
        <v>-1.17E-2</v>
      </c>
      <c r="I262">
        <v>1.8E-3</v>
      </c>
      <c r="J262" s="6">
        <v>6.4040000000000006E-11</v>
      </c>
    </row>
    <row r="263" spans="1:10" x14ac:dyDescent="0.2">
      <c r="A263">
        <v>17</v>
      </c>
      <c r="B263">
        <v>46080233</v>
      </c>
      <c r="C263" t="s">
        <v>2318</v>
      </c>
      <c r="D263" t="s">
        <v>894</v>
      </c>
      <c r="E263" t="s">
        <v>893</v>
      </c>
      <c r="F263">
        <v>629706</v>
      </c>
      <c r="G263">
        <v>0.15390000000000001</v>
      </c>
      <c r="H263">
        <v>-1.6E-2</v>
      </c>
      <c r="I263">
        <v>2.5000000000000001E-3</v>
      </c>
      <c r="J263" s="6">
        <v>6.6220000000000005E-11</v>
      </c>
    </row>
    <row r="264" spans="1:10" x14ac:dyDescent="0.2">
      <c r="A264">
        <v>13</v>
      </c>
      <c r="B264">
        <v>111040798</v>
      </c>
      <c r="C264" t="s">
        <v>2319</v>
      </c>
      <c r="D264" t="s">
        <v>892</v>
      </c>
      <c r="E264" t="s">
        <v>894</v>
      </c>
      <c r="F264">
        <v>697494</v>
      </c>
      <c r="G264">
        <v>0.30680000000000002</v>
      </c>
      <c r="H264">
        <v>-1.21E-2</v>
      </c>
      <c r="I264">
        <v>1.8E-3</v>
      </c>
      <c r="J264" s="6">
        <v>6.6330000000000005E-11</v>
      </c>
    </row>
    <row r="265" spans="1:10" x14ac:dyDescent="0.2">
      <c r="A265">
        <v>6</v>
      </c>
      <c r="B265">
        <v>20581828</v>
      </c>
      <c r="C265" t="s">
        <v>2320</v>
      </c>
      <c r="D265" t="s">
        <v>892</v>
      </c>
      <c r="E265" t="s">
        <v>893</v>
      </c>
      <c r="F265">
        <v>630066</v>
      </c>
      <c r="G265">
        <v>0.68230000000000002</v>
      </c>
      <c r="H265">
        <v>1.2500000000000001E-2</v>
      </c>
      <c r="I265">
        <v>1.9E-3</v>
      </c>
      <c r="J265" s="6">
        <v>6.8749999999999995E-11</v>
      </c>
    </row>
    <row r="266" spans="1:10" x14ac:dyDescent="0.2">
      <c r="A266">
        <v>10</v>
      </c>
      <c r="B266">
        <v>115860058</v>
      </c>
      <c r="C266" t="s">
        <v>2321</v>
      </c>
      <c r="D266" t="s">
        <v>895</v>
      </c>
      <c r="E266" t="s">
        <v>894</v>
      </c>
      <c r="F266">
        <v>616139</v>
      </c>
      <c r="G266">
        <v>0.77139999999999997</v>
      </c>
      <c r="H266">
        <v>-1.3899999999999999E-2</v>
      </c>
      <c r="I266">
        <v>2.0999999999999999E-3</v>
      </c>
      <c r="J266" s="6">
        <v>6.8820000000000001E-11</v>
      </c>
    </row>
    <row r="267" spans="1:10" x14ac:dyDescent="0.2">
      <c r="A267">
        <v>11</v>
      </c>
      <c r="B267">
        <v>13274553</v>
      </c>
      <c r="C267" t="s">
        <v>2322</v>
      </c>
      <c r="D267" t="s">
        <v>892</v>
      </c>
      <c r="E267" t="s">
        <v>895</v>
      </c>
      <c r="F267">
        <v>630043</v>
      </c>
      <c r="G267">
        <v>0.27500000000000002</v>
      </c>
      <c r="H267">
        <v>-1.2800000000000001E-2</v>
      </c>
      <c r="I267">
        <v>2E-3</v>
      </c>
      <c r="J267" s="6">
        <v>7.2739999999999999E-11</v>
      </c>
    </row>
    <row r="268" spans="1:10" x14ac:dyDescent="0.2">
      <c r="A268">
        <v>22</v>
      </c>
      <c r="B268">
        <v>27584316</v>
      </c>
      <c r="C268" t="s">
        <v>2323</v>
      </c>
      <c r="D268" t="s">
        <v>892</v>
      </c>
      <c r="E268" t="s">
        <v>893</v>
      </c>
      <c r="F268">
        <v>630050</v>
      </c>
      <c r="G268">
        <v>0.79890000000000005</v>
      </c>
      <c r="H268">
        <v>-1.4500000000000001E-2</v>
      </c>
      <c r="I268">
        <v>2.2000000000000001E-3</v>
      </c>
      <c r="J268" s="6">
        <v>7.3899999999999998E-11</v>
      </c>
    </row>
    <row r="269" spans="1:10" x14ac:dyDescent="0.2">
      <c r="A269">
        <v>2</v>
      </c>
      <c r="B269">
        <v>200775744</v>
      </c>
      <c r="C269" t="s">
        <v>2324</v>
      </c>
      <c r="D269" t="s">
        <v>895</v>
      </c>
      <c r="E269" t="s">
        <v>894</v>
      </c>
      <c r="F269">
        <v>657164</v>
      </c>
      <c r="G269">
        <v>0.43919999999999998</v>
      </c>
      <c r="H269">
        <v>-1.1299999999999999E-2</v>
      </c>
      <c r="I269">
        <v>1.6999999999999999E-3</v>
      </c>
      <c r="J269" s="6">
        <v>7.475E-11</v>
      </c>
    </row>
    <row r="270" spans="1:10" x14ac:dyDescent="0.2">
      <c r="A270">
        <v>1</v>
      </c>
      <c r="B270">
        <v>154991389</v>
      </c>
      <c r="C270" t="s">
        <v>2325</v>
      </c>
      <c r="D270" t="s">
        <v>895</v>
      </c>
      <c r="E270" t="s">
        <v>894</v>
      </c>
      <c r="F270">
        <v>697389</v>
      </c>
      <c r="G270">
        <v>0.72350000000000003</v>
      </c>
      <c r="H270">
        <v>1.26E-2</v>
      </c>
      <c r="I270">
        <v>1.9E-3</v>
      </c>
      <c r="J270" s="6">
        <v>7.8309999999999999E-11</v>
      </c>
    </row>
    <row r="271" spans="1:10" x14ac:dyDescent="0.2">
      <c r="A271">
        <v>6</v>
      </c>
      <c r="B271">
        <v>85396119</v>
      </c>
      <c r="C271" t="s">
        <v>2326</v>
      </c>
      <c r="D271" t="s">
        <v>892</v>
      </c>
      <c r="E271" t="s">
        <v>895</v>
      </c>
      <c r="F271">
        <v>630076</v>
      </c>
      <c r="G271">
        <v>0.58660000000000001</v>
      </c>
      <c r="H271">
        <v>-1.17E-2</v>
      </c>
      <c r="I271">
        <v>1.8E-3</v>
      </c>
      <c r="J271" s="6">
        <v>7.8380000000000005E-11</v>
      </c>
    </row>
    <row r="272" spans="1:10" x14ac:dyDescent="0.2">
      <c r="A272">
        <v>22</v>
      </c>
      <c r="B272">
        <v>35667975</v>
      </c>
      <c r="C272" t="s">
        <v>2327</v>
      </c>
      <c r="D272" t="s">
        <v>892</v>
      </c>
      <c r="E272" t="s">
        <v>893</v>
      </c>
      <c r="F272">
        <v>630101</v>
      </c>
      <c r="G272">
        <v>0.35820000000000002</v>
      </c>
      <c r="H272">
        <v>1.1900000000000001E-2</v>
      </c>
      <c r="I272">
        <v>1.8E-3</v>
      </c>
      <c r="J272" s="6">
        <v>7.8539999999999995E-11</v>
      </c>
    </row>
    <row r="273" spans="1:10" x14ac:dyDescent="0.2">
      <c r="A273">
        <v>20</v>
      </c>
      <c r="B273">
        <v>6623374</v>
      </c>
      <c r="C273" t="s">
        <v>2328</v>
      </c>
      <c r="D273" t="s">
        <v>895</v>
      </c>
      <c r="E273" t="s">
        <v>894</v>
      </c>
      <c r="F273">
        <v>697581</v>
      </c>
      <c r="G273">
        <v>0.36370000000000002</v>
      </c>
      <c r="H273">
        <v>1.1599999999999999E-2</v>
      </c>
      <c r="I273">
        <v>1.8E-3</v>
      </c>
      <c r="J273" s="6">
        <v>7.8550000000000003E-11</v>
      </c>
    </row>
    <row r="274" spans="1:10" x14ac:dyDescent="0.2">
      <c r="A274">
        <v>14</v>
      </c>
      <c r="B274">
        <v>91547136</v>
      </c>
      <c r="C274" t="s">
        <v>2329</v>
      </c>
      <c r="D274" t="s">
        <v>894</v>
      </c>
      <c r="E274" t="s">
        <v>893</v>
      </c>
      <c r="F274">
        <v>629729</v>
      </c>
      <c r="G274">
        <v>0.68010000000000004</v>
      </c>
      <c r="H274">
        <v>-1.2500000000000001E-2</v>
      </c>
      <c r="I274">
        <v>1.9E-3</v>
      </c>
      <c r="J274" s="6">
        <v>7.8930000000000006E-11</v>
      </c>
    </row>
    <row r="275" spans="1:10" x14ac:dyDescent="0.2">
      <c r="A275">
        <v>8</v>
      </c>
      <c r="B275">
        <v>25919020</v>
      </c>
      <c r="C275" t="s">
        <v>2330</v>
      </c>
      <c r="D275" t="s">
        <v>895</v>
      </c>
      <c r="E275" t="s">
        <v>894</v>
      </c>
      <c r="F275">
        <v>697556</v>
      </c>
      <c r="G275">
        <v>0.1231</v>
      </c>
      <c r="H275">
        <v>1.7500000000000002E-2</v>
      </c>
      <c r="I275">
        <v>2.7000000000000001E-3</v>
      </c>
      <c r="J275" s="6">
        <v>8.2240000000000005E-11</v>
      </c>
    </row>
    <row r="276" spans="1:10" x14ac:dyDescent="0.2">
      <c r="A276">
        <v>11</v>
      </c>
      <c r="B276">
        <v>823586</v>
      </c>
      <c r="C276" t="s">
        <v>2331</v>
      </c>
      <c r="D276" t="s">
        <v>894</v>
      </c>
      <c r="E276" t="s">
        <v>893</v>
      </c>
      <c r="F276">
        <v>485486</v>
      </c>
      <c r="G276">
        <v>0.98680000000000001</v>
      </c>
      <c r="H276">
        <v>-5.57E-2</v>
      </c>
      <c r="I276">
        <v>8.6E-3</v>
      </c>
      <c r="J276" s="6">
        <v>8.2529999999999998E-11</v>
      </c>
    </row>
    <row r="277" spans="1:10" x14ac:dyDescent="0.2">
      <c r="A277">
        <v>1</v>
      </c>
      <c r="B277">
        <v>107573565</v>
      </c>
      <c r="C277" t="s">
        <v>2332</v>
      </c>
      <c r="D277" t="s">
        <v>892</v>
      </c>
      <c r="E277" t="s">
        <v>893</v>
      </c>
      <c r="F277">
        <v>630057</v>
      </c>
      <c r="G277">
        <v>0.64480000000000004</v>
      </c>
      <c r="H277">
        <v>-1.21E-2</v>
      </c>
      <c r="I277">
        <v>1.9E-3</v>
      </c>
      <c r="J277" s="6">
        <v>8.3340000000000006E-11</v>
      </c>
    </row>
    <row r="278" spans="1:10" x14ac:dyDescent="0.2">
      <c r="A278">
        <v>2</v>
      </c>
      <c r="B278">
        <v>43756032</v>
      </c>
      <c r="C278" t="s">
        <v>2333</v>
      </c>
      <c r="D278" t="s">
        <v>895</v>
      </c>
      <c r="E278" t="s">
        <v>894</v>
      </c>
      <c r="F278">
        <v>697510</v>
      </c>
      <c r="G278">
        <v>0.1024</v>
      </c>
      <c r="H278">
        <v>1.7899999999999999E-2</v>
      </c>
      <c r="I278">
        <v>2.8E-3</v>
      </c>
      <c r="J278" s="6">
        <v>9.2979999999999998E-11</v>
      </c>
    </row>
    <row r="279" spans="1:10" x14ac:dyDescent="0.2">
      <c r="A279">
        <v>2</v>
      </c>
      <c r="B279">
        <v>181607751</v>
      </c>
      <c r="C279" t="s">
        <v>2334</v>
      </c>
      <c r="D279" t="s">
        <v>894</v>
      </c>
      <c r="E279" t="s">
        <v>893</v>
      </c>
      <c r="F279">
        <v>629993</v>
      </c>
      <c r="G279">
        <v>0.66849999999999998</v>
      </c>
      <c r="H279">
        <v>1.2200000000000001E-2</v>
      </c>
      <c r="I279">
        <v>1.9E-3</v>
      </c>
      <c r="J279" s="6">
        <v>1.017E-10</v>
      </c>
    </row>
    <row r="280" spans="1:10" x14ac:dyDescent="0.2">
      <c r="A280">
        <v>1</v>
      </c>
      <c r="B280">
        <v>19925759</v>
      </c>
      <c r="C280" t="s">
        <v>2335</v>
      </c>
      <c r="D280" t="s">
        <v>895</v>
      </c>
      <c r="E280" t="s">
        <v>894</v>
      </c>
      <c r="F280">
        <v>485486</v>
      </c>
      <c r="G280">
        <v>0.2346</v>
      </c>
      <c r="H280">
        <v>-1.49E-2</v>
      </c>
      <c r="I280">
        <v>2.3E-3</v>
      </c>
      <c r="J280" s="6">
        <v>1.077E-10</v>
      </c>
    </row>
    <row r="281" spans="1:10" x14ac:dyDescent="0.2">
      <c r="A281">
        <v>15</v>
      </c>
      <c r="B281">
        <v>92570921</v>
      </c>
      <c r="C281" t="s">
        <v>2336</v>
      </c>
      <c r="D281" t="s">
        <v>894</v>
      </c>
      <c r="E281" t="s">
        <v>893</v>
      </c>
      <c r="F281">
        <v>630019</v>
      </c>
      <c r="G281">
        <v>0.78649999999999998</v>
      </c>
      <c r="H281">
        <v>1.4E-2</v>
      </c>
      <c r="I281">
        <v>2.2000000000000001E-3</v>
      </c>
      <c r="J281" s="6">
        <v>1.1869999999999999E-10</v>
      </c>
    </row>
    <row r="282" spans="1:10" x14ac:dyDescent="0.2">
      <c r="A282">
        <v>1</v>
      </c>
      <c r="B282">
        <v>156049877</v>
      </c>
      <c r="C282" t="s">
        <v>2337</v>
      </c>
      <c r="D282" t="s">
        <v>895</v>
      </c>
      <c r="E282" t="s">
        <v>894</v>
      </c>
      <c r="F282">
        <v>485486</v>
      </c>
      <c r="G282">
        <v>0.13120000000000001</v>
      </c>
      <c r="H282">
        <v>1.89E-2</v>
      </c>
      <c r="I282">
        <v>2.8999999999999998E-3</v>
      </c>
      <c r="J282" s="6">
        <v>1.217E-10</v>
      </c>
    </row>
    <row r="283" spans="1:10" x14ac:dyDescent="0.2">
      <c r="A283">
        <v>3</v>
      </c>
      <c r="B283">
        <v>94033599</v>
      </c>
      <c r="C283" t="s">
        <v>2338</v>
      </c>
      <c r="D283" t="s">
        <v>892</v>
      </c>
      <c r="E283" t="s">
        <v>893</v>
      </c>
      <c r="F283">
        <v>485486</v>
      </c>
      <c r="G283">
        <v>0.50980000000000003</v>
      </c>
      <c r="H283">
        <v>-1.26E-2</v>
      </c>
      <c r="I283">
        <v>2E-3</v>
      </c>
      <c r="J283" s="6">
        <v>1.2180000000000001E-10</v>
      </c>
    </row>
    <row r="284" spans="1:10" x14ac:dyDescent="0.2">
      <c r="A284">
        <v>3</v>
      </c>
      <c r="B284">
        <v>62481063</v>
      </c>
      <c r="C284" t="s">
        <v>2339</v>
      </c>
      <c r="D284" t="s">
        <v>895</v>
      </c>
      <c r="E284" t="s">
        <v>894</v>
      </c>
      <c r="F284">
        <v>685867</v>
      </c>
      <c r="G284">
        <v>0.73160000000000003</v>
      </c>
      <c r="H284">
        <v>1.23E-2</v>
      </c>
      <c r="I284">
        <v>1.9E-3</v>
      </c>
      <c r="J284" s="6">
        <v>1.319E-10</v>
      </c>
    </row>
    <row r="285" spans="1:10" x14ac:dyDescent="0.2">
      <c r="A285">
        <v>1</v>
      </c>
      <c r="B285">
        <v>200049302</v>
      </c>
      <c r="C285" t="s">
        <v>2340</v>
      </c>
      <c r="D285" t="s">
        <v>892</v>
      </c>
      <c r="E285" t="s">
        <v>895</v>
      </c>
      <c r="F285">
        <v>630081</v>
      </c>
      <c r="G285">
        <v>0.2843</v>
      </c>
      <c r="H285">
        <v>-1.2500000000000001E-2</v>
      </c>
      <c r="I285">
        <v>1.9E-3</v>
      </c>
      <c r="J285" s="6">
        <v>1.3570000000000001E-10</v>
      </c>
    </row>
    <row r="286" spans="1:10" x14ac:dyDescent="0.2">
      <c r="A286">
        <v>20</v>
      </c>
      <c r="B286">
        <v>41989051</v>
      </c>
      <c r="C286" t="s">
        <v>2341</v>
      </c>
      <c r="D286" t="s">
        <v>895</v>
      </c>
      <c r="E286" t="s">
        <v>894</v>
      </c>
      <c r="F286">
        <v>485486</v>
      </c>
      <c r="G286">
        <v>0.13589999999999999</v>
      </c>
      <c r="H286">
        <v>-1.83E-2</v>
      </c>
      <c r="I286">
        <v>2.8999999999999998E-3</v>
      </c>
      <c r="J286" s="6">
        <v>1.3649999999999999E-10</v>
      </c>
    </row>
    <row r="287" spans="1:10" x14ac:dyDescent="0.2">
      <c r="A287">
        <v>5</v>
      </c>
      <c r="B287">
        <v>155824774</v>
      </c>
      <c r="C287" t="s">
        <v>2342</v>
      </c>
      <c r="D287" t="s">
        <v>895</v>
      </c>
      <c r="E287" t="s">
        <v>894</v>
      </c>
      <c r="F287">
        <v>630055</v>
      </c>
      <c r="G287">
        <v>0.27339999999999998</v>
      </c>
      <c r="H287">
        <v>1.2699999999999999E-2</v>
      </c>
      <c r="I287">
        <v>2E-3</v>
      </c>
      <c r="J287" s="6">
        <v>1.3680000000000001E-10</v>
      </c>
    </row>
    <row r="288" spans="1:10" x14ac:dyDescent="0.2">
      <c r="A288">
        <v>1</v>
      </c>
      <c r="B288">
        <v>9351491</v>
      </c>
      <c r="C288" t="s">
        <v>2343</v>
      </c>
      <c r="D288" t="s">
        <v>892</v>
      </c>
      <c r="E288" t="s">
        <v>893</v>
      </c>
      <c r="F288">
        <v>485486</v>
      </c>
      <c r="G288">
        <v>0.1258</v>
      </c>
      <c r="H288">
        <v>-1.9E-2</v>
      </c>
      <c r="I288">
        <v>3.0000000000000001E-3</v>
      </c>
      <c r="J288" s="6">
        <v>1.3730000000000001E-10</v>
      </c>
    </row>
    <row r="289" spans="1:10" x14ac:dyDescent="0.2">
      <c r="A289">
        <v>1</v>
      </c>
      <c r="B289">
        <v>163643474</v>
      </c>
      <c r="C289" t="s">
        <v>2344</v>
      </c>
      <c r="D289" t="s">
        <v>894</v>
      </c>
      <c r="E289" t="s">
        <v>893</v>
      </c>
      <c r="F289">
        <v>630078</v>
      </c>
      <c r="G289">
        <v>0.43030000000000002</v>
      </c>
      <c r="H289">
        <v>1.14E-2</v>
      </c>
      <c r="I289">
        <v>1.8E-3</v>
      </c>
      <c r="J289" s="6">
        <v>1.4229999999999999E-10</v>
      </c>
    </row>
    <row r="290" spans="1:10" x14ac:dyDescent="0.2">
      <c r="A290">
        <v>3</v>
      </c>
      <c r="B290">
        <v>82704753</v>
      </c>
      <c r="C290" t="s">
        <v>2345</v>
      </c>
      <c r="D290" t="s">
        <v>892</v>
      </c>
      <c r="E290" t="s">
        <v>893</v>
      </c>
      <c r="F290">
        <v>630065</v>
      </c>
      <c r="G290">
        <v>0.36320000000000002</v>
      </c>
      <c r="H290">
        <v>1.18E-2</v>
      </c>
      <c r="I290">
        <v>1.8E-3</v>
      </c>
      <c r="J290" s="6">
        <v>1.6420000000000001E-10</v>
      </c>
    </row>
    <row r="291" spans="1:10" x14ac:dyDescent="0.2">
      <c r="A291">
        <v>19</v>
      </c>
      <c r="B291">
        <v>41341229</v>
      </c>
      <c r="C291" t="s">
        <v>2346</v>
      </c>
      <c r="D291" t="s">
        <v>892</v>
      </c>
      <c r="E291" t="s">
        <v>893</v>
      </c>
      <c r="F291">
        <v>485486</v>
      </c>
      <c r="G291">
        <v>0.51259999999999994</v>
      </c>
      <c r="H291">
        <v>-1.2500000000000001E-2</v>
      </c>
      <c r="I291">
        <v>2E-3</v>
      </c>
      <c r="J291" s="6">
        <v>1.6900000000000001E-10</v>
      </c>
    </row>
    <row r="292" spans="1:10" x14ac:dyDescent="0.2">
      <c r="A292">
        <v>20</v>
      </c>
      <c r="B292">
        <v>56135199</v>
      </c>
      <c r="C292" t="s">
        <v>2347</v>
      </c>
      <c r="D292" t="s">
        <v>895</v>
      </c>
      <c r="E292" t="s">
        <v>894</v>
      </c>
      <c r="F292">
        <v>630053</v>
      </c>
      <c r="G292">
        <v>0.4743</v>
      </c>
      <c r="H292">
        <v>1.14E-2</v>
      </c>
      <c r="I292">
        <v>1.8E-3</v>
      </c>
      <c r="J292" s="6">
        <v>1.693E-10</v>
      </c>
    </row>
    <row r="293" spans="1:10" x14ac:dyDescent="0.2">
      <c r="A293">
        <v>10</v>
      </c>
      <c r="B293">
        <v>95346805</v>
      </c>
      <c r="C293" t="s">
        <v>2348</v>
      </c>
      <c r="D293" t="s">
        <v>894</v>
      </c>
      <c r="E293" t="s">
        <v>893</v>
      </c>
      <c r="F293">
        <v>615174</v>
      </c>
      <c r="G293">
        <v>0.26319999999999999</v>
      </c>
      <c r="H293">
        <v>1.2999999999999999E-2</v>
      </c>
      <c r="I293">
        <v>2E-3</v>
      </c>
      <c r="J293" s="6">
        <v>1.7289999999999999E-10</v>
      </c>
    </row>
    <row r="294" spans="1:10" x14ac:dyDescent="0.2">
      <c r="A294">
        <v>11</v>
      </c>
      <c r="B294">
        <v>113245048</v>
      </c>
      <c r="C294" t="s">
        <v>2349</v>
      </c>
      <c r="D294" t="s">
        <v>892</v>
      </c>
      <c r="E294" t="s">
        <v>893</v>
      </c>
      <c r="F294">
        <v>629162</v>
      </c>
      <c r="G294">
        <v>0.49590000000000001</v>
      </c>
      <c r="H294">
        <v>-1.14E-2</v>
      </c>
      <c r="I294">
        <v>1.8E-3</v>
      </c>
      <c r="J294" s="6">
        <v>1.7719999999999999E-10</v>
      </c>
    </row>
    <row r="295" spans="1:10" x14ac:dyDescent="0.2">
      <c r="A295">
        <v>14</v>
      </c>
      <c r="B295">
        <v>69149428</v>
      </c>
      <c r="C295" t="s">
        <v>2350</v>
      </c>
      <c r="D295" t="s">
        <v>892</v>
      </c>
      <c r="E295" t="s">
        <v>895</v>
      </c>
      <c r="F295">
        <v>607758</v>
      </c>
      <c r="G295">
        <v>0.17780000000000001</v>
      </c>
      <c r="H295">
        <v>1.55E-2</v>
      </c>
      <c r="I295">
        <v>2.3999999999999998E-3</v>
      </c>
      <c r="J295" s="6">
        <v>1.7819999999999999E-10</v>
      </c>
    </row>
    <row r="296" spans="1:10" x14ac:dyDescent="0.2">
      <c r="A296">
        <v>2</v>
      </c>
      <c r="B296">
        <v>230739209</v>
      </c>
      <c r="C296" t="s">
        <v>2351</v>
      </c>
      <c r="D296" t="s">
        <v>894</v>
      </c>
      <c r="E296" t="s">
        <v>893</v>
      </c>
      <c r="F296">
        <v>630042</v>
      </c>
      <c r="G296">
        <v>0.31359999999999999</v>
      </c>
      <c r="H296">
        <v>1.2E-2</v>
      </c>
      <c r="I296">
        <v>1.9E-3</v>
      </c>
      <c r="J296" s="6">
        <v>1.79E-10</v>
      </c>
    </row>
    <row r="297" spans="1:10" x14ac:dyDescent="0.2">
      <c r="A297">
        <v>11</v>
      </c>
      <c r="B297">
        <v>10393468</v>
      </c>
      <c r="C297" t="s">
        <v>2352</v>
      </c>
      <c r="D297" t="s">
        <v>892</v>
      </c>
      <c r="E297" t="s">
        <v>893</v>
      </c>
      <c r="F297">
        <v>485486</v>
      </c>
      <c r="G297">
        <v>0.49120000000000003</v>
      </c>
      <c r="H297">
        <v>-1.2500000000000001E-2</v>
      </c>
      <c r="I297">
        <v>2E-3</v>
      </c>
      <c r="J297" s="6">
        <v>1.8409999999999999E-10</v>
      </c>
    </row>
    <row r="298" spans="1:10" x14ac:dyDescent="0.2">
      <c r="A298">
        <v>10</v>
      </c>
      <c r="B298">
        <v>63882682</v>
      </c>
      <c r="C298" t="s">
        <v>2353</v>
      </c>
      <c r="D298" t="s">
        <v>892</v>
      </c>
      <c r="E298" t="s">
        <v>893</v>
      </c>
      <c r="F298">
        <v>485486</v>
      </c>
      <c r="G298">
        <v>0.55310000000000004</v>
      </c>
      <c r="H298">
        <v>1.26E-2</v>
      </c>
      <c r="I298">
        <v>2E-3</v>
      </c>
      <c r="J298" s="6">
        <v>1.88E-10</v>
      </c>
    </row>
    <row r="299" spans="1:10" x14ac:dyDescent="0.2">
      <c r="A299">
        <v>7</v>
      </c>
      <c r="B299">
        <v>136717447</v>
      </c>
      <c r="C299" t="s">
        <v>2354</v>
      </c>
      <c r="D299" t="s">
        <v>895</v>
      </c>
      <c r="E299" t="s">
        <v>894</v>
      </c>
      <c r="F299">
        <v>630070</v>
      </c>
      <c r="G299">
        <v>0.8538</v>
      </c>
      <c r="H299">
        <v>1.5900000000000001E-2</v>
      </c>
      <c r="I299">
        <v>2.5000000000000001E-3</v>
      </c>
      <c r="J299" s="6">
        <v>1.907E-10</v>
      </c>
    </row>
    <row r="300" spans="1:10" x14ac:dyDescent="0.2">
      <c r="A300">
        <v>17</v>
      </c>
      <c r="B300">
        <v>73230856</v>
      </c>
      <c r="C300" t="s">
        <v>2355</v>
      </c>
      <c r="D300" t="s">
        <v>895</v>
      </c>
      <c r="E300" t="s">
        <v>894</v>
      </c>
      <c r="F300">
        <v>630074</v>
      </c>
      <c r="G300">
        <v>0.8347</v>
      </c>
      <c r="H300">
        <v>1.52E-2</v>
      </c>
      <c r="I300">
        <v>2.3999999999999998E-3</v>
      </c>
      <c r="J300" s="6">
        <v>1.934E-10</v>
      </c>
    </row>
    <row r="301" spans="1:10" x14ac:dyDescent="0.2">
      <c r="A301">
        <v>3</v>
      </c>
      <c r="B301">
        <v>187674660</v>
      </c>
      <c r="C301" t="s">
        <v>2356</v>
      </c>
      <c r="D301" t="s">
        <v>892</v>
      </c>
      <c r="E301" t="s">
        <v>893</v>
      </c>
      <c r="F301">
        <v>629558</v>
      </c>
      <c r="G301">
        <v>0.77780000000000005</v>
      </c>
      <c r="H301">
        <v>-1.37E-2</v>
      </c>
      <c r="I301">
        <v>2.2000000000000001E-3</v>
      </c>
      <c r="J301" s="6">
        <v>1.982E-10</v>
      </c>
    </row>
    <row r="302" spans="1:10" x14ac:dyDescent="0.2">
      <c r="A302">
        <v>10</v>
      </c>
      <c r="B302">
        <v>33672884</v>
      </c>
      <c r="C302" t="s">
        <v>2357</v>
      </c>
      <c r="D302" t="s">
        <v>892</v>
      </c>
      <c r="E302" t="s">
        <v>893</v>
      </c>
      <c r="F302">
        <v>629961</v>
      </c>
      <c r="G302">
        <v>0.49340000000000001</v>
      </c>
      <c r="H302">
        <v>-1.1299999999999999E-2</v>
      </c>
      <c r="I302">
        <v>1.8E-3</v>
      </c>
      <c r="J302" s="6">
        <v>2.031E-10</v>
      </c>
    </row>
    <row r="303" spans="1:10" x14ac:dyDescent="0.2">
      <c r="A303">
        <v>15</v>
      </c>
      <c r="B303">
        <v>31705683</v>
      </c>
      <c r="C303" t="s">
        <v>2358</v>
      </c>
      <c r="D303" t="s">
        <v>892</v>
      </c>
      <c r="E303" t="s">
        <v>895</v>
      </c>
      <c r="F303">
        <v>629999</v>
      </c>
      <c r="G303">
        <v>0.75680000000000003</v>
      </c>
      <c r="H303">
        <v>1.32E-2</v>
      </c>
      <c r="I303">
        <v>2.0999999999999999E-3</v>
      </c>
      <c r="J303" s="6">
        <v>2.0860000000000001E-10</v>
      </c>
    </row>
    <row r="304" spans="1:10" x14ac:dyDescent="0.2">
      <c r="A304">
        <v>7</v>
      </c>
      <c r="B304">
        <v>68632251</v>
      </c>
      <c r="C304" t="s">
        <v>2359</v>
      </c>
      <c r="D304" t="s">
        <v>892</v>
      </c>
      <c r="E304" t="s">
        <v>893</v>
      </c>
      <c r="F304">
        <v>617444</v>
      </c>
      <c r="G304">
        <v>6.3500000000000001E-2</v>
      </c>
      <c r="H304">
        <v>-2.4E-2</v>
      </c>
      <c r="I304">
        <v>3.8E-3</v>
      </c>
      <c r="J304" s="6">
        <v>2.192E-10</v>
      </c>
    </row>
    <row r="305" spans="1:10" x14ac:dyDescent="0.2">
      <c r="A305">
        <v>15</v>
      </c>
      <c r="B305">
        <v>40990353</v>
      </c>
      <c r="C305" t="s">
        <v>2360</v>
      </c>
      <c r="D305" t="s">
        <v>894</v>
      </c>
      <c r="E305" t="s">
        <v>893</v>
      </c>
      <c r="F305">
        <v>543098</v>
      </c>
      <c r="G305">
        <v>0.4546</v>
      </c>
      <c r="H305">
        <v>1.1900000000000001E-2</v>
      </c>
      <c r="I305">
        <v>1.9E-3</v>
      </c>
      <c r="J305" s="6">
        <v>2.4599999999999998E-10</v>
      </c>
    </row>
    <row r="306" spans="1:10" x14ac:dyDescent="0.2">
      <c r="A306">
        <v>22</v>
      </c>
      <c r="B306">
        <v>40604945</v>
      </c>
      <c r="C306" t="s">
        <v>2361</v>
      </c>
      <c r="D306" t="s">
        <v>895</v>
      </c>
      <c r="E306" t="s">
        <v>893</v>
      </c>
      <c r="F306">
        <v>697318</v>
      </c>
      <c r="G306">
        <v>0.37769999999999998</v>
      </c>
      <c r="H306">
        <v>1.09E-2</v>
      </c>
      <c r="I306">
        <v>1.6999999999999999E-3</v>
      </c>
      <c r="J306" s="6">
        <v>2.5409999999999998E-10</v>
      </c>
    </row>
    <row r="307" spans="1:10" x14ac:dyDescent="0.2">
      <c r="A307">
        <v>15</v>
      </c>
      <c r="B307">
        <v>73441432</v>
      </c>
      <c r="C307" t="s">
        <v>2362</v>
      </c>
      <c r="D307" t="s">
        <v>895</v>
      </c>
      <c r="E307" t="s">
        <v>894</v>
      </c>
      <c r="F307">
        <v>629991</v>
      </c>
      <c r="G307">
        <v>0.4294</v>
      </c>
      <c r="H307">
        <v>-1.1299999999999999E-2</v>
      </c>
      <c r="I307">
        <v>1.8E-3</v>
      </c>
      <c r="J307" s="6">
        <v>2.6439999999999999E-10</v>
      </c>
    </row>
    <row r="308" spans="1:10" x14ac:dyDescent="0.2">
      <c r="A308">
        <v>9</v>
      </c>
      <c r="B308">
        <v>134870755</v>
      </c>
      <c r="C308" t="s">
        <v>2363</v>
      </c>
      <c r="D308" t="s">
        <v>895</v>
      </c>
      <c r="E308" t="s">
        <v>893</v>
      </c>
      <c r="F308">
        <v>630013</v>
      </c>
      <c r="G308">
        <v>0.30549999999999999</v>
      </c>
      <c r="H308">
        <v>1.2E-2</v>
      </c>
      <c r="I308">
        <v>1.9E-3</v>
      </c>
      <c r="J308" s="6">
        <v>2.712E-10</v>
      </c>
    </row>
    <row r="309" spans="1:10" x14ac:dyDescent="0.2">
      <c r="A309">
        <v>15</v>
      </c>
      <c r="B309">
        <v>53091553</v>
      </c>
      <c r="C309" t="s">
        <v>2364</v>
      </c>
      <c r="D309" t="s">
        <v>895</v>
      </c>
      <c r="E309" t="s">
        <v>894</v>
      </c>
      <c r="F309">
        <v>630028</v>
      </c>
      <c r="G309">
        <v>0.13750000000000001</v>
      </c>
      <c r="H309">
        <v>1.6299999999999999E-2</v>
      </c>
      <c r="I309">
        <v>2.5999999999999999E-3</v>
      </c>
      <c r="J309" s="6">
        <v>2.7299999999999999E-10</v>
      </c>
    </row>
    <row r="310" spans="1:10" x14ac:dyDescent="0.2">
      <c r="A310">
        <v>2</v>
      </c>
      <c r="B310">
        <v>59951465</v>
      </c>
      <c r="C310" t="s">
        <v>2365</v>
      </c>
      <c r="D310" t="s">
        <v>895</v>
      </c>
      <c r="E310" t="s">
        <v>894</v>
      </c>
      <c r="F310">
        <v>629889</v>
      </c>
      <c r="G310">
        <v>0.4597</v>
      </c>
      <c r="H310">
        <v>1.1299999999999999E-2</v>
      </c>
      <c r="I310">
        <v>1.8E-3</v>
      </c>
      <c r="J310" s="6">
        <v>2.7519999999999999E-10</v>
      </c>
    </row>
    <row r="311" spans="1:10" x14ac:dyDescent="0.2">
      <c r="A311">
        <v>5</v>
      </c>
      <c r="B311">
        <v>74480288</v>
      </c>
      <c r="C311" t="s">
        <v>2366</v>
      </c>
      <c r="D311" t="s">
        <v>895</v>
      </c>
      <c r="E311" t="s">
        <v>894</v>
      </c>
      <c r="F311">
        <v>485486</v>
      </c>
      <c r="G311">
        <v>0.51680000000000004</v>
      </c>
      <c r="H311">
        <v>1.23E-2</v>
      </c>
      <c r="I311">
        <v>2E-3</v>
      </c>
      <c r="J311" s="6">
        <v>2.7980000000000001E-10</v>
      </c>
    </row>
    <row r="312" spans="1:10" x14ac:dyDescent="0.2">
      <c r="A312">
        <v>2</v>
      </c>
      <c r="B312">
        <v>166162705</v>
      </c>
      <c r="C312" t="s">
        <v>2367</v>
      </c>
      <c r="D312" t="s">
        <v>892</v>
      </c>
      <c r="E312" t="s">
        <v>893</v>
      </c>
      <c r="F312">
        <v>630067</v>
      </c>
      <c r="G312">
        <v>0.23219999999999999</v>
      </c>
      <c r="H312">
        <v>-1.2999999999999999E-2</v>
      </c>
      <c r="I312">
        <v>2.0999999999999999E-3</v>
      </c>
      <c r="J312" s="6">
        <v>2.8209999999999999E-10</v>
      </c>
    </row>
    <row r="313" spans="1:10" x14ac:dyDescent="0.2">
      <c r="A313">
        <v>14</v>
      </c>
      <c r="B313">
        <v>25928179</v>
      </c>
      <c r="C313" t="s">
        <v>2368</v>
      </c>
      <c r="D313" t="s">
        <v>892</v>
      </c>
      <c r="E313" t="s">
        <v>894</v>
      </c>
      <c r="F313">
        <v>697591</v>
      </c>
      <c r="G313">
        <v>0.31059999999999999</v>
      </c>
      <c r="H313">
        <v>-1.1599999999999999E-2</v>
      </c>
      <c r="I313">
        <v>1.8E-3</v>
      </c>
      <c r="J313" s="6">
        <v>3.1139999999999998E-10</v>
      </c>
    </row>
    <row r="314" spans="1:10" x14ac:dyDescent="0.2">
      <c r="A314">
        <v>13</v>
      </c>
      <c r="B314">
        <v>79580919</v>
      </c>
      <c r="C314" t="s">
        <v>2369</v>
      </c>
      <c r="D314" t="s">
        <v>892</v>
      </c>
      <c r="E314" t="s">
        <v>893</v>
      </c>
      <c r="F314">
        <v>685864</v>
      </c>
      <c r="G314">
        <v>0.5857</v>
      </c>
      <c r="H314">
        <v>1.11E-2</v>
      </c>
      <c r="I314">
        <v>1.8E-3</v>
      </c>
      <c r="J314" s="6">
        <v>3.1570000000000001E-10</v>
      </c>
    </row>
    <row r="315" spans="1:10" x14ac:dyDescent="0.2">
      <c r="A315">
        <v>10</v>
      </c>
      <c r="B315">
        <v>32391109</v>
      </c>
      <c r="C315" t="s">
        <v>2370</v>
      </c>
      <c r="D315" t="s">
        <v>892</v>
      </c>
      <c r="E315" t="s">
        <v>893</v>
      </c>
      <c r="F315">
        <v>697633</v>
      </c>
      <c r="G315">
        <v>0.25440000000000002</v>
      </c>
      <c r="H315">
        <v>-1.24E-2</v>
      </c>
      <c r="I315">
        <v>2E-3</v>
      </c>
      <c r="J315" s="6">
        <v>3.2380000000000001E-10</v>
      </c>
    </row>
    <row r="316" spans="1:10" x14ac:dyDescent="0.2">
      <c r="A316">
        <v>11</v>
      </c>
      <c r="B316">
        <v>133110361</v>
      </c>
      <c r="C316" t="s">
        <v>2371</v>
      </c>
      <c r="D316" t="s">
        <v>895</v>
      </c>
      <c r="E316" t="s">
        <v>894</v>
      </c>
      <c r="F316">
        <v>628691</v>
      </c>
      <c r="G316">
        <v>0.47910000000000003</v>
      </c>
      <c r="H316">
        <v>1.1299999999999999E-2</v>
      </c>
      <c r="I316">
        <v>1.8E-3</v>
      </c>
      <c r="J316" s="6">
        <v>3.285E-10</v>
      </c>
    </row>
    <row r="317" spans="1:10" x14ac:dyDescent="0.2">
      <c r="A317">
        <v>14</v>
      </c>
      <c r="B317">
        <v>103304425</v>
      </c>
      <c r="C317" t="s">
        <v>2372</v>
      </c>
      <c r="D317" t="s">
        <v>895</v>
      </c>
      <c r="E317" t="s">
        <v>894</v>
      </c>
      <c r="F317">
        <v>697647</v>
      </c>
      <c r="G317">
        <v>0.16889999999999999</v>
      </c>
      <c r="H317">
        <v>1.3599999999999999E-2</v>
      </c>
      <c r="I317">
        <v>2.2000000000000001E-3</v>
      </c>
      <c r="J317" s="6">
        <v>3.3070000000000001E-10</v>
      </c>
    </row>
    <row r="318" spans="1:10" x14ac:dyDescent="0.2">
      <c r="A318">
        <v>15</v>
      </c>
      <c r="B318">
        <v>94023132</v>
      </c>
      <c r="C318" t="s">
        <v>2373</v>
      </c>
      <c r="D318" t="s">
        <v>892</v>
      </c>
      <c r="E318" t="s">
        <v>893</v>
      </c>
      <c r="F318">
        <v>618157</v>
      </c>
      <c r="G318">
        <v>0.1115</v>
      </c>
      <c r="H318">
        <v>1.77E-2</v>
      </c>
      <c r="I318">
        <v>2.8E-3</v>
      </c>
      <c r="J318" s="6">
        <v>3.6240000000000001E-10</v>
      </c>
    </row>
    <row r="319" spans="1:10" x14ac:dyDescent="0.2">
      <c r="A319">
        <v>10</v>
      </c>
      <c r="B319">
        <v>61842645</v>
      </c>
      <c r="C319" t="s">
        <v>2374</v>
      </c>
      <c r="D319" t="s">
        <v>895</v>
      </c>
      <c r="E319" t="s">
        <v>894</v>
      </c>
      <c r="F319">
        <v>485486</v>
      </c>
      <c r="G319">
        <v>0.32279999999999998</v>
      </c>
      <c r="H319">
        <v>-1.32E-2</v>
      </c>
      <c r="I319">
        <v>2.0999999999999999E-3</v>
      </c>
      <c r="J319" s="6">
        <v>3.644E-10</v>
      </c>
    </row>
    <row r="320" spans="1:10" x14ac:dyDescent="0.2">
      <c r="A320">
        <v>5</v>
      </c>
      <c r="B320">
        <v>172997978</v>
      </c>
      <c r="C320" t="s">
        <v>2375</v>
      </c>
      <c r="D320" t="s">
        <v>892</v>
      </c>
      <c r="E320" t="s">
        <v>893</v>
      </c>
      <c r="F320">
        <v>629858</v>
      </c>
      <c r="G320">
        <v>0.39739999999999998</v>
      </c>
      <c r="H320">
        <v>1.14E-2</v>
      </c>
      <c r="I320">
        <v>1.8E-3</v>
      </c>
      <c r="J320" s="6">
        <v>3.7790000000000001E-10</v>
      </c>
    </row>
    <row r="321" spans="1:10" x14ac:dyDescent="0.2">
      <c r="A321">
        <v>6</v>
      </c>
      <c r="B321">
        <v>120213880</v>
      </c>
      <c r="C321" t="s">
        <v>2376</v>
      </c>
      <c r="D321" t="s">
        <v>892</v>
      </c>
      <c r="E321" t="s">
        <v>893</v>
      </c>
      <c r="F321">
        <v>697664</v>
      </c>
      <c r="G321">
        <v>0.67379999999999995</v>
      </c>
      <c r="H321">
        <v>1.1299999999999999E-2</v>
      </c>
      <c r="I321">
        <v>1.8E-3</v>
      </c>
      <c r="J321" s="6">
        <v>3.804E-10</v>
      </c>
    </row>
    <row r="322" spans="1:10" x14ac:dyDescent="0.2">
      <c r="A322">
        <v>6</v>
      </c>
      <c r="B322">
        <v>51187787</v>
      </c>
      <c r="C322" t="s">
        <v>2377</v>
      </c>
      <c r="D322" t="s">
        <v>894</v>
      </c>
      <c r="E322" t="s">
        <v>893</v>
      </c>
      <c r="F322">
        <v>630041</v>
      </c>
      <c r="G322">
        <v>0.76619999999999999</v>
      </c>
      <c r="H322">
        <v>1.3100000000000001E-2</v>
      </c>
      <c r="I322">
        <v>2.0999999999999999E-3</v>
      </c>
      <c r="J322" s="6">
        <v>3.8060000000000001E-10</v>
      </c>
    </row>
    <row r="323" spans="1:10" x14ac:dyDescent="0.2">
      <c r="A323">
        <v>11</v>
      </c>
      <c r="B323">
        <v>102977271</v>
      </c>
      <c r="C323" t="s">
        <v>2378</v>
      </c>
      <c r="D323" t="s">
        <v>892</v>
      </c>
      <c r="E323" t="s">
        <v>893</v>
      </c>
      <c r="F323">
        <v>485486</v>
      </c>
      <c r="G323">
        <v>0.26879999999999998</v>
      </c>
      <c r="H323">
        <v>-1.38E-2</v>
      </c>
      <c r="I323">
        <v>2.2000000000000001E-3</v>
      </c>
      <c r="J323" s="6">
        <v>3.8820000000000001E-10</v>
      </c>
    </row>
    <row r="324" spans="1:10" x14ac:dyDescent="0.2">
      <c r="A324">
        <v>7</v>
      </c>
      <c r="B324">
        <v>77333267</v>
      </c>
      <c r="C324" t="s">
        <v>2379</v>
      </c>
      <c r="D324" t="s">
        <v>892</v>
      </c>
      <c r="E324" t="s">
        <v>893</v>
      </c>
      <c r="F324">
        <v>697631</v>
      </c>
      <c r="G324">
        <v>0.28639999999999999</v>
      </c>
      <c r="H324">
        <v>-1.17E-2</v>
      </c>
      <c r="I324">
        <v>1.9E-3</v>
      </c>
      <c r="J324" s="6">
        <v>3.9260000000000002E-10</v>
      </c>
    </row>
    <row r="325" spans="1:10" x14ac:dyDescent="0.2">
      <c r="A325">
        <v>2</v>
      </c>
      <c r="B325">
        <v>239365456</v>
      </c>
      <c r="C325" t="s">
        <v>2380</v>
      </c>
      <c r="D325" t="s">
        <v>892</v>
      </c>
      <c r="E325" t="s">
        <v>893</v>
      </c>
      <c r="F325">
        <v>485486</v>
      </c>
      <c r="G325">
        <v>5.2699999999999997E-2</v>
      </c>
      <c r="H325">
        <v>-2.7799999999999998E-2</v>
      </c>
      <c r="I325">
        <v>4.4000000000000003E-3</v>
      </c>
      <c r="J325" s="6">
        <v>3.9969999999999997E-10</v>
      </c>
    </row>
    <row r="326" spans="1:10" x14ac:dyDescent="0.2">
      <c r="A326">
        <v>7</v>
      </c>
      <c r="B326">
        <v>28198677</v>
      </c>
      <c r="C326" t="s">
        <v>2381</v>
      </c>
      <c r="D326" t="s">
        <v>895</v>
      </c>
      <c r="E326" t="s">
        <v>894</v>
      </c>
      <c r="F326">
        <v>553049</v>
      </c>
      <c r="G326">
        <v>0.43080000000000002</v>
      </c>
      <c r="H326">
        <v>-1.14E-2</v>
      </c>
      <c r="I326">
        <v>1.8E-3</v>
      </c>
      <c r="J326" s="6">
        <v>4.0020000000000002E-10</v>
      </c>
    </row>
    <row r="327" spans="1:10" x14ac:dyDescent="0.2">
      <c r="A327">
        <v>17</v>
      </c>
      <c r="B327">
        <v>46592413</v>
      </c>
      <c r="C327" t="s">
        <v>2382</v>
      </c>
      <c r="D327" t="s">
        <v>892</v>
      </c>
      <c r="E327" t="s">
        <v>893</v>
      </c>
      <c r="F327">
        <v>697648</v>
      </c>
      <c r="G327">
        <v>0.49590000000000001</v>
      </c>
      <c r="H327">
        <v>-1.0500000000000001E-2</v>
      </c>
      <c r="I327">
        <v>1.6999999999999999E-3</v>
      </c>
      <c r="J327" s="6">
        <v>4.023E-10</v>
      </c>
    </row>
    <row r="328" spans="1:10" x14ac:dyDescent="0.2">
      <c r="A328">
        <v>1</v>
      </c>
      <c r="B328">
        <v>219583791</v>
      </c>
      <c r="C328" t="s">
        <v>2383</v>
      </c>
      <c r="D328" t="s">
        <v>895</v>
      </c>
      <c r="E328" t="s">
        <v>894</v>
      </c>
      <c r="F328">
        <v>630008</v>
      </c>
      <c r="G328">
        <v>0.26240000000000002</v>
      </c>
      <c r="H328">
        <v>1.2800000000000001E-2</v>
      </c>
      <c r="I328">
        <v>2E-3</v>
      </c>
      <c r="J328" s="6">
        <v>4.0559999999999997E-10</v>
      </c>
    </row>
    <row r="329" spans="1:10" x14ac:dyDescent="0.2">
      <c r="A329">
        <v>12</v>
      </c>
      <c r="B329">
        <v>998365</v>
      </c>
      <c r="C329" t="s">
        <v>2384</v>
      </c>
      <c r="D329" t="s">
        <v>895</v>
      </c>
      <c r="E329" t="s">
        <v>893</v>
      </c>
      <c r="F329">
        <v>630044</v>
      </c>
      <c r="G329">
        <v>0.39100000000000001</v>
      </c>
      <c r="H329">
        <v>-1.14E-2</v>
      </c>
      <c r="I329">
        <v>1.8E-3</v>
      </c>
      <c r="J329" s="6">
        <v>4.0810000000000002E-10</v>
      </c>
    </row>
    <row r="330" spans="1:10" x14ac:dyDescent="0.2">
      <c r="A330">
        <v>11</v>
      </c>
      <c r="B330">
        <v>68980762</v>
      </c>
      <c r="C330" t="s">
        <v>2385</v>
      </c>
      <c r="D330" t="s">
        <v>892</v>
      </c>
      <c r="E330" t="s">
        <v>893</v>
      </c>
      <c r="F330">
        <v>485486</v>
      </c>
      <c r="G330">
        <v>1.72E-2</v>
      </c>
      <c r="H330">
        <v>-4.8099999999999997E-2</v>
      </c>
      <c r="I330">
        <v>7.7000000000000002E-3</v>
      </c>
      <c r="J330" s="6">
        <v>4.099E-10</v>
      </c>
    </row>
    <row r="331" spans="1:10" x14ac:dyDescent="0.2">
      <c r="A331">
        <v>6</v>
      </c>
      <c r="B331">
        <v>126248374</v>
      </c>
      <c r="C331" t="s">
        <v>2386</v>
      </c>
      <c r="D331" t="s">
        <v>895</v>
      </c>
      <c r="E331" t="s">
        <v>894</v>
      </c>
      <c r="F331">
        <v>485486</v>
      </c>
      <c r="G331">
        <v>0.4985</v>
      </c>
      <c r="H331">
        <v>-1.2200000000000001E-2</v>
      </c>
      <c r="I331">
        <v>2E-3</v>
      </c>
      <c r="J331" s="6">
        <v>4.136E-10</v>
      </c>
    </row>
    <row r="332" spans="1:10" x14ac:dyDescent="0.2">
      <c r="A332">
        <v>16</v>
      </c>
      <c r="B332">
        <v>49864791</v>
      </c>
      <c r="C332" t="s">
        <v>2387</v>
      </c>
      <c r="D332" t="s">
        <v>895</v>
      </c>
      <c r="E332" t="s">
        <v>894</v>
      </c>
      <c r="F332">
        <v>697373</v>
      </c>
      <c r="G332">
        <v>0.51700000000000002</v>
      </c>
      <c r="H332">
        <v>-1.06E-2</v>
      </c>
      <c r="I332">
        <v>1.6999999999999999E-3</v>
      </c>
      <c r="J332" s="6">
        <v>4.5730000000000001E-10</v>
      </c>
    </row>
    <row r="333" spans="1:10" x14ac:dyDescent="0.2">
      <c r="A333">
        <v>13</v>
      </c>
      <c r="B333">
        <v>54396602</v>
      </c>
      <c r="C333" t="s">
        <v>2388</v>
      </c>
      <c r="D333" t="s">
        <v>895</v>
      </c>
      <c r="E333" t="s">
        <v>894</v>
      </c>
      <c r="F333">
        <v>689533</v>
      </c>
      <c r="G333">
        <v>0.80930000000000002</v>
      </c>
      <c r="H333">
        <v>-1.3100000000000001E-2</v>
      </c>
      <c r="I333">
        <v>2.0999999999999999E-3</v>
      </c>
      <c r="J333" s="6">
        <v>4.9069999999999997E-10</v>
      </c>
    </row>
    <row r="334" spans="1:10" x14ac:dyDescent="0.2">
      <c r="A334">
        <v>4</v>
      </c>
      <c r="B334">
        <v>102143616</v>
      </c>
      <c r="C334" t="s">
        <v>2389</v>
      </c>
      <c r="D334" t="s">
        <v>892</v>
      </c>
      <c r="E334" t="s">
        <v>893</v>
      </c>
      <c r="F334">
        <v>629955</v>
      </c>
      <c r="G334">
        <v>0.27460000000000001</v>
      </c>
      <c r="H334">
        <v>1.24E-2</v>
      </c>
      <c r="I334">
        <v>2E-3</v>
      </c>
      <c r="J334" s="6">
        <v>4.9949999999999998E-10</v>
      </c>
    </row>
    <row r="335" spans="1:10" x14ac:dyDescent="0.2">
      <c r="A335">
        <v>18</v>
      </c>
      <c r="B335">
        <v>63306008</v>
      </c>
      <c r="C335" t="s">
        <v>2390</v>
      </c>
      <c r="D335" t="s">
        <v>892</v>
      </c>
      <c r="E335" t="s">
        <v>893</v>
      </c>
      <c r="F335">
        <v>485486</v>
      </c>
      <c r="G335">
        <v>0.80130000000000001</v>
      </c>
      <c r="H335">
        <v>-1.52E-2</v>
      </c>
      <c r="I335">
        <v>2.3999999999999998E-3</v>
      </c>
      <c r="J335" s="6">
        <v>5.0070000000000004E-10</v>
      </c>
    </row>
    <row r="336" spans="1:10" x14ac:dyDescent="0.2">
      <c r="A336">
        <v>8</v>
      </c>
      <c r="B336">
        <v>68203608</v>
      </c>
      <c r="C336" t="s">
        <v>2391</v>
      </c>
      <c r="D336" t="s">
        <v>892</v>
      </c>
      <c r="E336" t="s">
        <v>893</v>
      </c>
      <c r="F336">
        <v>485486</v>
      </c>
      <c r="G336">
        <v>0.71870000000000001</v>
      </c>
      <c r="H336">
        <v>-1.3599999999999999E-2</v>
      </c>
      <c r="I336">
        <v>2.2000000000000001E-3</v>
      </c>
      <c r="J336" s="6">
        <v>5.0719999999999996E-10</v>
      </c>
    </row>
    <row r="337" spans="1:10" x14ac:dyDescent="0.2">
      <c r="A337">
        <v>6</v>
      </c>
      <c r="B337">
        <v>97946396</v>
      </c>
      <c r="C337" t="s">
        <v>2392</v>
      </c>
      <c r="D337" t="s">
        <v>892</v>
      </c>
      <c r="E337" t="s">
        <v>893</v>
      </c>
      <c r="F337">
        <v>629734</v>
      </c>
      <c r="G337">
        <v>0.28000000000000003</v>
      </c>
      <c r="H337">
        <v>-1.2500000000000001E-2</v>
      </c>
      <c r="I337">
        <v>2E-3</v>
      </c>
      <c r="J337" s="6">
        <v>5.0959999999999998E-10</v>
      </c>
    </row>
    <row r="338" spans="1:10" x14ac:dyDescent="0.2">
      <c r="A338">
        <v>2</v>
      </c>
      <c r="B338">
        <v>219170525</v>
      </c>
      <c r="C338" t="s">
        <v>2393</v>
      </c>
      <c r="D338" t="s">
        <v>892</v>
      </c>
      <c r="E338" t="s">
        <v>893</v>
      </c>
      <c r="F338">
        <v>621813</v>
      </c>
      <c r="G338">
        <v>0.59740000000000004</v>
      </c>
      <c r="H338">
        <v>-1.1299999999999999E-2</v>
      </c>
      <c r="I338">
        <v>1.8E-3</v>
      </c>
      <c r="J338" s="6">
        <v>5.1299999999999999E-10</v>
      </c>
    </row>
    <row r="339" spans="1:10" x14ac:dyDescent="0.2">
      <c r="A339">
        <v>12</v>
      </c>
      <c r="B339">
        <v>108421114</v>
      </c>
      <c r="C339" t="s">
        <v>2394</v>
      </c>
      <c r="D339" t="s">
        <v>892</v>
      </c>
      <c r="E339" t="s">
        <v>893</v>
      </c>
      <c r="F339">
        <v>628670</v>
      </c>
      <c r="G339">
        <v>0.40720000000000001</v>
      </c>
      <c r="H339">
        <v>1.12E-2</v>
      </c>
      <c r="I339">
        <v>1.8E-3</v>
      </c>
      <c r="J339" s="6">
        <v>5.1329999999999997E-10</v>
      </c>
    </row>
    <row r="340" spans="1:10" x14ac:dyDescent="0.2">
      <c r="A340">
        <v>12</v>
      </c>
      <c r="B340">
        <v>122208968</v>
      </c>
      <c r="C340" t="s">
        <v>2395</v>
      </c>
      <c r="D340" t="s">
        <v>892</v>
      </c>
      <c r="E340" t="s">
        <v>893</v>
      </c>
      <c r="F340">
        <v>567406</v>
      </c>
      <c r="G340">
        <v>0.16669999999999999</v>
      </c>
      <c r="H340">
        <v>-1.6799999999999999E-2</v>
      </c>
      <c r="I340">
        <v>2.7000000000000001E-3</v>
      </c>
      <c r="J340" s="6">
        <v>5.3619999999999997E-10</v>
      </c>
    </row>
    <row r="341" spans="1:10" x14ac:dyDescent="0.2">
      <c r="A341">
        <v>2</v>
      </c>
      <c r="B341">
        <v>67604752</v>
      </c>
      <c r="C341" t="s">
        <v>2396</v>
      </c>
      <c r="D341" t="s">
        <v>892</v>
      </c>
      <c r="E341" t="s">
        <v>893</v>
      </c>
      <c r="F341">
        <v>629925</v>
      </c>
      <c r="G341">
        <v>0.55289999999999995</v>
      </c>
      <c r="H341">
        <v>1.11E-2</v>
      </c>
      <c r="I341">
        <v>1.8E-3</v>
      </c>
      <c r="J341" s="6">
        <v>5.5279999999999999E-10</v>
      </c>
    </row>
    <row r="342" spans="1:10" x14ac:dyDescent="0.2">
      <c r="A342">
        <v>11</v>
      </c>
      <c r="B342">
        <v>778857</v>
      </c>
      <c r="C342" t="s">
        <v>2397</v>
      </c>
      <c r="D342" t="s">
        <v>892</v>
      </c>
      <c r="E342" t="s">
        <v>893</v>
      </c>
      <c r="F342">
        <v>485486</v>
      </c>
      <c r="G342">
        <v>0.90910000000000002</v>
      </c>
      <c r="H342">
        <v>2.1399999999999999E-2</v>
      </c>
      <c r="I342">
        <v>3.3999999999999998E-3</v>
      </c>
      <c r="J342" s="6">
        <v>5.5460000000000003E-10</v>
      </c>
    </row>
    <row r="343" spans="1:10" x14ac:dyDescent="0.2">
      <c r="A343">
        <v>15</v>
      </c>
      <c r="B343">
        <v>57120989</v>
      </c>
      <c r="C343" t="s">
        <v>2398</v>
      </c>
      <c r="D343" t="s">
        <v>892</v>
      </c>
      <c r="E343" t="s">
        <v>893</v>
      </c>
      <c r="F343">
        <v>621877</v>
      </c>
      <c r="G343">
        <v>0.79259999999999997</v>
      </c>
      <c r="H343">
        <v>-1.34E-2</v>
      </c>
      <c r="I343">
        <v>2.2000000000000001E-3</v>
      </c>
      <c r="J343" s="6">
        <v>5.6240000000000004E-10</v>
      </c>
    </row>
    <row r="344" spans="1:10" x14ac:dyDescent="0.2">
      <c r="A344">
        <v>14</v>
      </c>
      <c r="B344">
        <v>65426216</v>
      </c>
      <c r="C344" t="s">
        <v>2399</v>
      </c>
      <c r="D344" t="s">
        <v>895</v>
      </c>
      <c r="E344" t="s">
        <v>893</v>
      </c>
      <c r="F344">
        <v>630009</v>
      </c>
      <c r="G344">
        <v>0.21920000000000001</v>
      </c>
      <c r="H344">
        <v>1.3299999999999999E-2</v>
      </c>
      <c r="I344">
        <v>2.0999999999999999E-3</v>
      </c>
      <c r="J344" s="6">
        <v>5.7850000000000002E-10</v>
      </c>
    </row>
    <row r="345" spans="1:10" x14ac:dyDescent="0.2">
      <c r="A345">
        <v>3</v>
      </c>
      <c r="B345">
        <v>9345218</v>
      </c>
      <c r="C345" t="s">
        <v>2400</v>
      </c>
      <c r="D345" t="s">
        <v>892</v>
      </c>
      <c r="E345" t="s">
        <v>894</v>
      </c>
      <c r="F345">
        <v>695667</v>
      </c>
      <c r="G345">
        <v>0.25130000000000002</v>
      </c>
      <c r="H345">
        <v>1.23E-2</v>
      </c>
      <c r="I345">
        <v>2E-3</v>
      </c>
      <c r="J345" s="6">
        <v>6.0140000000000001E-10</v>
      </c>
    </row>
    <row r="346" spans="1:10" x14ac:dyDescent="0.2">
      <c r="A346">
        <v>16</v>
      </c>
      <c r="B346">
        <v>85258191</v>
      </c>
      <c r="C346" t="s">
        <v>2401</v>
      </c>
      <c r="D346" t="s">
        <v>895</v>
      </c>
      <c r="E346" t="s">
        <v>894</v>
      </c>
      <c r="F346">
        <v>626096</v>
      </c>
      <c r="G346">
        <v>0.21820000000000001</v>
      </c>
      <c r="H346">
        <v>-1.38E-2</v>
      </c>
      <c r="I346">
        <v>2.2000000000000001E-3</v>
      </c>
      <c r="J346" s="6">
        <v>6.0960000000000005E-10</v>
      </c>
    </row>
    <row r="347" spans="1:10" x14ac:dyDescent="0.2">
      <c r="A347">
        <v>9</v>
      </c>
      <c r="B347">
        <v>126586563</v>
      </c>
      <c r="C347" t="s">
        <v>2402</v>
      </c>
      <c r="D347" t="s">
        <v>892</v>
      </c>
      <c r="E347" t="s">
        <v>894</v>
      </c>
      <c r="F347">
        <v>630082</v>
      </c>
      <c r="G347">
        <v>0.26250000000000001</v>
      </c>
      <c r="H347">
        <v>1.23E-2</v>
      </c>
      <c r="I347">
        <v>2E-3</v>
      </c>
      <c r="J347" s="6">
        <v>6.8149999999999997E-10</v>
      </c>
    </row>
    <row r="348" spans="1:10" x14ac:dyDescent="0.2">
      <c r="A348">
        <v>6</v>
      </c>
      <c r="B348">
        <v>50275258</v>
      </c>
      <c r="C348" t="s">
        <v>2403</v>
      </c>
      <c r="D348" t="s">
        <v>895</v>
      </c>
      <c r="E348" t="s">
        <v>894</v>
      </c>
      <c r="F348">
        <v>696596</v>
      </c>
      <c r="G348">
        <v>0.9446</v>
      </c>
      <c r="H348">
        <v>-2.3099999999999999E-2</v>
      </c>
      <c r="I348">
        <v>3.7000000000000002E-3</v>
      </c>
      <c r="J348" s="6">
        <v>6.9799999999999997E-10</v>
      </c>
    </row>
    <row r="349" spans="1:10" x14ac:dyDescent="0.2">
      <c r="A349">
        <v>8</v>
      </c>
      <c r="B349">
        <v>12617155</v>
      </c>
      <c r="C349" t="s">
        <v>2404</v>
      </c>
      <c r="D349" t="s">
        <v>892</v>
      </c>
      <c r="E349" t="s">
        <v>893</v>
      </c>
      <c r="F349">
        <v>696546</v>
      </c>
      <c r="G349">
        <v>0.61550000000000005</v>
      </c>
      <c r="H349">
        <v>1.11E-2</v>
      </c>
      <c r="I349">
        <v>1.8E-3</v>
      </c>
      <c r="J349" s="6">
        <v>7.1030000000000002E-10</v>
      </c>
    </row>
    <row r="350" spans="1:10" x14ac:dyDescent="0.2">
      <c r="A350">
        <v>17</v>
      </c>
      <c r="B350">
        <v>18266567</v>
      </c>
      <c r="C350" t="s">
        <v>2405</v>
      </c>
      <c r="D350" t="s">
        <v>892</v>
      </c>
      <c r="E350" t="s">
        <v>893</v>
      </c>
      <c r="F350">
        <v>485486</v>
      </c>
      <c r="G350">
        <v>0.2964</v>
      </c>
      <c r="H350">
        <v>-1.32E-2</v>
      </c>
      <c r="I350">
        <v>2.0999999999999999E-3</v>
      </c>
      <c r="J350" s="6">
        <v>7.5790000000000004E-10</v>
      </c>
    </row>
    <row r="351" spans="1:10" x14ac:dyDescent="0.2">
      <c r="A351">
        <v>11</v>
      </c>
      <c r="B351">
        <v>65894424</v>
      </c>
      <c r="C351" t="s">
        <v>2406</v>
      </c>
      <c r="D351" t="s">
        <v>894</v>
      </c>
      <c r="E351" t="s">
        <v>893</v>
      </c>
      <c r="F351">
        <v>630061</v>
      </c>
      <c r="G351">
        <v>0.1867</v>
      </c>
      <c r="H351">
        <v>1.4E-2</v>
      </c>
      <c r="I351">
        <v>2.3E-3</v>
      </c>
      <c r="J351" s="6">
        <v>7.7449999999999996E-10</v>
      </c>
    </row>
    <row r="352" spans="1:10" x14ac:dyDescent="0.2">
      <c r="A352">
        <v>3</v>
      </c>
      <c r="B352">
        <v>156278785</v>
      </c>
      <c r="C352" t="s">
        <v>2407</v>
      </c>
      <c r="D352" t="s">
        <v>892</v>
      </c>
      <c r="E352" t="s">
        <v>893</v>
      </c>
      <c r="F352">
        <v>485486</v>
      </c>
      <c r="G352">
        <v>0.31369999999999998</v>
      </c>
      <c r="H352">
        <v>-1.3100000000000001E-2</v>
      </c>
      <c r="I352">
        <v>2.0999999999999999E-3</v>
      </c>
      <c r="J352" s="6">
        <v>7.8880000000000001E-10</v>
      </c>
    </row>
    <row r="353" spans="1:10" x14ac:dyDescent="0.2">
      <c r="A353">
        <v>12</v>
      </c>
      <c r="B353">
        <v>38370110</v>
      </c>
      <c r="C353" t="s">
        <v>2408</v>
      </c>
      <c r="D353" t="s">
        <v>894</v>
      </c>
      <c r="E353" t="s">
        <v>893</v>
      </c>
      <c r="F353">
        <v>627199</v>
      </c>
      <c r="G353">
        <v>0.38479999999999998</v>
      </c>
      <c r="H353">
        <v>-1.14E-2</v>
      </c>
      <c r="I353">
        <v>1.9E-3</v>
      </c>
      <c r="J353" s="6">
        <v>7.9360000000000003E-10</v>
      </c>
    </row>
    <row r="354" spans="1:10" x14ac:dyDescent="0.2">
      <c r="A354">
        <v>6</v>
      </c>
      <c r="B354">
        <v>153455994</v>
      </c>
      <c r="C354" t="s">
        <v>2409</v>
      </c>
      <c r="D354" t="s">
        <v>892</v>
      </c>
      <c r="E354" t="s">
        <v>893</v>
      </c>
      <c r="F354">
        <v>485486</v>
      </c>
      <c r="G354">
        <v>0.41260000000000002</v>
      </c>
      <c r="H354">
        <v>-1.2200000000000001E-2</v>
      </c>
      <c r="I354">
        <v>2E-3</v>
      </c>
      <c r="J354" s="6">
        <v>7.9639999999999996E-10</v>
      </c>
    </row>
    <row r="355" spans="1:10" x14ac:dyDescent="0.2">
      <c r="A355">
        <v>17</v>
      </c>
      <c r="B355">
        <v>7531965</v>
      </c>
      <c r="C355" t="s">
        <v>2410</v>
      </c>
      <c r="D355" t="s">
        <v>895</v>
      </c>
      <c r="E355" t="s">
        <v>894</v>
      </c>
      <c r="F355">
        <v>485486</v>
      </c>
      <c r="G355">
        <v>0.45329999999999998</v>
      </c>
      <c r="H355">
        <v>1.21E-2</v>
      </c>
      <c r="I355">
        <v>2E-3</v>
      </c>
      <c r="J355" s="6">
        <v>7.9660000000000002E-10</v>
      </c>
    </row>
    <row r="356" spans="1:10" x14ac:dyDescent="0.2">
      <c r="A356">
        <v>12</v>
      </c>
      <c r="B356">
        <v>123339117</v>
      </c>
      <c r="C356" t="s">
        <v>2411</v>
      </c>
      <c r="D356" t="s">
        <v>895</v>
      </c>
      <c r="E356" t="s">
        <v>894</v>
      </c>
      <c r="F356">
        <v>604274</v>
      </c>
      <c r="G356">
        <v>4.2599999999999999E-2</v>
      </c>
      <c r="H356">
        <v>3.1E-2</v>
      </c>
      <c r="I356">
        <v>5.0000000000000001E-3</v>
      </c>
      <c r="J356" s="6">
        <v>8.0419999999999997E-10</v>
      </c>
    </row>
    <row r="357" spans="1:10" x14ac:dyDescent="0.2">
      <c r="A357">
        <v>16</v>
      </c>
      <c r="B357">
        <v>28318440</v>
      </c>
      <c r="C357" t="s">
        <v>2412</v>
      </c>
      <c r="D357" t="s">
        <v>892</v>
      </c>
      <c r="E357" t="s">
        <v>893</v>
      </c>
      <c r="F357">
        <v>681881</v>
      </c>
      <c r="G357">
        <v>0.58709999999999996</v>
      </c>
      <c r="H357">
        <v>1.0699999999999999E-2</v>
      </c>
      <c r="I357">
        <v>1.6999999999999999E-3</v>
      </c>
      <c r="J357" s="6">
        <v>8.5849999999999998E-10</v>
      </c>
    </row>
    <row r="358" spans="1:10" x14ac:dyDescent="0.2">
      <c r="A358">
        <v>6</v>
      </c>
      <c r="B358">
        <v>83433228</v>
      </c>
      <c r="C358" t="s">
        <v>2413</v>
      </c>
      <c r="D358" t="s">
        <v>892</v>
      </c>
      <c r="E358" t="s">
        <v>893</v>
      </c>
      <c r="F358">
        <v>697515</v>
      </c>
      <c r="G358">
        <v>0.46960000000000002</v>
      </c>
      <c r="H358">
        <v>1.03E-2</v>
      </c>
      <c r="I358">
        <v>1.6999999999999999E-3</v>
      </c>
      <c r="J358" s="6">
        <v>8.9729999999999999E-10</v>
      </c>
    </row>
    <row r="359" spans="1:10" x14ac:dyDescent="0.2">
      <c r="A359">
        <v>5</v>
      </c>
      <c r="B359">
        <v>76599022</v>
      </c>
      <c r="C359" t="s">
        <v>2414</v>
      </c>
      <c r="D359" t="s">
        <v>892</v>
      </c>
      <c r="E359" t="s">
        <v>895</v>
      </c>
      <c r="F359">
        <v>629884</v>
      </c>
      <c r="G359">
        <v>0.64859999999999995</v>
      </c>
      <c r="H359">
        <v>1.14E-2</v>
      </c>
      <c r="I359">
        <v>1.9E-3</v>
      </c>
      <c r="J359" s="6">
        <v>9.152E-10</v>
      </c>
    </row>
    <row r="360" spans="1:10" x14ac:dyDescent="0.2">
      <c r="A360">
        <v>1</v>
      </c>
      <c r="B360">
        <v>243533273</v>
      </c>
      <c r="C360" t="s">
        <v>2415</v>
      </c>
      <c r="D360" t="s">
        <v>892</v>
      </c>
      <c r="E360" t="s">
        <v>893</v>
      </c>
      <c r="F360">
        <v>630062</v>
      </c>
      <c r="G360">
        <v>0.86329999999999996</v>
      </c>
      <c r="H360">
        <v>1.55E-2</v>
      </c>
      <c r="I360">
        <v>2.5000000000000001E-3</v>
      </c>
      <c r="J360" s="6">
        <v>9.2500000000000001E-10</v>
      </c>
    </row>
    <row r="361" spans="1:10" x14ac:dyDescent="0.2">
      <c r="A361">
        <v>6</v>
      </c>
      <c r="B361">
        <v>126489975</v>
      </c>
      <c r="C361" t="s">
        <v>2416</v>
      </c>
      <c r="D361" t="s">
        <v>894</v>
      </c>
      <c r="E361" t="s">
        <v>893</v>
      </c>
      <c r="F361">
        <v>629900</v>
      </c>
      <c r="G361">
        <v>0.26219999999999999</v>
      </c>
      <c r="H361">
        <v>-1.2500000000000001E-2</v>
      </c>
      <c r="I361">
        <v>2E-3</v>
      </c>
      <c r="J361" s="6">
        <v>9.3619999999999993E-10</v>
      </c>
    </row>
    <row r="362" spans="1:10" x14ac:dyDescent="0.2">
      <c r="A362">
        <v>10</v>
      </c>
      <c r="B362">
        <v>5648787</v>
      </c>
      <c r="C362" t="s">
        <v>2417</v>
      </c>
      <c r="D362" t="s">
        <v>892</v>
      </c>
      <c r="E362" t="s">
        <v>893</v>
      </c>
      <c r="F362">
        <v>629892</v>
      </c>
      <c r="G362">
        <v>0.4511</v>
      </c>
      <c r="H362">
        <v>-1.09E-2</v>
      </c>
      <c r="I362">
        <v>1.8E-3</v>
      </c>
      <c r="J362" s="6">
        <v>9.4330000000000004E-10</v>
      </c>
    </row>
    <row r="363" spans="1:10" x14ac:dyDescent="0.2">
      <c r="A363">
        <v>11</v>
      </c>
      <c r="B363">
        <v>30432220</v>
      </c>
      <c r="C363" t="s">
        <v>2418</v>
      </c>
      <c r="D363" t="s">
        <v>892</v>
      </c>
      <c r="E363" t="s">
        <v>895</v>
      </c>
      <c r="F363">
        <v>630073</v>
      </c>
      <c r="G363">
        <v>0.6452</v>
      </c>
      <c r="H363">
        <v>1.1299999999999999E-2</v>
      </c>
      <c r="I363">
        <v>1.9E-3</v>
      </c>
      <c r="J363" s="6">
        <v>9.4860000000000001E-10</v>
      </c>
    </row>
    <row r="364" spans="1:10" x14ac:dyDescent="0.2">
      <c r="A364">
        <v>10</v>
      </c>
      <c r="B364">
        <v>88128281</v>
      </c>
      <c r="C364" t="s">
        <v>2419</v>
      </c>
      <c r="D364" t="s">
        <v>892</v>
      </c>
      <c r="E364" t="s">
        <v>893</v>
      </c>
      <c r="F364">
        <v>630071</v>
      </c>
      <c r="G364">
        <v>0.47689999999999999</v>
      </c>
      <c r="H364">
        <v>1.0800000000000001E-2</v>
      </c>
      <c r="I364">
        <v>1.8E-3</v>
      </c>
      <c r="J364" s="6">
        <v>9.933999999999999E-10</v>
      </c>
    </row>
    <row r="365" spans="1:10" x14ac:dyDescent="0.2">
      <c r="A365">
        <v>19</v>
      </c>
      <c r="B365">
        <v>18812024</v>
      </c>
      <c r="C365" t="s">
        <v>2420</v>
      </c>
      <c r="D365" t="s">
        <v>892</v>
      </c>
      <c r="E365" t="s">
        <v>893</v>
      </c>
      <c r="F365">
        <v>485486</v>
      </c>
      <c r="G365">
        <v>0.59</v>
      </c>
      <c r="H365">
        <v>1.2200000000000001E-2</v>
      </c>
      <c r="I365">
        <v>2E-3</v>
      </c>
      <c r="J365" s="6">
        <v>1.0250000000000001E-9</v>
      </c>
    </row>
    <row r="366" spans="1:10" x14ac:dyDescent="0.2">
      <c r="A366">
        <v>12</v>
      </c>
      <c r="B366">
        <v>34636450</v>
      </c>
      <c r="C366" t="s">
        <v>2421</v>
      </c>
      <c r="D366" t="s">
        <v>892</v>
      </c>
      <c r="E366" t="s">
        <v>893</v>
      </c>
      <c r="F366">
        <v>630055</v>
      </c>
      <c r="G366">
        <v>0.58489999999999998</v>
      </c>
      <c r="H366">
        <v>1.0999999999999999E-2</v>
      </c>
      <c r="I366">
        <v>1.8E-3</v>
      </c>
      <c r="J366" s="6">
        <v>1.082E-9</v>
      </c>
    </row>
    <row r="367" spans="1:10" x14ac:dyDescent="0.2">
      <c r="A367">
        <v>6</v>
      </c>
      <c r="B367">
        <v>53789830</v>
      </c>
      <c r="C367" t="s">
        <v>2422</v>
      </c>
      <c r="D367" t="s">
        <v>895</v>
      </c>
      <c r="E367" t="s">
        <v>893</v>
      </c>
      <c r="F367">
        <v>630083</v>
      </c>
      <c r="G367">
        <v>8.0399999999999999E-2</v>
      </c>
      <c r="H367">
        <v>1.9800000000000002E-2</v>
      </c>
      <c r="I367">
        <v>3.2000000000000002E-3</v>
      </c>
      <c r="J367" s="6">
        <v>1.1309999999999999E-9</v>
      </c>
    </row>
    <row r="368" spans="1:10" x14ac:dyDescent="0.2">
      <c r="A368">
        <v>12</v>
      </c>
      <c r="B368">
        <v>2055266</v>
      </c>
      <c r="C368" t="s">
        <v>2423</v>
      </c>
      <c r="D368" t="s">
        <v>895</v>
      </c>
      <c r="E368" t="s">
        <v>894</v>
      </c>
      <c r="F368">
        <v>629933</v>
      </c>
      <c r="G368">
        <v>0.499</v>
      </c>
      <c r="H368">
        <v>1.09E-2</v>
      </c>
      <c r="I368">
        <v>1.8E-3</v>
      </c>
      <c r="J368" s="6">
        <v>1.169E-9</v>
      </c>
    </row>
    <row r="369" spans="1:10" x14ac:dyDescent="0.2">
      <c r="A369">
        <v>18</v>
      </c>
      <c r="B369">
        <v>34690744</v>
      </c>
      <c r="C369" t="s">
        <v>2424</v>
      </c>
      <c r="D369" t="s">
        <v>895</v>
      </c>
      <c r="E369" t="s">
        <v>894</v>
      </c>
      <c r="F369">
        <v>697649</v>
      </c>
      <c r="G369">
        <v>0.87419999999999998</v>
      </c>
      <c r="H369">
        <v>-1.49E-2</v>
      </c>
      <c r="I369">
        <v>2.5000000000000001E-3</v>
      </c>
      <c r="J369" s="6">
        <v>1.173E-9</v>
      </c>
    </row>
    <row r="370" spans="1:10" x14ac:dyDescent="0.2">
      <c r="A370">
        <v>19</v>
      </c>
      <c r="B370">
        <v>17207851</v>
      </c>
      <c r="C370" t="s">
        <v>2425</v>
      </c>
      <c r="D370" t="s">
        <v>892</v>
      </c>
      <c r="E370" t="s">
        <v>893</v>
      </c>
      <c r="F370">
        <v>485486</v>
      </c>
      <c r="G370">
        <v>0.29609999999999997</v>
      </c>
      <c r="H370">
        <v>1.2999999999999999E-2</v>
      </c>
      <c r="I370">
        <v>2.0999999999999999E-3</v>
      </c>
      <c r="J370" s="6">
        <v>1.1829999999999999E-9</v>
      </c>
    </row>
    <row r="371" spans="1:10" x14ac:dyDescent="0.2">
      <c r="A371">
        <v>6</v>
      </c>
      <c r="B371">
        <v>82297307</v>
      </c>
      <c r="C371" t="s">
        <v>2426</v>
      </c>
      <c r="D371" t="s">
        <v>892</v>
      </c>
      <c r="E371" t="s">
        <v>893</v>
      </c>
      <c r="F371">
        <v>485486</v>
      </c>
      <c r="G371">
        <v>5.0099999999999999E-2</v>
      </c>
      <c r="H371">
        <v>2.76E-2</v>
      </c>
      <c r="I371">
        <v>4.4999999999999997E-3</v>
      </c>
      <c r="J371" s="6">
        <v>1.225E-9</v>
      </c>
    </row>
    <row r="372" spans="1:10" x14ac:dyDescent="0.2">
      <c r="A372">
        <v>7</v>
      </c>
      <c r="B372">
        <v>77047102</v>
      </c>
      <c r="C372" t="s">
        <v>2427</v>
      </c>
      <c r="D372" t="s">
        <v>892</v>
      </c>
      <c r="E372" t="s">
        <v>893</v>
      </c>
      <c r="F372">
        <v>485486</v>
      </c>
      <c r="G372">
        <v>0.67330000000000001</v>
      </c>
      <c r="H372">
        <v>1.2699999999999999E-2</v>
      </c>
      <c r="I372">
        <v>2.0999999999999999E-3</v>
      </c>
      <c r="J372" s="6">
        <v>1.2859999999999999E-9</v>
      </c>
    </row>
    <row r="373" spans="1:10" x14ac:dyDescent="0.2">
      <c r="A373">
        <v>18</v>
      </c>
      <c r="B373">
        <v>13072979</v>
      </c>
      <c r="C373" t="s">
        <v>2428</v>
      </c>
      <c r="D373" t="s">
        <v>895</v>
      </c>
      <c r="E373" t="s">
        <v>894</v>
      </c>
      <c r="F373">
        <v>630077</v>
      </c>
      <c r="G373">
        <v>0.55859999999999999</v>
      </c>
      <c r="H373">
        <v>-1.0800000000000001E-2</v>
      </c>
      <c r="I373">
        <v>1.8E-3</v>
      </c>
      <c r="J373" s="6">
        <v>1.3270000000000001E-9</v>
      </c>
    </row>
    <row r="374" spans="1:10" x14ac:dyDescent="0.2">
      <c r="A374">
        <v>2</v>
      </c>
      <c r="B374">
        <v>26942256</v>
      </c>
      <c r="C374" t="s">
        <v>2429</v>
      </c>
      <c r="D374" t="s">
        <v>892</v>
      </c>
      <c r="E374" t="s">
        <v>893</v>
      </c>
      <c r="F374">
        <v>630056</v>
      </c>
      <c r="G374">
        <v>0.4798</v>
      </c>
      <c r="H374">
        <v>1.0699999999999999E-2</v>
      </c>
      <c r="I374">
        <v>1.8E-3</v>
      </c>
      <c r="J374" s="6">
        <v>1.382E-9</v>
      </c>
    </row>
    <row r="375" spans="1:10" x14ac:dyDescent="0.2">
      <c r="A375">
        <v>6</v>
      </c>
      <c r="B375">
        <v>50683009</v>
      </c>
      <c r="C375" t="s">
        <v>2430</v>
      </c>
      <c r="D375" t="s">
        <v>895</v>
      </c>
      <c r="E375" t="s">
        <v>894</v>
      </c>
      <c r="F375">
        <v>553044</v>
      </c>
      <c r="G375">
        <v>0.78149999999999997</v>
      </c>
      <c r="H375">
        <v>1.9699999999999999E-2</v>
      </c>
      <c r="I375">
        <v>3.3E-3</v>
      </c>
      <c r="J375" s="6">
        <v>1.488E-9</v>
      </c>
    </row>
    <row r="376" spans="1:10" x14ac:dyDescent="0.2">
      <c r="A376">
        <v>16</v>
      </c>
      <c r="B376">
        <v>4908956</v>
      </c>
      <c r="C376" t="s">
        <v>2431</v>
      </c>
      <c r="D376" t="s">
        <v>895</v>
      </c>
      <c r="E376" t="s">
        <v>894</v>
      </c>
      <c r="F376">
        <v>630037</v>
      </c>
      <c r="G376">
        <v>0.1234</v>
      </c>
      <c r="H376">
        <v>1.61E-2</v>
      </c>
      <c r="I376">
        <v>2.7000000000000001E-3</v>
      </c>
      <c r="J376" s="6">
        <v>1.496E-9</v>
      </c>
    </row>
    <row r="377" spans="1:10" x14ac:dyDescent="0.2">
      <c r="A377">
        <v>19</v>
      </c>
      <c r="B377">
        <v>7199803</v>
      </c>
      <c r="C377" t="s">
        <v>2432</v>
      </c>
      <c r="D377" t="s">
        <v>892</v>
      </c>
      <c r="E377" t="s">
        <v>893</v>
      </c>
      <c r="F377">
        <v>629083</v>
      </c>
      <c r="G377">
        <v>0.2747</v>
      </c>
      <c r="H377">
        <v>1.21E-2</v>
      </c>
      <c r="I377">
        <v>2E-3</v>
      </c>
      <c r="J377" s="6">
        <v>1.4990000000000001E-9</v>
      </c>
    </row>
    <row r="378" spans="1:10" x14ac:dyDescent="0.2">
      <c r="A378">
        <v>4</v>
      </c>
      <c r="B378">
        <v>78655671</v>
      </c>
      <c r="C378" t="s">
        <v>2433</v>
      </c>
      <c r="D378" t="s">
        <v>892</v>
      </c>
      <c r="E378" t="s">
        <v>893</v>
      </c>
      <c r="F378">
        <v>485486</v>
      </c>
      <c r="G378">
        <v>0.85019999999999996</v>
      </c>
      <c r="H378">
        <v>-1.6500000000000001E-2</v>
      </c>
      <c r="I378">
        <v>2.7000000000000001E-3</v>
      </c>
      <c r="J378" s="6">
        <v>1.506E-9</v>
      </c>
    </row>
    <row r="379" spans="1:10" x14ac:dyDescent="0.2">
      <c r="A379">
        <v>7</v>
      </c>
      <c r="B379">
        <v>112987650</v>
      </c>
      <c r="C379" t="s">
        <v>2434</v>
      </c>
      <c r="D379" t="s">
        <v>895</v>
      </c>
      <c r="E379" t="s">
        <v>894</v>
      </c>
      <c r="F379">
        <v>630008</v>
      </c>
      <c r="G379">
        <v>0.42680000000000001</v>
      </c>
      <c r="H379">
        <v>-1.0800000000000001E-2</v>
      </c>
      <c r="I379">
        <v>1.8E-3</v>
      </c>
      <c r="J379" s="6">
        <v>1.5400000000000001E-9</v>
      </c>
    </row>
    <row r="380" spans="1:10" x14ac:dyDescent="0.2">
      <c r="A380">
        <v>1</v>
      </c>
      <c r="B380">
        <v>224062306</v>
      </c>
      <c r="C380" t="s">
        <v>2435</v>
      </c>
      <c r="D380" t="s">
        <v>894</v>
      </c>
      <c r="E380" t="s">
        <v>893</v>
      </c>
      <c r="F380">
        <v>629900</v>
      </c>
      <c r="G380">
        <v>0.69930000000000003</v>
      </c>
      <c r="H380">
        <v>1.17E-2</v>
      </c>
      <c r="I380">
        <v>1.9E-3</v>
      </c>
      <c r="J380" s="6">
        <v>1.5710000000000001E-9</v>
      </c>
    </row>
    <row r="381" spans="1:10" x14ac:dyDescent="0.2">
      <c r="A381">
        <v>10</v>
      </c>
      <c r="B381">
        <v>36227656</v>
      </c>
      <c r="C381" t="s">
        <v>2436</v>
      </c>
      <c r="D381" t="s">
        <v>892</v>
      </c>
      <c r="E381" t="s">
        <v>893</v>
      </c>
      <c r="F381">
        <v>617811</v>
      </c>
      <c r="G381">
        <v>0.8256</v>
      </c>
      <c r="H381">
        <v>1.44E-2</v>
      </c>
      <c r="I381">
        <v>2.3999999999999998E-3</v>
      </c>
      <c r="J381" s="6">
        <v>1.5980000000000001E-9</v>
      </c>
    </row>
    <row r="382" spans="1:10" x14ac:dyDescent="0.2">
      <c r="A382">
        <v>5</v>
      </c>
      <c r="B382">
        <v>158015903</v>
      </c>
      <c r="C382" t="s">
        <v>2437</v>
      </c>
      <c r="D382" t="s">
        <v>892</v>
      </c>
      <c r="E382" t="s">
        <v>893</v>
      </c>
      <c r="F382">
        <v>697618</v>
      </c>
      <c r="G382">
        <v>0.20449999999999999</v>
      </c>
      <c r="H382">
        <v>-1.3100000000000001E-2</v>
      </c>
      <c r="I382">
        <v>2.2000000000000001E-3</v>
      </c>
      <c r="J382" s="6">
        <v>1.6029999999999999E-9</v>
      </c>
    </row>
    <row r="383" spans="1:10" x14ac:dyDescent="0.2">
      <c r="A383">
        <v>8</v>
      </c>
      <c r="B383">
        <v>19824667</v>
      </c>
      <c r="C383" t="s">
        <v>1095</v>
      </c>
      <c r="D383" t="s">
        <v>895</v>
      </c>
      <c r="E383" t="s">
        <v>894</v>
      </c>
      <c r="F383">
        <v>688914</v>
      </c>
      <c r="G383">
        <v>0.26290000000000002</v>
      </c>
      <c r="H383">
        <v>-1.17E-2</v>
      </c>
      <c r="I383">
        <v>1.9E-3</v>
      </c>
      <c r="J383" s="6">
        <v>1.6190000000000001E-9</v>
      </c>
    </row>
    <row r="384" spans="1:10" x14ac:dyDescent="0.2">
      <c r="A384">
        <v>13</v>
      </c>
      <c r="B384">
        <v>110932363</v>
      </c>
      <c r="C384" t="s">
        <v>2438</v>
      </c>
      <c r="D384" t="s">
        <v>895</v>
      </c>
      <c r="E384" t="s">
        <v>894</v>
      </c>
      <c r="F384">
        <v>553057</v>
      </c>
      <c r="G384">
        <v>0.37869999999999998</v>
      </c>
      <c r="H384">
        <v>1.1299999999999999E-2</v>
      </c>
      <c r="I384">
        <v>1.9E-3</v>
      </c>
      <c r="J384" s="6">
        <v>1.6669999999999999E-9</v>
      </c>
    </row>
    <row r="385" spans="1:10" x14ac:dyDescent="0.2">
      <c r="A385">
        <v>5</v>
      </c>
      <c r="B385">
        <v>76046939</v>
      </c>
      <c r="C385" t="s">
        <v>2439</v>
      </c>
      <c r="D385" t="s">
        <v>895</v>
      </c>
      <c r="E385" t="s">
        <v>894</v>
      </c>
      <c r="F385">
        <v>618010</v>
      </c>
      <c r="G385">
        <v>0.95399999999999996</v>
      </c>
      <c r="H385">
        <v>-2.64E-2</v>
      </c>
      <c r="I385">
        <v>4.4000000000000003E-3</v>
      </c>
      <c r="J385" s="6">
        <v>1.7829999999999999E-9</v>
      </c>
    </row>
    <row r="386" spans="1:10" x14ac:dyDescent="0.2">
      <c r="A386">
        <v>12</v>
      </c>
      <c r="B386">
        <v>124754676</v>
      </c>
      <c r="C386" t="s">
        <v>2440</v>
      </c>
      <c r="D386" t="s">
        <v>895</v>
      </c>
      <c r="E386" t="s">
        <v>894</v>
      </c>
      <c r="F386">
        <v>697400</v>
      </c>
      <c r="G386">
        <v>6.8900000000000003E-2</v>
      </c>
      <c r="H386">
        <v>2.0500000000000001E-2</v>
      </c>
      <c r="I386">
        <v>3.3999999999999998E-3</v>
      </c>
      <c r="J386" s="6">
        <v>1.7990000000000001E-9</v>
      </c>
    </row>
    <row r="387" spans="1:10" x14ac:dyDescent="0.2">
      <c r="A387">
        <v>2</v>
      </c>
      <c r="B387">
        <v>164877930</v>
      </c>
      <c r="C387" t="s">
        <v>2441</v>
      </c>
      <c r="D387" t="s">
        <v>894</v>
      </c>
      <c r="E387" t="s">
        <v>893</v>
      </c>
      <c r="F387">
        <v>630044</v>
      </c>
      <c r="G387">
        <v>0.77880000000000005</v>
      </c>
      <c r="H387">
        <v>1.29E-2</v>
      </c>
      <c r="I387">
        <v>2.2000000000000001E-3</v>
      </c>
      <c r="J387" s="6">
        <v>1.862E-9</v>
      </c>
    </row>
    <row r="388" spans="1:10" x14ac:dyDescent="0.2">
      <c r="A388">
        <v>13</v>
      </c>
      <c r="B388">
        <v>93896935</v>
      </c>
      <c r="C388" t="s">
        <v>2442</v>
      </c>
      <c r="D388" t="s">
        <v>892</v>
      </c>
      <c r="E388" t="s">
        <v>893</v>
      </c>
      <c r="F388">
        <v>630067</v>
      </c>
      <c r="G388">
        <v>0.51639999999999997</v>
      </c>
      <c r="H388">
        <v>1.0699999999999999E-2</v>
      </c>
      <c r="I388">
        <v>1.8E-3</v>
      </c>
      <c r="J388" s="6">
        <v>1.8720000000000002E-9</v>
      </c>
    </row>
    <row r="389" spans="1:10" x14ac:dyDescent="0.2">
      <c r="A389">
        <v>15</v>
      </c>
      <c r="B389">
        <v>75069282</v>
      </c>
      <c r="C389" t="s">
        <v>2443</v>
      </c>
      <c r="D389" t="s">
        <v>895</v>
      </c>
      <c r="E389" t="s">
        <v>894</v>
      </c>
      <c r="F389">
        <v>697021</v>
      </c>
      <c r="G389">
        <v>0.72940000000000005</v>
      </c>
      <c r="H389">
        <v>1.14E-2</v>
      </c>
      <c r="I389">
        <v>1.9E-3</v>
      </c>
      <c r="J389" s="6">
        <v>1.9500000000000001E-9</v>
      </c>
    </row>
    <row r="390" spans="1:10" x14ac:dyDescent="0.2">
      <c r="A390">
        <v>2</v>
      </c>
      <c r="B390">
        <v>43189120</v>
      </c>
      <c r="C390" t="s">
        <v>2444</v>
      </c>
      <c r="D390" t="s">
        <v>892</v>
      </c>
      <c r="E390" t="s">
        <v>893</v>
      </c>
      <c r="F390">
        <v>485486</v>
      </c>
      <c r="G390">
        <v>0.21879999999999999</v>
      </c>
      <c r="H390">
        <v>1.43E-2</v>
      </c>
      <c r="I390">
        <v>2.3999999999999998E-3</v>
      </c>
      <c r="J390" s="6">
        <v>2.0029999999999998E-9</v>
      </c>
    </row>
    <row r="391" spans="1:10" x14ac:dyDescent="0.2">
      <c r="A391">
        <v>3</v>
      </c>
      <c r="B391">
        <v>33872787</v>
      </c>
      <c r="C391" t="s">
        <v>2445</v>
      </c>
      <c r="D391" t="s">
        <v>894</v>
      </c>
      <c r="E391" t="s">
        <v>893</v>
      </c>
      <c r="F391">
        <v>630056</v>
      </c>
      <c r="G391">
        <v>0.22470000000000001</v>
      </c>
      <c r="H391">
        <v>1.24E-2</v>
      </c>
      <c r="I391">
        <v>2.0999999999999999E-3</v>
      </c>
      <c r="J391" s="6">
        <v>2.0890000000000001E-9</v>
      </c>
    </row>
    <row r="392" spans="1:10" x14ac:dyDescent="0.2">
      <c r="A392">
        <v>10</v>
      </c>
      <c r="B392">
        <v>4963327</v>
      </c>
      <c r="C392" t="s">
        <v>2446</v>
      </c>
      <c r="D392" t="s">
        <v>895</v>
      </c>
      <c r="E392" t="s">
        <v>894</v>
      </c>
      <c r="F392">
        <v>684223</v>
      </c>
      <c r="G392">
        <v>0.1187</v>
      </c>
      <c r="H392">
        <v>-1.5800000000000002E-2</v>
      </c>
      <c r="I392">
        <v>2.5999999999999999E-3</v>
      </c>
      <c r="J392" s="6">
        <v>2.0959999999999998E-9</v>
      </c>
    </row>
    <row r="393" spans="1:10" x14ac:dyDescent="0.2">
      <c r="A393">
        <v>1</v>
      </c>
      <c r="B393">
        <v>214173840</v>
      </c>
      <c r="C393" t="s">
        <v>2447</v>
      </c>
      <c r="D393" t="s">
        <v>892</v>
      </c>
      <c r="E393" t="s">
        <v>893</v>
      </c>
      <c r="F393">
        <v>618182</v>
      </c>
      <c r="G393">
        <v>0.25390000000000001</v>
      </c>
      <c r="H393">
        <v>-1.24E-2</v>
      </c>
      <c r="I393">
        <v>2.0999999999999999E-3</v>
      </c>
      <c r="J393" s="6">
        <v>2.1609999999999999E-9</v>
      </c>
    </row>
    <row r="394" spans="1:10" x14ac:dyDescent="0.2">
      <c r="A394">
        <v>13</v>
      </c>
      <c r="B394">
        <v>51136739</v>
      </c>
      <c r="C394" t="s">
        <v>2448</v>
      </c>
      <c r="D394" t="s">
        <v>895</v>
      </c>
      <c r="E394" t="s">
        <v>894</v>
      </c>
      <c r="F394">
        <v>697613</v>
      </c>
      <c r="G394">
        <v>0.72899999999999998</v>
      </c>
      <c r="H394">
        <v>1.1299999999999999E-2</v>
      </c>
      <c r="I394">
        <v>1.9E-3</v>
      </c>
      <c r="J394" s="6">
        <v>2.3239999999999998E-9</v>
      </c>
    </row>
    <row r="395" spans="1:10" x14ac:dyDescent="0.2">
      <c r="A395">
        <v>3</v>
      </c>
      <c r="B395">
        <v>18705035</v>
      </c>
      <c r="C395" t="s">
        <v>2449</v>
      </c>
      <c r="D395" t="s">
        <v>892</v>
      </c>
      <c r="E395" t="s">
        <v>893</v>
      </c>
      <c r="F395">
        <v>630068</v>
      </c>
      <c r="G395">
        <v>0.72260000000000002</v>
      </c>
      <c r="H395">
        <v>1.18E-2</v>
      </c>
      <c r="I395">
        <v>2E-3</v>
      </c>
      <c r="J395" s="6">
        <v>2.3509999999999998E-9</v>
      </c>
    </row>
    <row r="396" spans="1:10" x14ac:dyDescent="0.2">
      <c r="A396">
        <v>2</v>
      </c>
      <c r="B396">
        <v>213413231</v>
      </c>
      <c r="C396" t="s">
        <v>2450</v>
      </c>
      <c r="D396" t="s">
        <v>892</v>
      </c>
      <c r="E396" t="s">
        <v>893</v>
      </c>
      <c r="F396">
        <v>697620</v>
      </c>
      <c r="G396">
        <v>0.2732</v>
      </c>
      <c r="H396">
        <v>-1.14E-2</v>
      </c>
      <c r="I396">
        <v>1.9E-3</v>
      </c>
      <c r="J396" s="6">
        <v>2.3579999999999999E-9</v>
      </c>
    </row>
    <row r="397" spans="1:10" x14ac:dyDescent="0.2">
      <c r="A397">
        <v>9</v>
      </c>
      <c r="B397">
        <v>29642688</v>
      </c>
      <c r="C397" t="s">
        <v>2451</v>
      </c>
      <c r="D397" t="s">
        <v>892</v>
      </c>
      <c r="E397" t="s">
        <v>893</v>
      </c>
      <c r="F397">
        <v>537610</v>
      </c>
      <c r="G397">
        <v>0.59450000000000003</v>
      </c>
      <c r="H397">
        <v>-1.18E-2</v>
      </c>
      <c r="I397">
        <v>2E-3</v>
      </c>
      <c r="J397" s="6">
        <v>2.4119999999999999E-9</v>
      </c>
    </row>
    <row r="398" spans="1:10" x14ac:dyDescent="0.2">
      <c r="A398">
        <v>20</v>
      </c>
      <c r="B398">
        <v>25298087</v>
      </c>
      <c r="C398" t="s">
        <v>2452</v>
      </c>
      <c r="D398" t="s">
        <v>892</v>
      </c>
      <c r="E398" t="s">
        <v>893</v>
      </c>
      <c r="F398">
        <v>697532</v>
      </c>
      <c r="G398">
        <v>0.43680000000000002</v>
      </c>
      <c r="H398">
        <v>1.01E-2</v>
      </c>
      <c r="I398">
        <v>1.6999999999999999E-3</v>
      </c>
      <c r="J398" s="6">
        <v>2.5030000000000001E-9</v>
      </c>
    </row>
    <row r="399" spans="1:10" x14ac:dyDescent="0.2">
      <c r="A399">
        <v>11</v>
      </c>
      <c r="B399">
        <v>130271647</v>
      </c>
      <c r="C399" t="s">
        <v>2453</v>
      </c>
      <c r="D399" t="s">
        <v>892</v>
      </c>
      <c r="E399" t="s">
        <v>893</v>
      </c>
      <c r="F399">
        <v>629846</v>
      </c>
      <c r="G399">
        <v>0.35880000000000001</v>
      </c>
      <c r="H399">
        <v>1.11E-2</v>
      </c>
      <c r="I399">
        <v>1.9E-3</v>
      </c>
      <c r="J399" s="6">
        <v>2.6500000000000002E-9</v>
      </c>
    </row>
    <row r="400" spans="1:10" x14ac:dyDescent="0.2">
      <c r="A400">
        <v>9</v>
      </c>
      <c r="B400">
        <v>15670492</v>
      </c>
      <c r="C400" t="s">
        <v>2454</v>
      </c>
      <c r="D400" t="s">
        <v>895</v>
      </c>
      <c r="E400" t="s">
        <v>893</v>
      </c>
      <c r="F400">
        <v>695388</v>
      </c>
      <c r="G400">
        <v>0.45350000000000001</v>
      </c>
      <c r="H400">
        <v>-1.01E-2</v>
      </c>
      <c r="I400">
        <v>1.6999999999999999E-3</v>
      </c>
      <c r="J400" s="6">
        <v>2.6690000000000002E-9</v>
      </c>
    </row>
    <row r="401" spans="1:10" x14ac:dyDescent="0.2">
      <c r="A401">
        <v>8</v>
      </c>
      <c r="B401">
        <v>60264465</v>
      </c>
      <c r="C401" t="s">
        <v>2455</v>
      </c>
      <c r="D401" t="s">
        <v>892</v>
      </c>
      <c r="E401" t="s">
        <v>894</v>
      </c>
      <c r="F401">
        <v>485486</v>
      </c>
      <c r="G401">
        <v>0.83760000000000001</v>
      </c>
      <c r="H401">
        <v>-1.5900000000000001E-2</v>
      </c>
      <c r="I401">
        <v>2.7000000000000001E-3</v>
      </c>
      <c r="J401" s="6">
        <v>2.6960000000000002E-9</v>
      </c>
    </row>
    <row r="402" spans="1:10" x14ac:dyDescent="0.2">
      <c r="A402">
        <v>2</v>
      </c>
      <c r="B402">
        <v>212281381</v>
      </c>
      <c r="C402" t="s">
        <v>2456</v>
      </c>
      <c r="D402" t="s">
        <v>895</v>
      </c>
      <c r="E402" t="s">
        <v>893</v>
      </c>
      <c r="F402">
        <v>549556</v>
      </c>
      <c r="G402">
        <v>0.63670000000000004</v>
      </c>
      <c r="H402">
        <v>-1.21E-2</v>
      </c>
      <c r="I402">
        <v>2E-3</v>
      </c>
      <c r="J402" s="6">
        <v>2.7029999999999999E-9</v>
      </c>
    </row>
    <row r="403" spans="1:10" x14ac:dyDescent="0.2">
      <c r="A403">
        <v>2</v>
      </c>
      <c r="B403">
        <v>60814466</v>
      </c>
      <c r="C403" t="s">
        <v>2457</v>
      </c>
      <c r="D403" t="s">
        <v>895</v>
      </c>
      <c r="E403" t="s">
        <v>893</v>
      </c>
      <c r="F403">
        <v>628853</v>
      </c>
      <c r="G403">
        <v>0.83279999999999998</v>
      </c>
      <c r="H403">
        <v>-1.44E-2</v>
      </c>
      <c r="I403">
        <v>2.3999999999999998E-3</v>
      </c>
      <c r="J403" s="6">
        <v>2.8090000000000001E-9</v>
      </c>
    </row>
    <row r="404" spans="1:10" x14ac:dyDescent="0.2">
      <c r="A404">
        <v>13</v>
      </c>
      <c r="B404">
        <v>59266053</v>
      </c>
      <c r="C404" t="s">
        <v>2458</v>
      </c>
      <c r="D404" t="s">
        <v>895</v>
      </c>
      <c r="E404" t="s">
        <v>894</v>
      </c>
      <c r="F404">
        <v>485486</v>
      </c>
      <c r="G404">
        <v>0.41510000000000002</v>
      </c>
      <c r="H404">
        <v>-1.18E-2</v>
      </c>
      <c r="I404">
        <v>2E-3</v>
      </c>
      <c r="J404" s="6">
        <v>2.8090000000000001E-9</v>
      </c>
    </row>
    <row r="405" spans="1:10" x14ac:dyDescent="0.2">
      <c r="A405">
        <v>9</v>
      </c>
      <c r="B405">
        <v>136994893</v>
      </c>
      <c r="C405" t="s">
        <v>2459</v>
      </c>
      <c r="D405" t="s">
        <v>895</v>
      </c>
      <c r="E405" t="s">
        <v>894</v>
      </c>
      <c r="F405">
        <v>485486</v>
      </c>
      <c r="G405">
        <v>0.48199999999999998</v>
      </c>
      <c r="H405">
        <v>-1.1599999999999999E-2</v>
      </c>
      <c r="I405">
        <v>2E-3</v>
      </c>
      <c r="J405" s="6">
        <v>2.9100000000000001E-9</v>
      </c>
    </row>
    <row r="406" spans="1:10" x14ac:dyDescent="0.2">
      <c r="A406">
        <v>10</v>
      </c>
      <c r="B406">
        <v>32557592</v>
      </c>
      <c r="C406" t="s">
        <v>2460</v>
      </c>
      <c r="D406" t="s">
        <v>894</v>
      </c>
      <c r="E406" t="s">
        <v>893</v>
      </c>
      <c r="F406">
        <v>628270</v>
      </c>
      <c r="G406">
        <v>0.1416</v>
      </c>
      <c r="H406">
        <v>1.5299999999999999E-2</v>
      </c>
      <c r="I406">
        <v>2.5999999999999999E-3</v>
      </c>
      <c r="J406" s="6">
        <v>2.9699999999999999E-9</v>
      </c>
    </row>
    <row r="407" spans="1:10" x14ac:dyDescent="0.2">
      <c r="A407">
        <v>2</v>
      </c>
      <c r="B407">
        <v>162859436</v>
      </c>
      <c r="C407" t="s">
        <v>2461</v>
      </c>
      <c r="D407" t="s">
        <v>892</v>
      </c>
      <c r="E407" t="s">
        <v>893</v>
      </c>
      <c r="F407">
        <v>577145</v>
      </c>
      <c r="G407">
        <v>1.0999999999999999E-2</v>
      </c>
      <c r="H407">
        <v>5.3800000000000001E-2</v>
      </c>
      <c r="I407">
        <v>9.1000000000000004E-3</v>
      </c>
      <c r="J407" s="6">
        <v>2.996E-9</v>
      </c>
    </row>
    <row r="408" spans="1:10" x14ac:dyDescent="0.2">
      <c r="A408">
        <v>13</v>
      </c>
      <c r="B408">
        <v>112225701</v>
      </c>
      <c r="C408" t="s">
        <v>2462</v>
      </c>
      <c r="D408" t="s">
        <v>892</v>
      </c>
      <c r="E408" t="s">
        <v>894</v>
      </c>
      <c r="F408">
        <v>657179</v>
      </c>
      <c r="G408">
        <v>0.54459999999999997</v>
      </c>
      <c r="H408">
        <v>1.04E-2</v>
      </c>
      <c r="I408">
        <v>1.6999999999999999E-3</v>
      </c>
      <c r="J408" s="6">
        <v>3.008E-9</v>
      </c>
    </row>
    <row r="409" spans="1:10" x14ac:dyDescent="0.2">
      <c r="A409">
        <v>10</v>
      </c>
      <c r="B409">
        <v>93158084</v>
      </c>
      <c r="C409" t="s">
        <v>2463</v>
      </c>
      <c r="D409" t="s">
        <v>892</v>
      </c>
      <c r="E409" t="s">
        <v>893</v>
      </c>
      <c r="F409">
        <v>485486</v>
      </c>
      <c r="G409">
        <v>1.9599999999999999E-2</v>
      </c>
      <c r="H409">
        <v>4.19E-2</v>
      </c>
      <c r="I409">
        <v>7.1000000000000004E-3</v>
      </c>
      <c r="J409" s="6">
        <v>3.1009999999999999E-9</v>
      </c>
    </row>
    <row r="410" spans="1:10" x14ac:dyDescent="0.2">
      <c r="A410">
        <v>9</v>
      </c>
      <c r="B410">
        <v>94187634</v>
      </c>
      <c r="C410" t="s">
        <v>2464</v>
      </c>
      <c r="D410" t="s">
        <v>894</v>
      </c>
      <c r="E410" t="s">
        <v>893</v>
      </c>
      <c r="F410">
        <v>628670</v>
      </c>
      <c r="G410">
        <v>0.34489999999999998</v>
      </c>
      <c r="H410">
        <v>-1.11E-2</v>
      </c>
      <c r="I410">
        <v>1.9E-3</v>
      </c>
      <c r="J410" s="6">
        <v>3.1139999999999998E-9</v>
      </c>
    </row>
    <row r="411" spans="1:10" x14ac:dyDescent="0.2">
      <c r="A411">
        <v>6</v>
      </c>
      <c r="B411">
        <v>15230743</v>
      </c>
      <c r="C411" t="s">
        <v>2465</v>
      </c>
      <c r="D411" t="s">
        <v>892</v>
      </c>
      <c r="E411" t="s">
        <v>893</v>
      </c>
      <c r="F411">
        <v>485486</v>
      </c>
      <c r="G411">
        <v>0.14080000000000001</v>
      </c>
      <c r="H411">
        <v>-1.67E-2</v>
      </c>
      <c r="I411">
        <v>2.8E-3</v>
      </c>
      <c r="J411" s="6">
        <v>3.1679999999999998E-9</v>
      </c>
    </row>
    <row r="412" spans="1:10" x14ac:dyDescent="0.2">
      <c r="A412">
        <v>6</v>
      </c>
      <c r="B412">
        <v>97385975</v>
      </c>
      <c r="C412" t="s">
        <v>2466</v>
      </c>
      <c r="D412" t="s">
        <v>894</v>
      </c>
      <c r="E412" t="s">
        <v>893</v>
      </c>
      <c r="F412">
        <v>629907</v>
      </c>
      <c r="G412">
        <v>0.6522</v>
      </c>
      <c r="H412">
        <v>1.0999999999999999E-2</v>
      </c>
      <c r="I412">
        <v>1.9E-3</v>
      </c>
      <c r="J412" s="6">
        <v>3.325E-9</v>
      </c>
    </row>
    <row r="413" spans="1:10" x14ac:dyDescent="0.2">
      <c r="A413">
        <v>3</v>
      </c>
      <c r="B413">
        <v>138340590</v>
      </c>
      <c r="C413" t="s">
        <v>2467</v>
      </c>
      <c r="D413" t="s">
        <v>892</v>
      </c>
      <c r="E413" t="s">
        <v>893</v>
      </c>
      <c r="F413">
        <v>485486</v>
      </c>
      <c r="G413">
        <v>0.46</v>
      </c>
      <c r="H413">
        <v>1.1599999999999999E-2</v>
      </c>
      <c r="I413">
        <v>2E-3</v>
      </c>
      <c r="J413" s="6">
        <v>3.4160000000000002E-9</v>
      </c>
    </row>
    <row r="414" spans="1:10" x14ac:dyDescent="0.2">
      <c r="A414">
        <v>3</v>
      </c>
      <c r="B414">
        <v>99525631</v>
      </c>
      <c r="C414" t="s">
        <v>2468</v>
      </c>
      <c r="D414" t="s">
        <v>892</v>
      </c>
      <c r="E414" t="s">
        <v>893</v>
      </c>
      <c r="F414">
        <v>630013</v>
      </c>
      <c r="G414">
        <v>0.60450000000000004</v>
      </c>
      <c r="H414">
        <v>-1.06E-2</v>
      </c>
      <c r="I414">
        <v>1.8E-3</v>
      </c>
      <c r="J414" s="6">
        <v>3.5629999999999998E-9</v>
      </c>
    </row>
    <row r="415" spans="1:10" x14ac:dyDescent="0.2">
      <c r="A415">
        <v>5</v>
      </c>
      <c r="B415">
        <v>106328326</v>
      </c>
      <c r="C415" t="s">
        <v>2469</v>
      </c>
      <c r="D415" t="s">
        <v>895</v>
      </c>
      <c r="E415" t="s">
        <v>894</v>
      </c>
      <c r="F415">
        <v>629963</v>
      </c>
      <c r="G415">
        <v>0.5756</v>
      </c>
      <c r="H415">
        <v>1.06E-2</v>
      </c>
      <c r="I415">
        <v>1.8E-3</v>
      </c>
      <c r="J415" s="6">
        <v>3.5680000000000001E-9</v>
      </c>
    </row>
    <row r="416" spans="1:10" x14ac:dyDescent="0.2">
      <c r="A416">
        <v>7</v>
      </c>
      <c r="B416">
        <v>20444060</v>
      </c>
      <c r="C416" t="s">
        <v>2470</v>
      </c>
      <c r="D416" t="s">
        <v>895</v>
      </c>
      <c r="E416" t="s">
        <v>894</v>
      </c>
      <c r="F416">
        <v>629926</v>
      </c>
      <c r="G416">
        <v>0.69310000000000005</v>
      </c>
      <c r="H416">
        <v>1.14E-2</v>
      </c>
      <c r="I416">
        <v>1.9E-3</v>
      </c>
      <c r="J416" s="6">
        <v>3.6450000000000001E-9</v>
      </c>
    </row>
    <row r="417" spans="1:10" x14ac:dyDescent="0.2">
      <c r="A417">
        <v>14</v>
      </c>
      <c r="B417">
        <v>71359064</v>
      </c>
      <c r="C417" t="s">
        <v>2471</v>
      </c>
      <c r="D417" t="s">
        <v>895</v>
      </c>
      <c r="E417" t="s">
        <v>893</v>
      </c>
      <c r="F417">
        <v>485486</v>
      </c>
      <c r="G417">
        <v>0.69</v>
      </c>
      <c r="H417">
        <v>1.2500000000000001E-2</v>
      </c>
      <c r="I417">
        <v>2.0999999999999999E-3</v>
      </c>
      <c r="J417" s="6">
        <v>3.646E-9</v>
      </c>
    </row>
    <row r="418" spans="1:10" x14ac:dyDescent="0.2">
      <c r="A418">
        <v>9</v>
      </c>
      <c r="B418">
        <v>102162570</v>
      </c>
      <c r="C418" t="s">
        <v>2472</v>
      </c>
      <c r="D418" t="s">
        <v>895</v>
      </c>
      <c r="E418" t="s">
        <v>894</v>
      </c>
      <c r="F418">
        <v>485486</v>
      </c>
      <c r="G418">
        <v>0.1646</v>
      </c>
      <c r="H418">
        <v>-1.5699999999999999E-2</v>
      </c>
      <c r="I418">
        <v>2.7000000000000001E-3</v>
      </c>
      <c r="J418" s="6">
        <v>3.7059999999999998E-9</v>
      </c>
    </row>
    <row r="419" spans="1:10" x14ac:dyDescent="0.2">
      <c r="A419">
        <v>2</v>
      </c>
      <c r="B419">
        <v>60170875</v>
      </c>
      <c r="C419" t="s">
        <v>2473</v>
      </c>
      <c r="D419" t="s">
        <v>895</v>
      </c>
      <c r="E419" t="s">
        <v>894</v>
      </c>
      <c r="F419">
        <v>629978</v>
      </c>
      <c r="G419">
        <v>0.56479999999999997</v>
      </c>
      <c r="H419">
        <v>1.0500000000000001E-2</v>
      </c>
      <c r="I419">
        <v>1.8E-3</v>
      </c>
      <c r="J419" s="6">
        <v>3.8540000000000001E-9</v>
      </c>
    </row>
    <row r="420" spans="1:10" x14ac:dyDescent="0.2">
      <c r="A420">
        <v>7</v>
      </c>
      <c r="B420">
        <v>50750128</v>
      </c>
      <c r="C420" t="s">
        <v>2474</v>
      </c>
      <c r="D420" t="s">
        <v>895</v>
      </c>
      <c r="E420" t="s">
        <v>893</v>
      </c>
      <c r="F420">
        <v>630042</v>
      </c>
      <c r="G420">
        <v>0.37059999999999998</v>
      </c>
      <c r="H420">
        <v>1.09E-2</v>
      </c>
      <c r="I420">
        <v>1.8E-3</v>
      </c>
      <c r="J420" s="6">
        <v>4.0920000000000003E-9</v>
      </c>
    </row>
    <row r="421" spans="1:10" x14ac:dyDescent="0.2">
      <c r="A421">
        <v>10</v>
      </c>
      <c r="B421">
        <v>102416555</v>
      </c>
      <c r="C421" t="s">
        <v>2475</v>
      </c>
      <c r="D421" t="s">
        <v>892</v>
      </c>
      <c r="E421" t="s">
        <v>894</v>
      </c>
      <c r="F421">
        <v>620786</v>
      </c>
      <c r="G421">
        <v>0.36840000000000001</v>
      </c>
      <c r="H421">
        <v>-1.0999999999999999E-2</v>
      </c>
      <c r="I421">
        <v>1.9E-3</v>
      </c>
      <c r="J421" s="6">
        <v>4.1130000000000002E-9</v>
      </c>
    </row>
    <row r="422" spans="1:10" x14ac:dyDescent="0.2">
      <c r="A422">
        <v>21</v>
      </c>
      <c r="B422">
        <v>35593827</v>
      </c>
      <c r="C422" t="s">
        <v>2476</v>
      </c>
      <c r="D422" t="s">
        <v>892</v>
      </c>
      <c r="E422" t="s">
        <v>893</v>
      </c>
      <c r="F422">
        <v>485486</v>
      </c>
      <c r="G422">
        <v>0.1268</v>
      </c>
      <c r="H422">
        <v>1.77E-2</v>
      </c>
      <c r="I422">
        <v>3.0000000000000001E-3</v>
      </c>
      <c r="J422" s="6">
        <v>4.2279999999999999E-9</v>
      </c>
    </row>
    <row r="423" spans="1:10" x14ac:dyDescent="0.2">
      <c r="A423">
        <v>12</v>
      </c>
      <c r="B423">
        <v>14417179</v>
      </c>
      <c r="C423" t="s">
        <v>2477</v>
      </c>
      <c r="D423" t="s">
        <v>892</v>
      </c>
      <c r="E423" t="s">
        <v>893</v>
      </c>
      <c r="F423">
        <v>629851</v>
      </c>
      <c r="G423">
        <v>0.19339999999999999</v>
      </c>
      <c r="H423">
        <v>-1.3299999999999999E-2</v>
      </c>
      <c r="I423">
        <v>2.3E-3</v>
      </c>
      <c r="J423" s="6">
        <v>4.2809999999999996E-9</v>
      </c>
    </row>
    <row r="424" spans="1:10" x14ac:dyDescent="0.2">
      <c r="A424">
        <v>15</v>
      </c>
      <c r="B424">
        <v>62435156</v>
      </c>
      <c r="C424" t="s">
        <v>2478</v>
      </c>
      <c r="D424" t="s">
        <v>895</v>
      </c>
      <c r="E424" t="s">
        <v>894</v>
      </c>
      <c r="F424">
        <v>685904</v>
      </c>
      <c r="G424">
        <v>0.61509999999999998</v>
      </c>
      <c r="H424">
        <v>-1.03E-2</v>
      </c>
      <c r="I424">
        <v>1.8E-3</v>
      </c>
      <c r="J424" s="6">
        <v>4.3530000000000002E-9</v>
      </c>
    </row>
    <row r="425" spans="1:10" x14ac:dyDescent="0.2">
      <c r="A425">
        <v>10</v>
      </c>
      <c r="B425">
        <v>27904321</v>
      </c>
      <c r="C425" t="s">
        <v>2479</v>
      </c>
      <c r="D425" t="s">
        <v>895</v>
      </c>
      <c r="E425" t="s">
        <v>894</v>
      </c>
      <c r="F425">
        <v>629926</v>
      </c>
      <c r="G425">
        <v>0.41899999999999998</v>
      </c>
      <c r="H425">
        <v>-1.06E-2</v>
      </c>
      <c r="I425">
        <v>1.8E-3</v>
      </c>
      <c r="J425" s="6">
        <v>4.4059999999999999E-9</v>
      </c>
    </row>
    <row r="426" spans="1:10" x14ac:dyDescent="0.2">
      <c r="A426">
        <v>22</v>
      </c>
      <c r="B426">
        <v>29412028</v>
      </c>
      <c r="C426" t="s">
        <v>2480</v>
      </c>
      <c r="D426" t="s">
        <v>892</v>
      </c>
      <c r="E426" t="s">
        <v>893</v>
      </c>
      <c r="F426">
        <v>548255</v>
      </c>
      <c r="G426">
        <v>1.54E-2</v>
      </c>
      <c r="H426">
        <v>-4.3200000000000002E-2</v>
      </c>
      <c r="I426">
        <v>7.4000000000000003E-3</v>
      </c>
      <c r="J426" s="6">
        <v>4.436E-9</v>
      </c>
    </row>
    <row r="427" spans="1:10" x14ac:dyDescent="0.2">
      <c r="A427">
        <v>19</v>
      </c>
      <c r="B427">
        <v>33925588</v>
      </c>
      <c r="C427" t="s">
        <v>2481</v>
      </c>
      <c r="D427" t="s">
        <v>895</v>
      </c>
      <c r="E427" t="s">
        <v>894</v>
      </c>
      <c r="F427">
        <v>629881</v>
      </c>
      <c r="G427">
        <v>0.29830000000000001</v>
      </c>
      <c r="H427">
        <v>-1.15E-2</v>
      </c>
      <c r="I427">
        <v>2E-3</v>
      </c>
      <c r="J427" s="6">
        <v>4.4409999999999999E-9</v>
      </c>
    </row>
    <row r="428" spans="1:10" x14ac:dyDescent="0.2">
      <c r="A428">
        <v>11</v>
      </c>
      <c r="B428">
        <v>17708379</v>
      </c>
      <c r="C428" t="s">
        <v>2482</v>
      </c>
      <c r="D428" t="s">
        <v>895</v>
      </c>
      <c r="E428" t="s">
        <v>893</v>
      </c>
      <c r="F428">
        <v>630082</v>
      </c>
      <c r="G428">
        <v>0.36199999999999999</v>
      </c>
      <c r="H428">
        <v>-1.09E-2</v>
      </c>
      <c r="I428">
        <v>1.9E-3</v>
      </c>
      <c r="J428" s="6">
        <v>4.4999999999999998E-9</v>
      </c>
    </row>
    <row r="429" spans="1:10" x14ac:dyDescent="0.2">
      <c r="A429">
        <v>13</v>
      </c>
      <c r="B429">
        <v>50535863</v>
      </c>
      <c r="C429" t="s">
        <v>2483</v>
      </c>
      <c r="D429" t="s">
        <v>895</v>
      </c>
      <c r="E429" t="s">
        <v>894</v>
      </c>
      <c r="F429">
        <v>681193</v>
      </c>
      <c r="G429">
        <v>0.11899999999999999</v>
      </c>
      <c r="H429">
        <v>1.5100000000000001E-2</v>
      </c>
      <c r="I429">
        <v>2.5999999999999999E-3</v>
      </c>
      <c r="J429" s="6">
        <v>4.5580000000000002E-9</v>
      </c>
    </row>
    <row r="430" spans="1:10" x14ac:dyDescent="0.2">
      <c r="A430">
        <v>12</v>
      </c>
      <c r="B430">
        <v>12879570</v>
      </c>
      <c r="C430" t="s">
        <v>2484</v>
      </c>
      <c r="D430" t="s">
        <v>895</v>
      </c>
      <c r="E430" t="s">
        <v>894</v>
      </c>
      <c r="F430">
        <v>629994</v>
      </c>
      <c r="G430">
        <v>0.46600000000000003</v>
      </c>
      <c r="H430">
        <v>1.04E-2</v>
      </c>
      <c r="I430">
        <v>1.8E-3</v>
      </c>
      <c r="J430" s="6">
        <v>4.6040000000000002E-9</v>
      </c>
    </row>
    <row r="431" spans="1:10" x14ac:dyDescent="0.2">
      <c r="A431">
        <v>15</v>
      </c>
      <c r="B431">
        <v>100269680</v>
      </c>
      <c r="C431" t="s">
        <v>2485</v>
      </c>
      <c r="D431" t="s">
        <v>894</v>
      </c>
      <c r="E431" t="s">
        <v>893</v>
      </c>
      <c r="F431">
        <v>629699</v>
      </c>
      <c r="G431">
        <v>0.58819999999999995</v>
      </c>
      <c r="H431">
        <v>-1.0500000000000001E-2</v>
      </c>
      <c r="I431">
        <v>1.8E-3</v>
      </c>
      <c r="J431" s="6">
        <v>4.649E-9</v>
      </c>
    </row>
    <row r="432" spans="1:10" x14ac:dyDescent="0.2">
      <c r="A432">
        <v>14</v>
      </c>
      <c r="B432">
        <v>53956168</v>
      </c>
      <c r="C432" t="s">
        <v>2486</v>
      </c>
      <c r="D432" t="s">
        <v>895</v>
      </c>
      <c r="E432" t="s">
        <v>894</v>
      </c>
      <c r="F432">
        <v>485486</v>
      </c>
      <c r="G432">
        <v>0.23119999999999999</v>
      </c>
      <c r="H432">
        <v>1.3599999999999999E-2</v>
      </c>
      <c r="I432">
        <v>2.3E-3</v>
      </c>
      <c r="J432" s="6">
        <v>4.8470000000000003E-9</v>
      </c>
    </row>
    <row r="433" spans="1:10" x14ac:dyDescent="0.2">
      <c r="A433">
        <v>9</v>
      </c>
      <c r="B433">
        <v>108622461</v>
      </c>
      <c r="C433" t="s">
        <v>2487</v>
      </c>
      <c r="D433" t="s">
        <v>892</v>
      </c>
      <c r="E433" t="s">
        <v>893</v>
      </c>
      <c r="F433">
        <v>618040</v>
      </c>
      <c r="G433">
        <v>0.93930000000000002</v>
      </c>
      <c r="H433">
        <v>2.2800000000000001E-2</v>
      </c>
      <c r="I433">
        <v>3.8999999999999998E-3</v>
      </c>
      <c r="J433" s="6">
        <v>4.8570000000000001E-9</v>
      </c>
    </row>
    <row r="434" spans="1:10" x14ac:dyDescent="0.2">
      <c r="A434">
        <v>21</v>
      </c>
      <c r="B434">
        <v>42653567</v>
      </c>
      <c r="C434" t="s">
        <v>2488</v>
      </c>
      <c r="D434" t="s">
        <v>895</v>
      </c>
      <c r="E434" t="s">
        <v>894</v>
      </c>
      <c r="F434">
        <v>630062</v>
      </c>
      <c r="G434">
        <v>0.35630000000000001</v>
      </c>
      <c r="H434">
        <v>-1.09E-2</v>
      </c>
      <c r="I434">
        <v>1.9E-3</v>
      </c>
      <c r="J434" s="6">
        <v>4.9650000000000001E-9</v>
      </c>
    </row>
    <row r="435" spans="1:10" x14ac:dyDescent="0.2">
      <c r="A435">
        <v>5</v>
      </c>
      <c r="B435">
        <v>141973501</v>
      </c>
      <c r="C435" t="s">
        <v>2489</v>
      </c>
      <c r="D435" t="s">
        <v>895</v>
      </c>
      <c r="E435" t="s">
        <v>894</v>
      </c>
      <c r="F435">
        <v>607003</v>
      </c>
      <c r="G435">
        <v>0.60019999999999996</v>
      </c>
      <c r="H435">
        <v>1.0699999999999999E-2</v>
      </c>
      <c r="I435">
        <v>1.8E-3</v>
      </c>
      <c r="J435" s="6">
        <v>5.0760000000000003E-9</v>
      </c>
    </row>
    <row r="436" spans="1:10" x14ac:dyDescent="0.2">
      <c r="A436">
        <v>7</v>
      </c>
      <c r="B436">
        <v>84554998</v>
      </c>
      <c r="C436" t="s">
        <v>2490</v>
      </c>
      <c r="D436" t="s">
        <v>895</v>
      </c>
      <c r="E436" t="s">
        <v>893</v>
      </c>
      <c r="F436">
        <v>629934</v>
      </c>
      <c r="G436">
        <v>0.6613</v>
      </c>
      <c r="H436">
        <v>-1.0999999999999999E-2</v>
      </c>
      <c r="I436">
        <v>1.9E-3</v>
      </c>
      <c r="J436" s="6">
        <v>5.0920000000000002E-9</v>
      </c>
    </row>
    <row r="437" spans="1:10" x14ac:dyDescent="0.2">
      <c r="A437">
        <v>2</v>
      </c>
      <c r="B437">
        <v>105939237</v>
      </c>
      <c r="C437" t="s">
        <v>2491</v>
      </c>
      <c r="D437" t="s">
        <v>895</v>
      </c>
      <c r="E437" t="s">
        <v>894</v>
      </c>
      <c r="F437">
        <v>621946</v>
      </c>
      <c r="G437">
        <v>0.12590000000000001</v>
      </c>
      <c r="H437">
        <v>1.5800000000000002E-2</v>
      </c>
      <c r="I437">
        <v>2.7000000000000001E-3</v>
      </c>
      <c r="J437" s="6">
        <v>5.3130000000000002E-9</v>
      </c>
    </row>
    <row r="438" spans="1:10" x14ac:dyDescent="0.2">
      <c r="A438">
        <v>10</v>
      </c>
      <c r="B438">
        <v>3581221</v>
      </c>
      <c r="C438" t="s">
        <v>2492</v>
      </c>
      <c r="D438" t="s">
        <v>892</v>
      </c>
      <c r="E438" t="s">
        <v>893</v>
      </c>
      <c r="F438">
        <v>630081</v>
      </c>
      <c r="G438">
        <v>0.39340000000000003</v>
      </c>
      <c r="H438">
        <v>1.06E-2</v>
      </c>
      <c r="I438">
        <v>1.8E-3</v>
      </c>
      <c r="J438" s="6">
        <v>5.4260000000000001E-9</v>
      </c>
    </row>
    <row r="439" spans="1:10" x14ac:dyDescent="0.2">
      <c r="A439">
        <v>2</v>
      </c>
      <c r="B439">
        <v>35473041</v>
      </c>
      <c r="C439" t="s">
        <v>2493</v>
      </c>
      <c r="D439" t="s">
        <v>894</v>
      </c>
      <c r="E439" t="s">
        <v>893</v>
      </c>
      <c r="F439">
        <v>630063</v>
      </c>
      <c r="G439">
        <v>0.34620000000000001</v>
      </c>
      <c r="H439">
        <v>-1.0699999999999999E-2</v>
      </c>
      <c r="I439">
        <v>1.8E-3</v>
      </c>
      <c r="J439" s="6">
        <v>5.4940000000000003E-9</v>
      </c>
    </row>
    <row r="440" spans="1:10" x14ac:dyDescent="0.2">
      <c r="A440">
        <v>5</v>
      </c>
      <c r="B440">
        <v>171836528</v>
      </c>
      <c r="C440" t="s">
        <v>2494</v>
      </c>
      <c r="D440" t="s">
        <v>892</v>
      </c>
      <c r="E440" t="s">
        <v>893</v>
      </c>
      <c r="F440">
        <v>630003</v>
      </c>
      <c r="G440">
        <v>0.63139999999999996</v>
      </c>
      <c r="H440">
        <v>-1.0699999999999999E-2</v>
      </c>
      <c r="I440">
        <v>1.8E-3</v>
      </c>
      <c r="J440" s="6">
        <v>5.4990000000000001E-9</v>
      </c>
    </row>
    <row r="441" spans="1:10" x14ac:dyDescent="0.2">
      <c r="A441">
        <v>18</v>
      </c>
      <c r="B441">
        <v>39910592</v>
      </c>
      <c r="C441" t="s">
        <v>2495</v>
      </c>
      <c r="D441" t="s">
        <v>895</v>
      </c>
      <c r="E441" t="s">
        <v>893</v>
      </c>
      <c r="F441">
        <v>618311</v>
      </c>
      <c r="G441">
        <v>0.28299999999999997</v>
      </c>
      <c r="H441">
        <v>1.14E-2</v>
      </c>
      <c r="I441">
        <v>2E-3</v>
      </c>
      <c r="J441" s="6">
        <v>5.5590000000000003E-9</v>
      </c>
    </row>
    <row r="442" spans="1:10" x14ac:dyDescent="0.2">
      <c r="A442">
        <v>1</v>
      </c>
      <c r="B442">
        <v>1810090</v>
      </c>
      <c r="C442" t="s">
        <v>2496</v>
      </c>
      <c r="D442" t="s">
        <v>895</v>
      </c>
      <c r="E442" t="s">
        <v>894</v>
      </c>
      <c r="F442">
        <v>630066</v>
      </c>
      <c r="G442">
        <v>0.26900000000000002</v>
      </c>
      <c r="H442">
        <v>-1.1599999999999999E-2</v>
      </c>
      <c r="I442">
        <v>2E-3</v>
      </c>
      <c r="J442" s="6">
        <v>5.6439999999999999E-9</v>
      </c>
    </row>
    <row r="443" spans="1:10" x14ac:dyDescent="0.2">
      <c r="A443">
        <v>12</v>
      </c>
      <c r="B443">
        <v>121671261</v>
      </c>
      <c r="C443" t="s">
        <v>2497</v>
      </c>
      <c r="D443" t="s">
        <v>892</v>
      </c>
      <c r="E443" t="s">
        <v>894</v>
      </c>
      <c r="F443">
        <v>630042</v>
      </c>
      <c r="G443">
        <v>0.13070000000000001</v>
      </c>
      <c r="H443">
        <v>1.5699999999999999E-2</v>
      </c>
      <c r="I443">
        <v>2.7000000000000001E-3</v>
      </c>
      <c r="J443" s="6">
        <v>5.8459999999999999E-9</v>
      </c>
    </row>
    <row r="444" spans="1:10" x14ac:dyDescent="0.2">
      <c r="A444">
        <v>7</v>
      </c>
      <c r="B444">
        <v>75038408</v>
      </c>
      <c r="C444" t="s">
        <v>2498</v>
      </c>
      <c r="D444" t="s">
        <v>892</v>
      </c>
      <c r="E444" t="s">
        <v>893</v>
      </c>
      <c r="F444">
        <v>485486</v>
      </c>
      <c r="G444">
        <v>0.53010000000000002</v>
      </c>
      <c r="H444">
        <v>-1.26E-2</v>
      </c>
      <c r="I444">
        <v>2.2000000000000001E-3</v>
      </c>
      <c r="J444" s="6">
        <v>6.2039999999999997E-9</v>
      </c>
    </row>
    <row r="445" spans="1:10" x14ac:dyDescent="0.2">
      <c r="A445">
        <v>4</v>
      </c>
      <c r="B445">
        <v>20115547</v>
      </c>
      <c r="C445" t="s">
        <v>2499</v>
      </c>
      <c r="D445" t="s">
        <v>895</v>
      </c>
      <c r="E445" t="s">
        <v>893</v>
      </c>
      <c r="F445">
        <v>485486</v>
      </c>
      <c r="G445">
        <v>0.87350000000000005</v>
      </c>
      <c r="H445">
        <v>-1.72E-2</v>
      </c>
      <c r="I445">
        <v>3.0000000000000001E-3</v>
      </c>
      <c r="J445" s="6">
        <v>6.2389999999999997E-9</v>
      </c>
    </row>
    <row r="446" spans="1:10" x14ac:dyDescent="0.2">
      <c r="A446">
        <v>8</v>
      </c>
      <c r="B446">
        <v>142617096</v>
      </c>
      <c r="C446" t="s">
        <v>2500</v>
      </c>
      <c r="D446" t="s">
        <v>895</v>
      </c>
      <c r="E446" t="s">
        <v>893</v>
      </c>
      <c r="F446">
        <v>629859</v>
      </c>
      <c r="G446">
        <v>0.36830000000000002</v>
      </c>
      <c r="H446">
        <v>1.09E-2</v>
      </c>
      <c r="I446">
        <v>1.9E-3</v>
      </c>
      <c r="J446" s="6">
        <v>6.3169999999999996E-9</v>
      </c>
    </row>
    <row r="447" spans="1:10" x14ac:dyDescent="0.2">
      <c r="A447">
        <v>11</v>
      </c>
      <c r="B447">
        <v>89917699</v>
      </c>
      <c r="C447" t="s">
        <v>2501</v>
      </c>
      <c r="D447" t="s">
        <v>892</v>
      </c>
      <c r="E447" t="s">
        <v>893</v>
      </c>
      <c r="F447">
        <v>630065</v>
      </c>
      <c r="G447">
        <v>0.54049999999999998</v>
      </c>
      <c r="H447">
        <v>1.0500000000000001E-2</v>
      </c>
      <c r="I447">
        <v>1.8E-3</v>
      </c>
      <c r="J447" s="6">
        <v>6.491E-9</v>
      </c>
    </row>
    <row r="448" spans="1:10" x14ac:dyDescent="0.2">
      <c r="A448">
        <v>13</v>
      </c>
      <c r="B448">
        <v>99241507</v>
      </c>
      <c r="C448" t="s">
        <v>2502</v>
      </c>
      <c r="D448" t="s">
        <v>895</v>
      </c>
      <c r="E448" t="s">
        <v>893</v>
      </c>
      <c r="F448">
        <v>629843</v>
      </c>
      <c r="G448">
        <v>0.68540000000000001</v>
      </c>
      <c r="H448">
        <v>-1.1299999999999999E-2</v>
      </c>
      <c r="I448">
        <v>1.9E-3</v>
      </c>
      <c r="J448" s="6">
        <v>6.6299999999999996E-9</v>
      </c>
    </row>
    <row r="449" spans="1:10" x14ac:dyDescent="0.2">
      <c r="A449">
        <v>6</v>
      </c>
      <c r="B449">
        <v>41702227</v>
      </c>
      <c r="C449" t="s">
        <v>2503</v>
      </c>
      <c r="D449" t="s">
        <v>894</v>
      </c>
      <c r="E449" t="s">
        <v>893</v>
      </c>
      <c r="F449">
        <v>617491</v>
      </c>
      <c r="G449">
        <v>6.4100000000000004E-2</v>
      </c>
      <c r="H449">
        <v>2.1399999999999999E-2</v>
      </c>
      <c r="I449">
        <v>3.7000000000000002E-3</v>
      </c>
      <c r="J449" s="6">
        <v>6.7009999999999999E-9</v>
      </c>
    </row>
    <row r="450" spans="1:10" x14ac:dyDescent="0.2">
      <c r="A450">
        <v>3</v>
      </c>
      <c r="B450">
        <v>48068610</v>
      </c>
      <c r="C450" t="s">
        <v>2504</v>
      </c>
      <c r="D450" t="s">
        <v>895</v>
      </c>
      <c r="E450" t="s">
        <v>894</v>
      </c>
      <c r="F450">
        <v>485486</v>
      </c>
      <c r="G450">
        <v>8.9499999999999996E-2</v>
      </c>
      <c r="H450">
        <v>1.9900000000000001E-2</v>
      </c>
      <c r="I450">
        <v>3.3999999999999998E-3</v>
      </c>
      <c r="J450" s="6">
        <v>6.7260000000000001E-9</v>
      </c>
    </row>
    <row r="451" spans="1:10" x14ac:dyDescent="0.2">
      <c r="A451">
        <v>3</v>
      </c>
      <c r="B451">
        <v>16852853</v>
      </c>
      <c r="C451" t="s">
        <v>2505</v>
      </c>
      <c r="D451" t="s">
        <v>895</v>
      </c>
      <c r="E451" t="s">
        <v>893</v>
      </c>
      <c r="F451">
        <v>630032</v>
      </c>
      <c r="G451">
        <v>0.70040000000000002</v>
      </c>
      <c r="H451">
        <v>-1.12E-2</v>
      </c>
      <c r="I451">
        <v>1.9E-3</v>
      </c>
      <c r="J451" s="6">
        <v>6.774E-9</v>
      </c>
    </row>
    <row r="452" spans="1:10" x14ac:dyDescent="0.2">
      <c r="A452">
        <v>1</v>
      </c>
      <c r="B452">
        <v>210337691</v>
      </c>
      <c r="C452" t="s">
        <v>2506</v>
      </c>
      <c r="D452" t="s">
        <v>892</v>
      </c>
      <c r="E452" t="s">
        <v>893</v>
      </c>
      <c r="F452">
        <v>697631</v>
      </c>
      <c r="G452">
        <v>0.20699999999999999</v>
      </c>
      <c r="H452">
        <v>1.2200000000000001E-2</v>
      </c>
      <c r="I452">
        <v>2.0999999999999999E-3</v>
      </c>
      <c r="J452" s="6">
        <v>6.8239999999999996E-9</v>
      </c>
    </row>
    <row r="453" spans="1:10" x14ac:dyDescent="0.2">
      <c r="A453">
        <v>11</v>
      </c>
      <c r="B453">
        <v>132638905</v>
      </c>
      <c r="C453" t="s">
        <v>2507</v>
      </c>
      <c r="D453" t="s">
        <v>892</v>
      </c>
      <c r="E453" t="s">
        <v>895</v>
      </c>
      <c r="F453">
        <v>630061</v>
      </c>
      <c r="G453">
        <v>0.4375</v>
      </c>
      <c r="H453">
        <v>1.04E-2</v>
      </c>
      <c r="I453">
        <v>1.8E-3</v>
      </c>
      <c r="J453" s="6">
        <v>6.89E-9</v>
      </c>
    </row>
    <row r="454" spans="1:10" x14ac:dyDescent="0.2">
      <c r="A454">
        <v>3</v>
      </c>
      <c r="B454">
        <v>81850742</v>
      </c>
      <c r="C454" t="s">
        <v>2508</v>
      </c>
      <c r="D454" t="s">
        <v>895</v>
      </c>
      <c r="E454" t="s">
        <v>894</v>
      </c>
      <c r="F454">
        <v>630077</v>
      </c>
      <c r="G454">
        <v>0.64219999999999999</v>
      </c>
      <c r="H454">
        <v>-1.0699999999999999E-2</v>
      </c>
      <c r="I454">
        <v>1.8E-3</v>
      </c>
      <c r="J454" s="6">
        <v>6.9230000000000002E-9</v>
      </c>
    </row>
    <row r="455" spans="1:10" x14ac:dyDescent="0.2">
      <c r="A455">
        <v>3</v>
      </c>
      <c r="B455">
        <v>123122314</v>
      </c>
      <c r="C455" t="s">
        <v>2509</v>
      </c>
      <c r="D455" t="s">
        <v>892</v>
      </c>
      <c r="E455" t="s">
        <v>895</v>
      </c>
      <c r="F455">
        <v>696329</v>
      </c>
      <c r="G455">
        <v>0.47789999999999999</v>
      </c>
      <c r="H455">
        <v>-9.9000000000000008E-3</v>
      </c>
      <c r="I455">
        <v>1.6999999999999999E-3</v>
      </c>
      <c r="J455" s="6">
        <v>7.3740000000000004E-9</v>
      </c>
    </row>
    <row r="456" spans="1:10" x14ac:dyDescent="0.2">
      <c r="A456">
        <v>1</v>
      </c>
      <c r="B456">
        <v>21646814</v>
      </c>
      <c r="C456" t="s">
        <v>2510</v>
      </c>
      <c r="D456" t="s">
        <v>892</v>
      </c>
      <c r="E456" t="s">
        <v>894</v>
      </c>
      <c r="F456">
        <v>485486</v>
      </c>
      <c r="G456">
        <v>0.30570000000000003</v>
      </c>
      <c r="H456">
        <v>-1.23E-2</v>
      </c>
      <c r="I456">
        <v>2.0999999999999999E-3</v>
      </c>
      <c r="J456" s="6">
        <v>7.5140000000000003E-9</v>
      </c>
    </row>
    <row r="457" spans="1:10" x14ac:dyDescent="0.2">
      <c r="A457">
        <v>2</v>
      </c>
      <c r="B457">
        <v>68464271</v>
      </c>
      <c r="C457" t="s">
        <v>2511</v>
      </c>
      <c r="D457" t="s">
        <v>892</v>
      </c>
      <c r="E457" t="s">
        <v>895</v>
      </c>
      <c r="F457">
        <v>629927</v>
      </c>
      <c r="G457">
        <v>0.35620000000000002</v>
      </c>
      <c r="H457">
        <v>1.0800000000000001E-2</v>
      </c>
      <c r="I457">
        <v>1.9E-3</v>
      </c>
      <c r="J457" s="6">
        <v>7.6530000000000008E-9</v>
      </c>
    </row>
    <row r="458" spans="1:10" x14ac:dyDescent="0.2">
      <c r="A458">
        <v>8</v>
      </c>
      <c r="B458">
        <v>97851578</v>
      </c>
      <c r="C458" t="s">
        <v>2512</v>
      </c>
      <c r="D458" t="s">
        <v>892</v>
      </c>
      <c r="E458" t="s">
        <v>895</v>
      </c>
      <c r="F458">
        <v>629830</v>
      </c>
      <c r="G458">
        <v>0.65800000000000003</v>
      </c>
      <c r="H458">
        <v>1.0800000000000001E-2</v>
      </c>
      <c r="I458">
        <v>1.9E-3</v>
      </c>
      <c r="J458" s="6">
        <v>7.7099999999999992E-9</v>
      </c>
    </row>
    <row r="459" spans="1:10" x14ac:dyDescent="0.2">
      <c r="A459">
        <v>15</v>
      </c>
      <c r="B459">
        <v>63922474</v>
      </c>
      <c r="C459" t="s">
        <v>2513</v>
      </c>
      <c r="D459" t="s">
        <v>895</v>
      </c>
      <c r="E459" t="s">
        <v>894</v>
      </c>
      <c r="F459">
        <v>630077</v>
      </c>
      <c r="G459">
        <v>0.38700000000000001</v>
      </c>
      <c r="H459">
        <v>1.04E-2</v>
      </c>
      <c r="I459">
        <v>1.8E-3</v>
      </c>
      <c r="J459" s="6">
        <v>7.8320000000000003E-9</v>
      </c>
    </row>
    <row r="460" spans="1:10" x14ac:dyDescent="0.2">
      <c r="A460">
        <v>1</v>
      </c>
      <c r="B460">
        <v>173848808</v>
      </c>
      <c r="C460" t="s">
        <v>2514</v>
      </c>
      <c r="D460" t="s">
        <v>892</v>
      </c>
      <c r="E460" t="s">
        <v>893</v>
      </c>
      <c r="F460">
        <v>485486</v>
      </c>
      <c r="G460">
        <v>0.22209999999999999</v>
      </c>
      <c r="H460">
        <v>-1.35E-2</v>
      </c>
      <c r="I460">
        <v>2.3E-3</v>
      </c>
      <c r="J460" s="6">
        <v>8.1099999999999995E-9</v>
      </c>
    </row>
    <row r="461" spans="1:10" x14ac:dyDescent="0.2">
      <c r="A461">
        <v>16</v>
      </c>
      <c r="B461">
        <v>19859332</v>
      </c>
      <c r="C461" t="s">
        <v>2515</v>
      </c>
      <c r="D461" t="s">
        <v>892</v>
      </c>
      <c r="E461" t="s">
        <v>893</v>
      </c>
      <c r="F461">
        <v>690209</v>
      </c>
      <c r="G461">
        <v>0.13220000000000001</v>
      </c>
      <c r="H461">
        <v>-1.46E-2</v>
      </c>
      <c r="I461">
        <v>2.5000000000000001E-3</v>
      </c>
      <c r="J461" s="6">
        <v>8.1289999999999995E-9</v>
      </c>
    </row>
    <row r="462" spans="1:10" x14ac:dyDescent="0.2">
      <c r="A462">
        <v>15</v>
      </c>
      <c r="B462">
        <v>35754701</v>
      </c>
      <c r="C462" t="s">
        <v>2516</v>
      </c>
      <c r="D462" t="s">
        <v>894</v>
      </c>
      <c r="E462" t="s">
        <v>893</v>
      </c>
      <c r="F462">
        <v>617663</v>
      </c>
      <c r="G462">
        <v>0.87270000000000003</v>
      </c>
      <c r="H462">
        <v>1.5599999999999999E-2</v>
      </c>
      <c r="I462">
        <v>2.7000000000000001E-3</v>
      </c>
      <c r="J462" s="6">
        <v>8.1759999999999999E-9</v>
      </c>
    </row>
    <row r="463" spans="1:10" x14ac:dyDescent="0.2">
      <c r="A463">
        <v>12</v>
      </c>
      <c r="B463">
        <v>3388004</v>
      </c>
      <c r="C463" t="s">
        <v>2517</v>
      </c>
      <c r="D463" t="s">
        <v>895</v>
      </c>
      <c r="E463" t="s">
        <v>894</v>
      </c>
      <c r="F463">
        <v>629879</v>
      </c>
      <c r="G463">
        <v>0.60199999999999998</v>
      </c>
      <c r="H463">
        <v>1.0500000000000001E-2</v>
      </c>
      <c r="I463">
        <v>1.8E-3</v>
      </c>
      <c r="J463" s="6">
        <v>8.1919999999999998E-9</v>
      </c>
    </row>
    <row r="464" spans="1:10" x14ac:dyDescent="0.2">
      <c r="A464">
        <v>6</v>
      </c>
      <c r="B464">
        <v>43150980</v>
      </c>
      <c r="C464" t="s">
        <v>2518</v>
      </c>
      <c r="D464" t="s">
        <v>895</v>
      </c>
      <c r="E464" t="s">
        <v>894</v>
      </c>
      <c r="F464">
        <v>629981</v>
      </c>
      <c r="G464">
        <v>0.83450000000000002</v>
      </c>
      <c r="H464">
        <v>-1.38E-2</v>
      </c>
      <c r="I464">
        <v>2.3999999999999998E-3</v>
      </c>
      <c r="J464" s="6">
        <v>8.2030000000000007E-9</v>
      </c>
    </row>
    <row r="465" spans="1:10" x14ac:dyDescent="0.2">
      <c r="A465">
        <v>5</v>
      </c>
      <c r="B465">
        <v>140989410</v>
      </c>
      <c r="C465" t="s">
        <v>2519</v>
      </c>
      <c r="D465" t="s">
        <v>895</v>
      </c>
      <c r="E465" t="s">
        <v>894</v>
      </c>
      <c r="F465">
        <v>629963</v>
      </c>
      <c r="G465">
        <v>0.72750000000000004</v>
      </c>
      <c r="H465">
        <v>-1.14E-2</v>
      </c>
      <c r="I465">
        <v>2E-3</v>
      </c>
      <c r="J465" s="6">
        <v>8.268E-9</v>
      </c>
    </row>
    <row r="466" spans="1:10" x14ac:dyDescent="0.2">
      <c r="A466">
        <v>17</v>
      </c>
      <c r="B466">
        <v>40113631</v>
      </c>
      <c r="C466" t="s">
        <v>2520</v>
      </c>
      <c r="D466" t="s">
        <v>895</v>
      </c>
      <c r="E466" t="s">
        <v>894</v>
      </c>
      <c r="F466">
        <v>485486</v>
      </c>
      <c r="G466">
        <v>5.2200000000000003E-2</v>
      </c>
      <c r="H466">
        <v>2.5399999999999999E-2</v>
      </c>
      <c r="I466">
        <v>4.4000000000000003E-3</v>
      </c>
      <c r="J466" s="6">
        <v>8.3310000000000003E-9</v>
      </c>
    </row>
    <row r="467" spans="1:10" x14ac:dyDescent="0.2">
      <c r="A467">
        <v>7</v>
      </c>
      <c r="B467">
        <v>5566671</v>
      </c>
      <c r="C467" t="s">
        <v>2521</v>
      </c>
      <c r="D467" t="s">
        <v>892</v>
      </c>
      <c r="E467" t="s">
        <v>893</v>
      </c>
      <c r="F467">
        <v>696573</v>
      </c>
      <c r="G467">
        <v>0.64980000000000004</v>
      </c>
      <c r="H467">
        <v>-1.0200000000000001E-2</v>
      </c>
      <c r="I467">
        <v>1.8E-3</v>
      </c>
      <c r="J467" s="6">
        <v>8.3970000000000007E-9</v>
      </c>
    </row>
    <row r="468" spans="1:10" x14ac:dyDescent="0.2">
      <c r="A468">
        <v>12</v>
      </c>
      <c r="B468">
        <v>57146069</v>
      </c>
      <c r="C468" t="s">
        <v>2522</v>
      </c>
      <c r="D468" t="s">
        <v>895</v>
      </c>
      <c r="E468" t="s">
        <v>893</v>
      </c>
      <c r="F468">
        <v>618339</v>
      </c>
      <c r="G468">
        <v>0.8931</v>
      </c>
      <c r="H468">
        <v>-1.6799999999999999E-2</v>
      </c>
      <c r="I468">
        <v>2.8999999999999998E-3</v>
      </c>
      <c r="J468" s="6">
        <v>8.4890000000000008E-9</v>
      </c>
    </row>
    <row r="469" spans="1:10" x14ac:dyDescent="0.2">
      <c r="A469">
        <v>5</v>
      </c>
      <c r="B469">
        <v>172748679</v>
      </c>
      <c r="C469" t="s">
        <v>2523</v>
      </c>
      <c r="D469" t="s">
        <v>895</v>
      </c>
      <c r="E469" t="s">
        <v>894</v>
      </c>
      <c r="F469">
        <v>618526</v>
      </c>
      <c r="G469">
        <v>0.50080000000000002</v>
      </c>
      <c r="H469">
        <v>1.0800000000000001E-2</v>
      </c>
      <c r="I469">
        <v>1.9E-3</v>
      </c>
      <c r="J469" s="6">
        <v>8.6559999999999999E-9</v>
      </c>
    </row>
    <row r="470" spans="1:10" x14ac:dyDescent="0.2">
      <c r="A470">
        <v>3</v>
      </c>
      <c r="B470">
        <v>127715518</v>
      </c>
      <c r="C470" t="s">
        <v>2524</v>
      </c>
      <c r="D470" t="s">
        <v>895</v>
      </c>
      <c r="E470" t="s">
        <v>894</v>
      </c>
      <c r="F470">
        <v>485486</v>
      </c>
      <c r="G470">
        <v>4.6399999999999997E-2</v>
      </c>
      <c r="H470">
        <v>-2.6800000000000001E-2</v>
      </c>
      <c r="I470">
        <v>4.7000000000000002E-3</v>
      </c>
      <c r="J470" s="6">
        <v>8.9030000000000004E-9</v>
      </c>
    </row>
    <row r="471" spans="1:10" x14ac:dyDescent="0.2">
      <c r="A471">
        <v>14</v>
      </c>
      <c r="B471">
        <v>23749616</v>
      </c>
      <c r="C471" t="s">
        <v>2525</v>
      </c>
      <c r="D471" t="s">
        <v>892</v>
      </c>
      <c r="E471" t="s">
        <v>895</v>
      </c>
      <c r="F471">
        <v>629562</v>
      </c>
      <c r="G471">
        <v>0.5071</v>
      </c>
      <c r="H471">
        <v>-1.04E-2</v>
      </c>
      <c r="I471">
        <v>1.8E-3</v>
      </c>
      <c r="J471" s="6">
        <v>8.961E-9</v>
      </c>
    </row>
    <row r="472" spans="1:10" x14ac:dyDescent="0.2">
      <c r="A472">
        <v>1</v>
      </c>
      <c r="B472">
        <v>46595615</v>
      </c>
      <c r="C472" t="s">
        <v>2526</v>
      </c>
      <c r="D472" t="s">
        <v>892</v>
      </c>
      <c r="E472" t="s">
        <v>895</v>
      </c>
      <c r="F472">
        <v>614966</v>
      </c>
      <c r="G472">
        <v>0.95</v>
      </c>
      <c r="H472">
        <v>2.4E-2</v>
      </c>
      <c r="I472">
        <v>4.1999999999999997E-3</v>
      </c>
      <c r="J472" s="6">
        <v>8.9730000000000003E-9</v>
      </c>
    </row>
    <row r="473" spans="1:10" x14ac:dyDescent="0.2">
      <c r="A473">
        <v>12</v>
      </c>
      <c r="B473">
        <v>116034706</v>
      </c>
      <c r="C473" t="s">
        <v>2527</v>
      </c>
      <c r="D473" t="s">
        <v>892</v>
      </c>
      <c r="E473" t="s">
        <v>893</v>
      </c>
      <c r="F473">
        <v>485486</v>
      </c>
      <c r="G473">
        <v>0.20399999999999999</v>
      </c>
      <c r="H473">
        <v>1.41E-2</v>
      </c>
      <c r="I473">
        <v>2.3999999999999998E-3</v>
      </c>
      <c r="J473" s="6">
        <v>9.1019999999999994E-9</v>
      </c>
    </row>
    <row r="474" spans="1:10" x14ac:dyDescent="0.2">
      <c r="A474">
        <v>11</v>
      </c>
      <c r="B474">
        <v>131467794</v>
      </c>
      <c r="C474" t="s">
        <v>2528</v>
      </c>
      <c r="D474" t="s">
        <v>895</v>
      </c>
      <c r="E474" t="s">
        <v>894</v>
      </c>
      <c r="F474">
        <v>697540</v>
      </c>
      <c r="G474">
        <v>0.47089999999999999</v>
      </c>
      <c r="H474">
        <v>-9.7000000000000003E-3</v>
      </c>
      <c r="I474">
        <v>1.6999999999999999E-3</v>
      </c>
      <c r="J474" s="6">
        <v>9.3450000000000003E-9</v>
      </c>
    </row>
    <row r="475" spans="1:10" x14ac:dyDescent="0.2">
      <c r="A475">
        <v>8</v>
      </c>
      <c r="B475">
        <v>135708575</v>
      </c>
      <c r="C475" t="s">
        <v>2529</v>
      </c>
      <c r="D475" t="s">
        <v>895</v>
      </c>
      <c r="E475" t="s">
        <v>894</v>
      </c>
      <c r="F475">
        <v>629950</v>
      </c>
      <c r="G475">
        <v>0.3775</v>
      </c>
      <c r="H475">
        <v>-1.04E-2</v>
      </c>
      <c r="I475">
        <v>1.8E-3</v>
      </c>
      <c r="J475" s="6">
        <v>9.5809999999999999E-9</v>
      </c>
    </row>
    <row r="476" spans="1:10" x14ac:dyDescent="0.2">
      <c r="A476">
        <v>12</v>
      </c>
      <c r="B476">
        <v>133766122</v>
      </c>
      <c r="C476" t="s">
        <v>2530</v>
      </c>
      <c r="D476" t="s">
        <v>892</v>
      </c>
      <c r="E476" t="s">
        <v>893</v>
      </c>
      <c r="F476">
        <v>688838</v>
      </c>
      <c r="G476">
        <v>0.82630000000000003</v>
      </c>
      <c r="H476">
        <v>1.2999999999999999E-2</v>
      </c>
      <c r="I476">
        <v>2.3E-3</v>
      </c>
      <c r="J476" s="6">
        <v>9.5830000000000005E-9</v>
      </c>
    </row>
    <row r="477" spans="1:10" x14ac:dyDescent="0.2">
      <c r="A477">
        <v>13</v>
      </c>
      <c r="B477">
        <v>58484786</v>
      </c>
      <c r="C477" t="s">
        <v>2531</v>
      </c>
      <c r="D477" t="s">
        <v>895</v>
      </c>
      <c r="E477" t="s">
        <v>893</v>
      </c>
      <c r="F477">
        <v>697655</v>
      </c>
      <c r="G477">
        <v>0.18579999999999999</v>
      </c>
      <c r="H477">
        <v>-1.2699999999999999E-2</v>
      </c>
      <c r="I477">
        <v>2.2000000000000001E-3</v>
      </c>
      <c r="J477" s="6">
        <v>9.6519999999999993E-9</v>
      </c>
    </row>
    <row r="478" spans="1:10" x14ac:dyDescent="0.2">
      <c r="A478">
        <v>14</v>
      </c>
      <c r="B478">
        <v>75735508</v>
      </c>
      <c r="C478" t="s">
        <v>2532</v>
      </c>
      <c r="D478" t="s">
        <v>892</v>
      </c>
      <c r="E478" t="s">
        <v>895</v>
      </c>
      <c r="F478">
        <v>618327</v>
      </c>
      <c r="G478">
        <v>0.28489999999999999</v>
      </c>
      <c r="H478">
        <v>1.1299999999999999E-2</v>
      </c>
      <c r="I478">
        <v>2E-3</v>
      </c>
      <c r="J478" s="6">
        <v>9.781E-9</v>
      </c>
    </row>
    <row r="479" spans="1:10" x14ac:dyDescent="0.2">
      <c r="A479">
        <v>1</v>
      </c>
      <c r="B479">
        <v>110154688</v>
      </c>
      <c r="C479" t="s">
        <v>2533</v>
      </c>
      <c r="D479" t="s">
        <v>895</v>
      </c>
      <c r="E479" t="s">
        <v>894</v>
      </c>
      <c r="F479">
        <v>674637</v>
      </c>
      <c r="G479">
        <v>0.96909999999999996</v>
      </c>
      <c r="H479">
        <v>-2.9499999999999998E-2</v>
      </c>
      <c r="I479">
        <v>5.1000000000000004E-3</v>
      </c>
      <c r="J479" s="6">
        <v>9.8600000000000003E-9</v>
      </c>
    </row>
    <row r="480" spans="1:10" x14ac:dyDescent="0.2">
      <c r="A480">
        <v>11</v>
      </c>
      <c r="B480">
        <v>10921512</v>
      </c>
      <c r="C480" t="s">
        <v>2534</v>
      </c>
      <c r="D480" t="s">
        <v>892</v>
      </c>
      <c r="E480" t="s">
        <v>893</v>
      </c>
      <c r="F480">
        <v>629150</v>
      </c>
      <c r="G480">
        <v>0.2954</v>
      </c>
      <c r="H480">
        <v>1.1299999999999999E-2</v>
      </c>
      <c r="I480">
        <v>2E-3</v>
      </c>
      <c r="J480" s="6">
        <v>9.8899999999999996E-9</v>
      </c>
    </row>
    <row r="481" spans="1:10" x14ac:dyDescent="0.2">
      <c r="A481">
        <v>2</v>
      </c>
      <c r="B481">
        <v>228973660</v>
      </c>
      <c r="C481" t="s">
        <v>2535</v>
      </c>
      <c r="D481" t="s">
        <v>892</v>
      </c>
      <c r="E481" t="s">
        <v>893</v>
      </c>
      <c r="F481">
        <v>697605</v>
      </c>
      <c r="G481">
        <v>0.52949999999999997</v>
      </c>
      <c r="H481">
        <v>-9.7000000000000003E-3</v>
      </c>
      <c r="I481">
        <v>1.6999999999999999E-3</v>
      </c>
      <c r="J481" s="6">
        <v>9.9200000000000005E-9</v>
      </c>
    </row>
    <row r="482" spans="1:10" x14ac:dyDescent="0.2">
      <c r="A482">
        <v>4</v>
      </c>
      <c r="B482">
        <v>15375527</v>
      </c>
      <c r="C482" t="s">
        <v>2536</v>
      </c>
      <c r="D482" t="s">
        <v>892</v>
      </c>
      <c r="E482" t="s">
        <v>894</v>
      </c>
      <c r="F482">
        <v>630079</v>
      </c>
      <c r="G482">
        <v>0.63629999999999998</v>
      </c>
      <c r="H482">
        <v>1.06E-2</v>
      </c>
      <c r="I482">
        <v>1.8E-3</v>
      </c>
      <c r="J482" s="6">
        <v>1E-8</v>
      </c>
    </row>
    <row r="483" spans="1:10" x14ac:dyDescent="0.2">
      <c r="A483">
        <v>12</v>
      </c>
      <c r="B483">
        <v>107100717</v>
      </c>
      <c r="C483" t="s">
        <v>2537</v>
      </c>
      <c r="D483" t="s">
        <v>895</v>
      </c>
      <c r="E483" t="s">
        <v>894</v>
      </c>
      <c r="F483">
        <v>485486</v>
      </c>
      <c r="G483">
        <v>0.497</v>
      </c>
      <c r="H483">
        <v>-1.12E-2</v>
      </c>
      <c r="I483">
        <v>2E-3</v>
      </c>
      <c r="J483" s="6">
        <v>1.0530000000000001E-8</v>
      </c>
    </row>
    <row r="484" spans="1:10" x14ac:dyDescent="0.2">
      <c r="A484">
        <v>4</v>
      </c>
      <c r="B484">
        <v>4990298</v>
      </c>
      <c r="C484" t="s">
        <v>2538</v>
      </c>
      <c r="D484" t="s">
        <v>892</v>
      </c>
      <c r="E484" t="s">
        <v>893</v>
      </c>
      <c r="F484">
        <v>578763</v>
      </c>
      <c r="G484">
        <v>0.55059999999999998</v>
      </c>
      <c r="H484">
        <v>1.0800000000000001E-2</v>
      </c>
      <c r="I484">
        <v>1.9E-3</v>
      </c>
      <c r="J484" s="6">
        <v>1.062E-8</v>
      </c>
    </row>
    <row r="485" spans="1:10" x14ac:dyDescent="0.2">
      <c r="A485">
        <v>4</v>
      </c>
      <c r="B485">
        <v>177609609</v>
      </c>
      <c r="C485" t="s">
        <v>2539</v>
      </c>
      <c r="D485" t="s">
        <v>895</v>
      </c>
      <c r="E485" t="s">
        <v>894</v>
      </c>
      <c r="F485">
        <v>695928</v>
      </c>
      <c r="G485">
        <v>0.68589999999999995</v>
      </c>
      <c r="H485">
        <v>1.04E-2</v>
      </c>
      <c r="I485">
        <v>1.8E-3</v>
      </c>
      <c r="J485" s="6">
        <v>1.077E-8</v>
      </c>
    </row>
    <row r="486" spans="1:10" x14ac:dyDescent="0.2">
      <c r="A486">
        <v>12</v>
      </c>
      <c r="B486">
        <v>113687859</v>
      </c>
      <c r="C486" t="s">
        <v>2540</v>
      </c>
      <c r="D486" t="s">
        <v>892</v>
      </c>
      <c r="E486" t="s">
        <v>893</v>
      </c>
      <c r="F486">
        <v>620364</v>
      </c>
      <c r="G486">
        <v>0.93169999999999997</v>
      </c>
      <c r="H486">
        <v>-2.0400000000000001E-2</v>
      </c>
      <c r="I486">
        <v>3.5999999999999999E-3</v>
      </c>
      <c r="J486" s="6">
        <v>1.1059999999999999E-8</v>
      </c>
    </row>
    <row r="487" spans="1:10" x14ac:dyDescent="0.2">
      <c r="A487">
        <v>11</v>
      </c>
      <c r="B487">
        <v>45227210</v>
      </c>
      <c r="C487" t="s">
        <v>2541</v>
      </c>
      <c r="D487" t="s">
        <v>892</v>
      </c>
      <c r="E487" t="s">
        <v>893</v>
      </c>
      <c r="F487">
        <v>589615</v>
      </c>
      <c r="G487">
        <v>0.56710000000000005</v>
      </c>
      <c r="H487">
        <v>1.0500000000000001E-2</v>
      </c>
      <c r="I487">
        <v>1.8E-3</v>
      </c>
      <c r="J487" s="6">
        <v>1.1210000000000001E-8</v>
      </c>
    </row>
    <row r="488" spans="1:10" x14ac:dyDescent="0.2">
      <c r="A488">
        <v>9</v>
      </c>
      <c r="B488">
        <v>129379518</v>
      </c>
      <c r="C488" t="s">
        <v>2542</v>
      </c>
      <c r="D488" t="s">
        <v>892</v>
      </c>
      <c r="E488" t="s">
        <v>893</v>
      </c>
      <c r="F488">
        <v>629900</v>
      </c>
      <c r="G488">
        <v>0.27639999999999998</v>
      </c>
      <c r="H488">
        <v>-1.14E-2</v>
      </c>
      <c r="I488">
        <v>2E-3</v>
      </c>
      <c r="J488" s="6">
        <v>1.1220000000000001E-8</v>
      </c>
    </row>
    <row r="489" spans="1:10" x14ac:dyDescent="0.2">
      <c r="A489">
        <v>10</v>
      </c>
      <c r="B489">
        <v>80772591</v>
      </c>
      <c r="C489" t="s">
        <v>2543</v>
      </c>
      <c r="D489" t="s">
        <v>892</v>
      </c>
      <c r="E489" t="s">
        <v>893</v>
      </c>
      <c r="F489">
        <v>485486</v>
      </c>
      <c r="G489">
        <v>0.58450000000000002</v>
      </c>
      <c r="H489">
        <v>1.14E-2</v>
      </c>
      <c r="I489">
        <v>2E-3</v>
      </c>
      <c r="J489" s="6">
        <v>1.144E-8</v>
      </c>
    </row>
    <row r="490" spans="1:10" x14ac:dyDescent="0.2">
      <c r="A490">
        <v>7</v>
      </c>
      <c r="B490">
        <v>76720582</v>
      </c>
      <c r="C490" t="s">
        <v>2544</v>
      </c>
      <c r="D490" t="s">
        <v>892</v>
      </c>
      <c r="E490" t="s">
        <v>893</v>
      </c>
      <c r="F490">
        <v>686696</v>
      </c>
      <c r="G490">
        <v>0.39329999999999998</v>
      </c>
      <c r="H490">
        <v>-0.01</v>
      </c>
      <c r="I490">
        <v>1.8E-3</v>
      </c>
      <c r="J490" s="6">
        <v>1.1479999999999999E-8</v>
      </c>
    </row>
    <row r="491" spans="1:10" x14ac:dyDescent="0.2">
      <c r="A491">
        <v>15</v>
      </c>
      <c r="B491">
        <v>83361080</v>
      </c>
      <c r="C491" t="s">
        <v>2545</v>
      </c>
      <c r="D491" t="s">
        <v>892</v>
      </c>
      <c r="E491" t="s">
        <v>894</v>
      </c>
      <c r="F491">
        <v>693852</v>
      </c>
      <c r="G491">
        <v>0.1048</v>
      </c>
      <c r="H491">
        <v>-1.6E-2</v>
      </c>
      <c r="I491">
        <v>2.8E-3</v>
      </c>
      <c r="J491" s="6">
        <v>1.184E-8</v>
      </c>
    </row>
    <row r="492" spans="1:10" x14ac:dyDescent="0.2">
      <c r="A492">
        <v>4</v>
      </c>
      <c r="B492">
        <v>124097632</v>
      </c>
      <c r="C492" t="s">
        <v>2546</v>
      </c>
      <c r="D492" t="s">
        <v>892</v>
      </c>
      <c r="E492" t="s">
        <v>895</v>
      </c>
      <c r="F492">
        <v>630076</v>
      </c>
      <c r="G492">
        <v>0.67949999999999999</v>
      </c>
      <c r="H492">
        <v>1.09E-2</v>
      </c>
      <c r="I492">
        <v>1.9E-3</v>
      </c>
      <c r="J492" s="6">
        <v>1.187E-8</v>
      </c>
    </row>
    <row r="493" spans="1:10" x14ac:dyDescent="0.2">
      <c r="A493">
        <v>7</v>
      </c>
      <c r="B493">
        <v>46028450</v>
      </c>
      <c r="C493" t="s">
        <v>2547</v>
      </c>
      <c r="D493" t="s">
        <v>895</v>
      </c>
      <c r="E493" t="s">
        <v>894</v>
      </c>
      <c r="F493">
        <v>485486</v>
      </c>
      <c r="G493">
        <v>0.47660000000000002</v>
      </c>
      <c r="H493">
        <v>-1.1299999999999999E-2</v>
      </c>
      <c r="I493">
        <v>2E-3</v>
      </c>
      <c r="J493" s="6">
        <v>1.2E-8</v>
      </c>
    </row>
    <row r="494" spans="1:10" x14ac:dyDescent="0.2">
      <c r="A494">
        <v>19</v>
      </c>
      <c r="B494">
        <v>13191505</v>
      </c>
      <c r="C494" t="s">
        <v>2548</v>
      </c>
      <c r="D494" t="s">
        <v>892</v>
      </c>
      <c r="E494" t="s">
        <v>893</v>
      </c>
      <c r="F494">
        <v>485486</v>
      </c>
      <c r="G494">
        <v>1.9199999999999998E-2</v>
      </c>
      <c r="H494">
        <v>-4.1399999999999999E-2</v>
      </c>
      <c r="I494">
        <v>7.3000000000000001E-3</v>
      </c>
      <c r="J494" s="6">
        <v>1.2040000000000001E-8</v>
      </c>
    </row>
    <row r="495" spans="1:10" x14ac:dyDescent="0.2">
      <c r="A495">
        <v>3</v>
      </c>
      <c r="B495">
        <v>107270460</v>
      </c>
      <c r="C495" t="s">
        <v>2549</v>
      </c>
      <c r="D495" t="s">
        <v>892</v>
      </c>
      <c r="E495" t="s">
        <v>893</v>
      </c>
      <c r="F495">
        <v>630071</v>
      </c>
      <c r="G495">
        <v>0.84130000000000005</v>
      </c>
      <c r="H495">
        <v>-1.32E-2</v>
      </c>
      <c r="I495">
        <v>2.3E-3</v>
      </c>
      <c r="J495" s="6">
        <v>1.215E-8</v>
      </c>
    </row>
    <row r="496" spans="1:10" x14ac:dyDescent="0.2">
      <c r="A496">
        <v>3</v>
      </c>
      <c r="B496">
        <v>62106479</v>
      </c>
      <c r="C496" t="s">
        <v>2550</v>
      </c>
      <c r="D496" t="s">
        <v>892</v>
      </c>
      <c r="E496" t="s">
        <v>893</v>
      </c>
      <c r="F496">
        <v>629952</v>
      </c>
      <c r="G496">
        <v>0.76470000000000005</v>
      </c>
      <c r="H496">
        <v>-1.17E-2</v>
      </c>
      <c r="I496">
        <v>2.0999999999999999E-3</v>
      </c>
      <c r="J496" s="6">
        <v>1.269E-8</v>
      </c>
    </row>
    <row r="497" spans="1:10" x14ac:dyDescent="0.2">
      <c r="A497">
        <v>10</v>
      </c>
      <c r="B497">
        <v>119331100</v>
      </c>
      <c r="C497" t="s">
        <v>2551</v>
      </c>
      <c r="D497" t="s">
        <v>892</v>
      </c>
      <c r="E497" t="s">
        <v>893</v>
      </c>
      <c r="F497">
        <v>485486</v>
      </c>
      <c r="G497">
        <v>0.61499999999999999</v>
      </c>
      <c r="H497">
        <v>-1.14E-2</v>
      </c>
      <c r="I497">
        <v>2E-3</v>
      </c>
      <c r="J497" s="6">
        <v>1.317E-8</v>
      </c>
    </row>
    <row r="498" spans="1:10" x14ac:dyDescent="0.2">
      <c r="A498">
        <v>4</v>
      </c>
      <c r="B498">
        <v>125220708</v>
      </c>
      <c r="C498" t="s">
        <v>2552</v>
      </c>
      <c r="D498" t="s">
        <v>892</v>
      </c>
      <c r="E498" t="s">
        <v>894</v>
      </c>
      <c r="F498">
        <v>630077</v>
      </c>
      <c r="G498">
        <v>0.72409999999999997</v>
      </c>
      <c r="H498">
        <v>-1.14E-2</v>
      </c>
      <c r="I498">
        <v>2E-3</v>
      </c>
      <c r="J498" s="6">
        <v>1.329E-8</v>
      </c>
    </row>
    <row r="499" spans="1:10" x14ac:dyDescent="0.2">
      <c r="A499">
        <v>16</v>
      </c>
      <c r="B499">
        <v>7693274</v>
      </c>
      <c r="C499" t="s">
        <v>2553</v>
      </c>
      <c r="D499" t="s">
        <v>894</v>
      </c>
      <c r="E499" t="s">
        <v>893</v>
      </c>
      <c r="F499">
        <v>617381</v>
      </c>
      <c r="G499">
        <v>0.76990000000000003</v>
      </c>
      <c r="H499">
        <v>-1.21E-2</v>
      </c>
      <c r="I499">
        <v>2.0999999999999999E-3</v>
      </c>
      <c r="J499" s="6">
        <v>1.335E-8</v>
      </c>
    </row>
    <row r="500" spans="1:10" x14ac:dyDescent="0.2">
      <c r="A500">
        <v>9</v>
      </c>
      <c r="B500">
        <v>107578059</v>
      </c>
      <c r="C500" t="s">
        <v>2554</v>
      </c>
      <c r="D500" t="s">
        <v>892</v>
      </c>
      <c r="E500" t="s">
        <v>895</v>
      </c>
      <c r="F500">
        <v>485486</v>
      </c>
      <c r="G500">
        <v>0.92069999999999996</v>
      </c>
      <c r="H500">
        <v>2.07E-2</v>
      </c>
      <c r="I500">
        <v>3.5999999999999999E-3</v>
      </c>
      <c r="J500" s="6">
        <v>1.336E-8</v>
      </c>
    </row>
    <row r="501" spans="1:10" x14ac:dyDescent="0.2">
      <c r="A501">
        <v>8</v>
      </c>
      <c r="B501">
        <v>71933625</v>
      </c>
      <c r="C501" t="s">
        <v>2555</v>
      </c>
      <c r="D501" t="s">
        <v>892</v>
      </c>
      <c r="E501" t="s">
        <v>895</v>
      </c>
      <c r="F501">
        <v>485486</v>
      </c>
      <c r="G501">
        <v>0.91120000000000001</v>
      </c>
      <c r="H501">
        <v>1.9599999999999999E-2</v>
      </c>
      <c r="I501">
        <v>3.5000000000000001E-3</v>
      </c>
      <c r="J501" s="6">
        <v>1.337E-8</v>
      </c>
    </row>
    <row r="502" spans="1:10" x14ac:dyDescent="0.2">
      <c r="A502">
        <v>5</v>
      </c>
      <c r="B502">
        <v>134406908</v>
      </c>
      <c r="C502" t="s">
        <v>2556</v>
      </c>
      <c r="D502" t="s">
        <v>895</v>
      </c>
      <c r="E502" t="s">
        <v>894</v>
      </c>
      <c r="F502">
        <v>626540</v>
      </c>
      <c r="G502">
        <v>0.38929999999999998</v>
      </c>
      <c r="H502">
        <v>-1.06E-2</v>
      </c>
      <c r="I502">
        <v>1.9E-3</v>
      </c>
      <c r="J502" s="6">
        <v>1.351E-8</v>
      </c>
    </row>
    <row r="503" spans="1:10" x14ac:dyDescent="0.2">
      <c r="A503">
        <v>17</v>
      </c>
      <c r="B503">
        <v>42287519</v>
      </c>
      <c r="C503" t="s">
        <v>2557</v>
      </c>
      <c r="D503" t="s">
        <v>895</v>
      </c>
      <c r="E503" t="s">
        <v>894</v>
      </c>
      <c r="F503">
        <v>697616</v>
      </c>
      <c r="G503">
        <v>0.2535</v>
      </c>
      <c r="H503">
        <v>1.11E-2</v>
      </c>
      <c r="I503">
        <v>2E-3</v>
      </c>
      <c r="J503" s="6">
        <v>1.358E-8</v>
      </c>
    </row>
    <row r="504" spans="1:10" x14ac:dyDescent="0.2">
      <c r="A504">
        <v>2</v>
      </c>
      <c r="B504">
        <v>148121393</v>
      </c>
      <c r="C504" t="s">
        <v>2558</v>
      </c>
      <c r="D504" t="s">
        <v>895</v>
      </c>
      <c r="E504" t="s">
        <v>893</v>
      </c>
      <c r="F504">
        <v>630011</v>
      </c>
      <c r="G504">
        <v>0.20899999999999999</v>
      </c>
      <c r="H504">
        <v>1.23E-2</v>
      </c>
      <c r="I504">
        <v>2.2000000000000001E-3</v>
      </c>
      <c r="J504" s="6">
        <v>1.3820000000000001E-8</v>
      </c>
    </row>
    <row r="505" spans="1:10" x14ac:dyDescent="0.2">
      <c r="A505">
        <v>6</v>
      </c>
      <c r="B505">
        <v>130434142</v>
      </c>
      <c r="C505" t="s">
        <v>2559</v>
      </c>
      <c r="D505" t="s">
        <v>894</v>
      </c>
      <c r="E505" t="s">
        <v>893</v>
      </c>
      <c r="F505">
        <v>682696</v>
      </c>
      <c r="G505">
        <v>0.3196</v>
      </c>
      <c r="H505">
        <v>-1.0200000000000001E-2</v>
      </c>
      <c r="I505">
        <v>1.8E-3</v>
      </c>
      <c r="J505" s="6">
        <v>1.385E-8</v>
      </c>
    </row>
    <row r="506" spans="1:10" x14ac:dyDescent="0.2">
      <c r="A506">
        <v>7</v>
      </c>
      <c r="B506">
        <v>150755173</v>
      </c>
      <c r="C506" t="s">
        <v>2560</v>
      </c>
      <c r="D506" t="s">
        <v>895</v>
      </c>
      <c r="E506" t="s">
        <v>893</v>
      </c>
      <c r="F506">
        <v>589501</v>
      </c>
      <c r="G506">
        <v>0.74229999999999996</v>
      </c>
      <c r="H506">
        <v>-1.1900000000000001E-2</v>
      </c>
      <c r="I506">
        <v>2.0999999999999999E-3</v>
      </c>
      <c r="J506" s="6">
        <v>1.4009999999999999E-8</v>
      </c>
    </row>
    <row r="507" spans="1:10" x14ac:dyDescent="0.2">
      <c r="A507">
        <v>2</v>
      </c>
      <c r="B507">
        <v>171589648</v>
      </c>
      <c r="C507" t="s">
        <v>2561</v>
      </c>
      <c r="D507" t="s">
        <v>892</v>
      </c>
      <c r="E507" t="s">
        <v>893</v>
      </c>
      <c r="F507">
        <v>630045</v>
      </c>
      <c r="G507">
        <v>0.35870000000000002</v>
      </c>
      <c r="H507">
        <v>1.0500000000000001E-2</v>
      </c>
      <c r="I507">
        <v>1.9E-3</v>
      </c>
      <c r="J507" s="6">
        <v>1.4149999999999999E-8</v>
      </c>
    </row>
    <row r="508" spans="1:10" x14ac:dyDescent="0.2">
      <c r="A508">
        <v>1</v>
      </c>
      <c r="B508">
        <v>176751613</v>
      </c>
      <c r="C508" t="s">
        <v>2562</v>
      </c>
      <c r="D508" t="s">
        <v>895</v>
      </c>
      <c r="E508" t="s">
        <v>894</v>
      </c>
      <c r="F508">
        <v>629943</v>
      </c>
      <c r="G508">
        <v>0.61770000000000003</v>
      </c>
      <c r="H508">
        <v>-1.03E-2</v>
      </c>
      <c r="I508">
        <v>1.8E-3</v>
      </c>
      <c r="J508" s="6">
        <v>1.4160000000000001E-8</v>
      </c>
    </row>
    <row r="509" spans="1:10" x14ac:dyDescent="0.2">
      <c r="A509">
        <v>3</v>
      </c>
      <c r="B509">
        <v>84979990</v>
      </c>
      <c r="C509" t="s">
        <v>2563</v>
      </c>
      <c r="D509" t="s">
        <v>895</v>
      </c>
      <c r="E509" t="s">
        <v>894</v>
      </c>
      <c r="F509">
        <v>485486</v>
      </c>
      <c r="G509">
        <v>0.32740000000000002</v>
      </c>
      <c r="H509">
        <v>-1.18E-2</v>
      </c>
      <c r="I509">
        <v>2.0999999999999999E-3</v>
      </c>
      <c r="J509" s="6">
        <v>1.425E-8</v>
      </c>
    </row>
    <row r="510" spans="1:10" x14ac:dyDescent="0.2">
      <c r="A510">
        <v>9</v>
      </c>
      <c r="B510">
        <v>11579598</v>
      </c>
      <c r="C510" t="s">
        <v>2564</v>
      </c>
      <c r="D510" t="s">
        <v>895</v>
      </c>
      <c r="E510" t="s">
        <v>894</v>
      </c>
      <c r="F510">
        <v>630027</v>
      </c>
      <c r="G510">
        <v>0.4269</v>
      </c>
      <c r="H510">
        <v>-1.0200000000000001E-2</v>
      </c>
      <c r="I510">
        <v>1.8E-3</v>
      </c>
      <c r="J510" s="6">
        <v>1.4429999999999999E-8</v>
      </c>
    </row>
    <row r="511" spans="1:10" x14ac:dyDescent="0.2">
      <c r="A511">
        <v>9</v>
      </c>
      <c r="B511">
        <v>119142351</v>
      </c>
      <c r="C511" t="s">
        <v>2565</v>
      </c>
      <c r="D511" t="s">
        <v>895</v>
      </c>
      <c r="E511" t="s">
        <v>894</v>
      </c>
      <c r="F511">
        <v>630017</v>
      </c>
      <c r="G511">
        <v>0.17860000000000001</v>
      </c>
      <c r="H511">
        <v>1.29E-2</v>
      </c>
      <c r="I511">
        <v>2.3E-3</v>
      </c>
      <c r="J511" s="6">
        <v>1.452E-8</v>
      </c>
    </row>
    <row r="512" spans="1:10" x14ac:dyDescent="0.2">
      <c r="A512">
        <v>5</v>
      </c>
      <c r="B512">
        <v>87032406</v>
      </c>
      <c r="C512" t="s">
        <v>2566</v>
      </c>
      <c r="D512" t="s">
        <v>892</v>
      </c>
      <c r="E512" t="s">
        <v>893</v>
      </c>
      <c r="F512">
        <v>629998</v>
      </c>
      <c r="G512">
        <v>0.30020000000000002</v>
      </c>
      <c r="H512">
        <v>1.0999999999999999E-2</v>
      </c>
      <c r="I512">
        <v>1.9E-3</v>
      </c>
      <c r="J512" s="6">
        <v>1.466E-8</v>
      </c>
    </row>
    <row r="513" spans="1:10" x14ac:dyDescent="0.2">
      <c r="A513">
        <v>7</v>
      </c>
      <c r="B513">
        <v>46572992</v>
      </c>
      <c r="C513" t="s">
        <v>2567</v>
      </c>
      <c r="D513" t="s">
        <v>892</v>
      </c>
      <c r="E513" t="s">
        <v>893</v>
      </c>
      <c r="F513">
        <v>608030</v>
      </c>
      <c r="G513">
        <v>0.30080000000000001</v>
      </c>
      <c r="H513">
        <v>1.11E-2</v>
      </c>
      <c r="I513">
        <v>2E-3</v>
      </c>
      <c r="J513" s="6">
        <v>1.4990000000000001E-8</v>
      </c>
    </row>
    <row r="514" spans="1:10" x14ac:dyDescent="0.2">
      <c r="A514">
        <v>8</v>
      </c>
      <c r="B514">
        <v>26245658</v>
      </c>
      <c r="C514" t="s">
        <v>2568</v>
      </c>
      <c r="D514" t="s">
        <v>892</v>
      </c>
      <c r="E514" t="s">
        <v>893</v>
      </c>
      <c r="F514">
        <v>630073</v>
      </c>
      <c r="G514">
        <v>0.44330000000000003</v>
      </c>
      <c r="H514">
        <v>1.0200000000000001E-2</v>
      </c>
      <c r="I514">
        <v>1.8E-3</v>
      </c>
      <c r="J514" s="6">
        <v>1.515E-8</v>
      </c>
    </row>
    <row r="515" spans="1:10" x14ac:dyDescent="0.2">
      <c r="A515">
        <v>9</v>
      </c>
      <c r="B515">
        <v>16728721</v>
      </c>
      <c r="C515" t="s">
        <v>2569</v>
      </c>
      <c r="D515" t="s">
        <v>892</v>
      </c>
      <c r="E515" t="s">
        <v>894</v>
      </c>
      <c r="F515">
        <v>485486</v>
      </c>
      <c r="G515">
        <v>0.1598</v>
      </c>
      <c r="H515">
        <v>1.52E-2</v>
      </c>
      <c r="I515">
        <v>2.7000000000000001E-3</v>
      </c>
      <c r="J515" s="6">
        <v>1.5209999999999999E-8</v>
      </c>
    </row>
    <row r="516" spans="1:10" x14ac:dyDescent="0.2">
      <c r="A516">
        <v>6</v>
      </c>
      <c r="B516">
        <v>166560873</v>
      </c>
      <c r="C516" t="s">
        <v>2570</v>
      </c>
      <c r="D516" t="s">
        <v>894</v>
      </c>
      <c r="E516" t="s">
        <v>893</v>
      </c>
      <c r="F516">
        <v>485486</v>
      </c>
      <c r="G516">
        <v>0.50460000000000005</v>
      </c>
      <c r="H516">
        <v>1.0999999999999999E-2</v>
      </c>
      <c r="I516">
        <v>2E-3</v>
      </c>
      <c r="J516" s="6">
        <v>1.541E-8</v>
      </c>
    </row>
    <row r="517" spans="1:10" x14ac:dyDescent="0.2">
      <c r="A517">
        <v>8</v>
      </c>
      <c r="B517">
        <v>130234828</v>
      </c>
      <c r="C517" t="s">
        <v>2571</v>
      </c>
      <c r="D517" t="s">
        <v>895</v>
      </c>
      <c r="E517" t="s">
        <v>894</v>
      </c>
      <c r="F517">
        <v>485486</v>
      </c>
      <c r="G517">
        <v>0.68049999999999999</v>
      </c>
      <c r="H517">
        <v>-1.1900000000000001E-2</v>
      </c>
      <c r="I517">
        <v>2.0999999999999999E-3</v>
      </c>
      <c r="J517" s="6">
        <v>1.541E-8</v>
      </c>
    </row>
    <row r="518" spans="1:10" x14ac:dyDescent="0.2">
      <c r="A518">
        <v>16</v>
      </c>
      <c r="B518">
        <v>976554</v>
      </c>
      <c r="C518" t="s">
        <v>2572</v>
      </c>
      <c r="D518" t="s">
        <v>892</v>
      </c>
      <c r="E518" t="s">
        <v>893</v>
      </c>
      <c r="F518">
        <v>626921</v>
      </c>
      <c r="G518">
        <v>0.1933</v>
      </c>
      <c r="H518">
        <v>1.2800000000000001E-2</v>
      </c>
      <c r="I518">
        <v>2.3E-3</v>
      </c>
      <c r="J518" s="6">
        <v>1.5670000000000001E-8</v>
      </c>
    </row>
    <row r="519" spans="1:10" x14ac:dyDescent="0.2">
      <c r="A519">
        <v>11</v>
      </c>
      <c r="B519">
        <v>110579397</v>
      </c>
      <c r="C519" t="s">
        <v>2573</v>
      </c>
      <c r="D519" t="s">
        <v>892</v>
      </c>
      <c r="E519" t="s">
        <v>893</v>
      </c>
      <c r="F519">
        <v>630038</v>
      </c>
      <c r="G519">
        <v>0.16339999999999999</v>
      </c>
      <c r="H519">
        <v>1.35E-2</v>
      </c>
      <c r="I519">
        <v>2.3999999999999998E-3</v>
      </c>
      <c r="J519" s="6">
        <v>1.604E-8</v>
      </c>
    </row>
    <row r="520" spans="1:10" x14ac:dyDescent="0.2">
      <c r="A520">
        <v>19</v>
      </c>
      <c r="B520">
        <v>33814693</v>
      </c>
      <c r="C520" t="s">
        <v>2574</v>
      </c>
      <c r="D520" t="s">
        <v>895</v>
      </c>
      <c r="E520" t="s">
        <v>894</v>
      </c>
      <c r="F520">
        <v>485486</v>
      </c>
      <c r="G520">
        <v>0.92320000000000002</v>
      </c>
      <c r="H520">
        <v>-2.07E-2</v>
      </c>
      <c r="I520">
        <v>3.7000000000000002E-3</v>
      </c>
      <c r="J520" s="6">
        <v>1.6289999999999999E-8</v>
      </c>
    </row>
    <row r="521" spans="1:10" x14ac:dyDescent="0.2">
      <c r="A521">
        <v>11</v>
      </c>
      <c r="B521">
        <v>26236292</v>
      </c>
      <c r="C521" t="s">
        <v>2575</v>
      </c>
      <c r="D521" t="s">
        <v>895</v>
      </c>
      <c r="E521" t="s">
        <v>893</v>
      </c>
      <c r="F521">
        <v>485486</v>
      </c>
      <c r="G521">
        <v>6.3200000000000006E-2</v>
      </c>
      <c r="H521">
        <v>2.29E-2</v>
      </c>
      <c r="I521">
        <v>4.0000000000000001E-3</v>
      </c>
      <c r="J521" s="6">
        <v>1.6379999999999998E-8</v>
      </c>
    </row>
    <row r="522" spans="1:10" x14ac:dyDescent="0.2">
      <c r="A522">
        <v>6</v>
      </c>
      <c r="B522">
        <v>163033350</v>
      </c>
      <c r="C522" t="s">
        <v>2576</v>
      </c>
      <c r="D522" t="s">
        <v>892</v>
      </c>
      <c r="E522" t="s">
        <v>893</v>
      </c>
      <c r="F522">
        <v>697521</v>
      </c>
      <c r="G522">
        <v>0.85929999999999995</v>
      </c>
      <c r="H522">
        <v>1.4800000000000001E-2</v>
      </c>
      <c r="I522">
        <v>2.5999999999999999E-3</v>
      </c>
      <c r="J522" s="6">
        <v>1.644E-8</v>
      </c>
    </row>
    <row r="523" spans="1:10" x14ac:dyDescent="0.2">
      <c r="A523">
        <v>6</v>
      </c>
      <c r="B523">
        <v>28368508</v>
      </c>
      <c r="C523" t="s">
        <v>2577</v>
      </c>
      <c r="D523" t="s">
        <v>894</v>
      </c>
      <c r="E523" t="s">
        <v>893</v>
      </c>
      <c r="F523">
        <v>485486</v>
      </c>
      <c r="G523">
        <v>0.1089</v>
      </c>
      <c r="H523">
        <v>-1.77E-2</v>
      </c>
      <c r="I523">
        <v>3.0999999999999999E-3</v>
      </c>
      <c r="J523" s="6">
        <v>1.6479999999999999E-8</v>
      </c>
    </row>
    <row r="524" spans="1:10" x14ac:dyDescent="0.2">
      <c r="A524">
        <v>18</v>
      </c>
      <c r="B524">
        <v>21598266</v>
      </c>
      <c r="C524" t="s">
        <v>2578</v>
      </c>
      <c r="D524" t="s">
        <v>892</v>
      </c>
      <c r="E524" t="s">
        <v>893</v>
      </c>
      <c r="F524">
        <v>485486</v>
      </c>
      <c r="G524">
        <v>8.9700000000000002E-2</v>
      </c>
      <c r="H524">
        <v>-2.0400000000000001E-2</v>
      </c>
      <c r="I524">
        <v>3.5999999999999999E-3</v>
      </c>
      <c r="J524" s="6">
        <v>1.6560000000000001E-8</v>
      </c>
    </row>
    <row r="525" spans="1:10" x14ac:dyDescent="0.2">
      <c r="A525">
        <v>16</v>
      </c>
      <c r="B525">
        <v>76838461</v>
      </c>
      <c r="C525" t="s">
        <v>2579</v>
      </c>
      <c r="D525" t="s">
        <v>895</v>
      </c>
      <c r="E525" t="s">
        <v>893</v>
      </c>
      <c r="F525">
        <v>697589</v>
      </c>
      <c r="G525">
        <v>0.80810000000000004</v>
      </c>
      <c r="H525">
        <v>-1.21E-2</v>
      </c>
      <c r="I525">
        <v>2.0999999999999999E-3</v>
      </c>
      <c r="J525" s="6">
        <v>1.6750000000000001E-8</v>
      </c>
    </row>
    <row r="526" spans="1:10" x14ac:dyDescent="0.2">
      <c r="A526">
        <v>6</v>
      </c>
      <c r="B526">
        <v>118977768</v>
      </c>
      <c r="C526" t="s">
        <v>2580</v>
      </c>
      <c r="D526" t="s">
        <v>894</v>
      </c>
      <c r="E526" t="s">
        <v>893</v>
      </c>
      <c r="F526">
        <v>553049</v>
      </c>
      <c r="G526">
        <v>0.48720000000000002</v>
      </c>
      <c r="H526">
        <v>-1.0500000000000001E-2</v>
      </c>
      <c r="I526">
        <v>1.9E-3</v>
      </c>
      <c r="J526" s="6">
        <v>1.6910000000000001E-8</v>
      </c>
    </row>
    <row r="527" spans="1:10" x14ac:dyDescent="0.2">
      <c r="A527">
        <v>7</v>
      </c>
      <c r="B527">
        <v>70040558</v>
      </c>
      <c r="C527" t="s">
        <v>2581</v>
      </c>
      <c r="D527" t="s">
        <v>895</v>
      </c>
      <c r="E527" t="s">
        <v>894</v>
      </c>
      <c r="F527">
        <v>630076</v>
      </c>
      <c r="G527">
        <v>0.41189999999999999</v>
      </c>
      <c r="H527">
        <v>1.0200000000000001E-2</v>
      </c>
      <c r="I527">
        <v>1.8E-3</v>
      </c>
      <c r="J527" s="6">
        <v>1.6919999999999999E-8</v>
      </c>
    </row>
    <row r="528" spans="1:10" x14ac:dyDescent="0.2">
      <c r="A528">
        <v>3</v>
      </c>
      <c r="B528">
        <v>185507299</v>
      </c>
      <c r="C528" t="s">
        <v>2582</v>
      </c>
      <c r="D528" t="s">
        <v>892</v>
      </c>
      <c r="E528" t="s">
        <v>895</v>
      </c>
      <c r="F528">
        <v>617244</v>
      </c>
      <c r="G528">
        <v>0.67920000000000003</v>
      </c>
      <c r="H528">
        <v>-1.06E-2</v>
      </c>
      <c r="I528">
        <v>1.9E-3</v>
      </c>
      <c r="J528" s="6">
        <v>1.6969999999999999E-8</v>
      </c>
    </row>
    <row r="529" spans="1:10" x14ac:dyDescent="0.2">
      <c r="A529">
        <v>11</v>
      </c>
      <c r="B529">
        <v>64639163</v>
      </c>
      <c r="C529" t="s">
        <v>2583</v>
      </c>
      <c r="D529" t="s">
        <v>892</v>
      </c>
      <c r="E529" t="s">
        <v>893</v>
      </c>
      <c r="F529">
        <v>587403</v>
      </c>
      <c r="G529">
        <v>0.13189999999999999</v>
      </c>
      <c r="H529">
        <v>-1.4999999999999999E-2</v>
      </c>
      <c r="I529">
        <v>2.7000000000000001E-3</v>
      </c>
      <c r="J529" s="6">
        <v>1.714E-8</v>
      </c>
    </row>
    <row r="530" spans="1:10" x14ac:dyDescent="0.2">
      <c r="A530">
        <v>8</v>
      </c>
      <c r="B530">
        <v>103543446</v>
      </c>
      <c r="C530" t="s">
        <v>2584</v>
      </c>
      <c r="D530" t="s">
        <v>895</v>
      </c>
      <c r="E530" t="s">
        <v>894</v>
      </c>
      <c r="F530">
        <v>485486</v>
      </c>
      <c r="G530">
        <v>0.21529999999999999</v>
      </c>
      <c r="H530">
        <v>1.35E-2</v>
      </c>
      <c r="I530">
        <v>2.3999999999999998E-3</v>
      </c>
      <c r="J530" s="6">
        <v>1.733E-8</v>
      </c>
    </row>
    <row r="531" spans="1:10" x14ac:dyDescent="0.2">
      <c r="A531">
        <v>12</v>
      </c>
      <c r="B531">
        <v>37876400</v>
      </c>
      <c r="C531" t="s">
        <v>2585</v>
      </c>
      <c r="D531" t="s">
        <v>895</v>
      </c>
      <c r="E531" t="s">
        <v>894</v>
      </c>
      <c r="F531">
        <v>630031</v>
      </c>
      <c r="G531">
        <v>0.6109</v>
      </c>
      <c r="H531">
        <v>1.03E-2</v>
      </c>
      <c r="I531">
        <v>1.8E-3</v>
      </c>
      <c r="J531" s="6">
        <v>1.7690000000000002E-8</v>
      </c>
    </row>
    <row r="532" spans="1:10" x14ac:dyDescent="0.2">
      <c r="A532">
        <v>1</v>
      </c>
      <c r="B532">
        <v>22450487</v>
      </c>
      <c r="C532" t="s">
        <v>2586</v>
      </c>
      <c r="D532" t="s">
        <v>895</v>
      </c>
      <c r="E532" t="s">
        <v>894</v>
      </c>
      <c r="F532">
        <v>629984</v>
      </c>
      <c r="G532">
        <v>0.1613</v>
      </c>
      <c r="H532">
        <v>-1.37E-2</v>
      </c>
      <c r="I532">
        <v>2.3999999999999998E-3</v>
      </c>
      <c r="J532" s="6">
        <v>1.7809999999999999E-8</v>
      </c>
    </row>
    <row r="533" spans="1:10" x14ac:dyDescent="0.2">
      <c r="A533">
        <v>6</v>
      </c>
      <c r="B533">
        <v>109527104</v>
      </c>
      <c r="C533" t="s">
        <v>2587</v>
      </c>
      <c r="D533" t="s">
        <v>892</v>
      </c>
      <c r="E533" t="s">
        <v>893</v>
      </c>
      <c r="F533">
        <v>630059</v>
      </c>
      <c r="G533">
        <v>0.29320000000000002</v>
      </c>
      <c r="H533">
        <v>-1.09E-2</v>
      </c>
      <c r="I533">
        <v>1.9E-3</v>
      </c>
      <c r="J533" s="6">
        <v>1.782E-8</v>
      </c>
    </row>
    <row r="534" spans="1:10" x14ac:dyDescent="0.2">
      <c r="A534">
        <v>13</v>
      </c>
      <c r="B534">
        <v>44684600</v>
      </c>
      <c r="C534" t="s">
        <v>2588</v>
      </c>
      <c r="D534" t="s">
        <v>895</v>
      </c>
      <c r="E534" t="s">
        <v>894</v>
      </c>
      <c r="F534">
        <v>630079</v>
      </c>
      <c r="G534">
        <v>0.90469999999999995</v>
      </c>
      <c r="H534">
        <v>-1.7100000000000001E-2</v>
      </c>
      <c r="I534">
        <v>3.0000000000000001E-3</v>
      </c>
      <c r="J534" s="6">
        <v>1.7929999999999999E-8</v>
      </c>
    </row>
    <row r="535" spans="1:10" x14ac:dyDescent="0.2">
      <c r="A535">
        <v>9</v>
      </c>
      <c r="B535">
        <v>17367946</v>
      </c>
      <c r="C535" t="s">
        <v>2589</v>
      </c>
      <c r="D535" t="s">
        <v>892</v>
      </c>
      <c r="E535" t="s">
        <v>894</v>
      </c>
      <c r="F535">
        <v>630080</v>
      </c>
      <c r="G535">
        <v>9.4100000000000003E-2</v>
      </c>
      <c r="H535">
        <v>-1.78E-2</v>
      </c>
      <c r="I535">
        <v>3.2000000000000002E-3</v>
      </c>
      <c r="J535" s="6">
        <v>1.7990000000000001E-8</v>
      </c>
    </row>
    <row r="536" spans="1:10" x14ac:dyDescent="0.2">
      <c r="A536">
        <v>19</v>
      </c>
      <c r="B536">
        <v>4028783</v>
      </c>
      <c r="C536" t="s">
        <v>2590</v>
      </c>
      <c r="D536" t="s">
        <v>895</v>
      </c>
      <c r="E536" t="s">
        <v>894</v>
      </c>
      <c r="F536">
        <v>630041</v>
      </c>
      <c r="G536">
        <v>0.73</v>
      </c>
      <c r="H536">
        <v>1.14E-2</v>
      </c>
      <c r="I536">
        <v>2E-3</v>
      </c>
      <c r="J536" s="6">
        <v>1.852E-8</v>
      </c>
    </row>
    <row r="537" spans="1:10" x14ac:dyDescent="0.2">
      <c r="A537">
        <v>16</v>
      </c>
      <c r="B537">
        <v>4021734</v>
      </c>
      <c r="C537" t="s">
        <v>2591</v>
      </c>
      <c r="D537" t="s">
        <v>892</v>
      </c>
      <c r="E537" t="s">
        <v>893</v>
      </c>
      <c r="F537">
        <v>697628</v>
      </c>
      <c r="G537">
        <v>0.1643</v>
      </c>
      <c r="H537">
        <v>-1.2999999999999999E-2</v>
      </c>
      <c r="I537">
        <v>2.3E-3</v>
      </c>
      <c r="J537" s="6">
        <v>1.88E-8</v>
      </c>
    </row>
    <row r="538" spans="1:10" x14ac:dyDescent="0.2">
      <c r="A538">
        <v>22</v>
      </c>
      <c r="B538">
        <v>38158709</v>
      </c>
      <c r="C538" t="s">
        <v>2592</v>
      </c>
      <c r="D538" t="s">
        <v>892</v>
      </c>
      <c r="E538" t="s">
        <v>893</v>
      </c>
      <c r="F538">
        <v>485486</v>
      </c>
      <c r="G538">
        <v>0.70440000000000003</v>
      </c>
      <c r="H538">
        <v>-1.21E-2</v>
      </c>
      <c r="I538">
        <v>2.0999999999999999E-3</v>
      </c>
      <c r="J538" s="6">
        <v>1.9070000000000001E-8</v>
      </c>
    </row>
    <row r="539" spans="1:10" x14ac:dyDescent="0.2">
      <c r="A539">
        <v>4</v>
      </c>
      <c r="B539">
        <v>91237236</v>
      </c>
      <c r="C539" t="s">
        <v>2593</v>
      </c>
      <c r="D539" t="s">
        <v>895</v>
      </c>
      <c r="E539" t="s">
        <v>893</v>
      </c>
      <c r="F539">
        <v>697575</v>
      </c>
      <c r="G539">
        <v>0.50949999999999995</v>
      </c>
      <c r="H539">
        <v>9.4000000000000004E-3</v>
      </c>
      <c r="I539">
        <v>1.6999999999999999E-3</v>
      </c>
      <c r="J539" s="6">
        <v>1.925E-8</v>
      </c>
    </row>
    <row r="540" spans="1:10" x14ac:dyDescent="0.2">
      <c r="A540">
        <v>14</v>
      </c>
      <c r="B540">
        <v>74989433</v>
      </c>
      <c r="C540" t="s">
        <v>2594</v>
      </c>
      <c r="D540" t="s">
        <v>895</v>
      </c>
      <c r="E540" t="s">
        <v>894</v>
      </c>
      <c r="F540">
        <v>630006</v>
      </c>
      <c r="G540">
        <v>0.35880000000000001</v>
      </c>
      <c r="H540">
        <v>-1.06E-2</v>
      </c>
      <c r="I540">
        <v>1.9E-3</v>
      </c>
      <c r="J540" s="6">
        <v>1.9359999999999999E-8</v>
      </c>
    </row>
    <row r="541" spans="1:10" x14ac:dyDescent="0.2">
      <c r="A541">
        <v>17</v>
      </c>
      <c r="B541">
        <v>62020838</v>
      </c>
      <c r="C541" t="s">
        <v>2595</v>
      </c>
      <c r="D541" t="s">
        <v>892</v>
      </c>
      <c r="E541" t="s">
        <v>893</v>
      </c>
      <c r="F541">
        <v>485486</v>
      </c>
      <c r="G541">
        <v>0.53920000000000001</v>
      </c>
      <c r="H541">
        <v>-1.11E-2</v>
      </c>
      <c r="I541">
        <v>2E-3</v>
      </c>
      <c r="J541" s="6">
        <v>1.9610000000000002E-8</v>
      </c>
    </row>
    <row r="542" spans="1:10" x14ac:dyDescent="0.2">
      <c r="A542">
        <v>1</v>
      </c>
      <c r="B542">
        <v>110500175</v>
      </c>
      <c r="C542" t="s">
        <v>2596</v>
      </c>
      <c r="D542" t="s">
        <v>895</v>
      </c>
      <c r="E542" t="s">
        <v>894</v>
      </c>
      <c r="F542">
        <v>697258</v>
      </c>
      <c r="G542">
        <v>0.49740000000000001</v>
      </c>
      <c r="H542">
        <v>9.4000000000000004E-3</v>
      </c>
      <c r="I542">
        <v>1.6999999999999999E-3</v>
      </c>
      <c r="J542" s="6">
        <v>1.967E-8</v>
      </c>
    </row>
    <row r="543" spans="1:10" x14ac:dyDescent="0.2">
      <c r="A543">
        <v>2</v>
      </c>
      <c r="B543">
        <v>187536155</v>
      </c>
      <c r="C543" t="s">
        <v>2597</v>
      </c>
      <c r="D543" t="s">
        <v>895</v>
      </c>
      <c r="E543" t="s">
        <v>894</v>
      </c>
      <c r="F543">
        <v>697663</v>
      </c>
      <c r="G543">
        <v>0.23569999999999999</v>
      </c>
      <c r="H543">
        <v>1.0999999999999999E-2</v>
      </c>
      <c r="I543">
        <v>2E-3</v>
      </c>
      <c r="J543" s="6">
        <v>1.9849999999999999E-8</v>
      </c>
    </row>
    <row r="544" spans="1:10" x14ac:dyDescent="0.2">
      <c r="A544">
        <v>13</v>
      </c>
      <c r="B544">
        <v>81064756</v>
      </c>
      <c r="C544" t="s">
        <v>2598</v>
      </c>
      <c r="D544" t="s">
        <v>895</v>
      </c>
      <c r="E544" t="s">
        <v>893</v>
      </c>
      <c r="F544">
        <v>485486</v>
      </c>
      <c r="G544">
        <v>0.80079999999999996</v>
      </c>
      <c r="H544">
        <v>1.38E-2</v>
      </c>
      <c r="I544">
        <v>2.5000000000000001E-3</v>
      </c>
      <c r="J544" s="6">
        <v>1.986E-8</v>
      </c>
    </row>
    <row r="545" spans="1:10" x14ac:dyDescent="0.2">
      <c r="A545">
        <v>1</v>
      </c>
      <c r="B545">
        <v>119014845</v>
      </c>
      <c r="C545" t="s">
        <v>2599</v>
      </c>
      <c r="D545" t="s">
        <v>895</v>
      </c>
      <c r="E545" t="s">
        <v>894</v>
      </c>
      <c r="F545">
        <v>485486</v>
      </c>
      <c r="G545">
        <v>3.61E-2</v>
      </c>
      <c r="H545">
        <v>-3.0300000000000001E-2</v>
      </c>
      <c r="I545">
        <v>5.4000000000000003E-3</v>
      </c>
      <c r="J545" s="6">
        <v>2.009E-8</v>
      </c>
    </row>
    <row r="546" spans="1:10" x14ac:dyDescent="0.2">
      <c r="A546">
        <v>1</v>
      </c>
      <c r="B546">
        <v>7728391</v>
      </c>
      <c r="C546" t="s">
        <v>2600</v>
      </c>
      <c r="D546" t="s">
        <v>895</v>
      </c>
      <c r="E546" t="s">
        <v>893</v>
      </c>
      <c r="F546">
        <v>629882</v>
      </c>
      <c r="G546">
        <v>0.63049999999999995</v>
      </c>
      <c r="H546">
        <v>-1.04E-2</v>
      </c>
      <c r="I546">
        <v>1.8E-3</v>
      </c>
      <c r="J546" s="6">
        <v>2.0330000000000001E-8</v>
      </c>
    </row>
    <row r="547" spans="1:10" x14ac:dyDescent="0.2">
      <c r="A547">
        <v>2</v>
      </c>
      <c r="B547">
        <v>240325622</v>
      </c>
      <c r="C547" t="s">
        <v>2601</v>
      </c>
      <c r="D547" t="s">
        <v>892</v>
      </c>
      <c r="E547" t="s">
        <v>894</v>
      </c>
      <c r="F547">
        <v>485486</v>
      </c>
      <c r="G547">
        <v>0.67220000000000002</v>
      </c>
      <c r="H547">
        <v>-1.1900000000000001E-2</v>
      </c>
      <c r="I547">
        <v>2.0999999999999999E-3</v>
      </c>
      <c r="J547" s="6">
        <v>2.0359999999999998E-8</v>
      </c>
    </row>
    <row r="548" spans="1:10" x14ac:dyDescent="0.2">
      <c r="A548">
        <v>9</v>
      </c>
      <c r="B548">
        <v>92191467</v>
      </c>
      <c r="C548" t="s">
        <v>2602</v>
      </c>
      <c r="D548" t="s">
        <v>895</v>
      </c>
      <c r="E548" t="s">
        <v>894</v>
      </c>
      <c r="F548">
        <v>629966</v>
      </c>
      <c r="G548">
        <v>0.4647</v>
      </c>
      <c r="H548">
        <v>-1.01E-2</v>
      </c>
      <c r="I548">
        <v>1.8E-3</v>
      </c>
      <c r="J548" s="6">
        <v>2.0500000000000002E-8</v>
      </c>
    </row>
    <row r="549" spans="1:10" x14ac:dyDescent="0.2">
      <c r="A549">
        <v>15</v>
      </c>
      <c r="B549">
        <v>37371881</v>
      </c>
      <c r="C549" t="s">
        <v>2603</v>
      </c>
      <c r="D549" t="s">
        <v>892</v>
      </c>
      <c r="E549" t="s">
        <v>893</v>
      </c>
      <c r="F549">
        <v>629914</v>
      </c>
      <c r="G549">
        <v>0.74050000000000005</v>
      </c>
      <c r="H549">
        <v>1.14E-2</v>
      </c>
      <c r="I549">
        <v>2E-3</v>
      </c>
      <c r="J549" s="6">
        <v>2.07E-8</v>
      </c>
    </row>
    <row r="550" spans="1:10" x14ac:dyDescent="0.2">
      <c r="A550">
        <v>21</v>
      </c>
      <c r="B550">
        <v>47535248</v>
      </c>
      <c r="C550" t="s">
        <v>2604</v>
      </c>
      <c r="D550" t="s">
        <v>895</v>
      </c>
      <c r="E550" t="s">
        <v>894</v>
      </c>
      <c r="F550">
        <v>627661</v>
      </c>
      <c r="G550">
        <v>0.73819999999999997</v>
      </c>
      <c r="H550">
        <v>-1.1299999999999999E-2</v>
      </c>
      <c r="I550">
        <v>2E-3</v>
      </c>
      <c r="J550" s="6">
        <v>2.0899999999999999E-8</v>
      </c>
    </row>
    <row r="551" spans="1:10" x14ac:dyDescent="0.2">
      <c r="A551">
        <v>1</v>
      </c>
      <c r="B551">
        <v>80784642</v>
      </c>
      <c r="C551" t="s">
        <v>2605</v>
      </c>
      <c r="D551" t="s">
        <v>895</v>
      </c>
      <c r="E551" t="s">
        <v>894</v>
      </c>
      <c r="F551">
        <v>629581</v>
      </c>
      <c r="G551">
        <v>0.68489999999999995</v>
      </c>
      <c r="H551">
        <v>-1.09E-2</v>
      </c>
      <c r="I551">
        <v>1.9E-3</v>
      </c>
      <c r="J551" s="6">
        <v>2.119E-8</v>
      </c>
    </row>
    <row r="552" spans="1:10" x14ac:dyDescent="0.2">
      <c r="A552">
        <v>2</v>
      </c>
      <c r="B552">
        <v>98392302</v>
      </c>
      <c r="C552" t="s">
        <v>2606</v>
      </c>
      <c r="D552" t="s">
        <v>892</v>
      </c>
      <c r="E552" t="s">
        <v>893</v>
      </c>
      <c r="F552">
        <v>630010</v>
      </c>
      <c r="G552">
        <v>0.2283</v>
      </c>
      <c r="H552">
        <v>-1.2E-2</v>
      </c>
      <c r="I552">
        <v>2.0999999999999999E-3</v>
      </c>
      <c r="J552" s="6">
        <v>2.154E-8</v>
      </c>
    </row>
    <row r="553" spans="1:10" x14ac:dyDescent="0.2">
      <c r="A553">
        <v>6</v>
      </c>
      <c r="B553">
        <v>133190249</v>
      </c>
      <c r="C553" t="s">
        <v>2607</v>
      </c>
      <c r="D553" t="s">
        <v>892</v>
      </c>
      <c r="E553" t="s">
        <v>893</v>
      </c>
      <c r="F553">
        <v>485486</v>
      </c>
      <c r="G553">
        <v>0.92959999999999998</v>
      </c>
      <c r="H553">
        <v>-2.1499999999999998E-2</v>
      </c>
      <c r="I553">
        <v>3.8E-3</v>
      </c>
      <c r="J553" s="6">
        <v>2.215E-8</v>
      </c>
    </row>
    <row r="554" spans="1:10" x14ac:dyDescent="0.2">
      <c r="A554">
        <v>3</v>
      </c>
      <c r="B554">
        <v>43334878</v>
      </c>
      <c r="C554" t="s">
        <v>2608</v>
      </c>
      <c r="D554" t="s">
        <v>895</v>
      </c>
      <c r="E554" t="s">
        <v>894</v>
      </c>
      <c r="F554">
        <v>626410</v>
      </c>
      <c r="G554">
        <v>0.33229999999999998</v>
      </c>
      <c r="H554">
        <v>-1.0699999999999999E-2</v>
      </c>
      <c r="I554">
        <v>1.9E-3</v>
      </c>
      <c r="J554" s="6">
        <v>2.243E-8</v>
      </c>
    </row>
    <row r="555" spans="1:10" x14ac:dyDescent="0.2">
      <c r="A555">
        <v>17</v>
      </c>
      <c r="B555">
        <v>47322264</v>
      </c>
      <c r="C555" t="s">
        <v>2609</v>
      </c>
      <c r="D555" t="s">
        <v>894</v>
      </c>
      <c r="E555" t="s">
        <v>893</v>
      </c>
      <c r="F555">
        <v>629593</v>
      </c>
      <c r="G555">
        <v>0.57669999999999999</v>
      </c>
      <c r="H555">
        <v>0.01</v>
      </c>
      <c r="I555">
        <v>1.8E-3</v>
      </c>
      <c r="J555" s="6">
        <v>2.2460000000000001E-8</v>
      </c>
    </row>
    <row r="556" spans="1:10" x14ac:dyDescent="0.2">
      <c r="A556">
        <v>3</v>
      </c>
      <c r="B556">
        <v>42706695</v>
      </c>
      <c r="C556" t="s">
        <v>2610</v>
      </c>
      <c r="D556" t="s">
        <v>892</v>
      </c>
      <c r="E556" t="s">
        <v>893</v>
      </c>
      <c r="F556">
        <v>485486</v>
      </c>
      <c r="G556">
        <v>7.0699999999999999E-2</v>
      </c>
      <c r="H556">
        <v>-2.1899999999999999E-2</v>
      </c>
      <c r="I556">
        <v>3.8999999999999998E-3</v>
      </c>
      <c r="J556" s="6">
        <v>2.2589999999999999E-8</v>
      </c>
    </row>
    <row r="557" spans="1:10" x14ac:dyDescent="0.2">
      <c r="A557">
        <v>8</v>
      </c>
      <c r="B557">
        <v>25792789</v>
      </c>
      <c r="C557" t="s">
        <v>2611</v>
      </c>
      <c r="D557" t="s">
        <v>895</v>
      </c>
      <c r="E557" t="s">
        <v>893</v>
      </c>
      <c r="F557">
        <v>607782</v>
      </c>
      <c r="G557">
        <v>0.71889999999999998</v>
      </c>
      <c r="H557">
        <v>1.17E-2</v>
      </c>
      <c r="I557">
        <v>2.0999999999999999E-3</v>
      </c>
      <c r="J557" s="6">
        <v>2.3330000000000001E-8</v>
      </c>
    </row>
    <row r="558" spans="1:10" x14ac:dyDescent="0.2">
      <c r="A558">
        <v>11</v>
      </c>
      <c r="B558">
        <v>115022404</v>
      </c>
      <c r="C558" t="s">
        <v>2612</v>
      </c>
      <c r="D558" t="s">
        <v>892</v>
      </c>
      <c r="E558" t="s">
        <v>893</v>
      </c>
      <c r="F558">
        <v>697572</v>
      </c>
      <c r="G558">
        <v>0.4995</v>
      </c>
      <c r="H558">
        <v>-9.4000000000000004E-3</v>
      </c>
      <c r="I558">
        <v>1.6999999999999999E-3</v>
      </c>
      <c r="J558" s="6">
        <v>2.3619999999999999E-8</v>
      </c>
    </row>
    <row r="559" spans="1:10" x14ac:dyDescent="0.2">
      <c r="A559">
        <v>9</v>
      </c>
      <c r="B559">
        <v>14500538</v>
      </c>
      <c r="C559" t="s">
        <v>2613</v>
      </c>
      <c r="D559" t="s">
        <v>894</v>
      </c>
      <c r="E559" t="s">
        <v>893</v>
      </c>
      <c r="F559">
        <v>629725</v>
      </c>
      <c r="G559">
        <v>0.1983</v>
      </c>
      <c r="H559">
        <v>1.2800000000000001E-2</v>
      </c>
      <c r="I559">
        <v>2.3E-3</v>
      </c>
      <c r="J559" s="6">
        <v>2.4109999999999999E-8</v>
      </c>
    </row>
    <row r="560" spans="1:10" x14ac:dyDescent="0.2">
      <c r="A560">
        <v>9</v>
      </c>
      <c r="B560">
        <v>140646121</v>
      </c>
      <c r="C560" t="s">
        <v>2614</v>
      </c>
      <c r="D560" t="s">
        <v>892</v>
      </c>
      <c r="E560" t="s">
        <v>893</v>
      </c>
      <c r="F560">
        <v>600710</v>
      </c>
      <c r="G560">
        <v>0.82740000000000002</v>
      </c>
      <c r="H560">
        <v>1.3599999999999999E-2</v>
      </c>
      <c r="I560">
        <v>2.3999999999999998E-3</v>
      </c>
      <c r="J560" s="6">
        <v>2.4270000000000002E-8</v>
      </c>
    </row>
    <row r="561" spans="1:10" x14ac:dyDescent="0.2">
      <c r="A561">
        <v>16</v>
      </c>
      <c r="B561">
        <v>53498655</v>
      </c>
      <c r="C561" t="s">
        <v>2615</v>
      </c>
      <c r="D561" t="s">
        <v>894</v>
      </c>
      <c r="E561" t="s">
        <v>893</v>
      </c>
      <c r="F561">
        <v>618064</v>
      </c>
      <c r="G561">
        <v>0.68610000000000004</v>
      </c>
      <c r="H561">
        <v>1.0699999999999999E-2</v>
      </c>
      <c r="I561">
        <v>1.9E-3</v>
      </c>
      <c r="J561" s="6">
        <v>2.463E-8</v>
      </c>
    </row>
    <row r="562" spans="1:10" x14ac:dyDescent="0.2">
      <c r="A562">
        <v>19</v>
      </c>
      <c r="B562">
        <v>46070039</v>
      </c>
      <c r="C562" t="s">
        <v>2616</v>
      </c>
      <c r="D562" t="s">
        <v>895</v>
      </c>
      <c r="E562" t="s">
        <v>894</v>
      </c>
      <c r="F562">
        <v>598520</v>
      </c>
      <c r="G562">
        <v>0.32890000000000003</v>
      </c>
      <c r="H562">
        <v>1.09E-2</v>
      </c>
      <c r="I562">
        <v>2E-3</v>
      </c>
      <c r="J562" s="6">
        <v>2.487E-8</v>
      </c>
    </row>
    <row r="563" spans="1:10" x14ac:dyDescent="0.2">
      <c r="A563">
        <v>2</v>
      </c>
      <c r="B563">
        <v>111894720</v>
      </c>
      <c r="C563" t="s">
        <v>2617</v>
      </c>
      <c r="D563" t="s">
        <v>895</v>
      </c>
      <c r="E563" t="s">
        <v>894</v>
      </c>
      <c r="F563">
        <v>697541</v>
      </c>
      <c r="G563">
        <v>0.92159999999999997</v>
      </c>
      <c r="H563">
        <v>-1.9099999999999999E-2</v>
      </c>
      <c r="I563">
        <v>3.3999999999999998E-3</v>
      </c>
      <c r="J563" s="6">
        <v>2.5410000000000001E-8</v>
      </c>
    </row>
    <row r="564" spans="1:10" x14ac:dyDescent="0.2">
      <c r="A564">
        <v>12</v>
      </c>
      <c r="B564">
        <v>69657145</v>
      </c>
      <c r="C564" t="s">
        <v>2618</v>
      </c>
      <c r="D564" t="s">
        <v>892</v>
      </c>
      <c r="E564" t="s">
        <v>893</v>
      </c>
      <c r="F564">
        <v>630023</v>
      </c>
      <c r="G564">
        <v>0.73129999999999995</v>
      </c>
      <c r="H564">
        <v>-1.0999999999999999E-2</v>
      </c>
      <c r="I564">
        <v>2E-3</v>
      </c>
      <c r="J564" s="6">
        <v>2.557E-8</v>
      </c>
    </row>
    <row r="565" spans="1:10" x14ac:dyDescent="0.2">
      <c r="A565">
        <v>9</v>
      </c>
      <c r="B565">
        <v>116551303</v>
      </c>
      <c r="C565" t="s">
        <v>2619</v>
      </c>
      <c r="D565" t="s">
        <v>892</v>
      </c>
      <c r="E565" t="s">
        <v>893</v>
      </c>
      <c r="F565">
        <v>485486</v>
      </c>
      <c r="G565">
        <v>0.73909999999999998</v>
      </c>
      <c r="H565">
        <v>-1.2500000000000001E-2</v>
      </c>
      <c r="I565">
        <v>2.2000000000000001E-3</v>
      </c>
      <c r="J565" s="6">
        <v>2.559E-8</v>
      </c>
    </row>
    <row r="566" spans="1:10" x14ac:dyDescent="0.2">
      <c r="A566">
        <v>3</v>
      </c>
      <c r="B566">
        <v>25585166</v>
      </c>
      <c r="C566" t="s">
        <v>2620</v>
      </c>
      <c r="D566" t="s">
        <v>892</v>
      </c>
      <c r="E566" t="s">
        <v>893</v>
      </c>
      <c r="F566">
        <v>691323</v>
      </c>
      <c r="G566">
        <v>0.45619999999999999</v>
      </c>
      <c r="H566">
        <v>-9.4999999999999998E-3</v>
      </c>
      <c r="I566">
        <v>1.6999999999999999E-3</v>
      </c>
      <c r="J566" s="6">
        <v>2.5959999999999999E-8</v>
      </c>
    </row>
    <row r="567" spans="1:10" x14ac:dyDescent="0.2">
      <c r="A567">
        <v>6</v>
      </c>
      <c r="B567">
        <v>33557225</v>
      </c>
      <c r="C567" t="s">
        <v>2621</v>
      </c>
      <c r="D567" t="s">
        <v>892</v>
      </c>
      <c r="E567" t="s">
        <v>893</v>
      </c>
      <c r="F567">
        <v>628675</v>
      </c>
      <c r="G567">
        <v>0.32969999999999999</v>
      </c>
      <c r="H567">
        <v>1.0500000000000001E-2</v>
      </c>
      <c r="I567">
        <v>1.9E-3</v>
      </c>
      <c r="J567" s="6">
        <v>2.634E-8</v>
      </c>
    </row>
    <row r="568" spans="1:10" x14ac:dyDescent="0.2">
      <c r="A568">
        <v>11</v>
      </c>
      <c r="B568">
        <v>10247283</v>
      </c>
      <c r="C568" t="s">
        <v>2622</v>
      </c>
      <c r="D568" t="s">
        <v>892</v>
      </c>
      <c r="E568" t="s">
        <v>894</v>
      </c>
      <c r="F568">
        <v>551523</v>
      </c>
      <c r="G568">
        <v>0.4839</v>
      </c>
      <c r="H568">
        <v>1.03E-2</v>
      </c>
      <c r="I568">
        <v>1.9E-3</v>
      </c>
      <c r="J568" s="6">
        <v>2.6440000000000001E-8</v>
      </c>
    </row>
    <row r="569" spans="1:10" x14ac:dyDescent="0.2">
      <c r="A569">
        <v>19</v>
      </c>
      <c r="B569">
        <v>4174398</v>
      </c>
      <c r="C569" t="s">
        <v>2623</v>
      </c>
      <c r="D569" t="s">
        <v>894</v>
      </c>
      <c r="E569" t="s">
        <v>893</v>
      </c>
      <c r="F569">
        <v>618344</v>
      </c>
      <c r="G569">
        <v>0.12330000000000001</v>
      </c>
      <c r="H569">
        <v>1.54E-2</v>
      </c>
      <c r="I569">
        <v>2.8E-3</v>
      </c>
      <c r="J569" s="6">
        <v>2.7240000000000001E-8</v>
      </c>
    </row>
    <row r="570" spans="1:10" x14ac:dyDescent="0.2">
      <c r="A570">
        <v>4</v>
      </c>
      <c r="B570">
        <v>18011202</v>
      </c>
      <c r="C570" t="s">
        <v>2624</v>
      </c>
      <c r="D570" t="s">
        <v>892</v>
      </c>
      <c r="E570" t="s">
        <v>893</v>
      </c>
      <c r="F570">
        <v>629954</v>
      </c>
      <c r="G570">
        <v>0.85909999999999997</v>
      </c>
      <c r="H570">
        <v>-1.4200000000000001E-2</v>
      </c>
      <c r="I570">
        <v>2.5000000000000001E-3</v>
      </c>
      <c r="J570" s="6">
        <v>2.754E-8</v>
      </c>
    </row>
    <row r="571" spans="1:10" x14ac:dyDescent="0.2">
      <c r="A571">
        <v>16</v>
      </c>
      <c r="B571">
        <v>3344618</v>
      </c>
      <c r="C571" t="s">
        <v>2625</v>
      </c>
      <c r="D571" t="s">
        <v>892</v>
      </c>
      <c r="E571" t="s">
        <v>893</v>
      </c>
      <c r="F571">
        <v>625105</v>
      </c>
      <c r="G571">
        <v>0.67330000000000001</v>
      </c>
      <c r="H571">
        <v>-1.06E-2</v>
      </c>
      <c r="I571">
        <v>1.9E-3</v>
      </c>
      <c r="J571" s="6">
        <v>2.7859999999999999E-8</v>
      </c>
    </row>
    <row r="572" spans="1:10" x14ac:dyDescent="0.2">
      <c r="A572">
        <v>10</v>
      </c>
      <c r="B572">
        <v>122977030</v>
      </c>
      <c r="C572" t="s">
        <v>2626</v>
      </c>
      <c r="D572" t="s">
        <v>895</v>
      </c>
      <c r="E572" t="s">
        <v>893</v>
      </c>
      <c r="F572">
        <v>630054</v>
      </c>
      <c r="G572">
        <v>0.152</v>
      </c>
      <c r="H572">
        <v>-1.34E-2</v>
      </c>
      <c r="I572">
        <v>2.3999999999999998E-3</v>
      </c>
      <c r="J572" s="6">
        <v>2.817E-8</v>
      </c>
    </row>
    <row r="573" spans="1:10" x14ac:dyDescent="0.2">
      <c r="A573">
        <v>5</v>
      </c>
      <c r="B573">
        <v>134791523</v>
      </c>
      <c r="C573" t="s">
        <v>2627</v>
      </c>
      <c r="D573" t="s">
        <v>892</v>
      </c>
      <c r="E573" t="s">
        <v>895</v>
      </c>
      <c r="F573">
        <v>630075</v>
      </c>
      <c r="G573">
        <v>0.48649999999999999</v>
      </c>
      <c r="H573">
        <v>9.9000000000000008E-3</v>
      </c>
      <c r="I573">
        <v>1.8E-3</v>
      </c>
      <c r="J573" s="6">
        <v>2.8290000000000001E-8</v>
      </c>
    </row>
    <row r="574" spans="1:10" x14ac:dyDescent="0.2">
      <c r="A574">
        <v>16</v>
      </c>
      <c r="B574">
        <v>73809928</v>
      </c>
      <c r="C574" t="s">
        <v>2628</v>
      </c>
      <c r="D574" t="s">
        <v>895</v>
      </c>
      <c r="E574" t="s">
        <v>894</v>
      </c>
      <c r="F574">
        <v>618339</v>
      </c>
      <c r="G574">
        <v>0.48449999999999999</v>
      </c>
      <c r="H574">
        <v>0.01</v>
      </c>
      <c r="I574">
        <v>1.8E-3</v>
      </c>
      <c r="J574" s="6">
        <v>2.88E-8</v>
      </c>
    </row>
    <row r="575" spans="1:10" x14ac:dyDescent="0.2">
      <c r="A575">
        <v>5</v>
      </c>
      <c r="B575">
        <v>124157377</v>
      </c>
      <c r="C575" t="s">
        <v>2629</v>
      </c>
      <c r="D575" t="s">
        <v>892</v>
      </c>
      <c r="E575" t="s">
        <v>893</v>
      </c>
      <c r="F575">
        <v>697636</v>
      </c>
      <c r="G575">
        <v>0.1348</v>
      </c>
      <c r="H575">
        <v>-1.37E-2</v>
      </c>
      <c r="I575">
        <v>2.5000000000000001E-3</v>
      </c>
      <c r="J575" s="6">
        <v>2.9049999999999999E-8</v>
      </c>
    </row>
    <row r="576" spans="1:10" x14ac:dyDescent="0.2">
      <c r="A576">
        <v>6</v>
      </c>
      <c r="B576">
        <v>133601845</v>
      </c>
      <c r="C576" t="s">
        <v>2630</v>
      </c>
      <c r="D576" t="s">
        <v>892</v>
      </c>
      <c r="E576" t="s">
        <v>894</v>
      </c>
      <c r="F576">
        <v>630029</v>
      </c>
      <c r="G576">
        <v>0.89419999999999999</v>
      </c>
      <c r="H576">
        <v>1.6199999999999999E-2</v>
      </c>
      <c r="I576">
        <v>2.8999999999999998E-3</v>
      </c>
      <c r="J576" s="6">
        <v>2.9280000000000001E-8</v>
      </c>
    </row>
    <row r="577" spans="1:10" x14ac:dyDescent="0.2">
      <c r="A577">
        <v>10</v>
      </c>
      <c r="B577">
        <v>64765654</v>
      </c>
      <c r="C577" t="s">
        <v>2631</v>
      </c>
      <c r="D577" t="s">
        <v>895</v>
      </c>
      <c r="E577" t="s">
        <v>894</v>
      </c>
      <c r="F577">
        <v>697668</v>
      </c>
      <c r="G577">
        <v>0.46550000000000002</v>
      </c>
      <c r="H577">
        <v>9.2999999999999992E-3</v>
      </c>
      <c r="I577">
        <v>1.6999999999999999E-3</v>
      </c>
      <c r="J577" s="6">
        <v>2.962E-8</v>
      </c>
    </row>
    <row r="578" spans="1:10" x14ac:dyDescent="0.2">
      <c r="A578">
        <v>4</v>
      </c>
      <c r="B578">
        <v>95991417</v>
      </c>
      <c r="C578" t="s">
        <v>2632</v>
      </c>
      <c r="D578" t="s">
        <v>892</v>
      </c>
      <c r="E578" t="s">
        <v>893</v>
      </c>
      <c r="F578">
        <v>630059</v>
      </c>
      <c r="G578">
        <v>0.35289999999999999</v>
      </c>
      <c r="H578">
        <v>-1.03E-2</v>
      </c>
      <c r="I578">
        <v>1.9E-3</v>
      </c>
      <c r="J578" s="6">
        <v>3.0470000000000001E-8</v>
      </c>
    </row>
    <row r="579" spans="1:10" x14ac:dyDescent="0.2">
      <c r="A579">
        <v>3</v>
      </c>
      <c r="B579">
        <v>57187036</v>
      </c>
      <c r="C579" t="s">
        <v>2633</v>
      </c>
      <c r="D579" t="s">
        <v>892</v>
      </c>
      <c r="E579" t="s">
        <v>893</v>
      </c>
      <c r="F579">
        <v>689410</v>
      </c>
      <c r="G579">
        <v>0.91120000000000001</v>
      </c>
      <c r="H579">
        <v>-1.6400000000000001E-2</v>
      </c>
      <c r="I579">
        <v>3.0000000000000001E-3</v>
      </c>
      <c r="J579" s="6">
        <v>3.0559999999999997E-8</v>
      </c>
    </row>
    <row r="580" spans="1:10" x14ac:dyDescent="0.2">
      <c r="A580">
        <v>21</v>
      </c>
      <c r="B580">
        <v>16522082</v>
      </c>
      <c r="C580" t="s">
        <v>2634</v>
      </c>
      <c r="D580" t="s">
        <v>892</v>
      </c>
      <c r="E580" t="s">
        <v>893</v>
      </c>
      <c r="F580">
        <v>629783</v>
      </c>
      <c r="G580">
        <v>0.8115</v>
      </c>
      <c r="H580">
        <v>1.2800000000000001E-2</v>
      </c>
      <c r="I580">
        <v>2.3E-3</v>
      </c>
      <c r="J580" s="6">
        <v>3.1739999999999998E-8</v>
      </c>
    </row>
    <row r="581" spans="1:10" x14ac:dyDescent="0.2">
      <c r="A581">
        <v>1</v>
      </c>
      <c r="B581">
        <v>54743111</v>
      </c>
      <c r="C581" t="s">
        <v>2635</v>
      </c>
      <c r="D581" t="s">
        <v>895</v>
      </c>
      <c r="E581" t="s">
        <v>894</v>
      </c>
      <c r="F581">
        <v>686645</v>
      </c>
      <c r="G581">
        <v>0.69040000000000001</v>
      </c>
      <c r="H581">
        <v>1.06E-2</v>
      </c>
      <c r="I581">
        <v>1.9E-3</v>
      </c>
      <c r="J581" s="6">
        <v>3.1839999999999999E-8</v>
      </c>
    </row>
    <row r="582" spans="1:10" x14ac:dyDescent="0.2">
      <c r="A582">
        <v>15</v>
      </c>
      <c r="B582">
        <v>96773548</v>
      </c>
      <c r="C582" t="s">
        <v>2636</v>
      </c>
      <c r="D582" t="s">
        <v>895</v>
      </c>
      <c r="E582" t="s">
        <v>894</v>
      </c>
      <c r="F582">
        <v>630046</v>
      </c>
      <c r="G582">
        <v>0.60499999999999998</v>
      </c>
      <c r="H582">
        <v>-1.01E-2</v>
      </c>
      <c r="I582">
        <v>1.8E-3</v>
      </c>
      <c r="J582" s="6">
        <v>3.1900000000000001E-8</v>
      </c>
    </row>
    <row r="583" spans="1:10" x14ac:dyDescent="0.2">
      <c r="A583">
        <v>7</v>
      </c>
      <c r="B583">
        <v>49616203</v>
      </c>
      <c r="C583" t="s">
        <v>2637</v>
      </c>
      <c r="D583" t="s">
        <v>892</v>
      </c>
      <c r="E583" t="s">
        <v>893</v>
      </c>
      <c r="F583">
        <v>695760</v>
      </c>
      <c r="G583">
        <v>0.41449999999999998</v>
      </c>
      <c r="H583">
        <v>9.5999999999999992E-3</v>
      </c>
      <c r="I583">
        <v>1.6999999999999999E-3</v>
      </c>
      <c r="J583" s="6">
        <v>3.2000000000000002E-8</v>
      </c>
    </row>
    <row r="584" spans="1:10" x14ac:dyDescent="0.2">
      <c r="A584">
        <v>10</v>
      </c>
      <c r="B584">
        <v>33522229</v>
      </c>
      <c r="C584" t="s">
        <v>2638</v>
      </c>
      <c r="D584" t="s">
        <v>895</v>
      </c>
      <c r="E584" t="s">
        <v>894</v>
      </c>
      <c r="F584">
        <v>485486</v>
      </c>
      <c r="G584">
        <v>0.95420000000000005</v>
      </c>
      <c r="H584">
        <v>-2.5899999999999999E-2</v>
      </c>
      <c r="I584">
        <v>4.7000000000000002E-3</v>
      </c>
      <c r="J584" s="6">
        <v>3.2129999999999997E-8</v>
      </c>
    </row>
    <row r="585" spans="1:10" x14ac:dyDescent="0.2">
      <c r="A585">
        <v>2</v>
      </c>
      <c r="B585">
        <v>112407208</v>
      </c>
      <c r="C585" t="s">
        <v>2639</v>
      </c>
      <c r="D585" t="s">
        <v>895</v>
      </c>
      <c r="E585" t="s">
        <v>894</v>
      </c>
      <c r="F585">
        <v>485486</v>
      </c>
      <c r="G585">
        <v>0.78129999999999999</v>
      </c>
      <c r="H585">
        <v>-1.3100000000000001E-2</v>
      </c>
      <c r="I585">
        <v>2.3999999999999998E-3</v>
      </c>
      <c r="J585" s="6">
        <v>3.2369999999999998E-8</v>
      </c>
    </row>
    <row r="586" spans="1:10" x14ac:dyDescent="0.2">
      <c r="A586">
        <v>12</v>
      </c>
      <c r="B586">
        <v>131441717</v>
      </c>
      <c r="C586" t="s">
        <v>2640</v>
      </c>
      <c r="D586" t="s">
        <v>892</v>
      </c>
      <c r="E586" t="s">
        <v>893</v>
      </c>
      <c r="F586">
        <v>609139</v>
      </c>
      <c r="G586">
        <v>0.72409999999999997</v>
      </c>
      <c r="H586">
        <v>1.14E-2</v>
      </c>
      <c r="I586">
        <v>2.0999999999999999E-3</v>
      </c>
      <c r="J586" s="6">
        <v>3.243E-8</v>
      </c>
    </row>
    <row r="587" spans="1:10" x14ac:dyDescent="0.2">
      <c r="A587">
        <v>10</v>
      </c>
      <c r="B587">
        <v>106767803</v>
      </c>
      <c r="C587" t="s">
        <v>2641</v>
      </c>
      <c r="D587" t="s">
        <v>894</v>
      </c>
      <c r="E587" t="s">
        <v>893</v>
      </c>
      <c r="F587">
        <v>626508</v>
      </c>
      <c r="G587">
        <v>0.13189999999999999</v>
      </c>
      <c r="H587">
        <v>-1.43E-2</v>
      </c>
      <c r="I587">
        <v>2.5999999999999999E-3</v>
      </c>
      <c r="J587" s="6">
        <v>3.2800000000000003E-8</v>
      </c>
    </row>
    <row r="588" spans="1:10" x14ac:dyDescent="0.2">
      <c r="A588">
        <v>18</v>
      </c>
      <c r="B588">
        <v>45921214</v>
      </c>
      <c r="C588" t="s">
        <v>2642</v>
      </c>
      <c r="D588" t="s">
        <v>892</v>
      </c>
      <c r="E588" t="s">
        <v>893</v>
      </c>
      <c r="F588">
        <v>685789</v>
      </c>
      <c r="G588">
        <v>0.5413</v>
      </c>
      <c r="H588">
        <v>9.4999999999999998E-3</v>
      </c>
      <c r="I588">
        <v>1.6999999999999999E-3</v>
      </c>
      <c r="J588" s="6">
        <v>3.3920000000000002E-8</v>
      </c>
    </row>
    <row r="589" spans="1:10" x14ac:dyDescent="0.2">
      <c r="A589">
        <v>17</v>
      </c>
      <c r="B589">
        <v>27679725</v>
      </c>
      <c r="C589" t="s">
        <v>2643</v>
      </c>
      <c r="D589" t="s">
        <v>892</v>
      </c>
      <c r="E589" t="s">
        <v>893</v>
      </c>
      <c r="F589">
        <v>695366</v>
      </c>
      <c r="G589">
        <v>0.46550000000000002</v>
      </c>
      <c r="H589">
        <v>9.2999999999999992E-3</v>
      </c>
      <c r="I589">
        <v>1.6999999999999999E-3</v>
      </c>
      <c r="J589" s="6">
        <v>3.4259999999999997E-8</v>
      </c>
    </row>
    <row r="590" spans="1:10" x14ac:dyDescent="0.2">
      <c r="A590">
        <v>6</v>
      </c>
      <c r="B590">
        <v>129373689</v>
      </c>
      <c r="C590" t="s">
        <v>2644</v>
      </c>
      <c r="D590" t="s">
        <v>892</v>
      </c>
      <c r="E590" t="s">
        <v>893</v>
      </c>
      <c r="F590">
        <v>697557</v>
      </c>
      <c r="G590">
        <v>0.55759999999999998</v>
      </c>
      <c r="H590">
        <v>9.2999999999999992E-3</v>
      </c>
      <c r="I590">
        <v>1.6999999999999999E-3</v>
      </c>
      <c r="J590" s="6">
        <v>3.4340000000000002E-8</v>
      </c>
    </row>
    <row r="591" spans="1:10" x14ac:dyDescent="0.2">
      <c r="A591">
        <v>1</v>
      </c>
      <c r="B591">
        <v>155908657</v>
      </c>
      <c r="C591" t="s">
        <v>2645</v>
      </c>
      <c r="D591" t="s">
        <v>894</v>
      </c>
      <c r="E591" t="s">
        <v>893</v>
      </c>
      <c r="F591">
        <v>485486</v>
      </c>
      <c r="G591">
        <v>0.98129999999999995</v>
      </c>
      <c r="H591">
        <v>4.1300000000000003E-2</v>
      </c>
      <c r="I591">
        <v>7.4999999999999997E-3</v>
      </c>
      <c r="J591" s="6">
        <v>3.5259999999999999E-8</v>
      </c>
    </row>
    <row r="592" spans="1:10" x14ac:dyDescent="0.2">
      <c r="A592">
        <v>2</v>
      </c>
      <c r="B592">
        <v>208386024</v>
      </c>
      <c r="C592" t="s">
        <v>2646</v>
      </c>
      <c r="D592" t="s">
        <v>895</v>
      </c>
      <c r="E592" t="s">
        <v>894</v>
      </c>
      <c r="F592">
        <v>630058</v>
      </c>
      <c r="G592">
        <v>0.81799999999999995</v>
      </c>
      <c r="H592">
        <v>1.26E-2</v>
      </c>
      <c r="I592">
        <v>2.3E-3</v>
      </c>
      <c r="J592" s="6">
        <v>3.5530000000000001E-8</v>
      </c>
    </row>
    <row r="593" spans="1:10" x14ac:dyDescent="0.2">
      <c r="A593">
        <v>2</v>
      </c>
      <c r="B593">
        <v>63053048</v>
      </c>
      <c r="C593" t="s">
        <v>2647</v>
      </c>
      <c r="D593" t="s">
        <v>892</v>
      </c>
      <c r="E593" t="s">
        <v>893</v>
      </c>
      <c r="F593">
        <v>697620</v>
      </c>
      <c r="G593">
        <v>0.4793</v>
      </c>
      <c r="H593">
        <v>-9.2999999999999992E-3</v>
      </c>
      <c r="I593">
        <v>1.6999999999999999E-3</v>
      </c>
      <c r="J593" s="6">
        <v>3.5619999999999997E-8</v>
      </c>
    </row>
    <row r="594" spans="1:10" x14ac:dyDescent="0.2">
      <c r="A594">
        <v>18</v>
      </c>
      <c r="B594">
        <v>76741423</v>
      </c>
      <c r="C594" t="s">
        <v>2648</v>
      </c>
      <c r="D594" t="s">
        <v>895</v>
      </c>
      <c r="E594" t="s">
        <v>894</v>
      </c>
      <c r="F594">
        <v>692134</v>
      </c>
      <c r="G594">
        <v>0.9375</v>
      </c>
      <c r="H594">
        <v>1.9400000000000001E-2</v>
      </c>
      <c r="I594">
        <v>3.5000000000000001E-3</v>
      </c>
      <c r="J594" s="6">
        <v>3.6430000000000003E-8</v>
      </c>
    </row>
    <row r="595" spans="1:10" x14ac:dyDescent="0.2">
      <c r="A595">
        <v>2</v>
      </c>
      <c r="B595">
        <v>161714729</v>
      </c>
      <c r="C595" t="s">
        <v>2649</v>
      </c>
      <c r="D595" t="s">
        <v>892</v>
      </c>
      <c r="E595" t="s">
        <v>894</v>
      </c>
      <c r="F595">
        <v>690233</v>
      </c>
      <c r="G595">
        <v>0.66339999999999999</v>
      </c>
      <c r="H595">
        <v>9.7999999999999997E-3</v>
      </c>
      <c r="I595">
        <v>1.8E-3</v>
      </c>
      <c r="J595" s="6">
        <v>3.6739999999999997E-8</v>
      </c>
    </row>
    <row r="596" spans="1:10" x14ac:dyDescent="0.2">
      <c r="A596">
        <v>10</v>
      </c>
      <c r="B596">
        <v>77469230</v>
      </c>
      <c r="C596" t="s">
        <v>2650</v>
      </c>
      <c r="D596" t="s">
        <v>895</v>
      </c>
      <c r="E596" t="s">
        <v>894</v>
      </c>
      <c r="F596">
        <v>629141</v>
      </c>
      <c r="G596">
        <v>0.1321</v>
      </c>
      <c r="H596">
        <v>-1.4800000000000001E-2</v>
      </c>
      <c r="I596">
        <v>2.7000000000000001E-3</v>
      </c>
      <c r="J596" s="6">
        <v>3.6790000000000001E-8</v>
      </c>
    </row>
    <row r="597" spans="1:10" x14ac:dyDescent="0.2">
      <c r="A597">
        <v>17</v>
      </c>
      <c r="B597">
        <v>56040311</v>
      </c>
      <c r="C597" t="s">
        <v>2651</v>
      </c>
      <c r="D597" t="s">
        <v>895</v>
      </c>
      <c r="E597" t="s">
        <v>894</v>
      </c>
      <c r="F597">
        <v>598785</v>
      </c>
      <c r="G597">
        <v>0.91849999999999998</v>
      </c>
      <c r="H597">
        <v>-1.8100000000000002E-2</v>
      </c>
      <c r="I597">
        <v>3.3E-3</v>
      </c>
      <c r="J597" s="6">
        <v>3.7499999999999998E-8</v>
      </c>
    </row>
    <row r="598" spans="1:10" x14ac:dyDescent="0.2">
      <c r="A598">
        <v>12</v>
      </c>
      <c r="B598">
        <v>1204676</v>
      </c>
      <c r="C598" t="s">
        <v>2652</v>
      </c>
      <c r="D598" t="s">
        <v>895</v>
      </c>
      <c r="E598" t="s">
        <v>893</v>
      </c>
      <c r="F598">
        <v>629581</v>
      </c>
      <c r="G598">
        <v>0.73089999999999999</v>
      </c>
      <c r="H598">
        <v>1.15E-2</v>
      </c>
      <c r="I598">
        <v>2.0999999999999999E-3</v>
      </c>
      <c r="J598" s="6">
        <v>3.756E-8</v>
      </c>
    </row>
    <row r="599" spans="1:10" x14ac:dyDescent="0.2">
      <c r="A599">
        <v>7</v>
      </c>
      <c r="B599">
        <v>54343287</v>
      </c>
      <c r="C599" t="s">
        <v>2653</v>
      </c>
      <c r="D599" t="s">
        <v>895</v>
      </c>
      <c r="E599" t="s">
        <v>893</v>
      </c>
      <c r="F599">
        <v>485486</v>
      </c>
      <c r="G599">
        <v>0.55600000000000005</v>
      </c>
      <c r="H599">
        <v>-1.0999999999999999E-2</v>
      </c>
      <c r="I599">
        <v>2E-3</v>
      </c>
      <c r="J599" s="6">
        <v>3.7739999999999999E-8</v>
      </c>
    </row>
    <row r="600" spans="1:10" x14ac:dyDescent="0.2">
      <c r="A600">
        <v>10</v>
      </c>
      <c r="B600">
        <v>80897384</v>
      </c>
      <c r="C600" t="s">
        <v>2654</v>
      </c>
      <c r="D600" t="s">
        <v>895</v>
      </c>
      <c r="E600" t="s">
        <v>894</v>
      </c>
      <c r="F600">
        <v>485486</v>
      </c>
      <c r="G600">
        <v>0.47039999999999998</v>
      </c>
      <c r="H600">
        <v>1.09E-2</v>
      </c>
      <c r="I600">
        <v>2E-3</v>
      </c>
      <c r="J600" s="6">
        <v>3.8719999999999999E-8</v>
      </c>
    </row>
    <row r="601" spans="1:10" x14ac:dyDescent="0.2">
      <c r="A601">
        <v>11</v>
      </c>
      <c r="B601">
        <v>112842773</v>
      </c>
      <c r="C601" t="s">
        <v>2655</v>
      </c>
      <c r="D601" t="s">
        <v>895</v>
      </c>
      <c r="E601" t="s">
        <v>894</v>
      </c>
      <c r="F601">
        <v>630059</v>
      </c>
      <c r="G601">
        <v>0.1216</v>
      </c>
      <c r="H601">
        <v>1.4999999999999999E-2</v>
      </c>
      <c r="I601">
        <v>2.7000000000000001E-3</v>
      </c>
      <c r="J601" s="6">
        <v>3.8859999999999999E-8</v>
      </c>
    </row>
    <row r="602" spans="1:10" x14ac:dyDescent="0.2">
      <c r="A602">
        <v>6</v>
      </c>
      <c r="B602">
        <v>116866019</v>
      </c>
      <c r="C602" t="s">
        <v>2656</v>
      </c>
      <c r="D602" t="s">
        <v>892</v>
      </c>
      <c r="E602" t="s">
        <v>893</v>
      </c>
      <c r="F602">
        <v>630080</v>
      </c>
      <c r="G602">
        <v>0.8498</v>
      </c>
      <c r="H602">
        <v>-1.3599999999999999E-2</v>
      </c>
      <c r="I602">
        <v>2.5000000000000001E-3</v>
      </c>
      <c r="J602" s="6">
        <v>3.8950000000000001E-8</v>
      </c>
    </row>
    <row r="603" spans="1:10" x14ac:dyDescent="0.2">
      <c r="A603">
        <v>16</v>
      </c>
      <c r="B603">
        <v>9733731</v>
      </c>
      <c r="C603" t="s">
        <v>2657</v>
      </c>
      <c r="D603" t="s">
        <v>892</v>
      </c>
      <c r="E603" t="s">
        <v>894</v>
      </c>
      <c r="F603">
        <v>485486</v>
      </c>
      <c r="G603">
        <v>0.73160000000000003</v>
      </c>
      <c r="H603">
        <v>-1.2200000000000001E-2</v>
      </c>
      <c r="I603">
        <v>2.2000000000000001E-3</v>
      </c>
      <c r="J603" s="6">
        <v>3.9169999999999999E-8</v>
      </c>
    </row>
    <row r="604" spans="1:10" x14ac:dyDescent="0.2">
      <c r="A604">
        <v>5</v>
      </c>
      <c r="B604">
        <v>55003944</v>
      </c>
      <c r="C604" t="s">
        <v>2658</v>
      </c>
      <c r="D604" t="s">
        <v>892</v>
      </c>
      <c r="E604" t="s">
        <v>893</v>
      </c>
      <c r="F604">
        <v>629982</v>
      </c>
      <c r="G604">
        <v>0.69110000000000005</v>
      </c>
      <c r="H604">
        <v>-1.0500000000000001E-2</v>
      </c>
      <c r="I604">
        <v>1.9E-3</v>
      </c>
      <c r="J604" s="6">
        <v>3.9570000000000003E-8</v>
      </c>
    </row>
    <row r="605" spans="1:10" x14ac:dyDescent="0.2">
      <c r="A605">
        <v>9</v>
      </c>
      <c r="B605">
        <v>103108941</v>
      </c>
      <c r="C605" t="s">
        <v>2659</v>
      </c>
      <c r="D605" t="s">
        <v>894</v>
      </c>
      <c r="E605" t="s">
        <v>893</v>
      </c>
      <c r="F605">
        <v>695870</v>
      </c>
      <c r="G605">
        <v>0.21010000000000001</v>
      </c>
      <c r="H605">
        <v>-1.17E-2</v>
      </c>
      <c r="I605">
        <v>2.0999999999999999E-3</v>
      </c>
      <c r="J605" s="6">
        <v>3.9570000000000003E-8</v>
      </c>
    </row>
    <row r="606" spans="1:10" x14ac:dyDescent="0.2">
      <c r="A606">
        <v>17</v>
      </c>
      <c r="B606">
        <v>9806678</v>
      </c>
      <c r="C606" t="s">
        <v>2660</v>
      </c>
      <c r="D606" t="s">
        <v>895</v>
      </c>
      <c r="E606" t="s">
        <v>894</v>
      </c>
      <c r="F606">
        <v>485486</v>
      </c>
      <c r="G606">
        <v>0.27660000000000001</v>
      </c>
      <c r="H606">
        <v>1.2200000000000001E-2</v>
      </c>
      <c r="I606">
        <v>2.2000000000000001E-3</v>
      </c>
      <c r="J606" s="6">
        <v>3.983E-8</v>
      </c>
    </row>
    <row r="607" spans="1:10" x14ac:dyDescent="0.2">
      <c r="A607">
        <v>1</v>
      </c>
      <c r="B607">
        <v>1527952</v>
      </c>
      <c r="C607" t="s">
        <v>2661</v>
      </c>
      <c r="D607" t="s">
        <v>895</v>
      </c>
      <c r="E607" t="s">
        <v>894</v>
      </c>
      <c r="F607">
        <v>485486</v>
      </c>
      <c r="G607">
        <v>0.6411</v>
      </c>
      <c r="H607">
        <v>1.2E-2</v>
      </c>
      <c r="I607">
        <v>2.2000000000000001E-3</v>
      </c>
      <c r="J607" s="6">
        <v>4.1099999999999997E-8</v>
      </c>
    </row>
    <row r="608" spans="1:10" x14ac:dyDescent="0.2">
      <c r="A608">
        <v>4</v>
      </c>
      <c r="B608">
        <v>157616767</v>
      </c>
      <c r="C608" t="s">
        <v>2662</v>
      </c>
      <c r="D608" t="s">
        <v>892</v>
      </c>
      <c r="E608" t="s">
        <v>893</v>
      </c>
      <c r="F608">
        <v>694875</v>
      </c>
      <c r="G608">
        <v>0.3957</v>
      </c>
      <c r="H608">
        <v>-9.7000000000000003E-3</v>
      </c>
      <c r="I608">
        <v>1.8E-3</v>
      </c>
      <c r="J608" s="6">
        <v>4.1449999999999997E-8</v>
      </c>
    </row>
    <row r="609" spans="1:10" x14ac:dyDescent="0.2">
      <c r="A609">
        <v>5</v>
      </c>
      <c r="B609">
        <v>56265899</v>
      </c>
      <c r="C609" t="s">
        <v>2663</v>
      </c>
      <c r="D609" t="s">
        <v>895</v>
      </c>
      <c r="E609" t="s">
        <v>894</v>
      </c>
      <c r="F609">
        <v>485486</v>
      </c>
      <c r="G609">
        <v>0.97699999999999998</v>
      </c>
      <c r="H609">
        <v>-3.7100000000000001E-2</v>
      </c>
      <c r="I609">
        <v>6.7999999999999996E-3</v>
      </c>
      <c r="J609" s="6">
        <v>4.3019999999999997E-8</v>
      </c>
    </row>
    <row r="610" spans="1:10" x14ac:dyDescent="0.2">
      <c r="A610">
        <v>16</v>
      </c>
      <c r="B610">
        <v>52322660</v>
      </c>
      <c r="C610" t="s">
        <v>2664</v>
      </c>
      <c r="D610" t="s">
        <v>892</v>
      </c>
      <c r="E610" t="s">
        <v>895</v>
      </c>
      <c r="F610">
        <v>629947</v>
      </c>
      <c r="G610">
        <v>0.46750000000000003</v>
      </c>
      <c r="H610">
        <v>-9.7999999999999997E-3</v>
      </c>
      <c r="I610">
        <v>1.8E-3</v>
      </c>
      <c r="J610" s="6">
        <v>4.3140000000000001E-8</v>
      </c>
    </row>
    <row r="611" spans="1:10" x14ac:dyDescent="0.2">
      <c r="A611">
        <v>4</v>
      </c>
      <c r="B611">
        <v>122624065</v>
      </c>
      <c r="C611" t="s">
        <v>2665</v>
      </c>
      <c r="D611" t="s">
        <v>895</v>
      </c>
      <c r="E611" t="s">
        <v>894</v>
      </c>
      <c r="F611">
        <v>697654</v>
      </c>
      <c r="G611">
        <v>0.64770000000000005</v>
      </c>
      <c r="H611">
        <v>9.7000000000000003E-3</v>
      </c>
      <c r="I611">
        <v>1.8E-3</v>
      </c>
      <c r="J611" s="6">
        <v>4.3970000000000003E-8</v>
      </c>
    </row>
    <row r="612" spans="1:10" x14ac:dyDescent="0.2">
      <c r="A612">
        <v>2</v>
      </c>
      <c r="B612">
        <v>218392555</v>
      </c>
      <c r="C612" t="s">
        <v>2666</v>
      </c>
      <c r="D612" t="s">
        <v>895</v>
      </c>
      <c r="E612" t="s">
        <v>894</v>
      </c>
      <c r="F612">
        <v>630070</v>
      </c>
      <c r="G612">
        <v>0.1</v>
      </c>
      <c r="H612">
        <v>1.5800000000000002E-2</v>
      </c>
      <c r="I612">
        <v>2.8999999999999998E-3</v>
      </c>
      <c r="J612" s="6">
        <v>4.4080000000000002E-8</v>
      </c>
    </row>
    <row r="613" spans="1:10" x14ac:dyDescent="0.2">
      <c r="A613">
        <v>3</v>
      </c>
      <c r="B613">
        <v>127397553</v>
      </c>
      <c r="C613" t="s">
        <v>2667</v>
      </c>
      <c r="D613" t="s">
        <v>894</v>
      </c>
      <c r="E613" t="s">
        <v>893</v>
      </c>
      <c r="F613">
        <v>629986</v>
      </c>
      <c r="G613">
        <v>0.19450000000000001</v>
      </c>
      <c r="H613">
        <v>1.2200000000000001E-2</v>
      </c>
      <c r="I613">
        <v>2.2000000000000001E-3</v>
      </c>
      <c r="J613" s="6">
        <v>4.4649999999999999E-8</v>
      </c>
    </row>
    <row r="614" spans="1:10" x14ac:dyDescent="0.2">
      <c r="A614">
        <v>4</v>
      </c>
      <c r="B614">
        <v>106160133</v>
      </c>
      <c r="C614" t="s">
        <v>2668</v>
      </c>
      <c r="D614" t="s">
        <v>892</v>
      </c>
      <c r="E614" t="s">
        <v>893</v>
      </c>
      <c r="F614">
        <v>485486</v>
      </c>
      <c r="G614">
        <v>0.21790000000000001</v>
      </c>
      <c r="H614">
        <v>-1.2999999999999999E-2</v>
      </c>
      <c r="I614">
        <v>2.3999999999999998E-3</v>
      </c>
      <c r="J614" s="6">
        <v>4.4729999999999998E-8</v>
      </c>
    </row>
    <row r="615" spans="1:10" x14ac:dyDescent="0.2">
      <c r="A615">
        <v>8</v>
      </c>
      <c r="B615">
        <v>27167942</v>
      </c>
      <c r="C615" t="s">
        <v>2669</v>
      </c>
      <c r="D615" t="s">
        <v>895</v>
      </c>
      <c r="E615" t="s">
        <v>894</v>
      </c>
      <c r="F615">
        <v>697525</v>
      </c>
      <c r="G615">
        <v>0.79430000000000001</v>
      </c>
      <c r="H615">
        <v>-1.15E-2</v>
      </c>
      <c r="I615">
        <v>2.0999999999999999E-3</v>
      </c>
      <c r="J615" s="6">
        <v>4.8400000000000003E-8</v>
      </c>
    </row>
    <row r="616" spans="1:10" x14ac:dyDescent="0.2">
      <c r="A616">
        <v>5</v>
      </c>
      <c r="B616">
        <v>127357526</v>
      </c>
      <c r="C616" t="s">
        <v>2670</v>
      </c>
      <c r="D616" t="s">
        <v>895</v>
      </c>
      <c r="E616" t="s">
        <v>894</v>
      </c>
      <c r="F616">
        <v>630038</v>
      </c>
      <c r="G616">
        <v>0.2364</v>
      </c>
      <c r="H616">
        <v>-1.14E-2</v>
      </c>
      <c r="I616">
        <v>2.0999999999999999E-3</v>
      </c>
      <c r="J616" s="6">
        <v>4.8559999999999999E-8</v>
      </c>
    </row>
    <row r="617" spans="1:10" x14ac:dyDescent="0.2">
      <c r="A617">
        <v>20</v>
      </c>
      <c r="B617">
        <v>10968891</v>
      </c>
      <c r="C617" t="s">
        <v>2671</v>
      </c>
      <c r="D617" t="s">
        <v>895</v>
      </c>
      <c r="E617" t="s">
        <v>894</v>
      </c>
      <c r="F617">
        <v>697648</v>
      </c>
      <c r="G617">
        <v>0.30120000000000002</v>
      </c>
      <c r="H617">
        <v>-1.0200000000000001E-2</v>
      </c>
      <c r="I617">
        <v>1.9E-3</v>
      </c>
      <c r="J617" s="6">
        <v>4.9049999999999999E-8</v>
      </c>
    </row>
    <row r="618" spans="1:10" x14ac:dyDescent="0.2">
      <c r="A618">
        <v>7</v>
      </c>
      <c r="B618">
        <v>114310053</v>
      </c>
      <c r="C618" t="s">
        <v>2672</v>
      </c>
      <c r="D618" t="s">
        <v>895</v>
      </c>
      <c r="E618" t="s">
        <v>893</v>
      </c>
      <c r="F618">
        <v>697565</v>
      </c>
      <c r="G618">
        <v>0.46489999999999998</v>
      </c>
      <c r="H618">
        <v>9.1999999999999998E-3</v>
      </c>
      <c r="I618">
        <v>1.6999999999999999E-3</v>
      </c>
      <c r="J618" s="6">
        <v>4.9250000000000001E-8</v>
      </c>
    </row>
    <row r="620" spans="1:10" x14ac:dyDescent="0.2">
      <c r="A620" s="1" t="s">
        <v>1198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087E7-3CFF-CB45-943B-39AE62B3D07F}">
  <sheetPr codeName="Sheet7"/>
  <dimension ref="A1:F35"/>
  <sheetViews>
    <sheetView workbookViewId="0">
      <selection activeCell="F34" sqref="F34"/>
    </sheetView>
  </sheetViews>
  <sheetFormatPr baseColWidth="10" defaultRowHeight="16" x14ac:dyDescent="0.2"/>
  <cols>
    <col min="1" max="1" width="64.6640625" bestFit="1" customWidth="1"/>
    <col min="5" max="5" width="26" bestFit="1" customWidth="1"/>
    <col min="6" max="6" width="148" bestFit="1" customWidth="1"/>
  </cols>
  <sheetData>
    <row r="1" spans="1:6" x14ac:dyDescent="0.2">
      <c r="A1" s="1" t="s">
        <v>1178</v>
      </c>
      <c r="B1" s="2"/>
      <c r="C1" s="2"/>
      <c r="D1" s="2"/>
      <c r="E1" s="2"/>
      <c r="F1" s="2"/>
    </row>
    <row r="2" spans="1:6" x14ac:dyDescent="0.2">
      <c r="A2" s="25" t="s">
        <v>896</v>
      </c>
      <c r="B2" s="26" t="s">
        <v>897</v>
      </c>
      <c r="C2" s="26" t="s">
        <v>898</v>
      </c>
      <c r="D2" s="26" t="s">
        <v>2</v>
      </c>
      <c r="E2" s="26" t="s">
        <v>3</v>
      </c>
      <c r="F2" s="27" t="s">
        <v>1184</v>
      </c>
    </row>
    <row r="3" spans="1:6" x14ac:dyDescent="0.2">
      <c r="A3" s="28" t="s">
        <v>899</v>
      </c>
      <c r="B3" s="29">
        <v>133384</v>
      </c>
      <c r="C3" s="30">
        <v>113789</v>
      </c>
      <c r="D3" s="51">
        <v>32424353</v>
      </c>
      <c r="E3" s="51">
        <v>82</v>
      </c>
      <c r="F3" s="52" t="s">
        <v>900</v>
      </c>
    </row>
    <row r="4" spans="1:6" x14ac:dyDescent="0.2">
      <c r="A4" s="28" t="s">
        <v>901</v>
      </c>
      <c r="B4" s="29">
        <v>2006</v>
      </c>
      <c r="C4" s="51">
        <v>20815</v>
      </c>
      <c r="D4" s="51"/>
      <c r="E4" s="51"/>
      <c r="F4" s="52"/>
    </row>
    <row r="5" spans="1:6" x14ac:dyDescent="0.2">
      <c r="A5" s="28" t="s">
        <v>902</v>
      </c>
      <c r="B5" s="29">
        <v>7325</v>
      </c>
      <c r="C5" s="51"/>
      <c r="D5" s="51"/>
      <c r="E5" s="51"/>
      <c r="F5" s="52"/>
    </row>
    <row r="6" spans="1:6" x14ac:dyDescent="0.2">
      <c r="A6" s="28" t="s">
        <v>903</v>
      </c>
      <c r="B6" s="29">
        <v>1682</v>
      </c>
      <c r="C6" s="51"/>
      <c r="D6" s="51"/>
      <c r="E6" s="51"/>
      <c r="F6" s="52"/>
    </row>
    <row r="7" spans="1:6" x14ac:dyDescent="0.2">
      <c r="A7" s="28" t="s">
        <v>904</v>
      </c>
      <c r="B7" s="29">
        <v>718</v>
      </c>
      <c r="C7" s="51"/>
      <c r="D7" s="51"/>
      <c r="E7" s="51"/>
      <c r="F7" s="52"/>
    </row>
    <row r="8" spans="1:6" x14ac:dyDescent="0.2">
      <c r="A8" s="28" t="s">
        <v>905</v>
      </c>
      <c r="B8" s="29">
        <v>1779</v>
      </c>
      <c r="C8" s="51"/>
      <c r="D8" s="51"/>
      <c r="E8" s="51"/>
      <c r="F8" s="52"/>
    </row>
    <row r="9" spans="1:6" x14ac:dyDescent="0.2">
      <c r="A9" s="28" t="s">
        <v>906</v>
      </c>
      <c r="B9" s="29">
        <v>73673</v>
      </c>
      <c r="C9" s="29">
        <v>86854</v>
      </c>
      <c r="D9" s="29">
        <v>36539618</v>
      </c>
      <c r="E9" s="29">
        <v>16</v>
      </c>
      <c r="F9" s="31" t="s">
        <v>907</v>
      </c>
    </row>
    <row r="10" spans="1:6" x14ac:dyDescent="0.2">
      <c r="A10" s="28" t="s">
        <v>908</v>
      </c>
      <c r="B10" s="29">
        <v>6847</v>
      </c>
      <c r="C10" s="51">
        <v>314193</v>
      </c>
      <c r="D10" s="51">
        <v>36653562</v>
      </c>
      <c r="E10" s="51">
        <v>10</v>
      </c>
      <c r="F10" s="52" t="s">
        <v>909</v>
      </c>
    </row>
    <row r="11" spans="1:6" x14ac:dyDescent="0.2">
      <c r="A11" s="28" t="s">
        <v>910</v>
      </c>
      <c r="B11" s="29">
        <v>4143</v>
      </c>
      <c r="C11" s="51"/>
      <c r="D11" s="51"/>
      <c r="E11" s="51"/>
      <c r="F11" s="52"/>
    </row>
    <row r="12" spans="1:6" x14ac:dyDescent="0.2">
      <c r="A12" s="28" t="s">
        <v>911</v>
      </c>
      <c r="B12" s="29">
        <v>2490</v>
      </c>
      <c r="C12" s="51"/>
      <c r="D12" s="51"/>
      <c r="E12" s="51"/>
      <c r="F12" s="52"/>
    </row>
    <row r="13" spans="1:6" x14ac:dyDescent="0.2">
      <c r="A13" s="28" t="s">
        <v>912</v>
      </c>
      <c r="B13" s="29">
        <v>8758</v>
      </c>
      <c r="C13" s="29">
        <v>46126</v>
      </c>
      <c r="D13" s="29">
        <v>30093612</v>
      </c>
      <c r="E13" s="29">
        <v>17</v>
      </c>
      <c r="F13" s="31" t="s">
        <v>913</v>
      </c>
    </row>
    <row r="14" spans="1:6" x14ac:dyDescent="0.2">
      <c r="A14" s="28" t="s">
        <v>914</v>
      </c>
      <c r="B14" s="29">
        <v>2079</v>
      </c>
      <c r="C14" s="29">
        <v>182927</v>
      </c>
      <c r="D14" s="29">
        <v>36653562</v>
      </c>
      <c r="E14" s="29">
        <v>10</v>
      </c>
      <c r="F14" s="31" t="s">
        <v>909</v>
      </c>
    </row>
    <row r="15" spans="1:6" x14ac:dyDescent="0.2">
      <c r="A15" s="28" t="s">
        <v>915</v>
      </c>
      <c r="B15" s="29">
        <v>29266</v>
      </c>
      <c r="C15" s="29">
        <v>56450</v>
      </c>
      <c r="D15" s="51">
        <v>28604730</v>
      </c>
      <c r="E15" s="51">
        <v>26</v>
      </c>
      <c r="F15" s="52" t="s">
        <v>916</v>
      </c>
    </row>
    <row r="16" spans="1:6" x14ac:dyDescent="0.2">
      <c r="A16" s="28" t="s">
        <v>917</v>
      </c>
      <c r="B16" s="29">
        <v>23223</v>
      </c>
      <c r="C16" s="29">
        <v>16964</v>
      </c>
      <c r="D16" s="51"/>
      <c r="E16" s="51"/>
      <c r="F16" s="52"/>
    </row>
    <row r="17" spans="1:6" x14ac:dyDescent="0.2">
      <c r="A17" s="28" t="s">
        <v>918</v>
      </c>
      <c r="B17" s="29">
        <v>2355</v>
      </c>
      <c r="C17" s="29">
        <v>7504</v>
      </c>
      <c r="D17" s="51"/>
      <c r="E17" s="51"/>
      <c r="F17" s="52"/>
    </row>
    <row r="18" spans="1:6" x14ac:dyDescent="0.2">
      <c r="A18" s="28" t="s">
        <v>919</v>
      </c>
      <c r="B18" s="29">
        <v>11273</v>
      </c>
      <c r="C18" s="29">
        <v>55483</v>
      </c>
      <c r="D18" s="51"/>
      <c r="E18" s="51"/>
      <c r="F18" s="52"/>
    </row>
    <row r="19" spans="1:6" x14ac:dyDescent="0.2">
      <c r="A19" s="28" t="s">
        <v>920</v>
      </c>
      <c r="B19" s="29">
        <v>7426</v>
      </c>
      <c r="C19" s="29">
        <v>55627</v>
      </c>
      <c r="D19" s="51"/>
      <c r="E19" s="51"/>
      <c r="F19" s="52"/>
    </row>
    <row r="20" spans="1:6" x14ac:dyDescent="0.2">
      <c r="A20" s="28" t="s">
        <v>921</v>
      </c>
      <c r="B20" s="29">
        <v>2664</v>
      </c>
      <c r="C20" s="29">
        <v>21444</v>
      </c>
      <c r="D20" s="51"/>
      <c r="E20" s="51"/>
      <c r="F20" s="52"/>
    </row>
    <row r="21" spans="1:6" x14ac:dyDescent="0.2">
      <c r="A21" s="28" t="s">
        <v>922</v>
      </c>
      <c r="B21" s="29">
        <v>16790</v>
      </c>
      <c r="C21" s="29">
        <v>32476</v>
      </c>
      <c r="D21" s="29">
        <v>35882562</v>
      </c>
      <c r="E21" s="29">
        <v>5</v>
      </c>
      <c r="F21" s="31" t="s">
        <v>909</v>
      </c>
    </row>
    <row r="22" spans="1:6" x14ac:dyDescent="0.2">
      <c r="A22" s="28" t="s">
        <v>923</v>
      </c>
      <c r="B22" s="29">
        <v>26293</v>
      </c>
      <c r="C22" s="29">
        <v>68502</v>
      </c>
      <c r="D22" s="51">
        <v>28346442</v>
      </c>
      <c r="E22" s="51">
        <v>77</v>
      </c>
      <c r="F22" s="52" t="s">
        <v>924</v>
      </c>
    </row>
    <row r="23" spans="1:6" x14ac:dyDescent="0.2">
      <c r="A23" s="28" t="s">
        <v>925</v>
      </c>
      <c r="B23" s="29">
        <v>13037</v>
      </c>
      <c r="C23" s="51">
        <v>40941</v>
      </c>
      <c r="D23" s="51"/>
      <c r="E23" s="51"/>
      <c r="F23" s="52"/>
    </row>
    <row r="24" spans="1:6" x14ac:dyDescent="0.2">
      <c r="A24" s="28" t="s">
        <v>926</v>
      </c>
      <c r="B24" s="29">
        <v>16003</v>
      </c>
      <c r="C24" s="51"/>
      <c r="D24" s="51"/>
      <c r="E24" s="51"/>
      <c r="F24" s="52"/>
    </row>
    <row r="25" spans="1:6" x14ac:dyDescent="0.2">
      <c r="A25" s="28" t="s">
        <v>927</v>
      </c>
      <c r="B25" s="29">
        <v>1417</v>
      </c>
      <c r="C25" s="51"/>
      <c r="D25" s="51"/>
      <c r="E25" s="51"/>
      <c r="F25" s="52"/>
    </row>
    <row r="26" spans="1:6" x14ac:dyDescent="0.2">
      <c r="A26" s="28" t="s">
        <v>928</v>
      </c>
      <c r="B26" s="29">
        <v>2566</v>
      </c>
      <c r="C26" s="51"/>
      <c r="D26" s="51"/>
      <c r="E26" s="51"/>
      <c r="F26" s="52"/>
    </row>
    <row r="27" spans="1:6" x14ac:dyDescent="0.2">
      <c r="A27" s="28" t="s">
        <v>929</v>
      </c>
      <c r="B27" s="29">
        <v>3103</v>
      </c>
      <c r="C27" s="51"/>
      <c r="D27" s="51"/>
      <c r="E27" s="51"/>
      <c r="F27" s="52"/>
    </row>
    <row r="28" spans="1:6" x14ac:dyDescent="0.2">
      <c r="A28" s="28" t="s">
        <v>930</v>
      </c>
      <c r="B28" s="29">
        <v>2966</v>
      </c>
      <c r="C28" s="51"/>
      <c r="D28" s="51"/>
      <c r="E28" s="51"/>
      <c r="F28" s="52"/>
    </row>
    <row r="29" spans="1:6" x14ac:dyDescent="0.2">
      <c r="A29" s="28" t="s">
        <v>931</v>
      </c>
      <c r="B29" s="29">
        <v>1012</v>
      </c>
      <c r="C29" s="51"/>
      <c r="D29" s="51"/>
      <c r="E29" s="51"/>
      <c r="F29" s="52"/>
    </row>
    <row r="30" spans="1:6" x14ac:dyDescent="0.2">
      <c r="A30" s="28" t="s">
        <v>932</v>
      </c>
      <c r="B30" s="29">
        <v>2810</v>
      </c>
      <c r="C30" s="51"/>
      <c r="D30" s="51"/>
      <c r="E30" s="51"/>
      <c r="F30" s="52"/>
    </row>
    <row r="31" spans="1:6" x14ac:dyDescent="0.2">
      <c r="A31" s="28" t="s">
        <v>933</v>
      </c>
      <c r="B31" s="29">
        <v>1366</v>
      </c>
      <c r="C31" s="51"/>
      <c r="D31" s="51"/>
      <c r="E31" s="51"/>
      <c r="F31" s="52"/>
    </row>
    <row r="32" spans="1:6" x14ac:dyDescent="0.2">
      <c r="A32" s="28" t="s">
        <v>934</v>
      </c>
      <c r="B32" s="29">
        <v>1954</v>
      </c>
      <c r="C32" s="51"/>
      <c r="D32" s="51"/>
      <c r="E32" s="51"/>
      <c r="F32" s="52"/>
    </row>
    <row r="33" spans="1:6" x14ac:dyDescent="0.2">
      <c r="A33" s="28" t="s">
        <v>935</v>
      </c>
      <c r="B33" s="29">
        <v>1149</v>
      </c>
      <c r="C33" s="51"/>
      <c r="D33" s="51"/>
      <c r="E33" s="51"/>
      <c r="F33" s="52"/>
    </row>
    <row r="34" spans="1:6" x14ac:dyDescent="0.2">
      <c r="A34" s="28" t="s">
        <v>936</v>
      </c>
      <c r="B34" s="29">
        <v>79194</v>
      </c>
      <c r="C34" s="29">
        <v>61112</v>
      </c>
      <c r="D34" s="29">
        <v>29892016</v>
      </c>
      <c r="E34" s="29">
        <v>8</v>
      </c>
      <c r="F34" s="31" t="s">
        <v>937</v>
      </c>
    </row>
    <row r="35" spans="1:6" x14ac:dyDescent="0.2">
      <c r="A35" s="28" t="s">
        <v>938</v>
      </c>
      <c r="B35" s="29">
        <v>10784</v>
      </c>
      <c r="C35" s="29">
        <v>20406</v>
      </c>
      <c r="D35" s="29">
        <v>28598434</v>
      </c>
      <c r="E35" s="29">
        <v>5</v>
      </c>
      <c r="F35" s="31" t="s">
        <v>939</v>
      </c>
    </row>
  </sheetData>
  <mergeCells count="15">
    <mergeCell ref="C23:C33"/>
    <mergeCell ref="D15:D20"/>
    <mergeCell ref="E15:E20"/>
    <mergeCell ref="F15:F20"/>
    <mergeCell ref="D22:D33"/>
    <mergeCell ref="E22:E33"/>
    <mergeCell ref="F22:F33"/>
    <mergeCell ref="D3:D8"/>
    <mergeCell ref="E3:E8"/>
    <mergeCell ref="F3:F8"/>
    <mergeCell ref="C4:C8"/>
    <mergeCell ref="C10:C12"/>
    <mergeCell ref="D10:D12"/>
    <mergeCell ref="E10:E12"/>
    <mergeCell ref="F10:F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8D4A4-4AF1-5A47-897A-0C8BC3507D0A}">
  <sheetPr codeName="Sheet8"/>
  <dimension ref="A1:L3246"/>
  <sheetViews>
    <sheetView workbookViewId="0">
      <selection activeCell="B3" sqref="B3"/>
    </sheetView>
  </sheetViews>
  <sheetFormatPr baseColWidth="10" defaultRowHeight="16" x14ac:dyDescent="0.2"/>
  <cols>
    <col min="1" max="1" width="14.83203125" customWidth="1"/>
    <col min="2" max="2" width="55.1640625" bestFit="1" customWidth="1"/>
    <col min="3" max="3" width="10.1640625" bestFit="1" customWidth="1"/>
    <col min="4" max="4" width="11.6640625" bestFit="1" customWidth="1"/>
    <col min="5" max="5" width="14.1640625" bestFit="1" customWidth="1"/>
    <col min="6" max="6" width="13.83203125" bestFit="1" customWidth="1"/>
    <col min="7" max="7" width="14.83203125" bestFit="1" customWidth="1"/>
    <col min="8" max="8" width="18.83203125" bestFit="1" customWidth="1"/>
    <col min="9" max="9" width="10.1640625" bestFit="1" customWidth="1"/>
    <col min="10" max="10" width="11.33203125" customWidth="1"/>
    <col min="11" max="11" width="9.6640625" customWidth="1"/>
    <col min="19" max="19" width="11.6640625" bestFit="1" customWidth="1"/>
    <col min="20" max="20" width="10.1640625" bestFit="1" customWidth="1"/>
    <col min="21" max="21" width="16.6640625" bestFit="1" customWidth="1"/>
    <col min="22" max="22" width="13.5" bestFit="1" customWidth="1"/>
    <col min="23" max="23" width="7.6640625" bestFit="1" customWidth="1"/>
    <col min="24" max="24" width="10.1640625" bestFit="1" customWidth="1"/>
    <col min="26" max="26" width="11.1640625" bestFit="1" customWidth="1"/>
    <col min="27" max="27" width="8.33203125" bestFit="1" customWidth="1"/>
    <col min="28" max="28" width="8.5" bestFit="1" customWidth="1"/>
    <col min="29" max="29" width="6.1640625" bestFit="1" customWidth="1"/>
  </cols>
  <sheetData>
    <row r="1" spans="1:12" x14ac:dyDescent="0.2">
      <c r="A1" s="1" t="s">
        <v>1191</v>
      </c>
    </row>
    <row r="2" spans="1:12" x14ac:dyDescent="0.2">
      <c r="A2" t="s">
        <v>8</v>
      </c>
      <c r="B2" t="s">
        <v>940</v>
      </c>
      <c r="C2" t="s">
        <v>883</v>
      </c>
      <c r="D2" t="s">
        <v>884</v>
      </c>
      <c r="E2" t="s">
        <v>1163</v>
      </c>
      <c r="F2" t="s">
        <v>886</v>
      </c>
      <c r="G2" t="s">
        <v>887</v>
      </c>
      <c r="H2" t="s">
        <v>889</v>
      </c>
      <c r="I2" t="s">
        <v>15</v>
      </c>
      <c r="J2" t="s">
        <v>890</v>
      </c>
      <c r="K2" t="s">
        <v>891</v>
      </c>
      <c r="L2" t="s">
        <v>888</v>
      </c>
    </row>
    <row r="3" spans="1:12" x14ac:dyDescent="0.2">
      <c r="A3" t="s">
        <v>178</v>
      </c>
      <c r="B3" t="str">
        <f>VLOOKUP(Table2[[#This Row],[Metabolite ID]],Table18[],2,FALSE)</f>
        <v>butyrylcarnitine</v>
      </c>
      <c r="C3">
        <v>12</v>
      </c>
      <c r="D3">
        <v>121109832</v>
      </c>
      <c r="E3" t="s">
        <v>3725</v>
      </c>
      <c r="F3" t="s">
        <v>895</v>
      </c>
      <c r="G3" t="s">
        <v>894</v>
      </c>
      <c r="H3">
        <v>0.64032699999999998</v>
      </c>
      <c r="I3">
        <v>-0.63033499999999998</v>
      </c>
      <c r="J3">
        <v>1.6273599999999999E-2</v>
      </c>
      <c r="K3" s="6">
        <v>0</v>
      </c>
      <c r="L3">
        <v>8340</v>
      </c>
    </row>
    <row r="4" spans="1:12" x14ac:dyDescent="0.2">
      <c r="A4" t="s">
        <v>425</v>
      </c>
      <c r="B4" t="str">
        <f>VLOOKUP(Table2[[#This Row],[Metabolite ID]],Table18[],2,FALSE)</f>
        <v>X - 11905</v>
      </c>
      <c r="C4">
        <v>12</v>
      </c>
      <c r="D4">
        <v>21352541</v>
      </c>
      <c r="E4" t="s">
        <v>964</v>
      </c>
      <c r="F4" t="s">
        <v>892</v>
      </c>
      <c r="G4" t="s">
        <v>893</v>
      </c>
      <c r="H4">
        <v>0.84434200000000004</v>
      </c>
      <c r="I4">
        <v>-0.59651399999999999</v>
      </c>
      <c r="J4">
        <v>2.1098700000000001E-2</v>
      </c>
      <c r="K4" s="6">
        <v>7.4999999999999986E-176</v>
      </c>
      <c r="L4">
        <v>8440</v>
      </c>
    </row>
    <row r="5" spans="1:12" x14ac:dyDescent="0.2">
      <c r="A5" t="s">
        <v>150</v>
      </c>
      <c r="B5" t="str">
        <f>VLOOKUP(Table2[[#This Row],[Metabolite ID]],Table18[],2,FALSE)</f>
        <v>N-acetylglycine</v>
      </c>
      <c r="C5">
        <v>2</v>
      </c>
      <c r="D5">
        <v>211540507</v>
      </c>
      <c r="E5" t="s">
        <v>3726</v>
      </c>
      <c r="F5" t="s">
        <v>894</v>
      </c>
      <c r="G5" t="s">
        <v>892</v>
      </c>
      <c r="H5">
        <v>0.68049499999999996</v>
      </c>
      <c r="I5">
        <v>-0.40146500000000002</v>
      </c>
      <c r="J5">
        <v>1.66216E-2</v>
      </c>
      <c r="K5" s="6">
        <v>6.8999999999999992E-129</v>
      </c>
      <c r="L5">
        <v>8448</v>
      </c>
    </row>
    <row r="6" spans="1:12" x14ac:dyDescent="0.2">
      <c r="A6" t="s">
        <v>466</v>
      </c>
      <c r="B6" t="str">
        <f>VLOOKUP(Table2[[#This Row],[Metabolite ID]],Table18[],2,FALSE)</f>
        <v>X - 11538</v>
      </c>
      <c r="C6">
        <v>12</v>
      </c>
      <c r="D6">
        <v>21343833</v>
      </c>
      <c r="E6" t="s">
        <v>3727</v>
      </c>
      <c r="F6" t="s">
        <v>892</v>
      </c>
      <c r="G6" t="s">
        <v>894</v>
      </c>
      <c r="H6">
        <v>0.84498300000000004</v>
      </c>
      <c r="I6">
        <v>-0.459565</v>
      </c>
      <c r="J6">
        <v>2.1195800000000001E-2</v>
      </c>
      <c r="K6" s="6">
        <v>3.0000000000000002E-104</v>
      </c>
      <c r="L6">
        <v>8402</v>
      </c>
    </row>
    <row r="7" spans="1:12" x14ac:dyDescent="0.2">
      <c r="A7" t="s">
        <v>719</v>
      </c>
      <c r="B7" t="str">
        <f>VLOOKUP(Table2[[#This Row],[Metabolite ID]],Table18[],2,FALSE)</f>
        <v>1-(1-enyl-palmitoyl)-2-palmitoleoyl-GPC (P-16:0/16:1)*</v>
      </c>
      <c r="C7">
        <v>14</v>
      </c>
      <c r="D7">
        <v>67965452</v>
      </c>
      <c r="E7" t="s">
        <v>959</v>
      </c>
      <c r="F7" t="s">
        <v>893</v>
      </c>
      <c r="G7" t="s">
        <v>892</v>
      </c>
      <c r="H7">
        <v>0.51509799999999994</v>
      </c>
      <c r="I7">
        <v>0.31620999999999999</v>
      </c>
      <c r="J7">
        <v>1.54149E-2</v>
      </c>
      <c r="K7" s="6">
        <v>1.5999999999999999E-93</v>
      </c>
      <c r="L7">
        <v>8405</v>
      </c>
    </row>
    <row r="8" spans="1:12" x14ac:dyDescent="0.2">
      <c r="A8" t="s">
        <v>68</v>
      </c>
      <c r="B8" t="str">
        <f>VLOOKUP(Table2[[#This Row],[Metabolite ID]],Table18[],2,FALSE)</f>
        <v>urate</v>
      </c>
      <c r="C8">
        <v>4</v>
      </c>
      <c r="D8">
        <v>9995829</v>
      </c>
      <c r="E8" t="s">
        <v>3728</v>
      </c>
      <c r="F8" t="s">
        <v>892</v>
      </c>
      <c r="G8" t="s">
        <v>894</v>
      </c>
      <c r="H8">
        <v>0.213418</v>
      </c>
      <c r="I8">
        <v>-0.36319400000000002</v>
      </c>
      <c r="J8">
        <v>1.8807899999999999E-2</v>
      </c>
      <c r="K8" s="6">
        <v>4.3999999999999994E-83</v>
      </c>
      <c r="L8">
        <v>8455</v>
      </c>
    </row>
    <row r="9" spans="1:12" x14ac:dyDescent="0.2">
      <c r="A9" t="s">
        <v>27</v>
      </c>
      <c r="B9" t="str">
        <f>VLOOKUP(Table2[[#This Row],[Metabolite ID]],Table18[],2,FALSE)</f>
        <v>asparagine</v>
      </c>
      <c r="C9">
        <v>14</v>
      </c>
      <c r="D9">
        <v>104575130</v>
      </c>
      <c r="E9" t="s">
        <v>3729</v>
      </c>
      <c r="F9" t="s">
        <v>894</v>
      </c>
      <c r="G9" t="s">
        <v>895</v>
      </c>
      <c r="H9">
        <v>0.85715300000000005</v>
      </c>
      <c r="I9">
        <v>-0.41172700000000001</v>
      </c>
      <c r="J9">
        <v>2.2070699999999999E-2</v>
      </c>
      <c r="K9" s="6">
        <v>1.2E-77</v>
      </c>
      <c r="L9">
        <v>8441</v>
      </c>
    </row>
    <row r="10" spans="1:12" x14ac:dyDescent="0.2">
      <c r="A10" t="s">
        <v>665</v>
      </c>
      <c r="B10" t="str">
        <f>VLOOKUP(Table2[[#This Row],[Metabolite ID]],Table18[],2,FALSE)</f>
        <v>1-stearoyl-2-docosahexaenoyl-GPE (18:0/22:6)*</v>
      </c>
      <c r="C10">
        <v>15</v>
      </c>
      <c r="D10">
        <v>58723426</v>
      </c>
      <c r="E10" t="s">
        <v>3730</v>
      </c>
      <c r="F10" t="s">
        <v>892</v>
      </c>
      <c r="G10" t="s">
        <v>893</v>
      </c>
      <c r="H10">
        <v>0.78590599999999999</v>
      </c>
      <c r="I10">
        <v>-0.33053900000000003</v>
      </c>
      <c r="J10">
        <v>1.8956899999999999E-2</v>
      </c>
      <c r="K10" s="6">
        <v>4.4E-68</v>
      </c>
      <c r="L10">
        <v>8312</v>
      </c>
    </row>
    <row r="11" spans="1:12" x14ac:dyDescent="0.2">
      <c r="A11" t="s">
        <v>222</v>
      </c>
      <c r="B11" t="str">
        <f>VLOOKUP(Table2[[#This Row],[Metabolite ID]],Table18[],2,FALSE)</f>
        <v>gamma-glutamylglycine</v>
      </c>
      <c r="C11">
        <v>2</v>
      </c>
      <c r="D11">
        <v>211540507</v>
      </c>
      <c r="E11" t="s">
        <v>3726</v>
      </c>
      <c r="F11" t="s">
        <v>894</v>
      </c>
      <c r="G11" t="s">
        <v>892</v>
      </c>
      <c r="H11">
        <v>0.680643</v>
      </c>
      <c r="I11">
        <v>-0.28676099999999999</v>
      </c>
      <c r="J11">
        <v>1.6648199999999998E-2</v>
      </c>
      <c r="K11" s="6">
        <v>1.7E-66</v>
      </c>
      <c r="L11">
        <v>8444</v>
      </c>
    </row>
    <row r="12" spans="1:12" x14ac:dyDescent="0.2">
      <c r="A12" t="s">
        <v>441</v>
      </c>
      <c r="B12" t="str">
        <f>VLOOKUP(Table2[[#This Row],[Metabolite ID]],Table18[],2,FALSE)</f>
        <v>X - 11444</v>
      </c>
      <c r="C12">
        <v>2</v>
      </c>
      <c r="D12">
        <v>31982811</v>
      </c>
      <c r="E12" t="s">
        <v>950</v>
      </c>
      <c r="F12" t="s">
        <v>894</v>
      </c>
      <c r="G12" t="s">
        <v>893</v>
      </c>
      <c r="H12">
        <v>0.95878600000000003</v>
      </c>
      <c r="I12">
        <v>0.66910700000000001</v>
      </c>
      <c r="J12">
        <v>3.9072900000000001E-2</v>
      </c>
      <c r="K12" s="6">
        <v>9.6999999999999995E-66</v>
      </c>
      <c r="L12">
        <v>8448</v>
      </c>
    </row>
    <row r="13" spans="1:12" x14ac:dyDescent="0.2">
      <c r="A13" t="s">
        <v>665</v>
      </c>
      <c r="B13" t="str">
        <f>VLOOKUP(Table2[[#This Row],[Metabolite ID]],Table18[],2,FALSE)</f>
        <v>1-stearoyl-2-docosahexaenoyl-GPE (18:0/22:6)*</v>
      </c>
      <c r="C13">
        <v>15</v>
      </c>
      <c r="D13">
        <v>58671765</v>
      </c>
      <c r="E13" t="s">
        <v>3731</v>
      </c>
      <c r="F13" t="s">
        <v>893</v>
      </c>
      <c r="G13" t="s">
        <v>895</v>
      </c>
      <c r="H13">
        <v>0.35127199999999997</v>
      </c>
      <c r="I13">
        <v>0.27894600000000003</v>
      </c>
      <c r="J13">
        <v>1.6476999999999999E-2</v>
      </c>
      <c r="K13" s="6">
        <v>2.6999999999999999E-64</v>
      </c>
      <c r="L13">
        <v>8312</v>
      </c>
    </row>
    <row r="14" spans="1:12" x14ac:dyDescent="0.2">
      <c r="A14" t="s">
        <v>576</v>
      </c>
      <c r="B14" t="str">
        <f>VLOOKUP(Table2[[#This Row],[Metabolite ID]],Table18[],2,FALSE)</f>
        <v>X - 12707</v>
      </c>
      <c r="C14">
        <v>22</v>
      </c>
      <c r="D14">
        <v>19951271</v>
      </c>
      <c r="E14" t="s">
        <v>3732</v>
      </c>
      <c r="F14" t="s">
        <v>893</v>
      </c>
      <c r="G14" t="s">
        <v>892</v>
      </c>
      <c r="H14">
        <v>0.48446899999999998</v>
      </c>
      <c r="I14">
        <v>-0.25942100000000001</v>
      </c>
      <c r="J14">
        <v>1.5528E-2</v>
      </c>
      <c r="K14" s="6">
        <v>1.1999999999999999E-62</v>
      </c>
      <c r="L14">
        <v>8240</v>
      </c>
    </row>
    <row r="15" spans="1:12" x14ac:dyDescent="0.2">
      <c r="A15" t="s">
        <v>425</v>
      </c>
      <c r="B15" t="str">
        <f>VLOOKUP(Table2[[#This Row],[Metabolite ID]],Table18[],2,FALSE)</f>
        <v>X - 11905</v>
      </c>
      <c r="C15">
        <v>12</v>
      </c>
      <c r="D15">
        <v>21314973</v>
      </c>
      <c r="E15" t="s">
        <v>963</v>
      </c>
      <c r="F15" t="s">
        <v>892</v>
      </c>
      <c r="G15" t="s">
        <v>895</v>
      </c>
      <c r="H15">
        <v>0.28539700000000001</v>
      </c>
      <c r="I15">
        <v>-0.27604099999999998</v>
      </c>
      <c r="J15">
        <v>1.72947E-2</v>
      </c>
      <c r="K15" s="6">
        <v>2.4000000000000001E-57</v>
      </c>
      <c r="L15">
        <v>8440</v>
      </c>
    </row>
    <row r="16" spans="1:12" x14ac:dyDescent="0.2">
      <c r="A16" t="s">
        <v>491</v>
      </c>
      <c r="B16" t="str">
        <f>VLOOKUP(Table2[[#This Row],[Metabolite ID]],Table18[],2,FALSE)</f>
        <v>X - 11334</v>
      </c>
      <c r="C16">
        <v>10</v>
      </c>
      <c r="D16">
        <v>12133252</v>
      </c>
      <c r="E16" t="s">
        <v>3733</v>
      </c>
      <c r="F16" t="s">
        <v>892</v>
      </c>
      <c r="G16" t="s">
        <v>893</v>
      </c>
      <c r="H16">
        <v>0.77286699999999997</v>
      </c>
      <c r="I16">
        <v>-0.29660399999999998</v>
      </c>
      <c r="J16">
        <v>1.8590200000000001E-2</v>
      </c>
      <c r="K16" s="6">
        <v>2.6000000000000004E-57</v>
      </c>
      <c r="L16">
        <v>8367</v>
      </c>
    </row>
    <row r="17" spans="1:12" x14ac:dyDescent="0.2">
      <c r="A17" t="s">
        <v>571</v>
      </c>
      <c r="B17" t="str">
        <f>VLOOKUP(Table2[[#This Row],[Metabolite ID]],Table18[],2,FALSE)</f>
        <v>X - 17340</v>
      </c>
      <c r="C17">
        <v>4</v>
      </c>
      <c r="D17">
        <v>69536084</v>
      </c>
      <c r="E17" t="s">
        <v>956</v>
      </c>
      <c r="F17" t="s">
        <v>892</v>
      </c>
      <c r="G17" t="s">
        <v>894</v>
      </c>
      <c r="H17">
        <v>0.51583100000000004</v>
      </c>
      <c r="I17">
        <v>-0.25291000000000002</v>
      </c>
      <c r="J17">
        <v>1.6006900000000001E-2</v>
      </c>
      <c r="K17" s="6">
        <v>3.0999999999999994E-56</v>
      </c>
      <c r="L17">
        <v>7839</v>
      </c>
    </row>
    <row r="18" spans="1:12" x14ac:dyDescent="0.2">
      <c r="A18" t="s">
        <v>178</v>
      </c>
      <c r="B18" t="str">
        <f>VLOOKUP(Table2[[#This Row],[Metabolite ID]],Table18[],2,FALSE)</f>
        <v>butyrylcarnitine</v>
      </c>
      <c r="C18">
        <v>12</v>
      </c>
      <c r="D18">
        <v>121485332</v>
      </c>
      <c r="E18" t="s">
        <v>3734</v>
      </c>
      <c r="F18" t="s">
        <v>894</v>
      </c>
      <c r="G18" t="s">
        <v>892</v>
      </c>
      <c r="H18">
        <v>0.76921499999999998</v>
      </c>
      <c r="I18">
        <v>0.292213</v>
      </c>
      <c r="J18">
        <v>1.8514800000000001E-2</v>
      </c>
      <c r="K18" s="6">
        <v>4.0999999999999992E-56</v>
      </c>
      <c r="L18">
        <v>8340</v>
      </c>
    </row>
    <row r="19" spans="1:12" x14ac:dyDescent="0.2">
      <c r="A19" t="s">
        <v>658</v>
      </c>
      <c r="B19" t="str">
        <f>VLOOKUP(Table2[[#This Row],[Metabolite ID]],Table18[],2,FALSE)</f>
        <v>1-oleoyl-2-linoleoyl-GPC (18:1/18:2)*</v>
      </c>
      <c r="C19">
        <v>11</v>
      </c>
      <c r="D19">
        <v>61557803</v>
      </c>
      <c r="E19" t="s">
        <v>1002</v>
      </c>
      <c r="F19" t="s">
        <v>895</v>
      </c>
      <c r="G19" t="s">
        <v>894</v>
      </c>
      <c r="H19">
        <v>0.653505</v>
      </c>
      <c r="I19">
        <v>-0.25328099999999998</v>
      </c>
      <c r="J19">
        <v>1.60871E-2</v>
      </c>
      <c r="K19" s="6">
        <v>7.4999999999999986E-56</v>
      </c>
      <c r="L19">
        <v>8381</v>
      </c>
    </row>
    <row r="20" spans="1:12" x14ac:dyDescent="0.2">
      <c r="A20" t="s">
        <v>441</v>
      </c>
      <c r="B20" t="str">
        <f>VLOOKUP(Table2[[#This Row],[Metabolite ID]],Table18[],2,FALSE)</f>
        <v>X - 11444</v>
      </c>
      <c r="C20">
        <v>2</v>
      </c>
      <c r="D20">
        <v>32834193</v>
      </c>
      <c r="E20" t="s">
        <v>954</v>
      </c>
      <c r="F20" t="s">
        <v>894</v>
      </c>
      <c r="G20" t="s">
        <v>895</v>
      </c>
      <c r="H20">
        <v>0.96053500000000003</v>
      </c>
      <c r="I20">
        <v>0.60519500000000004</v>
      </c>
      <c r="J20">
        <v>4.0251299999999997E-2</v>
      </c>
      <c r="K20" s="6">
        <v>4.2999999999999997E-51</v>
      </c>
      <c r="L20">
        <v>8448</v>
      </c>
    </row>
    <row r="21" spans="1:12" x14ac:dyDescent="0.2">
      <c r="A21" t="s">
        <v>178</v>
      </c>
      <c r="B21" t="str">
        <f>VLOOKUP(Table2[[#This Row],[Metabolite ID]],Table18[],2,FALSE)</f>
        <v>butyrylcarnitine</v>
      </c>
      <c r="C21">
        <v>12</v>
      </c>
      <c r="D21">
        <v>120875456</v>
      </c>
      <c r="E21" t="s">
        <v>3735</v>
      </c>
      <c r="F21" t="s">
        <v>894</v>
      </c>
      <c r="G21" t="s">
        <v>895</v>
      </c>
      <c r="H21">
        <v>0.76417299999999999</v>
      </c>
      <c r="I21">
        <v>0.25578200000000001</v>
      </c>
      <c r="J21">
        <v>1.80781E-2</v>
      </c>
      <c r="K21" s="6">
        <v>1.9E-45</v>
      </c>
      <c r="L21">
        <v>8340</v>
      </c>
    </row>
    <row r="22" spans="1:12" x14ac:dyDescent="0.2">
      <c r="A22" t="s">
        <v>659</v>
      </c>
      <c r="B22" t="str">
        <f>VLOOKUP(Table2[[#This Row],[Metabolite ID]],Table18[],2,FALSE)</f>
        <v>1-palmitoyl-2-dihomo-linolenoyl-GPC (16:0/20:3n3 or 6)*</v>
      </c>
      <c r="C22">
        <v>11</v>
      </c>
      <c r="D22">
        <v>61581656</v>
      </c>
      <c r="E22" t="s">
        <v>3736</v>
      </c>
      <c r="F22" t="s">
        <v>893</v>
      </c>
      <c r="G22" t="s">
        <v>892</v>
      </c>
      <c r="H22">
        <v>0.72645599999999999</v>
      </c>
      <c r="I22">
        <v>-0.23422399999999999</v>
      </c>
      <c r="J22">
        <v>1.7144199999999998E-2</v>
      </c>
      <c r="K22" s="6">
        <v>1.7000000000000001E-42</v>
      </c>
      <c r="L22">
        <v>8450</v>
      </c>
    </row>
    <row r="23" spans="1:12" x14ac:dyDescent="0.2">
      <c r="A23" t="s">
        <v>631</v>
      </c>
      <c r="B23" t="str">
        <f>VLOOKUP(Table2[[#This Row],[Metabolite ID]],Table18[],2,FALSE)</f>
        <v>X - 23739</v>
      </c>
      <c r="C23">
        <v>14</v>
      </c>
      <c r="D23">
        <v>104575326</v>
      </c>
      <c r="E23" t="s">
        <v>3737</v>
      </c>
      <c r="F23" t="s">
        <v>894</v>
      </c>
      <c r="G23" t="s">
        <v>892</v>
      </c>
      <c r="H23">
        <v>0.85682599999999998</v>
      </c>
      <c r="I23">
        <v>-0.28801700000000002</v>
      </c>
      <c r="J23">
        <v>2.22405E-2</v>
      </c>
      <c r="K23" s="6">
        <v>2.2999999999999998E-38</v>
      </c>
      <c r="L23">
        <v>8306</v>
      </c>
    </row>
    <row r="24" spans="1:12" x14ac:dyDescent="0.2">
      <c r="A24" t="s">
        <v>685</v>
      </c>
      <c r="B24" t="str">
        <f>VLOOKUP(Table2[[#This Row],[Metabolite ID]],Table18[],2,FALSE)</f>
        <v>1-stearoyl-2-docosahexaenoyl-GPC (18:0/22:6)</v>
      </c>
      <c r="C24">
        <v>11</v>
      </c>
      <c r="D24">
        <v>61551927</v>
      </c>
      <c r="E24" t="s">
        <v>3738</v>
      </c>
      <c r="F24" t="s">
        <v>892</v>
      </c>
      <c r="G24" t="s">
        <v>894</v>
      </c>
      <c r="H24">
        <v>0.65815100000000004</v>
      </c>
      <c r="I24">
        <v>0.19975699999999999</v>
      </c>
      <c r="J24">
        <v>1.6072199999999998E-2</v>
      </c>
      <c r="K24" s="6">
        <v>1.7999999999999998E-35</v>
      </c>
      <c r="L24">
        <v>8447</v>
      </c>
    </row>
    <row r="25" spans="1:12" x14ac:dyDescent="0.2">
      <c r="A25" t="s">
        <v>720</v>
      </c>
      <c r="B25" t="str">
        <f>VLOOKUP(Table2[[#This Row],[Metabolite ID]],Table18[],2,FALSE)</f>
        <v>1-(1-enyl-palmitoyl)-2-myristoyl-GPC (P-16:0/14:0)*</v>
      </c>
      <c r="C25">
        <v>14</v>
      </c>
      <c r="D25">
        <v>67969108</v>
      </c>
      <c r="E25" t="s">
        <v>3739</v>
      </c>
      <c r="F25" t="s">
        <v>892</v>
      </c>
      <c r="G25" t="s">
        <v>893</v>
      </c>
      <c r="H25">
        <v>0.48146356783919603</v>
      </c>
      <c r="I25">
        <v>-0.19423499999999999</v>
      </c>
      <c r="J25">
        <v>1.56793E-2</v>
      </c>
      <c r="K25" s="6">
        <v>6.3632699999999996E-35</v>
      </c>
      <c r="L25">
        <v>7960</v>
      </c>
    </row>
    <row r="26" spans="1:12" x14ac:dyDescent="0.2">
      <c r="A26" t="s">
        <v>441</v>
      </c>
      <c r="B26" t="str">
        <f>VLOOKUP(Table2[[#This Row],[Metabolite ID]],Table18[],2,FALSE)</f>
        <v>X - 11444</v>
      </c>
      <c r="C26">
        <v>2</v>
      </c>
      <c r="D26">
        <v>31654155</v>
      </c>
      <c r="E26" t="s">
        <v>948</v>
      </c>
      <c r="F26" t="s">
        <v>893</v>
      </c>
      <c r="G26" t="s">
        <v>892</v>
      </c>
      <c r="H26">
        <v>0.97917900000000002</v>
      </c>
      <c r="I26">
        <v>0.66841300000000003</v>
      </c>
      <c r="J26">
        <v>5.4943699999999998E-2</v>
      </c>
      <c r="K26" s="6">
        <v>4.7E-34</v>
      </c>
      <c r="L26">
        <v>8448</v>
      </c>
    </row>
    <row r="27" spans="1:12" x14ac:dyDescent="0.2">
      <c r="A27" t="s">
        <v>691</v>
      </c>
      <c r="B27" t="str">
        <f>VLOOKUP(Table2[[#This Row],[Metabolite ID]],Table18[],2,FALSE)</f>
        <v>1-stearoyl-2-dihomo-linolenoyl-GPC (18:0/20:3n3 or 6)*</v>
      </c>
      <c r="C27">
        <v>11</v>
      </c>
      <c r="D27">
        <v>61595564</v>
      </c>
      <c r="E27" t="s">
        <v>3740</v>
      </c>
      <c r="F27" t="s">
        <v>894</v>
      </c>
      <c r="G27" t="s">
        <v>895</v>
      </c>
      <c r="H27">
        <v>0.81742899999999996</v>
      </c>
      <c r="I27">
        <v>-0.236346</v>
      </c>
      <c r="J27">
        <v>1.9948299999999999E-2</v>
      </c>
      <c r="K27" s="6">
        <v>2.1999999999999994E-32</v>
      </c>
      <c r="L27">
        <v>8453</v>
      </c>
    </row>
    <row r="28" spans="1:12" x14ac:dyDescent="0.2">
      <c r="A28" t="s">
        <v>230</v>
      </c>
      <c r="B28" t="str">
        <f>VLOOKUP(Table2[[#This Row],[Metabolite ID]],Table18[],2,FALSE)</f>
        <v>stearidonate (18:4n3)</v>
      </c>
      <c r="C28">
        <v>11</v>
      </c>
      <c r="D28">
        <v>61609750</v>
      </c>
      <c r="E28" t="s">
        <v>3741</v>
      </c>
      <c r="F28" t="s">
        <v>894</v>
      </c>
      <c r="G28" t="s">
        <v>895</v>
      </c>
      <c r="H28">
        <v>0.65255799999999997</v>
      </c>
      <c r="I28">
        <v>0.189468</v>
      </c>
      <c r="J28">
        <v>1.6081600000000001E-2</v>
      </c>
      <c r="K28" s="6">
        <v>4.8999999999999998E-32</v>
      </c>
      <c r="L28">
        <v>8423</v>
      </c>
    </row>
    <row r="29" spans="1:12" x14ac:dyDescent="0.2">
      <c r="A29" t="s">
        <v>678</v>
      </c>
      <c r="B29" t="str">
        <f>VLOOKUP(Table2[[#This Row],[Metabolite ID]],Table18[],2,FALSE)</f>
        <v>1-margaroyl-2-linoleoyl-GPC (17:0/18:2)*</v>
      </c>
      <c r="C29">
        <v>11</v>
      </c>
      <c r="D29">
        <v>61596633</v>
      </c>
      <c r="E29" t="s">
        <v>941</v>
      </c>
      <c r="F29" t="s">
        <v>894</v>
      </c>
      <c r="G29" t="s">
        <v>895</v>
      </c>
      <c r="H29">
        <v>0.65492099999999998</v>
      </c>
      <c r="I29">
        <v>-0.18729999999999999</v>
      </c>
      <c r="J29">
        <v>1.6084399999999999E-2</v>
      </c>
      <c r="K29" s="6">
        <v>2.4E-31</v>
      </c>
      <c r="L29">
        <v>8433</v>
      </c>
    </row>
    <row r="30" spans="1:12" x14ac:dyDescent="0.2">
      <c r="A30" t="s">
        <v>691</v>
      </c>
      <c r="B30" t="str">
        <f>VLOOKUP(Table2[[#This Row],[Metabolite ID]],Table18[],2,FALSE)</f>
        <v>1-stearoyl-2-dihomo-linolenoyl-GPC (18:0/20:3n3 or 6)*</v>
      </c>
      <c r="C30">
        <v>16</v>
      </c>
      <c r="D30">
        <v>15129970</v>
      </c>
      <c r="E30" t="s">
        <v>3742</v>
      </c>
      <c r="F30" t="s">
        <v>892</v>
      </c>
      <c r="G30" t="s">
        <v>893</v>
      </c>
      <c r="H30">
        <v>0.70331500000000002</v>
      </c>
      <c r="I30">
        <v>0.19048100000000001</v>
      </c>
      <c r="J30">
        <v>1.67992E-2</v>
      </c>
      <c r="K30" s="6">
        <v>8.4000000000000007E-30</v>
      </c>
      <c r="L30">
        <v>8453</v>
      </c>
    </row>
    <row r="31" spans="1:12" x14ac:dyDescent="0.2">
      <c r="A31" t="s">
        <v>479</v>
      </c>
      <c r="B31" t="str">
        <f>VLOOKUP(Table2[[#This Row],[Metabolite ID]],Table18[],2,FALSE)</f>
        <v>X - 12844</v>
      </c>
      <c r="C31">
        <v>7</v>
      </c>
      <c r="D31">
        <v>137799362</v>
      </c>
      <c r="E31" t="s">
        <v>3743</v>
      </c>
      <c r="F31" t="s">
        <v>895</v>
      </c>
      <c r="G31" t="s">
        <v>894</v>
      </c>
      <c r="H31">
        <v>0.206316</v>
      </c>
      <c r="I31">
        <v>-0.21713399999999999</v>
      </c>
      <c r="J31">
        <v>1.9157299999999999E-2</v>
      </c>
      <c r="K31" s="6">
        <v>8.9000000000000007E-30</v>
      </c>
      <c r="L31">
        <v>8455</v>
      </c>
    </row>
    <row r="32" spans="1:12" x14ac:dyDescent="0.2">
      <c r="A32" t="s">
        <v>466</v>
      </c>
      <c r="B32" t="str">
        <f>VLOOKUP(Table2[[#This Row],[Metabolite ID]],Table18[],2,FALSE)</f>
        <v>X - 11538</v>
      </c>
      <c r="C32">
        <v>19</v>
      </c>
      <c r="D32">
        <v>15981821</v>
      </c>
      <c r="E32" t="s">
        <v>3744</v>
      </c>
      <c r="F32" t="s">
        <v>893</v>
      </c>
      <c r="G32" t="s">
        <v>892</v>
      </c>
      <c r="H32">
        <v>0.69364400000000004</v>
      </c>
      <c r="I32">
        <v>0.190664</v>
      </c>
      <c r="J32">
        <v>1.6895199999999999E-2</v>
      </c>
      <c r="K32" s="6">
        <v>1.5999999999999999E-29</v>
      </c>
      <c r="L32">
        <v>8402</v>
      </c>
    </row>
    <row r="33" spans="1:12" x14ac:dyDescent="0.2">
      <c r="A33" t="s">
        <v>513</v>
      </c>
      <c r="B33" t="str">
        <f>VLOOKUP(Table2[[#This Row],[Metabolite ID]],Table18[],2,FALSE)</f>
        <v>1-oleoyl-2-linoleoyl-glycerol (18:1/18:2)</v>
      </c>
      <c r="C33">
        <v>11</v>
      </c>
      <c r="D33">
        <v>116648917</v>
      </c>
      <c r="E33" t="s">
        <v>1003</v>
      </c>
      <c r="F33" t="s">
        <v>893</v>
      </c>
      <c r="G33" t="s">
        <v>894</v>
      </c>
      <c r="H33">
        <v>0.13006699999999999</v>
      </c>
      <c r="I33">
        <v>0.25835799999999998</v>
      </c>
      <c r="J33">
        <v>2.29105E-2</v>
      </c>
      <c r="K33" s="6">
        <v>1.6999999999999999E-29</v>
      </c>
      <c r="L33">
        <v>8452</v>
      </c>
    </row>
    <row r="34" spans="1:12" x14ac:dyDescent="0.2">
      <c r="A34" t="s">
        <v>480</v>
      </c>
      <c r="B34" t="str">
        <f>VLOOKUP(Table2[[#This Row],[Metabolite ID]],Table18[],2,FALSE)</f>
        <v>X - 12846</v>
      </c>
      <c r="C34">
        <v>2</v>
      </c>
      <c r="D34">
        <v>31982811</v>
      </c>
      <c r="E34" t="s">
        <v>950</v>
      </c>
      <c r="F34" t="s">
        <v>894</v>
      </c>
      <c r="G34" t="s">
        <v>893</v>
      </c>
      <c r="H34">
        <v>0.95899000000000001</v>
      </c>
      <c r="I34">
        <v>0.44518400000000002</v>
      </c>
      <c r="J34">
        <v>3.9641099999999999E-2</v>
      </c>
      <c r="K34" s="6">
        <v>2.8999999999999991E-29</v>
      </c>
      <c r="L34">
        <v>8293</v>
      </c>
    </row>
    <row r="35" spans="1:12" x14ac:dyDescent="0.2">
      <c r="A35" t="s">
        <v>576</v>
      </c>
      <c r="B35" t="str">
        <f>VLOOKUP(Table2[[#This Row],[Metabolite ID]],Table18[],2,FALSE)</f>
        <v>X - 12707</v>
      </c>
      <c r="C35">
        <v>16</v>
      </c>
      <c r="D35">
        <v>28620320</v>
      </c>
      <c r="E35" t="s">
        <v>3745</v>
      </c>
      <c r="F35" t="s">
        <v>893</v>
      </c>
      <c r="G35" t="s">
        <v>892</v>
      </c>
      <c r="H35">
        <v>0.88107199999999997</v>
      </c>
      <c r="I35">
        <v>-0.32188899999999998</v>
      </c>
      <c r="J35">
        <v>2.9083600000000001E-2</v>
      </c>
      <c r="K35" s="6">
        <v>1.8000000000000002E-28</v>
      </c>
      <c r="L35">
        <v>8240</v>
      </c>
    </row>
    <row r="36" spans="1:12" x14ac:dyDescent="0.2">
      <c r="A36" t="s">
        <v>466</v>
      </c>
      <c r="B36" t="str">
        <f>VLOOKUP(Table2[[#This Row],[Metabolite ID]],Table18[],2,FALSE)</f>
        <v>X - 11538</v>
      </c>
      <c r="C36">
        <v>12</v>
      </c>
      <c r="D36">
        <v>21287936</v>
      </c>
      <c r="E36" t="s">
        <v>3746</v>
      </c>
      <c r="F36" t="s">
        <v>895</v>
      </c>
      <c r="G36" t="s">
        <v>892</v>
      </c>
      <c r="H36">
        <v>0.80153799999999997</v>
      </c>
      <c r="I36">
        <v>0.214112</v>
      </c>
      <c r="J36">
        <v>1.9528E-2</v>
      </c>
      <c r="K36" s="6">
        <v>5.7000000000000004E-28</v>
      </c>
      <c r="L36">
        <v>8402</v>
      </c>
    </row>
    <row r="37" spans="1:12" x14ac:dyDescent="0.2">
      <c r="A37" t="s">
        <v>441</v>
      </c>
      <c r="B37" t="str">
        <f>VLOOKUP(Table2[[#This Row],[Metabolite ID]],Table18[],2,FALSE)</f>
        <v>X - 11444</v>
      </c>
      <c r="C37">
        <v>2</v>
      </c>
      <c r="D37">
        <v>32268286</v>
      </c>
      <c r="E37" t="s">
        <v>951</v>
      </c>
      <c r="F37" t="s">
        <v>892</v>
      </c>
      <c r="G37" t="s">
        <v>894</v>
      </c>
      <c r="H37">
        <v>0.98217900000000002</v>
      </c>
      <c r="I37">
        <v>0.63403399999999999</v>
      </c>
      <c r="J37">
        <v>5.8144000000000001E-2</v>
      </c>
      <c r="K37" s="6">
        <v>1.0999999999999999E-27</v>
      </c>
      <c r="L37">
        <v>8448</v>
      </c>
    </row>
    <row r="38" spans="1:12" x14ac:dyDescent="0.2">
      <c r="A38" t="s">
        <v>712</v>
      </c>
      <c r="B38" t="str">
        <f>VLOOKUP(Table2[[#This Row],[Metabolite ID]],Table18[],2,FALSE)</f>
        <v>1-stearoyl-2-docosapentaenoyl-GPC (18:0/22:5n6)*</v>
      </c>
      <c r="C38">
        <v>11</v>
      </c>
      <c r="D38">
        <v>61600342</v>
      </c>
      <c r="E38" t="s">
        <v>3747</v>
      </c>
      <c r="F38" t="s">
        <v>892</v>
      </c>
      <c r="G38" t="s">
        <v>894</v>
      </c>
      <c r="H38">
        <v>0.34705900000000001</v>
      </c>
      <c r="I38">
        <v>-0.17515600000000001</v>
      </c>
      <c r="J38">
        <v>1.6059299999999999E-2</v>
      </c>
      <c r="K38" s="6">
        <v>1.0999999999999999E-27</v>
      </c>
      <c r="L38">
        <v>8449</v>
      </c>
    </row>
    <row r="39" spans="1:12" x14ac:dyDescent="0.2">
      <c r="A39" t="s">
        <v>74</v>
      </c>
      <c r="B39" t="str">
        <f>VLOOKUP(Table2[[#This Row],[Metabolite ID]],Table18[],2,FALSE)</f>
        <v>serine</v>
      </c>
      <c r="C39">
        <v>1</v>
      </c>
      <c r="D39">
        <v>120254506</v>
      </c>
      <c r="E39" t="s">
        <v>3748</v>
      </c>
      <c r="F39" t="s">
        <v>892</v>
      </c>
      <c r="G39" t="s">
        <v>893</v>
      </c>
      <c r="H39">
        <v>0.41243600000000002</v>
      </c>
      <c r="I39">
        <v>-0.16719600000000001</v>
      </c>
      <c r="J39">
        <v>1.56735E-2</v>
      </c>
      <c r="K39" s="6">
        <v>1.4000000000000001E-26</v>
      </c>
      <c r="L39">
        <v>8441</v>
      </c>
    </row>
    <row r="40" spans="1:12" x14ac:dyDescent="0.2">
      <c r="A40" t="s">
        <v>178</v>
      </c>
      <c r="B40" t="str">
        <f>VLOOKUP(Table2[[#This Row],[Metabolite ID]],Table18[],2,FALSE)</f>
        <v>butyrylcarnitine</v>
      </c>
      <c r="C40">
        <v>12</v>
      </c>
      <c r="D40">
        <v>121429399</v>
      </c>
      <c r="E40" t="s">
        <v>3749</v>
      </c>
      <c r="F40" t="s">
        <v>892</v>
      </c>
      <c r="G40" t="s">
        <v>893</v>
      </c>
      <c r="H40">
        <v>0.89472099999999999</v>
      </c>
      <c r="I40">
        <v>0.292736</v>
      </c>
      <c r="J40">
        <v>2.7758000000000001E-2</v>
      </c>
      <c r="K40" s="6">
        <v>5.2999999999999999E-26</v>
      </c>
      <c r="L40">
        <v>8340</v>
      </c>
    </row>
    <row r="41" spans="1:12" x14ac:dyDescent="0.2">
      <c r="A41" t="s">
        <v>178</v>
      </c>
      <c r="B41" t="str">
        <f>VLOOKUP(Table2[[#This Row],[Metabolite ID]],Table18[],2,FALSE)</f>
        <v>butyrylcarnitine</v>
      </c>
      <c r="C41">
        <v>12</v>
      </c>
      <c r="D41">
        <v>121135508</v>
      </c>
      <c r="E41" t="s">
        <v>3750</v>
      </c>
      <c r="F41" t="s">
        <v>893</v>
      </c>
      <c r="G41" t="s">
        <v>892</v>
      </c>
      <c r="H41">
        <v>0.87318300000000004</v>
      </c>
      <c r="I41">
        <v>0.24323</v>
      </c>
      <c r="J41">
        <v>2.3167199999999999E-2</v>
      </c>
      <c r="K41" s="6">
        <v>8.6999999999999995E-26</v>
      </c>
      <c r="L41">
        <v>8340</v>
      </c>
    </row>
    <row r="42" spans="1:12" x14ac:dyDescent="0.2">
      <c r="A42" t="s">
        <v>659</v>
      </c>
      <c r="B42" t="str">
        <f>VLOOKUP(Table2[[#This Row],[Metabolite ID]],Table18[],2,FALSE)</f>
        <v>1-palmitoyl-2-dihomo-linolenoyl-GPC (16:0/20:3n3 or 6)*</v>
      </c>
      <c r="C42">
        <v>16</v>
      </c>
      <c r="D42">
        <v>15131642</v>
      </c>
      <c r="E42" t="s">
        <v>3751</v>
      </c>
      <c r="F42" t="s">
        <v>893</v>
      </c>
      <c r="G42" t="s">
        <v>894</v>
      </c>
      <c r="H42">
        <v>0.70742300000000002</v>
      </c>
      <c r="I42">
        <v>0.17552599999999999</v>
      </c>
      <c r="J42">
        <v>1.6907700000000001E-2</v>
      </c>
      <c r="K42" s="6">
        <v>2.9999999999999998E-25</v>
      </c>
      <c r="L42">
        <v>8450</v>
      </c>
    </row>
    <row r="43" spans="1:12" x14ac:dyDescent="0.2">
      <c r="A43" t="s">
        <v>454</v>
      </c>
      <c r="B43" t="str">
        <f>VLOOKUP(Table2[[#This Row],[Metabolite ID]],Table18[],2,FALSE)</f>
        <v>X - 21474</v>
      </c>
      <c r="C43">
        <v>22</v>
      </c>
      <c r="D43">
        <v>19951271</v>
      </c>
      <c r="E43" t="s">
        <v>3732</v>
      </c>
      <c r="F43" t="s">
        <v>893</v>
      </c>
      <c r="G43" t="s">
        <v>892</v>
      </c>
      <c r="H43">
        <v>0.50220500000000001</v>
      </c>
      <c r="I43">
        <v>0.18946199999999999</v>
      </c>
      <c r="J43">
        <v>1.8298600000000002E-2</v>
      </c>
      <c r="K43" s="6">
        <v>4.0000000000000002E-25</v>
      </c>
      <c r="L43">
        <v>5974</v>
      </c>
    </row>
    <row r="44" spans="1:12" x14ac:dyDescent="0.2">
      <c r="A44" t="s">
        <v>491</v>
      </c>
      <c r="B44" t="str">
        <f>VLOOKUP(Table2[[#This Row],[Metabolite ID]],Table18[],2,FALSE)</f>
        <v>X - 11334</v>
      </c>
      <c r="C44">
        <v>12</v>
      </c>
      <c r="D44">
        <v>348876</v>
      </c>
      <c r="E44" t="s">
        <v>3752</v>
      </c>
      <c r="F44" t="s">
        <v>895</v>
      </c>
      <c r="G44" t="s">
        <v>894</v>
      </c>
      <c r="H44">
        <v>0.33876800000000001</v>
      </c>
      <c r="I44">
        <v>-0.16761499999999999</v>
      </c>
      <c r="J44">
        <v>1.65428E-2</v>
      </c>
      <c r="K44" s="6">
        <v>3.9999999999999997E-24</v>
      </c>
      <c r="L44">
        <v>8367</v>
      </c>
    </row>
    <row r="45" spans="1:12" x14ac:dyDescent="0.2">
      <c r="A45" t="s">
        <v>480</v>
      </c>
      <c r="B45" t="str">
        <f>VLOOKUP(Table2[[#This Row],[Metabolite ID]],Table18[],2,FALSE)</f>
        <v>X - 12846</v>
      </c>
      <c r="C45">
        <v>11</v>
      </c>
      <c r="D45">
        <v>62852423</v>
      </c>
      <c r="E45" t="s">
        <v>3753</v>
      </c>
      <c r="F45" t="s">
        <v>895</v>
      </c>
      <c r="G45" t="s">
        <v>892</v>
      </c>
      <c r="H45">
        <v>0.93172600000000005</v>
      </c>
      <c r="I45">
        <v>-0.30812699999999998</v>
      </c>
      <c r="J45">
        <v>3.0535400000000001E-2</v>
      </c>
      <c r="K45" s="6">
        <v>6.0999999999999996E-24</v>
      </c>
      <c r="L45">
        <v>8293</v>
      </c>
    </row>
    <row r="46" spans="1:12" x14ac:dyDescent="0.2">
      <c r="A46" t="s">
        <v>514</v>
      </c>
      <c r="B46" t="str">
        <f>VLOOKUP(Table2[[#This Row],[Metabolite ID]],Table18[],2,FALSE)</f>
        <v>1-oleoyl-3-linoleoyl-glycerol (18:1/18:2)</v>
      </c>
      <c r="C46">
        <v>11</v>
      </c>
      <c r="D46">
        <v>116648917</v>
      </c>
      <c r="E46" t="s">
        <v>1003</v>
      </c>
      <c r="F46" t="s">
        <v>893</v>
      </c>
      <c r="G46" t="s">
        <v>894</v>
      </c>
      <c r="H46">
        <v>0.13053999999999999</v>
      </c>
      <c r="I46">
        <v>0.23364199999999999</v>
      </c>
      <c r="J46">
        <v>2.3159699999999998E-2</v>
      </c>
      <c r="K46" s="6">
        <v>6.1999999999999979E-24</v>
      </c>
      <c r="L46">
        <v>8249</v>
      </c>
    </row>
    <row r="47" spans="1:12" x14ac:dyDescent="0.2">
      <c r="A47" t="s">
        <v>480</v>
      </c>
      <c r="B47" t="str">
        <f>VLOOKUP(Table2[[#This Row],[Metabolite ID]],Table18[],2,FALSE)</f>
        <v>X - 12846</v>
      </c>
      <c r="C47">
        <v>2</v>
      </c>
      <c r="D47">
        <v>32816089</v>
      </c>
      <c r="E47" t="s">
        <v>3754</v>
      </c>
      <c r="F47" t="s">
        <v>893</v>
      </c>
      <c r="G47" t="s">
        <v>894</v>
      </c>
      <c r="H47">
        <v>0.96231199999999995</v>
      </c>
      <c r="I47">
        <v>0.41805799999999999</v>
      </c>
      <c r="J47">
        <v>4.2038800000000001E-2</v>
      </c>
      <c r="K47" s="6">
        <v>2.6999999999999998E-23</v>
      </c>
      <c r="L47">
        <v>8293</v>
      </c>
    </row>
    <row r="48" spans="1:12" x14ac:dyDescent="0.2">
      <c r="A48" t="s">
        <v>69</v>
      </c>
      <c r="B48" t="str">
        <f>VLOOKUP(Table2[[#This Row],[Metabolite ID]],Table18[],2,FALSE)</f>
        <v>arginine</v>
      </c>
      <c r="C48">
        <v>6</v>
      </c>
      <c r="D48">
        <v>131897149</v>
      </c>
      <c r="E48" t="s">
        <v>3755</v>
      </c>
      <c r="F48" t="s">
        <v>893</v>
      </c>
      <c r="G48" t="s">
        <v>892</v>
      </c>
      <c r="H48">
        <v>0.97777700000000001</v>
      </c>
      <c r="I48">
        <v>0.53746700000000003</v>
      </c>
      <c r="J48">
        <v>5.4413400000000001E-2</v>
      </c>
      <c r="K48" s="6">
        <v>5.2E-23</v>
      </c>
      <c r="L48">
        <v>8455</v>
      </c>
    </row>
    <row r="49" spans="1:12" x14ac:dyDescent="0.2">
      <c r="A49" t="s">
        <v>178</v>
      </c>
      <c r="B49" t="str">
        <f>VLOOKUP(Table2[[#This Row],[Metabolite ID]],Table18[],2,FALSE)</f>
        <v>butyrylcarnitine</v>
      </c>
      <c r="C49">
        <v>12</v>
      </c>
      <c r="D49">
        <v>121661704</v>
      </c>
      <c r="E49" t="s">
        <v>3756</v>
      </c>
      <c r="F49" t="s">
        <v>892</v>
      </c>
      <c r="G49" t="s">
        <v>895</v>
      </c>
      <c r="H49">
        <v>0.97774300000000003</v>
      </c>
      <c r="I49">
        <v>-0.534717</v>
      </c>
      <c r="J49">
        <v>5.5063800000000003E-2</v>
      </c>
      <c r="K49" s="6">
        <v>2.7000000000000002E-22</v>
      </c>
      <c r="L49">
        <v>8340</v>
      </c>
    </row>
    <row r="50" spans="1:12" x14ac:dyDescent="0.2">
      <c r="A50" t="s">
        <v>178</v>
      </c>
      <c r="B50" t="str">
        <f>VLOOKUP(Table2[[#This Row],[Metabolite ID]],Table18[],2,FALSE)</f>
        <v>butyrylcarnitine</v>
      </c>
      <c r="C50">
        <v>12</v>
      </c>
      <c r="D50">
        <v>120639913</v>
      </c>
      <c r="E50" t="s">
        <v>3757</v>
      </c>
      <c r="F50" t="s">
        <v>893</v>
      </c>
      <c r="G50" t="s">
        <v>894</v>
      </c>
      <c r="H50">
        <v>0.98625300000000005</v>
      </c>
      <c r="I50">
        <v>-0.67722099999999996</v>
      </c>
      <c r="J50">
        <v>7.1513400000000005E-2</v>
      </c>
      <c r="K50" s="6">
        <v>2.8E-21</v>
      </c>
      <c r="L50">
        <v>8340</v>
      </c>
    </row>
    <row r="51" spans="1:12" x14ac:dyDescent="0.2">
      <c r="A51" t="s">
        <v>479</v>
      </c>
      <c r="B51" t="str">
        <f>VLOOKUP(Table2[[#This Row],[Metabolite ID]],Table18[],2,FALSE)</f>
        <v>X - 12844</v>
      </c>
      <c r="C51">
        <v>19</v>
      </c>
      <c r="D51">
        <v>12496934</v>
      </c>
      <c r="E51" t="s">
        <v>3758</v>
      </c>
      <c r="F51" t="s">
        <v>895</v>
      </c>
      <c r="G51" t="s">
        <v>894</v>
      </c>
      <c r="H51">
        <v>0.23736499999999999</v>
      </c>
      <c r="I51">
        <v>0.16336500000000001</v>
      </c>
      <c r="J51">
        <v>1.8283899999999999E-2</v>
      </c>
      <c r="K51" s="6">
        <v>4.0999999999999999E-19</v>
      </c>
      <c r="L51">
        <v>8455</v>
      </c>
    </row>
    <row r="52" spans="1:12" x14ac:dyDescent="0.2">
      <c r="A52" t="s">
        <v>719</v>
      </c>
      <c r="B52" t="str">
        <f>VLOOKUP(Table2[[#This Row],[Metabolite ID]],Table18[],2,FALSE)</f>
        <v>1-(1-enyl-palmitoyl)-2-palmitoleoyl-GPC (P-16:0/16:1)*</v>
      </c>
      <c r="C52">
        <v>10</v>
      </c>
      <c r="D52">
        <v>102075479</v>
      </c>
      <c r="E52" t="s">
        <v>3759</v>
      </c>
      <c r="F52" t="s">
        <v>893</v>
      </c>
      <c r="G52" t="s">
        <v>892</v>
      </c>
      <c r="H52">
        <v>0.82087200000000005</v>
      </c>
      <c r="I52">
        <v>0.176928</v>
      </c>
      <c r="J52">
        <v>2.0303600000000002E-2</v>
      </c>
      <c r="K52" s="6">
        <v>2.9E-18</v>
      </c>
      <c r="L52">
        <v>8405</v>
      </c>
    </row>
    <row r="53" spans="1:12" x14ac:dyDescent="0.2">
      <c r="A53" t="s">
        <v>576</v>
      </c>
      <c r="B53" t="str">
        <f>VLOOKUP(Table2[[#This Row],[Metabolite ID]],Table18[],2,FALSE)</f>
        <v>X - 12707</v>
      </c>
      <c r="C53">
        <v>16</v>
      </c>
      <c r="D53">
        <v>28555161</v>
      </c>
      <c r="E53" t="s">
        <v>3760</v>
      </c>
      <c r="F53" t="s">
        <v>894</v>
      </c>
      <c r="G53" t="s">
        <v>895</v>
      </c>
      <c r="H53">
        <v>0.98479399999999995</v>
      </c>
      <c r="I53">
        <v>0.61743599999999998</v>
      </c>
      <c r="J53">
        <v>7.0990300000000006E-2</v>
      </c>
      <c r="K53" s="6">
        <v>3.4E-18</v>
      </c>
      <c r="L53">
        <v>8240</v>
      </c>
    </row>
    <row r="54" spans="1:12" x14ac:dyDescent="0.2">
      <c r="A54" t="s">
        <v>693</v>
      </c>
      <c r="B54" t="str">
        <f>VLOOKUP(Table2[[#This Row],[Metabolite ID]],Table18[],2,FALSE)</f>
        <v>1-palmitoyl-2-linoleoyl-glycerol (16:0/18:2)*</v>
      </c>
      <c r="C54">
        <v>11</v>
      </c>
      <c r="D54">
        <v>116648917</v>
      </c>
      <c r="E54" t="s">
        <v>1003</v>
      </c>
      <c r="F54" t="s">
        <v>893</v>
      </c>
      <c r="G54" t="s">
        <v>894</v>
      </c>
      <c r="H54">
        <v>0.130302</v>
      </c>
      <c r="I54">
        <v>0.19935700000000001</v>
      </c>
      <c r="J54">
        <v>2.3013599999999999E-2</v>
      </c>
      <c r="K54" s="6">
        <v>4.6000000000000002E-18</v>
      </c>
      <c r="L54">
        <v>8360</v>
      </c>
    </row>
    <row r="55" spans="1:12" x14ac:dyDescent="0.2">
      <c r="A55" t="s">
        <v>571</v>
      </c>
      <c r="B55" t="str">
        <f>VLOOKUP(Table2[[#This Row],[Metabolite ID]],Table18[],2,FALSE)</f>
        <v>X - 17340</v>
      </c>
      <c r="C55">
        <v>7</v>
      </c>
      <c r="D55">
        <v>137799362</v>
      </c>
      <c r="E55" t="s">
        <v>3743</v>
      </c>
      <c r="F55" t="s">
        <v>895</v>
      </c>
      <c r="G55" t="s">
        <v>894</v>
      </c>
      <c r="H55">
        <v>0.20479700000000001</v>
      </c>
      <c r="I55">
        <v>-0.17061499999999999</v>
      </c>
      <c r="J55">
        <v>1.98978E-2</v>
      </c>
      <c r="K55" s="6">
        <v>9.8999999999999997E-18</v>
      </c>
      <c r="L55">
        <v>7839</v>
      </c>
    </row>
    <row r="56" spans="1:12" x14ac:dyDescent="0.2">
      <c r="A56" t="s">
        <v>719</v>
      </c>
      <c r="B56" t="str">
        <f>VLOOKUP(Table2[[#This Row],[Metabolite ID]],Table18[],2,FALSE)</f>
        <v>1-(1-enyl-palmitoyl)-2-palmitoleoyl-GPC (P-16:0/16:1)*</v>
      </c>
      <c r="C56">
        <v>16</v>
      </c>
      <c r="D56">
        <v>56991363</v>
      </c>
      <c r="E56" t="s">
        <v>960</v>
      </c>
      <c r="F56" t="s">
        <v>894</v>
      </c>
      <c r="G56" t="s">
        <v>895</v>
      </c>
      <c r="H56">
        <v>0.68281700000000001</v>
      </c>
      <c r="I56">
        <v>-0.139657</v>
      </c>
      <c r="J56">
        <v>1.6460499999999999E-2</v>
      </c>
      <c r="K56" s="6">
        <v>2.2E-17</v>
      </c>
      <c r="L56">
        <v>8405</v>
      </c>
    </row>
    <row r="57" spans="1:12" x14ac:dyDescent="0.2">
      <c r="A57" t="s">
        <v>441</v>
      </c>
      <c r="B57" t="str">
        <f>VLOOKUP(Table2[[#This Row],[Metabolite ID]],Table18[],2,FALSE)</f>
        <v>X - 11444</v>
      </c>
      <c r="C57">
        <v>2</v>
      </c>
      <c r="D57">
        <v>31974423</v>
      </c>
      <c r="E57" t="s">
        <v>949</v>
      </c>
      <c r="F57" t="s">
        <v>892</v>
      </c>
      <c r="G57" t="s">
        <v>893</v>
      </c>
      <c r="H57">
        <v>0.80899299999999996</v>
      </c>
      <c r="I57">
        <v>-0.16734499999999999</v>
      </c>
      <c r="J57">
        <v>1.98324E-2</v>
      </c>
      <c r="K57" s="6">
        <v>3.2000000000000002E-17</v>
      </c>
      <c r="L57">
        <v>8448</v>
      </c>
    </row>
    <row r="58" spans="1:12" x14ac:dyDescent="0.2">
      <c r="A58" t="s">
        <v>150</v>
      </c>
      <c r="B58" t="str">
        <f>VLOOKUP(Table2[[#This Row],[Metabolite ID]],Table18[],2,FALSE)</f>
        <v>N-acetylglycine</v>
      </c>
      <c r="C58">
        <v>11</v>
      </c>
      <c r="D58">
        <v>67354986</v>
      </c>
      <c r="E58" t="s">
        <v>3761</v>
      </c>
      <c r="F58" t="s">
        <v>895</v>
      </c>
      <c r="G58" t="s">
        <v>894</v>
      </c>
      <c r="H58">
        <v>0.435784</v>
      </c>
      <c r="I58">
        <v>0.129634</v>
      </c>
      <c r="J58">
        <v>1.55307E-2</v>
      </c>
      <c r="K58" s="6">
        <v>7.0000000000000003E-17</v>
      </c>
      <c r="L58">
        <v>8448</v>
      </c>
    </row>
    <row r="59" spans="1:12" x14ac:dyDescent="0.2">
      <c r="A59" t="s">
        <v>178</v>
      </c>
      <c r="B59" t="str">
        <f>VLOOKUP(Table2[[#This Row],[Metabolite ID]],Table18[],2,FALSE)</f>
        <v>butyrylcarnitine</v>
      </c>
      <c r="C59">
        <v>12</v>
      </c>
      <c r="D59">
        <v>121345866</v>
      </c>
      <c r="E59" t="s">
        <v>3762</v>
      </c>
      <c r="F59" t="s">
        <v>893</v>
      </c>
      <c r="G59" t="s">
        <v>895</v>
      </c>
      <c r="H59">
        <v>0.98980500000000005</v>
      </c>
      <c r="I59">
        <v>-0.70767100000000005</v>
      </c>
      <c r="J59">
        <v>8.4831799999999999E-2</v>
      </c>
      <c r="K59" s="6">
        <v>7.3000000000000003E-17</v>
      </c>
      <c r="L59">
        <v>8340</v>
      </c>
    </row>
    <row r="60" spans="1:12" x14ac:dyDescent="0.2">
      <c r="A60" t="s">
        <v>479</v>
      </c>
      <c r="B60" t="str">
        <f>VLOOKUP(Table2[[#This Row],[Metabolite ID]],Table18[],2,FALSE)</f>
        <v>X - 12844</v>
      </c>
      <c r="C60">
        <v>4</v>
      </c>
      <c r="D60">
        <v>69537915</v>
      </c>
      <c r="E60" t="s">
        <v>3763</v>
      </c>
      <c r="F60" t="s">
        <v>895</v>
      </c>
      <c r="G60" t="s">
        <v>894</v>
      </c>
      <c r="H60">
        <v>0.52035200000000004</v>
      </c>
      <c r="I60">
        <v>0.12859699999999999</v>
      </c>
      <c r="J60">
        <v>1.5414600000000001E-2</v>
      </c>
      <c r="K60" s="6">
        <v>7.3000000000000003E-17</v>
      </c>
      <c r="L60">
        <v>8455</v>
      </c>
    </row>
    <row r="61" spans="1:12" x14ac:dyDescent="0.2">
      <c r="A61" t="s">
        <v>74</v>
      </c>
      <c r="B61" t="str">
        <f>VLOOKUP(Table2[[#This Row],[Metabolite ID]],Table18[],2,FALSE)</f>
        <v>serine</v>
      </c>
      <c r="C61">
        <v>2</v>
      </c>
      <c r="D61">
        <v>211540507</v>
      </c>
      <c r="E61" t="s">
        <v>3726</v>
      </c>
      <c r="F61" t="s">
        <v>894</v>
      </c>
      <c r="G61" t="s">
        <v>892</v>
      </c>
      <c r="H61">
        <v>0.68046700000000004</v>
      </c>
      <c r="I61">
        <v>-0.13899500000000001</v>
      </c>
      <c r="J61">
        <v>1.6665900000000001E-2</v>
      </c>
      <c r="K61" s="6">
        <v>7.3999999999999995E-17</v>
      </c>
      <c r="L61">
        <v>8441</v>
      </c>
    </row>
    <row r="62" spans="1:12" x14ac:dyDescent="0.2">
      <c r="A62" t="s">
        <v>178</v>
      </c>
      <c r="B62" t="str">
        <f>VLOOKUP(Table2[[#This Row],[Metabolite ID]],Table18[],2,FALSE)</f>
        <v>butyrylcarnitine</v>
      </c>
      <c r="C62">
        <v>10</v>
      </c>
      <c r="D62">
        <v>61403131</v>
      </c>
      <c r="E62" t="s">
        <v>3764</v>
      </c>
      <c r="F62" t="s">
        <v>892</v>
      </c>
      <c r="G62" t="s">
        <v>893</v>
      </c>
      <c r="H62">
        <v>0.82721</v>
      </c>
      <c r="I62">
        <v>0.17189199999999999</v>
      </c>
      <c r="J62">
        <v>2.09272E-2</v>
      </c>
      <c r="K62" s="6">
        <v>2.1000000000000001E-16</v>
      </c>
      <c r="L62">
        <v>8340</v>
      </c>
    </row>
    <row r="63" spans="1:12" x14ac:dyDescent="0.2">
      <c r="A63" t="s">
        <v>722</v>
      </c>
      <c r="B63" t="str">
        <f>VLOOKUP(Table2[[#This Row],[Metabolite ID]],Table18[],2,FALSE)</f>
        <v>1-palmityl-2-oleoyl-GPC (O-16:0/18:1)*</v>
      </c>
      <c r="C63">
        <v>16</v>
      </c>
      <c r="D63">
        <v>56989590</v>
      </c>
      <c r="E63" t="s">
        <v>3765</v>
      </c>
      <c r="F63" t="s">
        <v>894</v>
      </c>
      <c r="G63" t="s">
        <v>895</v>
      </c>
      <c r="H63">
        <v>0.68282500000000002</v>
      </c>
      <c r="I63">
        <v>-0.13686799999999999</v>
      </c>
      <c r="J63">
        <v>1.6684600000000001E-2</v>
      </c>
      <c r="K63" s="6">
        <v>2.2999999999999999E-16</v>
      </c>
      <c r="L63">
        <v>8179</v>
      </c>
    </row>
    <row r="64" spans="1:12" x14ac:dyDescent="0.2">
      <c r="A64" t="s">
        <v>178</v>
      </c>
      <c r="B64" t="str">
        <f>VLOOKUP(Table2[[#This Row],[Metabolite ID]],Table18[],2,FALSE)</f>
        <v>butyrylcarnitine</v>
      </c>
      <c r="C64">
        <v>6</v>
      </c>
      <c r="D64">
        <v>160575366</v>
      </c>
      <c r="E64" t="s">
        <v>3766</v>
      </c>
      <c r="F64" t="s">
        <v>893</v>
      </c>
      <c r="G64" t="s">
        <v>892</v>
      </c>
      <c r="H64">
        <v>0.82912200000000003</v>
      </c>
      <c r="I64">
        <v>0.168299</v>
      </c>
      <c r="J64">
        <v>2.0605100000000001E-2</v>
      </c>
      <c r="K64" s="6">
        <v>3.1000000000000001E-16</v>
      </c>
      <c r="L64">
        <v>8340</v>
      </c>
    </row>
    <row r="65" spans="1:12" x14ac:dyDescent="0.2">
      <c r="A65" t="s">
        <v>702</v>
      </c>
      <c r="B65" t="str">
        <f>VLOOKUP(Table2[[#This Row],[Metabolite ID]],Table18[],2,FALSE)</f>
        <v>1-(1-enyl-palmitoyl)-2-linoleoyl-GPC (P-16:0/18:2)*</v>
      </c>
      <c r="C65">
        <v>16</v>
      </c>
      <c r="D65">
        <v>56991363</v>
      </c>
      <c r="E65" t="s">
        <v>960</v>
      </c>
      <c r="F65" t="s">
        <v>894</v>
      </c>
      <c r="G65" t="s">
        <v>895</v>
      </c>
      <c r="H65">
        <v>0.68256600000000001</v>
      </c>
      <c r="I65">
        <v>-0.13411999999999999</v>
      </c>
      <c r="J65">
        <v>1.6420799999999999E-2</v>
      </c>
      <c r="K65" s="6">
        <v>3.1000000000000001E-16</v>
      </c>
      <c r="L65">
        <v>8433</v>
      </c>
    </row>
    <row r="66" spans="1:12" x14ac:dyDescent="0.2">
      <c r="A66" t="s">
        <v>685</v>
      </c>
      <c r="B66" t="str">
        <f>VLOOKUP(Table2[[#This Row],[Metabolite ID]],Table18[],2,FALSE)</f>
        <v>1-stearoyl-2-docosahexaenoyl-GPC (18:0/22:6)</v>
      </c>
      <c r="C66">
        <v>6</v>
      </c>
      <c r="D66">
        <v>11088630</v>
      </c>
      <c r="E66" t="s">
        <v>3767</v>
      </c>
      <c r="F66" t="s">
        <v>894</v>
      </c>
      <c r="G66" t="s">
        <v>895</v>
      </c>
      <c r="H66">
        <v>0.77074699999999996</v>
      </c>
      <c r="I66">
        <v>0.14651800000000001</v>
      </c>
      <c r="J66">
        <v>1.8156599999999998E-2</v>
      </c>
      <c r="K66" s="6">
        <v>7.0000000000000003E-16</v>
      </c>
      <c r="L66">
        <v>8447</v>
      </c>
    </row>
    <row r="67" spans="1:12" x14ac:dyDescent="0.2">
      <c r="A67" t="s">
        <v>84</v>
      </c>
      <c r="B67" t="str">
        <f>VLOOKUP(Table2[[#This Row],[Metabolite ID]],Table18[],2,FALSE)</f>
        <v>gamma-glutamylglutamine</v>
      </c>
      <c r="C67">
        <v>12</v>
      </c>
      <c r="D67">
        <v>56863770</v>
      </c>
      <c r="E67" t="s">
        <v>3768</v>
      </c>
      <c r="F67" t="s">
        <v>894</v>
      </c>
      <c r="G67" t="s">
        <v>893</v>
      </c>
      <c r="H67">
        <v>0.178532447502669</v>
      </c>
      <c r="I67">
        <v>-0.16054099999999999</v>
      </c>
      <c r="J67">
        <v>1.9988599999999999E-2</v>
      </c>
      <c r="K67" s="6">
        <v>1.09162E-15</v>
      </c>
      <c r="L67">
        <v>8429</v>
      </c>
    </row>
    <row r="68" spans="1:12" x14ac:dyDescent="0.2">
      <c r="A68" t="s">
        <v>480</v>
      </c>
      <c r="B68" t="str">
        <f>VLOOKUP(Table2[[#This Row],[Metabolite ID]],Table18[],2,FALSE)</f>
        <v>X - 12846</v>
      </c>
      <c r="C68">
        <v>2</v>
      </c>
      <c r="D68">
        <v>31654155</v>
      </c>
      <c r="E68" t="s">
        <v>948</v>
      </c>
      <c r="F68" t="s">
        <v>893</v>
      </c>
      <c r="G68" t="s">
        <v>892</v>
      </c>
      <c r="H68">
        <v>0.97934100000000002</v>
      </c>
      <c r="I68">
        <v>0.448438</v>
      </c>
      <c r="J68">
        <v>5.5941600000000001E-2</v>
      </c>
      <c r="K68" s="6">
        <v>1.0999999999999999E-15</v>
      </c>
      <c r="L68">
        <v>8293</v>
      </c>
    </row>
    <row r="69" spans="1:12" x14ac:dyDescent="0.2">
      <c r="A69" t="s">
        <v>644</v>
      </c>
      <c r="B69" t="str">
        <f>VLOOKUP(Table2[[#This Row],[Metabolite ID]],Table18[],2,FALSE)</f>
        <v>2-hydroxybutyrate/2-hydroxyisobutyrate</v>
      </c>
      <c r="C69">
        <v>4</v>
      </c>
      <c r="D69">
        <v>89243818</v>
      </c>
      <c r="E69" t="s">
        <v>3769</v>
      </c>
      <c r="F69" t="s">
        <v>894</v>
      </c>
      <c r="G69" t="s">
        <v>895</v>
      </c>
      <c r="H69">
        <v>0.55129300000000003</v>
      </c>
      <c r="I69">
        <v>0.12536600000000001</v>
      </c>
      <c r="J69">
        <v>1.5640500000000002E-2</v>
      </c>
      <c r="K69" s="6">
        <v>1.0999999999999999E-15</v>
      </c>
      <c r="L69">
        <v>8430</v>
      </c>
    </row>
    <row r="70" spans="1:12" x14ac:dyDescent="0.2">
      <c r="A70" t="s">
        <v>68</v>
      </c>
      <c r="B70" t="str">
        <f>VLOOKUP(Table2[[#This Row],[Metabolite ID]],Table18[],2,FALSE)</f>
        <v>urate</v>
      </c>
      <c r="C70">
        <v>4</v>
      </c>
      <c r="D70">
        <v>89044180</v>
      </c>
      <c r="E70" t="s">
        <v>3770</v>
      </c>
      <c r="F70" t="s">
        <v>893</v>
      </c>
      <c r="G70" t="s">
        <v>894</v>
      </c>
      <c r="H70">
        <v>0.89125100000000002</v>
      </c>
      <c r="I70">
        <v>-0.197745</v>
      </c>
      <c r="J70">
        <v>2.4708500000000001E-2</v>
      </c>
      <c r="K70" s="6">
        <v>1.2E-15</v>
      </c>
      <c r="L70">
        <v>8455</v>
      </c>
    </row>
    <row r="71" spans="1:12" x14ac:dyDescent="0.2">
      <c r="A71" t="s">
        <v>576</v>
      </c>
      <c r="B71" t="str">
        <f>VLOOKUP(Table2[[#This Row],[Metabolite ID]],Table18[],2,FALSE)</f>
        <v>X - 12707</v>
      </c>
      <c r="C71">
        <v>16</v>
      </c>
      <c r="D71">
        <v>28562479</v>
      </c>
      <c r="E71" t="s">
        <v>3771</v>
      </c>
      <c r="F71" t="s">
        <v>894</v>
      </c>
      <c r="G71" t="s">
        <v>895</v>
      </c>
      <c r="H71">
        <v>0.98250599999999999</v>
      </c>
      <c r="I71">
        <v>-0.476466</v>
      </c>
      <c r="J71">
        <v>5.9668699999999998E-2</v>
      </c>
      <c r="K71" s="6">
        <v>1.4000000000000001E-15</v>
      </c>
      <c r="L71">
        <v>8240</v>
      </c>
    </row>
    <row r="72" spans="1:12" x14ac:dyDescent="0.2">
      <c r="A72" t="s">
        <v>694</v>
      </c>
      <c r="B72" t="str">
        <f>VLOOKUP(Table2[[#This Row],[Metabolite ID]],Table18[],2,FALSE)</f>
        <v>1-palmitoyl-3-linoleoyl-glycerol (16:0/18:2)*</v>
      </c>
      <c r="C72">
        <v>11</v>
      </c>
      <c r="D72">
        <v>116648917</v>
      </c>
      <c r="E72" t="s">
        <v>1003</v>
      </c>
      <c r="F72" t="s">
        <v>893</v>
      </c>
      <c r="G72" t="s">
        <v>894</v>
      </c>
      <c r="H72">
        <v>0.13073399999999999</v>
      </c>
      <c r="I72">
        <v>0.18710099999999999</v>
      </c>
      <c r="J72">
        <v>2.3512700000000001E-2</v>
      </c>
      <c r="K72" s="6">
        <v>1.8000000000000001E-15</v>
      </c>
      <c r="L72">
        <v>7992</v>
      </c>
    </row>
    <row r="73" spans="1:12" x14ac:dyDescent="0.2">
      <c r="A73" t="s">
        <v>69</v>
      </c>
      <c r="B73" t="str">
        <f>VLOOKUP(Table2[[#This Row],[Metabolite ID]],Table18[],2,FALSE)</f>
        <v>arginine</v>
      </c>
      <c r="C73">
        <v>6</v>
      </c>
      <c r="D73">
        <v>131897278</v>
      </c>
      <c r="E73" t="s">
        <v>3772</v>
      </c>
      <c r="F73" t="s">
        <v>894</v>
      </c>
      <c r="G73" t="s">
        <v>895</v>
      </c>
      <c r="H73">
        <v>0.83714999999999995</v>
      </c>
      <c r="I73">
        <v>-0.163243</v>
      </c>
      <c r="J73">
        <v>2.0735099999999999E-2</v>
      </c>
      <c r="K73" s="6">
        <v>3.5000000000000001E-15</v>
      </c>
      <c r="L73">
        <v>8455</v>
      </c>
    </row>
    <row r="74" spans="1:12" x14ac:dyDescent="0.2">
      <c r="A74" t="s">
        <v>251</v>
      </c>
      <c r="B74" t="str">
        <f>VLOOKUP(Table2[[#This Row],[Metabolite ID]],Table18[],2,FALSE)</f>
        <v>sphingosine 1-phosphate</v>
      </c>
      <c r="C74">
        <v>2</v>
      </c>
      <c r="D74">
        <v>23898149</v>
      </c>
      <c r="E74" t="s">
        <v>3773</v>
      </c>
      <c r="F74" t="s">
        <v>892</v>
      </c>
      <c r="G74" t="s">
        <v>893</v>
      </c>
      <c r="H74">
        <v>0.80861799999999995</v>
      </c>
      <c r="I74">
        <v>-0.15470500000000001</v>
      </c>
      <c r="J74">
        <v>2.0012499999999999E-2</v>
      </c>
      <c r="K74" s="6">
        <v>1.1E-14</v>
      </c>
      <c r="L74">
        <v>8454</v>
      </c>
    </row>
    <row r="75" spans="1:12" x14ac:dyDescent="0.2">
      <c r="A75" t="s">
        <v>491</v>
      </c>
      <c r="B75" t="str">
        <f>VLOOKUP(Table2[[#This Row],[Metabolite ID]],Table18[],2,FALSE)</f>
        <v>X - 11334</v>
      </c>
      <c r="C75">
        <v>8</v>
      </c>
      <c r="D75">
        <v>144666697</v>
      </c>
      <c r="E75" t="s">
        <v>3774</v>
      </c>
      <c r="F75" t="s">
        <v>892</v>
      </c>
      <c r="G75" t="s">
        <v>893</v>
      </c>
      <c r="H75">
        <v>0.912439</v>
      </c>
      <c r="I75">
        <v>0.215361</v>
      </c>
      <c r="J75">
        <v>2.7897999999999999E-2</v>
      </c>
      <c r="K75" s="6">
        <v>1.1999999999999999E-14</v>
      </c>
      <c r="L75">
        <v>8367</v>
      </c>
    </row>
    <row r="76" spans="1:12" x14ac:dyDescent="0.2">
      <c r="A76" t="s">
        <v>74</v>
      </c>
      <c r="B76" t="str">
        <f>VLOOKUP(Table2[[#This Row],[Metabolite ID]],Table18[],2,FALSE)</f>
        <v>serine</v>
      </c>
      <c r="C76">
        <v>7</v>
      </c>
      <c r="D76">
        <v>56033558</v>
      </c>
      <c r="E76" t="s">
        <v>3775</v>
      </c>
      <c r="F76" t="s">
        <v>892</v>
      </c>
      <c r="G76" t="s">
        <v>893</v>
      </c>
      <c r="H76">
        <v>0.23888499999999999</v>
      </c>
      <c r="I76">
        <v>-0.136877</v>
      </c>
      <c r="J76">
        <v>1.7908299999999999E-2</v>
      </c>
      <c r="K76" s="6">
        <v>2.0999999999999999E-14</v>
      </c>
      <c r="L76">
        <v>8441</v>
      </c>
    </row>
    <row r="77" spans="1:12" x14ac:dyDescent="0.2">
      <c r="A77" t="s">
        <v>693</v>
      </c>
      <c r="B77" t="str">
        <f>VLOOKUP(Table2[[#This Row],[Metabolite ID]],Table18[],2,FALSE)</f>
        <v>1-palmitoyl-2-linoleoyl-glycerol (16:0/18:2)*</v>
      </c>
      <c r="C77">
        <v>16</v>
      </c>
      <c r="D77">
        <v>56991363</v>
      </c>
      <c r="E77" t="s">
        <v>960</v>
      </c>
      <c r="F77" t="s">
        <v>894</v>
      </c>
      <c r="G77" t="s">
        <v>895</v>
      </c>
      <c r="H77">
        <v>0.68273300000000003</v>
      </c>
      <c r="I77">
        <v>0.12551499999999999</v>
      </c>
      <c r="J77">
        <v>1.6497999999999999E-2</v>
      </c>
      <c r="K77" s="6">
        <v>2.8000000000000001E-14</v>
      </c>
      <c r="L77">
        <v>8360</v>
      </c>
    </row>
    <row r="78" spans="1:12" x14ac:dyDescent="0.2">
      <c r="A78" t="s">
        <v>425</v>
      </c>
      <c r="B78" t="str">
        <f>VLOOKUP(Table2[[#This Row],[Metabolite ID]],Table18[],2,FALSE)</f>
        <v>X - 11905</v>
      </c>
      <c r="C78">
        <v>19</v>
      </c>
      <c r="D78">
        <v>15978935</v>
      </c>
      <c r="E78" t="s">
        <v>966</v>
      </c>
      <c r="F78" t="s">
        <v>893</v>
      </c>
      <c r="G78" t="s">
        <v>892</v>
      </c>
      <c r="H78">
        <v>0.69683099999999998</v>
      </c>
      <c r="I78">
        <v>0.129079</v>
      </c>
      <c r="J78">
        <v>1.7018999999999999E-2</v>
      </c>
      <c r="K78" s="6">
        <v>3.2999999999999998E-14</v>
      </c>
      <c r="L78">
        <v>8440</v>
      </c>
    </row>
    <row r="79" spans="1:12" x14ac:dyDescent="0.2">
      <c r="A79" t="s">
        <v>658</v>
      </c>
      <c r="B79" t="str">
        <f>VLOOKUP(Table2[[#This Row],[Metabolite ID]],Table18[],2,FALSE)</f>
        <v>1-oleoyl-2-linoleoyl-GPC (18:1/18:2)*</v>
      </c>
      <c r="C79">
        <v>16</v>
      </c>
      <c r="D79">
        <v>15137450</v>
      </c>
      <c r="E79" t="s">
        <v>947</v>
      </c>
      <c r="F79" t="s">
        <v>893</v>
      </c>
      <c r="G79" t="s">
        <v>892</v>
      </c>
      <c r="H79">
        <v>0.66406200000000004</v>
      </c>
      <c r="I79">
        <v>-0.12390900000000001</v>
      </c>
      <c r="J79">
        <v>1.63359E-2</v>
      </c>
      <c r="K79" s="6">
        <v>3.2999999999999998E-14</v>
      </c>
      <c r="L79">
        <v>8381</v>
      </c>
    </row>
    <row r="80" spans="1:12" x14ac:dyDescent="0.2">
      <c r="A80" t="s">
        <v>490</v>
      </c>
      <c r="B80" t="str">
        <f>VLOOKUP(Table2[[#This Row],[Metabolite ID]],Table18[],2,FALSE)</f>
        <v>X - 15492</v>
      </c>
      <c r="C80">
        <v>4</v>
      </c>
      <c r="D80">
        <v>69536714</v>
      </c>
      <c r="E80" t="s">
        <v>3776</v>
      </c>
      <c r="F80" t="s">
        <v>893</v>
      </c>
      <c r="G80" t="s">
        <v>892</v>
      </c>
      <c r="H80">
        <v>0.68493899999999996</v>
      </c>
      <c r="I80">
        <v>-0.127189</v>
      </c>
      <c r="J80">
        <v>1.6867400000000001E-2</v>
      </c>
      <c r="K80" s="6">
        <v>4.7000000000000002E-14</v>
      </c>
      <c r="L80">
        <v>8343</v>
      </c>
    </row>
    <row r="81" spans="1:12" x14ac:dyDescent="0.2">
      <c r="A81" t="s">
        <v>441</v>
      </c>
      <c r="B81" t="str">
        <f>VLOOKUP(Table2[[#This Row],[Metabolite ID]],Table18[],2,FALSE)</f>
        <v>X - 11444</v>
      </c>
      <c r="C81">
        <v>2</v>
      </c>
      <c r="D81">
        <v>32813584</v>
      </c>
      <c r="E81" t="s">
        <v>953</v>
      </c>
      <c r="F81" t="s">
        <v>892</v>
      </c>
      <c r="G81" t="s">
        <v>893</v>
      </c>
      <c r="H81">
        <v>0.973665</v>
      </c>
      <c r="I81">
        <v>0.36170799999999997</v>
      </c>
      <c r="J81">
        <v>4.8305099999999997E-2</v>
      </c>
      <c r="K81" s="6">
        <v>7.0000000000000005E-14</v>
      </c>
      <c r="L81">
        <v>8448</v>
      </c>
    </row>
    <row r="82" spans="1:12" x14ac:dyDescent="0.2">
      <c r="A82" t="s">
        <v>678</v>
      </c>
      <c r="B82" t="str">
        <f>VLOOKUP(Table2[[#This Row],[Metabolite ID]],Table18[],2,FALSE)</f>
        <v>1-margaroyl-2-linoleoyl-GPC (17:0/18:2)*</v>
      </c>
      <c r="C82">
        <v>1</v>
      </c>
      <c r="D82">
        <v>63173918</v>
      </c>
      <c r="E82" t="s">
        <v>3777</v>
      </c>
      <c r="F82" t="s">
        <v>894</v>
      </c>
      <c r="G82" t="s">
        <v>895</v>
      </c>
      <c r="H82">
        <v>0.65582799999999997</v>
      </c>
      <c r="I82">
        <v>0.120674</v>
      </c>
      <c r="J82">
        <v>1.6220700000000001E-2</v>
      </c>
      <c r="K82" s="6">
        <v>1E-13</v>
      </c>
      <c r="L82">
        <v>8433</v>
      </c>
    </row>
    <row r="83" spans="1:12" x14ac:dyDescent="0.2">
      <c r="A83" t="s">
        <v>251</v>
      </c>
      <c r="B83" t="str">
        <f>VLOOKUP(Table2[[#This Row],[Metabolite ID]],Table18[],2,FALSE)</f>
        <v>sphingosine 1-phosphate</v>
      </c>
      <c r="C83">
        <v>3</v>
      </c>
      <c r="D83">
        <v>56849749</v>
      </c>
      <c r="E83" t="s">
        <v>3778</v>
      </c>
      <c r="F83" t="s">
        <v>895</v>
      </c>
      <c r="G83" t="s">
        <v>894</v>
      </c>
      <c r="H83">
        <v>0.40632200000000002</v>
      </c>
      <c r="I83">
        <v>0.115828</v>
      </c>
      <c r="J83">
        <v>1.56951E-2</v>
      </c>
      <c r="K83" s="6">
        <v>1.6E-13</v>
      </c>
      <c r="L83">
        <v>8454</v>
      </c>
    </row>
    <row r="84" spans="1:12" x14ac:dyDescent="0.2">
      <c r="A84" t="s">
        <v>686</v>
      </c>
      <c r="B84" t="str">
        <f>VLOOKUP(Table2[[#This Row],[Metabolite ID]],Table18[],2,FALSE)</f>
        <v>1-(1-enyl-stearoyl)-2-oleoyl-GPC (P-18:0/18:1)</v>
      </c>
      <c r="C84">
        <v>10</v>
      </c>
      <c r="D84">
        <v>102075479</v>
      </c>
      <c r="E84" t="s">
        <v>3759</v>
      </c>
      <c r="F84" t="s">
        <v>893</v>
      </c>
      <c r="G84" t="s">
        <v>892</v>
      </c>
      <c r="H84">
        <v>0.82009500000000002</v>
      </c>
      <c r="I84">
        <v>-0.151891</v>
      </c>
      <c r="J84">
        <v>2.0646399999999999E-2</v>
      </c>
      <c r="K84" s="6">
        <v>1.9E-13</v>
      </c>
      <c r="L84">
        <v>8103</v>
      </c>
    </row>
    <row r="85" spans="1:12" x14ac:dyDescent="0.2">
      <c r="A85" t="s">
        <v>674</v>
      </c>
      <c r="B85" t="str">
        <f>VLOOKUP(Table2[[#This Row],[Metabolite ID]],Table18[],2,FALSE)</f>
        <v>1-(1-enyl-palmitoyl)-2-oleoyl-GPC (P-16:0/18:1)*</v>
      </c>
      <c r="C85">
        <v>16</v>
      </c>
      <c r="D85">
        <v>56991363</v>
      </c>
      <c r="E85" t="s">
        <v>960</v>
      </c>
      <c r="F85" t="s">
        <v>894</v>
      </c>
      <c r="G85" t="s">
        <v>895</v>
      </c>
      <c r="H85">
        <v>0.68231299999999995</v>
      </c>
      <c r="I85">
        <v>-0.120638</v>
      </c>
      <c r="J85">
        <v>1.6525000000000001E-2</v>
      </c>
      <c r="K85" s="6">
        <v>2.8999999999999998E-13</v>
      </c>
      <c r="L85">
        <v>8335</v>
      </c>
    </row>
    <row r="86" spans="1:12" x14ac:dyDescent="0.2">
      <c r="A86" t="s">
        <v>480</v>
      </c>
      <c r="B86" t="str">
        <f>VLOOKUP(Table2[[#This Row],[Metabolite ID]],Table18[],2,FALSE)</f>
        <v>X - 12846</v>
      </c>
      <c r="C86">
        <v>2</v>
      </c>
      <c r="D86">
        <v>32268286</v>
      </c>
      <c r="E86" t="s">
        <v>951</v>
      </c>
      <c r="F86" t="s">
        <v>892</v>
      </c>
      <c r="G86" t="s">
        <v>894</v>
      </c>
      <c r="H86">
        <v>0.98229500000000003</v>
      </c>
      <c r="I86">
        <v>0.42836600000000002</v>
      </c>
      <c r="J86">
        <v>5.8927199999999999E-2</v>
      </c>
      <c r="K86" s="6">
        <v>3.5999999999999998E-13</v>
      </c>
      <c r="L86">
        <v>8293</v>
      </c>
    </row>
    <row r="87" spans="1:12" x14ac:dyDescent="0.2">
      <c r="A87" t="s">
        <v>150</v>
      </c>
      <c r="B87" t="str">
        <f>VLOOKUP(Table2[[#This Row],[Metabolite ID]],Table18[],2,FALSE)</f>
        <v>N-acetylglycine</v>
      </c>
      <c r="C87">
        <v>11</v>
      </c>
      <c r="D87">
        <v>58647175</v>
      </c>
      <c r="E87" t="s">
        <v>3779</v>
      </c>
      <c r="F87" t="s">
        <v>895</v>
      </c>
      <c r="G87" t="s">
        <v>894</v>
      </c>
      <c r="H87">
        <v>0.97920799999999997</v>
      </c>
      <c r="I87">
        <v>0.39596100000000001</v>
      </c>
      <c r="J87">
        <v>5.4510599999999999E-2</v>
      </c>
      <c r="K87" s="6">
        <v>3.8E-13</v>
      </c>
      <c r="L87">
        <v>8448</v>
      </c>
    </row>
    <row r="88" spans="1:12" x14ac:dyDescent="0.2">
      <c r="A88" t="s">
        <v>491</v>
      </c>
      <c r="B88" t="str">
        <f>VLOOKUP(Table2[[#This Row],[Metabolite ID]],Table18[],2,FALSE)</f>
        <v>X - 11334</v>
      </c>
      <c r="C88">
        <v>16</v>
      </c>
      <c r="D88">
        <v>58800910</v>
      </c>
      <c r="E88" t="s">
        <v>3780</v>
      </c>
      <c r="F88" t="s">
        <v>942</v>
      </c>
      <c r="G88" t="s">
        <v>943</v>
      </c>
      <c r="H88">
        <v>0.91607799999999995</v>
      </c>
      <c r="I88">
        <v>-0.204072</v>
      </c>
      <c r="J88">
        <v>2.8144800000000001E-2</v>
      </c>
      <c r="K88" s="6">
        <v>4.1000000000000002E-13</v>
      </c>
      <c r="L88">
        <v>8367</v>
      </c>
    </row>
    <row r="89" spans="1:12" x14ac:dyDescent="0.2">
      <c r="A89" t="s">
        <v>178</v>
      </c>
      <c r="B89" t="str">
        <f>VLOOKUP(Table2[[#This Row],[Metabolite ID]],Table18[],2,FALSE)</f>
        <v>butyrylcarnitine</v>
      </c>
      <c r="C89">
        <v>6</v>
      </c>
      <c r="D89">
        <v>160514283</v>
      </c>
      <c r="E89" t="s">
        <v>3781</v>
      </c>
      <c r="F89" t="s">
        <v>892</v>
      </c>
      <c r="G89" t="s">
        <v>893</v>
      </c>
      <c r="H89">
        <v>0.92017099999999996</v>
      </c>
      <c r="I89">
        <v>0.20653099999999999</v>
      </c>
      <c r="J89">
        <v>2.8677399999999999E-2</v>
      </c>
      <c r="K89" s="6">
        <v>5.9000000000000001E-13</v>
      </c>
      <c r="L89">
        <v>8340</v>
      </c>
    </row>
    <row r="90" spans="1:12" x14ac:dyDescent="0.2">
      <c r="A90" t="s">
        <v>694</v>
      </c>
      <c r="B90" t="str">
        <f>VLOOKUP(Table2[[#This Row],[Metabolite ID]],Table18[],2,FALSE)</f>
        <v>1-palmitoyl-3-linoleoyl-glycerol (16:0/18:2)*</v>
      </c>
      <c r="C90">
        <v>16</v>
      </c>
      <c r="D90">
        <v>57006590</v>
      </c>
      <c r="E90" t="s">
        <v>3782</v>
      </c>
      <c r="F90" t="s">
        <v>894</v>
      </c>
      <c r="G90" t="s">
        <v>895</v>
      </c>
      <c r="H90">
        <v>0.81846799999999997</v>
      </c>
      <c r="I90">
        <v>-0.148699</v>
      </c>
      <c r="J90">
        <v>2.0681399999999999E-2</v>
      </c>
      <c r="K90" s="6">
        <v>6.4999999999999996E-13</v>
      </c>
      <c r="L90">
        <v>7992</v>
      </c>
    </row>
    <row r="91" spans="1:12" x14ac:dyDescent="0.2">
      <c r="A91" t="s">
        <v>571</v>
      </c>
      <c r="B91" t="str">
        <f>VLOOKUP(Table2[[#This Row],[Metabolite ID]],Table18[],2,FALSE)</f>
        <v>X - 17340</v>
      </c>
      <c r="C91">
        <v>4</v>
      </c>
      <c r="D91">
        <v>70025011</v>
      </c>
      <c r="E91" t="s">
        <v>3783</v>
      </c>
      <c r="F91" t="s">
        <v>892</v>
      </c>
      <c r="G91" t="s">
        <v>894</v>
      </c>
      <c r="H91">
        <v>0.80757800000000002</v>
      </c>
      <c r="I91">
        <v>0.15171499999999999</v>
      </c>
      <c r="J91">
        <v>2.14945E-2</v>
      </c>
      <c r="K91" s="6">
        <v>1.7E-12</v>
      </c>
      <c r="L91">
        <v>7839</v>
      </c>
    </row>
    <row r="92" spans="1:12" x14ac:dyDescent="0.2">
      <c r="A92" t="s">
        <v>674</v>
      </c>
      <c r="B92" t="str">
        <f>VLOOKUP(Table2[[#This Row],[Metabolite ID]],Table18[],2,FALSE)</f>
        <v>1-(1-enyl-palmitoyl)-2-oleoyl-GPC (P-16:0/18:1)*</v>
      </c>
      <c r="C92">
        <v>14</v>
      </c>
      <c r="D92">
        <v>67965452</v>
      </c>
      <c r="E92" t="s">
        <v>959</v>
      </c>
      <c r="F92" t="s">
        <v>893</v>
      </c>
      <c r="G92" t="s">
        <v>892</v>
      </c>
      <c r="H92">
        <v>0.51469699999999996</v>
      </c>
      <c r="I92">
        <v>0.10917399999999999</v>
      </c>
      <c r="J92">
        <v>1.5473000000000001E-2</v>
      </c>
      <c r="K92" s="6">
        <v>1.7E-12</v>
      </c>
      <c r="L92">
        <v>8335</v>
      </c>
    </row>
    <row r="93" spans="1:12" x14ac:dyDescent="0.2">
      <c r="A93" t="s">
        <v>712</v>
      </c>
      <c r="B93" t="str">
        <f>VLOOKUP(Table2[[#This Row],[Metabolite ID]],Table18[],2,FALSE)</f>
        <v>1-stearoyl-2-docosapentaenoyl-GPC (18:0/22:5n6)*</v>
      </c>
      <c r="C93">
        <v>6</v>
      </c>
      <c r="D93">
        <v>11054745</v>
      </c>
      <c r="E93" t="s">
        <v>3784</v>
      </c>
      <c r="F93" t="s">
        <v>894</v>
      </c>
      <c r="G93" t="s">
        <v>895</v>
      </c>
      <c r="H93">
        <v>0.76802899999999996</v>
      </c>
      <c r="I93">
        <v>0.12692899999999999</v>
      </c>
      <c r="J93">
        <v>1.8105799999999998E-2</v>
      </c>
      <c r="K93" s="6">
        <v>2.3999999999999999E-12</v>
      </c>
      <c r="L93">
        <v>8449</v>
      </c>
    </row>
    <row r="94" spans="1:12" x14ac:dyDescent="0.2">
      <c r="A94" t="s">
        <v>644</v>
      </c>
      <c r="B94" t="str">
        <f>VLOOKUP(Table2[[#This Row],[Metabolite ID]],Table18[],2,FALSE)</f>
        <v>2-hydroxybutyrate/2-hydroxyisobutyrate</v>
      </c>
      <c r="C94">
        <v>2</v>
      </c>
      <c r="D94">
        <v>27598097</v>
      </c>
      <c r="E94" t="s">
        <v>3785</v>
      </c>
      <c r="F94" t="s">
        <v>895</v>
      </c>
      <c r="G94" t="s">
        <v>894</v>
      </c>
      <c r="H94">
        <v>0.39835700000000002</v>
      </c>
      <c r="I94">
        <v>0.111188</v>
      </c>
      <c r="J94">
        <v>1.5977999999999999E-2</v>
      </c>
      <c r="K94" s="6">
        <v>3.4000000000000001E-12</v>
      </c>
      <c r="L94">
        <v>8430</v>
      </c>
    </row>
    <row r="95" spans="1:12" x14ac:dyDescent="0.2">
      <c r="A95" t="s">
        <v>576</v>
      </c>
      <c r="B95" t="str">
        <f>VLOOKUP(Table2[[#This Row],[Metabolite ID]],Table18[],2,FALSE)</f>
        <v>X - 12707</v>
      </c>
      <c r="C95">
        <v>16</v>
      </c>
      <c r="D95">
        <v>28291514</v>
      </c>
      <c r="E95" t="s">
        <v>3786</v>
      </c>
      <c r="F95" t="s">
        <v>893</v>
      </c>
      <c r="G95" t="s">
        <v>892</v>
      </c>
      <c r="H95">
        <v>0.58500600000000003</v>
      </c>
      <c r="I95">
        <v>0.111766</v>
      </c>
      <c r="J95">
        <v>1.6070299999999999E-2</v>
      </c>
      <c r="K95" s="6">
        <v>3.5E-12</v>
      </c>
      <c r="L95">
        <v>8240</v>
      </c>
    </row>
    <row r="96" spans="1:12" x14ac:dyDescent="0.2">
      <c r="A96" t="s">
        <v>178</v>
      </c>
      <c r="B96" t="str">
        <f>VLOOKUP(Table2[[#This Row],[Metabolite ID]],Table18[],2,FALSE)</f>
        <v>butyrylcarnitine</v>
      </c>
      <c r="C96">
        <v>12</v>
      </c>
      <c r="D96">
        <v>120641313</v>
      </c>
      <c r="E96" t="s">
        <v>3787</v>
      </c>
      <c r="F96" t="s">
        <v>895</v>
      </c>
      <c r="G96" t="s">
        <v>893</v>
      </c>
      <c r="H96">
        <v>0.98308799999999996</v>
      </c>
      <c r="I96">
        <v>-0.44137300000000002</v>
      </c>
      <c r="J96">
        <v>6.3720100000000002E-2</v>
      </c>
      <c r="K96" s="6">
        <v>4.2999999999999999E-12</v>
      </c>
      <c r="L96">
        <v>8340</v>
      </c>
    </row>
    <row r="97" spans="1:12" x14ac:dyDescent="0.2">
      <c r="A97" t="s">
        <v>178</v>
      </c>
      <c r="B97" t="str">
        <f>VLOOKUP(Table2[[#This Row],[Metabolite ID]],Table18[],2,FALSE)</f>
        <v>butyrylcarnitine</v>
      </c>
      <c r="C97">
        <v>12</v>
      </c>
      <c r="D97">
        <v>120879947</v>
      </c>
      <c r="E97" t="s">
        <v>3788</v>
      </c>
      <c r="F97" t="s">
        <v>894</v>
      </c>
      <c r="G97" t="s">
        <v>895</v>
      </c>
      <c r="H97">
        <v>0.18454100000000001</v>
      </c>
      <c r="I97">
        <v>0.16880500000000001</v>
      </c>
      <c r="J97">
        <v>2.4403600000000001E-2</v>
      </c>
      <c r="K97" s="6">
        <v>4.5999999999999998E-12</v>
      </c>
      <c r="L97">
        <v>8340</v>
      </c>
    </row>
    <row r="98" spans="1:12" x14ac:dyDescent="0.2">
      <c r="A98" t="s">
        <v>480</v>
      </c>
      <c r="B98" t="str">
        <f>VLOOKUP(Table2[[#This Row],[Metabolite ID]],Table18[],2,FALSE)</f>
        <v>X - 12846</v>
      </c>
      <c r="C98">
        <v>18</v>
      </c>
      <c r="D98">
        <v>71957219</v>
      </c>
      <c r="E98" t="s">
        <v>3789</v>
      </c>
      <c r="F98" t="s">
        <v>895</v>
      </c>
      <c r="G98" t="s">
        <v>892</v>
      </c>
      <c r="H98">
        <v>0.83145100000000005</v>
      </c>
      <c r="I98">
        <v>0.144117</v>
      </c>
      <c r="J98">
        <v>2.0831300000000001E-2</v>
      </c>
      <c r="K98" s="6">
        <v>4.5999999999999998E-12</v>
      </c>
      <c r="L98">
        <v>8293</v>
      </c>
    </row>
    <row r="99" spans="1:12" x14ac:dyDescent="0.2">
      <c r="A99" t="s">
        <v>490</v>
      </c>
      <c r="B99" t="str">
        <f>VLOOKUP(Table2[[#This Row],[Metabolite ID]],Table18[],2,FALSE)</f>
        <v>X - 15492</v>
      </c>
      <c r="C99">
        <v>7</v>
      </c>
      <c r="D99">
        <v>137799362</v>
      </c>
      <c r="E99" t="s">
        <v>3743</v>
      </c>
      <c r="F99" t="s">
        <v>895</v>
      </c>
      <c r="G99" t="s">
        <v>894</v>
      </c>
      <c r="H99">
        <v>0.20627200000000001</v>
      </c>
      <c r="I99">
        <v>-0.132303</v>
      </c>
      <c r="J99">
        <v>1.92839E-2</v>
      </c>
      <c r="K99" s="6">
        <v>6.8000000000000001E-12</v>
      </c>
      <c r="L99">
        <v>8343</v>
      </c>
    </row>
    <row r="100" spans="1:12" x14ac:dyDescent="0.2">
      <c r="A100" t="s">
        <v>178</v>
      </c>
      <c r="B100" t="str">
        <f>VLOOKUP(Table2[[#This Row],[Metabolite ID]],Table18[],2,FALSE)</f>
        <v>butyrylcarnitine</v>
      </c>
      <c r="C100">
        <v>12</v>
      </c>
      <c r="D100">
        <v>120596601</v>
      </c>
      <c r="E100" t="s">
        <v>3790</v>
      </c>
      <c r="F100" t="s">
        <v>893</v>
      </c>
      <c r="G100" t="s">
        <v>892</v>
      </c>
      <c r="H100">
        <v>0.98308200000000001</v>
      </c>
      <c r="I100">
        <v>-0.47786400000000001</v>
      </c>
      <c r="J100">
        <v>6.9736000000000006E-2</v>
      </c>
      <c r="K100" s="6">
        <v>7.3E-12</v>
      </c>
      <c r="L100">
        <v>8340</v>
      </c>
    </row>
    <row r="101" spans="1:12" x14ac:dyDescent="0.2">
      <c r="A101" t="s">
        <v>479</v>
      </c>
      <c r="B101" t="str">
        <f>VLOOKUP(Table2[[#This Row],[Metabolite ID]],Table18[],2,FALSE)</f>
        <v>X - 12844</v>
      </c>
      <c r="C101">
        <v>11</v>
      </c>
      <c r="D101">
        <v>62870065</v>
      </c>
      <c r="E101" t="s">
        <v>3791</v>
      </c>
      <c r="F101" t="s">
        <v>893</v>
      </c>
      <c r="G101" t="s">
        <v>892</v>
      </c>
      <c r="H101">
        <v>0.93271400000000004</v>
      </c>
      <c r="I101">
        <v>-0.207762</v>
      </c>
      <c r="J101">
        <v>3.0441800000000001E-2</v>
      </c>
      <c r="K101" s="6">
        <v>8.7999999999999997E-12</v>
      </c>
      <c r="L101">
        <v>8455</v>
      </c>
    </row>
    <row r="102" spans="1:12" x14ac:dyDescent="0.2">
      <c r="A102" t="s">
        <v>479</v>
      </c>
      <c r="B102" t="str">
        <f>VLOOKUP(Table2[[#This Row],[Metabolite ID]],Table18[],2,FALSE)</f>
        <v>X - 12844</v>
      </c>
      <c r="C102">
        <v>4</v>
      </c>
      <c r="D102">
        <v>70359068</v>
      </c>
      <c r="E102" t="s">
        <v>3792</v>
      </c>
      <c r="F102" t="s">
        <v>893</v>
      </c>
      <c r="G102" t="s">
        <v>892</v>
      </c>
      <c r="H102">
        <v>0.74095</v>
      </c>
      <c r="I102">
        <v>0.122792</v>
      </c>
      <c r="J102">
        <v>1.80693E-2</v>
      </c>
      <c r="K102" s="6">
        <v>1.1000000000000001E-11</v>
      </c>
      <c r="L102">
        <v>8455</v>
      </c>
    </row>
    <row r="103" spans="1:12" x14ac:dyDescent="0.2">
      <c r="A103" t="s">
        <v>178</v>
      </c>
      <c r="B103" t="str">
        <f>VLOOKUP(Table2[[#This Row],[Metabolite ID]],Table18[],2,FALSE)</f>
        <v>butyrylcarnitine</v>
      </c>
      <c r="C103">
        <v>12</v>
      </c>
      <c r="D103">
        <v>120601844</v>
      </c>
      <c r="E103" t="s">
        <v>3793</v>
      </c>
      <c r="F103" t="s">
        <v>893</v>
      </c>
      <c r="G103" t="s">
        <v>894</v>
      </c>
      <c r="H103">
        <v>0.97132499999999999</v>
      </c>
      <c r="I103">
        <v>-0.32281100000000001</v>
      </c>
      <c r="J103">
        <v>4.8486599999999998E-2</v>
      </c>
      <c r="K103" s="6">
        <v>2.8E-11</v>
      </c>
      <c r="L103">
        <v>8340</v>
      </c>
    </row>
    <row r="104" spans="1:12" x14ac:dyDescent="0.2">
      <c r="A104" t="s">
        <v>84</v>
      </c>
      <c r="B104" t="str">
        <f>VLOOKUP(Table2[[#This Row],[Metabolite ID]],Table18[],2,FALSE)</f>
        <v>gamma-glutamylglutamine</v>
      </c>
      <c r="C104">
        <v>16</v>
      </c>
      <c r="D104">
        <v>16142079</v>
      </c>
      <c r="E104" t="s">
        <v>3794</v>
      </c>
      <c r="F104" t="s">
        <v>895</v>
      </c>
      <c r="G104" t="s">
        <v>893</v>
      </c>
      <c r="H104">
        <v>1.51086131213668E-2</v>
      </c>
      <c r="I104">
        <v>-0.42402000000000001</v>
      </c>
      <c r="J104">
        <v>6.3639000000000001E-2</v>
      </c>
      <c r="K104" s="6">
        <v>2.8534199999999999E-11</v>
      </c>
      <c r="L104">
        <v>8429</v>
      </c>
    </row>
    <row r="105" spans="1:12" x14ac:dyDescent="0.2">
      <c r="A105" t="s">
        <v>441</v>
      </c>
      <c r="B105" t="str">
        <f>VLOOKUP(Table2[[#This Row],[Metabolite ID]],Table18[],2,FALSE)</f>
        <v>X - 11444</v>
      </c>
      <c r="C105">
        <v>2</v>
      </c>
      <c r="D105">
        <v>32559525</v>
      </c>
      <c r="E105" t="s">
        <v>952</v>
      </c>
      <c r="F105" t="s">
        <v>892</v>
      </c>
      <c r="G105" t="s">
        <v>893</v>
      </c>
      <c r="H105">
        <v>0.93942700000000001</v>
      </c>
      <c r="I105">
        <v>-0.22235099999999999</v>
      </c>
      <c r="J105">
        <v>3.36925E-2</v>
      </c>
      <c r="K105" s="6">
        <v>4.1000000000000001E-11</v>
      </c>
      <c r="L105">
        <v>8448</v>
      </c>
    </row>
    <row r="106" spans="1:12" x14ac:dyDescent="0.2">
      <c r="A106" t="s">
        <v>638</v>
      </c>
      <c r="B106" t="str">
        <f>VLOOKUP(Table2[[#This Row],[Metabolite ID]],Table18[],2,FALSE)</f>
        <v>X - 24024</v>
      </c>
      <c r="C106">
        <v>2</v>
      </c>
      <c r="D106">
        <v>27598097</v>
      </c>
      <c r="E106" t="s">
        <v>3785</v>
      </c>
      <c r="F106" t="s">
        <v>895</v>
      </c>
      <c r="G106" t="s">
        <v>894</v>
      </c>
      <c r="H106">
        <v>0.40026600000000001</v>
      </c>
      <c r="I106">
        <v>0.111651</v>
      </c>
      <c r="J106">
        <v>1.6948999999999999E-2</v>
      </c>
      <c r="K106" s="6">
        <v>4.5E-11</v>
      </c>
      <c r="L106">
        <v>7521</v>
      </c>
    </row>
    <row r="107" spans="1:12" x14ac:dyDescent="0.2">
      <c r="A107" t="s">
        <v>709</v>
      </c>
      <c r="B107" t="str">
        <f>VLOOKUP(Table2[[#This Row],[Metabolite ID]],Table18[],2,FALSE)</f>
        <v>1-oleoyl-2-docosahexaenoyl-GPC (18:1/22:6)*</v>
      </c>
      <c r="C107">
        <v>6</v>
      </c>
      <c r="D107">
        <v>11086056</v>
      </c>
      <c r="E107" t="s">
        <v>3795</v>
      </c>
      <c r="F107" t="s">
        <v>942</v>
      </c>
      <c r="G107" t="s">
        <v>943</v>
      </c>
      <c r="H107">
        <v>0.76862299999999995</v>
      </c>
      <c r="I107">
        <v>0.11903900000000001</v>
      </c>
      <c r="J107">
        <v>1.81494E-2</v>
      </c>
      <c r="K107" s="6">
        <v>5.4000000000000001E-11</v>
      </c>
      <c r="L107">
        <v>8452</v>
      </c>
    </row>
    <row r="108" spans="1:12" x14ac:dyDescent="0.2">
      <c r="A108" t="s">
        <v>69</v>
      </c>
      <c r="B108" t="str">
        <f>VLOOKUP(Table2[[#This Row],[Metabolite ID]],Table18[],2,FALSE)</f>
        <v>arginine</v>
      </c>
      <c r="C108">
        <v>10</v>
      </c>
      <c r="D108">
        <v>100155296</v>
      </c>
      <c r="E108" t="s">
        <v>3796</v>
      </c>
      <c r="F108" t="s">
        <v>895</v>
      </c>
      <c r="G108" t="s">
        <v>893</v>
      </c>
      <c r="H108">
        <v>0.66601100000000002</v>
      </c>
      <c r="I108">
        <v>-0.106765</v>
      </c>
      <c r="J108">
        <v>1.6283200000000001E-2</v>
      </c>
      <c r="K108" s="6">
        <v>5.4999999999999997E-11</v>
      </c>
      <c r="L108">
        <v>8455</v>
      </c>
    </row>
    <row r="109" spans="1:12" x14ac:dyDescent="0.2">
      <c r="A109" t="s">
        <v>178</v>
      </c>
      <c r="B109" t="str">
        <f>VLOOKUP(Table2[[#This Row],[Metabolite ID]],Table18[],2,FALSE)</f>
        <v>butyrylcarnitine</v>
      </c>
      <c r="C109">
        <v>12</v>
      </c>
      <c r="D109">
        <v>120744152</v>
      </c>
      <c r="E109" t="s">
        <v>3797</v>
      </c>
      <c r="F109" t="s">
        <v>894</v>
      </c>
      <c r="G109" t="s">
        <v>892</v>
      </c>
      <c r="H109">
        <v>0.97766200000000003</v>
      </c>
      <c r="I109">
        <v>-0.38686399999999999</v>
      </c>
      <c r="J109">
        <v>5.9070900000000003E-2</v>
      </c>
      <c r="K109" s="6">
        <v>5.8E-11</v>
      </c>
      <c r="L109">
        <v>8340</v>
      </c>
    </row>
    <row r="110" spans="1:12" x14ac:dyDescent="0.2">
      <c r="A110" t="s">
        <v>665</v>
      </c>
      <c r="B110" t="str">
        <f>VLOOKUP(Table2[[#This Row],[Metabolite ID]],Table18[],2,FALSE)</f>
        <v>1-stearoyl-2-docosahexaenoyl-GPE (18:0/22:6)*</v>
      </c>
      <c r="C110">
        <v>2</v>
      </c>
      <c r="D110">
        <v>27742603</v>
      </c>
      <c r="E110" t="s">
        <v>3798</v>
      </c>
      <c r="F110" t="s">
        <v>895</v>
      </c>
      <c r="G110" t="s">
        <v>894</v>
      </c>
      <c r="H110">
        <v>0.39090200000000003</v>
      </c>
      <c r="I110">
        <v>0.10390199999999999</v>
      </c>
      <c r="J110">
        <v>1.5891099999999998E-2</v>
      </c>
      <c r="K110" s="6">
        <v>6.2000000000000006E-11</v>
      </c>
      <c r="L110">
        <v>8312</v>
      </c>
    </row>
    <row r="111" spans="1:12" x14ac:dyDescent="0.2">
      <c r="A111" t="s">
        <v>686</v>
      </c>
      <c r="B111" t="str">
        <f>VLOOKUP(Table2[[#This Row],[Metabolite ID]],Table18[],2,FALSE)</f>
        <v>1-(1-enyl-stearoyl)-2-oleoyl-GPC (P-18:0/18:1)</v>
      </c>
      <c r="C111">
        <v>17</v>
      </c>
      <c r="D111">
        <v>17476914</v>
      </c>
      <c r="E111" t="s">
        <v>3799</v>
      </c>
      <c r="F111" t="s">
        <v>895</v>
      </c>
      <c r="G111" t="s">
        <v>894</v>
      </c>
      <c r="H111">
        <v>0.46986299999999998</v>
      </c>
      <c r="I111">
        <v>0.103419</v>
      </c>
      <c r="J111">
        <v>1.5877700000000002E-2</v>
      </c>
      <c r="K111" s="6">
        <v>7.3000000000000006E-11</v>
      </c>
      <c r="L111">
        <v>8103</v>
      </c>
    </row>
    <row r="112" spans="1:12" x14ac:dyDescent="0.2">
      <c r="A112" t="s">
        <v>691</v>
      </c>
      <c r="B112" t="str">
        <f>VLOOKUP(Table2[[#This Row],[Metabolite ID]],Table18[],2,FALSE)</f>
        <v>1-stearoyl-2-dihomo-linolenoyl-GPC (18:0/20:3n3 or 6)*</v>
      </c>
      <c r="C112">
        <v>11</v>
      </c>
      <c r="D112">
        <v>75451281</v>
      </c>
      <c r="E112" t="s">
        <v>3800</v>
      </c>
      <c r="F112" t="s">
        <v>892</v>
      </c>
      <c r="G112" t="s">
        <v>895</v>
      </c>
      <c r="H112">
        <v>0.84609900000000005</v>
      </c>
      <c r="I112">
        <v>0.13811399999999999</v>
      </c>
      <c r="J112">
        <v>2.12707E-2</v>
      </c>
      <c r="K112" s="6">
        <v>8.3999999999999994E-11</v>
      </c>
      <c r="L112">
        <v>8453</v>
      </c>
    </row>
    <row r="113" spans="1:12" x14ac:dyDescent="0.2">
      <c r="A113" t="s">
        <v>722</v>
      </c>
      <c r="B113" t="str">
        <f>VLOOKUP(Table2[[#This Row],[Metabolite ID]],Table18[],2,FALSE)</f>
        <v>1-palmityl-2-oleoyl-GPC (O-16:0/18:1)*</v>
      </c>
      <c r="C113">
        <v>15</v>
      </c>
      <c r="D113">
        <v>58726744</v>
      </c>
      <c r="E113" t="s">
        <v>3801</v>
      </c>
      <c r="F113" t="s">
        <v>893</v>
      </c>
      <c r="G113" t="s">
        <v>894</v>
      </c>
      <c r="H113">
        <v>0.207819</v>
      </c>
      <c r="I113">
        <v>0.125528</v>
      </c>
      <c r="J113">
        <v>1.9335399999999999E-2</v>
      </c>
      <c r="K113" s="6">
        <v>8.5000000000000004E-11</v>
      </c>
      <c r="L113">
        <v>8179</v>
      </c>
    </row>
    <row r="114" spans="1:12" x14ac:dyDescent="0.2">
      <c r="A114" t="s">
        <v>178</v>
      </c>
      <c r="B114" t="str">
        <f>VLOOKUP(Table2[[#This Row],[Metabolite ID]],Table18[],2,FALSE)</f>
        <v>butyrylcarnitine</v>
      </c>
      <c r="C114">
        <v>12</v>
      </c>
      <c r="D114">
        <v>121113847</v>
      </c>
      <c r="E114" t="s">
        <v>3802</v>
      </c>
      <c r="F114" t="s">
        <v>894</v>
      </c>
      <c r="G114" t="s">
        <v>895</v>
      </c>
      <c r="H114">
        <v>0.98375599999999996</v>
      </c>
      <c r="I114">
        <v>0.41434399999999999</v>
      </c>
      <c r="J114">
        <v>6.4249700000000007E-2</v>
      </c>
      <c r="K114" s="6">
        <v>1.0999999999999999E-10</v>
      </c>
      <c r="L114">
        <v>8340</v>
      </c>
    </row>
    <row r="115" spans="1:12" x14ac:dyDescent="0.2">
      <c r="A115" t="s">
        <v>709</v>
      </c>
      <c r="B115" t="str">
        <f>VLOOKUP(Table2[[#This Row],[Metabolite ID]],Table18[],2,FALSE)</f>
        <v>1-oleoyl-2-docosahexaenoyl-GPC (18:1/22:6)*</v>
      </c>
      <c r="C115">
        <v>6</v>
      </c>
      <c r="D115">
        <v>11089229</v>
      </c>
      <c r="E115" t="s">
        <v>3803</v>
      </c>
      <c r="F115" t="s">
        <v>894</v>
      </c>
      <c r="G115" t="s">
        <v>895</v>
      </c>
      <c r="H115">
        <v>0.77241199999999999</v>
      </c>
      <c r="I115">
        <v>0.12084499999999999</v>
      </c>
      <c r="J115">
        <v>1.8712800000000002E-2</v>
      </c>
      <c r="K115" s="6">
        <v>1.0999999999999999E-10</v>
      </c>
      <c r="L115">
        <v>8452</v>
      </c>
    </row>
    <row r="116" spans="1:12" x14ac:dyDescent="0.2">
      <c r="A116" t="s">
        <v>722</v>
      </c>
      <c r="B116" t="str">
        <f>VLOOKUP(Table2[[#This Row],[Metabolite ID]],Table18[],2,FALSE)</f>
        <v>1-palmityl-2-oleoyl-GPC (O-16:0/18:1)*</v>
      </c>
      <c r="C116">
        <v>15</v>
      </c>
      <c r="D116">
        <v>58679668</v>
      </c>
      <c r="E116" t="s">
        <v>3804</v>
      </c>
      <c r="F116" t="s">
        <v>893</v>
      </c>
      <c r="G116" t="s">
        <v>892</v>
      </c>
      <c r="H116">
        <v>0.63878199999999996</v>
      </c>
      <c r="I116">
        <v>-0.10500900000000001</v>
      </c>
      <c r="J116">
        <v>1.6258700000000001E-2</v>
      </c>
      <c r="K116" s="6">
        <v>1.0999999999999999E-10</v>
      </c>
      <c r="L116">
        <v>8179</v>
      </c>
    </row>
    <row r="117" spans="1:12" x14ac:dyDescent="0.2">
      <c r="A117" t="s">
        <v>665</v>
      </c>
      <c r="B117" t="str">
        <f>VLOOKUP(Table2[[#This Row],[Metabolite ID]],Table18[],2,FALSE)</f>
        <v>1-stearoyl-2-docosahexaenoyl-GPE (18:0/22:6)*</v>
      </c>
      <c r="C117">
        <v>11</v>
      </c>
      <c r="D117">
        <v>116707338</v>
      </c>
      <c r="E117" t="s">
        <v>3805</v>
      </c>
      <c r="F117" t="s">
        <v>892</v>
      </c>
      <c r="G117" t="s">
        <v>893</v>
      </c>
      <c r="H117">
        <v>0.10682700000000001</v>
      </c>
      <c r="I117">
        <v>0.16039</v>
      </c>
      <c r="J117">
        <v>2.4903700000000001E-2</v>
      </c>
      <c r="K117" s="6">
        <v>1.2E-10</v>
      </c>
      <c r="L117">
        <v>8312</v>
      </c>
    </row>
    <row r="118" spans="1:12" x14ac:dyDescent="0.2">
      <c r="A118" t="s">
        <v>178</v>
      </c>
      <c r="B118" t="str">
        <f>VLOOKUP(Table2[[#This Row],[Metabolite ID]],Table18[],2,FALSE)</f>
        <v>butyrylcarnitine</v>
      </c>
      <c r="C118">
        <v>12</v>
      </c>
      <c r="D118">
        <v>120084274</v>
      </c>
      <c r="E118" t="s">
        <v>3806</v>
      </c>
      <c r="F118" t="s">
        <v>893</v>
      </c>
      <c r="G118" t="s">
        <v>892</v>
      </c>
      <c r="H118">
        <v>0.98596799999999996</v>
      </c>
      <c r="I118">
        <v>-0.43086600000000003</v>
      </c>
      <c r="J118">
        <v>6.7071500000000006E-2</v>
      </c>
      <c r="K118" s="6">
        <v>1.2999999999999999E-10</v>
      </c>
      <c r="L118">
        <v>8340</v>
      </c>
    </row>
    <row r="119" spans="1:12" x14ac:dyDescent="0.2">
      <c r="A119" t="s">
        <v>466</v>
      </c>
      <c r="B119" t="str">
        <f>VLOOKUP(Table2[[#This Row],[Metabolite ID]],Table18[],2,FALSE)</f>
        <v>X - 11538</v>
      </c>
      <c r="C119">
        <v>12</v>
      </c>
      <c r="D119">
        <v>21289428</v>
      </c>
      <c r="E119" t="s">
        <v>3807</v>
      </c>
      <c r="F119" t="s">
        <v>892</v>
      </c>
      <c r="G119" t="s">
        <v>895</v>
      </c>
      <c r="H119">
        <v>0.967279</v>
      </c>
      <c r="I119">
        <v>0.28779100000000002</v>
      </c>
      <c r="J119">
        <v>4.4884399999999998E-2</v>
      </c>
      <c r="K119" s="6">
        <v>1.4000000000000001E-10</v>
      </c>
      <c r="L119">
        <v>8402</v>
      </c>
    </row>
    <row r="120" spans="1:12" x14ac:dyDescent="0.2">
      <c r="A120" t="s">
        <v>513</v>
      </c>
      <c r="B120" t="str">
        <f>VLOOKUP(Table2[[#This Row],[Metabolite ID]],Table18[],2,FALSE)</f>
        <v>1-oleoyl-2-linoleoyl-glycerol (18:1/18:2)</v>
      </c>
      <c r="C120">
        <v>8</v>
      </c>
      <c r="D120">
        <v>19823648</v>
      </c>
      <c r="E120" t="s">
        <v>995</v>
      </c>
      <c r="F120" t="s">
        <v>892</v>
      </c>
      <c r="G120" t="s">
        <v>895</v>
      </c>
      <c r="H120">
        <v>0.70364099999999996</v>
      </c>
      <c r="I120">
        <v>0.106923</v>
      </c>
      <c r="J120">
        <v>1.6677999999999998E-2</v>
      </c>
      <c r="K120" s="6">
        <v>1.4000000000000001E-10</v>
      </c>
      <c r="L120">
        <v>8452</v>
      </c>
    </row>
    <row r="121" spans="1:12" x14ac:dyDescent="0.2">
      <c r="A121" t="s">
        <v>693</v>
      </c>
      <c r="B121" t="str">
        <f>VLOOKUP(Table2[[#This Row],[Metabolite ID]],Table18[],2,FALSE)</f>
        <v>1-palmitoyl-2-linoleoyl-glycerol (16:0/18:2)*</v>
      </c>
      <c r="C121">
        <v>16</v>
      </c>
      <c r="D121">
        <v>57015091</v>
      </c>
      <c r="E121" t="s">
        <v>3808</v>
      </c>
      <c r="F121" t="s">
        <v>893</v>
      </c>
      <c r="G121" t="s">
        <v>894</v>
      </c>
      <c r="H121">
        <v>0.94030499999999995</v>
      </c>
      <c r="I121">
        <v>-0.21773500000000001</v>
      </c>
      <c r="J121">
        <v>3.3985799999999997E-2</v>
      </c>
      <c r="K121" s="6">
        <v>1.5E-10</v>
      </c>
      <c r="L121">
        <v>8360</v>
      </c>
    </row>
    <row r="122" spans="1:12" x14ac:dyDescent="0.2">
      <c r="A122" t="s">
        <v>466</v>
      </c>
      <c r="B122" t="str">
        <f>VLOOKUP(Table2[[#This Row],[Metabolite ID]],Table18[],2,FALSE)</f>
        <v>X - 11538</v>
      </c>
      <c r="C122">
        <v>12</v>
      </c>
      <c r="D122">
        <v>20917161</v>
      </c>
      <c r="E122" t="s">
        <v>3809</v>
      </c>
      <c r="F122" t="s">
        <v>895</v>
      </c>
      <c r="G122" t="s">
        <v>894</v>
      </c>
      <c r="H122">
        <v>0.88198100000000001</v>
      </c>
      <c r="I122">
        <v>0.15587799999999999</v>
      </c>
      <c r="J122">
        <v>2.4361299999999999E-2</v>
      </c>
      <c r="K122" s="6">
        <v>1.5999999999999999E-10</v>
      </c>
      <c r="L122">
        <v>8402</v>
      </c>
    </row>
    <row r="123" spans="1:12" x14ac:dyDescent="0.2">
      <c r="A123" t="s">
        <v>513</v>
      </c>
      <c r="B123" t="str">
        <f>VLOOKUP(Table2[[#This Row],[Metabolite ID]],Table18[],2,FALSE)</f>
        <v>1-oleoyl-2-linoleoyl-glycerol (18:1/18:2)</v>
      </c>
      <c r="C123">
        <v>19</v>
      </c>
      <c r="D123">
        <v>45417638</v>
      </c>
      <c r="E123" t="s">
        <v>3810</v>
      </c>
      <c r="F123" t="s">
        <v>942</v>
      </c>
      <c r="G123" t="s">
        <v>943</v>
      </c>
      <c r="H123">
        <v>0.23253699999999999</v>
      </c>
      <c r="I123">
        <v>0.117469</v>
      </c>
      <c r="J123">
        <v>1.8368200000000001E-2</v>
      </c>
      <c r="K123" s="6">
        <v>1.5999999999999999E-10</v>
      </c>
      <c r="L123">
        <v>8452</v>
      </c>
    </row>
    <row r="124" spans="1:12" x14ac:dyDescent="0.2">
      <c r="A124" t="s">
        <v>69</v>
      </c>
      <c r="B124" t="str">
        <f>VLOOKUP(Table2[[#This Row],[Metabolite ID]],Table18[],2,FALSE)</f>
        <v>arginine</v>
      </c>
      <c r="C124">
        <v>4</v>
      </c>
      <c r="D124">
        <v>145062518</v>
      </c>
      <c r="E124" t="s">
        <v>3811</v>
      </c>
      <c r="F124" t="s">
        <v>893</v>
      </c>
      <c r="G124" t="s">
        <v>895</v>
      </c>
      <c r="H124">
        <v>0.57101999999999997</v>
      </c>
      <c r="I124">
        <v>0.100496</v>
      </c>
      <c r="J124">
        <v>1.5739199999999998E-2</v>
      </c>
      <c r="K124" s="6">
        <v>1.7000000000000001E-10</v>
      </c>
      <c r="L124">
        <v>8455</v>
      </c>
    </row>
    <row r="125" spans="1:12" x14ac:dyDescent="0.2">
      <c r="A125" t="s">
        <v>571</v>
      </c>
      <c r="B125" t="str">
        <f>VLOOKUP(Table2[[#This Row],[Metabolite ID]],Table18[],2,FALSE)</f>
        <v>X - 17340</v>
      </c>
      <c r="C125">
        <v>19</v>
      </c>
      <c r="D125">
        <v>12496934</v>
      </c>
      <c r="E125" t="s">
        <v>3758</v>
      </c>
      <c r="F125" t="s">
        <v>895</v>
      </c>
      <c r="G125" t="s">
        <v>894</v>
      </c>
      <c r="H125">
        <v>0.23963799999999999</v>
      </c>
      <c r="I125">
        <v>0.121216</v>
      </c>
      <c r="J125">
        <v>1.8969E-2</v>
      </c>
      <c r="K125" s="6">
        <v>1.7000000000000001E-10</v>
      </c>
      <c r="L125">
        <v>7839</v>
      </c>
    </row>
    <row r="126" spans="1:12" x14ac:dyDescent="0.2">
      <c r="A126" t="s">
        <v>709</v>
      </c>
      <c r="B126" t="str">
        <f>VLOOKUP(Table2[[#This Row],[Metabolite ID]],Table18[],2,FALSE)</f>
        <v>1-oleoyl-2-docosahexaenoyl-GPC (18:1/22:6)*</v>
      </c>
      <c r="C126">
        <v>17</v>
      </c>
      <c r="D126">
        <v>17475350</v>
      </c>
      <c r="E126" t="s">
        <v>3812</v>
      </c>
      <c r="F126" t="s">
        <v>895</v>
      </c>
      <c r="G126" t="s">
        <v>893</v>
      </c>
      <c r="H126">
        <v>0.47043299999999999</v>
      </c>
      <c r="I126">
        <v>9.9064700000000006E-2</v>
      </c>
      <c r="J126">
        <v>1.5522899999999999E-2</v>
      </c>
      <c r="K126" s="6">
        <v>1.7000000000000001E-10</v>
      </c>
      <c r="L126">
        <v>8452</v>
      </c>
    </row>
    <row r="127" spans="1:12" x14ac:dyDescent="0.2">
      <c r="A127" t="s">
        <v>514</v>
      </c>
      <c r="B127" t="str">
        <f>VLOOKUP(Table2[[#This Row],[Metabolite ID]],Table18[],2,FALSE)</f>
        <v>1-oleoyl-3-linoleoyl-glycerol (18:1/18:2)</v>
      </c>
      <c r="C127">
        <v>19</v>
      </c>
      <c r="D127">
        <v>45414451</v>
      </c>
      <c r="E127" t="s">
        <v>3813</v>
      </c>
      <c r="F127" t="s">
        <v>895</v>
      </c>
      <c r="G127" t="s">
        <v>894</v>
      </c>
      <c r="H127">
        <v>0.369481</v>
      </c>
      <c r="I127">
        <v>-0.10226399999999999</v>
      </c>
      <c r="J127">
        <v>1.6119499999999998E-2</v>
      </c>
      <c r="K127" s="6">
        <v>2.1999999999999999E-10</v>
      </c>
      <c r="L127">
        <v>8249</v>
      </c>
    </row>
    <row r="128" spans="1:12" x14ac:dyDescent="0.2">
      <c r="A128" t="s">
        <v>69</v>
      </c>
      <c r="B128" t="str">
        <f>VLOOKUP(Table2[[#This Row],[Metabolite ID]],Table18[],2,FALSE)</f>
        <v>arginine</v>
      </c>
      <c r="C128">
        <v>19</v>
      </c>
      <c r="D128">
        <v>12999458</v>
      </c>
      <c r="E128" t="s">
        <v>3814</v>
      </c>
      <c r="F128" t="s">
        <v>894</v>
      </c>
      <c r="G128" t="s">
        <v>895</v>
      </c>
      <c r="H128">
        <v>0.60872899999999996</v>
      </c>
      <c r="I128">
        <v>9.9276699999999996E-2</v>
      </c>
      <c r="J128">
        <v>1.5837500000000001E-2</v>
      </c>
      <c r="K128" s="6">
        <v>3.6E-10</v>
      </c>
      <c r="L128">
        <v>8455</v>
      </c>
    </row>
    <row r="129" spans="1:12" x14ac:dyDescent="0.2">
      <c r="A129" t="s">
        <v>490</v>
      </c>
      <c r="B129" t="str">
        <f>VLOOKUP(Table2[[#This Row],[Metabolite ID]],Table18[],2,FALSE)</f>
        <v>X - 15492</v>
      </c>
      <c r="C129">
        <v>19</v>
      </c>
      <c r="D129">
        <v>12496934</v>
      </c>
      <c r="E129" t="s">
        <v>3758</v>
      </c>
      <c r="F129" t="s">
        <v>895</v>
      </c>
      <c r="G129" t="s">
        <v>894</v>
      </c>
      <c r="H129">
        <v>0.237897</v>
      </c>
      <c r="I129">
        <v>0.115166</v>
      </c>
      <c r="J129">
        <v>1.84081E-2</v>
      </c>
      <c r="K129" s="6">
        <v>3.9E-10</v>
      </c>
      <c r="L129">
        <v>8343</v>
      </c>
    </row>
    <row r="130" spans="1:12" x14ac:dyDescent="0.2">
      <c r="A130" t="s">
        <v>514</v>
      </c>
      <c r="B130" t="str">
        <f>VLOOKUP(Table2[[#This Row],[Metabolite ID]],Table18[],2,FALSE)</f>
        <v>1-oleoyl-3-linoleoyl-glycerol (18:1/18:2)</v>
      </c>
      <c r="C130">
        <v>8</v>
      </c>
      <c r="D130">
        <v>19833156</v>
      </c>
      <c r="E130" t="s">
        <v>3815</v>
      </c>
      <c r="F130" t="s">
        <v>892</v>
      </c>
      <c r="G130" t="s">
        <v>895</v>
      </c>
      <c r="H130">
        <v>0.91640500000000003</v>
      </c>
      <c r="I130">
        <v>0.179755</v>
      </c>
      <c r="J130">
        <v>2.8739000000000001E-2</v>
      </c>
      <c r="K130" s="6">
        <v>4.0000000000000001E-10</v>
      </c>
      <c r="L130">
        <v>8249</v>
      </c>
    </row>
    <row r="131" spans="1:12" x14ac:dyDescent="0.2">
      <c r="A131" t="s">
        <v>425</v>
      </c>
      <c r="B131" t="str">
        <f>VLOOKUP(Table2[[#This Row],[Metabolite ID]],Table18[],2,FALSE)</f>
        <v>X - 11905</v>
      </c>
      <c r="C131">
        <v>12</v>
      </c>
      <c r="D131">
        <v>20617806</v>
      </c>
      <c r="E131" t="s">
        <v>961</v>
      </c>
      <c r="F131" t="s">
        <v>892</v>
      </c>
      <c r="G131" t="s">
        <v>893</v>
      </c>
      <c r="H131">
        <v>0.96708799999999995</v>
      </c>
      <c r="I131">
        <v>-0.28625099999999998</v>
      </c>
      <c r="J131">
        <v>4.67131E-2</v>
      </c>
      <c r="K131" s="6">
        <v>8.9000000000000003E-10</v>
      </c>
      <c r="L131">
        <v>8440</v>
      </c>
    </row>
    <row r="132" spans="1:12" x14ac:dyDescent="0.2">
      <c r="A132" t="s">
        <v>84</v>
      </c>
      <c r="B132" t="str">
        <f>VLOOKUP(Table2[[#This Row],[Metabolite ID]],Table18[],2,FALSE)</f>
        <v>gamma-glutamylglutamine</v>
      </c>
      <c r="C132">
        <v>22</v>
      </c>
      <c r="D132">
        <v>24997070</v>
      </c>
      <c r="E132" t="s">
        <v>3816</v>
      </c>
      <c r="F132" t="s">
        <v>893</v>
      </c>
      <c r="G132" t="s">
        <v>892</v>
      </c>
      <c r="H132">
        <v>0.34372404792976602</v>
      </c>
      <c r="I132">
        <v>-9.9329899999999999E-2</v>
      </c>
      <c r="J132">
        <v>1.61916E-2</v>
      </c>
      <c r="K132" s="6">
        <v>8.9201400000000004E-10</v>
      </c>
      <c r="L132">
        <v>8429</v>
      </c>
    </row>
    <row r="133" spans="1:12" x14ac:dyDescent="0.2">
      <c r="A133" t="s">
        <v>247</v>
      </c>
      <c r="B133" t="str">
        <f>VLOOKUP(Table2[[#This Row],[Metabolite ID]],Table18[],2,FALSE)</f>
        <v>1-linoleoyl-GPC (18:2)</v>
      </c>
      <c r="C133">
        <v>11</v>
      </c>
      <c r="D133">
        <v>61565908</v>
      </c>
      <c r="E133" t="s">
        <v>945</v>
      </c>
      <c r="F133" t="s">
        <v>895</v>
      </c>
      <c r="G133" t="s">
        <v>894</v>
      </c>
      <c r="H133">
        <v>0.64667600000000003</v>
      </c>
      <c r="I133">
        <v>-9.81456E-2</v>
      </c>
      <c r="J133">
        <v>1.6038E-2</v>
      </c>
      <c r="K133" s="6">
        <v>9.4000000000000006E-10</v>
      </c>
      <c r="L133">
        <v>8454</v>
      </c>
    </row>
    <row r="134" spans="1:12" x14ac:dyDescent="0.2">
      <c r="A134" t="s">
        <v>491</v>
      </c>
      <c r="B134" t="str">
        <f>VLOOKUP(Table2[[#This Row],[Metabolite ID]],Table18[],2,FALSE)</f>
        <v>X - 11334</v>
      </c>
      <c r="C134">
        <v>16</v>
      </c>
      <c r="D134">
        <v>58805130</v>
      </c>
      <c r="E134" t="s">
        <v>3817</v>
      </c>
      <c r="F134" t="s">
        <v>894</v>
      </c>
      <c r="G134" t="s">
        <v>895</v>
      </c>
      <c r="H134">
        <v>0.88616899999999998</v>
      </c>
      <c r="I134">
        <v>-0.14883399999999999</v>
      </c>
      <c r="J134">
        <v>2.4427899999999999E-2</v>
      </c>
      <c r="K134" s="6">
        <v>1.0999999999999999E-9</v>
      </c>
      <c r="L134">
        <v>8367</v>
      </c>
    </row>
    <row r="135" spans="1:12" x14ac:dyDescent="0.2">
      <c r="A135" t="s">
        <v>709</v>
      </c>
      <c r="B135" t="str">
        <f>VLOOKUP(Table2[[#This Row],[Metabolite ID]],Table18[],2,FALSE)</f>
        <v>1-oleoyl-2-docosahexaenoyl-GPC (18:1/22:6)*</v>
      </c>
      <c r="C135">
        <v>11</v>
      </c>
      <c r="D135">
        <v>75473715</v>
      </c>
      <c r="E135" t="s">
        <v>3818</v>
      </c>
      <c r="F135" t="s">
        <v>895</v>
      </c>
      <c r="G135" t="s">
        <v>894</v>
      </c>
      <c r="H135">
        <v>0.90940600000000005</v>
      </c>
      <c r="I135">
        <v>0.164435</v>
      </c>
      <c r="J135">
        <v>2.70496E-2</v>
      </c>
      <c r="K135" s="6">
        <v>1.2E-9</v>
      </c>
      <c r="L135">
        <v>8452</v>
      </c>
    </row>
    <row r="136" spans="1:12" x14ac:dyDescent="0.2">
      <c r="A136" t="s">
        <v>712</v>
      </c>
      <c r="B136" t="str">
        <f>VLOOKUP(Table2[[#This Row],[Metabolite ID]],Table18[],2,FALSE)</f>
        <v>1-stearoyl-2-docosapentaenoyl-GPC (18:0/22:5n6)*</v>
      </c>
      <c r="C136">
        <v>2</v>
      </c>
      <c r="D136">
        <v>27598097</v>
      </c>
      <c r="E136" t="s">
        <v>3785</v>
      </c>
      <c r="F136" t="s">
        <v>895</v>
      </c>
      <c r="G136" t="s">
        <v>894</v>
      </c>
      <c r="H136">
        <v>0.39846999999999999</v>
      </c>
      <c r="I136">
        <v>9.70356E-2</v>
      </c>
      <c r="J136">
        <v>1.5958300000000002E-2</v>
      </c>
      <c r="K136" s="6">
        <v>1.2E-9</v>
      </c>
      <c r="L136">
        <v>8449</v>
      </c>
    </row>
    <row r="137" spans="1:12" x14ac:dyDescent="0.2">
      <c r="A137" t="s">
        <v>178</v>
      </c>
      <c r="B137" t="str">
        <f>VLOOKUP(Table2[[#This Row],[Metabolite ID]],Table18[],2,FALSE)</f>
        <v>butyrylcarnitine</v>
      </c>
      <c r="C137">
        <v>12</v>
      </c>
      <c r="D137">
        <v>121552024</v>
      </c>
      <c r="E137" t="s">
        <v>3819</v>
      </c>
      <c r="F137" t="s">
        <v>894</v>
      </c>
      <c r="G137" t="s">
        <v>895</v>
      </c>
      <c r="H137">
        <v>0.97954699999999995</v>
      </c>
      <c r="I137">
        <v>-0.35148099999999999</v>
      </c>
      <c r="J137">
        <v>5.81787E-2</v>
      </c>
      <c r="K137" s="6">
        <v>1.5E-9</v>
      </c>
      <c r="L137">
        <v>8340</v>
      </c>
    </row>
    <row r="138" spans="1:12" x14ac:dyDescent="0.2">
      <c r="A138" t="s">
        <v>425</v>
      </c>
      <c r="B138" t="str">
        <f>VLOOKUP(Table2[[#This Row],[Metabolite ID]],Table18[],2,FALSE)</f>
        <v>X - 11905</v>
      </c>
      <c r="C138">
        <v>12</v>
      </c>
      <c r="D138">
        <v>21808979</v>
      </c>
      <c r="E138" t="s">
        <v>965</v>
      </c>
      <c r="F138" t="s">
        <v>895</v>
      </c>
      <c r="G138" t="s">
        <v>894</v>
      </c>
      <c r="H138">
        <v>0.98122299999999996</v>
      </c>
      <c r="I138">
        <v>0.348831</v>
      </c>
      <c r="J138">
        <v>5.7920699999999999E-2</v>
      </c>
      <c r="K138" s="6">
        <v>1.6999999999999999E-9</v>
      </c>
      <c r="L138">
        <v>8440</v>
      </c>
    </row>
    <row r="139" spans="1:12" x14ac:dyDescent="0.2">
      <c r="A139" t="s">
        <v>466</v>
      </c>
      <c r="B139" t="str">
        <f>VLOOKUP(Table2[[#This Row],[Metabolite ID]],Table18[],2,FALSE)</f>
        <v>X - 11538</v>
      </c>
      <c r="C139">
        <v>12</v>
      </c>
      <c r="D139">
        <v>21589630</v>
      </c>
      <c r="E139" t="s">
        <v>3820</v>
      </c>
      <c r="F139" t="s">
        <v>892</v>
      </c>
      <c r="G139" t="s">
        <v>893</v>
      </c>
      <c r="H139">
        <v>0.97630300000000003</v>
      </c>
      <c r="I139">
        <v>0.322438</v>
      </c>
      <c r="J139">
        <v>5.36938E-2</v>
      </c>
      <c r="K139" s="6">
        <v>1.9000000000000001E-9</v>
      </c>
      <c r="L139">
        <v>8402</v>
      </c>
    </row>
    <row r="140" spans="1:12" x14ac:dyDescent="0.2">
      <c r="A140" t="s">
        <v>571</v>
      </c>
      <c r="B140" t="str">
        <f>VLOOKUP(Table2[[#This Row],[Metabolite ID]],Table18[],2,FALSE)</f>
        <v>X - 17340</v>
      </c>
      <c r="C140">
        <v>4</v>
      </c>
      <c r="D140">
        <v>70323131</v>
      </c>
      <c r="E140" t="s">
        <v>3821</v>
      </c>
      <c r="F140" t="s">
        <v>892</v>
      </c>
      <c r="G140" t="s">
        <v>893</v>
      </c>
      <c r="H140">
        <v>0.76014199999999998</v>
      </c>
      <c r="I140">
        <v>-0.12113400000000001</v>
      </c>
      <c r="J140">
        <v>2.02683E-2</v>
      </c>
      <c r="K140" s="6">
        <v>2.2999999999999999E-9</v>
      </c>
      <c r="L140">
        <v>7839</v>
      </c>
    </row>
    <row r="141" spans="1:12" x14ac:dyDescent="0.2">
      <c r="A141" t="s">
        <v>27</v>
      </c>
      <c r="B141" t="str">
        <f>VLOOKUP(Table2[[#This Row],[Metabolite ID]],Table18[],2,FALSE)</f>
        <v>asparagine</v>
      </c>
      <c r="C141">
        <v>4</v>
      </c>
      <c r="D141">
        <v>178356461</v>
      </c>
      <c r="E141" t="s">
        <v>3822</v>
      </c>
      <c r="F141" t="s">
        <v>895</v>
      </c>
      <c r="G141" t="s">
        <v>894</v>
      </c>
      <c r="H141">
        <v>0.648119</v>
      </c>
      <c r="I141">
        <v>-9.7042000000000003E-2</v>
      </c>
      <c r="J141">
        <v>1.6280599999999999E-2</v>
      </c>
      <c r="K141" s="6">
        <v>2.5000000000000001E-9</v>
      </c>
      <c r="L141">
        <v>8441</v>
      </c>
    </row>
    <row r="142" spans="1:12" x14ac:dyDescent="0.2">
      <c r="A142" t="s">
        <v>230</v>
      </c>
      <c r="B142" t="str">
        <f>VLOOKUP(Table2[[#This Row],[Metabolite ID]],Table18[],2,FALSE)</f>
        <v>stearidonate (18:4n3)</v>
      </c>
      <c r="C142">
        <v>2</v>
      </c>
      <c r="D142">
        <v>27598097</v>
      </c>
      <c r="E142" t="s">
        <v>3785</v>
      </c>
      <c r="F142" t="s">
        <v>895</v>
      </c>
      <c r="G142" t="s">
        <v>894</v>
      </c>
      <c r="H142">
        <v>0.39825199999999999</v>
      </c>
      <c r="I142">
        <v>9.5160599999999998E-2</v>
      </c>
      <c r="J142">
        <v>1.5984499999999999E-2</v>
      </c>
      <c r="K142" s="6">
        <v>2.6000000000000001E-9</v>
      </c>
      <c r="L142">
        <v>8423</v>
      </c>
    </row>
    <row r="143" spans="1:12" x14ac:dyDescent="0.2">
      <c r="A143" t="s">
        <v>719</v>
      </c>
      <c r="B143" t="str">
        <f>VLOOKUP(Table2[[#This Row],[Metabolite ID]],Table18[],2,FALSE)</f>
        <v>1-(1-enyl-palmitoyl)-2-palmitoleoyl-GPC (P-16:0/16:1)*</v>
      </c>
      <c r="C143">
        <v>14</v>
      </c>
      <c r="D143">
        <v>68557839</v>
      </c>
      <c r="E143" t="s">
        <v>3823</v>
      </c>
      <c r="F143" t="s">
        <v>894</v>
      </c>
      <c r="G143" t="s">
        <v>895</v>
      </c>
      <c r="H143">
        <v>0.93631200000000003</v>
      </c>
      <c r="I143">
        <v>0.19178200000000001</v>
      </c>
      <c r="J143">
        <v>3.2263500000000001E-2</v>
      </c>
      <c r="K143" s="6">
        <v>2.7999999999999998E-9</v>
      </c>
      <c r="L143">
        <v>8405</v>
      </c>
    </row>
    <row r="144" spans="1:12" x14ac:dyDescent="0.2">
      <c r="A144" t="s">
        <v>251</v>
      </c>
      <c r="B144" t="str">
        <f>VLOOKUP(Table2[[#This Row],[Metabolite ID]],Table18[],2,FALSE)</f>
        <v>sphingosine 1-phosphate</v>
      </c>
      <c r="C144">
        <v>1</v>
      </c>
      <c r="D144">
        <v>56961486</v>
      </c>
      <c r="E144" t="s">
        <v>3824</v>
      </c>
      <c r="F144" t="s">
        <v>895</v>
      </c>
      <c r="G144" t="s">
        <v>894</v>
      </c>
      <c r="H144">
        <v>0.76802400000000004</v>
      </c>
      <c r="I144">
        <v>0.109512</v>
      </c>
      <c r="J144">
        <v>1.8508E-2</v>
      </c>
      <c r="K144" s="6">
        <v>3.3000000000000002E-9</v>
      </c>
      <c r="L144">
        <v>8454</v>
      </c>
    </row>
    <row r="145" spans="1:12" x14ac:dyDescent="0.2">
      <c r="A145" t="s">
        <v>678</v>
      </c>
      <c r="B145" t="str">
        <f>VLOOKUP(Table2[[#This Row],[Metabolite ID]],Table18[],2,FALSE)</f>
        <v>1-margaroyl-2-linoleoyl-GPC (17:0/18:2)*</v>
      </c>
      <c r="C145">
        <v>16</v>
      </c>
      <c r="D145">
        <v>15118254</v>
      </c>
      <c r="E145" t="s">
        <v>3825</v>
      </c>
      <c r="F145" t="s">
        <v>895</v>
      </c>
      <c r="G145" t="s">
        <v>894</v>
      </c>
      <c r="H145">
        <v>0.46109899999999998</v>
      </c>
      <c r="I145">
        <v>-0.109816</v>
      </c>
      <c r="J145">
        <v>1.8556799999999998E-2</v>
      </c>
      <c r="K145" s="6">
        <v>3.3000000000000002E-9</v>
      </c>
      <c r="L145">
        <v>8433</v>
      </c>
    </row>
    <row r="146" spans="1:12" x14ac:dyDescent="0.2">
      <c r="A146" t="s">
        <v>178</v>
      </c>
      <c r="B146" t="str">
        <f>VLOOKUP(Table2[[#This Row],[Metabolite ID]],Table18[],2,FALSE)</f>
        <v>butyrylcarnitine</v>
      </c>
      <c r="C146">
        <v>12</v>
      </c>
      <c r="D146">
        <v>120637430</v>
      </c>
      <c r="E146" t="s">
        <v>3826</v>
      </c>
      <c r="F146" t="s">
        <v>893</v>
      </c>
      <c r="G146" t="s">
        <v>892</v>
      </c>
      <c r="H146">
        <v>0.98987700000000001</v>
      </c>
      <c r="I146">
        <v>-0.480991</v>
      </c>
      <c r="J146">
        <v>8.1453800000000007E-2</v>
      </c>
      <c r="K146" s="6">
        <v>3.4999999999999999E-9</v>
      </c>
      <c r="L146">
        <v>8340</v>
      </c>
    </row>
    <row r="147" spans="1:12" x14ac:dyDescent="0.2">
      <c r="A147" t="s">
        <v>491</v>
      </c>
      <c r="B147" t="str">
        <f>VLOOKUP(Table2[[#This Row],[Metabolite ID]],Table18[],2,FALSE)</f>
        <v>X - 11334</v>
      </c>
      <c r="C147">
        <v>12</v>
      </c>
      <c r="D147">
        <v>334844</v>
      </c>
      <c r="E147" t="s">
        <v>3827</v>
      </c>
      <c r="F147" t="s">
        <v>893</v>
      </c>
      <c r="G147" t="s">
        <v>892</v>
      </c>
      <c r="H147">
        <v>0.82112200000000002</v>
      </c>
      <c r="I147">
        <v>-0.122715</v>
      </c>
      <c r="J147">
        <v>2.08349E-2</v>
      </c>
      <c r="K147" s="6">
        <v>3.9000000000000002E-9</v>
      </c>
      <c r="L147">
        <v>8367</v>
      </c>
    </row>
    <row r="148" spans="1:12" x14ac:dyDescent="0.2">
      <c r="A148" t="s">
        <v>709</v>
      </c>
      <c r="B148" t="str">
        <f>VLOOKUP(Table2[[#This Row],[Metabolite ID]],Table18[],2,FALSE)</f>
        <v>1-oleoyl-2-docosahexaenoyl-GPC (18:1/22:6)*</v>
      </c>
      <c r="C148">
        <v>11</v>
      </c>
      <c r="D148">
        <v>116648917</v>
      </c>
      <c r="E148" t="s">
        <v>1003</v>
      </c>
      <c r="F148" t="s">
        <v>893</v>
      </c>
      <c r="G148" t="s">
        <v>894</v>
      </c>
      <c r="H148">
        <v>0.13006699999999999</v>
      </c>
      <c r="I148">
        <v>0.134717</v>
      </c>
      <c r="J148">
        <v>2.2886699999999999E-2</v>
      </c>
      <c r="K148" s="6">
        <v>4.0000000000000002E-9</v>
      </c>
      <c r="L148">
        <v>8452</v>
      </c>
    </row>
    <row r="149" spans="1:12" x14ac:dyDescent="0.2">
      <c r="A149" t="s">
        <v>178</v>
      </c>
      <c r="B149" t="str">
        <f>VLOOKUP(Table2[[#This Row],[Metabolite ID]],Table18[],2,FALSE)</f>
        <v>butyrylcarnitine</v>
      </c>
      <c r="C149">
        <v>12</v>
      </c>
      <c r="D149">
        <v>120601951</v>
      </c>
      <c r="E149" t="s">
        <v>3828</v>
      </c>
      <c r="F149" t="s">
        <v>892</v>
      </c>
      <c r="G149" t="s">
        <v>894</v>
      </c>
      <c r="H149">
        <v>0.98239799999999999</v>
      </c>
      <c r="I149">
        <v>-0.36136400000000002</v>
      </c>
      <c r="J149">
        <v>6.1491499999999998E-2</v>
      </c>
      <c r="K149" s="6">
        <v>4.2000000000000004E-9</v>
      </c>
      <c r="L149">
        <v>8340</v>
      </c>
    </row>
    <row r="150" spans="1:12" x14ac:dyDescent="0.2">
      <c r="A150" t="s">
        <v>674</v>
      </c>
      <c r="B150" t="str">
        <f>VLOOKUP(Table2[[#This Row],[Metabolite ID]],Table18[],2,FALSE)</f>
        <v>1-(1-enyl-palmitoyl)-2-oleoyl-GPC (P-16:0/18:1)*</v>
      </c>
      <c r="C150">
        <v>8</v>
      </c>
      <c r="D150">
        <v>19824492</v>
      </c>
      <c r="E150" t="s">
        <v>958</v>
      </c>
      <c r="F150" t="s">
        <v>895</v>
      </c>
      <c r="G150" t="s">
        <v>894</v>
      </c>
      <c r="H150">
        <v>0.70478700000000005</v>
      </c>
      <c r="I150">
        <v>-9.8670599999999997E-2</v>
      </c>
      <c r="J150">
        <v>1.6810200000000001E-2</v>
      </c>
      <c r="K150" s="6">
        <v>4.3999999999999997E-9</v>
      </c>
      <c r="L150">
        <v>8335</v>
      </c>
    </row>
    <row r="151" spans="1:12" x14ac:dyDescent="0.2">
      <c r="A151" t="s">
        <v>693</v>
      </c>
      <c r="B151" t="str">
        <f>VLOOKUP(Table2[[#This Row],[Metabolite ID]],Table18[],2,FALSE)</f>
        <v>1-palmitoyl-2-linoleoyl-glycerol (16:0/18:2)*</v>
      </c>
      <c r="C151">
        <v>19</v>
      </c>
      <c r="D151">
        <v>45412079</v>
      </c>
      <c r="E151" t="s">
        <v>985</v>
      </c>
      <c r="F151" t="s">
        <v>894</v>
      </c>
      <c r="G151" t="s">
        <v>895</v>
      </c>
      <c r="H151">
        <v>0.92022400000000004</v>
      </c>
      <c r="I151">
        <v>-0.16792399999999999</v>
      </c>
      <c r="J151">
        <v>2.86439E-2</v>
      </c>
      <c r="K151" s="6">
        <v>4.5999999999999998E-9</v>
      </c>
      <c r="L151">
        <v>8360</v>
      </c>
    </row>
    <row r="152" spans="1:12" x14ac:dyDescent="0.2">
      <c r="A152" t="s">
        <v>267</v>
      </c>
      <c r="B152" t="str">
        <f>VLOOKUP(Table2[[#This Row],[Metabolite ID]],Table18[],2,FALSE)</f>
        <v>1-oleoyl-GPE (18:1)</v>
      </c>
      <c r="C152">
        <v>15</v>
      </c>
      <c r="D152">
        <v>58723426</v>
      </c>
      <c r="E152" t="s">
        <v>3730</v>
      </c>
      <c r="F152" t="s">
        <v>893</v>
      </c>
      <c r="G152" t="s">
        <v>892</v>
      </c>
      <c r="H152">
        <v>0.21374955637051901</v>
      </c>
      <c r="I152">
        <v>0.109931</v>
      </c>
      <c r="J152">
        <v>1.8799199999999999E-2</v>
      </c>
      <c r="K152" s="6">
        <v>5.1713999999999997E-9</v>
      </c>
      <c r="L152">
        <v>8453</v>
      </c>
    </row>
    <row r="153" spans="1:12" x14ac:dyDescent="0.2">
      <c r="A153" t="s">
        <v>638</v>
      </c>
      <c r="B153" t="str">
        <f>VLOOKUP(Table2[[#This Row],[Metabolite ID]],Table18[],2,FALSE)</f>
        <v>X - 24024</v>
      </c>
      <c r="C153">
        <v>11</v>
      </c>
      <c r="D153">
        <v>116648917</v>
      </c>
      <c r="E153" t="s">
        <v>1003</v>
      </c>
      <c r="F153" t="s">
        <v>893</v>
      </c>
      <c r="G153" t="s">
        <v>894</v>
      </c>
      <c r="H153">
        <v>0.13034499999999999</v>
      </c>
      <c r="I153">
        <v>0.141759</v>
      </c>
      <c r="J153">
        <v>2.4286200000000001E-2</v>
      </c>
      <c r="K153" s="6">
        <v>5.3000000000000003E-9</v>
      </c>
      <c r="L153">
        <v>7521</v>
      </c>
    </row>
    <row r="154" spans="1:12" x14ac:dyDescent="0.2">
      <c r="A154" t="s">
        <v>513</v>
      </c>
      <c r="B154" t="str">
        <f>VLOOKUP(Table2[[#This Row],[Metabolite ID]],Table18[],2,FALSE)</f>
        <v>1-oleoyl-2-linoleoyl-glycerol (18:1/18:2)</v>
      </c>
      <c r="C154">
        <v>1</v>
      </c>
      <c r="D154">
        <v>62912919</v>
      </c>
      <c r="E154" t="s">
        <v>3829</v>
      </c>
      <c r="F154" t="s">
        <v>894</v>
      </c>
      <c r="G154" t="s">
        <v>895</v>
      </c>
      <c r="H154">
        <v>0.65249000000000001</v>
      </c>
      <c r="I154">
        <v>9.5653100000000005E-2</v>
      </c>
      <c r="J154">
        <v>1.6458799999999999E-2</v>
      </c>
      <c r="K154" s="6">
        <v>6.2000000000000001E-9</v>
      </c>
      <c r="L154">
        <v>8452</v>
      </c>
    </row>
    <row r="155" spans="1:12" x14ac:dyDescent="0.2">
      <c r="A155" t="s">
        <v>27</v>
      </c>
      <c r="B155" t="str">
        <f>VLOOKUP(Table2[[#This Row],[Metabolite ID]],Table18[],2,FALSE)</f>
        <v>asparagine</v>
      </c>
      <c r="C155">
        <v>11</v>
      </c>
      <c r="D155">
        <v>62165353</v>
      </c>
      <c r="E155" t="s">
        <v>3830</v>
      </c>
      <c r="F155" t="s">
        <v>892</v>
      </c>
      <c r="G155" t="s">
        <v>893</v>
      </c>
      <c r="H155">
        <v>0.66545200000000004</v>
      </c>
      <c r="I155">
        <v>-9.6696099999999993E-2</v>
      </c>
      <c r="J155">
        <v>1.6654100000000002E-2</v>
      </c>
      <c r="K155" s="6">
        <v>6.4000000000000002E-9</v>
      </c>
      <c r="L155">
        <v>8441</v>
      </c>
    </row>
    <row r="156" spans="1:12" x14ac:dyDescent="0.2">
      <c r="A156" t="s">
        <v>148</v>
      </c>
      <c r="B156" t="str">
        <f>VLOOKUP(Table2[[#This Row],[Metabolite ID]],Table18[],2,FALSE)</f>
        <v>1-linoleoylglycerol (18:2)</v>
      </c>
      <c r="C156">
        <v>11</v>
      </c>
      <c r="D156">
        <v>116648917</v>
      </c>
      <c r="E156" t="s">
        <v>1003</v>
      </c>
      <c r="F156" t="s">
        <v>893</v>
      </c>
      <c r="G156" t="s">
        <v>894</v>
      </c>
      <c r="H156">
        <v>0.130215</v>
      </c>
      <c r="I156">
        <v>0.13266700000000001</v>
      </c>
      <c r="J156">
        <v>2.29374E-2</v>
      </c>
      <c r="K156" s="6">
        <v>7.3E-9</v>
      </c>
      <c r="L156">
        <v>8427</v>
      </c>
    </row>
    <row r="157" spans="1:12" x14ac:dyDescent="0.2">
      <c r="A157" t="s">
        <v>262</v>
      </c>
      <c r="B157" t="str">
        <f>VLOOKUP(Table2[[#This Row],[Metabolite ID]],Table18[],2,FALSE)</f>
        <v>2-linoleoyl-GPC (18:2)*</v>
      </c>
      <c r="C157">
        <v>11</v>
      </c>
      <c r="D157">
        <v>61565908</v>
      </c>
      <c r="E157" t="s">
        <v>945</v>
      </c>
      <c r="F157" t="s">
        <v>895</v>
      </c>
      <c r="G157" t="s">
        <v>894</v>
      </c>
      <c r="H157">
        <v>0.64671800000000002</v>
      </c>
      <c r="I157">
        <v>-9.2585200000000006E-2</v>
      </c>
      <c r="J157">
        <v>1.60362E-2</v>
      </c>
      <c r="K157" s="6">
        <v>7.8000000000000004E-9</v>
      </c>
      <c r="L157">
        <v>8455</v>
      </c>
    </row>
    <row r="158" spans="1:12" x14ac:dyDescent="0.2">
      <c r="A158" t="s">
        <v>658</v>
      </c>
      <c r="B158" t="str">
        <f>VLOOKUP(Table2[[#This Row],[Metabolite ID]],Table18[],2,FALSE)</f>
        <v>1-oleoyl-2-linoleoyl-GPC (18:1/18:2)*</v>
      </c>
      <c r="C158">
        <v>11</v>
      </c>
      <c r="D158">
        <v>116648917</v>
      </c>
      <c r="E158" t="s">
        <v>1003</v>
      </c>
      <c r="F158" t="s">
        <v>893</v>
      </c>
      <c r="G158" t="s">
        <v>894</v>
      </c>
      <c r="H158">
        <v>0.129797</v>
      </c>
      <c r="I158">
        <v>0.132911</v>
      </c>
      <c r="J158">
        <v>2.3020800000000001E-2</v>
      </c>
      <c r="K158" s="6">
        <v>7.8000000000000004E-9</v>
      </c>
      <c r="L158">
        <v>8381</v>
      </c>
    </row>
    <row r="159" spans="1:12" x14ac:dyDescent="0.2">
      <c r="A159" t="s">
        <v>441</v>
      </c>
      <c r="B159" t="str">
        <f>VLOOKUP(Table2[[#This Row],[Metabolite ID]],Table18[],2,FALSE)</f>
        <v>X - 11444</v>
      </c>
      <c r="C159">
        <v>8</v>
      </c>
      <c r="D159">
        <v>126500031</v>
      </c>
      <c r="E159" t="s">
        <v>957</v>
      </c>
      <c r="F159" t="s">
        <v>894</v>
      </c>
      <c r="G159" t="s">
        <v>893</v>
      </c>
      <c r="H159">
        <v>0.58674800000000005</v>
      </c>
      <c r="I159">
        <v>9.4116400000000003E-2</v>
      </c>
      <c r="J159">
        <v>1.6338499999999999E-2</v>
      </c>
      <c r="K159" s="6">
        <v>8.4000000000000008E-9</v>
      </c>
      <c r="L159">
        <v>8448</v>
      </c>
    </row>
    <row r="160" spans="1:12" x14ac:dyDescent="0.2">
      <c r="A160" t="s">
        <v>712</v>
      </c>
      <c r="B160" t="str">
        <f>VLOOKUP(Table2[[#This Row],[Metabolite ID]],Table18[],2,FALSE)</f>
        <v>1-stearoyl-2-docosapentaenoyl-GPC (18:0/22:5n6)*</v>
      </c>
      <c r="C160">
        <v>6</v>
      </c>
      <c r="D160">
        <v>42928758</v>
      </c>
      <c r="E160" t="s">
        <v>3831</v>
      </c>
      <c r="F160" t="s">
        <v>895</v>
      </c>
      <c r="G160" t="s">
        <v>893</v>
      </c>
      <c r="H160">
        <v>0.41401100000000002</v>
      </c>
      <c r="I160">
        <v>-9.0407100000000004E-2</v>
      </c>
      <c r="J160">
        <v>1.57395E-2</v>
      </c>
      <c r="K160" s="6">
        <v>9.1999999999999997E-9</v>
      </c>
      <c r="L160">
        <v>8449</v>
      </c>
    </row>
    <row r="161" spans="1:12" x14ac:dyDescent="0.2">
      <c r="A161" t="s">
        <v>136</v>
      </c>
      <c r="B161" t="str">
        <f>VLOOKUP(Table2[[#This Row],[Metabolite ID]],Table18[],2,FALSE)</f>
        <v>1-oleoylglycerol (18:1)</v>
      </c>
      <c r="C161">
        <v>19</v>
      </c>
      <c r="D161">
        <v>45432557</v>
      </c>
      <c r="E161" t="s">
        <v>3832</v>
      </c>
      <c r="F161" t="s">
        <v>893</v>
      </c>
      <c r="G161" t="s">
        <v>894</v>
      </c>
      <c r="H161">
        <v>0.89303100000000002</v>
      </c>
      <c r="I161">
        <v>-0.146452</v>
      </c>
      <c r="J161">
        <v>2.5513600000000001E-2</v>
      </c>
      <c r="K161" s="6">
        <v>9.5000000000000007E-9</v>
      </c>
      <c r="L161">
        <v>8394</v>
      </c>
    </row>
    <row r="162" spans="1:12" x14ac:dyDescent="0.2">
      <c r="A162" t="s">
        <v>720</v>
      </c>
      <c r="B162" t="str">
        <f>VLOOKUP(Table2[[#This Row],[Metabolite ID]],Table18[],2,FALSE)</f>
        <v>1-(1-enyl-palmitoyl)-2-myristoyl-GPC (P-16:0/14:0)*</v>
      </c>
      <c r="C162">
        <v>16</v>
      </c>
      <c r="D162">
        <v>57010486</v>
      </c>
      <c r="E162" t="s">
        <v>1009</v>
      </c>
      <c r="F162" t="s">
        <v>895</v>
      </c>
      <c r="G162" t="s">
        <v>894</v>
      </c>
      <c r="H162">
        <v>5.5680778894472302E-2</v>
      </c>
      <c r="I162">
        <v>-0.20914199999999999</v>
      </c>
      <c r="J162">
        <v>3.6402799999999999E-2</v>
      </c>
      <c r="K162" s="6">
        <v>9.5192800000000007E-9</v>
      </c>
      <c r="L162">
        <v>7960</v>
      </c>
    </row>
    <row r="163" spans="1:12" x14ac:dyDescent="0.2">
      <c r="A163" t="s">
        <v>691</v>
      </c>
      <c r="B163" t="str">
        <f>VLOOKUP(Table2[[#This Row],[Metabolite ID]],Table18[],2,FALSE)</f>
        <v>1-stearoyl-2-dihomo-linolenoyl-GPC (18:0/20:3n3 or 6)*</v>
      </c>
      <c r="C163">
        <v>16</v>
      </c>
      <c r="D163">
        <v>14578171</v>
      </c>
      <c r="E163" t="s">
        <v>3833</v>
      </c>
      <c r="F163" t="s">
        <v>892</v>
      </c>
      <c r="G163" t="s">
        <v>893</v>
      </c>
      <c r="H163">
        <v>0.74384300000000003</v>
      </c>
      <c r="I163">
        <v>0.10305</v>
      </c>
      <c r="J163">
        <v>1.7976499999999999E-2</v>
      </c>
      <c r="K163" s="6">
        <v>9.8999999999999993E-9</v>
      </c>
      <c r="L163">
        <v>8453</v>
      </c>
    </row>
    <row r="164" spans="1:12" x14ac:dyDescent="0.2">
      <c r="A164" t="s">
        <v>678</v>
      </c>
      <c r="B164" t="str">
        <f>VLOOKUP(Table2[[#This Row],[Metabolite ID]],Table18[],2,FALSE)</f>
        <v>1-margaroyl-2-linoleoyl-GPC (17:0/18:2)*</v>
      </c>
      <c r="C164">
        <v>1</v>
      </c>
      <c r="D164">
        <v>70460098</v>
      </c>
      <c r="E164" t="s">
        <v>3834</v>
      </c>
      <c r="F164" t="s">
        <v>894</v>
      </c>
      <c r="G164" t="s">
        <v>895</v>
      </c>
      <c r="H164">
        <v>0.98417200000000005</v>
      </c>
      <c r="I164">
        <v>0.37939000000000001</v>
      </c>
      <c r="J164">
        <v>6.6436800000000004E-2</v>
      </c>
      <c r="K164" s="6">
        <v>1.0999999999999999E-8</v>
      </c>
      <c r="L164">
        <v>8433</v>
      </c>
    </row>
    <row r="165" spans="1:12" x14ac:dyDescent="0.2">
      <c r="A165" t="s">
        <v>251</v>
      </c>
      <c r="B165" t="str">
        <f>VLOOKUP(Table2[[#This Row],[Metabolite ID]],Table18[],2,FALSE)</f>
        <v>sphingosine 1-phosphate</v>
      </c>
      <c r="C165">
        <v>10</v>
      </c>
      <c r="D165">
        <v>65071215</v>
      </c>
      <c r="E165" t="s">
        <v>3835</v>
      </c>
      <c r="F165" t="s">
        <v>894</v>
      </c>
      <c r="G165" t="s">
        <v>892</v>
      </c>
      <c r="H165">
        <v>0.57730999999999999</v>
      </c>
      <c r="I165">
        <v>-8.9237200000000003E-2</v>
      </c>
      <c r="J165">
        <v>1.5657399999999998E-2</v>
      </c>
      <c r="K165" s="6">
        <v>1.2E-8</v>
      </c>
      <c r="L165">
        <v>8454</v>
      </c>
    </row>
    <row r="166" spans="1:12" x14ac:dyDescent="0.2">
      <c r="A166" t="s">
        <v>178</v>
      </c>
      <c r="B166" t="str">
        <f>VLOOKUP(Table2[[#This Row],[Metabolite ID]],Table18[],2,FALSE)</f>
        <v>butyrylcarnitine</v>
      </c>
      <c r="C166">
        <v>12</v>
      </c>
      <c r="D166">
        <v>121230283</v>
      </c>
      <c r="E166" t="s">
        <v>3836</v>
      </c>
      <c r="F166" t="s">
        <v>895</v>
      </c>
      <c r="G166" t="s">
        <v>892</v>
      </c>
      <c r="H166">
        <v>0.98132200000000003</v>
      </c>
      <c r="I166">
        <v>0.338864</v>
      </c>
      <c r="J166">
        <v>5.9639499999999998E-2</v>
      </c>
      <c r="K166" s="6">
        <v>1.3000000000000001E-8</v>
      </c>
      <c r="L166">
        <v>8340</v>
      </c>
    </row>
    <row r="167" spans="1:12" x14ac:dyDescent="0.2">
      <c r="A167" t="s">
        <v>68</v>
      </c>
      <c r="B167" t="str">
        <f>VLOOKUP(Table2[[#This Row],[Metabolite ID]],Table18[],2,FALSE)</f>
        <v>urate</v>
      </c>
      <c r="C167">
        <v>4</v>
      </c>
      <c r="D167">
        <v>10520693</v>
      </c>
      <c r="E167" t="s">
        <v>3837</v>
      </c>
      <c r="F167" t="s">
        <v>895</v>
      </c>
      <c r="G167" t="s">
        <v>894</v>
      </c>
      <c r="H167">
        <v>0.91910099999999995</v>
      </c>
      <c r="I167">
        <v>0.16240499999999999</v>
      </c>
      <c r="J167">
        <v>2.8699800000000001E-2</v>
      </c>
      <c r="K167" s="6">
        <v>1.4999999999999999E-8</v>
      </c>
      <c r="L167">
        <v>8455</v>
      </c>
    </row>
    <row r="168" spans="1:12" x14ac:dyDescent="0.2">
      <c r="A168" t="s">
        <v>678</v>
      </c>
      <c r="B168" t="str">
        <f>VLOOKUP(Table2[[#This Row],[Metabolite ID]],Table18[],2,FALSE)</f>
        <v>1-margaroyl-2-linoleoyl-GPC (17:0/18:2)*</v>
      </c>
      <c r="C168">
        <v>15</v>
      </c>
      <c r="D168">
        <v>58726744</v>
      </c>
      <c r="E168" t="s">
        <v>3801</v>
      </c>
      <c r="F168" t="s">
        <v>893</v>
      </c>
      <c r="G168" t="s">
        <v>894</v>
      </c>
      <c r="H168">
        <v>0.20700499999999999</v>
      </c>
      <c r="I168">
        <v>0.108047</v>
      </c>
      <c r="J168">
        <v>1.9074899999999999E-2</v>
      </c>
      <c r="K168" s="6">
        <v>1.4999999999999999E-8</v>
      </c>
      <c r="L168">
        <v>8433</v>
      </c>
    </row>
    <row r="169" spans="1:12" x14ac:dyDescent="0.2">
      <c r="A169" t="s">
        <v>27</v>
      </c>
      <c r="B169" t="str">
        <f>VLOOKUP(Table2[[#This Row],[Metabolite ID]],Table18[],2,FALSE)</f>
        <v>asparagine</v>
      </c>
      <c r="C169">
        <v>14</v>
      </c>
      <c r="D169">
        <v>104027595</v>
      </c>
      <c r="E169" t="s">
        <v>3838</v>
      </c>
      <c r="F169" t="s">
        <v>895</v>
      </c>
      <c r="G169" t="s">
        <v>893</v>
      </c>
      <c r="H169">
        <v>0.72829299999999997</v>
      </c>
      <c r="I169">
        <v>9.72639E-2</v>
      </c>
      <c r="J169">
        <v>1.7215999999999999E-2</v>
      </c>
      <c r="K169" s="6">
        <v>1.6000000000000001E-8</v>
      </c>
      <c r="L169">
        <v>8441</v>
      </c>
    </row>
    <row r="170" spans="1:12" x14ac:dyDescent="0.2">
      <c r="A170" t="s">
        <v>247</v>
      </c>
      <c r="B170" t="str">
        <f>VLOOKUP(Table2[[#This Row],[Metabolite ID]],Table18[],2,FALSE)</f>
        <v>1-linoleoyl-GPC (18:2)</v>
      </c>
      <c r="C170">
        <v>1</v>
      </c>
      <c r="D170">
        <v>40396816</v>
      </c>
      <c r="E170" t="s">
        <v>944</v>
      </c>
      <c r="F170" t="s">
        <v>942</v>
      </c>
      <c r="G170" t="s">
        <v>943</v>
      </c>
      <c r="H170">
        <v>0.73399599999999998</v>
      </c>
      <c r="I170">
        <v>-0.100137</v>
      </c>
      <c r="J170">
        <v>1.7807300000000002E-2</v>
      </c>
      <c r="K170" s="6">
        <v>1.9000000000000001E-8</v>
      </c>
      <c r="L170">
        <v>8454</v>
      </c>
    </row>
    <row r="171" spans="1:12" x14ac:dyDescent="0.2">
      <c r="A171" t="s">
        <v>678</v>
      </c>
      <c r="B171" t="str">
        <f>VLOOKUP(Table2[[#This Row],[Metabolite ID]],Table18[],2,FALSE)</f>
        <v>1-margaroyl-2-linoleoyl-GPC (17:0/18:2)*</v>
      </c>
      <c r="C171">
        <v>11</v>
      </c>
      <c r="D171">
        <v>116648917</v>
      </c>
      <c r="E171" t="s">
        <v>1003</v>
      </c>
      <c r="F171" t="s">
        <v>893</v>
      </c>
      <c r="G171" t="s">
        <v>894</v>
      </c>
      <c r="H171">
        <v>0.130241</v>
      </c>
      <c r="I171">
        <v>0.12875500000000001</v>
      </c>
      <c r="J171">
        <v>2.2926999999999999E-2</v>
      </c>
      <c r="K171" s="6">
        <v>2E-8</v>
      </c>
      <c r="L171">
        <v>8433</v>
      </c>
    </row>
    <row r="172" spans="1:12" x14ac:dyDescent="0.2">
      <c r="A172" t="s">
        <v>659</v>
      </c>
      <c r="B172" t="str">
        <f>VLOOKUP(Table2[[#This Row],[Metabolite ID]],Table18[],2,FALSE)</f>
        <v>1-palmitoyl-2-dihomo-linolenoyl-GPC (16:0/20:3n3 or 6)*</v>
      </c>
      <c r="C172">
        <v>11</v>
      </c>
      <c r="D172">
        <v>75451281</v>
      </c>
      <c r="E172" t="s">
        <v>3800</v>
      </c>
      <c r="F172" t="s">
        <v>892</v>
      </c>
      <c r="G172" t="s">
        <v>895</v>
      </c>
      <c r="H172">
        <v>0.84610399999999997</v>
      </c>
      <c r="I172">
        <v>0.118896</v>
      </c>
      <c r="J172">
        <v>2.1281100000000001E-2</v>
      </c>
      <c r="K172" s="6">
        <v>2.3000000000000001E-8</v>
      </c>
      <c r="L172">
        <v>8450</v>
      </c>
    </row>
    <row r="173" spans="1:12" x14ac:dyDescent="0.2">
      <c r="A173" t="s">
        <v>490</v>
      </c>
      <c r="B173" t="str">
        <f>VLOOKUP(Table2[[#This Row],[Metabolite ID]],Table18[],2,FALSE)</f>
        <v>X - 15492</v>
      </c>
      <c r="C173">
        <v>22</v>
      </c>
      <c r="D173">
        <v>42669028</v>
      </c>
      <c r="E173" t="s">
        <v>3839</v>
      </c>
      <c r="F173" t="s">
        <v>895</v>
      </c>
      <c r="G173" t="s">
        <v>892</v>
      </c>
      <c r="H173">
        <v>0.25318499999999999</v>
      </c>
      <c r="I173">
        <v>-9.8828899999999997E-2</v>
      </c>
      <c r="J173">
        <v>1.7757999999999999E-2</v>
      </c>
      <c r="K173" s="6">
        <v>2.6000000000000001E-8</v>
      </c>
      <c r="L173">
        <v>8343</v>
      </c>
    </row>
    <row r="174" spans="1:12" x14ac:dyDescent="0.2">
      <c r="A174" t="s">
        <v>441</v>
      </c>
      <c r="B174" t="str">
        <f>VLOOKUP(Table2[[#This Row],[Metabolite ID]],Table18[],2,FALSE)</f>
        <v>X - 11444</v>
      </c>
      <c r="C174">
        <v>2</v>
      </c>
      <c r="D174">
        <v>33485732</v>
      </c>
      <c r="E174" t="s">
        <v>955</v>
      </c>
      <c r="F174" t="s">
        <v>895</v>
      </c>
      <c r="G174" t="s">
        <v>892</v>
      </c>
      <c r="H174">
        <v>0.629247</v>
      </c>
      <c r="I174">
        <v>8.9135199999999998E-2</v>
      </c>
      <c r="J174">
        <v>1.6033700000000001E-2</v>
      </c>
      <c r="K174" s="6">
        <v>2.7E-8</v>
      </c>
      <c r="L174">
        <v>8448</v>
      </c>
    </row>
    <row r="175" spans="1:12" x14ac:dyDescent="0.2">
      <c r="A175" t="s">
        <v>480</v>
      </c>
      <c r="B175" t="str">
        <f>VLOOKUP(Table2[[#This Row],[Metabolite ID]],Table18[],2,FALSE)</f>
        <v>X - 12846</v>
      </c>
      <c r="C175">
        <v>3</v>
      </c>
      <c r="D175">
        <v>120487056</v>
      </c>
      <c r="E175" t="s">
        <v>3840</v>
      </c>
      <c r="F175" t="s">
        <v>892</v>
      </c>
      <c r="G175" t="s">
        <v>894</v>
      </c>
      <c r="H175">
        <v>0.97020399999999996</v>
      </c>
      <c r="I175">
        <v>0.272731</v>
      </c>
      <c r="J175">
        <v>4.9038999999999999E-2</v>
      </c>
      <c r="K175" s="6">
        <v>2.7E-8</v>
      </c>
      <c r="L175">
        <v>8293</v>
      </c>
    </row>
    <row r="176" spans="1:12" x14ac:dyDescent="0.2">
      <c r="A176" t="s">
        <v>658</v>
      </c>
      <c r="B176" t="str">
        <f>VLOOKUP(Table2[[#This Row],[Metabolite ID]],Table18[],2,FALSE)</f>
        <v>1-oleoyl-2-linoleoyl-GPC (18:1/18:2)*</v>
      </c>
      <c r="C176">
        <v>15</v>
      </c>
      <c r="D176">
        <v>58730498</v>
      </c>
      <c r="E176" t="s">
        <v>3841</v>
      </c>
      <c r="F176" t="s">
        <v>894</v>
      </c>
      <c r="G176" t="s">
        <v>895</v>
      </c>
      <c r="H176">
        <v>0.20866199999999999</v>
      </c>
      <c r="I176">
        <v>0.106776</v>
      </c>
      <c r="J176">
        <v>1.9224100000000001E-2</v>
      </c>
      <c r="K176" s="6">
        <v>2.7999999999999999E-8</v>
      </c>
      <c r="L176">
        <v>8381</v>
      </c>
    </row>
    <row r="177" spans="1:12" x14ac:dyDescent="0.2">
      <c r="A177" t="s">
        <v>708</v>
      </c>
      <c r="B177" t="str">
        <f>VLOOKUP(Table2[[#This Row],[Metabolite ID]],Table18[],2,FALSE)</f>
        <v>1-linoleoyl-GPA (18:2)*</v>
      </c>
      <c r="C177">
        <v>6</v>
      </c>
      <c r="D177">
        <v>124942588</v>
      </c>
      <c r="E177" t="s">
        <v>3842</v>
      </c>
      <c r="F177" t="s">
        <v>892</v>
      </c>
      <c r="G177" t="s">
        <v>893</v>
      </c>
      <c r="H177">
        <v>0.94659499999999996</v>
      </c>
      <c r="I177">
        <v>0.19430500000000001</v>
      </c>
      <c r="J177">
        <v>3.4996699999999999E-2</v>
      </c>
      <c r="K177" s="6">
        <v>2.7999999999999999E-8</v>
      </c>
      <c r="L177">
        <v>8113</v>
      </c>
    </row>
    <row r="178" spans="1:12" x14ac:dyDescent="0.2">
      <c r="A178" t="s">
        <v>490</v>
      </c>
      <c r="B178" t="str">
        <f>VLOOKUP(Table2[[#This Row],[Metabolite ID]],Table18[],2,FALSE)</f>
        <v>X - 15492</v>
      </c>
      <c r="C178">
        <v>11</v>
      </c>
      <c r="D178">
        <v>88191568</v>
      </c>
      <c r="E178" t="s">
        <v>3843</v>
      </c>
      <c r="F178" t="s">
        <v>895</v>
      </c>
      <c r="G178" t="s">
        <v>894</v>
      </c>
      <c r="H178">
        <v>0.909215</v>
      </c>
      <c r="I178">
        <v>-0.15492</v>
      </c>
      <c r="J178">
        <v>2.8090500000000001E-2</v>
      </c>
      <c r="K178" s="6">
        <v>3.5000000000000002E-8</v>
      </c>
      <c r="L178">
        <v>8343</v>
      </c>
    </row>
    <row r="179" spans="1:12" x14ac:dyDescent="0.2">
      <c r="A179" t="s">
        <v>178</v>
      </c>
      <c r="B179" t="str">
        <f>VLOOKUP(Table2[[#This Row],[Metabolite ID]],Table18[],2,FALSE)</f>
        <v>butyrylcarnitine</v>
      </c>
      <c r="C179">
        <v>12</v>
      </c>
      <c r="D179">
        <v>120916227</v>
      </c>
      <c r="E179" t="s">
        <v>3844</v>
      </c>
      <c r="F179" t="s">
        <v>895</v>
      </c>
      <c r="G179" t="s">
        <v>892</v>
      </c>
      <c r="H179">
        <v>0.96212799999999998</v>
      </c>
      <c r="I179">
        <v>0.25160700000000003</v>
      </c>
      <c r="J179">
        <v>4.5690300000000003E-2</v>
      </c>
      <c r="K179" s="6">
        <v>3.7E-8</v>
      </c>
      <c r="L179">
        <v>8340</v>
      </c>
    </row>
    <row r="180" spans="1:12" x14ac:dyDescent="0.2">
      <c r="A180" t="s">
        <v>441</v>
      </c>
      <c r="B180" t="str">
        <f>VLOOKUP(Table2[[#This Row],[Metabolite ID]],Table18[],2,FALSE)</f>
        <v>X - 11444</v>
      </c>
      <c r="C180">
        <v>4</v>
      </c>
      <c r="D180">
        <v>69536084</v>
      </c>
      <c r="E180" t="s">
        <v>956</v>
      </c>
      <c r="F180" t="s">
        <v>892</v>
      </c>
      <c r="G180" t="s">
        <v>894</v>
      </c>
      <c r="H180">
        <v>0.52119700000000002</v>
      </c>
      <c r="I180">
        <v>8.4641900000000006E-2</v>
      </c>
      <c r="J180">
        <v>1.5382699999999999E-2</v>
      </c>
      <c r="K180" s="6">
        <v>3.7E-8</v>
      </c>
      <c r="L180">
        <v>8448</v>
      </c>
    </row>
    <row r="181" spans="1:12" x14ac:dyDescent="0.2">
      <c r="A181" t="s">
        <v>702</v>
      </c>
      <c r="B181" t="str">
        <f>VLOOKUP(Table2[[#This Row],[Metabolite ID]],Table18[],2,FALSE)</f>
        <v>1-(1-enyl-palmitoyl)-2-linoleoyl-GPC (P-16:0/18:2)*</v>
      </c>
      <c r="C181">
        <v>15</v>
      </c>
      <c r="D181">
        <v>58680954</v>
      </c>
      <c r="E181" t="s">
        <v>3845</v>
      </c>
      <c r="F181" t="s">
        <v>895</v>
      </c>
      <c r="G181" t="s">
        <v>894</v>
      </c>
      <c r="H181">
        <v>0.39206099999999999</v>
      </c>
      <c r="I181">
        <v>8.6799699999999994E-2</v>
      </c>
      <c r="J181">
        <v>1.57991E-2</v>
      </c>
      <c r="K181" s="6">
        <v>3.8999999999999998E-8</v>
      </c>
      <c r="L181">
        <v>8433</v>
      </c>
    </row>
    <row r="182" spans="1:12" x14ac:dyDescent="0.2">
      <c r="A182" t="s">
        <v>425</v>
      </c>
      <c r="B182" t="str">
        <f>VLOOKUP(Table2[[#This Row],[Metabolite ID]],Table18[],2,FALSE)</f>
        <v>X - 11905</v>
      </c>
      <c r="C182">
        <v>12</v>
      </c>
      <c r="D182">
        <v>20900839</v>
      </c>
      <c r="E182" t="s">
        <v>962</v>
      </c>
      <c r="F182" t="s">
        <v>894</v>
      </c>
      <c r="G182" t="s">
        <v>895</v>
      </c>
      <c r="H182">
        <v>0.91273700000000002</v>
      </c>
      <c r="I182">
        <v>-0.15056900000000001</v>
      </c>
      <c r="J182">
        <v>2.7455E-2</v>
      </c>
      <c r="K182" s="6">
        <v>4.1999999999999999E-8</v>
      </c>
      <c r="L182">
        <v>8440</v>
      </c>
    </row>
    <row r="183" spans="1:12" x14ac:dyDescent="0.2">
      <c r="A183" t="s">
        <v>513</v>
      </c>
      <c r="B183" t="str">
        <f>VLOOKUP(Table2[[#This Row],[Metabolite ID]],Table18[],2,FALSE)</f>
        <v>1-oleoyl-2-linoleoyl-glycerol (18:1/18:2)</v>
      </c>
      <c r="C183">
        <v>7</v>
      </c>
      <c r="D183">
        <v>73012785</v>
      </c>
      <c r="E183" t="s">
        <v>3846</v>
      </c>
      <c r="F183" t="s">
        <v>892</v>
      </c>
      <c r="G183" t="s">
        <v>893</v>
      </c>
      <c r="H183">
        <v>0.87332299999999996</v>
      </c>
      <c r="I183">
        <v>0.12723899999999999</v>
      </c>
      <c r="J183">
        <v>2.3221499999999999E-2</v>
      </c>
      <c r="K183" s="6">
        <v>4.3000000000000001E-8</v>
      </c>
      <c r="L183">
        <v>8452</v>
      </c>
    </row>
    <row r="184" spans="1:12" x14ac:dyDescent="0.2">
      <c r="A184" t="s">
        <v>178</v>
      </c>
      <c r="B184" t="str">
        <f>VLOOKUP(Table2[[#This Row],[Metabolite ID]],Table18[],2,FALSE)</f>
        <v>butyrylcarnitine</v>
      </c>
      <c r="C184">
        <v>12</v>
      </c>
      <c r="D184">
        <v>121348301</v>
      </c>
      <c r="E184" t="s">
        <v>3847</v>
      </c>
      <c r="F184" t="s">
        <v>892</v>
      </c>
      <c r="G184" t="s">
        <v>893</v>
      </c>
      <c r="H184">
        <v>0.98372300000000001</v>
      </c>
      <c r="I184">
        <v>0.364064</v>
      </c>
      <c r="J184">
        <v>6.6650299999999996E-2</v>
      </c>
      <c r="K184" s="6">
        <v>4.6999999999999997E-8</v>
      </c>
      <c r="L184">
        <v>8340</v>
      </c>
    </row>
    <row r="185" spans="1:12" x14ac:dyDescent="0.2">
      <c r="A185" t="s">
        <v>68</v>
      </c>
      <c r="B185" t="str">
        <f>VLOOKUP(Table2[[#This Row],[Metabolite ID]],Table18[],2,FALSE)</f>
        <v>urate</v>
      </c>
      <c r="C185">
        <v>11</v>
      </c>
      <c r="D185">
        <v>30760335</v>
      </c>
      <c r="E185" t="s">
        <v>3848</v>
      </c>
      <c r="F185" t="s">
        <v>895</v>
      </c>
      <c r="G185" t="s">
        <v>894</v>
      </c>
      <c r="H185">
        <v>0.53861599999999998</v>
      </c>
      <c r="I185">
        <v>8.3432900000000004E-2</v>
      </c>
      <c r="J185">
        <v>1.5289799999999999E-2</v>
      </c>
      <c r="K185" s="6">
        <v>4.8E-8</v>
      </c>
      <c r="L185">
        <v>8455</v>
      </c>
    </row>
    <row r="186" spans="1:12" x14ac:dyDescent="0.2">
      <c r="A186" t="s">
        <v>691</v>
      </c>
      <c r="B186" t="str">
        <f>VLOOKUP(Table2[[#This Row],[Metabolite ID]],Table18[],2,FALSE)</f>
        <v>1-stearoyl-2-dihomo-linolenoyl-GPC (18:0/20:3n3 or 6)*</v>
      </c>
      <c r="C186">
        <v>1</v>
      </c>
      <c r="D186">
        <v>95664497</v>
      </c>
      <c r="E186" t="s">
        <v>3849</v>
      </c>
      <c r="F186" t="s">
        <v>894</v>
      </c>
      <c r="G186" t="s">
        <v>893</v>
      </c>
      <c r="H186">
        <v>0.91786299999999998</v>
      </c>
      <c r="I186">
        <v>0.153917</v>
      </c>
      <c r="J186">
        <v>2.8224900000000001E-2</v>
      </c>
      <c r="K186" s="6">
        <v>4.9000000000000002E-8</v>
      </c>
      <c r="L186">
        <v>8453</v>
      </c>
    </row>
    <row r="187" spans="1:12" x14ac:dyDescent="0.2">
      <c r="A187" t="s">
        <v>850</v>
      </c>
      <c r="B187" t="str">
        <f>VLOOKUP(Table2[[#This Row],[Metabolite ID]],Table18[],2,FALSE)</f>
        <v>Degree of unsaturation</v>
      </c>
      <c r="C187">
        <v>11</v>
      </c>
      <c r="D187">
        <v>61542006</v>
      </c>
      <c r="E187" t="s">
        <v>3850</v>
      </c>
      <c r="F187" t="s">
        <v>3851</v>
      </c>
      <c r="G187" t="s">
        <v>893</v>
      </c>
      <c r="H187">
        <v>0.64797400000000005</v>
      </c>
      <c r="I187">
        <v>0.30205100000000001</v>
      </c>
      <c r="J187">
        <v>7.5293699999999996E-3</v>
      </c>
      <c r="K187" s="6">
        <v>0</v>
      </c>
      <c r="L187">
        <v>37359</v>
      </c>
    </row>
    <row r="188" spans="1:12" x14ac:dyDescent="0.2">
      <c r="A188" t="s">
        <v>850</v>
      </c>
      <c r="B188" t="str">
        <f>VLOOKUP(Table2[[#This Row],[Metabolite ID]],Table18[],2,FALSE)</f>
        <v>Degree of unsaturation</v>
      </c>
      <c r="C188">
        <v>11</v>
      </c>
      <c r="D188">
        <v>61575807</v>
      </c>
      <c r="E188" t="s">
        <v>3852</v>
      </c>
      <c r="F188" t="s">
        <v>1060</v>
      </c>
      <c r="G188" t="s">
        <v>894</v>
      </c>
      <c r="H188">
        <v>0.69837400000000005</v>
      </c>
      <c r="I188">
        <v>0.304954</v>
      </c>
      <c r="J188">
        <v>7.7097199999999998E-3</v>
      </c>
      <c r="K188" s="6">
        <v>0</v>
      </c>
      <c r="L188">
        <v>37359</v>
      </c>
    </row>
    <row r="189" spans="1:12" x14ac:dyDescent="0.2">
      <c r="A189" t="s">
        <v>746</v>
      </c>
      <c r="B189" t="str">
        <f>VLOOKUP(Table2[[#This Row],[Metabolite ID]],Table18[],2,FALSE)</f>
        <v>Apolipoprotein B</v>
      </c>
      <c r="C189">
        <v>19</v>
      </c>
      <c r="D189">
        <v>45413233</v>
      </c>
      <c r="E189" t="s">
        <v>3853</v>
      </c>
      <c r="F189" t="s">
        <v>893</v>
      </c>
      <c r="G189" t="s">
        <v>895</v>
      </c>
      <c r="H189">
        <v>0.91870099999999999</v>
      </c>
      <c r="I189">
        <v>0.43693399999999999</v>
      </c>
      <c r="J189">
        <v>1.27496E-2</v>
      </c>
      <c r="K189" s="6">
        <v>7.5000000000000002E-261</v>
      </c>
      <c r="L189">
        <v>37359</v>
      </c>
    </row>
    <row r="190" spans="1:12" x14ac:dyDescent="0.2">
      <c r="A190" t="s">
        <v>780</v>
      </c>
      <c r="B190" t="str">
        <f>VLOOKUP(Table2[[#This Row],[Metabolite ID]],Table18[],2,FALSE)</f>
        <v>Triglycerides in large HDL</v>
      </c>
      <c r="C190">
        <v>15</v>
      </c>
      <c r="D190">
        <v>58722590</v>
      </c>
      <c r="E190" t="s">
        <v>1082</v>
      </c>
      <c r="F190" t="s">
        <v>893</v>
      </c>
      <c r="G190" t="s">
        <v>1081</v>
      </c>
      <c r="H190">
        <v>0.79083599999999998</v>
      </c>
      <c r="I190">
        <v>-0.27680100000000002</v>
      </c>
      <c r="J190">
        <v>8.6526899999999993E-3</v>
      </c>
      <c r="K190" s="6">
        <v>2.0999999999999995E-227</v>
      </c>
      <c r="L190">
        <v>37359</v>
      </c>
    </row>
    <row r="191" spans="1:12" x14ac:dyDescent="0.2">
      <c r="A191" t="s">
        <v>780</v>
      </c>
      <c r="B191" t="str">
        <f>VLOOKUP(Table2[[#This Row],[Metabolite ID]],Table18[],2,FALSE)</f>
        <v>Triglycerides in large HDL</v>
      </c>
      <c r="C191">
        <v>15</v>
      </c>
      <c r="D191">
        <v>58678720</v>
      </c>
      <c r="E191" t="s">
        <v>3854</v>
      </c>
      <c r="F191" t="s">
        <v>895</v>
      </c>
      <c r="G191" t="s">
        <v>894</v>
      </c>
      <c r="H191">
        <v>0.35013899999999998</v>
      </c>
      <c r="I191">
        <v>0.220775</v>
      </c>
      <c r="J191">
        <v>7.3709700000000001E-3</v>
      </c>
      <c r="K191" s="6">
        <v>1.9999999999999988E-197</v>
      </c>
      <c r="L191">
        <v>37359</v>
      </c>
    </row>
    <row r="192" spans="1:12" x14ac:dyDescent="0.2">
      <c r="A192" t="s">
        <v>775</v>
      </c>
      <c r="B192" t="str">
        <f>VLOOKUP(Table2[[#This Row],[Metabolite ID]],Table18[],2,FALSE)</f>
        <v>Cholesteryl esters in large HDL</v>
      </c>
      <c r="C192">
        <v>16</v>
      </c>
      <c r="D192">
        <v>56991363</v>
      </c>
      <c r="E192" t="s">
        <v>960</v>
      </c>
      <c r="F192" t="s">
        <v>894</v>
      </c>
      <c r="G192" t="s">
        <v>895</v>
      </c>
      <c r="H192">
        <v>0.68096800000000002</v>
      </c>
      <c r="I192">
        <v>-0.213282</v>
      </c>
      <c r="J192">
        <v>7.4598800000000003E-3</v>
      </c>
      <c r="K192" s="6">
        <v>2.099999999999999E-182</v>
      </c>
      <c r="L192">
        <v>37359</v>
      </c>
    </row>
    <row r="193" spans="1:12" x14ac:dyDescent="0.2">
      <c r="A193" t="s">
        <v>774</v>
      </c>
      <c r="B193" t="str">
        <f>VLOOKUP(Table2[[#This Row],[Metabolite ID]],Table18[],2,FALSE)</f>
        <v>Cholesterol in large HDL</v>
      </c>
      <c r="C193">
        <v>16</v>
      </c>
      <c r="D193">
        <v>56991363</v>
      </c>
      <c r="E193" t="s">
        <v>960</v>
      </c>
      <c r="F193" t="s">
        <v>894</v>
      </c>
      <c r="G193" t="s">
        <v>895</v>
      </c>
      <c r="H193">
        <v>0.68096800000000002</v>
      </c>
      <c r="I193">
        <v>-0.21230099999999999</v>
      </c>
      <c r="J193">
        <v>7.4591600000000003E-3</v>
      </c>
      <c r="K193" s="6">
        <v>9.799999999999995E-181</v>
      </c>
      <c r="L193">
        <v>37359</v>
      </c>
    </row>
    <row r="194" spans="1:12" x14ac:dyDescent="0.2">
      <c r="A194" t="s">
        <v>767</v>
      </c>
      <c r="B194" t="str">
        <f>VLOOKUP(Table2[[#This Row],[Metabolite ID]],Table18[],2,FALSE)</f>
        <v>Triglycerides in IDL</v>
      </c>
      <c r="C194">
        <v>15</v>
      </c>
      <c r="D194">
        <v>58723479</v>
      </c>
      <c r="E194" t="s">
        <v>1111</v>
      </c>
      <c r="F194" t="s">
        <v>895</v>
      </c>
      <c r="G194" t="s">
        <v>894</v>
      </c>
      <c r="H194">
        <v>0.78511699999999995</v>
      </c>
      <c r="I194">
        <v>-0.241642</v>
      </c>
      <c r="J194">
        <v>8.5415100000000004E-3</v>
      </c>
      <c r="K194" s="6">
        <v>5.7999999999999991E-179</v>
      </c>
      <c r="L194">
        <v>37359</v>
      </c>
    </row>
    <row r="195" spans="1:12" x14ac:dyDescent="0.2">
      <c r="A195" t="s">
        <v>787</v>
      </c>
      <c r="B195" t="str">
        <f>VLOOKUP(Table2[[#This Row],[Metabolite ID]],Table18[],2,FALSE)</f>
        <v>Triglycerides in large LDL</v>
      </c>
      <c r="C195">
        <v>15</v>
      </c>
      <c r="D195">
        <v>58723675</v>
      </c>
      <c r="E195" t="s">
        <v>1007</v>
      </c>
      <c r="F195" t="s">
        <v>894</v>
      </c>
      <c r="G195" t="s">
        <v>895</v>
      </c>
      <c r="H195">
        <v>0.78769800000000001</v>
      </c>
      <c r="I195">
        <v>-0.24240700000000001</v>
      </c>
      <c r="J195">
        <v>8.5552400000000004E-3</v>
      </c>
      <c r="K195" s="6">
        <v>5.5999999999999971E-178</v>
      </c>
      <c r="L195">
        <v>37359</v>
      </c>
    </row>
    <row r="196" spans="1:12" x14ac:dyDescent="0.2">
      <c r="A196" t="s">
        <v>757</v>
      </c>
      <c r="B196" t="str">
        <f>VLOOKUP(Table2[[#This Row],[Metabolite ID]],Table18[],2,FALSE)</f>
        <v>HDL cholesterol</v>
      </c>
      <c r="C196">
        <v>16</v>
      </c>
      <c r="D196">
        <v>56991363</v>
      </c>
      <c r="E196" t="s">
        <v>960</v>
      </c>
      <c r="F196" t="s">
        <v>894</v>
      </c>
      <c r="G196" t="s">
        <v>895</v>
      </c>
      <c r="H196">
        <v>0.68096800000000002</v>
      </c>
      <c r="I196">
        <v>-0.210393</v>
      </c>
      <c r="J196">
        <v>7.4719599999999997E-3</v>
      </c>
      <c r="K196" s="6">
        <v>2.4999999999999996E-176</v>
      </c>
      <c r="L196">
        <v>37359</v>
      </c>
    </row>
    <row r="197" spans="1:12" x14ac:dyDescent="0.2">
      <c r="A197" t="s">
        <v>869</v>
      </c>
      <c r="B197" t="str">
        <f>VLOOKUP(Table2[[#This Row],[Metabolite ID]],Table18[],2,FALSE)</f>
        <v>Cholesterol in very small VLDL</v>
      </c>
      <c r="C197">
        <v>19</v>
      </c>
      <c r="D197">
        <v>45413233</v>
      </c>
      <c r="E197" t="s">
        <v>3853</v>
      </c>
      <c r="F197" t="s">
        <v>893</v>
      </c>
      <c r="G197" t="s">
        <v>895</v>
      </c>
      <c r="H197">
        <v>0.91868799999999995</v>
      </c>
      <c r="I197">
        <v>0.35707499999999998</v>
      </c>
      <c r="J197">
        <v>1.27692E-2</v>
      </c>
      <c r="K197" s="6">
        <v>3.3999999999999998E-174</v>
      </c>
      <c r="L197">
        <v>37359</v>
      </c>
    </row>
    <row r="198" spans="1:12" x14ac:dyDescent="0.2">
      <c r="A198" t="s">
        <v>776</v>
      </c>
      <c r="B198" t="str">
        <f>VLOOKUP(Table2[[#This Row],[Metabolite ID]],Table18[],2,FALSE)</f>
        <v>Free cholesterol in large HDL</v>
      </c>
      <c r="C198">
        <v>16</v>
      </c>
      <c r="D198">
        <v>56991363</v>
      </c>
      <c r="E198" t="s">
        <v>960</v>
      </c>
      <c r="F198" t="s">
        <v>894</v>
      </c>
      <c r="G198" t="s">
        <v>895</v>
      </c>
      <c r="H198">
        <v>0.68096800000000002</v>
      </c>
      <c r="I198">
        <v>-0.20752599999999999</v>
      </c>
      <c r="J198">
        <v>7.4583899999999996E-3</v>
      </c>
      <c r="K198" s="6">
        <v>1.2999999999999999E-172</v>
      </c>
      <c r="L198">
        <v>37359</v>
      </c>
    </row>
    <row r="199" spans="1:12" x14ac:dyDescent="0.2">
      <c r="A199" t="s">
        <v>872</v>
      </c>
      <c r="B199" t="str">
        <f>VLOOKUP(Table2[[#This Row],[Metabolite ID]],Table18[],2,FALSE)</f>
        <v>Total lipids in very small VLDL</v>
      </c>
      <c r="C199">
        <v>19</v>
      </c>
      <c r="D199">
        <v>45413233</v>
      </c>
      <c r="E199" t="s">
        <v>3853</v>
      </c>
      <c r="F199" t="s">
        <v>893</v>
      </c>
      <c r="G199" t="s">
        <v>895</v>
      </c>
      <c r="H199">
        <v>0.91869000000000001</v>
      </c>
      <c r="I199">
        <v>0.34907300000000002</v>
      </c>
      <c r="J199">
        <v>1.2756200000000001E-2</v>
      </c>
      <c r="K199" s="6">
        <v>4.3E-168</v>
      </c>
      <c r="L199">
        <v>37359</v>
      </c>
    </row>
    <row r="200" spans="1:12" x14ac:dyDescent="0.2">
      <c r="A200" t="s">
        <v>882</v>
      </c>
      <c r="B200" t="str">
        <f>VLOOKUP(Table2[[#This Row],[Metabolite ID]],Table18[],2,FALSE)</f>
        <v>Triglycerides in chylomicrons and extremely large VLDL</v>
      </c>
      <c r="C200">
        <v>6</v>
      </c>
      <c r="D200">
        <v>161010118</v>
      </c>
      <c r="E200" t="s">
        <v>1036</v>
      </c>
      <c r="F200" t="s">
        <v>892</v>
      </c>
      <c r="G200" t="s">
        <v>893</v>
      </c>
      <c r="H200">
        <v>0.92165399999999997</v>
      </c>
      <c r="I200">
        <v>0.35578399999999999</v>
      </c>
      <c r="J200">
        <v>1.31013E-2</v>
      </c>
      <c r="K200" s="6">
        <v>7.9999999999999967E-166</v>
      </c>
      <c r="L200">
        <v>37359</v>
      </c>
    </row>
    <row r="201" spans="1:12" x14ac:dyDescent="0.2">
      <c r="A201" t="s">
        <v>777</v>
      </c>
      <c r="B201" t="str">
        <f>VLOOKUP(Table2[[#This Row],[Metabolite ID]],Table18[],2,FALSE)</f>
        <v>Total lipids in large HDL</v>
      </c>
      <c r="C201">
        <v>16</v>
      </c>
      <c r="D201">
        <v>56991363</v>
      </c>
      <c r="E201" t="s">
        <v>960</v>
      </c>
      <c r="F201" t="s">
        <v>894</v>
      </c>
      <c r="G201" t="s">
        <v>895</v>
      </c>
      <c r="H201">
        <v>0.68096800000000002</v>
      </c>
      <c r="I201">
        <v>-0.202629</v>
      </c>
      <c r="J201">
        <v>7.4664500000000003E-3</v>
      </c>
      <c r="K201" s="6">
        <v>9.9999999999999996E-165</v>
      </c>
      <c r="L201">
        <v>37359</v>
      </c>
    </row>
    <row r="202" spans="1:12" x14ac:dyDescent="0.2">
      <c r="A202" t="s">
        <v>881</v>
      </c>
      <c r="B202" t="str">
        <f>VLOOKUP(Table2[[#This Row],[Metabolite ID]],Table18[],2,FALSE)</f>
        <v>Phospholipids in chylomicrons and extremely large VLDL</v>
      </c>
      <c r="C202">
        <v>6</v>
      </c>
      <c r="D202">
        <v>161010118</v>
      </c>
      <c r="E202" t="s">
        <v>1036</v>
      </c>
      <c r="F202" t="s">
        <v>892</v>
      </c>
      <c r="G202" t="s">
        <v>893</v>
      </c>
      <c r="H202">
        <v>0.92162699999999997</v>
      </c>
      <c r="I202">
        <v>0.35213499999999998</v>
      </c>
      <c r="J202">
        <v>1.30905E-2</v>
      </c>
      <c r="K202" s="6">
        <v>2.3999999999999998E-163</v>
      </c>
      <c r="L202">
        <v>37359</v>
      </c>
    </row>
    <row r="203" spans="1:12" x14ac:dyDescent="0.2">
      <c r="A203" t="s">
        <v>880</v>
      </c>
      <c r="B203" t="str">
        <f>VLOOKUP(Table2[[#This Row],[Metabolite ID]],Table18[],2,FALSE)</f>
        <v>Concentration of chylomicrons and extremely large VLDL particles</v>
      </c>
      <c r="C203">
        <v>6</v>
      </c>
      <c r="D203">
        <v>161010118</v>
      </c>
      <c r="E203" t="s">
        <v>1036</v>
      </c>
      <c r="F203" t="s">
        <v>892</v>
      </c>
      <c r="G203" t="s">
        <v>893</v>
      </c>
      <c r="H203">
        <v>0.92162699999999997</v>
      </c>
      <c r="I203">
        <v>0.35136699999999998</v>
      </c>
      <c r="J203">
        <v>1.3092700000000001E-2</v>
      </c>
      <c r="K203" s="6">
        <v>2.4999999999999986E-162</v>
      </c>
      <c r="L203">
        <v>37359</v>
      </c>
    </row>
    <row r="204" spans="1:12" x14ac:dyDescent="0.2">
      <c r="A204" t="s">
        <v>778</v>
      </c>
      <c r="B204" t="str">
        <f>VLOOKUP(Table2[[#This Row],[Metabolite ID]],Table18[],2,FALSE)</f>
        <v>Concentration of large HDL particles</v>
      </c>
      <c r="C204">
        <v>16</v>
      </c>
      <c r="D204">
        <v>56991363</v>
      </c>
      <c r="E204" t="s">
        <v>960</v>
      </c>
      <c r="F204" t="s">
        <v>894</v>
      </c>
      <c r="G204" t="s">
        <v>895</v>
      </c>
      <c r="H204">
        <v>0.68096800000000002</v>
      </c>
      <c r="I204">
        <v>-0.200352</v>
      </c>
      <c r="J204">
        <v>7.4676600000000001E-3</v>
      </c>
      <c r="K204" s="6">
        <v>4.6999999999999996E-161</v>
      </c>
      <c r="L204">
        <v>37359</v>
      </c>
    </row>
    <row r="205" spans="1:12" x14ac:dyDescent="0.2">
      <c r="A205" t="s">
        <v>879</v>
      </c>
      <c r="B205" t="str">
        <f>VLOOKUP(Table2[[#This Row],[Metabolite ID]],Table18[],2,FALSE)</f>
        <v>Total lipids in chylomicrons and extremely large VLDL</v>
      </c>
      <c r="C205">
        <v>6</v>
      </c>
      <c r="D205">
        <v>161010118</v>
      </c>
      <c r="E205" t="s">
        <v>1036</v>
      </c>
      <c r="F205" t="s">
        <v>892</v>
      </c>
      <c r="G205" t="s">
        <v>893</v>
      </c>
      <c r="H205">
        <v>0.92162699999999997</v>
      </c>
      <c r="I205">
        <v>0.34983199999999998</v>
      </c>
      <c r="J205">
        <v>1.3092599999999999E-2</v>
      </c>
      <c r="K205" s="6">
        <v>5.5999999999999975E-161</v>
      </c>
      <c r="L205">
        <v>37359</v>
      </c>
    </row>
    <row r="206" spans="1:12" x14ac:dyDescent="0.2">
      <c r="A206" t="s">
        <v>860</v>
      </c>
      <c r="B206" t="str">
        <f>VLOOKUP(Table2[[#This Row],[Metabolite ID]],Table18[],2,FALSE)</f>
        <v>Phospholipids in very large HDL</v>
      </c>
      <c r="C206">
        <v>16</v>
      </c>
      <c r="D206">
        <v>56991363</v>
      </c>
      <c r="E206" t="s">
        <v>960</v>
      </c>
      <c r="F206" t="s">
        <v>894</v>
      </c>
      <c r="G206" t="s">
        <v>895</v>
      </c>
      <c r="H206">
        <v>0.68097200000000002</v>
      </c>
      <c r="I206">
        <v>-0.19830100000000001</v>
      </c>
      <c r="J206">
        <v>7.4492100000000004E-3</v>
      </c>
      <c r="K206" s="6">
        <v>1.5999999999999998E-158</v>
      </c>
      <c r="L206">
        <v>37359</v>
      </c>
    </row>
    <row r="207" spans="1:12" x14ac:dyDescent="0.2">
      <c r="A207" t="s">
        <v>772</v>
      </c>
      <c r="B207" t="str">
        <f>VLOOKUP(Table2[[#This Row],[Metabolite ID]],Table18[],2,FALSE)</f>
        <v>Triglycerides in LDL</v>
      </c>
      <c r="C207">
        <v>15</v>
      </c>
      <c r="D207">
        <v>58723675</v>
      </c>
      <c r="E207" t="s">
        <v>1007</v>
      </c>
      <c r="F207" t="s">
        <v>894</v>
      </c>
      <c r="G207" t="s">
        <v>895</v>
      </c>
      <c r="H207">
        <v>0.78769800000000001</v>
      </c>
      <c r="I207">
        <v>-0.22814899999999999</v>
      </c>
      <c r="J207">
        <v>8.5564999999999999E-3</v>
      </c>
      <c r="K207" s="6">
        <v>4.1999999999999998E-158</v>
      </c>
      <c r="L207">
        <v>37359</v>
      </c>
    </row>
    <row r="208" spans="1:12" x14ac:dyDescent="0.2">
      <c r="A208" t="s">
        <v>758</v>
      </c>
      <c r="B208" t="str">
        <f>VLOOKUP(Table2[[#This Row],[Metabolite ID]],Table18[],2,FALSE)</f>
        <v>Average diameter for HDL particles</v>
      </c>
      <c r="C208">
        <v>16</v>
      </c>
      <c r="D208">
        <v>56991363</v>
      </c>
      <c r="E208" t="s">
        <v>960</v>
      </c>
      <c r="F208" t="s">
        <v>894</v>
      </c>
      <c r="G208" t="s">
        <v>895</v>
      </c>
      <c r="H208">
        <v>0.68096800000000002</v>
      </c>
      <c r="I208">
        <v>-0.19738900000000001</v>
      </c>
      <c r="J208">
        <v>7.4507999999999996E-3</v>
      </c>
      <c r="K208" s="6">
        <v>2.1999999999999998E-157</v>
      </c>
      <c r="L208">
        <v>37359</v>
      </c>
    </row>
    <row r="209" spans="1:12" x14ac:dyDescent="0.2">
      <c r="A209" t="s">
        <v>759</v>
      </c>
      <c r="B209" t="str">
        <f>VLOOKUP(Table2[[#This Row],[Metabolite ID]],Table18[],2,FALSE)</f>
        <v>Triglycerides in HDL</v>
      </c>
      <c r="C209">
        <v>15</v>
      </c>
      <c r="D209">
        <v>58722590</v>
      </c>
      <c r="E209" t="s">
        <v>1082</v>
      </c>
      <c r="F209" t="s">
        <v>893</v>
      </c>
      <c r="G209" t="s">
        <v>1081</v>
      </c>
      <c r="H209">
        <v>0.790829</v>
      </c>
      <c r="I209">
        <v>-0.22801299999999999</v>
      </c>
      <c r="J209">
        <v>8.6488099999999998E-3</v>
      </c>
      <c r="K209" s="6">
        <v>6.3999999999999996E-156</v>
      </c>
      <c r="L209">
        <v>37359</v>
      </c>
    </row>
    <row r="210" spans="1:12" x14ac:dyDescent="0.2">
      <c r="A210" t="s">
        <v>779</v>
      </c>
      <c r="B210" t="str">
        <f>VLOOKUP(Table2[[#This Row],[Metabolite ID]],Table18[],2,FALSE)</f>
        <v>Phospholipids in large HDL</v>
      </c>
      <c r="C210">
        <v>16</v>
      </c>
      <c r="D210">
        <v>56991363</v>
      </c>
      <c r="E210" t="s">
        <v>960</v>
      </c>
      <c r="F210" t="s">
        <v>894</v>
      </c>
      <c r="G210" t="s">
        <v>895</v>
      </c>
      <c r="H210">
        <v>0.68096800000000002</v>
      </c>
      <c r="I210">
        <v>-0.19633800000000001</v>
      </c>
      <c r="J210">
        <v>7.4714400000000002E-3</v>
      </c>
      <c r="K210" s="6">
        <v>2.299999999999999E-154</v>
      </c>
      <c r="L210">
        <v>37359</v>
      </c>
    </row>
    <row r="211" spans="1:12" x14ac:dyDescent="0.2">
      <c r="A211" t="s">
        <v>873</v>
      </c>
      <c r="B211" t="str">
        <f>VLOOKUP(Table2[[#This Row],[Metabolite ID]],Table18[],2,FALSE)</f>
        <v>Concentration of very small VLDL particles</v>
      </c>
      <c r="C211">
        <v>19</v>
      </c>
      <c r="D211">
        <v>45413233</v>
      </c>
      <c r="E211" t="s">
        <v>3853</v>
      </c>
      <c r="F211" t="s">
        <v>893</v>
      </c>
      <c r="G211" t="s">
        <v>895</v>
      </c>
      <c r="H211">
        <v>0.91869000000000001</v>
      </c>
      <c r="I211">
        <v>0.32881100000000002</v>
      </c>
      <c r="J211">
        <v>1.2755000000000001E-2</v>
      </c>
      <c r="K211" s="6">
        <v>1.1999999999999994E-149</v>
      </c>
      <c r="L211">
        <v>37359</v>
      </c>
    </row>
    <row r="212" spans="1:12" x14ac:dyDescent="0.2">
      <c r="A212" t="s">
        <v>870</v>
      </c>
      <c r="B212" t="str">
        <f>VLOOKUP(Table2[[#This Row],[Metabolite ID]],Table18[],2,FALSE)</f>
        <v>Cholesteryl esters in very small VLDL</v>
      </c>
      <c r="C212">
        <v>19</v>
      </c>
      <c r="D212">
        <v>45413233</v>
      </c>
      <c r="E212" t="s">
        <v>3853</v>
      </c>
      <c r="F212" t="s">
        <v>893</v>
      </c>
      <c r="G212" t="s">
        <v>895</v>
      </c>
      <c r="H212">
        <v>0.91869900000000004</v>
      </c>
      <c r="I212">
        <v>0.330569</v>
      </c>
      <c r="J212">
        <v>1.27726E-2</v>
      </c>
      <c r="K212" s="6">
        <v>2.2999999999999995E-149</v>
      </c>
      <c r="L212">
        <v>37359</v>
      </c>
    </row>
    <row r="213" spans="1:12" x14ac:dyDescent="0.2">
      <c r="A213" t="s">
        <v>878</v>
      </c>
      <c r="B213" t="str">
        <f>VLOOKUP(Table2[[#This Row],[Metabolite ID]],Table18[],2,FALSE)</f>
        <v>Free cholesterol in chylomicrons and extremely large VLDL</v>
      </c>
      <c r="C213">
        <v>6</v>
      </c>
      <c r="D213">
        <v>161010118</v>
      </c>
      <c r="E213" t="s">
        <v>1036</v>
      </c>
      <c r="F213" t="s">
        <v>892</v>
      </c>
      <c r="G213" t="s">
        <v>893</v>
      </c>
      <c r="H213">
        <v>0.92162699999999997</v>
      </c>
      <c r="I213">
        <v>0.33650099999999999</v>
      </c>
      <c r="J213">
        <v>1.3093799999999999E-2</v>
      </c>
      <c r="K213" s="6">
        <v>7.5999999999999958E-149</v>
      </c>
      <c r="L213">
        <v>37359</v>
      </c>
    </row>
    <row r="214" spans="1:12" x14ac:dyDescent="0.2">
      <c r="A214" t="s">
        <v>808</v>
      </c>
      <c r="B214" t="str">
        <f>VLOOKUP(Table2[[#This Row],[Metabolite ID]],Table18[],2,FALSE)</f>
        <v>Triglycerides in medium LDL</v>
      </c>
      <c r="C214">
        <v>15</v>
      </c>
      <c r="D214">
        <v>58723479</v>
      </c>
      <c r="E214" t="s">
        <v>1111</v>
      </c>
      <c r="F214" t="s">
        <v>895</v>
      </c>
      <c r="G214" t="s">
        <v>894</v>
      </c>
      <c r="H214">
        <v>0.78511200000000003</v>
      </c>
      <c r="I214">
        <v>-0.22101699999999999</v>
      </c>
      <c r="J214">
        <v>8.5526700000000001E-3</v>
      </c>
      <c r="K214" s="6">
        <v>1.9000000000000001E-148</v>
      </c>
      <c r="L214">
        <v>37359</v>
      </c>
    </row>
    <row r="215" spans="1:12" x14ac:dyDescent="0.2">
      <c r="A215" t="s">
        <v>787</v>
      </c>
      <c r="B215" t="str">
        <f>VLOOKUP(Table2[[#This Row],[Metabolite ID]],Table18[],2,FALSE)</f>
        <v>Triglycerides in large LDL</v>
      </c>
      <c r="C215">
        <v>15</v>
      </c>
      <c r="D215">
        <v>58683366</v>
      </c>
      <c r="E215" t="s">
        <v>1080</v>
      </c>
      <c r="F215" t="s">
        <v>892</v>
      </c>
      <c r="G215" t="s">
        <v>893</v>
      </c>
      <c r="H215">
        <v>0.38849800000000001</v>
      </c>
      <c r="I215">
        <v>0.18618000000000001</v>
      </c>
      <c r="J215">
        <v>7.19471E-3</v>
      </c>
      <c r="K215" s="6">
        <v>2.8999999999999998E-148</v>
      </c>
      <c r="L215">
        <v>37359</v>
      </c>
    </row>
    <row r="216" spans="1:12" x14ac:dyDescent="0.2">
      <c r="A216" t="s">
        <v>745</v>
      </c>
      <c r="B216" t="str">
        <f>VLOOKUP(Table2[[#This Row],[Metabolite ID]],Table18[],2,FALSE)</f>
        <v>Apolipoprotein A1</v>
      </c>
      <c r="C216">
        <v>16</v>
      </c>
      <c r="D216">
        <v>56991363</v>
      </c>
      <c r="E216" t="s">
        <v>960</v>
      </c>
      <c r="F216" t="s">
        <v>894</v>
      </c>
      <c r="G216" t="s">
        <v>895</v>
      </c>
      <c r="H216">
        <v>0.68096400000000001</v>
      </c>
      <c r="I216">
        <v>-0.18926399999999999</v>
      </c>
      <c r="J216">
        <v>7.4832199999999996E-3</v>
      </c>
      <c r="K216" s="6">
        <v>4.3999999999999996E-142</v>
      </c>
      <c r="L216">
        <v>37359</v>
      </c>
    </row>
    <row r="217" spans="1:12" x14ac:dyDescent="0.2">
      <c r="A217" t="s">
        <v>859</v>
      </c>
      <c r="B217" t="str">
        <f>VLOOKUP(Table2[[#This Row],[Metabolite ID]],Table18[],2,FALSE)</f>
        <v>Concentration of very large HDL particles</v>
      </c>
      <c r="C217">
        <v>16</v>
      </c>
      <c r="D217">
        <v>56991363</v>
      </c>
      <c r="E217" t="s">
        <v>960</v>
      </c>
      <c r="F217" t="s">
        <v>894</v>
      </c>
      <c r="G217" t="s">
        <v>895</v>
      </c>
      <c r="H217">
        <v>0.68096800000000002</v>
      </c>
      <c r="I217">
        <v>-0.187109</v>
      </c>
      <c r="J217">
        <v>7.4548499999999998E-3</v>
      </c>
      <c r="K217" s="6">
        <v>3.1999999999999996E-141</v>
      </c>
      <c r="L217">
        <v>37359</v>
      </c>
    </row>
    <row r="218" spans="1:12" x14ac:dyDescent="0.2">
      <c r="A218" t="s">
        <v>767</v>
      </c>
      <c r="B218" t="str">
        <f>VLOOKUP(Table2[[#This Row],[Metabolite ID]],Table18[],2,FALSE)</f>
        <v>Triglycerides in IDL</v>
      </c>
      <c r="C218">
        <v>15</v>
      </c>
      <c r="D218">
        <v>58683366</v>
      </c>
      <c r="E218" t="s">
        <v>1080</v>
      </c>
      <c r="F218" t="s">
        <v>892</v>
      </c>
      <c r="G218" t="s">
        <v>893</v>
      </c>
      <c r="H218">
        <v>0.38849800000000001</v>
      </c>
      <c r="I218">
        <v>0.18127799999999999</v>
      </c>
      <c r="J218">
        <v>7.1902199999999998E-3</v>
      </c>
      <c r="K218" s="6">
        <v>1.4000000000000001E-140</v>
      </c>
      <c r="L218">
        <v>37359</v>
      </c>
    </row>
    <row r="219" spans="1:12" x14ac:dyDescent="0.2">
      <c r="A219" t="s">
        <v>858</v>
      </c>
      <c r="B219" t="str">
        <f>VLOOKUP(Table2[[#This Row],[Metabolite ID]],Table18[],2,FALSE)</f>
        <v>Total lipids in very large HDL</v>
      </c>
      <c r="C219">
        <v>16</v>
      </c>
      <c r="D219">
        <v>56991363</v>
      </c>
      <c r="E219" t="s">
        <v>960</v>
      </c>
      <c r="F219" t="s">
        <v>894</v>
      </c>
      <c r="G219" t="s">
        <v>895</v>
      </c>
      <c r="H219">
        <v>0.68096800000000002</v>
      </c>
      <c r="I219">
        <v>-0.18614800000000001</v>
      </c>
      <c r="J219">
        <v>7.4553800000000002E-3</v>
      </c>
      <c r="K219" s="6">
        <v>9.3999999999999991E-140</v>
      </c>
      <c r="L219">
        <v>37359</v>
      </c>
    </row>
    <row r="220" spans="1:12" x14ac:dyDescent="0.2">
      <c r="A220" t="s">
        <v>864</v>
      </c>
      <c r="B220" t="str">
        <f>VLOOKUP(Table2[[#This Row],[Metabolite ID]],Table18[],2,FALSE)</f>
        <v>Free cholesterol in very large VLDL</v>
      </c>
      <c r="C220">
        <v>6</v>
      </c>
      <c r="D220">
        <v>161010118</v>
      </c>
      <c r="E220" t="s">
        <v>1036</v>
      </c>
      <c r="F220" t="s">
        <v>892</v>
      </c>
      <c r="G220" t="s">
        <v>893</v>
      </c>
      <c r="H220">
        <v>0.92162699999999997</v>
      </c>
      <c r="I220">
        <v>0.32004500000000002</v>
      </c>
      <c r="J220">
        <v>1.3090900000000001E-2</v>
      </c>
      <c r="K220" s="6">
        <v>2.4999999999999998E-135</v>
      </c>
      <c r="L220">
        <v>37359</v>
      </c>
    </row>
    <row r="221" spans="1:12" x14ac:dyDescent="0.2">
      <c r="A221" t="s">
        <v>876</v>
      </c>
      <c r="B221" t="str">
        <f>VLOOKUP(Table2[[#This Row],[Metabolite ID]],Table18[],2,FALSE)</f>
        <v>Cholesterol in chylomicrons and extremely large VLDL</v>
      </c>
      <c r="C221">
        <v>6</v>
      </c>
      <c r="D221">
        <v>161010118</v>
      </c>
      <c r="E221" t="s">
        <v>1036</v>
      </c>
      <c r="F221" t="s">
        <v>892</v>
      </c>
      <c r="G221" t="s">
        <v>893</v>
      </c>
      <c r="H221">
        <v>0.92162699999999997</v>
      </c>
      <c r="I221">
        <v>0.31927899999999998</v>
      </c>
      <c r="J221">
        <v>1.3092400000000001E-2</v>
      </c>
      <c r="K221" s="6">
        <v>7.3000000000000001E-135</v>
      </c>
      <c r="L221">
        <v>37359</v>
      </c>
    </row>
    <row r="222" spans="1:12" x14ac:dyDescent="0.2">
      <c r="A222" t="s">
        <v>862</v>
      </c>
      <c r="B222" t="str">
        <f>VLOOKUP(Table2[[#This Row],[Metabolite ID]],Table18[],2,FALSE)</f>
        <v>Cholesterol in very large VLDL</v>
      </c>
      <c r="C222">
        <v>6</v>
      </c>
      <c r="D222">
        <v>161010118</v>
      </c>
      <c r="E222" t="s">
        <v>1036</v>
      </c>
      <c r="F222" t="s">
        <v>892</v>
      </c>
      <c r="G222" t="s">
        <v>893</v>
      </c>
      <c r="H222">
        <v>0.92163399999999995</v>
      </c>
      <c r="I222">
        <v>0.31764599999999998</v>
      </c>
      <c r="J222">
        <v>1.3091999999999999E-2</v>
      </c>
      <c r="K222" s="6">
        <v>1.4999999999999999E-133</v>
      </c>
      <c r="L222">
        <v>37359</v>
      </c>
    </row>
    <row r="223" spans="1:12" x14ac:dyDescent="0.2">
      <c r="A223" t="s">
        <v>772</v>
      </c>
      <c r="B223" t="str">
        <f>VLOOKUP(Table2[[#This Row],[Metabolite ID]],Table18[],2,FALSE)</f>
        <v>Triglycerides in LDL</v>
      </c>
      <c r="C223">
        <v>15</v>
      </c>
      <c r="D223">
        <v>58683366</v>
      </c>
      <c r="E223" t="s">
        <v>1080</v>
      </c>
      <c r="F223" t="s">
        <v>892</v>
      </c>
      <c r="G223" t="s">
        <v>893</v>
      </c>
      <c r="H223">
        <v>0.38849800000000001</v>
      </c>
      <c r="I223">
        <v>0.17555200000000001</v>
      </c>
      <c r="J223">
        <v>7.1957699999999998E-3</v>
      </c>
      <c r="K223" s="6">
        <v>3.2999999999999997E-132</v>
      </c>
      <c r="L223">
        <v>37359</v>
      </c>
    </row>
    <row r="224" spans="1:12" x14ac:dyDescent="0.2">
      <c r="A224" t="s">
        <v>865</v>
      </c>
      <c r="B224" t="str">
        <f>VLOOKUP(Table2[[#This Row],[Metabolite ID]],Table18[],2,FALSE)</f>
        <v>Total lipids in very large VLDL</v>
      </c>
      <c r="C224">
        <v>6</v>
      </c>
      <c r="D224">
        <v>161010118</v>
      </c>
      <c r="E224" t="s">
        <v>1036</v>
      </c>
      <c r="F224" t="s">
        <v>892</v>
      </c>
      <c r="G224" t="s">
        <v>893</v>
      </c>
      <c r="H224">
        <v>0.92162699999999997</v>
      </c>
      <c r="I224">
        <v>0.31497399999999998</v>
      </c>
      <c r="J224">
        <v>1.3090299999999999E-2</v>
      </c>
      <c r="K224" s="6">
        <v>1.3999999999999995E-131</v>
      </c>
      <c r="L224">
        <v>37359</v>
      </c>
    </row>
    <row r="225" spans="1:12" x14ac:dyDescent="0.2">
      <c r="A225" t="s">
        <v>866</v>
      </c>
      <c r="B225" t="str">
        <f>VLOOKUP(Table2[[#This Row],[Metabolite ID]],Table18[],2,FALSE)</f>
        <v>Concentration of very large VLDL particles</v>
      </c>
      <c r="C225">
        <v>6</v>
      </c>
      <c r="D225">
        <v>161010118</v>
      </c>
      <c r="E225" t="s">
        <v>1036</v>
      </c>
      <c r="F225" t="s">
        <v>892</v>
      </c>
      <c r="G225" t="s">
        <v>893</v>
      </c>
      <c r="H225">
        <v>0.92162699999999997</v>
      </c>
      <c r="I225">
        <v>0.31397199999999997</v>
      </c>
      <c r="J225">
        <v>1.3090299999999999E-2</v>
      </c>
      <c r="K225" s="6">
        <v>9.0999999999999986E-131</v>
      </c>
      <c r="L225">
        <v>37359</v>
      </c>
    </row>
    <row r="226" spans="1:12" x14ac:dyDescent="0.2">
      <c r="A226" t="s">
        <v>857</v>
      </c>
      <c r="B226" t="str">
        <f>VLOOKUP(Table2[[#This Row],[Metabolite ID]],Table18[],2,FALSE)</f>
        <v>Free cholesterol in very large HDL</v>
      </c>
      <c r="C226">
        <v>16</v>
      </c>
      <c r="D226">
        <v>56991363</v>
      </c>
      <c r="E226" t="s">
        <v>960</v>
      </c>
      <c r="F226" t="s">
        <v>894</v>
      </c>
      <c r="G226" t="s">
        <v>895</v>
      </c>
      <c r="H226">
        <v>0.68096800000000002</v>
      </c>
      <c r="I226">
        <v>-0.179812</v>
      </c>
      <c r="J226">
        <v>7.4614099999999999E-3</v>
      </c>
      <c r="K226" s="6">
        <v>7.3999999999999976E-130</v>
      </c>
      <c r="L226">
        <v>37359</v>
      </c>
    </row>
    <row r="227" spans="1:12" x14ac:dyDescent="0.2">
      <c r="A227" t="s">
        <v>867</v>
      </c>
      <c r="B227" t="str">
        <f>VLOOKUP(Table2[[#This Row],[Metabolite ID]],Table18[],2,FALSE)</f>
        <v>Phospholipids in very large VLDL</v>
      </c>
      <c r="C227">
        <v>6</v>
      </c>
      <c r="D227">
        <v>161010118</v>
      </c>
      <c r="E227" t="s">
        <v>1036</v>
      </c>
      <c r="F227" t="s">
        <v>892</v>
      </c>
      <c r="G227" t="s">
        <v>893</v>
      </c>
      <c r="H227">
        <v>0.92162699999999997</v>
      </c>
      <c r="I227">
        <v>0.31334600000000001</v>
      </c>
      <c r="J227">
        <v>1.30896E-2</v>
      </c>
      <c r="K227" s="6">
        <v>1.0999999999999999E-129</v>
      </c>
      <c r="L227">
        <v>37359</v>
      </c>
    </row>
    <row r="228" spans="1:12" x14ac:dyDescent="0.2">
      <c r="A228" t="s">
        <v>863</v>
      </c>
      <c r="B228" t="str">
        <f>VLOOKUP(Table2[[#This Row],[Metabolite ID]],Table18[],2,FALSE)</f>
        <v>Cholesteryl esters in very large VLDL</v>
      </c>
      <c r="C228">
        <v>6</v>
      </c>
      <c r="D228">
        <v>161010118</v>
      </c>
      <c r="E228" t="s">
        <v>1036</v>
      </c>
      <c r="F228" t="s">
        <v>892</v>
      </c>
      <c r="G228" t="s">
        <v>893</v>
      </c>
      <c r="H228">
        <v>0.92164199999999996</v>
      </c>
      <c r="I228">
        <v>0.31118699999999999</v>
      </c>
      <c r="J228">
        <v>1.3094700000000001E-2</v>
      </c>
      <c r="K228" s="6">
        <v>3.1E-128</v>
      </c>
      <c r="L228">
        <v>37359</v>
      </c>
    </row>
    <row r="229" spans="1:12" x14ac:dyDescent="0.2">
      <c r="A229" t="s">
        <v>868</v>
      </c>
      <c r="B229" t="str">
        <f>VLOOKUP(Table2[[#This Row],[Metabolite ID]],Table18[],2,FALSE)</f>
        <v>Triglycerides in very large VLDL</v>
      </c>
      <c r="C229">
        <v>6</v>
      </c>
      <c r="D229">
        <v>161010118</v>
      </c>
      <c r="E229" t="s">
        <v>1036</v>
      </c>
      <c r="F229" t="s">
        <v>892</v>
      </c>
      <c r="G229" t="s">
        <v>893</v>
      </c>
      <c r="H229">
        <v>0.92164599999999997</v>
      </c>
      <c r="I229">
        <v>0.31099399999999999</v>
      </c>
      <c r="J229">
        <v>1.3096699999999999E-2</v>
      </c>
      <c r="K229" s="6">
        <v>4.8999999999999999E-128</v>
      </c>
      <c r="L229">
        <v>37359</v>
      </c>
    </row>
    <row r="230" spans="1:12" x14ac:dyDescent="0.2">
      <c r="A230" t="s">
        <v>808</v>
      </c>
      <c r="B230" t="str">
        <f>VLOOKUP(Table2[[#This Row],[Metabolite ID]],Table18[],2,FALSE)</f>
        <v>Triglycerides in medium LDL</v>
      </c>
      <c r="C230">
        <v>15</v>
      </c>
      <c r="D230">
        <v>58683366</v>
      </c>
      <c r="E230" t="s">
        <v>1080</v>
      </c>
      <c r="F230" t="s">
        <v>892</v>
      </c>
      <c r="G230" t="s">
        <v>893</v>
      </c>
      <c r="H230">
        <v>0.38850800000000002</v>
      </c>
      <c r="I230">
        <v>0.172601</v>
      </c>
      <c r="J230">
        <v>7.1996899999999999E-3</v>
      </c>
      <c r="K230" s="6">
        <v>1.0999999999999999E-127</v>
      </c>
      <c r="L230">
        <v>37359</v>
      </c>
    </row>
    <row r="231" spans="1:12" x14ac:dyDescent="0.2">
      <c r="A231" t="s">
        <v>845</v>
      </c>
      <c r="B231" t="str">
        <f>VLOOKUP(Table2[[#This Row],[Metabolite ID]],Table18[],2,FALSE)</f>
        <v>Triglycerides in small VLDL</v>
      </c>
      <c r="C231">
        <v>11</v>
      </c>
      <c r="D231">
        <v>116648917</v>
      </c>
      <c r="E231" t="s">
        <v>1003</v>
      </c>
      <c r="F231" t="s">
        <v>893</v>
      </c>
      <c r="G231" t="s">
        <v>894</v>
      </c>
      <c r="H231">
        <v>0.13254099999999999</v>
      </c>
      <c r="I231">
        <v>0.243535</v>
      </c>
      <c r="J231">
        <v>1.0277700000000001E-2</v>
      </c>
      <c r="K231" s="6">
        <v>4.5999999999999996E-127</v>
      </c>
      <c r="L231">
        <v>37359</v>
      </c>
    </row>
    <row r="232" spans="1:12" x14ac:dyDescent="0.2">
      <c r="A232" t="s">
        <v>859</v>
      </c>
      <c r="B232" t="str">
        <f>VLOOKUP(Table2[[#This Row],[Metabolite ID]],Table18[],2,FALSE)</f>
        <v>Concentration of very large HDL particles</v>
      </c>
      <c r="C232">
        <v>20</v>
      </c>
      <c r="D232">
        <v>44553722</v>
      </c>
      <c r="E232" t="s">
        <v>1021</v>
      </c>
      <c r="F232" t="s">
        <v>1020</v>
      </c>
      <c r="G232" t="s">
        <v>895</v>
      </c>
      <c r="H232">
        <v>0.81334099999999998</v>
      </c>
      <c r="I232">
        <v>0.210284</v>
      </c>
      <c r="J232">
        <v>8.9723600000000004E-3</v>
      </c>
      <c r="K232" s="6">
        <v>7.3000000000000008E-124</v>
      </c>
      <c r="L232">
        <v>37359</v>
      </c>
    </row>
    <row r="233" spans="1:12" x14ac:dyDescent="0.2">
      <c r="A233" t="s">
        <v>829</v>
      </c>
      <c r="B233" t="str">
        <f>VLOOKUP(Table2[[#This Row],[Metabolite ID]],Table18[],2,FALSE)</f>
        <v>Phospholipids in small HDL</v>
      </c>
      <c r="C233">
        <v>20</v>
      </c>
      <c r="D233">
        <v>44569930</v>
      </c>
      <c r="E233" t="s">
        <v>973</v>
      </c>
      <c r="F233" t="s">
        <v>894</v>
      </c>
      <c r="G233" t="s">
        <v>895</v>
      </c>
      <c r="H233">
        <v>0.81648299999999996</v>
      </c>
      <c r="I233">
        <v>-0.21163000000000001</v>
      </c>
      <c r="J233">
        <v>9.0060999999999995E-3</v>
      </c>
      <c r="K233" s="6">
        <v>8.2000000000000001E-123</v>
      </c>
      <c r="L233">
        <v>37359</v>
      </c>
    </row>
    <row r="234" spans="1:12" x14ac:dyDescent="0.2">
      <c r="A234" t="s">
        <v>828</v>
      </c>
      <c r="B234" t="str">
        <f>VLOOKUP(Table2[[#This Row],[Metabolite ID]],Table18[],2,FALSE)</f>
        <v>Concentration of small HDL particles</v>
      </c>
      <c r="C234">
        <v>20</v>
      </c>
      <c r="D234">
        <v>44569930</v>
      </c>
      <c r="E234" t="s">
        <v>973</v>
      </c>
      <c r="F234" t="s">
        <v>894</v>
      </c>
      <c r="G234" t="s">
        <v>895</v>
      </c>
      <c r="H234">
        <v>0.81648299999999996</v>
      </c>
      <c r="I234">
        <v>-0.212004</v>
      </c>
      <c r="J234">
        <v>9.0076600000000007E-3</v>
      </c>
      <c r="K234" s="6">
        <v>9.800000000000001E-123</v>
      </c>
      <c r="L234">
        <v>37359</v>
      </c>
    </row>
    <row r="235" spans="1:12" x14ac:dyDescent="0.2">
      <c r="A235" t="s">
        <v>827</v>
      </c>
      <c r="B235" t="str">
        <f>VLOOKUP(Table2[[#This Row],[Metabolite ID]],Table18[],2,FALSE)</f>
        <v>Total lipids in small HDL</v>
      </c>
      <c r="C235">
        <v>20</v>
      </c>
      <c r="D235">
        <v>44569930</v>
      </c>
      <c r="E235" t="s">
        <v>973</v>
      </c>
      <c r="F235" t="s">
        <v>894</v>
      </c>
      <c r="G235" t="s">
        <v>895</v>
      </c>
      <c r="H235">
        <v>0.81648299999999996</v>
      </c>
      <c r="I235">
        <v>-0.21181700000000001</v>
      </c>
      <c r="J235">
        <v>9.0078899999999993E-3</v>
      </c>
      <c r="K235" s="6">
        <v>1.6999999999999999E-122</v>
      </c>
      <c r="L235">
        <v>37359</v>
      </c>
    </row>
    <row r="236" spans="1:12" x14ac:dyDescent="0.2">
      <c r="A236" t="s">
        <v>858</v>
      </c>
      <c r="B236" t="str">
        <f>VLOOKUP(Table2[[#This Row],[Metabolite ID]],Table18[],2,FALSE)</f>
        <v>Total lipids in very large HDL</v>
      </c>
      <c r="C236">
        <v>20</v>
      </c>
      <c r="D236">
        <v>44553722</v>
      </c>
      <c r="E236" t="s">
        <v>1021</v>
      </c>
      <c r="F236" t="s">
        <v>1020</v>
      </c>
      <c r="G236" t="s">
        <v>895</v>
      </c>
      <c r="H236">
        <v>0.81334099999999998</v>
      </c>
      <c r="I236">
        <v>0.20823</v>
      </c>
      <c r="J236">
        <v>8.9729600000000003E-3</v>
      </c>
      <c r="K236" s="6">
        <v>1.7999999999999999E-121</v>
      </c>
      <c r="L236">
        <v>37359</v>
      </c>
    </row>
    <row r="237" spans="1:12" x14ac:dyDescent="0.2">
      <c r="A237" t="s">
        <v>754</v>
      </c>
      <c r="B237" t="str">
        <f>VLOOKUP(Table2[[#This Row],[Metabolite ID]],Table18[],2,FALSE)</f>
        <v>Glutamine</v>
      </c>
      <c r="C237">
        <v>12</v>
      </c>
      <c r="D237">
        <v>56861034</v>
      </c>
      <c r="E237" t="s">
        <v>3855</v>
      </c>
      <c r="F237" t="s">
        <v>895</v>
      </c>
      <c r="G237" t="s">
        <v>894</v>
      </c>
      <c r="H237">
        <v>0.81823999999999997</v>
      </c>
      <c r="I237">
        <v>0.21307100000000001</v>
      </c>
      <c r="J237">
        <v>9.0958900000000006E-3</v>
      </c>
      <c r="K237" s="6">
        <v>2.1999999999999998E-121</v>
      </c>
      <c r="L237">
        <v>37359</v>
      </c>
    </row>
    <row r="238" spans="1:12" x14ac:dyDescent="0.2">
      <c r="A238" t="s">
        <v>816</v>
      </c>
      <c r="B238" t="str">
        <f>VLOOKUP(Table2[[#This Row],[Metabolite ID]],Table18[],2,FALSE)</f>
        <v>Triglycerides in medium VLDL</v>
      </c>
      <c r="C238">
        <v>11</v>
      </c>
      <c r="D238">
        <v>116648917</v>
      </c>
      <c r="E238" t="s">
        <v>1003</v>
      </c>
      <c r="F238" t="s">
        <v>893</v>
      </c>
      <c r="G238" t="s">
        <v>894</v>
      </c>
      <c r="H238">
        <v>0.13254099999999999</v>
      </c>
      <c r="I238">
        <v>0.23658399999999999</v>
      </c>
      <c r="J238">
        <v>1.0285600000000001E-2</v>
      </c>
      <c r="K238" s="6">
        <v>9.9999999999999988E-120</v>
      </c>
      <c r="L238">
        <v>37359</v>
      </c>
    </row>
    <row r="239" spans="1:12" x14ac:dyDescent="0.2">
      <c r="A239" t="s">
        <v>854</v>
      </c>
      <c r="B239" t="str">
        <f>VLOOKUP(Table2[[#This Row],[Metabolite ID]],Table18[],2,FALSE)</f>
        <v>Triglycerides in VLDL</v>
      </c>
      <c r="C239">
        <v>11</v>
      </c>
      <c r="D239">
        <v>116648917</v>
      </c>
      <c r="E239" t="s">
        <v>1003</v>
      </c>
      <c r="F239" t="s">
        <v>893</v>
      </c>
      <c r="G239" t="s">
        <v>894</v>
      </c>
      <c r="H239">
        <v>0.13254099999999999</v>
      </c>
      <c r="I239">
        <v>0.23577999999999999</v>
      </c>
      <c r="J239">
        <v>1.02848E-2</v>
      </c>
      <c r="K239" s="6">
        <v>5.1999999999999969E-119</v>
      </c>
      <c r="L239">
        <v>37359</v>
      </c>
    </row>
    <row r="240" spans="1:12" x14ac:dyDescent="0.2">
      <c r="A240" t="s">
        <v>877</v>
      </c>
      <c r="B240" t="str">
        <f>VLOOKUP(Table2[[#This Row],[Metabolite ID]],Table18[],2,FALSE)</f>
        <v>Cholesteryl esters in chylomicrons and extremely large VLDL</v>
      </c>
      <c r="C240">
        <v>6</v>
      </c>
      <c r="D240">
        <v>161010118</v>
      </c>
      <c r="E240" t="s">
        <v>1036</v>
      </c>
      <c r="F240" t="s">
        <v>892</v>
      </c>
      <c r="G240" t="s">
        <v>893</v>
      </c>
      <c r="H240">
        <v>0.92162699999999997</v>
      </c>
      <c r="I240">
        <v>0.29918699999999998</v>
      </c>
      <c r="J240">
        <v>1.3095300000000001E-2</v>
      </c>
      <c r="K240" s="6">
        <v>6.3999999999999977E-119</v>
      </c>
      <c r="L240">
        <v>37359</v>
      </c>
    </row>
    <row r="241" spans="1:12" x14ac:dyDescent="0.2">
      <c r="A241" t="s">
        <v>814</v>
      </c>
      <c r="B241" t="str">
        <f>VLOOKUP(Table2[[#This Row],[Metabolite ID]],Table18[],2,FALSE)</f>
        <v>Concentration of medium VLDL particles</v>
      </c>
      <c r="C241">
        <v>11</v>
      </c>
      <c r="D241">
        <v>116648917</v>
      </c>
      <c r="E241" t="s">
        <v>1003</v>
      </c>
      <c r="F241" t="s">
        <v>893</v>
      </c>
      <c r="G241" t="s">
        <v>894</v>
      </c>
      <c r="H241">
        <v>0.13254099999999999</v>
      </c>
      <c r="I241">
        <v>0.23452100000000001</v>
      </c>
      <c r="J241">
        <v>1.02846E-2</v>
      </c>
      <c r="K241" s="6">
        <v>1.5E-117</v>
      </c>
      <c r="L241">
        <v>37359</v>
      </c>
    </row>
    <row r="242" spans="1:12" x14ac:dyDescent="0.2">
      <c r="A242" t="s">
        <v>812</v>
      </c>
      <c r="B242" t="str">
        <f>VLOOKUP(Table2[[#This Row],[Metabolite ID]],Table18[],2,FALSE)</f>
        <v>Free cholesterol in medium VLDL</v>
      </c>
      <c r="C242">
        <v>11</v>
      </c>
      <c r="D242">
        <v>116648917</v>
      </c>
      <c r="E242" t="s">
        <v>1003</v>
      </c>
      <c r="F242" t="s">
        <v>893</v>
      </c>
      <c r="G242" t="s">
        <v>894</v>
      </c>
      <c r="H242">
        <v>0.13254099999999999</v>
      </c>
      <c r="I242">
        <v>0.23438000000000001</v>
      </c>
      <c r="J242">
        <v>1.02869E-2</v>
      </c>
      <c r="K242" s="6">
        <v>2.3999999999999998E-117</v>
      </c>
      <c r="L242">
        <v>37359</v>
      </c>
    </row>
    <row r="243" spans="1:12" x14ac:dyDescent="0.2">
      <c r="A243" t="s">
        <v>813</v>
      </c>
      <c r="B243" t="str">
        <f>VLOOKUP(Table2[[#This Row],[Metabolite ID]],Table18[],2,FALSE)</f>
        <v>Total lipids in medium VLDL</v>
      </c>
      <c r="C243">
        <v>11</v>
      </c>
      <c r="D243">
        <v>116648917</v>
      </c>
      <c r="E243" t="s">
        <v>1003</v>
      </c>
      <c r="F243" t="s">
        <v>893</v>
      </c>
      <c r="G243" t="s">
        <v>894</v>
      </c>
      <c r="H243">
        <v>0.13254099999999999</v>
      </c>
      <c r="I243">
        <v>0.23368700000000001</v>
      </c>
      <c r="J243">
        <v>1.0284400000000001E-2</v>
      </c>
      <c r="K243" s="6">
        <v>9.9999999999999999E-117</v>
      </c>
      <c r="L243">
        <v>37359</v>
      </c>
    </row>
    <row r="244" spans="1:12" x14ac:dyDescent="0.2">
      <c r="A244" t="s">
        <v>759</v>
      </c>
      <c r="B244" t="str">
        <f>VLOOKUP(Table2[[#This Row],[Metabolite ID]],Table18[],2,FALSE)</f>
        <v>Triglycerides in HDL</v>
      </c>
      <c r="C244">
        <v>15</v>
      </c>
      <c r="D244">
        <v>58683366</v>
      </c>
      <c r="E244" t="s">
        <v>1080</v>
      </c>
      <c r="F244" t="s">
        <v>892</v>
      </c>
      <c r="G244" t="s">
        <v>893</v>
      </c>
      <c r="H244">
        <v>0.38849800000000001</v>
      </c>
      <c r="I244">
        <v>0.165185</v>
      </c>
      <c r="J244">
        <v>7.1990600000000002E-3</v>
      </c>
      <c r="K244" s="6">
        <v>1.3999999999999999E-116</v>
      </c>
      <c r="L244">
        <v>37359</v>
      </c>
    </row>
    <row r="245" spans="1:12" x14ac:dyDescent="0.2">
      <c r="A245" t="s">
        <v>815</v>
      </c>
      <c r="B245" t="str">
        <f>VLOOKUP(Table2[[#This Row],[Metabolite ID]],Table18[],2,FALSE)</f>
        <v>Phospholipids in medium VLDL</v>
      </c>
      <c r="C245">
        <v>11</v>
      </c>
      <c r="D245">
        <v>116648917</v>
      </c>
      <c r="E245" t="s">
        <v>1003</v>
      </c>
      <c r="F245" t="s">
        <v>893</v>
      </c>
      <c r="G245" t="s">
        <v>894</v>
      </c>
      <c r="H245">
        <v>0.13254099999999999</v>
      </c>
      <c r="I245">
        <v>0.23186300000000001</v>
      </c>
      <c r="J245">
        <v>1.02849E-2</v>
      </c>
      <c r="K245" s="6">
        <v>7.4999999999999995E-115</v>
      </c>
      <c r="L245">
        <v>37359</v>
      </c>
    </row>
    <row r="246" spans="1:12" x14ac:dyDescent="0.2">
      <c r="A246" t="s">
        <v>822</v>
      </c>
      <c r="B246" t="str">
        <f>VLOOKUP(Table2[[#This Row],[Metabolite ID]],Table18[],2,FALSE)</f>
        <v>Total triglycerides</v>
      </c>
      <c r="C246">
        <v>11</v>
      </c>
      <c r="D246">
        <v>116648917</v>
      </c>
      <c r="E246" t="s">
        <v>1003</v>
      </c>
      <c r="F246" t="s">
        <v>893</v>
      </c>
      <c r="G246" t="s">
        <v>894</v>
      </c>
      <c r="H246">
        <v>0.13254099999999999</v>
      </c>
      <c r="I246">
        <v>0.23028199999999999</v>
      </c>
      <c r="J246">
        <v>1.0285799999999999E-2</v>
      </c>
      <c r="K246" s="6">
        <v>1.7999999999999996E-113</v>
      </c>
      <c r="L246">
        <v>37359</v>
      </c>
    </row>
    <row r="247" spans="1:12" x14ac:dyDescent="0.2">
      <c r="A247" t="s">
        <v>856</v>
      </c>
      <c r="B247" t="str">
        <f>VLOOKUP(Table2[[#This Row],[Metabolite ID]],Table18[],2,FALSE)</f>
        <v>Cholesteryl esters in very large HDL</v>
      </c>
      <c r="C247">
        <v>20</v>
      </c>
      <c r="D247">
        <v>44553722</v>
      </c>
      <c r="E247" t="s">
        <v>1021</v>
      </c>
      <c r="F247" t="s">
        <v>1020</v>
      </c>
      <c r="G247" t="s">
        <v>895</v>
      </c>
      <c r="H247">
        <v>0.81334099999999998</v>
      </c>
      <c r="I247">
        <v>0.20075999999999999</v>
      </c>
      <c r="J247">
        <v>8.9876299999999999E-3</v>
      </c>
      <c r="K247" s="6">
        <v>3.3000000000000001E-112</v>
      </c>
      <c r="L247">
        <v>37359</v>
      </c>
    </row>
    <row r="248" spans="1:12" x14ac:dyDescent="0.2">
      <c r="A248" t="s">
        <v>855</v>
      </c>
      <c r="B248" t="str">
        <f>VLOOKUP(Table2[[#This Row],[Metabolite ID]],Table18[],2,FALSE)</f>
        <v>Cholesterol in very large HDL</v>
      </c>
      <c r="C248">
        <v>20</v>
      </c>
      <c r="D248">
        <v>44553722</v>
      </c>
      <c r="E248" t="s">
        <v>1021</v>
      </c>
      <c r="F248" t="s">
        <v>1020</v>
      </c>
      <c r="G248" t="s">
        <v>895</v>
      </c>
      <c r="H248">
        <v>0.81334099999999998</v>
      </c>
      <c r="I248">
        <v>0.19891900000000001</v>
      </c>
      <c r="J248">
        <v>8.9846200000000005E-3</v>
      </c>
      <c r="K248" s="6">
        <v>1.9999999999999998E-110</v>
      </c>
      <c r="L248">
        <v>37359</v>
      </c>
    </row>
    <row r="249" spans="1:12" x14ac:dyDescent="0.2">
      <c r="A249" t="s">
        <v>792</v>
      </c>
      <c r="B249" t="str">
        <f>VLOOKUP(Table2[[#This Row],[Metabolite ID]],Table18[],2,FALSE)</f>
        <v>Concentration of large VLDL particles</v>
      </c>
      <c r="C249">
        <v>11</v>
      </c>
      <c r="D249">
        <v>116648917</v>
      </c>
      <c r="E249" t="s">
        <v>1003</v>
      </c>
      <c r="F249" t="s">
        <v>893</v>
      </c>
      <c r="G249" t="s">
        <v>894</v>
      </c>
      <c r="H249">
        <v>0.132544</v>
      </c>
      <c r="I249">
        <v>0.22592400000000001</v>
      </c>
      <c r="J249">
        <v>1.0293699999999999E-2</v>
      </c>
      <c r="K249" s="6">
        <v>4.1999999999999999E-109</v>
      </c>
      <c r="L249">
        <v>37359</v>
      </c>
    </row>
    <row r="250" spans="1:12" x14ac:dyDescent="0.2">
      <c r="A250" t="s">
        <v>791</v>
      </c>
      <c r="B250" t="str">
        <f>VLOOKUP(Table2[[#This Row],[Metabolite ID]],Table18[],2,FALSE)</f>
        <v>Total lipids in large VLDL</v>
      </c>
      <c r="C250">
        <v>11</v>
      </c>
      <c r="D250">
        <v>116648917</v>
      </c>
      <c r="E250" t="s">
        <v>1003</v>
      </c>
      <c r="F250" t="s">
        <v>893</v>
      </c>
      <c r="G250" t="s">
        <v>894</v>
      </c>
      <c r="H250">
        <v>0.132544</v>
      </c>
      <c r="I250">
        <v>0.22568099999999999</v>
      </c>
      <c r="J250">
        <v>1.0293699999999999E-2</v>
      </c>
      <c r="K250" s="6">
        <v>7.0999999999999999E-109</v>
      </c>
      <c r="L250">
        <v>37359</v>
      </c>
    </row>
    <row r="251" spans="1:12" x14ac:dyDescent="0.2">
      <c r="A251" t="s">
        <v>794</v>
      </c>
      <c r="B251" t="str">
        <f>VLOOKUP(Table2[[#This Row],[Metabolite ID]],Table18[],2,FALSE)</f>
        <v>Triglycerides in large VLDL</v>
      </c>
      <c r="C251">
        <v>11</v>
      </c>
      <c r="D251">
        <v>116648917</v>
      </c>
      <c r="E251" t="s">
        <v>1003</v>
      </c>
      <c r="F251" t="s">
        <v>893</v>
      </c>
      <c r="G251" t="s">
        <v>894</v>
      </c>
      <c r="H251">
        <v>0.132551</v>
      </c>
      <c r="I251">
        <v>0.22547200000000001</v>
      </c>
      <c r="J251">
        <v>1.02921E-2</v>
      </c>
      <c r="K251" s="6">
        <v>1.3999999999999998E-108</v>
      </c>
      <c r="L251">
        <v>37359</v>
      </c>
    </row>
    <row r="252" spans="1:12" x14ac:dyDescent="0.2">
      <c r="A252" t="s">
        <v>793</v>
      </c>
      <c r="B252" t="str">
        <f>VLOOKUP(Table2[[#This Row],[Metabolite ID]],Table18[],2,FALSE)</f>
        <v>Phospholipids in large VLDL</v>
      </c>
      <c r="C252">
        <v>11</v>
      </c>
      <c r="D252">
        <v>116648917</v>
      </c>
      <c r="E252" t="s">
        <v>1003</v>
      </c>
      <c r="F252" t="s">
        <v>893</v>
      </c>
      <c r="G252" t="s">
        <v>894</v>
      </c>
      <c r="H252">
        <v>0.13253300000000001</v>
      </c>
      <c r="I252">
        <v>0.22442999999999999</v>
      </c>
      <c r="J252">
        <v>1.0293200000000001E-2</v>
      </c>
      <c r="K252" s="6">
        <v>1.4999999999999999E-107</v>
      </c>
      <c r="L252">
        <v>37359</v>
      </c>
    </row>
    <row r="253" spans="1:12" x14ac:dyDescent="0.2">
      <c r="A253" t="s">
        <v>853</v>
      </c>
      <c r="B253" t="str">
        <f>VLOOKUP(Table2[[#This Row],[Metabolite ID]],Table18[],2,FALSE)</f>
        <v>Average diameter for VLDL particles</v>
      </c>
      <c r="C253">
        <v>6</v>
      </c>
      <c r="D253">
        <v>161010118</v>
      </c>
      <c r="E253" t="s">
        <v>1036</v>
      </c>
      <c r="F253" t="s">
        <v>892</v>
      </c>
      <c r="G253" t="s">
        <v>893</v>
      </c>
      <c r="H253">
        <v>0.92162699999999997</v>
      </c>
      <c r="I253">
        <v>0.28393499999999999</v>
      </c>
      <c r="J253">
        <v>1.3083300000000001E-2</v>
      </c>
      <c r="K253" s="6">
        <v>3.3000000000000002E-106</v>
      </c>
      <c r="L253">
        <v>37359</v>
      </c>
    </row>
    <row r="254" spans="1:12" x14ac:dyDescent="0.2">
      <c r="A254" t="s">
        <v>788</v>
      </c>
      <c r="B254" t="str">
        <f>VLOOKUP(Table2[[#This Row],[Metabolite ID]],Table18[],2,FALSE)</f>
        <v>Cholesterol in large VLDL</v>
      </c>
      <c r="C254">
        <v>11</v>
      </c>
      <c r="D254">
        <v>116648917</v>
      </c>
      <c r="E254" t="s">
        <v>1003</v>
      </c>
      <c r="F254" t="s">
        <v>893</v>
      </c>
      <c r="G254" t="s">
        <v>894</v>
      </c>
      <c r="H254">
        <v>0.13253599999999999</v>
      </c>
      <c r="I254">
        <v>0.22265299999999999</v>
      </c>
      <c r="J254">
        <v>1.02945E-2</v>
      </c>
      <c r="K254" s="6">
        <v>3.4000000000000003E-106</v>
      </c>
      <c r="L254">
        <v>37359</v>
      </c>
    </row>
    <row r="255" spans="1:12" x14ac:dyDescent="0.2">
      <c r="A255" t="s">
        <v>855</v>
      </c>
      <c r="B255" t="str">
        <f>VLOOKUP(Table2[[#This Row],[Metabolite ID]],Table18[],2,FALSE)</f>
        <v>Cholesterol in very large HDL</v>
      </c>
      <c r="C255">
        <v>16</v>
      </c>
      <c r="D255">
        <v>56991363</v>
      </c>
      <c r="E255" t="s">
        <v>960</v>
      </c>
      <c r="F255" t="s">
        <v>894</v>
      </c>
      <c r="G255" t="s">
        <v>895</v>
      </c>
      <c r="H255">
        <v>0.68096800000000002</v>
      </c>
      <c r="I255">
        <v>-0.16189999999999999</v>
      </c>
      <c r="J255">
        <v>7.4665799999999996E-3</v>
      </c>
      <c r="K255" s="6">
        <v>1.4999999999999993E-105</v>
      </c>
      <c r="L255">
        <v>37359</v>
      </c>
    </row>
    <row r="256" spans="1:12" x14ac:dyDescent="0.2">
      <c r="A256" t="s">
        <v>860</v>
      </c>
      <c r="B256" t="str">
        <f>VLOOKUP(Table2[[#This Row],[Metabolite ID]],Table18[],2,FALSE)</f>
        <v>Phospholipids in very large HDL</v>
      </c>
      <c r="C256">
        <v>20</v>
      </c>
      <c r="D256">
        <v>44553722</v>
      </c>
      <c r="E256" t="s">
        <v>1021</v>
      </c>
      <c r="F256" t="s">
        <v>1020</v>
      </c>
      <c r="G256" t="s">
        <v>895</v>
      </c>
      <c r="H256">
        <v>0.81334799999999996</v>
      </c>
      <c r="I256">
        <v>0.19381799999999999</v>
      </c>
      <c r="J256">
        <v>8.9675899999999992E-3</v>
      </c>
      <c r="K256" s="6">
        <v>2.4999999999999998E-105</v>
      </c>
      <c r="L256">
        <v>37359</v>
      </c>
    </row>
    <row r="257" spans="1:12" x14ac:dyDescent="0.2">
      <c r="A257" t="s">
        <v>758</v>
      </c>
      <c r="B257" t="str">
        <f>VLOOKUP(Table2[[#This Row],[Metabolite ID]],Table18[],2,FALSE)</f>
        <v>Average diameter for HDL particles</v>
      </c>
      <c r="C257">
        <v>20</v>
      </c>
      <c r="D257">
        <v>44553722</v>
      </c>
      <c r="E257" t="s">
        <v>1021</v>
      </c>
      <c r="F257" t="s">
        <v>1020</v>
      </c>
      <c r="G257" t="s">
        <v>895</v>
      </c>
      <c r="H257">
        <v>0.81334099999999998</v>
      </c>
      <c r="I257">
        <v>0.19373000000000001</v>
      </c>
      <c r="J257">
        <v>8.9694800000000002E-3</v>
      </c>
      <c r="K257" s="6">
        <v>3.2999999999999999E-105</v>
      </c>
      <c r="L257">
        <v>37359</v>
      </c>
    </row>
    <row r="258" spans="1:12" x14ac:dyDescent="0.2">
      <c r="A258" t="s">
        <v>853</v>
      </c>
      <c r="B258" t="str">
        <f>VLOOKUP(Table2[[#This Row],[Metabolite ID]],Table18[],2,FALSE)</f>
        <v>Average diameter for VLDL particles</v>
      </c>
      <c r="C258">
        <v>11</v>
      </c>
      <c r="D258">
        <v>116648917</v>
      </c>
      <c r="E258" t="s">
        <v>1003</v>
      </c>
      <c r="F258" t="s">
        <v>893</v>
      </c>
      <c r="G258" t="s">
        <v>894</v>
      </c>
      <c r="H258">
        <v>0.13254099999999999</v>
      </c>
      <c r="I258">
        <v>0.21988199999999999</v>
      </c>
      <c r="J258">
        <v>1.0293099999999999E-2</v>
      </c>
      <c r="K258" s="6">
        <v>3.6999999999999978E-105</v>
      </c>
      <c r="L258">
        <v>37359</v>
      </c>
    </row>
    <row r="259" spans="1:12" x14ac:dyDescent="0.2">
      <c r="A259" t="s">
        <v>789</v>
      </c>
      <c r="B259" t="str">
        <f>VLOOKUP(Table2[[#This Row],[Metabolite ID]],Table18[],2,FALSE)</f>
        <v>Cholesteryl esters in large VLDL</v>
      </c>
      <c r="C259">
        <v>11</v>
      </c>
      <c r="D259">
        <v>116648917</v>
      </c>
      <c r="E259" t="s">
        <v>1003</v>
      </c>
      <c r="F259" t="s">
        <v>893</v>
      </c>
      <c r="G259" t="s">
        <v>894</v>
      </c>
      <c r="H259">
        <v>0.132552</v>
      </c>
      <c r="I259">
        <v>0.220749</v>
      </c>
      <c r="J259">
        <v>1.02945E-2</v>
      </c>
      <c r="K259" s="6">
        <v>1.1999999999999999E-104</v>
      </c>
      <c r="L259">
        <v>37359</v>
      </c>
    </row>
    <row r="260" spans="1:12" x14ac:dyDescent="0.2">
      <c r="A260" t="s">
        <v>843</v>
      </c>
      <c r="B260" t="str">
        <f>VLOOKUP(Table2[[#This Row],[Metabolite ID]],Table18[],2,FALSE)</f>
        <v>Concentration of small VLDL particles</v>
      </c>
      <c r="C260">
        <v>11</v>
      </c>
      <c r="D260">
        <v>116648917</v>
      </c>
      <c r="E260" t="s">
        <v>1003</v>
      </c>
      <c r="F260" t="s">
        <v>893</v>
      </c>
      <c r="G260" t="s">
        <v>894</v>
      </c>
      <c r="H260">
        <v>0.13254099999999999</v>
      </c>
      <c r="I260">
        <v>0.219861</v>
      </c>
      <c r="J260">
        <v>1.02743E-2</v>
      </c>
      <c r="K260" s="6">
        <v>8.7999999999999992E-104</v>
      </c>
      <c r="L260">
        <v>37359</v>
      </c>
    </row>
    <row r="261" spans="1:12" x14ac:dyDescent="0.2">
      <c r="A261" t="s">
        <v>844</v>
      </c>
      <c r="B261" t="str">
        <f>VLOOKUP(Table2[[#This Row],[Metabolite ID]],Table18[],2,FALSE)</f>
        <v>Phospholipids in small VLDL</v>
      </c>
      <c r="C261">
        <v>11</v>
      </c>
      <c r="D261">
        <v>116648917</v>
      </c>
      <c r="E261" t="s">
        <v>1003</v>
      </c>
      <c r="F261" t="s">
        <v>893</v>
      </c>
      <c r="G261" t="s">
        <v>894</v>
      </c>
      <c r="H261">
        <v>0.13254099999999999</v>
      </c>
      <c r="I261">
        <v>0.21893699999999999</v>
      </c>
      <c r="J261">
        <v>1.0274200000000001E-2</v>
      </c>
      <c r="K261" s="6">
        <v>7.3999999999999999E-103</v>
      </c>
      <c r="L261">
        <v>37359</v>
      </c>
    </row>
    <row r="262" spans="1:12" x14ac:dyDescent="0.2">
      <c r="A262" t="s">
        <v>790</v>
      </c>
      <c r="B262" t="str">
        <f>VLOOKUP(Table2[[#This Row],[Metabolite ID]],Table18[],2,FALSE)</f>
        <v>Free cholesterol in large VLDL</v>
      </c>
      <c r="C262">
        <v>6</v>
      </c>
      <c r="D262">
        <v>161010118</v>
      </c>
      <c r="E262" t="s">
        <v>1036</v>
      </c>
      <c r="F262" t="s">
        <v>892</v>
      </c>
      <c r="G262" t="s">
        <v>893</v>
      </c>
      <c r="H262">
        <v>0.92162699999999997</v>
      </c>
      <c r="I262">
        <v>0.27683600000000003</v>
      </c>
      <c r="J262">
        <v>1.3084999999999999E-2</v>
      </c>
      <c r="K262" s="6">
        <v>2.7999999999999989E-102</v>
      </c>
      <c r="L262">
        <v>37359</v>
      </c>
    </row>
    <row r="263" spans="1:12" x14ac:dyDescent="0.2">
      <c r="A263" t="s">
        <v>790</v>
      </c>
      <c r="B263" t="str">
        <f>VLOOKUP(Table2[[#This Row],[Metabolite ID]],Table18[],2,FALSE)</f>
        <v>Free cholesterol in large VLDL</v>
      </c>
      <c r="C263">
        <v>11</v>
      </c>
      <c r="D263">
        <v>116648917</v>
      </c>
      <c r="E263" t="s">
        <v>1003</v>
      </c>
      <c r="F263" t="s">
        <v>893</v>
      </c>
      <c r="G263" t="s">
        <v>894</v>
      </c>
      <c r="H263">
        <v>0.13254099999999999</v>
      </c>
      <c r="I263">
        <v>0.21826599999999999</v>
      </c>
      <c r="J263">
        <v>1.0293500000000001E-2</v>
      </c>
      <c r="K263" s="6">
        <v>9.8999999999999976E-102</v>
      </c>
      <c r="L263">
        <v>37359</v>
      </c>
    </row>
    <row r="264" spans="1:12" x14ac:dyDescent="0.2">
      <c r="A264" t="s">
        <v>810</v>
      </c>
      <c r="B264" t="str">
        <f>VLOOKUP(Table2[[#This Row],[Metabolite ID]],Table18[],2,FALSE)</f>
        <v>Cholesterol in medium VLDL</v>
      </c>
      <c r="C264">
        <v>11</v>
      </c>
      <c r="D264">
        <v>116648917</v>
      </c>
      <c r="E264" t="s">
        <v>1003</v>
      </c>
      <c r="F264" t="s">
        <v>893</v>
      </c>
      <c r="G264" t="s">
        <v>894</v>
      </c>
      <c r="H264">
        <v>0.13254099999999999</v>
      </c>
      <c r="I264">
        <v>0.21675</v>
      </c>
      <c r="J264">
        <v>1.02874E-2</v>
      </c>
      <c r="K264" s="6">
        <v>1.0999999999999998E-100</v>
      </c>
      <c r="L264">
        <v>37359</v>
      </c>
    </row>
    <row r="265" spans="1:12" x14ac:dyDescent="0.2">
      <c r="A265" t="s">
        <v>788</v>
      </c>
      <c r="B265" t="str">
        <f>VLOOKUP(Table2[[#This Row],[Metabolite ID]],Table18[],2,FALSE)</f>
        <v>Cholesterol in large VLDL</v>
      </c>
      <c r="C265">
        <v>6</v>
      </c>
      <c r="D265">
        <v>161010118</v>
      </c>
      <c r="E265" t="s">
        <v>1036</v>
      </c>
      <c r="F265" t="s">
        <v>892</v>
      </c>
      <c r="G265" t="s">
        <v>893</v>
      </c>
      <c r="H265">
        <v>0.92163499999999998</v>
      </c>
      <c r="I265">
        <v>0.273229</v>
      </c>
      <c r="J265">
        <v>1.30864E-2</v>
      </c>
      <c r="K265" s="6">
        <v>5.3999999999999993E-100</v>
      </c>
      <c r="L265">
        <v>37359</v>
      </c>
    </row>
    <row r="266" spans="1:12" x14ac:dyDescent="0.2">
      <c r="A266" t="s">
        <v>758</v>
      </c>
      <c r="B266" t="str">
        <f>VLOOKUP(Table2[[#This Row],[Metabolite ID]],Table18[],2,FALSE)</f>
        <v>Average diameter for HDL particles</v>
      </c>
      <c r="C266">
        <v>15</v>
      </c>
      <c r="D266">
        <v>58723675</v>
      </c>
      <c r="E266" t="s">
        <v>1007</v>
      </c>
      <c r="F266" t="s">
        <v>894</v>
      </c>
      <c r="G266" t="s">
        <v>895</v>
      </c>
      <c r="H266">
        <v>0.78769800000000001</v>
      </c>
      <c r="I266">
        <v>-0.17948600000000001</v>
      </c>
      <c r="J266">
        <v>8.5243699999999999E-3</v>
      </c>
      <c r="K266" s="6">
        <v>4.2999999999999999E-99</v>
      </c>
      <c r="L266">
        <v>37359</v>
      </c>
    </row>
    <row r="267" spans="1:12" x14ac:dyDescent="0.2">
      <c r="A267" t="s">
        <v>857</v>
      </c>
      <c r="B267" t="str">
        <f>VLOOKUP(Table2[[#This Row],[Metabolite ID]],Table18[],2,FALSE)</f>
        <v>Free cholesterol in very large HDL</v>
      </c>
      <c r="C267">
        <v>20</v>
      </c>
      <c r="D267">
        <v>44553722</v>
      </c>
      <c r="E267" t="s">
        <v>1021</v>
      </c>
      <c r="F267" t="s">
        <v>1020</v>
      </c>
      <c r="G267" t="s">
        <v>895</v>
      </c>
      <c r="H267">
        <v>0.81334099999999998</v>
      </c>
      <c r="I267">
        <v>0.187418</v>
      </c>
      <c r="J267">
        <v>8.9796000000000008E-3</v>
      </c>
      <c r="K267" s="6">
        <v>3.5000000000000002E-98</v>
      </c>
      <c r="L267">
        <v>37359</v>
      </c>
    </row>
    <row r="268" spans="1:12" x14ac:dyDescent="0.2">
      <c r="A268" t="s">
        <v>842</v>
      </c>
      <c r="B268" t="str">
        <f>VLOOKUP(Table2[[#This Row],[Metabolite ID]],Table18[],2,FALSE)</f>
        <v>Total lipids in small VLDL</v>
      </c>
      <c r="C268">
        <v>11</v>
      </c>
      <c r="D268">
        <v>116648917</v>
      </c>
      <c r="E268" t="s">
        <v>1003</v>
      </c>
      <c r="F268" t="s">
        <v>893</v>
      </c>
      <c r="G268" t="s">
        <v>894</v>
      </c>
      <c r="H268">
        <v>0.13254099999999999</v>
      </c>
      <c r="I268">
        <v>0.21349899999999999</v>
      </c>
      <c r="J268">
        <v>1.0274500000000001E-2</v>
      </c>
      <c r="K268" s="6">
        <v>5.8999999999999999E-98</v>
      </c>
      <c r="L268">
        <v>37359</v>
      </c>
    </row>
    <row r="269" spans="1:12" x14ac:dyDescent="0.2">
      <c r="A269" t="s">
        <v>875</v>
      </c>
      <c r="B269" t="str">
        <f>VLOOKUP(Table2[[#This Row],[Metabolite ID]],Table18[],2,FALSE)</f>
        <v>Triglycerides in very small VLDL</v>
      </c>
      <c r="C269">
        <v>11</v>
      </c>
      <c r="D269">
        <v>116648917</v>
      </c>
      <c r="E269" t="s">
        <v>1003</v>
      </c>
      <c r="F269" t="s">
        <v>893</v>
      </c>
      <c r="G269" t="s">
        <v>894</v>
      </c>
      <c r="H269">
        <v>0.13254099999999999</v>
      </c>
      <c r="I269">
        <v>0.21260899999999999</v>
      </c>
      <c r="J269">
        <v>1.02779E-2</v>
      </c>
      <c r="K269" s="6">
        <v>1.8999999999999998E-97</v>
      </c>
      <c r="L269">
        <v>37359</v>
      </c>
    </row>
    <row r="270" spans="1:12" x14ac:dyDescent="0.2">
      <c r="A270" t="s">
        <v>791</v>
      </c>
      <c r="B270" t="str">
        <f>VLOOKUP(Table2[[#This Row],[Metabolite ID]],Table18[],2,FALSE)</f>
        <v>Total lipids in large VLDL</v>
      </c>
      <c r="C270">
        <v>6</v>
      </c>
      <c r="D270">
        <v>161010118</v>
      </c>
      <c r="E270" t="s">
        <v>1036</v>
      </c>
      <c r="F270" t="s">
        <v>892</v>
      </c>
      <c r="G270" t="s">
        <v>893</v>
      </c>
      <c r="H270">
        <v>0.92163700000000004</v>
      </c>
      <c r="I270">
        <v>0.26767999999999997</v>
      </c>
      <c r="J270">
        <v>1.30861E-2</v>
      </c>
      <c r="K270" s="6">
        <v>9.2E-96</v>
      </c>
      <c r="L270">
        <v>37359</v>
      </c>
    </row>
    <row r="271" spans="1:12" x14ac:dyDescent="0.2">
      <c r="A271" t="s">
        <v>758</v>
      </c>
      <c r="B271" t="str">
        <f>VLOOKUP(Table2[[#This Row],[Metabolite ID]],Table18[],2,FALSE)</f>
        <v>Average diameter for HDL particles</v>
      </c>
      <c r="C271">
        <v>15</v>
      </c>
      <c r="D271">
        <v>58680178</v>
      </c>
      <c r="E271" t="s">
        <v>1006</v>
      </c>
      <c r="F271" t="s">
        <v>895</v>
      </c>
      <c r="G271" t="s">
        <v>894</v>
      </c>
      <c r="H271">
        <v>0.63983800000000002</v>
      </c>
      <c r="I271">
        <v>-0.14972099999999999</v>
      </c>
      <c r="J271">
        <v>7.2758800000000002E-3</v>
      </c>
      <c r="K271" s="6">
        <v>3.3000000000000001E-95</v>
      </c>
      <c r="L271">
        <v>37359</v>
      </c>
    </row>
    <row r="272" spans="1:12" x14ac:dyDescent="0.2">
      <c r="A272" t="s">
        <v>792</v>
      </c>
      <c r="B272" t="str">
        <f>VLOOKUP(Table2[[#This Row],[Metabolite ID]],Table18[],2,FALSE)</f>
        <v>Concentration of large VLDL particles</v>
      </c>
      <c r="C272">
        <v>6</v>
      </c>
      <c r="D272">
        <v>161010118</v>
      </c>
      <c r="E272" t="s">
        <v>1036</v>
      </c>
      <c r="F272" t="s">
        <v>892</v>
      </c>
      <c r="G272" t="s">
        <v>893</v>
      </c>
      <c r="H272">
        <v>0.92163700000000004</v>
      </c>
      <c r="I272">
        <v>0.26641100000000001</v>
      </c>
      <c r="J272">
        <v>1.30861E-2</v>
      </c>
      <c r="K272" s="6">
        <v>7.799999999999999E-95</v>
      </c>
      <c r="L272">
        <v>37359</v>
      </c>
    </row>
    <row r="273" spans="1:12" x14ac:dyDescent="0.2">
      <c r="A273" t="s">
        <v>860</v>
      </c>
      <c r="B273" t="str">
        <f>VLOOKUP(Table2[[#This Row],[Metabolite ID]],Table18[],2,FALSE)</f>
        <v>Phospholipids in very large HDL</v>
      </c>
      <c r="C273">
        <v>15</v>
      </c>
      <c r="D273">
        <v>58723675</v>
      </c>
      <c r="E273" t="s">
        <v>1007</v>
      </c>
      <c r="F273" t="s">
        <v>894</v>
      </c>
      <c r="G273" t="s">
        <v>895</v>
      </c>
      <c r="H273">
        <v>0.787717</v>
      </c>
      <c r="I273">
        <v>-0.17524000000000001</v>
      </c>
      <c r="J273">
        <v>8.5245800000000004E-3</v>
      </c>
      <c r="K273" s="6">
        <v>2.4999999999999998E-94</v>
      </c>
      <c r="L273">
        <v>37359</v>
      </c>
    </row>
    <row r="274" spans="1:12" x14ac:dyDescent="0.2">
      <c r="A274" t="s">
        <v>856</v>
      </c>
      <c r="B274" t="str">
        <f>VLOOKUP(Table2[[#This Row],[Metabolite ID]],Table18[],2,FALSE)</f>
        <v>Cholesteryl esters in very large HDL</v>
      </c>
      <c r="C274">
        <v>16</v>
      </c>
      <c r="D274">
        <v>56991363</v>
      </c>
      <c r="E274" t="s">
        <v>960</v>
      </c>
      <c r="F274" t="s">
        <v>894</v>
      </c>
      <c r="G274" t="s">
        <v>895</v>
      </c>
      <c r="H274">
        <v>0.68096800000000002</v>
      </c>
      <c r="I274">
        <v>-0.15290599999999999</v>
      </c>
      <c r="J274">
        <v>7.4694999999999996E-3</v>
      </c>
      <c r="K274" s="6">
        <v>3.0999999999999998E-94</v>
      </c>
      <c r="L274">
        <v>37359</v>
      </c>
    </row>
    <row r="275" spans="1:12" x14ac:dyDescent="0.2">
      <c r="A275" t="s">
        <v>837</v>
      </c>
      <c r="B275" t="str">
        <f>VLOOKUP(Table2[[#This Row],[Metabolite ID]],Table18[],2,FALSE)</f>
        <v>Triglycerides in small LDL</v>
      </c>
      <c r="C275">
        <v>15</v>
      </c>
      <c r="D275">
        <v>58723675</v>
      </c>
      <c r="E275" t="s">
        <v>1007</v>
      </c>
      <c r="F275" t="s">
        <v>894</v>
      </c>
      <c r="G275" t="s">
        <v>895</v>
      </c>
      <c r="H275">
        <v>0.78769800000000001</v>
      </c>
      <c r="I275">
        <v>-0.174516</v>
      </c>
      <c r="J275">
        <v>8.5586800000000008E-3</v>
      </c>
      <c r="K275" s="6">
        <v>1.4E-93</v>
      </c>
      <c r="L275">
        <v>37359</v>
      </c>
    </row>
    <row r="276" spans="1:12" x14ac:dyDescent="0.2">
      <c r="A276" t="s">
        <v>859</v>
      </c>
      <c r="B276" t="str">
        <f>VLOOKUP(Table2[[#This Row],[Metabolite ID]],Table18[],2,FALSE)</f>
        <v>Concentration of very large HDL particles</v>
      </c>
      <c r="C276">
        <v>15</v>
      </c>
      <c r="D276">
        <v>58723675</v>
      </c>
      <c r="E276" t="s">
        <v>1007</v>
      </c>
      <c r="F276" t="s">
        <v>894</v>
      </c>
      <c r="G276" t="s">
        <v>895</v>
      </c>
      <c r="H276">
        <v>0.78769800000000001</v>
      </c>
      <c r="I276">
        <v>-0.17458099999999999</v>
      </c>
      <c r="J276">
        <v>8.5296899999999995E-3</v>
      </c>
      <c r="K276" s="6">
        <v>1.7E-93</v>
      </c>
      <c r="L276">
        <v>37359</v>
      </c>
    </row>
    <row r="277" spans="1:12" x14ac:dyDescent="0.2">
      <c r="A277" t="s">
        <v>789</v>
      </c>
      <c r="B277" t="str">
        <f>VLOOKUP(Table2[[#This Row],[Metabolite ID]],Table18[],2,FALSE)</f>
        <v>Cholesteryl esters in large VLDL</v>
      </c>
      <c r="C277">
        <v>6</v>
      </c>
      <c r="D277">
        <v>161010118</v>
      </c>
      <c r="E277" t="s">
        <v>1036</v>
      </c>
      <c r="F277" t="s">
        <v>892</v>
      </c>
      <c r="G277" t="s">
        <v>893</v>
      </c>
      <c r="H277">
        <v>0.92163799999999996</v>
      </c>
      <c r="I277">
        <v>0.263104</v>
      </c>
      <c r="J277">
        <v>1.30867E-2</v>
      </c>
      <c r="K277" s="6">
        <v>7.1E-93</v>
      </c>
      <c r="L277">
        <v>37359</v>
      </c>
    </row>
    <row r="278" spans="1:12" x14ac:dyDescent="0.2">
      <c r="A278" t="s">
        <v>793</v>
      </c>
      <c r="B278" t="str">
        <f>VLOOKUP(Table2[[#This Row],[Metabolite ID]],Table18[],2,FALSE)</f>
        <v>Phospholipids in large VLDL</v>
      </c>
      <c r="C278">
        <v>6</v>
      </c>
      <c r="D278">
        <v>161010118</v>
      </c>
      <c r="E278" t="s">
        <v>1036</v>
      </c>
      <c r="F278" t="s">
        <v>892</v>
      </c>
      <c r="G278" t="s">
        <v>893</v>
      </c>
      <c r="H278">
        <v>0.92161700000000002</v>
      </c>
      <c r="I278">
        <v>0.26327499999999998</v>
      </c>
      <c r="J278">
        <v>1.3084E-2</v>
      </c>
      <c r="K278" s="6">
        <v>8.1999999999999998E-93</v>
      </c>
      <c r="L278">
        <v>37359</v>
      </c>
    </row>
    <row r="279" spans="1:12" x14ac:dyDescent="0.2">
      <c r="A279" t="s">
        <v>794</v>
      </c>
      <c r="B279" t="str">
        <f>VLOOKUP(Table2[[#This Row],[Metabolite ID]],Table18[],2,FALSE)</f>
        <v>Triglycerides in large VLDL</v>
      </c>
      <c r="C279">
        <v>6</v>
      </c>
      <c r="D279">
        <v>161010118</v>
      </c>
      <c r="E279" t="s">
        <v>1036</v>
      </c>
      <c r="F279" t="s">
        <v>892</v>
      </c>
      <c r="G279" t="s">
        <v>893</v>
      </c>
      <c r="H279">
        <v>0.92163300000000004</v>
      </c>
      <c r="I279">
        <v>0.263739</v>
      </c>
      <c r="J279">
        <v>1.30841E-2</v>
      </c>
      <c r="K279" s="6">
        <v>8.1999999999999998E-93</v>
      </c>
      <c r="L279">
        <v>37359</v>
      </c>
    </row>
    <row r="280" spans="1:12" x14ac:dyDescent="0.2">
      <c r="A280" t="s">
        <v>841</v>
      </c>
      <c r="B280" t="str">
        <f>VLOOKUP(Table2[[#This Row],[Metabolite ID]],Table18[],2,FALSE)</f>
        <v>Free cholesterol in small VLDL</v>
      </c>
      <c r="C280">
        <v>11</v>
      </c>
      <c r="D280">
        <v>116648917</v>
      </c>
      <c r="E280" t="s">
        <v>1003</v>
      </c>
      <c r="F280" t="s">
        <v>893</v>
      </c>
      <c r="G280" t="s">
        <v>894</v>
      </c>
      <c r="H280">
        <v>0.13254099999999999</v>
      </c>
      <c r="I280">
        <v>0.206674</v>
      </c>
      <c r="J280">
        <v>1.0276800000000001E-2</v>
      </c>
      <c r="K280" s="6">
        <v>4E-92</v>
      </c>
      <c r="L280">
        <v>37359</v>
      </c>
    </row>
    <row r="281" spans="1:12" x14ac:dyDescent="0.2">
      <c r="A281" t="s">
        <v>746</v>
      </c>
      <c r="B281" t="str">
        <f>VLOOKUP(Table2[[#This Row],[Metabolite ID]],Table18[],2,FALSE)</f>
        <v>Apolipoprotein B</v>
      </c>
      <c r="C281">
        <v>19</v>
      </c>
      <c r="D281">
        <v>45392254</v>
      </c>
      <c r="E281" t="s">
        <v>3856</v>
      </c>
      <c r="F281" t="s">
        <v>894</v>
      </c>
      <c r="G281" t="s">
        <v>895</v>
      </c>
      <c r="H281">
        <v>0.83044799999999996</v>
      </c>
      <c r="I281">
        <v>-0.18599399999999999</v>
      </c>
      <c r="J281">
        <v>9.27475E-3</v>
      </c>
      <c r="K281" s="6">
        <v>2.9999999999999997E-91</v>
      </c>
      <c r="L281">
        <v>37359</v>
      </c>
    </row>
    <row r="282" spans="1:12" x14ac:dyDescent="0.2">
      <c r="A282" t="s">
        <v>868</v>
      </c>
      <c r="B282" t="str">
        <f>VLOOKUP(Table2[[#This Row],[Metabolite ID]],Table18[],2,FALSE)</f>
        <v>Triglycerides in very large VLDL</v>
      </c>
      <c r="C282">
        <v>11</v>
      </c>
      <c r="D282">
        <v>116648917</v>
      </c>
      <c r="E282" t="s">
        <v>1003</v>
      </c>
      <c r="F282" t="s">
        <v>893</v>
      </c>
      <c r="G282" t="s">
        <v>894</v>
      </c>
      <c r="H282">
        <v>0.13253400000000001</v>
      </c>
      <c r="I282">
        <v>0.20554800000000001</v>
      </c>
      <c r="J282">
        <v>1.03015E-2</v>
      </c>
      <c r="K282" s="6">
        <v>2.0999999999999999E-90</v>
      </c>
      <c r="L282">
        <v>37359</v>
      </c>
    </row>
    <row r="283" spans="1:12" x14ac:dyDescent="0.2">
      <c r="A283" t="s">
        <v>826</v>
      </c>
      <c r="B283" t="str">
        <f>VLOOKUP(Table2[[#This Row],[Metabolite ID]],Table18[],2,FALSE)</f>
        <v>Free cholesterol in small HDL</v>
      </c>
      <c r="C283">
        <v>20</v>
      </c>
      <c r="D283">
        <v>44545048</v>
      </c>
      <c r="E283" t="s">
        <v>3857</v>
      </c>
      <c r="F283" t="s">
        <v>894</v>
      </c>
      <c r="G283" t="s">
        <v>895</v>
      </c>
      <c r="H283">
        <v>0.246698</v>
      </c>
      <c r="I283">
        <v>0.16262599999999999</v>
      </c>
      <c r="J283">
        <v>8.0999100000000001E-3</v>
      </c>
      <c r="K283" s="6">
        <v>3.7999999999999997E-90</v>
      </c>
      <c r="L283">
        <v>37359</v>
      </c>
    </row>
    <row r="284" spans="1:12" x14ac:dyDescent="0.2">
      <c r="A284" t="s">
        <v>860</v>
      </c>
      <c r="B284" t="str">
        <f>VLOOKUP(Table2[[#This Row],[Metabolite ID]],Table18[],2,FALSE)</f>
        <v>Phospholipids in very large HDL</v>
      </c>
      <c r="C284">
        <v>15</v>
      </c>
      <c r="D284">
        <v>58680178</v>
      </c>
      <c r="E284" t="s">
        <v>1006</v>
      </c>
      <c r="F284" t="s">
        <v>895</v>
      </c>
      <c r="G284" t="s">
        <v>894</v>
      </c>
      <c r="H284">
        <v>0.63982899999999998</v>
      </c>
      <c r="I284">
        <v>-0.145011</v>
      </c>
      <c r="J284">
        <v>7.2754899999999999E-3</v>
      </c>
      <c r="K284" s="6">
        <v>5.2999999999999996E-90</v>
      </c>
      <c r="L284">
        <v>37359</v>
      </c>
    </row>
    <row r="285" spans="1:12" x14ac:dyDescent="0.2">
      <c r="A285" t="s">
        <v>858</v>
      </c>
      <c r="B285" t="str">
        <f>VLOOKUP(Table2[[#This Row],[Metabolite ID]],Table18[],2,FALSE)</f>
        <v>Total lipids in very large HDL</v>
      </c>
      <c r="C285">
        <v>15</v>
      </c>
      <c r="D285">
        <v>58723675</v>
      </c>
      <c r="E285" t="s">
        <v>1007</v>
      </c>
      <c r="F285" t="s">
        <v>894</v>
      </c>
      <c r="G285" t="s">
        <v>895</v>
      </c>
      <c r="H285">
        <v>0.78769800000000001</v>
      </c>
      <c r="I285">
        <v>-0.17069000000000001</v>
      </c>
      <c r="J285">
        <v>8.5305199999999998E-3</v>
      </c>
      <c r="K285" s="6">
        <v>2.0999999999999991E-89</v>
      </c>
      <c r="L285">
        <v>37359</v>
      </c>
    </row>
    <row r="286" spans="1:12" x14ac:dyDescent="0.2">
      <c r="A286" t="s">
        <v>866</v>
      </c>
      <c r="B286" t="str">
        <f>VLOOKUP(Table2[[#This Row],[Metabolite ID]],Table18[],2,FALSE)</f>
        <v>Concentration of very large VLDL particles</v>
      </c>
      <c r="C286">
        <v>11</v>
      </c>
      <c r="D286">
        <v>116648917</v>
      </c>
      <c r="E286" t="s">
        <v>1003</v>
      </c>
      <c r="F286" t="s">
        <v>893</v>
      </c>
      <c r="G286" t="s">
        <v>894</v>
      </c>
      <c r="H286">
        <v>0.13254099999999999</v>
      </c>
      <c r="I286">
        <v>0.20300499999999999</v>
      </c>
      <c r="J286">
        <v>1.02979E-2</v>
      </c>
      <c r="K286" s="6">
        <v>2.6999999999999994E-88</v>
      </c>
      <c r="L286">
        <v>37359</v>
      </c>
    </row>
    <row r="287" spans="1:12" x14ac:dyDescent="0.2">
      <c r="A287" t="s">
        <v>865</v>
      </c>
      <c r="B287" t="str">
        <f>VLOOKUP(Table2[[#This Row],[Metabolite ID]],Table18[],2,FALSE)</f>
        <v>Total lipids in very large VLDL</v>
      </c>
      <c r="C287">
        <v>11</v>
      </c>
      <c r="D287">
        <v>116648917</v>
      </c>
      <c r="E287" t="s">
        <v>1003</v>
      </c>
      <c r="F287" t="s">
        <v>893</v>
      </c>
      <c r="G287" t="s">
        <v>894</v>
      </c>
      <c r="H287">
        <v>0.13254099999999999</v>
      </c>
      <c r="I287">
        <v>0.20195099999999999</v>
      </c>
      <c r="J287">
        <v>1.0298E-2</v>
      </c>
      <c r="K287" s="6">
        <v>2.1000000000000001E-87</v>
      </c>
      <c r="L287">
        <v>37359</v>
      </c>
    </row>
    <row r="288" spans="1:12" x14ac:dyDescent="0.2">
      <c r="A288" t="s">
        <v>778</v>
      </c>
      <c r="B288" t="str">
        <f>VLOOKUP(Table2[[#This Row],[Metabolite ID]],Table18[],2,FALSE)</f>
        <v>Concentration of large HDL particles</v>
      </c>
      <c r="C288">
        <v>15</v>
      </c>
      <c r="D288">
        <v>58680178</v>
      </c>
      <c r="E288" t="s">
        <v>1006</v>
      </c>
      <c r="F288" t="s">
        <v>895</v>
      </c>
      <c r="G288" t="s">
        <v>894</v>
      </c>
      <c r="H288">
        <v>0.63983800000000002</v>
      </c>
      <c r="I288">
        <v>-0.14306099999999999</v>
      </c>
      <c r="J288">
        <v>7.2933700000000004E-3</v>
      </c>
      <c r="K288" s="6">
        <v>4.3E-87</v>
      </c>
      <c r="L288">
        <v>37359</v>
      </c>
    </row>
    <row r="289" spans="1:12" x14ac:dyDescent="0.2">
      <c r="A289" t="s">
        <v>830</v>
      </c>
      <c r="B289" t="str">
        <f>VLOOKUP(Table2[[#This Row],[Metabolite ID]],Table18[],2,FALSE)</f>
        <v>Triglycerides in small HDL</v>
      </c>
      <c r="C289">
        <v>11</v>
      </c>
      <c r="D289">
        <v>116648917</v>
      </c>
      <c r="E289" t="s">
        <v>1003</v>
      </c>
      <c r="F289" t="s">
        <v>893</v>
      </c>
      <c r="G289" t="s">
        <v>894</v>
      </c>
      <c r="H289">
        <v>0.132544</v>
      </c>
      <c r="I289">
        <v>0.19906099999999999</v>
      </c>
      <c r="J289">
        <v>1.0291700000000001E-2</v>
      </c>
      <c r="K289" s="6">
        <v>3.3999999999999998E-85</v>
      </c>
      <c r="L289">
        <v>37359</v>
      </c>
    </row>
    <row r="290" spans="1:12" x14ac:dyDescent="0.2">
      <c r="A290" t="s">
        <v>777</v>
      </c>
      <c r="B290" t="str">
        <f>VLOOKUP(Table2[[#This Row],[Metabolite ID]],Table18[],2,FALSE)</f>
        <v>Total lipids in large HDL</v>
      </c>
      <c r="C290">
        <v>15</v>
      </c>
      <c r="D290">
        <v>58680178</v>
      </c>
      <c r="E290" t="s">
        <v>1006</v>
      </c>
      <c r="F290" t="s">
        <v>895</v>
      </c>
      <c r="G290" t="s">
        <v>894</v>
      </c>
      <c r="H290">
        <v>0.63983800000000002</v>
      </c>
      <c r="I290">
        <v>-0.141235</v>
      </c>
      <c r="J290">
        <v>7.2924000000000001E-3</v>
      </c>
      <c r="K290" s="6">
        <v>5.4999999999999997E-85</v>
      </c>
      <c r="L290">
        <v>37359</v>
      </c>
    </row>
    <row r="291" spans="1:12" x14ac:dyDescent="0.2">
      <c r="A291" t="s">
        <v>840</v>
      </c>
      <c r="B291" t="str">
        <f>VLOOKUP(Table2[[#This Row],[Metabolite ID]],Table18[],2,FALSE)</f>
        <v>Cholesteryl esters in small VLDL</v>
      </c>
      <c r="C291">
        <v>19</v>
      </c>
      <c r="D291">
        <v>45413233</v>
      </c>
      <c r="E291" t="s">
        <v>3853</v>
      </c>
      <c r="F291" t="s">
        <v>893</v>
      </c>
      <c r="G291" t="s">
        <v>895</v>
      </c>
      <c r="H291">
        <v>0.91872100000000001</v>
      </c>
      <c r="I291">
        <v>0.24762000000000001</v>
      </c>
      <c r="J291">
        <v>1.2771100000000001E-2</v>
      </c>
      <c r="K291" s="6">
        <v>6.5999999999999995E-85</v>
      </c>
      <c r="L291">
        <v>37359</v>
      </c>
    </row>
    <row r="292" spans="1:12" x14ac:dyDescent="0.2">
      <c r="A292" t="s">
        <v>778</v>
      </c>
      <c r="B292" t="str">
        <f>VLOOKUP(Table2[[#This Row],[Metabolite ID]],Table18[],2,FALSE)</f>
        <v>Concentration of large HDL particles</v>
      </c>
      <c r="C292">
        <v>15</v>
      </c>
      <c r="D292">
        <v>58723675</v>
      </c>
      <c r="E292" t="s">
        <v>1007</v>
      </c>
      <c r="F292" t="s">
        <v>894</v>
      </c>
      <c r="G292" t="s">
        <v>895</v>
      </c>
      <c r="H292">
        <v>0.78769800000000001</v>
      </c>
      <c r="I292">
        <v>-0.16549</v>
      </c>
      <c r="J292">
        <v>8.5448699999999995E-3</v>
      </c>
      <c r="K292" s="6">
        <v>1.0999999999999999E-83</v>
      </c>
      <c r="L292">
        <v>37359</v>
      </c>
    </row>
    <row r="293" spans="1:12" x14ac:dyDescent="0.2">
      <c r="A293" t="s">
        <v>859</v>
      </c>
      <c r="B293" t="str">
        <f>VLOOKUP(Table2[[#This Row],[Metabolite ID]],Table18[],2,FALSE)</f>
        <v>Concentration of very large HDL particles</v>
      </c>
      <c r="C293">
        <v>15</v>
      </c>
      <c r="D293">
        <v>58680178</v>
      </c>
      <c r="E293" t="s">
        <v>1006</v>
      </c>
      <c r="F293" t="s">
        <v>895</v>
      </c>
      <c r="G293" t="s">
        <v>894</v>
      </c>
      <c r="H293">
        <v>0.63983800000000002</v>
      </c>
      <c r="I293">
        <v>-0.13983999999999999</v>
      </c>
      <c r="J293">
        <v>7.2804200000000001E-3</v>
      </c>
      <c r="K293" s="6">
        <v>1.2999999999999999E-83</v>
      </c>
      <c r="L293">
        <v>37359</v>
      </c>
    </row>
    <row r="294" spans="1:12" x14ac:dyDescent="0.2">
      <c r="A294" t="s">
        <v>863</v>
      </c>
      <c r="B294" t="str">
        <f>VLOOKUP(Table2[[#This Row],[Metabolite ID]],Table18[],2,FALSE)</f>
        <v>Cholesteryl esters in very large VLDL</v>
      </c>
      <c r="C294">
        <v>11</v>
      </c>
      <c r="D294">
        <v>116648917</v>
      </c>
      <c r="E294" t="s">
        <v>1003</v>
      </c>
      <c r="F294" t="s">
        <v>893</v>
      </c>
      <c r="G294" t="s">
        <v>894</v>
      </c>
      <c r="H294">
        <v>0.132545</v>
      </c>
      <c r="I294">
        <v>0.196829</v>
      </c>
      <c r="J294">
        <v>1.0301100000000001E-2</v>
      </c>
      <c r="K294" s="6">
        <v>3.6999999999999999E-83</v>
      </c>
      <c r="L294">
        <v>37359</v>
      </c>
    </row>
    <row r="295" spans="1:12" x14ac:dyDescent="0.2">
      <c r="A295" t="s">
        <v>875</v>
      </c>
      <c r="B295" t="str">
        <f>VLOOKUP(Table2[[#This Row],[Metabolite ID]],Table18[],2,FALSE)</f>
        <v>Triglycerides in very small VLDL</v>
      </c>
      <c r="C295">
        <v>15</v>
      </c>
      <c r="D295">
        <v>58723479</v>
      </c>
      <c r="E295" t="s">
        <v>1111</v>
      </c>
      <c r="F295" t="s">
        <v>895</v>
      </c>
      <c r="G295" t="s">
        <v>894</v>
      </c>
      <c r="H295">
        <v>0.78511699999999995</v>
      </c>
      <c r="I295">
        <v>-0.16045300000000001</v>
      </c>
      <c r="J295">
        <v>8.5371900000000001E-3</v>
      </c>
      <c r="K295" s="6">
        <v>4.5999999999999999E-82</v>
      </c>
      <c r="L295">
        <v>37359</v>
      </c>
    </row>
    <row r="296" spans="1:12" x14ac:dyDescent="0.2">
      <c r="A296" t="s">
        <v>830</v>
      </c>
      <c r="B296" t="str">
        <f>VLOOKUP(Table2[[#This Row],[Metabolite ID]],Table18[],2,FALSE)</f>
        <v>Triglycerides in small HDL</v>
      </c>
      <c r="C296">
        <v>16</v>
      </c>
      <c r="D296">
        <v>56991363</v>
      </c>
      <c r="E296" t="s">
        <v>960</v>
      </c>
      <c r="F296" t="s">
        <v>894</v>
      </c>
      <c r="G296" t="s">
        <v>895</v>
      </c>
      <c r="H296">
        <v>0.68097200000000002</v>
      </c>
      <c r="I296">
        <v>0.14230000000000001</v>
      </c>
      <c r="J296">
        <v>7.4762400000000003E-3</v>
      </c>
      <c r="K296" s="6">
        <v>4.8999999999999985E-82</v>
      </c>
      <c r="L296">
        <v>37359</v>
      </c>
    </row>
    <row r="297" spans="1:12" x14ac:dyDescent="0.2">
      <c r="A297" t="s">
        <v>867</v>
      </c>
      <c r="B297" t="str">
        <f>VLOOKUP(Table2[[#This Row],[Metabolite ID]],Table18[],2,FALSE)</f>
        <v>Phospholipids in very large VLDL</v>
      </c>
      <c r="C297">
        <v>11</v>
      </c>
      <c r="D297">
        <v>116648917</v>
      </c>
      <c r="E297" t="s">
        <v>1003</v>
      </c>
      <c r="F297" t="s">
        <v>893</v>
      </c>
      <c r="G297" t="s">
        <v>894</v>
      </c>
      <c r="H297">
        <v>0.13254099999999999</v>
      </c>
      <c r="I297">
        <v>0.19542000000000001</v>
      </c>
      <c r="J297">
        <v>1.0297499999999999E-2</v>
      </c>
      <c r="K297" s="6">
        <v>7.4999999999999997E-82</v>
      </c>
      <c r="L297">
        <v>37359</v>
      </c>
    </row>
    <row r="298" spans="1:12" x14ac:dyDescent="0.2">
      <c r="A298" t="s">
        <v>811</v>
      </c>
      <c r="B298" t="str">
        <f>VLOOKUP(Table2[[#This Row],[Metabolite ID]],Table18[],2,FALSE)</f>
        <v>Cholesteryl esters in medium VLDL</v>
      </c>
      <c r="C298">
        <v>11</v>
      </c>
      <c r="D298">
        <v>116648917</v>
      </c>
      <c r="E298" t="s">
        <v>1003</v>
      </c>
      <c r="F298" t="s">
        <v>893</v>
      </c>
      <c r="G298" t="s">
        <v>894</v>
      </c>
      <c r="H298">
        <v>0.13253899999999999</v>
      </c>
      <c r="I298">
        <v>0.194997</v>
      </c>
      <c r="J298">
        <v>1.02886E-2</v>
      </c>
      <c r="K298" s="6">
        <v>1.2E-81</v>
      </c>
      <c r="L298">
        <v>37359</v>
      </c>
    </row>
    <row r="299" spans="1:12" x14ac:dyDescent="0.2">
      <c r="A299" t="s">
        <v>775</v>
      </c>
      <c r="B299" t="str">
        <f>VLOOKUP(Table2[[#This Row],[Metabolite ID]],Table18[],2,FALSE)</f>
        <v>Cholesteryl esters in large HDL</v>
      </c>
      <c r="C299">
        <v>15</v>
      </c>
      <c r="D299">
        <v>58680178</v>
      </c>
      <c r="E299" t="s">
        <v>1006</v>
      </c>
      <c r="F299" t="s">
        <v>895</v>
      </c>
      <c r="G299" t="s">
        <v>894</v>
      </c>
      <c r="H299">
        <v>0.63983800000000002</v>
      </c>
      <c r="I299">
        <v>-0.13803699999999999</v>
      </c>
      <c r="J299">
        <v>7.2866399999999996E-3</v>
      </c>
      <c r="K299" s="6">
        <v>1.2999999999999999E-81</v>
      </c>
      <c r="L299">
        <v>37359</v>
      </c>
    </row>
    <row r="300" spans="1:12" x14ac:dyDescent="0.2">
      <c r="A300" t="s">
        <v>837</v>
      </c>
      <c r="B300" t="str">
        <f>VLOOKUP(Table2[[#This Row],[Metabolite ID]],Table18[],2,FALSE)</f>
        <v>Triglycerides in small LDL</v>
      </c>
      <c r="C300">
        <v>15</v>
      </c>
      <c r="D300">
        <v>58683366</v>
      </c>
      <c r="E300" t="s">
        <v>1080</v>
      </c>
      <c r="F300" t="s">
        <v>892</v>
      </c>
      <c r="G300" t="s">
        <v>893</v>
      </c>
      <c r="H300">
        <v>0.38849800000000001</v>
      </c>
      <c r="I300">
        <v>0.136881</v>
      </c>
      <c r="J300">
        <v>7.1976100000000001E-3</v>
      </c>
      <c r="K300" s="6">
        <v>1.9000000000000002E-81</v>
      </c>
      <c r="L300">
        <v>37359</v>
      </c>
    </row>
    <row r="301" spans="1:12" x14ac:dyDescent="0.2">
      <c r="A301" t="s">
        <v>777</v>
      </c>
      <c r="B301" t="str">
        <f>VLOOKUP(Table2[[#This Row],[Metabolite ID]],Table18[],2,FALSE)</f>
        <v>Total lipids in large HDL</v>
      </c>
      <c r="C301">
        <v>15</v>
      </c>
      <c r="D301">
        <v>58723675</v>
      </c>
      <c r="E301" t="s">
        <v>1007</v>
      </c>
      <c r="F301" t="s">
        <v>894</v>
      </c>
      <c r="G301" t="s">
        <v>895</v>
      </c>
      <c r="H301">
        <v>0.78769800000000001</v>
      </c>
      <c r="I301">
        <v>-0.163221</v>
      </c>
      <c r="J301">
        <v>8.5437299999999994E-3</v>
      </c>
      <c r="K301" s="6">
        <v>2.0000000000000002E-81</v>
      </c>
      <c r="L301">
        <v>37359</v>
      </c>
    </row>
    <row r="302" spans="1:12" x14ac:dyDescent="0.2">
      <c r="A302" t="s">
        <v>774</v>
      </c>
      <c r="B302" t="str">
        <f>VLOOKUP(Table2[[#This Row],[Metabolite ID]],Table18[],2,FALSE)</f>
        <v>Cholesterol in large HDL</v>
      </c>
      <c r="C302">
        <v>15</v>
      </c>
      <c r="D302">
        <v>58680178</v>
      </c>
      <c r="E302" t="s">
        <v>1006</v>
      </c>
      <c r="F302" t="s">
        <v>895</v>
      </c>
      <c r="G302" t="s">
        <v>894</v>
      </c>
      <c r="H302">
        <v>0.63983800000000002</v>
      </c>
      <c r="I302">
        <v>-0.13780899999999999</v>
      </c>
      <c r="J302">
        <v>7.2859700000000001E-3</v>
      </c>
      <c r="K302" s="6">
        <v>2.4999999999999999E-81</v>
      </c>
      <c r="L302">
        <v>37359</v>
      </c>
    </row>
    <row r="303" spans="1:12" x14ac:dyDescent="0.2">
      <c r="A303" t="s">
        <v>862</v>
      </c>
      <c r="B303" t="str">
        <f>VLOOKUP(Table2[[#This Row],[Metabolite ID]],Table18[],2,FALSE)</f>
        <v>Cholesterol in very large VLDL</v>
      </c>
      <c r="C303">
        <v>11</v>
      </c>
      <c r="D303">
        <v>116648917</v>
      </c>
      <c r="E303" t="s">
        <v>1003</v>
      </c>
      <c r="F303" t="s">
        <v>893</v>
      </c>
      <c r="G303" t="s">
        <v>894</v>
      </c>
      <c r="H303">
        <v>0.132551</v>
      </c>
      <c r="I303">
        <v>0.19389000000000001</v>
      </c>
      <c r="J303">
        <v>1.02995E-2</v>
      </c>
      <c r="K303" s="6">
        <v>8.7999999999999997E-81</v>
      </c>
      <c r="L303">
        <v>37359</v>
      </c>
    </row>
    <row r="304" spans="1:12" x14ac:dyDescent="0.2">
      <c r="A304" t="s">
        <v>881</v>
      </c>
      <c r="B304" t="str">
        <f>VLOOKUP(Table2[[#This Row],[Metabolite ID]],Table18[],2,FALSE)</f>
        <v>Phospholipids in chylomicrons and extremely large VLDL</v>
      </c>
      <c r="C304">
        <v>11</v>
      </c>
      <c r="D304">
        <v>116648917</v>
      </c>
      <c r="E304" t="s">
        <v>1003</v>
      </c>
      <c r="F304" t="s">
        <v>893</v>
      </c>
      <c r="G304" t="s">
        <v>894</v>
      </c>
      <c r="H304">
        <v>0.13254099999999999</v>
      </c>
      <c r="I304">
        <v>0.19304499999999999</v>
      </c>
      <c r="J304">
        <v>1.02991E-2</v>
      </c>
      <c r="K304" s="6">
        <v>2.6000000000000001E-80</v>
      </c>
      <c r="L304">
        <v>37359</v>
      </c>
    </row>
    <row r="305" spans="1:12" x14ac:dyDescent="0.2">
      <c r="A305" t="s">
        <v>801</v>
      </c>
      <c r="B305" t="str">
        <f>VLOOKUP(Table2[[#This Row],[Metabolite ID]],Table18[],2,FALSE)</f>
        <v>Triglycerides in medium HDL</v>
      </c>
      <c r="C305">
        <v>11</v>
      </c>
      <c r="D305">
        <v>116648917</v>
      </c>
      <c r="E305" t="s">
        <v>1003</v>
      </c>
      <c r="F305" t="s">
        <v>893</v>
      </c>
      <c r="G305" t="s">
        <v>894</v>
      </c>
      <c r="H305">
        <v>0.13254099999999999</v>
      </c>
      <c r="I305">
        <v>0.191554</v>
      </c>
      <c r="J305">
        <v>1.02944E-2</v>
      </c>
      <c r="K305" s="6">
        <v>4.6000000000000004E-80</v>
      </c>
      <c r="L305">
        <v>37359</v>
      </c>
    </row>
    <row r="306" spans="1:12" x14ac:dyDescent="0.2">
      <c r="A306" t="s">
        <v>775</v>
      </c>
      <c r="B306" t="str">
        <f>VLOOKUP(Table2[[#This Row],[Metabolite ID]],Table18[],2,FALSE)</f>
        <v>Cholesteryl esters in large HDL</v>
      </c>
      <c r="C306">
        <v>15</v>
      </c>
      <c r="D306">
        <v>58723675</v>
      </c>
      <c r="E306" t="s">
        <v>1007</v>
      </c>
      <c r="F306" t="s">
        <v>894</v>
      </c>
      <c r="G306" t="s">
        <v>895</v>
      </c>
      <c r="H306">
        <v>0.78769800000000001</v>
      </c>
      <c r="I306">
        <v>-0.161106</v>
      </c>
      <c r="J306">
        <v>8.5369799999999996E-3</v>
      </c>
      <c r="K306" s="6">
        <v>1.5999999999999999E-79</v>
      </c>
      <c r="L306">
        <v>37359</v>
      </c>
    </row>
    <row r="307" spans="1:12" x14ac:dyDescent="0.2">
      <c r="A307" t="s">
        <v>858</v>
      </c>
      <c r="B307" t="str">
        <f>VLOOKUP(Table2[[#This Row],[Metabolite ID]],Table18[],2,FALSE)</f>
        <v>Total lipids in very large HDL</v>
      </c>
      <c r="C307">
        <v>15</v>
      </c>
      <c r="D307">
        <v>58680178</v>
      </c>
      <c r="E307" t="s">
        <v>1006</v>
      </c>
      <c r="F307" t="s">
        <v>895</v>
      </c>
      <c r="G307" t="s">
        <v>894</v>
      </c>
      <c r="H307">
        <v>0.63983800000000002</v>
      </c>
      <c r="I307">
        <v>-0.13619200000000001</v>
      </c>
      <c r="J307">
        <v>7.2811200000000003E-3</v>
      </c>
      <c r="K307" s="6">
        <v>2.4000000000000001E-79</v>
      </c>
      <c r="L307">
        <v>37359</v>
      </c>
    </row>
    <row r="308" spans="1:12" x14ac:dyDescent="0.2">
      <c r="A308" t="s">
        <v>801</v>
      </c>
      <c r="B308" t="str">
        <f>VLOOKUP(Table2[[#This Row],[Metabolite ID]],Table18[],2,FALSE)</f>
        <v>Triglycerides in medium HDL</v>
      </c>
      <c r="C308">
        <v>16</v>
      </c>
      <c r="D308">
        <v>56993324</v>
      </c>
      <c r="E308" t="s">
        <v>1083</v>
      </c>
      <c r="F308" t="s">
        <v>894</v>
      </c>
      <c r="G308" t="s">
        <v>892</v>
      </c>
      <c r="H308">
        <v>0.68219200000000002</v>
      </c>
      <c r="I308">
        <v>0.139874</v>
      </c>
      <c r="J308">
        <v>7.4834599999999999E-3</v>
      </c>
      <c r="K308" s="6">
        <v>2.5999999999999999E-79</v>
      </c>
      <c r="L308">
        <v>37359</v>
      </c>
    </row>
    <row r="309" spans="1:12" x14ac:dyDescent="0.2">
      <c r="A309" t="s">
        <v>774</v>
      </c>
      <c r="B309" t="str">
        <f>VLOOKUP(Table2[[#This Row],[Metabolite ID]],Table18[],2,FALSE)</f>
        <v>Cholesterol in large HDL</v>
      </c>
      <c r="C309">
        <v>15</v>
      </c>
      <c r="D309">
        <v>58723675</v>
      </c>
      <c r="E309" t="s">
        <v>1007</v>
      </c>
      <c r="F309" t="s">
        <v>894</v>
      </c>
      <c r="G309" t="s">
        <v>895</v>
      </c>
      <c r="H309">
        <v>0.78769800000000001</v>
      </c>
      <c r="I309">
        <v>-0.16073999999999999</v>
      </c>
      <c r="J309">
        <v>8.5362000000000007E-3</v>
      </c>
      <c r="K309" s="6">
        <v>3.7000000000000002E-79</v>
      </c>
      <c r="L309">
        <v>37359</v>
      </c>
    </row>
    <row r="310" spans="1:12" x14ac:dyDescent="0.2">
      <c r="A310" t="s">
        <v>809</v>
      </c>
      <c r="B310" t="str">
        <f>VLOOKUP(Table2[[#This Row],[Metabolite ID]],Table18[],2,FALSE)</f>
        <v>Monounsaturated fatty acids</v>
      </c>
      <c r="C310">
        <v>11</v>
      </c>
      <c r="D310">
        <v>116648917</v>
      </c>
      <c r="E310" t="s">
        <v>1003</v>
      </c>
      <c r="F310" t="s">
        <v>893</v>
      </c>
      <c r="G310" t="s">
        <v>894</v>
      </c>
      <c r="H310">
        <v>0.132603</v>
      </c>
      <c r="I310">
        <v>0.192139</v>
      </c>
      <c r="J310">
        <v>1.0345999999999999E-2</v>
      </c>
      <c r="K310" s="6">
        <v>6.7999999999999995E-79</v>
      </c>
      <c r="L310">
        <v>37359</v>
      </c>
    </row>
    <row r="311" spans="1:12" x14ac:dyDescent="0.2">
      <c r="A311" t="s">
        <v>776</v>
      </c>
      <c r="B311" t="str">
        <f>VLOOKUP(Table2[[#This Row],[Metabolite ID]],Table18[],2,FALSE)</f>
        <v>Free cholesterol in large HDL</v>
      </c>
      <c r="C311">
        <v>15</v>
      </c>
      <c r="D311">
        <v>58680178</v>
      </c>
      <c r="E311" t="s">
        <v>1006</v>
      </c>
      <c r="F311" t="s">
        <v>895</v>
      </c>
      <c r="G311" t="s">
        <v>894</v>
      </c>
      <c r="H311">
        <v>0.63983800000000002</v>
      </c>
      <c r="I311">
        <v>-0.13561400000000001</v>
      </c>
      <c r="J311">
        <v>7.2852799999999999E-3</v>
      </c>
      <c r="K311" s="6">
        <v>1E-78</v>
      </c>
      <c r="L311">
        <v>37359</v>
      </c>
    </row>
    <row r="312" spans="1:12" x14ac:dyDescent="0.2">
      <c r="A312" t="s">
        <v>750</v>
      </c>
      <c r="B312" t="str">
        <f>VLOOKUP(Table2[[#This Row],[Metabolite ID]],Table18[],2,FALSE)</f>
        <v>Omega-3 fatty acids</v>
      </c>
      <c r="C312">
        <v>11</v>
      </c>
      <c r="D312">
        <v>61552680</v>
      </c>
      <c r="E312" t="s">
        <v>3858</v>
      </c>
      <c r="F312" t="s">
        <v>893</v>
      </c>
      <c r="G312" t="s">
        <v>895</v>
      </c>
      <c r="H312">
        <v>0.65942500000000004</v>
      </c>
      <c r="I312">
        <v>0.13645299999999999</v>
      </c>
      <c r="J312">
        <v>7.39027E-3</v>
      </c>
      <c r="K312" s="6">
        <v>2.8999999999999999E-77</v>
      </c>
      <c r="L312">
        <v>37359</v>
      </c>
    </row>
    <row r="313" spans="1:12" x14ac:dyDescent="0.2">
      <c r="A313" t="s">
        <v>854</v>
      </c>
      <c r="B313" t="str">
        <f>VLOOKUP(Table2[[#This Row],[Metabolite ID]],Table18[],2,FALSE)</f>
        <v>Triglycerides in VLDL</v>
      </c>
      <c r="C313">
        <v>6</v>
      </c>
      <c r="D313">
        <v>161010118</v>
      </c>
      <c r="E313" t="s">
        <v>1036</v>
      </c>
      <c r="F313" t="s">
        <v>892</v>
      </c>
      <c r="G313" t="s">
        <v>893</v>
      </c>
      <c r="H313">
        <v>0.92162699999999997</v>
      </c>
      <c r="I313">
        <v>0.23899400000000001</v>
      </c>
      <c r="J313">
        <v>1.30746E-2</v>
      </c>
      <c r="K313" s="6">
        <v>4.3000000000000002E-77</v>
      </c>
      <c r="L313">
        <v>37359</v>
      </c>
    </row>
    <row r="314" spans="1:12" x14ac:dyDescent="0.2">
      <c r="A314" t="s">
        <v>776</v>
      </c>
      <c r="B314" t="str">
        <f>VLOOKUP(Table2[[#This Row],[Metabolite ID]],Table18[],2,FALSE)</f>
        <v>Free cholesterol in large HDL</v>
      </c>
      <c r="C314">
        <v>15</v>
      </c>
      <c r="D314">
        <v>58723675</v>
      </c>
      <c r="E314" t="s">
        <v>1007</v>
      </c>
      <c r="F314" t="s">
        <v>894</v>
      </c>
      <c r="G314" t="s">
        <v>895</v>
      </c>
      <c r="H314">
        <v>0.78769800000000001</v>
      </c>
      <c r="I314">
        <v>-0.15839700000000001</v>
      </c>
      <c r="J314">
        <v>8.5353900000000003E-3</v>
      </c>
      <c r="K314" s="6">
        <v>8.4999999999999998E-77</v>
      </c>
      <c r="L314">
        <v>37359</v>
      </c>
    </row>
    <row r="315" spans="1:12" x14ac:dyDescent="0.2">
      <c r="A315" t="s">
        <v>878</v>
      </c>
      <c r="B315" t="str">
        <f>VLOOKUP(Table2[[#This Row],[Metabolite ID]],Table18[],2,FALSE)</f>
        <v>Free cholesterol in chylomicrons and extremely large VLDL</v>
      </c>
      <c r="C315">
        <v>11</v>
      </c>
      <c r="D315">
        <v>116648917</v>
      </c>
      <c r="E315" t="s">
        <v>1003</v>
      </c>
      <c r="F315" t="s">
        <v>893</v>
      </c>
      <c r="G315" t="s">
        <v>894</v>
      </c>
      <c r="H315">
        <v>0.13254099999999999</v>
      </c>
      <c r="I315">
        <v>0.18839700000000001</v>
      </c>
      <c r="J315">
        <v>1.0301100000000001E-2</v>
      </c>
      <c r="K315" s="6">
        <v>9.7000000000000003E-77</v>
      </c>
      <c r="L315">
        <v>37359</v>
      </c>
    </row>
    <row r="316" spans="1:12" x14ac:dyDescent="0.2">
      <c r="A316" t="s">
        <v>864</v>
      </c>
      <c r="B316" t="str">
        <f>VLOOKUP(Table2[[#This Row],[Metabolite ID]],Table18[],2,FALSE)</f>
        <v>Free cholesterol in very large VLDL</v>
      </c>
      <c r="C316">
        <v>11</v>
      </c>
      <c r="D316">
        <v>116648917</v>
      </c>
      <c r="E316" t="s">
        <v>1003</v>
      </c>
      <c r="F316" t="s">
        <v>893</v>
      </c>
      <c r="G316" t="s">
        <v>894</v>
      </c>
      <c r="H316">
        <v>0.13254099999999999</v>
      </c>
      <c r="I316">
        <v>0.18811700000000001</v>
      </c>
      <c r="J316">
        <v>1.02989E-2</v>
      </c>
      <c r="K316" s="6">
        <v>2.7E-76</v>
      </c>
      <c r="L316">
        <v>37359</v>
      </c>
    </row>
    <row r="317" spans="1:12" x14ac:dyDescent="0.2">
      <c r="A317" t="s">
        <v>879</v>
      </c>
      <c r="B317" t="str">
        <f>VLOOKUP(Table2[[#This Row],[Metabolite ID]],Table18[],2,FALSE)</f>
        <v>Total lipids in chylomicrons and extremely large VLDL</v>
      </c>
      <c r="C317">
        <v>11</v>
      </c>
      <c r="D317">
        <v>116648917</v>
      </c>
      <c r="E317" t="s">
        <v>1003</v>
      </c>
      <c r="F317" t="s">
        <v>893</v>
      </c>
      <c r="G317" t="s">
        <v>894</v>
      </c>
      <c r="H317">
        <v>0.13254099999999999</v>
      </c>
      <c r="I317">
        <v>0.18770300000000001</v>
      </c>
      <c r="J317">
        <v>1.0300699999999999E-2</v>
      </c>
      <c r="K317" s="6">
        <v>4.5000000000000001E-76</v>
      </c>
      <c r="L317">
        <v>37359</v>
      </c>
    </row>
    <row r="318" spans="1:12" x14ac:dyDescent="0.2">
      <c r="A318" t="s">
        <v>881</v>
      </c>
      <c r="B318" t="str">
        <f>VLOOKUP(Table2[[#This Row],[Metabolite ID]],Table18[],2,FALSE)</f>
        <v>Phospholipids in chylomicrons and extremely large VLDL</v>
      </c>
      <c r="C318">
        <v>6</v>
      </c>
      <c r="D318">
        <v>161013013</v>
      </c>
      <c r="E318" t="s">
        <v>1038</v>
      </c>
      <c r="F318" t="s">
        <v>895</v>
      </c>
      <c r="G318" t="s">
        <v>894</v>
      </c>
      <c r="H318">
        <v>0.98456699999999997</v>
      </c>
      <c r="I318">
        <v>0.54534199999999999</v>
      </c>
      <c r="J318">
        <v>2.9621399999999999E-2</v>
      </c>
      <c r="K318" s="6">
        <v>5.6999999999999997E-76</v>
      </c>
      <c r="L318">
        <v>37359</v>
      </c>
    </row>
    <row r="319" spans="1:12" x14ac:dyDescent="0.2">
      <c r="A319" t="s">
        <v>882</v>
      </c>
      <c r="B319" t="str">
        <f>VLOOKUP(Table2[[#This Row],[Metabolite ID]],Table18[],2,FALSE)</f>
        <v>Triglycerides in chylomicrons and extremely large VLDL</v>
      </c>
      <c r="C319">
        <v>6</v>
      </c>
      <c r="D319">
        <v>161013013</v>
      </c>
      <c r="E319" t="s">
        <v>1038</v>
      </c>
      <c r="F319" t="s">
        <v>895</v>
      </c>
      <c r="G319" t="s">
        <v>894</v>
      </c>
      <c r="H319">
        <v>0.98457600000000001</v>
      </c>
      <c r="I319">
        <v>0.54591199999999995</v>
      </c>
      <c r="J319">
        <v>2.9646499999999999E-2</v>
      </c>
      <c r="K319" s="6">
        <v>6.2000000000000006E-76</v>
      </c>
      <c r="L319">
        <v>37359</v>
      </c>
    </row>
    <row r="320" spans="1:12" x14ac:dyDescent="0.2">
      <c r="A320" t="s">
        <v>880</v>
      </c>
      <c r="B320" t="str">
        <f>VLOOKUP(Table2[[#This Row],[Metabolite ID]],Table18[],2,FALSE)</f>
        <v>Concentration of chylomicrons and extremely large VLDL particles</v>
      </c>
      <c r="C320">
        <v>11</v>
      </c>
      <c r="D320">
        <v>116648917</v>
      </c>
      <c r="E320" t="s">
        <v>1003</v>
      </c>
      <c r="F320" t="s">
        <v>893</v>
      </c>
      <c r="G320" t="s">
        <v>894</v>
      </c>
      <c r="H320">
        <v>0.13254099999999999</v>
      </c>
      <c r="I320">
        <v>0.18748300000000001</v>
      </c>
      <c r="J320">
        <v>1.0300800000000001E-2</v>
      </c>
      <c r="K320" s="6">
        <v>6.7000000000000004E-76</v>
      </c>
      <c r="L320">
        <v>37359</v>
      </c>
    </row>
    <row r="321" spans="1:12" x14ac:dyDescent="0.2">
      <c r="A321" t="s">
        <v>829</v>
      </c>
      <c r="B321" t="str">
        <f>VLOOKUP(Table2[[#This Row],[Metabolite ID]],Table18[],2,FALSE)</f>
        <v>Phospholipids in small HDL</v>
      </c>
      <c r="C321">
        <v>19</v>
      </c>
      <c r="D321">
        <v>45412079</v>
      </c>
      <c r="E321" t="s">
        <v>985</v>
      </c>
      <c r="F321" t="s">
        <v>894</v>
      </c>
      <c r="G321" t="s">
        <v>895</v>
      </c>
      <c r="H321">
        <v>0.91867100000000002</v>
      </c>
      <c r="I321">
        <v>-0.23449400000000001</v>
      </c>
      <c r="J321">
        <v>1.28042E-2</v>
      </c>
      <c r="K321" s="6">
        <v>1.5999999999999999E-75</v>
      </c>
      <c r="L321">
        <v>37359</v>
      </c>
    </row>
    <row r="322" spans="1:12" x14ac:dyDescent="0.2">
      <c r="A322" t="s">
        <v>880</v>
      </c>
      <c r="B322" t="str">
        <f>VLOOKUP(Table2[[#This Row],[Metabolite ID]],Table18[],2,FALSE)</f>
        <v>Concentration of chylomicrons and extremely large VLDL particles</v>
      </c>
      <c r="C322">
        <v>6</v>
      </c>
      <c r="D322">
        <v>161013013</v>
      </c>
      <c r="E322" t="s">
        <v>1038</v>
      </c>
      <c r="F322" t="s">
        <v>895</v>
      </c>
      <c r="G322" t="s">
        <v>894</v>
      </c>
      <c r="H322">
        <v>0.98456699999999997</v>
      </c>
      <c r="I322">
        <v>0.54401900000000003</v>
      </c>
      <c r="J322">
        <v>2.96265E-2</v>
      </c>
      <c r="K322" s="6">
        <v>1.8E-75</v>
      </c>
      <c r="L322">
        <v>37359</v>
      </c>
    </row>
    <row r="323" spans="1:12" x14ac:dyDescent="0.2">
      <c r="A323" t="s">
        <v>879</v>
      </c>
      <c r="B323" t="str">
        <f>VLOOKUP(Table2[[#This Row],[Metabolite ID]],Table18[],2,FALSE)</f>
        <v>Total lipids in chylomicrons and extremely large VLDL</v>
      </c>
      <c r="C323">
        <v>6</v>
      </c>
      <c r="D323">
        <v>161013013</v>
      </c>
      <c r="E323" t="s">
        <v>1038</v>
      </c>
      <c r="F323" t="s">
        <v>895</v>
      </c>
      <c r="G323" t="s">
        <v>894</v>
      </c>
      <c r="H323">
        <v>0.98456699999999997</v>
      </c>
      <c r="I323">
        <v>0.54301100000000002</v>
      </c>
      <c r="J323">
        <v>2.9626300000000001E-2</v>
      </c>
      <c r="K323" s="6">
        <v>3.3999999999999987E-75</v>
      </c>
      <c r="L323">
        <v>37359</v>
      </c>
    </row>
    <row r="324" spans="1:12" x14ac:dyDescent="0.2">
      <c r="A324" t="s">
        <v>882</v>
      </c>
      <c r="B324" t="str">
        <f>VLOOKUP(Table2[[#This Row],[Metabolite ID]],Table18[],2,FALSE)</f>
        <v>Triglycerides in chylomicrons and extremely large VLDL</v>
      </c>
      <c r="C324">
        <v>11</v>
      </c>
      <c r="D324">
        <v>116648917</v>
      </c>
      <c r="E324" t="s">
        <v>1003</v>
      </c>
      <c r="F324" t="s">
        <v>893</v>
      </c>
      <c r="G324" t="s">
        <v>894</v>
      </c>
      <c r="H324">
        <v>0.132549</v>
      </c>
      <c r="I324">
        <v>0.18639900000000001</v>
      </c>
      <c r="J324">
        <v>1.03039E-2</v>
      </c>
      <c r="K324" s="6">
        <v>5.6999999999999997E-75</v>
      </c>
      <c r="L324">
        <v>37359</v>
      </c>
    </row>
    <row r="325" spans="1:12" x14ac:dyDescent="0.2">
      <c r="A325" t="s">
        <v>876</v>
      </c>
      <c r="B325" t="str">
        <f>VLOOKUP(Table2[[#This Row],[Metabolite ID]],Table18[],2,FALSE)</f>
        <v>Cholesterol in chylomicrons and extremely large VLDL</v>
      </c>
      <c r="C325">
        <v>11</v>
      </c>
      <c r="D325">
        <v>116648917</v>
      </c>
      <c r="E325" t="s">
        <v>1003</v>
      </c>
      <c r="F325" t="s">
        <v>893</v>
      </c>
      <c r="G325" t="s">
        <v>894</v>
      </c>
      <c r="H325">
        <v>0.13254099999999999</v>
      </c>
      <c r="I325">
        <v>0.18471799999999999</v>
      </c>
      <c r="J325">
        <v>1.0300399999999999E-2</v>
      </c>
      <c r="K325" s="6">
        <v>1.2999999999999999E-73</v>
      </c>
      <c r="L325">
        <v>37359</v>
      </c>
    </row>
    <row r="326" spans="1:12" x14ac:dyDescent="0.2">
      <c r="A326" t="s">
        <v>816</v>
      </c>
      <c r="B326" t="str">
        <f>VLOOKUP(Table2[[#This Row],[Metabolite ID]],Table18[],2,FALSE)</f>
        <v>Triglycerides in medium VLDL</v>
      </c>
      <c r="C326">
        <v>6</v>
      </c>
      <c r="D326">
        <v>161010118</v>
      </c>
      <c r="E326" t="s">
        <v>1036</v>
      </c>
      <c r="F326" t="s">
        <v>892</v>
      </c>
      <c r="G326" t="s">
        <v>893</v>
      </c>
      <c r="H326">
        <v>0.92162699999999997</v>
      </c>
      <c r="I326">
        <v>0.233379</v>
      </c>
      <c r="J326">
        <v>1.30756E-2</v>
      </c>
      <c r="K326" s="6">
        <v>2.3999999999999988E-73</v>
      </c>
      <c r="L326">
        <v>37359</v>
      </c>
    </row>
    <row r="327" spans="1:12" x14ac:dyDescent="0.2">
      <c r="A327" t="s">
        <v>878</v>
      </c>
      <c r="B327" t="str">
        <f>VLOOKUP(Table2[[#This Row],[Metabolite ID]],Table18[],2,FALSE)</f>
        <v>Free cholesterol in chylomicrons and extremely large VLDL</v>
      </c>
      <c r="C327">
        <v>6</v>
      </c>
      <c r="D327">
        <v>161013013</v>
      </c>
      <c r="E327" t="s">
        <v>1038</v>
      </c>
      <c r="F327" t="s">
        <v>895</v>
      </c>
      <c r="G327" t="s">
        <v>894</v>
      </c>
      <c r="H327">
        <v>0.98456699999999997</v>
      </c>
      <c r="I327">
        <v>0.52866999999999997</v>
      </c>
      <c r="J327">
        <v>2.96288E-2</v>
      </c>
      <c r="K327" s="6">
        <v>1.2000000000000001E-71</v>
      </c>
      <c r="L327">
        <v>37359</v>
      </c>
    </row>
    <row r="328" spans="1:12" x14ac:dyDescent="0.2">
      <c r="A328" t="s">
        <v>814</v>
      </c>
      <c r="B328" t="str">
        <f>VLOOKUP(Table2[[#This Row],[Metabolite ID]],Table18[],2,FALSE)</f>
        <v>Concentration of medium VLDL particles</v>
      </c>
      <c r="C328">
        <v>6</v>
      </c>
      <c r="D328">
        <v>161010118</v>
      </c>
      <c r="E328" t="s">
        <v>1036</v>
      </c>
      <c r="F328" t="s">
        <v>892</v>
      </c>
      <c r="G328" t="s">
        <v>893</v>
      </c>
      <c r="H328">
        <v>0.92162699999999997</v>
      </c>
      <c r="I328">
        <v>0.229633</v>
      </c>
      <c r="J328">
        <v>1.3074000000000001E-2</v>
      </c>
      <c r="K328" s="6">
        <v>2.1000000000000001E-71</v>
      </c>
      <c r="L328">
        <v>37359</v>
      </c>
    </row>
    <row r="329" spans="1:12" x14ac:dyDescent="0.2">
      <c r="A329" t="s">
        <v>813</v>
      </c>
      <c r="B329" t="str">
        <f>VLOOKUP(Table2[[#This Row],[Metabolite ID]],Table18[],2,FALSE)</f>
        <v>Total lipids in medium VLDL</v>
      </c>
      <c r="C329">
        <v>6</v>
      </c>
      <c r="D329">
        <v>161010118</v>
      </c>
      <c r="E329" t="s">
        <v>1036</v>
      </c>
      <c r="F329" t="s">
        <v>892</v>
      </c>
      <c r="G329" t="s">
        <v>893</v>
      </c>
      <c r="H329">
        <v>0.92162699999999997</v>
      </c>
      <c r="I329">
        <v>0.228268</v>
      </c>
      <c r="J329">
        <v>1.3073700000000001E-2</v>
      </c>
      <c r="K329" s="6">
        <v>1.1999999999999999E-70</v>
      </c>
      <c r="L329">
        <v>37359</v>
      </c>
    </row>
    <row r="330" spans="1:12" x14ac:dyDescent="0.2">
      <c r="A330" t="s">
        <v>796</v>
      </c>
      <c r="B330" t="str">
        <f>VLOOKUP(Table2[[#This Row],[Metabolite ID]],Table18[],2,FALSE)</f>
        <v>Cholesteryl esters in medium HDL</v>
      </c>
      <c r="C330">
        <v>16</v>
      </c>
      <c r="D330">
        <v>56991363</v>
      </c>
      <c r="E330" t="s">
        <v>960</v>
      </c>
      <c r="F330" t="s">
        <v>894</v>
      </c>
      <c r="G330" t="s">
        <v>895</v>
      </c>
      <c r="H330">
        <v>0.68096400000000001</v>
      </c>
      <c r="I330">
        <v>-0.13264799999999999</v>
      </c>
      <c r="J330">
        <v>7.4906399999999998E-3</v>
      </c>
      <c r="K330" s="6">
        <v>1.8999999999999999E-70</v>
      </c>
      <c r="L330">
        <v>37359</v>
      </c>
    </row>
    <row r="331" spans="1:12" x14ac:dyDescent="0.2">
      <c r="A331" t="s">
        <v>779</v>
      </c>
      <c r="B331" t="str">
        <f>VLOOKUP(Table2[[#This Row],[Metabolite ID]],Table18[],2,FALSE)</f>
        <v>Phospholipids in large HDL</v>
      </c>
      <c r="C331">
        <v>15</v>
      </c>
      <c r="D331">
        <v>58680178</v>
      </c>
      <c r="E331" t="s">
        <v>1006</v>
      </c>
      <c r="F331" t="s">
        <v>895</v>
      </c>
      <c r="G331" t="s">
        <v>894</v>
      </c>
      <c r="H331">
        <v>0.63983800000000002</v>
      </c>
      <c r="I331">
        <v>-0.12832099999999999</v>
      </c>
      <c r="J331">
        <v>7.2978399999999999E-3</v>
      </c>
      <c r="K331" s="6">
        <v>3.7E-70</v>
      </c>
      <c r="L331">
        <v>37359</v>
      </c>
    </row>
    <row r="332" spans="1:12" x14ac:dyDescent="0.2">
      <c r="A332" t="s">
        <v>857</v>
      </c>
      <c r="B332" t="str">
        <f>VLOOKUP(Table2[[#This Row],[Metabolite ID]],Table18[],2,FALSE)</f>
        <v>Free cholesterol in very large HDL</v>
      </c>
      <c r="C332">
        <v>15</v>
      </c>
      <c r="D332">
        <v>58723675</v>
      </c>
      <c r="E332" t="s">
        <v>1007</v>
      </c>
      <c r="F332" t="s">
        <v>894</v>
      </c>
      <c r="G332" t="s">
        <v>895</v>
      </c>
      <c r="H332">
        <v>0.78769800000000001</v>
      </c>
      <c r="I332">
        <v>-0.15093699999999999</v>
      </c>
      <c r="J332">
        <v>8.5383799999999999E-3</v>
      </c>
      <c r="K332" s="6">
        <v>4.3999999999999998E-70</v>
      </c>
      <c r="L332">
        <v>37359</v>
      </c>
    </row>
    <row r="333" spans="1:12" x14ac:dyDescent="0.2">
      <c r="A333" t="s">
        <v>812</v>
      </c>
      <c r="B333" t="str">
        <f>VLOOKUP(Table2[[#This Row],[Metabolite ID]],Table18[],2,FALSE)</f>
        <v>Free cholesterol in medium VLDL</v>
      </c>
      <c r="C333">
        <v>6</v>
      </c>
      <c r="D333">
        <v>161010118</v>
      </c>
      <c r="E333" t="s">
        <v>1036</v>
      </c>
      <c r="F333" t="s">
        <v>892</v>
      </c>
      <c r="G333" t="s">
        <v>893</v>
      </c>
      <c r="H333">
        <v>0.92162699999999997</v>
      </c>
      <c r="I333">
        <v>0.224553</v>
      </c>
      <c r="J333">
        <v>1.30768E-2</v>
      </c>
      <c r="K333" s="6">
        <v>1.4999999999999998E-68</v>
      </c>
      <c r="L333">
        <v>37359</v>
      </c>
    </row>
    <row r="334" spans="1:12" x14ac:dyDescent="0.2">
      <c r="A334" t="s">
        <v>876</v>
      </c>
      <c r="B334" t="str">
        <f>VLOOKUP(Table2[[#This Row],[Metabolite ID]],Table18[],2,FALSE)</f>
        <v>Cholesterol in chylomicrons and extremely large VLDL</v>
      </c>
      <c r="C334">
        <v>6</v>
      </c>
      <c r="D334">
        <v>161013013</v>
      </c>
      <c r="E334" t="s">
        <v>1038</v>
      </c>
      <c r="F334" t="s">
        <v>895</v>
      </c>
      <c r="G334" t="s">
        <v>894</v>
      </c>
      <c r="H334">
        <v>0.98456699999999997</v>
      </c>
      <c r="I334">
        <v>0.51785300000000001</v>
      </c>
      <c r="J334">
        <v>2.9625800000000001E-2</v>
      </c>
      <c r="K334" s="6">
        <v>2.3E-68</v>
      </c>
      <c r="L334">
        <v>37359</v>
      </c>
    </row>
    <row r="335" spans="1:12" x14ac:dyDescent="0.2">
      <c r="A335" t="s">
        <v>808</v>
      </c>
      <c r="B335" t="str">
        <f>VLOOKUP(Table2[[#This Row],[Metabolite ID]],Table18[],2,FALSE)</f>
        <v>Triglycerides in medium LDL</v>
      </c>
      <c r="C335">
        <v>19</v>
      </c>
      <c r="D335">
        <v>45413233</v>
      </c>
      <c r="E335" t="s">
        <v>3853</v>
      </c>
      <c r="F335" t="s">
        <v>893</v>
      </c>
      <c r="G335" t="s">
        <v>895</v>
      </c>
      <c r="H335">
        <v>0.91868799999999995</v>
      </c>
      <c r="I335">
        <v>0.21813299999999999</v>
      </c>
      <c r="J335">
        <v>1.2788300000000001E-2</v>
      </c>
      <c r="K335" s="6">
        <v>2.4999999999999999E-68</v>
      </c>
      <c r="L335">
        <v>37359</v>
      </c>
    </row>
    <row r="336" spans="1:12" x14ac:dyDescent="0.2">
      <c r="A336" t="s">
        <v>860</v>
      </c>
      <c r="B336" t="str">
        <f>VLOOKUP(Table2[[#This Row],[Metabolite ID]],Table18[],2,FALSE)</f>
        <v>Phospholipids in very large HDL</v>
      </c>
      <c r="C336">
        <v>11</v>
      </c>
      <c r="D336">
        <v>61592362</v>
      </c>
      <c r="E336" t="s">
        <v>3859</v>
      </c>
      <c r="F336" t="s">
        <v>892</v>
      </c>
      <c r="G336" t="s">
        <v>893</v>
      </c>
      <c r="H336">
        <v>0.65377700000000005</v>
      </c>
      <c r="I336">
        <v>0.127743</v>
      </c>
      <c r="J336">
        <v>7.3125999999999998E-3</v>
      </c>
      <c r="K336" s="6">
        <v>2.8999999999999996E-68</v>
      </c>
      <c r="L336">
        <v>37359</v>
      </c>
    </row>
    <row r="337" spans="1:12" x14ac:dyDescent="0.2">
      <c r="A337" t="s">
        <v>815</v>
      </c>
      <c r="B337" t="str">
        <f>VLOOKUP(Table2[[#This Row],[Metabolite ID]],Table18[],2,FALSE)</f>
        <v>Phospholipids in medium VLDL</v>
      </c>
      <c r="C337">
        <v>6</v>
      </c>
      <c r="D337">
        <v>161010118</v>
      </c>
      <c r="E337" t="s">
        <v>1036</v>
      </c>
      <c r="F337" t="s">
        <v>892</v>
      </c>
      <c r="G337" t="s">
        <v>893</v>
      </c>
      <c r="H337">
        <v>0.92162699999999997</v>
      </c>
      <c r="I337">
        <v>0.22353799999999999</v>
      </c>
      <c r="J337">
        <v>1.3074300000000001E-2</v>
      </c>
      <c r="K337" s="6">
        <v>5.9999999999999992E-68</v>
      </c>
      <c r="L337">
        <v>37359</v>
      </c>
    </row>
    <row r="338" spans="1:12" x14ac:dyDescent="0.2">
      <c r="A338" t="s">
        <v>795</v>
      </c>
      <c r="B338" t="str">
        <f>VLOOKUP(Table2[[#This Row],[Metabolite ID]],Table18[],2,FALSE)</f>
        <v>Cholesterol in medium HDL</v>
      </c>
      <c r="C338">
        <v>16</v>
      </c>
      <c r="D338">
        <v>56991363</v>
      </c>
      <c r="E338" t="s">
        <v>960</v>
      </c>
      <c r="F338" t="s">
        <v>894</v>
      </c>
      <c r="G338" t="s">
        <v>895</v>
      </c>
      <c r="H338">
        <v>0.68096000000000001</v>
      </c>
      <c r="I338">
        <v>-0.12989500000000001</v>
      </c>
      <c r="J338">
        <v>7.4912800000000003E-3</v>
      </c>
      <c r="K338" s="6">
        <v>1.1999999999999998E-67</v>
      </c>
      <c r="L338">
        <v>37359</v>
      </c>
    </row>
    <row r="339" spans="1:12" x14ac:dyDescent="0.2">
      <c r="A339" t="s">
        <v>877</v>
      </c>
      <c r="B339" t="str">
        <f>VLOOKUP(Table2[[#This Row],[Metabolite ID]],Table18[],2,FALSE)</f>
        <v>Cholesteryl esters in chylomicrons and extremely large VLDL</v>
      </c>
      <c r="C339">
        <v>11</v>
      </c>
      <c r="D339">
        <v>116648917</v>
      </c>
      <c r="E339" t="s">
        <v>1003</v>
      </c>
      <c r="F339" t="s">
        <v>893</v>
      </c>
      <c r="G339" t="s">
        <v>894</v>
      </c>
      <c r="H339">
        <v>0.13254099999999999</v>
      </c>
      <c r="I339">
        <v>0.17669299999999999</v>
      </c>
      <c r="J339">
        <v>1.0302800000000001E-2</v>
      </c>
      <c r="K339" s="6">
        <v>3.0999999999999996E-67</v>
      </c>
      <c r="L339">
        <v>37359</v>
      </c>
    </row>
    <row r="340" spans="1:12" x14ac:dyDescent="0.2">
      <c r="A340" t="s">
        <v>862</v>
      </c>
      <c r="B340" t="str">
        <f>VLOOKUP(Table2[[#This Row],[Metabolite ID]],Table18[],2,FALSE)</f>
        <v>Cholesterol in very large VLDL</v>
      </c>
      <c r="C340">
        <v>6</v>
      </c>
      <c r="D340">
        <v>161013013</v>
      </c>
      <c r="E340" t="s">
        <v>1038</v>
      </c>
      <c r="F340" t="s">
        <v>895</v>
      </c>
      <c r="G340" t="s">
        <v>894</v>
      </c>
      <c r="H340">
        <v>0.98456600000000005</v>
      </c>
      <c r="I340">
        <v>0.51170800000000005</v>
      </c>
      <c r="J340">
        <v>2.9623099999999999E-2</v>
      </c>
      <c r="K340" s="6">
        <v>8.7999999999999991E-67</v>
      </c>
      <c r="L340">
        <v>37359</v>
      </c>
    </row>
    <row r="341" spans="1:12" x14ac:dyDescent="0.2">
      <c r="A341" t="s">
        <v>859</v>
      </c>
      <c r="B341" t="str">
        <f>VLOOKUP(Table2[[#This Row],[Metabolite ID]],Table18[],2,FALSE)</f>
        <v>Concentration of very large HDL particles</v>
      </c>
      <c r="C341">
        <v>11</v>
      </c>
      <c r="D341">
        <v>61557803</v>
      </c>
      <c r="E341" t="s">
        <v>1002</v>
      </c>
      <c r="F341" t="s">
        <v>895</v>
      </c>
      <c r="G341" t="s">
        <v>894</v>
      </c>
      <c r="H341">
        <v>0.65229599999999999</v>
      </c>
      <c r="I341">
        <v>0.12540999999999999</v>
      </c>
      <c r="J341">
        <v>7.3092399999999998E-3</v>
      </c>
      <c r="K341" s="6">
        <v>1.1000000000000001E-66</v>
      </c>
      <c r="L341">
        <v>37359</v>
      </c>
    </row>
    <row r="342" spans="1:12" x14ac:dyDescent="0.2">
      <c r="A342" t="s">
        <v>872</v>
      </c>
      <c r="B342" t="str">
        <f>VLOOKUP(Table2[[#This Row],[Metabolite ID]],Table18[],2,FALSE)</f>
        <v>Total lipids in very small VLDL</v>
      </c>
      <c r="C342">
        <v>19</v>
      </c>
      <c r="D342">
        <v>45392254</v>
      </c>
      <c r="E342" t="s">
        <v>3856</v>
      </c>
      <c r="F342" t="s">
        <v>894</v>
      </c>
      <c r="G342" t="s">
        <v>895</v>
      </c>
      <c r="H342">
        <v>0.83044099999999998</v>
      </c>
      <c r="I342">
        <v>-0.15779000000000001</v>
      </c>
      <c r="J342">
        <v>9.2800000000000001E-3</v>
      </c>
      <c r="K342" s="6">
        <v>2.2000000000000001E-66</v>
      </c>
      <c r="L342">
        <v>37359</v>
      </c>
    </row>
    <row r="343" spans="1:12" x14ac:dyDescent="0.2">
      <c r="A343" t="s">
        <v>863</v>
      </c>
      <c r="B343" t="str">
        <f>VLOOKUP(Table2[[#This Row],[Metabolite ID]],Table18[],2,FALSE)</f>
        <v>Cholesteryl esters in very large VLDL</v>
      </c>
      <c r="C343">
        <v>6</v>
      </c>
      <c r="D343">
        <v>161013013</v>
      </c>
      <c r="E343" t="s">
        <v>1038</v>
      </c>
      <c r="F343" t="s">
        <v>895</v>
      </c>
      <c r="G343" t="s">
        <v>894</v>
      </c>
      <c r="H343">
        <v>0.98456500000000002</v>
      </c>
      <c r="I343">
        <v>0.507938</v>
      </c>
      <c r="J343">
        <v>2.9627199999999999E-2</v>
      </c>
      <c r="K343" s="6">
        <v>7.0999999999999996E-66</v>
      </c>
      <c r="L343">
        <v>37359</v>
      </c>
    </row>
    <row r="344" spans="1:12" x14ac:dyDescent="0.2">
      <c r="A344" t="s">
        <v>858</v>
      </c>
      <c r="B344" t="str">
        <f>VLOOKUP(Table2[[#This Row],[Metabolite ID]],Table18[],2,FALSE)</f>
        <v>Total lipids in very large HDL</v>
      </c>
      <c r="C344">
        <v>11</v>
      </c>
      <c r="D344">
        <v>61557803</v>
      </c>
      <c r="E344" t="s">
        <v>1002</v>
      </c>
      <c r="F344" t="s">
        <v>895</v>
      </c>
      <c r="G344" t="s">
        <v>894</v>
      </c>
      <c r="H344">
        <v>0.65229599999999999</v>
      </c>
      <c r="I344">
        <v>0.124638</v>
      </c>
      <c r="J344">
        <v>7.3097400000000003E-3</v>
      </c>
      <c r="K344" s="6">
        <v>7.2999999999999998E-66</v>
      </c>
      <c r="L344">
        <v>37359</v>
      </c>
    </row>
    <row r="345" spans="1:12" x14ac:dyDescent="0.2">
      <c r="A345" t="s">
        <v>852</v>
      </c>
      <c r="B345" t="str">
        <f>VLOOKUP(Table2[[#This Row],[Metabolite ID]],Table18[],2,FALSE)</f>
        <v>VLDL cholesterol</v>
      </c>
      <c r="C345">
        <v>11</v>
      </c>
      <c r="D345">
        <v>116648917</v>
      </c>
      <c r="E345" t="s">
        <v>1003</v>
      </c>
      <c r="F345" t="s">
        <v>893</v>
      </c>
      <c r="G345" t="s">
        <v>894</v>
      </c>
      <c r="H345">
        <v>0.13254099999999999</v>
      </c>
      <c r="I345">
        <v>0.17407500000000001</v>
      </c>
      <c r="J345">
        <v>1.02839E-2</v>
      </c>
      <c r="K345" s="6">
        <v>7.9000000000000003E-66</v>
      </c>
      <c r="L345">
        <v>37359</v>
      </c>
    </row>
    <row r="346" spans="1:12" x14ac:dyDescent="0.2">
      <c r="A346" t="s">
        <v>864</v>
      </c>
      <c r="B346" t="str">
        <f>VLOOKUP(Table2[[#This Row],[Metabolite ID]],Table18[],2,FALSE)</f>
        <v>Free cholesterol in very large VLDL</v>
      </c>
      <c r="C346">
        <v>6</v>
      </c>
      <c r="D346">
        <v>161013013</v>
      </c>
      <c r="E346" t="s">
        <v>1038</v>
      </c>
      <c r="F346" t="s">
        <v>895</v>
      </c>
      <c r="G346" t="s">
        <v>894</v>
      </c>
      <c r="H346">
        <v>0.98456699999999997</v>
      </c>
      <c r="I346">
        <v>0.506907</v>
      </c>
      <c r="J346">
        <v>2.9622300000000001E-2</v>
      </c>
      <c r="K346" s="6">
        <v>1.4E-65</v>
      </c>
      <c r="L346">
        <v>37359</v>
      </c>
    </row>
    <row r="347" spans="1:12" x14ac:dyDescent="0.2">
      <c r="A347" t="s">
        <v>873</v>
      </c>
      <c r="B347" t="str">
        <f>VLOOKUP(Table2[[#This Row],[Metabolite ID]],Table18[],2,FALSE)</f>
        <v>Concentration of very small VLDL particles</v>
      </c>
      <c r="C347">
        <v>19</v>
      </c>
      <c r="D347">
        <v>45392254</v>
      </c>
      <c r="E347" t="s">
        <v>3856</v>
      </c>
      <c r="F347" t="s">
        <v>894</v>
      </c>
      <c r="G347" t="s">
        <v>895</v>
      </c>
      <c r="H347">
        <v>0.83044099999999998</v>
      </c>
      <c r="I347">
        <v>-0.15664</v>
      </c>
      <c r="J347">
        <v>9.27914E-3</v>
      </c>
      <c r="K347" s="6">
        <v>1.4E-65</v>
      </c>
      <c r="L347">
        <v>37359</v>
      </c>
    </row>
    <row r="348" spans="1:12" x14ac:dyDescent="0.2">
      <c r="A348" t="s">
        <v>817</v>
      </c>
      <c r="B348" t="str">
        <f>VLOOKUP(Table2[[#This Row],[Metabolite ID]],Table18[],2,FALSE)</f>
        <v>Phosphatidylcholines</v>
      </c>
      <c r="C348">
        <v>15</v>
      </c>
      <c r="D348">
        <v>58723675</v>
      </c>
      <c r="E348" t="s">
        <v>1007</v>
      </c>
      <c r="F348" t="s">
        <v>894</v>
      </c>
      <c r="G348" t="s">
        <v>895</v>
      </c>
      <c r="H348">
        <v>0.78761499999999995</v>
      </c>
      <c r="I348">
        <v>-0.14658399999999999</v>
      </c>
      <c r="J348">
        <v>8.6309500000000001E-3</v>
      </c>
      <c r="K348" s="6">
        <v>3.7000000000000004E-65</v>
      </c>
      <c r="L348">
        <v>37359</v>
      </c>
    </row>
    <row r="349" spans="1:12" x14ac:dyDescent="0.2">
      <c r="A349" t="s">
        <v>848</v>
      </c>
      <c r="B349" t="str">
        <f>VLOOKUP(Table2[[#This Row],[Metabolite ID]],Table18[],2,FALSE)</f>
        <v>Phosphoglycerides</v>
      </c>
      <c r="C349">
        <v>15</v>
      </c>
      <c r="D349">
        <v>58723675</v>
      </c>
      <c r="E349" t="s">
        <v>1007</v>
      </c>
      <c r="F349" t="s">
        <v>894</v>
      </c>
      <c r="G349" t="s">
        <v>895</v>
      </c>
      <c r="H349">
        <v>0.78756499999999996</v>
      </c>
      <c r="I349">
        <v>-0.145651</v>
      </c>
      <c r="J349">
        <v>8.5962999999999994E-3</v>
      </c>
      <c r="K349" s="6">
        <v>4.0999999999999999E-65</v>
      </c>
      <c r="L349">
        <v>37359</v>
      </c>
    </row>
    <row r="350" spans="1:12" x14ac:dyDescent="0.2">
      <c r="A350" t="s">
        <v>826</v>
      </c>
      <c r="B350" t="str">
        <f>VLOOKUP(Table2[[#This Row],[Metabolite ID]],Table18[],2,FALSE)</f>
        <v>Free cholesterol in small HDL</v>
      </c>
      <c r="C350">
        <v>19</v>
      </c>
      <c r="D350">
        <v>45412079</v>
      </c>
      <c r="E350" t="s">
        <v>985</v>
      </c>
      <c r="F350" t="s">
        <v>894</v>
      </c>
      <c r="G350" t="s">
        <v>895</v>
      </c>
      <c r="H350">
        <v>0.91867100000000002</v>
      </c>
      <c r="I350">
        <v>-0.21689</v>
      </c>
      <c r="J350">
        <v>1.28054E-2</v>
      </c>
      <c r="K350" s="6">
        <v>1.3E-64</v>
      </c>
      <c r="L350">
        <v>37359</v>
      </c>
    </row>
    <row r="351" spans="1:12" x14ac:dyDescent="0.2">
      <c r="A351" t="s">
        <v>845</v>
      </c>
      <c r="B351" t="str">
        <f>VLOOKUP(Table2[[#This Row],[Metabolite ID]],Table18[],2,FALSE)</f>
        <v>Triglycerides in small VLDL</v>
      </c>
      <c r="C351">
        <v>8</v>
      </c>
      <c r="D351">
        <v>19836984</v>
      </c>
      <c r="E351" t="s">
        <v>3860</v>
      </c>
      <c r="F351" t="s">
        <v>894</v>
      </c>
      <c r="G351" t="s">
        <v>895</v>
      </c>
      <c r="H351">
        <v>0.90113299999999996</v>
      </c>
      <c r="I351">
        <v>0.19789200000000001</v>
      </c>
      <c r="J351">
        <v>1.1712800000000001E-2</v>
      </c>
      <c r="K351" s="6">
        <v>2.4E-64</v>
      </c>
      <c r="L351">
        <v>37359</v>
      </c>
    </row>
    <row r="352" spans="1:12" x14ac:dyDescent="0.2">
      <c r="A352" t="s">
        <v>779</v>
      </c>
      <c r="B352" t="str">
        <f>VLOOKUP(Table2[[#This Row],[Metabolite ID]],Table18[],2,FALSE)</f>
        <v>Phospholipids in large HDL</v>
      </c>
      <c r="C352">
        <v>15</v>
      </c>
      <c r="D352">
        <v>58723675</v>
      </c>
      <c r="E352" t="s">
        <v>1007</v>
      </c>
      <c r="F352" t="s">
        <v>894</v>
      </c>
      <c r="G352" t="s">
        <v>895</v>
      </c>
      <c r="H352">
        <v>0.78769800000000001</v>
      </c>
      <c r="I352">
        <v>-0.14459</v>
      </c>
      <c r="J352">
        <v>8.5500999999999997E-3</v>
      </c>
      <c r="K352" s="6">
        <v>6.0000000000000001E-64</v>
      </c>
      <c r="L352">
        <v>37359</v>
      </c>
    </row>
    <row r="353" spans="1:12" x14ac:dyDescent="0.2">
      <c r="A353" t="s">
        <v>759</v>
      </c>
      <c r="B353" t="str">
        <f>VLOOKUP(Table2[[#This Row],[Metabolite ID]],Table18[],2,FALSE)</f>
        <v>Triglycerides in HDL</v>
      </c>
      <c r="C353">
        <v>11</v>
      </c>
      <c r="D353">
        <v>116648917</v>
      </c>
      <c r="E353" t="s">
        <v>1003</v>
      </c>
      <c r="F353" t="s">
        <v>893</v>
      </c>
      <c r="G353" t="s">
        <v>894</v>
      </c>
      <c r="H353">
        <v>0.13254099999999999</v>
      </c>
      <c r="I353">
        <v>0.169712</v>
      </c>
      <c r="J353">
        <v>1.0301100000000001E-2</v>
      </c>
      <c r="K353" s="6">
        <v>8.7999999999999998E-64</v>
      </c>
      <c r="L353">
        <v>37359</v>
      </c>
    </row>
    <row r="354" spans="1:12" x14ac:dyDescent="0.2">
      <c r="A354" t="s">
        <v>746</v>
      </c>
      <c r="B354" t="str">
        <f>VLOOKUP(Table2[[#This Row],[Metabolite ID]],Table18[],2,FALSE)</f>
        <v>Apolipoprotein B</v>
      </c>
      <c r="C354">
        <v>19</v>
      </c>
      <c r="D354">
        <v>45302949</v>
      </c>
      <c r="E354" t="s">
        <v>3861</v>
      </c>
      <c r="F354" t="s">
        <v>3862</v>
      </c>
      <c r="G354" t="s">
        <v>893</v>
      </c>
      <c r="H354">
        <v>0.97266300000000006</v>
      </c>
      <c r="I354">
        <v>0.38851200000000002</v>
      </c>
      <c r="J354">
        <v>2.33685E-2</v>
      </c>
      <c r="K354" s="6">
        <v>9.9999999999999993E-64</v>
      </c>
      <c r="L354">
        <v>37359</v>
      </c>
    </row>
    <row r="355" spans="1:12" x14ac:dyDescent="0.2">
      <c r="A355" t="s">
        <v>822</v>
      </c>
      <c r="B355" t="str">
        <f>VLOOKUP(Table2[[#This Row],[Metabolite ID]],Table18[],2,FALSE)</f>
        <v>Total triglycerides</v>
      </c>
      <c r="C355">
        <v>6</v>
      </c>
      <c r="D355">
        <v>161010118</v>
      </c>
      <c r="E355" t="s">
        <v>1036</v>
      </c>
      <c r="F355" t="s">
        <v>892</v>
      </c>
      <c r="G355" t="s">
        <v>893</v>
      </c>
      <c r="H355">
        <v>0.92162699999999997</v>
      </c>
      <c r="I355">
        <v>0.21512200000000001</v>
      </c>
      <c r="J355">
        <v>1.3076000000000001E-2</v>
      </c>
      <c r="K355" s="6">
        <v>3.1999999999999999E-63</v>
      </c>
      <c r="L355">
        <v>37359</v>
      </c>
    </row>
    <row r="356" spans="1:12" x14ac:dyDescent="0.2">
      <c r="A356" t="s">
        <v>853</v>
      </c>
      <c r="B356" t="str">
        <f>VLOOKUP(Table2[[#This Row],[Metabolite ID]],Table18[],2,FALSE)</f>
        <v>Average diameter for VLDL particles</v>
      </c>
      <c r="C356">
        <v>19</v>
      </c>
      <c r="D356">
        <v>45412079</v>
      </c>
      <c r="E356" t="s">
        <v>985</v>
      </c>
      <c r="F356" t="s">
        <v>894</v>
      </c>
      <c r="G356" t="s">
        <v>895</v>
      </c>
      <c r="H356">
        <v>0.91867100000000002</v>
      </c>
      <c r="I356">
        <v>-0.20963699999999999</v>
      </c>
      <c r="J356">
        <v>1.27826E-2</v>
      </c>
      <c r="K356" s="6">
        <v>5.1000000000000002E-63</v>
      </c>
      <c r="L356">
        <v>37359</v>
      </c>
    </row>
    <row r="357" spans="1:12" x14ac:dyDescent="0.2">
      <c r="A357" t="s">
        <v>865</v>
      </c>
      <c r="B357" t="str">
        <f>VLOOKUP(Table2[[#This Row],[Metabolite ID]],Table18[],2,FALSE)</f>
        <v>Total lipids in very large VLDL</v>
      </c>
      <c r="C357">
        <v>6</v>
      </c>
      <c r="D357">
        <v>161013013</v>
      </c>
      <c r="E357" t="s">
        <v>1038</v>
      </c>
      <c r="F357" t="s">
        <v>895</v>
      </c>
      <c r="G357" t="s">
        <v>894</v>
      </c>
      <c r="H357">
        <v>0.98456699999999997</v>
      </c>
      <c r="I357">
        <v>0.49496800000000002</v>
      </c>
      <c r="J357">
        <v>2.9620899999999999E-2</v>
      </c>
      <c r="K357" s="6">
        <v>8.8999999999999999E-63</v>
      </c>
      <c r="L357">
        <v>37359</v>
      </c>
    </row>
    <row r="358" spans="1:12" x14ac:dyDescent="0.2">
      <c r="A358" t="s">
        <v>877</v>
      </c>
      <c r="B358" t="str">
        <f>VLOOKUP(Table2[[#This Row],[Metabolite ID]],Table18[],2,FALSE)</f>
        <v>Cholesteryl esters in chylomicrons and extremely large VLDL</v>
      </c>
      <c r="C358">
        <v>6</v>
      </c>
      <c r="D358">
        <v>161013013</v>
      </c>
      <c r="E358" t="s">
        <v>1038</v>
      </c>
      <c r="F358" t="s">
        <v>895</v>
      </c>
      <c r="G358" t="s">
        <v>894</v>
      </c>
      <c r="H358">
        <v>0.98456699999999997</v>
      </c>
      <c r="I358">
        <v>0.495786</v>
      </c>
      <c r="J358">
        <v>2.96324E-2</v>
      </c>
      <c r="K358" s="6">
        <v>1.1999999999999999E-62</v>
      </c>
      <c r="L358">
        <v>37359</v>
      </c>
    </row>
    <row r="359" spans="1:12" x14ac:dyDescent="0.2">
      <c r="A359" t="s">
        <v>847</v>
      </c>
      <c r="B359" t="str">
        <f>VLOOKUP(Table2[[#This Row],[Metabolite ID]],Table18[],2,FALSE)</f>
        <v>Total fatty acids</v>
      </c>
      <c r="C359">
        <v>11</v>
      </c>
      <c r="D359">
        <v>116648917</v>
      </c>
      <c r="E359" t="s">
        <v>1003</v>
      </c>
      <c r="F359" t="s">
        <v>893</v>
      </c>
      <c r="G359" t="s">
        <v>894</v>
      </c>
      <c r="H359">
        <v>0.132661</v>
      </c>
      <c r="I359">
        <v>0.170596</v>
      </c>
      <c r="J359">
        <v>1.0337000000000001E-2</v>
      </c>
      <c r="K359" s="6">
        <v>1.6999999999999999E-62</v>
      </c>
      <c r="L359">
        <v>37359</v>
      </c>
    </row>
    <row r="360" spans="1:12" x14ac:dyDescent="0.2">
      <c r="A360" t="s">
        <v>816</v>
      </c>
      <c r="B360" t="str">
        <f>VLOOKUP(Table2[[#This Row],[Metabolite ID]],Table18[],2,FALSE)</f>
        <v>Triglycerides in medium VLDL</v>
      </c>
      <c r="C360">
        <v>8</v>
      </c>
      <c r="D360">
        <v>19818773</v>
      </c>
      <c r="E360" t="s">
        <v>1043</v>
      </c>
      <c r="F360" t="s">
        <v>893</v>
      </c>
      <c r="G360" t="s">
        <v>895</v>
      </c>
      <c r="H360">
        <v>0.89825100000000002</v>
      </c>
      <c r="I360">
        <v>0.19246199999999999</v>
      </c>
      <c r="J360">
        <v>1.1622199999999999E-2</v>
      </c>
      <c r="K360" s="6">
        <v>2.6999999999999998E-62</v>
      </c>
      <c r="L360">
        <v>37359</v>
      </c>
    </row>
    <row r="361" spans="1:12" x14ac:dyDescent="0.2">
      <c r="A361" t="s">
        <v>866</v>
      </c>
      <c r="B361" t="str">
        <f>VLOOKUP(Table2[[#This Row],[Metabolite ID]],Table18[],2,FALSE)</f>
        <v>Concentration of very large VLDL particles</v>
      </c>
      <c r="C361">
        <v>6</v>
      </c>
      <c r="D361">
        <v>161013013</v>
      </c>
      <c r="E361" t="s">
        <v>1038</v>
      </c>
      <c r="F361" t="s">
        <v>895</v>
      </c>
      <c r="G361" t="s">
        <v>894</v>
      </c>
      <c r="H361">
        <v>0.98456699999999997</v>
      </c>
      <c r="I361">
        <v>0.49237199999999998</v>
      </c>
      <c r="J361">
        <v>2.9620899999999999E-2</v>
      </c>
      <c r="K361" s="6">
        <v>3.6E-62</v>
      </c>
      <c r="L361">
        <v>37359</v>
      </c>
    </row>
    <row r="362" spans="1:12" x14ac:dyDescent="0.2">
      <c r="A362" t="s">
        <v>867</v>
      </c>
      <c r="B362" t="str">
        <f>VLOOKUP(Table2[[#This Row],[Metabolite ID]],Table18[],2,FALSE)</f>
        <v>Phospholipids in very large VLDL</v>
      </c>
      <c r="C362">
        <v>6</v>
      </c>
      <c r="D362">
        <v>161013013</v>
      </c>
      <c r="E362" t="s">
        <v>1038</v>
      </c>
      <c r="F362" t="s">
        <v>895</v>
      </c>
      <c r="G362" t="s">
        <v>894</v>
      </c>
      <c r="H362">
        <v>0.98456699999999997</v>
      </c>
      <c r="I362">
        <v>0.49077999999999999</v>
      </c>
      <c r="J362">
        <v>2.9619400000000001E-2</v>
      </c>
      <c r="K362" s="6">
        <v>8.6999999999999991E-62</v>
      </c>
      <c r="L362">
        <v>37359</v>
      </c>
    </row>
    <row r="363" spans="1:12" x14ac:dyDescent="0.2">
      <c r="A363" t="s">
        <v>814</v>
      </c>
      <c r="B363" t="str">
        <f>VLOOKUP(Table2[[#This Row],[Metabolite ID]],Table18[],2,FALSE)</f>
        <v>Concentration of medium VLDL particles</v>
      </c>
      <c r="C363">
        <v>8</v>
      </c>
      <c r="D363">
        <v>19818773</v>
      </c>
      <c r="E363" t="s">
        <v>1043</v>
      </c>
      <c r="F363" t="s">
        <v>893</v>
      </c>
      <c r="G363" t="s">
        <v>895</v>
      </c>
      <c r="H363">
        <v>0.89825100000000002</v>
      </c>
      <c r="I363">
        <v>0.19094700000000001</v>
      </c>
      <c r="J363">
        <v>1.1621299999999999E-2</v>
      </c>
      <c r="K363" s="6">
        <v>2.5999999999999998E-61</v>
      </c>
      <c r="L363">
        <v>37359</v>
      </c>
    </row>
    <row r="364" spans="1:12" x14ac:dyDescent="0.2">
      <c r="A364" t="s">
        <v>844</v>
      </c>
      <c r="B364" t="str">
        <f>VLOOKUP(Table2[[#This Row],[Metabolite ID]],Table18[],2,FALSE)</f>
        <v>Phospholipids in small VLDL</v>
      </c>
      <c r="C364">
        <v>16</v>
      </c>
      <c r="D364">
        <v>56993324</v>
      </c>
      <c r="E364" t="s">
        <v>1083</v>
      </c>
      <c r="F364" t="s">
        <v>894</v>
      </c>
      <c r="G364" t="s">
        <v>892</v>
      </c>
      <c r="H364">
        <v>0.68219200000000002</v>
      </c>
      <c r="I364">
        <v>0.122464</v>
      </c>
      <c r="J364">
        <v>7.4693099999999998E-3</v>
      </c>
      <c r="K364" s="6">
        <v>2.6999999999999999E-61</v>
      </c>
      <c r="L364">
        <v>37359</v>
      </c>
    </row>
    <row r="365" spans="1:12" x14ac:dyDescent="0.2">
      <c r="A365" t="s">
        <v>813</v>
      </c>
      <c r="B365" t="str">
        <f>VLOOKUP(Table2[[#This Row],[Metabolite ID]],Table18[],2,FALSE)</f>
        <v>Total lipids in medium VLDL</v>
      </c>
      <c r="C365">
        <v>8</v>
      </c>
      <c r="D365">
        <v>19818773</v>
      </c>
      <c r="E365" t="s">
        <v>1043</v>
      </c>
      <c r="F365" t="s">
        <v>893</v>
      </c>
      <c r="G365" t="s">
        <v>895</v>
      </c>
      <c r="H365">
        <v>0.89825100000000002</v>
      </c>
      <c r="I365">
        <v>0.19026399999999999</v>
      </c>
      <c r="J365">
        <v>1.1621299999999999E-2</v>
      </c>
      <c r="K365" s="6">
        <v>6.5999999999999999E-61</v>
      </c>
      <c r="L365">
        <v>37359</v>
      </c>
    </row>
    <row r="366" spans="1:12" x14ac:dyDescent="0.2">
      <c r="A366" t="s">
        <v>855</v>
      </c>
      <c r="B366" t="str">
        <f>VLOOKUP(Table2[[#This Row],[Metabolite ID]],Table18[],2,FALSE)</f>
        <v>Cholesterol in very large HDL</v>
      </c>
      <c r="C366">
        <v>15</v>
      </c>
      <c r="D366">
        <v>58723675</v>
      </c>
      <c r="E366" t="s">
        <v>1007</v>
      </c>
      <c r="F366" t="s">
        <v>894</v>
      </c>
      <c r="G366" t="s">
        <v>895</v>
      </c>
      <c r="H366">
        <v>0.78769800000000001</v>
      </c>
      <c r="I366">
        <v>-0.140345</v>
      </c>
      <c r="J366">
        <v>8.5440399999999993E-3</v>
      </c>
      <c r="K366" s="6">
        <v>9.3000000000000002E-61</v>
      </c>
      <c r="L366">
        <v>37359</v>
      </c>
    </row>
    <row r="367" spans="1:12" x14ac:dyDescent="0.2">
      <c r="A367" t="s">
        <v>846</v>
      </c>
      <c r="B367" t="str">
        <f>VLOOKUP(Table2[[#This Row],[Metabolite ID]],Table18[],2,FALSE)</f>
        <v>Total cholines</v>
      </c>
      <c r="C367">
        <v>15</v>
      </c>
      <c r="D367">
        <v>58723675</v>
      </c>
      <c r="E367" t="s">
        <v>1007</v>
      </c>
      <c r="F367" t="s">
        <v>894</v>
      </c>
      <c r="G367" t="s">
        <v>895</v>
      </c>
      <c r="H367">
        <v>0.787574</v>
      </c>
      <c r="I367">
        <v>-0.14063200000000001</v>
      </c>
      <c r="J367">
        <v>8.5952200000000006E-3</v>
      </c>
      <c r="K367" s="6">
        <v>1.6000000000000001E-60</v>
      </c>
      <c r="L367">
        <v>37359</v>
      </c>
    </row>
    <row r="368" spans="1:12" x14ac:dyDescent="0.2">
      <c r="A368" t="s">
        <v>780</v>
      </c>
      <c r="B368" t="str">
        <f>VLOOKUP(Table2[[#This Row],[Metabolite ID]],Table18[],2,FALSE)</f>
        <v>Triglycerides in large HDL</v>
      </c>
      <c r="C368">
        <v>20</v>
      </c>
      <c r="D368">
        <v>44563007</v>
      </c>
      <c r="E368" t="s">
        <v>3863</v>
      </c>
      <c r="F368" t="s">
        <v>894</v>
      </c>
      <c r="G368" t="s">
        <v>895</v>
      </c>
      <c r="H368">
        <v>0.81655500000000003</v>
      </c>
      <c r="I368">
        <v>0.145592</v>
      </c>
      <c r="J368">
        <v>8.9997500000000008E-3</v>
      </c>
      <c r="K368" s="6">
        <v>2.2000000000000002E-60</v>
      </c>
      <c r="L368">
        <v>37359</v>
      </c>
    </row>
    <row r="369" spans="1:12" x14ac:dyDescent="0.2">
      <c r="A369" t="s">
        <v>837</v>
      </c>
      <c r="B369" t="str">
        <f>VLOOKUP(Table2[[#This Row],[Metabolite ID]],Table18[],2,FALSE)</f>
        <v>Triglycerides in small LDL</v>
      </c>
      <c r="C369">
        <v>11</v>
      </c>
      <c r="D369">
        <v>116648917</v>
      </c>
      <c r="E369" t="s">
        <v>1003</v>
      </c>
      <c r="F369" t="s">
        <v>893</v>
      </c>
      <c r="G369" t="s">
        <v>894</v>
      </c>
      <c r="H369">
        <v>0.13254099999999999</v>
      </c>
      <c r="I369">
        <v>0.16736799999999999</v>
      </c>
      <c r="J369">
        <v>1.02947E-2</v>
      </c>
      <c r="K369" s="6">
        <v>2.4000000000000001E-60</v>
      </c>
      <c r="L369">
        <v>37359</v>
      </c>
    </row>
    <row r="370" spans="1:12" x14ac:dyDescent="0.2">
      <c r="A370" t="s">
        <v>810</v>
      </c>
      <c r="B370" t="str">
        <f>VLOOKUP(Table2[[#This Row],[Metabolite ID]],Table18[],2,FALSE)</f>
        <v>Cholesterol in medium VLDL</v>
      </c>
      <c r="C370">
        <v>6</v>
      </c>
      <c r="D370">
        <v>161010118</v>
      </c>
      <c r="E370" t="s">
        <v>1036</v>
      </c>
      <c r="F370" t="s">
        <v>892</v>
      </c>
      <c r="G370" t="s">
        <v>893</v>
      </c>
      <c r="H370">
        <v>0.92162699999999997</v>
      </c>
      <c r="I370">
        <v>0.20918700000000001</v>
      </c>
      <c r="J370">
        <v>1.3076900000000001E-2</v>
      </c>
      <c r="K370" s="6">
        <v>2.8000000000000002E-60</v>
      </c>
      <c r="L370">
        <v>37359</v>
      </c>
    </row>
    <row r="371" spans="1:12" x14ac:dyDescent="0.2">
      <c r="A371" t="s">
        <v>746</v>
      </c>
      <c r="B371" t="str">
        <f>VLOOKUP(Table2[[#This Row],[Metabolite ID]],Table18[],2,FALSE)</f>
        <v>Apolipoprotein B</v>
      </c>
      <c r="C371">
        <v>19</v>
      </c>
      <c r="D371">
        <v>11198187</v>
      </c>
      <c r="E371" t="s">
        <v>3864</v>
      </c>
      <c r="F371" t="s">
        <v>894</v>
      </c>
      <c r="G371" t="s">
        <v>895</v>
      </c>
      <c r="H371">
        <v>0.88065199999999999</v>
      </c>
      <c r="I371">
        <v>0.173181</v>
      </c>
      <c r="J371">
        <v>1.0824500000000001E-2</v>
      </c>
      <c r="K371" s="6">
        <v>4.1000000000000001E-60</v>
      </c>
      <c r="L371">
        <v>37359</v>
      </c>
    </row>
    <row r="372" spans="1:12" x14ac:dyDescent="0.2">
      <c r="A372" t="s">
        <v>854</v>
      </c>
      <c r="B372" t="str">
        <f>VLOOKUP(Table2[[#This Row],[Metabolite ID]],Table18[],2,FALSE)</f>
        <v>Triglycerides in VLDL</v>
      </c>
      <c r="C372">
        <v>8</v>
      </c>
      <c r="D372">
        <v>19836984</v>
      </c>
      <c r="E372" t="s">
        <v>3860</v>
      </c>
      <c r="F372" t="s">
        <v>894</v>
      </c>
      <c r="G372" t="s">
        <v>895</v>
      </c>
      <c r="H372">
        <v>0.90113299999999996</v>
      </c>
      <c r="I372">
        <v>0.19032199999999999</v>
      </c>
      <c r="J372">
        <v>1.17226E-2</v>
      </c>
      <c r="K372" s="6">
        <v>5.0000000000000001E-60</v>
      </c>
      <c r="L372">
        <v>37359</v>
      </c>
    </row>
    <row r="373" spans="1:12" x14ac:dyDescent="0.2">
      <c r="A373" t="s">
        <v>816</v>
      </c>
      <c r="B373" t="str">
        <f>VLOOKUP(Table2[[#This Row],[Metabolite ID]],Table18[],2,FALSE)</f>
        <v>Triglycerides in medium VLDL</v>
      </c>
      <c r="C373">
        <v>8</v>
      </c>
      <c r="D373">
        <v>19850099</v>
      </c>
      <c r="E373" t="s">
        <v>1044</v>
      </c>
      <c r="F373" t="s">
        <v>895</v>
      </c>
      <c r="G373" t="s">
        <v>893</v>
      </c>
      <c r="H373">
        <v>0.90158700000000003</v>
      </c>
      <c r="I373">
        <v>0.19048699999999999</v>
      </c>
      <c r="J373">
        <v>1.1733499999999999E-2</v>
      </c>
      <c r="K373" s="6">
        <v>5.6000000000000005E-60</v>
      </c>
      <c r="L373">
        <v>37359</v>
      </c>
    </row>
    <row r="374" spans="1:12" x14ac:dyDescent="0.2">
      <c r="A374" t="s">
        <v>868</v>
      </c>
      <c r="B374" t="str">
        <f>VLOOKUP(Table2[[#This Row],[Metabolite ID]],Table18[],2,FALSE)</f>
        <v>Triglycerides in very large VLDL</v>
      </c>
      <c r="C374">
        <v>6</v>
      </c>
      <c r="D374">
        <v>161013013</v>
      </c>
      <c r="E374" t="s">
        <v>1038</v>
      </c>
      <c r="F374" t="s">
        <v>895</v>
      </c>
      <c r="G374" t="s">
        <v>894</v>
      </c>
      <c r="H374">
        <v>0.98458800000000002</v>
      </c>
      <c r="I374">
        <v>0.483379</v>
      </c>
      <c r="J374">
        <v>2.9654300000000001E-2</v>
      </c>
      <c r="K374" s="6">
        <v>5.6000000000000005E-60</v>
      </c>
      <c r="L374">
        <v>37359</v>
      </c>
    </row>
    <row r="375" spans="1:12" x14ac:dyDescent="0.2">
      <c r="A375" t="s">
        <v>812</v>
      </c>
      <c r="B375" t="str">
        <f>VLOOKUP(Table2[[#This Row],[Metabolite ID]],Table18[],2,FALSE)</f>
        <v>Free cholesterol in medium VLDL</v>
      </c>
      <c r="C375">
        <v>8</v>
      </c>
      <c r="D375">
        <v>19818773</v>
      </c>
      <c r="E375" t="s">
        <v>1043</v>
      </c>
      <c r="F375" t="s">
        <v>893</v>
      </c>
      <c r="G375" t="s">
        <v>895</v>
      </c>
      <c r="H375">
        <v>0.89825100000000002</v>
      </c>
      <c r="I375">
        <v>0.18849099999999999</v>
      </c>
      <c r="J375">
        <v>1.1624199999999999E-2</v>
      </c>
      <c r="K375" s="6">
        <v>6.8000000000000001E-60</v>
      </c>
      <c r="L375">
        <v>37359</v>
      </c>
    </row>
    <row r="376" spans="1:12" x14ac:dyDescent="0.2">
      <c r="A376" t="s">
        <v>853</v>
      </c>
      <c r="B376" t="str">
        <f>VLOOKUP(Table2[[#This Row],[Metabolite ID]],Table18[],2,FALSE)</f>
        <v>Average diameter for VLDL particles</v>
      </c>
      <c r="C376">
        <v>8</v>
      </c>
      <c r="D376">
        <v>19836984</v>
      </c>
      <c r="E376" t="s">
        <v>3860</v>
      </c>
      <c r="F376" t="s">
        <v>894</v>
      </c>
      <c r="G376" t="s">
        <v>895</v>
      </c>
      <c r="H376">
        <v>0.90113299999999996</v>
      </c>
      <c r="I376">
        <v>0.19075400000000001</v>
      </c>
      <c r="J376">
        <v>1.1732599999999999E-2</v>
      </c>
      <c r="K376" s="6">
        <v>6.8999999999999998E-60</v>
      </c>
      <c r="L376">
        <v>37359</v>
      </c>
    </row>
    <row r="377" spans="1:12" x14ac:dyDescent="0.2">
      <c r="A377" t="s">
        <v>817</v>
      </c>
      <c r="B377" t="str">
        <f>VLOOKUP(Table2[[#This Row],[Metabolite ID]],Table18[],2,FALSE)</f>
        <v>Phosphatidylcholines</v>
      </c>
      <c r="C377">
        <v>15</v>
      </c>
      <c r="D377">
        <v>58678720</v>
      </c>
      <c r="E377" t="s">
        <v>3854</v>
      </c>
      <c r="F377" t="s">
        <v>895</v>
      </c>
      <c r="G377" t="s">
        <v>894</v>
      </c>
      <c r="H377">
        <v>0.35015000000000002</v>
      </c>
      <c r="I377">
        <v>0.120888</v>
      </c>
      <c r="J377">
        <v>7.4370599999999997E-3</v>
      </c>
      <c r="K377" s="6">
        <v>2.0000000000000001E-59</v>
      </c>
      <c r="L377">
        <v>37359</v>
      </c>
    </row>
    <row r="378" spans="1:12" x14ac:dyDescent="0.2">
      <c r="A378" t="s">
        <v>814</v>
      </c>
      <c r="B378" t="str">
        <f>VLOOKUP(Table2[[#This Row],[Metabolite ID]],Table18[],2,FALSE)</f>
        <v>Concentration of medium VLDL particles</v>
      </c>
      <c r="C378">
        <v>8</v>
      </c>
      <c r="D378">
        <v>19850099</v>
      </c>
      <c r="E378" t="s">
        <v>1044</v>
      </c>
      <c r="F378" t="s">
        <v>895</v>
      </c>
      <c r="G378" t="s">
        <v>893</v>
      </c>
      <c r="H378">
        <v>0.90158700000000003</v>
      </c>
      <c r="I378">
        <v>0.18887599999999999</v>
      </c>
      <c r="J378">
        <v>1.1732599999999999E-2</v>
      </c>
      <c r="K378" s="6">
        <v>5.1000000000000005E-59</v>
      </c>
      <c r="L378">
        <v>37359</v>
      </c>
    </row>
    <row r="379" spans="1:12" x14ac:dyDescent="0.2">
      <c r="A379" t="s">
        <v>758</v>
      </c>
      <c r="B379" t="str">
        <f>VLOOKUP(Table2[[#This Row],[Metabolite ID]],Table18[],2,FALSE)</f>
        <v>Average diameter for HDL particles</v>
      </c>
      <c r="C379">
        <v>11</v>
      </c>
      <c r="D379">
        <v>61592362</v>
      </c>
      <c r="E379" t="s">
        <v>3859</v>
      </c>
      <c r="F379" t="s">
        <v>892</v>
      </c>
      <c r="G379" t="s">
        <v>893</v>
      </c>
      <c r="H379">
        <v>0.65378499999999995</v>
      </c>
      <c r="I379">
        <v>0.118967</v>
      </c>
      <c r="J379">
        <v>7.3140599999999998E-3</v>
      </c>
      <c r="K379" s="6">
        <v>5.2E-59</v>
      </c>
      <c r="L379">
        <v>37359</v>
      </c>
    </row>
    <row r="380" spans="1:12" x14ac:dyDescent="0.2">
      <c r="A380" t="s">
        <v>815</v>
      </c>
      <c r="B380" t="str">
        <f>VLOOKUP(Table2[[#This Row],[Metabolite ID]],Table18[],2,FALSE)</f>
        <v>Phospholipids in medium VLDL</v>
      </c>
      <c r="C380">
        <v>8</v>
      </c>
      <c r="D380">
        <v>19818773</v>
      </c>
      <c r="E380" t="s">
        <v>1043</v>
      </c>
      <c r="F380" t="s">
        <v>893</v>
      </c>
      <c r="G380" t="s">
        <v>895</v>
      </c>
      <c r="H380">
        <v>0.89825100000000002</v>
      </c>
      <c r="I380">
        <v>0.18714900000000001</v>
      </c>
      <c r="J380">
        <v>1.1622E-2</v>
      </c>
      <c r="K380" s="6">
        <v>5.3000000000000003E-59</v>
      </c>
      <c r="L380">
        <v>37359</v>
      </c>
    </row>
    <row r="381" spans="1:12" x14ac:dyDescent="0.2">
      <c r="A381" t="s">
        <v>813</v>
      </c>
      <c r="B381" t="str">
        <f>VLOOKUP(Table2[[#This Row],[Metabolite ID]],Table18[],2,FALSE)</f>
        <v>Total lipids in medium VLDL</v>
      </c>
      <c r="C381">
        <v>8</v>
      </c>
      <c r="D381">
        <v>19850099</v>
      </c>
      <c r="E381" t="s">
        <v>1044</v>
      </c>
      <c r="F381" t="s">
        <v>895</v>
      </c>
      <c r="G381" t="s">
        <v>893</v>
      </c>
      <c r="H381">
        <v>0.90158700000000003</v>
      </c>
      <c r="I381">
        <v>0.18814400000000001</v>
      </c>
      <c r="J381">
        <v>1.17325E-2</v>
      </c>
      <c r="K381" s="6">
        <v>1.2999999999999999E-58</v>
      </c>
      <c r="L381">
        <v>37359</v>
      </c>
    </row>
    <row r="382" spans="1:12" x14ac:dyDescent="0.2">
      <c r="A382" t="s">
        <v>796</v>
      </c>
      <c r="B382" t="str">
        <f>VLOOKUP(Table2[[#This Row],[Metabolite ID]],Table18[],2,FALSE)</f>
        <v>Cholesteryl esters in medium HDL</v>
      </c>
      <c r="C382">
        <v>20</v>
      </c>
      <c r="D382">
        <v>44569930</v>
      </c>
      <c r="E382" t="s">
        <v>973</v>
      </c>
      <c r="F382" t="s">
        <v>894</v>
      </c>
      <c r="G382" t="s">
        <v>895</v>
      </c>
      <c r="H382">
        <v>0.81649899999999997</v>
      </c>
      <c r="I382">
        <v>-0.144153</v>
      </c>
      <c r="J382">
        <v>9.0073700000000007E-3</v>
      </c>
      <c r="K382" s="6">
        <v>3.6999999999999996E-58</v>
      </c>
      <c r="L382">
        <v>37359</v>
      </c>
    </row>
    <row r="383" spans="1:12" x14ac:dyDescent="0.2">
      <c r="A383" t="s">
        <v>767</v>
      </c>
      <c r="B383" t="str">
        <f>VLOOKUP(Table2[[#This Row],[Metabolite ID]],Table18[],2,FALSE)</f>
        <v>Triglycerides in IDL</v>
      </c>
      <c r="C383">
        <v>11</v>
      </c>
      <c r="D383">
        <v>116648917</v>
      </c>
      <c r="E383" t="s">
        <v>1003</v>
      </c>
      <c r="F383" t="s">
        <v>893</v>
      </c>
      <c r="G383" t="s">
        <v>894</v>
      </c>
      <c r="H383">
        <v>0.13254099999999999</v>
      </c>
      <c r="I383">
        <v>0.16225000000000001</v>
      </c>
      <c r="J383">
        <v>1.02895E-2</v>
      </c>
      <c r="K383" s="6">
        <v>4.6999999999999999E-58</v>
      </c>
      <c r="L383">
        <v>37359</v>
      </c>
    </row>
    <row r="384" spans="1:12" x14ac:dyDescent="0.2">
      <c r="A384" t="s">
        <v>873</v>
      </c>
      <c r="B384" t="str">
        <f>VLOOKUP(Table2[[#This Row],[Metabolite ID]],Table18[],2,FALSE)</f>
        <v>Concentration of very small VLDL particles</v>
      </c>
      <c r="C384">
        <v>15</v>
      </c>
      <c r="D384">
        <v>58723479</v>
      </c>
      <c r="E384" t="s">
        <v>1111</v>
      </c>
      <c r="F384" t="s">
        <v>895</v>
      </c>
      <c r="G384" t="s">
        <v>894</v>
      </c>
      <c r="H384">
        <v>0.78511699999999995</v>
      </c>
      <c r="I384">
        <v>-0.13553200000000001</v>
      </c>
      <c r="J384">
        <v>8.5384699999999994E-3</v>
      </c>
      <c r="K384" s="6">
        <v>7.2999999999999997E-58</v>
      </c>
      <c r="L384">
        <v>37359</v>
      </c>
    </row>
    <row r="385" spans="1:12" x14ac:dyDescent="0.2">
      <c r="A385" t="s">
        <v>869</v>
      </c>
      <c r="B385" t="str">
        <f>VLOOKUP(Table2[[#This Row],[Metabolite ID]],Table18[],2,FALSE)</f>
        <v>Cholesterol in very small VLDL</v>
      </c>
      <c r="C385">
        <v>19</v>
      </c>
      <c r="D385">
        <v>45392254</v>
      </c>
      <c r="E385" t="s">
        <v>3856</v>
      </c>
      <c r="F385" t="s">
        <v>894</v>
      </c>
      <c r="G385" t="s">
        <v>895</v>
      </c>
      <c r="H385">
        <v>0.830461</v>
      </c>
      <c r="I385">
        <v>-0.14704200000000001</v>
      </c>
      <c r="J385">
        <v>9.2905999999999996E-3</v>
      </c>
      <c r="K385" s="6">
        <v>1.1999999999999999E-57</v>
      </c>
      <c r="L385">
        <v>37359</v>
      </c>
    </row>
    <row r="386" spans="1:12" x14ac:dyDescent="0.2">
      <c r="A386" t="s">
        <v>799</v>
      </c>
      <c r="B386" t="str">
        <f>VLOOKUP(Table2[[#This Row],[Metabolite ID]],Table18[],2,FALSE)</f>
        <v>Concentration of medium HDL particles</v>
      </c>
      <c r="C386">
        <v>20</v>
      </c>
      <c r="D386">
        <v>44569930</v>
      </c>
      <c r="E386" t="s">
        <v>973</v>
      </c>
      <c r="F386" t="s">
        <v>894</v>
      </c>
      <c r="G386" t="s">
        <v>895</v>
      </c>
      <c r="H386">
        <v>0.81648299999999996</v>
      </c>
      <c r="I386">
        <v>-0.143483</v>
      </c>
      <c r="J386">
        <v>9.0063699999999997E-3</v>
      </c>
      <c r="K386" s="6">
        <v>1.2999999999999999E-57</v>
      </c>
      <c r="L386">
        <v>37359</v>
      </c>
    </row>
    <row r="387" spans="1:12" x14ac:dyDescent="0.2">
      <c r="A387" t="s">
        <v>812</v>
      </c>
      <c r="B387" t="str">
        <f>VLOOKUP(Table2[[#This Row],[Metabolite ID]],Table18[],2,FALSE)</f>
        <v>Free cholesterol in medium VLDL</v>
      </c>
      <c r="C387">
        <v>8</v>
      </c>
      <c r="D387">
        <v>19850099</v>
      </c>
      <c r="E387" t="s">
        <v>1044</v>
      </c>
      <c r="F387" t="s">
        <v>895</v>
      </c>
      <c r="G387" t="s">
        <v>893</v>
      </c>
      <c r="H387">
        <v>0.90158700000000003</v>
      </c>
      <c r="I387">
        <v>0.186</v>
      </c>
      <c r="J387">
        <v>1.1735499999999999E-2</v>
      </c>
      <c r="K387" s="6">
        <v>1.9999999999999996E-57</v>
      </c>
      <c r="L387">
        <v>37359</v>
      </c>
    </row>
    <row r="388" spans="1:12" x14ac:dyDescent="0.2">
      <c r="A388" t="s">
        <v>846</v>
      </c>
      <c r="B388" t="str">
        <f>VLOOKUP(Table2[[#This Row],[Metabolite ID]],Table18[],2,FALSE)</f>
        <v>Total cholines</v>
      </c>
      <c r="C388">
        <v>19</v>
      </c>
      <c r="D388">
        <v>45413233</v>
      </c>
      <c r="E388" t="s">
        <v>3853</v>
      </c>
      <c r="F388" t="s">
        <v>893</v>
      </c>
      <c r="G388" t="s">
        <v>895</v>
      </c>
      <c r="H388">
        <v>0.91881599999999997</v>
      </c>
      <c r="I388">
        <v>0.20224200000000001</v>
      </c>
      <c r="J388">
        <v>1.2853399999999999E-2</v>
      </c>
      <c r="K388" s="6">
        <v>2.6999999999999996E-57</v>
      </c>
      <c r="L388">
        <v>37359</v>
      </c>
    </row>
    <row r="389" spans="1:12" x14ac:dyDescent="0.2">
      <c r="A389" t="s">
        <v>798</v>
      </c>
      <c r="B389" t="str">
        <f>VLOOKUP(Table2[[#This Row],[Metabolite ID]],Table18[],2,FALSE)</f>
        <v>Total lipids in medium HDL</v>
      </c>
      <c r="C389">
        <v>20</v>
      </c>
      <c r="D389">
        <v>44569930</v>
      </c>
      <c r="E389" t="s">
        <v>973</v>
      </c>
      <c r="F389" t="s">
        <v>894</v>
      </c>
      <c r="G389" t="s">
        <v>895</v>
      </c>
      <c r="H389">
        <v>0.81648299999999996</v>
      </c>
      <c r="I389">
        <v>-0.14304600000000001</v>
      </c>
      <c r="J389">
        <v>9.0075299999999997E-3</v>
      </c>
      <c r="K389" s="6">
        <v>3.0999999999999998E-57</v>
      </c>
      <c r="L389">
        <v>37359</v>
      </c>
    </row>
    <row r="390" spans="1:12" x14ac:dyDescent="0.2">
      <c r="A390" t="s">
        <v>795</v>
      </c>
      <c r="B390" t="str">
        <f>VLOOKUP(Table2[[#This Row],[Metabolite ID]],Table18[],2,FALSE)</f>
        <v>Cholesterol in medium HDL</v>
      </c>
      <c r="C390">
        <v>20</v>
      </c>
      <c r="D390">
        <v>44569930</v>
      </c>
      <c r="E390" t="s">
        <v>973</v>
      </c>
      <c r="F390" t="s">
        <v>894</v>
      </c>
      <c r="G390" t="s">
        <v>895</v>
      </c>
      <c r="H390">
        <v>0.81647899999999995</v>
      </c>
      <c r="I390">
        <v>-0.142846</v>
      </c>
      <c r="J390">
        <v>9.0069599999999996E-3</v>
      </c>
      <c r="K390" s="6">
        <v>5.1E-57</v>
      </c>
      <c r="L390">
        <v>37359</v>
      </c>
    </row>
    <row r="391" spans="1:12" x14ac:dyDescent="0.2">
      <c r="A391" t="s">
        <v>789</v>
      </c>
      <c r="B391" t="str">
        <f>VLOOKUP(Table2[[#This Row],[Metabolite ID]],Table18[],2,FALSE)</f>
        <v>Cholesteryl esters in large VLDL</v>
      </c>
      <c r="C391">
        <v>8</v>
      </c>
      <c r="D391">
        <v>19832646</v>
      </c>
      <c r="E391" t="s">
        <v>3865</v>
      </c>
      <c r="F391" t="s">
        <v>893</v>
      </c>
      <c r="G391" t="s">
        <v>895</v>
      </c>
      <c r="H391">
        <v>0.89808900000000003</v>
      </c>
      <c r="I391">
        <v>0.18292900000000001</v>
      </c>
      <c r="J391">
        <v>1.1560000000000001E-2</v>
      </c>
      <c r="K391" s="6">
        <v>8.7999999999999988E-57</v>
      </c>
      <c r="L391">
        <v>37359</v>
      </c>
    </row>
    <row r="392" spans="1:12" x14ac:dyDescent="0.2">
      <c r="A392" t="s">
        <v>815</v>
      </c>
      <c r="B392" t="str">
        <f>VLOOKUP(Table2[[#This Row],[Metabolite ID]],Table18[],2,FALSE)</f>
        <v>Phospholipids in medium VLDL</v>
      </c>
      <c r="C392">
        <v>8</v>
      </c>
      <c r="D392">
        <v>19850099</v>
      </c>
      <c r="E392" t="s">
        <v>1044</v>
      </c>
      <c r="F392" t="s">
        <v>895</v>
      </c>
      <c r="G392" t="s">
        <v>893</v>
      </c>
      <c r="H392">
        <v>0.90158700000000003</v>
      </c>
      <c r="I392">
        <v>0.18492900000000001</v>
      </c>
      <c r="J392">
        <v>1.17333E-2</v>
      </c>
      <c r="K392" s="6">
        <v>1.0999999999999998E-56</v>
      </c>
      <c r="L392">
        <v>37359</v>
      </c>
    </row>
    <row r="393" spans="1:12" x14ac:dyDescent="0.2">
      <c r="A393" t="s">
        <v>875</v>
      </c>
      <c r="B393" t="str">
        <f>VLOOKUP(Table2[[#This Row],[Metabolite ID]],Table18[],2,FALSE)</f>
        <v>Triglycerides in very small VLDL</v>
      </c>
      <c r="C393">
        <v>15</v>
      </c>
      <c r="D393">
        <v>58683366</v>
      </c>
      <c r="E393" t="s">
        <v>1080</v>
      </c>
      <c r="F393" t="s">
        <v>892</v>
      </c>
      <c r="G393" t="s">
        <v>893</v>
      </c>
      <c r="H393">
        <v>0.38849800000000001</v>
      </c>
      <c r="I393">
        <v>0.113815</v>
      </c>
      <c r="J393">
        <v>7.1865899999999996E-3</v>
      </c>
      <c r="K393" s="6">
        <v>2.3999999999999996E-56</v>
      </c>
      <c r="L393">
        <v>37359</v>
      </c>
    </row>
    <row r="394" spans="1:12" x14ac:dyDescent="0.2">
      <c r="A394" t="s">
        <v>818</v>
      </c>
      <c r="B394" t="str">
        <f>VLOOKUP(Table2[[#This Row],[Metabolite ID]],Table18[],2,FALSE)</f>
        <v>Phenylalanine</v>
      </c>
      <c r="C394">
        <v>4</v>
      </c>
      <c r="D394">
        <v>187164349</v>
      </c>
      <c r="E394" t="s">
        <v>3866</v>
      </c>
      <c r="F394" t="s">
        <v>893</v>
      </c>
      <c r="G394" t="s">
        <v>892</v>
      </c>
      <c r="H394">
        <v>0.48832100000000001</v>
      </c>
      <c r="I394">
        <v>-0.11049100000000001</v>
      </c>
      <c r="J394">
        <v>7.0502500000000001E-3</v>
      </c>
      <c r="K394" s="6">
        <v>3.1999999999999994E-56</v>
      </c>
      <c r="L394">
        <v>37359</v>
      </c>
    </row>
    <row r="395" spans="1:12" x14ac:dyDescent="0.2">
      <c r="A395" t="s">
        <v>775</v>
      </c>
      <c r="B395" t="str">
        <f>VLOOKUP(Table2[[#This Row],[Metabolite ID]],Table18[],2,FALSE)</f>
        <v>Cholesteryl esters in large HDL</v>
      </c>
      <c r="C395">
        <v>16</v>
      </c>
      <c r="D395">
        <v>57010486</v>
      </c>
      <c r="E395" t="s">
        <v>1009</v>
      </c>
      <c r="F395" t="s">
        <v>894</v>
      </c>
      <c r="G395" t="s">
        <v>895</v>
      </c>
      <c r="H395">
        <v>0.94581899999999997</v>
      </c>
      <c r="I395">
        <v>0.25076700000000002</v>
      </c>
      <c r="J395">
        <v>1.6295799999999999E-2</v>
      </c>
      <c r="K395" s="6">
        <v>3.4999999999999993E-56</v>
      </c>
      <c r="L395">
        <v>37359</v>
      </c>
    </row>
    <row r="396" spans="1:12" x14ac:dyDescent="0.2">
      <c r="A396" t="s">
        <v>757</v>
      </c>
      <c r="B396" t="str">
        <f>VLOOKUP(Table2[[#This Row],[Metabolite ID]],Table18[],2,FALSE)</f>
        <v>HDL cholesterol</v>
      </c>
      <c r="C396">
        <v>16</v>
      </c>
      <c r="D396">
        <v>57010486</v>
      </c>
      <c r="E396" t="s">
        <v>1009</v>
      </c>
      <c r="F396" t="s">
        <v>894</v>
      </c>
      <c r="G396" t="s">
        <v>895</v>
      </c>
      <c r="H396">
        <v>0.94581899999999997</v>
      </c>
      <c r="I396">
        <v>0.25113999999999997</v>
      </c>
      <c r="J396">
        <v>1.6322199999999999E-2</v>
      </c>
      <c r="K396" s="6">
        <v>4.0999999999999992E-56</v>
      </c>
      <c r="L396">
        <v>37359</v>
      </c>
    </row>
    <row r="397" spans="1:12" x14ac:dyDescent="0.2">
      <c r="A397" t="s">
        <v>772</v>
      </c>
      <c r="B397" t="str">
        <f>VLOOKUP(Table2[[#This Row],[Metabolite ID]],Table18[],2,FALSE)</f>
        <v>Triglycerides in LDL</v>
      </c>
      <c r="C397">
        <v>19</v>
      </c>
      <c r="D397">
        <v>45411941</v>
      </c>
      <c r="E397" t="s">
        <v>1087</v>
      </c>
      <c r="F397" t="s">
        <v>895</v>
      </c>
      <c r="G397" t="s">
        <v>894</v>
      </c>
      <c r="H397">
        <v>0.84428899999999996</v>
      </c>
      <c r="I397">
        <v>-0.14865100000000001</v>
      </c>
      <c r="J397">
        <v>9.6605900000000001E-3</v>
      </c>
      <c r="K397" s="6">
        <v>5.6999999999999989E-56</v>
      </c>
      <c r="L397">
        <v>37359</v>
      </c>
    </row>
    <row r="398" spans="1:12" x14ac:dyDescent="0.2">
      <c r="A398" t="s">
        <v>853</v>
      </c>
      <c r="B398" t="str">
        <f>VLOOKUP(Table2[[#This Row],[Metabolite ID]],Table18[],2,FALSE)</f>
        <v>Average diameter for VLDL particles</v>
      </c>
      <c r="C398">
        <v>6</v>
      </c>
      <c r="D398">
        <v>161013013</v>
      </c>
      <c r="E398" t="s">
        <v>1038</v>
      </c>
      <c r="F398" t="s">
        <v>895</v>
      </c>
      <c r="G398" t="s">
        <v>894</v>
      </c>
      <c r="H398">
        <v>0.98456699999999997</v>
      </c>
      <c r="I398">
        <v>0.46265000000000001</v>
      </c>
      <c r="J398">
        <v>2.9605099999999999E-2</v>
      </c>
      <c r="K398" s="6">
        <v>9.1999999999999983E-56</v>
      </c>
      <c r="L398">
        <v>37359</v>
      </c>
    </row>
    <row r="399" spans="1:12" x14ac:dyDescent="0.2">
      <c r="A399" t="s">
        <v>839</v>
      </c>
      <c r="B399" t="str">
        <f>VLOOKUP(Table2[[#This Row],[Metabolite ID]],Table18[],2,FALSE)</f>
        <v>Cholesterol in small VLDL</v>
      </c>
      <c r="C399">
        <v>19</v>
      </c>
      <c r="D399">
        <v>45413233</v>
      </c>
      <c r="E399" t="s">
        <v>3853</v>
      </c>
      <c r="F399" t="s">
        <v>893</v>
      </c>
      <c r="G399" t="s">
        <v>895</v>
      </c>
      <c r="H399">
        <v>0.91869000000000001</v>
      </c>
      <c r="I399">
        <v>0.19900399999999999</v>
      </c>
      <c r="J399">
        <v>1.27622E-2</v>
      </c>
      <c r="K399" s="6">
        <v>1.1E-55</v>
      </c>
      <c r="L399">
        <v>37359</v>
      </c>
    </row>
    <row r="400" spans="1:12" x14ac:dyDescent="0.2">
      <c r="A400" t="s">
        <v>856</v>
      </c>
      <c r="B400" t="str">
        <f>VLOOKUP(Table2[[#This Row],[Metabolite ID]],Table18[],2,FALSE)</f>
        <v>Cholesteryl esters in very large HDL</v>
      </c>
      <c r="C400">
        <v>15</v>
      </c>
      <c r="D400">
        <v>58723675</v>
      </c>
      <c r="E400" t="s">
        <v>1007</v>
      </c>
      <c r="F400" t="s">
        <v>894</v>
      </c>
      <c r="G400" t="s">
        <v>895</v>
      </c>
      <c r="H400">
        <v>0.78769800000000001</v>
      </c>
      <c r="I400">
        <v>-0.134327</v>
      </c>
      <c r="J400">
        <v>8.54742E-3</v>
      </c>
      <c r="K400" s="6">
        <v>1.1E-55</v>
      </c>
      <c r="L400">
        <v>37359</v>
      </c>
    </row>
    <row r="401" spans="1:12" x14ac:dyDescent="0.2">
      <c r="A401" t="s">
        <v>857</v>
      </c>
      <c r="B401" t="str">
        <f>VLOOKUP(Table2[[#This Row],[Metabolite ID]],Table18[],2,FALSE)</f>
        <v>Free cholesterol in very large HDL</v>
      </c>
      <c r="C401">
        <v>15</v>
      </c>
      <c r="D401">
        <v>58680178</v>
      </c>
      <c r="E401" t="s">
        <v>1006</v>
      </c>
      <c r="F401" t="s">
        <v>895</v>
      </c>
      <c r="G401" t="s">
        <v>894</v>
      </c>
      <c r="H401">
        <v>0.63983800000000002</v>
      </c>
      <c r="I401">
        <v>-0.11354300000000001</v>
      </c>
      <c r="J401">
        <v>7.2878300000000003E-3</v>
      </c>
      <c r="K401" s="6">
        <v>1.3999999999999999E-55</v>
      </c>
      <c r="L401">
        <v>37359</v>
      </c>
    </row>
    <row r="402" spans="1:12" x14ac:dyDescent="0.2">
      <c r="A402" t="s">
        <v>847</v>
      </c>
      <c r="B402" t="str">
        <f>VLOOKUP(Table2[[#This Row],[Metabolite ID]],Table18[],2,FALSE)</f>
        <v>Total fatty acids</v>
      </c>
      <c r="C402">
        <v>19</v>
      </c>
      <c r="D402">
        <v>45413233</v>
      </c>
      <c r="E402" t="s">
        <v>3853</v>
      </c>
      <c r="F402" t="s">
        <v>893</v>
      </c>
      <c r="G402" t="s">
        <v>895</v>
      </c>
      <c r="H402">
        <v>0.91878599999999999</v>
      </c>
      <c r="I402">
        <v>0.200345</v>
      </c>
      <c r="J402">
        <v>1.28462E-2</v>
      </c>
      <c r="K402" s="6">
        <v>1.8999999999999998E-55</v>
      </c>
      <c r="L402">
        <v>37359</v>
      </c>
    </row>
    <row r="403" spans="1:12" x14ac:dyDescent="0.2">
      <c r="A403" t="s">
        <v>774</v>
      </c>
      <c r="B403" t="str">
        <f>VLOOKUP(Table2[[#This Row],[Metabolite ID]],Table18[],2,FALSE)</f>
        <v>Cholesterol in large HDL</v>
      </c>
      <c r="C403">
        <v>16</v>
      </c>
      <c r="D403">
        <v>57010486</v>
      </c>
      <c r="E403" t="s">
        <v>1009</v>
      </c>
      <c r="F403" t="s">
        <v>894</v>
      </c>
      <c r="G403" t="s">
        <v>895</v>
      </c>
      <c r="H403">
        <v>0.94581899999999997</v>
      </c>
      <c r="I403">
        <v>0.24906600000000001</v>
      </c>
      <c r="J403">
        <v>1.6294199999999998E-2</v>
      </c>
      <c r="K403" s="6">
        <v>2.0999999999999998E-55</v>
      </c>
      <c r="L403">
        <v>37359</v>
      </c>
    </row>
    <row r="404" spans="1:12" x14ac:dyDescent="0.2">
      <c r="A404" t="s">
        <v>797</v>
      </c>
      <c r="B404" t="str">
        <f>VLOOKUP(Table2[[#This Row],[Metabolite ID]],Table18[],2,FALSE)</f>
        <v>Free cholesterol in medium HDL</v>
      </c>
      <c r="C404">
        <v>16</v>
      </c>
      <c r="D404">
        <v>56991363</v>
      </c>
      <c r="E404" t="s">
        <v>960</v>
      </c>
      <c r="F404" t="s">
        <v>894</v>
      </c>
      <c r="G404" t="s">
        <v>895</v>
      </c>
      <c r="H404">
        <v>0.68096800000000002</v>
      </c>
      <c r="I404">
        <v>-0.117058</v>
      </c>
      <c r="J404">
        <v>7.49061E-3</v>
      </c>
      <c r="K404" s="6">
        <v>2.699999999999999E-55</v>
      </c>
      <c r="L404">
        <v>37359</v>
      </c>
    </row>
    <row r="405" spans="1:12" x14ac:dyDescent="0.2">
      <c r="A405" t="s">
        <v>788</v>
      </c>
      <c r="B405" t="str">
        <f>VLOOKUP(Table2[[#This Row],[Metabolite ID]],Table18[],2,FALSE)</f>
        <v>Cholesterol in large VLDL</v>
      </c>
      <c r="C405">
        <v>8</v>
      </c>
      <c r="D405">
        <v>19818773</v>
      </c>
      <c r="E405" t="s">
        <v>1043</v>
      </c>
      <c r="F405" t="s">
        <v>893</v>
      </c>
      <c r="G405" t="s">
        <v>895</v>
      </c>
      <c r="H405">
        <v>0.89824599999999999</v>
      </c>
      <c r="I405">
        <v>0.181059</v>
      </c>
      <c r="J405">
        <v>1.1634800000000001E-2</v>
      </c>
      <c r="K405" s="6">
        <v>3.3999999999999997E-55</v>
      </c>
      <c r="L405">
        <v>37359</v>
      </c>
    </row>
    <row r="406" spans="1:12" x14ac:dyDescent="0.2">
      <c r="A406" t="s">
        <v>840</v>
      </c>
      <c r="B406" t="str">
        <f>VLOOKUP(Table2[[#This Row],[Metabolite ID]],Table18[],2,FALSE)</f>
        <v>Cholesteryl esters in small VLDL</v>
      </c>
      <c r="C406">
        <v>16</v>
      </c>
      <c r="D406">
        <v>56993324</v>
      </c>
      <c r="E406" t="s">
        <v>1083</v>
      </c>
      <c r="F406" t="s">
        <v>894</v>
      </c>
      <c r="G406" t="s">
        <v>892</v>
      </c>
      <c r="H406">
        <v>0.68220499999999995</v>
      </c>
      <c r="I406">
        <v>0.11631900000000001</v>
      </c>
      <c r="J406">
        <v>7.4786000000000002E-3</v>
      </c>
      <c r="K406" s="6">
        <v>4E-55</v>
      </c>
      <c r="L406">
        <v>37359</v>
      </c>
    </row>
    <row r="407" spans="1:12" x14ac:dyDescent="0.2">
      <c r="A407" t="s">
        <v>855</v>
      </c>
      <c r="B407" t="str">
        <f>VLOOKUP(Table2[[#This Row],[Metabolite ID]],Table18[],2,FALSE)</f>
        <v>Cholesterol in very large HDL</v>
      </c>
      <c r="C407">
        <v>11</v>
      </c>
      <c r="D407">
        <v>61557803</v>
      </c>
      <c r="E407" t="s">
        <v>1002</v>
      </c>
      <c r="F407" t="s">
        <v>895</v>
      </c>
      <c r="G407" t="s">
        <v>894</v>
      </c>
      <c r="H407">
        <v>0.65229599999999999</v>
      </c>
      <c r="I407">
        <v>0.11378000000000001</v>
      </c>
      <c r="J407">
        <v>7.3199500000000004E-3</v>
      </c>
      <c r="K407" s="6">
        <v>4.0999999999999998E-55</v>
      </c>
      <c r="L407">
        <v>37359</v>
      </c>
    </row>
    <row r="408" spans="1:12" x14ac:dyDescent="0.2">
      <c r="A408" t="s">
        <v>787</v>
      </c>
      <c r="B408" t="str">
        <f>VLOOKUP(Table2[[#This Row],[Metabolite ID]],Table18[],2,FALSE)</f>
        <v>Triglycerides in large LDL</v>
      </c>
      <c r="C408">
        <v>19</v>
      </c>
      <c r="D408">
        <v>45411941</v>
      </c>
      <c r="E408" t="s">
        <v>1087</v>
      </c>
      <c r="F408" t="s">
        <v>895</v>
      </c>
      <c r="G408" t="s">
        <v>894</v>
      </c>
      <c r="H408">
        <v>0.84428899999999996</v>
      </c>
      <c r="I408">
        <v>-0.146513</v>
      </c>
      <c r="J408">
        <v>9.6602100000000007E-3</v>
      </c>
      <c r="K408" s="6">
        <v>5.5999999999999997E-55</v>
      </c>
      <c r="L408">
        <v>37359</v>
      </c>
    </row>
    <row r="409" spans="1:12" x14ac:dyDescent="0.2">
      <c r="A409" t="s">
        <v>846</v>
      </c>
      <c r="B409" t="str">
        <f>VLOOKUP(Table2[[#This Row],[Metabolite ID]],Table18[],2,FALSE)</f>
        <v>Total cholines</v>
      </c>
      <c r="C409">
        <v>15</v>
      </c>
      <c r="D409">
        <v>58678720</v>
      </c>
      <c r="E409" t="s">
        <v>3854</v>
      </c>
      <c r="F409" t="s">
        <v>895</v>
      </c>
      <c r="G409" t="s">
        <v>894</v>
      </c>
      <c r="H409">
        <v>0.35016700000000001</v>
      </c>
      <c r="I409">
        <v>0.115511</v>
      </c>
      <c r="J409">
        <v>7.4022100000000002E-3</v>
      </c>
      <c r="K409" s="6">
        <v>5.9999999999999996E-55</v>
      </c>
      <c r="L409">
        <v>37359</v>
      </c>
    </row>
    <row r="410" spans="1:12" x14ac:dyDescent="0.2">
      <c r="A410" t="s">
        <v>791</v>
      </c>
      <c r="B410" t="str">
        <f>VLOOKUP(Table2[[#This Row],[Metabolite ID]],Table18[],2,FALSE)</f>
        <v>Total lipids in large VLDL</v>
      </c>
      <c r="C410">
        <v>8</v>
      </c>
      <c r="D410">
        <v>19818773</v>
      </c>
      <c r="E410" t="s">
        <v>1043</v>
      </c>
      <c r="F410" t="s">
        <v>893</v>
      </c>
      <c r="G410" t="s">
        <v>895</v>
      </c>
      <c r="H410">
        <v>0.89824800000000005</v>
      </c>
      <c r="I410">
        <v>0.17918700000000001</v>
      </c>
      <c r="J410">
        <v>1.16334E-2</v>
      </c>
      <c r="K410" s="6">
        <v>1.1E-54</v>
      </c>
      <c r="L410">
        <v>37359</v>
      </c>
    </row>
    <row r="411" spans="1:12" x14ac:dyDescent="0.2">
      <c r="A411" t="s">
        <v>849</v>
      </c>
      <c r="B411" t="str">
        <f>VLOOKUP(Table2[[#This Row],[Metabolite ID]],Table18[],2,FALSE)</f>
        <v>Tyrosine</v>
      </c>
      <c r="C411">
        <v>6</v>
      </c>
      <c r="D411">
        <v>111492119</v>
      </c>
      <c r="E411" t="s">
        <v>3867</v>
      </c>
      <c r="F411" t="s">
        <v>895</v>
      </c>
      <c r="G411" t="s">
        <v>894</v>
      </c>
      <c r="H411">
        <v>0.279225</v>
      </c>
      <c r="I411">
        <v>0.12395</v>
      </c>
      <c r="J411">
        <v>7.9348999999999999E-3</v>
      </c>
      <c r="K411" s="6">
        <v>1.1E-54</v>
      </c>
      <c r="L411">
        <v>37359</v>
      </c>
    </row>
    <row r="412" spans="1:12" x14ac:dyDescent="0.2">
      <c r="A412" t="s">
        <v>792</v>
      </c>
      <c r="B412" t="str">
        <f>VLOOKUP(Table2[[#This Row],[Metabolite ID]],Table18[],2,FALSE)</f>
        <v>Concentration of large VLDL particles</v>
      </c>
      <c r="C412">
        <v>8</v>
      </c>
      <c r="D412">
        <v>19818773</v>
      </c>
      <c r="E412" t="s">
        <v>1043</v>
      </c>
      <c r="F412" t="s">
        <v>893</v>
      </c>
      <c r="G412" t="s">
        <v>895</v>
      </c>
      <c r="H412">
        <v>0.89824800000000005</v>
      </c>
      <c r="I412">
        <v>0.17911299999999999</v>
      </c>
      <c r="J412">
        <v>1.16334E-2</v>
      </c>
      <c r="K412" s="6">
        <v>1.1999999999999999E-54</v>
      </c>
      <c r="L412">
        <v>37359</v>
      </c>
    </row>
    <row r="413" spans="1:12" x14ac:dyDescent="0.2">
      <c r="A413" t="s">
        <v>872</v>
      </c>
      <c r="B413" t="str">
        <f>VLOOKUP(Table2[[#This Row],[Metabolite ID]],Table18[],2,FALSE)</f>
        <v>Total lipids in very small VLDL</v>
      </c>
      <c r="C413">
        <v>15</v>
      </c>
      <c r="D413">
        <v>58723479</v>
      </c>
      <c r="E413" t="s">
        <v>1111</v>
      </c>
      <c r="F413" t="s">
        <v>895</v>
      </c>
      <c r="G413" t="s">
        <v>894</v>
      </c>
      <c r="H413">
        <v>0.78511699999999995</v>
      </c>
      <c r="I413">
        <v>-0.13156499999999999</v>
      </c>
      <c r="J413">
        <v>8.5397000000000008E-3</v>
      </c>
      <c r="K413" s="6">
        <v>1.5E-54</v>
      </c>
      <c r="L413">
        <v>37359</v>
      </c>
    </row>
    <row r="414" spans="1:12" x14ac:dyDescent="0.2">
      <c r="A414" t="s">
        <v>822</v>
      </c>
      <c r="B414" t="str">
        <f>VLOOKUP(Table2[[#This Row],[Metabolite ID]],Table18[],2,FALSE)</f>
        <v>Total triglycerides</v>
      </c>
      <c r="C414">
        <v>8</v>
      </c>
      <c r="D414">
        <v>126500031</v>
      </c>
      <c r="E414" t="s">
        <v>957</v>
      </c>
      <c r="F414" t="s">
        <v>894</v>
      </c>
      <c r="G414" t="s">
        <v>893</v>
      </c>
      <c r="H414">
        <v>0.58312600000000003</v>
      </c>
      <c r="I414">
        <v>0.112524</v>
      </c>
      <c r="J414">
        <v>7.3347899999999999E-3</v>
      </c>
      <c r="K414" s="6">
        <v>1.7999999999999999E-54</v>
      </c>
      <c r="L414">
        <v>37359</v>
      </c>
    </row>
    <row r="415" spans="1:12" x14ac:dyDescent="0.2">
      <c r="A415" t="s">
        <v>857</v>
      </c>
      <c r="B415" t="str">
        <f>VLOOKUP(Table2[[#This Row],[Metabolite ID]],Table18[],2,FALSE)</f>
        <v>Free cholesterol in very large HDL</v>
      </c>
      <c r="C415">
        <v>11</v>
      </c>
      <c r="D415">
        <v>61557803</v>
      </c>
      <c r="E415" t="s">
        <v>1002</v>
      </c>
      <c r="F415" t="s">
        <v>895</v>
      </c>
      <c r="G415" t="s">
        <v>894</v>
      </c>
      <c r="H415">
        <v>0.65229599999999999</v>
      </c>
      <c r="I415">
        <v>0.11274000000000001</v>
      </c>
      <c r="J415">
        <v>7.3155800000000003E-3</v>
      </c>
      <c r="K415" s="6">
        <v>3.999999999999999E-54</v>
      </c>
      <c r="L415">
        <v>37359</v>
      </c>
    </row>
    <row r="416" spans="1:12" x14ac:dyDescent="0.2">
      <c r="A416" t="s">
        <v>856</v>
      </c>
      <c r="B416" t="str">
        <f>VLOOKUP(Table2[[#This Row],[Metabolite ID]],Table18[],2,FALSE)</f>
        <v>Cholesteryl esters in very large HDL</v>
      </c>
      <c r="C416">
        <v>11</v>
      </c>
      <c r="D416">
        <v>61557803</v>
      </c>
      <c r="E416" t="s">
        <v>1002</v>
      </c>
      <c r="F416" t="s">
        <v>895</v>
      </c>
      <c r="G416" t="s">
        <v>894</v>
      </c>
      <c r="H416">
        <v>0.65229599999999999</v>
      </c>
      <c r="I416">
        <v>0.11272</v>
      </c>
      <c r="J416">
        <v>7.3226899999999998E-3</v>
      </c>
      <c r="K416" s="6">
        <v>4.3999999999999999E-54</v>
      </c>
      <c r="L416">
        <v>37359</v>
      </c>
    </row>
    <row r="417" spans="1:12" x14ac:dyDescent="0.2">
      <c r="A417" t="s">
        <v>875</v>
      </c>
      <c r="B417" t="str">
        <f>VLOOKUP(Table2[[#This Row],[Metabolite ID]],Table18[],2,FALSE)</f>
        <v>Triglycerides in very small VLDL</v>
      </c>
      <c r="C417">
        <v>8</v>
      </c>
      <c r="D417">
        <v>126500031</v>
      </c>
      <c r="E417" t="s">
        <v>957</v>
      </c>
      <c r="F417" t="s">
        <v>894</v>
      </c>
      <c r="G417" t="s">
        <v>893</v>
      </c>
      <c r="H417">
        <v>0.58312600000000003</v>
      </c>
      <c r="I417">
        <v>0.111958</v>
      </c>
      <c r="J417">
        <v>7.3290200000000003E-3</v>
      </c>
      <c r="K417" s="6">
        <v>5.2E-54</v>
      </c>
      <c r="L417">
        <v>37359</v>
      </c>
    </row>
    <row r="418" spans="1:12" x14ac:dyDescent="0.2">
      <c r="A418" t="s">
        <v>837</v>
      </c>
      <c r="B418" t="str">
        <f>VLOOKUP(Table2[[#This Row],[Metabolite ID]],Table18[],2,FALSE)</f>
        <v>Triglycerides in small LDL</v>
      </c>
      <c r="C418">
        <v>19</v>
      </c>
      <c r="D418">
        <v>45411941</v>
      </c>
      <c r="E418" t="s">
        <v>1087</v>
      </c>
      <c r="F418" t="s">
        <v>895</v>
      </c>
      <c r="G418" t="s">
        <v>894</v>
      </c>
      <c r="H418">
        <v>0.84428899999999996</v>
      </c>
      <c r="I418">
        <v>-0.14597299999999999</v>
      </c>
      <c r="J418">
        <v>9.6596700000000004E-3</v>
      </c>
      <c r="K418" s="6">
        <v>7.3999999999999971E-54</v>
      </c>
      <c r="L418">
        <v>37359</v>
      </c>
    </row>
    <row r="419" spans="1:12" x14ac:dyDescent="0.2">
      <c r="A419" t="s">
        <v>810</v>
      </c>
      <c r="B419" t="str">
        <f>VLOOKUP(Table2[[#This Row],[Metabolite ID]],Table18[],2,FALSE)</f>
        <v>Cholesterol in medium VLDL</v>
      </c>
      <c r="C419">
        <v>8</v>
      </c>
      <c r="D419">
        <v>19818773</v>
      </c>
      <c r="E419" t="s">
        <v>1043</v>
      </c>
      <c r="F419" t="s">
        <v>893</v>
      </c>
      <c r="G419" t="s">
        <v>895</v>
      </c>
      <c r="H419">
        <v>0.89825100000000002</v>
      </c>
      <c r="I419">
        <v>0.178374</v>
      </c>
      <c r="J419">
        <v>1.16265E-2</v>
      </c>
      <c r="K419" s="6">
        <v>7.9999999999999979E-54</v>
      </c>
      <c r="L419">
        <v>37359</v>
      </c>
    </row>
    <row r="420" spans="1:12" x14ac:dyDescent="0.2">
      <c r="A420" t="s">
        <v>844</v>
      </c>
      <c r="B420" t="str">
        <f>VLOOKUP(Table2[[#This Row],[Metabolite ID]],Table18[],2,FALSE)</f>
        <v>Phospholipids in small VLDL</v>
      </c>
      <c r="C420">
        <v>8</v>
      </c>
      <c r="D420">
        <v>126500031</v>
      </c>
      <c r="E420" t="s">
        <v>957</v>
      </c>
      <c r="F420" t="s">
        <v>894</v>
      </c>
      <c r="G420" t="s">
        <v>893</v>
      </c>
      <c r="H420">
        <v>0.58312600000000003</v>
      </c>
      <c r="I420">
        <v>0.111498</v>
      </c>
      <c r="J420">
        <v>7.3262099999999997E-3</v>
      </c>
      <c r="K420" s="6">
        <v>8.2000000000000001E-54</v>
      </c>
      <c r="L420">
        <v>37359</v>
      </c>
    </row>
    <row r="421" spans="1:12" x14ac:dyDescent="0.2">
      <c r="A421" t="s">
        <v>845</v>
      </c>
      <c r="B421" t="str">
        <f>VLOOKUP(Table2[[#This Row],[Metabolite ID]],Table18[],2,FALSE)</f>
        <v>Triglycerides in small VLDL</v>
      </c>
      <c r="C421">
        <v>8</v>
      </c>
      <c r="D421">
        <v>126500031</v>
      </c>
      <c r="E421" t="s">
        <v>957</v>
      </c>
      <c r="F421" t="s">
        <v>894</v>
      </c>
      <c r="G421" t="s">
        <v>893</v>
      </c>
      <c r="H421">
        <v>0.58312600000000003</v>
      </c>
      <c r="I421">
        <v>0.11093799999999999</v>
      </c>
      <c r="J421">
        <v>7.32746E-3</v>
      </c>
      <c r="K421" s="6">
        <v>1.8999999999999999E-53</v>
      </c>
      <c r="L421">
        <v>37359</v>
      </c>
    </row>
    <row r="422" spans="1:12" x14ac:dyDescent="0.2">
      <c r="A422" t="s">
        <v>822</v>
      </c>
      <c r="B422" t="str">
        <f>VLOOKUP(Table2[[#This Row],[Metabolite ID]],Table18[],2,FALSE)</f>
        <v>Total triglycerides</v>
      </c>
      <c r="C422">
        <v>8</v>
      </c>
      <c r="D422">
        <v>19836984</v>
      </c>
      <c r="E422" t="s">
        <v>3860</v>
      </c>
      <c r="F422" t="s">
        <v>894</v>
      </c>
      <c r="G422" t="s">
        <v>895</v>
      </c>
      <c r="H422">
        <v>0.90113299999999996</v>
      </c>
      <c r="I422">
        <v>0.17874699999999999</v>
      </c>
      <c r="J422">
        <v>1.1724500000000001E-2</v>
      </c>
      <c r="K422" s="6">
        <v>2.0999999999999998E-53</v>
      </c>
      <c r="L422">
        <v>37359</v>
      </c>
    </row>
    <row r="423" spans="1:12" x14ac:dyDescent="0.2">
      <c r="A423" t="s">
        <v>794</v>
      </c>
      <c r="B423" t="str">
        <f>VLOOKUP(Table2[[#This Row],[Metabolite ID]],Table18[],2,FALSE)</f>
        <v>Triglycerides in large VLDL</v>
      </c>
      <c r="C423">
        <v>8</v>
      </c>
      <c r="D423">
        <v>19818773</v>
      </c>
      <c r="E423" t="s">
        <v>1043</v>
      </c>
      <c r="F423" t="s">
        <v>893</v>
      </c>
      <c r="G423" t="s">
        <v>895</v>
      </c>
      <c r="H423">
        <v>0.89825600000000005</v>
      </c>
      <c r="I423">
        <v>0.177151</v>
      </c>
      <c r="J423">
        <v>1.1631600000000001E-2</v>
      </c>
      <c r="K423" s="6">
        <v>2.2999999999999987E-53</v>
      </c>
      <c r="L423">
        <v>37359</v>
      </c>
    </row>
    <row r="424" spans="1:12" x14ac:dyDescent="0.2">
      <c r="A424" t="s">
        <v>839</v>
      </c>
      <c r="B424" t="str">
        <f>VLOOKUP(Table2[[#This Row],[Metabolite ID]],Table18[],2,FALSE)</f>
        <v>Cholesterol in small VLDL</v>
      </c>
      <c r="C424">
        <v>16</v>
      </c>
      <c r="D424">
        <v>56993324</v>
      </c>
      <c r="E424" t="s">
        <v>1083</v>
      </c>
      <c r="F424" t="s">
        <v>894</v>
      </c>
      <c r="G424" t="s">
        <v>892</v>
      </c>
      <c r="H424">
        <v>0.68219200000000002</v>
      </c>
      <c r="I424">
        <v>0.114232</v>
      </c>
      <c r="J424">
        <v>7.4747099999999999E-3</v>
      </c>
      <c r="K424" s="6">
        <v>2.5E-53</v>
      </c>
      <c r="L424">
        <v>37359</v>
      </c>
    </row>
    <row r="425" spans="1:12" x14ac:dyDescent="0.2">
      <c r="A425" t="s">
        <v>793</v>
      </c>
      <c r="B425" t="str">
        <f>VLOOKUP(Table2[[#This Row],[Metabolite ID]],Table18[],2,FALSE)</f>
        <v>Phospholipids in large VLDL</v>
      </c>
      <c r="C425">
        <v>8</v>
      </c>
      <c r="D425">
        <v>19818773</v>
      </c>
      <c r="E425" t="s">
        <v>1043</v>
      </c>
      <c r="F425" t="s">
        <v>893</v>
      </c>
      <c r="G425" t="s">
        <v>895</v>
      </c>
      <c r="H425">
        <v>0.89826300000000003</v>
      </c>
      <c r="I425">
        <v>0.176784</v>
      </c>
      <c r="J425">
        <v>1.16332E-2</v>
      </c>
      <c r="K425" s="6">
        <v>3.8999999999999997E-53</v>
      </c>
      <c r="L425">
        <v>37359</v>
      </c>
    </row>
    <row r="426" spans="1:12" x14ac:dyDescent="0.2">
      <c r="A426" t="s">
        <v>843</v>
      </c>
      <c r="B426" t="str">
        <f>VLOOKUP(Table2[[#This Row],[Metabolite ID]],Table18[],2,FALSE)</f>
        <v>Concentration of small VLDL particles</v>
      </c>
      <c r="C426">
        <v>8</v>
      </c>
      <c r="D426">
        <v>19830921</v>
      </c>
      <c r="E426" t="s">
        <v>1077</v>
      </c>
      <c r="F426" t="s">
        <v>894</v>
      </c>
      <c r="G426" t="s">
        <v>895</v>
      </c>
      <c r="H426">
        <v>0.87409300000000001</v>
      </c>
      <c r="I426">
        <v>0.160105</v>
      </c>
      <c r="J426">
        <v>1.0477200000000001E-2</v>
      </c>
      <c r="K426" s="6">
        <v>5.5999999999999997E-53</v>
      </c>
      <c r="L426">
        <v>37359</v>
      </c>
    </row>
    <row r="427" spans="1:12" x14ac:dyDescent="0.2">
      <c r="A427" t="s">
        <v>848</v>
      </c>
      <c r="B427" t="str">
        <f>VLOOKUP(Table2[[#This Row],[Metabolite ID]],Table18[],2,FALSE)</f>
        <v>Phosphoglycerides</v>
      </c>
      <c r="C427">
        <v>15</v>
      </c>
      <c r="D427">
        <v>58678720</v>
      </c>
      <c r="E427" t="s">
        <v>3854</v>
      </c>
      <c r="F427" t="s">
        <v>895</v>
      </c>
      <c r="G427" t="s">
        <v>894</v>
      </c>
      <c r="H427">
        <v>0.35015400000000002</v>
      </c>
      <c r="I427">
        <v>0.113414</v>
      </c>
      <c r="J427">
        <v>7.4037E-3</v>
      </c>
      <c r="K427" s="6">
        <v>7.4999999999999973E-53</v>
      </c>
      <c r="L427">
        <v>37359</v>
      </c>
    </row>
    <row r="428" spans="1:12" x14ac:dyDescent="0.2">
      <c r="A428" t="s">
        <v>870</v>
      </c>
      <c r="B428" t="str">
        <f>VLOOKUP(Table2[[#This Row],[Metabolite ID]],Table18[],2,FALSE)</f>
        <v>Cholesteryl esters in very small VLDL</v>
      </c>
      <c r="C428">
        <v>19</v>
      </c>
      <c r="D428">
        <v>45392254</v>
      </c>
      <c r="E428" t="s">
        <v>3856</v>
      </c>
      <c r="F428" t="s">
        <v>894</v>
      </c>
      <c r="G428" t="s">
        <v>895</v>
      </c>
      <c r="H428">
        <v>0.830457</v>
      </c>
      <c r="I428">
        <v>-0.14033699999999999</v>
      </c>
      <c r="J428">
        <v>9.29257E-3</v>
      </c>
      <c r="K428" s="6">
        <v>9.3999999999999995E-53</v>
      </c>
      <c r="L428">
        <v>37359</v>
      </c>
    </row>
    <row r="429" spans="1:12" x14ac:dyDescent="0.2">
      <c r="A429" t="s">
        <v>809</v>
      </c>
      <c r="B429" t="str">
        <f>VLOOKUP(Table2[[#This Row],[Metabolite ID]],Table18[],2,FALSE)</f>
        <v>Monounsaturated fatty acids</v>
      </c>
      <c r="C429">
        <v>2</v>
      </c>
      <c r="D429">
        <v>27730940</v>
      </c>
      <c r="E429" t="s">
        <v>967</v>
      </c>
      <c r="F429" t="s">
        <v>895</v>
      </c>
      <c r="G429" t="s">
        <v>894</v>
      </c>
      <c r="H429">
        <v>0.396428</v>
      </c>
      <c r="I429">
        <v>0.108793</v>
      </c>
      <c r="J429">
        <v>7.1781500000000003E-3</v>
      </c>
      <c r="K429" s="6">
        <v>1.1E-52</v>
      </c>
      <c r="L429">
        <v>37359</v>
      </c>
    </row>
    <row r="430" spans="1:12" x14ac:dyDescent="0.2">
      <c r="A430" t="s">
        <v>788</v>
      </c>
      <c r="B430" t="str">
        <f>VLOOKUP(Table2[[#This Row],[Metabolite ID]],Table18[],2,FALSE)</f>
        <v>Cholesterol in large VLDL</v>
      </c>
      <c r="C430">
        <v>8</v>
      </c>
      <c r="D430">
        <v>19850099</v>
      </c>
      <c r="E430" t="s">
        <v>1044</v>
      </c>
      <c r="F430" t="s">
        <v>895</v>
      </c>
      <c r="G430" t="s">
        <v>893</v>
      </c>
      <c r="H430">
        <v>0.90158199999999999</v>
      </c>
      <c r="I430">
        <v>0.17769199999999999</v>
      </c>
      <c r="J430">
        <v>1.17462E-2</v>
      </c>
      <c r="K430" s="6">
        <v>1.9000000000000002E-52</v>
      </c>
      <c r="L430">
        <v>37359</v>
      </c>
    </row>
    <row r="431" spans="1:12" x14ac:dyDescent="0.2">
      <c r="A431" t="s">
        <v>830</v>
      </c>
      <c r="B431" t="str">
        <f>VLOOKUP(Table2[[#This Row],[Metabolite ID]],Table18[],2,FALSE)</f>
        <v>Triglycerides in small HDL</v>
      </c>
      <c r="C431">
        <v>15</v>
      </c>
      <c r="D431">
        <v>58722590</v>
      </c>
      <c r="E431" t="s">
        <v>1082</v>
      </c>
      <c r="F431" t="s">
        <v>893</v>
      </c>
      <c r="G431" t="s">
        <v>1081</v>
      </c>
      <c r="H431">
        <v>0.79082399999999997</v>
      </c>
      <c r="I431">
        <v>-0.12903700000000001</v>
      </c>
      <c r="J431">
        <v>8.6450299999999997E-3</v>
      </c>
      <c r="K431" s="6">
        <v>1.9000000000000002E-52</v>
      </c>
      <c r="L431">
        <v>37359</v>
      </c>
    </row>
    <row r="432" spans="1:12" x14ac:dyDescent="0.2">
      <c r="A432" t="s">
        <v>788</v>
      </c>
      <c r="B432" t="str">
        <f>VLOOKUP(Table2[[#This Row],[Metabolite ID]],Table18[],2,FALSE)</f>
        <v>Cholesterol in large VLDL</v>
      </c>
      <c r="C432">
        <v>6</v>
      </c>
      <c r="D432">
        <v>161013013</v>
      </c>
      <c r="E432" t="s">
        <v>1038</v>
      </c>
      <c r="F432" t="s">
        <v>895</v>
      </c>
      <c r="G432" t="s">
        <v>894</v>
      </c>
      <c r="H432">
        <v>0.98457899999999998</v>
      </c>
      <c r="I432">
        <v>0.45078299999999999</v>
      </c>
      <c r="J432">
        <v>2.96225E-2</v>
      </c>
      <c r="K432" s="6">
        <v>2.0999999999999999E-52</v>
      </c>
      <c r="L432">
        <v>37359</v>
      </c>
    </row>
    <row r="433" spans="1:12" x14ac:dyDescent="0.2">
      <c r="A433" t="s">
        <v>843</v>
      </c>
      <c r="B433" t="str">
        <f>VLOOKUP(Table2[[#This Row],[Metabolite ID]],Table18[],2,FALSE)</f>
        <v>Concentration of small VLDL particles</v>
      </c>
      <c r="C433">
        <v>8</v>
      </c>
      <c r="D433">
        <v>126500031</v>
      </c>
      <c r="E433" t="s">
        <v>957</v>
      </c>
      <c r="F433" t="s">
        <v>894</v>
      </c>
      <c r="G433" t="s">
        <v>893</v>
      </c>
      <c r="H433">
        <v>0.58312600000000003</v>
      </c>
      <c r="I433">
        <v>0.109941</v>
      </c>
      <c r="J433">
        <v>7.3259500000000003E-3</v>
      </c>
      <c r="K433" s="6">
        <v>2.0999999999999999E-52</v>
      </c>
      <c r="L433">
        <v>37359</v>
      </c>
    </row>
    <row r="434" spans="1:12" x14ac:dyDescent="0.2">
      <c r="A434" t="s">
        <v>797</v>
      </c>
      <c r="B434" t="str">
        <f>VLOOKUP(Table2[[#This Row],[Metabolite ID]],Table18[],2,FALSE)</f>
        <v>Free cholesterol in medium HDL</v>
      </c>
      <c r="C434">
        <v>20</v>
      </c>
      <c r="D434">
        <v>44569930</v>
      </c>
      <c r="E434" t="s">
        <v>973</v>
      </c>
      <c r="F434" t="s">
        <v>894</v>
      </c>
      <c r="G434" t="s">
        <v>895</v>
      </c>
      <c r="H434">
        <v>0.81648299999999996</v>
      </c>
      <c r="I434">
        <v>-0.13669899999999999</v>
      </c>
      <c r="J434">
        <v>9.0062200000000005E-3</v>
      </c>
      <c r="K434" s="6">
        <v>2.2000000000000001E-52</v>
      </c>
      <c r="L434">
        <v>37359</v>
      </c>
    </row>
    <row r="435" spans="1:12" x14ac:dyDescent="0.2">
      <c r="A435" t="s">
        <v>792</v>
      </c>
      <c r="B435" t="str">
        <f>VLOOKUP(Table2[[#This Row],[Metabolite ID]],Table18[],2,FALSE)</f>
        <v>Concentration of large VLDL particles</v>
      </c>
      <c r="C435">
        <v>8</v>
      </c>
      <c r="D435">
        <v>19850099</v>
      </c>
      <c r="E435" t="s">
        <v>1044</v>
      </c>
      <c r="F435" t="s">
        <v>895</v>
      </c>
      <c r="G435" t="s">
        <v>893</v>
      </c>
      <c r="H435">
        <v>0.90158499999999997</v>
      </c>
      <c r="I435">
        <v>0.176403</v>
      </c>
      <c r="J435">
        <v>1.17448E-2</v>
      </c>
      <c r="K435" s="6">
        <v>3.0999999999999999E-52</v>
      </c>
      <c r="L435">
        <v>37359</v>
      </c>
    </row>
    <row r="436" spans="1:12" x14ac:dyDescent="0.2">
      <c r="A436" t="s">
        <v>791</v>
      </c>
      <c r="B436" t="str">
        <f>VLOOKUP(Table2[[#This Row],[Metabolite ID]],Table18[],2,FALSE)</f>
        <v>Total lipids in large VLDL</v>
      </c>
      <c r="C436">
        <v>8</v>
      </c>
      <c r="D436">
        <v>19850099</v>
      </c>
      <c r="E436" t="s">
        <v>1044</v>
      </c>
      <c r="F436" t="s">
        <v>895</v>
      </c>
      <c r="G436" t="s">
        <v>893</v>
      </c>
      <c r="H436">
        <v>0.90158499999999997</v>
      </c>
      <c r="I436">
        <v>0.17640500000000001</v>
      </c>
      <c r="J436">
        <v>1.17448E-2</v>
      </c>
      <c r="K436" s="6">
        <v>3.2000000000000001E-52</v>
      </c>
      <c r="L436">
        <v>37359</v>
      </c>
    </row>
    <row r="437" spans="1:12" x14ac:dyDescent="0.2">
      <c r="A437" t="s">
        <v>823</v>
      </c>
      <c r="B437" t="str">
        <f>VLOOKUP(Table2[[#This Row],[Metabolite ID]],Table18[],2,FALSE)</f>
        <v>Saturated fatty acids</v>
      </c>
      <c r="C437">
        <v>11</v>
      </c>
      <c r="D437">
        <v>116648917</v>
      </c>
      <c r="E437" t="s">
        <v>1003</v>
      </c>
      <c r="F437" t="s">
        <v>893</v>
      </c>
      <c r="G437" t="s">
        <v>894</v>
      </c>
      <c r="H437">
        <v>0.13259699999999999</v>
      </c>
      <c r="I437">
        <v>0.15537200000000001</v>
      </c>
      <c r="J437">
        <v>1.0355E-2</v>
      </c>
      <c r="K437" s="6">
        <v>3.9000000000000002E-52</v>
      </c>
      <c r="L437">
        <v>37359</v>
      </c>
    </row>
    <row r="438" spans="1:12" x14ac:dyDescent="0.2">
      <c r="A438" t="s">
        <v>872</v>
      </c>
      <c r="B438" t="str">
        <f>VLOOKUP(Table2[[#This Row],[Metabolite ID]],Table18[],2,FALSE)</f>
        <v>Total lipids in very small VLDL</v>
      </c>
      <c r="C438">
        <v>19</v>
      </c>
      <c r="D438">
        <v>11198187</v>
      </c>
      <c r="E438" t="s">
        <v>3864</v>
      </c>
      <c r="F438" t="s">
        <v>894</v>
      </c>
      <c r="G438" t="s">
        <v>895</v>
      </c>
      <c r="H438">
        <v>0.88063599999999997</v>
      </c>
      <c r="I438">
        <v>0.16101099999999999</v>
      </c>
      <c r="J438">
        <v>1.08302E-2</v>
      </c>
      <c r="K438" s="6">
        <v>4.5999999999999999E-52</v>
      </c>
      <c r="L438">
        <v>37359</v>
      </c>
    </row>
    <row r="439" spans="1:12" x14ac:dyDescent="0.2">
      <c r="A439" t="s">
        <v>810</v>
      </c>
      <c r="B439" t="str">
        <f>VLOOKUP(Table2[[#This Row],[Metabolite ID]],Table18[],2,FALSE)</f>
        <v>Cholesterol in medium VLDL</v>
      </c>
      <c r="C439">
        <v>8</v>
      </c>
      <c r="D439">
        <v>19850099</v>
      </c>
      <c r="E439" t="s">
        <v>1044</v>
      </c>
      <c r="F439" t="s">
        <v>895</v>
      </c>
      <c r="G439" t="s">
        <v>893</v>
      </c>
      <c r="H439">
        <v>0.90158700000000003</v>
      </c>
      <c r="I439">
        <v>0.17607</v>
      </c>
      <c r="J439">
        <v>1.1737900000000001E-2</v>
      </c>
      <c r="K439" s="6">
        <v>8.8999999999999995E-52</v>
      </c>
      <c r="L439">
        <v>37359</v>
      </c>
    </row>
    <row r="440" spans="1:12" x14ac:dyDescent="0.2">
      <c r="A440" t="s">
        <v>746</v>
      </c>
      <c r="B440" t="str">
        <f>VLOOKUP(Table2[[#This Row],[Metabolite ID]],Table18[],2,FALSE)</f>
        <v>Apolipoprotein B</v>
      </c>
      <c r="C440">
        <v>2</v>
      </c>
      <c r="D440">
        <v>21221399</v>
      </c>
      <c r="E440" t="s">
        <v>1093</v>
      </c>
      <c r="F440" t="s">
        <v>895</v>
      </c>
      <c r="G440" t="s">
        <v>893</v>
      </c>
      <c r="H440">
        <v>0.48481999999999997</v>
      </c>
      <c r="I440">
        <v>-0.10440099999999999</v>
      </c>
      <c r="J440">
        <v>6.9804200000000002E-3</v>
      </c>
      <c r="K440" s="6">
        <v>1.5E-51</v>
      </c>
      <c r="L440">
        <v>37359</v>
      </c>
    </row>
    <row r="441" spans="1:12" x14ac:dyDescent="0.2">
      <c r="A441" t="s">
        <v>776</v>
      </c>
      <c r="B441" t="str">
        <f>VLOOKUP(Table2[[#This Row],[Metabolite ID]],Table18[],2,FALSE)</f>
        <v>Free cholesterol in large HDL</v>
      </c>
      <c r="C441">
        <v>16</v>
      </c>
      <c r="D441">
        <v>57010486</v>
      </c>
      <c r="E441" t="s">
        <v>1009</v>
      </c>
      <c r="F441" t="s">
        <v>894</v>
      </c>
      <c r="G441" t="s">
        <v>895</v>
      </c>
      <c r="H441">
        <v>0.94581899999999997</v>
      </c>
      <c r="I441">
        <v>0.24018300000000001</v>
      </c>
      <c r="J441">
        <v>1.6292500000000001E-2</v>
      </c>
      <c r="K441" s="6">
        <v>1.5E-51</v>
      </c>
      <c r="L441">
        <v>37359</v>
      </c>
    </row>
    <row r="442" spans="1:12" x14ac:dyDescent="0.2">
      <c r="A442" t="s">
        <v>842</v>
      </c>
      <c r="B442" t="str">
        <f>VLOOKUP(Table2[[#This Row],[Metabolite ID]],Table18[],2,FALSE)</f>
        <v>Total lipids in small VLDL</v>
      </c>
      <c r="C442">
        <v>8</v>
      </c>
      <c r="D442">
        <v>126500031</v>
      </c>
      <c r="E442" t="s">
        <v>957</v>
      </c>
      <c r="F442" t="s">
        <v>894</v>
      </c>
      <c r="G442" t="s">
        <v>893</v>
      </c>
      <c r="H442">
        <v>0.58312600000000003</v>
      </c>
      <c r="I442">
        <v>0.108721</v>
      </c>
      <c r="J442">
        <v>7.3263800000000004E-3</v>
      </c>
      <c r="K442" s="6">
        <v>2.6E-51</v>
      </c>
      <c r="L442">
        <v>37359</v>
      </c>
    </row>
    <row r="443" spans="1:12" x14ac:dyDescent="0.2">
      <c r="A443" t="s">
        <v>790</v>
      </c>
      <c r="B443" t="str">
        <f>VLOOKUP(Table2[[#This Row],[Metabolite ID]],Table18[],2,FALSE)</f>
        <v>Free cholesterol in large VLDL</v>
      </c>
      <c r="C443">
        <v>6</v>
      </c>
      <c r="D443">
        <v>161013013</v>
      </c>
      <c r="E443" t="s">
        <v>1038</v>
      </c>
      <c r="F443" t="s">
        <v>895</v>
      </c>
      <c r="G443" t="s">
        <v>894</v>
      </c>
      <c r="H443">
        <v>0.98456699999999997</v>
      </c>
      <c r="I443">
        <v>0.44523600000000002</v>
      </c>
      <c r="J443">
        <v>2.9609099999999999E-2</v>
      </c>
      <c r="K443" s="6">
        <v>2.6999999999999997E-51</v>
      </c>
      <c r="L443">
        <v>37359</v>
      </c>
    </row>
    <row r="444" spans="1:12" x14ac:dyDescent="0.2">
      <c r="A444" t="s">
        <v>789</v>
      </c>
      <c r="B444" t="str">
        <f>VLOOKUP(Table2[[#This Row],[Metabolite ID]],Table18[],2,FALSE)</f>
        <v>Cholesteryl esters in large VLDL</v>
      </c>
      <c r="C444">
        <v>6</v>
      </c>
      <c r="D444">
        <v>161013013</v>
      </c>
      <c r="E444" t="s">
        <v>1038</v>
      </c>
      <c r="F444" t="s">
        <v>895</v>
      </c>
      <c r="G444" t="s">
        <v>894</v>
      </c>
      <c r="H444">
        <v>0.98457700000000004</v>
      </c>
      <c r="I444">
        <v>0.44511699999999998</v>
      </c>
      <c r="J444">
        <v>2.96212E-2</v>
      </c>
      <c r="K444" s="6">
        <v>3.4999999999999997E-51</v>
      </c>
      <c r="L444">
        <v>37359</v>
      </c>
    </row>
    <row r="445" spans="1:12" x14ac:dyDescent="0.2">
      <c r="A445" t="s">
        <v>794</v>
      </c>
      <c r="B445" t="str">
        <f>VLOOKUP(Table2[[#This Row],[Metabolite ID]],Table18[],2,FALSE)</f>
        <v>Triglycerides in large VLDL</v>
      </c>
      <c r="C445">
        <v>8</v>
      </c>
      <c r="D445">
        <v>19850099</v>
      </c>
      <c r="E445" t="s">
        <v>1044</v>
      </c>
      <c r="F445" t="s">
        <v>895</v>
      </c>
      <c r="G445" t="s">
        <v>893</v>
      </c>
      <c r="H445">
        <v>0.90159199999999995</v>
      </c>
      <c r="I445">
        <v>0.17461099999999999</v>
      </c>
      <c r="J445">
        <v>1.1743E-2</v>
      </c>
      <c r="K445" s="6">
        <v>4.6E-51</v>
      </c>
      <c r="L445">
        <v>37359</v>
      </c>
    </row>
    <row r="446" spans="1:12" x14ac:dyDescent="0.2">
      <c r="A446" t="s">
        <v>800</v>
      </c>
      <c r="B446" t="str">
        <f>VLOOKUP(Table2[[#This Row],[Metabolite ID]],Table18[],2,FALSE)</f>
        <v>Phospholipids in medium HDL</v>
      </c>
      <c r="C446">
        <v>20</v>
      </c>
      <c r="D446">
        <v>44569930</v>
      </c>
      <c r="E446" t="s">
        <v>973</v>
      </c>
      <c r="F446" t="s">
        <v>894</v>
      </c>
      <c r="G446" t="s">
        <v>895</v>
      </c>
      <c r="H446">
        <v>0.81648299999999996</v>
      </c>
      <c r="I446">
        <v>-0.134579</v>
      </c>
      <c r="J446">
        <v>9.0061499999999992E-3</v>
      </c>
      <c r="K446" s="6">
        <v>5.7999999999999995E-51</v>
      </c>
      <c r="L446">
        <v>37359</v>
      </c>
    </row>
    <row r="447" spans="1:12" x14ac:dyDescent="0.2">
      <c r="A447" t="s">
        <v>842</v>
      </c>
      <c r="B447" t="str">
        <f>VLOOKUP(Table2[[#This Row],[Metabolite ID]],Table18[],2,FALSE)</f>
        <v>Total lipids in small VLDL</v>
      </c>
      <c r="C447">
        <v>16</v>
      </c>
      <c r="D447">
        <v>56993324</v>
      </c>
      <c r="E447" t="s">
        <v>1083</v>
      </c>
      <c r="F447" t="s">
        <v>894</v>
      </c>
      <c r="G447" t="s">
        <v>892</v>
      </c>
      <c r="H447">
        <v>0.68219200000000002</v>
      </c>
      <c r="I447">
        <v>0.11104899999999999</v>
      </c>
      <c r="J447">
        <v>7.4698999999999998E-3</v>
      </c>
      <c r="K447" s="6">
        <v>8.1999999999999995E-51</v>
      </c>
      <c r="L447">
        <v>37359</v>
      </c>
    </row>
    <row r="448" spans="1:12" x14ac:dyDescent="0.2">
      <c r="A448" t="s">
        <v>793</v>
      </c>
      <c r="B448" t="str">
        <f>VLOOKUP(Table2[[#This Row],[Metabolite ID]],Table18[],2,FALSE)</f>
        <v>Phospholipids in large VLDL</v>
      </c>
      <c r="C448">
        <v>8</v>
      </c>
      <c r="D448">
        <v>19850099</v>
      </c>
      <c r="E448" t="s">
        <v>1044</v>
      </c>
      <c r="F448" t="s">
        <v>895</v>
      </c>
      <c r="G448" t="s">
        <v>893</v>
      </c>
      <c r="H448">
        <v>0.90159999999999996</v>
      </c>
      <c r="I448">
        <v>0.17410800000000001</v>
      </c>
      <c r="J448">
        <v>1.1744599999999999E-2</v>
      </c>
      <c r="K448" s="6">
        <v>8.9999999999999995E-51</v>
      </c>
      <c r="L448">
        <v>37359</v>
      </c>
    </row>
    <row r="449" spans="1:12" x14ac:dyDescent="0.2">
      <c r="A449" t="s">
        <v>809</v>
      </c>
      <c r="B449" t="str">
        <f>VLOOKUP(Table2[[#This Row],[Metabolite ID]],Table18[],2,FALSE)</f>
        <v>Monounsaturated fatty acids</v>
      </c>
      <c r="C449">
        <v>6</v>
      </c>
      <c r="D449">
        <v>161010118</v>
      </c>
      <c r="E449" t="s">
        <v>1036</v>
      </c>
      <c r="F449" t="s">
        <v>892</v>
      </c>
      <c r="G449" t="s">
        <v>893</v>
      </c>
      <c r="H449">
        <v>0.92169500000000004</v>
      </c>
      <c r="I449">
        <v>0.19442499999999999</v>
      </c>
      <c r="J449">
        <v>1.3162099999999999E-2</v>
      </c>
      <c r="K449" s="6">
        <v>1E-50</v>
      </c>
      <c r="L449">
        <v>37359</v>
      </c>
    </row>
    <row r="450" spans="1:12" x14ac:dyDescent="0.2">
      <c r="A450" t="s">
        <v>812</v>
      </c>
      <c r="B450" t="str">
        <f>VLOOKUP(Table2[[#This Row],[Metabolite ID]],Table18[],2,FALSE)</f>
        <v>Free cholesterol in medium VLDL</v>
      </c>
      <c r="C450">
        <v>8</v>
      </c>
      <c r="D450">
        <v>126500031</v>
      </c>
      <c r="E450" t="s">
        <v>957</v>
      </c>
      <c r="F450" t="s">
        <v>894</v>
      </c>
      <c r="G450" t="s">
        <v>893</v>
      </c>
      <c r="H450">
        <v>0.58312600000000003</v>
      </c>
      <c r="I450">
        <v>0.10821</v>
      </c>
      <c r="J450">
        <v>7.3352699999999996E-3</v>
      </c>
      <c r="K450" s="6">
        <v>1.3000000000000001E-50</v>
      </c>
      <c r="L450">
        <v>37359</v>
      </c>
    </row>
    <row r="451" spans="1:12" x14ac:dyDescent="0.2">
      <c r="A451" t="s">
        <v>854</v>
      </c>
      <c r="B451" t="str">
        <f>VLOOKUP(Table2[[#This Row],[Metabolite ID]],Table18[],2,FALSE)</f>
        <v>Triglycerides in VLDL</v>
      </c>
      <c r="C451">
        <v>8</v>
      </c>
      <c r="D451">
        <v>126500031</v>
      </c>
      <c r="E451" t="s">
        <v>957</v>
      </c>
      <c r="F451" t="s">
        <v>894</v>
      </c>
      <c r="G451" t="s">
        <v>893</v>
      </c>
      <c r="H451">
        <v>0.58312600000000003</v>
      </c>
      <c r="I451">
        <v>0.10808</v>
      </c>
      <c r="J451">
        <v>7.3335900000000001E-3</v>
      </c>
      <c r="K451" s="6">
        <v>1.7999999999999999E-50</v>
      </c>
      <c r="L451">
        <v>37359</v>
      </c>
    </row>
    <row r="452" spans="1:12" x14ac:dyDescent="0.2">
      <c r="A452" t="s">
        <v>790</v>
      </c>
      <c r="B452" t="str">
        <f>VLOOKUP(Table2[[#This Row],[Metabolite ID]],Table18[],2,FALSE)</f>
        <v>Free cholesterol in large VLDL</v>
      </c>
      <c r="C452">
        <v>8</v>
      </c>
      <c r="D452">
        <v>19818773</v>
      </c>
      <c r="E452" t="s">
        <v>1043</v>
      </c>
      <c r="F452" t="s">
        <v>893</v>
      </c>
      <c r="G452" t="s">
        <v>895</v>
      </c>
      <c r="H452">
        <v>0.89825100000000002</v>
      </c>
      <c r="I452">
        <v>0.17211799999999999</v>
      </c>
      <c r="J452">
        <v>1.16341E-2</v>
      </c>
      <c r="K452" s="6">
        <v>2.7E-50</v>
      </c>
      <c r="L452">
        <v>37359</v>
      </c>
    </row>
    <row r="453" spans="1:12" x14ac:dyDescent="0.2">
      <c r="A453" t="s">
        <v>842</v>
      </c>
      <c r="B453" t="str">
        <f>VLOOKUP(Table2[[#This Row],[Metabolite ID]],Table18[],2,FALSE)</f>
        <v>Total lipids in small VLDL</v>
      </c>
      <c r="C453">
        <v>8</v>
      </c>
      <c r="D453">
        <v>19824667</v>
      </c>
      <c r="E453" t="s">
        <v>1095</v>
      </c>
      <c r="F453" t="s">
        <v>894</v>
      </c>
      <c r="G453" t="s">
        <v>895</v>
      </c>
      <c r="H453">
        <v>0.70707699999999996</v>
      </c>
      <c r="I453">
        <v>0.113202</v>
      </c>
      <c r="J453">
        <v>7.6311800000000004E-3</v>
      </c>
      <c r="K453" s="6">
        <v>4E-50</v>
      </c>
      <c r="L453">
        <v>37359</v>
      </c>
    </row>
    <row r="454" spans="1:12" x14ac:dyDescent="0.2">
      <c r="A454" t="s">
        <v>815</v>
      </c>
      <c r="B454" t="str">
        <f>VLOOKUP(Table2[[#This Row],[Metabolite ID]],Table18[],2,FALSE)</f>
        <v>Phospholipids in medium VLDL</v>
      </c>
      <c r="C454">
        <v>8</v>
      </c>
      <c r="D454">
        <v>126500031</v>
      </c>
      <c r="E454" t="s">
        <v>957</v>
      </c>
      <c r="F454" t="s">
        <v>894</v>
      </c>
      <c r="G454" t="s">
        <v>893</v>
      </c>
      <c r="H454">
        <v>0.58312600000000003</v>
      </c>
      <c r="I454">
        <v>0.10773099999999999</v>
      </c>
      <c r="J454">
        <v>7.3339E-3</v>
      </c>
      <c r="K454" s="6">
        <v>4.0999999999999999E-50</v>
      </c>
      <c r="L454">
        <v>37359</v>
      </c>
    </row>
    <row r="455" spans="1:12" x14ac:dyDescent="0.2">
      <c r="A455" t="s">
        <v>873</v>
      </c>
      <c r="B455" t="str">
        <f>VLOOKUP(Table2[[#This Row],[Metabolite ID]],Table18[],2,FALSE)</f>
        <v>Concentration of very small VLDL particles</v>
      </c>
      <c r="C455">
        <v>19</v>
      </c>
      <c r="D455">
        <v>11189298</v>
      </c>
      <c r="E455" t="s">
        <v>3868</v>
      </c>
      <c r="F455" t="s">
        <v>3869</v>
      </c>
      <c r="G455" t="s">
        <v>894</v>
      </c>
      <c r="H455">
        <v>0.884911</v>
      </c>
      <c r="I455">
        <v>0.160828</v>
      </c>
      <c r="J455">
        <v>1.1049E-2</v>
      </c>
      <c r="K455" s="6">
        <v>4.7000000000000002E-50</v>
      </c>
      <c r="L455">
        <v>37359</v>
      </c>
    </row>
    <row r="456" spans="1:12" x14ac:dyDescent="0.2">
      <c r="A456" t="s">
        <v>811</v>
      </c>
      <c r="B456" t="str">
        <f>VLOOKUP(Table2[[#This Row],[Metabolite ID]],Table18[],2,FALSE)</f>
        <v>Cholesteryl esters in medium VLDL</v>
      </c>
      <c r="C456">
        <v>6</v>
      </c>
      <c r="D456">
        <v>161010118</v>
      </c>
      <c r="E456" t="s">
        <v>1036</v>
      </c>
      <c r="F456" t="s">
        <v>892</v>
      </c>
      <c r="G456" t="s">
        <v>893</v>
      </c>
      <c r="H456">
        <v>0.92162100000000002</v>
      </c>
      <c r="I456">
        <v>0.19045799999999999</v>
      </c>
      <c r="J456">
        <v>1.3077800000000001E-2</v>
      </c>
      <c r="K456" s="6">
        <v>4.8E-50</v>
      </c>
      <c r="L456">
        <v>37359</v>
      </c>
    </row>
    <row r="457" spans="1:12" x14ac:dyDescent="0.2">
      <c r="A457" t="s">
        <v>855</v>
      </c>
      <c r="B457" t="str">
        <f>VLOOKUP(Table2[[#This Row],[Metabolite ID]],Table18[],2,FALSE)</f>
        <v>Cholesterol in very large HDL</v>
      </c>
      <c r="C457">
        <v>15</v>
      </c>
      <c r="D457">
        <v>58680178</v>
      </c>
      <c r="E457" t="s">
        <v>1006</v>
      </c>
      <c r="F457" t="s">
        <v>895</v>
      </c>
      <c r="G457" t="s">
        <v>894</v>
      </c>
      <c r="H457">
        <v>0.63983800000000002</v>
      </c>
      <c r="I457">
        <v>-0.107853</v>
      </c>
      <c r="J457">
        <v>7.2926700000000002E-3</v>
      </c>
      <c r="K457" s="6">
        <v>5.5999999999999996E-50</v>
      </c>
      <c r="L457">
        <v>37359</v>
      </c>
    </row>
    <row r="458" spans="1:12" x14ac:dyDescent="0.2">
      <c r="A458" t="s">
        <v>777</v>
      </c>
      <c r="B458" t="str">
        <f>VLOOKUP(Table2[[#This Row],[Metabolite ID]],Table18[],2,FALSE)</f>
        <v>Total lipids in large HDL</v>
      </c>
      <c r="C458">
        <v>16</v>
      </c>
      <c r="D458">
        <v>57010486</v>
      </c>
      <c r="E458" t="s">
        <v>1009</v>
      </c>
      <c r="F458" t="s">
        <v>894</v>
      </c>
      <c r="G458" t="s">
        <v>895</v>
      </c>
      <c r="H458">
        <v>0.94581899999999997</v>
      </c>
      <c r="I458">
        <v>0.23549999999999999</v>
      </c>
      <c r="J458">
        <v>1.63102E-2</v>
      </c>
      <c r="K458" s="6">
        <v>1.2E-49</v>
      </c>
      <c r="L458">
        <v>37359</v>
      </c>
    </row>
    <row r="459" spans="1:12" x14ac:dyDescent="0.2">
      <c r="A459" t="s">
        <v>746</v>
      </c>
      <c r="B459" t="str">
        <f>VLOOKUP(Table2[[#This Row],[Metabolite ID]],Table18[],2,FALSE)</f>
        <v>Apolipoprotein B</v>
      </c>
      <c r="C459">
        <v>1</v>
      </c>
      <c r="D459">
        <v>109818306</v>
      </c>
      <c r="E459" t="s">
        <v>3870</v>
      </c>
      <c r="F459" t="s">
        <v>893</v>
      </c>
      <c r="G459" t="s">
        <v>895</v>
      </c>
      <c r="H459">
        <v>0.22051599999999999</v>
      </c>
      <c r="I459">
        <v>-0.122457</v>
      </c>
      <c r="J459">
        <v>8.3954500000000005E-3</v>
      </c>
      <c r="K459" s="6">
        <v>1.3E-49</v>
      </c>
      <c r="L459">
        <v>37359</v>
      </c>
    </row>
    <row r="460" spans="1:12" x14ac:dyDescent="0.2">
      <c r="A460" t="s">
        <v>811</v>
      </c>
      <c r="B460" t="str">
        <f>VLOOKUP(Table2[[#This Row],[Metabolite ID]],Table18[],2,FALSE)</f>
        <v>Cholesteryl esters in medium VLDL</v>
      </c>
      <c r="C460">
        <v>16</v>
      </c>
      <c r="D460">
        <v>56993324</v>
      </c>
      <c r="E460" t="s">
        <v>1083</v>
      </c>
      <c r="F460" t="s">
        <v>894</v>
      </c>
      <c r="G460" t="s">
        <v>892</v>
      </c>
      <c r="H460">
        <v>0.68218000000000001</v>
      </c>
      <c r="I460">
        <v>0.109699</v>
      </c>
      <c r="J460">
        <v>7.48024E-3</v>
      </c>
      <c r="K460" s="6">
        <v>2.1999999999999999E-49</v>
      </c>
      <c r="L460">
        <v>37359</v>
      </c>
    </row>
    <row r="461" spans="1:12" x14ac:dyDescent="0.2">
      <c r="A461" t="s">
        <v>841</v>
      </c>
      <c r="B461" t="str">
        <f>VLOOKUP(Table2[[#This Row],[Metabolite ID]],Table18[],2,FALSE)</f>
        <v>Free cholesterol in small VLDL</v>
      </c>
      <c r="C461">
        <v>8</v>
      </c>
      <c r="D461">
        <v>126500031</v>
      </c>
      <c r="E461" t="s">
        <v>957</v>
      </c>
      <c r="F461" t="s">
        <v>894</v>
      </c>
      <c r="G461" t="s">
        <v>893</v>
      </c>
      <c r="H461">
        <v>0.58312600000000003</v>
      </c>
      <c r="I461">
        <v>0.106574</v>
      </c>
      <c r="J461">
        <v>7.3287200000000004E-3</v>
      </c>
      <c r="K461" s="6">
        <v>2.7E-49</v>
      </c>
      <c r="L461">
        <v>37359</v>
      </c>
    </row>
    <row r="462" spans="1:12" x14ac:dyDescent="0.2">
      <c r="A462" t="s">
        <v>843</v>
      </c>
      <c r="B462" t="str">
        <f>VLOOKUP(Table2[[#This Row],[Metabolite ID]],Table18[],2,FALSE)</f>
        <v>Concentration of small VLDL particles</v>
      </c>
      <c r="C462">
        <v>16</v>
      </c>
      <c r="D462">
        <v>56993324</v>
      </c>
      <c r="E462" t="s">
        <v>1083</v>
      </c>
      <c r="F462" t="s">
        <v>894</v>
      </c>
      <c r="G462" t="s">
        <v>892</v>
      </c>
      <c r="H462">
        <v>0.68219200000000002</v>
      </c>
      <c r="I462">
        <v>0.109268</v>
      </c>
      <c r="J462">
        <v>7.4699299999999996E-3</v>
      </c>
      <c r="K462" s="6">
        <v>3.2999999999999997E-49</v>
      </c>
      <c r="L462">
        <v>37359</v>
      </c>
    </row>
    <row r="463" spans="1:12" x14ac:dyDescent="0.2">
      <c r="A463" t="s">
        <v>758</v>
      </c>
      <c r="B463" t="str">
        <f>VLOOKUP(Table2[[#This Row],[Metabolite ID]],Table18[],2,FALSE)</f>
        <v>Average diameter for HDL particles</v>
      </c>
      <c r="C463">
        <v>16</v>
      </c>
      <c r="D463">
        <v>57010486</v>
      </c>
      <c r="E463" t="s">
        <v>1009</v>
      </c>
      <c r="F463" t="s">
        <v>894</v>
      </c>
      <c r="G463" t="s">
        <v>895</v>
      </c>
      <c r="H463">
        <v>0.94581899999999997</v>
      </c>
      <c r="I463">
        <v>0.23354</v>
      </c>
      <c r="J463">
        <v>1.6275999999999999E-2</v>
      </c>
      <c r="K463" s="6">
        <v>3.5000000000000001E-49</v>
      </c>
      <c r="L463">
        <v>37359</v>
      </c>
    </row>
    <row r="464" spans="1:12" x14ac:dyDescent="0.2">
      <c r="A464" t="s">
        <v>839</v>
      </c>
      <c r="B464" t="str">
        <f>VLOOKUP(Table2[[#This Row],[Metabolite ID]],Table18[],2,FALSE)</f>
        <v>Cholesterol in small VLDL</v>
      </c>
      <c r="C464">
        <v>11</v>
      </c>
      <c r="D464">
        <v>116648917</v>
      </c>
      <c r="E464" t="s">
        <v>1003</v>
      </c>
      <c r="F464" t="s">
        <v>893</v>
      </c>
      <c r="G464" t="s">
        <v>894</v>
      </c>
      <c r="H464">
        <v>0.13254099999999999</v>
      </c>
      <c r="I464">
        <v>0.14946699999999999</v>
      </c>
      <c r="J464">
        <v>1.0281800000000001E-2</v>
      </c>
      <c r="K464" s="6">
        <v>5.4999999999999996E-49</v>
      </c>
      <c r="L464">
        <v>37359</v>
      </c>
    </row>
    <row r="465" spans="1:12" x14ac:dyDescent="0.2">
      <c r="A465" t="s">
        <v>813</v>
      </c>
      <c r="B465" t="str">
        <f>VLOOKUP(Table2[[#This Row],[Metabolite ID]],Table18[],2,FALSE)</f>
        <v>Total lipids in medium VLDL</v>
      </c>
      <c r="C465">
        <v>8</v>
      </c>
      <c r="D465">
        <v>126500031</v>
      </c>
      <c r="E465" t="s">
        <v>957</v>
      </c>
      <c r="F465" t="s">
        <v>894</v>
      </c>
      <c r="G465" t="s">
        <v>893</v>
      </c>
      <c r="H465">
        <v>0.58312600000000003</v>
      </c>
      <c r="I465">
        <v>0.106309</v>
      </c>
      <c r="J465">
        <v>7.3334100000000003E-3</v>
      </c>
      <c r="K465" s="6">
        <v>5.9999999999999992E-49</v>
      </c>
      <c r="L465">
        <v>37359</v>
      </c>
    </row>
    <row r="466" spans="1:12" x14ac:dyDescent="0.2">
      <c r="A466" t="s">
        <v>869</v>
      </c>
      <c r="B466" t="str">
        <f>VLOOKUP(Table2[[#This Row],[Metabolite ID]],Table18[],2,FALSE)</f>
        <v>Cholesterol in very small VLDL</v>
      </c>
      <c r="C466">
        <v>19</v>
      </c>
      <c r="D466">
        <v>11198187</v>
      </c>
      <c r="E466" t="s">
        <v>3864</v>
      </c>
      <c r="F466" t="s">
        <v>894</v>
      </c>
      <c r="G466" t="s">
        <v>895</v>
      </c>
      <c r="H466">
        <v>0.880633</v>
      </c>
      <c r="I466">
        <v>0.15698300000000001</v>
      </c>
      <c r="J466">
        <v>1.08413E-2</v>
      </c>
      <c r="K466" s="6">
        <v>6.899999999999999E-49</v>
      </c>
      <c r="L466">
        <v>37359</v>
      </c>
    </row>
    <row r="467" spans="1:12" x14ac:dyDescent="0.2">
      <c r="A467" t="s">
        <v>772</v>
      </c>
      <c r="B467" t="str">
        <f>VLOOKUP(Table2[[#This Row],[Metabolite ID]],Table18[],2,FALSE)</f>
        <v>Triglycerides in LDL</v>
      </c>
      <c r="C467">
        <v>11</v>
      </c>
      <c r="D467">
        <v>116648917</v>
      </c>
      <c r="E467" t="s">
        <v>1003</v>
      </c>
      <c r="F467" t="s">
        <v>893</v>
      </c>
      <c r="G467" t="s">
        <v>894</v>
      </c>
      <c r="H467">
        <v>0.13254099999999999</v>
      </c>
      <c r="I467">
        <v>0.149282</v>
      </c>
      <c r="J467">
        <v>1.02957E-2</v>
      </c>
      <c r="K467" s="6">
        <v>7.6999999999999991E-49</v>
      </c>
      <c r="L467">
        <v>37359</v>
      </c>
    </row>
    <row r="468" spans="1:12" x14ac:dyDescent="0.2">
      <c r="A468" t="s">
        <v>830</v>
      </c>
      <c r="B468" t="str">
        <f>VLOOKUP(Table2[[#This Row],[Metabolite ID]],Table18[],2,FALSE)</f>
        <v>Triglycerides in small HDL</v>
      </c>
      <c r="C468">
        <v>8</v>
      </c>
      <c r="D468">
        <v>126500031</v>
      </c>
      <c r="E468" t="s">
        <v>957</v>
      </c>
      <c r="F468" t="s">
        <v>894</v>
      </c>
      <c r="G468" t="s">
        <v>893</v>
      </c>
      <c r="H468">
        <v>0.58313999999999999</v>
      </c>
      <c r="I468">
        <v>0.10639</v>
      </c>
      <c r="J468">
        <v>7.3388100000000003E-3</v>
      </c>
      <c r="K468" s="6">
        <v>8.7E-49</v>
      </c>
      <c r="L468">
        <v>37359</v>
      </c>
    </row>
    <row r="469" spans="1:12" x14ac:dyDescent="0.2">
      <c r="A469" t="s">
        <v>791</v>
      </c>
      <c r="B469" t="str">
        <f>VLOOKUP(Table2[[#This Row],[Metabolite ID]],Table18[],2,FALSE)</f>
        <v>Total lipids in large VLDL</v>
      </c>
      <c r="C469">
        <v>6</v>
      </c>
      <c r="D469">
        <v>161013013</v>
      </c>
      <c r="E469" t="s">
        <v>1038</v>
      </c>
      <c r="F469" t="s">
        <v>895</v>
      </c>
      <c r="G469" t="s">
        <v>894</v>
      </c>
      <c r="H469">
        <v>0.98457899999999998</v>
      </c>
      <c r="I469">
        <v>0.43387799999999999</v>
      </c>
      <c r="J469">
        <v>2.96218E-2</v>
      </c>
      <c r="K469" s="6">
        <v>1.1999999999999998E-48</v>
      </c>
      <c r="L469">
        <v>37359</v>
      </c>
    </row>
    <row r="470" spans="1:12" x14ac:dyDescent="0.2">
      <c r="A470" t="s">
        <v>808</v>
      </c>
      <c r="B470" t="str">
        <f>VLOOKUP(Table2[[#This Row],[Metabolite ID]],Table18[],2,FALSE)</f>
        <v>Triglycerides in medium LDL</v>
      </c>
      <c r="C470">
        <v>19</v>
      </c>
      <c r="D470">
        <v>45392254</v>
      </c>
      <c r="E470" t="s">
        <v>3856</v>
      </c>
      <c r="F470" t="s">
        <v>894</v>
      </c>
      <c r="G470" t="s">
        <v>895</v>
      </c>
      <c r="H470">
        <v>0.83044899999999999</v>
      </c>
      <c r="I470">
        <v>-0.13358300000000001</v>
      </c>
      <c r="J470">
        <v>9.3035500000000007E-3</v>
      </c>
      <c r="K470" s="6">
        <v>1.1999999999999998E-48</v>
      </c>
      <c r="L470">
        <v>37359</v>
      </c>
    </row>
    <row r="471" spans="1:12" x14ac:dyDescent="0.2">
      <c r="A471" t="s">
        <v>814</v>
      </c>
      <c r="B471" t="str">
        <f>VLOOKUP(Table2[[#This Row],[Metabolite ID]],Table18[],2,FALSE)</f>
        <v>Concentration of medium VLDL particles</v>
      </c>
      <c r="C471">
        <v>8</v>
      </c>
      <c r="D471">
        <v>126500031</v>
      </c>
      <c r="E471" t="s">
        <v>957</v>
      </c>
      <c r="F471" t="s">
        <v>894</v>
      </c>
      <c r="G471" t="s">
        <v>893</v>
      </c>
      <c r="H471">
        <v>0.58312600000000003</v>
      </c>
      <c r="I471">
        <v>0.10584200000000001</v>
      </c>
      <c r="J471">
        <v>7.3334699999999999E-3</v>
      </c>
      <c r="K471" s="6">
        <v>1.5999999999999999E-48</v>
      </c>
      <c r="L471">
        <v>37359</v>
      </c>
    </row>
    <row r="472" spans="1:12" x14ac:dyDescent="0.2">
      <c r="A472" t="s">
        <v>810</v>
      </c>
      <c r="B472" t="str">
        <f>VLOOKUP(Table2[[#This Row],[Metabolite ID]],Table18[],2,FALSE)</f>
        <v>Cholesterol in medium VLDL</v>
      </c>
      <c r="C472">
        <v>8</v>
      </c>
      <c r="D472">
        <v>126500031</v>
      </c>
      <c r="E472" t="s">
        <v>957</v>
      </c>
      <c r="F472" t="s">
        <v>894</v>
      </c>
      <c r="G472" t="s">
        <v>893</v>
      </c>
      <c r="H472">
        <v>0.58312600000000003</v>
      </c>
      <c r="I472">
        <v>0.10535</v>
      </c>
      <c r="J472">
        <v>7.3367600000000003E-3</v>
      </c>
      <c r="K472" s="6">
        <v>2.1999999999999998E-48</v>
      </c>
      <c r="L472">
        <v>37359</v>
      </c>
    </row>
    <row r="473" spans="1:12" x14ac:dyDescent="0.2">
      <c r="A473" t="s">
        <v>778</v>
      </c>
      <c r="B473" t="str">
        <f>VLOOKUP(Table2[[#This Row],[Metabolite ID]],Table18[],2,FALSE)</f>
        <v>Concentration of large HDL particles</v>
      </c>
      <c r="C473">
        <v>16</v>
      </c>
      <c r="D473">
        <v>57010486</v>
      </c>
      <c r="E473" t="s">
        <v>1009</v>
      </c>
      <c r="F473" t="s">
        <v>894</v>
      </c>
      <c r="G473" t="s">
        <v>895</v>
      </c>
      <c r="H473">
        <v>0.94581899999999997</v>
      </c>
      <c r="I473">
        <v>0.23238</v>
      </c>
      <c r="J473">
        <v>1.6312799999999999E-2</v>
      </c>
      <c r="K473" s="6">
        <v>2.2999999999999998E-48</v>
      </c>
      <c r="L473">
        <v>37359</v>
      </c>
    </row>
    <row r="474" spans="1:12" x14ac:dyDescent="0.2">
      <c r="A474" t="s">
        <v>844</v>
      </c>
      <c r="B474" t="str">
        <f>VLOOKUP(Table2[[#This Row],[Metabolite ID]],Table18[],2,FALSE)</f>
        <v>Phospholipids in small VLDL</v>
      </c>
      <c r="C474">
        <v>8</v>
      </c>
      <c r="D474">
        <v>19830921</v>
      </c>
      <c r="E474" t="s">
        <v>1077</v>
      </c>
      <c r="F474" t="s">
        <v>894</v>
      </c>
      <c r="G474" t="s">
        <v>895</v>
      </c>
      <c r="H474">
        <v>0.87409300000000001</v>
      </c>
      <c r="I474">
        <v>0.15235000000000001</v>
      </c>
      <c r="J474">
        <v>1.04776E-2</v>
      </c>
      <c r="K474" s="6">
        <v>3.7999999999999994E-48</v>
      </c>
      <c r="L474">
        <v>37359</v>
      </c>
    </row>
    <row r="475" spans="1:12" x14ac:dyDescent="0.2">
      <c r="A475" t="s">
        <v>792</v>
      </c>
      <c r="B475" t="str">
        <f>VLOOKUP(Table2[[#This Row],[Metabolite ID]],Table18[],2,FALSE)</f>
        <v>Concentration of large VLDL particles</v>
      </c>
      <c r="C475">
        <v>6</v>
      </c>
      <c r="D475">
        <v>161013013</v>
      </c>
      <c r="E475" t="s">
        <v>1038</v>
      </c>
      <c r="F475" t="s">
        <v>895</v>
      </c>
      <c r="G475" t="s">
        <v>894</v>
      </c>
      <c r="H475">
        <v>0.98457899999999998</v>
      </c>
      <c r="I475">
        <v>0.431398</v>
      </c>
      <c r="J475">
        <v>2.96219E-2</v>
      </c>
      <c r="K475" s="6">
        <v>4.2999999999999994E-48</v>
      </c>
      <c r="L475">
        <v>37359</v>
      </c>
    </row>
    <row r="476" spans="1:12" x14ac:dyDescent="0.2">
      <c r="A476" t="s">
        <v>875</v>
      </c>
      <c r="B476" t="str">
        <f>VLOOKUP(Table2[[#This Row],[Metabolite ID]],Table18[],2,FALSE)</f>
        <v>Triglycerides in very small VLDL</v>
      </c>
      <c r="C476">
        <v>8</v>
      </c>
      <c r="D476">
        <v>19824492</v>
      </c>
      <c r="E476" t="s">
        <v>958</v>
      </c>
      <c r="F476" t="s">
        <v>895</v>
      </c>
      <c r="G476" t="s">
        <v>894</v>
      </c>
      <c r="H476">
        <v>0.706071</v>
      </c>
      <c r="I476">
        <v>0.109945</v>
      </c>
      <c r="J476">
        <v>7.6286499999999998E-3</v>
      </c>
      <c r="K476" s="6">
        <v>4.3999999999999996E-48</v>
      </c>
      <c r="L476">
        <v>37359</v>
      </c>
    </row>
    <row r="477" spans="1:12" x14ac:dyDescent="0.2">
      <c r="A477" t="s">
        <v>793</v>
      </c>
      <c r="B477" t="str">
        <f>VLOOKUP(Table2[[#This Row],[Metabolite ID]],Table18[],2,FALSE)</f>
        <v>Phospholipids in large VLDL</v>
      </c>
      <c r="C477">
        <v>8</v>
      </c>
      <c r="D477">
        <v>126500031</v>
      </c>
      <c r="E477" t="s">
        <v>957</v>
      </c>
      <c r="F477" t="s">
        <v>894</v>
      </c>
      <c r="G477" t="s">
        <v>893</v>
      </c>
      <c r="H477">
        <v>0.58311999999999997</v>
      </c>
      <c r="I477">
        <v>0.105798</v>
      </c>
      <c r="J477">
        <v>7.3406799999999996E-3</v>
      </c>
      <c r="K477" s="6">
        <v>4.7999999999999994E-48</v>
      </c>
      <c r="L477">
        <v>37359</v>
      </c>
    </row>
    <row r="478" spans="1:12" x14ac:dyDescent="0.2">
      <c r="A478" t="s">
        <v>830</v>
      </c>
      <c r="B478" t="str">
        <f>VLOOKUP(Table2[[#This Row],[Metabolite ID]],Table18[],2,FALSE)</f>
        <v>Triglycerides in small HDL</v>
      </c>
      <c r="C478">
        <v>8</v>
      </c>
      <c r="D478">
        <v>19836984</v>
      </c>
      <c r="E478" t="s">
        <v>3860</v>
      </c>
      <c r="F478" t="s">
        <v>894</v>
      </c>
      <c r="G478" t="s">
        <v>895</v>
      </c>
      <c r="H478">
        <v>0.90112999999999999</v>
      </c>
      <c r="I478">
        <v>0.17061299999999999</v>
      </c>
      <c r="J478">
        <v>1.17305E-2</v>
      </c>
      <c r="K478" s="6">
        <v>1.0999999999999999E-47</v>
      </c>
      <c r="L478">
        <v>37359</v>
      </c>
    </row>
    <row r="479" spans="1:12" x14ac:dyDescent="0.2">
      <c r="A479" t="s">
        <v>845</v>
      </c>
      <c r="B479" t="str">
        <f>VLOOKUP(Table2[[#This Row],[Metabolite ID]],Table18[],2,FALSE)</f>
        <v>Triglycerides in small VLDL</v>
      </c>
      <c r="C479">
        <v>6</v>
      </c>
      <c r="D479">
        <v>161010118</v>
      </c>
      <c r="E479" t="s">
        <v>1036</v>
      </c>
      <c r="F479" t="s">
        <v>892</v>
      </c>
      <c r="G479" t="s">
        <v>893</v>
      </c>
      <c r="H479">
        <v>0.92162699999999997</v>
      </c>
      <c r="I479">
        <v>0.186115</v>
      </c>
      <c r="J479">
        <v>1.3066299999999999E-2</v>
      </c>
      <c r="K479" s="6">
        <v>1.0999999999999999E-47</v>
      </c>
      <c r="L479">
        <v>37359</v>
      </c>
    </row>
    <row r="480" spans="1:12" x14ac:dyDescent="0.2">
      <c r="A480" t="s">
        <v>746</v>
      </c>
      <c r="B480" t="str">
        <f>VLOOKUP(Table2[[#This Row],[Metabolite ID]],Table18[],2,FALSE)</f>
        <v>Apolipoprotein B</v>
      </c>
      <c r="C480">
        <v>1</v>
      </c>
      <c r="D480">
        <v>55505647</v>
      </c>
      <c r="E480" t="s">
        <v>976</v>
      </c>
      <c r="F480" t="s">
        <v>893</v>
      </c>
      <c r="G480" t="s">
        <v>895</v>
      </c>
      <c r="H480">
        <v>0.98228599999999999</v>
      </c>
      <c r="I480">
        <v>0.38283899999999998</v>
      </c>
      <c r="J480">
        <v>2.67517E-2</v>
      </c>
      <c r="K480" s="6">
        <v>1.2E-47</v>
      </c>
      <c r="L480">
        <v>37359</v>
      </c>
    </row>
    <row r="481" spans="1:12" x14ac:dyDescent="0.2">
      <c r="A481" t="s">
        <v>790</v>
      </c>
      <c r="B481" t="str">
        <f>VLOOKUP(Table2[[#This Row],[Metabolite ID]],Table18[],2,FALSE)</f>
        <v>Free cholesterol in large VLDL</v>
      </c>
      <c r="C481">
        <v>8</v>
      </c>
      <c r="D481">
        <v>19850099</v>
      </c>
      <c r="E481" t="s">
        <v>1044</v>
      </c>
      <c r="F481" t="s">
        <v>895</v>
      </c>
      <c r="G481" t="s">
        <v>893</v>
      </c>
      <c r="H481">
        <v>0.90158700000000003</v>
      </c>
      <c r="I481">
        <v>0.168432</v>
      </c>
      <c r="J481">
        <v>1.1745500000000001E-2</v>
      </c>
      <c r="K481" s="6">
        <v>1.6E-47</v>
      </c>
      <c r="L481">
        <v>37359</v>
      </c>
    </row>
    <row r="482" spans="1:12" x14ac:dyDescent="0.2">
      <c r="A482" t="s">
        <v>788</v>
      </c>
      <c r="B482" t="str">
        <f>VLOOKUP(Table2[[#This Row],[Metabolite ID]],Table18[],2,FALSE)</f>
        <v>Cholesterol in large VLDL</v>
      </c>
      <c r="C482">
        <v>8</v>
      </c>
      <c r="D482">
        <v>126500031</v>
      </c>
      <c r="E482" t="s">
        <v>957</v>
      </c>
      <c r="F482" t="s">
        <v>894</v>
      </c>
      <c r="G482" t="s">
        <v>893</v>
      </c>
      <c r="H482">
        <v>0.58311800000000003</v>
      </c>
      <c r="I482">
        <v>0.10475</v>
      </c>
      <c r="J482">
        <v>7.3420500000000001E-3</v>
      </c>
      <c r="K482" s="6">
        <v>1.8E-47</v>
      </c>
      <c r="L482">
        <v>37359</v>
      </c>
    </row>
    <row r="483" spans="1:12" x14ac:dyDescent="0.2">
      <c r="A483" t="s">
        <v>801</v>
      </c>
      <c r="B483" t="str">
        <f>VLOOKUP(Table2[[#This Row],[Metabolite ID]],Table18[],2,FALSE)</f>
        <v>Triglycerides in medium HDL</v>
      </c>
      <c r="C483">
        <v>8</v>
      </c>
      <c r="D483">
        <v>126500031</v>
      </c>
      <c r="E483" t="s">
        <v>957</v>
      </c>
      <c r="F483" t="s">
        <v>894</v>
      </c>
      <c r="G483" t="s">
        <v>893</v>
      </c>
      <c r="H483">
        <v>0.58312600000000003</v>
      </c>
      <c r="I483">
        <v>0.104548</v>
      </c>
      <c r="J483">
        <v>7.3433999999999999E-3</v>
      </c>
      <c r="K483" s="6">
        <v>1.8E-47</v>
      </c>
      <c r="L483">
        <v>37359</v>
      </c>
    </row>
    <row r="484" spans="1:12" x14ac:dyDescent="0.2">
      <c r="A484" t="s">
        <v>854</v>
      </c>
      <c r="B484" t="str">
        <f>VLOOKUP(Table2[[#This Row],[Metabolite ID]],Table18[],2,FALSE)</f>
        <v>Triglycerides in VLDL</v>
      </c>
      <c r="C484">
        <v>2</v>
      </c>
      <c r="D484">
        <v>27730940</v>
      </c>
      <c r="E484" t="s">
        <v>967</v>
      </c>
      <c r="F484" t="s">
        <v>895</v>
      </c>
      <c r="G484" t="s">
        <v>894</v>
      </c>
      <c r="H484">
        <v>0.39644099999999999</v>
      </c>
      <c r="I484">
        <v>0.101436</v>
      </c>
      <c r="J484">
        <v>7.1330600000000001E-3</v>
      </c>
      <c r="K484" s="6">
        <v>1.8999999999999998E-47</v>
      </c>
      <c r="L484">
        <v>37359</v>
      </c>
    </row>
    <row r="485" spans="1:12" x14ac:dyDescent="0.2">
      <c r="A485" t="s">
        <v>873</v>
      </c>
      <c r="B485" t="str">
        <f>VLOOKUP(Table2[[#This Row],[Metabolite ID]],Table18[],2,FALSE)</f>
        <v>Concentration of very small VLDL particles</v>
      </c>
      <c r="C485">
        <v>15</v>
      </c>
      <c r="D485">
        <v>58678720</v>
      </c>
      <c r="E485" t="s">
        <v>3854</v>
      </c>
      <c r="F485" t="s">
        <v>895</v>
      </c>
      <c r="G485" t="s">
        <v>894</v>
      </c>
      <c r="H485">
        <v>0.35014200000000001</v>
      </c>
      <c r="I485">
        <v>0.10656</v>
      </c>
      <c r="J485">
        <v>7.3560800000000001E-3</v>
      </c>
      <c r="K485" s="6">
        <v>2.2999999999999998E-47</v>
      </c>
      <c r="L485">
        <v>37359</v>
      </c>
    </row>
    <row r="486" spans="1:12" x14ac:dyDescent="0.2">
      <c r="A486" t="s">
        <v>793</v>
      </c>
      <c r="B486" t="str">
        <f>VLOOKUP(Table2[[#This Row],[Metabolite ID]],Table18[],2,FALSE)</f>
        <v>Phospholipids in large VLDL</v>
      </c>
      <c r="C486">
        <v>6</v>
      </c>
      <c r="D486">
        <v>161013013</v>
      </c>
      <c r="E486" t="s">
        <v>1038</v>
      </c>
      <c r="F486" t="s">
        <v>895</v>
      </c>
      <c r="G486" t="s">
        <v>894</v>
      </c>
      <c r="H486">
        <v>0.98456500000000002</v>
      </c>
      <c r="I486">
        <v>0.42698000000000003</v>
      </c>
      <c r="J486">
        <v>2.9606500000000001E-2</v>
      </c>
      <c r="K486" s="6">
        <v>2.5000000000000001E-47</v>
      </c>
      <c r="L486">
        <v>37359</v>
      </c>
    </row>
    <row r="487" spans="1:12" x14ac:dyDescent="0.2">
      <c r="A487" t="s">
        <v>767</v>
      </c>
      <c r="B487" t="str">
        <f>VLOOKUP(Table2[[#This Row],[Metabolite ID]],Table18[],2,FALSE)</f>
        <v>Triglycerides in IDL</v>
      </c>
      <c r="C487">
        <v>19</v>
      </c>
      <c r="D487">
        <v>45411941</v>
      </c>
      <c r="E487" t="s">
        <v>1087</v>
      </c>
      <c r="F487" t="s">
        <v>895</v>
      </c>
      <c r="G487" t="s">
        <v>894</v>
      </c>
      <c r="H487">
        <v>0.84428899999999996</v>
      </c>
      <c r="I487">
        <v>-0.13561500000000001</v>
      </c>
      <c r="J487">
        <v>9.6542099999999999E-3</v>
      </c>
      <c r="K487" s="6">
        <v>2.6999999999999998E-47</v>
      </c>
      <c r="L487">
        <v>37359</v>
      </c>
    </row>
    <row r="488" spans="1:12" x14ac:dyDescent="0.2">
      <c r="A488" t="s">
        <v>822</v>
      </c>
      <c r="B488" t="str">
        <f>VLOOKUP(Table2[[#This Row],[Metabolite ID]],Table18[],2,FALSE)</f>
        <v>Total triglycerides</v>
      </c>
      <c r="C488">
        <v>2</v>
      </c>
      <c r="D488">
        <v>27730940</v>
      </c>
      <c r="E488" t="s">
        <v>967</v>
      </c>
      <c r="F488" t="s">
        <v>895</v>
      </c>
      <c r="G488" t="s">
        <v>894</v>
      </c>
      <c r="H488">
        <v>0.39644099999999999</v>
      </c>
      <c r="I488">
        <v>0.101533</v>
      </c>
      <c r="J488">
        <v>7.1335499999999998E-3</v>
      </c>
      <c r="K488" s="6">
        <v>3.3E-47</v>
      </c>
      <c r="L488">
        <v>37359</v>
      </c>
    </row>
    <row r="489" spans="1:12" x14ac:dyDescent="0.2">
      <c r="A489" t="s">
        <v>863</v>
      </c>
      <c r="B489" t="str">
        <f>VLOOKUP(Table2[[#This Row],[Metabolite ID]],Table18[],2,FALSE)</f>
        <v>Cholesteryl esters in very large VLDL</v>
      </c>
      <c r="C489">
        <v>8</v>
      </c>
      <c r="D489">
        <v>19818773</v>
      </c>
      <c r="E489" t="s">
        <v>1043</v>
      </c>
      <c r="F489" t="s">
        <v>893</v>
      </c>
      <c r="G489" t="s">
        <v>895</v>
      </c>
      <c r="H489">
        <v>0.89825100000000002</v>
      </c>
      <c r="I489">
        <v>0.16772500000000001</v>
      </c>
      <c r="J489">
        <v>1.1644699999999999E-2</v>
      </c>
      <c r="K489" s="6">
        <v>3.3E-47</v>
      </c>
      <c r="L489">
        <v>37359</v>
      </c>
    </row>
    <row r="490" spans="1:12" x14ac:dyDescent="0.2">
      <c r="A490" t="s">
        <v>798</v>
      </c>
      <c r="B490" t="str">
        <f>VLOOKUP(Table2[[#This Row],[Metabolite ID]],Table18[],2,FALSE)</f>
        <v>Total lipids in medium HDL</v>
      </c>
      <c r="C490">
        <v>16</v>
      </c>
      <c r="D490">
        <v>56991363</v>
      </c>
      <c r="E490" t="s">
        <v>960</v>
      </c>
      <c r="F490" t="s">
        <v>894</v>
      </c>
      <c r="G490" t="s">
        <v>895</v>
      </c>
      <c r="H490">
        <v>0.68096800000000002</v>
      </c>
      <c r="I490">
        <v>-0.107728</v>
      </c>
      <c r="J490">
        <v>7.4918800000000002E-3</v>
      </c>
      <c r="K490" s="6">
        <v>3.4999999999999998E-47</v>
      </c>
      <c r="L490">
        <v>37359</v>
      </c>
    </row>
    <row r="491" spans="1:12" x14ac:dyDescent="0.2">
      <c r="A491" t="s">
        <v>845</v>
      </c>
      <c r="B491" t="str">
        <f>VLOOKUP(Table2[[#This Row],[Metabolite ID]],Table18[],2,FALSE)</f>
        <v>Triglycerides in small VLDL</v>
      </c>
      <c r="C491">
        <v>2</v>
      </c>
      <c r="D491">
        <v>21231524</v>
      </c>
      <c r="E491" t="s">
        <v>3871</v>
      </c>
      <c r="F491" t="s">
        <v>893</v>
      </c>
      <c r="G491" t="s">
        <v>892</v>
      </c>
      <c r="H491">
        <v>0.79466800000000004</v>
      </c>
      <c r="I491">
        <v>0.124628</v>
      </c>
      <c r="J491">
        <v>8.6035199999999999E-3</v>
      </c>
      <c r="K491" s="6">
        <v>3.9999999999999999E-47</v>
      </c>
      <c r="L491">
        <v>37359</v>
      </c>
    </row>
    <row r="492" spans="1:12" x14ac:dyDescent="0.2">
      <c r="A492" t="s">
        <v>873</v>
      </c>
      <c r="B492" t="str">
        <f>VLOOKUP(Table2[[#This Row],[Metabolite ID]],Table18[],2,FALSE)</f>
        <v>Concentration of very small VLDL particles</v>
      </c>
      <c r="C492">
        <v>2</v>
      </c>
      <c r="D492">
        <v>21221399</v>
      </c>
      <c r="E492" t="s">
        <v>1093</v>
      </c>
      <c r="F492" t="s">
        <v>895</v>
      </c>
      <c r="G492" t="s">
        <v>893</v>
      </c>
      <c r="H492">
        <v>0.48483399999999999</v>
      </c>
      <c r="I492">
        <v>-9.9686899999999995E-2</v>
      </c>
      <c r="J492">
        <v>6.9818299999999996E-3</v>
      </c>
      <c r="K492" s="6">
        <v>6.8999999999999999E-47</v>
      </c>
      <c r="L492">
        <v>37359</v>
      </c>
    </row>
    <row r="493" spans="1:12" x14ac:dyDescent="0.2">
      <c r="A493" t="s">
        <v>791</v>
      </c>
      <c r="B493" t="str">
        <f>VLOOKUP(Table2[[#This Row],[Metabolite ID]],Table18[],2,FALSE)</f>
        <v>Total lipids in large VLDL</v>
      </c>
      <c r="C493">
        <v>8</v>
      </c>
      <c r="D493">
        <v>126500031</v>
      </c>
      <c r="E493" t="s">
        <v>957</v>
      </c>
      <c r="F493" t="s">
        <v>894</v>
      </c>
      <c r="G493" t="s">
        <v>893</v>
      </c>
      <c r="H493">
        <v>0.58311599999999997</v>
      </c>
      <c r="I493">
        <v>0.104445</v>
      </c>
      <c r="J493">
        <v>7.3412299999999998E-3</v>
      </c>
      <c r="K493" s="6">
        <v>7.0999999999999992E-47</v>
      </c>
      <c r="L493">
        <v>37359</v>
      </c>
    </row>
    <row r="494" spans="1:12" x14ac:dyDescent="0.2">
      <c r="A494" t="s">
        <v>779</v>
      </c>
      <c r="B494" t="str">
        <f>VLOOKUP(Table2[[#This Row],[Metabolite ID]],Table18[],2,FALSE)</f>
        <v>Phospholipids in large HDL</v>
      </c>
      <c r="C494">
        <v>16</v>
      </c>
      <c r="D494">
        <v>57010486</v>
      </c>
      <c r="E494" t="s">
        <v>1009</v>
      </c>
      <c r="F494" t="s">
        <v>894</v>
      </c>
      <c r="G494" t="s">
        <v>895</v>
      </c>
      <c r="H494">
        <v>0.94581899999999997</v>
      </c>
      <c r="I494">
        <v>0.22841400000000001</v>
      </c>
      <c r="J494">
        <v>1.6321100000000002E-2</v>
      </c>
      <c r="K494" s="6">
        <v>1.2999999999999999E-46</v>
      </c>
      <c r="L494">
        <v>37359</v>
      </c>
    </row>
    <row r="495" spans="1:12" x14ac:dyDescent="0.2">
      <c r="A495" t="s">
        <v>789</v>
      </c>
      <c r="B495" t="str">
        <f>VLOOKUP(Table2[[#This Row],[Metabolite ID]],Table18[],2,FALSE)</f>
        <v>Cholesteryl esters in large VLDL</v>
      </c>
      <c r="C495">
        <v>8</v>
      </c>
      <c r="D495">
        <v>126500031</v>
      </c>
      <c r="E495" t="s">
        <v>957</v>
      </c>
      <c r="F495" t="s">
        <v>894</v>
      </c>
      <c r="G495" t="s">
        <v>893</v>
      </c>
      <c r="H495">
        <v>0.58311400000000002</v>
      </c>
      <c r="I495">
        <v>0.103544</v>
      </c>
      <c r="J495">
        <v>7.3423400000000002E-3</v>
      </c>
      <c r="K495" s="6">
        <v>1.2999999999999999E-46</v>
      </c>
      <c r="L495">
        <v>37359</v>
      </c>
    </row>
    <row r="496" spans="1:12" x14ac:dyDescent="0.2">
      <c r="A496" t="s">
        <v>792</v>
      </c>
      <c r="B496" t="str">
        <f>VLOOKUP(Table2[[#This Row],[Metabolite ID]],Table18[],2,FALSE)</f>
        <v>Concentration of large VLDL particles</v>
      </c>
      <c r="C496">
        <v>8</v>
      </c>
      <c r="D496">
        <v>126500031</v>
      </c>
      <c r="E496" t="s">
        <v>957</v>
      </c>
      <c r="F496" t="s">
        <v>894</v>
      </c>
      <c r="G496" t="s">
        <v>893</v>
      </c>
      <c r="H496">
        <v>0.58311599999999997</v>
      </c>
      <c r="I496">
        <v>0.104176</v>
      </c>
      <c r="J496">
        <v>7.34119E-3</v>
      </c>
      <c r="K496" s="6">
        <v>1.2999999999999999E-46</v>
      </c>
      <c r="L496">
        <v>37359</v>
      </c>
    </row>
    <row r="497" spans="1:12" x14ac:dyDescent="0.2">
      <c r="A497" t="s">
        <v>856</v>
      </c>
      <c r="B497" t="str">
        <f>VLOOKUP(Table2[[#This Row],[Metabolite ID]],Table18[],2,FALSE)</f>
        <v>Cholesteryl esters in very large HDL</v>
      </c>
      <c r="C497">
        <v>15</v>
      </c>
      <c r="D497">
        <v>58680178</v>
      </c>
      <c r="E497" t="s">
        <v>1006</v>
      </c>
      <c r="F497" t="s">
        <v>895</v>
      </c>
      <c r="G497" t="s">
        <v>894</v>
      </c>
      <c r="H497">
        <v>0.63983800000000002</v>
      </c>
      <c r="I497">
        <v>-0.104119</v>
      </c>
      <c r="J497">
        <v>7.2955499999999996E-3</v>
      </c>
      <c r="K497" s="6">
        <v>1.3999999999999999E-46</v>
      </c>
      <c r="L497">
        <v>37359</v>
      </c>
    </row>
    <row r="498" spans="1:12" x14ac:dyDescent="0.2">
      <c r="A498" t="s">
        <v>794</v>
      </c>
      <c r="B498" t="str">
        <f>VLOOKUP(Table2[[#This Row],[Metabolite ID]],Table18[],2,FALSE)</f>
        <v>Triglycerides in large VLDL</v>
      </c>
      <c r="C498">
        <v>6</v>
      </c>
      <c r="D498">
        <v>161013013</v>
      </c>
      <c r="E498" t="s">
        <v>1038</v>
      </c>
      <c r="F498" t="s">
        <v>895</v>
      </c>
      <c r="G498" t="s">
        <v>894</v>
      </c>
      <c r="H498">
        <v>0.98457799999999995</v>
      </c>
      <c r="I498">
        <v>0.42342600000000002</v>
      </c>
      <c r="J498">
        <v>2.9617399999999999E-2</v>
      </c>
      <c r="K498" s="6">
        <v>1.7E-46</v>
      </c>
      <c r="L498">
        <v>37359</v>
      </c>
    </row>
    <row r="499" spans="1:12" x14ac:dyDescent="0.2">
      <c r="A499" t="s">
        <v>852</v>
      </c>
      <c r="B499" t="str">
        <f>VLOOKUP(Table2[[#This Row],[Metabolite ID]],Table18[],2,FALSE)</f>
        <v>VLDL cholesterol</v>
      </c>
      <c r="C499">
        <v>16</v>
      </c>
      <c r="D499">
        <v>56993324</v>
      </c>
      <c r="E499" t="s">
        <v>1083</v>
      </c>
      <c r="F499" t="s">
        <v>894</v>
      </c>
      <c r="G499" t="s">
        <v>892</v>
      </c>
      <c r="H499">
        <v>0.68219200000000002</v>
      </c>
      <c r="I499">
        <v>0.106202</v>
      </c>
      <c r="J499">
        <v>7.4769199999999997E-3</v>
      </c>
      <c r="K499" s="6">
        <v>1.8E-46</v>
      </c>
      <c r="L499">
        <v>37359</v>
      </c>
    </row>
    <row r="500" spans="1:12" x14ac:dyDescent="0.2">
      <c r="A500" t="s">
        <v>794</v>
      </c>
      <c r="B500" t="str">
        <f>VLOOKUP(Table2[[#This Row],[Metabolite ID]],Table18[],2,FALSE)</f>
        <v>Triglycerides in large VLDL</v>
      </c>
      <c r="C500">
        <v>2</v>
      </c>
      <c r="D500">
        <v>27730940</v>
      </c>
      <c r="E500" t="s">
        <v>967</v>
      </c>
      <c r="F500" t="s">
        <v>895</v>
      </c>
      <c r="G500" t="s">
        <v>894</v>
      </c>
      <c r="H500">
        <v>0.39643400000000001</v>
      </c>
      <c r="I500">
        <v>0.100471</v>
      </c>
      <c r="J500">
        <v>7.1389299999999999E-3</v>
      </c>
      <c r="K500" s="6">
        <v>2.2000000000000001E-46</v>
      </c>
      <c r="L500">
        <v>37359</v>
      </c>
    </row>
    <row r="501" spans="1:12" x14ac:dyDescent="0.2">
      <c r="A501" t="s">
        <v>776</v>
      </c>
      <c r="B501" t="str">
        <f>VLOOKUP(Table2[[#This Row],[Metabolite ID]],Table18[],2,FALSE)</f>
        <v>Free cholesterol in large HDL</v>
      </c>
      <c r="C501">
        <v>8</v>
      </c>
      <c r="D501">
        <v>19824667</v>
      </c>
      <c r="E501" t="s">
        <v>1095</v>
      </c>
      <c r="F501" t="s">
        <v>894</v>
      </c>
      <c r="G501" t="s">
        <v>895</v>
      </c>
      <c r="H501">
        <v>0.70707699999999996</v>
      </c>
      <c r="I501">
        <v>-0.11075400000000001</v>
      </c>
      <c r="J501">
        <v>7.6280499999999999E-3</v>
      </c>
      <c r="K501" s="6">
        <v>2.2999999999999999E-46</v>
      </c>
      <c r="L501">
        <v>37359</v>
      </c>
    </row>
    <row r="502" spans="1:12" x14ac:dyDescent="0.2">
      <c r="A502" t="s">
        <v>790</v>
      </c>
      <c r="B502" t="str">
        <f>VLOOKUP(Table2[[#This Row],[Metabolite ID]],Table18[],2,FALSE)</f>
        <v>Free cholesterol in large VLDL</v>
      </c>
      <c r="C502">
        <v>8</v>
      </c>
      <c r="D502">
        <v>126500031</v>
      </c>
      <c r="E502" t="s">
        <v>957</v>
      </c>
      <c r="F502" t="s">
        <v>894</v>
      </c>
      <c r="G502" t="s">
        <v>893</v>
      </c>
      <c r="H502">
        <v>0.58312600000000003</v>
      </c>
      <c r="I502">
        <v>0.103606</v>
      </c>
      <c r="J502">
        <v>7.3414999999999999E-3</v>
      </c>
      <c r="K502" s="6">
        <v>3.299999999999999E-46</v>
      </c>
      <c r="L502">
        <v>37359</v>
      </c>
    </row>
    <row r="503" spans="1:12" x14ac:dyDescent="0.2">
      <c r="A503" t="s">
        <v>869</v>
      </c>
      <c r="B503" t="str">
        <f>VLOOKUP(Table2[[#This Row],[Metabolite ID]],Table18[],2,FALSE)</f>
        <v>Cholesterol in very small VLDL</v>
      </c>
      <c r="C503">
        <v>1</v>
      </c>
      <c r="D503">
        <v>55505647</v>
      </c>
      <c r="E503" t="s">
        <v>976</v>
      </c>
      <c r="F503" t="s">
        <v>893</v>
      </c>
      <c r="G503" t="s">
        <v>895</v>
      </c>
      <c r="H503">
        <v>0.98227600000000004</v>
      </c>
      <c r="I503">
        <v>0.37855299999999997</v>
      </c>
      <c r="J503">
        <v>2.6782400000000001E-2</v>
      </c>
      <c r="K503" s="6">
        <v>5.5999999999999997E-46</v>
      </c>
      <c r="L503">
        <v>37359</v>
      </c>
    </row>
    <row r="504" spans="1:12" x14ac:dyDescent="0.2">
      <c r="A504" t="s">
        <v>845</v>
      </c>
      <c r="B504" t="str">
        <f>VLOOKUP(Table2[[#This Row],[Metabolite ID]],Table18[],2,FALSE)</f>
        <v>Triglycerides in small VLDL</v>
      </c>
      <c r="C504">
        <v>2</v>
      </c>
      <c r="D504">
        <v>27730940</v>
      </c>
      <c r="E504" t="s">
        <v>967</v>
      </c>
      <c r="F504" t="s">
        <v>895</v>
      </c>
      <c r="G504" t="s">
        <v>894</v>
      </c>
      <c r="H504">
        <v>0.39644099999999999</v>
      </c>
      <c r="I504">
        <v>9.9765000000000006E-2</v>
      </c>
      <c r="J504">
        <v>7.1269200000000001E-3</v>
      </c>
      <c r="K504" s="6">
        <v>6.1999999999999994E-46</v>
      </c>
      <c r="L504">
        <v>37359</v>
      </c>
    </row>
    <row r="505" spans="1:12" x14ac:dyDescent="0.2">
      <c r="A505" t="s">
        <v>816</v>
      </c>
      <c r="B505" t="str">
        <f>VLOOKUP(Table2[[#This Row],[Metabolite ID]],Table18[],2,FALSE)</f>
        <v>Triglycerides in medium VLDL</v>
      </c>
      <c r="C505">
        <v>2</v>
      </c>
      <c r="D505">
        <v>27730940</v>
      </c>
      <c r="E505" t="s">
        <v>967</v>
      </c>
      <c r="F505" t="s">
        <v>895</v>
      </c>
      <c r="G505" t="s">
        <v>894</v>
      </c>
      <c r="H505">
        <v>0.39644099999999999</v>
      </c>
      <c r="I505">
        <v>9.9502199999999999E-2</v>
      </c>
      <c r="J505">
        <v>7.1337600000000003E-3</v>
      </c>
      <c r="K505" s="6">
        <v>7.3999999999999997E-46</v>
      </c>
      <c r="L505">
        <v>37359</v>
      </c>
    </row>
    <row r="506" spans="1:12" x14ac:dyDescent="0.2">
      <c r="A506" t="s">
        <v>872</v>
      </c>
      <c r="B506" t="str">
        <f>VLOOKUP(Table2[[#This Row],[Metabolite ID]],Table18[],2,FALSE)</f>
        <v>Total lipids in very small VLDL</v>
      </c>
      <c r="C506">
        <v>15</v>
      </c>
      <c r="D506">
        <v>58678720</v>
      </c>
      <c r="E506" t="s">
        <v>3854</v>
      </c>
      <c r="F506" t="s">
        <v>895</v>
      </c>
      <c r="G506" t="s">
        <v>894</v>
      </c>
      <c r="H506">
        <v>0.35014200000000001</v>
      </c>
      <c r="I506">
        <v>0.104601</v>
      </c>
      <c r="J506">
        <v>7.3571399999999999E-3</v>
      </c>
      <c r="K506" s="6">
        <v>9.8000000000000002E-46</v>
      </c>
      <c r="L506">
        <v>37359</v>
      </c>
    </row>
    <row r="507" spans="1:12" x14ac:dyDescent="0.2">
      <c r="A507" t="s">
        <v>816</v>
      </c>
      <c r="B507" t="str">
        <f>VLOOKUP(Table2[[#This Row],[Metabolite ID]],Table18[],2,FALSE)</f>
        <v>Triglycerides in medium VLDL</v>
      </c>
      <c r="C507">
        <v>8</v>
      </c>
      <c r="D507">
        <v>126500031</v>
      </c>
      <c r="E507" t="s">
        <v>957</v>
      </c>
      <c r="F507" t="s">
        <v>894</v>
      </c>
      <c r="G507" t="s">
        <v>893</v>
      </c>
      <c r="H507">
        <v>0.58312600000000003</v>
      </c>
      <c r="I507">
        <v>0.102655</v>
      </c>
      <c r="J507">
        <v>7.3340300000000001E-3</v>
      </c>
      <c r="K507" s="6">
        <v>1.1999999999999999E-45</v>
      </c>
      <c r="L507">
        <v>37359</v>
      </c>
    </row>
    <row r="508" spans="1:12" x14ac:dyDescent="0.2">
      <c r="A508" t="s">
        <v>860</v>
      </c>
      <c r="B508" t="str">
        <f>VLOOKUP(Table2[[#This Row],[Metabolite ID]],Table18[],2,FALSE)</f>
        <v>Phospholipids in very large HDL</v>
      </c>
      <c r="C508">
        <v>16</v>
      </c>
      <c r="D508">
        <v>57010486</v>
      </c>
      <c r="E508" t="s">
        <v>1009</v>
      </c>
      <c r="F508" t="s">
        <v>894</v>
      </c>
      <c r="G508" t="s">
        <v>895</v>
      </c>
      <c r="H508">
        <v>0.94581700000000002</v>
      </c>
      <c r="I508">
        <v>0.22512599999999999</v>
      </c>
      <c r="J508">
        <v>1.6272499999999999E-2</v>
      </c>
      <c r="K508" s="6">
        <v>1.2999999999999999E-45</v>
      </c>
      <c r="L508">
        <v>37359</v>
      </c>
    </row>
    <row r="509" spans="1:12" x14ac:dyDescent="0.2">
      <c r="A509" t="s">
        <v>872</v>
      </c>
      <c r="B509" t="str">
        <f>VLOOKUP(Table2[[#This Row],[Metabolite ID]],Table18[],2,FALSE)</f>
        <v>Total lipids in very small VLDL</v>
      </c>
      <c r="C509">
        <v>2</v>
      </c>
      <c r="D509">
        <v>21221399</v>
      </c>
      <c r="E509" t="s">
        <v>1093</v>
      </c>
      <c r="F509" t="s">
        <v>895</v>
      </c>
      <c r="G509" t="s">
        <v>893</v>
      </c>
      <c r="H509">
        <v>0.48483399999999999</v>
      </c>
      <c r="I509">
        <v>-9.8332199999999995E-2</v>
      </c>
      <c r="J509">
        <v>6.9830100000000004E-3</v>
      </c>
      <c r="K509" s="6">
        <v>1.6E-45</v>
      </c>
      <c r="L509">
        <v>37359</v>
      </c>
    </row>
    <row r="510" spans="1:12" x14ac:dyDescent="0.2">
      <c r="A510" t="s">
        <v>811</v>
      </c>
      <c r="B510" t="str">
        <f>VLOOKUP(Table2[[#This Row],[Metabolite ID]],Table18[],2,FALSE)</f>
        <v>Cholesteryl esters in medium VLDL</v>
      </c>
      <c r="C510">
        <v>8</v>
      </c>
      <c r="D510">
        <v>19832646</v>
      </c>
      <c r="E510" t="s">
        <v>3865</v>
      </c>
      <c r="F510" t="s">
        <v>893</v>
      </c>
      <c r="G510" t="s">
        <v>895</v>
      </c>
      <c r="H510">
        <v>0.89809899999999998</v>
      </c>
      <c r="I510">
        <v>0.16328899999999999</v>
      </c>
      <c r="J510">
        <v>1.15551E-2</v>
      </c>
      <c r="K510" s="6">
        <v>2.1999999999999999E-45</v>
      </c>
      <c r="L510">
        <v>37359</v>
      </c>
    </row>
    <row r="511" spans="1:12" x14ac:dyDescent="0.2">
      <c r="A511" t="s">
        <v>774</v>
      </c>
      <c r="B511" t="str">
        <f>VLOOKUP(Table2[[#This Row],[Metabolite ID]],Table18[],2,FALSE)</f>
        <v>Cholesterol in large HDL</v>
      </c>
      <c r="C511">
        <v>8</v>
      </c>
      <c r="D511">
        <v>19824667</v>
      </c>
      <c r="E511" t="s">
        <v>1095</v>
      </c>
      <c r="F511" t="s">
        <v>894</v>
      </c>
      <c r="G511" t="s">
        <v>895</v>
      </c>
      <c r="H511">
        <v>0.70707699999999996</v>
      </c>
      <c r="I511">
        <v>-0.109373</v>
      </c>
      <c r="J511">
        <v>7.6292499999999997E-3</v>
      </c>
      <c r="K511" s="6">
        <v>2.5999999999999999E-45</v>
      </c>
      <c r="L511">
        <v>37359</v>
      </c>
    </row>
    <row r="512" spans="1:12" x14ac:dyDescent="0.2">
      <c r="A512" t="s">
        <v>794</v>
      </c>
      <c r="B512" t="str">
        <f>VLOOKUP(Table2[[#This Row],[Metabolite ID]],Table18[],2,FALSE)</f>
        <v>Triglycerides in large VLDL</v>
      </c>
      <c r="C512">
        <v>8</v>
      </c>
      <c r="D512">
        <v>126500031</v>
      </c>
      <c r="E512" t="s">
        <v>957</v>
      </c>
      <c r="F512" t="s">
        <v>894</v>
      </c>
      <c r="G512" t="s">
        <v>893</v>
      </c>
      <c r="H512">
        <v>0.58311999999999997</v>
      </c>
      <c r="I512">
        <v>0.10270799999999999</v>
      </c>
      <c r="J512">
        <v>7.3397599999999999E-3</v>
      </c>
      <c r="K512" s="6">
        <v>2.8000000000000001E-45</v>
      </c>
      <c r="L512">
        <v>37359</v>
      </c>
    </row>
    <row r="513" spans="1:12" x14ac:dyDescent="0.2">
      <c r="A513" t="s">
        <v>767</v>
      </c>
      <c r="B513" t="str">
        <f>VLOOKUP(Table2[[#This Row],[Metabolite ID]],Table18[],2,FALSE)</f>
        <v>Triglycerides in IDL</v>
      </c>
      <c r="C513">
        <v>8</v>
      </c>
      <c r="D513">
        <v>126500031</v>
      </c>
      <c r="E513" t="s">
        <v>957</v>
      </c>
      <c r="F513" t="s">
        <v>894</v>
      </c>
      <c r="G513" t="s">
        <v>893</v>
      </c>
      <c r="H513">
        <v>0.58312600000000003</v>
      </c>
      <c r="I513">
        <v>0.102188</v>
      </c>
      <c r="J513">
        <v>7.3394699999999998E-3</v>
      </c>
      <c r="K513" s="6">
        <v>3.1000000000000001E-45</v>
      </c>
      <c r="L513">
        <v>37359</v>
      </c>
    </row>
    <row r="514" spans="1:12" x14ac:dyDescent="0.2">
      <c r="A514" t="s">
        <v>870</v>
      </c>
      <c r="B514" t="str">
        <f>VLOOKUP(Table2[[#This Row],[Metabolite ID]],Table18[],2,FALSE)</f>
        <v>Cholesteryl esters in very small VLDL</v>
      </c>
      <c r="C514">
        <v>16</v>
      </c>
      <c r="D514">
        <v>56993324</v>
      </c>
      <c r="E514" t="s">
        <v>1083</v>
      </c>
      <c r="F514" t="s">
        <v>894</v>
      </c>
      <c r="G514" t="s">
        <v>892</v>
      </c>
      <c r="H514">
        <v>0.68220000000000003</v>
      </c>
      <c r="I514">
        <v>0.10462299999999999</v>
      </c>
      <c r="J514">
        <v>7.4825999999999998E-3</v>
      </c>
      <c r="K514" s="6">
        <v>3.3000000000000001E-45</v>
      </c>
      <c r="L514">
        <v>37359</v>
      </c>
    </row>
    <row r="515" spans="1:12" x14ac:dyDescent="0.2">
      <c r="A515" t="s">
        <v>812</v>
      </c>
      <c r="B515" t="str">
        <f>VLOOKUP(Table2[[#This Row],[Metabolite ID]],Table18[],2,FALSE)</f>
        <v>Free cholesterol in medium VLDL</v>
      </c>
      <c r="C515">
        <v>2</v>
      </c>
      <c r="D515">
        <v>27730940</v>
      </c>
      <c r="E515" t="s">
        <v>967</v>
      </c>
      <c r="F515" t="s">
        <v>895</v>
      </c>
      <c r="G515" t="s">
        <v>894</v>
      </c>
      <c r="H515">
        <v>0.39644099999999999</v>
      </c>
      <c r="I515">
        <v>9.9202600000000002E-2</v>
      </c>
      <c r="J515">
        <v>7.1347299999999997E-3</v>
      </c>
      <c r="K515" s="6">
        <v>4.0999999999999999E-45</v>
      </c>
      <c r="L515">
        <v>37359</v>
      </c>
    </row>
    <row r="516" spans="1:12" x14ac:dyDescent="0.2">
      <c r="A516" t="s">
        <v>792</v>
      </c>
      <c r="B516" t="str">
        <f>VLOOKUP(Table2[[#This Row],[Metabolite ID]],Table18[],2,FALSE)</f>
        <v>Concentration of large VLDL particles</v>
      </c>
      <c r="C516">
        <v>2</v>
      </c>
      <c r="D516">
        <v>27730940</v>
      </c>
      <c r="E516" t="s">
        <v>967</v>
      </c>
      <c r="F516" t="s">
        <v>895</v>
      </c>
      <c r="G516" t="s">
        <v>894</v>
      </c>
      <c r="H516">
        <v>0.39645000000000002</v>
      </c>
      <c r="I516">
        <v>9.8958400000000002E-2</v>
      </c>
      <c r="J516">
        <v>7.1400600000000002E-3</v>
      </c>
      <c r="K516" s="6">
        <v>4.1999999999999999E-45</v>
      </c>
      <c r="L516">
        <v>37359</v>
      </c>
    </row>
    <row r="517" spans="1:12" x14ac:dyDescent="0.2">
      <c r="A517" t="s">
        <v>872</v>
      </c>
      <c r="B517" t="str">
        <f>VLOOKUP(Table2[[#This Row],[Metabolite ID]],Table18[],2,FALSE)</f>
        <v>Total lipids in very small VLDL</v>
      </c>
      <c r="C517">
        <v>19</v>
      </c>
      <c r="D517">
        <v>45302949</v>
      </c>
      <c r="E517" t="s">
        <v>3861</v>
      </c>
      <c r="F517" t="s">
        <v>3862</v>
      </c>
      <c r="G517" t="s">
        <v>893</v>
      </c>
      <c r="H517">
        <v>0.972665</v>
      </c>
      <c r="I517">
        <v>0.32208399999999998</v>
      </c>
      <c r="J517">
        <v>2.3383299999999999E-2</v>
      </c>
      <c r="K517" s="6">
        <v>6.4999999999999995E-45</v>
      </c>
      <c r="L517">
        <v>37359</v>
      </c>
    </row>
    <row r="518" spans="1:12" x14ac:dyDescent="0.2">
      <c r="A518" t="s">
        <v>793</v>
      </c>
      <c r="B518" t="str">
        <f>VLOOKUP(Table2[[#This Row],[Metabolite ID]],Table18[],2,FALSE)</f>
        <v>Phospholipids in large VLDL</v>
      </c>
      <c r="C518">
        <v>2</v>
      </c>
      <c r="D518">
        <v>27730940</v>
      </c>
      <c r="E518" t="s">
        <v>967</v>
      </c>
      <c r="F518" t="s">
        <v>895</v>
      </c>
      <c r="G518" t="s">
        <v>894</v>
      </c>
      <c r="H518">
        <v>0.39646500000000001</v>
      </c>
      <c r="I518">
        <v>9.9036600000000002E-2</v>
      </c>
      <c r="J518">
        <v>7.1399200000000001E-3</v>
      </c>
      <c r="K518" s="6">
        <v>6.9999999999999988E-45</v>
      </c>
      <c r="L518">
        <v>37359</v>
      </c>
    </row>
    <row r="519" spans="1:12" x14ac:dyDescent="0.2">
      <c r="A519" t="s">
        <v>790</v>
      </c>
      <c r="B519" t="str">
        <f>VLOOKUP(Table2[[#This Row],[Metabolite ID]],Table18[],2,FALSE)</f>
        <v>Free cholesterol in large VLDL</v>
      </c>
      <c r="C519">
        <v>2</v>
      </c>
      <c r="D519">
        <v>27730940</v>
      </c>
      <c r="E519" t="s">
        <v>967</v>
      </c>
      <c r="F519" t="s">
        <v>895</v>
      </c>
      <c r="G519" t="s">
        <v>894</v>
      </c>
      <c r="H519">
        <v>0.39644099999999999</v>
      </c>
      <c r="I519">
        <v>9.9188999999999999E-2</v>
      </c>
      <c r="J519">
        <v>7.1402599999999998E-3</v>
      </c>
      <c r="K519" s="6">
        <v>8.5999999999999998E-45</v>
      </c>
      <c r="L519">
        <v>37359</v>
      </c>
    </row>
    <row r="520" spans="1:12" x14ac:dyDescent="0.2">
      <c r="A520" t="s">
        <v>791</v>
      </c>
      <c r="B520" t="str">
        <f>VLOOKUP(Table2[[#This Row],[Metabolite ID]],Table18[],2,FALSE)</f>
        <v>Total lipids in large VLDL</v>
      </c>
      <c r="C520">
        <v>2</v>
      </c>
      <c r="D520">
        <v>27730940</v>
      </c>
      <c r="E520" t="s">
        <v>967</v>
      </c>
      <c r="F520" t="s">
        <v>895</v>
      </c>
      <c r="G520" t="s">
        <v>894</v>
      </c>
      <c r="H520">
        <v>0.39645000000000002</v>
      </c>
      <c r="I520">
        <v>9.8646600000000001E-2</v>
      </c>
      <c r="J520">
        <v>7.1400999999999999E-3</v>
      </c>
      <c r="K520" s="6">
        <v>8.5999999999999998E-45</v>
      </c>
      <c r="L520">
        <v>37359</v>
      </c>
    </row>
    <row r="521" spans="1:12" x14ac:dyDescent="0.2">
      <c r="A521" t="s">
        <v>809</v>
      </c>
      <c r="B521" t="str">
        <f>VLOOKUP(Table2[[#This Row],[Metabolite ID]],Table18[],2,FALSE)</f>
        <v>Monounsaturated fatty acids</v>
      </c>
      <c r="C521">
        <v>8</v>
      </c>
      <c r="D521">
        <v>126500031</v>
      </c>
      <c r="E521" t="s">
        <v>957</v>
      </c>
      <c r="F521" t="s">
        <v>894</v>
      </c>
      <c r="G521" t="s">
        <v>893</v>
      </c>
      <c r="H521">
        <v>0.58332200000000001</v>
      </c>
      <c r="I521">
        <v>0.102536</v>
      </c>
      <c r="J521">
        <v>7.3815299999999999E-3</v>
      </c>
      <c r="K521" s="6">
        <v>8.5999999999999998E-45</v>
      </c>
      <c r="L521">
        <v>37359</v>
      </c>
    </row>
    <row r="522" spans="1:12" x14ac:dyDescent="0.2">
      <c r="A522" t="s">
        <v>787</v>
      </c>
      <c r="B522" t="str">
        <f>VLOOKUP(Table2[[#This Row],[Metabolite ID]],Table18[],2,FALSE)</f>
        <v>Triglycerides in large LDL</v>
      </c>
      <c r="C522">
        <v>11</v>
      </c>
      <c r="D522">
        <v>116648917</v>
      </c>
      <c r="E522" t="s">
        <v>1003</v>
      </c>
      <c r="F522" t="s">
        <v>893</v>
      </c>
      <c r="G522" t="s">
        <v>894</v>
      </c>
      <c r="H522">
        <v>0.13254099999999999</v>
      </c>
      <c r="I522">
        <v>0.14224999999999999</v>
      </c>
      <c r="J522">
        <v>1.02957E-2</v>
      </c>
      <c r="K522" s="6">
        <v>9.9000000000000002E-45</v>
      </c>
      <c r="L522">
        <v>37359</v>
      </c>
    </row>
    <row r="523" spans="1:12" x14ac:dyDescent="0.2">
      <c r="A523" t="s">
        <v>775</v>
      </c>
      <c r="B523" t="str">
        <f>VLOOKUP(Table2[[#This Row],[Metabolite ID]],Table18[],2,FALSE)</f>
        <v>Cholesteryl esters in large HDL</v>
      </c>
      <c r="C523">
        <v>8</v>
      </c>
      <c r="D523">
        <v>19824667</v>
      </c>
      <c r="E523" t="s">
        <v>1095</v>
      </c>
      <c r="F523" t="s">
        <v>894</v>
      </c>
      <c r="G523" t="s">
        <v>895</v>
      </c>
      <c r="H523">
        <v>0.70707699999999996</v>
      </c>
      <c r="I523">
        <v>-0.108554</v>
      </c>
      <c r="J523">
        <v>7.6301199999999998E-3</v>
      </c>
      <c r="K523" s="6">
        <v>1.0999999999999999E-44</v>
      </c>
      <c r="L523">
        <v>37359</v>
      </c>
    </row>
    <row r="524" spans="1:12" x14ac:dyDescent="0.2">
      <c r="A524" t="s">
        <v>840</v>
      </c>
      <c r="B524" t="str">
        <f>VLOOKUP(Table2[[#This Row],[Metabolite ID]],Table18[],2,FALSE)</f>
        <v>Cholesteryl esters in small VLDL</v>
      </c>
      <c r="C524">
        <v>19</v>
      </c>
      <c r="D524">
        <v>45392254</v>
      </c>
      <c r="E524" t="s">
        <v>3856</v>
      </c>
      <c r="F524" t="s">
        <v>894</v>
      </c>
      <c r="G524" t="s">
        <v>895</v>
      </c>
      <c r="H524">
        <v>0.83043999999999996</v>
      </c>
      <c r="I524">
        <v>-0.12825</v>
      </c>
      <c r="J524">
        <v>9.2879999999999994E-3</v>
      </c>
      <c r="K524" s="6">
        <v>1.3999999999999998E-44</v>
      </c>
      <c r="L524">
        <v>37359</v>
      </c>
    </row>
    <row r="525" spans="1:12" x14ac:dyDescent="0.2">
      <c r="A525" t="s">
        <v>866</v>
      </c>
      <c r="B525" t="str">
        <f>VLOOKUP(Table2[[#This Row],[Metabolite ID]],Table18[],2,FALSE)</f>
        <v>Concentration of very large VLDL particles</v>
      </c>
      <c r="C525">
        <v>8</v>
      </c>
      <c r="D525">
        <v>19818773</v>
      </c>
      <c r="E525" t="s">
        <v>1043</v>
      </c>
      <c r="F525" t="s">
        <v>893</v>
      </c>
      <c r="G525" t="s">
        <v>895</v>
      </c>
      <c r="H525">
        <v>0.89825100000000002</v>
      </c>
      <c r="I525">
        <v>0.16126499999999999</v>
      </c>
      <c r="J525">
        <v>1.1640599999999999E-2</v>
      </c>
      <c r="K525" s="6">
        <v>1.6999999999999998E-44</v>
      </c>
      <c r="L525">
        <v>37359</v>
      </c>
    </row>
    <row r="526" spans="1:12" x14ac:dyDescent="0.2">
      <c r="A526" t="s">
        <v>865</v>
      </c>
      <c r="B526" t="str">
        <f>VLOOKUP(Table2[[#This Row],[Metabolite ID]],Table18[],2,FALSE)</f>
        <v>Total lipids in very large VLDL</v>
      </c>
      <c r="C526">
        <v>8</v>
      </c>
      <c r="D526">
        <v>19818773</v>
      </c>
      <c r="E526" t="s">
        <v>1043</v>
      </c>
      <c r="F526" t="s">
        <v>893</v>
      </c>
      <c r="G526" t="s">
        <v>895</v>
      </c>
      <c r="H526">
        <v>0.89825100000000002</v>
      </c>
      <c r="I526">
        <v>0.161135</v>
      </c>
      <c r="J526">
        <v>1.16408E-2</v>
      </c>
      <c r="K526" s="6">
        <v>1.9999999999999999E-44</v>
      </c>
      <c r="L526">
        <v>37359</v>
      </c>
    </row>
    <row r="527" spans="1:12" x14ac:dyDescent="0.2">
      <c r="A527" t="s">
        <v>863</v>
      </c>
      <c r="B527" t="str">
        <f>VLOOKUP(Table2[[#This Row],[Metabolite ID]],Table18[],2,FALSE)</f>
        <v>Cholesteryl esters in very large VLDL</v>
      </c>
      <c r="C527">
        <v>8</v>
      </c>
      <c r="D527">
        <v>19850099</v>
      </c>
      <c r="E527" t="s">
        <v>1044</v>
      </c>
      <c r="F527" t="s">
        <v>895</v>
      </c>
      <c r="G527" t="s">
        <v>893</v>
      </c>
      <c r="H527">
        <v>0.90158700000000003</v>
      </c>
      <c r="I527">
        <v>0.16375700000000001</v>
      </c>
      <c r="J527">
        <v>1.1756300000000001E-2</v>
      </c>
      <c r="K527" s="6">
        <v>2.0999999999999998E-44</v>
      </c>
      <c r="L527">
        <v>37359</v>
      </c>
    </row>
    <row r="528" spans="1:12" x14ac:dyDescent="0.2">
      <c r="A528" t="s">
        <v>862</v>
      </c>
      <c r="B528" t="str">
        <f>VLOOKUP(Table2[[#This Row],[Metabolite ID]],Table18[],2,FALSE)</f>
        <v>Cholesterol in very large VLDL</v>
      </c>
      <c r="C528">
        <v>8</v>
      </c>
      <c r="D528">
        <v>19818773</v>
      </c>
      <c r="E528" t="s">
        <v>1043</v>
      </c>
      <c r="F528" t="s">
        <v>893</v>
      </c>
      <c r="G528" t="s">
        <v>895</v>
      </c>
      <c r="H528">
        <v>0.89825600000000005</v>
      </c>
      <c r="I528">
        <v>0.16198899999999999</v>
      </c>
      <c r="J528">
        <v>1.16434E-2</v>
      </c>
      <c r="K528" s="6">
        <v>2.1999999999999999E-44</v>
      </c>
      <c r="L528">
        <v>37359</v>
      </c>
    </row>
    <row r="529" spans="1:12" x14ac:dyDescent="0.2">
      <c r="A529" t="s">
        <v>872</v>
      </c>
      <c r="B529" t="str">
        <f>VLOOKUP(Table2[[#This Row],[Metabolite ID]],Table18[],2,FALSE)</f>
        <v>Total lipids in very small VLDL</v>
      </c>
      <c r="C529">
        <v>1</v>
      </c>
      <c r="D529">
        <v>55505647</v>
      </c>
      <c r="E529" t="s">
        <v>976</v>
      </c>
      <c r="F529" t="s">
        <v>893</v>
      </c>
      <c r="G529" t="s">
        <v>895</v>
      </c>
      <c r="H529">
        <v>0.98227699999999996</v>
      </c>
      <c r="I529">
        <v>0.367925</v>
      </c>
      <c r="J529">
        <v>2.6755999999999999E-2</v>
      </c>
      <c r="K529" s="6">
        <v>3.1999999999999999E-44</v>
      </c>
      <c r="L529">
        <v>37359</v>
      </c>
    </row>
    <row r="530" spans="1:12" x14ac:dyDescent="0.2">
      <c r="A530" t="s">
        <v>868</v>
      </c>
      <c r="B530" t="str">
        <f>VLOOKUP(Table2[[#This Row],[Metabolite ID]],Table18[],2,FALSE)</f>
        <v>Triglycerides in very large VLDL</v>
      </c>
      <c r="C530">
        <v>8</v>
      </c>
      <c r="D530">
        <v>19818773</v>
      </c>
      <c r="E530" t="s">
        <v>1043</v>
      </c>
      <c r="F530" t="s">
        <v>893</v>
      </c>
      <c r="G530" t="s">
        <v>895</v>
      </c>
      <c r="H530">
        <v>0.89827699999999999</v>
      </c>
      <c r="I530">
        <v>0.160799</v>
      </c>
      <c r="J530">
        <v>1.1649100000000001E-2</v>
      </c>
      <c r="K530" s="6">
        <v>3.6999999999999995E-44</v>
      </c>
      <c r="L530">
        <v>37359</v>
      </c>
    </row>
    <row r="531" spans="1:12" x14ac:dyDescent="0.2">
      <c r="A531" t="s">
        <v>789</v>
      </c>
      <c r="B531" t="str">
        <f>VLOOKUP(Table2[[#This Row],[Metabolite ID]],Table18[],2,FALSE)</f>
        <v>Cholesteryl esters in large VLDL</v>
      </c>
      <c r="C531">
        <v>16</v>
      </c>
      <c r="D531">
        <v>56991363</v>
      </c>
      <c r="E531" t="s">
        <v>960</v>
      </c>
      <c r="F531" t="s">
        <v>894</v>
      </c>
      <c r="G531" t="s">
        <v>895</v>
      </c>
      <c r="H531">
        <v>0.68097399999999997</v>
      </c>
      <c r="I531">
        <v>0.103982</v>
      </c>
      <c r="J531">
        <v>7.4793799999999999E-3</v>
      </c>
      <c r="K531" s="6">
        <v>4.7000000000000001E-44</v>
      </c>
      <c r="L531">
        <v>37359</v>
      </c>
    </row>
    <row r="532" spans="1:12" x14ac:dyDescent="0.2">
      <c r="A532" t="s">
        <v>779</v>
      </c>
      <c r="B532" t="str">
        <f>VLOOKUP(Table2[[#This Row],[Metabolite ID]],Table18[],2,FALSE)</f>
        <v>Phospholipids in large HDL</v>
      </c>
      <c r="C532">
        <v>8</v>
      </c>
      <c r="D532">
        <v>19824667</v>
      </c>
      <c r="E532" t="s">
        <v>1095</v>
      </c>
      <c r="F532" t="s">
        <v>894</v>
      </c>
      <c r="G532" t="s">
        <v>895</v>
      </c>
      <c r="H532">
        <v>0.70707699999999996</v>
      </c>
      <c r="I532">
        <v>-0.107767</v>
      </c>
      <c r="J532">
        <v>7.6422900000000004E-3</v>
      </c>
      <c r="K532" s="6">
        <v>5.4999999999999999E-44</v>
      </c>
      <c r="L532">
        <v>37359</v>
      </c>
    </row>
    <row r="533" spans="1:12" x14ac:dyDescent="0.2">
      <c r="A533" t="s">
        <v>870</v>
      </c>
      <c r="B533" t="str">
        <f>VLOOKUP(Table2[[#This Row],[Metabolite ID]],Table18[],2,FALSE)</f>
        <v>Cholesteryl esters in very small VLDL</v>
      </c>
      <c r="C533">
        <v>19</v>
      </c>
      <c r="D533">
        <v>11198187</v>
      </c>
      <c r="E533" t="s">
        <v>3864</v>
      </c>
      <c r="F533" t="s">
        <v>894</v>
      </c>
      <c r="G533" t="s">
        <v>895</v>
      </c>
      <c r="H533">
        <v>0.88063400000000003</v>
      </c>
      <c r="I533">
        <v>0.14890999999999999</v>
      </c>
      <c r="J533">
        <v>1.0843500000000001E-2</v>
      </c>
      <c r="K533" s="6">
        <v>5.7999999999999973E-44</v>
      </c>
      <c r="L533">
        <v>37359</v>
      </c>
    </row>
    <row r="534" spans="1:12" x14ac:dyDescent="0.2">
      <c r="A534" t="s">
        <v>800</v>
      </c>
      <c r="B534" t="str">
        <f>VLOOKUP(Table2[[#This Row],[Metabolite ID]],Table18[],2,FALSE)</f>
        <v>Phospholipids in medium HDL</v>
      </c>
      <c r="C534">
        <v>16</v>
      </c>
      <c r="D534">
        <v>56991363</v>
      </c>
      <c r="E534" t="s">
        <v>960</v>
      </c>
      <c r="F534" t="s">
        <v>894</v>
      </c>
      <c r="G534" t="s">
        <v>895</v>
      </c>
      <c r="H534">
        <v>0.68096800000000002</v>
      </c>
      <c r="I534">
        <v>-0.103668</v>
      </c>
      <c r="J534">
        <v>7.4907699999999999E-3</v>
      </c>
      <c r="K534" s="6">
        <v>6.7999999999999973E-44</v>
      </c>
      <c r="L534">
        <v>37359</v>
      </c>
    </row>
    <row r="535" spans="1:12" x14ac:dyDescent="0.2">
      <c r="A535" t="s">
        <v>757</v>
      </c>
      <c r="B535" t="str">
        <f>VLOOKUP(Table2[[#This Row],[Metabolite ID]],Table18[],2,FALSE)</f>
        <v>HDL cholesterol</v>
      </c>
      <c r="C535">
        <v>8</v>
      </c>
      <c r="D535">
        <v>19824667</v>
      </c>
      <c r="E535" t="s">
        <v>1095</v>
      </c>
      <c r="F535" t="s">
        <v>894</v>
      </c>
      <c r="G535" t="s">
        <v>895</v>
      </c>
      <c r="H535">
        <v>0.70707699999999996</v>
      </c>
      <c r="I535">
        <v>-0.107644</v>
      </c>
      <c r="J535">
        <v>7.64454E-3</v>
      </c>
      <c r="K535" s="6">
        <v>8.0999999999999997E-44</v>
      </c>
      <c r="L535">
        <v>37359</v>
      </c>
    </row>
    <row r="536" spans="1:12" x14ac:dyDescent="0.2">
      <c r="A536" t="s">
        <v>841</v>
      </c>
      <c r="B536" t="str">
        <f>VLOOKUP(Table2[[#This Row],[Metabolite ID]],Table18[],2,FALSE)</f>
        <v>Free cholesterol in small VLDL</v>
      </c>
      <c r="C536">
        <v>8</v>
      </c>
      <c r="D536">
        <v>19824667</v>
      </c>
      <c r="E536" t="s">
        <v>1095</v>
      </c>
      <c r="F536" t="s">
        <v>894</v>
      </c>
      <c r="G536" t="s">
        <v>895</v>
      </c>
      <c r="H536">
        <v>0.70707699999999996</v>
      </c>
      <c r="I536">
        <v>0.10484499999999999</v>
      </c>
      <c r="J536">
        <v>7.6336099999999999E-3</v>
      </c>
      <c r="K536" s="6">
        <v>1.2999999999999994E-43</v>
      </c>
      <c r="L536">
        <v>37359</v>
      </c>
    </row>
    <row r="537" spans="1:12" x14ac:dyDescent="0.2">
      <c r="A537" t="s">
        <v>841</v>
      </c>
      <c r="B537" t="str">
        <f>VLOOKUP(Table2[[#This Row],[Metabolite ID]],Table18[],2,FALSE)</f>
        <v>Free cholesterol in small VLDL</v>
      </c>
      <c r="C537">
        <v>15</v>
      </c>
      <c r="D537">
        <v>58723479</v>
      </c>
      <c r="E537" t="s">
        <v>1111</v>
      </c>
      <c r="F537" t="s">
        <v>895</v>
      </c>
      <c r="G537" t="s">
        <v>894</v>
      </c>
      <c r="H537">
        <v>0.78511699999999995</v>
      </c>
      <c r="I537">
        <v>-0.115813</v>
      </c>
      <c r="J537">
        <v>8.5381999999999993E-3</v>
      </c>
      <c r="K537" s="6">
        <v>1.2999999999999994E-43</v>
      </c>
      <c r="L537">
        <v>37359</v>
      </c>
    </row>
    <row r="538" spans="1:12" x14ac:dyDescent="0.2">
      <c r="A538" t="s">
        <v>847</v>
      </c>
      <c r="B538" t="str">
        <f>VLOOKUP(Table2[[#This Row],[Metabolite ID]],Table18[],2,FALSE)</f>
        <v>Total fatty acids</v>
      </c>
      <c r="C538">
        <v>15</v>
      </c>
      <c r="D538">
        <v>58723675</v>
      </c>
      <c r="E538" t="s">
        <v>1007</v>
      </c>
      <c r="F538" t="s">
        <v>894</v>
      </c>
      <c r="G538" t="s">
        <v>895</v>
      </c>
      <c r="H538">
        <v>0.78764299999999998</v>
      </c>
      <c r="I538">
        <v>-0.118354</v>
      </c>
      <c r="J538">
        <v>8.5928199999999993E-3</v>
      </c>
      <c r="K538" s="6">
        <v>1.2999999999999994E-43</v>
      </c>
      <c r="L538">
        <v>37359</v>
      </c>
    </row>
    <row r="539" spans="1:12" x14ac:dyDescent="0.2">
      <c r="A539" t="s">
        <v>814</v>
      </c>
      <c r="B539" t="str">
        <f>VLOOKUP(Table2[[#This Row],[Metabolite ID]],Table18[],2,FALSE)</f>
        <v>Concentration of medium VLDL particles</v>
      </c>
      <c r="C539">
        <v>2</v>
      </c>
      <c r="D539">
        <v>27730940</v>
      </c>
      <c r="E539" t="s">
        <v>967</v>
      </c>
      <c r="F539" t="s">
        <v>895</v>
      </c>
      <c r="G539" t="s">
        <v>894</v>
      </c>
      <c r="H539">
        <v>0.39644099999999999</v>
      </c>
      <c r="I539">
        <v>9.7057099999999993E-2</v>
      </c>
      <c r="J539">
        <v>7.1329799999999997E-3</v>
      </c>
      <c r="K539" s="6">
        <v>1.3999999999999999E-43</v>
      </c>
      <c r="L539">
        <v>37359</v>
      </c>
    </row>
    <row r="540" spans="1:12" x14ac:dyDescent="0.2">
      <c r="A540" t="s">
        <v>860</v>
      </c>
      <c r="B540" t="str">
        <f>VLOOKUP(Table2[[#This Row],[Metabolite ID]],Table18[],2,FALSE)</f>
        <v>Phospholipids in very large HDL</v>
      </c>
      <c r="C540">
        <v>8</v>
      </c>
      <c r="D540">
        <v>19823648</v>
      </c>
      <c r="E540" t="s">
        <v>995</v>
      </c>
      <c r="F540" t="s">
        <v>892</v>
      </c>
      <c r="G540" t="s">
        <v>895</v>
      </c>
      <c r="H540">
        <v>0.70641500000000002</v>
      </c>
      <c r="I540">
        <v>-0.10727200000000001</v>
      </c>
      <c r="J540">
        <v>7.6178699999999997E-3</v>
      </c>
      <c r="K540" s="6">
        <v>1.4999999999999994E-43</v>
      </c>
      <c r="L540">
        <v>37359</v>
      </c>
    </row>
    <row r="541" spans="1:12" x14ac:dyDescent="0.2">
      <c r="A541" t="s">
        <v>815</v>
      </c>
      <c r="B541" t="str">
        <f>VLOOKUP(Table2[[#This Row],[Metabolite ID]],Table18[],2,FALSE)</f>
        <v>Phospholipids in medium VLDL</v>
      </c>
      <c r="C541">
        <v>2</v>
      </c>
      <c r="D541">
        <v>27730940</v>
      </c>
      <c r="E541" t="s">
        <v>967</v>
      </c>
      <c r="F541" t="s">
        <v>895</v>
      </c>
      <c r="G541" t="s">
        <v>894</v>
      </c>
      <c r="H541">
        <v>0.39644099999999999</v>
      </c>
      <c r="I541">
        <v>9.6825800000000004E-2</v>
      </c>
      <c r="J541">
        <v>7.1331199999999997E-3</v>
      </c>
      <c r="K541" s="6">
        <v>3.3999999999999989E-43</v>
      </c>
      <c r="L541">
        <v>37359</v>
      </c>
    </row>
    <row r="542" spans="1:12" x14ac:dyDescent="0.2">
      <c r="A542" t="s">
        <v>869</v>
      </c>
      <c r="B542" t="str">
        <f>VLOOKUP(Table2[[#This Row],[Metabolite ID]],Table18[],2,FALSE)</f>
        <v>Cholesterol in very small VLDL</v>
      </c>
      <c r="C542">
        <v>19</v>
      </c>
      <c r="D542">
        <v>45302949</v>
      </c>
      <c r="E542" t="s">
        <v>3861</v>
      </c>
      <c r="F542" t="s">
        <v>3862</v>
      </c>
      <c r="G542" t="s">
        <v>893</v>
      </c>
      <c r="H542">
        <v>0.972665</v>
      </c>
      <c r="I542">
        <v>0.31583099999999997</v>
      </c>
      <c r="J542">
        <v>2.3407299999999999E-2</v>
      </c>
      <c r="K542" s="6">
        <v>3.6999999999999978E-43</v>
      </c>
      <c r="L542">
        <v>37359</v>
      </c>
    </row>
    <row r="543" spans="1:12" x14ac:dyDescent="0.2">
      <c r="A543" t="s">
        <v>811</v>
      </c>
      <c r="B543" t="str">
        <f>VLOOKUP(Table2[[#This Row],[Metabolite ID]],Table18[],2,FALSE)</f>
        <v>Cholesteryl esters in medium VLDL</v>
      </c>
      <c r="C543">
        <v>8</v>
      </c>
      <c r="D543">
        <v>126500031</v>
      </c>
      <c r="E543" t="s">
        <v>957</v>
      </c>
      <c r="F543" t="s">
        <v>894</v>
      </c>
      <c r="G543" t="s">
        <v>893</v>
      </c>
      <c r="H543">
        <v>0.583144</v>
      </c>
      <c r="I543">
        <v>9.9175100000000002E-2</v>
      </c>
      <c r="J543">
        <v>7.3393E-3</v>
      </c>
      <c r="K543" s="6">
        <v>3.9999999999999987E-43</v>
      </c>
      <c r="L543">
        <v>37359</v>
      </c>
    </row>
    <row r="544" spans="1:12" x14ac:dyDescent="0.2">
      <c r="A544" t="s">
        <v>777</v>
      </c>
      <c r="B544" t="str">
        <f>VLOOKUP(Table2[[#This Row],[Metabolite ID]],Table18[],2,FALSE)</f>
        <v>Total lipids in large HDL</v>
      </c>
      <c r="C544">
        <v>8</v>
      </c>
      <c r="D544">
        <v>19824667</v>
      </c>
      <c r="E544" t="s">
        <v>1095</v>
      </c>
      <c r="F544" t="s">
        <v>894</v>
      </c>
      <c r="G544" t="s">
        <v>895</v>
      </c>
      <c r="H544">
        <v>0.70707699999999996</v>
      </c>
      <c r="I544">
        <v>-0.106601</v>
      </c>
      <c r="J544">
        <v>7.6370099999999996E-3</v>
      </c>
      <c r="K544" s="6">
        <v>4.5999999999999998E-43</v>
      </c>
      <c r="L544">
        <v>37359</v>
      </c>
    </row>
    <row r="545" spans="1:12" x14ac:dyDescent="0.2">
      <c r="A545" t="s">
        <v>813</v>
      </c>
      <c r="B545" t="str">
        <f>VLOOKUP(Table2[[#This Row],[Metabolite ID]],Table18[],2,FALSE)</f>
        <v>Total lipids in medium VLDL</v>
      </c>
      <c r="C545">
        <v>2</v>
      </c>
      <c r="D545">
        <v>27730940</v>
      </c>
      <c r="E545" t="s">
        <v>967</v>
      </c>
      <c r="F545" t="s">
        <v>895</v>
      </c>
      <c r="G545" t="s">
        <v>894</v>
      </c>
      <c r="H545">
        <v>0.39644099999999999</v>
      </c>
      <c r="I545">
        <v>9.6503699999999998E-2</v>
      </c>
      <c r="J545">
        <v>7.1328600000000004E-3</v>
      </c>
      <c r="K545" s="6">
        <v>4.8999999999999999E-43</v>
      </c>
      <c r="L545">
        <v>37359</v>
      </c>
    </row>
    <row r="546" spans="1:12" x14ac:dyDescent="0.2">
      <c r="A546" t="s">
        <v>852</v>
      </c>
      <c r="B546" t="str">
        <f>VLOOKUP(Table2[[#This Row],[Metabolite ID]],Table18[],2,FALSE)</f>
        <v>VLDL cholesterol</v>
      </c>
      <c r="C546">
        <v>8</v>
      </c>
      <c r="D546">
        <v>126500031</v>
      </c>
      <c r="E546" t="s">
        <v>957</v>
      </c>
      <c r="F546" t="s">
        <v>894</v>
      </c>
      <c r="G546" t="s">
        <v>893</v>
      </c>
      <c r="H546">
        <v>0.58312600000000003</v>
      </c>
      <c r="I546">
        <v>9.8857399999999998E-2</v>
      </c>
      <c r="J546">
        <v>7.3358900000000003E-3</v>
      </c>
      <c r="K546" s="6">
        <v>5.0999999999999997E-43</v>
      </c>
      <c r="L546">
        <v>37359</v>
      </c>
    </row>
    <row r="547" spans="1:12" x14ac:dyDescent="0.2">
      <c r="A547" t="s">
        <v>868</v>
      </c>
      <c r="B547" t="str">
        <f>VLOOKUP(Table2[[#This Row],[Metabolite ID]],Table18[],2,FALSE)</f>
        <v>Triglycerides in very large VLDL</v>
      </c>
      <c r="C547">
        <v>2</v>
      </c>
      <c r="D547">
        <v>27730940</v>
      </c>
      <c r="E547" t="s">
        <v>967</v>
      </c>
      <c r="F547" t="s">
        <v>895</v>
      </c>
      <c r="G547" t="s">
        <v>894</v>
      </c>
      <c r="H547">
        <v>0.39641799999999999</v>
      </c>
      <c r="I547">
        <v>9.6807199999999996E-2</v>
      </c>
      <c r="J547">
        <v>7.1466699999999999E-3</v>
      </c>
      <c r="K547" s="6">
        <v>8.6999999999999996E-43</v>
      </c>
      <c r="L547">
        <v>37359</v>
      </c>
    </row>
    <row r="548" spans="1:12" x14ac:dyDescent="0.2">
      <c r="A548" t="s">
        <v>799</v>
      </c>
      <c r="B548" t="str">
        <f>VLOOKUP(Table2[[#This Row],[Metabolite ID]],Table18[],2,FALSE)</f>
        <v>Concentration of medium HDL particles</v>
      </c>
      <c r="C548">
        <v>16</v>
      </c>
      <c r="D548">
        <v>56991363</v>
      </c>
      <c r="E548" t="s">
        <v>960</v>
      </c>
      <c r="F548" t="s">
        <v>894</v>
      </c>
      <c r="G548" t="s">
        <v>895</v>
      </c>
      <c r="H548">
        <v>0.68096800000000002</v>
      </c>
      <c r="I548">
        <v>-0.102315</v>
      </c>
      <c r="J548">
        <v>7.4909800000000004E-3</v>
      </c>
      <c r="K548" s="6">
        <v>8.9999999999999989E-43</v>
      </c>
      <c r="L548">
        <v>37359</v>
      </c>
    </row>
    <row r="549" spans="1:12" x14ac:dyDescent="0.2">
      <c r="A549" t="s">
        <v>876</v>
      </c>
      <c r="B549" t="str">
        <f>VLOOKUP(Table2[[#This Row],[Metabolite ID]],Table18[],2,FALSE)</f>
        <v>Cholesterol in chylomicrons and extremely large VLDL</v>
      </c>
      <c r="C549">
        <v>8</v>
      </c>
      <c r="D549">
        <v>19832646</v>
      </c>
      <c r="E549" t="s">
        <v>3865</v>
      </c>
      <c r="F549" t="s">
        <v>893</v>
      </c>
      <c r="G549" t="s">
        <v>895</v>
      </c>
      <c r="H549">
        <v>0.89809399999999995</v>
      </c>
      <c r="I549">
        <v>0.15779199999999999</v>
      </c>
      <c r="J549">
        <v>1.1569599999999999E-2</v>
      </c>
      <c r="K549" s="6">
        <v>1.1E-42</v>
      </c>
      <c r="L549">
        <v>37359</v>
      </c>
    </row>
    <row r="550" spans="1:12" x14ac:dyDescent="0.2">
      <c r="A550" t="s">
        <v>758</v>
      </c>
      <c r="B550" t="str">
        <f>VLOOKUP(Table2[[#This Row],[Metabolite ID]],Table18[],2,FALSE)</f>
        <v>Average diameter for HDL particles</v>
      </c>
      <c r="C550">
        <v>8</v>
      </c>
      <c r="D550">
        <v>19823648</v>
      </c>
      <c r="E550" t="s">
        <v>995</v>
      </c>
      <c r="F550" t="s">
        <v>892</v>
      </c>
      <c r="G550" t="s">
        <v>895</v>
      </c>
      <c r="H550">
        <v>0.70642199999999999</v>
      </c>
      <c r="I550">
        <v>-0.10648299999999999</v>
      </c>
      <c r="J550">
        <v>7.6198999999999998E-3</v>
      </c>
      <c r="K550" s="6">
        <v>1.3E-42</v>
      </c>
      <c r="L550">
        <v>37359</v>
      </c>
    </row>
    <row r="551" spans="1:12" x14ac:dyDescent="0.2">
      <c r="A551" t="s">
        <v>837</v>
      </c>
      <c r="B551" t="str">
        <f>VLOOKUP(Table2[[#This Row],[Metabolite ID]],Table18[],2,FALSE)</f>
        <v>Triglycerides in small LDL</v>
      </c>
      <c r="C551">
        <v>8</v>
      </c>
      <c r="D551">
        <v>126500031</v>
      </c>
      <c r="E551" t="s">
        <v>957</v>
      </c>
      <c r="F551" t="s">
        <v>894</v>
      </c>
      <c r="G551" t="s">
        <v>893</v>
      </c>
      <c r="H551">
        <v>0.58312600000000003</v>
      </c>
      <c r="I551">
        <v>9.93034E-2</v>
      </c>
      <c r="J551">
        <v>7.3442799999999999E-3</v>
      </c>
      <c r="K551" s="6">
        <v>1.5000000000000001E-42</v>
      </c>
      <c r="L551">
        <v>37359</v>
      </c>
    </row>
    <row r="552" spans="1:12" x14ac:dyDescent="0.2">
      <c r="A552" t="s">
        <v>756</v>
      </c>
      <c r="B552" t="str">
        <f>VLOOKUP(Table2[[#This Row],[Metabolite ID]],Table18[],2,FALSE)</f>
        <v>Glycoprotein acetyls</v>
      </c>
      <c r="C552">
        <v>6</v>
      </c>
      <c r="D552">
        <v>161010118</v>
      </c>
      <c r="E552" t="s">
        <v>1036</v>
      </c>
      <c r="F552" t="s">
        <v>892</v>
      </c>
      <c r="G552" t="s">
        <v>893</v>
      </c>
      <c r="H552">
        <v>0.92160900000000001</v>
      </c>
      <c r="I552">
        <v>0.177817</v>
      </c>
      <c r="J552">
        <v>1.31133E-2</v>
      </c>
      <c r="K552" s="6">
        <v>2.7E-42</v>
      </c>
      <c r="L552">
        <v>37359</v>
      </c>
    </row>
    <row r="553" spans="1:12" x14ac:dyDescent="0.2">
      <c r="A553" t="s">
        <v>745</v>
      </c>
      <c r="B553" t="str">
        <f>VLOOKUP(Table2[[#This Row],[Metabolite ID]],Table18[],2,FALSE)</f>
        <v>Apolipoprotein A1</v>
      </c>
      <c r="C553">
        <v>16</v>
      </c>
      <c r="D553">
        <v>57010486</v>
      </c>
      <c r="E553" t="s">
        <v>1009</v>
      </c>
      <c r="F553" t="s">
        <v>894</v>
      </c>
      <c r="G553" t="s">
        <v>895</v>
      </c>
      <c r="H553">
        <v>0.94581599999999999</v>
      </c>
      <c r="I553">
        <v>0.21779200000000001</v>
      </c>
      <c r="J553">
        <v>1.6346599999999999E-2</v>
      </c>
      <c r="K553" s="6">
        <v>3.3000000000000002E-42</v>
      </c>
      <c r="L553">
        <v>37359</v>
      </c>
    </row>
    <row r="554" spans="1:12" x14ac:dyDescent="0.2">
      <c r="A554" t="s">
        <v>877</v>
      </c>
      <c r="B554" t="str">
        <f>VLOOKUP(Table2[[#This Row],[Metabolite ID]],Table18[],2,FALSE)</f>
        <v>Cholesteryl esters in chylomicrons and extremely large VLDL</v>
      </c>
      <c r="C554">
        <v>8</v>
      </c>
      <c r="D554">
        <v>19832646</v>
      </c>
      <c r="E554" t="s">
        <v>3865</v>
      </c>
      <c r="F554" t="s">
        <v>893</v>
      </c>
      <c r="G554" t="s">
        <v>895</v>
      </c>
      <c r="H554">
        <v>0.89809399999999995</v>
      </c>
      <c r="I554">
        <v>0.15737000000000001</v>
      </c>
      <c r="J554">
        <v>1.1572900000000001E-2</v>
      </c>
      <c r="K554" s="6">
        <v>4.1000000000000001E-42</v>
      </c>
      <c r="L554">
        <v>37359</v>
      </c>
    </row>
    <row r="555" spans="1:12" x14ac:dyDescent="0.2">
      <c r="A555" t="s">
        <v>852</v>
      </c>
      <c r="B555" t="str">
        <f>VLOOKUP(Table2[[#This Row],[Metabolite ID]],Table18[],2,FALSE)</f>
        <v>VLDL cholesterol</v>
      </c>
      <c r="C555">
        <v>19</v>
      </c>
      <c r="D555">
        <v>45411941</v>
      </c>
      <c r="E555" t="s">
        <v>1087</v>
      </c>
      <c r="F555" t="s">
        <v>895</v>
      </c>
      <c r="G555" t="s">
        <v>894</v>
      </c>
      <c r="H555">
        <v>0.84428899999999996</v>
      </c>
      <c r="I555">
        <v>-0.12887999999999999</v>
      </c>
      <c r="J555">
        <v>9.6480300000000001E-3</v>
      </c>
      <c r="K555" s="6">
        <v>5E-42</v>
      </c>
      <c r="L555">
        <v>37359</v>
      </c>
    </row>
    <row r="556" spans="1:12" x14ac:dyDescent="0.2">
      <c r="A556" t="s">
        <v>778</v>
      </c>
      <c r="B556" t="str">
        <f>VLOOKUP(Table2[[#This Row],[Metabolite ID]],Table18[],2,FALSE)</f>
        <v>Concentration of large HDL particles</v>
      </c>
      <c r="C556">
        <v>8</v>
      </c>
      <c r="D556">
        <v>19824667</v>
      </c>
      <c r="E556" t="s">
        <v>1095</v>
      </c>
      <c r="F556" t="s">
        <v>894</v>
      </c>
      <c r="G556" t="s">
        <v>895</v>
      </c>
      <c r="H556">
        <v>0.70707699999999996</v>
      </c>
      <c r="I556">
        <v>-0.105181</v>
      </c>
      <c r="J556">
        <v>7.6383199999999997E-3</v>
      </c>
      <c r="K556" s="6">
        <v>5.8999999999999999E-42</v>
      </c>
      <c r="L556">
        <v>37359</v>
      </c>
    </row>
    <row r="557" spans="1:12" x14ac:dyDescent="0.2">
      <c r="A557" t="s">
        <v>866</v>
      </c>
      <c r="B557" t="str">
        <f>VLOOKUP(Table2[[#This Row],[Metabolite ID]],Table18[],2,FALSE)</f>
        <v>Concentration of very large VLDL particles</v>
      </c>
      <c r="C557">
        <v>8</v>
      </c>
      <c r="D557">
        <v>19850099</v>
      </c>
      <c r="E557" t="s">
        <v>1044</v>
      </c>
      <c r="F557" t="s">
        <v>895</v>
      </c>
      <c r="G557" t="s">
        <v>893</v>
      </c>
      <c r="H557">
        <v>0.90158700000000003</v>
      </c>
      <c r="I557">
        <v>0.15742900000000001</v>
      </c>
      <c r="J557">
        <v>1.17521E-2</v>
      </c>
      <c r="K557" s="6">
        <v>7.8000000000000003E-42</v>
      </c>
      <c r="L557">
        <v>37359</v>
      </c>
    </row>
    <row r="558" spans="1:12" x14ac:dyDescent="0.2">
      <c r="A558" t="s">
        <v>875</v>
      </c>
      <c r="B558" t="str">
        <f>VLOOKUP(Table2[[#This Row],[Metabolite ID]],Table18[],2,FALSE)</f>
        <v>Triglycerides in very small VLDL</v>
      </c>
      <c r="C558">
        <v>2</v>
      </c>
      <c r="D558">
        <v>27730940</v>
      </c>
      <c r="E558" t="s">
        <v>967</v>
      </c>
      <c r="F558" t="s">
        <v>895</v>
      </c>
      <c r="G558" t="s">
        <v>894</v>
      </c>
      <c r="H558">
        <v>0.39644099999999999</v>
      </c>
      <c r="I558">
        <v>9.5259800000000006E-2</v>
      </c>
      <c r="J558">
        <v>7.1257899999999999E-3</v>
      </c>
      <c r="K558" s="6">
        <v>7.8000000000000003E-42</v>
      </c>
      <c r="L558">
        <v>37359</v>
      </c>
    </row>
    <row r="559" spans="1:12" x14ac:dyDescent="0.2">
      <c r="A559" t="s">
        <v>870</v>
      </c>
      <c r="B559" t="str">
        <f>VLOOKUP(Table2[[#This Row],[Metabolite ID]],Table18[],2,FALSE)</f>
        <v>Cholesteryl esters in very small VLDL</v>
      </c>
      <c r="C559">
        <v>1</v>
      </c>
      <c r="D559">
        <v>55505647</v>
      </c>
      <c r="E559" t="s">
        <v>976</v>
      </c>
      <c r="F559" t="s">
        <v>893</v>
      </c>
      <c r="G559" t="s">
        <v>895</v>
      </c>
      <c r="H559">
        <v>0.98228800000000005</v>
      </c>
      <c r="I559">
        <v>0.36102600000000001</v>
      </c>
      <c r="J559">
        <v>2.6795200000000002E-2</v>
      </c>
      <c r="K559" s="6">
        <v>8.2000000000000003E-42</v>
      </c>
      <c r="L559">
        <v>37359</v>
      </c>
    </row>
    <row r="560" spans="1:12" x14ac:dyDescent="0.2">
      <c r="A560" t="s">
        <v>865</v>
      </c>
      <c r="B560" t="str">
        <f>VLOOKUP(Table2[[#This Row],[Metabolite ID]],Table18[],2,FALSE)</f>
        <v>Total lipids in very large VLDL</v>
      </c>
      <c r="C560">
        <v>8</v>
      </c>
      <c r="D560">
        <v>19850099</v>
      </c>
      <c r="E560" t="s">
        <v>1044</v>
      </c>
      <c r="F560" t="s">
        <v>895</v>
      </c>
      <c r="G560" t="s">
        <v>893</v>
      </c>
      <c r="H560">
        <v>0.90158700000000003</v>
      </c>
      <c r="I560">
        <v>0.157275</v>
      </c>
      <c r="J560">
        <v>1.1752200000000001E-2</v>
      </c>
      <c r="K560" s="6">
        <v>9.6000000000000001E-42</v>
      </c>
      <c r="L560">
        <v>37359</v>
      </c>
    </row>
    <row r="561" spans="1:12" x14ac:dyDescent="0.2">
      <c r="A561" t="s">
        <v>881</v>
      </c>
      <c r="B561" t="str">
        <f>VLOOKUP(Table2[[#This Row],[Metabolite ID]],Table18[],2,FALSE)</f>
        <v>Phospholipids in chylomicrons and extremely large VLDL</v>
      </c>
      <c r="C561">
        <v>2</v>
      </c>
      <c r="D561">
        <v>27730940</v>
      </c>
      <c r="E561" t="s">
        <v>967</v>
      </c>
      <c r="F561" t="s">
        <v>895</v>
      </c>
      <c r="G561" t="s">
        <v>894</v>
      </c>
      <c r="H561">
        <v>0.39644099999999999</v>
      </c>
      <c r="I561">
        <v>9.5888899999999999E-2</v>
      </c>
      <c r="J561">
        <v>7.1448700000000002E-3</v>
      </c>
      <c r="K561" s="6">
        <v>1E-41</v>
      </c>
      <c r="L561">
        <v>37359</v>
      </c>
    </row>
    <row r="562" spans="1:12" x14ac:dyDescent="0.2">
      <c r="A562" t="s">
        <v>862</v>
      </c>
      <c r="B562" t="str">
        <f>VLOOKUP(Table2[[#This Row],[Metabolite ID]],Table18[],2,FALSE)</f>
        <v>Cholesterol in very large VLDL</v>
      </c>
      <c r="C562">
        <v>8</v>
      </c>
      <c r="D562">
        <v>19850099</v>
      </c>
      <c r="E562" t="s">
        <v>1044</v>
      </c>
      <c r="F562" t="s">
        <v>895</v>
      </c>
      <c r="G562" t="s">
        <v>893</v>
      </c>
      <c r="H562">
        <v>0.90159199999999995</v>
      </c>
      <c r="I562">
        <v>0.15799299999999999</v>
      </c>
      <c r="J562">
        <v>1.17549E-2</v>
      </c>
      <c r="K562" s="6">
        <v>1.1999999999999999E-41</v>
      </c>
      <c r="L562">
        <v>37359</v>
      </c>
    </row>
    <row r="563" spans="1:12" x14ac:dyDescent="0.2">
      <c r="A563" t="s">
        <v>868</v>
      </c>
      <c r="B563" t="str">
        <f>VLOOKUP(Table2[[#This Row],[Metabolite ID]],Table18[],2,FALSE)</f>
        <v>Triglycerides in very large VLDL</v>
      </c>
      <c r="C563">
        <v>8</v>
      </c>
      <c r="D563">
        <v>19850099</v>
      </c>
      <c r="E563" t="s">
        <v>1044</v>
      </c>
      <c r="F563" t="s">
        <v>895</v>
      </c>
      <c r="G563" t="s">
        <v>893</v>
      </c>
      <c r="H563">
        <v>0.90161400000000003</v>
      </c>
      <c r="I563">
        <v>0.15704000000000001</v>
      </c>
      <c r="J563">
        <v>1.17606E-2</v>
      </c>
      <c r="K563" s="6">
        <v>1.5999999999999993E-41</v>
      </c>
      <c r="L563">
        <v>37359</v>
      </c>
    </row>
    <row r="564" spans="1:12" x14ac:dyDescent="0.2">
      <c r="A564" t="s">
        <v>817</v>
      </c>
      <c r="B564" t="str">
        <f>VLOOKUP(Table2[[#This Row],[Metabolite ID]],Table18[],2,FALSE)</f>
        <v>Phosphatidylcholines</v>
      </c>
      <c r="C564">
        <v>19</v>
      </c>
      <c r="D564">
        <v>45413233</v>
      </c>
      <c r="E564" t="s">
        <v>3853</v>
      </c>
      <c r="F564" t="s">
        <v>893</v>
      </c>
      <c r="G564" t="s">
        <v>895</v>
      </c>
      <c r="H564">
        <v>0.91878800000000005</v>
      </c>
      <c r="I564">
        <v>0.171572</v>
      </c>
      <c r="J564">
        <v>1.29035E-2</v>
      </c>
      <c r="K564" s="6">
        <v>1.6999999999999999E-41</v>
      </c>
      <c r="L564">
        <v>37359</v>
      </c>
    </row>
    <row r="565" spans="1:12" x14ac:dyDescent="0.2">
      <c r="A565" t="s">
        <v>839</v>
      </c>
      <c r="B565" t="str">
        <f>VLOOKUP(Table2[[#This Row],[Metabolite ID]],Table18[],2,FALSE)</f>
        <v>Cholesterol in small VLDL</v>
      </c>
      <c r="C565">
        <v>19</v>
      </c>
      <c r="D565">
        <v>45392254</v>
      </c>
      <c r="E565" t="s">
        <v>3856</v>
      </c>
      <c r="F565" t="s">
        <v>894</v>
      </c>
      <c r="G565" t="s">
        <v>895</v>
      </c>
      <c r="H565">
        <v>0.83044099999999998</v>
      </c>
      <c r="I565">
        <v>-0.12328500000000001</v>
      </c>
      <c r="J565">
        <v>9.2844099999999999E-3</v>
      </c>
      <c r="K565" s="6">
        <v>1.8999999999999999E-41</v>
      </c>
      <c r="L565">
        <v>37359</v>
      </c>
    </row>
    <row r="566" spans="1:12" x14ac:dyDescent="0.2">
      <c r="A566" t="s">
        <v>873</v>
      </c>
      <c r="B566" t="str">
        <f>VLOOKUP(Table2[[#This Row],[Metabolite ID]],Table18[],2,FALSE)</f>
        <v>Concentration of very small VLDL particles</v>
      </c>
      <c r="C566">
        <v>19</v>
      </c>
      <c r="D566">
        <v>45302949</v>
      </c>
      <c r="E566" t="s">
        <v>3861</v>
      </c>
      <c r="F566" t="s">
        <v>3862</v>
      </c>
      <c r="G566" t="s">
        <v>893</v>
      </c>
      <c r="H566">
        <v>0.972665</v>
      </c>
      <c r="I566">
        <v>0.30857699999999999</v>
      </c>
      <c r="J566">
        <v>2.3381200000000001E-2</v>
      </c>
      <c r="K566" s="6">
        <v>2.3000000000000001E-41</v>
      </c>
      <c r="L566">
        <v>37359</v>
      </c>
    </row>
    <row r="567" spans="1:12" x14ac:dyDescent="0.2">
      <c r="A567" t="s">
        <v>847</v>
      </c>
      <c r="B567" t="str">
        <f>VLOOKUP(Table2[[#This Row],[Metabolite ID]],Table18[],2,FALSE)</f>
        <v>Total fatty acids</v>
      </c>
      <c r="C567">
        <v>19</v>
      </c>
      <c r="D567">
        <v>45392254</v>
      </c>
      <c r="E567" t="s">
        <v>3856</v>
      </c>
      <c r="F567" t="s">
        <v>894</v>
      </c>
      <c r="G567" t="s">
        <v>895</v>
      </c>
      <c r="H567">
        <v>0.83057300000000001</v>
      </c>
      <c r="I567">
        <v>-0.12393999999999999</v>
      </c>
      <c r="J567">
        <v>9.3440699999999995E-3</v>
      </c>
      <c r="K567" s="6">
        <v>2.8999999999999998E-41</v>
      </c>
      <c r="L567">
        <v>37359</v>
      </c>
    </row>
    <row r="568" spans="1:12" x14ac:dyDescent="0.2">
      <c r="A568" t="s">
        <v>817</v>
      </c>
      <c r="B568" t="str">
        <f>VLOOKUP(Table2[[#This Row],[Metabolite ID]],Table18[],2,FALSE)</f>
        <v>Phosphatidylcholines</v>
      </c>
      <c r="C568">
        <v>16</v>
      </c>
      <c r="D568">
        <v>56991363</v>
      </c>
      <c r="E568" t="s">
        <v>960</v>
      </c>
      <c r="F568" t="s">
        <v>894</v>
      </c>
      <c r="G568" t="s">
        <v>895</v>
      </c>
      <c r="H568">
        <v>0.68103499999999995</v>
      </c>
      <c r="I568">
        <v>-0.101623</v>
      </c>
      <c r="J568">
        <v>7.5457400000000004E-3</v>
      </c>
      <c r="K568" s="6">
        <v>2.9999999999999999E-41</v>
      </c>
      <c r="L568">
        <v>37359</v>
      </c>
    </row>
    <row r="569" spans="1:12" x14ac:dyDescent="0.2">
      <c r="A569" t="s">
        <v>866</v>
      </c>
      <c r="B569" t="str">
        <f>VLOOKUP(Table2[[#This Row],[Metabolite ID]],Table18[],2,FALSE)</f>
        <v>Concentration of very large VLDL particles</v>
      </c>
      <c r="C569">
        <v>8</v>
      </c>
      <c r="D569">
        <v>126500031</v>
      </c>
      <c r="E569" t="s">
        <v>957</v>
      </c>
      <c r="F569" t="s">
        <v>894</v>
      </c>
      <c r="G569" t="s">
        <v>893</v>
      </c>
      <c r="H569">
        <v>0.58312600000000003</v>
      </c>
      <c r="I569">
        <v>9.77243E-2</v>
      </c>
      <c r="J569">
        <v>7.3456399999999996E-3</v>
      </c>
      <c r="K569" s="6">
        <v>3.1E-41</v>
      </c>
      <c r="L569">
        <v>37359</v>
      </c>
    </row>
    <row r="570" spans="1:12" x14ac:dyDescent="0.2">
      <c r="A570" t="s">
        <v>873</v>
      </c>
      <c r="B570" t="str">
        <f>VLOOKUP(Table2[[#This Row],[Metabolite ID]],Table18[],2,FALSE)</f>
        <v>Concentration of very small VLDL particles</v>
      </c>
      <c r="C570">
        <v>1</v>
      </c>
      <c r="D570">
        <v>55505647</v>
      </c>
      <c r="E570" t="s">
        <v>976</v>
      </c>
      <c r="F570" t="s">
        <v>893</v>
      </c>
      <c r="G570" t="s">
        <v>895</v>
      </c>
      <c r="H570">
        <v>0.98227699999999996</v>
      </c>
      <c r="I570">
        <v>0.35425299999999998</v>
      </c>
      <c r="J570">
        <v>2.6752000000000001E-2</v>
      </c>
      <c r="K570" s="6">
        <v>3.1E-41</v>
      </c>
      <c r="L570">
        <v>37359</v>
      </c>
    </row>
    <row r="571" spans="1:12" x14ac:dyDescent="0.2">
      <c r="A571" t="s">
        <v>865</v>
      </c>
      <c r="B571" t="str">
        <f>VLOOKUP(Table2[[#This Row],[Metabolite ID]],Table18[],2,FALSE)</f>
        <v>Total lipids in very large VLDL</v>
      </c>
      <c r="C571">
        <v>8</v>
      </c>
      <c r="D571">
        <v>126500031</v>
      </c>
      <c r="E571" t="s">
        <v>957</v>
      </c>
      <c r="F571" t="s">
        <v>894</v>
      </c>
      <c r="G571" t="s">
        <v>893</v>
      </c>
      <c r="H571">
        <v>0.58312600000000003</v>
      </c>
      <c r="I571">
        <v>9.7656199999999999E-2</v>
      </c>
      <c r="J571">
        <v>7.3457399999999999E-3</v>
      </c>
      <c r="K571" s="6">
        <v>3.2999999999999982E-41</v>
      </c>
      <c r="L571">
        <v>37359</v>
      </c>
    </row>
    <row r="572" spans="1:12" x14ac:dyDescent="0.2">
      <c r="A572" t="s">
        <v>867</v>
      </c>
      <c r="B572" t="str">
        <f>VLOOKUP(Table2[[#This Row],[Metabolite ID]],Table18[],2,FALSE)</f>
        <v>Phospholipids in very large VLDL</v>
      </c>
      <c r="C572">
        <v>8</v>
      </c>
      <c r="D572">
        <v>126500031</v>
      </c>
      <c r="E572" t="s">
        <v>957</v>
      </c>
      <c r="F572" t="s">
        <v>894</v>
      </c>
      <c r="G572" t="s">
        <v>893</v>
      </c>
      <c r="H572">
        <v>0.58312600000000003</v>
      </c>
      <c r="I572">
        <v>9.76495E-2</v>
      </c>
      <c r="J572">
        <v>7.3457599999999998E-3</v>
      </c>
      <c r="K572" s="6">
        <v>3.2999999999999982E-41</v>
      </c>
      <c r="L572">
        <v>37359</v>
      </c>
    </row>
    <row r="573" spans="1:12" x14ac:dyDescent="0.2">
      <c r="A573" t="s">
        <v>866</v>
      </c>
      <c r="B573" t="str">
        <f>VLOOKUP(Table2[[#This Row],[Metabolite ID]],Table18[],2,FALSE)</f>
        <v>Concentration of very large VLDL particles</v>
      </c>
      <c r="C573">
        <v>2</v>
      </c>
      <c r="D573">
        <v>27730940</v>
      </c>
      <c r="E573" t="s">
        <v>967</v>
      </c>
      <c r="F573" t="s">
        <v>895</v>
      </c>
      <c r="G573" t="s">
        <v>894</v>
      </c>
      <c r="H573">
        <v>0.39644099999999999</v>
      </c>
      <c r="I573">
        <v>9.4907599999999995E-2</v>
      </c>
      <c r="J573">
        <v>7.1439399999999997E-3</v>
      </c>
      <c r="K573" s="6">
        <v>3.6999999999999987E-41</v>
      </c>
      <c r="L573">
        <v>37359</v>
      </c>
    </row>
    <row r="574" spans="1:12" x14ac:dyDescent="0.2">
      <c r="A574" t="s">
        <v>843</v>
      </c>
      <c r="B574" t="str">
        <f>VLOOKUP(Table2[[#This Row],[Metabolite ID]],Table18[],2,FALSE)</f>
        <v>Concentration of small VLDL particles</v>
      </c>
      <c r="C574">
        <v>2</v>
      </c>
      <c r="D574">
        <v>21221035</v>
      </c>
      <c r="E574" t="s">
        <v>1024</v>
      </c>
      <c r="F574" t="s">
        <v>892</v>
      </c>
      <c r="G574" t="s">
        <v>894</v>
      </c>
      <c r="H574">
        <v>0.206844</v>
      </c>
      <c r="I574">
        <v>-0.116228</v>
      </c>
      <c r="J574">
        <v>8.6134100000000002E-3</v>
      </c>
      <c r="K574" s="6">
        <v>4.1999999999999987E-41</v>
      </c>
      <c r="L574">
        <v>37359</v>
      </c>
    </row>
    <row r="575" spans="1:12" x14ac:dyDescent="0.2">
      <c r="A575" t="s">
        <v>772</v>
      </c>
      <c r="B575" t="str">
        <f>VLOOKUP(Table2[[#This Row],[Metabolite ID]],Table18[],2,FALSE)</f>
        <v>Triglycerides in LDL</v>
      </c>
      <c r="C575">
        <v>8</v>
      </c>
      <c r="D575">
        <v>126500031</v>
      </c>
      <c r="E575" t="s">
        <v>957</v>
      </c>
      <c r="F575" t="s">
        <v>894</v>
      </c>
      <c r="G575" t="s">
        <v>893</v>
      </c>
      <c r="H575">
        <v>0.58312600000000003</v>
      </c>
      <c r="I575">
        <v>9.7180299999999997E-2</v>
      </c>
      <c r="J575">
        <v>7.3452700000000001E-3</v>
      </c>
      <c r="K575" s="6">
        <v>4.8999999999999995E-41</v>
      </c>
      <c r="L575">
        <v>37359</v>
      </c>
    </row>
    <row r="576" spans="1:12" x14ac:dyDescent="0.2">
      <c r="A576" t="s">
        <v>839</v>
      </c>
      <c r="B576" t="str">
        <f>VLOOKUP(Table2[[#This Row],[Metabolite ID]],Table18[],2,FALSE)</f>
        <v>Cholesterol in small VLDL</v>
      </c>
      <c r="C576">
        <v>2</v>
      </c>
      <c r="D576">
        <v>21221399</v>
      </c>
      <c r="E576" t="s">
        <v>1093</v>
      </c>
      <c r="F576" t="s">
        <v>895</v>
      </c>
      <c r="G576" t="s">
        <v>893</v>
      </c>
      <c r="H576">
        <v>0.48483399999999999</v>
      </c>
      <c r="I576">
        <v>-9.3067399999999995E-2</v>
      </c>
      <c r="J576">
        <v>6.98411E-3</v>
      </c>
      <c r="K576" s="6">
        <v>4.8999999999999995E-41</v>
      </c>
      <c r="L576">
        <v>37359</v>
      </c>
    </row>
    <row r="577" spans="1:12" x14ac:dyDescent="0.2">
      <c r="A577" t="s">
        <v>867</v>
      </c>
      <c r="B577" t="str">
        <f>VLOOKUP(Table2[[#This Row],[Metabolite ID]],Table18[],2,FALSE)</f>
        <v>Phospholipids in very large VLDL</v>
      </c>
      <c r="C577">
        <v>8</v>
      </c>
      <c r="D577">
        <v>19818773</v>
      </c>
      <c r="E577" t="s">
        <v>1043</v>
      </c>
      <c r="F577" t="s">
        <v>893</v>
      </c>
      <c r="G577" t="s">
        <v>895</v>
      </c>
      <c r="H577">
        <v>0.89825100000000002</v>
      </c>
      <c r="I577">
        <v>0.15481800000000001</v>
      </c>
      <c r="J577">
        <v>1.16408E-2</v>
      </c>
      <c r="K577" s="6">
        <v>5.0999999999999998E-41</v>
      </c>
      <c r="L577">
        <v>37359</v>
      </c>
    </row>
    <row r="578" spans="1:12" x14ac:dyDescent="0.2">
      <c r="A578" t="s">
        <v>868</v>
      </c>
      <c r="B578" t="str">
        <f>VLOOKUP(Table2[[#This Row],[Metabolite ID]],Table18[],2,FALSE)</f>
        <v>Triglycerides in very large VLDL</v>
      </c>
      <c r="C578">
        <v>8</v>
      </c>
      <c r="D578">
        <v>126500031</v>
      </c>
      <c r="E578" t="s">
        <v>957</v>
      </c>
      <c r="F578" t="s">
        <v>894</v>
      </c>
      <c r="G578" t="s">
        <v>893</v>
      </c>
      <c r="H578">
        <v>0.58313099999999995</v>
      </c>
      <c r="I578">
        <v>9.7343499999999999E-2</v>
      </c>
      <c r="J578">
        <v>7.3485299999999998E-3</v>
      </c>
      <c r="K578" s="6">
        <v>7.2999999999999972E-41</v>
      </c>
      <c r="L578">
        <v>37359</v>
      </c>
    </row>
    <row r="579" spans="1:12" x14ac:dyDescent="0.2">
      <c r="A579" t="s">
        <v>859</v>
      </c>
      <c r="B579" t="str">
        <f>VLOOKUP(Table2[[#This Row],[Metabolite ID]],Table18[],2,FALSE)</f>
        <v>Concentration of very large HDL particles</v>
      </c>
      <c r="C579">
        <v>16</v>
      </c>
      <c r="D579">
        <v>57010486</v>
      </c>
      <c r="E579" t="s">
        <v>1009</v>
      </c>
      <c r="F579" t="s">
        <v>894</v>
      </c>
      <c r="G579" t="s">
        <v>895</v>
      </c>
      <c r="H579">
        <v>0.94581899999999997</v>
      </c>
      <c r="I579">
        <v>0.21322199999999999</v>
      </c>
      <c r="J579">
        <v>1.6284799999999999E-2</v>
      </c>
      <c r="K579" s="6">
        <v>7.4999999999999974E-41</v>
      </c>
      <c r="L579">
        <v>37359</v>
      </c>
    </row>
    <row r="580" spans="1:12" x14ac:dyDescent="0.2">
      <c r="A580" t="s">
        <v>775</v>
      </c>
      <c r="B580" t="str">
        <f>VLOOKUP(Table2[[#This Row],[Metabolite ID]],Table18[],2,FALSE)</f>
        <v>Cholesteryl esters in large HDL</v>
      </c>
      <c r="C580">
        <v>19</v>
      </c>
      <c r="D580">
        <v>45412079</v>
      </c>
      <c r="E580" t="s">
        <v>985</v>
      </c>
      <c r="F580" t="s">
        <v>894</v>
      </c>
      <c r="G580" t="s">
        <v>895</v>
      </c>
      <c r="H580">
        <v>0.91867100000000002</v>
      </c>
      <c r="I580">
        <v>-0.170987</v>
      </c>
      <c r="J580">
        <v>1.2754100000000001E-2</v>
      </c>
      <c r="K580" s="6">
        <v>8.2999999999999973E-41</v>
      </c>
      <c r="L580">
        <v>37359</v>
      </c>
    </row>
    <row r="581" spans="1:12" x14ac:dyDescent="0.2">
      <c r="A581" t="s">
        <v>841</v>
      </c>
      <c r="B581" t="str">
        <f>VLOOKUP(Table2[[#This Row],[Metabolite ID]],Table18[],2,FALSE)</f>
        <v>Free cholesterol in small VLDL</v>
      </c>
      <c r="C581">
        <v>16</v>
      </c>
      <c r="D581">
        <v>56993324</v>
      </c>
      <c r="E581" t="s">
        <v>1083</v>
      </c>
      <c r="F581" t="s">
        <v>894</v>
      </c>
      <c r="G581" t="s">
        <v>892</v>
      </c>
      <c r="H581">
        <v>0.68219200000000002</v>
      </c>
      <c r="I581">
        <v>9.8658399999999993E-2</v>
      </c>
      <c r="J581">
        <v>7.4714899999999999E-3</v>
      </c>
      <c r="K581" s="6">
        <v>1.1E-40</v>
      </c>
      <c r="L581">
        <v>37359</v>
      </c>
    </row>
    <row r="582" spans="1:12" x14ac:dyDescent="0.2">
      <c r="A582" t="s">
        <v>865</v>
      </c>
      <c r="B582" t="str">
        <f>VLOOKUP(Table2[[#This Row],[Metabolite ID]],Table18[],2,FALSE)</f>
        <v>Total lipids in very large VLDL</v>
      </c>
      <c r="C582">
        <v>2</v>
      </c>
      <c r="D582">
        <v>27730940</v>
      </c>
      <c r="E582" t="s">
        <v>967</v>
      </c>
      <c r="F582" t="s">
        <v>895</v>
      </c>
      <c r="G582" t="s">
        <v>894</v>
      </c>
      <c r="H582">
        <v>0.39644099999999999</v>
      </c>
      <c r="I582">
        <v>9.4320899999999999E-2</v>
      </c>
      <c r="J582">
        <v>7.1440000000000002E-3</v>
      </c>
      <c r="K582" s="6">
        <v>1.2E-40</v>
      </c>
      <c r="L582">
        <v>37359</v>
      </c>
    </row>
    <row r="583" spans="1:12" x14ac:dyDescent="0.2">
      <c r="A583" t="s">
        <v>848</v>
      </c>
      <c r="B583" t="str">
        <f>VLOOKUP(Table2[[#This Row],[Metabolite ID]],Table18[],2,FALSE)</f>
        <v>Phosphoglycerides</v>
      </c>
      <c r="C583">
        <v>19</v>
      </c>
      <c r="D583">
        <v>45413233</v>
      </c>
      <c r="E583" t="s">
        <v>3853</v>
      </c>
      <c r="F583" t="s">
        <v>893</v>
      </c>
      <c r="G583" t="s">
        <v>895</v>
      </c>
      <c r="H583">
        <v>0.91882200000000003</v>
      </c>
      <c r="I583">
        <v>0.16863</v>
      </c>
      <c r="J583">
        <v>1.28564E-2</v>
      </c>
      <c r="K583" s="6">
        <v>1.4999999999999999E-40</v>
      </c>
      <c r="L583">
        <v>37359</v>
      </c>
    </row>
    <row r="584" spans="1:12" x14ac:dyDescent="0.2">
      <c r="A584" t="s">
        <v>858</v>
      </c>
      <c r="B584" t="str">
        <f>VLOOKUP(Table2[[#This Row],[Metabolite ID]],Table18[],2,FALSE)</f>
        <v>Total lipids in very large HDL</v>
      </c>
      <c r="C584">
        <v>16</v>
      </c>
      <c r="D584">
        <v>57010486</v>
      </c>
      <c r="E584" t="s">
        <v>1009</v>
      </c>
      <c r="F584" t="s">
        <v>894</v>
      </c>
      <c r="G584" t="s">
        <v>895</v>
      </c>
      <c r="H584">
        <v>0.94581899999999997</v>
      </c>
      <c r="I584">
        <v>0.21249100000000001</v>
      </c>
      <c r="J584">
        <v>1.6285999999999998E-2</v>
      </c>
      <c r="K584" s="6">
        <v>1.6999999999999999E-40</v>
      </c>
      <c r="L584">
        <v>37359</v>
      </c>
    </row>
    <row r="585" spans="1:12" x14ac:dyDescent="0.2">
      <c r="A585" t="s">
        <v>841</v>
      </c>
      <c r="B585" t="str">
        <f>VLOOKUP(Table2[[#This Row],[Metabolite ID]],Table18[],2,FALSE)</f>
        <v>Free cholesterol in small VLDL</v>
      </c>
      <c r="C585">
        <v>2</v>
      </c>
      <c r="D585">
        <v>21221399</v>
      </c>
      <c r="E585" t="s">
        <v>1093</v>
      </c>
      <c r="F585" t="s">
        <v>895</v>
      </c>
      <c r="G585" t="s">
        <v>893</v>
      </c>
      <c r="H585">
        <v>0.48483399999999999</v>
      </c>
      <c r="I585">
        <v>-9.1761300000000004E-2</v>
      </c>
      <c r="J585">
        <v>6.9808800000000001E-3</v>
      </c>
      <c r="K585" s="6">
        <v>2.2000000000000001E-40</v>
      </c>
      <c r="L585">
        <v>37359</v>
      </c>
    </row>
    <row r="586" spans="1:12" x14ac:dyDescent="0.2">
      <c r="A586" t="s">
        <v>878</v>
      </c>
      <c r="B586" t="str">
        <f>VLOOKUP(Table2[[#This Row],[Metabolite ID]],Table18[],2,FALSE)</f>
        <v>Free cholesterol in chylomicrons and extremely large VLDL</v>
      </c>
      <c r="C586">
        <v>2</v>
      </c>
      <c r="D586">
        <v>27730940</v>
      </c>
      <c r="E586" t="s">
        <v>967</v>
      </c>
      <c r="F586" t="s">
        <v>895</v>
      </c>
      <c r="G586" t="s">
        <v>894</v>
      </c>
      <c r="H586">
        <v>0.39644099999999999</v>
      </c>
      <c r="I586">
        <v>9.42162E-2</v>
      </c>
      <c r="J586">
        <v>7.14622E-3</v>
      </c>
      <c r="K586" s="6">
        <v>2.3999999999999999E-40</v>
      </c>
      <c r="L586">
        <v>37359</v>
      </c>
    </row>
    <row r="587" spans="1:12" x14ac:dyDescent="0.2">
      <c r="A587" t="s">
        <v>823</v>
      </c>
      <c r="B587" t="str">
        <f>VLOOKUP(Table2[[#This Row],[Metabolite ID]],Table18[],2,FALSE)</f>
        <v>Saturated fatty acids</v>
      </c>
      <c r="C587">
        <v>15</v>
      </c>
      <c r="D587">
        <v>58723675</v>
      </c>
      <c r="E587" t="s">
        <v>1007</v>
      </c>
      <c r="F587" t="s">
        <v>894</v>
      </c>
      <c r="G587" t="s">
        <v>895</v>
      </c>
      <c r="H587">
        <v>0.78769999999999996</v>
      </c>
      <c r="I587">
        <v>-0.11373800000000001</v>
      </c>
      <c r="J587">
        <v>8.6076999999999994E-3</v>
      </c>
      <c r="K587" s="6">
        <v>2.8999999999999999E-40</v>
      </c>
      <c r="L587">
        <v>37359</v>
      </c>
    </row>
    <row r="588" spans="1:12" x14ac:dyDescent="0.2">
      <c r="A588" t="s">
        <v>864</v>
      </c>
      <c r="B588" t="str">
        <f>VLOOKUP(Table2[[#This Row],[Metabolite ID]],Table18[],2,FALSE)</f>
        <v>Free cholesterol in very large VLDL</v>
      </c>
      <c r="C588">
        <v>8</v>
      </c>
      <c r="D588">
        <v>19818773</v>
      </c>
      <c r="E588" t="s">
        <v>1043</v>
      </c>
      <c r="F588" t="s">
        <v>893</v>
      </c>
      <c r="G588" t="s">
        <v>895</v>
      </c>
      <c r="H588">
        <v>0.89825100000000002</v>
      </c>
      <c r="I588">
        <v>0.15317600000000001</v>
      </c>
      <c r="J588">
        <v>1.1642899999999999E-2</v>
      </c>
      <c r="K588" s="6">
        <v>3.5000000000000002E-40</v>
      </c>
      <c r="L588">
        <v>37359</v>
      </c>
    </row>
    <row r="589" spans="1:12" x14ac:dyDescent="0.2">
      <c r="A589" t="s">
        <v>823</v>
      </c>
      <c r="B589" t="str">
        <f>VLOOKUP(Table2[[#This Row],[Metabolite ID]],Table18[],2,FALSE)</f>
        <v>Saturated fatty acids</v>
      </c>
      <c r="C589">
        <v>19</v>
      </c>
      <c r="D589">
        <v>45413233</v>
      </c>
      <c r="E589" t="s">
        <v>3853</v>
      </c>
      <c r="F589" t="s">
        <v>893</v>
      </c>
      <c r="G589" t="s">
        <v>895</v>
      </c>
      <c r="H589">
        <v>0.918798</v>
      </c>
      <c r="I589">
        <v>0.16989199999999999</v>
      </c>
      <c r="J589">
        <v>1.2867399999999999E-2</v>
      </c>
      <c r="K589" s="6">
        <v>3.9999999999999997E-40</v>
      </c>
      <c r="L589">
        <v>37359</v>
      </c>
    </row>
    <row r="590" spans="1:12" x14ac:dyDescent="0.2">
      <c r="A590" t="s">
        <v>879</v>
      </c>
      <c r="B590" t="str">
        <f>VLOOKUP(Table2[[#This Row],[Metabolite ID]],Table18[],2,FALSE)</f>
        <v>Total lipids in chylomicrons and extremely large VLDL</v>
      </c>
      <c r="C590">
        <v>8</v>
      </c>
      <c r="D590">
        <v>19818773</v>
      </c>
      <c r="E590" t="s">
        <v>1043</v>
      </c>
      <c r="F590" t="s">
        <v>893</v>
      </c>
      <c r="G590" t="s">
        <v>895</v>
      </c>
      <c r="H590">
        <v>0.89825100000000002</v>
      </c>
      <c r="I590">
        <v>0.15256800000000001</v>
      </c>
      <c r="J590">
        <v>1.16452E-2</v>
      </c>
      <c r="K590" s="6">
        <v>4.7999999999999998E-40</v>
      </c>
      <c r="L590">
        <v>37359</v>
      </c>
    </row>
    <row r="591" spans="1:12" x14ac:dyDescent="0.2">
      <c r="A591" t="s">
        <v>842</v>
      </c>
      <c r="B591" t="str">
        <f>VLOOKUP(Table2[[#This Row],[Metabolite ID]],Table18[],2,FALSE)</f>
        <v>Total lipids in small VLDL</v>
      </c>
      <c r="C591">
        <v>2</v>
      </c>
      <c r="D591">
        <v>21221399</v>
      </c>
      <c r="E591" t="s">
        <v>1093</v>
      </c>
      <c r="F591" t="s">
        <v>895</v>
      </c>
      <c r="G591" t="s">
        <v>893</v>
      </c>
      <c r="H591">
        <v>0.48483399999999999</v>
      </c>
      <c r="I591">
        <v>-9.1791300000000006E-2</v>
      </c>
      <c r="J591">
        <v>6.9791000000000002E-3</v>
      </c>
      <c r="K591" s="6">
        <v>4.9999999999999996E-40</v>
      </c>
      <c r="L591">
        <v>37359</v>
      </c>
    </row>
    <row r="592" spans="1:12" x14ac:dyDescent="0.2">
      <c r="A592" t="s">
        <v>872</v>
      </c>
      <c r="B592" t="str">
        <f>VLOOKUP(Table2[[#This Row],[Metabolite ID]],Table18[],2,FALSE)</f>
        <v>Total lipids in very small VLDL</v>
      </c>
      <c r="C592">
        <v>1</v>
      </c>
      <c r="D592">
        <v>109818306</v>
      </c>
      <c r="E592" t="s">
        <v>3870</v>
      </c>
      <c r="F592" t="s">
        <v>893</v>
      </c>
      <c r="G592" t="s">
        <v>895</v>
      </c>
      <c r="H592">
        <v>0.22053900000000001</v>
      </c>
      <c r="I592">
        <v>-0.109456</v>
      </c>
      <c r="J592">
        <v>8.39845E-3</v>
      </c>
      <c r="K592" s="6">
        <v>5.1000000000000004E-40</v>
      </c>
      <c r="L592">
        <v>37359</v>
      </c>
    </row>
    <row r="593" spans="1:12" x14ac:dyDescent="0.2">
      <c r="A593" t="s">
        <v>881</v>
      </c>
      <c r="B593" t="str">
        <f>VLOOKUP(Table2[[#This Row],[Metabolite ID]],Table18[],2,FALSE)</f>
        <v>Phospholipids in chylomicrons and extremely large VLDL</v>
      </c>
      <c r="C593">
        <v>8</v>
      </c>
      <c r="D593">
        <v>126500031</v>
      </c>
      <c r="E593" t="s">
        <v>957</v>
      </c>
      <c r="F593" t="s">
        <v>894</v>
      </c>
      <c r="G593" t="s">
        <v>893</v>
      </c>
      <c r="H593">
        <v>0.58312600000000003</v>
      </c>
      <c r="I593">
        <v>9.5507700000000001E-2</v>
      </c>
      <c r="J593">
        <v>7.3472900000000002E-3</v>
      </c>
      <c r="K593" s="6">
        <v>7.7000000000000005E-40</v>
      </c>
      <c r="L593">
        <v>37359</v>
      </c>
    </row>
    <row r="594" spans="1:12" x14ac:dyDescent="0.2">
      <c r="A594" t="s">
        <v>867</v>
      </c>
      <c r="B594" t="str">
        <f>VLOOKUP(Table2[[#This Row],[Metabolite ID]],Table18[],2,FALSE)</f>
        <v>Phospholipids in very large VLDL</v>
      </c>
      <c r="C594">
        <v>2</v>
      </c>
      <c r="D594">
        <v>27730940</v>
      </c>
      <c r="E594" t="s">
        <v>967</v>
      </c>
      <c r="F594" t="s">
        <v>895</v>
      </c>
      <c r="G594" t="s">
        <v>894</v>
      </c>
      <c r="H594">
        <v>0.39644099999999999</v>
      </c>
      <c r="I594">
        <v>9.3567999999999998E-2</v>
      </c>
      <c r="J594">
        <v>7.1437899999999997E-3</v>
      </c>
      <c r="K594" s="6">
        <v>7.7999999999999996E-40</v>
      </c>
      <c r="L594">
        <v>37359</v>
      </c>
    </row>
    <row r="595" spans="1:12" x14ac:dyDescent="0.2">
      <c r="A595" t="s">
        <v>808</v>
      </c>
      <c r="B595" t="str">
        <f>VLOOKUP(Table2[[#This Row],[Metabolite ID]],Table18[],2,FALSE)</f>
        <v>Triglycerides in medium LDL</v>
      </c>
      <c r="C595">
        <v>11</v>
      </c>
      <c r="D595">
        <v>116648917</v>
      </c>
      <c r="E595" t="s">
        <v>1003</v>
      </c>
      <c r="F595" t="s">
        <v>893</v>
      </c>
      <c r="G595" t="s">
        <v>894</v>
      </c>
      <c r="H595">
        <v>0.132544</v>
      </c>
      <c r="I595">
        <v>0.13470399999999999</v>
      </c>
      <c r="J595">
        <v>1.02998E-2</v>
      </c>
      <c r="K595" s="6">
        <v>7.9000000000000003E-40</v>
      </c>
      <c r="L595">
        <v>37359</v>
      </c>
    </row>
    <row r="596" spans="1:12" x14ac:dyDescent="0.2">
      <c r="A596" t="s">
        <v>880</v>
      </c>
      <c r="B596" t="str">
        <f>VLOOKUP(Table2[[#This Row],[Metabolite ID]],Table18[],2,FALSE)</f>
        <v>Concentration of chylomicrons and extremely large VLDL particles</v>
      </c>
      <c r="C596">
        <v>8</v>
      </c>
      <c r="D596">
        <v>19818773</v>
      </c>
      <c r="E596" t="s">
        <v>1043</v>
      </c>
      <c r="F596" t="s">
        <v>893</v>
      </c>
      <c r="G596" t="s">
        <v>895</v>
      </c>
      <c r="H596">
        <v>0.89825100000000002</v>
      </c>
      <c r="I596">
        <v>0.15204599999999999</v>
      </c>
      <c r="J596">
        <v>1.1645300000000001E-2</v>
      </c>
      <c r="K596" s="6">
        <v>8.4999999999999998E-40</v>
      </c>
      <c r="L596">
        <v>37359</v>
      </c>
    </row>
    <row r="597" spans="1:12" x14ac:dyDescent="0.2">
      <c r="A597" t="s">
        <v>837</v>
      </c>
      <c r="B597" t="str">
        <f>VLOOKUP(Table2[[#This Row],[Metabolite ID]],Table18[],2,FALSE)</f>
        <v>Triglycerides in small LDL</v>
      </c>
      <c r="C597">
        <v>2</v>
      </c>
      <c r="D597">
        <v>27730940</v>
      </c>
      <c r="E597" t="s">
        <v>967</v>
      </c>
      <c r="F597" t="s">
        <v>895</v>
      </c>
      <c r="G597" t="s">
        <v>894</v>
      </c>
      <c r="H597">
        <v>0.39644099999999999</v>
      </c>
      <c r="I597">
        <v>9.2882800000000001E-2</v>
      </c>
      <c r="J597">
        <v>7.1390999999999998E-3</v>
      </c>
      <c r="K597" s="6">
        <v>9.9999999999999993E-40</v>
      </c>
      <c r="L597">
        <v>37359</v>
      </c>
    </row>
    <row r="598" spans="1:12" x14ac:dyDescent="0.2">
      <c r="A598" t="s">
        <v>847</v>
      </c>
      <c r="B598" t="str">
        <f>VLOOKUP(Table2[[#This Row],[Metabolite ID]],Table18[],2,FALSE)</f>
        <v>Total fatty acids</v>
      </c>
      <c r="C598">
        <v>2</v>
      </c>
      <c r="D598">
        <v>27730940</v>
      </c>
      <c r="E598" t="s">
        <v>967</v>
      </c>
      <c r="F598" t="s">
        <v>895</v>
      </c>
      <c r="G598" t="s">
        <v>894</v>
      </c>
      <c r="H598">
        <v>0.39650800000000003</v>
      </c>
      <c r="I598">
        <v>9.4370800000000005E-2</v>
      </c>
      <c r="J598">
        <v>7.17339E-3</v>
      </c>
      <c r="K598" s="6">
        <v>9.9999999999999993E-40</v>
      </c>
      <c r="L598">
        <v>37359</v>
      </c>
    </row>
    <row r="599" spans="1:12" x14ac:dyDescent="0.2">
      <c r="A599" t="s">
        <v>787</v>
      </c>
      <c r="B599" t="str">
        <f>VLOOKUP(Table2[[#This Row],[Metabolite ID]],Table18[],2,FALSE)</f>
        <v>Triglycerides in large LDL</v>
      </c>
      <c r="C599">
        <v>8</v>
      </c>
      <c r="D599">
        <v>126500031</v>
      </c>
      <c r="E599" t="s">
        <v>957</v>
      </c>
      <c r="F599" t="s">
        <v>894</v>
      </c>
      <c r="G599" t="s">
        <v>893</v>
      </c>
      <c r="H599">
        <v>0.58312600000000003</v>
      </c>
      <c r="I599">
        <v>9.5422900000000005E-2</v>
      </c>
      <c r="J599">
        <v>7.3448999999999997E-3</v>
      </c>
      <c r="K599" s="6">
        <v>1.1E-39</v>
      </c>
      <c r="L599">
        <v>37359</v>
      </c>
    </row>
    <row r="600" spans="1:12" x14ac:dyDescent="0.2">
      <c r="A600" t="s">
        <v>878</v>
      </c>
      <c r="B600" t="str">
        <f>VLOOKUP(Table2[[#This Row],[Metabolite ID]],Table18[],2,FALSE)</f>
        <v>Free cholesterol in chylomicrons and extremely large VLDL</v>
      </c>
      <c r="C600">
        <v>8</v>
      </c>
      <c r="D600">
        <v>19818773</v>
      </c>
      <c r="E600" t="s">
        <v>1043</v>
      </c>
      <c r="F600" t="s">
        <v>893</v>
      </c>
      <c r="G600" t="s">
        <v>895</v>
      </c>
      <c r="H600">
        <v>0.89825100000000002</v>
      </c>
      <c r="I600">
        <v>0.15212999999999999</v>
      </c>
      <c r="J600">
        <v>1.16451E-2</v>
      </c>
      <c r="K600" s="6">
        <v>1.1E-39</v>
      </c>
      <c r="L600">
        <v>37359</v>
      </c>
    </row>
    <row r="601" spans="1:12" x14ac:dyDescent="0.2">
      <c r="A601" t="s">
        <v>862</v>
      </c>
      <c r="B601" t="str">
        <f>VLOOKUP(Table2[[#This Row],[Metabolite ID]],Table18[],2,FALSE)</f>
        <v>Cholesterol in very large VLDL</v>
      </c>
      <c r="C601">
        <v>8</v>
      </c>
      <c r="D601">
        <v>126500031</v>
      </c>
      <c r="E601" t="s">
        <v>957</v>
      </c>
      <c r="F601" t="s">
        <v>894</v>
      </c>
      <c r="G601" t="s">
        <v>893</v>
      </c>
      <c r="H601">
        <v>0.583144</v>
      </c>
      <c r="I601">
        <v>9.5470600000000003E-2</v>
      </c>
      <c r="J601">
        <v>7.3473399999999999E-3</v>
      </c>
      <c r="K601" s="6">
        <v>1.1999999999999999E-39</v>
      </c>
      <c r="L601">
        <v>37359</v>
      </c>
    </row>
    <row r="602" spans="1:12" x14ac:dyDescent="0.2">
      <c r="A602" t="s">
        <v>869</v>
      </c>
      <c r="B602" t="str">
        <f>VLOOKUP(Table2[[#This Row],[Metabolite ID]],Table18[],2,FALSE)</f>
        <v>Cholesterol in very small VLDL</v>
      </c>
      <c r="C602">
        <v>11</v>
      </c>
      <c r="D602">
        <v>61557826</v>
      </c>
      <c r="E602" t="s">
        <v>969</v>
      </c>
      <c r="F602" t="s">
        <v>895</v>
      </c>
      <c r="G602" t="s">
        <v>894</v>
      </c>
      <c r="H602">
        <v>0.65849299999999999</v>
      </c>
      <c r="I602">
        <v>9.5531599999999994E-2</v>
      </c>
      <c r="J602">
        <v>7.3524200000000001E-3</v>
      </c>
      <c r="K602" s="6">
        <v>1.3E-39</v>
      </c>
      <c r="L602">
        <v>37359</v>
      </c>
    </row>
    <row r="603" spans="1:12" x14ac:dyDescent="0.2">
      <c r="A603" t="s">
        <v>843</v>
      </c>
      <c r="B603" t="str">
        <f>VLOOKUP(Table2[[#This Row],[Metabolite ID]],Table18[],2,FALSE)</f>
        <v>Concentration of small VLDL particles</v>
      </c>
      <c r="C603">
        <v>2</v>
      </c>
      <c r="D603">
        <v>27730940</v>
      </c>
      <c r="E603" t="s">
        <v>967</v>
      </c>
      <c r="F603" t="s">
        <v>895</v>
      </c>
      <c r="G603" t="s">
        <v>894</v>
      </c>
      <c r="H603">
        <v>0.39644099999999999</v>
      </c>
      <c r="I603">
        <v>9.2801499999999995E-2</v>
      </c>
      <c r="J603">
        <v>7.12358E-3</v>
      </c>
      <c r="K603" s="6">
        <v>1.3999999999999999E-39</v>
      </c>
      <c r="L603">
        <v>37359</v>
      </c>
    </row>
    <row r="604" spans="1:12" x14ac:dyDescent="0.2">
      <c r="A604" t="s">
        <v>876</v>
      </c>
      <c r="B604" t="str">
        <f>VLOOKUP(Table2[[#This Row],[Metabolite ID]],Table18[],2,FALSE)</f>
        <v>Cholesterol in chylomicrons and extremely large VLDL</v>
      </c>
      <c r="C604">
        <v>8</v>
      </c>
      <c r="D604">
        <v>126500031</v>
      </c>
      <c r="E604" t="s">
        <v>957</v>
      </c>
      <c r="F604" t="s">
        <v>894</v>
      </c>
      <c r="G604" t="s">
        <v>893</v>
      </c>
      <c r="H604">
        <v>0.58312600000000003</v>
      </c>
      <c r="I604">
        <v>9.4946699999999995E-2</v>
      </c>
      <c r="J604">
        <v>7.3482299999999999E-3</v>
      </c>
      <c r="K604" s="6">
        <v>1.7E-39</v>
      </c>
      <c r="L604">
        <v>37359</v>
      </c>
    </row>
    <row r="605" spans="1:12" x14ac:dyDescent="0.2">
      <c r="A605" t="s">
        <v>879</v>
      </c>
      <c r="B605" t="str">
        <f>VLOOKUP(Table2[[#This Row],[Metabolite ID]],Table18[],2,FALSE)</f>
        <v>Total lipids in chylomicrons and extremely large VLDL</v>
      </c>
      <c r="C605">
        <v>8</v>
      </c>
      <c r="D605">
        <v>126500031</v>
      </c>
      <c r="E605" t="s">
        <v>957</v>
      </c>
      <c r="F605" t="s">
        <v>894</v>
      </c>
      <c r="G605" t="s">
        <v>893</v>
      </c>
      <c r="H605">
        <v>0.58312600000000003</v>
      </c>
      <c r="I605">
        <v>9.5011200000000004E-2</v>
      </c>
      <c r="J605">
        <v>7.3485199999999999E-3</v>
      </c>
      <c r="K605" s="6">
        <v>1.8999999999999998E-39</v>
      </c>
      <c r="L605">
        <v>37359</v>
      </c>
    </row>
    <row r="606" spans="1:12" x14ac:dyDescent="0.2">
      <c r="A606" t="s">
        <v>788</v>
      </c>
      <c r="B606" t="str">
        <f>VLOOKUP(Table2[[#This Row],[Metabolite ID]],Table18[],2,FALSE)</f>
        <v>Cholesterol in large VLDL</v>
      </c>
      <c r="C606">
        <v>2</v>
      </c>
      <c r="D606">
        <v>27730940</v>
      </c>
      <c r="E606" t="s">
        <v>967</v>
      </c>
      <c r="F606" t="s">
        <v>895</v>
      </c>
      <c r="G606" t="s">
        <v>894</v>
      </c>
      <c r="H606">
        <v>0.39645999999999998</v>
      </c>
      <c r="I606">
        <v>9.2305200000000004E-2</v>
      </c>
      <c r="J606">
        <v>7.1408599999999997E-3</v>
      </c>
      <c r="K606" s="6">
        <v>2.3999999999999998E-39</v>
      </c>
      <c r="L606">
        <v>37359</v>
      </c>
    </row>
    <row r="607" spans="1:12" x14ac:dyDescent="0.2">
      <c r="A607" t="s">
        <v>880</v>
      </c>
      <c r="B607" t="str">
        <f>VLOOKUP(Table2[[#This Row],[Metabolite ID]],Table18[],2,FALSE)</f>
        <v>Concentration of chylomicrons and extremely large VLDL particles</v>
      </c>
      <c r="C607">
        <v>8</v>
      </c>
      <c r="D607">
        <v>126500031</v>
      </c>
      <c r="E607" t="s">
        <v>957</v>
      </c>
      <c r="F607" t="s">
        <v>894</v>
      </c>
      <c r="G607" t="s">
        <v>893</v>
      </c>
      <c r="H607">
        <v>0.58312600000000003</v>
      </c>
      <c r="I607">
        <v>9.4861699999999993E-2</v>
      </c>
      <c r="J607">
        <v>7.3486000000000003E-3</v>
      </c>
      <c r="K607" s="6">
        <v>2.4999999999999999E-39</v>
      </c>
      <c r="L607">
        <v>37359</v>
      </c>
    </row>
    <row r="608" spans="1:12" x14ac:dyDescent="0.2">
      <c r="A608" t="s">
        <v>844</v>
      </c>
      <c r="B608" t="str">
        <f>VLOOKUP(Table2[[#This Row],[Metabolite ID]],Table18[],2,FALSE)</f>
        <v>Phospholipids in small VLDL</v>
      </c>
      <c r="C608">
        <v>2</v>
      </c>
      <c r="D608">
        <v>27730940</v>
      </c>
      <c r="E608" t="s">
        <v>967</v>
      </c>
      <c r="F608" t="s">
        <v>895</v>
      </c>
      <c r="G608" t="s">
        <v>894</v>
      </c>
      <c r="H608">
        <v>0.39644099999999999</v>
      </c>
      <c r="I608">
        <v>9.2751500000000001E-2</v>
      </c>
      <c r="J608">
        <v>7.123E-3</v>
      </c>
      <c r="K608" s="6">
        <v>2.6E-39</v>
      </c>
      <c r="L608">
        <v>37359</v>
      </c>
    </row>
    <row r="609" spans="1:12" x14ac:dyDescent="0.2">
      <c r="A609" t="s">
        <v>864</v>
      </c>
      <c r="B609" t="str">
        <f>VLOOKUP(Table2[[#This Row],[Metabolite ID]],Table18[],2,FALSE)</f>
        <v>Free cholesterol in very large VLDL</v>
      </c>
      <c r="C609">
        <v>8</v>
      </c>
      <c r="D609">
        <v>126500031</v>
      </c>
      <c r="E609" t="s">
        <v>957</v>
      </c>
      <c r="F609" t="s">
        <v>894</v>
      </c>
      <c r="G609" t="s">
        <v>893</v>
      </c>
      <c r="H609">
        <v>0.58312600000000003</v>
      </c>
      <c r="I609">
        <v>9.5039600000000002E-2</v>
      </c>
      <c r="J609">
        <v>7.3470799999999998E-3</v>
      </c>
      <c r="K609" s="6">
        <v>2.6E-39</v>
      </c>
      <c r="L609">
        <v>37359</v>
      </c>
    </row>
    <row r="610" spans="1:12" x14ac:dyDescent="0.2">
      <c r="A610" t="s">
        <v>881</v>
      </c>
      <c r="B610" t="str">
        <f>VLOOKUP(Table2[[#This Row],[Metabolite ID]],Table18[],2,FALSE)</f>
        <v>Phospholipids in chylomicrons and extremely large VLDL</v>
      </c>
      <c r="C610">
        <v>8</v>
      </c>
      <c r="D610">
        <v>19818773</v>
      </c>
      <c r="E610" t="s">
        <v>1043</v>
      </c>
      <c r="F610" t="s">
        <v>893</v>
      </c>
      <c r="G610" t="s">
        <v>895</v>
      </c>
      <c r="H610">
        <v>0.89825100000000002</v>
      </c>
      <c r="I610">
        <v>0.15073800000000001</v>
      </c>
      <c r="J610">
        <v>1.1643199999999999E-2</v>
      </c>
      <c r="K610" s="6">
        <v>3.5E-39</v>
      </c>
      <c r="L610">
        <v>37359</v>
      </c>
    </row>
    <row r="611" spans="1:12" x14ac:dyDescent="0.2">
      <c r="A611" t="s">
        <v>814</v>
      </c>
      <c r="B611" t="str">
        <f>VLOOKUP(Table2[[#This Row],[Metabolite ID]],Table18[],2,FALSE)</f>
        <v>Concentration of medium VLDL particles</v>
      </c>
      <c r="C611">
        <v>2</v>
      </c>
      <c r="D611">
        <v>21221035</v>
      </c>
      <c r="E611" t="s">
        <v>1024</v>
      </c>
      <c r="F611" t="s">
        <v>892</v>
      </c>
      <c r="G611" t="s">
        <v>894</v>
      </c>
      <c r="H611">
        <v>0.206844</v>
      </c>
      <c r="I611">
        <v>-0.113723</v>
      </c>
      <c r="J611">
        <v>8.6247800000000003E-3</v>
      </c>
      <c r="K611" s="6">
        <v>3.6000000000000001E-39</v>
      </c>
      <c r="L611">
        <v>37359</v>
      </c>
    </row>
    <row r="612" spans="1:12" x14ac:dyDescent="0.2">
      <c r="A612" t="s">
        <v>863</v>
      </c>
      <c r="B612" t="str">
        <f>VLOOKUP(Table2[[#This Row],[Metabolite ID]],Table18[],2,FALSE)</f>
        <v>Cholesteryl esters in very large VLDL</v>
      </c>
      <c r="C612">
        <v>8</v>
      </c>
      <c r="D612">
        <v>126500031</v>
      </c>
      <c r="E612" t="s">
        <v>957</v>
      </c>
      <c r="F612" t="s">
        <v>894</v>
      </c>
      <c r="G612" t="s">
        <v>893</v>
      </c>
      <c r="H612">
        <v>0.58313999999999999</v>
      </c>
      <c r="I612">
        <v>9.4811900000000005E-2</v>
      </c>
      <c r="J612">
        <v>7.3481700000000002E-3</v>
      </c>
      <c r="K612" s="6">
        <v>3.7000000000000001E-39</v>
      </c>
      <c r="L612">
        <v>37359</v>
      </c>
    </row>
    <row r="613" spans="1:12" x14ac:dyDescent="0.2">
      <c r="A613" t="s">
        <v>878</v>
      </c>
      <c r="B613" t="str">
        <f>VLOOKUP(Table2[[#This Row],[Metabolite ID]],Table18[],2,FALSE)</f>
        <v>Free cholesterol in chylomicrons and extremely large VLDL</v>
      </c>
      <c r="C613">
        <v>8</v>
      </c>
      <c r="D613">
        <v>126500031</v>
      </c>
      <c r="E613" t="s">
        <v>957</v>
      </c>
      <c r="F613" t="s">
        <v>894</v>
      </c>
      <c r="G613" t="s">
        <v>893</v>
      </c>
      <c r="H613">
        <v>0.58312600000000003</v>
      </c>
      <c r="I613">
        <v>9.46573E-2</v>
      </c>
      <c r="J613">
        <v>7.3484900000000001E-3</v>
      </c>
      <c r="K613" s="6">
        <v>4.7999999999999997E-39</v>
      </c>
      <c r="L613">
        <v>37359</v>
      </c>
    </row>
    <row r="614" spans="1:12" x14ac:dyDescent="0.2">
      <c r="A614" t="s">
        <v>844</v>
      </c>
      <c r="B614" t="str">
        <f>VLOOKUP(Table2[[#This Row],[Metabolite ID]],Table18[],2,FALSE)</f>
        <v>Phospholipids in small VLDL</v>
      </c>
      <c r="C614">
        <v>2</v>
      </c>
      <c r="D614">
        <v>21221399</v>
      </c>
      <c r="E614" t="s">
        <v>1093</v>
      </c>
      <c r="F614" t="s">
        <v>895</v>
      </c>
      <c r="G614" t="s">
        <v>893</v>
      </c>
      <c r="H614">
        <v>0.48483399999999999</v>
      </c>
      <c r="I614">
        <v>-9.0439900000000004E-2</v>
      </c>
      <c r="J614">
        <v>6.9785200000000002E-3</v>
      </c>
      <c r="K614" s="6">
        <v>5.2E-39</v>
      </c>
      <c r="L614">
        <v>37359</v>
      </c>
    </row>
    <row r="615" spans="1:12" x14ac:dyDescent="0.2">
      <c r="A615" t="s">
        <v>813</v>
      </c>
      <c r="B615" t="str">
        <f>VLOOKUP(Table2[[#This Row],[Metabolite ID]],Table18[],2,FALSE)</f>
        <v>Total lipids in medium VLDL</v>
      </c>
      <c r="C615">
        <v>2</v>
      </c>
      <c r="D615">
        <v>21221035</v>
      </c>
      <c r="E615" t="s">
        <v>1024</v>
      </c>
      <c r="F615" t="s">
        <v>892</v>
      </c>
      <c r="G615" t="s">
        <v>894</v>
      </c>
      <c r="H615">
        <v>0.206844</v>
      </c>
      <c r="I615">
        <v>-0.113418</v>
      </c>
      <c r="J615">
        <v>8.6246299999999994E-3</v>
      </c>
      <c r="K615" s="6">
        <v>5.5999999999999996E-39</v>
      </c>
      <c r="L615">
        <v>37359</v>
      </c>
    </row>
    <row r="616" spans="1:12" x14ac:dyDescent="0.2">
      <c r="A616" t="s">
        <v>875</v>
      </c>
      <c r="B616" t="str">
        <f>VLOOKUP(Table2[[#This Row],[Metabolite ID]],Table18[],2,FALSE)</f>
        <v>Triglycerides in very small VLDL</v>
      </c>
      <c r="C616">
        <v>2</v>
      </c>
      <c r="D616">
        <v>21152239</v>
      </c>
      <c r="E616" t="s">
        <v>3872</v>
      </c>
      <c r="F616" t="s">
        <v>3873</v>
      </c>
      <c r="G616" t="s">
        <v>895</v>
      </c>
      <c r="H616">
        <v>0.77824000000000004</v>
      </c>
      <c r="I616">
        <v>0.110287</v>
      </c>
      <c r="J616">
        <v>8.4500400000000007E-3</v>
      </c>
      <c r="K616" s="6">
        <v>5.7999999999999998E-39</v>
      </c>
      <c r="L616">
        <v>37359</v>
      </c>
    </row>
    <row r="617" spans="1:12" x14ac:dyDescent="0.2">
      <c r="A617" t="s">
        <v>882</v>
      </c>
      <c r="B617" t="str">
        <f>VLOOKUP(Table2[[#This Row],[Metabolite ID]],Table18[],2,FALSE)</f>
        <v>Triglycerides in chylomicrons and extremely large VLDL</v>
      </c>
      <c r="C617">
        <v>8</v>
      </c>
      <c r="D617">
        <v>19818773</v>
      </c>
      <c r="E617" t="s">
        <v>1043</v>
      </c>
      <c r="F617" t="s">
        <v>893</v>
      </c>
      <c r="G617" t="s">
        <v>895</v>
      </c>
      <c r="H617">
        <v>0.89826300000000003</v>
      </c>
      <c r="I617">
        <v>0.150198</v>
      </c>
      <c r="J617">
        <v>1.1649899999999999E-2</v>
      </c>
      <c r="K617" s="6">
        <v>7.5999999999999978E-39</v>
      </c>
      <c r="L617">
        <v>37359</v>
      </c>
    </row>
    <row r="618" spans="1:12" x14ac:dyDescent="0.2">
      <c r="A618" t="s">
        <v>882</v>
      </c>
      <c r="B618" t="str">
        <f>VLOOKUP(Table2[[#This Row],[Metabolite ID]],Table18[],2,FALSE)</f>
        <v>Triglycerides in chylomicrons and extremely large VLDL</v>
      </c>
      <c r="C618">
        <v>8</v>
      </c>
      <c r="D618">
        <v>126500031</v>
      </c>
      <c r="E618" t="s">
        <v>957</v>
      </c>
      <c r="F618" t="s">
        <v>894</v>
      </c>
      <c r="G618" t="s">
        <v>893</v>
      </c>
      <c r="H618">
        <v>0.58313400000000004</v>
      </c>
      <c r="I618">
        <v>9.4234700000000005E-2</v>
      </c>
      <c r="J618">
        <v>7.3512300000000003E-3</v>
      </c>
      <c r="K618" s="6">
        <v>9.7999999999999995E-39</v>
      </c>
      <c r="L618">
        <v>37359</v>
      </c>
    </row>
    <row r="619" spans="1:12" x14ac:dyDescent="0.2">
      <c r="A619" t="s">
        <v>852</v>
      </c>
      <c r="B619" t="str">
        <f>VLOOKUP(Table2[[#This Row],[Metabolite ID]],Table18[],2,FALSE)</f>
        <v>VLDL cholesterol</v>
      </c>
      <c r="C619">
        <v>6</v>
      </c>
      <c r="D619">
        <v>161010118</v>
      </c>
      <c r="E619" t="s">
        <v>1036</v>
      </c>
      <c r="F619" t="s">
        <v>892</v>
      </c>
      <c r="G619" t="s">
        <v>893</v>
      </c>
      <c r="H619">
        <v>0.92162699999999997</v>
      </c>
      <c r="I619">
        <v>0.166072</v>
      </c>
      <c r="J619">
        <v>1.3072800000000001E-2</v>
      </c>
      <c r="K619" s="6">
        <v>1.2999999999999998E-38</v>
      </c>
      <c r="L619">
        <v>37359</v>
      </c>
    </row>
    <row r="620" spans="1:12" x14ac:dyDescent="0.2">
      <c r="A620" t="s">
        <v>816</v>
      </c>
      <c r="B620" t="str">
        <f>VLOOKUP(Table2[[#This Row],[Metabolite ID]],Table18[],2,FALSE)</f>
        <v>Triglycerides in medium VLDL</v>
      </c>
      <c r="C620">
        <v>2</v>
      </c>
      <c r="D620">
        <v>21221035</v>
      </c>
      <c r="E620" t="s">
        <v>1024</v>
      </c>
      <c r="F620" t="s">
        <v>892</v>
      </c>
      <c r="G620" t="s">
        <v>894</v>
      </c>
      <c r="H620">
        <v>0.206844</v>
      </c>
      <c r="I620">
        <v>-0.112898</v>
      </c>
      <c r="J620">
        <v>8.62571E-3</v>
      </c>
      <c r="K620" s="6">
        <v>1.6999999999999996E-38</v>
      </c>
      <c r="L620">
        <v>37359</v>
      </c>
    </row>
    <row r="621" spans="1:12" x14ac:dyDescent="0.2">
      <c r="A621" t="s">
        <v>867</v>
      </c>
      <c r="B621" t="str">
        <f>VLOOKUP(Table2[[#This Row],[Metabolite ID]],Table18[],2,FALSE)</f>
        <v>Phospholipids in very large VLDL</v>
      </c>
      <c r="C621">
        <v>8</v>
      </c>
      <c r="D621">
        <v>19850099</v>
      </c>
      <c r="E621" t="s">
        <v>1044</v>
      </c>
      <c r="F621" t="s">
        <v>895</v>
      </c>
      <c r="G621" t="s">
        <v>893</v>
      </c>
      <c r="H621">
        <v>0.90158700000000003</v>
      </c>
      <c r="I621">
        <v>0.15095900000000001</v>
      </c>
      <c r="J621">
        <v>1.17523E-2</v>
      </c>
      <c r="K621" s="6">
        <v>1.7999999999999998E-38</v>
      </c>
      <c r="L621">
        <v>37359</v>
      </c>
    </row>
    <row r="622" spans="1:12" x14ac:dyDescent="0.2">
      <c r="A622" t="s">
        <v>873</v>
      </c>
      <c r="B622" t="str">
        <f>VLOOKUP(Table2[[#This Row],[Metabolite ID]],Table18[],2,FALSE)</f>
        <v>Concentration of very small VLDL particles</v>
      </c>
      <c r="C622">
        <v>1</v>
      </c>
      <c r="D622">
        <v>109818306</v>
      </c>
      <c r="E622" t="s">
        <v>3870</v>
      </c>
      <c r="F622" t="s">
        <v>893</v>
      </c>
      <c r="G622" t="s">
        <v>895</v>
      </c>
      <c r="H622">
        <v>0.22053900000000001</v>
      </c>
      <c r="I622">
        <v>-0.107158</v>
      </c>
      <c r="J622">
        <v>8.3972200000000004E-3</v>
      </c>
      <c r="K622" s="6">
        <v>1.7999999999999998E-38</v>
      </c>
      <c r="L622">
        <v>37359</v>
      </c>
    </row>
    <row r="623" spans="1:12" x14ac:dyDescent="0.2">
      <c r="A623" t="s">
        <v>854</v>
      </c>
      <c r="B623" t="str">
        <f>VLOOKUP(Table2[[#This Row],[Metabolite ID]],Table18[],2,FALSE)</f>
        <v>Triglycerides in VLDL</v>
      </c>
      <c r="C623">
        <v>6</v>
      </c>
      <c r="D623">
        <v>161013013</v>
      </c>
      <c r="E623" t="s">
        <v>1038</v>
      </c>
      <c r="F623" t="s">
        <v>895</v>
      </c>
      <c r="G623" t="s">
        <v>894</v>
      </c>
      <c r="H623">
        <v>0.98456699999999997</v>
      </c>
      <c r="I623">
        <v>0.383801</v>
      </c>
      <c r="J623">
        <v>2.9585400000000001E-2</v>
      </c>
      <c r="K623" s="6">
        <v>1.9999999999999999E-38</v>
      </c>
      <c r="L623">
        <v>37359</v>
      </c>
    </row>
    <row r="624" spans="1:12" x14ac:dyDescent="0.2">
      <c r="A624" t="s">
        <v>815</v>
      </c>
      <c r="B624" t="str">
        <f>VLOOKUP(Table2[[#This Row],[Metabolite ID]],Table18[],2,FALSE)</f>
        <v>Phospholipids in medium VLDL</v>
      </c>
      <c r="C624">
        <v>2</v>
      </c>
      <c r="D624">
        <v>21221035</v>
      </c>
      <c r="E624" t="s">
        <v>1024</v>
      </c>
      <c r="F624" t="s">
        <v>892</v>
      </c>
      <c r="G624" t="s">
        <v>894</v>
      </c>
      <c r="H624">
        <v>0.206844</v>
      </c>
      <c r="I624">
        <v>-0.112473</v>
      </c>
      <c r="J624">
        <v>8.6249499999999993E-3</v>
      </c>
      <c r="K624" s="6">
        <v>2.2999999999999998E-38</v>
      </c>
      <c r="L624">
        <v>37359</v>
      </c>
    </row>
    <row r="625" spans="1:12" x14ac:dyDescent="0.2">
      <c r="A625" t="s">
        <v>870</v>
      </c>
      <c r="B625" t="str">
        <f>VLOOKUP(Table2[[#This Row],[Metabolite ID]],Table18[],2,FALSE)</f>
        <v>Cholesteryl esters in very small VLDL</v>
      </c>
      <c r="C625">
        <v>11</v>
      </c>
      <c r="D625">
        <v>61557826</v>
      </c>
      <c r="E625" t="s">
        <v>969</v>
      </c>
      <c r="F625" t="s">
        <v>895</v>
      </c>
      <c r="G625" t="s">
        <v>894</v>
      </c>
      <c r="H625">
        <v>0.658497</v>
      </c>
      <c r="I625">
        <v>9.3927099999999999E-2</v>
      </c>
      <c r="J625">
        <v>7.3535700000000002E-3</v>
      </c>
      <c r="K625" s="6">
        <v>2.2999999999999998E-38</v>
      </c>
      <c r="L625">
        <v>37359</v>
      </c>
    </row>
    <row r="626" spans="1:12" x14ac:dyDescent="0.2">
      <c r="A626" t="s">
        <v>746</v>
      </c>
      <c r="B626" t="str">
        <f>VLOOKUP(Table2[[#This Row],[Metabolite ID]],Table18[],2,FALSE)</f>
        <v>Apolipoprotein B</v>
      </c>
      <c r="C626">
        <v>11</v>
      </c>
      <c r="D626">
        <v>116648917</v>
      </c>
      <c r="E626" t="s">
        <v>1003</v>
      </c>
      <c r="F626" t="s">
        <v>893</v>
      </c>
      <c r="G626" t="s">
        <v>894</v>
      </c>
      <c r="H626">
        <v>0.13251499999999999</v>
      </c>
      <c r="I626">
        <v>0.13150899999999999</v>
      </c>
      <c r="J626">
        <v>1.0277E-2</v>
      </c>
      <c r="K626" s="6">
        <v>3.9999999999999998E-38</v>
      </c>
      <c r="L626">
        <v>37359</v>
      </c>
    </row>
    <row r="627" spans="1:12" x14ac:dyDescent="0.2">
      <c r="A627" t="s">
        <v>882</v>
      </c>
      <c r="B627" t="str">
        <f>VLOOKUP(Table2[[#This Row],[Metabolite ID]],Table18[],2,FALSE)</f>
        <v>Triglycerides in chylomicrons and extremely large VLDL</v>
      </c>
      <c r="C627">
        <v>2</v>
      </c>
      <c r="D627">
        <v>27730940</v>
      </c>
      <c r="E627" t="s">
        <v>967</v>
      </c>
      <c r="F627" t="s">
        <v>895</v>
      </c>
      <c r="G627" t="s">
        <v>894</v>
      </c>
      <c r="H627">
        <v>0.39645200000000003</v>
      </c>
      <c r="I627">
        <v>9.1009000000000007E-2</v>
      </c>
      <c r="J627">
        <v>7.1489199999999996E-3</v>
      </c>
      <c r="K627" s="6">
        <v>6.9999999999999992E-38</v>
      </c>
      <c r="L627">
        <v>37359</v>
      </c>
    </row>
    <row r="628" spans="1:12" x14ac:dyDescent="0.2">
      <c r="A628" t="s">
        <v>840</v>
      </c>
      <c r="B628" t="str">
        <f>VLOOKUP(Table2[[#This Row],[Metabolite ID]],Table18[],2,FALSE)</f>
        <v>Cholesteryl esters in small VLDL</v>
      </c>
      <c r="C628">
        <v>2</v>
      </c>
      <c r="D628">
        <v>21221399</v>
      </c>
      <c r="E628" t="s">
        <v>1093</v>
      </c>
      <c r="F628" t="s">
        <v>895</v>
      </c>
      <c r="G628" t="s">
        <v>893</v>
      </c>
      <c r="H628">
        <v>0.48484500000000003</v>
      </c>
      <c r="I628">
        <v>-8.9670200000000005E-2</v>
      </c>
      <c r="J628">
        <v>6.9880100000000002E-3</v>
      </c>
      <c r="K628" s="6">
        <v>7.0999999999999992E-38</v>
      </c>
      <c r="L628">
        <v>37359</v>
      </c>
    </row>
    <row r="629" spans="1:12" x14ac:dyDescent="0.2">
      <c r="A629" t="s">
        <v>842</v>
      </c>
      <c r="B629" t="str">
        <f>VLOOKUP(Table2[[#This Row],[Metabolite ID]],Table18[],2,FALSE)</f>
        <v>Total lipids in small VLDL</v>
      </c>
      <c r="C629">
        <v>2</v>
      </c>
      <c r="D629">
        <v>27730940</v>
      </c>
      <c r="E629" t="s">
        <v>967</v>
      </c>
      <c r="F629" t="s">
        <v>895</v>
      </c>
      <c r="G629" t="s">
        <v>894</v>
      </c>
      <c r="H629">
        <v>0.39644099999999999</v>
      </c>
      <c r="I629">
        <v>9.0797000000000003E-2</v>
      </c>
      <c r="J629">
        <v>7.12359E-3</v>
      </c>
      <c r="K629" s="6">
        <v>7.6999999999999988E-38</v>
      </c>
      <c r="L629">
        <v>37359</v>
      </c>
    </row>
    <row r="630" spans="1:12" x14ac:dyDescent="0.2">
      <c r="A630" t="s">
        <v>879</v>
      </c>
      <c r="B630" t="str">
        <f>VLOOKUP(Table2[[#This Row],[Metabolite ID]],Table18[],2,FALSE)</f>
        <v>Total lipids in chylomicrons and extremely large VLDL</v>
      </c>
      <c r="C630">
        <v>8</v>
      </c>
      <c r="D630">
        <v>19850099</v>
      </c>
      <c r="E630" t="s">
        <v>1044</v>
      </c>
      <c r="F630" t="s">
        <v>895</v>
      </c>
      <c r="G630" t="s">
        <v>893</v>
      </c>
      <c r="H630">
        <v>0.90158700000000003</v>
      </c>
      <c r="I630">
        <v>0.149258</v>
      </c>
      <c r="J630">
        <v>1.17567E-2</v>
      </c>
      <c r="K630" s="6">
        <v>9.0999999999999991E-38</v>
      </c>
      <c r="L630">
        <v>37359</v>
      </c>
    </row>
    <row r="631" spans="1:12" x14ac:dyDescent="0.2">
      <c r="A631" t="s">
        <v>814</v>
      </c>
      <c r="B631" t="str">
        <f>VLOOKUP(Table2[[#This Row],[Metabolite ID]],Table18[],2,FALSE)</f>
        <v>Concentration of medium VLDL particles</v>
      </c>
      <c r="C631">
        <v>6</v>
      </c>
      <c r="D631">
        <v>161013013</v>
      </c>
      <c r="E631" t="s">
        <v>1038</v>
      </c>
      <c r="F631" t="s">
        <v>895</v>
      </c>
      <c r="G631" t="s">
        <v>894</v>
      </c>
      <c r="H631">
        <v>0.98456699999999997</v>
      </c>
      <c r="I631">
        <v>0.37970100000000001</v>
      </c>
      <c r="J631">
        <v>2.9583999999999999E-2</v>
      </c>
      <c r="K631" s="6">
        <v>1.2E-37</v>
      </c>
      <c r="L631">
        <v>37359</v>
      </c>
    </row>
    <row r="632" spans="1:12" x14ac:dyDescent="0.2">
      <c r="A632" t="s">
        <v>864</v>
      </c>
      <c r="B632" t="str">
        <f>VLOOKUP(Table2[[#This Row],[Metabolite ID]],Table18[],2,FALSE)</f>
        <v>Free cholesterol in very large VLDL</v>
      </c>
      <c r="C632">
        <v>8</v>
      </c>
      <c r="D632">
        <v>19850099</v>
      </c>
      <c r="E632" t="s">
        <v>1044</v>
      </c>
      <c r="F632" t="s">
        <v>895</v>
      </c>
      <c r="G632" t="s">
        <v>893</v>
      </c>
      <c r="H632">
        <v>0.90158700000000003</v>
      </c>
      <c r="I632">
        <v>0.14920600000000001</v>
      </c>
      <c r="J632">
        <v>1.17544E-2</v>
      </c>
      <c r="K632" s="6">
        <v>1.2E-37</v>
      </c>
      <c r="L632">
        <v>37359</v>
      </c>
    </row>
    <row r="633" spans="1:12" x14ac:dyDescent="0.2">
      <c r="A633" t="s">
        <v>853</v>
      </c>
      <c r="B633" t="str">
        <f>VLOOKUP(Table2[[#This Row],[Metabolite ID]],Table18[],2,FALSE)</f>
        <v>Average diameter for VLDL particles</v>
      </c>
      <c r="C633">
        <v>2</v>
      </c>
      <c r="D633">
        <v>27730940</v>
      </c>
      <c r="E633" t="s">
        <v>967</v>
      </c>
      <c r="F633" t="s">
        <v>895</v>
      </c>
      <c r="G633" t="s">
        <v>894</v>
      </c>
      <c r="H633">
        <v>0.39644099999999999</v>
      </c>
      <c r="I633">
        <v>8.8611099999999998E-2</v>
      </c>
      <c r="J633">
        <v>7.1388800000000002E-3</v>
      </c>
      <c r="K633" s="6">
        <v>1.3000000000000001E-37</v>
      </c>
      <c r="L633">
        <v>37359</v>
      </c>
    </row>
    <row r="634" spans="1:12" x14ac:dyDescent="0.2">
      <c r="A634" t="s">
        <v>857</v>
      </c>
      <c r="B634" t="str">
        <f>VLOOKUP(Table2[[#This Row],[Metabolite ID]],Table18[],2,FALSE)</f>
        <v>Free cholesterol in very large HDL</v>
      </c>
      <c r="C634">
        <v>16</v>
      </c>
      <c r="D634">
        <v>57010486</v>
      </c>
      <c r="E634" t="s">
        <v>1009</v>
      </c>
      <c r="F634" t="s">
        <v>894</v>
      </c>
      <c r="G634" t="s">
        <v>895</v>
      </c>
      <c r="H634">
        <v>0.94581899999999997</v>
      </c>
      <c r="I634">
        <v>0.20541200000000001</v>
      </c>
      <c r="J634">
        <v>1.62992E-2</v>
      </c>
      <c r="K634" s="6">
        <v>1.3000000000000001E-37</v>
      </c>
      <c r="L634">
        <v>37359</v>
      </c>
    </row>
    <row r="635" spans="1:12" x14ac:dyDescent="0.2">
      <c r="A635" t="s">
        <v>880</v>
      </c>
      <c r="B635" t="str">
        <f>VLOOKUP(Table2[[#This Row],[Metabolite ID]],Table18[],2,FALSE)</f>
        <v>Concentration of chylomicrons and extremely large VLDL particles</v>
      </c>
      <c r="C635">
        <v>2</v>
      </c>
      <c r="D635">
        <v>27730940</v>
      </c>
      <c r="E635" t="s">
        <v>967</v>
      </c>
      <c r="F635" t="s">
        <v>895</v>
      </c>
      <c r="G635" t="s">
        <v>894</v>
      </c>
      <c r="H635">
        <v>0.39644099999999999</v>
      </c>
      <c r="I635">
        <v>9.0648699999999999E-2</v>
      </c>
      <c r="J635">
        <v>7.1460500000000001E-3</v>
      </c>
      <c r="K635" s="6">
        <v>1.3000000000000001E-37</v>
      </c>
      <c r="L635">
        <v>37359</v>
      </c>
    </row>
    <row r="636" spans="1:12" x14ac:dyDescent="0.2">
      <c r="A636" t="s">
        <v>879</v>
      </c>
      <c r="B636" t="str">
        <f>VLOOKUP(Table2[[#This Row],[Metabolite ID]],Table18[],2,FALSE)</f>
        <v>Total lipids in chylomicrons and extremely large VLDL</v>
      </c>
      <c r="C636">
        <v>2</v>
      </c>
      <c r="D636">
        <v>27730940</v>
      </c>
      <c r="E636" t="s">
        <v>967</v>
      </c>
      <c r="F636" t="s">
        <v>895</v>
      </c>
      <c r="G636" t="s">
        <v>894</v>
      </c>
      <c r="H636">
        <v>0.39644099999999999</v>
      </c>
      <c r="I636">
        <v>9.0621499999999994E-2</v>
      </c>
      <c r="J636">
        <v>7.1459799999999997E-3</v>
      </c>
      <c r="K636" s="6">
        <v>1.4000000000000001E-37</v>
      </c>
      <c r="L636">
        <v>37359</v>
      </c>
    </row>
    <row r="637" spans="1:12" x14ac:dyDescent="0.2">
      <c r="A637" t="s">
        <v>813</v>
      </c>
      <c r="B637" t="str">
        <f>VLOOKUP(Table2[[#This Row],[Metabolite ID]],Table18[],2,FALSE)</f>
        <v>Total lipids in medium VLDL</v>
      </c>
      <c r="C637">
        <v>6</v>
      </c>
      <c r="D637">
        <v>161013013</v>
      </c>
      <c r="E637" t="s">
        <v>1038</v>
      </c>
      <c r="F637" t="s">
        <v>895</v>
      </c>
      <c r="G637" t="s">
        <v>894</v>
      </c>
      <c r="H637">
        <v>0.98456699999999997</v>
      </c>
      <c r="I637">
        <v>0.37919999999999998</v>
      </c>
      <c r="J637">
        <v>2.9583399999999999E-2</v>
      </c>
      <c r="K637" s="6">
        <v>1.5E-37</v>
      </c>
      <c r="L637">
        <v>37359</v>
      </c>
    </row>
    <row r="638" spans="1:12" x14ac:dyDescent="0.2">
      <c r="A638" t="s">
        <v>840</v>
      </c>
      <c r="B638" t="str">
        <f>VLOOKUP(Table2[[#This Row],[Metabolite ID]],Table18[],2,FALSE)</f>
        <v>Cholesteryl esters in small VLDL</v>
      </c>
      <c r="C638">
        <v>19</v>
      </c>
      <c r="D638">
        <v>11198187</v>
      </c>
      <c r="E638" t="s">
        <v>3864</v>
      </c>
      <c r="F638" t="s">
        <v>894</v>
      </c>
      <c r="G638" t="s">
        <v>895</v>
      </c>
      <c r="H638">
        <v>0.88065099999999996</v>
      </c>
      <c r="I638">
        <v>0.13619400000000001</v>
      </c>
      <c r="J638">
        <v>1.08413E-2</v>
      </c>
      <c r="K638" s="6">
        <v>1.5E-37</v>
      </c>
      <c r="L638">
        <v>37359</v>
      </c>
    </row>
    <row r="639" spans="1:12" x14ac:dyDescent="0.2">
      <c r="A639" t="s">
        <v>880</v>
      </c>
      <c r="B639" t="str">
        <f>VLOOKUP(Table2[[#This Row],[Metabolite ID]],Table18[],2,FALSE)</f>
        <v>Concentration of chylomicrons and extremely large VLDL particles</v>
      </c>
      <c r="C639">
        <v>8</v>
      </c>
      <c r="D639">
        <v>19850099</v>
      </c>
      <c r="E639" t="s">
        <v>1044</v>
      </c>
      <c r="F639" t="s">
        <v>895</v>
      </c>
      <c r="G639" t="s">
        <v>893</v>
      </c>
      <c r="H639">
        <v>0.90158700000000003</v>
      </c>
      <c r="I639">
        <v>0.14879400000000001</v>
      </c>
      <c r="J639">
        <v>1.17568E-2</v>
      </c>
      <c r="K639" s="6">
        <v>1.5E-37</v>
      </c>
      <c r="L639">
        <v>37359</v>
      </c>
    </row>
    <row r="640" spans="1:12" x14ac:dyDescent="0.2">
      <c r="A640" t="s">
        <v>877</v>
      </c>
      <c r="B640" t="str">
        <f>VLOOKUP(Table2[[#This Row],[Metabolite ID]],Table18[],2,FALSE)</f>
        <v>Cholesteryl esters in chylomicrons and extremely large VLDL</v>
      </c>
      <c r="C640">
        <v>8</v>
      </c>
      <c r="D640">
        <v>126500031</v>
      </c>
      <c r="E640" t="s">
        <v>957</v>
      </c>
      <c r="F640" t="s">
        <v>894</v>
      </c>
      <c r="G640" t="s">
        <v>893</v>
      </c>
      <c r="H640">
        <v>0.58312600000000003</v>
      </c>
      <c r="I640">
        <v>9.2277999999999999E-2</v>
      </c>
      <c r="J640">
        <v>7.3502899999999998E-3</v>
      </c>
      <c r="K640" s="6">
        <v>1.7000000000000001E-37</v>
      </c>
      <c r="L640">
        <v>37359</v>
      </c>
    </row>
    <row r="641" spans="1:12" x14ac:dyDescent="0.2">
      <c r="A641" t="s">
        <v>870</v>
      </c>
      <c r="B641" t="str">
        <f>VLOOKUP(Table2[[#This Row],[Metabolite ID]],Table18[],2,FALSE)</f>
        <v>Cholesteryl esters in very small VLDL</v>
      </c>
      <c r="C641">
        <v>19</v>
      </c>
      <c r="D641">
        <v>45302949</v>
      </c>
      <c r="E641" t="s">
        <v>3861</v>
      </c>
      <c r="F641" t="s">
        <v>3862</v>
      </c>
      <c r="G641" t="s">
        <v>893</v>
      </c>
      <c r="H641">
        <v>0.97266399999999997</v>
      </c>
      <c r="I641">
        <v>0.29295700000000002</v>
      </c>
      <c r="J641">
        <v>2.3412100000000002E-2</v>
      </c>
      <c r="K641" s="6">
        <v>1.9999999999999997E-37</v>
      </c>
      <c r="L641">
        <v>37359</v>
      </c>
    </row>
    <row r="642" spans="1:12" x14ac:dyDescent="0.2">
      <c r="A642" t="s">
        <v>816</v>
      </c>
      <c r="B642" t="str">
        <f>VLOOKUP(Table2[[#This Row],[Metabolite ID]],Table18[],2,FALSE)</f>
        <v>Triglycerides in medium VLDL</v>
      </c>
      <c r="C642">
        <v>6</v>
      </c>
      <c r="D642">
        <v>161013013</v>
      </c>
      <c r="E642" t="s">
        <v>1038</v>
      </c>
      <c r="F642" t="s">
        <v>895</v>
      </c>
      <c r="G642" t="s">
        <v>894</v>
      </c>
      <c r="H642">
        <v>0.98456699999999997</v>
      </c>
      <c r="I642">
        <v>0.37875999999999999</v>
      </c>
      <c r="J642">
        <v>2.9587800000000001E-2</v>
      </c>
      <c r="K642" s="6">
        <v>2.1000000000000001E-37</v>
      </c>
      <c r="L642">
        <v>37359</v>
      </c>
    </row>
    <row r="643" spans="1:12" x14ac:dyDescent="0.2">
      <c r="A643" t="s">
        <v>864</v>
      </c>
      <c r="B643" t="str">
        <f>VLOOKUP(Table2[[#This Row],[Metabolite ID]],Table18[],2,FALSE)</f>
        <v>Free cholesterol in very large VLDL</v>
      </c>
      <c r="C643">
        <v>2</v>
      </c>
      <c r="D643">
        <v>27730940</v>
      </c>
      <c r="E643" t="s">
        <v>967</v>
      </c>
      <c r="F643" t="s">
        <v>895</v>
      </c>
      <c r="G643" t="s">
        <v>894</v>
      </c>
      <c r="H643">
        <v>0.39644099999999999</v>
      </c>
      <c r="I643">
        <v>9.0692400000000006E-2</v>
      </c>
      <c r="J643">
        <v>7.1446900000000004E-3</v>
      </c>
      <c r="K643" s="6">
        <v>2.2E-37</v>
      </c>
      <c r="L643">
        <v>37359</v>
      </c>
    </row>
    <row r="644" spans="1:12" x14ac:dyDescent="0.2">
      <c r="A644" t="s">
        <v>841</v>
      </c>
      <c r="B644" t="str">
        <f>VLOOKUP(Table2[[#This Row],[Metabolite ID]],Table18[],2,FALSE)</f>
        <v>Free cholesterol in small VLDL</v>
      </c>
      <c r="C644">
        <v>2</v>
      </c>
      <c r="D644">
        <v>27730940</v>
      </c>
      <c r="E644" t="s">
        <v>967</v>
      </c>
      <c r="F644" t="s">
        <v>895</v>
      </c>
      <c r="G644" t="s">
        <v>894</v>
      </c>
      <c r="H644">
        <v>0.39644099999999999</v>
      </c>
      <c r="I644">
        <v>9.0374700000000002E-2</v>
      </c>
      <c r="J644">
        <v>7.1253999999999996E-3</v>
      </c>
      <c r="K644" s="6">
        <v>3.1999999999999999E-37</v>
      </c>
      <c r="L644">
        <v>37359</v>
      </c>
    </row>
    <row r="645" spans="1:12" x14ac:dyDescent="0.2">
      <c r="A645" t="s">
        <v>878</v>
      </c>
      <c r="B645" t="str">
        <f>VLOOKUP(Table2[[#This Row],[Metabolite ID]],Table18[],2,FALSE)</f>
        <v>Free cholesterol in chylomicrons and extremely large VLDL</v>
      </c>
      <c r="C645">
        <v>8</v>
      </c>
      <c r="D645">
        <v>19850099</v>
      </c>
      <c r="E645" t="s">
        <v>1044</v>
      </c>
      <c r="F645" t="s">
        <v>895</v>
      </c>
      <c r="G645" t="s">
        <v>893</v>
      </c>
      <c r="H645">
        <v>0.90158700000000003</v>
      </c>
      <c r="I645">
        <v>0.14785300000000001</v>
      </c>
      <c r="J645">
        <v>1.1756600000000001E-2</v>
      </c>
      <c r="K645" s="6">
        <v>5.6999999999999997E-37</v>
      </c>
      <c r="L645">
        <v>37359</v>
      </c>
    </row>
    <row r="646" spans="1:12" x14ac:dyDescent="0.2">
      <c r="A646" t="s">
        <v>812</v>
      </c>
      <c r="B646" t="str">
        <f>VLOOKUP(Table2[[#This Row],[Metabolite ID]],Table18[],2,FALSE)</f>
        <v>Free cholesterol in medium VLDL</v>
      </c>
      <c r="C646">
        <v>6</v>
      </c>
      <c r="D646">
        <v>161013013</v>
      </c>
      <c r="E646" t="s">
        <v>1038</v>
      </c>
      <c r="F646" t="s">
        <v>895</v>
      </c>
      <c r="G646" t="s">
        <v>894</v>
      </c>
      <c r="H646">
        <v>0.98456699999999997</v>
      </c>
      <c r="I646">
        <v>0.375691</v>
      </c>
      <c r="J646">
        <v>2.9590399999999999E-2</v>
      </c>
      <c r="K646" s="6">
        <v>6.3000000000000002E-37</v>
      </c>
      <c r="L646">
        <v>37359</v>
      </c>
    </row>
    <row r="647" spans="1:12" x14ac:dyDescent="0.2">
      <c r="A647" t="s">
        <v>757</v>
      </c>
      <c r="B647" t="str">
        <f>VLOOKUP(Table2[[#This Row],[Metabolite ID]],Table18[],2,FALSE)</f>
        <v>HDL cholesterol</v>
      </c>
      <c r="C647">
        <v>15</v>
      </c>
      <c r="D647">
        <v>58687603</v>
      </c>
      <c r="E647" t="s">
        <v>3874</v>
      </c>
      <c r="F647" t="s">
        <v>895</v>
      </c>
      <c r="G647" t="s">
        <v>894</v>
      </c>
      <c r="H647">
        <v>0.40344600000000003</v>
      </c>
      <c r="I647">
        <v>9.0411199999999997E-2</v>
      </c>
      <c r="J647">
        <v>7.1907200000000003E-3</v>
      </c>
      <c r="K647" s="6">
        <v>8.1999999999999996E-37</v>
      </c>
      <c r="L647">
        <v>37359</v>
      </c>
    </row>
    <row r="648" spans="1:12" x14ac:dyDescent="0.2">
      <c r="A648" t="s">
        <v>881</v>
      </c>
      <c r="B648" t="str">
        <f>VLOOKUP(Table2[[#This Row],[Metabolite ID]],Table18[],2,FALSE)</f>
        <v>Phospholipids in chylomicrons and extremely large VLDL</v>
      </c>
      <c r="C648">
        <v>8</v>
      </c>
      <c r="D648">
        <v>19850099</v>
      </c>
      <c r="E648" t="s">
        <v>1044</v>
      </c>
      <c r="F648" t="s">
        <v>895</v>
      </c>
      <c r="G648" t="s">
        <v>893</v>
      </c>
      <c r="H648">
        <v>0.90158700000000003</v>
      </c>
      <c r="I648">
        <v>0.14697499999999999</v>
      </c>
      <c r="J648">
        <v>1.17547E-2</v>
      </c>
      <c r="K648" s="6">
        <v>9.9000000000000007E-37</v>
      </c>
      <c r="L648">
        <v>37359</v>
      </c>
    </row>
    <row r="649" spans="1:12" x14ac:dyDescent="0.2">
      <c r="A649" t="s">
        <v>882</v>
      </c>
      <c r="B649" t="str">
        <f>VLOOKUP(Table2[[#This Row],[Metabolite ID]],Table18[],2,FALSE)</f>
        <v>Triglycerides in chylomicrons and extremely large VLDL</v>
      </c>
      <c r="C649">
        <v>8</v>
      </c>
      <c r="D649">
        <v>19850099</v>
      </c>
      <c r="E649" t="s">
        <v>1044</v>
      </c>
      <c r="F649" t="s">
        <v>895</v>
      </c>
      <c r="G649" t="s">
        <v>893</v>
      </c>
      <c r="H649">
        <v>0.90159999999999996</v>
      </c>
      <c r="I649">
        <v>0.14707200000000001</v>
      </c>
      <c r="J649">
        <v>1.1761499999999999E-2</v>
      </c>
      <c r="K649" s="6">
        <v>1.1E-36</v>
      </c>
      <c r="L649">
        <v>37359</v>
      </c>
    </row>
    <row r="650" spans="1:12" x14ac:dyDescent="0.2">
      <c r="A650" t="s">
        <v>854</v>
      </c>
      <c r="B650" t="str">
        <f>VLOOKUP(Table2[[#This Row],[Metabolite ID]],Table18[],2,FALSE)</f>
        <v>Triglycerides in VLDL</v>
      </c>
      <c r="C650">
        <v>2</v>
      </c>
      <c r="D650">
        <v>21221035</v>
      </c>
      <c r="E650" t="s">
        <v>1024</v>
      </c>
      <c r="F650" t="s">
        <v>892</v>
      </c>
      <c r="G650" t="s">
        <v>894</v>
      </c>
      <c r="H650">
        <v>0.206844</v>
      </c>
      <c r="I650">
        <v>-0.109934</v>
      </c>
      <c r="J650">
        <v>8.6248699999999998E-3</v>
      </c>
      <c r="K650" s="6">
        <v>1.3999999999999999E-36</v>
      </c>
      <c r="L650">
        <v>37359</v>
      </c>
    </row>
    <row r="651" spans="1:12" x14ac:dyDescent="0.2">
      <c r="A651" t="s">
        <v>869</v>
      </c>
      <c r="B651" t="str">
        <f>VLOOKUP(Table2[[#This Row],[Metabolite ID]],Table18[],2,FALSE)</f>
        <v>Cholesterol in very small VLDL</v>
      </c>
      <c r="C651">
        <v>16</v>
      </c>
      <c r="D651">
        <v>56993324</v>
      </c>
      <c r="E651" t="s">
        <v>1083</v>
      </c>
      <c r="F651" t="s">
        <v>894</v>
      </c>
      <c r="G651" t="s">
        <v>892</v>
      </c>
      <c r="H651">
        <v>0.68219600000000002</v>
      </c>
      <c r="I651">
        <v>9.3536999999999995E-2</v>
      </c>
      <c r="J651">
        <v>7.4815400000000001E-3</v>
      </c>
      <c r="K651" s="6">
        <v>1.3999999999999999E-36</v>
      </c>
      <c r="L651">
        <v>37359</v>
      </c>
    </row>
    <row r="652" spans="1:12" x14ac:dyDescent="0.2">
      <c r="A652" t="s">
        <v>852</v>
      </c>
      <c r="B652" t="str">
        <f>VLOOKUP(Table2[[#This Row],[Metabolite ID]],Table18[],2,FALSE)</f>
        <v>VLDL cholesterol</v>
      </c>
      <c r="C652">
        <v>2</v>
      </c>
      <c r="D652">
        <v>21221399</v>
      </c>
      <c r="E652" t="s">
        <v>1093</v>
      </c>
      <c r="F652" t="s">
        <v>895</v>
      </c>
      <c r="G652" t="s">
        <v>893</v>
      </c>
      <c r="H652">
        <v>0.48483399999999999</v>
      </c>
      <c r="I652">
        <v>-8.7556400000000006E-2</v>
      </c>
      <c r="J652">
        <v>6.9871600000000001E-3</v>
      </c>
      <c r="K652" s="6">
        <v>1.4999999999999999E-36</v>
      </c>
      <c r="L652">
        <v>37359</v>
      </c>
    </row>
    <row r="653" spans="1:12" x14ac:dyDescent="0.2">
      <c r="A653" t="s">
        <v>812</v>
      </c>
      <c r="B653" t="str">
        <f>VLOOKUP(Table2[[#This Row],[Metabolite ID]],Table18[],2,FALSE)</f>
        <v>Free cholesterol in medium VLDL</v>
      </c>
      <c r="C653">
        <v>2</v>
      </c>
      <c r="D653">
        <v>21221035</v>
      </c>
      <c r="E653" t="s">
        <v>1024</v>
      </c>
      <c r="F653" t="s">
        <v>892</v>
      </c>
      <c r="G653" t="s">
        <v>894</v>
      </c>
      <c r="H653">
        <v>0.206844</v>
      </c>
      <c r="I653">
        <v>-0.10954899999999999</v>
      </c>
      <c r="J653">
        <v>8.6268899999999999E-3</v>
      </c>
      <c r="K653" s="6">
        <v>1.7999999999999998E-36</v>
      </c>
      <c r="L653">
        <v>37359</v>
      </c>
    </row>
    <row r="654" spans="1:12" x14ac:dyDescent="0.2">
      <c r="A654" t="s">
        <v>759</v>
      </c>
      <c r="B654" t="str">
        <f>VLOOKUP(Table2[[#This Row],[Metabolite ID]],Table18[],2,FALSE)</f>
        <v>Triglycerides in HDL</v>
      </c>
      <c r="C654">
        <v>8</v>
      </c>
      <c r="D654">
        <v>126500031</v>
      </c>
      <c r="E654" t="s">
        <v>957</v>
      </c>
      <c r="F654" t="s">
        <v>894</v>
      </c>
      <c r="G654" t="s">
        <v>893</v>
      </c>
      <c r="H654">
        <v>0.58312600000000003</v>
      </c>
      <c r="I654">
        <v>9.06275E-2</v>
      </c>
      <c r="J654">
        <v>7.3482599999999997E-3</v>
      </c>
      <c r="K654" s="6">
        <v>1.9999999999999999E-36</v>
      </c>
      <c r="L654">
        <v>37359</v>
      </c>
    </row>
    <row r="655" spans="1:12" x14ac:dyDescent="0.2">
      <c r="A655" t="s">
        <v>847</v>
      </c>
      <c r="B655" t="str">
        <f>VLOOKUP(Table2[[#This Row],[Metabolite ID]],Table18[],2,FALSE)</f>
        <v>Total fatty acids</v>
      </c>
      <c r="C655">
        <v>8</v>
      </c>
      <c r="D655">
        <v>126482077</v>
      </c>
      <c r="E655" t="s">
        <v>3875</v>
      </c>
      <c r="F655" t="s">
        <v>892</v>
      </c>
      <c r="G655" t="s">
        <v>893</v>
      </c>
      <c r="H655">
        <v>0.49683500000000003</v>
      </c>
      <c r="I655">
        <v>8.7232599999999993E-2</v>
      </c>
      <c r="J655">
        <v>7.0254599999999999E-3</v>
      </c>
      <c r="K655" s="6">
        <v>1.9999999999999999E-36</v>
      </c>
      <c r="L655">
        <v>37359</v>
      </c>
    </row>
    <row r="656" spans="1:12" x14ac:dyDescent="0.2">
      <c r="A656" t="s">
        <v>756</v>
      </c>
      <c r="B656" t="str">
        <f>VLOOKUP(Table2[[#This Row],[Metabolite ID]],Table18[],2,FALSE)</f>
        <v>Glycoprotein acetyls</v>
      </c>
      <c r="C656">
        <v>2</v>
      </c>
      <c r="D656">
        <v>27730940</v>
      </c>
      <c r="E656" t="s">
        <v>967</v>
      </c>
      <c r="F656" t="s">
        <v>895</v>
      </c>
      <c r="G656" t="s">
        <v>894</v>
      </c>
      <c r="H656">
        <v>0.39651500000000001</v>
      </c>
      <c r="I656">
        <v>8.9689400000000002E-2</v>
      </c>
      <c r="J656">
        <v>7.1538399999999999E-3</v>
      </c>
      <c r="K656" s="6">
        <v>2.0999999999999999E-36</v>
      </c>
      <c r="L656">
        <v>37359</v>
      </c>
    </row>
    <row r="657" spans="1:12" x14ac:dyDescent="0.2">
      <c r="A657" t="s">
        <v>809</v>
      </c>
      <c r="B657" t="str">
        <f>VLOOKUP(Table2[[#This Row],[Metabolite ID]],Table18[],2,FALSE)</f>
        <v>Monounsaturated fatty acids</v>
      </c>
      <c r="C657">
        <v>15</v>
      </c>
      <c r="D657">
        <v>58723675</v>
      </c>
      <c r="E657" t="s">
        <v>1007</v>
      </c>
      <c r="F657" t="s">
        <v>894</v>
      </c>
      <c r="G657" t="s">
        <v>895</v>
      </c>
      <c r="H657">
        <v>0.78769800000000001</v>
      </c>
      <c r="I657">
        <v>-0.10682800000000001</v>
      </c>
      <c r="J657">
        <v>8.60117E-3</v>
      </c>
      <c r="K657" s="6">
        <v>3.0999999999999999E-36</v>
      </c>
      <c r="L657">
        <v>37359</v>
      </c>
    </row>
    <row r="658" spans="1:12" x14ac:dyDescent="0.2">
      <c r="A658" t="s">
        <v>811</v>
      </c>
      <c r="B658" t="str">
        <f>VLOOKUP(Table2[[#This Row],[Metabolite ID]],Table18[],2,FALSE)</f>
        <v>Cholesteryl esters in medium VLDL</v>
      </c>
      <c r="C658">
        <v>2</v>
      </c>
      <c r="D658">
        <v>21221399</v>
      </c>
      <c r="E658" t="s">
        <v>1093</v>
      </c>
      <c r="F658" t="s">
        <v>895</v>
      </c>
      <c r="G658" t="s">
        <v>893</v>
      </c>
      <c r="H658">
        <v>0.48483300000000001</v>
      </c>
      <c r="I658">
        <v>-8.7353700000000006E-2</v>
      </c>
      <c r="J658">
        <v>6.9909000000000004E-3</v>
      </c>
      <c r="K658" s="6">
        <v>3.7999999999999997E-36</v>
      </c>
      <c r="L658">
        <v>37359</v>
      </c>
    </row>
    <row r="659" spans="1:12" x14ac:dyDescent="0.2">
      <c r="A659" t="s">
        <v>839</v>
      </c>
      <c r="B659" t="str">
        <f>VLOOKUP(Table2[[#This Row],[Metabolite ID]],Table18[],2,FALSE)</f>
        <v>Cholesterol in small VLDL</v>
      </c>
      <c r="C659">
        <v>8</v>
      </c>
      <c r="D659">
        <v>126500031</v>
      </c>
      <c r="E659" t="s">
        <v>957</v>
      </c>
      <c r="F659" t="s">
        <v>894</v>
      </c>
      <c r="G659" t="s">
        <v>893</v>
      </c>
      <c r="H659">
        <v>0.58312600000000003</v>
      </c>
      <c r="I659">
        <v>9.0139700000000003E-2</v>
      </c>
      <c r="J659">
        <v>7.3345099999999998E-3</v>
      </c>
      <c r="K659" s="6">
        <v>4.8E-36</v>
      </c>
      <c r="L659">
        <v>37359</v>
      </c>
    </row>
    <row r="660" spans="1:12" x14ac:dyDescent="0.2">
      <c r="A660" t="s">
        <v>873</v>
      </c>
      <c r="B660" t="str">
        <f>VLOOKUP(Table2[[#This Row],[Metabolite ID]],Table18[],2,FALSE)</f>
        <v>Concentration of very small VLDL particles</v>
      </c>
      <c r="C660">
        <v>8</v>
      </c>
      <c r="D660">
        <v>126482077</v>
      </c>
      <c r="E660" t="s">
        <v>3875</v>
      </c>
      <c r="F660" t="s">
        <v>892</v>
      </c>
      <c r="G660" t="s">
        <v>893</v>
      </c>
      <c r="H660">
        <v>0.49652800000000002</v>
      </c>
      <c r="I660">
        <v>8.4679500000000005E-2</v>
      </c>
      <c r="J660">
        <v>6.9845100000000002E-3</v>
      </c>
      <c r="K660" s="6">
        <v>9.4999999999999989E-36</v>
      </c>
      <c r="L660">
        <v>37359</v>
      </c>
    </row>
    <row r="661" spans="1:12" x14ac:dyDescent="0.2">
      <c r="A661" t="s">
        <v>808</v>
      </c>
      <c r="B661" t="str">
        <f>VLOOKUP(Table2[[#This Row],[Metabolite ID]],Table18[],2,FALSE)</f>
        <v>Triglycerides in medium LDL</v>
      </c>
      <c r="C661">
        <v>8</v>
      </c>
      <c r="D661">
        <v>126500031</v>
      </c>
      <c r="E661" t="s">
        <v>957</v>
      </c>
      <c r="F661" t="s">
        <v>894</v>
      </c>
      <c r="G661" t="s">
        <v>893</v>
      </c>
      <c r="H661">
        <v>0.58312799999999998</v>
      </c>
      <c r="I661">
        <v>9.0632699999999997E-2</v>
      </c>
      <c r="J661">
        <v>7.3487700000000001E-3</v>
      </c>
      <c r="K661" s="6">
        <v>9.6E-36</v>
      </c>
      <c r="L661">
        <v>37359</v>
      </c>
    </row>
    <row r="662" spans="1:12" x14ac:dyDescent="0.2">
      <c r="A662" t="s">
        <v>852</v>
      </c>
      <c r="B662" t="str">
        <f>VLOOKUP(Table2[[#This Row],[Metabolite ID]],Table18[],2,FALSE)</f>
        <v>VLDL cholesterol</v>
      </c>
      <c r="C662">
        <v>8</v>
      </c>
      <c r="D662">
        <v>19818773</v>
      </c>
      <c r="E662" t="s">
        <v>1043</v>
      </c>
      <c r="F662" t="s">
        <v>893</v>
      </c>
      <c r="G662" t="s">
        <v>895</v>
      </c>
      <c r="H662">
        <v>0.89825100000000002</v>
      </c>
      <c r="I662">
        <v>0.14461399999999999</v>
      </c>
      <c r="J662">
        <v>1.16252E-2</v>
      </c>
      <c r="K662" s="6">
        <v>1.1E-35</v>
      </c>
      <c r="L662">
        <v>37359</v>
      </c>
    </row>
    <row r="663" spans="1:12" x14ac:dyDescent="0.2">
      <c r="A663" t="s">
        <v>780</v>
      </c>
      <c r="B663" t="str">
        <f>VLOOKUP(Table2[[#This Row],[Metabolite ID]],Table18[],2,FALSE)</f>
        <v>Triglycerides in large HDL</v>
      </c>
      <c r="C663">
        <v>15</v>
      </c>
      <c r="D663">
        <v>58575005</v>
      </c>
      <c r="E663" t="s">
        <v>1005</v>
      </c>
      <c r="F663" t="s">
        <v>892</v>
      </c>
      <c r="G663" t="s">
        <v>893</v>
      </c>
      <c r="H663">
        <v>0.86372400000000005</v>
      </c>
      <c r="I663">
        <v>0.12956300000000001</v>
      </c>
      <c r="J663">
        <v>1.0418E-2</v>
      </c>
      <c r="K663" s="6">
        <v>1.5999999999999999E-35</v>
      </c>
      <c r="L663">
        <v>37359</v>
      </c>
    </row>
    <row r="664" spans="1:12" x14ac:dyDescent="0.2">
      <c r="A664" t="s">
        <v>810</v>
      </c>
      <c r="B664" t="str">
        <f>VLOOKUP(Table2[[#This Row],[Metabolite ID]],Table18[],2,FALSE)</f>
        <v>Cholesterol in medium VLDL</v>
      </c>
      <c r="C664">
        <v>2</v>
      </c>
      <c r="D664">
        <v>21221035</v>
      </c>
      <c r="E664" t="s">
        <v>1024</v>
      </c>
      <c r="F664" t="s">
        <v>892</v>
      </c>
      <c r="G664" t="s">
        <v>894</v>
      </c>
      <c r="H664">
        <v>0.206844</v>
      </c>
      <c r="I664">
        <v>-0.108223</v>
      </c>
      <c r="J664">
        <v>8.6270800000000005E-3</v>
      </c>
      <c r="K664" s="6">
        <v>1.7999999999999998E-35</v>
      </c>
      <c r="L664">
        <v>37359</v>
      </c>
    </row>
    <row r="665" spans="1:12" x14ac:dyDescent="0.2">
      <c r="A665" t="s">
        <v>815</v>
      </c>
      <c r="B665" t="str">
        <f>VLOOKUP(Table2[[#This Row],[Metabolite ID]],Table18[],2,FALSE)</f>
        <v>Phospholipids in medium VLDL</v>
      </c>
      <c r="C665">
        <v>6</v>
      </c>
      <c r="D665">
        <v>161013013</v>
      </c>
      <c r="E665" t="s">
        <v>1038</v>
      </c>
      <c r="F665" t="s">
        <v>895</v>
      </c>
      <c r="G665" t="s">
        <v>894</v>
      </c>
      <c r="H665">
        <v>0.98456699999999997</v>
      </c>
      <c r="I665">
        <v>0.366809</v>
      </c>
      <c r="J665">
        <v>2.9584900000000001E-2</v>
      </c>
      <c r="K665" s="6">
        <v>2.6999999999999997E-35</v>
      </c>
      <c r="L665">
        <v>37359</v>
      </c>
    </row>
    <row r="666" spans="1:12" x14ac:dyDescent="0.2">
      <c r="A666" t="s">
        <v>745</v>
      </c>
      <c r="B666" t="str">
        <f>VLOOKUP(Table2[[#This Row],[Metabolite ID]],Table18[],2,FALSE)</f>
        <v>Apolipoprotein A1</v>
      </c>
      <c r="C666">
        <v>15</v>
      </c>
      <c r="D666">
        <v>58687603</v>
      </c>
      <c r="E666" t="s">
        <v>3874</v>
      </c>
      <c r="F666" t="s">
        <v>895</v>
      </c>
      <c r="G666" t="s">
        <v>894</v>
      </c>
      <c r="H666">
        <v>0.40345399999999998</v>
      </c>
      <c r="I666">
        <v>8.8616899999999998E-2</v>
      </c>
      <c r="J666">
        <v>7.2009200000000004E-3</v>
      </c>
      <c r="K666" s="6">
        <v>3.5999999999999997E-35</v>
      </c>
      <c r="L666">
        <v>37359</v>
      </c>
    </row>
    <row r="667" spans="1:12" x14ac:dyDescent="0.2">
      <c r="A667" t="s">
        <v>774</v>
      </c>
      <c r="B667" t="str">
        <f>VLOOKUP(Table2[[#This Row],[Metabolite ID]],Table18[],2,FALSE)</f>
        <v>Cholesterol in large HDL</v>
      </c>
      <c r="C667">
        <v>19</v>
      </c>
      <c r="D667">
        <v>45412079</v>
      </c>
      <c r="E667" t="s">
        <v>985</v>
      </c>
      <c r="F667" t="s">
        <v>894</v>
      </c>
      <c r="G667" t="s">
        <v>895</v>
      </c>
      <c r="H667">
        <v>0.91867100000000002</v>
      </c>
      <c r="I667">
        <v>-0.15812499999999999</v>
      </c>
      <c r="J667">
        <v>1.27531E-2</v>
      </c>
      <c r="K667" s="6">
        <v>4.9999999999999996E-35</v>
      </c>
      <c r="L667">
        <v>37359</v>
      </c>
    </row>
    <row r="668" spans="1:12" x14ac:dyDescent="0.2">
      <c r="A668" t="s">
        <v>801</v>
      </c>
      <c r="B668" t="str">
        <f>VLOOKUP(Table2[[#This Row],[Metabolite ID]],Table18[],2,FALSE)</f>
        <v>Triglycerides in medium HDL</v>
      </c>
      <c r="C668">
        <v>1</v>
      </c>
      <c r="D668">
        <v>62933758</v>
      </c>
      <c r="E668" t="s">
        <v>3876</v>
      </c>
      <c r="F668" t="s">
        <v>893</v>
      </c>
      <c r="G668" t="s">
        <v>892</v>
      </c>
      <c r="H668">
        <v>0.356962</v>
      </c>
      <c r="I668">
        <v>-9.1925199999999999E-2</v>
      </c>
      <c r="J668">
        <v>7.4252399999999996E-3</v>
      </c>
      <c r="K668" s="6">
        <v>6.2000000000000002E-35</v>
      </c>
      <c r="L668">
        <v>37359</v>
      </c>
    </row>
    <row r="669" spans="1:12" x14ac:dyDescent="0.2">
      <c r="A669" t="s">
        <v>810</v>
      </c>
      <c r="B669" t="str">
        <f>VLOOKUP(Table2[[#This Row],[Metabolite ID]],Table18[],2,FALSE)</f>
        <v>Cholesterol in medium VLDL</v>
      </c>
      <c r="C669">
        <v>6</v>
      </c>
      <c r="D669">
        <v>161013013</v>
      </c>
      <c r="E669" t="s">
        <v>1038</v>
      </c>
      <c r="F669" t="s">
        <v>895</v>
      </c>
      <c r="G669" t="s">
        <v>894</v>
      </c>
      <c r="H669">
        <v>0.98456699999999997</v>
      </c>
      <c r="I669">
        <v>0.36625999999999997</v>
      </c>
      <c r="J669">
        <v>2.9590600000000002E-2</v>
      </c>
      <c r="K669" s="6">
        <v>6.4999999999999999E-35</v>
      </c>
      <c r="L669">
        <v>37359</v>
      </c>
    </row>
    <row r="670" spans="1:12" x14ac:dyDescent="0.2">
      <c r="A670" t="s">
        <v>862</v>
      </c>
      <c r="B670" t="str">
        <f>VLOOKUP(Table2[[#This Row],[Metabolite ID]],Table18[],2,FALSE)</f>
        <v>Cholesterol in very large VLDL</v>
      </c>
      <c r="C670">
        <v>2</v>
      </c>
      <c r="D670">
        <v>27730940</v>
      </c>
      <c r="E670" t="s">
        <v>967</v>
      </c>
      <c r="F670" t="s">
        <v>895</v>
      </c>
      <c r="G670" t="s">
        <v>894</v>
      </c>
      <c r="H670">
        <v>0.39642100000000002</v>
      </c>
      <c r="I670">
        <v>8.7188699999999994E-2</v>
      </c>
      <c r="J670">
        <v>7.1451099999999997E-3</v>
      </c>
      <c r="K670" s="6">
        <v>7.1999999999999972E-35</v>
      </c>
      <c r="L670">
        <v>37359</v>
      </c>
    </row>
    <row r="671" spans="1:12" x14ac:dyDescent="0.2">
      <c r="A671" t="s">
        <v>810</v>
      </c>
      <c r="B671" t="str">
        <f>VLOOKUP(Table2[[#This Row],[Metabolite ID]],Table18[],2,FALSE)</f>
        <v>Cholesterol in medium VLDL</v>
      </c>
      <c r="C671">
        <v>16</v>
      </c>
      <c r="D671">
        <v>56991363</v>
      </c>
      <c r="E671" t="s">
        <v>960</v>
      </c>
      <c r="F671" t="s">
        <v>894</v>
      </c>
      <c r="G671" t="s">
        <v>895</v>
      </c>
      <c r="H671">
        <v>0.68096800000000002</v>
      </c>
      <c r="I671">
        <v>9.1645799999999999E-2</v>
      </c>
      <c r="J671">
        <v>7.4744700000000004E-3</v>
      </c>
      <c r="K671" s="6">
        <v>9.6999999999999986E-35</v>
      </c>
      <c r="L671">
        <v>37359</v>
      </c>
    </row>
    <row r="672" spans="1:12" x14ac:dyDescent="0.2">
      <c r="A672" t="s">
        <v>767</v>
      </c>
      <c r="B672" t="str">
        <f>VLOOKUP(Table2[[#This Row],[Metabolite ID]],Table18[],2,FALSE)</f>
        <v>Triglycerides in IDL</v>
      </c>
      <c r="C672">
        <v>2</v>
      </c>
      <c r="D672">
        <v>21221399</v>
      </c>
      <c r="E672" t="s">
        <v>1093</v>
      </c>
      <c r="F672" t="s">
        <v>895</v>
      </c>
      <c r="G672" t="s">
        <v>893</v>
      </c>
      <c r="H672">
        <v>0.48483399999999999</v>
      </c>
      <c r="I672">
        <v>-8.4417599999999995E-2</v>
      </c>
      <c r="J672">
        <v>6.9892599999999997E-3</v>
      </c>
      <c r="K672" s="6">
        <v>9.9999999999999993E-35</v>
      </c>
      <c r="L672">
        <v>37359</v>
      </c>
    </row>
    <row r="673" spans="1:12" x14ac:dyDescent="0.2">
      <c r="A673" t="s">
        <v>823</v>
      </c>
      <c r="B673" t="str">
        <f>VLOOKUP(Table2[[#This Row],[Metabolite ID]],Table18[],2,FALSE)</f>
        <v>Saturated fatty acids</v>
      </c>
      <c r="C673">
        <v>8</v>
      </c>
      <c r="D673">
        <v>126482077</v>
      </c>
      <c r="E673" t="s">
        <v>3875</v>
      </c>
      <c r="F673" t="s">
        <v>892</v>
      </c>
      <c r="G673" t="s">
        <v>893</v>
      </c>
      <c r="H673">
        <v>0.496865</v>
      </c>
      <c r="I673">
        <v>8.4553900000000001E-2</v>
      </c>
      <c r="J673">
        <v>7.0364399999999997E-3</v>
      </c>
      <c r="K673" s="6">
        <v>3.4000000000000001E-34</v>
      </c>
      <c r="L673">
        <v>37359</v>
      </c>
    </row>
    <row r="674" spans="1:12" x14ac:dyDescent="0.2">
      <c r="A674" t="s">
        <v>852</v>
      </c>
      <c r="B674" t="str">
        <f>VLOOKUP(Table2[[#This Row],[Metabolite ID]],Table18[],2,FALSE)</f>
        <v>VLDL cholesterol</v>
      </c>
      <c r="C674">
        <v>8</v>
      </c>
      <c r="D674">
        <v>19850099</v>
      </c>
      <c r="E674" t="s">
        <v>1044</v>
      </c>
      <c r="F674" t="s">
        <v>895</v>
      </c>
      <c r="G674" t="s">
        <v>893</v>
      </c>
      <c r="H674">
        <v>0.90158700000000003</v>
      </c>
      <c r="I674">
        <v>0.14241500000000001</v>
      </c>
      <c r="J674">
        <v>1.17365E-2</v>
      </c>
      <c r="K674" s="6">
        <v>3.6000000000000001E-34</v>
      </c>
      <c r="L674">
        <v>37359</v>
      </c>
    </row>
    <row r="675" spans="1:12" x14ac:dyDescent="0.2">
      <c r="A675" t="s">
        <v>775</v>
      </c>
      <c r="B675" t="str">
        <f>VLOOKUP(Table2[[#This Row],[Metabolite ID]],Table18[],2,FALSE)</f>
        <v>Cholesteryl esters in large HDL</v>
      </c>
      <c r="C675">
        <v>20</v>
      </c>
      <c r="D675">
        <v>44560820</v>
      </c>
      <c r="E675" t="s">
        <v>3877</v>
      </c>
      <c r="F675" t="s">
        <v>894</v>
      </c>
      <c r="G675" t="s">
        <v>895</v>
      </c>
      <c r="H675">
        <v>0.81616699999999998</v>
      </c>
      <c r="I675">
        <v>0.10843800000000001</v>
      </c>
      <c r="J675">
        <v>8.9670800000000005E-3</v>
      </c>
      <c r="K675" s="6">
        <v>4.2000000000000002E-34</v>
      </c>
      <c r="L675">
        <v>37359</v>
      </c>
    </row>
    <row r="676" spans="1:12" x14ac:dyDescent="0.2">
      <c r="A676" t="s">
        <v>848</v>
      </c>
      <c r="B676" t="str">
        <f>VLOOKUP(Table2[[#This Row],[Metabolite ID]],Table18[],2,FALSE)</f>
        <v>Phosphoglycerides</v>
      </c>
      <c r="C676">
        <v>16</v>
      </c>
      <c r="D676">
        <v>56991363</v>
      </c>
      <c r="E676" t="s">
        <v>960</v>
      </c>
      <c r="F676" t="s">
        <v>894</v>
      </c>
      <c r="G676" t="s">
        <v>895</v>
      </c>
      <c r="H676">
        <v>0.68087299999999995</v>
      </c>
      <c r="I676">
        <v>-9.1219499999999995E-2</v>
      </c>
      <c r="J676">
        <v>7.5155700000000001E-3</v>
      </c>
      <c r="K676" s="6">
        <v>4.7E-34</v>
      </c>
      <c r="L676">
        <v>37359</v>
      </c>
    </row>
    <row r="677" spans="1:12" x14ac:dyDescent="0.2">
      <c r="A677" t="s">
        <v>746</v>
      </c>
      <c r="B677" t="str">
        <f>VLOOKUP(Table2[[#This Row],[Metabolite ID]],Table18[],2,FALSE)</f>
        <v>Apolipoprotein B</v>
      </c>
      <c r="C677">
        <v>8</v>
      </c>
      <c r="D677">
        <v>126500031</v>
      </c>
      <c r="E677" t="s">
        <v>957</v>
      </c>
      <c r="F677" t="s">
        <v>894</v>
      </c>
      <c r="G677" t="s">
        <v>893</v>
      </c>
      <c r="H677">
        <v>0.58313999999999999</v>
      </c>
      <c r="I677">
        <v>8.6268999999999998E-2</v>
      </c>
      <c r="J677">
        <v>7.3318999999999997E-3</v>
      </c>
      <c r="K677" s="6">
        <v>5.1999999999999999E-34</v>
      </c>
      <c r="L677">
        <v>37359</v>
      </c>
    </row>
    <row r="678" spans="1:12" x14ac:dyDescent="0.2">
      <c r="A678" t="s">
        <v>810</v>
      </c>
      <c r="B678" t="str">
        <f>VLOOKUP(Table2[[#This Row],[Metabolite ID]],Table18[],2,FALSE)</f>
        <v>Cholesterol in medium VLDL</v>
      </c>
      <c r="C678">
        <v>2</v>
      </c>
      <c r="D678">
        <v>27730940</v>
      </c>
      <c r="E678" t="s">
        <v>967</v>
      </c>
      <c r="F678" t="s">
        <v>895</v>
      </c>
      <c r="G678" t="s">
        <v>894</v>
      </c>
      <c r="H678">
        <v>0.39644099999999999</v>
      </c>
      <c r="I678">
        <v>8.5870100000000005E-2</v>
      </c>
      <c r="J678">
        <v>7.1348799999999997E-3</v>
      </c>
      <c r="K678" s="6">
        <v>5.5999999999999999E-34</v>
      </c>
      <c r="L678">
        <v>37359</v>
      </c>
    </row>
    <row r="679" spans="1:12" x14ac:dyDescent="0.2">
      <c r="A679" t="s">
        <v>842</v>
      </c>
      <c r="B679" t="str">
        <f>VLOOKUP(Table2[[#This Row],[Metabolite ID]],Table18[],2,FALSE)</f>
        <v>Total lipids in small VLDL</v>
      </c>
      <c r="C679">
        <v>19</v>
      </c>
      <c r="D679">
        <v>45411941</v>
      </c>
      <c r="E679" t="s">
        <v>1087</v>
      </c>
      <c r="F679" t="s">
        <v>895</v>
      </c>
      <c r="G679" t="s">
        <v>894</v>
      </c>
      <c r="H679">
        <v>0.84428899999999996</v>
      </c>
      <c r="I679">
        <v>-0.11441800000000001</v>
      </c>
      <c r="J679">
        <v>9.6405999999999992E-3</v>
      </c>
      <c r="K679" s="6">
        <v>6.2000000000000004E-34</v>
      </c>
      <c r="L679">
        <v>37359</v>
      </c>
    </row>
    <row r="680" spans="1:12" x14ac:dyDescent="0.2">
      <c r="A680" t="s">
        <v>801</v>
      </c>
      <c r="B680" t="str">
        <f>VLOOKUP(Table2[[#This Row],[Metabolite ID]],Table18[],2,FALSE)</f>
        <v>Triglycerides in medium HDL</v>
      </c>
      <c r="C680">
        <v>15</v>
      </c>
      <c r="D680">
        <v>58722590</v>
      </c>
      <c r="E680" t="s">
        <v>1082</v>
      </c>
      <c r="F680" t="s">
        <v>893</v>
      </c>
      <c r="G680" t="s">
        <v>1081</v>
      </c>
      <c r="H680">
        <v>0.790829</v>
      </c>
      <c r="I680">
        <v>-0.1031</v>
      </c>
      <c r="J680">
        <v>8.6486299999999992E-3</v>
      </c>
      <c r="K680" s="6">
        <v>6.3000000000000002E-34</v>
      </c>
      <c r="L680">
        <v>37359</v>
      </c>
    </row>
    <row r="681" spans="1:12" x14ac:dyDescent="0.2">
      <c r="A681" t="s">
        <v>840</v>
      </c>
      <c r="B681" t="str">
        <f>VLOOKUP(Table2[[#This Row],[Metabolite ID]],Table18[],2,FALSE)</f>
        <v>Cholesteryl esters in small VLDL</v>
      </c>
      <c r="C681">
        <v>1</v>
      </c>
      <c r="D681">
        <v>55505647</v>
      </c>
      <c r="E681" t="s">
        <v>976</v>
      </c>
      <c r="F681" t="s">
        <v>893</v>
      </c>
      <c r="G681" t="s">
        <v>895</v>
      </c>
      <c r="H681">
        <v>0.98227500000000001</v>
      </c>
      <c r="I681">
        <v>0.32142300000000001</v>
      </c>
      <c r="J681">
        <v>2.6772199999999999E-2</v>
      </c>
      <c r="K681" s="6">
        <v>6.4000000000000001E-34</v>
      </c>
      <c r="L681">
        <v>37359</v>
      </c>
    </row>
    <row r="682" spans="1:12" x14ac:dyDescent="0.2">
      <c r="A682" t="s">
        <v>869</v>
      </c>
      <c r="B682" t="str">
        <f>VLOOKUP(Table2[[#This Row],[Metabolite ID]],Table18[],2,FALSE)</f>
        <v>Cholesterol in very small VLDL</v>
      </c>
      <c r="C682">
        <v>1</v>
      </c>
      <c r="D682">
        <v>109818306</v>
      </c>
      <c r="E682" t="s">
        <v>3870</v>
      </c>
      <c r="F682" t="s">
        <v>893</v>
      </c>
      <c r="G682" t="s">
        <v>895</v>
      </c>
      <c r="H682">
        <v>0.22051999999999999</v>
      </c>
      <c r="I682">
        <v>-0.10043199999999999</v>
      </c>
      <c r="J682">
        <v>8.4074700000000002E-3</v>
      </c>
      <c r="K682" s="6">
        <v>7.4000000000000006E-34</v>
      </c>
      <c r="L682">
        <v>37359</v>
      </c>
    </row>
    <row r="683" spans="1:12" x14ac:dyDescent="0.2">
      <c r="A683" t="s">
        <v>869</v>
      </c>
      <c r="B683" t="str">
        <f>VLOOKUP(Table2[[#This Row],[Metabolite ID]],Table18[],2,FALSE)</f>
        <v>Cholesterol in very small VLDL</v>
      </c>
      <c r="C683">
        <v>2</v>
      </c>
      <c r="D683">
        <v>21267461</v>
      </c>
      <c r="E683" t="s">
        <v>3878</v>
      </c>
      <c r="F683" t="s">
        <v>893</v>
      </c>
      <c r="G683" t="s">
        <v>892</v>
      </c>
      <c r="H683">
        <v>0.67160399999999998</v>
      </c>
      <c r="I683">
        <v>-9.0652700000000003E-2</v>
      </c>
      <c r="J683">
        <v>7.4589299999999999E-3</v>
      </c>
      <c r="K683" s="6">
        <v>7.6000000000000002E-34</v>
      </c>
      <c r="L683">
        <v>37359</v>
      </c>
    </row>
    <row r="684" spans="1:12" x14ac:dyDescent="0.2">
      <c r="A684" t="s">
        <v>750</v>
      </c>
      <c r="B684" t="str">
        <f>VLOOKUP(Table2[[#This Row],[Metabolite ID]],Table18[],2,FALSE)</f>
        <v>Omega-3 fatty acids</v>
      </c>
      <c r="C684">
        <v>15</v>
      </c>
      <c r="D684">
        <v>58723426</v>
      </c>
      <c r="E684" t="s">
        <v>3730</v>
      </c>
      <c r="F684" t="s">
        <v>892</v>
      </c>
      <c r="G684" t="s">
        <v>893</v>
      </c>
      <c r="H684">
        <v>0.78422099999999995</v>
      </c>
      <c r="I684">
        <v>-0.103406</v>
      </c>
      <c r="J684">
        <v>8.5744399999999991E-3</v>
      </c>
      <c r="K684" s="6">
        <v>8.2000000000000007E-34</v>
      </c>
      <c r="L684">
        <v>37359</v>
      </c>
    </row>
    <row r="685" spans="1:12" x14ac:dyDescent="0.2">
      <c r="A685" t="s">
        <v>841</v>
      </c>
      <c r="B685" t="str">
        <f>VLOOKUP(Table2[[#This Row],[Metabolite ID]],Table18[],2,FALSE)</f>
        <v>Free cholesterol in small VLDL</v>
      </c>
      <c r="C685">
        <v>19</v>
      </c>
      <c r="D685">
        <v>45411941</v>
      </c>
      <c r="E685" t="s">
        <v>1087</v>
      </c>
      <c r="F685" t="s">
        <v>895</v>
      </c>
      <c r="G685" t="s">
        <v>894</v>
      </c>
      <c r="H685">
        <v>0.84428899999999996</v>
      </c>
      <c r="I685">
        <v>-0.114231</v>
      </c>
      <c r="J685">
        <v>9.6429099999999993E-3</v>
      </c>
      <c r="K685" s="6">
        <v>9.9999999999999988E-34</v>
      </c>
      <c r="L685">
        <v>37359</v>
      </c>
    </row>
    <row r="686" spans="1:12" x14ac:dyDescent="0.2">
      <c r="A686" t="s">
        <v>843</v>
      </c>
      <c r="B686" t="str">
        <f>VLOOKUP(Table2[[#This Row],[Metabolite ID]],Table18[],2,FALSE)</f>
        <v>Concentration of small VLDL particles</v>
      </c>
      <c r="C686">
        <v>6</v>
      </c>
      <c r="D686">
        <v>161010118</v>
      </c>
      <c r="E686" t="s">
        <v>1036</v>
      </c>
      <c r="F686" t="s">
        <v>892</v>
      </c>
      <c r="G686" t="s">
        <v>893</v>
      </c>
      <c r="H686">
        <v>0.92162699999999997</v>
      </c>
      <c r="I686">
        <v>0.15370300000000001</v>
      </c>
      <c r="J686">
        <v>1.30612E-2</v>
      </c>
      <c r="K686" s="6">
        <v>1.7E-33</v>
      </c>
      <c r="L686">
        <v>37359</v>
      </c>
    </row>
    <row r="687" spans="1:12" x14ac:dyDescent="0.2">
      <c r="A687" t="s">
        <v>846</v>
      </c>
      <c r="B687" t="str">
        <f>VLOOKUP(Table2[[#This Row],[Metabolite ID]],Table18[],2,FALSE)</f>
        <v>Total cholines</v>
      </c>
      <c r="C687">
        <v>16</v>
      </c>
      <c r="D687">
        <v>56991363</v>
      </c>
      <c r="E687" t="s">
        <v>960</v>
      </c>
      <c r="F687" t="s">
        <v>894</v>
      </c>
      <c r="G687" t="s">
        <v>895</v>
      </c>
      <c r="H687">
        <v>0.68086199999999997</v>
      </c>
      <c r="I687">
        <v>-9.0579300000000001E-2</v>
      </c>
      <c r="J687">
        <v>7.51412E-3</v>
      </c>
      <c r="K687" s="6">
        <v>1.7999999999999998E-33</v>
      </c>
      <c r="L687">
        <v>37359</v>
      </c>
    </row>
    <row r="688" spans="1:12" x14ac:dyDescent="0.2">
      <c r="A688" t="s">
        <v>853</v>
      </c>
      <c r="B688" t="str">
        <f>VLOOKUP(Table2[[#This Row],[Metabolite ID]],Table18[],2,FALSE)</f>
        <v>Average diameter for VLDL particles</v>
      </c>
      <c r="C688">
        <v>11</v>
      </c>
      <c r="D688">
        <v>61581764</v>
      </c>
      <c r="E688" t="s">
        <v>1046</v>
      </c>
      <c r="F688" t="s">
        <v>895</v>
      </c>
      <c r="G688" t="s">
        <v>894</v>
      </c>
      <c r="H688">
        <v>0.69043200000000005</v>
      </c>
      <c r="I688">
        <v>-9.2147900000000005E-2</v>
      </c>
      <c r="J688">
        <v>7.5621400000000002E-3</v>
      </c>
      <c r="K688" s="6">
        <v>1.9E-33</v>
      </c>
      <c r="L688">
        <v>37359</v>
      </c>
    </row>
    <row r="689" spans="1:12" x14ac:dyDescent="0.2">
      <c r="A689" t="s">
        <v>823</v>
      </c>
      <c r="B689" t="str">
        <f>VLOOKUP(Table2[[#This Row],[Metabolite ID]],Table18[],2,FALSE)</f>
        <v>Saturated fatty acids</v>
      </c>
      <c r="C689">
        <v>2</v>
      </c>
      <c r="D689">
        <v>27730940</v>
      </c>
      <c r="E689" t="s">
        <v>967</v>
      </c>
      <c r="F689" t="s">
        <v>895</v>
      </c>
      <c r="G689" t="s">
        <v>894</v>
      </c>
      <c r="H689">
        <v>0.39642300000000003</v>
      </c>
      <c r="I689">
        <v>8.6763999999999994E-2</v>
      </c>
      <c r="J689">
        <v>7.1856000000000003E-3</v>
      </c>
      <c r="K689" s="6">
        <v>2.199999999999999E-33</v>
      </c>
      <c r="L689">
        <v>37359</v>
      </c>
    </row>
    <row r="690" spans="1:12" x14ac:dyDescent="0.2">
      <c r="A690" t="s">
        <v>774</v>
      </c>
      <c r="B690" t="str">
        <f>VLOOKUP(Table2[[#This Row],[Metabolite ID]],Table18[],2,FALSE)</f>
        <v>Cholesterol in large HDL</v>
      </c>
      <c r="C690">
        <v>20</v>
      </c>
      <c r="D690">
        <v>44560820</v>
      </c>
      <c r="E690" t="s">
        <v>3877</v>
      </c>
      <c r="F690" t="s">
        <v>894</v>
      </c>
      <c r="G690" t="s">
        <v>895</v>
      </c>
      <c r="H690">
        <v>0.81616699999999998</v>
      </c>
      <c r="I690">
        <v>0.107114</v>
      </c>
      <c r="J690">
        <v>8.9663599999999996E-3</v>
      </c>
      <c r="K690" s="6">
        <v>2.6999999999999991E-33</v>
      </c>
      <c r="L690">
        <v>37359</v>
      </c>
    </row>
    <row r="691" spans="1:12" x14ac:dyDescent="0.2">
      <c r="A691" t="s">
        <v>869</v>
      </c>
      <c r="B691" t="str">
        <f>VLOOKUP(Table2[[#This Row],[Metabolite ID]],Table18[],2,FALSE)</f>
        <v>Cholesterol in very small VLDL</v>
      </c>
      <c r="C691">
        <v>15</v>
      </c>
      <c r="D691">
        <v>58723479</v>
      </c>
      <c r="E691" t="s">
        <v>1111</v>
      </c>
      <c r="F691" t="s">
        <v>895</v>
      </c>
      <c r="G691" t="s">
        <v>894</v>
      </c>
      <c r="H691">
        <v>0.78511200000000003</v>
      </c>
      <c r="I691">
        <v>-0.10208299999999999</v>
      </c>
      <c r="J691">
        <v>8.5483799999999995E-3</v>
      </c>
      <c r="K691" s="6">
        <v>2.9999999999999998E-33</v>
      </c>
      <c r="L691">
        <v>37359</v>
      </c>
    </row>
    <row r="692" spans="1:12" x14ac:dyDescent="0.2">
      <c r="A692" t="s">
        <v>789</v>
      </c>
      <c r="B692" t="str">
        <f>VLOOKUP(Table2[[#This Row],[Metabolite ID]],Table18[],2,FALSE)</f>
        <v>Cholesteryl esters in large VLDL</v>
      </c>
      <c r="C692">
        <v>2</v>
      </c>
      <c r="D692">
        <v>27730940</v>
      </c>
      <c r="E692" t="s">
        <v>967</v>
      </c>
      <c r="F692" t="s">
        <v>895</v>
      </c>
      <c r="G692" t="s">
        <v>894</v>
      </c>
      <c r="H692">
        <v>0.39645900000000001</v>
      </c>
      <c r="I692">
        <v>8.4274100000000005E-2</v>
      </c>
      <c r="J692">
        <v>7.1408599999999997E-3</v>
      </c>
      <c r="K692" s="6">
        <v>3.4999999999999999E-33</v>
      </c>
      <c r="L692">
        <v>37359</v>
      </c>
    </row>
    <row r="693" spans="1:12" x14ac:dyDescent="0.2">
      <c r="A693" t="s">
        <v>787</v>
      </c>
      <c r="B693" t="str">
        <f>VLOOKUP(Table2[[#This Row],[Metabolite ID]],Table18[],2,FALSE)</f>
        <v>Triglycerides in large LDL</v>
      </c>
      <c r="C693">
        <v>2</v>
      </c>
      <c r="D693">
        <v>21293335</v>
      </c>
      <c r="E693" t="s">
        <v>3879</v>
      </c>
      <c r="F693" t="s">
        <v>895</v>
      </c>
      <c r="G693" t="s">
        <v>3880</v>
      </c>
      <c r="H693">
        <v>0.185645</v>
      </c>
      <c r="I693">
        <v>-0.106101</v>
      </c>
      <c r="J693">
        <v>8.9789399999999995E-3</v>
      </c>
      <c r="K693" s="6">
        <v>4.1E-33</v>
      </c>
      <c r="L693">
        <v>37359</v>
      </c>
    </row>
    <row r="694" spans="1:12" x14ac:dyDescent="0.2">
      <c r="A694" t="s">
        <v>873</v>
      </c>
      <c r="B694" t="str">
        <f>VLOOKUP(Table2[[#This Row],[Metabolite ID]],Table18[],2,FALSE)</f>
        <v>Concentration of very small VLDL particles</v>
      </c>
      <c r="C694">
        <v>11</v>
      </c>
      <c r="D694">
        <v>116648917</v>
      </c>
      <c r="E694" t="s">
        <v>1003</v>
      </c>
      <c r="F694" t="s">
        <v>893</v>
      </c>
      <c r="G694" t="s">
        <v>894</v>
      </c>
      <c r="H694">
        <v>0.13254099999999999</v>
      </c>
      <c r="I694">
        <v>0.12182</v>
      </c>
      <c r="J694">
        <v>1.0278900000000001E-2</v>
      </c>
      <c r="K694" s="6">
        <v>4.3999999999999987E-33</v>
      </c>
      <c r="L694">
        <v>37359</v>
      </c>
    </row>
    <row r="695" spans="1:12" x14ac:dyDescent="0.2">
      <c r="A695" t="s">
        <v>830</v>
      </c>
      <c r="B695" t="str">
        <f>VLOOKUP(Table2[[#This Row],[Metabolite ID]],Table18[],2,FALSE)</f>
        <v>Triglycerides in small HDL</v>
      </c>
      <c r="C695">
        <v>15</v>
      </c>
      <c r="D695">
        <v>58683366</v>
      </c>
      <c r="E695" t="s">
        <v>1080</v>
      </c>
      <c r="F695" t="s">
        <v>892</v>
      </c>
      <c r="G695" t="s">
        <v>893</v>
      </c>
      <c r="H695">
        <v>0.38849499999999998</v>
      </c>
      <c r="I695">
        <v>8.5880899999999996E-2</v>
      </c>
      <c r="J695">
        <v>7.19588E-3</v>
      </c>
      <c r="K695" s="6">
        <v>7.9999999999999991E-33</v>
      </c>
      <c r="L695">
        <v>37359</v>
      </c>
    </row>
    <row r="696" spans="1:12" x14ac:dyDescent="0.2">
      <c r="A696" t="s">
        <v>872</v>
      </c>
      <c r="B696" t="str">
        <f>VLOOKUP(Table2[[#This Row],[Metabolite ID]],Table18[],2,FALSE)</f>
        <v>Total lipids in very small VLDL</v>
      </c>
      <c r="C696">
        <v>8</v>
      </c>
      <c r="D696">
        <v>126482077</v>
      </c>
      <c r="E696" t="s">
        <v>3875</v>
      </c>
      <c r="F696" t="s">
        <v>892</v>
      </c>
      <c r="G696" t="s">
        <v>893</v>
      </c>
      <c r="H696">
        <v>0.49652800000000002</v>
      </c>
      <c r="I696">
        <v>8.0698400000000003E-2</v>
      </c>
      <c r="J696">
        <v>6.9858200000000002E-3</v>
      </c>
      <c r="K696" s="6">
        <v>1.0999999999999999E-32</v>
      </c>
      <c r="L696">
        <v>37359</v>
      </c>
    </row>
    <row r="697" spans="1:12" x14ac:dyDescent="0.2">
      <c r="A697" t="s">
        <v>859</v>
      </c>
      <c r="B697" t="str">
        <f>VLOOKUP(Table2[[#This Row],[Metabolite ID]],Table18[],2,FALSE)</f>
        <v>Concentration of very large HDL particles</v>
      </c>
      <c r="C697">
        <v>8</v>
      </c>
      <c r="D697">
        <v>19823648</v>
      </c>
      <c r="E697" t="s">
        <v>995</v>
      </c>
      <c r="F697" t="s">
        <v>892</v>
      </c>
      <c r="G697" t="s">
        <v>895</v>
      </c>
      <c r="H697">
        <v>0.70642199999999999</v>
      </c>
      <c r="I697">
        <v>-9.2280299999999996E-2</v>
      </c>
      <c r="J697">
        <v>7.6250399999999996E-3</v>
      </c>
      <c r="K697" s="6">
        <v>1.2999999999999999E-32</v>
      </c>
      <c r="L697">
        <v>37359</v>
      </c>
    </row>
    <row r="698" spans="1:12" x14ac:dyDescent="0.2">
      <c r="A698" t="s">
        <v>773</v>
      </c>
      <c r="B698" t="str">
        <f>VLOOKUP(Table2[[#This Row],[Metabolite ID]],Table18[],2,FALSE)</f>
        <v>Leucine</v>
      </c>
      <c r="C698">
        <v>2</v>
      </c>
      <c r="D698">
        <v>27730940</v>
      </c>
      <c r="E698" t="s">
        <v>967</v>
      </c>
      <c r="F698" t="s">
        <v>895</v>
      </c>
      <c r="G698" t="s">
        <v>894</v>
      </c>
      <c r="H698">
        <v>0.39651500000000001</v>
      </c>
      <c r="I698">
        <v>8.5360699999999998E-2</v>
      </c>
      <c r="J698">
        <v>7.1604199999999998E-3</v>
      </c>
      <c r="K698" s="6">
        <v>1.4999999999999995E-32</v>
      </c>
      <c r="L698">
        <v>37359</v>
      </c>
    </row>
    <row r="699" spans="1:12" x14ac:dyDescent="0.2">
      <c r="A699" t="s">
        <v>801</v>
      </c>
      <c r="B699" t="str">
        <f>VLOOKUP(Table2[[#This Row],[Metabolite ID]],Table18[],2,FALSE)</f>
        <v>Triglycerides in medium HDL</v>
      </c>
      <c r="C699">
        <v>8</v>
      </c>
      <c r="D699">
        <v>19836646</v>
      </c>
      <c r="E699" t="s">
        <v>3881</v>
      </c>
      <c r="F699" t="s">
        <v>895</v>
      </c>
      <c r="G699" t="s">
        <v>894</v>
      </c>
      <c r="H699">
        <v>0.90091299999999996</v>
      </c>
      <c r="I699">
        <v>0.138658</v>
      </c>
      <c r="J699">
        <v>1.1722700000000001E-2</v>
      </c>
      <c r="K699" s="6">
        <v>1.6999999999999999E-32</v>
      </c>
      <c r="L699">
        <v>37359</v>
      </c>
    </row>
    <row r="700" spans="1:12" x14ac:dyDescent="0.2">
      <c r="A700" t="s">
        <v>873</v>
      </c>
      <c r="B700" t="str">
        <f>VLOOKUP(Table2[[#This Row],[Metabolite ID]],Table18[],2,FALSE)</f>
        <v>Concentration of very small VLDL particles</v>
      </c>
      <c r="C700">
        <v>16</v>
      </c>
      <c r="D700">
        <v>56993324</v>
      </c>
      <c r="E700" t="s">
        <v>1083</v>
      </c>
      <c r="F700" t="s">
        <v>894</v>
      </c>
      <c r="G700" t="s">
        <v>892</v>
      </c>
      <c r="H700">
        <v>0.68219200000000002</v>
      </c>
      <c r="I700">
        <v>8.7552599999999994E-2</v>
      </c>
      <c r="J700">
        <v>7.4736400000000001E-3</v>
      </c>
      <c r="K700" s="6">
        <v>1.6999999999999999E-32</v>
      </c>
      <c r="L700">
        <v>37359</v>
      </c>
    </row>
    <row r="701" spans="1:12" x14ac:dyDescent="0.2">
      <c r="A701" t="s">
        <v>876</v>
      </c>
      <c r="B701" t="str">
        <f>VLOOKUP(Table2[[#This Row],[Metabolite ID]],Table18[],2,FALSE)</f>
        <v>Cholesterol in chylomicrons and extremely large VLDL</v>
      </c>
      <c r="C701">
        <v>2</v>
      </c>
      <c r="D701">
        <v>27730940</v>
      </c>
      <c r="E701" t="s">
        <v>967</v>
      </c>
      <c r="F701" t="s">
        <v>895</v>
      </c>
      <c r="G701" t="s">
        <v>894</v>
      </c>
      <c r="H701">
        <v>0.39644099999999999</v>
      </c>
      <c r="I701">
        <v>8.4053500000000003E-2</v>
      </c>
      <c r="J701">
        <v>7.1456000000000002E-3</v>
      </c>
      <c r="K701" s="6">
        <v>1.8E-32</v>
      </c>
      <c r="L701">
        <v>37359</v>
      </c>
    </row>
    <row r="702" spans="1:12" x14ac:dyDescent="0.2">
      <c r="A702" t="s">
        <v>808</v>
      </c>
      <c r="B702" t="str">
        <f>VLOOKUP(Table2[[#This Row],[Metabolite ID]],Table18[],2,FALSE)</f>
        <v>Triglycerides in medium LDL</v>
      </c>
      <c r="C702">
        <v>2</v>
      </c>
      <c r="D702">
        <v>21293335</v>
      </c>
      <c r="E702" t="s">
        <v>3879</v>
      </c>
      <c r="F702" t="s">
        <v>895</v>
      </c>
      <c r="G702" t="s">
        <v>3880</v>
      </c>
      <c r="H702">
        <v>0.18565000000000001</v>
      </c>
      <c r="I702">
        <v>-0.104828</v>
      </c>
      <c r="J702">
        <v>8.9839099999999995E-3</v>
      </c>
      <c r="K702" s="6">
        <v>2.0999999999999999E-32</v>
      </c>
      <c r="L702">
        <v>37359</v>
      </c>
    </row>
    <row r="703" spans="1:12" x14ac:dyDescent="0.2">
      <c r="A703" t="s">
        <v>822</v>
      </c>
      <c r="B703" t="str">
        <f>VLOOKUP(Table2[[#This Row],[Metabolite ID]],Table18[],2,FALSE)</f>
        <v>Total triglycerides</v>
      </c>
      <c r="C703">
        <v>6</v>
      </c>
      <c r="D703">
        <v>161013013</v>
      </c>
      <c r="E703" t="s">
        <v>1038</v>
      </c>
      <c r="F703" t="s">
        <v>895</v>
      </c>
      <c r="G703" t="s">
        <v>894</v>
      </c>
      <c r="H703">
        <v>0.98456699999999997</v>
      </c>
      <c r="I703">
        <v>0.35090300000000002</v>
      </c>
      <c r="J703">
        <v>2.95885E-2</v>
      </c>
      <c r="K703" s="6">
        <v>2.0999999999999999E-32</v>
      </c>
      <c r="L703">
        <v>37359</v>
      </c>
    </row>
    <row r="704" spans="1:12" x14ac:dyDescent="0.2">
      <c r="A704" t="s">
        <v>858</v>
      </c>
      <c r="B704" t="str">
        <f>VLOOKUP(Table2[[#This Row],[Metabolite ID]],Table18[],2,FALSE)</f>
        <v>Total lipids in very large HDL</v>
      </c>
      <c r="C704">
        <v>8</v>
      </c>
      <c r="D704">
        <v>19823648</v>
      </c>
      <c r="E704" t="s">
        <v>995</v>
      </c>
      <c r="F704" t="s">
        <v>892</v>
      </c>
      <c r="G704" t="s">
        <v>895</v>
      </c>
      <c r="H704">
        <v>0.70642199999999999</v>
      </c>
      <c r="I704">
        <v>-9.1860800000000006E-2</v>
      </c>
      <c r="J704">
        <v>7.6255899999999998E-3</v>
      </c>
      <c r="K704" s="6">
        <v>2.1999999999999992E-32</v>
      </c>
      <c r="L704">
        <v>37359</v>
      </c>
    </row>
    <row r="705" spans="1:12" x14ac:dyDescent="0.2">
      <c r="A705" t="s">
        <v>809</v>
      </c>
      <c r="B705" t="str">
        <f>VLOOKUP(Table2[[#This Row],[Metabolite ID]],Table18[],2,FALSE)</f>
        <v>Monounsaturated fatty acids</v>
      </c>
      <c r="C705">
        <v>19</v>
      </c>
      <c r="D705">
        <v>45411941</v>
      </c>
      <c r="E705" t="s">
        <v>1087</v>
      </c>
      <c r="F705" t="s">
        <v>895</v>
      </c>
      <c r="G705" t="s">
        <v>894</v>
      </c>
      <c r="H705">
        <v>0.844526</v>
      </c>
      <c r="I705">
        <v>-0.11242099999999999</v>
      </c>
      <c r="J705">
        <v>9.7177600000000006E-3</v>
      </c>
      <c r="K705" s="6">
        <v>2.7999999999999999E-32</v>
      </c>
      <c r="L705">
        <v>37359</v>
      </c>
    </row>
    <row r="706" spans="1:12" x14ac:dyDescent="0.2">
      <c r="A706" t="s">
        <v>767</v>
      </c>
      <c r="B706" t="str">
        <f>VLOOKUP(Table2[[#This Row],[Metabolite ID]],Table18[],2,FALSE)</f>
        <v>Triglycerides in IDL</v>
      </c>
      <c r="C706">
        <v>2</v>
      </c>
      <c r="D706">
        <v>27730940</v>
      </c>
      <c r="E706" t="s">
        <v>967</v>
      </c>
      <c r="F706" t="s">
        <v>895</v>
      </c>
      <c r="G706" t="s">
        <v>894</v>
      </c>
      <c r="H706">
        <v>0.39644099999999999</v>
      </c>
      <c r="I706">
        <v>8.3059599999999997E-2</v>
      </c>
      <c r="J706">
        <v>7.13396E-3</v>
      </c>
      <c r="K706" s="6">
        <v>3.3999999999999998E-32</v>
      </c>
      <c r="L706">
        <v>37359</v>
      </c>
    </row>
    <row r="707" spans="1:12" x14ac:dyDescent="0.2">
      <c r="A707" t="s">
        <v>845</v>
      </c>
      <c r="B707" t="str">
        <f>VLOOKUP(Table2[[#This Row],[Metabolite ID]],Table18[],2,FALSE)</f>
        <v>Triglycerides in small VLDL</v>
      </c>
      <c r="C707">
        <v>7</v>
      </c>
      <c r="D707">
        <v>73025975</v>
      </c>
      <c r="E707" t="s">
        <v>1100</v>
      </c>
      <c r="F707" t="s">
        <v>892</v>
      </c>
      <c r="G707" t="s">
        <v>893</v>
      </c>
      <c r="H707">
        <v>0.87208399999999997</v>
      </c>
      <c r="I707">
        <v>0.121297</v>
      </c>
      <c r="J707">
        <v>1.0456200000000001E-2</v>
      </c>
      <c r="K707" s="6">
        <v>3.3999999999999998E-32</v>
      </c>
      <c r="L707">
        <v>37359</v>
      </c>
    </row>
    <row r="708" spans="1:12" x14ac:dyDescent="0.2">
      <c r="A708" t="s">
        <v>839</v>
      </c>
      <c r="B708" t="str">
        <f>VLOOKUP(Table2[[#This Row],[Metabolite ID]],Table18[],2,FALSE)</f>
        <v>Cholesterol in small VLDL</v>
      </c>
      <c r="C708">
        <v>19</v>
      </c>
      <c r="D708">
        <v>11198187</v>
      </c>
      <c r="E708" t="s">
        <v>3864</v>
      </c>
      <c r="F708" t="s">
        <v>894</v>
      </c>
      <c r="G708" t="s">
        <v>895</v>
      </c>
      <c r="H708">
        <v>0.88063599999999997</v>
      </c>
      <c r="I708">
        <v>0.124718</v>
      </c>
      <c r="J708">
        <v>1.0835300000000001E-2</v>
      </c>
      <c r="K708" s="6">
        <v>4.1999999999999998E-32</v>
      </c>
      <c r="L708">
        <v>37359</v>
      </c>
    </row>
    <row r="709" spans="1:12" x14ac:dyDescent="0.2">
      <c r="A709" t="s">
        <v>745</v>
      </c>
      <c r="B709" t="str">
        <f>VLOOKUP(Table2[[#This Row],[Metabolite ID]],Table18[],2,FALSE)</f>
        <v>Apolipoprotein A1</v>
      </c>
      <c r="C709">
        <v>15</v>
      </c>
      <c r="D709">
        <v>58723675</v>
      </c>
      <c r="E709" t="s">
        <v>1007</v>
      </c>
      <c r="F709" t="s">
        <v>894</v>
      </c>
      <c r="G709" t="s">
        <v>895</v>
      </c>
      <c r="H709">
        <v>0.78769999999999996</v>
      </c>
      <c r="I709">
        <v>-0.100674</v>
      </c>
      <c r="J709">
        <v>8.5661899999999996E-3</v>
      </c>
      <c r="K709" s="6">
        <v>4.3999999999999989E-32</v>
      </c>
      <c r="L709">
        <v>37359</v>
      </c>
    </row>
    <row r="710" spans="1:12" x14ac:dyDescent="0.2">
      <c r="A710" t="s">
        <v>772</v>
      </c>
      <c r="B710" t="str">
        <f>VLOOKUP(Table2[[#This Row],[Metabolite ID]],Table18[],2,FALSE)</f>
        <v>Triglycerides in LDL</v>
      </c>
      <c r="C710">
        <v>2</v>
      </c>
      <c r="D710">
        <v>21293335</v>
      </c>
      <c r="E710" t="s">
        <v>3879</v>
      </c>
      <c r="F710" t="s">
        <v>895</v>
      </c>
      <c r="G710" t="s">
        <v>3880</v>
      </c>
      <c r="H710">
        <v>0.185645</v>
      </c>
      <c r="I710">
        <v>-0.10448399999999999</v>
      </c>
      <c r="J710">
        <v>8.97914E-3</v>
      </c>
      <c r="K710" s="6">
        <v>4.499999999999999E-32</v>
      </c>
      <c r="L710">
        <v>37359</v>
      </c>
    </row>
    <row r="711" spans="1:12" x14ac:dyDescent="0.2">
      <c r="A711" t="s">
        <v>822</v>
      </c>
      <c r="B711" t="str">
        <f>VLOOKUP(Table2[[#This Row],[Metabolite ID]],Table18[],2,FALSE)</f>
        <v>Total triglycerides</v>
      </c>
      <c r="C711">
        <v>2</v>
      </c>
      <c r="D711">
        <v>21221035</v>
      </c>
      <c r="E711" t="s">
        <v>1024</v>
      </c>
      <c r="F711" t="s">
        <v>892</v>
      </c>
      <c r="G711" t="s">
        <v>894</v>
      </c>
      <c r="H711">
        <v>0.206844</v>
      </c>
      <c r="I711">
        <v>-0.10272000000000001</v>
      </c>
      <c r="J711">
        <v>8.6254599999999997E-3</v>
      </c>
      <c r="K711" s="6">
        <v>5.299999999999999E-32</v>
      </c>
      <c r="L711">
        <v>37359</v>
      </c>
    </row>
    <row r="712" spans="1:12" x14ac:dyDescent="0.2">
      <c r="A712" t="s">
        <v>850</v>
      </c>
      <c r="B712" t="str">
        <f>VLOOKUP(Table2[[#This Row],[Metabolite ID]],Table18[],2,FALSE)</f>
        <v>Degree of unsaturation</v>
      </c>
      <c r="C712">
        <v>16</v>
      </c>
      <c r="D712">
        <v>15150505</v>
      </c>
      <c r="E712" t="s">
        <v>3882</v>
      </c>
      <c r="F712" t="s">
        <v>894</v>
      </c>
      <c r="G712" t="s">
        <v>892</v>
      </c>
      <c r="H712">
        <v>0.69986199999999998</v>
      </c>
      <c r="I712">
        <v>-8.9518399999999998E-2</v>
      </c>
      <c r="J712">
        <v>7.6934300000000002E-3</v>
      </c>
      <c r="K712" s="6">
        <v>5.3999999999999996E-32</v>
      </c>
      <c r="L712">
        <v>37359</v>
      </c>
    </row>
    <row r="713" spans="1:12" x14ac:dyDescent="0.2">
      <c r="A713" t="s">
        <v>863</v>
      </c>
      <c r="B713" t="str">
        <f>VLOOKUP(Table2[[#This Row],[Metabolite ID]],Table18[],2,FALSE)</f>
        <v>Cholesteryl esters in very large VLDL</v>
      </c>
      <c r="C713">
        <v>2</v>
      </c>
      <c r="D713">
        <v>27730940</v>
      </c>
      <c r="E713" t="s">
        <v>967</v>
      </c>
      <c r="F713" t="s">
        <v>895</v>
      </c>
      <c r="G713" t="s">
        <v>894</v>
      </c>
      <c r="H713">
        <v>0.396428</v>
      </c>
      <c r="I713">
        <v>8.31041E-2</v>
      </c>
      <c r="J713">
        <v>7.1460600000000001E-3</v>
      </c>
      <c r="K713" s="6">
        <v>6.5999999999999972E-32</v>
      </c>
      <c r="L713">
        <v>37359</v>
      </c>
    </row>
    <row r="714" spans="1:12" x14ac:dyDescent="0.2">
      <c r="A714" t="s">
        <v>750</v>
      </c>
      <c r="B714" t="str">
        <f>VLOOKUP(Table2[[#This Row],[Metabolite ID]],Table18[],2,FALSE)</f>
        <v>Omega-3 fatty acids</v>
      </c>
      <c r="C714">
        <v>2</v>
      </c>
      <c r="D714">
        <v>27730940</v>
      </c>
      <c r="E714" t="s">
        <v>967</v>
      </c>
      <c r="F714" t="s">
        <v>895</v>
      </c>
      <c r="G714" t="s">
        <v>894</v>
      </c>
      <c r="H714">
        <v>0.39650800000000003</v>
      </c>
      <c r="I714">
        <v>8.3796999999999996E-2</v>
      </c>
      <c r="J714">
        <v>7.1724600000000003E-3</v>
      </c>
      <c r="K714" s="6">
        <v>1.1E-31</v>
      </c>
      <c r="L714">
        <v>37359</v>
      </c>
    </row>
    <row r="715" spans="1:12" x14ac:dyDescent="0.2">
      <c r="A715" t="s">
        <v>811</v>
      </c>
      <c r="B715" t="str">
        <f>VLOOKUP(Table2[[#This Row],[Metabolite ID]],Table18[],2,FALSE)</f>
        <v>Cholesteryl esters in medium VLDL</v>
      </c>
      <c r="C715">
        <v>6</v>
      </c>
      <c r="D715">
        <v>161013013</v>
      </c>
      <c r="E715" t="s">
        <v>1038</v>
      </c>
      <c r="F715" t="s">
        <v>895</v>
      </c>
      <c r="G715" t="s">
        <v>894</v>
      </c>
      <c r="H715">
        <v>0.98456600000000005</v>
      </c>
      <c r="I715">
        <v>0.34758499999999998</v>
      </c>
      <c r="J715">
        <v>2.95926E-2</v>
      </c>
      <c r="K715" s="6">
        <v>1.3E-31</v>
      </c>
      <c r="L715">
        <v>37359</v>
      </c>
    </row>
    <row r="716" spans="1:12" x14ac:dyDescent="0.2">
      <c r="A716" t="s">
        <v>823</v>
      </c>
      <c r="B716" t="str">
        <f>VLOOKUP(Table2[[#This Row],[Metabolite ID]],Table18[],2,FALSE)</f>
        <v>Saturated fatty acids</v>
      </c>
      <c r="C716">
        <v>19</v>
      </c>
      <c r="D716">
        <v>45392254</v>
      </c>
      <c r="E716" t="s">
        <v>3856</v>
      </c>
      <c r="F716" t="s">
        <v>894</v>
      </c>
      <c r="G716" t="s">
        <v>895</v>
      </c>
      <c r="H716">
        <v>0.83062000000000002</v>
      </c>
      <c r="I716">
        <v>-0.108074</v>
      </c>
      <c r="J716">
        <v>9.3624299999999997E-3</v>
      </c>
      <c r="K716" s="6">
        <v>1.3E-31</v>
      </c>
      <c r="L716">
        <v>37359</v>
      </c>
    </row>
    <row r="717" spans="1:12" x14ac:dyDescent="0.2">
      <c r="A717" t="s">
        <v>845</v>
      </c>
      <c r="B717" t="str">
        <f>VLOOKUP(Table2[[#This Row],[Metabolite ID]],Table18[],2,FALSE)</f>
        <v>Triglycerides in small VLDL</v>
      </c>
      <c r="C717">
        <v>19</v>
      </c>
      <c r="D717">
        <v>8429323</v>
      </c>
      <c r="E717" t="s">
        <v>1017</v>
      </c>
      <c r="F717" t="s">
        <v>893</v>
      </c>
      <c r="G717" t="s">
        <v>892</v>
      </c>
      <c r="H717">
        <v>0.980379</v>
      </c>
      <c r="I717">
        <v>0.29587599999999997</v>
      </c>
      <c r="J717">
        <v>2.5480099999999999E-2</v>
      </c>
      <c r="K717" s="6">
        <v>1.3999999999999999E-31</v>
      </c>
      <c r="L717">
        <v>37359</v>
      </c>
    </row>
    <row r="718" spans="1:12" x14ac:dyDescent="0.2">
      <c r="A718" t="s">
        <v>757</v>
      </c>
      <c r="B718" t="str">
        <f>VLOOKUP(Table2[[#This Row],[Metabolite ID]],Table18[],2,FALSE)</f>
        <v>HDL cholesterol</v>
      </c>
      <c r="C718">
        <v>15</v>
      </c>
      <c r="D718">
        <v>58726744</v>
      </c>
      <c r="E718" t="s">
        <v>3801</v>
      </c>
      <c r="F718" t="s">
        <v>893</v>
      </c>
      <c r="G718" t="s">
        <v>894</v>
      </c>
      <c r="H718">
        <v>0.208791</v>
      </c>
      <c r="I718">
        <v>0.100725</v>
      </c>
      <c r="J718">
        <v>8.6304399999999996E-3</v>
      </c>
      <c r="K718" s="6">
        <v>1.9999999999999997E-31</v>
      </c>
      <c r="L718">
        <v>37359</v>
      </c>
    </row>
    <row r="719" spans="1:12" x14ac:dyDescent="0.2">
      <c r="A719" t="s">
        <v>875</v>
      </c>
      <c r="B719" t="str">
        <f>VLOOKUP(Table2[[#This Row],[Metabolite ID]],Table18[],2,FALSE)</f>
        <v>Triglycerides in very small VLDL</v>
      </c>
      <c r="C719">
        <v>19</v>
      </c>
      <c r="D719">
        <v>45411941</v>
      </c>
      <c r="E719" t="s">
        <v>1087</v>
      </c>
      <c r="F719" t="s">
        <v>895</v>
      </c>
      <c r="G719" t="s">
        <v>894</v>
      </c>
      <c r="H719">
        <v>0.84428899999999996</v>
      </c>
      <c r="I719">
        <v>-0.109821</v>
      </c>
      <c r="J719">
        <v>9.6447800000000004E-3</v>
      </c>
      <c r="K719" s="6">
        <v>2.2999999999999998E-31</v>
      </c>
      <c r="L719">
        <v>37359</v>
      </c>
    </row>
    <row r="720" spans="1:12" x14ac:dyDescent="0.2">
      <c r="A720" t="s">
        <v>877</v>
      </c>
      <c r="B720" t="str">
        <f>VLOOKUP(Table2[[#This Row],[Metabolite ID]],Table18[],2,FALSE)</f>
        <v>Cholesteryl esters in chylomicrons and extremely large VLDL</v>
      </c>
      <c r="C720">
        <v>16</v>
      </c>
      <c r="D720">
        <v>56991363</v>
      </c>
      <c r="E720" t="s">
        <v>960</v>
      </c>
      <c r="F720" t="s">
        <v>894</v>
      </c>
      <c r="G720" t="s">
        <v>895</v>
      </c>
      <c r="H720">
        <v>0.68096800000000002</v>
      </c>
      <c r="I720">
        <v>8.6797200000000005E-2</v>
      </c>
      <c r="J720">
        <v>7.4856100000000002E-3</v>
      </c>
      <c r="K720" s="6">
        <v>2.2999999999999998E-31</v>
      </c>
      <c r="L720">
        <v>37359</v>
      </c>
    </row>
    <row r="721" spans="1:12" x14ac:dyDescent="0.2">
      <c r="A721" t="s">
        <v>872</v>
      </c>
      <c r="B721" t="str">
        <f>VLOOKUP(Table2[[#This Row],[Metabolite ID]],Table18[],2,FALSE)</f>
        <v>Total lipids in very small VLDL</v>
      </c>
      <c r="C721">
        <v>16</v>
      </c>
      <c r="D721">
        <v>56993324</v>
      </c>
      <c r="E721" t="s">
        <v>1083</v>
      </c>
      <c r="F721" t="s">
        <v>894</v>
      </c>
      <c r="G721" t="s">
        <v>892</v>
      </c>
      <c r="H721">
        <v>0.68219200000000002</v>
      </c>
      <c r="I721">
        <v>8.5932800000000004E-2</v>
      </c>
      <c r="J721">
        <v>7.4746999999999999E-3</v>
      </c>
      <c r="K721" s="6">
        <v>2.4999999999999998E-31</v>
      </c>
      <c r="L721">
        <v>37359</v>
      </c>
    </row>
    <row r="722" spans="1:12" x14ac:dyDescent="0.2">
      <c r="A722" t="s">
        <v>843</v>
      </c>
      <c r="B722" t="str">
        <f>VLOOKUP(Table2[[#This Row],[Metabolite ID]],Table18[],2,FALSE)</f>
        <v>Concentration of small VLDL particles</v>
      </c>
      <c r="C722">
        <v>19</v>
      </c>
      <c r="D722">
        <v>45411941</v>
      </c>
      <c r="E722" t="s">
        <v>1087</v>
      </c>
      <c r="F722" t="s">
        <v>895</v>
      </c>
      <c r="G722" t="s">
        <v>894</v>
      </c>
      <c r="H722">
        <v>0.84428899999999996</v>
      </c>
      <c r="I722">
        <v>-0.109581</v>
      </c>
      <c r="J722">
        <v>9.6408799999999992E-3</v>
      </c>
      <c r="K722" s="6">
        <v>2.6E-31</v>
      </c>
      <c r="L722">
        <v>37359</v>
      </c>
    </row>
    <row r="723" spans="1:12" x14ac:dyDescent="0.2">
      <c r="A723" t="s">
        <v>849</v>
      </c>
      <c r="B723" t="str">
        <f>VLOOKUP(Table2[[#This Row],[Metabolite ID]],Table18[],2,FALSE)</f>
        <v>Tyrosine</v>
      </c>
      <c r="C723">
        <v>16</v>
      </c>
      <c r="D723">
        <v>71738275</v>
      </c>
      <c r="E723" t="s">
        <v>3883</v>
      </c>
      <c r="F723" t="s">
        <v>3884</v>
      </c>
      <c r="G723" t="s">
        <v>894</v>
      </c>
      <c r="H723">
        <v>0.980209</v>
      </c>
      <c r="I723">
        <v>-0.31818200000000002</v>
      </c>
      <c r="J723">
        <v>2.7378400000000001E-2</v>
      </c>
      <c r="K723" s="6">
        <v>2.6E-31</v>
      </c>
      <c r="L723">
        <v>37359</v>
      </c>
    </row>
    <row r="724" spans="1:12" x14ac:dyDescent="0.2">
      <c r="A724" t="s">
        <v>772</v>
      </c>
      <c r="B724" t="str">
        <f>VLOOKUP(Table2[[#This Row],[Metabolite ID]],Table18[],2,FALSE)</f>
        <v>Triglycerides in LDL</v>
      </c>
      <c r="C724">
        <v>2</v>
      </c>
      <c r="D724">
        <v>27730940</v>
      </c>
      <c r="E724" t="s">
        <v>967</v>
      </c>
      <c r="F724" t="s">
        <v>895</v>
      </c>
      <c r="G724" t="s">
        <v>894</v>
      </c>
      <c r="H724">
        <v>0.39644099999999999</v>
      </c>
      <c r="I724">
        <v>8.2146399999999994E-2</v>
      </c>
      <c r="J724">
        <v>7.1395299999999998E-3</v>
      </c>
      <c r="K724" s="6">
        <v>2.8999999999999996E-31</v>
      </c>
      <c r="L724">
        <v>37359</v>
      </c>
    </row>
    <row r="725" spans="1:12" x14ac:dyDescent="0.2">
      <c r="A725" t="s">
        <v>847</v>
      </c>
      <c r="B725" t="str">
        <f>VLOOKUP(Table2[[#This Row],[Metabolite ID]],Table18[],2,FALSE)</f>
        <v>Total fatty acids</v>
      </c>
      <c r="C725">
        <v>15</v>
      </c>
      <c r="D725">
        <v>58683366</v>
      </c>
      <c r="E725" t="s">
        <v>1080</v>
      </c>
      <c r="F725" t="s">
        <v>892</v>
      </c>
      <c r="G725" t="s">
        <v>893</v>
      </c>
      <c r="H725">
        <v>0.38845600000000002</v>
      </c>
      <c r="I725">
        <v>8.4032899999999994E-2</v>
      </c>
      <c r="J725">
        <v>7.2301500000000003E-3</v>
      </c>
      <c r="K725" s="6">
        <v>2.8999999999999996E-31</v>
      </c>
      <c r="L725">
        <v>37359</v>
      </c>
    </row>
    <row r="726" spans="1:12" x14ac:dyDescent="0.2">
      <c r="A726" t="s">
        <v>845</v>
      </c>
      <c r="B726" t="str">
        <f>VLOOKUP(Table2[[#This Row],[Metabolite ID]],Table18[],2,FALSE)</f>
        <v>Triglycerides in small VLDL</v>
      </c>
      <c r="C726">
        <v>16</v>
      </c>
      <c r="D726">
        <v>56991363</v>
      </c>
      <c r="E726" t="s">
        <v>960</v>
      </c>
      <c r="F726" t="s">
        <v>894</v>
      </c>
      <c r="G726" t="s">
        <v>895</v>
      </c>
      <c r="H726">
        <v>0.68096800000000002</v>
      </c>
      <c r="I726">
        <v>8.65924E-2</v>
      </c>
      <c r="J726">
        <v>7.4678599999999998E-3</v>
      </c>
      <c r="K726" s="6">
        <v>3.2999999999999999E-31</v>
      </c>
      <c r="L726">
        <v>37359</v>
      </c>
    </row>
    <row r="727" spans="1:12" x14ac:dyDescent="0.2">
      <c r="A727" t="s">
        <v>855</v>
      </c>
      <c r="B727" t="str">
        <f>VLOOKUP(Table2[[#This Row],[Metabolite ID]],Table18[],2,FALSE)</f>
        <v>Cholesterol in very large HDL</v>
      </c>
      <c r="C727">
        <v>16</v>
      </c>
      <c r="D727">
        <v>57010486</v>
      </c>
      <c r="E727" t="s">
        <v>1009</v>
      </c>
      <c r="F727" t="s">
        <v>894</v>
      </c>
      <c r="G727" t="s">
        <v>895</v>
      </c>
      <c r="H727">
        <v>0.94581899999999997</v>
      </c>
      <c r="I727">
        <v>0.18625900000000001</v>
      </c>
      <c r="J727">
        <v>1.6310399999999999E-2</v>
      </c>
      <c r="K727" s="6">
        <v>3.3999999999999992E-31</v>
      </c>
      <c r="L727">
        <v>37359</v>
      </c>
    </row>
    <row r="728" spans="1:12" x14ac:dyDescent="0.2">
      <c r="A728" t="s">
        <v>841</v>
      </c>
      <c r="B728" t="str">
        <f>VLOOKUP(Table2[[#This Row],[Metabolite ID]],Table18[],2,FALSE)</f>
        <v>Free cholesterol in small VLDL</v>
      </c>
      <c r="C728">
        <v>15</v>
      </c>
      <c r="D728">
        <v>58683366</v>
      </c>
      <c r="E728" t="s">
        <v>1080</v>
      </c>
      <c r="F728" t="s">
        <v>892</v>
      </c>
      <c r="G728" t="s">
        <v>893</v>
      </c>
      <c r="H728">
        <v>0.38849800000000001</v>
      </c>
      <c r="I728">
        <v>8.3535100000000001E-2</v>
      </c>
      <c r="J728">
        <v>7.1874399999999998E-3</v>
      </c>
      <c r="K728" s="6">
        <v>7.7999999999999994E-31</v>
      </c>
      <c r="L728">
        <v>37359</v>
      </c>
    </row>
    <row r="729" spans="1:12" x14ac:dyDescent="0.2">
      <c r="A729" t="s">
        <v>830</v>
      </c>
      <c r="B729" t="str">
        <f>VLOOKUP(Table2[[#This Row],[Metabolite ID]],Table18[],2,FALSE)</f>
        <v>Triglycerides in small HDL</v>
      </c>
      <c r="C729">
        <v>16</v>
      </c>
      <c r="D729">
        <v>57010486</v>
      </c>
      <c r="E729" t="s">
        <v>1009</v>
      </c>
      <c r="F729" t="s">
        <v>894</v>
      </c>
      <c r="G729" t="s">
        <v>895</v>
      </c>
      <c r="H729">
        <v>0.94581700000000002</v>
      </c>
      <c r="I729">
        <v>-0.18845200000000001</v>
      </c>
      <c r="J729">
        <v>1.6331499999999999E-2</v>
      </c>
      <c r="K729" s="6">
        <v>8.8000000000000004E-31</v>
      </c>
      <c r="L729">
        <v>37359</v>
      </c>
    </row>
    <row r="730" spans="1:12" x14ac:dyDescent="0.2">
      <c r="A730" t="s">
        <v>817</v>
      </c>
      <c r="B730" t="str">
        <f>VLOOKUP(Table2[[#This Row],[Metabolite ID]],Table18[],2,FALSE)</f>
        <v>Phosphatidylcholines</v>
      </c>
      <c r="C730">
        <v>18</v>
      </c>
      <c r="D730">
        <v>47109955</v>
      </c>
      <c r="E730" t="s">
        <v>1014</v>
      </c>
      <c r="F730" t="s">
        <v>892</v>
      </c>
      <c r="G730" t="s">
        <v>893</v>
      </c>
      <c r="H730">
        <v>0.98588799999999999</v>
      </c>
      <c r="I730">
        <v>-0.34631299999999998</v>
      </c>
      <c r="J730">
        <v>3.0241500000000001E-2</v>
      </c>
      <c r="K730" s="6">
        <v>9.1999999999999994E-31</v>
      </c>
      <c r="L730">
        <v>37359</v>
      </c>
    </row>
    <row r="731" spans="1:12" x14ac:dyDescent="0.2">
      <c r="A731" t="s">
        <v>853</v>
      </c>
      <c r="B731" t="str">
        <f>VLOOKUP(Table2[[#This Row],[Metabolite ID]],Table18[],2,FALSE)</f>
        <v>Average diameter for VLDL particles</v>
      </c>
      <c r="C731">
        <v>8</v>
      </c>
      <c r="D731">
        <v>126500031</v>
      </c>
      <c r="E731" t="s">
        <v>957</v>
      </c>
      <c r="F731" t="s">
        <v>894</v>
      </c>
      <c r="G731" t="s">
        <v>893</v>
      </c>
      <c r="H731">
        <v>0.58312600000000003</v>
      </c>
      <c r="I731">
        <v>8.4187899999999996E-2</v>
      </c>
      <c r="J731">
        <v>7.33988E-3</v>
      </c>
      <c r="K731" s="6">
        <v>1.1000000000000001E-30</v>
      </c>
      <c r="L731">
        <v>37359</v>
      </c>
    </row>
    <row r="732" spans="1:12" x14ac:dyDescent="0.2">
      <c r="A732" t="s">
        <v>776</v>
      </c>
      <c r="B732" t="str">
        <f>VLOOKUP(Table2[[#This Row],[Metabolite ID]],Table18[],2,FALSE)</f>
        <v>Free cholesterol in large HDL</v>
      </c>
      <c r="C732">
        <v>20</v>
      </c>
      <c r="D732">
        <v>44553722</v>
      </c>
      <c r="E732" t="s">
        <v>1021</v>
      </c>
      <c r="F732" t="s">
        <v>1020</v>
      </c>
      <c r="G732" t="s">
        <v>895</v>
      </c>
      <c r="H732">
        <v>0.81334099999999998</v>
      </c>
      <c r="I732">
        <v>0.102394</v>
      </c>
      <c r="J732">
        <v>8.9801599999999992E-3</v>
      </c>
      <c r="K732" s="6">
        <v>2.1000000000000002E-30</v>
      </c>
      <c r="L732">
        <v>37359</v>
      </c>
    </row>
    <row r="733" spans="1:12" x14ac:dyDescent="0.2">
      <c r="A733" t="s">
        <v>842</v>
      </c>
      <c r="B733" t="str">
        <f>VLOOKUP(Table2[[#This Row],[Metabolite ID]],Table18[],2,FALSE)</f>
        <v>Total lipids in small VLDL</v>
      </c>
      <c r="C733">
        <v>6</v>
      </c>
      <c r="D733">
        <v>161010118</v>
      </c>
      <c r="E733" t="s">
        <v>1036</v>
      </c>
      <c r="F733" t="s">
        <v>892</v>
      </c>
      <c r="G733" t="s">
        <v>893</v>
      </c>
      <c r="H733">
        <v>0.92162699999999997</v>
      </c>
      <c r="I733">
        <v>0.14554500000000001</v>
      </c>
      <c r="J733">
        <v>1.30612E-2</v>
      </c>
      <c r="K733" s="6">
        <v>2.5000000000000002E-30</v>
      </c>
      <c r="L733">
        <v>37359</v>
      </c>
    </row>
    <row r="734" spans="1:12" x14ac:dyDescent="0.2">
      <c r="A734" t="s">
        <v>844</v>
      </c>
      <c r="B734" t="str">
        <f>VLOOKUP(Table2[[#This Row],[Metabolite ID]],Table18[],2,FALSE)</f>
        <v>Phospholipids in small VLDL</v>
      </c>
      <c r="C734">
        <v>19</v>
      </c>
      <c r="D734">
        <v>45411941</v>
      </c>
      <c r="E734" t="s">
        <v>1087</v>
      </c>
      <c r="F734" t="s">
        <v>895</v>
      </c>
      <c r="G734" t="s">
        <v>894</v>
      </c>
      <c r="H734">
        <v>0.84428899999999996</v>
      </c>
      <c r="I734">
        <v>-0.107349</v>
      </c>
      <c r="J734">
        <v>9.6410200000000001E-3</v>
      </c>
      <c r="K734" s="6">
        <v>3.2000000000000003E-30</v>
      </c>
      <c r="L734">
        <v>37359</v>
      </c>
    </row>
    <row r="735" spans="1:12" x14ac:dyDescent="0.2">
      <c r="A735" t="s">
        <v>848</v>
      </c>
      <c r="B735" t="str">
        <f>VLOOKUP(Table2[[#This Row],[Metabolite ID]],Table18[],2,FALSE)</f>
        <v>Phosphoglycerides</v>
      </c>
      <c r="C735">
        <v>18</v>
      </c>
      <c r="D735">
        <v>47109955</v>
      </c>
      <c r="E735" t="s">
        <v>1014</v>
      </c>
      <c r="F735" t="s">
        <v>892</v>
      </c>
      <c r="G735" t="s">
        <v>893</v>
      </c>
      <c r="H735">
        <v>0.98585599999999995</v>
      </c>
      <c r="I735">
        <v>-0.34061200000000003</v>
      </c>
      <c r="J735">
        <v>3.0086600000000002E-2</v>
      </c>
      <c r="K735" s="6">
        <v>3.5000000000000003E-30</v>
      </c>
      <c r="L735">
        <v>37359</v>
      </c>
    </row>
    <row r="736" spans="1:12" x14ac:dyDescent="0.2">
      <c r="A736" t="s">
        <v>811</v>
      </c>
      <c r="B736" t="str">
        <f>VLOOKUP(Table2[[#This Row],[Metabolite ID]],Table18[],2,FALSE)</f>
        <v>Cholesteryl esters in medium VLDL</v>
      </c>
      <c r="C736">
        <v>19</v>
      </c>
      <c r="D736">
        <v>45421877</v>
      </c>
      <c r="E736" t="s">
        <v>1067</v>
      </c>
      <c r="F736" t="s">
        <v>892</v>
      </c>
      <c r="G736" t="s">
        <v>893</v>
      </c>
      <c r="H736">
        <v>0.39159699999999997</v>
      </c>
      <c r="I736">
        <v>-8.1458500000000003E-2</v>
      </c>
      <c r="J736">
        <v>7.2649300000000002E-3</v>
      </c>
      <c r="K736" s="6">
        <v>3.6000000000000003E-30</v>
      </c>
      <c r="L736">
        <v>37359</v>
      </c>
    </row>
    <row r="737" spans="1:12" x14ac:dyDescent="0.2">
      <c r="A737" t="s">
        <v>758</v>
      </c>
      <c r="B737" t="str">
        <f>VLOOKUP(Table2[[#This Row],[Metabolite ID]],Table18[],2,FALSE)</f>
        <v>Average diameter for HDL particles</v>
      </c>
      <c r="C737">
        <v>11</v>
      </c>
      <c r="D737">
        <v>116648917</v>
      </c>
      <c r="E737" t="s">
        <v>1003</v>
      </c>
      <c r="F737" t="s">
        <v>893</v>
      </c>
      <c r="G737" t="s">
        <v>894</v>
      </c>
      <c r="H737">
        <v>0.13254099999999999</v>
      </c>
      <c r="I737">
        <v>-0.11589099999999999</v>
      </c>
      <c r="J737">
        <v>1.0255E-2</v>
      </c>
      <c r="K737" s="6">
        <v>4.6000000000000004E-30</v>
      </c>
      <c r="L737">
        <v>37359</v>
      </c>
    </row>
    <row r="738" spans="1:12" x14ac:dyDescent="0.2">
      <c r="A738" t="s">
        <v>870</v>
      </c>
      <c r="B738" t="str">
        <f>VLOOKUP(Table2[[#This Row],[Metabolite ID]],Table18[],2,FALSE)</f>
        <v>Cholesteryl esters in very small VLDL</v>
      </c>
      <c r="C738">
        <v>2</v>
      </c>
      <c r="D738">
        <v>21267461</v>
      </c>
      <c r="E738" t="s">
        <v>3878</v>
      </c>
      <c r="F738" t="s">
        <v>893</v>
      </c>
      <c r="G738" t="s">
        <v>892</v>
      </c>
      <c r="H738">
        <v>0.67159599999999997</v>
      </c>
      <c r="I738">
        <v>-8.48941E-2</v>
      </c>
      <c r="J738">
        <v>7.4604199999999997E-3</v>
      </c>
      <c r="K738" s="6">
        <v>9.9999999999999994E-30</v>
      </c>
      <c r="L738">
        <v>37359</v>
      </c>
    </row>
    <row r="739" spans="1:12" x14ac:dyDescent="0.2">
      <c r="A739" t="s">
        <v>847</v>
      </c>
      <c r="B739" t="str">
        <f>VLOOKUP(Table2[[#This Row],[Metabolite ID]],Table18[],2,FALSE)</f>
        <v>Total fatty acids</v>
      </c>
      <c r="C739">
        <v>6</v>
      </c>
      <c r="D739">
        <v>161010118</v>
      </c>
      <c r="E739" t="s">
        <v>1036</v>
      </c>
      <c r="F739" t="s">
        <v>892</v>
      </c>
      <c r="G739" t="s">
        <v>893</v>
      </c>
      <c r="H739">
        <v>0.92167100000000002</v>
      </c>
      <c r="I739">
        <v>0.145706</v>
      </c>
      <c r="J739">
        <v>1.31512E-2</v>
      </c>
      <c r="K739" s="6">
        <v>1.1E-29</v>
      </c>
      <c r="L739">
        <v>37359</v>
      </c>
    </row>
    <row r="740" spans="1:12" x14ac:dyDescent="0.2">
      <c r="A740" t="s">
        <v>846</v>
      </c>
      <c r="B740" t="str">
        <f>VLOOKUP(Table2[[#This Row],[Metabolite ID]],Table18[],2,FALSE)</f>
        <v>Total cholines</v>
      </c>
      <c r="C740">
        <v>18</v>
      </c>
      <c r="D740">
        <v>47109955</v>
      </c>
      <c r="E740" t="s">
        <v>1014</v>
      </c>
      <c r="F740" t="s">
        <v>892</v>
      </c>
      <c r="G740" t="s">
        <v>893</v>
      </c>
      <c r="H740">
        <v>0.98586700000000005</v>
      </c>
      <c r="I740">
        <v>-0.336229</v>
      </c>
      <c r="J740">
        <v>3.00938E-2</v>
      </c>
      <c r="K740" s="6">
        <v>1.6999999999999999E-29</v>
      </c>
      <c r="L740">
        <v>37359</v>
      </c>
    </row>
    <row r="741" spans="1:12" x14ac:dyDescent="0.2">
      <c r="A741" t="s">
        <v>789</v>
      </c>
      <c r="B741" t="str">
        <f>VLOOKUP(Table2[[#This Row],[Metabolite ID]],Table18[],2,FALSE)</f>
        <v>Cholesteryl esters in large VLDL</v>
      </c>
      <c r="C741">
        <v>2</v>
      </c>
      <c r="D741">
        <v>21221035</v>
      </c>
      <c r="E741" t="s">
        <v>1024</v>
      </c>
      <c r="F741" t="s">
        <v>892</v>
      </c>
      <c r="G741" t="s">
        <v>894</v>
      </c>
      <c r="H741">
        <v>0.20683000000000001</v>
      </c>
      <c r="I741">
        <v>-9.8154099999999994E-2</v>
      </c>
      <c r="J741">
        <v>8.6346500000000007E-3</v>
      </c>
      <c r="K741" s="6">
        <v>1.9999999999999999E-29</v>
      </c>
      <c r="L741">
        <v>37359</v>
      </c>
    </row>
    <row r="742" spans="1:12" x14ac:dyDescent="0.2">
      <c r="A742" t="s">
        <v>816</v>
      </c>
      <c r="B742" t="str">
        <f>VLOOKUP(Table2[[#This Row],[Metabolite ID]],Table18[],2,FALSE)</f>
        <v>Triglycerides in medium VLDL</v>
      </c>
      <c r="C742">
        <v>7</v>
      </c>
      <c r="D742">
        <v>73015369</v>
      </c>
      <c r="E742" t="s">
        <v>1041</v>
      </c>
      <c r="F742" t="s">
        <v>893</v>
      </c>
      <c r="G742" t="s">
        <v>892</v>
      </c>
      <c r="H742">
        <v>0.87208699999999995</v>
      </c>
      <c r="I742">
        <v>0.11573700000000001</v>
      </c>
      <c r="J742">
        <v>1.04803E-2</v>
      </c>
      <c r="K742" s="6">
        <v>2.1999999999999999E-29</v>
      </c>
      <c r="L742">
        <v>37359</v>
      </c>
    </row>
    <row r="743" spans="1:12" x14ac:dyDescent="0.2">
      <c r="A743" t="s">
        <v>776</v>
      </c>
      <c r="B743" t="str">
        <f>VLOOKUP(Table2[[#This Row],[Metabolite ID]],Table18[],2,FALSE)</f>
        <v>Free cholesterol in large HDL</v>
      </c>
      <c r="C743">
        <v>11</v>
      </c>
      <c r="D743">
        <v>116648917</v>
      </c>
      <c r="E743" t="s">
        <v>1003</v>
      </c>
      <c r="F743" t="s">
        <v>893</v>
      </c>
      <c r="G743" t="s">
        <v>894</v>
      </c>
      <c r="H743">
        <v>0.13254099999999999</v>
      </c>
      <c r="I743">
        <v>-0.113596</v>
      </c>
      <c r="J743">
        <v>1.02684E-2</v>
      </c>
      <c r="K743" s="6">
        <v>2.6000000000000002E-29</v>
      </c>
      <c r="L743">
        <v>37359</v>
      </c>
    </row>
    <row r="744" spans="1:12" x14ac:dyDescent="0.2">
      <c r="A744" t="s">
        <v>860</v>
      </c>
      <c r="B744" t="str">
        <f>VLOOKUP(Table2[[#This Row],[Metabolite ID]],Table18[],2,FALSE)</f>
        <v>Phospholipids in very large HDL</v>
      </c>
      <c r="C744">
        <v>11</v>
      </c>
      <c r="D744">
        <v>116648917</v>
      </c>
      <c r="E744" t="s">
        <v>1003</v>
      </c>
      <c r="F744" t="s">
        <v>893</v>
      </c>
      <c r="G744" t="s">
        <v>894</v>
      </c>
      <c r="H744">
        <v>0.132544</v>
      </c>
      <c r="I744">
        <v>-0.11394700000000001</v>
      </c>
      <c r="J744">
        <v>1.0252900000000001E-2</v>
      </c>
      <c r="K744" s="6">
        <v>2.7000000000000002E-29</v>
      </c>
      <c r="L744">
        <v>37359</v>
      </c>
    </row>
    <row r="745" spans="1:12" x14ac:dyDescent="0.2">
      <c r="A745" t="s">
        <v>850</v>
      </c>
      <c r="B745" t="str">
        <f>VLOOKUP(Table2[[#This Row],[Metabolite ID]],Table18[],2,FALSE)</f>
        <v>Degree of unsaturation</v>
      </c>
      <c r="C745">
        <v>11</v>
      </c>
      <c r="D745">
        <v>116648917</v>
      </c>
      <c r="E745" t="s">
        <v>1003</v>
      </c>
      <c r="F745" t="s">
        <v>893</v>
      </c>
      <c r="G745" t="s">
        <v>894</v>
      </c>
      <c r="H745">
        <v>0.132664</v>
      </c>
      <c r="I745">
        <v>-0.11508699999999999</v>
      </c>
      <c r="J745">
        <v>1.03322E-2</v>
      </c>
      <c r="K745" s="6">
        <v>2.7999999999999986E-29</v>
      </c>
      <c r="L745">
        <v>37359</v>
      </c>
    </row>
    <row r="746" spans="1:12" x14ac:dyDescent="0.2">
      <c r="A746" t="s">
        <v>810</v>
      </c>
      <c r="B746" t="str">
        <f>VLOOKUP(Table2[[#This Row],[Metabolite ID]],Table18[],2,FALSE)</f>
        <v>Cholesterol in medium VLDL</v>
      </c>
      <c r="C746">
        <v>19</v>
      </c>
      <c r="D746">
        <v>45421877</v>
      </c>
      <c r="E746" t="s">
        <v>1067</v>
      </c>
      <c r="F746" t="s">
        <v>892</v>
      </c>
      <c r="G746" t="s">
        <v>893</v>
      </c>
      <c r="H746">
        <v>0.39159300000000002</v>
      </c>
      <c r="I746">
        <v>-7.9905199999999996E-2</v>
      </c>
      <c r="J746">
        <v>7.2647800000000002E-3</v>
      </c>
      <c r="K746" s="6">
        <v>3.0999999999999986E-29</v>
      </c>
      <c r="L746">
        <v>37359</v>
      </c>
    </row>
    <row r="747" spans="1:12" x14ac:dyDescent="0.2">
      <c r="A747" t="s">
        <v>840</v>
      </c>
      <c r="B747" t="str">
        <f>VLOOKUP(Table2[[#This Row],[Metabolite ID]],Table18[],2,FALSE)</f>
        <v>Cholesteryl esters in small VLDL</v>
      </c>
      <c r="C747">
        <v>11</v>
      </c>
      <c r="D747">
        <v>116648917</v>
      </c>
      <c r="E747" t="s">
        <v>1003</v>
      </c>
      <c r="F747" t="s">
        <v>893</v>
      </c>
      <c r="G747" t="s">
        <v>894</v>
      </c>
      <c r="H747">
        <v>0.13253899999999999</v>
      </c>
      <c r="I747">
        <v>0.113955</v>
      </c>
      <c r="J747">
        <v>1.02869E-2</v>
      </c>
      <c r="K747" s="6">
        <v>4.6999999999999998E-29</v>
      </c>
      <c r="L747">
        <v>37359</v>
      </c>
    </row>
    <row r="748" spans="1:12" x14ac:dyDescent="0.2">
      <c r="A748" t="s">
        <v>844</v>
      </c>
      <c r="B748" t="str">
        <f>VLOOKUP(Table2[[#This Row],[Metabolite ID]],Table18[],2,FALSE)</f>
        <v>Phospholipids in small VLDL</v>
      </c>
      <c r="C748">
        <v>15</v>
      </c>
      <c r="D748">
        <v>58722590</v>
      </c>
      <c r="E748" t="s">
        <v>1082</v>
      </c>
      <c r="F748" t="s">
        <v>893</v>
      </c>
      <c r="G748" t="s">
        <v>1081</v>
      </c>
      <c r="H748">
        <v>0.790829</v>
      </c>
      <c r="I748">
        <v>-9.38996E-2</v>
      </c>
      <c r="J748">
        <v>8.6335800000000001E-3</v>
      </c>
      <c r="K748" s="6">
        <v>4.9999999999999993E-29</v>
      </c>
      <c r="L748">
        <v>37359</v>
      </c>
    </row>
    <row r="749" spans="1:12" x14ac:dyDescent="0.2">
      <c r="A749" t="s">
        <v>830</v>
      </c>
      <c r="B749" t="str">
        <f>VLOOKUP(Table2[[#This Row],[Metabolite ID]],Table18[],2,FALSE)</f>
        <v>Triglycerides in small HDL</v>
      </c>
      <c r="C749">
        <v>19</v>
      </c>
      <c r="D749">
        <v>8429323</v>
      </c>
      <c r="E749" t="s">
        <v>1017</v>
      </c>
      <c r="F749" t="s">
        <v>893</v>
      </c>
      <c r="G749" t="s">
        <v>892</v>
      </c>
      <c r="H749">
        <v>0.980379</v>
      </c>
      <c r="I749">
        <v>0.28345900000000002</v>
      </c>
      <c r="J749">
        <v>2.5511699999999991E-2</v>
      </c>
      <c r="K749" s="6">
        <v>5.2000000000000004E-29</v>
      </c>
      <c r="L749">
        <v>37359</v>
      </c>
    </row>
    <row r="750" spans="1:12" x14ac:dyDescent="0.2">
      <c r="A750" t="s">
        <v>869</v>
      </c>
      <c r="B750" t="str">
        <f>VLOOKUP(Table2[[#This Row],[Metabolite ID]],Table18[],2,FALSE)</f>
        <v>Cholesterol in very small VLDL</v>
      </c>
      <c r="C750">
        <v>15</v>
      </c>
      <c r="D750">
        <v>58678720</v>
      </c>
      <c r="E750" t="s">
        <v>3854</v>
      </c>
      <c r="F750" t="s">
        <v>895</v>
      </c>
      <c r="G750" t="s">
        <v>894</v>
      </c>
      <c r="H750">
        <v>0.35012599999999999</v>
      </c>
      <c r="I750">
        <v>8.2596900000000001E-2</v>
      </c>
      <c r="J750">
        <v>7.3648999999999997E-3</v>
      </c>
      <c r="K750" s="6">
        <v>5.5999999999999971E-29</v>
      </c>
      <c r="L750">
        <v>37359</v>
      </c>
    </row>
    <row r="751" spans="1:12" x14ac:dyDescent="0.2">
      <c r="A751" t="s">
        <v>777</v>
      </c>
      <c r="B751" t="str">
        <f>VLOOKUP(Table2[[#This Row],[Metabolite ID]],Table18[],2,FALSE)</f>
        <v>Total lipids in large HDL</v>
      </c>
      <c r="C751">
        <v>19</v>
      </c>
      <c r="D751">
        <v>45411941</v>
      </c>
      <c r="E751" t="s">
        <v>1087</v>
      </c>
      <c r="F751" t="s">
        <v>895</v>
      </c>
      <c r="G751" t="s">
        <v>894</v>
      </c>
      <c r="H751">
        <v>0.84428899999999996</v>
      </c>
      <c r="I751">
        <v>0.105905</v>
      </c>
      <c r="J751">
        <v>9.6464299999999992E-3</v>
      </c>
      <c r="K751" s="6">
        <v>6.0999999999999999E-29</v>
      </c>
      <c r="L751">
        <v>37359</v>
      </c>
    </row>
    <row r="752" spans="1:12" x14ac:dyDescent="0.2">
      <c r="A752" t="s">
        <v>854</v>
      </c>
      <c r="B752" t="str">
        <f>VLOOKUP(Table2[[#This Row],[Metabolite ID]],Table18[],2,FALSE)</f>
        <v>Triglycerides in VLDL</v>
      </c>
      <c r="C752">
        <v>7</v>
      </c>
      <c r="D752">
        <v>73015369</v>
      </c>
      <c r="E752" t="s">
        <v>1041</v>
      </c>
      <c r="F752" t="s">
        <v>893</v>
      </c>
      <c r="G752" t="s">
        <v>892</v>
      </c>
      <c r="H752">
        <v>0.87208699999999995</v>
      </c>
      <c r="I752">
        <v>0.114713</v>
      </c>
      <c r="J752">
        <v>1.0479499999999999E-2</v>
      </c>
      <c r="K752" s="6">
        <v>7.3E-29</v>
      </c>
      <c r="L752">
        <v>37359</v>
      </c>
    </row>
    <row r="753" spans="1:12" x14ac:dyDescent="0.2">
      <c r="A753" t="s">
        <v>839</v>
      </c>
      <c r="B753" t="str">
        <f>VLOOKUP(Table2[[#This Row],[Metabolite ID]],Table18[],2,FALSE)</f>
        <v>Cholesterol in small VLDL</v>
      </c>
      <c r="C753">
        <v>8</v>
      </c>
      <c r="D753">
        <v>19824667</v>
      </c>
      <c r="E753" t="s">
        <v>1095</v>
      </c>
      <c r="F753" t="s">
        <v>894</v>
      </c>
      <c r="G753" t="s">
        <v>895</v>
      </c>
      <c r="H753">
        <v>0.70707699999999996</v>
      </c>
      <c r="I753">
        <v>8.4586499999999995E-2</v>
      </c>
      <c r="J753">
        <v>7.6396399999999996E-3</v>
      </c>
      <c r="K753" s="6">
        <v>1.3000000000000002E-28</v>
      </c>
      <c r="L753">
        <v>37359</v>
      </c>
    </row>
    <row r="754" spans="1:12" x14ac:dyDescent="0.2">
      <c r="A754" t="s">
        <v>808</v>
      </c>
      <c r="B754" t="str">
        <f>VLOOKUP(Table2[[#This Row],[Metabolite ID]],Table18[],2,FALSE)</f>
        <v>Triglycerides in medium LDL</v>
      </c>
      <c r="C754">
        <v>2</v>
      </c>
      <c r="D754">
        <v>27730940</v>
      </c>
      <c r="E754" t="s">
        <v>967</v>
      </c>
      <c r="F754" t="s">
        <v>895</v>
      </c>
      <c r="G754" t="s">
        <v>894</v>
      </c>
      <c r="H754">
        <v>0.39645000000000002</v>
      </c>
      <c r="I754">
        <v>7.8098699999999993E-2</v>
      </c>
      <c r="J754">
        <v>7.1434000000000003E-3</v>
      </c>
      <c r="K754" s="6">
        <v>1.8000000000000002E-28</v>
      </c>
      <c r="L754">
        <v>37359</v>
      </c>
    </row>
    <row r="755" spans="1:12" x14ac:dyDescent="0.2">
      <c r="A755" t="s">
        <v>837</v>
      </c>
      <c r="B755" t="str">
        <f>VLOOKUP(Table2[[#This Row],[Metabolite ID]],Table18[],2,FALSE)</f>
        <v>Triglycerides in small LDL</v>
      </c>
      <c r="C755">
        <v>19</v>
      </c>
      <c r="D755">
        <v>45382675</v>
      </c>
      <c r="E755" t="s">
        <v>3885</v>
      </c>
      <c r="F755" t="s">
        <v>893</v>
      </c>
      <c r="G755" t="s">
        <v>892</v>
      </c>
      <c r="H755">
        <v>0.95076799999999995</v>
      </c>
      <c r="I755">
        <v>0.17705499999999999</v>
      </c>
      <c r="J755">
        <v>1.6285999999999998E-2</v>
      </c>
      <c r="K755" s="6">
        <v>1.8000000000000002E-28</v>
      </c>
      <c r="L755">
        <v>37359</v>
      </c>
    </row>
    <row r="756" spans="1:12" x14ac:dyDescent="0.2">
      <c r="A756" t="s">
        <v>852</v>
      </c>
      <c r="B756" t="str">
        <f>VLOOKUP(Table2[[#This Row],[Metabolite ID]],Table18[],2,FALSE)</f>
        <v>VLDL cholesterol</v>
      </c>
      <c r="C756">
        <v>19</v>
      </c>
      <c r="D756">
        <v>11198187</v>
      </c>
      <c r="E756" t="s">
        <v>3864</v>
      </c>
      <c r="F756" t="s">
        <v>894</v>
      </c>
      <c r="G756" t="s">
        <v>895</v>
      </c>
      <c r="H756">
        <v>0.88063599999999997</v>
      </c>
      <c r="I756">
        <v>0.116798</v>
      </c>
      <c r="J756">
        <v>1.08395E-2</v>
      </c>
      <c r="K756" s="6">
        <v>1.9999999999999995E-28</v>
      </c>
      <c r="L756">
        <v>37359</v>
      </c>
    </row>
    <row r="757" spans="1:12" x14ac:dyDescent="0.2">
      <c r="A757" t="s">
        <v>778</v>
      </c>
      <c r="B757" t="str">
        <f>VLOOKUP(Table2[[#This Row],[Metabolite ID]],Table18[],2,FALSE)</f>
        <v>Concentration of large HDL particles</v>
      </c>
      <c r="C757">
        <v>19</v>
      </c>
      <c r="D757">
        <v>45411941</v>
      </c>
      <c r="E757" t="s">
        <v>1087</v>
      </c>
      <c r="F757" t="s">
        <v>895</v>
      </c>
      <c r="G757" t="s">
        <v>894</v>
      </c>
      <c r="H757">
        <v>0.84428899999999996</v>
      </c>
      <c r="I757">
        <v>0.10494199999999999</v>
      </c>
      <c r="J757">
        <v>9.6479300000000007E-3</v>
      </c>
      <c r="K757" s="6">
        <v>2.1000000000000001E-28</v>
      </c>
      <c r="L757">
        <v>37359</v>
      </c>
    </row>
    <row r="758" spans="1:12" x14ac:dyDescent="0.2">
      <c r="A758" t="s">
        <v>843</v>
      </c>
      <c r="B758" t="str">
        <f>VLOOKUP(Table2[[#This Row],[Metabolite ID]],Table18[],2,FALSE)</f>
        <v>Concentration of small VLDL particles</v>
      </c>
      <c r="C758">
        <v>19</v>
      </c>
      <c r="D758">
        <v>8429323</v>
      </c>
      <c r="E758" t="s">
        <v>1017</v>
      </c>
      <c r="F758" t="s">
        <v>893</v>
      </c>
      <c r="G758" t="s">
        <v>892</v>
      </c>
      <c r="H758">
        <v>0.980379</v>
      </c>
      <c r="I758">
        <v>0.27907799999999999</v>
      </c>
      <c r="J758">
        <v>2.5467E-2</v>
      </c>
      <c r="K758" s="6">
        <v>2.7000000000000003E-28</v>
      </c>
      <c r="L758">
        <v>37359</v>
      </c>
    </row>
    <row r="759" spans="1:12" x14ac:dyDescent="0.2">
      <c r="A759" t="s">
        <v>801</v>
      </c>
      <c r="B759" t="str">
        <f>VLOOKUP(Table2[[#This Row],[Metabolite ID]],Table18[],2,FALSE)</f>
        <v>Triglycerides in medium HDL</v>
      </c>
      <c r="C759">
        <v>16</v>
      </c>
      <c r="D759">
        <v>57010486</v>
      </c>
      <c r="E759" t="s">
        <v>1009</v>
      </c>
      <c r="F759" t="s">
        <v>894</v>
      </c>
      <c r="G759" t="s">
        <v>895</v>
      </c>
      <c r="H759">
        <v>0.94581899999999997</v>
      </c>
      <c r="I759">
        <v>-0.18280399999999999</v>
      </c>
      <c r="J759">
        <v>1.6335599999999999E-2</v>
      </c>
      <c r="K759" s="6">
        <v>2.9000000000000001E-28</v>
      </c>
      <c r="L759">
        <v>37359</v>
      </c>
    </row>
    <row r="760" spans="1:12" x14ac:dyDescent="0.2">
      <c r="A760" t="s">
        <v>787</v>
      </c>
      <c r="B760" t="str">
        <f>VLOOKUP(Table2[[#This Row],[Metabolite ID]],Table18[],2,FALSE)</f>
        <v>Triglycerides in large LDL</v>
      </c>
      <c r="C760">
        <v>2</v>
      </c>
      <c r="D760">
        <v>27730940</v>
      </c>
      <c r="E760" t="s">
        <v>967</v>
      </c>
      <c r="F760" t="s">
        <v>895</v>
      </c>
      <c r="G760" t="s">
        <v>894</v>
      </c>
      <c r="H760">
        <v>0.39644099999999999</v>
      </c>
      <c r="I760">
        <v>7.7861799999999995E-2</v>
      </c>
      <c r="J760">
        <v>7.1393799999999999E-3</v>
      </c>
      <c r="K760" s="6">
        <v>3.3000000000000002E-28</v>
      </c>
      <c r="L760">
        <v>37359</v>
      </c>
    </row>
    <row r="761" spans="1:12" x14ac:dyDescent="0.2">
      <c r="A761" t="s">
        <v>776</v>
      </c>
      <c r="B761" t="str">
        <f>VLOOKUP(Table2[[#This Row],[Metabolite ID]],Table18[],2,FALSE)</f>
        <v>Free cholesterol in large HDL</v>
      </c>
      <c r="C761">
        <v>11</v>
      </c>
      <c r="D761">
        <v>61557803</v>
      </c>
      <c r="E761" t="s">
        <v>1002</v>
      </c>
      <c r="F761" t="s">
        <v>895</v>
      </c>
      <c r="G761" t="s">
        <v>894</v>
      </c>
      <c r="H761">
        <v>0.65229599999999999</v>
      </c>
      <c r="I761">
        <v>8.1129800000000002E-2</v>
      </c>
      <c r="J761">
        <v>7.3157099999999996E-3</v>
      </c>
      <c r="K761" s="6">
        <v>3.6000000000000003E-28</v>
      </c>
      <c r="L761">
        <v>37359</v>
      </c>
    </row>
    <row r="762" spans="1:12" x14ac:dyDescent="0.2">
      <c r="A762" t="s">
        <v>837</v>
      </c>
      <c r="B762" t="str">
        <f>VLOOKUP(Table2[[#This Row],[Metabolite ID]],Table18[],2,FALSE)</f>
        <v>Triglycerides in small LDL</v>
      </c>
      <c r="C762">
        <v>2</v>
      </c>
      <c r="D762">
        <v>21232804</v>
      </c>
      <c r="E762" t="s">
        <v>3886</v>
      </c>
      <c r="F762" t="s">
        <v>893</v>
      </c>
      <c r="G762" t="s">
        <v>892</v>
      </c>
      <c r="H762">
        <v>0.484014</v>
      </c>
      <c r="I762">
        <v>-7.5183899999999998E-2</v>
      </c>
      <c r="J762">
        <v>6.9857299999999999E-3</v>
      </c>
      <c r="K762" s="6">
        <v>3.8999999999999986E-28</v>
      </c>
      <c r="L762">
        <v>37359</v>
      </c>
    </row>
    <row r="763" spans="1:12" x14ac:dyDescent="0.2">
      <c r="A763" t="s">
        <v>811</v>
      </c>
      <c r="B763" t="str">
        <f>VLOOKUP(Table2[[#This Row],[Metabolite ID]],Table18[],2,FALSE)</f>
        <v>Cholesteryl esters in medium VLDL</v>
      </c>
      <c r="C763">
        <v>1</v>
      </c>
      <c r="D763">
        <v>62936912</v>
      </c>
      <c r="E763" t="s">
        <v>1109</v>
      </c>
      <c r="F763" t="s">
        <v>895</v>
      </c>
      <c r="G763" t="s">
        <v>894</v>
      </c>
      <c r="H763">
        <v>0.353076</v>
      </c>
      <c r="I763">
        <v>-8.0884399999999995E-2</v>
      </c>
      <c r="J763">
        <v>7.4207199999999996E-3</v>
      </c>
      <c r="K763" s="6">
        <v>4.3E-28</v>
      </c>
      <c r="L763">
        <v>37359</v>
      </c>
    </row>
    <row r="764" spans="1:12" x14ac:dyDescent="0.2">
      <c r="A764" t="s">
        <v>759</v>
      </c>
      <c r="B764" t="str">
        <f>VLOOKUP(Table2[[#This Row],[Metabolite ID]],Table18[],2,FALSE)</f>
        <v>Triglycerides in HDL</v>
      </c>
      <c r="C764">
        <v>8</v>
      </c>
      <c r="D764">
        <v>19836646</v>
      </c>
      <c r="E764" t="s">
        <v>3881</v>
      </c>
      <c r="F764" t="s">
        <v>895</v>
      </c>
      <c r="G764" t="s">
        <v>894</v>
      </c>
      <c r="H764">
        <v>0.90091299999999996</v>
      </c>
      <c r="I764">
        <v>0.12831100000000001</v>
      </c>
      <c r="J764">
        <v>1.17304E-2</v>
      </c>
      <c r="K764" s="6">
        <v>4.5000000000000007E-28</v>
      </c>
      <c r="L764">
        <v>37359</v>
      </c>
    </row>
    <row r="765" spans="1:12" x14ac:dyDescent="0.2">
      <c r="A765" t="s">
        <v>856</v>
      </c>
      <c r="B765" t="str">
        <f>VLOOKUP(Table2[[#This Row],[Metabolite ID]],Table18[],2,FALSE)</f>
        <v>Cholesteryl esters in very large HDL</v>
      </c>
      <c r="C765">
        <v>16</v>
      </c>
      <c r="D765">
        <v>57010486</v>
      </c>
      <c r="E765" t="s">
        <v>1009</v>
      </c>
      <c r="F765" t="s">
        <v>894</v>
      </c>
      <c r="G765" t="s">
        <v>895</v>
      </c>
      <c r="H765">
        <v>0.94581899999999997</v>
      </c>
      <c r="I765">
        <v>0.17621100000000001</v>
      </c>
      <c r="J765">
        <v>1.6316799999999999E-2</v>
      </c>
      <c r="K765" s="6">
        <v>4.5000000000000007E-28</v>
      </c>
      <c r="L765">
        <v>37359</v>
      </c>
    </row>
    <row r="766" spans="1:12" x14ac:dyDescent="0.2">
      <c r="A766" t="s">
        <v>756</v>
      </c>
      <c r="B766" t="str">
        <f>VLOOKUP(Table2[[#This Row],[Metabolite ID]],Table18[],2,FALSE)</f>
        <v>Glycoprotein acetyls</v>
      </c>
      <c r="C766">
        <v>16</v>
      </c>
      <c r="D766">
        <v>72079657</v>
      </c>
      <c r="E766" t="s">
        <v>3887</v>
      </c>
      <c r="F766" t="s">
        <v>894</v>
      </c>
      <c r="G766" t="s">
        <v>895</v>
      </c>
      <c r="H766">
        <v>0.80580700000000005</v>
      </c>
      <c r="I766">
        <v>-9.8620399999999997E-2</v>
      </c>
      <c r="J766">
        <v>8.9722799999999991E-3</v>
      </c>
      <c r="K766" s="6">
        <v>5.5000000000000006E-28</v>
      </c>
      <c r="L766">
        <v>37359</v>
      </c>
    </row>
    <row r="767" spans="1:12" x14ac:dyDescent="0.2">
      <c r="A767" t="s">
        <v>844</v>
      </c>
      <c r="B767" t="str">
        <f>VLOOKUP(Table2[[#This Row],[Metabolite ID]],Table18[],2,FALSE)</f>
        <v>Phospholipids in small VLDL</v>
      </c>
      <c r="C767">
        <v>19</v>
      </c>
      <c r="D767">
        <v>8429323</v>
      </c>
      <c r="E767" t="s">
        <v>1017</v>
      </c>
      <c r="F767" t="s">
        <v>893</v>
      </c>
      <c r="G767" t="s">
        <v>892</v>
      </c>
      <c r="H767">
        <v>0.980379</v>
      </c>
      <c r="I767">
        <v>0.27732099999999998</v>
      </c>
      <c r="J767">
        <v>2.5467400000000001E-2</v>
      </c>
      <c r="K767" s="6">
        <v>5.6000000000000005E-28</v>
      </c>
      <c r="L767">
        <v>37359</v>
      </c>
    </row>
    <row r="768" spans="1:12" x14ac:dyDescent="0.2">
      <c r="A768" t="s">
        <v>759</v>
      </c>
      <c r="B768" t="str">
        <f>VLOOKUP(Table2[[#This Row],[Metabolite ID]],Table18[],2,FALSE)</f>
        <v>Triglycerides in HDL</v>
      </c>
      <c r="C768">
        <v>1</v>
      </c>
      <c r="D768">
        <v>62931632</v>
      </c>
      <c r="E768" t="s">
        <v>1057</v>
      </c>
      <c r="F768" t="s">
        <v>894</v>
      </c>
      <c r="G768" t="s">
        <v>892</v>
      </c>
      <c r="H768">
        <v>0.35761100000000001</v>
      </c>
      <c r="I768">
        <v>-8.2203600000000002E-2</v>
      </c>
      <c r="J768">
        <v>7.4248099999999996E-3</v>
      </c>
      <c r="K768" s="6">
        <v>6.0000000000000009E-28</v>
      </c>
      <c r="L768">
        <v>37359</v>
      </c>
    </row>
    <row r="769" spans="1:12" x14ac:dyDescent="0.2">
      <c r="A769" t="s">
        <v>850</v>
      </c>
      <c r="B769" t="str">
        <f>VLOOKUP(Table2[[#This Row],[Metabolite ID]],Table18[],2,FALSE)</f>
        <v>Degree of unsaturation</v>
      </c>
      <c r="C769">
        <v>6</v>
      </c>
      <c r="D769">
        <v>161010118</v>
      </c>
      <c r="E769" t="s">
        <v>1036</v>
      </c>
      <c r="F769" t="s">
        <v>892</v>
      </c>
      <c r="G769" t="s">
        <v>893</v>
      </c>
      <c r="H769">
        <v>0.92166899999999996</v>
      </c>
      <c r="I769">
        <v>-0.14316400000000001</v>
      </c>
      <c r="J769">
        <v>1.3161300000000001E-2</v>
      </c>
      <c r="K769" s="6">
        <v>6.5000000000000004E-28</v>
      </c>
      <c r="L769">
        <v>37359</v>
      </c>
    </row>
    <row r="770" spans="1:12" x14ac:dyDescent="0.2">
      <c r="A770" t="s">
        <v>768</v>
      </c>
      <c r="B770" t="str">
        <f>VLOOKUP(Table2[[#This Row],[Metabolite ID]],Table18[],2,FALSE)</f>
        <v>Isoleucine</v>
      </c>
      <c r="C770">
        <v>2</v>
      </c>
      <c r="D770">
        <v>27730940</v>
      </c>
      <c r="E770" t="s">
        <v>967</v>
      </c>
      <c r="F770" t="s">
        <v>895</v>
      </c>
      <c r="G770" t="s">
        <v>894</v>
      </c>
      <c r="H770">
        <v>0.39650999999999997</v>
      </c>
      <c r="I770">
        <v>7.8755099999999995E-2</v>
      </c>
      <c r="J770">
        <v>7.1606200000000004E-3</v>
      </c>
      <c r="K770" s="6">
        <v>7.4000000000000004E-28</v>
      </c>
      <c r="L770">
        <v>37359</v>
      </c>
    </row>
    <row r="771" spans="1:12" x14ac:dyDescent="0.2">
      <c r="A771" t="s">
        <v>875</v>
      </c>
      <c r="B771" t="str">
        <f>VLOOKUP(Table2[[#This Row],[Metabolite ID]],Table18[],2,FALSE)</f>
        <v>Triglycerides in very small VLDL</v>
      </c>
      <c r="C771">
        <v>19</v>
      </c>
      <c r="D771">
        <v>8429323</v>
      </c>
      <c r="E771" t="s">
        <v>1017</v>
      </c>
      <c r="F771" t="s">
        <v>893</v>
      </c>
      <c r="G771" t="s">
        <v>892</v>
      </c>
      <c r="H771">
        <v>0.980379</v>
      </c>
      <c r="I771">
        <v>0.27586100000000002</v>
      </c>
      <c r="J771">
        <v>2.5477300000000001E-2</v>
      </c>
      <c r="K771" s="6">
        <v>8.0000000000000007E-28</v>
      </c>
      <c r="L771">
        <v>37359</v>
      </c>
    </row>
    <row r="772" spans="1:12" x14ac:dyDescent="0.2">
      <c r="A772" t="s">
        <v>853</v>
      </c>
      <c r="B772" t="str">
        <f>VLOOKUP(Table2[[#This Row],[Metabolite ID]],Table18[],2,FALSE)</f>
        <v>Average diameter for VLDL particles</v>
      </c>
      <c r="C772">
        <v>2</v>
      </c>
      <c r="D772">
        <v>21231524</v>
      </c>
      <c r="E772" t="s">
        <v>3871</v>
      </c>
      <c r="F772" t="s">
        <v>893</v>
      </c>
      <c r="G772" t="s">
        <v>892</v>
      </c>
      <c r="H772">
        <v>0.79466800000000004</v>
      </c>
      <c r="I772">
        <v>9.4791299999999995E-2</v>
      </c>
      <c r="J772">
        <v>8.6179599999999992E-3</v>
      </c>
      <c r="K772" s="6">
        <v>8.7000000000000008E-28</v>
      </c>
      <c r="L772">
        <v>37359</v>
      </c>
    </row>
    <row r="773" spans="1:12" x14ac:dyDescent="0.2">
      <c r="A773" t="s">
        <v>787</v>
      </c>
      <c r="B773" t="str">
        <f>VLOOKUP(Table2[[#This Row],[Metabolite ID]],Table18[],2,FALSE)</f>
        <v>Triglycerides in large LDL</v>
      </c>
      <c r="C773">
        <v>19</v>
      </c>
      <c r="D773">
        <v>45382675</v>
      </c>
      <c r="E773" t="s">
        <v>3885</v>
      </c>
      <c r="F773" t="s">
        <v>893</v>
      </c>
      <c r="G773" t="s">
        <v>892</v>
      </c>
      <c r="H773">
        <v>0.95076799999999995</v>
      </c>
      <c r="I773">
        <v>0.171178</v>
      </c>
      <c r="J773">
        <v>1.62869E-2</v>
      </c>
      <c r="K773" s="6">
        <v>1.1000000000000001E-27</v>
      </c>
      <c r="L773">
        <v>37359</v>
      </c>
    </row>
    <row r="774" spans="1:12" x14ac:dyDescent="0.2">
      <c r="A774" t="s">
        <v>840</v>
      </c>
      <c r="B774" t="str">
        <f>VLOOKUP(Table2[[#This Row],[Metabolite ID]],Table18[],2,FALSE)</f>
        <v>Cholesteryl esters in small VLDL</v>
      </c>
      <c r="C774">
        <v>1</v>
      </c>
      <c r="D774">
        <v>109818306</v>
      </c>
      <c r="E774" t="s">
        <v>3870</v>
      </c>
      <c r="F774" t="s">
        <v>893</v>
      </c>
      <c r="G774" t="s">
        <v>895</v>
      </c>
      <c r="H774">
        <v>0.22051899999999999</v>
      </c>
      <c r="I774">
        <v>-9.0034400000000001E-2</v>
      </c>
      <c r="J774">
        <v>8.4037999999999995E-3</v>
      </c>
      <c r="K774" s="6">
        <v>1.1000000000000001E-27</v>
      </c>
      <c r="L774">
        <v>37359</v>
      </c>
    </row>
    <row r="775" spans="1:12" x14ac:dyDescent="0.2">
      <c r="A775" t="s">
        <v>776</v>
      </c>
      <c r="B775" t="str">
        <f>VLOOKUP(Table2[[#This Row],[Metabolite ID]],Table18[],2,FALSE)</f>
        <v>Free cholesterol in large HDL</v>
      </c>
      <c r="C775">
        <v>19</v>
      </c>
      <c r="D775">
        <v>45411941</v>
      </c>
      <c r="E775" t="s">
        <v>1087</v>
      </c>
      <c r="F775" t="s">
        <v>895</v>
      </c>
      <c r="G775" t="s">
        <v>894</v>
      </c>
      <c r="H775">
        <v>0.84428899999999996</v>
      </c>
      <c r="I775">
        <v>0.10292900000000001</v>
      </c>
      <c r="J775">
        <v>9.6362600000000007E-3</v>
      </c>
      <c r="K775" s="6">
        <v>1.4E-27</v>
      </c>
      <c r="L775">
        <v>37359</v>
      </c>
    </row>
    <row r="776" spans="1:12" x14ac:dyDescent="0.2">
      <c r="A776" t="s">
        <v>745</v>
      </c>
      <c r="B776" t="str">
        <f>VLOOKUP(Table2[[#This Row],[Metabolite ID]],Table18[],2,FALSE)</f>
        <v>Apolipoprotein A1</v>
      </c>
      <c r="C776">
        <v>18</v>
      </c>
      <c r="D776">
        <v>47109955</v>
      </c>
      <c r="E776" t="s">
        <v>1014</v>
      </c>
      <c r="F776" t="s">
        <v>892</v>
      </c>
      <c r="G776" t="s">
        <v>893</v>
      </c>
      <c r="H776">
        <v>0.98578100000000002</v>
      </c>
      <c r="I776">
        <v>-0.32152500000000001</v>
      </c>
      <c r="J776">
        <v>2.9885499999999999E-2</v>
      </c>
      <c r="K776" s="6">
        <v>1.5000000000000001E-27</v>
      </c>
      <c r="L776">
        <v>37359</v>
      </c>
    </row>
    <row r="777" spans="1:12" x14ac:dyDescent="0.2">
      <c r="A777" t="s">
        <v>852</v>
      </c>
      <c r="B777" t="str">
        <f>VLOOKUP(Table2[[#This Row],[Metabolite ID]],Table18[],2,FALSE)</f>
        <v>VLDL cholesterol</v>
      </c>
      <c r="C777">
        <v>2</v>
      </c>
      <c r="D777">
        <v>27730940</v>
      </c>
      <c r="E777" t="s">
        <v>967</v>
      </c>
      <c r="F777" t="s">
        <v>895</v>
      </c>
      <c r="G777" t="s">
        <v>894</v>
      </c>
      <c r="H777">
        <v>0.39644099999999999</v>
      </c>
      <c r="I777">
        <v>7.72785E-2</v>
      </c>
      <c r="J777">
        <v>7.1318099999999997E-3</v>
      </c>
      <c r="K777" s="6">
        <v>1.6000000000000001E-27</v>
      </c>
      <c r="L777">
        <v>37359</v>
      </c>
    </row>
    <row r="778" spans="1:12" x14ac:dyDescent="0.2">
      <c r="A778" t="s">
        <v>875</v>
      </c>
      <c r="B778" t="str">
        <f>VLOOKUP(Table2[[#This Row],[Metabolite ID]],Table18[],2,FALSE)</f>
        <v>Triglycerides in very small VLDL</v>
      </c>
      <c r="C778">
        <v>16</v>
      </c>
      <c r="D778">
        <v>56993324</v>
      </c>
      <c r="E778" t="s">
        <v>1083</v>
      </c>
      <c r="F778" t="s">
        <v>894</v>
      </c>
      <c r="G778" t="s">
        <v>892</v>
      </c>
      <c r="H778">
        <v>0.68219200000000002</v>
      </c>
      <c r="I778">
        <v>8.0078399999999994E-2</v>
      </c>
      <c r="J778">
        <v>7.4724400000000003E-3</v>
      </c>
      <c r="K778" s="6">
        <v>1.7000000000000002E-27</v>
      </c>
      <c r="L778">
        <v>37359</v>
      </c>
    </row>
    <row r="779" spans="1:12" x14ac:dyDescent="0.2">
      <c r="A779" t="s">
        <v>830</v>
      </c>
      <c r="B779" t="str">
        <f>VLOOKUP(Table2[[#This Row],[Metabolite ID]],Table18[],2,FALSE)</f>
        <v>Triglycerides in small HDL</v>
      </c>
      <c r="C779">
        <v>2</v>
      </c>
      <c r="D779">
        <v>27730940</v>
      </c>
      <c r="E779" t="s">
        <v>967</v>
      </c>
      <c r="F779" t="s">
        <v>895</v>
      </c>
      <c r="G779" t="s">
        <v>894</v>
      </c>
      <c r="H779">
        <v>0.39645000000000002</v>
      </c>
      <c r="I779">
        <v>7.6042899999999997E-2</v>
      </c>
      <c r="J779">
        <v>7.1376599999999997E-3</v>
      </c>
      <c r="K779" s="6">
        <v>1.7999999999999999E-27</v>
      </c>
      <c r="L779">
        <v>37359</v>
      </c>
    </row>
    <row r="780" spans="1:12" x14ac:dyDescent="0.2">
      <c r="A780" t="s">
        <v>870</v>
      </c>
      <c r="B780" t="str">
        <f>VLOOKUP(Table2[[#This Row],[Metabolite ID]],Table18[],2,FALSE)</f>
        <v>Cholesteryl esters in very small VLDL</v>
      </c>
      <c r="C780">
        <v>1</v>
      </c>
      <c r="D780">
        <v>109818306</v>
      </c>
      <c r="E780" t="s">
        <v>3870</v>
      </c>
      <c r="F780" t="s">
        <v>893</v>
      </c>
      <c r="G780" t="s">
        <v>895</v>
      </c>
      <c r="H780">
        <v>0.220525</v>
      </c>
      <c r="I780">
        <v>-8.98978E-2</v>
      </c>
      <c r="J780">
        <v>8.4087099999999998E-3</v>
      </c>
      <c r="K780" s="6">
        <v>1.9E-27</v>
      </c>
      <c r="L780">
        <v>37359</v>
      </c>
    </row>
    <row r="781" spans="1:12" x14ac:dyDescent="0.2">
      <c r="A781" t="s">
        <v>793</v>
      </c>
      <c r="B781" t="str">
        <f>VLOOKUP(Table2[[#This Row],[Metabolite ID]],Table18[],2,FALSE)</f>
        <v>Phospholipids in large VLDL</v>
      </c>
      <c r="C781">
        <v>2</v>
      </c>
      <c r="D781">
        <v>21221035</v>
      </c>
      <c r="E781" t="s">
        <v>1024</v>
      </c>
      <c r="F781" t="s">
        <v>892</v>
      </c>
      <c r="G781" t="s">
        <v>894</v>
      </c>
      <c r="H781">
        <v>0.206845</v>
      </c>
      <c r="I781">
        <v>-9.45989E-2</v>
      </c>
      <c r="J781">
        <v>8.6333199999999999E-3</v>
      </c>
      <c r="K781" s="6">
        <v>2.5000000000000001E-27</v>
      </c>
      <c r="L781">
        <v>37359</v>
      </c>
    </row>
    <row r="782" spans="1:12" x14ac:dyDescent="0.2">
      <c r="A782" t="s">
        <v>840</v>
      </c>
      <c r="B782" t="str">
        <f>VLOOKUP(Table2[[#This Row],[Metabolite ID]],Table18[],2,FALSE)</f>
        <v>Cholesteryl esters in small VLDL</v>
      </c>
      <c r="C782">
        <v>8</v>
      </c>
      <c r="D782">
        <v>126482077</v>
      </c>
      <c r="E782" t="s">
        <v>3875</v>
      </c>
      <c r="F782" t="s">
        <v>892</v>
      </c>
      <c r="G782" t="s">
        <v>893</v>
      </c>
      <c r="H782">
        <v>0.49653999999999998</v>
      </c>
      <c r="I782">
        <v>7.3793899999999996E-2</v>
      </c>
      <c r="J782">
        <v>6.9902000000000002E-3</v>
      </c>
      <c r="K782" s="6">
        <v>2.5000000000000001E-27</v>
      </c>
      <c r="L782">
        <v>37359</v>
      </c>
    </row>
    <row r="783" spans="1:12" x14ac:dyDescent="0.2">
      <c r="A783" t="s">
        <v>801</v>
      </c>
      <c r="B783" t="str">
        <f>VLOOKUP(Table2[[#This Row],[Metabolite ID]],Table18[],2,FALSE)</f>
        <v>Triglycerides in medium HDL</v>
      </c>
      <c r="C783">
        <v>2</v>
      </c>
      <c r="D783">
        <v>27730940</v>
      </c>
      <c r="E783" t="s">
        <v>967</v>
      </c>
      <c r="F783" t="s">
        <v>895</v>
      </c>
      <c r="G783" t="s">
        <v>894</v>
      </c>
      <c r="H783">
        <v>0.39644099999999999</v>
      </c>
      <c r="I783">
        <v>7.6646900000000004E-2</v>
      </c>
      <c r="J783">
        <v>7.1396100000000002E-3</v>
      </c>
      <c r="K783" s="6">
        <v>2.9E-27</v>
      </c>
      <c r="L783">
        <v>37359</v>
      </c>
    </row>
    <row r="784" spans="1:12" x14ac:dyDescent="0.2">
      <c r="A784" t="s">
        <v>851</v>
      </c>
      <c r="B784" t="str">
        <f>VLOOKUP(Table2[[#This Row],[Metabolite ID]],Table18[],2,FALSE)</f>
        <v>Valine</v>
      </c>
      <c r="C784">
        <v>4</v>
      </c>
      <c r="D784">
        <v>89234709</v>
      </c>
      <c r="E784" t="s">
        <v>3888</v>
      </c>
      <c r="F784" t="s">
        <v>895</v>
      </c>
      <c r="G784" t="s">
        <v>894</v>
      </c>
      <c r="H784">
        <v>0.53261999999999998</v>
      </c>
      <c r="I784">
        <v>-7.82558E-2</v>
      </c>
      <c r="J784">
        <v>7.2562599999999996E-3</v>
      </c>
      <c r="K784" s="6">
        <v>3.1000000000000002E-27</v>
      </c>
      <c r="L784">
        <v>37359</v>
      </c>
    </row>
    <row r="785" spans="1:12" x14ac:dyDescent="0.2">
      <c r="A785" t="s">
        <v>788</v>
      </c>
      <c r="B785" t="str">
        <f>VLOOKUP(Table2[[#This Row],[Metabolite ID]],Table18[],2,FALSE)</f>
        <v>Cholesterol in large VLDL</v>
      </c>
      <c r="C785">
        <v>2</v>
      </c>
      <c r="D785">
        <v>21221035</v>
      </c>
      <c r="E785" t="s">
        <v>1024</v>
      </c>
      <c r="F785" t="s">
        <v>892</v>
      </c>
      <c r="G785" t="s">
        <v>894</v>
      </c>
      <c r="H785">
        <v>0.206842</v>
      </c>
      <c r="I785">
        <v>-9.4271300000000002E-2</v>
      </c>
      <c r="J785">
        <v>8.6341999999999999E-3</v>
      </c>
      <c r="K785" s="6">
        <v>3.2000000000000003E-27</v>
      </c>
      <c r="L785">
        <v>37359</v>
      </c>
    </row>
    <row r="786" spans="1:12" x14ac:dyDescent="0.2">
      <c r="A786" t="s">
        <v>796</v>
      </c>
      <c r="B786" t="str">
        <f>VLOOKUP(Table2[[#This Row],[Metabolite ID]],Table18[],2,FALSE)</f>
        <v>Cholesteryl esters in medium HDL</v>
      </c>
      <c r="C786">
        <v>16</v>
      </c>
      <c r="D786">
        <v>57010486</v>
      </c>
      <c r="E786" t="s">
        <v>1009</v>
      </c>
      <c r="F786" t="s">
        <v>894</v>
      </c>
      <c r="G786" t="s">
        <v>895</v>
      </c>
      <c r="H786">
        <v>0.94581599999999999</v>
      </c>
      <c r="I786">
        <v>0.17510500000000001</v>
      </c>
      <c r="J786">
        <v>1.63628E-2</v>
      </c>
      <c r="K786" s="6">
        <v>3.3E-27</v>
      </c>
      <c r="L786">
        <v>37359</v>
      </c>
    </row>
    <row r="787" spans="1:12" x14ac:dyDescent="0.2">
      <c r="A787" t="s">
        <v>842</v>
      </c>
      <c r="B787" t="str">
        <f>VLOOKUP(Table2[[#This Row],[Metabolite ID]],Table18[],2,FALSE)</f>
        <v>Total lipids in small VLDL</v>
      </c>
      <c r="C787">
        <v>19</v>
      </c>
      <c r="D787">
        <v>8429323</v>
      </c>
      <c r="E787" t="s">
        <v>1017</v>
      </c>
      <c r="F787" t="s">
        <v>893</v>
      </c>
      <c r="G787" t="s">
        <v>892</v>
      </c>
      <c r="H787">
        <v>0.980379</v>
      </c>
      <c r="I787">
        <v>0.27319199999999999</v>
      </c>
      <c r="J787">
        <v>2.5466300000000001E-2</v>
      </c>
      <c r="K787" s="6">
        <v>3.3E-27</v>
      </c>
      <c r="L787">
        <v>37359</v>
      </c>
    </row>
    <row r="788" spans="1:12" x14ac:dyDescent="0.2">
      <c r="A788" t="s">
        <v>750</v>
      </c>
      <c r="B788" t="str">
        <f>VLOOKUP(Table2[[#This Row],[Metabolite ID]],Table18[],2,FALSE)</f>
        <v>Omega-3 fatty acids</v>
      </c>
      <c r="C788">
        <v>15</v>
      </c>
      <c r="D788">
        <v>58678720</v>
      </c>
      <c r="E788" t="s">
        <v>3854</v>
      </c>
      <c r="F788" t="s">
        <v>895</v>
      </c>
      <c r="G788" t="s">
        <v>894</v>
      </c>
      <c r="H788">
        <v>0.35009800000000002</v>
      </c>
      <c r="I788">
        <v>8.0709699999999995E-2</v>
      </c>
      <c r="J788">
        <v>7.4008800000000003E-3</v>
      </c>
      <c r="K788" s="6">
        <v>4.4000000000000005E-27</v>
      </c>
      <c r="L788">
        <v>37359</v>
      </c>
    </row>
    <row r="789" spans="1:12" x14ac:dyDescent="0.2">
      <c r="A789" t="s">
        <v>823</v>
      </c>
      <c r="B789" t="str">
        <f>VLOOKUP(Table2[[#This Row],[Metabolite ID]],Table18[],2,FALSE)</f>
        <v>Saturated fatty acids</v>
      </c>
      <c r="C789">
        <v>6</v>
      </c>
      <c r="D789">
        <v>161010118</v>
      </c>
      <c r="E789" t="s">
        <v>1036</v>
      </c>
      <c r="F789" t="s">
        <v>892</v>
      </c>
      <c r="G789" t="s">
        <v>893</v>
      </c>
      <c r="H789">
        <v>0.92169100000000004</v>
      </c>
      <c r="I789">
        <v>0.13941899999999999</v>
      </c>
      <c r="J789">
        <v>1.3176800000000001E-2</v>
      </c>
      <c r="K789" s="6">
        <v>4.5000000000000002E-27</v>
      </c>
      <c r="L789">
        <v>37359</v>
      </c>
    </row>
    <row r="790" spans="1:12" x14ac:dyDescent="0.2">
      <c r="A790" t="s">
        <v>818</v>
      </c>
      <c r="B790" t="str">
        <f>VLOOKUP(Table2[[#This Row],[Metabolite ID]],Table18[],2,FALSE)</f>
        <v>Phenylalanine</v>
      </c>
      <c r="C790">
        <v>5</v>
      </c>
      <c r="D790">
        <v>176841339</v>
      </c>
      <c r="E790" t="s">
        <v>3889</v>
      </c>
      <c r="F790" t="s">
        <v>895</v>
      </c>
      <c r="G790" t="s">
        <v>894</v>
      </c>
      <c r="H790">
        <v>0.25123400000000001</v>
      </c>
      <c r="I790">
        <v>-8.7977700000000006E-2</v>
      </c>
      <c r="J790">
        <v>8.0874599999999994E-3</v>
      </c>
      <c r="K790" s="6">
        <v>4.5999999999999999E-27</v>
      </c>
      <c r="L790">
        <v>37359</v>
      </c>
    </row>
    <row r="791" spans="1:12" x14ac:dyDescent="0.2">
      <c r="A791" t="s">
        <v>823</v>
      </c>
      <c r="B791" t="str">
        <f>VLOOKUP(Table2[[#This Row],[Metabolite ID]],Table18[],2,FALSE)</f>
        <v>Saturated fatty acids</v>
      </c>
      <c r="C791">
        <v>15</v>
      </c>
      <c r="D791">
        <v>58671765</v>
      </c>
      <c r="E791" t="s">
        <v>3731</v>
      </c>
      <c r="F791" t="s">
        <v>893</v>
      </c>
      <c r="G791" t="s">
        <v>895</v>
      </c>
      <c r="H791">
        <v>0.34708899999999998</v>
      </c>
      <c r="I791">
        <v>8.2117899999999994E-2</v>
      </c>
      <c r="J791">
        <v>7.5338100000000002E-3</v>
      </c>
      <c r="K791" s="6">
        <v>5.4000000000000005E-27</v>
      </c>
      <c r="L791">
        <v>37359</v>
      </c>
    </row>
    <row r="792" spans="1:12" x14ac:dyDescent="0.2">
      <c r="A792" t="s">
        <v>863</v>
      </c>
      <c r="B792" t="str">
        <f>VLOOKUP(Table2[[#This Row],[Metabolite ID]],Table18[],2,FALSE)</f>
        <v>Cholesteryl esters in very large VLDL</v>
      </c>
      <c r="C792">
        <v>16</v>
      </c>
      <c r="D792">
        <v>56991363</v>
      </c>
      <c r="E792" t="s">
        <v>960</v>
      </c>
      <c r="F792" t="s">
        <v>894</v>
      </c>
      <c r="G792" t="s">
        <v>895</v>
      </c>
      <c r="H792">
        <v>0.68096500000000004</v>
      </c>
      <c r="I792">
        <v>8.0280799999999999E-2</v>
      </c>
      <c r="J792">
        <v>7.4842199999999998E-3</v>
      </c>
      <c r="K792" s="6">
        <v>5.4000000000000005E-27</v>
      </c>
      <c r="L792">
        <v>37359</v>
      </c>
    </row>
    <row r="793" spans="1:12" x14ac:dyDescent="0.2">
      <c r="A793" t="s">
        <v>839</v>
      </c>
      <c r="B793" t="str">
        <f>VLOOKUP(Table2[[#This Row],[Metabolite ID]],Table18[],2,FALSE)</f>
        <v>Cholesterol in small VLDL</v>
      </c>
      <c r="C793">
        <v>1</v>
      </c>
      <c r="D793">
        <v>55505647</v>
      </c>
      <c r="E793" t="s">
        <v>976</v>
      </c>
      <c r="F793" t="s">
        <v>893</v>
      </c>
      <c r="G793" t="s">
        <v>895</v>
      </c>
      <c r="H793">
        <v>0.98227699999999996</v>
      </c>
      <c r="I793">
        <v>0.28303600000000001</v>
      </c>
      <c r="J793">
        <v>2.6759000000000002E-2</v>
      </c>
      <c r="K793" s="6">
        <v>6.2000000000000004E-27</v>
      </c>
      <c r="L793">
        <v>37359</v>
      </c>
    </row>
    <row r="794" spans="1:12" x14ac:dyDescent="0.2">
      <c r="A794" t="s">
        <v>830</v>
      </c>
      <c r="B794" t="str">
        <f>VLOOKUP(Table2[[#This Row],[Metabolite ID]],Table18[],2,FALSE)</f>
        <v>Triglycerides in small HDL</v>
      </c>
      <c r="C794">
        <v>6</v>
      </c>
      <c r="D794">
        <v>161010118</v>
      </c>
      <c r="E794" t="s">
        <v>1036</v>
      </c>
      <c r="F794" t="s">
        <v>892</v>
      </c>
      <c r="G794" t="s">
        <v>893</v>
      </c>
      <c r="H794">
        <v>0.92162500000000003</v>
      </c>
      <c r="I794">
        <v>0.13731299999999999</v>
      </c>
      <c r="J794">
        <v>1.30846E-2</v>
      </c>
      <c r="K794" s="6">
        <v>6.4000000000000005E-27</v>
      </c>
      <c r="L794">
        <v>37359</v>
      </c>
    </row>
    <row r="795" spans="1:12" x14ac:dyDescent="0.2">
      <c r="A795" t="s">
        <v>792</v>
      </c>
      <c r="B795" t="str">
        <f>VLOOKUP(Table2[[#This Row],[Metabolite ID]],Table18[],2,FALSE)</f>
        <v>Concentration of large VLDL particles</v>
      </c>
      <c r="C795">
        <v>2</v>
      </c>
      <c r="D795">
        <v>21221035</v>
      </c>
      <c r="E795" t="s">
        <v>1024</v>
      </c>
      <c r="F795" t="s">
        <v>892</v>
      </c>
      <c r="G795" t="s">
        <v>894</v>
      </c>
      <c r="H795">
        <v>0.20683699999999999</v>
      </c>
      <c r="I795">
        <v>-9.4082899999999997E-2</v>
      </c>
      <c r="J795">
        <v>8.6333E-3</v>
      </c>
      <c r="K795" s="6">
        <v>6.5000000000000003E-27</v>
      </c>
      <c r="L795">
        <v>37359</v>
      </c>
    </row>
    <row r="796" spans="1:12" x14ac:dyDescent="0.2">
      <c r="A796" t="s">
        <v>822</v>
      </c>
      <c r="B796" t="str">
        <f>VLOOKUP(Table2[[#This Row],[Metabolite ID]],Table18[],2,FALSE)</f>
        <v>Total triglycerides</v>
      </c>
      <c r="C796">
        <v>19</v>
      </c>
      <c r="D796">
        <v>45421877</v>
      </c>
      <c r="E796" t="s">
        <v>1067</v>
      </c>
      <c r="F796" t="s">
        <v>892</v>
      </c>
      <c r="G796" t="s">
        <v>893</v>
      </c>
      <c r="H796">
        <v>0.39159300000000002</v>
      </c>
      <c r="I796">
        <v>-7.6863299999999996E-2</v>
      </c>
      <c r="J796">
        <v>7.26467E-3</v>
      </c>
      <c r="K796" s="6">
        <v>6.9000000000000006E-27</v>
      </c>
      <c r="L796">
        <v>37359</v>
      </c>
    </row>
    <row r="797" spans="1:12" x14ac:dyDescent="0.2">
      <c r="A797" t="s">
        <v>791</v>
      </c>
      <c r="B797" t="str">
        <f>VLOOKUP(Table2[[#This Row],[Metabolite ID]],Table18[],2,FALSE)</f>
        <v>Total lipids in large VLDL</v>
      </c>
      <c r="C797">
        <v>2</v>
      </c>
      <c r="D797">
        <v>21221035</v>
      </c>
      <c r="E797" t="s">
        <v>1024</v>
      </c>
      <c r="F797" t="s">
        <v>892</v>
      </c>
      <c r="G797" t="s">
        <v>894</v>
      </c>
      <c r="H797">
        <v>0.20683699999999999</v>
      </c>
      <c r="I797">
        <v>-9.4003000000000003E-2</v>
      </c>
      <c r="J797">
        <v>8.6333499999999997E-3</v>
      </c>
      <c r="K797" s="6">
        <v>7.0000000000000003E-27</v>
      </c>
      <c r="L797">
        <v>37359</v>
      </c>
    </row>
    <row r="798" spans="1:12" x14ac:dyDescent="0.2">
      <c r="A798" t="s">
        <v>872</v>
      </c>
      <c r="B798" t="str">
        <f>VLOOKUP(Table2[[#This Row],[Metabolite ID]],Table18[],2,FALSE)</f>
        <v>Total lipids in very small VLDL</v>
      </c>
      <c r="C798">
        <v>11</v>
      </c>
      <c r="D798">
        <v>116648917</v>
      </c>
      <c r="E798" t="s">
        <v>1003</v>
      </c>
      <c r="F798" t="s">
        <v>893</v>
      </c>
      <c r="G798" t="s">
        <v>894</v>
      </c>
      <c r="H798">
        <v>0.13254099999999999</v>
      </c>
      <c r="I798">
        <v>0.10892300000000001</v>
      </c>
      <c r="J798">
        <v>1.02802E-2</v>
      </c>
      <c r="K798" s="6">
        <v>8.6E-27</v>
      </c>
      <c r="L798">
        <v>37359</v>
      </c>
    </row>
    <row r="799" spans="1:12" x14ac:dyDescent="0.2">
      <c r="A799" t="s">
        <v>812</v>
      </c>
      <c r="B799" t="str">
        <f>VLOOKUP(Table2[[#This Row],[Metabolite ID]],Table18[],2,FALSE)</f>
        <v>Free cholesterol in medium VLDL</v>
      </c>
      <c r="C799">
        <v>19</v>
      </c>
      <c r="D799">
        <v>8429323</v>
      </c>
      <c r="E799" t="s">
        <v>1017</v>
      </c>
      <c r="F799" t="s">
        <v>893</v>
      </c>
      <c r="G799" t="s">
        <v>892</v>
      </c>
      <c r="H799">
        <v>0.980379</v>
      </c>
      <c r="I799">
        <v>0.27125100000000002</v>
      </c>
      <c r="J799">
        <v>2.5501800000000002E-2</v>
      </c>
      <c r="K799" s="6">
        <v>9.1999999999999998E-27</v>
      </c>
      <c r="L799">
        <v>37359</v>
      </c>
    </row>
    <row r="800" spans="1:12" x14ac:dyDescent="0.2">
      <c r="A800" t="s">
        <v>815</v>
      </c>
      <c r="B800" t="str">
        <f>VLOOKUP(Table2[[#This Row],[Metabolite ID]],Table18[],2,FALSE)</f>
        <v>Phospholipids in medium VLDL</v>
      </c>
      <c r="C800">
        <v>19</v>
      </c>
      <c r="D800">
        <v>45421877</v>
      </c>
      <c r="E800" t="s">
        <v>1067</v>
      </c>
      <c r="F800" t="s">
        <v>892</v>
      </c>
      <c r="G800" t="s">
        <v>893</v>
      </c>
      <c r="H800">
        <v>0.39159300000000002</v>
      </c>
      <c r="I800">
        <v>-7.6535500000000006E-2</v>
      </c>
      <c r="J800">
        <v>7.2639100000000002E-3</v>
      </c>
      <c r="K800" s="6">
        <v>1.1E-26</v>
      </c>
      <c r="L800">
        <v>37359</v>
      </c>
    </row>
    <row r="801" spans="1:12" x14ac:dyDescent="0.2">
      <c r="A801" t="s">
        <v>853</v>
      </c>
      <c r="B801" t="str">
        <f>VLOOKUP(Table2[[#This Row],[Metabolite ID]],Table18[],2,FALSE)</f>
        <v>Average diameter for VLDL particles</v>
      </c>
      <c r="C801">
        <v>7</v>
      </c>
      <c r="D801">
        <v>73015369</v>
      </c>
      <c r="E801" t="s">
        <v>1041</v>
      </c>
      <c r="F801" t="s">
        <v>893</v>
      </c>
      <c r="G801" t="s">
        <v>892</v>
      </c>
      <c r="H801">
        <v>0.87208699999999995</v>
      </c>
      <c r="I801">
        <v>0.109782</v>
      </c>
      <c r="J801">
        <v>1.04864E-2</v>
      </c>
      <c r="K801" s="6">
        <v>1.1E-26</v>
      </c>
      <c r="L801">
        <v>37359</v>
      </c>
    </row>
    <row r="802" spans="1:12" x14ac:dyDescent="0.2">
      <c r="A802" t="s">
        <v>809</v>
      </c>
      <c r="B802" t="str">
        <f>VLOOKUP(Table2[[#This Row],[Metabolite ID]],Table18[],2,FALSE)</f>
        <v>Monounsaturated fatty acids</v>
      </c>
      <c r="C802">
        <v>8</v>
      </c>
      <c r="D802">
        <v>19818773</v>
      </c>
      <c r="E802" t="s">
        <v>1043</v>
      </c>
      <c r="F802" t="s">
        <v>893</v>
      </c>
      <c r="G802" t="s">
        <v>895</v>
      </c>
      <c r="H802">
        <v>0.898169</v>
      </c>
      <c r="I802">
        <v>0.124071</v>
      </c>
      <c r="J802">
        <v>1.16983E-2</v>
      </c>
      <c r="K802" s="6">
        <v>1.4000000000000001E-26</v>
      </c>
      <c r="L802">
        <v>37359</v>
      </c>
    </row>
    <row r="803" spans="1:12" x14ac:dyDescent="0.2">
      <c r="A803" t="s">
        <v>857</v>
      </c>
      <c r="B803" t="str">
        <f>VLOOKUP(Table2[[#This Row],[Metabolite ID]],Table18[],2,FALSE)</f>
        <v>Free cholesterol in very large HDL</v>
      </c>
      <c r="C803">
        <v>8</v>
      </c>
      <c r="D803">
        <v>19823648</v>
      </c>
      <c r="E803" t="s">
        <v>995</v>
      </c>
      <c r="F803" t="s">
        <v>892</v>
      </c>
      <c r="G803" t="s">
        <v>895</v>
      </c>
      <c r="H803">
        <v>0.70642199999999999</v>
      </c>
      <c r="I803">
        <v>-8.2571599999999995E-2</v>
      </c>
      <c r="J803">
        <v>7.6319600000000001E-3</v>
      </c>
      <c r="K803" s="6">
        <v>1.6000000000000001E-26</v>
      </c>
      <c r="L803">
        <v>37359</v>
      </c>
    </row>
    <row r="804" spans="1:12" x14ac:dyDescent="0.2">
      <c r="A804" t="s">
        <v>793</v>
      </c>
      <c r="B804" t="str">
        <f>VLOOKUP(Table2[[#This Row],[Metabolite ID]],Table18[],2,FALSE)</f>
        <v>Phospholipids in large VLDL</v>
      </c>
      <c r="C804">
        <v>19</v>
      </c>
      <c r="D804">
        <v>45416478</v>
      </c>
      <c r="E804" t="s">
        <v>1055</v>
      </c>
      <c r="F804" t="s">
        <v>892</v>
      </c>
      <c r="G804" t="s">
        <v>893</v>
      </c>
      <c r="H804">
        <v>0.35983199999999999</v>
      </c>
      <c r="I804">
        <v>-7.7153799999999995E-2</v>
      </c>
      <c r="J804">
        <v>7.3145600000000003E-3</v>
      </c>
      <c r="K804" s="6">
        <v>1.7000000000000001E-26</v>
      </c>
      <c r="L804">
        <v>37359</v>
      </c>
    </row>
    <row r="805" spans="1:12" x14ac:dyDescent="0.2">
      <c r="A805" t="s">
        <v>750</v>
      </c>
      <c r="B805" t="str">
        <f>VLOOKUP(Table2[[#This Row],[Metabolite ID]],Table18[],2,FALSE)</f>
        <v>Omega-3 fatty acids</v>
      </c>
      <c r="C805">
        <v>19</v>
      </c>
      <c r="D805">
        <v>45413233</v>
      </c>
      <c r="E805" t="s">
        <v>3853</v>
      </c>
      <c r="F805" t="s">
        <v>893</v>
      </c>
      <c r="G805" t="s">
        <v>895</v>
      </c>
      <c r="H805">
        <v>0.91878599999999999</v>
      </c>
      <c r="I805">
        <v>0.136159</v>
      </c>
      <c r="J805">
        <v>1.28468E-2</v>
      </c>
      <c r="K805" s="6">
        <v>1.8000000000000001E-26</v>
      </c>
      <c r="L805">
        <v>37359</v>
      </c>
    </row>
    <row r="806" spans="1:12" x14ac:dyDescent="0.2">
      <c r="A806" t="s">
        <v>813</v>
      </c>
      <c r="B806" t="str">
        <f>VLOOKUP(Table2[[#This Row],[Metabolite ID]],Table18[],2,FALSE)</f>
        <v>Total lipids in medium VLDL</v>
      </c>
      <c r="C806">
        <v>19</v>
      </c>
      <c r="D806">
        <v>8429323</v>
      </c>
      <c r="E806" t="s">
        <v>1017</v>
      </c>
      <c r="F806" t="s">
        <v>893</v>
      </c>
      <c r="G806" t="s">
        <v>892</v>
      </c>
      <c r="H806">
        <v>0.980379</v>
      </c>
      <c r="I806">
        <v>0.26968500000000001</v>
      </c>
      <c r="J806">
        <v>2.54956E-2</v>
      </c>
      <c r="K806" s="6">
        <v>1.8000000000000001E-26</v>
      </c>
      <c r="L806">
        <v>37359</v>
      </c>
    </row>
    <row r="807" spans="1:12" x14ac:dyDescent="0.2">
      <c r="A807" t="s">
        <v>791</v>
      </c>
      <c r="B807" t="str">
        <f>VLOOKUP(Table2[[#This Row],[Metabolite ID]],Table18[],2,FALSE)</f>
        <v>Total lipids in large VLDL</v>
      </c>
      <c r="C807">
        <v>19</v>
      </c>
      <c r="D807">
        <v>45416478</v>
      </c>
      <c r="E807" t="s">
        <v>1055</v>
      </c>
      <c r="F807" t="s">
        <v>892</v>
      </c>
      <c r="G807" t="s">
        <v>893</v>
      </c>
      <c r="H807">
        <v>0.35982199999999998</v>
      </c>
      <c r="I807">
        <v>-7.6885200000000001E-2</v>
      </c>
      <c r="J807">
        <v>7.3147200000000002E-3</v>
      </c>
      <c r="K807" s="6">
        <v>1.9999999999999998E-26</v>
      </c>
      <c r="L807">
        <v>37359</v>
      </c>
    </row>
    <row r="808" spans="1:12" x14ac:dyDescent="0.2">
      <c r="A808" t="s">
        <v>792</v>
      </c>
      <c r="B808" t="str">
        <f>VLOOKUP(Table2[[#This Row],[Metabolite ID]],Table18[],2,FALSE)</f>
        <v>Concentration of large VLDL particles</v>
      </c>
      <c r="C808">
        <v>19</v>
      </c>
      <c r="D808">
        <v>45416478</v>
      </c>
      <c r="E808" t="s">
        <v>1055</v>
      </c>
      <c r="F808" t="s">
        <v>892</v>
      </c>
      <c r="G808" t="s">
        <v>893</v>
      </c>
      <c r="H808">
        <v>0.35982199999999998</v>
      </c>
      <c r="I808">
        <v>-7.6849600000000004E-2</v>
      </c>
      <c r="J808">
        <v>7.3147500000000001E-3</v>
      </c>
      <c r="K808" s="6">
        <v>2.1000000000000001E-26</v>
      </c>
      <c r="L808">
        <v>37359</v>
      </c>
    </row>
    <row r="809" spans="1:12" x14ac:dyDescent="0.2">
      <c r="A809" t="s">
        <v>814</v>
      </c>
      <c r="B809" t="str">
        <f>VLOOKUP(Table2[[#This Row],[Metabolite ID]],Table18[],2,FALSE)</f>
        <v>Concentration of medium VLDL particles</v>
      </c>
      <c r="C809">
        <v>19</v>
      </c>
      <c r="D809">
        <v>8429323</v>
      </c>
      <c r="E809" t="s">
        <v>1017</v>
      </c>
      <c r="F809" t="s">
        <v>893</v>
      </c>
      <c r="G809" t="s">
        <v>892</v>
      </c>
      <c r="H809">
        <v>0.980379</v>
      </c>
      <c r="I809">
        <v>0.26924999999999999</v>
      </c>
      <c r="J809">
        <v>2.54963E-2</v>
      </c>
      <c r="K809" s="6">
        <v>2.1000000000000001E-26</v>
      </c>
      <c r="L809">
        <v>37359</v>
      </c>
    </row>
    <row r="810" spans="1:12" x14ac:dyDescent="0.2">
      <c r="A810" t="s">
        <v>853</v>
      </c>
      <c r="B810" t="str">
        <f>VLOOKUP(Table2[[#This Row],[Metabolite ID]],Table18[],2,FALSE)</f>
        <v>Average diameter for VLDL particles</v>
      </c>
      <c r="C810">
        <v>15</v>
      </c>
      <c r="D810">
        <v>58678720</v>
      </c>
      <c r="E810" t="s">
        <v>3854</v>
      </c>
      <c r="F810" t="s">
        <v>895</v>
      </c>
      <c r="G810" t="s">
        <v>894</v>
      </c>
      <c r="H810">
        <v>0.35014200000000001</v>
      </c>
      <c r="I810">
        <v>-7.6934900000000001E-2</v>
      </c>
      <c r="J810">
        <v>7.3658999999999999E-3</v>
      </c>
      <c r="K810" s="6">
        <v>2.1000000000000001E-26</v>
      </c>
      <c r="L810">
        <v>37359</v>
      </c>
    </row>
    <row r="811" spans="1:12" x14ac:dyDescent="0.2">
      <c r="A811" t="s">
        <v>788</v>
      </c>
      <c r="B811" t="str">
        <f>VLOOKUP(Table2[[#This Row],[Metabolite ID]],Table18[],2,FALSE)</f>
        <v>Cholesterol in large VLDL</v>
      </c>
      <c r="C811">
        <v>19</v>
      </c>
      <c r="D811">
        <v>45416478</v>
      </c>
      <c r="E811" t="s">
        <v>1055</v>
      </c>
      <c r="F811" t="s">
        <v>892</v>
      </c>
      <c r="G811" t="s">
        <v>893</v>
      </c>
      <c r="H811">
        <v>0.35982999999999998</v>
      </c>
      <c r="I811">
        <v>-7.6757300000000001E-2</v>
      </c>
      <c r="J811">
        <v>7.3146900000000004E-3</v>
      </c>
      <c r="K811" s="6">
        <v>2.3000000000000001E-26</v>
      </c>
      <c r="L811">
        <v>37359</v>
      </c>
    </row>
    <row r="812" spans="1:12" x14ac:dyDescent="0.2">
      <c r="A812" t="s">
        <v>815</v>
      </c>
      <c r="B812" t="str">
        <f>VLOOKUP(Table2[[#This Row],[Metabolite ID]],Table18[],2,FALSE)</f>
        <v>Phospholipids in medium VLDL</v>
      </c>
      <c r="C812">
        <v>19</v>
      </c>
      <c r="D812">
        <v>8429323</v>
      </c>
      <c r="E812" t="s">
        <v>1017</v>
      </c>
      <c r="F812" t="s">
        <v>893</v>
      </c>
      <c r="G812" t="s">
        <v>892</v>
      </c>
      <c r="H812">
        <v>0.980379</v>
      </c>
      <c r="I812">
        <v>0.26943400000000001</v>
      </c>
      <c r="J812">
        <v>2.54968E-2</v>
      </c>
      <c r="K812" s="6">
        <v>2.3000000000000001E-26</v>
      </c>
      <c r="L812">
        <v>37359</v>
      </c>
    </row>
    <row r="813" spans="1:12" x14ac:dyDescent="0.2">
      <c r="A813" t="s">
        <v>813</v>
      </c>
      <c r="B813" t="str">
        <f>VLOOKUP(Table2[[#This Row],[Metabolite ID]],Table18[],2,FALSE)</f>
        <v>Total lipids in medium VLDL</v>
      </c>
      <c r="C813">
        <v>19</v>
      </c>
      <c r="D813">
        <v>45421877</v>
      </c>
      <c r="E813" t="s">
        <v>1067</v>
      </c>
      <c r="F813" t="s">
        <v>892</v>
      </c>
      <c r="G813" t="s">
        <v>893</v>
      </c>
      <c r="H813">
        <v>0.39159300000000002</v>
      </c>
      <c r="I813">
        <v>-7.6111399999999996E-2</v>
      </c>
      <c r="J813">
        <v>7.2635900000000003E-3</v>
      </c>
      <c r="K813" s="6">
        <v>2.4000000000000001E-26</v>
      </c>
      <c r="L813">
        <v>37359</v>
      </c>
    </row>
    <row r="814" spans="1:12" x14ac:dyDescent="0.2">
      <c r="A814" t="s">
        <v>868</v>
      </c>
      <c r="B814" t="str">
        <f>VLOOKUP(Table2[[#This Row],[Metabolite ID]],Table18[],2,FALSE)</f>
        <v>Triglycerides in very large VLDL</v>
      </c>
      <c r="C814">
        <v>19</v>
      </c>
      <c r="D814">
        <v>45416478</v>
      </c>
      <c r="E814" t="s">
        <v>1055</v>
      </c>
      <c r="F814" t="s">
        <v>892</v>
      </c>
      <c r="G814" t="s">
        <v>893</v>
      </c>
      <c r="H814">
        <v>0.35980699999999999</v>
      </c>
      <c r="I814">
        <v>-7.6897900000000005E-2</v>
      </c>
      <c r="J814">
        <v>7.32046E-3</v>
      </c>
      <c r="K814" s="6">
        <v>2.4000000000000001E-26</v>
      </c>
      <c r="L814">
        <v>37359</v>
      </c>
    </row>
    <row r="815" spans="1:12" x14ac:dyDescent="0.2">
      <c r="A815" t="s">
        <v>794</v>
      </c>
      <c r="B815" t="str">
        <f>VLOOKUP(Table2[[#This Row],[Metabolite ID]],Table18[],2,FALSE)</f>
        <v>Triglycerides in large VLDL</v>
      </c>
      <c r="C815">
        <v>2</v>
      </c>
      <c r="D815">
        <v>21221035</v>
      </c>
      <c r="E815" t="s">
        <v>1024</v>
      </c>
      <c r="F815" t="s">
        <v>892</v>
      </c>
      <c r="G815" t="s">
        <v>894</v>
      </c>
      <c r="H815">
        <v>0.20683499999999999</v>
      </c>
      <c r="I815">
        <v>-9.2672099999999993E-2</v>
      </c>
      <c r="J815">
        <v>8.6317800000000004E-3</v>
      </c>
      <c r="K815" s="6">
        <v>2.8000000000000001E-26</v>
      </c>
      <c r="L815">
        <v>37359</v>
      </c>
    </row>
    <row r="816" spans="1:12" x14ac:dyDescent="0.2">
      <c r="A816" t="s">
        <v>854</v>
      </c>
      <c r="B816" t="str">
        <f>VLOOKUP(Table2[[#This Row],[Metabolite ID]],Table18[],2,FALSE)</f>
        <v>Triglycerides in VLDL</v>
      </c>
      <c r="C816">
        <v>19</v>
      </c>
      <c r="D816">
        <v>8429323</v>
      </c>
      <c r="E816" t="s">
        <v>1017</v>
      </c>
      <c r="F816" t="s">
        <v>893</v>
      </c>
      <c r="G816" t="s">
        <v>892</v>
      </c>
      <c r="H816">
        <v>0.980379</v>
      </c>
      <c r="I816">
        <v>0.26810899999999999</v>
      </c>
      <c r="J816">
        <v>2.54979E-2</v>
      </c>
      <c r="K816" s="6">
        <v>2.8999999999999998E-26</v>
      </c>
      <c r="L816">
        <v>37359</v>
      </c>
    </row>
    <row r="817" spans="1:12" x14ac:dyDescent="0.2">
      <c r="A817" t="s">
        <v>882</v>
      </c>
      <c r="B817" t="str">
        <f>VLOOKUP(Table2[[#This Row],[Metabolite ID]],Table18[],2,FALSE)</f>
        <v>Triglycerides in chylomicrons and extremely large VLDL</v>
      </c>
      <c r="C817">
        <v>19</v>
      </c>
      <c r="D817">
        <v>45416478</v>
      </c>
      <c r="E817" t="s">
        <v>1055</v>
      </c>
      <c r="F817" t="s">
        <v>892</v>
      </c>
      <c r="G817" t="s">
        <v>893</v>
      </c>
      <c r="H817">
        <v>0.35985200000000001</v>
      </c>
      <c r="I817">
        <v>-7.6770199999999997E-2</v>
      </c>
      <c r="J817">
        <v>7.3216100000000001E-3</v>
      </c>
      <c r="K817" s="6">
        <v>3.0999999999999998E-26</v>
      </c>
      <c r="L817">
        <v>37359</v>
      </c>
    </row>
    <row r="818" spans="1:12" x14ac:dyDescent="0.2">
      <c r="A818" t="s">
        <v>814</v>
      </c>
      <c r="B818" t="str">
        <f>VLOOKUP(Table2[[#This Row],[Metabolite ID]],Table18[],2,FALSE)</f>
        <v>Concentration of medium VLDL particles</v>
      </c>
      <c r="C818">
        <v>7</v>
      </c>
      <c r="D818">
        <v>73003303</v>
      </c>
      <c r="E818" t="s">
        <v>1062</v>
      </c>
      <c r="F818" t="s">
        <v>892</v>
      </c>
      <c r="G818" t="s">
        <v>894</v>
      </c>
      <c r="H818">
        <v>0.87710200000000005</v>
      </c>
      <c r="I818">
        <v>0.110279</v>
      </c>
      <c r="J818">
        <v>1.06675E-2</v>
      </c>
      <c r="K818" s="6">
        <v>3.2999999999999998E-26</v>
      </c>
      <c r="L818">
        <v>37359</v>
      </c>
    </row>
    <row r="819" spans="1:12" x14ac:dyDescent="0.2">
      <c r="A819" t="s">
        <v>812</v>
      </c>
      <c r="B819" t="str">
        <f>VLOOKUP(Table2[[#This Row],[Metabolite ID]],Table18[],2,FALSE)</f>
        <v>Free cholesterol in medium VLDL</v>
      </c>
      <c r="C819">
        <v>7</v>
      </c>
      <c r="D819">
        <v>73025975</v>
      </c>
      <c r="E819" t="s">
        <v>1100</v>
      </c>
      <c r="F819" t="s">
        <v>892</v>
      </c>
      <c r="G819" t="s">
        <v>893</v>
      </c>
      <c r="H819">
        <v>0.87208399999999997</v>
      </c>
      <c r="I819">
        <v>0.10879</v>
      </c>
      <c r="J819">
        <v>1.04654E-2</v>
      </c>
      <c r="K819" s="6">
        <v>3.8000000000000001E-26</v>
      </c>
      <c r="L819">
        <v>37359</v>
      </c>
    </row>
    <row r="820" spans="1:12" x14ac:dyDescent="0.2">
      <c r="A820" t="s">
        <v>866</v>
      </c>
      <c r="B820" t="str">
        <f>VLOOKUP(Table2[[#This Row],[Metabolite ID]],Table18[],2,FALSE)</f>
        <v>Concentration of very large VLDL particles</v>
      </c>
      <c r="C820">
        <v>19</v>
      </c>
      <c r="D820">
        <v>45416478</v>
      </c>
      <c r="E820" t="s">
        <v>1055</v>
      </c>
      <c r="F820" t="s">
        <v>892</v>
      </c>
      <c r="G820" t="s">
        <v>893</v>
      </c>
      <c r="H820">
        <v>0.35982500000000001</v>
      </c>
      <c r="I820">
        <v>-7.6491100000000006E-2</v>
      </c>
      <c r="J820">
        <v>7.31783E-3</v>
      </c>
      <c r="K820" s="6">
        <v>3.8000000000000001E-26</v>
      </c>
      <c r="L820">
        <v>37359</v>
      </c>
    </row>
    <row r="821" spans="1:12" x14ac:dyDescent="0.2">
      <c r="A821" t="s">
        <v>789</v>
      </c>
      <c r="B821" t="str">
        <f>VLOOKUP(Table2[[#This Row],[Metabolite ID]],Table18[],2,FALSE)</f>
        <v>Cholesteryl esters in large VLDL</v>
      </c>
      <c r="C821">
        <v>19</v>
      </c>
      <c r="D821">
        <v>45416478</v>
      </c>
      <c r="E821" t="s">
        <v>1055</v>
      </c>
      <c r="F821" t="s">
        <v>892</v>
      </c>
      <c r="G821" t="s">
        <v>893</v>
      </c>
      <c r="H821">
        <v>0.35982500000000001</v>
      </c>
      <c r="I821">
        <v>-7.6539700000000002E-2</v>
      </c>
      <c r="J821">
        <v>7.31491E-3</v>
      </c>
      <c r="K821" s="6">
        <v>3.8999999999999999E-26</v>
      </c>
      <c r="L821">
        <v>37359</v>
      </c>
    </row>
    <row r="822" spans="1:12" x14ac:dyDescent="0.2">
      <c r="A822" t="s">
        <v>880</v>
      </c>
      <c r="B822" t="str">
        <f>VLOOKUP(Table2[[#This Row],[Metabolite ID]],Table18[],2,FALSE)</f>
        <v>Concentration of chylomicrons and extremely large VLDL particles</v>
      </c>
      <c r="C822">
        <v>19</v>
      </c>
      <c r="D822">
        <v>45416478</v>
      </c>
      <c r="E822" t="s">
        <v>1055</v>
      </c>
      <c r="F822" t="s">
        <v>892</v>
      </c>
      <c r="G822" t="s">
        <v>893</v>
      </c>
      <c r="H822">
        <v>0.35982500000000001</v>
      </c>
      <c r="I822">
        <v>-7.64547E-2</v>
      </c>
      <c r="J822">
        <v>7.3195100000000004E-3</v>
      </c>
      <c r="K822" s="6">
        <v>3.8999999999999999E-26</v>
      </c>
      <c r="L822">
        <v>37359</v>
      </c>
    </row>
    <row r="823" spans="1:12" x14ac:dyDescent="0.2">
      <c r="A823" t="s">
        <v>875</v>
      </c>
      <c r="B823" t="str">
        <f>VLOOKUP(Table2[[#This Row],[Metabolite ID]],Table18[],2,FALSE)</f>
        <v>Triglycerides in very small VLDL</v>
      </c>
      <c r="C823">
        <v>15</v>
      </c>
      <c r="D823">
        <v>44027885</v>
      </c>
      <c r="E823" t="s">
        <v>1050</v>
      </c>
      <c r="F823" t="s">
        <v>895</v>
      </c>
      <c r="G823" t="s">
        <v>894</v>
      </c>
      <c r="H823">
        <v>0.97276700000000005</v>
      </c>
      <c r="I823">
        <v>-0.23103599999999999</v>
      </c>
      <c r="J823">
        <v>2.1742299999999999E-2</v>
      </c>
      <c r="K823" s="6">
        <v>4.4999999999999999E-26</v>
      </c>
      <c r="L823">
        <v>37359</v>
      </c>
    </row>
    <row r="824" spans="1:12" x14ac:dyDescent="0.2">
      <c r="A824" t="s">
        <v>826</v>
      </c>
      <c r="B824" t="str">
        <f>VLOOKUP(Table2[[#This Row],[Metabolite ID]],Table18[],2,FALSE)</f>
        <v>Free cholesterol in small HDL</v>
      </c>
      <c r="C824">
        <v>2</v>
      </c>
      <c r="D824">
        <v>27730940</v>
      </c>
      <c r="E824" t="s">
        <v>967</v>
      </c>
      <c r="F824" t="s">
        <v>895</v>
      </c>
      <c r="G824" t="s">
        <v>894</v>
      </c>
      <c r="H824">
        <v>0.39644099999999999</v>
      </c>
      <c r="I824">
        <v>7.5534599999999993E-2</v>
      </c>
      <c r="J824">
        <v>7.1541E-3</v>
      </c>
      <c r="K824" s="6">
        <v>4.6999999999999999E-26</v>
      </c>
      <c r="L824">
        <v>37359</v>
      </c>
    </row>
    <row r="825" spans="1:12" x14ac:dyDescent="0.2">
      <c r="A825" t="s">
        <v>757</v>
      </c>
      <c r="B825" t="str">
        <f>VLOOKUP(Table2[[#This Row],[Metabolite ID]],Table18[],2,FALSE)</f>
        <v>HDL cholesterol</v>
      </c>
      <c r="C825">
        <v>18</v>
      </c>
      <c r="D825">
        <v>47109955</v>
      </c>
      <c r="E825" t="s">
        <v>1014</v>
      </c>
      <c r="F825" t="s">
        <v>892</v>
      </c>
      <c r="G825" t="s">
        <v>893</v>
      </c>
      <c r="H825">
        <v>0.98578200000000005</v>
      </c>
      <c r="I825">
        <v>-0.31415300000000002</v>
      </c>
      <c r="J825">
        <v>2.9846299999999999E-2</v>
      </c>
      <c r="K825" s="6">
        <v>4.8000000000000002E-26</v>
      </c>
      <c r="L825">
        <v>37359</v>
      </c>
    </row>
    <row r="826" spans="1:12" x14ac:dyDescent="0.2">
      <c r="A826" t="s">
        <v>879</v>
      </c>
      <c r="B826" t="str">
        <f>VLOOKUP(Table2[[#This Row],[Metabolite ID]],Table18[],2,FALSE)</f>
        <v>Total lipids in chylomicrons and extremely large VLDL</v>
      </c>
      <c r="C826">
        <v>19</v>
      </c>
      <c r="D826">
        <v>45416478</v>
      </c>
      <c r="E826" t="s">
        <v>1055</v>
      </c>
      <c r="F826" t="s">
        <v>892</v>
      </c>
      <c r="G826" t="s">
        <v>893</v>
      </c>
      <c r="H826">
        <v>0.35982500000000001</v>
      </c>
      <c r="I826">
        <v>-7.6312099999999994E-2</v>
      </c>
      <c r="J826">
        <v>7.31943E-3</v>
      </c>
      <c r="K826" s="6">
        <v>4.8000000000000002E-26</v>
      </c>
      <c r="L826">
        <v>37359</v>
      </c>
    </row>
    <row r="827" spans="1:12" x14ac:dyDescent="0.2">
      <c r="A827" t="s">
        <v>794</v>
      </c>
      <c r="B827" t="str">
        <f>VLOOKUP(Table2[[#This Row],[Metabolite ID]],Table18[],2,FALSE)</f>
        <v>Triglycerides in large VLDL</v>
      </c>
      <c r="C827">
        <v>7</v>
      </c>
      <c r="D827">
        <v>73015369</v>
      </c>
      <c r="E827" t="s">
        <v>1041</v>
      </c>
      <c r="F827" t="s">
        <v>893</v>
      </c>
      <c r="G827" t="s">
        <v>892</v>
      </c>
      <c r="H827">
        <v>0.87207699999999999</v>
      </c>
      <c r="I827">
        <v>0.108904</v>
      </c>
      <c r="J827">
        <v>1.04867E-2</v>
      </c>
      <c r="K827" s="6">
        <v>5.3999999999999996E-26</v>
      </c>
      <c r="L827">
        <v>37359</v>
      </c>
    </row>
    <row r="828" spans="1:12" x14ac:dyDescent="0.2">
      <c r="A828" t="s">
        <v>789</v>
      </c>
      <c r="B828" t="str">
        <f>VLOOKUP(Table2[[#This Row],[Metabolite ID]],Table18[],2,FALSE)</f>
        <v>Cholesteryl esters in large VLDL</v>
      </c>
      <c r="C828">
        <v>19</v>
      </c>
      <c r="D828">
        <v>8429323</v>
      </c>
      <c r="E828" t="s">
        <v>1017</v>
      </c>
      <c r="F828" t="s">
        <v>893</v>
      </c>
      <c r="G828" t="s">
        <v>892</v>
      </c>
      <c r="H828">
        <v>0.98037600000000003</v>
      </c>
      <c r="I828">
        <v>0.26713799999999999</v>
      </c>
      <c r="J828">
        <v>2.5517600000000001E-2</v>
      </c>
      <c r="K828" s="6">
        <v>5.5000000000000005E-26</v>
      </c>
      <c r="L828">
        <v>37359</v>
      </c>
    </row>
    <row r="829" spans="1:12" x14ac:dyDescent="0.2">
      <c r="A829" t="s">
        <v>787</v>
      </c>
      <c r="B829" t="str">
        <f>VLOOKUP(Table2[[#This Row],[Metabolite ID]],Table18[],2,FALSE)</f>
        <v>Triglycerides in large LDL</v>
      </c>
      <c r="C829">
        <v>15</v>
      </c>
      <c r="D829">
        <v>58576226</v>
      </c>
      <c r="E829" t="s">
        <v>3890</v>
      </c>
      <c r="F829" t="s">
        <v>894</v>
      </c>
      <c r="G829" t="s">
        <v>895</v>
      </c>
      <c r="H829">
        <v>0.867753</v>
      </c>
      <c r="I829">
        <v>0.11150500000000001</v>
      </c>
      <c r="J829">
        <v>1.04943E-2</v>
      </c>
      <c r="K829" s="6">
        <v>5.6000000000000002E-26</v>
      </c>
      <c r="L829">
        <v>37359</v>
      </c>
    </row>
    <row r="830" spans="1:12" x14ac:dyDescent="0.2">
      <c r="A830" t="s">
        <v>865</v>
      </c>
      <c r="B830" t="str">
        <f>VLOOKUP(Table2[[#This Row],[Metabolite ID]],Table18[],2,FALSE)</f>
        <v>Total lipids in very large VLDL</v>
      </c>
      <c r="C830">
        <v>19</v>
      </c>
      <c r="D830">
        <v>45416478</v>
      </c>
      <c r="E830" t="s">
        <v>1055</v>
      </c>
      <c r="F830" t="s">
        <v>892</v>
      </c>
      <c r="G830" t="s">
        <v>893</v>
      </c>
      <c r="H830">
        <v>0.35982500000000001</v>
      </c>
      <c r="I830">
        <v>-7.6201199999999997E-2</v>
      </c>
      <c r="J830">
        <v>7.3178399999999999E-3</v>
      </c>
      <c r="K830" s="6">
        <v>5.8999999999999994E-26</v>
      </c>
      <c r="L830">
        <v>37359</v>
      </c>
    </row>
    <row r="831" spans="1:12" x14ac:dyDescent="0.2">
      <c r="A831" t="s">
        <v>881</v>
      </c>
      <c r="B831" t="str">
        <f>VLOOKUP(Table2[[#This Row],[Metabolite ID]],Table18[],2,FALSE)</f>
        <v>Phospholipids in chylomicrons and extremely large VLDL</v>
      </c>
      <c r="C831">
        <v>19</v>
      </c>
      <c r="D831">
        <v>45416478</v>
      </c>
      <c r="E831" t="s">
        <v>1055</v>
      </c>
      <c r="F831" t="s">
        <v>892</v>
      </c>
      <c r="G831" t="s">
        <v>893</v>
      </c>
      <c r="H831">
        <v>0.35982500000000001</v>
      </c>
      <c r="I831">
        <v>-7.6136400000000007E-2</v>
      </c>
      <c r="J831">
        <v>7.3184599999999997E-3</v>
      </c>
      <c r="K831" s="6">
        <v>6.0999999999999999E-26</v>
      </c>
      <c r="L831">
        <v>37359</v>
      </c>
    </row>
    <row r="832" spans="1:12" x14ac:dyDescent="0.2">
      <c r="A832" t="s">
        <v>774</v>
      </c>
      <c r="B832" t="str">
        <f>VLOOKUP(Table2[[#This Row],[Metabolite ID]],Table18[],2,FALSE)</f>
        <v>Cholesterol in large HDL</v>
      </c>
      <c r="C832">
        <v>11</v>
      </c>
      <c r="D832">
        <v>61557803</v>
      </c>
      <c r="E832" t="s">
        <v>1002</v>
      </c>
      <c r="F832" t="s">
        <v>895</v>
      </c>
      <c r="G832" t="s">
        <v>894</v>
      </c>
      <c r="H832">
        <v>0.65229599999999999</v>
      </c>
      <c r="I832">
        <v>7.7666899999999997E-2</v>
      </c>
      <c r="J832">
        <v>7.3168299999999999E-3</v>
      </c>
      <c r="K832" s="6">
        <v>6.5E-26</v>
      </c>
      <c r="L832">
        <v>37359</v>
      </c>
    </row>
    <row r="833" spans="1:12" x14ac:dyDescent="0.2">
      <c r="A833" t="s">
        <v>814</v>
      </c>
      <c r="B833" t="str">
        <f>VLOOKUP(Table2[[#This Row],[Metabolite ID]],Table18[],2,FALSE)</f>
        <v>Concentration of medium VLDL particles</v>
      </c>
      <c r="C833">
        <v>19</v>
      </c>
      <c r="D833">
        <v>45421877</v>
      </c>
      <c r="E833" t="s">
        <v>1067</v>
      </c>
      <c r="F833" t="s">
        <v>892</v>
      </c>
      <c r="G833" t="s">
        <v>893</v>
      </c>
      <c r="H833">
        <v>0.39159300000000002</v>
      </c>
      <c r="I833">
        <v>-7.5483499999999995E-2</v>
      </c>
      <c r="J833">
        <v>7.2637800000000001E-3</v>
      </c>
      <c r="K833" s="6">
        <v>6.5999999999999997E-26</v>
      </c>
      <c r="L833">
        <v>37359</v>
      </c>
    </row>
    <row r="834" spans="1:12" x14ac:dyDescent="0.2">
      <c r="A834" t="s">
        <v>788</v>
      </c>
      <c r="B834" t="str">
        <f>VLOOKUP(Table2[[#This Row],[Metabolite ID]],Table18[],2,FALSE)</f>
        <v>Cholesterol in large VLDL</v>
      </c>
      <c r="C834">
        <v>16</v>
      </c>
      <c r="D834">
        <v>56991363</v>
      </c>
      <c r="E834" t="s">
        <v>960</v>
      </c>
      <c r="F834" t="s">
        <v>894</v>
      </c>
      <c r="G834" t="s">
        <v>895</v>
      </c>
      <c r="H834">
        <v>0.680952</v>
      </c>
      <c r="I834">
        <v>7.8643599999999994E-2</v>
      </c>
      <c r="J834">
        <v>7.4795199999999999E-3</v>
      </c>
      <c r="K834" s="6">
        <v>6.6999999999999994E-26</v>
      </c>
      <c r="L834">
        <v>37359</v>
      </c>
    </row>
    <row r="835" spans="1:12" x14ac:dyDescent="0.2">
      <c r="A835" t="s">
        <v>794</v>
      </c>
      <c r="B835" t="str">
        <f>VLOOKUP(Table2[[#This Row],[Metabolite ID]],Table18[],2,FALSE)</f>
        <v>Triglycerides in large VLDL</v>
      </c>
      <c r="C835">
        <v>19</v>
      </c>
      <c r="D835">
        <v>45416478</v>
      </c>
      <c r="E835" t="s">
        <v>1055</v>
      </c>
      <c r="F835" t="s">
        <v>892</v>
      </c>
      <c r="G835" t="s">
        <v>893</v>
      </c>
      <c r="H835">
        <v>0.35982599999999998</v>
      </c>
      <c r="I835">
        <v>-7.6141700000000007E-2</v>
      </c>
      <c r="J835">
        <v>7.3140100000000001E-3</v>
      </c>
      <c r="K835" s="6">
        <v>7.2000000000000003E-26</v>
      </c>
      <c r="L835">
        <v>37359</v>
      </c>
    </row>
    <row r="836" spans="1:12" x14ac:dyDescent="0.2">
      <c r="A836" t="s">
        <v>829</v>
      </c>
      <c r="B836" t="str">
        <f>VLOOKUP(Table2[[#This Row],[Metabolite ID]],Table18[],2,FALSE)</f>
        <v>Phospholipids in small HDL</v>
      </c>
      <c r="C836">
        <v>2</v>
      </c>
      <c r="D836">
        <v>27730940</v>
      </c>
      <c r="E836" t="s">
        <v>967</v>
      </c>
      <c r="F836" t="s">
        <v>895</v>
      </c>
      <c r="G836" t="s">
        <v>894</v>
      </c>
      <c r="H836">
        <v>0.39644099999999999</v>
      </c>
      <c r="I836">
        <v>7.5268199999999993E-2</v>
      </c>
      <c r="J836">
        <v>7.1530999999999999E-3</v>
      </c>
      <c r="K836" s="6">
        <v>7.2000000000000003E-26</v>
      </c>
      <c r="L836">
        <v>37359</v>
      </c>
    </row>
    <row r="837" spans="1:12" x14ac:dyDescent="0.2">
      <c r="A837" t="s">
        <v>750</v>
      </c>
      <c r="B837" t="str">
        <f>VLOOKUP(Table2[[#This Row],[Metabolite ID]],Table18[],2,FALSE)</f>
        <v>Omega-3 fatty acids</v>
      </c>
      <c r="C837">
        <v>8</v>
      </c>
      <c r="D837">
        <v>126482077</v>
      </c>
      <c r="E837" t="s">
        <v>3875</v>
      </c>
      <c r="F837" t="s">
        <v>892</v>
      </c>
      <c r="G837" t="s">
        <v>893</v>
      </c>
      <c r="H837">
        <v>0.49682300000000001</v>
      </c>
      <c r="I837">
        <v>7.2970400000000005E-2</v>
      </c>
      <c r="J837">
        <v>7.0257599999999998E-3</v>
      </c>
      <c r="K837" s="6">
        <v>7.7E-26</v>
      </c>
      <c r="L837">
        <v>37359</v>
      </c>
    </row>
    <row r="838" spans="1:12" x14ac:dyDescent="0.2">
      <c r="A838" t="s">
        <v>844</v>
      </c>
      <c r="B838" t="str">
        <f>VLOOKUP(Table2[[#This Row],[Metabolite ID]],Table18[],2,FALSE)</f>
        <v>Phospholipids in small VLDL</v>
      </c>
      <c r="C838">
        <v>6</v>
      </c>
      <c r="D838">
        <v>161010118</v>
      </c>
      <c r="E838" t="s">
        <v>1036</v>
      </c>
      <c r="F838" t="s">
        <v>892</v>
      </c>
      <c r="G838" t="s">
        <v>893</v>
      </c>
      <c r="H838">
        <v>0.92162699999999997</v>
      </c>
      <c r="I838">
        <v>0.13350999999999999</v>
      </c>
      <c r="J838">
        <v>1.30613E-2</v>
      </c>
      <c r="K838" s="6">
        <v>7.7999999999999997E-26</v>
      </c>
      <c r="L838">
        <v>37359</v>
      </c>
    </row>
    <row r="839" spans="1:12" x14ac:dyDescent="0.2">
      <c r="A839" t="s">
        <v>877</v>
      </c>
      <c r="B839" t="str">
        <f>VLOOKUP(Table2[[#This Row],[Metabolite ID]],Table18[],2,FALSE)</f>
        <v>Cholesteryl esters in chylomicrons and extremely large VLDL</v>
      </c>
      <c r="C839">
        <v>2</v>
      </c>
      <c r="D839">
        <v>27730940</v>
      </c>
      <c r="E839" t="s">
        <v>967</v>
      </c>
      <c r="F839" t="s">
        <v>895</v>
      </c>
      <c r="G839" t="s">
        <v>894</v>
      </c>
      <c r="H839">
        <v>0.39644099999999999</v>
      </c>
      <c r="I839">
        <v>7.45416E-2</v>
      </c>
      <c r="J839">
        <v>7.1470600000000002E-3</v>
      </c>
      <c r="K839" s="6">
        <v>9.6000000000000004E-26</v>
      </c>
      <c r="L839">
        <v>37359</v>
      </c>
    </row>
    <row r="840" spans="1:12" x14ac:dyDescent="0.2">
      <c r="A840" t="s">
        <v>816</v>
      </c>
      <c r="B840" t="str">
        <f>VLOOKUP(Table2[[#This Row],[Metabolite ID]],Table18[],2,FALSE)</f>
        <v>Triglycerides in medium VLDL</v>
      </c>
      <c r="C840">
        <v>19</v>
      </c>
      <c r="D840">
        <v>8429323</v>
      </c>
      <c r="E840" t="s">
        <v>1017</v>
      </c>
      <c r="F840" t="s">
        <v>893</v>
      </c>
      <c r="G840" t="s">
        <v>892</v>
      </c>
      <c r="H840">
        <v>0.980379</v>
      </c>
      <c r="I840">
        <v>0.26452500000000001</v>
      </c>
      <c r="J840">
        <v>2.5499999999999998E-2</v>
      </c>
      <c r="K840" s="6">
        <v>9.9999999999999992E-26</v>
      </c>
      <c r="L840">
        <v>37359</v>
      </c>
    </row>
    <row r="841" spans="1:12" x14ac:dyDescent="0.2">
      <c r="A841" t="s">
        <v>777</v>
      </c>
      <c r="B841" t="str">
        <f>VLOOKUP(Table2[[#This Row],[Metabolite ID]],Table18[],2,FALSE)</f>
        <v>Total lipids in large HDL</v>
      </c>
      <c r="C841">
        <v>11</v>
      </c>
      <c r="D841">
        <v>61557803</v>
      </c>
      <c r="E841" t="s">
        <v>1002</v>
      </c>
      <c r="F841" t="s">
        <v>895</v>
      </c>
      <c r="G841" t="s">
        <v>894</v>
      </c>
      <c r="H841">
        <v>0.65229599999999999</v>
      </c>
      <c r="I841">
        <v>7.7441899999999994E-2</v>
      </c>
      <c r="J841">
        <v>7.3235499999999999E-3</v>
      </c>
      <c r="K841" s="6">
        <v>1.0999999999999999E-25</v>
      </c>
      <c r="L841">
        <v>37359</v>
      </c>
    </row>
    <row r="842" spans="1:12" x14ac:dyDescent="0.2">
      <c r="A842" t="s">
        <v>809</v>
      </c>
      <c r="B842" t="str">
        <f>VLOOKUP(Table2[[#This Row],[Metabolite ID]],Table18[],2,FALSE)</f>
        <v>Monounsaturated fatty acids</v>
      </c>
      <c r="C842">
        <v>8</v>
      </c>
      <c r="D842">
        <v>19850099</v>
      </c>
      <c r="E842" t="s">
        <v>1044</v>
      </c>
      <c r="F842" t="s">
        <v>895</v>
      </c>
      <c r="G842" t="s">
        <v>893</v>
      </c>
      <c r="H842">
        <v>0.90150399999999997</v>
      </c>
      <c r="I842">
        <v>0.122616</v>
      </c>
      <c r="J842">
        <v>1.1812E-2</v>
      </c>
      <c r="K842" s="6">
        <v>1.3999999999999999E-25</v>
      </c>
      <c r="L842">
        <v>37359</v>
      </c>
    </row>
    <row r="843" spans="1:12" x14ac:dyDescent="0.2">
      <c r="A843" t="s">
        <v>845</v>
      </c>
      <c r="B843" t="str">
        <f>VLOOKUP(Table2[[#This Row],[Metabolite ID]],Table18[],2,FALSE)</f>
        <v>Triglycerides in small VLDL</v>
      </c>
      <c r="C843">
        <v>6</v>
      </c>
      <c r="D843">
        <v>161013013</v>
      </c>
      <c r="E843" t="s">
        <v>1038</v>
      </c>
      <c r="F843" t="s">
        <v>895</v>
      </c>
      <c r="G843" t="s">
        <v>894</v>
      </c>
      <c r="H843">
        <v>0.98456699999999997</v>
      </c>
      <c r="I843">
        <v>0.30870500000000001</v>
      </c>
      <c r="J843">
        <v>2.9566599999999998E-2</v>
      </c>
      <c r="K843" s="6">
        <v>1.3999999999999999E-25</v>
      </c>
      <c r="L843">
        <v>37359</v>
      </c>
    </row>
    <row r="844" spans="1:12" x14ac:dyDescent="0.2">
      <c r="A844" t="s">
        <v>778</v>
      </c>
      <c r="B844" t="str">
        <f>VLOOKUP(Table2[[#This Row],[Metabolite ID]],Table18[],2,FALSE)</f>
        <v>Concentration of large HDL particles</v>
      </c>
      <c r="C844">
        <v>11</v>
      </c>
      <c r="D844">
        <v>61557803</v>
      </c>
      <c r="E844" t="s">
        <v>1002</v>
      </c>
      <c r="F844" t="s">
        <v>895</v>
      </c>
      <c r="G844" t="s">
        <v>894</v>
      </c>
      <c r="H844">
        <v>0.65229599999999999</v>
      </c>
      <c r="I844">
        <v>7.7224799999999996E-2</v>
      </c>
      <c r="J844">
        <v>7.3246300000000004E-3</v>
      </c>
      <c r="K844" s="6">
        <v>1.4999999999999999E-25</v>
      </c>
      <c r="L844">
        <v>37359</v>
      </c>
    </row>
    <row r="845" spans="1:12" x14ac:dyDescent="0.2">
      <c r="A845" t="s">
        <v>779</v>
      </c>
      <c r="B845" t="str">
        <f>VLOOKUP(Table2[[#This Row],[Metabolite ID]],Table18[],2,FALSE)</f>
        <v>Phospholipids in large HDL</v>
      </c>
      <c r="C845">
        <v>18</v>
      </c>
      <c r="D845">
        <v>47109955</v>
      </c>
      <c r="E845" t="s">
        <v>1014</v>
      </c>
      <c r="F845" t="s">
        <v>892</v>
      </c>
      <c r="G845" t="s">
        <v>893</v>
      </c>
      <c r="H845">
        <v>0.98578200000000005</v>
      </c>
      <c r="I845">
        <v>-0.31098100000000001</v>
      </c>
      <c r="J845">
        <v>2.9841599999999999E-2</v>
      </c>
      <c r="K845" s="6">
        <v>1.4999999999999999E-25</v>
      </c>
      <c r="L845">
        <v>37359</v>
      </c>
    </row>
    <row r="846" spans="1:12" x14ac:dyDescent="0.2">
      <c r="A846" t="s">
        <v>810</v>
      </c>
      <c r="B846" t="str">
        <f>VLOOKUP(Table2[[#This Row],[Metabolite ID]],Table18[],2,FALSE)</f>
        <v>Cholesterol in medium VLDL</v>
      </c>
      <c r="C846">
        <v>1</v>
      </c>
      <c r="D846">
        <v>62931632</v>
      </c>
      <c r="E846" t="s">
        <v>1057</v>
      </c>
      <c r="F846" t="s">
        <v>894</v>
      </c>
      <c r="G846" t="s">
        <v>892</v>
      </c>
      <c r="H846">
        <v>0.35761100000000001</v>
      </c>
      <c r="I846">
        <v>-7.7075099999999994E-2</v>
      </c>
      <c r="J846">
        <v>7.4144500000000004E-3</v>
      </c>
      <c r="K846" s="6">
        <v>1.4999999999999999E-25</v>
      </c>
      <c r="L846">
        <v>37359</v>
      </c>
    </row>
    <row r="847" spans="1:12" x14ac:dyDescent="0.2">
      <c r="A847" t="s">
        <v>813</v>
      </c>
      <c r="B847" t="str">
        <f>VLOOKUP(Table2[[#This Row],[Metabolite ID]],Table18[],2,FALSE)</f>
        <v>Total lipids in medium VLDL</v>
      </c>
      <c r="C847">
        <v>7</v>
      </c>
      <c r="D847">
        <v>73003303</v>
      </c>
      <c r="E847" t="s">
        <v>1062</v>
      </c>
      <c r="F847" t="s">
        <v>892</v>
      </c>
      <c r="G847" t="s">
        <v>894</v>
      </c>
      <c r="H847">
        <v>0.87710200000000005</v>
      </c>
      <c r="I847">
        <v>0.10877299999999999</v>
      </c>
      <c r="J847">
        <v>1.0667299999999999E-2</v>
      </c>
      <c r="K847" s="6">
        <v>1.4999999999999999E-25</v>
      </c>
      <c r="L847">
        <v>37359</v>
      </c>
    </row>
    <row r="848" spans="1:12" x14ac:dyDescent="0.2">
      <c r="A848" t="s">
        <v>841</v>
      </c>
      <c r="B848" t="str">
        <f>VLOOKUP(Table2[[#This Row],[Metabolite ID]],Table18[],2,FALSE)</f>
        <v>Free cholesterol in small VLDL</v>
      </c>
      <c r="C848">
        <v>19</v>
      </c>
      <c r="D848">
        <v>8429323</v>
      </c>
      <c r="E848" t="s">
        <v>1017</v>
      </c>
      <c r="F848" t="s">
        <v>893</v>
      </c>
      <c r="G848" t="s">
        <v>892</v>
      </c>
      <c r="H848">
        <v>0.980379</v>
      </c>
      <c r="I848">
        <v>0.26307999999999998</v>
      </c>
      <c r="J848">
        <v>2.5472399999999999E-2</v>
      </c>
      <c r="K848" s="6">
        <v>1.7E-25</v>
      </c>
      <c r="L848">
        <v>37359</v>
      </c>
    </row>
    <row r="849" spans="1:12" x14ac:dyDescent="0.2">
      <c r="A849" t="s">
        <v>822</v>
      </c>
      <c r="B849" t="str">
        <f>VLOOKUP(Table2[[#This Row],[Metabolite ID]],Table18[],2,FALSE)</f>
        <v>Total triglycerides</v>
      </c>
      <c r="C849">
        <v>19</v>
      </c>
      <c r="D849">
        <v>8429323</v>
      </c>
      <c r="E849" t="s">
        <v>1017</v>
      </c>
      <c r="F849" t="s">
        <v>893</v>
      </c>
      <c r="G849" t="s">
        <v>892</v>
      </c>
      <c r="H849">
        <v>0.980379</v>
      </c>
      <c r="I849">
        <v>0.26499299999999998</v>
      </c>
      <c r="J849">
        <v>2.5499399999999998E-2</v>
      </c>
      <c r="K849" s="6">
        <v>1.8E-25</v>
      </c>
      <c r="L849">
        <v>37359</v>
      </c>
    </row>
    <row r="850" spans="1:12" x14ac:dyDescent="0.2">
      <c r="A850" t="s">
        <v>843</v>
      </c>
      <c r="B850" t="str">
        <f>VLOOKUP(Table2[[#This Row],[Metabolite ID]],Table18[],2,FALSE)</f>
        <v>Concentration of small VLDL particles</v>
      </c>
      <c r="C850">
        <v>7</v>
      </c>
      <c r="D850">
        <v>73026378</v>
      </c>
      <c r="E850" t="s">
        <v>1074</v>
      </c>
      <c r="F850" t="s">
        <v>894</v>
      </c>
      <c r="G850" t="s">
        <v>895</v>
      </c>
      <c r="H850">
        <v>0.83916000000000002</v>
      </c>
      <c r="I850">
        <v>9.7680500000000003E-2</v>
      </c>
      <c r="J850">
        <v>9.52712E-3</v>
      </c>
      <c r="K850" s="6">
        <v>2.1E-25</v>
      </c>
      <c r="L850">
        <v>37359</v>
      </c>
    </row>
    <row r="851" spans="1:12" x14ac:dyDescent="0.2">
      <c r="A851" t="s">
        <v>795</v>
      </c>
      <c r="B851" t="str">
        <f>VLOOKUP(Table2[[#This Row],[Metabolite ID]],Table18[],2,FALSE)</f>
        <v>Cholesterol in medium HDL</v>
      </c>
      <c r="C851">
        <v>16</v>
      </c>
      <c r="D851">
        <v>57010486</v>
      </c>
      <c r="E851" t="s">
        <v>1009</v>
      </c>
      <c r="F851" t="s">
        <v>894</v>
      </c>
      <c r="G851" t="s">
        <v>895</v>
      </c>
      <c r="H851">
        <v>0.94581700000000002</v>
      </c>
      <c r="I851">
        <v>0.16877200000000001</v>
      </c>
      <c r="J851">
        <v>1.6364199999999999E-2</v>
      </c>
      <c r="K851" s="6">
        <v>2.4000000000000001E-25</v>
      </c>
      <c r="L851">
        <v>37359</v>
      </c>
    </row>
    <row r="852" spans="1:12" x14ac:dyDescent="0.2">
      <c r="A852" t="s">
        <v>854</v>
      </c>
      <c r="B852" t="str">
        <f>VLOOKUP(Table2[[#This Row],[Metabolite ID]],Table18[],2,FALSE)</f>
        <v>Triglycerides in VLDL</v>
      </c>
      <c r="C852">
        <v>19</v>
      </c>
      <c r="D852">
        <v>45416478</v>
      </c>
      <c r="E852" t="s">
        <v>1055</v>
      </c>
      <c r="F852" t="s">
        <v>892</v>
      </c>
      <c r="G852" t="s">
        <v>893</v>
      </c>
      <c r="H852">
        <v>0.35982500000000001</v>
      </c>
      <c r="I852">
        <v>-7.5118900000000002E-2</v>
      </c>
      <c r="J852">
        <v>7.3086399999999999E-3</v>
      </c>
      <c r="K852" s="6">
        <v>2.4000000000000001E-25</v>
      </c>
      <c r="L852">
        <v>37359</v>
      </c>
    </row>
    <row r="853" spans="1:12" x14ac:dyDescent="0.2">
      <c r="A853" t="s">
        <v>801</v>
      </c>
      <c r="B853" t="str">
        <f>VLOOKUP(Table2[[#This Row],[Metabolite ID]],Table18[],2,FALSE)</f>
        <v>Triglycerides in medium HDL</v>
      </c>
      <c r="C853">
        <v>15</v>
      </c>
      <c r="D853">
        <v>58683366</v>
      </c>
      <c r="E853" t="s">
        <v>1080</v>
      </c>
      <c r="F853" t="s">
        <v>892</v>
      </c>
      <c r="G853" t="s">
        <v>893</v>
      </c>
      <c r="H853">
        <v>0.38849800000000001</v>
      </c>
      <c r="I853">
        <v>7.5128600000000004E-2</v>
      </c>
      <c r="J853">
        <v>7.1989100000000002E-3</v>
      </c>
      <c r="K853" s="6">
        <v>2.9000000000000001E-25</v>
      </c>
      <c r="L853">
        <v>37359</v>
      </c>
    </row>
    <row r="854" spans="1:12" x14ac:dyDescent="0.2">
      <c r="A854" t="s">
        <v>767</v>
      </c>
      <c r="B854" t="str">
        <f>VLOOKUP(Table2[[#This Row],[Metabolite ID]],Table18[],2,FALSE)</f>
        <v>Triglycerides in IDL</v>
      </c>
      <c r="C854">
        <v>8</v>
      </c>
      <c r="D854">
        <v>19824492</v>
      </c>
      <c r="E854" t="s">
        <v>958</v>
      </c>
      <c r="F854" t="s">
        <v>895</v>
      </c>
      <c r="G854" t="s">
        <v>894</v>
      </c>
      <c r="H854">
        <v>0.706071</v>
      </c>
      <c r="I854">
        <v>7.7119199999999999E-2</v>
      </c>
      <c r="J854">
        <v>7.6395400000000002E-3</v>
      </c>
      <c r="K854" s="6">
        <v>3.2999999999999998E-25</v>
      </c>
      <c r="L854">
        <v>37359</v>
      </c>
    </row>
    <row r="855" spans="1:12" x14ac:dyDescent="0.2">
      <c r="A855" t="s">
        <v>875</v>
      </c>
      <c r="B855" t="str">
        <f>VLOOKUP(Table2[[#This Row],[Metabolite ID]],Table18[],2,FALSE)</f>
        <v>Triglycerides in very small VLDL</v>
      </c>
      <c r="C855">
        <v>6</v>
      </c>
      <c r="D855">
        <v>161010118</v>
      </c>
      <c r="E855" t="s">
        <v>1036</v>
      </c>
      <c r="F855" t="s">
        <v>892</v>
      </c>
      <c r="G855" t="s">
        <v>893</v>
      </c>
      <c r="H855">
        <v>0.92162699999999997</v>
      </c>
      <c r="I855">
        <v>0.13206999999999999</v>
      </c>
      <c r="J855">
        <v>1.3065800000000001E-2</v>
      </c>
      <c r="K855" s="6">
        <v>3.7999999999999998E-25</v>
      </c>
      <c r="L855">
        <v>37359</v>
      </c>
    </row>
    <row r="856" spans="1:12" x14ac:dyDescent="0.2">
      <c r="A856" t="s">
        <v>778</v>
      </c>
      <c r="B856" t="str">
        <f>VLOOKUP(Table2[[#This Row],[Metabolite ID]],Table18[],2,FALSE)</f>
        <v>Concentration of large HDL particles</v>
      </c>
      <c r="C856">
        <v>18</v>
      </c>
      <c r="D856">
        <v>47109955</v>
      </c>
      <c r="E856" t="s">
        <v>1014</v>
      </c>
      <c r="F856" t="s">
        <v>892</v>
      </c>
      <c r="G856" t="s">
        <v>893</v>
      </c>
      <c r="H856">
        <v>0.98578200000000005</v>
      </c>
      <c r="I856">
        <v>-0.30771199999999999</v>
      </c>
      <c r="J856">
        <v>2.9826999999999999E-2</v>
      </c>
      <c r="K856" s="6">
        <v>4.5000000000000001E-25</v>
      </c>
      <c r="L856">
        <v>37359</v>
      </c>
    </row>
    <row r="857" spans="1:12" x14ac:dyDescent="0.2">
      <c r="A857" t="s">
        <v>830</v>
      </c>
      <c r="B857" t="str">
        <f>VLOOKUP(Table2[[#This Row],[Metabolite ID]],Table18[],2,FALSE)</f>
        <v>Triglycerides in small HDL</v>
      </c>
      <c r="C857">
        <v>19</v>
      </c>
      <c r="D857">
        <v>45417638</v>
      </c>
      <c r="E857" t="s">
        <v>3810</v>
      </c>
      <c r="F857" t="s">
        <v>894</v>
      </c>
      <c r="G857" t="s">
        <v>3891</v>
      </c>
      <c r="H857">
        <v>0.76388199999999995</v>
      </c>
      <c r="I857">
        <v>-8.4552000000000002E-2</v>
      </c>
      <c r="J857">
        <v>8.3129499999999995E-3</v>
      </c>
      <c r="K857" s="6">
        <v>4.8000000000000002E-25</v>
      </c>
      <c r="L857">
        <v>37359</v>
      </c>
    </row>
    <row r="858" spans="1:12" x14ac:dyDescent="0.2">
      <c r="A858" t="s">
        <v>772</v>
      </c>
      <c r="B858" t="str">
        <f>VLOOKUP(Table2[[#This Row],[Metabolite ID]],Table18[],2,FALSE)</f>
        <v>Triglycerides in LDL</v>
      </c>
      <c r="C858">
        <v>19</v>
      </c>
      <c r="D858">
        <v>45382675</v>
      </c>
      <c r="E858" t="s">
        <v>3885</v>
      </c>
      <c r="F858" t="s">
        <v>893</v>
      </c>
      <c r="G858" t="s">
        <v>892</v>
      </c>
      <c r="H858">
        <v>0.95076799999999995</v>
      </c>
      <c r="I858">
        <v>0.16348299999999999</v>
      </c>
      <c r="J858">
        <v>1.6287599999999999E-2</v>
      </c>
      <c r="K858" s="6">
        <v>5.2E-25</v>
      </c>
      <c r="L858">
        <v>37359</v>
      </c>
    </row>
    <row r="859" spans="1:12" x14ac:dyDescent="0.2">
      <c r="A859" t="s">
        <v>775</v>
      </c>
      <c r="B859" t="str">
        <f>VLOOKUP(Table2[[#This Row],[Metabolite ID]],Table18[],2,FALSE)</f>
        <v>Cholesteryl esters in large HDL</v>
      </c>
      <c r="C859">
        <v>11</v>
      </c>
      <c r="D859">
        <v>61557803</v>
      </c>
      <c r="E859" t="s">
        <v>1002</v>
      </c>
      <c r="F859" t="s">
        <v>895</v>
      </c>
      <c r="G859" t="s">
        <v>894</v>
      </c>
      <c r="H859">
        <v>0.65229599999999999</v>
      </c>
      <c r="I859">
        <v>7.6237700000000005E-2</v>
      </c>
      <c r="J859">
        <v>7.3176200000000004E-3</v>
      </c>
      <c r="K859" s="6">
        <v>5.2E-25</v>
      </c>
      <c r="L859">
        <v>37359</v>
      </c>
    </row>
    <row r="860" spans="1:12" x14ac:dyDescent="0.2">
      <c r="A860" t="s">
        <v>756</v>
      </c>
      <c r="B860" t="str">
        <f>VLOOKUP(Table2[[#This Row],[Metabolite ID]],Table18[],2,FALSE)</f>
        <v>Glycoprotein acetyls</v>
      </c>
      <c r="C860">
        <v>11</v>
      </c>
      <c r="D860">
        <v>116648917</v>
      </c>
      <c r="E860" t="s">
        <v>1003</v>
      </c>
      <c r="F860" t="s">
        <v>893</v>
      </c>
      <c r="G860" t="s">
        <v>894</v>
      </c>
      <c r="H860">
        <v>0.13253000000000001</v>
      </c>
      <c r="I860">
        <v>0.105462</v>
      </c>
      <c r="J860">
        <v>1.03161E-2</v>
      </c>
      <c r="K860" s="6">
        <v>6.0999999999999993E-25</v>
      </c>
      <c r="L860">
        <v>37359</v>
      </c>
    </row>
    <row r="861" spans="1:12" x14ac:dyDescent="0.2">
      <c r="A861" t="s">
        <v>792</v>
      </c>
      <c r="B861" t="str">
        <f>VLOOKUP(Table2[[#This Row],[Metabolite ID]],Table18[],2,FALSE)</f>
        <v>Concentration of large VLDL particles</v>
      </c>
      <c r="C861">
        <v>7</v>
      </c>
      <c r="D861">
        <v>73015369</v>
      </c>
      <c r="E861" t="s">
        <v>1041</v>
      </c>
      <c r="F861" t="s">
        <v>893</v>
      </c>
      <c r="G861" t="s">
        <v>892</v>
      </c>
      <c r="H861">
        <v>0.87208300000000005</v>
      </c>
      <c r="I861">
        <v>0.10650999999999999</v>
      </c>
      <c r="J861">
        <v>1.04882E-2</v>
      </c>
      <c r="K861" s="6">
        <v>6.3999999999999975E-25</v>
      </c>
      <c r="L861">
        <v>37359</v>
      </c>
    </row>
    <row r="862" spans="1:12" x14ac:dyDescent="0.2">
      <c r="A862" t="s">
        <v>850</v>
      </c>
      <c r="B862" t="str">
        <f>VLOOKUP(Table2[[#This Row],[Metabolite ID]],Table18[],2,FALSE)</f>
        <v>Degree of unsaturation</v>
      </c>
      <c r="C862">
        <v>11</v>
      </c>
      <c r="D862">
        <v>68562328</v>
      </c>
      <c r="E862" t="s">
        <v>3892</v>
      </c>
      <c r="F862" t="s">
        <v>894</v>
      </c>
      <c r="G862" t="s">
        <v>895</v>
      </c>
      <c r="H862">
        <v>0.93146099999999998</v>
      </c>
      <c r="I862">
        <v>0.143876</v>
      </c>
      <c r="J862">
        <v>1.4024500000000001E-2</v>
      </c>
      <c r="K862" s="6">
        <v>6.5E-25</v>
      </c>
      <c r="L862">
        <v>37359</v>
      </c>
    </row>
    <row r="863" spans="1:12" x14ac:dyDescent="0.2">
      <c r="A863" t="s">
        <v>853</v>
      </c>
      <c r="B863" t="str">
        <f>VLOOKUP(Table2[[#This Row],[Metabolite ID]],Table18[],2,FALSE)</f>
        <v>Average diameter for VLDL particles</v>
      </c>
      <c r="C863">
        <v>19</v>
      </c>
      <c r="D863">
        <v>8429323</v>
      </c>
      <c r="E863" t="s">
        <v>1017</v>
      </c>
      <c r="F863" t="s">
        <v>893</v>
      </c>
      <c r="G863" t="s">
        <v>892</v>
      </c>
      <c r="H863">
        <v>0.980379</v>
      </c>
      <c r="I863">
        <v>0.25970799999999999</v>
      </c>
      <c r="J863">
        <v>2.5515300000000001E-2</v>
      </c>
      <c r="K863" s="6">
        <v>6.5E-25</v>
      </c>
      <c r="L863">
        <v>37359</v>
      </c>
    </row>
    <row r="864" spans="1:12" x14ac:dyDescent="0.2">
      <c r="A864" t="s">
        <v>877</v>
      </c>
      <c r="B864" t="str">
        <f>VLOOKUP(Table2[[#This Row],[Metabolite ID]],Table18[],2,FALSE)</f>
        <v>Cholesteryl esters in chylomicrons and extremely large VLDL</v>
      </c>
      <c r="C864">
        <v>19</v>
      </c>
      <c r="D864">
        <v>45421877</v>
      </c>
      <c r="E864" t="s">
        <v>1067</v>
      </c>
      <c r="F864" t="s">
        <v>892</v>
      </c>
      <c r="G864" t="s">
        <v>893</v>
      </c>
      <c r="H864">
        <v>0.39159300000000002</v>
      </c>
      <c r="I864">
        <v>-7.3921700000000007E-2</v>
      </c>
      <c r="J864">
        <v>7.2755600000000004E-3</v>
      </c>
      <c r="K864" s="6">
        <v>6.8999999999999997E-25</v>
      </c>
      <c r="L864">
        <v>37359</v>
      </c>
    </row>
    <row r="865" spans="1:12" x14ac:dyDescent="0.2">
      <c r="A865" t="s">
        <v>774</v>
      </c>
      <c r="B865" t="str">
        <f>VLOOKUP(Table2[[#This Row],[Metabolite ID]],Table18[],2,FALSE)</f>
        <v>Cholesterol in large HDL</v>
      </c>
      <c r="C865">
        <v>11</v>
      </c>
      <c r="D865">
        <v>116648917</v>
      </c>
      <c r="E865" t="s">
        <v>1003</v>
      </c>
      <c r="F865" t="s">
        <v>893</v>
      </c>
      <c r="G865" t="s">
        <v>894</v>
      </c>
      <c r="H865">
        <v>0.13254099999999999</v>
      </c>
      <c r="I865">
        <v>-0.104252</v>
      </c>
      <c r="J865">
        <v>1.027E-2</v>
      </c>
      <c r="K865" s="6">
        <v>7.2999999999999995E-25</v>
      </c>
      <c r="L865">
        <v>37359</v>
      </c>
    </row>
    <row r="866" spans="1:12" x14ac:dyDescent="0.2">
      <c r="A866" t="s">
        <v>812</v>
      </c>
      <c r="B866" t="str">
        <f>VLOOKUP(Table2[[#This Row],[Metabolite ID]],Table18[],2,FALSE)</f>
        <v>Free cholesterol in medium VLDL</v>
      </c>
      <c r="C866">
        <v>19</v>
      </c>
      <c r="D866">
        <v>45421877</v>
      </c>
      <c r="E866" t="s">
        <v>1067</v>
      </c>
      <c r="F866" t="s">
        <v>892</v>
      </c>
      <c r="G866" t="s">
        <v>893</v>
      </c>
      <c r="H866">
        <v>0.39159300000000002</v>
      </c>
      <c r="I866">
        <v>-7.3708300000000004E-2</v>
      </c>
      <c r="J866">
        <v>7.2653400000000003E-3</v>
      </c>
      <c r="K866" s="6">
        <v>7.6999999999999975E-25</v>
      </c>
      <c r="L866">
        <v>37359</v>
      </c>
    </row>
    <row r="867" spans="1:12" x14ac:dyDescent="0.2">
      <c r="A867" t="s">
        <v>777</v>
      </c>
      <c r="B867" t="str">
        <f>VLOOKUP(Table2[[#This Row],[Metabolite ID]],Table18[],2,FALSE)</f>
        <v>Total lipids in large HDL</v>
      </c>
      <c r="C867">
        <v>20</v>
      </c>
      <c r="D867">
        <v>44557474</v>
      </c>
      <c r="E867" t="s">
        <v>3893</v>
      </c>
      <c r="F867" t="s">
        <v>895</v>
      </c>
      <c r="G867" t="s">
        <v>894</v>
      </c>
      <c r="H867">
        <v>0.81562699999999999</v>
      </c>
      <c r="I867">
        <v>9.1919200000000006E-2</v>
      </c>
      <c r="J867">
        <v>8.9721100000000002E-3</v>
      </c>
      <c r="K867" s="6">
        <v>8.3000000000000004E-25</v>
      </c>
      <c r="L867">
        <v>37359</v>
      </c>
    </row>
    <row r="868" spans="1:12" x14ac:dyDescent="0.2">
      <c r="A868" t="s">
        <v>810</v>
      </c>
      <c r="B868" t="str">
        <f>VLOOKUP(Table2[[#This Row],[Metabolite ID]],Table18[],2,FALSE)</f>
        <v>Cholesterol in medium VLDL</v>
      </c>
      <c r="C868">
        <v>19</v>
      </c>
      <c r="D868">
        <v>8429323</v>
      </c>
      <c r="E868" t="s">
        <v>1017</v>
      </c>
      <c r="F868" t="s">
        <v>893</v>
      </c>
      <c r="G868" t="s">
        <v>892</v>
      </c>
      <c r="H868">
        <v>0.980379</v>
      </c>
      <c r="I868">
        <v>0.260459</v>
      </c>
      <c r="J868">
        <v>2.54998E-2</v>
      </c>
      <c r="K868" s="6">
        <v>8.9999999999999984E-25</v>
      </c>
      <c r="L868">
        <v>37359</v>
      </c>
    </row>
    <row r="869" spans="1:12" x14ac:dyDescent="0.2">
      <c r="A869" t="s">
        <v>772</v>
      </c>
      <c r="B869" t="str">
        <f>VLOOKUP(Table2[[#This Row],[Metabolite ID]],Table18[],2,FALSE)</f>
        <v>Triglycerides in LDL</v>
      </c>
      <c r="C869">
        <v>2</v>
      </c>
      <c r="D869">
        <v>21152755</v>
      </c>
      <c r="E869" t="s">
        <v>3894</v>
      </c>
      <c r="F869" t="s">
        <v>893</v>
      </c>
      <c r="G869" t="s">
        <v>892</v>
      </c>
      <c r="H869">
        <v>0.959399</v>
      </c>
      <c r="I869">
        <v>0.18804899999999999</v>
      </c>
      <c r="J869">
        <v>1.8143800000000002E-2</v>
      </c>
      <c r="K869" s="6">
        <v>9.0999999999999999E-25</v>
      </c>
      <c r="L869">
        <v>37359</v>
      </c>
    </row>
    <row r="870" spans="1:12" x14ac:dyDescent="0.2">
      <c r="A870" t="s">
        <v>863</v>
      </c>
      <c r="B870" t="str">
        <f>VLOOKUP(Table2[[#This Row],[Metabolite ID]],Table18[],2,FALSE)</f>
        <v>Cholesteryl esters in very large VLDL</v>
      </c>
      <c r="C870">
        <v>19</v>
      </c>
      <c r="D870">
        <v>45416478</v>
      </c>
      <c r="E870" t="s">
        <v>1055</v>
      </c>
      <c r="F870" t="s">
        <v>892</v>
      </c>
      <c r="G870" t="s">
        <v>893</v>
      </c>
      <c r="H870">
        <v>0.35983199999999999</v>
      </c>
      <c r="I870">
        <v>-7.4346899999999994E-2</v>
      </c>
      <c r="J870">
        <v>7.31959E-3</v>
      </c>
      <c r="K870" s="6">
        <v>9.3999999999999991E-25</v>
      </c>
      <c r="L870">
        <v>37359</v>
      </c>
    </row>
    <row r="871" spans="1:12" x14ac:dyDescent="0.2">
      <c r="A871" t="s">
        <v>790</v>
      </c>
      <c r="B871" t="str">
        <f>VLOOKUP(Table2[[#This Row],[Metabolite ID]],Table18[],2,FALSE)</f>
        <v>Free cholesterol in large VLDL</v>
      </c>
      <c r="C871">
        <v>19</v>
      </c>
      <c r="D871">
        <v>45416478</v>
      </c>
      <c r="E871" t="s">
        <v>1055</v>
      </c>
      <c r="F871" t="s">
        <v>892</v>
      </c>
      <c r="G871" t="s">
        <v>893</v>
      </c>
      <c r="H871">
        <v>0.35982500000000001</v>
      </c>
      <c r="I871">
        <v>-7.4316300000000002E-2</v>
      </c>
      <c r="J871">
        <v>7.3147200000000002E-3</v>
      </c>
      <c r="K871" s="6">
        <v>9.9999999999999992E-25</v>
      </c>
      <c r="L871">
        <v>37359</v>
      </c>
    </row>
    <row r="872" spans="1:12" x14ac:dyDescent="0.2">
      <c r="A872" t="s">
        <v>847</v>
      </c>
      <c r="B872" t="str">
        <f>VLOOKUP(Table2[[#This Row],[Metabolite ID]],Table18[],2,FALSE)</f>
        <v>Total fatty acids</v>
      </c>
      <c r="C872">
        <v>2</v>
      </c>
      <c r="D872">
        <v>21221399</v>
      </c>
      <c r="E872" t="s">
        <v>1093</v>
      </c>
      <c r="F872" t="s">
        <v>895</v>
      </c>
      <c r="G872" t="s">
        <v>893</v>
      </c>
      <c r="H872">
        <v>0.48470400000000002</v>
      </c>
      <c r="I872">
        <v>-7.0874900000000005E-2</v>
      </c>
      <c r="J872">
        <v>7.0292000000000002E-3</v>
      </c>
      <c r="K872" s="6">
        <v>9.9999999999999992E-25</v>
      </c>
      <c r="L872">
        <v>37359</v>
      </c>
    </row>
    <row r="873" spans="1:12" x14ac:dyDescent="0.2">
      <c r="A873" t="s">
        <v>791</v>
      </c>
      <c r="B873" t="str">
        <f>VLOOKUP(Table2[[#This Row],[Metabolite ID]],Table18[],2,FALSE)</f>
        <v>Total lipids in large VLDL</v>
      </c>
      <c r="C873">
        <v>7</v>
      </c>
      <c r="D873">
        <v>73015369</v>
      </c>
      <c r="E873" t="s">
        <v>1041</v>
      </c>
      <c r="F873" t="s">
        <v>893</v>
      </c>
      <c r="G873" t="s">
        <v>892</v>
      </c>
      <c r="H873">
        <v>0.87208300000000005</v>
      </c>
      <c r="I873">
        <v>0.106026</v>
      </c>
      <c r="J873">
        <v>1.04882E-2</v>
      </c>
      <c r="K873" s="6">
        <v>1.0999999999999998E-24</v>
      </c>
      <c r="L873">
        <v>37359</v>
      </c>
    </row>
    <row r="874" spans="1:12" x14ac:dyDescent="0.2">
      <c r="A874" t="s">
        <v>840</v>
      </c>
      <c r="B874" t="str">
        <f>VLOOKUP(Table2[[#This Row],[Metabolite ID]],Table18[],2,FALSE)</f>
        <v>Cholesteryl esters in small VLDL</v>
      </c>
      <c r="C874">
        <v>16</v>
      </c>
      <c r="D874">
        <v>57010486</v>
      </c>
      <c r="E874" t="s">
        <v>1009</v>
      </c>
      <c r="F874" t="s">
        <v>894</v>
      </c>
      <c r="G874" t="s">
        <v>895</v>
      </c>
      <c r="H874">
        <v>0.94581499999999996</v>
      </c>
      <c r="I874">
        <v>-0.169264</v>
      </c>
      <c r="J874">
        <v>1.6324000000000002E-2</v>
      </c>
      <c r="K874" s="6">
        <v>1.0999999999999998E-24</v>
      </c>
      <c r="L874">
        <v>37359</v>
      </c>
    </row>
    <row r="875" spans="1:12" x14ac:dyDescent="0.2">
      <c r="A875" t="s">
        <v>844</v>
      </c>
      <c r="B875" t="str">
        <f>VLOOKUP(Table2[[#This Row],[Metabolite ID]],Table18[],2,FALSE)</f>
        <v>Phospholipids in small VLDL</v>
      </c>
      <c r="C875">
        <v>7</v>
      </c>
      <c r="D875">
        <v>73026378</v>
      </c>
      <c r="E875" t="s">
        <v>1074</v>
      </c>
      <c r="F875" t="s">
        <v>894</v>
      </c>
      <c r="G875" t="s">
        <v>895</v>
      </c>
      <c r="H875">
        <v>0.83916000000000002</v>
      </c>
      <c r="I875">
        <v>9.6060099999999995E-2</v>
      </c>
      <c r="J875">
        <v>9.5270500000000004E-3</v>
      </c>
      <c r="K875" s="6">
        <v>1.0999999999999998E-24</v>
      </c>
      <c r="L875">
        <v>37359</v>
      </c>
    </row>
    <row r="876" spans="1:12" x14ac:dyDescent="0.2">
      <c r="A876" t="s">
        <v>867</v>
      </c>
      <c r="B876" t="str">
        <f>VLOOKUP(Table2[[#This Row],[Metabolite ID]],Table18[],2,FALSE)</f>
        <v>Phospholipids in very large VLDL</v>
      </c>
      <c r="C876">
        <v>19</v>
      </c>
      <c r="D876">
        <v>45416478</v>
      </c>
      <c r="E876" t="s">
        <v>1055</v>
      </c>
      <c r="F876" t="s">
        <v>892</v>
      </c>
      <c r="G876" t="s">
        <v>893</v>
      </c>
      <c r="H876">
        <v>0.35982500000000001</v>
      </c>
      <c r="I876">
        <v>-7.44509E-2</v>
      </c>
      <c r="J876">
        <v>7.31754E-3</v>
      </c>
      <c r="K876" s="6">
        <v>1.0999999999999998E-24</v>
      </c>
      <c r="L876">
        <v>37359</v>
      </c>
    </row>
    <row r="877" spans="1:12" x14ac:dyDescent="0.2">
      <c r="A877" t="s">
        <v>826</v>
      </c>
      <c r="B877" t="str">
        <f>VLOOKUP(Table2[[#This Row],[Metabolite ID]],Table18[],2,FALSE)</f>
        <v>Free cholesterol in small HDL</v>
      </c>
      <c r="C877">
        <v>11</v>
      </c>
      <c r="D877">
        <v>116705516</v>
      </c>
      <c r="E877" t="s">
        <v>970</v>
      </c>
      <c r="F877" t="s">
        <v>893</v>
      </c>
      <c r="G877" t="s">
        <v>892</v>
      </c>
      <c r="H877">
        <v>0.29642099999999999</v>
      </c>
      <c r="I877">
        <v>7.8682000000000002E-2</v>
      </c>
      <c r="J877">
        <v>7.7167399999999997E-3</v>
      </c>
      <c r="K877" s="6">
        <v>1.1999999999999999E-24</v>
      </c>
      <c r="L877">
        <v>37359</v>
      </c>
    </row>
    <row r="878" spans="1:12" x14ac:dyDescent="0.2">
      <c r="A878" t="s">
        <v>839</v>
      </c>
      <c r="B878" t="str">
        <f>VLOOKUP(Table2[[#This Row],[Metabolite ID]],Table18[],2,FALSE)</f>
        <v>Cholesterol in small VLDL</v>
      </c>
      <c r="C878">
        <v>1</v>
      </c>
      <c r="D878">
        <v>109818306</v>
      </c>
      <c r="E878" t="s">
        <v>3870</v>
      </c>
      <c r="F878" t="s">
        <v>893</v>
      </c>
      <c r="G878" t="s">
        <v>895</v>
      </c>
      <c r="H878">
        <v>0.22053900000000001</v>
      </c>
      <c r="I878">
        <v>-8.4382799999999994E-2</v>
      </c>
      <c r="J878">
        <v>8.3993899999999996E-3</v>
      </c>
      <c r="K878" s="6">
        <v>1.2999999999999998E-24</v>
      </c>
      <c r="L878">
        <v>37359</v>
      </c>
    </row>
    <row r="879" spans="1:12" x14ac:dyDescent="0.2">
      <c r="A879" t="s">
        <v>787</v>
      </c>
      <c r="B879" t="str">
        <f>VLOOKUP(Table2[[#This Row],[Metabolite ID]],Table18[],2,FALSE)</f>
        <v>Triglycerides in large LDL</v>
      </c>
      <c r="C879">
        <v>2</v>
      </c>
      <c r="D879">
        <v>21190209</v>
      </c>
      <c r="E879" t="s">
        <v>3895</v>
      </c>
      <c r="F879" t="s">
        <v>894</v>
      </c>
      <c r="G879" t="s">
        <v>895</v>
      </c>
      <c r="H879">
        <v>0.94614900000000002</v>
      </c>
      <c r="I879">
        <v>0.16370499999999999</v>
      </c>
      <c r="J879">
        <v>1.6017799999999999E-2</v>
      </c>
      <c r="K879" s="6">
        <v>1.3999999999999999E-24</v>
      </c>
      <c r="L879">
        <v>37359</v>
      </c>
    </row>
    <row r="880" spans="1:12" x14ac:dyDescent="0.2">
      <c r="A880" t="s">
        <v>815</v>
      </c>
      <c r="B880" t="str">
        <f>VLOOKUP(Table2[[#This Row],[Metabolite ID]],Table18[],2,FALSE)</f>
        <v>Phospholipids in medium VLDL</v>
      </c>
      <c r="C880">
        <v>7</v>
      </c>
      <c r="D880">
        <v>73003303</v>
      </c>
      <c r="E880" t="s">
        <v>1062</v>
      </c>
      <c r="F880" t="s">
        <v>892</v>
      </c>
      <c r="G880" t="s">
        <v>894</v>
      </c>
      <c r="H880">
        <v>0.87710200000000005</v>
      </c>
      <c r="I880">
        <v>0.106505</v>
      </c>
      <c r="J880">
        <v>1.0667899999999999E-2</v>
      </c>
      <c r="K880" s="6">
        <v>1.3999999999999999E-24</v>
      </c>
      <c r="L880">
        <v>37359</v>
      </c>
    </row>
    <row r="881" spans="1:12" x14ac:dyDescent="0.2">
      <c r="A881" t="s">
        <v>876</v>
      </c>
      <c r="B881" t="str">
        <f>VLOOKUP(Table2[[#This Row],[Metabolite ID]],Table18[],2,FALSE)</f>
        <v>Cholesterol in chylomicrons and extremely large VLDL</v>
      </c>
      <c r="C881">
        <v>19</v>
      </c>
      <c r="D881">
        <v>45416478</v>
      </c>
      <c r="E881" t="s">
        <v>1055</v>
      </c>
      <c r="F881" t="s">
        <v>892</v>
      </c>
      <c r="G881" t="s">
        <v>893</v>
      </c>
      <c r="H881">
        <v>0.35982500000000001</v>
      </c>
      <c r="I881">
        <v>-7.3901599999999998E-2</v>
      </c>
      <c r="J881">
        <v>7.3187199999999999E-3</v>
      </c>
      <c r="K881" s="6">
        <v>1.3999999999999999E-24</v>
      </c>
      <c r="L881">
        <v>37359</v>
      </c>
    </row>
    <row r="882" spans="1:12" x14ac:dyDescent="0.2">
      <c r="A882" t="s">
        <v>777</v>
      </c>
      <c r="B882" t="str">
        <f>VLOOKUP(Table2[[#This Row],[Metabolite ID]],Table18[],2,FALSE)</f>
        <v>Total lipids in large HDL</v>
      </c>
      <c r="C882">
        <v>18</v>
      </c>
      <c r="D882">
        <v>47109955</v>
      </c>
      <c r="E882" t="s">
        <v>1014</v>
      </c>
      <c r="F882" t="s">
        <v>892</v>
      </c>
      <c r="G882" t="s">
        <v>893</v>
      </c>
      <c r="H882">
        <v>0.98578200000000005</v>
      </c>
      <c r="I882">
        <v>-0.304315</v>
      </c>
      <c r="J882">
        <v>2.9822899999999999E-2</v>
      </c>
      <c r="K882" s="6">
        <v>1.5999999999999999E-24</v>
      </c>
      <c r="L882">
        <v>37359</v>
      </c>
    </row>
    <row r="883" spans="1:12" x14ac:dyDescent="0.2">
      <c r="A883" t="s">
        <v>811</v>
      </c>
      <c r="B883" t="str">
        <f>VLOOKUP(Table2[[#This Row],[Metabolite ID]],Table18[],2,FALSE)</f>
        <v>Cholesteryl esters in medium VLDL</v>
      </c>
      <c r="C883">
        <v>19</v>
      </c>
      <c r="D883">
        <v>11189272</v>
      </c>
      <c r="E883" t="s">
        <v>1085</v>
      </c>
      <c r="F883" t="s">
        <v>895</v>
      </c>
      <c r="G883" t="s">
        <v>894</v>
      </c>
      <c r="H883">
        <v>0.88306600000000002</v>
      </c>
      <c r="I883">
        <v>0.108722</v>
      </c>
      <c r="J883">
        <v>1.0954E-2</v>
      </c>
      <c r="K883" s="6">
        <v>1.5999999999999999E-24</v>
      </c>
      <c r="L883">
        <v>37359</v>
      </c>
    </row>
    <row r="884" spans="1:12" x14ac:dyDescent="0.2">
      <c r="A884" t="s">
        <v>822</v>
      </c>
      <c r="B884" t="str">
        <f>VLOOKUP(Table2[[#This Row],[Metabolite ID]],Table18[],2,FALSE)</f>
        <v>Total triglycerides</v>
      </c>
      <c r="C884">
        <v>7</v>
      </c>
      <c r="D884">
        <v>73025975</v>
      </c>
      <c r="E884" t="s">
        <v>1100</v>
      </c>
      <c r="F884" t="s">
        <v>892</v>
      </c>
      <c r="G884" t="s">
        <v>893</v>
      </c>
      <c r="H884">
        <v>0.87208399999999997</v>
      </c>
      <c r="I884">
        <v>0.10530200000000001</v>
      </c>
      <c r="J884">
        <v>1.0464299999999999E-2</v>
      </c>
      <c r="K884" s="6">
        <v>1.7E-24</v>
      </c>
      <c r="L884">
        <v>37359</v>
      </c>
    </row>
    <row r="885" spans="1:12" x14ac:dyDescent="0.2">
      <c r="A885" t="s">
        <v>862</v>
      </c>
      <c r="B885" t="str">
        <f>VLOOKUP(Table2[[#This Row],[Metabolite ID]],Table18[],2,FALSE)</f>
        <v>Cholesterol in very large VLDL</v>
      </c>
      <c r="C885">
        <v>19</v>
      </c>
      <c r="D885">
        <v>45416478</v>
      </c>
      <c r="E885" t="s">
        <v>1055</v>
      </c>
      <c r="F885" t="s">
        <v>892</v>
      </c>
      <c r="G885" t="s">
        <v>893</v>
      </c>
      <c r="H885">
        <v>0.35985200000000001</v>
      </c>
      <c r="I885">
        <v>-7.3882900000000001E-2</v>
      </c>
      <c r="J885">
        <v>7.3185999999999998E-3</v>
      </c>
      <c r="K885" s="6">
        <v>1.7E-24</v>
      </c>
      <c r="L885">
        <v>37359</v>
      </c>
    </row>
    <row r="886" spans="1:12" x14ac:dyDescent="0.2">
      <c r="A886" t="s">
        <v>778</v>
      </c>
      <c r="B886" t="str">
        <f>VLOOKUP(Table2[[#This Row],[Metabolite ID]],Table18[],2,FALSE)</f>
        <v>Concentration of large HDL particles</v>
      </c>
      <c r="C886">
        <v>20</v>
      </c>
      <c r="D886">
        <v>44557474</v>
      </c>
      <c r="E886" t="s">
        <v>3893</v>
      </c>
      <c r="F886" t="s">
        <v>895</v>
      </c>
      <c r="G886" t="s">
        <v>894</v>
      </c>
      <c r="H886">
        <v>0.81562699999999999</v>
      </c>
      <c r="I886">
        <v>9.1295699999999994E-2</v>
      </c>
      <c r="J886">
        <v>8.9733E-3</v>
      </c>
      <c r="K886" s="6">
        <v>1.7999999999999997E-24</v>
      </c>
      <c r="L886">
        <v>37359</v>
      </c>
    </row>
    <row r="887" spans="1:12" x14ac:dyDescent="0.2">
      <c r="A887" t="s">
        <v>759</v>
      </c>
      <c r="B887" t="str">
        <f>VLOOKUP(Table2[[#This Row],[Metabolite ID]],Table18[],2,FALSE)</f>
        <v>Triglycerides in HDL</v>
      </c>
      <c r="C887">
        <v>6</v>
      </c>
      <c r="D887">
        <v>161010118</v>
      </c>
      <c r="E887" t="s">
        <v>1036</v>
      </c>
      <c r="F887" t="s">
        <v>892</v>
      </c>
      <c r="G887" t="s">
        <v>893</v>
      </c>
      <c r="H887">
        <v>0.92162699999999997</v>
      </c>
      <c r="I887">
        <v>0.128306</v>
      </c>
      <c r="J887">
        <v>1.30946E-2</v>
      </c>
      <c r="K887" s="6">
        <v>1.9999999999999998E-24</v>
      </c>
      <c r="L887">
        <v>37359</v>
      </c>
    </row>
    <row r="888" spans="1:12" x14ac:dyDescent="0.2">
      <c r="A888" t="s">
        <v>822</v>
      </c>
      <c r="B888" t="str">
        <f>VLOOKUP(Table2[[#This Row],[Metabolite ID]],Table18[],2,FALSE)</f>
        <v>Total triglycerides</v>
      </c>
      <c r="C888">
        <v>15</v>
      </c>
      <c r="D888">
        <v>58722590</v>
      </c>
      <c r="E888" t="s">
        <v>1082</v>
      </c>
      <c r="F888" t="s">
        <v>893</v>
      </c>
      <c r="G888" t="s">
        <v>1081</v>
      </c>
      <c r="H888">
        <v>0.790829</v>
      </c>
      <c r="I888">
        <v>-8.6344699999999996E-2</v>
      </c>
      <c r="J888">
        <v>8.6422100000000009E-3</v>
      </c>
      <c r="K888" s="6">
        <v>1.9999999999999998E-24</v>
      </c>
      <c r="L888">
        <v>37359</v>
      </c>
    </row>
    <row r="889" spans="1:12" x14ac:dyDescent="0.2">
      <c r="A889" t="s">
        <v>779</v>
      </c>
      <c r="B889" t="str">
        <f>VLOOKUP(Table2[[#This Row],[Metabolite ID]],Table18[],2,FALSE)</f>
        <v>Phospholipids in large HDL</v>
      </c>
      <c r="C889">
        <v>19</v>
      </c>
      <c r="D889">
        <v>45411941</v>
      </c>
      <c r="E889" t="s">
        <v>1087</v>
      </c>
      <c r="F889" t="s">
        <v>895</v>
      </c>
      <c r="G889" t="s">
        <v>894</v>
      </c>
      <c r="H889">
        <v>0.84428899999999996</v>
      </c>
      <c r="I889">
        <v>9.7050200000000003E-2</v>
      </c>
      <c r="J889">
        <v>9.6531499999999992E-3</v>
      </c>
      <c r="K889" s="6">
        <v>2.0999999999999999E-24</v>
      </c>
      <c r="L889">
        <v>37359</v>
      </c>
    </row>
    <row r="890" spans="1:12" x14ac:dyDescent="0.2">
      <c r="A890" t="s">
        <v>811</v>
      </c>
      <c r="B890" t="str">
        <f>VLOOKUP(Table2[[#This Row],[Metabolite ID]],Table18[],2,FALSE)</f>
        <v>Cholesteryl esters in medium VLDL</v>
      </c>
      <c r="C890">
        <v>2</v>
      </c>
      <c r="D890">
        <v>27730940</v>
      </c>
      <c r="E890" t="s">
        <v>967</v>
      </c>
      <c r="F890" t="s">
        <v>895</v>
      </c>
      <c r="G890" t="s">
        <v>894</v>
      </c>
      <c r="H890">
        <v>0.39646999999999999</v>
      </c>
      <c r="I890">
        <v>7.2168300000000005E-2</v>
      </c>
      <c r="J890">
        <v>7.1356299999999996E-3</v>
      </c>
      <c r="K890" s="6">
        <v>2.1999999999999996E-24</v>
      </c>
      <c r="L890">
        <v>37359</v>
      </c>
    </row>
    <row r="891" spans="1:12" x14ac:dyDescent="0.2">
      <c r="A891" t="s">
        <v>767</v>
      </c>
      <c r="B891" t="str">
        <f>VLOOKUP(Table2[[#This Row],[Metabolite ID]],Table18[],2,FALSE)</f>
        <v>Triglycerides in IDL</v>
      </c>
      <c r="C891">
        <v>15</v>
      </c>
      <c r="D891">
        <v>58576226</v>
      </c>
      <c r="E891" t="s">
        <v>3890</v>
      </c>
      <c r="F891" t="s">
        <v>894</v>
      </c>
      <c r="G891" t="s">
        <v>895</v>
      </c>
      <c r="H891">
        <v>0.867753</v>
      </c>
      <c r="I891">
        <v>0.106253</v>
      </c>
      <c r="J891">
        <v>1.0487700000000001E-2</v>
      </c>
      <c r="K891" s="6">
        <v>2.5999999999999996E-24</v>
      </c>
      <c r="L891">
        <v>37359</v>
      </c>
    </row>
    <row r="892" spans="1:12" x14ac:dyDescent="0.2">
      <c r="A892" t="s">
        <v>759</v>
      </c>
      <c r="B892" t="str">
        <f>VLOOKUP(Table2[[#This Row],[Metabolite ID]],Table18[],2,FALSE)</f>
        <v>Triglycerides in HDL</v>
      </c>
      <c r="C892">
        <v>19</v>
      </c>
      <c r="D892">
        <v>45412079</v>
      </c>
      <c r="E892" t="s">
        <v>985</v>
      </c>
      <c r="F892" t="s">
        <v>894</v>
      </c>
      <c r="G892" t="s">
        <v>895</v>
      </c>
      <c r="H892">
        <v>0.91867100000000002</v>
      </c>
      <c r="I892">
        <v>-0.130245</v>
      </c>
      <c r="J892">
        <v>1.2791200000000001E-2</v>
      </c>
      <c r="K892" s="6">
        <v>2.9999999999999996E-24</v>
      </c>
      <c r="L892">
        <v>37359</v>
      </c>
    </row>
    <row r="893" spans="1:12" x14ac:dyDescent="0.2">
      <c r="A893" t="s">
        <v>790</v>
      </c>
      <c r="B893" t="str">
        <f>VLOOKUP(Table2[[#This Row],[Metabolite ID]],Table18[],2,FALSE)</f>
        <v>Free cholesterol in large VLDL</v>
      </c>
      <c r="C893">
        <v>7</v>
      </c>
      <c r="D893">
        <v>73015369</v>
      </c>
      <c r="E893" t="s">
        <v>1041</v>
      </c>
      <c r="F893" t="s">
        <v>893</v>
      </c>
      <c r="G893" t="s">
        <v>892</v>
      </c>
      <c r="H893">
        <v>0.87208699999999995</v>
      </c>
      <c r="I893">
        <v>0.10514999999999999</v>
      </c>
      <c r="J893">
        <v>1.0488900000000001E-2</v>
      </c>
      <c r="K893" s="6">
        <v>3.9999999999999997E-24</v>
      </c>
      <c r="L893">
        <v>37359</v>
      </c>
    </row>
    <row r="894" spans="1:12" x14ac:dyDescent="0.2">
      <c r="A894" t="s">
        <v>815</v>
      </c>
      <c r="B894" t="str">
        <f>VLOOKUP(Table2[[#This Row],[Metabolite ID]],Table18[],2,FALSE)</f>
        <v>Phospholipids in medium VLDL</v>
      </c>
      <c r="C894">
        <v>16</v>
      </c>
      <c r="D894">
        <v>56991363</v>
      </c>
      <c r="E894" t="s">
        <v>960</v>
      </c>
      <c r="F894" t="s">
        <v>894</v>
      </c>
      <c r="G894" t="s">
        <v>895</v>
      </c>
      <c r="H894">
        <v>0.68096800000000002</v>
      </c>
      <c r="I894">
        <v>7.5449100000000005E-2</v>
      </c>
      <c r="J894">
        <v>7.47338E-3</v>
      </c>
      <c r="K894" s="6">
        <v>4.5999999999999987E-24</v>
      </c>
      <c r="L894">
        <v>37359</v>
      </c>
    </row>
    <row r="895" spans="1:12" x14ac:dyDescent="0.2">
      <c r="A895" t="s">
        <v>842</v>
      </c>
      <c r="B895" t="str">
        <f>VLOOKUP(Table2[[#This Row],[Metabolite ID]],Table18[],2,FALSE)</f>
        <v>Total lipids in small VLDL</v>
      </c>
      <c r="C895">
        <v>7</v>
      </c>
      <c r="D895">
        <v>73026378</v>
      </c>
      <c r="E895" t="s">
        <v>1074</v>
      </c>
      <c r="F895" t="s">
        <v>894</v>
      </c>
      <c r="G895" t="s">
        <v>895</v>
      </c>
      <c r="H895">
        <v>0.83916000000000002</v>
      </c>
      <c r="I895">
        <v>9.4652100000000003E-2</v>
      </c>
      <c r="J895">
        <v>9.5271100000000001E-3</v>
      </c>
      <c r="K895" s="6">
        <v>5.1999999999999985E-24</v>
      </c>
      <c r="L895">
        <v>37359</v>
      </c>
    </row>
    <row r="896" spans="1:12" x14ac:dyDescent="0.2">
      <c r="A896" t="s">
        <v>844</v>
      </c>
      <c r="B896" t="str">
        <f>VLOOKUP(Table2[[#This Row],[Metabolite ID]],Table18[],2,FALSE)</f>
        <v>Phospholipids in small VLDL</v>
      </c>
      <c r="C896">
        <v>16</v>
      </c>
      <c r="D896">
        <v>57010486</v>
      </c>
      <c r="E896" t="s">
        <v>1009</v>
      </c>
      <c r="F896" t="s">
        <v>894</v>
      </c>
      <c r="G896" t="s">
        <v>895</v>
      </c>
      <c r="H896">
        <v>0.94581899999999997</v>
      </c>
      <c r="I896">
        <v>-0.167271</v>
      </c>
      <c r="J896">
        <v>1.6304699999999998E-2</v>
      </c>
      <c r="K896" s="6">
        <v>6.3999999999999988E-24</v>
      </c>
      <c r="L896">
        <v>37359</v>
      </c>
    </row>
    <row r="897" spans="1:12" x14ac:dyDescent="0.2">
      <c r="A897" t="s">
        <v>840</v>
      </c>
      <c r="B897" t="str">
        <f>VLOOKUP(Table2[[#This Row],[Metabolite ID]],Table18[],2,FALSE)</f>
        <v>Cholesteryl esters in small VLDL</v>
      </c>
      <c r="C897">
        <v>19</v>
      </c>
      <c r="D897">
        <v>45302949</v>
      </c>
      <c r="E897" t="s">
        <v>3861</v>
      </c>
      <c r="F897" t="s">
        <v>3862</v>
      </c>
      <c r="G897" t="s">
        <v>893</v>
      </c>
      <c r="H897">
        <v>0.97266399999999997</v>
      </c>
      <c r="I897">
        <v>0.230158</v>
      </c>
      <c r="J897">
        <v>2.3402900000000001E-2</v>
      </c>
      <c r="K897" s="6">
        <v>9.2999999999999994E-24</v>
      </c>
      <c r="L897">
        <v>37359</v>
      </c>
    </row>
    <row r="898" spans="1:12" x14ac:dyDescent="0.2">
      <c r="A898" t="s">
        <v>788</v>
      </c>
      <c r="B898" t="str">
        <f>VLOOKUP(Table2[[#This Row],[Metabolite ID]],Table18[],2,FALSE)</f>
        <v>Cholesterol in large VLDL</v>
      </c>
      <c r="C898">
        <v>19</v>
      </c>
      <c r="D898">
        <v>8429323</v>
      </c>
      <c r="E898" t="s">
        <v>1017</v>
      </c>
      <c r="F898" t="s">
        <v>893</v>
      </c>
      <c r="G898" t="s">
        <v>892</v>
      </c>
      <c r="H898">
        <v>0.98037799999999997</v>
      </c>
      <c r="I898">
        <v>0.25485999999999998</v>
      </c>
      <c r="J898">
        <v>2.5518699999999998E-2</v>
      </c>
      <c r="K898" s="6">
        <v>9.7999999999999987E-24</v>
      </c>
      <c r="L898">
        <v>37359</v>
      </c>
    </row>
    <row r="899" spans="1:12" x14ac:dyDescent="0.2">
      <c r="A899" t="s">
        <v>877</v>
      </c>
      <c r="B899" t="str">
        <f>VLOOKUP(Table2[[#This Row],[Metabolite ID]],Table18[],2,FALSE)</f>
        <v>Cholesteryl esters in chylomicrons and extremely large VLDL</v>
      </c>
      <c r="C899">
        <v>1</v>
      </c>
      <c r="D899">
        <v>62929892</v>
      </c>
      <c r="E899" t="s">
        <v>1023</v>
      </c>
      <c r="F899" t="s">
        <v>893</v>
      </c>
      <c r="G899" t="s">
        <v>892</v>
      </c>
      <c r="H899">
        <v>0.35950399999999999</v>
      </c>
      <c r="I899">
        <v>-7.3907100000000003E-2</v>
      </c>
      <c r="J899">
        <v>7.4216500000000001E-3</v>
      </c>
      <c r="K899" s="6">
        <v>9.9999999999999996E-24</v>
      </c>
      <c r="L899">
        <v>37359</v>
      </c>
    </row>
    <row r="900" spans="1:12" x14ac:dyDescent="0.2">
      <c r="A900" t="s">
        <v>793</v>
      </c>
      <c r="B900" t="str">
        <f>VLOOKUP(Table2[[#This Row],[Metabolite ID]],Table18[],2,FALSE)</f>
        <v>Phospholipids in large VLDL</v>
      </c>
      <c r="C900">
        <v>7</v>
      </c>
      <c r="D900">
        <v>73015369</v>
      </c>
      <c r="E900" t="s">
        <v>1041</v>
      </c>
      <c r="F900" t="s">
        <v>893</v>
      </c>
      <c r="G900" t="s">
        <v>892</v>
      </c>
      <c r="H900">
        <v>0.87209499999999995</v>
      </c>
      <c r="I900">
        <v>0.103544</v>
      </c>
      <c r="J900">
        <v>1.04881E-2</v>
      </c>
      <c r="K900" s="6">
        <v>1.2E-23</v>
      </c>
      <c r="L900">
        <v>37359</v>
      </c>
    </row>
    <row r="901" spans="1:12" x14ac:dyDescent="0.2">
      <c r="A901" t="s">
        <v>811</v>
      </c>
      <c r="B901" t="str">
        <f>VLOOKUP(Table2[[#This Row],[Metabolite ID]],Table18[],2,FALSE)</f>
        <v>Cholesteryl esters in medium VLDL</v>
      </c>
      <c r="C901">
        <v>19</v>
      </c>
      <c r="D901">
        <v>19379549</v>
      </c>
      <c r="E901" t="s">
        <v>1108</v>
      </c>
      <c r="F901" t="s">
        <v>894</v>
      </c>
      <c r="G901" t="s">
        <v>895</v>
      </c>
      <c r="H901">
        <v>0.92687399999999998</v>
      </c>
      <c r="I901">
        <v>0.13292399999999999</v>
      </c>
      <c r="J901">
        <v>1.3434099999999999E-2</v>
      </c>
      <c r="K901" s="6">
        <v>1.2E-23</v>
      </c>
      <c r="L901">
        <v>37359</v>
      </c>
    </row>
    <row r="902" spans="1:12" x14ac:dyDescent="0.2">
      <c r="A902" t="s">
        <v>839</v>
      </c>
      <c r="B902" t="str">
        <f>VLOOKUP(Table2[[#This Row],[Metabolite ID]],Table18[],2,FALSE)</f>
        <v>Cholesterol in small VLDL</v>
      </c>
      <c r="C902">
        <v>16</v>
      </c>
      <c r="D902">
        <v>57010486</v>
      </c>
      <c r="E902" t="s">
        <v>1009</v>
      </c>
      <c r="F902" t="s">
        <v>894</v>
      </c>
      <c r="G902" t="s">
        <v>895</v>
      </c>
      <c r="H902">
        <v>0.94581899999999997</v>
      </c>
      <c r="I902">
        <v>-0.165848</v>
      </c>
      <c r="J902">
        <v>1.6316500000000001E-2</v>
      </c>
      <c r="K902" s="6">
        <v>1.3E-23</v>
      </c>
      <c r="L902">
        <v>37359</v>
      </c>
    </row>
    <row r="903" spans="1:12" x14ac:dyDescent="0.2">
      <c r="A903" t="s">
        <v>758</v>
      </c>
      <c r="B903" t="str">
        <f>VLOOKUP(Table2[[#This Row],[Metabolite ID]],Table18[],2,FALSE)</f>
        <v>Average diameter for HDL particles</v>
      </c>
      <c r="C903">
        <v>15</v>
      </c>
      <c r="D903">
        <v>58575005</v>
      </c>
      <c r="E903" t="s">
        <v>1005</v>
      </c>
      <c r="F903" t="s">
        <v>892</v>
      </c>
      <c r="G903" t="s">
        <v>893</v>
      </c>
      <c r="H903">
        <v>0.86371500000000001</v>
      </c>
      <c r="I903">
        <v>0.10429099999999999</v>
      </c>
      <c r="J903">
        <v>1.03693E-2</v>
      </c>
      <c r="K903" s="6">
        <v>1.5E-23</v>
      </c>
      <c r="L903">
        <v>37359</v>
      </c>
    </row>
    <row r="904" spans="1:12" x14ac:dyDescent="0.2">
      <c r="A904" t="s">
        <v>796</v>
      </c>
      <c r="B904" t="str">
        <f>VLOOKUP(Table2[[#This Row],[Metabolite ID]],Table18[],2,FALSE)</f>
        <v>Cholesteryl esters in medium HDL</v>
      </c>
      <c r="C904">
        <v>19</v>
      </c>
      <c r="D904">
        <v>45411941</v>
      </c>
      <c r="E904" t="s">
        <v>1087</v>
      </c>
      <c r="F904" t="s">
        <v>895</v>
      </c>
      <c r="G904" t="s">
        <v>894</v>
      </c>
      <c r="H904">
        <v>0.84428199999999998</v>
      </c>
      <c r="I904">
        <v>9.6270300000000003E-2</v>
      </c>
      <c r="J904">
        <v>9.6762199999999993E-3</v>
      </c>
      <c r="K904" s="6">
        <v>1.6000000000000002E-23</v>
      </c>
      <c r="L904">
        <v>37359</v>
      </c>
    </row>
    <row r="905" spans="1:12" x14ac:dyDescent="0.2">
      <c r="A905" t="s">
        <v>787</v>
      </c>
      <c r="B905" t="str">
        <f>VLOOKUP(Table2[[#This Row],[Metabolite ID]],Table18[],2,FALSE)</f>
        <v>Triglycerides in large LDL</v>
      </c>
      <c r="C905">
        <v>19</v>
      </c>
      <c r="D905">
        <v>11189298</v>
      </c>
      <c r="E905" t="s">
        <v>3868</v>
      </c>
      <c r="F905" t="s">
        <v>3869</v>
      </c>
      <c r="G905" t="s">
        <v>894</v>
      </c>
      <c r="H905">
        <v>0.884911</v>
      </c>
      <c r="I905">
        <v>0.108751</v>
      </c>
      <c r="J905">
        <v>1.1073400000000001E-2</v>
      </c>
      <c r="K905" s="6">
        <v>1.9000000000000001E-23</v>
      </c>
      <c r="L905">
        <v>37359</v>
      </c>
    </row>
    <row r="906" spans="1:12" x14ac:dyDescent="0.2">
      <c r="A906" t="s">
        <v>790</v>
      </c>
      <c r="B906" t="str">
        <f>VLOOKUP(Table2[[#This Row],[Metabolite ID]],Table18[],2,FALSE)</f>
        <v>Free cholesterol in large VLDL</v>
      </c>
      <c r="C906">
        <v>2</v>
      </c>
      <c r="D906">
        <v>21221035</v>
      </c>
      <c r="E906" t="s">
        <v>1024</v>
      </c>
      <c r="F906" t="s">
        <v>892</v>
      </c>
      <c r="G906" t="s">
        <v>894</v>
      </c>
      <c r="H906">
        <v>0.206844</v>
      </c>
      <c r="I906">
        <v>-8.7025000000000005E-2</v>
      </c>
      <c r="J906">
        <v>8.6335800000000001E-3</v>
      </c>
      <c r="K906" s="6">
        <v>1.9000000000000001E-23</v>
      </c>
      <c r="L906">
        <v>37359</v>
      </c>
    </row>
    <row r="907" spans="1:12" x14ac:dyDescent="0.2">
      <c r="A907" t="s">
        <v>878</v>
      </c>
      <c r="B907" t="str">
        <f>VLOOKUP(Table2[[#This Row],[Metabolite ID]],Table18[],2,FALSE)</f>
        <v>Free cholesterol in chylomicrons and extremely large VLDL</v>
      </c>
      <c r="C907">
        <v>19</v>
      </c>
      <c r="D907">
        <v>45416478</v>
      </c>
      <c r="E907" t="s">
        <v>1055</v>
      </c>
      <c r="F907" t="s">
        <v>892</v>
      </c>
      <c r="G907" t="s">
        <v>893</v>
      </c>
      <c r="H907">
        <v>0.35982500000000001</v>
      </c>
      <c r="I907">
        <v>-7.2156200000000004E-2</v>
      </c>
      <c r="J907">
        <v>7.31972E-3</v>
      </c>
      <c r="K907" s="6">
        <v>2.3000000000000001E-23</v>
      </c>
      <c r="L907">
        <v>37359</v>
      </c>
    </row>
    <row r="908" spans="1:12" x14ac:dyDescent="0.2">
      <c r="A908" t="s">
        <v>775</v>
      </c>
      <c r="B908" t="str">
        <f>VLOOKUP(Table2[[#This Row],[Metabolite ID]],Table18[],2,FALSE)</f>
        <v>Cholesteryl esters in large HDL</v>
      </c>
      <c r="C908">
        <v>11</v>
      </c>
      <c r="D908">
        <v>116648917</v>
      </c>
      <c r="E908" t="s">
        <v>1003</v>
      </c>
      <c r="F908" t="s">
        <v>893</v>
      </c>
      <c r="G908" t="s">
        <v>894</v>
      </c>
      <c r="H908">
        <v>0.13254099999999999</v>
      </c>
      <c r="I908">
        <v>-0.10084600000000001</v>
      </c>
      <c r="J908">
        <v>1.02711E-2</v>
      </c>
      <c r="K908" s="6">
        <v>2.5000000000000001E-23</v>
      </c>
      <c r="L908">
        <v>37359</v>
      </c>
    </row>
    <row r="909" spans="1:12" x14ac:dyDescent="0.2">
      <c r="A909" t="s">
        <v>772</v>
      </c>
      <c r="B909" t="str">
        <f>VLOOKUP(Table2[[#This Row],[Metabolite ID]],Table18[],2,FALSE)</f>
        <v>Triglycerides in LDL</v>
      </c>
      <c r="C909">
        <v>19</v>
      </c>
      <c r="D909">
        <v>11189298</v>
      </c>
      <c r="E909" t="s">
        <v>3868</v>
      </c>
      <c r="F909" t="s">
        <v>3869</v>
      </c>
      <c r="G909" t="s">
        <v>894</v>
      </c>
      <c r="H909">
        <v>0.884911</v>
      </c>
      <c r="I909">
        <v>0.108325</v>
      </c>
      <c r="J909">
        <v>1.1073899999999999E-2</v>
      </c>
      <c r="K909" s="6">
        <v>2.8000000000000003E-23</v>
      </c>
      <c r="L909">
        <v>37359</v>
      </c>
    </row>
    <row r="910" spans="1:12" x14ac:dyDescent="0.2">
      <c r="A910" t="s">
        <v>864</v>
      </c>
      <c r="B910" t="str">
        <f>VLOOKUP(Table2[[#This Row],[Metabolite ID]],Table18[],2,FALSE)</f>
        <v>Free cholesterol in very large VLDL</v>
      </c>
      <c r="C910">
        <v>19</v>
      </c>
      <c r="D910">
        <v>45416478</v>
      </c>
      <c r="E910" t="s">
        <v>1055</v>
      </c>
      <c r="F910" t="s">
        <v>892</v>
      </c>
      <c r="G910" t="s">
        <v>893</v>
      </c>
      <c r="H910">
        <v>0.35982500000000001</v>
      </c>
      <c r="I910">
        <v>-7.1995299999999998E-2</v>
      </c>
      <c r="J910">
        <v>7.3181599999999998E-3</v>
      </c>
      <c r="K910" s="6">
        <v>2.8000000000000003E-23</v>
      </c>
      <c r="L910">
        <v>37359</v>
      </c>
    </row>
    <row r="911" spans="1:12" x14ac:dyDescent="0.2">
      <c r="A911" t="s">
        <v>816</v>
      </c>
      <c r="B911" t="str">
        <f>VLOOKUP(Table2[[#This Row],[Metabolite ID]],Table18[],2,FALSE)</f>
        <v>Triglycerides in medium VLDL</v>
      </c>
      <c r="C911">
        <v>19</v>
      </c>
      <c r="D911">
        <v>45416478</v>
      </c>
      <c r="E911" t="s">
        <v>1055</v>
      </c>
      <c r="F911" t="s">
        <v>892</v>
      </c>
      <c r="G911" t="s">
        <v>893</v>
      </c>
      <c r="H911">
        <v>0.35982500000000001</v>
      </c>
      <c r="I911">
        <v>-7.1768499999999999E-2</v>
      </c>
      <c r="J911">
        <v>7.3092399999999998E-3</v>
      </c>
      <c r="K911" s="6">
        <v>3E-23</v>
      </c>
      <c r="L911">
        <v>37359</v>
      </c>
    </row>
    <row r="912" spans="1:12" x14ac:dyDescent="0.2">
      <c r="A912" t="s">
        <v>779</v>
      </c>
      <c r="B912" t="str">
        <f>VLOOKUP(Table2[[#This Row],[Metabolite ID]],Table18[],2,FALSE)</f>
        <v>Phospholipids in large HDL</v>
      </c>
      <c r="C912">
        <v>11</v>
      </c>
      <c r="D912">
        <v>61603510</v>
      </c>
      <c r="E912" t="s">
        <v>3896</v>
      </c>
      <c r="F912" t="s">
        <v>894</v>
      </c>
      <c r="G912" t="s">
        <v>892</v>
      </c>
      <c r="H912">
        <v>0.65157299999999996</v>
      </c>
      <c r="I912">
        <v>7.3639800000000005E-2</v>
      </c>
      <c r="J912">
        <v>7.3225199999999999E-3</v>
      </c>
      <c r="K912" s="6">
        <v>3.3000000000000002E-23</v>
      </c>
      <c r="L912">
        <v>37359</v>
      </c>
    </row>
    <row r="913" spans="1:12" x14ac:dyDescent="0.2">
      <c r="A913" t="s">
        <v>875</v>
      </c>
      <c r="B913" t="str">
        <f>VLOOKUP(Table2[[#This Row],[Metabolite ID]],Table18[],2,FALSE)</f>
        <v>Triglycerides in very small VLDL</v>
      </c>
      <c r="C913">
        <v>7</v>
      </c>
      <c r="D913">
        <v>73025975</v>
      </c>
      <c r="E913" t="s">
        <v>1100</v>
      </c>
      <c r="F913" t="s">
        <v>892</v>
      </c>
      <c r="G913" t="s">
        <v>893</v>
      </c>
      <c r="H913">
        <v>0.87208399999999997</v>
      </c>
      <c r="I913">
        <v>0.102404</v>
      </c>
      <c r="J913">
        <v>1.0454700000000001E-2</v>
      </c>
      <c r="K913" s="6">
        <v>3.8000000000000001E-23</v>
      </c>
      <c r="L913">
        <v>37359</v>
      </c>
    </row>
    <row r="914" spans="1:12" x14ac:dyDescent="0.2">
      <c r="A914" t="s">
        <v>767</v>
      </c>
      <c r="B914" t="str">
        <f>VLOOKUP(Table2[[#This Row],[Metabolite ID]],Table18[],2,FALSE)</f>
        <v>Triglycerides in IDL</v>
      </c>
      <c r="C914">
        <v>19</v>
      </c>
      <c r="D914">
        <v>11189298</v>
      </c>
      <c r="E914" t="s">
        <v>3868</v>
      </c>
      <c r="F914" t="s">
        <v>3869</v>
      </c>
      <c r="G914" t="s">
        <v>894</v>
      </c>
      <c r="H914">
        <v>0.884911</v>
      </c>
      <c r="I914">
        <v>0.10822900000000001</v>
      </c>
      <c r="J914">
        <v>1.10665E-2</v>
      </c>
      <c r="K914" s="6">
        <v>4.3999999999999999E-23</v>
      </c>
      <c r="L914">
        <v>37359</v>
      </c>
    </row>
    <row r="915" spans="1:12" x14ac:dyDescent="0.2">
      <c r="A915" t="s">
        <v>839</v>
      </c>
      <c r="B915" t="str">
        <f>VLOOKUP(Table2[[#This Row],[Metabolite ID]],Table18[],2,FALSE)</f>
        <v>Cholesterol in small VLDL</v>
      </c>
      <c r="C915">
        <v>15</v>
      </c>
      <c r="D915">
        <v>58723479</v>
      </c>
      <c r="E915" t="s">
        <v>1111</v>
      </c>
      <c r="F915" t="s">
        <v>895</v>
      </c>
      <c r="G915" t="s">
        <v>894</v>
      </c>
      <c r="H915">
        <v>0.78511699999999995</v>
      </c>
      <c r="I915">
        <v>-8.3728800000000006E-2</v>
      </c>
      <c r="J915">
        <v>8.54275E-3</v>
      </c>
      <c r="K915" s="6">
        <v>4.5000000000000003E-23</v>
      </c>
      <c r="L915">
        <v>37359</v>
      </c>
    </row>
    <row r="916" spans="1:12" x14ac:dyDescent="0.2">
      <c r="A916" t="s">
        <v>767</v>
      </c>
      <c r="B916" t="str">
        <f>VLOOKUP(Table2[[#This Row],[Metabolite ID]],Table18[],2,FALSE)</f>
        <v>Triglycerides in IDL</v>
      </c>
      <c r="C916">
        <v>15</v>
      </c>
      <c r="D916">
        <v>44027885</v>
      </c>
      <c r="E916" t="s">
        <v>1050</v>
      </c>
      <c r="F916" t="s">
        <v>895</v>
      </c>
      <c r="G916" t="s">
        <v>894</v>
      </c>
      <c r="H916">
        <v>0.97276700000000005</v>
      </c>
      <c r="I916">
        <v>-0.21593499999999999</v>
      </c>
      <c r="J916">
        <v>2.17533E-2</v>
      </c>
      <c r="K916" s="6">
        <v>4.6000000000000002E-23</v>
      </c>
      <c r="L916">
        <v>37359</v>
      </c>
    </row>
    <row r="917" spans="1:12" x14ac:dyDescent="0.2">
      <c r="A917" t="s">
        <v>746</v>
      </c>
      <c r="B917" t="str">
        <f>VLOOKUP(Table2[[#This Row],[Metabolite ID]],Table18[],2,FALSE)</f>
        <v>Apolipoprotein B</v>
      </c>
      <c r="C917">
        <v>19</v>
      </c>
      <c r="D917">
        <v>19393890</v>
      </c>
      <c r="E917" t="s">
        <v>1054</v>
      </c>
      <c r="F917" t="s">
        <v>892</v>
      </c>
      <c r="G917" t="s">
        <v>1053</v>
      </c>
      <c r="H917">
        <v>0.92911299999999997</v>
      </c>
      <c r="I917">
        <v>0.13551099999999999</v>
      </c>
      <c r="J917">
        <v>1.36749E-2</v>
      </c>
      <c r="K917" s="6">
        <v>4.7000000000000001E-23</v>
      </c>
      <c r="L917">
        <v>37359</v>
      </c>
    </row>
    <row r="918" spans="1:12" x14ac:dyDescent="0.2">
      <c r="A918" t="s">
        <v>808</v>
      </c>
      <c r="B918" t="str">
        <f>VLOOKUP(Table2[[#This Row],[Metabolite ID]],Table18[],2,FALSE)</f>
        <v>Triglycerides in medium LDL</v>
      </c>
      <c r="C918">
        <v>19</v>
      </c>
      <c r="D918">
        <v>11189937</v>
      </c>
      <c r="E918" t="s">
        <v>3897</v>
      </c>
      <c r="F918" t="s">
        <v>895</v>
      </c>
      <c r="G918" t="s">
        <v>892</v>
      </c>
      <c r="H918">
        <v>0.88009099999999996</v>
      </c>
      <c r="I918">
        <v>0.104584</v>
      </c>
      <c r="J918">
        <v>1.07806E-2</v>
      </c>
      <c r="K918" s="6">
        <v>5.5000000000000001E-23</v>
      </c>
      <c r="L918">
        <v>37359</v>
      </c>
    </row>
    <row r="919" spans="1:12" x14ac:dyDescent="0.2">
      <c r="A919" t="s">
        <v>841</v>
      </c>
      <c r="B919" t="str">
        <f>VLOOKUP(Table2[[#This Row],[Metabolite ID]],Table18[],2,FALSE)</f>
        <v>Free cholesterol in small VLDL</v>
      </c>
      <c r="C919">
        <v>7</v>
      </c>
      <c r="D919">
        <v>73026378</v>
      </c>
      <c r="E919" t="s">
        <v>1074</v>
      </c>
      <c r="F919" t="s">
        <v>894</v>
      </c>
      <c r="G919" t="s">
        <v>895</v>
      </c>
      <c r="H919">
        <v>0.83916000000000002</v>
      </c>
      <c r="I919">
        <v>9.2411699999999999E-2</v>
      </c>
      <c r="J919">
        <v>9.5290800000000005E-3</v>
      </c>
      <c r="K919" s="6">
        <v>5.6999999999999999E-23</v>
      </c>
      <c r="L919">
        <v>37359</v>
      </c>
    </row>
    <row r="920" spans="1:12" x14ac:dyDescent="0.2">
      <c r="A920" t="s">
        <v>845</v>
      </c>
      <c r="B920" t="str">
        <f>VLOOKUP(Table2[[#This Row],[Metabolite ID]],Table18[],2,FALSE)</f>
        <v>Triglycerides in small VLDL</v>
      </c>
      <c r="C920">
        <v>15</v>
      </c>
      <c r="D920">
        <v>44027885</v>
      </c>
      <c r="E920" t="s">
        <v>1050</v>
      </c>
      <c r="F920" t="s">
        <v>895</v>
      </c>
      <c r="G920" t="s">
        <v>894</v>
      </c>
      <c r="H920">
        <v>0.97276700000000005</v>
      </c>
      <c r="I920">
        <v>-0.21490000000000001</v>
      </c>
      <c r="J920">
        <v>2.1749500000000001E-2</v>
      </c>
      <c r="K920" s="6">
        <v>6.0000000000000001E-23</v>
      </c>
      <c r="L920">
        <v>37359</v>
      </c>
    </row>
    <row r="921" spans="1:12" x14ac:dyDescent="0.2">
      <c r="A921" t="s">
        <v>800</v>
      </c>
      <c r="B921" t="str">
        <f>VLOOKUP(Table2[[#This Row],[Metabolite ID]],Table18[],2,FALSE)</f>
        <v>Phospholipids in medium HDL</v>
      </c>
      <c r="C921">
        <v>18</v>
      </c>
      <c r="D921">
        <v>47109955</v>
      </c>
      <c r="E921" t="s">
        <v>1014</v>
      </c>
      <c r="F921" t="s">
        <v>892</v>
      </c>
      <c r="G921" t="s">
        <v>893</v>
      </c>
      <c r="H921">
        <v>0.98578200000000005</v>
      </c>
      <c r="I921">
        <v>-0.29292400000000002</v>
      </c>
      <c r="J921">
        <v>2.99093E-2</v>
      </c>
      <c r="K921" s="6">
        <v>6.6000000000000004E-23</v>
      </c>
      <c r="L921">
        <v>37359</v>
      </c>
    </row>
    <row r="922" spans="1:12" x14ac:dyDescent="0.2">
      <c r="A922" t="s">
        <v>789</v>
      </c>
      <c r="B922" t="str">
        <f>VLOOKUP(Table2[[#This Row],[Metabolite ID]],Table18[],2,FALSE)</f>
        <v>Cholesteryl esters in large VLDL</v>
      </c>
      <c r="C922">
        <v>1</v>
      </c>
      <c r="D922">
        <v>62929892</v>
      </c>
      <c r="E922" t="s">
        <v>1023</v>
      </c>
      <c r="F922" t="s">
        <v>893</v>
      </c>
      <c r="G922" t="s">
        <v>892</v>
      </c>
      <c r="H922">
        <v>0.35949199999999998</v>
      </c>
      <c r="I922">
        <v>-7.3241799999999996E-2</v>
      </c>
      <c r="J922">
        <v>7.4155100000000002E-3</v>
      </c>
      <c r="K922" s="6">
        <v>7.6000000000000002E-23</v>
      </c>
      <c r="L922">
        <v>37359</v>
      </c>
    </row>
    <row r="923" spans="1:12" x14ac:dyDescent="0.2">
      <c r="A923" t="s">
        <v>859</v>
      </c>
      <c r="B923" t="str">
        <f>VLOOKUP(Table2[[#This Row],[Metabolite ID]],Table18[],2,FALSE)</f>
        <v>Concentration of very large HDL particles</v>
      </c>
      <c r="C923">
        <v>18</v>
      </c>
      <c r="D923">
        <v>47109955</v>
      </c>
      <c r="E923" t="s">
        <v>1014</v>
      </c>
      <c r="F923" t="s">
        <v>892</v>
      </c>
      <c r="G923" t="s">
        <v>893</v>
      </c>
      <c r="H923">
        <v>0.98578200000000005</v>
      </c>
      <c r="I923">
        <v>-0.29211100000000001</v>
      </c>
      <c r="J923">
        <v>2.9770700000000001E-2</v>
      </c>
      <c r="K923" s="6">
        <v>7.8E-23</v>
      </c>
      <c r="L923">
        <v>37359</v>
      </c>
    </row>
    <row r="924" spans="1:12" x14ac:dyDescent="0.2">
      <c r="A924" t="s">
        <v>882</v>
      </c>
      <c r="B924" t="str">
        <f>VLOOKUP(Table2[[#This Row],[Metabolite ID]],Table18[],2,FALSE)</f>
        <v>Triglycerides in chylomicrons and extremely large VLDL</v>
      </c>
      <c r="C924">
        <v>6</v>
      </c>
      <c r="D924">
        <v>160508621</v>
      </c>
      <c r="E924" t="s">
        <v>1033</v>
      </c>
      <c r="F924" t="s">
        <v>894</v>
      </c>
      <c r="G924" t="s">
        <v>895</v>
      </c>
      <c r="H924">
        <v>0.98517900000000003</v>
      </c>
      <c r="I924">
        <v>0.29159400000000002</v>
      </c>
      <c r="J924">
        <v>2.9684100000000001E-2</v>
      </c>
      <c r="K924" s="6">
        <v>9.2000000000000004E-23</v>
      </c>
      <c r="L924">
        <v>37359</v>
      </c>
    </row>
    <row r="925" spans="1:12" x14ac:dyDescent="0.2">
      <c r="A925" t="s">
        <v>829</v>
      </c>
      <c r="B925" t="str">
        <f>VLOOKUP(Table2[[#This Row],[Metabolite ID]],Table18[],2,FALSE)</f>
        <v>Phospholipids in small HDL</v>
      </c>
      <c r="C925">
        <v>11</v>
      </c>
      <c r="D925">
        <v>61557826</v>
      </c>
      <c r="E925" t="s">
        <v>969</v>
      </c>
      <c r="F925" t="s">
        <v>895</v>
      </c>
      <c r="G925" t="s">
        <v>894</v>
      </c>
      <c r="H925">
        <v>0.65847699999999998</v>
      </c>
      <c r="I925">
        <v>-7.1218100000000006E-2</v>
      </c>
      <c r="J925">
        <v>7.3670300000000001E-3</v>
      </c>
      <c r="K925" s="6">
        <v>9.7000000000000003E-23</v>
      </c>
      <c r="L925">
        <v>37359</v>
      </c>
    </row>
    <row r="926" spans="1:12" x14ac:dyDescent="0.2">
      <c r="A926" t="s">
        <v>828</v>
      </c>
      <c r="B926" t="str">
        <f>VLOOKUP(Table2[[#This Row],[Metabolite ID]],Table18[],2,FALSE)</f>
        <v>Concentration of small HDL particles</v>
      </c>
      <c r="C926">
        <v>2</v>
      </c>
      <c r="D926">
        <v>27730940</v>
      </c>
      <c r="E926" t="s">
        <v>967</v>
      </c>
      <c r="F926" t="s">
        <v>895</v>
      </c>
      <c r="G926" t="s">
        <v>894</v>
      </c>
      <c r="H926">
        <v>0.39644099999999999</v>
      </c>
      <c r="I926">
        <v>7.0333599999999996E-2</v>
      </c>
      <c r="J926">
        <v>7.1549999999999999E-3</v>
      </c>
      <c r="K926" s="6">
        <v>9.9E-23</v>
      </c>
      <c r="L926">
        <v>37359</v>
      </c>
    </row>
    <row r="927" spans="1:12" x14ac:dyDescent="0.2">
      <c r="A927" t="s">
        <v>870</v>
      </c>
      <c r="B927" t="str">
        <f>VLOOKUP(Table2[[#This Row],[Metabolite ID]],Table18[],2,FALSE)</f>
        <v>Cholesteryl esters in very small VLDL</v>
      </c>
      <c r="C927">
        <v>15</v>
      </c>
      <c r="D927">
        <v>58723479</v>
      </c>
      <c r="E927" t="s">
        <v>1111</v>
      </c>
      <c r="F927" t="s">
        <v>895</v>
      </c>
      <c r="G927" t="s">
        <v>894</v>
      </c>
      <c r="H927">
        <v>0.785107</v>
      </c>
      <c r="I927">
        <v>-8.36147E-2</v>
      </c>
      <c r="J927">
        <v>8.55034E-3</v>
      </c>
      <c r="K927" s="6">
        <v>1E-22</v>
      </c>
      <c r="L927">
        <v>37359</v>
      </c>
    </row>
    <row r="928" spans="1:12" x14ac:dyDescent="0.2">
      <c r="A928" t="s">
        <v>808</v>
      </c>
      <c r="B928" t="str">
        <f>VLOOKUP(Table2[[#This Row],[Metabolite ID]],Table18[],2,FALSE)</f>
        <v>Triglycerides in medium LDL</v>
      </c>
      <c r="C928">
        <v>15</v>
      </c>
      <c r="D928">
        <v>58576226</v>
      </c>
      <c r="E928" t="s">
        <v>3890</v>
      </c>
      <c r="F928" t="s">
        <v>894</v>
      </c>
      <c r="G928" t="s">
        <v>895</v>
      </c>
      <c r="H928">
        <v>0.86776200000000003</v>
      </c>
      <c r="I928">
        <v>0.103745</v>
      </c>
      <c r="J928">
        <v>1.0501699999999999E-2</v>
      </c>
      <c r="K928" s="6">
        <v>1.1E-22</v>
      </c>
      <c r="L928">
        <v>37359</v>
      </c>
    </row>
    <row r="929" spans="1:12" x14ac:dyDescent="0.2">
      <c r="A929" t="s">
        <v>844</v>
      </c>
      <c r="B929" t="str">
        <f>VLOOKUP(Table2[[#This Row],[Metabolite ID]],Table18[],2,FALSE)</f>
        <v>Phospholipids in small VLDL</v>
      </c>
      <c r="C929">
        <v>1</v>
      </c>
      <c r="D929">
        <v>62931632</v>
      </c>
      <c r="E929" t="s">
        <v>1057</v>
      </c>
      <c r="F929" t="s">
        <v>894</v>
      </c>
      <c r="G929" t="s">
        <v>892</v>
      </c>
      <c r="H929">
        <v>0.35761100000000001</v>
      </c>
      <c r="I929">
        <v>-7.2615700000000005E-2</v>
      </c>
      <c r="J929">
        <v>7.4055199999999996E-3</v>
      </c>
      <c r="K929" s="6">
        <v>1.1E-22</v>
      </c>
      <c r="L929">
        <v>37359</v>
      </c>
    </row>
    <row r="930" spans="1:12" x14ac:dyDescent="0.2">
      <c r="A930" t="s">
        <v>772</v>
      </c>
      <c r="B930" t="str">
        <f>VLOOKUP(Table2[[#This Row],[Metabolite ID]],Table18[],2,FALSE)</f>
        <v>Triglycerides in LDL</v>
      </c>
      <c r="C930">
        <v>15</v>
      </c>
      <c r="D930">
        <v>58576226</v>
      </c>
      <c r="E930" t="s">
        <v>3890</v>
      </c>
      <c r="F930" t="s">
        <v>894</v>
      </c>
      <c r="G930" t="s">
        <v>895</v>
      </c>
      <c r="H930">
        <v>0.867753</v>
      </c>
      <c r="I930">
        <v>0.10323400000000001</v>
      </c>
      <c r="J930">
        <v>1.04958E-2</v>
      </c>
      <c r="K930" s="6">
        <v>1.2E-22</v>
      </c>
      <c r="L930">
        <v>37359</v>
      </c>
    </row>
    <row r="931" spans="1:12" x14ac:dyDescent="0.2">
      <c r="A931" t="s">
        <v>809</v>
      </c>
      <c r="B931" t="str">
        <f>VLOOKUP(Table2[[#This Row],[Metabolite ID]],Table18[],2,FALSE)</f>
        <v>Monounsaturated fatty acids</v>
      </c>
      <c r="C931">
        <v>6</v>
      </c>
      <c r="D931">
        <v>161013013</v>
      </c>
      <c r="E931" t="s">
        <v>1038</v>
      </c>
      <c r="F931" t="s">
        <v>895</v>
      </c>
      <c r="G931" t="s">
        <v>894</v>
      </c>
      <c r="H931">
        <v>0.98457399999999995</v>
      </c>
      <c r="I931">
        <v>0.29060200000000003</v>
      </c>
      <c r="J931">
        <v>2.97725E-2</v>
      </c>
      <c r="K931" s="6">
        <v>1.3E-22</v>
      </c>
      <c r="L931">
        <v>37359</v>
      </c>
    </row>
    <row r="932" spans="1:12" x14ac:dyDescent="0.2">
      <c r="A932" t="s">
        <v>880</v>
      </c>
      <c r="B932" t="str">
        <f>VLOOKUP(Table2[[#This Row],[Metabolite ID]],Table18[],2,FALSE)</f>
        <v>Concentration of chylomicrons and extremely large VLDL particles</v>
      </c>
      <c r="C932">
        <v>6</v>
      </c>
      <c r="D932">
        <v>160508621</v>
      </c>
      <c r="E932" t="s">
        <v>1033</v>
      </c>
      <c r="F932" t="s">
        <v>894</v>
      </c>
      <c r="G932" t="s">
        <v>895</v>
      </c>
      <c r="H932">
        <v>0.98517100000000002</v>
      </c>
      <c r="I932">
        <v>0.29024100000000003</v>
      </c>
      <c r="J932">
        <v>2.9663999999999999E-2</v>
      </c>
      <c r="K932" s="6">
        <v>1.3E-22</v>
      </c>
      <c r="L932">
        <v>37359</v>
      </c>
    </row>
    <row r="933" spans="1:12" x14ac:dyDescent="0.2">
      <c r="A933" t="s">
        <v>780</v>
      </c>
      <c r="B933" t="str">
        <f>VLOOKUP(Table2[[#This Row],[Metabolite ID]],Table18[],2,FALSE)</f>
        <v>Triglycerides in large HDL</v>
      </c>
      <c r="C933">
        <v>18</v>
      </c>
      <c r="D933">
        <v>47109955</v>
      </c>
      <c r="E933" t="s">
        <v>1014</v>
      </c>
      <c r="F933" t="s">
        <v>892</v>
      </c>
      <c r="G933" t="s">
        <v>893</v>
      </c>
      <c r="H933">
        <v>0.98578100000000002</v>
      </c>
      <c r="I933">
        <v>-0.286466</v>
      </c>
      <c r="J933">
        <v>2.9897099999999999E-2</v>
      </c>
      <c r="K933" s="6">
        <v>1.4000000000000002E-22</v>
      </c>
      <c r="L933">
        <v>37359</v>
      </c>
    </row>
    <row r="934" spans="1:12" x14ac:dyDescent="0.2">
      <c r="A934" t="s">
        <v>746</v>
      </c>
      <c r="B934" t="str">
        <f>VLOOKUP(Table2[[#This Row],[Metabolite ID]],Table18[],2,FALSE)</f>
        <v>Apolipoprotein B</v>
      </c>
      <c r="C934">
        <v>5</v>
      </c>
      <c r="D934">
        <v>74656539</v>
      </c>
      <c r="E934" t="s">
        <v>3898</v>
      </c>
      <c r="F934" t="s">
        <v>895</v>
      </c>
      <c r="G934" t="s">
        <v>894</v>
      </c>
      <c r="H934">
        <v>0.59709599999999996</v>
      </c>
      <c r="I934">
        <v>-6.9189600000000004E-2</v>
      </c>
      <c r="J934">
        <v>7.1445099999999997E-3</v>
      </c>
      <c r="K934" s="6">
        <v>1.6000000000000002E-22</v>
      </c>
      <c r="L934">
        <v>37359</v>
      </c>
    </row>
    <row r="935" spans="1:12" x14ac:dyDescent="0.2">
      <c r="A935" t="s">
        <v>796</v>
      </c>
      <c r="B935" t="str">
        <f>VLOOKUP(Table2[[#This Row],[Metabolite ID]],Table18[],2,FALSE)</f>
        <v>Cholesteryl esters in medium HDL</v>
      </c>
      <c r="C935">
        <v>8</v>
      </c>
      <c r="D935">
        <v>19824667</v>
      </c>
      <c r="E935" t="s">
        <v>1095</v>
      </c>
      <c r="F935" t="s">
        <v>894</v>
      </c>
      <c r="G935" t="s">
        <v>895</v>
      </c>
      <c r="H935">
        <v>0.70706199999999997</v>
      </c>
      <c r="I935">
        <v>-7.6000899999999996E-2</v>
      </c>
      <c r="J935">
        <v>7.6637099999999998E-3</v>
      </c>
      <c r="K935" s="6">
        <v>1.6000000000000002E-22</v>
      </c>
      <c r="L935">
        <v>37359</v>
      </c>
    </row>
    <row r="936" spans="1:12" x14ac:dyDescent="0.2">
      <c r="A936" t="s">
        <v>847</v>
      </c>
      <c r="B936" t="str">
        <f>VLOOKUP(Table2[[#This Row],[Metabolite ID]],Table18[],2,FALSE)</f>
        <v>Total fatty acids</v>
      </c>
      <c r="C936">
        <v>1</v>
      </c>
      <c r="D936">
        <v>62936912</v>
      </c>
      <c r="E936" t="s">
        <v>1109</v>
      </c>
      <c r="F936" t="s">
        <v>895</v>
      </c>
      <c r="G936" t="s">
        <v>894</v>
      </c>
      <c r="H936">
        <v>0.35326600000000002</v>
      </c>
      <c r="I936">
        <v>-7.2518100000000002E-2</v>
      </c>
      <c r="J936">
        <v>7.4608499999999998E-3</v>
      </c>
      <c r="K936" s="6">
        <v>1.6000000000000002E-22</v>
      </c>
      <c r="L936">
        <v>37359</v>
      </c>
    </row>
    <row r="937" spans="1:12" x14ac:dyDescent="0.2">
      <c r="A937" t="s">
        <v>858</v>
      </c>
      <c r="B937" t="str">
        <f>VLOOKUP(Table2[[#This Row],[Metabolite ID]],Table18[],2,FALSE)</f>
        <v>Total lipids in very large HDL</v>
      </c>
      <c r="C937">
        <v>18</v>
      </c>
      <c r="D937">
        <v>47109955</v>
      </c>
      <c r="E937" t="s">
        <v>1014</v>
      </c>
      <c r="F937" t="s">
        <v>892</v>
      </c>
      <c r="G937" t="s">
        <v>893</v>
      </c>
      <c r="H937">
        <v>0.98578200000000005</v>
      </c>
      <c r="I937">
        <v>-0.28974800000000001</v>
      </c>
      <c r="J937">
        <v>2.9772799999999999E-2</v>
      </c>
      <c r="K937" s="6">
        <v>1.7000000000000002E-22</v>
      </c>
      <c r="L937">
        <v>37359</v>
      </c>
    </row>
    <row r="938" spans="1:12" x14ac:dyDescent="0.2">
      <c r="A938" t="s">
        <v>879</v>
      </c>
      <c r="B938" t="str">
        <f>VLOOKUP(Table2[[#This Row],[Metabolite ID]],Table18[],2,FALSE)</f>
        <v>Total lipids in chylomicrons and extremely large VLDL</v>
      </c>
      <c r="C938">
        <v>6</v>
      </c>
      <c r="D938">
        <v>160508621</v>
      </c>
      <c r="E938" t="s">
        <v>1033</v>
      </c>
      <c r="F938" t="s">
        <v>894</v>
      </c>
      <c r="G938" t="s">
        <v>895</v>
      </c>
      <c r="H938">
        <v>0.98517100000000002</v>
      </c>
      <c r="I938">
        <v>0.28943799999999997</v>
      </c>
      <c r="J938">
        <v>2.9663800000000001E-2</v>
      </c>
      <c r="K938" s="6">
        <v>1.7000000000000002E-22</v>
      </c>
      <c r="L938">
        <v>37359</v>
      </c>
    </row>
    <row r="939" spans="1:12" x14ac:dyDescent="0.2">
      <c r="A939" t="s">
        <v>809</v>
      </c>
      <c r="B939" t="str">
        <f>VLOOKUP(Table2[[#This Row],[Metabolite ID]],Table18[],2,FALSE)</f>
        <v>Monounsaturated fatty acids</v>
      </c>
      <c r="C939">
        <v>15</v>
      </c>
      <c r="D939">
        <v>58683366</v>
      </c>
      <c r="E939" t="s">
        <v>1080</v>
      </c>
      <c r="F939" t="s">
        <v>892</v>
      </c>
      <c r="G939" t="s">
        <v>893</v>
      </c>
      <c r="H939">
        <v>0.38840599999999997</v>
      </c>
      <c r="I939">
        <v>7.0527300000000001E-2</v>
      </c>
      <c r="J939">
        <v>7.2360899999999997E-3</v>
      </c>
      <c r="K939" s="6">
        <v>1.9000000000000001E-22</v>
      </c>
      <c r="L939">
        <v>37359</v>
      </c>
    </row>
    <row r="940" spans="1:12" x14ac:dyDescent="0.2">
      <c r="A940" t="s">
        <v>791</v>
      </c>
      <c r="B940" t="str">
        <f>VLOOKUP(Table2[[#This Row],[Metabolite ID]],Table18[],2,FALSE)</f>
        <v>Total lipids in large VLDL</v>
      </c>
      <c r="C940">
        <v>19</v>
      </c>
      <c r="D940">
        <v>8429323</v>
      </c>
      <c r="E940" t="s">
        <v>1017</v>
      </c>
      <c r="F940" t="s">
        <v>893</v>
      </c>
      <c r="G940" t="s">
        <v>892</v>
      </c>
      <c r="H940">
        <v>0.980379</v>
      </c>
      <c r="I940">
        <v>0.24632000000000001</v>
      </c>
      <c r="J940">
        <v>2.5519099999999999E-2</v>
      </c>
      <c r="K940" s="6">
        <v>2.0000000000000001E-22</v>
      </c>
      <c r="L940">
        <v>37359</v>
      </c>
    </row>
    <row r="941" spans="1:12" x14ac:dyDescent="0.2">
      <c r="A941" t="s">
        <v>750</v>
      </c>
      <c r="B941" t="str">
        <f>VLOOKUP(Table2[[#This Row],[Metabolite ID]],Table18[],2,FALSE)</f>
        <v>Omega-3 fatty acids</v>
      </c>
      <c r="C941">
        <v>19</v>
      </c>
      <c r="D941">
        <v>19393890</v>
      </c>
      <c r="E941" t="s">
        <v>1054</v>
      </c>
      <c r="F941" t="s">
        <v>892</v>
      </c>
      <c r="G941" t="s">
        <v>1053</v>
      </c>
      <c r="H941">
        <v>0.92930599999999997</v>
      </c>
      <c r="I941">
        <v>0.13361100000000001</v>
      </c>
      <c r="J941">
        <v>1.3787900000000001E-2</v>
      </c>
      <c r="K941" s="6">
        <v>2.3000000000000003E-22</v>
      </c>
      <c r="L941">
        <v>37359</v>
      </c>
    </row>
    <row r="942" spans="1:12" x14ac:dyDescent="0.2">
      <c r="A942" t="s">
        <v>792</v>
      </c>
      <c r="B942" t="str">
        <f>VLOOKUP(Table2[[#This Row],[Metabolite ID]],Table18[],2,FALSE)</f>
        <v>Concentration of large VLDL particles</v>
      </c>
      <c r="C942">
        <v>19</v>
      </c>
      <c r="D942">
        <v>8429323</v>
      </c>
      <c r="E942" t="s">
        <v>1017</v>
      </c>
      <c r="F942" t="s">
        <v>893</v>
      </c>
      <c r="G942" t="s">
        <v>892</v>
      </c>
      <c r="H942">
        <v>0.980379</v>
      </c>
      <c r="I942">
        <v>0.24585299999999999</v>
      </c>
      <c r="J942">
        <v>2.5519199999999999E-2</v>
      </c>
      <c r="K942" s="6">
        <v>2.3000000000000003E-22</v>
      </c>
      <c r="L942">
        <v>37359</v>
      </c>
    </row>
    <row r="943" spans="1:12" x14ac:dyDescent="0.2">
      <c r="A943" t="s">
        <v>881</v>
      </c>
      <c r="B943" t="str">
        <f>VLOOKUP(Table2[[#This Row],[Metabolite ID]],Table18[],2,FALSE)</f>
        <v>Phospholipids in chylomicrons and extremely large VLDL</v>
      </c>
      <c r="C943">
        <v>6</v>
      </c>
      <c r="D943">
        <v>160508621</v>
      </c>
      <c r="E943" t="s">
        <v>1033</v>
      </c>
      <c r="F943" t="s">
        <v>894</v>
      </c>
      <c r="G943" t="s">
        <v>895</v>
      </c>
      <c r="H943">
        <v>0.98517100000000002</v>
      </c>
      <c r="I943">
        <v>0.28882400000000003</v>
      </c>
      <c r="J943">
        <v>2.9658899999999998E-2</v>
      </c>
      <c r="K943" s="6">
        <v>2.5000000000000002E-22</v>
      </c>
      <c r="L943">
        <v>37359</v>
      </c>
    </row>
    <row r="944" spans="1:12" x14ac:dyDescent="0.2">
      <c r="A944" t="s">
        <v>775</v>
      </c>
      <c r="B944" t="str">
        <f>VLOOKUP(Table2[[#This Row],[Metabolite ID]],Table18[],2,FALSE)</f>
        <v>Cholesteryl esters in large HDL</v>
      </c>
      <c r="C944">
        <v>18</v>
      </c>
      <c r="D944">
        <v>47109955</v>
      </c>
      <c r="E944" t="s">
        <v>1014</v>
      </c>
      <c r="F944" t="s">
        <v>892</v>
      </c>
      <c r="G944" t="s">
        <v>893</v>
      </c>
      <c r="H944">
        <v>0.98578200000000005</v>
      </c>
      <c r="I944">
        <v>-0.28988700000000001</v>
      </c>
      <c r="J944">
        <v>2.9799800000000001E-2</v>
      </c>
      <c r="K944" s="6">
        <v>2.6E-22</v>
      </c>
      <c r="L944">
        <v>37359</v>
      </c>
    </row>
    <row r="945" spans="1:12" x14ac:dyDescent="0.2">
      <c r="A945" t="s">
        <v>855</v>
      </c>
      <c r="B945" t="str">
        <f>VLOOKUP(Table2[[#This Row],[Metabolite ID]],Table18[],2,FALSE)</f>
        <v>Cholesterol in very large HDL</v>
      </c>
      <c r="C945">
        <v>8</v>
      </c>
      <c r="D945">
        <v>19823648</v>
      </c>
      <c r="E945" t="s">
        <v>995</v>
      </c>
      <c r="F945" t="s">
        <v>892</v>
      </c>
      <c r="G945" t="s">
        <v>895</v>
      </c>
      <c r="H945">
        <v>0.70642199999999999</v>
      </c>
      <c r="I945">
        <v>-7.4925900000000004E-2</v>
      </c>
      <c r="J945">
        <v>7.63768E-3</v>
      </c>
      <c r="K945" s="6">
        <v>2.7000000000000002E-22</v>
      </c>
      <c r="L945">
        <v>37359</v>
      </c>
    </row>
    <row r="946" spans="1:12" x14ac:dyDescent="0.2">
      <c r="A946" t="s">
        <v>795</v>
      </c>
      <c r="B946" t="str">
        <f>VLOOKUP(Table2[[#This Row],[Metabolite ID]],Table18[],2,FALSE)</f>
        <v>Cholesterol in medium HDL</v>
      </c>
      <c r="C946">
        <v>8</v>
      </c>
      <c r="D946">
        <v>19824667</v>
      </c>
      <c r="E946" t="s">
        <v>1095</v>
      </c>
      <c r="F946" t="s">
        <v>894</v>
      </c>
      <c r="G946" t="s">
        <v>895</v>
      </c>
      <c r="H946">
        <v>0.70706999999999998</v>
      </c>
      <c r="I946">
        <v>-7.5297199999999995E-2</v>
      </c>
      <c r="J946">
        <v>7.6642300000000002E-3</v>
      </c>
      <c r="K946" s="6">
        <v>3.2000000000000003E-22</v>
      </c>
      <c r="L946">
        <v>37359</v>
      </c>
    </row>
    <row r="947" spans="1:12" x14ac:dyDescent="0.2">
      <c r="A947" t="s">
        <v>837</v>
      </c>
      <c r="B947" t="str">
        <f>VLOOKUP(Table2[[#This Row],[Metabolite ID]],Table18[],2,FALSE)</f>
        <v>Triglycerides in small LDL</v>
      </c>
      <c r="C947">
        <v>19</v>
      </c>
      <c r="D947">
        <v>11189298</v>
      </c>
      <c r="E947" t="s">
        <v>3868</v>
      </c>
      <c r="F947" t="s">
        <v>3869</v>
      </c>
      <c r="G947" t="s">
        <v>894</v>
      </c>
      <c r="H947">
        <v>0.884911</v>
      </c>
      <c r="I947">
        <v>0.105439</v>
      </c>
      <c r="J947">
        <v>1.1072800000000001E-2</v>
      </c>
      <c r="K947" s="6">
        <v>3.4000000000000003E-22</v>
      </c>
      <c r="L947">
        <v>37359</v>
      </c>
    </row>
    <row r="948" spans="1:12" x14ac:dyDescent="0.2">
      <c r="A948" t="s">
        <v>869</v>
      </c>
      <c r="B948" t="str">
        <f>VLOOKUP(Table2[[#This Row],[Metabolite ID]],Table18[],2,FALSE)</f>
        <v>Cholesterol in very small VLDL</v>
      </c>
      <c r="C948">
        <v>2</v>
      </c>
      <c r="D948">
        <v>21402981</v>
      </c>
      <c r="E948" t="s">
        <v>3899</v>
      </c>
      <c r="F948" t="s">
        <v>895</v>
      </c>
      <c r="G948" t="s">
        <v>894</v>
      </c>
      <c r="H948">
        <v>0.252527</v>
      </c>
      <c r="I948">
        <v>-7.7400099999999999E-2</v>
      </c>
      <c r="J948">
        <v>8.0433299999999996E-3</v>
      </c>
      <c r="K948" s="6">
        <v>4.4000000000000001E-22</v>
      </c>
      <c r="L948">
        <v>37359</v>
      </c>
    </row>
    <row r="949" spans="1:12" x14ac:dyDescent="0.2">
      <c r="A949" t="s">
        <v>759</v>
      </c>
      <c r="B949" t="str">
        <f>VLOOKUP(Table2[[#This Row],[Metabolite ID]],Table18[],2,FALSE)</f>
        <v>Triglycerides in HDL</v>
      </c>
      <c r="C949">
        <v>15</v>
      </c>
      <c r="D949">
        <v>58575005</v>
      </c>
      <c r="E949" t="s">
        <v>1005</v>
      </c>
      <c r="F949" t="s">
        <v>892</v>
      </c>
      <c r="G949" t="s">
        <v>893</v>
      </c>
      <c r="H949">
        <v>0.86371500000000001</v>
      </c>
      <c r="I949">
        <v>9.98497E-2</v>
      </c>
      <c r="J949">
        <v>1.04131E-2</v>
      </c>
      <c r="K949" s="6">
        <v>4.6000000000000006E-22</v>
      </c>
      <c r="L949">
        <v>37359</v>
      </c>
    </row>
    <row r="950" spans="1:12" x14ac:dyDescent="0.2">
      <c r="A950" t="s">
        <v>788</v>
      </c>
      <c r="B950" t="str">
        <f>VLOOKUP(Table2[[#This Row],[Metabolite ID]],Table18[],2,FALSE)</f>
        <v>Cholesterol in large VLDL</v>
      </c>
      <c r="C950">
        <v>7</v>
      </c>
      <c r="D950">
        <v>73015369</v>
      </c>
      <c r="E950" t="s">
        <v>1041</v>
      </c>
      <c r="F950" t="s">
        <v>893</v>
      </c>
      <c r="G950" t="s">
        <v>892</v>
      </c>
      <c r="H950">
        <v>0.87209300000000001</v>
      </c>
      <c r="I950">
        <v>9.9224699999999999E-2</v>
      </c>
      <c r="J950">
        <v>1.0488900000000001E-2</v>
      </c>
      <c r="K950" s="6">
        <v>4.7000000000000003E-22</v>
      </c>
      <c r="L950">
        <v>37359</v>
      </c>
    </row>
    <row r="951" spans="1:12" x14ac:dyDescent="0.2">
      <c r="A951" t="s">
        <v>756</v>
      </c>
      <c r="B951" t="str">
        <f>VLOOKUP(Table2[[#This Row],[Metabolite ID]],Table18[],2,FALSE)</f>
        <v>Glycoprotein acetyls</v>
      </c>
      <c r="C951">
        <v>14</v>
      </c>
      <c r="D951">
        <v>94844947</v>
      </c>
      <c r="E951" t="s">
        <v>3900</v>
      </c>
      <c r="F951" t="s">
        <v>894</v>
      </c>
      <c r="G951" t="s">
        <v>895</v>
      </c>
      <c r="H951">
        <v>0.97808700000000004</v>
      </c>
      <c r="I951">
        <v>0.23297399999999999</v>
      </c>
      <c r="J951">
        <v>2.4194400000000001E-2</v>
      </c>
      <c r="K951" s="6">
        <v>4.9000000000000007E-22</v>
      </c>
      <c r="L951">
        <v>37359</v>
      </c>
    </row>
    <row r="952" spans="1:12" x14ac:dyDescent="0.2">
      <c r="A952" t="s">
        <v>810</v>
      </c>
      <c r="B952" t="str">
        <f>VLOOKUP(Table2[[#This Row],[Metabolite ID]],Table18[],2,FALSE)</f>
        <v>Cholesterol in medium VLDL</v>
      </c>
      <c r="C952">
        <v>19</v>
      </c>
      <c r="D952">
        <v>19379549</v>
      </c>
      <c r="E952" t="s">
        <v>1108</v>
      </c>
      <c r="F952" t="s">
        <v>894</v>
      </c>
      <c r="G952" t="s">
        <v>895</v>
      </c>
      <c r="H952">
        <v>0.92687900000000001</v>
      </c>
      <c r="I952">
        <v>0.12843099999999999</v>
      </c>
      <c r="J952">
        <v>1.3434E-2</v>
      </c>
      <c r="K952" s="6">
        <v>5.0000000000000005E-22</v>
      </c>
      <c r="L952">
        <v>37359</v>
      </c>
    </row>
    <row r="953" spans="1:12" x14ac:dyDescent="0.2">
      <c r="A953" t="s">
        <v>870</v>
      </c>
      <c r="B953" t="str">
        <f>VLOOKUP(Table2[[#This Row],[Metabolite ID]],Table18[],2,FALSE)</f>
        <v>Cholesteryl esters in very small VLDL</v>
      </c>
      <c r="C953">
        <v>16</v>
      </c>
      <c r="D953">
        <v>57010486</v>
      </c>
      <c r="E953" t="s">
        <v>1009</v>
      </c>
      <c r="F953" t="s">
        <v>894</v>
      </c>
      <c r="G953" t="s">
        <v>895</v>
      </c>
      <c r="H953">
        <v>0.94581599999999999</v>
      </c>
      <c r="I953">
        <v>-0.15786500000000001</v>
      </c>
      <c r="J953">
        <v>1.63337E-2</v>
      </c>
      <c r="K953" s="6">
        <v>5.5000000000000001E-22</v>
      </c>
      <c r="L953">
        <v>37359</v>
      </c>
    </row>
    <row r="954" spans="1:12" x14ac:dyDescent="0.2">
      <c r="A954" t="s">
        <v>793</v>
      </c>
      <c r="B954" t="str">
        <f>VLOOKUP(Table2[[#This Row],[Metabolite ID]],Table18[],2,FALSE)</f>
        <v>Phospholipids in large VLDL</v>
      </c>
      <c r="C954">
        <v>19</v>
      </c>
      <c r="D954">
        <v>8429323</v>
      </c>
      <c r="E954" t="s">
        <v>1017</v>
      </c>
      <c r="F954" t="s">
        <v>893</v>
      </c>
      <c r="G954" t="s">
        <v>892</v>
      </c>
      <c r="H954">
        <v>0.98038899999999995</v>
      </c>
      <c r="I954">
        <v>0.243923</v>
      </c>
      <c r="J954">
        <v>2.5524100000000001E-2</v>
      </c>
      <c r="K954" s="6">
        <v>6.0000000000000008E-22</v>
      </c>
      <c r="L954">
        <v>37359</v>
      </c>
    </row>
    <row r="955" spans="1:12" x14ac:dyDescent="0.2">
      <c r="A955" t="s">
        <v>848</v>
      </c>
      <c r="B955" t="str">
        <f>VLOOKUP(Table2[[#This Row],[Metabolite ID]],Table18[],2,FALSE)</f>
        <v>Phosphoglycerides</v>
      </c>
      <c r="C955">
        <v>1</v>
      </c>
      <c r="D955">
        <v>63156043</v>
      </c>
      <c r="E955" t="s">
        <v>3901</v>
      </c>
      <c r="F955" t="s">
        <v>892</v>
      </c>
      <c r="G955" t="s">
        <v>893</v>
      </c>
      <c r="H955">
        <v>0.349412</v>
      </c>
      <c r="I955">
        <v>-7.1140300000000004E-2</v>
      </c>
      <c r="J955">
        <v>7.3887700000000002E-3</v>
      </c>
      <c r="K955" s="6">
        <v>6.3000000000000009E-22</v>
      </c>
      <c r="L955">
        <v>37359</v>
      </c>
    </row>
    <row r="956" spans="1:12" x14ac:dyDescent="0.2">
      <c r="A956" t="s">
        <v>869</v>
      </c>
      <c r="B956" t="str">
        <f>VLOOKUP(Table2[[#This Row],[Metabolite ID]],Table18[],2,FALSE)</f>
        <v>Cholesterol in very small VLDL</v>
      </c>
      <c r="C956">
        <v>8</v>
      </c>
      <c r="D956">
        <v>126482077</v>
      </c>
      <c r="E956" t="s">
        <v>3875</v>
      </c>
      <c r="F956" t="s">
        <v>892</v>
      </c>
      <c r="G956" t="s">
        <v>893</v>
      </c>
      <c r="H956">
        <v>0.49652800000000002</v>
      </c>
      <c r="I956">
        <v>6.5087999999999993E-2</v>
      </c>
      <c r="J956">
        <v>6.9936299999999998E-3</v>
      </c>
      <c r="K956" s="6">
        <v>7.2000000000000005E-22</v>
      </c>
      <c r="L956">
        <v>37359</v>
      </c>
    </row>
    <row r="957" spans="1:12" x14ac:dyDescent="0.2">
      <c r="A957" t="s">
        <v>774</v>
      </c>
      <c r="B957" t="str">
        <f>VLOOKUP(Table2[[#This Row],[Metabolite ID]],Table18[],2,FALSE)</f>
        <v>Cholesterol in large HDL</v>
      </c>
      <c r="C957">
        <v>18</v>
      </c>
      <c r="D957">
        <v>47109955</v>
      </c>
      <c r="E957" t="s">
        <v>1014</v>
      </c>
      <c r="F957" t="s">
        <v>892</v>
      </c>
      <c r="G957" t="s">
        <v>893</v>
      </c>
      <c r="H957">
        <v>0.98578200000000005</v>
      </c>
      <c r="I957">
        <v>-0.28681400000000001</v>
      </c>
      <c r="J957">
        <v>2.9796900000000001E-2</v>
      </c>
      <c r="K957" s="6">
        <v>7.400000000000001E-22</v>
      </c>
      <c r="L957">
        <v>37359</v>
      </c>
    </row>
    <row r="958" spans="1:12" x14ac:dyDescent="0.2">
      <c r="A958" t="s">
        <v>746</v>
      </c>
      <c r="B958" t="str">
        <f>VLOOKUP(Table2[[#This Row],[Metabolite ID]],Table18[],2,FALSE)</f>
        <v>Apolipoprotein B</v>
      </c>
      <c r="C958">
        <v>19</v>
      </c>
      <c r="D958">
        <v>11273556</v>
      </c>
      <c r="E958" t="s">
        <v>1086</v>
      </c>
      <c r="F958" t="s">
        <v>892</v>
      </c>
      <c r="G958" t="s">
        <v>894</v>
      </c>
      <c r="H958">
        <v>0.66991100000000003</v>
      </c>
      <c r="I958">
        <v>-7.1678800000000001E-2</v>
      </c>
      <c r="J958">
        <v>7.4505200000000004E-3</v>
      </c>
      <c r="K958" s="6">
        <v>7.7000000000000002E-22</v>
      </c>
      <c r="L958">
        <v>37359</v>
      </c>
    </row>
    <row r="959" spans="1:12" x14ac:dyDescent="0.2">
      <c r="A959" t="s">
        <v>852</v>
      </c>
      <c r="B959" t="str">
        <f>VLOOKUP(Table2[[#This Row],[Metabolite ID]],Table18[],2,FALSE)</f>
        <v>VLDL cholesterol</v>
      </c>
      <c r="C959">
        <v>1</v>
      </c>
      <c r="D959">
        <v>63156043</v>
      </c>
      <c r="E959" t="s">
        <v>3901</v>
      </c>
      <c r="F959" t="s">
        <v>892</v>
      </c>
      <c r="G959" t="s">
        <v>893</v>
      </c>
      <c r="H959">
        <v>0.34929900000000003</v>
      </c>
      <c r="I959">
        <v>-7.0128899999999994E-2</v>
      </c>
      <c r="J959">
        <v>7.3423200000000003E-3</v>
      </c>
      <c r="K959" s="6">
        <v>7.9000000000000006E-22</v>
      </c>
      <c r="L959">
        <v>37359</v>
      </c>
    </row>
    <row r="960" spans="1:12" x14ac:dyDescent="0.2">
      <c r="A960" t="s">
        <v>852</v>
      </c>
      <c r="B960" t="str">
        <f>VLOOKUP(Table2[[#This Row],[Metabolite ID]],Table18[],2,FALSE)</f>
        <v>VLDL cholesterol</v>
      </c>
      <c r="C960">
        <v>19</v>
      </c>
      <c r="D960">
        <v>19432290</v>
      </c>
      <c r="E960" t="s">
        <v>1056</v>
      </c>
      <c r="F960" t="s">
        <v>1053</v>
      </c>
      <c r="G960" t="s">
        <v>892</v>
      </c>
      <c r="H960">
        <v>0.93119200000000002</v>
      </c>
      <c r="I960">
        <v>0.13337599999999999</v>
      </c>
      <c r="J960">
        <v>1.39898E-2</v>
      </c>
      <c r="K960" s="6">
        <v>8.0000000000000004E-22</v>
      </c>
      <c r="L960">
        <v>37359</v>
      </c>
    </row>
    <row r="961" spans="1:12" x14ac:dyDescent="0.2">
      <c r="A961" t="s">
        <v>839</v>
      </c>
      <c r="B961" t="str">
        <f>VLOOKUP(Table2[[#This Row],[Metabolite ID]],Table18[],2,FALSE)</f>
        <v>Cholesterol in small VLDL</v>
      </c>
      <c r="C961">
        <v>2</v>
      </c>
      <c r="D961">
        <v>27730940</v>
      </c>
      <c r="E961" t="s">
        <v>967</v>
      </c>
      <c r="F961" t="s">
        <v>895</v>
      </c>
      <c r="G961" t="s">
        <v>894</v>
      </c>
      <c r="H961">
        <v>0.39644099999999999</v>
      </c>
      <c r="I961">
        <v>6.8193900000000002E-2</v>
      </c>
      <c r="J961">
        <v>7.1287E-3</v>
      </c>
      <c r="K961" s="6">
        <v>9.4000000000000006E-22</v>
      </c>
      <c r="L961">
        <v>37359</v>
      </c>
    </row>
    <row r="962" spans="1:12" x14ac:dyDescent="0.2">
      <c r="A962" t="s">
        <v>814</v>
      </c>
      <c r="B962" t="str">
        <f>VLOOKUP(Table2[[#This Row],[Metabolite ID]],Table18[],2,FALSE)</f>
        <v>Concentration of medium VLDL particles</v>
      </c>
      <c r="C962">
        <v>7</v>
      </c>
      <c r="D962">
        <v>72857713</v>
      </c>
      <c r="E962" t="s">
        <v>1061</v>
      </c>
      <c r="F962" t="s">
        <v>1060</v>
      </c>
      <c r="G962" t="s">
        <v>894</v>
      </c>
      <c r="H962">
        <v>0.80496900000000005</v>
      </c>
      <c r="I962">
        <v>8.2464200000000001E-2</v>
      </c>
      <c r="J962">
        <v>8.8268500000000007E-3</v>
      </c>
      <c r="K962" s="6">
        <v>9.7000000000000008E-22</v>
      </c>
      <c r="L962">
        <v>37359</v>
      </c>
    </row>
    <row r="963" spans="1:12" x14ac:dyDescent="0.2">
      <c r="A963" t="s">
        <v>746</v>
      </c>
      <c r="B963" t="str">
        <f>VLOOKUP(Table2[[#This Row],[Metabolite ID]],Table18[],2,FALSE)</f>
        <v>Apolipoprotein B</v>
      </c>
      <c r="C963">
        <v>19</v>
      </c>
      <c r="D963">
        <v>45156201</v>
      </c>
      <c r="E963" t="s">
        <v>3902</v>
      </c>
      <c r="F963" t="s">
        <v>895</v>
      </c>
      <c r="G963" t="s">
        <v>1020</v>
      </c>
      <c r="H963">
        <v>0.97459600000000002</v>
      </c>
      <c r="I963">
        <v>0.21609</v>
      </c>
      <c r="J963">
        <v>2.25718E-2</v>
      </c>
      <c r="K963" s="6">
        <v>9.9999999999999991E-22</v>
      </c>
      <c r="L963">
        <v>37359</v>
      </c>
    </row>
    <row r="964" spans="1:12" x14ac:dyDescent="0.2">
      <c r="A964" t="s">
        <v>837</v>
      </c>
      <c r="B964" t="str">
        <f>VLOOKUP(Table2[[#This Row],[Metabolite ID]],Table18[],2,FALSE)</f>
        <v>Triglycerides in small LDL</v>
      </c>
      <c r="C964">
        <v>6</v>
      </c>
      <c r="D964">
        <v>161010118</v>
      </c>
      <c r="E964" t="s">
        <v>1036</v>
      </c>
      <c r="F964" t="s">
        <v>892</v>
      </c>
      <c r="G964" t="s">
        <v>893</v>
      </c>
      <c r="H964">
        <v>0.92162699999999997</v>
      </c>
      <c r="I964">
        <v>0.120896</v>
      </c>
      <c r="J964">
        <v>1.3088300000000001E-2</v>
      </c>
      <c r="K964" s="6">
        <v>1.1E-21</v>
      </c>
      <c r="L964">
        <v>37359</v>
      </c>
    </row>
    <row r="965" spans="1:12" x14ac:dyDescent="0.2">
      <c r="A965" t="s">
        <v>780</v>
      </c>
      <c r="B965" t="str">
        <f>VLOOKUP(Table2[[#This Row],[Metabolite ID]],Table18[],2,FALSE)</f>
        <v>Triglycerides in large HDL</v>
      </c>
      <c r="C965">
        <v>19</v>
      </c>
      <c r="D965">
        <v>45413233</v>
      </c>
      <c r="E965" t="s">
        <v>3853</v>
      </c>
      <c r="F965" t="s">
        <v>893</v>
      </c>
      <c r="G965" t="s">
        <v>895</v>
      </c>
      <c r="H965">
        <v>0.91868799999999995</v>
      </c>
      <c r="I965">
        <v>-0.123527</v>
      </c>
      <c r="J965">
        <v>1.27989E-2</v>
      </c>
      <c r="K965" s="6">
        <v>1.2E-21</v>
      </c>
      <c r="L965">
        <v>37359</v>
      </c>
    </row>
    <row r="966" spans="1:12" x14ac:dyDescent="0.2">
      <c r="A966" t="s">
        <v>811</v>
      </c>
      <c r="B966" t="str">
        <f>VLOOKUP(Table2[[#This Row],[Metabolite ID]],Table18[],2,FALSE)</f>
        <v>Cholesteryl esters in medium VLDL</v>
      </c>
      <c r="C966">
        <v>19</v>
      </c>
      <c r="D966">
        <v>8429323</v>
      </c>
      <c r="E966" t="s">
        <v>1017</v>
      </c>
      <c r="F966" t="s">
        <v>893</v>
      </c>
      <c r="G966" t="s">
        <v>892</v>
      </c>
      <c r="H966">
        <v>0.98037799999999997</v>
      </c>
      <c r="I966">
        <v>0.24227899999999999</v>
      </c>
      <c r="J966">
        <v>2.5499899999999999E-2</v>
      </c>
      <c r="K966" s="6">
        <v>1.3000000000000001E-21</v>
      </c>
      <c r="L966">
        <v>37359</v>
      </c>
    </row>
    <row r="967" spans="1:12" x14ac:dyDescent="0.2">
      <c r="A967" t="s">
        <v>822</v>
      </c>
      <c r="B967" t="str">
        <f>VLOOKUP(Table2[[#This Row],[Metabolite ID]],Table18[],2,FALSE)</f>
        <v>Total triglycerides</v>
      </c>
      <c r="C967">
        <v>15</v>
      </c>
      <c r="D967">
        <v>44027885</v>
      </c>
      <c r="E967" t="s">
        <v>1050</v>
      </c>
      <c r="F967" t="s">
        <v>895</v>
      </c>
      <c r="G967" t="s">
        <v>894</v>
      </c>
      <c r="H967">
        <v>0.97276700000000005</v>
      </c>
      <c r="I967">
        <v>-0.208623</v>
      </c>
      <c r="J967">
        <v>2.1763399999999999E-2</v>
      </c>
      <c r="K967" s="6">
        <v>1.3000000000000001E-21</v>
      </c>
      <c r="L967">
        <v>37359</v>
      </c>
    </row>
    <row r="968" spans="1:12" x14ac:dyDescent="0.2">
      <c r="A968" t="s">
        <v>876</v>
      </c>
      <c r="B968" t="str">
        <f>VLOOKUP(Table2[[#This Row],[Metabolite ID]],Table18[],2,FALSE)</f>
        <v>Cholesterol in chylomicrons and extremely large VLDL</v>
      </c>
      <c r="C968">
        <v>1</v>
      </c>
      <c r="D968">
        <v>62929892</v>
      </c>
      <c r="E968" t="s">
        <v>1023</v>
      </c>
      <c r="F968" t="s">
        <v>893</v>
      </c>
      <c r="G968" t="s">
        <v>892</v>
      </c>
      <c r="H968">
        <v>0.35950399999999999</v>
      </c>
      <c r="I968">
        <v>-7.0341799999999996E-2</v>
      </c>
      <c r="J968">
        <v>7.4196799999999997E-3</v>
      </c>
      <c r="K968" s="6">
        <v>1.3000000000000001E-21</v>
      </c>
      <c r="L968">
        <v>37359</v>
      </c>
    </row>
    <row r="969" spans="1:12" x14ac:dyDescent="0.2">
      <c r="A969" t="s">
        <v>845</v>
      </c>
      <c r="B969" t="str">
        <f>VLOOKUP(Table2[[#This Row],[Metabolite ID]],Table18[],2,FALSE)</f>
        <v>Triglycerides in small VLDL</v>
      </c>
      <c r="C969">
        <v>19</v>
      </c>
      <c r="D969">
        <v>45416478</v>
      </c>
      <c r="E969" t="s">
        <v>1055</v>
      </c>
      <c r="F969" t="s">
        <v>892</v>
      </c>
      <c r="G969" t="s">
        <v>893</v>
      </c>
      <c r="H969">
        <v>0.35982500000000001</v>
      </c>
      <c r="I969">
        <v>-6.8862300000000001E-2</v>
      </c>
      <c r="J969">
        <v>7.3035399999999999E-3</v>
      </c>
      <c r="K969" s="6">
        <v>1.5E-21</v>
      </c>
      <c r="L969">
        <v>37359</v>
      </c>
    </row>
    <row r="970" spans="1:12" x14ac:dyDescent="0.2">
      <c r="A970" t="s">
        <v>852</v>
      </c>
      <c r="B970" t="str">
        <f>VLOOKUP(Table2[[#This Row],[Metabolite ID]],Table18[],2,FALSE)</f>
        <v>VLDL cholesterol</v>
      </c>
      <c r="C970">
        <v>1</v>
      </c>
      <c r="D970">
        <v>55505647</v>
      </c>
      <c r="E970" t="s">
        <v>976</v>
      </c>
      <c r="F970" t="s">
        <v>893</v>
      </c>
      <c r="G970" t="s">
        <v>895</v>
      </c>
      <c r="H970">
        <v>0.98227699999999996</v>
      </c>
      <c r="I970">
        <v>0.25249199999999999</v>
      </c>
      <c r="J970">
        <v>2.6763700000000001E-2</v>
      </c>
      <c r="K970" s="6">
        <v>1.5E-21</v>
      </c>
      <c r="L970">
        <v>37359</v>
      </c>
    </row>
    <row r="971" spans="1:12" x14ac:dyDescent="0.2">
      <c r="A971" t="s">
        <v>860</v>
      </c>
      <c r="B971" t="str">
        <f>VLOOKUP(Table2[[#This Row],[Metabolite ID]],Table18[],2,FALSE)</f>
        <v>Phospholipids in very large HDL</v>
      </c>
      <c r="C971">
        <v>18</v>
      </c>
      <c r="D971">
        <v>47109955</v>
      </c>
      <c r="E971" t="s">
        <v>1014</v>
      </c>
      <c r="F971" t="s">
        <v>892</v>
      </c>
      <c r="G971" t="s">
        <v>893</v>
      </c>
      <c r="H971">
        <v>0.98578100000000002</v>
      </c>
      <c r="I971">
        <v>-0.284553</v>
      </c>
      <c r="J971">
        <v>2.9752199999999999E-2</v>
      </c>
      <c r="K971" s="6">
        <v>1.5E-21</v>
      </c>
      <c r="L971">
        <v>37359</v>
      </c>
    </row>
    <row r="972" spans="1:12" x14ac:dyDescent="0.2">
      <c r="A972" t="s">
        <v>868</v>
      </c>
      <c r="B972" t="str">
        <f>VLOOKUP(Table2[[#This Row],[Metabolite ID]],Table18[],2,FALSE)</f>
        <v>Triglycerides in very large VLDL</v>
      </c>
      <c r="C972">
        <v>7</v>
      </c>
      <c r="D972">
        <v>73015369</v>
      </c>
      <c r="E972" t="s">
        <v>1041</v>
      </c>
      <c r="F972" t="s">
        <v>893</v>
      </c>
      <c r="G972" t="s">
        <v>892</v>
      </c>
      <c r="H972">
        <v>0.87209499999999995</v>
      </c>
      <c r="I972">
        <v>9.9223400000000003E-2</v>
      </c>
      <c r="J972">
        <v>1.04981E-2</v>
      </c>
      <c r="K972" s="6">
        <v>1.6000000000000001E-21</v>
      </c>
      <c r="L972">
        <v>37359</v>
      </c>
    </row>
    <row r="973" spans="1:12" x14ac:dyDescent="0.2">
      <c r="A973" t="s">
        <v>808</v>
      </c>
      <c r="B973" t="str">
        <f>VLOOKUP(Table2[[#This Row],[Metabolite ID]],Table18[],2,FALSE)</f>
        <v>Triglycerides in medium LDL</v>
      </c>
      <c r="C973">
        <v>1</v>
      </c>
      <c r="D973">
        <v>109822143</v>
      </c>
      <c r="E973" t="s">
        <v>3903</v>
      </c>
      <c r="F973" t="s">
        <v>893</v>
      </c>
      <c r="G973" t="s">
        <v>892</v>
      </c>
      <c r="H973">
        <v>0.22592000000000001</v>
      </c>
      <c r="I973">
        <v>-7.9003100000000007E-2</v>
      </c>
      <c r="J973">
        <v>8.3426799999999999E-3</v>
      </c>
      <c r="K973" s="6">
        <v>1.7E-21</v>
      </c>
      <c r="L973">
        <v>37359</v>
      </c>
    </row>
    <row r="974" spans="1:12" x14ac:dyDescent="0.2">
      <c r="A974" t="s">
        <v>758</v>
      </c>
      <c r="B974" t="str">
        <f>VLOOKUP(Table2[[#This Row],[Metabolite ID]],Table18[],2,FALSE)</f>
        <v>Average diameter for HDL particles</v>
      </c>
      <c r="C974">
        <v>18</v>
      </c>
      <c r="D974">
        <v>47109955</v>
      </c>
      <c r="E974" t="s">
        <v>1014</v>
      </c>
      <c r="F974" t="s">
        <v>892</v>
      </c>
      <c r="G974" t="s">
        <v>893</v>
      </c>
      <c r="H974">
        <v>0.98578200000000005</v>
      </c>
      <c r="I974">
        <v>-0.282829</v>
      </c>
      <c r="J974">
        <v>2.97626E-2</v>
      </c>
      <c r="K974" s="6">
        <v>1.7999999999999999E-21</v>
      </c>
      <c r="L974">
        <v>37359</v>
      </c>
    </row>
    <row r="975" spans="1:12" x14ac:dyDescent="0.2">
      <c r="A975" t="s">
        <v>808</v>
      </c>
      <c r="B975" t="str">
        <f>VLOOKUP(Table2[[#This Row],[Metabolite ID]],Table18[],2,FALSE)</f>
        <v>Triglycerides in medium LDL</v>
      </c>
      <c r="C975">
        <v>19</v>
      </c>
      <c r="D975">
        <v>45302949</v>
      </c>
      <c r="E975" t="s">
        <v>3861</v>
      </c>
      <c r="F975" t="s">
        <v>3862</v>
      </c>
      <c r="G975" t="s">
        <v>893</v>
      </c>
      <c r="H975">
        <v>0.972665</v>
      </c>
      <c r="I975">
        <v>0.218282</v>
      </c>
      <c r="J975">
        <v>2.3442299999999999E-2</v>
      </c>
      <c r="K975" s="6">
        <v>1.7999999999999999E-21</v>
      </c>
      <c r="L975">
        <v>37359</v>
      </c>
    </row>
    <row r="976" spans="1:12" x14ac:dyDescent="0.2">
      <c r="A976" t="s">
        <v>817</v>
      </c>
      <c r="B976" t="str">
        <f>VLOOKUP(Table2[[#This Row],[Metabolite ID]],Table18[],2,FALSE)</f>
        <v>Phosphatidylcholines</v>
      </c>
      <c r="C976">
        <v>1</v>
      </c>
      <c r="D976">
        <v>63156043</v>
      </c>
      <c r="E976" t="s">
        <v>3901</v>
      </c>
      <c r="F976" t="s">
        <v>892</v>
      </c>
      <c r="G976" t="s">
        <v>893</v>
      </c>
      <c r="H976">
        <v>0.34959200000000001</v>
      </c>
      <c r="I976">
        <v>-7.0583900000000005E-2</v>
      </c>
      <c r="J976">
        <v>7.4157499999999996E-3</v>
      </c>
      <c r="K976" s="6">
        <v>1.7999999999999999E-21</v>
      </c>
      <c r="L976">
        <v>37359</v>
      </c>
    </row>
    <row r="977" spans="1:12" x14ac:dyDescent="0.2">
      <c r="A977" t="s">
        <v>746</v>
      </c>
      <c r="B977" t="str">
        <f>VLOOKUP(Table2[[#This Row],[Metabolite ID]],Table18[],2,FALSE)</f>
        <v>Apolipoprotein B</v>
      </c>
      <c r="C977">
        <v>2</v>
      </c>
      <c r="D977">
        <v>27730940</v>
      </c>
      <c r="E977" t="s">
        <v>967</v>
      </c>
      <c r="F977" t="s">
        <v>895</v>
      </c>
      <c r="G977" t="s">
        <v>894</v>
      </c>
      <c r="H977">
        <v>0.39644699999999999</v>
      </c>
      <c r="I977">
        <v>6.7365499999999995E-2</v>
      </c>
      <c r="J977">
        <v>7.1250200000000001E-3</v>
      </c>
      <c r="K977" s="6">
        <v>1.8999999999999999E-21</v>
      </c>
      <c r="L977">
        <v>37359</v>
      </c>
    </row>
    <row r="978" spans="1:12" x14ac:dyDescent="0.2">
      <c r="A978" t="s">
        <v>795</v>
      </c>
      <c r="B978" t="str">
        <f>VLOOKUP(Table2[[#This Row],[Metabolite ID]],Table18[],2,FALSE)</f>
        <v>Cholesterol in medium HDL</v>
      </c>
      <c r="C978">
        <v>19</v>
      </c>
      <c r="D978">
        <v>45411941</v>
      </c>
      <c r="E978" t="s">
        <v>1087</v>
      </c>
      <c r="F978" t="s">
        <v>895</v>
      </c>
      <c r="G978" t="s">
        <v>894</v>
      </c>
      <c r="H978">
        <v>0.84428499999999995</v>
      </c>
      <c r="I978">
        <v>9.1589500000000004E-2</v>
      </c>
      <c r="J978">
        <v>9.6769400000000002E-3</v>
      </c>
      <c r="K978" s="6">
        <v>1.9999999999999998E-21</v>
      </c>
      <c r="L978">
        <v>37359</v>
      </c>
    </row>
    <row r="979" spans="1:12" x14ac:dyDescent="0.2">
      <c r="A979" t="s">
        <v>872</v>
      </c>
      <c r="B979" t="str">
        <f>VLOOKUP(Table2[[#This Row],[Metabolite ID]],Table18[],2,FALSE)</f>
        <v>Total lipids in very small VLDL</v>
      </c>
      <c r="C979">
        <v>11</v>
      </c>
      <c r="D979">
        <v>61614426</v>
      </c>
      <c r="E979" t="s">
        <v>3904</v>
      </c>
      <c r="F979" t="s">
        <v>992</v>
      </c>
      <c r="G979" t="s">
        <v>894</v>
      </c>
      <c r="H979">
        <v>0.64490999999999998</v>
      </c>
      <c r="I979">
        <v>6.8089200000000002E-2</v>
      </c>
      <c r="J979">
        <v>7.3780699999999996E-3</v>
      </c>
      <c r="K979" s="6">
        <v>2.1000000000000001E-21</v>
      </c>
      <c r="L979">
        <v>37359</v>
      </c>
    </row>
    <row r="980" spans="1:12" x14ac:dyDescent="0.2">
      <c r="A980" t="s">
        <v>808</v>
      </c>
      <c r="B980" t="str">
        <f>VLOOKUP(Table2[[#This Row],[Metabolite ID]],Table18[],2,FALSE)</f>
        <v>Triglycerides in medium LDL</v>
      </c>
      <c r="C980">
        <v>2</v>
      </c>
      <c r="D980">
        <v>21190209</v>
      </c>
      <c r="E980" t="s">
        <v>3895</v>
      </c>
      <c r="F980" t="s">
        <v>894</v>
      </c>
      <c r="G980" t="s">
        <v>895</v>
      </c>
      <c r="H980">
        <v>0.94614799999999999</v>
      </c>
      <c r="I980">
        <v>0.15207000000000001</v>
      </c>
      <c r="J980">
        <v>1.6026599999999998E-2</v>
      </c>
      <c r="K980" s="6">
        <v>2.3999999999999999E-21</v>
      </c>
      <c r="L980">
        <v>37359</v>
      </c>
    </row>
    <row r="981" spans="1:12" x14ac:dyDescent="0.2">
      <c r="A981" t="s">
        <v>842</v>
      </c>
      <c r="B981" t="str">
        <f>VLOOKUP(Table2[[#This Row],[Metabolite ID]],Table18[],2,FALSE)</f>
        <v>Total lipids in small VLDL</v>
      </c>
      <c r="C981">
        <v>1</v>
      </c>
      <c r="D981">
        <v>62931632</v>
      </c>
      <c r="E981" t="s">
        <v>1057</v>
      </c>
      <c r="F981" t="s">
        <v>894</v>
      </c>
      <c r="G981" t="s">
        <v>892</v>
      </c>
      <c r="H981">
        <v>0.35761100000000001</v>
      </c>
      <c r="I981">
        <v>-7.0064799999999997E-2</v>
      </c>
      <c r="J981">
        <v>7.4054100000000003E-3</v>
      </c>
      <c r="K981" s="6">
        <v>2.3999999999999999E-21</v>
      </c>
      <c r="L981">
        <v>37359</v>
      </c>
    </row>
    <row r="982" spans="1:12" x14ac:dyDescent="0.2">
      <c r="A982" t="s">
        <v>872</v>
      </c>
      <c r="B982" t="str">
        <f>VLOOKUP(Table2[[#This Row],[Metabolite ID]],Table18[],2,FALSE)</f>
        <v>Total lipids in very small VLDL</v>
      </c>
      <c r="C982">
        <v>19</v>
      </c>
      <c r="D982">
        <v>11273556</v>
      </c>
      <c r="E982" t="s">
        <v>1086</v>
      </c>
      <c r="F982" t="s">
        <v>892</v>
      </c>
      <c r="G982" t="s">
        <v>894</v>
      </c>
      <c r="H982">
        <v>0.66991800000000001</v>
      </c>
      <c r="I982">
        <v>-7.0133200000000007E-2</v>
      </c>
      <c r="J982">
        <v>7.4549400000000002E-3</v>
      </c>
      <c r="K982" s="6">
        <v>2.3999999999999999E-21</v>
      </c>
      <c r="L982">
        <v>37359</v>
      </c>
    </row>
    <row r="983" spans="1:12" x14ac:dyDescent="0.2">
      <c r="A983" t="s">
        <v>794</v>
      </c>
      <c r="B983" t="str">
        <f>VLOOKUP(Table2[[#This Row],[Metabolite ID]],Table18[],2,FALSE)</f>
        <v>Triglycerides in large VLDL</v>
      </c>
      <c r="C983">
        <v>19</v>
      </c>
      <c r="D983">
        <v>8429323</v>
      </c>
      <c r="E983" t="s">
        <v>1017</v>
      </c>
      <c r="F983" t="s">
        <v>893</v>
      </c>
      <c r="G983" t="s">
        <v>892</v>
      </c>
      <c r="H983">
        <v>0.98037799999999997</v>
      </c>
      <c r="I983">
        <v>0.23966199999999999</v>
      </c>
      <c r="J983">
        <v>2.5516299999999999E-2</v>
      </c>
      <c r="K983" s="6">
        <v>2.6000000000000002E-21</v>
      </c>
      <c r="L983">
        <v>37359</v>
      </c>
    </row>
    <row r="984" spans="1:12" x14ac:dyDescent="0.2">
      <c r="A984" t="s">
        <v>758</v>
      </c>
      <c r="B984" t="str">
        <f>VLOOKUP(Table2[[#This Row],[Metabolite ID]],Table18[],2,FALSE)</f>
        <v>Average diameter for HDL particles</v>
      </c>
      <c r="C984">
        <v>17</v>
      </c>
      <c r="D984">
        <v>41926126</v>
      </c>
      <c r="E984" t="s">
        <v>1012</v>
      </c>
      <c r="F984" t="s">
        <v>894</v>
      </c>
      <c r="G984" t="s">
        <v>895</v>
      </c>
      <c r="H984">
        <v>0.96820499999999998</v>
      </c>
      <c r="I984">
        <v>0.18435099999999999</v>
      </c>
      <c r="J984">
        <v>2.0152400000000001E-2</v>
      </c>
      <c r="K984" s="6">
        <v>2.9E-21</v>
      </c>
      <c r="L984">
        <v>37359</v>
      </c>
    </row>
    <row r="985" spans="1:12" x14ac:dyDescent="0.2">
      <c r="A985" t="s">
        <v>873</v>
      </c>
      <c r="B985" t="str">
        <f>VLOOKUP(Table2[[#This Row],[Metabolite ID]],Table18[],2,FALSE)</f>
        <v>Concentration of very small VLDL particles</v>
      </c>
      <c r="C985">
        <v>19</v>
      </c>
      <c r="D985">
        <v>19432290</v>
      </c>
      <c r="E985" t="s">
        <v>1056</v>
      </c>
      <c r="F985" t="s">
        <v>1053</v>
      </c>
      <c r="G985" t="s">
        <v>892</v>
      </c>
      <c r="H985">
        <v>0.93119200000000002</v>
      </c>
      <c r="I985">
        <v>0.132796</v>
      </c>
      <c r="J985">
        <v>1.39766E-2</v>
      </c>
      <c r="K985" s="6">
        <v>2.9999999999999999E-21</v>
      </c>
      <c r="L985">
        <v>37359</v>
      </c>
    </row>
    <row r="986" spans="1:12" x14ac:dyDescent="0.2">
      <c r="A986" t="s">
        <v>827</v>
      </c>
      <c r="B986" t="str">
        <f>VLOOKUP(Table2[[#This Row],[Metabolite ID]],Table18[],2,FALSE)</f>
        <v>Total lipids in small HDL</v>
      </c>
      <c r="C986">
        <v>2</v>
      </c>
      <c r="D986">
        <v>27730940</v>
      </c>
      <c r="E986" t="s">
        <v>967</v>
      </c>
      <c r="F986" t="s">
        <v>895</v>
      </c>
      <c r="G986" t="s">
        <v>894</v>
      </c>
      <c r="H986">
        <v>0.39644099999999999</v>
      </c>
      <c r="I986">
        <v>6.7774299999999996E-2</v>
      </c>
      <c r="J986">
        <v>7.1552999999999999E-3</v>
      </c>
      <c r="K986" s="6">
        <v>3.0999999999999998E-21</v>
      </c>
      <c r="L986">
        <v>37359</v>
      </c>
    </row>
    <row r="987" spans="1:12" x14ac:dyDescent="0.2">
      <c r="A987" t="s">
        <v>777</v>
      </c>
      <c r="B987" t="str">
        <f>VLOOKUP(Table2[[#This Row],[Metabolite ID]],Table18[],2,FALSE)</f>
        <v>Total lipids in large HDL</v>
      </c>
      <c r="C987">
        <v>11</v>
      </c>
      <c r="D987">
        <v>116648917</v>
      </c>
      <c r="E987" t="s">
        <v>1003</v>
      </c>
      <c r="F987" t="s">
        <v>893</v>
      </c>
      <c r="G987" t="s">
        <v>894</v>
      </c>
      <c r="H987">
        <v>0.13254099999999999</v>
      </c>
      <c r="I987">
        <v>-9.55757E-2</v>
      </c>
      <c r="J987">
        <v>1.02795E-2</v>
      </c>
      <c r="K987" s="6">
        <v>3.4E-21</v>
      </c>
      <c r="L987">
        <v>37359</v>
      </c>
    </row>
    <row r="988" spans="1:12" x14ac:dyDescent="0.2">
      <c r="A988" t="s">
        <v>841</v>
      </c>
      <c r="B988" t="str">
        <f>VLOOKUP(Table2[[#This Row],[Metabolite ID]],Table18[],2,FALSE)</f>
        <v>Free cholesterol in small VLDL</v>
      </c>
      <c r="C988">
        <v>1</v>
      </c>
      <c r="D988">
        <v>62936912</v>
      </c>
      <c r="E988" t="s">
        <v>1109</v>
      </c>
      <c r="F988" t="s">
        <v>895</v>
      </c>
      <c r="G988" t="s">
        <v>894</v>
      </c>
      <c r="H988">
        <v>0.35306199999999999</v>
      </c>
      <c r="I988">
        <v>-7.0107799999999998E-2</v>
      </c>
      <c r="J988">
        <v>7.4130699999999999E-3</v>
      </c>
      <c r="K988" s="6">
        <v>3.4E-21</v>
      </c>
      <c r="L988">
        <v>37359</v>
      </c>
    </row>
    <row r="989" spans="1:12" x14ac:dyDescent="0.2">
      <c r="A989" t="s">
        <v>813</v>
      </c>
      <c r="B989" t="str">
        <f>VLOOKUP(Table2[[#This Row],[Metabolite ID]],Table18[],2,FALSE)</f>
        <v>Total lipids in medium VLDL</v>
      </c>
      <c r="C989">
        <v>7</v>
      </c>
      <c r="D989">
        <v>72857713</v>
      </c>
      <c r="E989" t="s">
        <v>1061</v>
      </c>
      <c r="F989" t="s">
        <v>1060</v>
      </c>
      <c r="G989" t="s">
        <v>894</v>
      </c>
      <c r="H989">
        <v>0.80496900000000005</v>
      </c>
      <c r="I989">
        <v>8.1255300000000003E-2</v>
      </c>
      <c r="J989">
        <v>8.8266600000000001E-3</v>
      </c>
      <c r="K989" s="6">
        <v>3.5000000000000003E-21</v>
      </c>
      <c r="L989">
        <v>37359</v>
      </c>
    </row>
    <row r="990" spans="1:12" x14ac:dyDescent="0.2">
      <c r="A990" t="s">
        <v>876</v>
      </c>
      <c r="B990" t="str">
        <f>VLOOKUP(Table2[[#This Row],[Metabolite ID]],Table18[],2,FALSE)</f>
        <v>Cholesterol in chylomicrons and extremely large VLDL</v>
      </c>
      <c r="C990">
        <v>16</v>
      </c>
      <c r="D990">
        <v>56991363</v>
      </c>
      <c r="E990" t="s">
        <v>960</v>
      </c>
      <c r="F990" t="s">
        <v>894</v>
      </c>
      <c r="G990" t="s">
        <v>895</v>
      </c>
      <c r="H990">
        <v>0.68096800000000002</v>
      </c>
      <c r="I990">
        <v>7.0197899999999994E-2</v>
      </c>
      <c r="J990">
        <v>7.48404E-3</v>
      </c>
      <c r="K990" s="6">
        <v>3.5000000000000003E-21</v>
      </c>
      <c r="L990">
        <v>37359</v>
      </c>
    </row>
    <row r="991" spans="1:12" x14ac:dyDescent="0.2">
      <c r="A991" t="s">
        <v>843</v>
      </c>
      <c r="B991" t="str">
        <f>VLOOKUP(Table2[[#This Row],[Metabolite ID]],Table18[],2,FALSE)</f>
        <v>Concentration of small VLDL particles</v>
      </c>
      <c r="C991">
        <v>1</v>
      </c>
      <c r="D991">
        <v>62931632</v>
      </c>
      <c r="E991" t="s">
        <v>1057</v>
      </c>
      <c r="F991" t="s">
        <v>894</v>
      </c>
      <c r="G991" t="s">
        <v>892</v>
      </c>
      <c r="H991">
        <v>0.35761100000000001</v>
      </c>
      <c r="I991">
        <v>-6.9780300000000003E-2</v>
      </c>
      <c r="J991">
        <v>7.4051899999999999E-3</v>
      </c>
      <c r="K991" s="6">
        <v>3.5999999999999999E-21</v>
      </c>
      <c r="L991">
        <v>37359</v>
      </c>
    </row>
    <row r="992" spans="1:12" x14ac:dyDescent="0.2">
      <c r="A992" t="s">
        <v>852</v>
      </c>
      <c r="B992" t="str">
        <f>VLOOKUP(Table2[[#This Row],[Metabolite ID]],Table18[],2,FALSE)</f>
        <v>VLDL cholesterol</v>
      </c>
      <c r="C992">
        <v>6</v>
      </c>
      <c r="D992">
        <v>161013013</v>
      </c>
      <c r="E992" t="s">
        <v>1038</v>
      </c>
      <c r="F992" t="s">
        <v>895</v>
      </c>
      <c r="G992" t="s">
        <v>894</v>
      </c>
      <c r="H992">
        <v>0.98456699999999997</v>
      </c>
      <c r="I992">
        <v>0.28170699999999999</v>
      </c>
      <c r="J992">
        <v>2.9581300000000001E-2</v>
      </c>
      <c r="K992" s="6">
        <v>3.5999999999999999E-21</v>
      </c>
      <c r="L992">
        <v>37359</v>
      </c>
    </row>
    <row r="993" spans="1:12" x14ac:dyDescent="0.2">
      <c r="A993" t="s">
        <v>780</v>
      </c>
      <c r="B993" t="str">
        <f>VLOOKUP(Table2[[#This Row],[Metabolite ID]],Table18[],2,FALSE)</f>
        <v>Triglycerides in large HDL</v>
      </c>
      <c r="C993">
        <v>11</v>
      </c>
      <c r="D993">
        <v>61557803</v>
      </c>
      <c r="E993" t="s">
        <v>1002</v>
      </c>
      <c r="F993" t="s">
        <v>895</v>
      </c>
      <c r="G993" t="s">
        <v>894</v>
      </c>
      <c r="H993">
        <v>0.65229899999999996</v>
      </c>
      <c r="I993">
        <v>6.82146E-2</v>
      </c>
      <c r="J993">
        <v>7.3430199999999996E-3</v>
      </c>
      <c r="K993" s="6">
        <v>3.7999999999999998E-21</v>
      </c>
      <c r="L993">
        <v>37359</v>
      </c>
    </row>
    <row r="994" spans="1:12" x14ac:dyDescent="0.2">
      <c r="A994" t="s">
        <v>826</v>
      </c>
      <c r="B994" t="str">
        <f>VLOOKUP(Table2[[#This Row],[Metabolite ID]],Table18[],2,FALSE)</f>
        <v>Free cholesterol in small HDL</v>
      </c>
      <c r="C994">
        <v>11</v>
      </c>
      <c r="D994">
        <v>61557826</v>
      </c>
      <c r="E994" t="s">
        <v>969</v>
      </c>
      <c r="F994" t="s">
        <v>895</v>
      </c>
      <c r="G994" t="s">
        <v>894</v>
      </c>
      <c r="H994">
        <v>0.65847699999999998</v>
      </c>
      <c r="I994">
        <v>-6.9177299999999997E-2</v>
      </c>
      <c r="J994">
        <v>7.3674099999999996E-3</v>
      </c>
      <c r="K994" s="6">
        <v>4.0999999999999999E-21</v>
      </c>
      <c r="L994">
        <v>37359</v>
      </c>
    </row>
    <row r="995" spans="1:12" x14ac:dyDescent="0.2">
      <c r="A995" t="s">
        <v>809</v>
      </c>
      <c r="B995" t="str">
        <f>VLOOKUP(Table2[[#This Row],[Metabolite ID]],Table18[],2,FALSE)</f>
        <v>Monounsaturated fatty acids</v>
      </c>
      <c r="C995">
        <v>2</v>
      </c>
      <c r="D995">
        <v>21221399</v>
      </c>
      <c r="E995" t="s">
        <v>1093</v>
      </c>
      <c r="F995" t="s">
        <v>895</v>
      </c>
      <c r="G995" t="s">
        <v>893</v>
      </c>
      <c r="H995">
        <v>0.48469699999999999</v>
      </c>
      <c r="I995">
        <v>-6.5072900000000003E-2</v>
      </c>
      <c r="J995">
        <v>7.0348900000000002E-3</v>
      </c>
      <c r="K995" s="6">
        <v>4.7000000000000003E-21</v>
      </c>
      <c r="L995">
        <v>37359</v>
      </c>
    </row>
    <row r="996" spans="1:12" x14ac:dyDescent="0.2">
      <c r="A996" t="s">
        <v>813</v>
      </c>
      <c r="B996" t="str">
        <f>VLOOKUP(Table2[[#This Row],[Metabolite ID]],Table18[],2,FALSE)</f>
        <v>Total lipids in medium VLDL</v>
      </c>
      <c r="C996">
        <v>16</v>
      </c>
      <c r="D996">
        <v>56991363</v>
      </c>
      <c r="E996" t="s">
        <v>960</v>
      </c>
      <c r="F996" t="s">
        <v>894</v>
      </c>
      <c r="G996" t="s">
        <v>895</v>
      </c>
      <c r="H996">
        <v>0.68096800000000002</v>
      </c>
      <c r="I996">
        <v>7.0233100000000007E-2</v>
      </c>
      <c r="J996">
        <v>7.4730200000000004E-3</v>
      </c>
      <c r="K996" s="6">
        <v>4.7999999999999999E-21</v>
      </c>
      <c r="L996">
        <v>37359</v>
      </c>
    </row>
    <row r="997" spans="1:12" x14ac:dyDescent="0.2">
      <c r="A997" t="s">
        <v>788</v>
      </c>
      <c r="B997" t="str">
        <f>VLOOKUP(Table2[[#This Row],[Metabolite ID]],Table18[],2,FALSE)</f>
        <v>Cholesterol in large VLDL</v>
      </c>
      <c r="C997">
        <v>1</v>
      </c>
      <c r="D997">
        <v>62929892</v>
      </c>
      <c r="E997" t="s">
        <v>1023</v>
      </c>
      <c r="F997" t="s">
        <v>893</v>
      </c>
      <c r="G997" t="s">
        <v>892</v>
      </c>
      <c r="H997">
        <v>0.359485</v>
      </c>
      <c r="I997">
        <v>-6.9855899999999999E-2</v>
      </c>
      <c r="J997">
        <v>7.41509E-3</v>
      </c>
      <c r="K997" s="6">
        <v>5.4000000000000002E-21</v>
      </c>
      <c r="L997">
        <v>37359</v>
      </c>
    </row>
    <row r="998" spans="1:12" x14ac:dyDescent="0.2">
      <c r="A998" t="s">
        <v>863</v>
      </c>
      <c r="B998" t="str">
        <f>VLOOKUP(Table2[[#This Row],[Metabolite ID]],Table18[],2,FALSE)</f>
        <v>Cholesteryl esters in very large VLDL</v>
      </c>
      <c r="C998">
        <v>2</v>
      </c>
      <c r="D998">
        <v>21221035</v>
      </c>
      <c r="E998" t="s">
        <v>1024</v>
      </c>
      <c r="F998" t="s">
        <v>892</v>
      </c>
      <c r="G998" t="s">
        <v>894</v>
      </c>
      <c r="H998">
        <v>0.20683299999999999</v>
      </c>
      <c r="I998">
        <v>-8.1917599999999993E-2</v>
      </c>
      <c r="J998">
        <v>8.6411999999999999E-3</v>
      </c>
      <c r="K998" s="6">
        <v>5.9999999999999998E-21</v>
      </c>
      <c r="L998">
        <v>37359</v>
      </c>
    </row>
    <row r="999" spans="1:12" x14ac:dyDescent="0.2">
      <c r="A999" t="s">
        <v>801</v>
      </c>
      <c r="B999" t="str">
        <f>VLOOKUP(Table2[[#This Row],[Metabolite ID]],Table18[],2,FALSE)</f>
        <v>Triglycerides in medium HDL</v>
      </c>
      <c r="C999">
        <v>6</v>
      </c>
      <c r="D999">
        <v>161010118</v>
      </c>
      <c r="E999" t="s">
        <v>1036</v>
      </c>
      <c r="F999" t="s">
        <v>892</v>
      </c>
      <c r="G999" t="s">
        <v>893</v>
      </c>
      <c r="H999">
        <v>0.92162699999999997</v>
      </c>
      <c r="I999">
        <v>0.118349</v>
      </c>
      <c r="J999">
        <v>1.3088000000000001E-2</v>
      </c>
      <c r="K999" s="6">
        <v>6.3E-21</v>
      </c>
      <c r="L999">
        <v>37359</v>
      </c>
    </row>
    <row r="1000" spans="1:12" x14ac:dyDescent="0.2">
      <c r="A1000" t="s">
        <v>870</v>
      </c>
      <c r="B1000" t="str">
        <f>VLOOKUP(Table2[[#This Row],[Metabolite ID]],Table18[],2,FALSE)</f>
        <v>Cholesteryl esters in very small VLDL</v>
      </c>
      <c r="C1000">
        <v>8</v>
      </c>
      <c r="D1000">
        <v>126482077</v>
      </c>
      <c r="E1000" t="s">
        <v>3875</v>
      </c>
      <c r="F1000" t="s">
        <v>892</v>
      </c>
      <c r="G1000" t="s">
        <v>893</v>
      </c>
      <c r="H1000">
        <v>0.49652800000000002</v>
      </c>
      <c r="I1000">
        <v>6.3629900000000003E-2</v>
      </c>
      <c r="J1000">
        <v>6.9950200000000002E-3</v>
      </c>
      <c r="K1000" s="6">
        <v>6.3E-21</v>
      </c>
      <c r="L1000">
        <v>37359</v>
      </c>
    </row>
    <row r="1001" spans="1:12" x14ac:dyDescent="0.2">
      <c r="A1001" t="s">
        <v>779</v>
      </c>
      <c r="B1001" t="str">
        <f>VLOOKUP(Table2[[#This Row],[Metabolite ID]],Table18[],2,FALSE)</f>
        <v>Phospholipids in large HDL</v>
      </c>
      <c r="C1001">
        <v>11</v>
      </c>
      <c r="D1001">
        <v>116648917</v>
      </c>
      <c r="E1001" t="s">
        <v>1003</v>
      </c>
      <c r="F1001" t="s">
        <v>893</v>
      </c>
      <c r="G1001" t="s">
        <v>894</v>
      </c>
      <c r="H1001">
        <v>0.13254099999999999</v>
      </c>
      <c r="I1001">
        <v>-9.4701300000000002E-2</v>
      </c>
      <c r="J1001">
        <v>1.02863E-2</v>
      </c>
      <c r="K1001" s="6">
        <v>6.4999999999999999E-21</v>
      </c>
      <c r="L1001">
        <v>37359</v>
      </c>
    </row>
    <row r="1002" spans="1:12" x14ac:dyDescent="0.2">
      <c r="A1002" t="s">
        <v>852</v>
      </c>
      <c r="B1002" t="str">
        <f>VLOOKUP(Table2[[#This Row],[Metabolite ID]],Table18[],2,FALSE)</f>
        <v>VLDL cholesterol</v>
      </c>
      <c r="C1002">
        <v>19</v>
      </c>
      <c r="D1002">
        <v>45382675</v>
      </c>
      <c r="E1002" t="s">
        <v>3885</v>
      </c>
      <c r="F1002" t="s">
        <v>893</v>
      </c>
      <c r="G1002" t="s">
        <v>892</v>
      </c>
      <c r="H1002">
        <v>0.95076799999999995</v>
      </c>
      <c r="I1002">
        <v>0.15107899999999999</v>
      </c>
      <c r="J1002">
        <v>1.62664E-2</v>
      </c>
      <c r="K1002" s="6">
        <v>7.0000000000000007E-21</v>
      </c>
      <c r="L1002">
        <v>37359</v>
      </c>
    </row>
    <row r="1003" spans="1:12" x14ac:dyDescent="0.2">
      <c r="A1003" t="s">
        <v>801</v>
      </c>
      <c r="B1003" t="str">
        <f>VLOOKUP(Table2[[#This Row],[Metabolite ID]],Table18[],2,FALSE)</f>
        <v>Triglycerides in medium HDL</v>
      </c>
      <c r="C1003">
        <v>19</v>
      </c>
      <c r="D1003">
        <v>8429323</v>
      </c>
      <c r="E1003" t="s">
        <v>1017</v>
      </c>
      <c r="F1003" t="s">
        <v>893</v>
      </c>
      <c r="G1003" t="s">
        <v>892</v>
      </c>
      <c r="H1003">
        <v>0.980379</v>
      </c>
      <c r="I1003">
        <v>0.23671200000000001</v>
      </c>
      <c r="J1003">
        <v>2.5518900000000001E-2</v>
      </c>
      <c r="K1003" s="6">
        <v>7.5000000000000007E-21</v>
      </c>
      <c r="L1003">
        <v>37359</v>
      </c>
    </row>
    <row r="1004" spans="1:12" x14ac:dyDescent="0.2">
      <c r="A1004" t="s">
        <v>860</v>
      </c>
      <c r="B1004" t="str">
        <f>VLOOKUP(Table2[[#This Row],[Metabolite ID]],Table18[],2,FALSE)</f>
        <v>Phospholipids in very large HDL</v>
      </c>
      <c r="C1004">
        <v>15</v>
      </c>
      <c r="D1004">
        <v>58575005</v>
      </c>
      <c r="E1004" t="s">
        <v>1005</v>
      </c>
      <c r="F1004" t="s">
        <v>892</v>
      </c>
      <c r="G1004" t="s">
        <v>893</v>
      </c>
      <c r="H1004">
        <v>0.86372400000000005</v>
      </c>
      <c r="I1004">
        <v>9.76519E-2</v>
      </c>
      <c r="J1004">
        <v>1.03689E-2</v>
      </c>
      <c r="K1004" s="6">
        <v>7.9999999999999993E-21</v>
      </c>
      <c r="L1004">
        <v>37359</v>
      </c>
    </row>
    <row r="1005" spans="1:12" x14ac:dyDescent="0.2">
      <c r="A1005" t="s">
        <v>817</v>
      </c>
      <c r="B1005" t="str">
        <f>VLOOKUP(Table2[[#This Row],[Metabolite ID]],Table18[],2,FALSE)</f>
        <v>Phosphatidylcholines</v>
      </c>
      <c r="C1005">
        <v>18</v>
      </c>
      <c r="D1005">
        <v>47169815</v>
      </c>
      <c r="E1005" t="s">
        <v>983</v>
      </c>
      <c r="F1005" t="s">
        <v>892</v>
      </c>
      <c r="G1005" t="s">
        <v>895</v>
      </c>
      <c r="H1005">
        <v>0.18936900000000001</v>
      </c>
      <c r="I1005">
        <v>-8.3704899999999999E-2</v>
      </c>
      <c r="J1005">
        <v>9.1035000000000005E-3</v>
      </c>
      <c r="K1005" s="6">
        <v>8.1999999999999999E-21</v>
      </c>
      <c r="L1005">
        <v>37359</v>
      </c>
    </row>
    <row r="1006" spans="1:12" x14ac:dyDescent="0.2">
      <c r="A1006" t="s">
        <v>754</v>
      </c>
      <c r="B1006" t="str">
        <f>VLOOKUP(Table2[[#This Row],[Metabolite ID]],Table18[],2,FALSE)</f>
        <v>Glutamine</v>
      </c>
      <c r="C1006">
        <v>10</v>
      </c>
      <c r="D1006">
        <v>99359412</v>
      </c>
      <c r="E1006" t="s">
        <v>3905</v>
      </c>
      <c r="F1006" t="s">
        <v>894</v>
      </c>
      <c r="G1006" t="s">
        <v>895</v>
      </c>
      <c r="H1006">
        <v>0.82203099999999996</v>
      </c>
      <c r="I1006">
        <v>-8.6174899999999999E-2</v>
      </c>
      <c r="J1006">
        <v>9.1835500000000004E-3</v>
      </c>
      <c r="K1006" s="6">
        <v>9.7E-21</v>
      </c>
      <c r="L1006">
        <v>37359</v>
      </c>
    </row>
    <row r="1007" spans="1:12" x14ac:dyDescent="0.2">
      <c r="A1007" t="s">
        <v>878</v>
      </c>
      <c r="B1007" t="str">
        <f>VLOOKUP(Table2[[#This Row],[Metabolite ID]],Table18[],2,FALSE)</f>
        <v>Free cholesterol in chylomicrons and extremely large VLDL</v>
      </c>
      <c r="C1007">
        <v>6</v>
      </c>
      <c r="D1007">
        <v>160508621</v>
      </c>
      <c r="E1007" t="s">
        <v>1033</v>
      </c>
      <c r="F1007" t="s">
        <v>894</v>
      </c>
      <c r="G1007" t="s">
        <v>895</v>
      </c>
      <c r="H1007">
        <v>0.98517100000000002</v>
      </c>
      <c r="I1007">
        <v>0.27751599999999998</v>
      </c>
      <c r="J1007">
        <v>2.9666399999999999E-2</v>
      </c>
      <c r="K1007" s="6">
        <v>9.7E-21</v>
      </c>
      <c r="L1007">
        <v>37359</v>
      </c>
    </row>
    <row r="1008" spans="1:12" x14ac:dyDescent="0.2">
      <c r="A1008" t="s">
        <v>877</v>
      </c>
      <c r="B1008" t="str">
        <f>VLOOKUP(Table2[[#This Row],[Metabolite ID]],Table18[],2,FALSE)</f>
        <v>Cholesteryl esters in chylomicrons and extremely large VLDL</v>
      </c>
      <c r="C1008">
        <v>2</v>
      </c>
      <c r="D1008">
        <v>21221035</v>
      </c>
      <c r="E1008" t="s">
        <v>1024</v>
      </c>
      <c r="F1008" t="s">
        <v>892</v>
      </c>
      <c r="G1008" t="s">
        <v>894</v>
      </c>
      <c r="H1008">
        <v>0.206844</v>
      </c>
      <c r="I1008">
        <v>-8.1474400000000002E-2</v>
      </c>
      <c r="J1008">
        <v>8.6417999999999998E-3</v>
      </c>
      <c r="K1008" s="6">
        <v>9.9999999999999995E-21</v>
      </c>
      <c r="L1008">
        <v>37359</v>
      </c>
    </row>
    <row r="1009" spans="1:12" x14ac:dyDescent="0.2">
      <c r="A1009" t="s">
        <v>799</v>
      </c>
      <c r="B1009" t="str">
        <f>VLOOKUP(Table2[[#This Row],[Metabolite ID]],Table18[],2,FALSE)</f>
        <v>Concentration of medium HDL particles</v>
      </c>
      <c r="C1009">
        <v>18</v>
      </c>
      <c r="D1009">
        <v>47109955</v>
      </c>
      <c r="E1009" t="s">
        <v>1014</v>
      </c>
      <c r="F1009" t="s">
        <v>892</v>
      </c>
      <c r="G1009" t="s">
        <v>893</v>
      </c>
      <c r="H1009">
        <v>0.98578200000000005</v>
      </c>
      <c r="I1009">
        <v>-0.27703</v>
      </c>
      <c r="J1009">
        <v>2.9910599999999999E-2</v>
      </c>
      <c r="K1009" s="6">
        <v>1.1E-20</v>
      </c>
      <c r="L1009">
        <v>37359</v>
      </c>
    </row>
    <row r="1010" spans="1:12" x14ac:dyDescent="0.2">
      <c r="A1010" t="s">
        <v>873</v>
      </c>
      <c r="B1010" t="str">
        <f>VLOOKUP(Table2[[#This Row],[Metabolite ID]],Table18[],2,FALSE)</f>
        <v>Concentration of very small VLDL particles</v>
      </c>
      <c r="C1010">
        <v>19</v>
      </c>
      <c r="D1010">
        <v>11273556</v>
      </c>
      <c r="E1010" t="s">
        <v>1086</v>
      </c>
      <c r="F1010" t="s">
        <v>892</v>
      </c>
      <c r="G1010" t="s">
        <v>894</v>
      </c>
      <c r="H1010">
        <v>0.66991800000000001</v>
      </c>
      <c r="I1010">
        <v>-6.8988099999999997E-2</v>
      </c>
      <c r="J1010">
        <v>7.4542499999999999E-3</v>
      </c>
      <c r="K1010" s="6">
        <v>1.1E-20</v>
      </c>
      <c r="L1010">
        <v>37359</v>
      </c>
    </row>
    <row r="1011" spans="1:12" x14ac:dyDescent="0.2">
      <c r="A1011" t="s">
        <v>872</v>
      </c>
      <c r="B1011" t="str">
        <f>VLOOKUP(Table2[[#This Row],[Metabolite ID]],Table18[],2,FALSE)</f>
        <v>Total lipids in very small VLDL</v>
      </c>
      <c r="C1011">
        <v>19</v>
      </c>
      <c r="D1011">
        <v>19432290</v>
      </c>
      <c r="E1011" t="s">
        <v>1056</v>
      </c>
      <c r="F1011" t="s">
        <v>1053</v>
      </c>
      <c r="G1011" t="s">
        <v>892</v>
      </c>
      <c r="H1011">
        <v>0.93119200000000002</v>
      </c>
      <c r="I1011">
        <v>0.13075200000000001</v>
      </c>
      <c r="J1011">
        <v>1.39778E-2</v>
      </c>
      <c r="K1011" s="6">
        <v>1.3E-20</v>
      </c>
      <c r="L1011">
        <v>37359</v>
      </c>
    </row>
    <row r="1012" spans="1:12" x14ac:dyDescent="0.2">
      <c r="A1012" t="s">
        <v>745</v>
      </c>
      <c r="B1012" t="str">
        <f>VLOOKUP(Table2[[#This Row],[Metabolite ID]],Table18[],2,FALSE)</f>
        <v>Apolipoprotein A1</v>
      </c>
      <c r="C1012">
        <v>8</v>
      </c>
      <c r="D1012">
        <v>19824667</v>
      </c>
      <c r="E1012" t="s">
        <v>1095</v>
      </c>
      <c r="F1012" t="s">
        <v>894</v>
      </c>
      <c r="G1012" t="s">
        <v>895</v>
      </c>
      <c r="H1012">
        <v>0.70706199999999997</v>
      </c>
      <c r="I1012">
        <v>-7.2254499999999999E-2</v>
      </c>
      <c r="J1012">
        <v>7.6575999999999997E-3</v>
      </c>
      <c r="K1012" s="6">
        <v>1.4000000000000001E-20</v>
      </c>
      <c r="L1012">
        <v>37359</v>
      </c>
    </row>
    <row r="1013" spans="1:12" x14ac:dyDescent="0.2">
      <c r="A1013" t="s">
        <v>759</v>
      </c>
      <c r="B1013" t="str">
        <f>VLOOKUP(Table2[[#This Row],[Metabolite ID]],Table18[],2,FALSE)</f>
        <v>Triglycerides in HDL</v>
      </c>
      <c r="C1013">
        <v>2</v>
      </c>
      <c r="D1013">
        <v>27730940</v>
      </c>
      <c r="E1013" t="s">
        <v>967</v>
      </c>
      <c r="F1013" t="s">
        <v>895</v>
      </c>
      <c r="G1013" t="s">
        <v>894</v>
      </c>
      <c r="H1013">
        <v>0.39644099999999999</v>
      </c>
      <c r="I1013">
        <v>6.5730800000000006E-2</v>
      </c>
      <c r="J1013">
        <v>7.1454700000000001E-3</v>
      </c>
      <c r="K1013" s="6">
        <v>1.5999999999999999E-20</v>
      </c>
      <c r="L1013">
        <v>37359</v>
      </c>
    </row>
    <row r="1014" spans="1:12" x14ac:dyDescent="0.2">
      <c r="A1014" t="s">
        <v>854</v>
      </c>
      <c r="B1014" t="str">
        <f>VLOOKUP(Table2[[#This Row],[Metabolite ID]],Table18[],2,FALSE)</f>
        <v>Triglycerides in VLDL</v>
      </c>
      <c r="C1014">
        <v>15</v>
      </c>
      <c r="D1014">
        <v>44027885</v>
      </c>
      <c r="E1014" t="s">
        <v>1050</v>
      </c>
      <c r="F1014" t="s">
        <v>895</v>
      </c>
      <c r="G1014" t="s">
        <v>894</v>
      </c>
      <c r="H1014">
        <v>0.97276700000000005</v>
      </c>
      <c r="I1014">
        <v>-0.202491</v>
      </c>
      <c r="J1014">
        <v>2.1762900000000002E-2</v>
      </c>
      <c r="K1014" s="6">
        <v>1.5999999999999999E-20</v>
      </c>
      <c r="L1014">
        <v>37359</v>
      </c>
    </row>
    <row r="1015" spans="1:12" x14ac:dyDescent="0.2">
      <c r="A1015" t="s">
        <v>754</v>
      </c>
      <c r="B1015" t="str">
        <f>VLOOKUP(Table2[[#This Row],[Metabolite ID]],Table18[],2,FALSE)</f>
        <v>Glutamine</v>
      </c>
      <c r="C1015">
        <v>12</v>
      </c>
      <c r="D1015">
        <v>47187694</v>
      </c>
      <c r="E1015" t="s">
        <v>3906</v>
      </c>
      <c r="F1015" t="s">
        <v>893</v>
      </c>
      <c r="G1015" t="s">
        <v>892</v>
      </c>
      <c r="H1015">
        <v>0.93156099999999997</v>
      </c>
      <c r="I1015">
        <v>-0.12827</v>
      </c>
      <c r="J1015">
        <v>1.3881299999999999E-2</v>
      </c>
      <c r="K1015" s="6">
        <v>1.6999999999999999E-20</v>
      </c>
      <c r="L1015">
        <v>37359</v>
      </c>
    </row>
    <row r="1016" spans="1:12" x14ac:dyDescent="0.2">
      <c r="A1016" t="s">
        <v>842</v>
      </c>
      <c r="B1016" t="str">
        <f>VLOOKUP(Table2[[#This Row],[Metabolite ID]],Table18[],2,FALSE)</f>
        <v>Total lipids in small VLDL</v>
      </c>
      <c r="C1016">
        <v>19</v>
      </c>
      <c r="D1016">
        <v>19432290</v>
      </c>
      <c r="E1016" t="s">
        <v>1056</v>
      </c>
      <c r="F1016" t="s">
        <v>1053</v>
      </c>
      <c r="G1016" t="s">
        <v>892</v>
      </c>
      <c r="H1016">
        <v>0.93119200000000002</v>
      </c>
      <c r="I1016">
        <v>0.128465</v>
      </c>
      <c r="J1016">
        <v>1.3979E-2</v>
      </c>
      <c r="K1016" s="6">
        <v>1.7999999999999999E-20</v>
      </c>
      <c r="L1016">
        <v>37359</v>
      </c>
    </row>
    <row r="1017" spans="1:12" x14ac:dyDescent="0.2">
      <c r="A1017" t="s">
        <v>866</v>
      </c>
      <c r="B1017" t="str">
        <f>VLOOKUP(Table2[[#This Row],[Metabolite ID]],Table18[],2,FALSE)</f>
        <v>Concentration of very large VLDL particles</v>
      </c>
      <c r="C1017">
        <v>7</v>
      </c>
      <c r="D1017">
        <v>73015369</v>
      </c>
      <c r="E1017" t="s">
        <v>1041</v>
      </c>
      <c r="F1017" t="s">
        <v>893</v>
      </c>
      <c r="G1017" t="s">
        <v>892</v>
      </c>
      <c r="H1017">
        <v>0.87208699999999995</v>
      </c>
      <c r="I1017">
        <v>9.6667000000000003E-2</v>
      </c>
      <c r="J1017">
        <v>1.0493300000000001E-2</v>
      </c>
      <c r="K1017" s="6">
        <v>1.7999999999999999E-20</v>
      </c>
      <c r="L1017">
        <v>37359</v>
      </c>
    </row>
    <row r="1018" spans="1:12" x14ac:dyDescent="0.2">
      <c r="A1018" t="s">
        <v>756</v>
      </c>
      <c r="B1018" t="str">
        <f>VLOOKUP(Table2[[#This Row],[Metabolite ID]],Table18[],2,FALSE)</f>
        <v>Glycoprotein acetyls</v>
      </c>
      <c r="C1018">
        <v>14</v>
      </c>
      <c r="D1018">
        <v>94847262</v>
      </c>
      <c r="E1018" t="s">
        <v>3907</v>
      </c>
      <c r="F1018" t="s">
        <v>895</v>
      </c>
      <c r="G1018" t="s">
        <v>892</v>
      </c>
      <c r="H1018">
        <v>0.95046600000000003</v>
      </c>
      <c r="I1018">
        <v>0.15073400000000001</v>
      </c>
      <c r="J1018">
        <v>1.6337500000000001E-2</v>
      </c>
      <c r="K1018" s="6">
        <v>1.9999999999999999E-20</v>
      </c>
      <c r="L1018">
        <v>37359</v>
      </c>
    </row>
    <row r="1019" spans="1:12" x14ac:dyDescent="0.2">
      <c r="A1019" t="s">
        <v>801</v>
      </c>
      <c r="B1019" t="str">
        <f>VLOOKUP(Table2[[#This Row],[Metabolite ID]],Table18[],2,FALSE)</f>
        <v>Triglycerides in medium HDL</v>
      </c>
      <c r="C1019">
        <v>19</v>
      </c>
      <c r="D1019">
        <v>45430280</v>
      </c>
      <c r="E1019" t="s">
        <v>1088</v>
      </c>
      <c r="F1019" t="s">
        <v>894</v>
      </c>
      <c r="G1019" t="s">
        <v>893</v>
      </c>
      <c r="H1019">
        <v>0.46462500000000001</v>
      </c>
      <c r="I1019">
        <v>-6.8157400000000007E-2</v>
      </c>
      <c r="J1019">
        <v>7.6286000000000001E-3</v>
      </c>
      <c r="K1019" s="6">
        <v>1.9999999999999999E-20</v>
      </c>
      <c r="L1019">
        <v>37359</v>
      </c>
    </row>
    <row r="1020" spans="1:12" x14ac:dyDescent="0.2">
      <c r="A1020" t="s">
        <v>842</v>
      </c>
      <c r="B1020" t="str">
        <f>VLOOKUP(Table2[[#This Row],[Metabolite ID]],Table18[],2,FALSE)</f>
        <v>Total lipids in small VLDL</v>
      </c>
      <c r="C1020">
        <v>16</v>
      </c>
      <c r="D1020">
        <v>57010486</v>
      </c>
      <c r="E1020" t="s">
        <v>1009</v>
      </c>
      <c r="F1020" t="s">
        <v>894</v>
      </c>
      <c r="G1020" t="s">
        <v>895</v>
      </c>
      <c r="H1020">
        <v>0.94581899999999997</v>
      </c>
      <c r="I1020">
        <v>-0.153609</v>
      </c>
      <c r="J1020">
        <v>1.6306000000000001E-2</v>
      </c>
      <c r="K1020" s="6">
        <v>1.9999999999999999E-20</v>
      </c>
      <c r="L1020">
        <v>37359</v>
      </c>
    </row>
    <row r="1021" spans="1:12" x14ac:dyDescent="0.2">
      <c r="A1021" t="s">
        <v>815</v>
      </c>
      <c r="B1021" t="str">
        <f>VLOOKUP(Table2[[#This Row],[Metabolite ID]],Table18[],2,FALSE)</f>
        <v>Phospholipids in medium VLDL</v>
      </c>
      <c r="C1021">
        <v>7</v>
      </c>
      <c r="D1021">
        <v>72857713</v>
      </c>
      <c r="E1021" t="s">
        <v>1061</v>
      </c>
      <c r="F1021" t="s">
        <v>1060</v>
      </c>
      <c r="G1021" t="s">
        <v>894</v>
      </c>
      <c r="H1021">
        <v>0.80496900000000005</v>
      </c>
      <c r="I1021">
        <v>7.9522499999999996E-2</v>
      </c>
      <c r="J1021">
        <v>8.8271800000000004E-3</v>
      </c>
      <c r="K1021" s="6">
        <v>2.2999999999999999E-20</v>
      </c>
      <c r="L1021">
        <v>37359</v>
      </c>
    </row>
    <row r="1022" spans="1:12" x14ac:dyDescent="0.2">
      <c r="A1022" t="s">
        <v>840</v>
      </c>
      <c r="B1022" t="str">
        <f>VLOOKUP(Table2[[#This Row],[Metabolite ID]],Table18[],2,FALSE)</f>
        <v>Cholesteryl esters in small VLDL</v>
      </c>
      <c r="C1022">
        <v>8</v>
      </c>
      <c r="D1022">
        <v>19824667</v>
      </c>
      <c r="E1022" t="s">
        <v>1095</v>
      </c>
      <c r="F1022" t="s">
        <v>894</v>
      </c>
      <c r="G1022" t="s">
        <v>895</v>
      </c>
      <c r="H1022">
        <v>0.70709200000000005</v>
      </c>
      <c r="I1022">
        <v>7.0407999999999998E-2</v>
      </c>
      <c r="J1022">
        <v>7.6446200000000004E-3</v>
      </c>
      <c r="K1022" s="6">
        <v>2.3999999999999999E-20</v>
      </c>
      <c r="L1022">
        <v>37359</v>
      </c>
    </row>
    <row r="1023" spans="1:12" x14ac:dyDescent="0.2">
      <c r="A1023" t="s">
        <v>812</v>
      </c>
      <c r="B1023" t="str">
        <f>VLOOKUP(Table2[[#This Row],[Metabolite ID]],Table18[],2,FALSE)</f>
        <v>Free cholesterol in medium VLDL</v>
      </c>
      <c r="C1023">
        <v>1</v>
      </c>
      <c r="D1023">
        <v>62931632</v>
      </c>
      <c r="E1023" t="s">
        <v>1057</v>
      </c>
      <c r="F1023" t="s">
        <v>894</v>
      </c>
      <c r="G1023" t="s">
        <v>892</v>
      </c>
      <c r="H1023">
        <v>0.35761100000000001</v>
      </c>
      <c r="I1023">
        <v>-6.8102300000000004E-2</v>
      </c>
      <c r="J1023">
        <v>7.4139200000000001E-3</v>
      </c>
      <c r="K1023" s="6">
        <v>2.4999999999999999E-20</v>
      </c>
      <c r="L1023">
        <v>37359</v>
      </c>
    </row>
    <row r="1024" spans="1:12" x14ac:dyDescent="0.2">
      <c r="A1024" t="s">
        <v>843</v>
      </c>
      <c r="B1024" t="str">
        <f>VLOOKUP(Table2[[#This Row],[Metabolite ID]],Table18[],2,FALSE)</f>
        <v>Concentration of small VLDL particles</v>
      </c>
      <c r="C1024">
        <v>19</v>
      </c>
      <c r="D1024">
        <v>19432290</v>
      </c>
      <c r="E1024" t="s">
        <v>1056</v>
      </c>
      <c r="F1024" t="s">
        <v>1053</v>
      </c>
      <c r="G1024" t="s">
        <v>892</v>
      </c>
      <c r="H1024">
        <v>0.93119200000000002</v>
      </c>
      <c r="I1024">
        <v>0.127855</v>
      </c>
      <c r="J1024">
        <v>1.3979399999999999E-2</v>
      </c>
      <c r="K1024" s="6">
        <v>2.4999999999999999E-20</v>
      </c>
      <c r="L1024">
        <v>37359</v>
      </c>
    </row>
    <row r="1025" spans="1:12" x14ac:dyDescent="0.2">
      <c r="A1025" t="s">
        <v>772</v>
      </c>
      <c r="B1025" t="str">
        <f>VLOOKUP(Table2[[#This Row],[Metabolite ID]],Table18[],2,FALSE)</f>
        <v>Triglycerides in LDL</v>
      </c>
      <c r="C1025">
        <v>1</v>
      </c>
      <c r="D1025">
        <v>109822143</v>
      </c>
      <c r="E1025" t="s">
        <v>3903</v>
      </c>
      <c r="F1025" t="s">
        <v>893</v>
      </c>
      <c r="G1025" t="s">
        <v>892</v>
      </c>
      <c r="H1025">
        <v>0.225915</v>
      </c>
      <c r="I1025">
        <v>-7.6650200000000002E-2</v>
      </c>
      <c r="J1025">
        <v>8.3389199999999997E-3</v>
      </c>
      <c r="K1025" s="6">
        <v>2.5999999999999999E-20</v>
      </c>
      <c r="L1025">
        <v>37359</v>
      </c>
    </row>
    <row r="1026" spans="1:12" x14ac:dyDescent="0.2">
      <c r="A1026" t="s">
        <v>842</v>
      </c>
      <c r="B1026" t="str">
        <f>VLOOKUP(Table2[[#This Row],[Metabolite ID]],Table18[],2,FALSE)</f>
        <v>Total lipids in small VLDL</v>
      </c>
      <c r="C1026">
        <v>15</v>
      </c>
      <c r="D1026">
        <v>58722590</v>
      </c>
      <c r="E1026" t="s">
        <v>1082</v>
      </c>
      <c r="F1026" t="s">
        <v>893</v>
      </c>
      <c r="G1026" t="s">
        <v>1081</v>
      </c>
      <c r="H1026">
        <v>0.790829</v>
      </c>
      <c r="I1026">
        <v>-7.74315E-2</v>
      </c>
      <c r="J1026">
        <v>8.6339299999999997E-3</v>
      </c>
      <c r="K1026" s="6">
        <v>2.8000000000000003E-20</v>
      </c>
      <c r="L1026">
        <v>37359</v>
      </c>
    </row>
    <row r="1027" spans="1:12" x14ac:dyDescent="0.2">
      <c r="A1027" t="s">
        <v>846</v>
      </c>
      <c r="B1027" t="str">
        <f>VLOOKUP(Table2[[#This Row],[Metabolite ID]],Table18[],2,FALSE)</f>
        <v>Total cholines</v>
      </c>
      <c r="C1027">
        <v>11</v>
      </c>
      <c r="D1027">
        <v>61614426</v>
      </c>
      <c r="E1027" t="s">
        <v>3904</v>
      </c>
      <c r="F1027" t="s">
        <v>992</v>
      </c>
      <c r="G1027" t="s">
        <v>894</v>
      </c>
      <c r="H1027">
        <v>0.64496699999999996</v>
      </c>
      <c r="I1027">
        <v>6.7657099999999998E-2</v>
      </c>
      <c r="J1027">
        <v>7.4238899999999998E-3</v>
      </c>
      <c r="K1027" s="6">
        <v>2.8000000000000003E-20</v>
      </c>
      <c r="L1027">
        <v>37359</v>
      </c>
    </row>
    <row r="1028" spans="1:12" x14ac:dyDescent="0.2">
      <c r="A1028" t="s">
        <v>876</v>
      </c>
      <c r="B1028" t="str">
        <f>VLOOKUP(Table2[[#This Row],[Metabolite ID]],Table18[],2,FALSE)</f>
        <v>Cholesterol in chylomicrons and extremely large VLDL</v>
      </c>
      <c r="C1028">
        <v>6</v>
      </c>
      <c r="D1028">
        <v>160508621</v>
      </c>
      <c r="E1028" t="s">
        <v>1033</v>
      </c>
      <c r="F1028" t="s">
        <v>894</v>
      </c>
      <c r="G1028" t="s">
        <v>895</v>
      </c>
      <c r="H1028">
        <v>0.98517100000000002</v>
      </c>
      <c r="I1028">
        <v>0.27314899999999998</v>
      </c>
      <c r="J1028">
        <v>2.96633E-2</v>
      </c>
      <c r="K1028" s="6">
        <v>2.8000000000000003E-20</v>
      </c>
      <c r="L1028">
        <v>37359</v>
      </c>
    </row>
    <row r="1029" spans="1:12" x14ac:dyDescent="0.2">
      <c r="A1029" t="s">
        <v>815</v>
      </c>
      <c r="B1029" t="str">
        <f>VLOOKUP(Table2[[#This Row],[Metabolite ID]],Table18[],2,FALSE)</f>
        <v>Phospholipids in medium VLDL</v>
      </c>
      <c r="C1029">
        <v>19</v>
      </c>
      <c r="D1029">
        <v>19393890</v>
      </c>
      <c r="E1029" t="s">
        <v>1054</v>
      </c>
      <c r="F1029" t="s">
        <v>892</v>
      </c>
      <c r="G1029" t="s">
        <v>1053</v>
      </c>
      <c r="H1029">
        <v>0.92912399999999995</v>
      </c>
      <c r="I1029">
        <v>0.12512599999999999</v>
      </c>
      <c r="J1029">
        <v>1.3701E-2</v>
      </c>
      <c r="K1029" s="6">
        <v>3.1999999999999997E-20</v>
      </c>
      <c r="L1029">
        <v>37359</v>
      </c>
    </row>
    <row r="1030" spans="1:12" x14ac:dyDescent="0.2">
      <c r="A1030" t="s">
        <v>856</v>
      </c>
      <c r="B1030" t="str">
        <f>VLOOKUP(Table2[[#This Row],[Metabolite ID]],Table18[],2,FALSE)</f>
        <v>Cholesteryl esters in very large HDL</v>
      </c>
      <c r="C1030">
        <v>8</v>
      </c>
      <c r="D1030">
        <v>19823648</v>
      </c>
      <c r="E1030" t="s">
        <v>995</v>
      </c>
      <c r="F1030" t="s">
        <v>892</v>
      </c>
      <c r="G1030" t="s">
        <v>895</v>
      </c>
      <c r="H1030">
        <v>0.70642199999999999</v>
      </c>
      <c r="I1030">
        <v>-7.0888999999999994E-2</v>
      </c>
      <c r="J1030">
        <v>7.6407999999999997E-3</v>
      </c>
      <c r="K1030" s="6">
        <v>3.5999999999999997E-20</v>
      </c>
      <c r="L1030">
        <v>37359</v>
      </c>
    </row>
    <row r="1031" spans="1:12" x14ac:dyDescent="0.2">
      <c r="A1031" t="s">
        <v>865</v>
      </c>
      <c r="B1031" t="str">
        <f>VLOOKUP(Table2[[#This Row],[Metabolite ID]],Table18[],2,FALSE)</f>
        <v>Total lipids in very large VLDL</v>
      </c>
      <c r="C1031">
        <v>7</v>
      </c>
      <c r="D1031">
        <v>73015369</v>
      </c>
      <c r="E1031" t="s">
        <v>1041</v>
      </c>
      <c r="F1031" t="s">
        <v>893</v>
      </c>
      <c r="G1031" t="s">
        <v>892</v>
      </c>
      <c r="H1031">
        <v>0.87208699999999995</v>
      </c>
      <c r="I1031">
        <v>9.5842200000000002E-2</v>
      </c>
      <c r="J1031">
        <v>1.04934E-2</v>
      </c>
      <c r="K1031" s="6">
        <v>3.7999999999999998E-20</v>
      </c>
      <c r="L1031">
        <v>37359</v>
      </c>
    </row>
    <row r="1032" spans="1:12" x14ac:dyDescent="0.2">
      <c r="A1032" t="s">
        <v>847</v>
      </c>
      <c r="B1032" t="str">
        <f>VLOOKUP(Table2[[#This Row],[Metabolite ID]],Table18[],2,FALSE)</f>
        <v>Total fatty acids</v>
      </c>
      <c r="C1032">
        <v>19</v>
      </c>
      <c r="D1032">
        <v>45302949</v>
      </c>
      <c r="E1032" t="s">
        <v>3861</v>
      </c>
      <c r="F1032" t="s">
        <v>3862</v>
      </c>
      <c r="G1032" t="s">
        <v>893</v>
      </c>
      <c r="H1032">
        <v>0.97267099999999995</v>
      </c>
      <c r="I1032">
        <v>0.21371499999999999</v>
      </c>
      <c r="J1032">
        <v>2.3541699999999999E-2</v>
      </c>
      <c r="K1032" s="6">
        <v>4.7000000000000001E-20</v>
      </c>
      <c r="L1032">
        <v>37359</v>
      </c>
    </row>
    <row r="1033" spans="1:12" x14ac:dyDescent="0.2">
      <c r="A1033" t="s">
        <v>798</v>
      </c>
      <c r="B1033" t="str">
        <f>VLOOKUP(Table2[[#This Row],[Metabolite ID]],Table18[],2,FALSE)</f>
        <v>Total lipids in medium HDL</v>
      </c>
      <c r="C1033">
        <v>18</v>
      </c>
      <c r="D1033">
        <v>47109955</v>
      </c>
      <c r="E1033" t="s">
        <v>1014</v>
      </c>
      <c r="F1033" t="s">
        <v>892</v>
      </c>
      <c r="G1033" t="s">
        <v>893</v>
      </c>
      <c r="H1033">
        <v>0.98578200000000005</v>
      </c>
      <c r="I1033">
        <v>-0.27212399999999998</v>
      </c>
      <c r="J1033">
        <v>2.99146E-2</v>
      </c>
      <c r="K1033" s="6">
        <v>4.9000000000000002E-20</v>
      </c>
      <c r="L1033">
        <v>37359</v>
      </c>
    </row>
    <row r="1034" spans="1:12" x14ac:dyDescent="0.2">
      <c r="A1034" t="s">
        <v>787</v>
      </c>
      <c r="B1034" t="str">
        <f>VLOOKUP(Table2[[#This Row],[Metabolite ID]],Table18[],2,FALSE)</f>
        <v>Triglycerides in large LDL</v>
      </c>
      <c r="C1034">
        <v>1</v>
      </c>
      <c r="D1034">
        <v>109822143</v>
      </c>
      <c r="E1034" t="s">
        <v>3903</v>
      </c>
      <c r="F1034" t="s">
        <v>893</v>
      </c>
      <c r="G1034" t="s">
        <v>892</v>
      </c>
      <c r="H1034">
        <v>0.225915</v>
      </c>
      <c r="I1034">
        <v>-7.6262399999999994E-2</v>
      </c>
      <c r="J1034">
        <v>8.3385600000000001E-3</v>
      </c>
      <c r="K1034" s="6">
        <v>5.3999999999999999E-20</v>
      </c>
      <c r="L1034">
        <v>37359</v>
      </c>
    </row>
    <row r="1035" spans="1:12" x14ac:dyDescent="0.2">
      <c r="A1035" t="s">
        <v>813</v>
      </c>
      <c r="B1035" t="str">
        <f>VLOOKUP(Table2[[#This Row],[Metabolite ID]],Table18[],2,FALSE)</f>
        <v>Total lipids in medium VLDL</v>
      </c>
      <c r="C1035">
        <v>19</v>
      </c>
      <c r="D1035">
        <v>19393890</v>
      </c>
      <c r="E1035" t="s">
        <v>1054</v>
      </c>
      <c r="F1035" t="s">
        <v>892</v>
      </c>
      <c r="G1035" t="s">
        <v>1053</v>
      </c>
      <c r="H1035">
        <v>0.92912399999999995</v>
      </c>
      <c r="I1035">
        <v>0.124497</v>
      </c>
      <c r="J1035">
        <v>1.37004E-2</v>
      </c>
      <c r="K1035" s="6">
        <v>5.4999999999999996E-20</v>
      </c>
      <c r="L1035">
        <v>37359</v>
      </c>
    </row>
    <row r="1036" spans="1:12" x14ac:dyDescent="0.2">
      <c r="A1036" t="s">
        <v>841</v>
      </c>
      <c r="B1036" t="str">
        <f>VLOOKUP(Table2[[#This Row],[Metabolite ID]],Table18[],2,FALSE)</f>
        <v>Free cholesterol in small VLDL</v>
      </c>
      <c r="C1036">
        <v>6</v>
      </c>
      <c r="D1036">
        <v>161010118</v>
      </c>
      <c r="E1036" t="s">
        <v>1036</v>
      </c>
      <c r="F1036" t="s">
        <v>892</v>
      </c>
      <c r="G1036" t="s">
        <v>893</v>
      </c>
      <c r="H1036">
        <v>0.92162699999999997</v>
      </c>
      <c r="I1036">
        <v>0.115629</v>
      </c>
      <c r="J1036">
        <v>1.30644E-2</v>
      </c>
      <c r="K1036" s="6">
        <v>5.6000000000000005E-20</v>
      </c>
      <c r="L1036">
        <v>37359</v>
      </c>
    </row>
    <row r="1037" spans="1:12" x14ac:dyDescent="0.2">
      <c r="A1037" t="s">
        <v>813</v>
      </c>
      <c r="B1037" t="str">
        <f>VLOOKUP(Table2[[#This Row],[Metabolite ID]],Table18[],2,FALSE)</f>
        <v>Total lipids in medium VLDL</v>
      </c>
      <c r="C1037">
        <v>1</v>
      </c>
      <c r="D1037">
        <v>62931632</v>
      </c>
      <c r="E1037" t="s">
        <v>1057</v>
      </c>
      <c r="F1037" t="s">
        <v>894</v>
      </c>
      <c r="G1037" t="s">
        <v>892</v>
      </c>
      <c r="H1037">
        <v>0.35761100000000001</v>
      </c>
      <c r="I1037">
        <v>-6.7421099999999998E-2</v>
      </c>
      <c r="J1037">
        <v>7.41188E-3</v>
      </c>
      <c r="K1037" s="6">
        <v>5.7000000000000002E-20</v>
      </c>
      <c r="L1037">
        <v>37359</v>
      </c>
    </row>
    <row r="1038" spans="1:12" x14ac:dyDescent="0.2">
      <c r="A1038" t="s">
        <v>776</v>
      </c>
      <c r="B1038" t="str">
        <f>VLOOKUP(Table2[[#This Row],[Metabolite ID]],Table18[],2,FALSE)</f>
        <v>Free cholesterol in large HDL</v>
      </c>
      <c r="C1038">
        <v>18</v>
      </c>
      <c r="D1038">
        <v>47109955</v>
      </c>
      <c r="E1038" t="s">
        <v>1014</v>
      </c>
      <c r="F1038" t="s">
        <v>892</v>
      </c>
      <c r="G1038" t="s">
        <v>893</v>
      </c>
      <c r="H1038">
        <v>0.98578200000000005</v>
      </c>
      <c r="I1038">
        <v>-0.27380900000000002</v>
      </c>
      <c r="J1038">
        <v>2.9792900000000001E-2</v>
      </c>
      <c r="K1038" s="6">
        <v>5.8999999999999997E-20</v>
      </c>
      <c r="L1038">
        <v>37359</v>
      </c>
    </row>
    <row r="1039" spans="1:12" x14ac:dyDescent="0.2">
      <c r="A1039" t="s">
        <v>778</v>
      </c>
      <c r="B1039" t="str">
        <f>VLOOKUP(Table2[[#This Row],[Metabolite ID]],Table18[],2,FALSE)</f>
        <v>Concentration of large HDL particles</v>
      </c>
      <c r="C1039">
        <v>11</v>
      </c>
      <c r="D1039">
        <v>116648917</v>
      </c>
      <c r="E1039" t="s">
        <v>1003</v>
      </c>
      <c r="F1039" t="s">
        <v>893</v>
      </c>
      <c r="G1039" t="s">
        <v>894</v>
      </c>
      <c r="H1039">
        <v>0.13254099999999999</v>
      </c>
      <c r="I1039">
        <v>-9.2553999999999997E-2</v>
      </c>
      <c r="J1039">
        <v>1.0281E-2</v>
      </c>
      <c r="K1039" s="6">
        <v>5.8999999999999997E-20</v>
      </c>
      <c r="L1039">
        <v>37359</v>
      </c>
    </row>
    <row r="1040" spans="1:12" x14ac:dyDescent="0.2">
      <c r="A1040" t="s">
        <v>844</v>
      </c>
      <c r="B1040" t="str">
        <f>VLOOKUP(Table2[[#This Row],[Metabolite ID]],Table18[],2,FALSE)</f>
        <v>Phospholipids in small VLDL</v>
      </c>
      <c r="C1040">
        <v>19</v>
      </c>
      <c r="D1040">
        <v>19432290</v>
      </c>
      <c r="E1040" t="s">
        <v>1056</v>
      </c>
      <c r="F1040" t="s">
        <v>1053</v>
      </c>
      <c r="G1040" t="s">
        <v>892</v>
      </c>
      <c r="H1040">
        <v>0.93119200000000002</v>
      </c>
      <c r="I1040">
        <v>0.126692</v>
      </c>
      <c r="J1040">
        <v>1.39796E-2</v>
      </c>
      <c r="K1040" s="6">
        <v>5.8999999999999997E-20</v>
      </c>
      <c r="L1040">
        <v>37359</v>
      </c>
    </row>
    <row r="1041" spans="1:12" x14ac:dyDescent="0.2">
      <c r="A1041" t="s">
        <v>875</v>
      </c>
      <c r="B1041" t="str">
        <f>VLOOKUP(Table2[[#This Row],[Metabolite ID]],Table18[],2,FALSE)</f>
        <v>Triglycerides in very small VLDL</v>
      </c>
      <c r="C1041">
        <v>19</v>
      </c>
      <c r="D1041">
        <v>45430280</v>
      </c>
      <c r="E1041" t="s">
        <v>1088</v>
      </c>
      <c r="F1041" t="s">
        <v>894</v>
      </c>
      <c r="G1041" t="s">
        <v>893</v>
      </c>
      <c r="H1041">
        <v>0.46462500000000001</v>
      </c>
      <c r="I1041">
        <v>-6.8140599999999996E-2</v>
      </c>
      <c r="J1041">
        <v>7.6161600000000003E-3</v>
      </c>
      <c r="K1041" s="6">
        <v>5.8999999999999997E-20</v>
      </c>
      <c r="L1041">
        <v>37359</v>
      </c>
    </row>
    <row r="1042" spans="1:12" x14ac:dyDescent="0.2">
      <c r="A1042" t="s">
        <v>846</v>
      </c>
      <c r="B1042" t="str">
        <f>VLOOKUP(Table2[[#This Row],[Metabolite ID]],Table18[],2,FALSE)</f>
        <v>Total cholines</v>
      </c>
      <c r="C1042">
        <v>19</v>
      </c>
      <c r="D1042">
        <v>45302949</v>
      </c>
      <c r="E1042" t="s">
        <v>3861</v>
      </c>
      <c r="F1042" t="s">
        <v>3862</v>
      </c>
      <c r="G1042" t="s">
        <v>893</v>
      </c>
      <c r="H1042">
        <v>0.97268100000000002</v>
      </c>
      <c r="I1042">
        <v>0.21123900000000001</v>
      </c>
      <c r="J1042">
        <v>2.3555400000000001E-2</v>
      </c>
      <c r="K1042" s="6">
        <v>6.2E-20</v>
      </c>
      <c r="L1042">
        <v>37359</v>
      </c>
    </row>
    <row r="1043" spans="1:12" x14ac:dyDescent="0.2">
      <c r="A1043" t="s">
        <v>845</v>
      </c>
      <c r="B1043" t="str">
        <f>VLOOKUP(Table2[[#This Row],[Metabolite ID]],Table18[],2,FALSE)</f>
        <v>Triglycerides in small VLDL</v>
      </c>
      <c r="C1043">
        <v>8</v>
      </c>
      <c r="D1043">
        <v>19851897</v>
      </c>
      <c r="E1043" t="s">
        <v>1045</v>
      </c>
      <c r="F1043" t="s">
        <v>895</v>
      </c>
      <c r="G1043" t="s">
        <v>894</v>
      </c>
      <c r="H1043">
        <v>0.97426000000000001</v>
      </c>
      <c r="I1043">
        <v>-0.20515900000000001</v>
      </c>
      <c r="J1043">
        <v>2.2387899999999999E-2</v>
      </c>
      <c r="K1043" s="6">
        <v>6.3999999999999994E-20</v>
      </c>
      <c r="L1043">
        <v>37359</v>
      </c>
    </row>
    <row r="1044" spans="1:12" x14ac:dyDescent="0.2">
      <c r="A1044" t="s">
        <v>818</v>
      </c>
      <c r="B1044" t="str">
        <f>VLOOKUP(Table2[[#This Row],[Metabolite ID]],Table18[],2,FALSE)</f>
        <v>Phenylalanine</v>
      </c>
      <c r="C1044">
        <v>12</v>
      </c>
      <c r="D1044">
        <v>103244013</v>
      </c>
      <c r="E1044" t="s">
        <v>3908</v>
      </c>
      <c r="F1044" t="s">
        <v>893</v>
      </c>
      <c r="G1044" t="s">
        <v>895</v>
      </c>
      <c r="H1044">
        <v>0.389575</v>
      </c>
      <c r="I1044">
        <v>6.5235299999999996E-2</v>
      </c>
      <c r="J1044">
        <v>7.2357599999999999E-3</v>
      </c>
      <c r="K1044" s="6">
        <v>6.6E-20</v>
      </c>
      <c r="L1044">
        <v>37359</v>
      </c>
    </row>
    <row r="1045" spans="1:12" x14ac:dyDescent="0.2">
      <c r="A1045" t="s">
        <v>852</v>
      </c>
      <c r="B1045" t="str">
        <f>VLOOKUP(Table2[[#This Row],[Metabolite ID]],Table18[],2,FALSE)</f>
        <v>VLDL cholesterol</v>
      </c>
      <c r="C1045">
        <v>1</v>
      </c>
      <c r="D1045">
        <v>109817838</v>
      </c>
      <c r="E1045" t="s">
        <v>1068</v>
      </c>
      <c r="F1045" t="s">
        <v>895</v>
      </c>
      <c r="G1045" t="s">
        <v>894</v>
      </c>
      <c r="H1045">
        <v>0.21329799999999999</v>
      </c>
      <c r="I1045">
        <v>-7.66651E-2</v>
      </c>
      <c r="J1045">
        <v>8.4994300000000005E-3</v>
      </c>
      <c r="K1045" s="6">
        <v>7.1999999999999995E-20</v>
      </c>
      <c r="L1045">
        <v>37359</v>
      </c>
    </row>
    <row r="1046" spans="1:12" x14ac:dyDescent="0.2">
      <c r="A1046" t="s">
        <v>859</v>
      </c>
      <c r="B1046" t="str">
        <f>VLOOKUP(Table2[[#This Row],[Metabolite ID]],Table18[],2,FALSE)</f>
        <v>Concentration of very large HDL particles</v>
      </c>
      <c r="C1046">
        <v>15</v>
      </c>
      <c r="D1046">
        <v>58575005</v>
      </c>
      <c r="E1046" t="s">
        <v>1005</v>
      </c>
      <c r="F1046" t="s">
        <v>892</v>
      </c>
      <c r="G1046" t="s">
        <v>893</v>
      </c>
      <c r="H1046">
        <v>0.86371500000000001</v>
      </c>
      <c r="I1046">
        <v>9.5292299999999996E-2</v>
      </c>
      <c r="J1046">
        <v>1.0375799999999999E-2</v>
      </c>
      <c r="K1046" s="6">
        <v>7.1999999999999995E-20</v>
      </c>
      <c r="L1046">
        <v>37359</v>
      </c>
    </row>
    <row r="1047" spans="1:12" x14ac:dyDescent="0.2">
      <c r="A1047" t="s">
        <v>857</v>
      </c>
      <c r="B1047" t="str">
        <f>VLOOKUP(Table2[[#This Row],[Metabolite ID]],Table18[],2,FALSE)</f>
        <v>Free cholesterol in very large HDL</v>
      </c>
      <c r="C1047">
        <v>18</v>
      </c>
      <c r="D1047">
        <v>47109955</v>
      </c>
      <c r="E1047" t="s">
        <v>1014</v>
      </c>
      <c r="F1047" t="s">
        <v>892</v>
      </c>
      <c r="G1047" t="s">
        <v>893</v>
      </c>
      <c r="H1047">
        <v>0.98578200000000005</v>
      </c>
      <c r="I1047">
        <v>-0.271175</v>
      </c>
      <c r="J1047">
        <v>2.9797199999999999E-2</v>
      </c>
      <c r="K1047" s="6">
        <v>7.4000000000000001E-20</v>
      </c>
      <c r="L1047">
        <v>37359</v>
      </c>
    </row>
    <row r="1048" spans="1:12" x14ac:dyDescent="0.2">
      <c r="A1048" t="s">
        <v>815</v>
      </c>
      <c r="B1048" t="str">
        <f>VLOOKUP(Table2[[#This Row],[Metabolite ID]],Table18[],2,FALSE)</f>
        <v>Phospholipids in medium VLDL</v>
      </c>
      <c r="C1048">
        <v>1</v>
      </c>
      <c r="D1048">
        <v>62931632</v>
      </c>
      <c r="E1048" t="s">
        <v>1057</v>
      </c>
      <c r="F1048" t="s">
        <v>894</v>
      </c>
      <c r="G1048" t="s">
        <v>892</v>
      </c>
      <c r="H1048">
        <v>0.35761100000000001</v>
      </c>
      <c r="I1048">
        <v>-6.7177299999999995E-2</v>
      </c>
      <c r="J1048">
        <v>7.4124000000000004E-3</v>
      </c>
      <c r="K1048" s="6">
        <v>7.4999999999999998E-20</v>
      </c>
      <c r="L1048">
        <v>37359</v>
      </c>
    </row>
    <row r="1049" spans="1:12" x14ac:dyDescent="0.2">
      <c r="A1049" t="s">
        <v>811</v>
      </c>
      <c r="B1049" t="str">
        <f>VLOOKUP(Table2[[#This Row],[Metabolite ID]],Table18[],2,FALSE)</f>
        <v>Cholesteryl esters in medium VLDL</v>
      </c>
      <c r="C1049">
        <v>16</v>
      </c>
      <c r="D1049">
        <v>57010486</v>
      </c>
      <c r="E1049" t="s">
        <v>1009</v>
      </c>
      <c r="F1049" t="s">
        <v>894</v>
      </c>
      <c r="G1049" t="s">
        <v>895</v>
      </c>
      <c r="H1049">
        <v>0.94582699999999997</v>
      </c>
      <c r="I1049">
        <v>-0.150614</v>
      </c>
      <c r="J1049">
        <v>1.6329900000000001E-2</v>
      </c>
      <c r="K1049" s="6">
        <v>8.1000000000000005E-20</v>
      </c>
      <c r="L1049">
        <v>37359</v>
      </c>
    </row>
    <row r="1050" spans="1:12" x14ac:dyDescent="0.2">
      <c r="A1050" t="s">
        <v>814</v>
      </c>
      <c r="B1050" t="str">
        <f>VLOOKUP(Table2[[#This Row],[Metabolite ID]],Table18[],2,FALSE)</f>
        <v>Concentration of medium VLDL particles</v>
      </c>
      <c r="C1050">
        <v>16</v>
      </c>
      <c r="D1050">
        <v>56991363</v>
      </c>
      <c r="E1050" t="s">
        <v>960</v>
      </c>
      <c r="F1050" t="s">
        <v>894</v>
      </c>
      <c r="G1050" t="s">
        <v>895</v>
      </c>
      <c r="H1050">
        <v>0.68096800000000002</v>
      </c>
      <c r="I1050">
        <v>6.8000699999999997E-2</v>
      </c>
      <c r="J1050">
        <v>7.4732000000000002E-3</v>
      </c>
      <c r="K1050" s="6">
        <v>8.2000000000000002E-20</v>
      </c>
      <c r="L1050">
        <v>37359</v>
      </c>
    </row>
    <row r="1051" spans="1:12" x14ac:dyDescent="0.2">
      <c r="A1051" t="s">
        <v>756</v>
      </c>
      <c r="B1051" t="str">
        <f>VLOOKUP(Table2[[#This Row],[Metabolite ID]],Table18[],2,FALSE)</f>
        <v>Glycoprotein acetyls</v>
      </c>
      <c r="C1051">
        <v>6</v>
      </c>
      <c r="D1051">
        <v>161111700</v>
      </c>
      <c r="E1051" t="s">
        <v>1099</v>
      </c>
      <c r="F1051" t="s">
        <v>894</v>
      </c>
      <c r="G1051" t="s">
        <v>895</v>
      </c>
      <c r="H1051">
        <v>0.98443199999999997</v>
      </c>
      <c r="I1051">
        <v>0.27393600000000001</v>
      </c>
      <c r="J1051">
        <v>3.0057E-2</v>
      </c>
      <c r="K1051" s="6">
        <v>8.6000000000000002E-20</v>
      </c>
      <c r="L1051">
        <v>37359</v>
      </c>
    </row>
    <row r="1052" spans="1:12" x14ac:dyDescent="0.2">
      <c r="A1052" t="s">
        <v>789</v>
      </c>
      <c r="B1052" t="str">
        <f>VLOOKUP(Table2[[#This Row],[Metabolite ID]],Table18[],2,FALSE)</f>
        <v>Cholesteryl esters in large VLDL</v>
      </c>
      <c r="C1052">
        <v>7</v>
      </c>
      <c r="D1052">
        <v>73026378</v>
      </c>
      <c r="E1052" t="s">
        <v>1074</v>
      </c>
      <c r="F1052" t="s">
        <v>894</v>
      </c>
      <c r="G1052" t="s">
        <v>895</v>
      </c>
      <c r="H1052">
        <v>0.83918099999999995</v>
      </c>
      <c r="I1052">
        <v>8.4746600000000005E-2</v>
      </c>
      <c r="J1052">
        <v>9.5465900000000006E-3</v>
      </c>
      <c r="K1052" s="6">
        <v>8.6000000000000002E-20</v>
      </c>
      <c r="L1052">
        <v>37359</v>
      </c>
    </row>
    <row r="1053" spans="1:12" x14ac:dyDescent="0.2">
      <c r="A1053" t="s">
        <v>852</v>
      </c>
      <c r="B1053" t="str">
        <f>VLOOKUP(Table2[[#This Row],[Metabolite ID]],Table18[],2,FALSE)</f>
        <v>VLDL cholesterol</v>
      </c>
      <c r="C1053">
        <v>16</v>
      </c>
      <c r="D1053">
        <v>57010486</v>
      </c>
      <c r="E1053" t="s">
        <v>1009</v>
      </c>
      <c r="F1053" t="s">
        <v>894</v>
      </c>
      <c r="G1053" t="s">
        <v>895</v>
      </c>
      <c r="H1053">
        <v>0.94581899999999997</v>
      </c>
      <c r="I1053">
        <v>-0.15095500000000001</v>
      </c>
      <c r="J1053">
        <v>1.63213E-2</v>
      </c>
      <c r="K1053" s="6">
        <v>8.6000000000000002E-20</v>
      </c>
      <c r="L1053">
        <v>37359</v>
      </c>
    </row>
    <row r="1054" spans="1:12" x14ac:dyDescent="0.2">
      <c r="A1054" t="s">
        <v>812</v>
      </c>
      <c r="B1054" t="str">
        <f>VLOOKUP(Table2[[#This Row],[Metabolite ID]],Table18[],2,FALSE)</f>
        <v>Free cholesterol in medium VLDL</v>
      </c>
      <c r="C1054">
        <v>15</v>
      </c>
      <c r="D1054">
        <v>44027885</v>
      </c>
      <c r="E1054" t="s">
        <v>1050</v>
      </c>
      <c r="F1054" t="s">
        <v>895</v>
      </c>
      <c r="G1054" t="s">
        <v>894</v>
      </c>
      <c r="H1054">
        <v>0.97276700000000005</v>
      </c>
      <c r="I1054">
        <v>-0.198825</v>
      </c>
      <c r="J1054">
        <v>2.17672E-2</v>
      </c>
      <c r="K1054" s="6">
        <v>9.8000000000000003E-20</v>
      </c>
      <c r="L1054">
        <v>37359</v>
      </c>
    </row>
    <row r="1055" spans="1:12" x14ac:dyDescent="0.2">
      <c r="A1055" t="s">
        <v>881</v>
      </c>
      <c r="B1055" t="str">
        <f>VLOOKUP(Table2[[#This Row],[Metabolite ID]],Table18[],2,FALSE)</f>
        <v>Phospholipids in chylomicrons and extremely large VLDL</v>
      </c>
      <c r="C1055">
        <v>1</v>
      </c>
      <c r="D1055">
        <v>63086001</v>
      </c>
      <c r="E1055" t="s">
        <v>3909</v>
      </c>
      <c r="F1055" t="s">
        <v>895</v>
      </c>
      <c r="G1055" t="s">
        <v>892</v>
      </c>
      <c r="H1055">
        <v>0.66598100000000005</v>
      </c>
      <c r="I1055">
        <v>6.8159899999999995E-2</v>
      </c>
      <c r="J1055">
        <v>7.6094700000000001E-3</v>
      </c>
      <c r="K1055" s="6">
        <v>9.9999999999999998E-20</v>
      </c>
      <c r="L1055">
        <v>37359</v>
      </c>
    </row>
    <row r="1056" spans="1:12" x14ac:dyDescent="0.2">
      <c r="A1056" t="s">
        <v>758</v>
      </c>
      <c r="B1056" t="str">
        <f>VLOOKUP(Table2[[#This Row],[Metabolite ID]],Table18[],2,FALSE)</f>
        <v>Average diameter for HDL particles</v>
      </c>
      <c r="C1056">
        <v>19</v>
      </c>
      <c r="D1056">
        <v>8429323</v>
      </c>
      <c r="E1056" t="s">
        <v>1017</v>
      </c>
      <c r="F1056" t="s">
        <v>893</v>
      </c>
      <c r="G1056" t="s">
        <v>892</v>
      </c>
      <c r="H1056">
        <v>0.980379</v>
      </c>
      <c r="I1056">
        <v>-0.229906</v>
      </c>
      <c r="J1056">
        <v>2.5428599999999999E-2</v>
      </c>
      <c r="K1056" s="6">
        <v>1.0999999999999999E-19</v>
      </c>
      <c r="L1056">
        <v>37359</v>
      </c>
    </row>
    <row r="1057" spans="1:12" x14ac:dyDescent="0.2">
      <c r="A1057" t="s">
        <v>780</v>
      </c>
      <c r="B1057" t="str">
        <f>VLOOKUP(Table2[[#This Row],[Metabolite ID]],Table18[],2,FALSE)</f>
        <v>Triglycerides in large HDL</v>
      </c>
      <c r="C1057">
        <v>15</v>
      </c>
      <c r="D1057">
        <v>58574966</v>
      </c>
      <c r="E1057" t="s">
        <v>1004</v>
      </c>
      <c r="F1057" t="s">
        <v>895</v>
      </c>
      <c r="G1057" t="s">
        <v>894</v>
      </c>
      <c r="H1057">
        <v>0.81057000000000001</v>
      </c>
      <c r="I1057">
        <v>8.4214200000000003E-2</v>
      </c>
      <c r="J1057">
        <v>9.2175E-3</v>
      </c>
      <c r="K1057" s="6">
        <v>1.0999999999999999E-19</v>
      </c>
      <c r="L1057">
        <v>37359</v>
      </c>
    </row>
    <row r="1058" spans="1:12" x14ac:dyDescent="0.2">
      <c r="A1058" t="s">
        <v>790</v>
      </c>
      <c r="B1058" t="str">
        <f>VLOOKUP(Table2[[#This Row],[Metabolite ID]],Table18[],2,FALSE)</f>
        <v>Free cholesterol in large VLDL</v>
      </c>
      <c r="C1058">
        <v>19</v>
      </c>
      <c r="D1058">
        <v>8429323</v>
      </c>
      <c r="E1058" t="s">
        <v>1017</v>
      </c>
      <c r="F1058" t="s">
        <v>893</v>
      </c>
      <c r="G1058" t="s">
        <v>892</v>
      </c>
      <c r="H1058">
        <v>0.980379</v>
      </c>
      <c r="I1058">
        <v>0.23039299999999999</v>
      </c>
      <c r="J1058">
        <v>2.5519199999999999E-2</v>
      </c>
      <c r="K1058" s="6">
        <v>1.0999999999999999E-19</v>
      </c>
      <c r="L1058">
        <v>37359</v>
      </c>
    </row>
    <row r="1059" spans="1:12" x14ac:dyDescent="0.2">
      <c r="A1059" t="s">
        <v>797</v>
      </c>
      <c r="B1059" t="str">
        <f>VLOOKUP(Table2[[#This Row],[Metabolite ID]],Table18[],2,FALSE)</f>
        <v>Free cholesterol in medium HDL</v>
      </c>
      <c r="C1059">
        <v>8</v>
      </c>
      <c r="D1059">
        <v>19859539</v>
      </c>
      <c r="E1059" t="s">
        <v>3910</v>
      </c>
      <c r="F1059" t="s">
        <v>893</v>
      </c>
      <c r="G1059" t="s">
        <v>892</v>
      </c>
      <c r="H1059">
        <v>0.70558100000000001</v>
      </c>
      <c r="I1059">
        <v>-7.0617200000000005E-2</v>
      </c>
      <c r="J1059">
        <v>7.67316E-3</v>
      </c>
      <c r="K1059" s="6">
        <v>1.0999999999999999E-19</v>
      </c>
      <c r="L1059">
        <v>37359</v>
      </c>
    </row>
    <row r="1060" spans="1:12" x14ac:dyDescent="0.2">
      <c r="A1060" t="s">
        <v>814</v>
      </c>
      <c r="B1060" t="str">
        <f>VLOOKUP(Table2[[#This Row],[Metabolite ID]],Table18[],2,FALSE)</f>
        <v>Concentration of medium VLDL particles</v>
      </c>
      <c r="C1060">
        <v>19</v>
      </c>
      <c r="D1060">
        <v>19393890</v>
      </c>
      <c r="E1060" t="s">
        <v>1054</v>
      </c>
      <c r="F1060" t="s">
        <v>892</v>
      </c>
      <c r="G1060" t="s">
        <v>1053</v>
      </c>
      <c r="H1060">
        <v>0.92912399999999995</v>
      </c>
      <c r="I1060">
        <v>0.12364</v>
      </c>
      <c r="J1060">
        <v>1.3700800000000001E-2</v>
      </c>
      <c r="K1060" s="6">
        <v>1.0999999999999999E-19</v>
      </c>
      <c r="L1060">
        <v>37359</v>
      </c>
    </row>
    <row r="1061" spans="1:12" x14ac:dyDescent="0.2">
      <c r="A1061" t="s">
        <v>866</v>
      </c>
      <c r="B1061" t="str">
        <f>VLOOKUP(Table2[[#This Row],[Metabolite ID]],Table18[],2,FALSE)</f>
        <v>Concentration of very large VLDL particles</v>
      </c>
      <c r="C1061">
        <v>2</v>
      </c>
      <c r="D1061">
        <v>21221035</v>
      </c>
      <c r="E1061" t="s">
        <v>1024</v>
      </c>
      <c r="F1061" t="s">
        <v>892</v>
      </c>
      <c r="G1061" t="s">
        <v>894</v>
      </c>
      <c r="H1061">
        <v>0.206844</v>
      </c>
      <c r="I1061">
        <v>-7.9370700000000002E-2</v>
      </c>
      <c r="J1061">
        <v>8.6380199999999997E-3</v>
      </c>
      <c r="K1061" s="6">
        <v>1.2000000000000001E-19</v>
      </c>
      <c r="L1061">
        <v>37359</v>
      </c>
    </row>
    <row r="1062" spans="1:12" x14ac:dyDescent="0.2">
      <c r="A1062" t="s">
        <v>869</v>
      </c>
      <c r="B1062" t="str">
        <f>VLOOKUP(Table2[[#This Row],[Metabolite ID]],Table18[],2,FALSE)</f>
        <v>Cholesterol in very small VLDL</v>
      </c>
      <c r="C1062">
        <v>19</v>
      </c>
      <c r="D1062">
        <v>11273556</v>
      </c>
      <c r="E1062" t="s">
        <v>1086</v>
      </c>
      <c r="F1062" t="s">
        <v>892</v>
      </c>
      <c r="G1062" t="s">
        <v>894</v>
      </c>
      <c r="H1062">
        <v>0.66992200000000002</v>
      </c>
      <c r="I1062">
        <v>-6.7182800000000001E-2</v>
      </c>
      <c r="J1062">
        <v>7.4625899999999998E-3</v>
      </c>
      <c r="K1062" s="6">
        <v>1.2000000000000001E-19</v>
      </c>
      <c r="L1062">
        <v>37359</v>
      </c>
    </row>
    <row r="1063" spans="1:12" x14ac:dyDescent="0.2">
      <c r="A1063" t="s">
        <v>862</v>
      </c>
      <c r="B1063" t="str">
        <f>VLOOKUP(Table2[[#This Row],[Metabolite ID]],Table18[],2,FALSE)</f>
        <v>Cholesterol in very large VLDL</v>
      </c>
      <c r="C1063">
        <v>6</v>
      </c>
      <c r="D1063">
        <v>160508621</v>
      </c>
      <c r="E1063" t="s">
        <v>1033</v>
      </c>
      <c r="F1063" t="s">
        <v>894</v>
      </c>
      <c r="G1063" t="s">
        <v>895</v>
      </c>
      <c r="H1063">
        <v>0.98516899999999996</v>
      </c>
      <c r="I1063">
        <v>0.26871499999999998</v>
      </c>
      <c r="J1063">
        <v>2.9660599999999999E-2</v>
      </c>
      <c r="K1063" s="6">
        <v>1.3000000000000001E-19</v>
      </c>
      <c r="L1063">
        <v>37359</v>
      </c>
    </row>
    <row r="1064" spans="1:12" x14ac:dyDescent="0.2">
      <c r="A1064" t="s">
        <v>863</v>
      </c>
      <c r="B1064" t="str">
        <f>VLOOKUP(Table2[[#This Row],[Metabolite ID]],Table18[],2,FALSE)</f>
        <v>Cholesteryl esters in very large VLDL</v>
      </c>
      <c r="C1064">
        <v>6</v>
      </c>
      <c r="D1064">
        <v>160508621</v>
      </c>
      <c r="E1064" t="s">
        <v>1033</v>
      </c>
      <c r="F1064" t="s">
        <v>894</v>
      </c>
      <c r="G1064" t="s">
        <v>895</v>
      </c>
      <c r="H1064">
        <v>0.98516899999999996</v>
      </c>
      <c r="I1064">
        <v>0.26850499999999999</v>
      </c>
      <c r="J1064">
        <v>2.9664699999999999E-2</v>
      </c>
      <c r="K1064" s="6">
        <v>1.3000000000000001E-19</v>
      </c>
      <c r="L1064">
        <v>37359</v>
      </c>
    </row>
    <row r="1065" spans="1:12" x14ac:dyDescent="0.2">
      <c r="A1065" t="s">
        <v>868</v>
      </c>
      <c r="B1065" t="str">
        <f>VLOOKUP(Table2[[#This Row],[Metabolite ID]],Table18[],2,FALSE)</f>
        <v>Triglycerides in very large VLDL</v>
      </c>
      <c r="C1065">
        <v>2</v>
      </c>
      <c r="D1065">
        <v>21221035</v>
      </c>
      <c r="E1065" t="s">
        <v>1024</v>
      </c>
      <c r="F1065" t="s">
        <v>892</v>
      </c>
      <c r="G1065" t="s">
        <v>894</v>
      </c>
      <c r="H1065">
        <v>0.206817</v>
      </c>
      <c r="I1065">
        <v>-7.9293199999999994E-2</v>
      </c>
      <c r="J1065">
        <v>8.6418399999999996E-3</v>
      </c>
      <c r="K1065" s="6">
        <v>1.3000000000000001E-19</v>
      </c>
      <c r="L1065">
        <v>37359</v>
      </c>
    </row>
    <row r="1066" spans="1:12" x14ac:dyDescent="0.2">
      <c r="A1066" t="s">
        <v>843</v>
      </c>
      <c r="B1066" t="str">
        <f>VLOOKUP(Table2[[#This Row],[Metabolite ID]],Table18[],2,FALSE)</f>
        <v>Concentration of small VLDL particles</v>
      </c>
      <c r="C1066">
        <v>16</v>
      </c>
      <c r="D1066">
        <v>57010486</v>
      </c>
      <c r="E1066" t="s">
        <v>1009</v>
      </c>
      <c r="F1066" t="s">
        <v>894</v>
      </c>
      <c r="G1066" t="s">
        <v>895</v>
      </c>
      <c r="H1066">
        <v>0.94581899999999997</v>
      </c>
      <c r="I1066">
        <v>-0.14982500000000001</v>
      </c>
      <c r="J1066">
        <v>1.63061E-2</v>
      </c>
      <c r="K1066" s="6">
        <v>1.5E-19</v>
      </c>
      <c r="L1066">
        <v>37359</v>
      </c>
    </row>
    <row r="1067" spans="1:12" x14ac:dyDescent="0.2">
      <c r="A1067" t="s">
        <v>863</v>
      </c>
      <c r="B1067" t="str">
        <f>VLOOKUP(Table2[[#This Row],[Metabolite ID]],Table18[],2,FALSE)</f>
        <v>Cholesteryl esters in very large VLDL</v>
      </c>
      <c r="C1067">
        <v>1</v>
      </c>
      <c r="D1067">
        <v>63086001</v>
      </c>
      <c r="E1067" t="s">
        <v>3909</v>
      </c>
      <c r="F1067" t="s">
        <v>895</v>
      </c>
      <c r="G1067" t="s">
        <v>892</v>
      </c>
      <c r="H1067">
        <v>0.66596500000000003</v>
      </c>
      <c r="I1067">
        <v>6.8150100000000005E-2</v>
      </c>
      <c r="J1067">
        <v>7.6112899999999997E-3</v>
      </c>
      <c r="K1067" s="6">
        <v>1.5E-19</v>
      </c>
      <c r="L1067">
        <v>37359</v>
      </c>
    </row>
    <row r="1068" spans="1:12" x14ac:dyDescent="0.2">
      <c r="A1068" t="s">
        <v>865</v>
      </c>
      <c r="B1068" t="str">
        <f>VLOOKUP(Table2[[#This Row],[Metabolite ID]],Table18[],2,FALSE)</f>
        <v>Total lipids in very large VLDL</v>
      </c>
      <c r="C1068">
        <v>2</v>
      </c>
      <c r="D1068">
        <v>21221035</v>
      </c>
      <c r="E1068" t="s">
        <v>1024</v>
      </c>
      <c r="F1068" t="s">
        <v>892</v>
      </c>
      <c r="G1068" t="s">
        <v>894</v>
      </c>
      <c r="H1068">
        <v>0.206844</v>
      </c>
      <c r="I1068">
        <v>-7.9089300000000001E-2</v>
      </c>
      <c r="J1068">
        <v>8.6380999999999993E-3</v>
      </c>
      <c r="K1068" s="6">
        <v>1.5E-19</v>
      </c>
      <c r="L1068">
        <v>37359</v>
      </c>
    </row>
    <row r="1069" spans="1:12" x14ac:dyDescent="0.2">
      <c r="A1069" t="s">
        <v>873</v>
      </c>
      <c r="B1069" t="str">
        <f>VLOOKUP(Table2[[#This Row],[Metabolite ID]],Table18[],2,FALSE)</f>
        <v>Concentration of very small VLDL particles</v>
      </c>
      <c r="C1069">
        <v>2</v>
      </c>
      <c r="D1069">
        <v>27730940</v>
      </c>
      <c r="E1069" t="s">
        <v>967</v>
      </c>
      <c r="F1069" t="s">
        <v>895</v>
      </c>
      <c r="G1069" t="s">
        <v>894</v>
      </c>
      <c r="H1069">
        <v>0.39644099999999999</v>
      </c>
      <c r="I1069">
        <v>6.3990699999999998E-2</v>
      </c>
      <c r="J1069">
        <v>7.1263699999999999E-3</v>
      </c>
      <c r="K1069" s="6">
        <v>1.5999999999999999E-19</v>
      </c>
      <c r="L1069">
        <v>37359</v>
      </c>
    </row>
    <row r="1070" spans="1:12" x14ac:dyDescent="0.2">
      <c r="A1070" t="s">
        <v>746</v>
      </c>
      <c r="B1070" t="str">
        <f>VLOOKUP(Table2[[#This Row],[Metabolite ID]],Table18[],2,FALSE)</f>
        <v>Apolipoprotein B</v>
      </c>
      <c r="C1070">
        <v>2</v>
      </c>
      <c r="D1070">
        <v>44074431</v>
      </c>
      <c r="E1070" t="s">
        <v>1102</v>
      </c>
      <c r="F1070" t="s">
        <v>894</v>
      </c>
      <c r="G1070" t="s">
        <v>895</v>
      </c>
      <c r="H1070">
        <v>0.32086599999999998</v>
      </c>
      <c r="I1070">
        <v>6.8596000000000004E-2</v>
      </c>
      <c r="J1070">
        <v>7.4610800000000001E-3</v>
      </c>
      <c r="K1070" s="6">
        <v>1.7000000000000001E-19</v>
      </c>
      <c r="L1070">
        <v>37359</v>
      </c>
    </row>
    <row r="1071" spans="1:12" x14ac:dyDescent="0.2">
      <c r="A1071" t="s">
        <v>750</v>
      </c>
      <c r="B1071" t="str">
        <f>VLOOKUP(Table2[[#This Row],[Metabolite ID]],Table18[],2,FALSE)</f>
        <v>Omega-3 fatty acids</v>
      </c>
      <c r="C1071">
        <v>19</v>
      </c>
      <c r="D1071">
        <v>45392254</v>
      </c>
      <c r="E1071" t="s">
        <v>3856</v>
      </c>
      <c r="F1071" t="s">
        <v>894</v>
      </c>
      <c r="G1071" t="s">
        <v>895</v>
      </c>
      <c r="H1071">
        <v>0.83057300000000001</v>
      </c>
      <c r="I1071">
        <v>-8.3260299999999995E-2</v>
      </c>
      <c r="J1071">
        <v>9.3445000000000004E-3</v>
      </c>
      <c r="K1071" s="6">
        <v>1.8000000000000001E-19</v>
      </c>
      <c r="L1071">
        <v>37359</v>
      </c>
    </row>
    <row r="1072" spans="1:12" x14ac:dyDescent="0.2">
      <c r="A1072" t="s">
        <v>879</v>
      </c>
      <c r="B1072" t="str">
        <f>VLOOKUP(Table2[[#This Row],[Metabolite ID]],Table18[],2,FALSE)</f>
        <v>Total lipids in chylomicrons and extremely large VLDL</v>
      </c>
      <c r="C1072">
        <v>1</v>
      </c>
      <c r="D1072">
        <v>63086001</v>
      </c>
      <c r="E1072" t="s">
        <v>3909</v>
      </c>
      <c r="F1072" t="s">
        <v>895</v>
      </c>
      <c r="G1072" t="s">
        <v>892</v>
      </c>
      <c r="H1072">
        <v>0.66598100000000005</v>
      </c>
      <c r="I1072">
        <v>6.76562E-2</v>
      </c>
      <c r="J1072">
        <v>7.6108299999999999E-3</v>
      </c>
      <c r="K1072" s="6">
        <v>1.8000000000000001E-19</v>
      </c>
      <c r="L1072">
        <v>37359</v>
      </c>
    </row>
    <row r="1073" spans="1:12" x14ac:dyDescent="0.2">
      <c r="A1073" t="s">
        <v>823</v>
      </c>
      <c r="B1073" t="str">
        <f>VLOOKUP(Table2[[#This Row],[Metabolite ID]],Table18[],2,FALSE)</f>
        <v>Saturated fatty acids</v>
      </c>
      <c r="C1073">
        <v>1</v>
      </c>
      <c r="D1073">
        <v>62933758</v>
      </c>
      <c r="E1073" t="s">
        <v>3876</v>
      </c>
      <c r="F1073" t="s">
        <v>893</v>
      </c>
      <c r="G1073" t="s">
        <v>892</v>
      </c>
      <c r="H1073">
        <v>0.35712500000000003</v>
      </c>
      <c r="I1073">
        <v>-6.7287200000000005E-2</v>
      </c>
      <c r="J1073">
        <v>7.4727500000000002E-3</v>
      </c>
      <c r="K1073" s="6">
        <v>1.9E-19</v>
      </c>
      <c r="L1073">
        <v>37359</v>
      </c>
    </row>
    <row r="1074" spans="1:12" x14ac:dyDescent="0.2">
      <c r="A1074" t="s">
        <v>855</v>
      </c>
      <c r="B1074" t="str">
        <f>VLOOKUP(Table2[[#This Row],[Metabolite ID]],Table18[],2,FALSE)</f>
        <v>Cholesterol in very large HDL</v>
      </c>
      <c r="C1074">
        <v>18</v>
      </c>
      <c r="D1074">
        <v>47109955</v>
      </c>
      <c r="E1074" t="s">
        <v>1014</v>
      </c>
      <c r="F1074" t="s">
        <v>892</v>
      </c>
      <c r="G1074" t="s">
        <v>893</v>
      </c>
      <c r="H1074">
        <v>0.98578200000000005</v>
      </c>
      <c r="I1074">
        <v>-0.26826899999999998</v>
      </c>
      <c r="J1074">
        <v>2.98135E-2</v>
      </c>
      <c r="K1074" s="6">
        <v>1.9E-19</v>
      </c>
      <c r="L1074">
        <v>37359</v>
      </c>
    </row>
    <row r="1075" spans="1:12" x14ac:dyDescent="0.2">
      <c r="A1075" t="s">
        <v>856</v>
      </c>
      <c r="B1075" t="str">
        <f>VLOOKUP(Table2[[#This Row],[Metabolite ID]],Table18[],2,FALSE)</f>
        <v>Cholesteryl esters in very large HDL</v>
      </c>
      <c r="C1075">
        <v>9</v>
      </c>
      <c r="D1075">
        <v>107664301</v>
      </c>
      <c r="E1075" t="s">
        <v>3911</v>
      </c>
      <c r="F1075" t="s">
        <v>894</v>
      </c>
      <c r="G1075" t="s">
        <v>895</v>
      </c>
      <c r="H1075">
        <v>0.74674399999999996</v>
      </c>
      <c r="I1075">
        <v>7.0147299999999996E-2</v>
      </c>
      <c r="J1075">
        <v>8.0255699999999992E-3</v>
      </c>
      <c r="K1075" s="6">
        <v>2.0999999999999999E-19</v>
      </c>
      <c r="L1075">
        <v>37359</v>
      </c>
    </row>
    <row r="1076" spans="1:12" x14ac:dyDescent="0.2">
      <c r="A1076" t="s">
        <v>862</v>
      </c>
      <c r="B1076" t="str">
        <f>VLOOKUP(Table2[[#This Row],[Metabolite ID]],Table18[],2,FALSE)</f>
        <v>Cholesterol in very large VLDL</v>
      </c>
      <c r="C1076">
        <v>16</v>
      </c>
      <c r="D1076">
        <v>56991363</v>
      </c>
      <c r="E1076" t="s">
        <v>960</v>
      </c>
      <c r="F1076" t="s">
        <v>894</v>
      </c>
      <c r="G1076" t="s">
        <v>895</v>
      </c>
      <c r="H1076">
        <v>0.68095600000000001</v>
      </c>
      <c r="I1076">
        <v>6.7123000000000002E-2</v>
      </c>
      <c r="J1076">
        <v>7.4835700000000002E-3</v>
      </c>
      <c r="K1076" s="6">
        <v>2.0999999999999999E-19</v>
      </c>
      <c r="L1076">
        <v>37359</v>
      </c>
    </row>
    <row r="1077" spans="1:12" x14ac:dyDescent="0.2">
      <c r="A1077" t="s">
        <v>750</v>
      </c>
      <c r="B1077" t="str">
        <f>VLOOKUP(Table2[[#This Row],[Metabolite ID]],Table18[],2,FALSE)</f>
        <v>Omega-3 fatty acids</v>
      </c>
      <c r="C1077">
        <v>11</v>
      </c>
      <c r="D1077">
        <v>116648917</v>
      </c>
      <c r="E1077" t="s">
        <v>1003</v>
      </c>
      <c r="F1077" t="s">
        <v>893</v>
      </c>
      <c r="G1077" t="s">
        <v>894</v>
      </c>
      <c r="H1077">
        <v>0.13264899999999999</v>
      </c>
      <c r="I1077">
        <v>9.2566599999999999E-2</v>
      </c>
      <c r="J1077">
        <v>1.03345E-2</v>
      </c>
      <c r="K1077" s="6">
        <v>2.2999999999999998E-19</v>
      </c>
      <c r="L1077">
        <v>37359</v>
      </c>
    </row>
    <row r="1078" spans="1:12" x14ac:dyDescent="0.2">
      <c r="A1078" t="s">
        <v>842</v>
      </c>
      <c r="B1078" t="str">
        <f>VLOOKUP(Table2[[#This Row],[Metabolite ID]],Table18[],2,FALSE)</f>
        <v>Total lipids in small VLDL</v>
      </c>
      <c r="C1078">
        <v>8</v>
      </c>
      <c r="D1078">
        <v>19936687</v>
      </c>
      <c r="E1078" t="s">
        <v>997</v>
      </c>
      <c r="F1078" t="s">
        <v>892</v>
      </c>
      <c r="G1078" t="s">
        <v>893</v>
      </c>
      <c r="H1078">
        <v>0.80356399999999994</v>
      </c>
      <c r="I1078">
        <v>8.1372700000000006E-2</v>
      </c>
      <c r="J1078">
        <v>9.0677099999999997E-3</v>
      </c>
      <c r="K1078" s="6">
        <v>2.2999999999999998E-19</v>
      </c>
      <c r="L1078">
        <v>37359</v>
      </c>
    </row>
    <row r="1079" spans="1:12" x14ac:dyDescent="0.2">
      <c r="A1079" t="s">
        <v>873</v>
      </c>
      <c r="B1079" t="str">
        <f>VLOOKUP(Table2[[#This Row],[Metabolite ID]],Table18[],2,FALSE)</f>
        <v>Concentration of very small VLDL particles</v>
      </c>
      <c r="C1079">
        <v>8</v>
      </c>
      <c r="D1079">
        <v>19824667</v>
      </c>
      <c r="E1079" t="s">
        <v>1095</v>
      </c>
      <c r="F1079" t="s">
        <v>894</v>
      </c>
      <c r="G1079" t="s">
        <v>895</v>
      </c>
      <c r="H1079">
        <v>0.70707699999999996</v>
      </c>
      <c r="I1079">
        <v>6.8245600000000003E-2</v>
      </c>
      <c r="J1079">
        <v>7.6384599999999997E-3</v>
      </c>
      <c r="K1079" s="6">
        <v>2.2999999999999998E-19</v>
      </c>
      <c r="L1079">
        <v>37359</v>
      </c>
    </row>
    <row r="1080" spans="1:12" x14ac:dyDescent="0.2">
      <c r="A1080" t="s">
        <v>880</v>
      </c>
      <c r="B1080" t="str">
        <f>VLOOKUP(Table2[[#This Row],[Metabolite ID]],Table18[],2,FALSE)</f>
        <v>Concentration of chylomicrons and extremely large VLDL particles</v>
      </c>
      <c r="C1080">
        <v>1</v>
      </c>
      <c r="D1080">
        <v>63086001</v>
      </c>
      <c r="E1080" t="s">
        <v>3909</v>
      </c>
      <c r="F1080" t="s">
        <v>895</v>
      </c>
      <c r="G1080" t="s">
        <v>892</v>
      </c>
      <c r="H1080">
        <v>0.66598100000000005</v>
      </c>
      <c r="I1080">
        <v>6.7394200000000001E-2</v>
      </c>
      <c r="J1080">
        <v>7.6109000000000003E-3</v>
      </c>
      <c r="K1080" s="6">
        <v>2.5000000000000002E-19</v>
      </c>
      <c r="L1080">
        <v>37359</v>
      </c>
    </row>
    <row r="1081" spans="1:12" x14ac:dyDescent="0.2">
      <c r="A1081" t="s">
        <v>759</v>
      </c>
      <c r="B1081" t="str">
        <f>VLOOKUP(Table2[[#This Row],[Metabolite ID]],Table18[],2,FALSE)</f>
        <v>Triglycerides in HDL</v>
      </c>
      <c r="C1081">
        <v>6</v>
      </c>
      <c r="D1081">
        <v>161111700</v>
      </c>
      <c r="E1081" t="s">
        <v>1099</v>
      </c>
      <c r="F1081" t="s">
        <v>894</v>
      </c>
      <c r="G1081" t="s">
        <v>895</v>
      </c>
      <c r="H1081">
        <v>0.98442099999999999</v>
      </c>
      <c r="I1081">
        <v>0.266816</v>
      </c>
      <c r="J1081">
        <v>3.00103E-2</v>
      </c>
      <c r="K1081" s="6">
        <v>2.9E-19</v>
      </c>
      <c r="L1081">
        <v>37359</v>
      </c>
    </row>
    <row r="1082" spans="1:12" x14ac:dyDescent="0.2">
      <c r="A1082" t="s">
        <v>844</v>
      </c>
      <c r="B1082" t="str">
        <f>VLOOKUP(Table2[[#This Row],[Metabolite ID]],Table18[],2,FALSE)</f>
        <v>Phospholipids in small VLDL</v>
      </c>
      <c r="C1082">
        <v>15</v>
      </c>
      <c r="D1082">
        <v>58683366</v>
      </c>
      <c r="E1082" t="s">
        <v>1080</v>
      </c>
      <c r="F1082" t="s">
        <v>892</v>
      </c>
      <c r="G1082" t="s">
        <v>893</v>
      </c>
      <c r="H1082">
        <v>0.38849800000000001</v>
      </c>
      <c r="I1082">
        <v>6.5177799999999994E-2</v>
      </c>
      <c r="J1082">
        <v>7.18638E-3</v>
      </c>
      <c r="K1082" s="6">
        <v>2.9E-19</v>
      </c>
      <c r="L1082">
        <v>37359</v>
      </c>
    </row>
    <row r="1083" spans="1:12" x14ac:dyDescent="0.2">
      <c r="A1083" t="s">
        <v>776</v>
      </c>
      <c r="B1083" t="str">
        <f>VLOOKUP(Table2[[#This Row],[Metabolite ID]],Table18[],2,FALSE)</f>
        <v>Free cholesterol in large HDL</v>
      </c>
      <c r="C1083">
        <v>17</v>
      </c>
      <c r="D1083">
        <v>41926126</v>
      </c>
      <c r="E1083" t="s">
        <v>1012</v>
      </c>
      <c r="F1083" t="s">
        <v>894</v>
      </c>
      <c r="G1083" t="s">
        <v>895</v>
      </c>
      <c r="H1083">
        <v>0.96820499999999998</v>
      </c>
      <c r="I1083">
        <v>0.17552799999999999</v>
      </c>
      <c r="J1083">
        <v>2.01742E-2</v>
      </c>
      <c r="K1083" s="6">
        <v>2.9999999999999999E-19</v>
      </c>
      <c r="L1083">
        <v>37359</v>
      </c>
    </row>
    <row r="1084" spans="1:12" x14ac:dyDescent="0.2">
      <c r="A1084" t="s">
        <v>814</v>
      </c>
      <c r="B1084" t="str">
        <f>VLOOKUP(Table2[[#This Row],[Metabolite ID]],Table18[],2,FALSE)</f>
        <v>Concentration of medium VLDL particles</v>
      </c>
      <c r="C1084">
        <v>1</v>
      </c>
      <c r="D1084">
        <v>62931632</v>
      </c>
      <c r="E1084" t="s">
        <v>1057</v>
      </c>
      <c r="F1084" t="s">
        <v>894</v>
      </c>
      <c r="G1084" t="s">
        <v>892</v>
      </c>
      <c r="H1084">
        <v>0.35761100000000001</v>
      </c>
      <c r="I1084">
        <v>-6.6098599999999993E-2</v>
      </c>
      <c r="J1084">
        <v>7.4119600000000004E-3</v>
      </c>
      <c r="K1084" s="6">
        <v>3.0999999999999999E-19</v>
      </c>
      <c r="L1084">
        <v>37359</v>
      </c>
    </row>
    <row r="1085" spans="1:12" x14ac:dyDescent="0.2">
      <c r="A1085" t="s">
        <v>822</v>
      </c>
      <c r="B1085" t="str">
        <f>VLOOKUP(Table2[[#This Row],[Metabolite ID]],Table18[],2,FALSE)</f>
        <v>Total triglycerides</v>
      </c>
      <c r="C1085">
        <v>1</v>
      </c>
      <c r="D1085">
        <v>62931632</v>
      </c>
      <c r="E1085" t="s">
        <v>1057</v>
      </c>
      <c r="F1085" t="s">
        <v>894</v>
      </c>
      <c r="G1085" t="s">
        <v>892</v>
      </c>
      <c r="H1085">
        <v>0.35761100000000001</v>
      </c>
      <c r="I1085">
        <v>-6.6261500000000001E-2</v>
      </c>
      <c r="J1085">
        <v>7.4134099999999996E-3</v>
      </c>
      <c r="K1085" s="6">
        <v>3.1999999999999998E-19</v>
      </c>
      <c r="L1085">
        <v>37359</v>
      </c>
    </row>
    <row r="1086" spans="1:12" x14ac:dyDescent="0.2">
      <c r="A1086" t="s">
        <v>810</v>
      </c>
      <c r="B1086" t="str">
        <f>VLOOKUP(Table2[[#This Row],[Metabolite ID]],Table18[],2,FALSE)</f>
        <v>Cholesterol in medium VLDL</v>
      </c>
      <c r="C1086">
        <v>7</v>
      </c>
      <c r="D1086">
        <v>73026378</v>
      </c>
      <c r="E1086" t="s">
        <v>1074</v>
      </c>
      <c r="F1086" t="s">
        <v>894</v>
      </c>
      <c r="G1086" t="s">
        <v>895</v>
      </c>
      <c r="H1086">
        <v>0.83916000000000002</v>
      </c>
      <c r="I1086">
        <v>8.3242800000000006E-2</v>
      </c>
      <c r="J1086">
        <v>9.53968E-3</v>
      </c>
      <c r="K1086" s="6">
        <v>3.7000000000000001E-19</v>
      </c>
      <c r="L1086">
        <v>37359</v>
      </c>
    </row>
    <row r="1087" spans="1:12" x14ac:dyDescent="0.2">
      <c r="A1087" t="s">
        <v>816</v>
      </c>
      <c r="B1087" t="str">
        <f>VLOOKUP(Table2[[#This Row],[Metabolite ID]],Table18[],2,FALSE)</f>
        <v>Triglycerides in medium VLDL</v>
      </c>
      <c r="C1087">
        <v>15</v>
      </c>
      <c r="D1087">
        <v>44027885</v>
      </c>
      <c r="E1087" t="s">
        <v>1050</v>
      </c>
      <c r="F1087" t="s">
        <v>895</v>
      </c>
      <c r="G1087" t="s">
        <v>894</v>
      </c>
      <c r="H1087">
        <v>0.97276700000000005</v>
      </c>
      <c r="I1087">
        <v>-0.194574</v>
      </c>
      <c r="J1087">
        <v>2.17637E-2</v>
      </c>
      <c r="K1087" s="6">
        <v>3.9E-19</v>
      </c>
      <c r="L1087">
        <v>37359</v>
      </c>
    </row>
    <row r="1088" spans="1:12" x14ac:dyDescent="0.2">
      <c r="A1088" t="s">
        <v>848</v>
      </c>
      <c r="B1088" t="str">
        <f>VLOOKUP(Table2[[#This Row],[Metabolite ID]],Table18[],2,FALSE)</f>
        <v>Phosphoglycerides</v>
      </c>
      <c r="C1088">
        <v>2</v>
      </c>
      <c r="D1088">
        <v>27730940</v>
      </c>
      <c r="E1088" t="s">
        <v>967</v>
      </c>
      <c r="F1088" t="s">
        <v>895</v>
      </c>
      <c r="G1088" t="s">
        <v>894</v>
      </c>
      <c r="H1088">
        <v>0.39649200000000001</v>
      </c>
      <c r="I1088">
        <v>6.4160800000000004E-2</v>
      </c>
      <c r="J1088">
        <v>7.1785699999999996E-3</v>
      </c>
      <c r="K1088" s="6">
        <v>3.9E-19</v>
      </c>
      <c r="L1088">
        <v>37359</v>
      </c>
    </row>
    <row r="1089" spans="1:12" x14ac:dyDescent="0.2">
      <c r="A1089" t="s">
        <v>862</v>
      </c>
      <c r="B1089" t="str">
        <f>VLOOKUP(Table2[[#This Row],[Metabolite ID]],Table18[],2,FALSE)</f>
        <v>Cholesterol in very large VLDL</v>
      </c>
      <c r="C1089">
        <v>2</v>
      </c>
      <c r="D1089">
        <v>21221035</v>
      </c>
      <c r="E1089" t="s">
        <v>1024</v>
      </c>
      <c r="F1089" t="s">
        <v>892</v>
      </c>
      <c r="G1089" t="s">
        <v>894</v>
      </c>
      <c r="H1089">
        <v>0.206847</v>
      </c>
      <c r="I1089">
        <v>-7.7946399999999999E-2</v>
      </c>
      <c r="J1089">
        <v>8.6393200000000007E-3</v>
      </c>
      <c r="K1089" s="6">
        <v>3.9999999999999999E-19</v>
      </c>
      <c r="L1089">
        <v>37359</v>
      </c>
    </row>
    <row r="1090" spans="1:12" x14ac:dyDescent="0.2">
      <c r="A1090" t="s">
        <v>882</v>
      </c>
      <c r="B1090" t="str">
        <f>VLOOKUP(Table2[[#This Row],[Metabolite ID]],Table18[],2,FALSE)</f>
        <v>Triglycerides in chylomicrons and extremely large VLDL</v>
      </c>
      <c r="C1090">
        <v>6</v>
      </c>
      <c r="D1090">
        <v>161166424</v>
      </c>
      <c r="E1090" t="s">
        <v>3912</v>
      </c>
      <c r="F1090" t="s">
        <v>892</v>
      </c>
      <c r="G1090" t="s">
        <v>3913</v>
      </c>
      <c r="H1090">
        <v>0.71367999999999998</v>
      </c>
      <c r="I1090">
        <v>-6.9653199999999998E-2</v>
      </c>
      <c r="J1090">
        <v>7.7459E-3</v>
      </c>
      <c r="K1090" s="6">
        <v>3.9999999999999999E-19</v>
      </c>
      <c r="L1090">
        <v>37359</v>
      </c>
    </row>
    <row r="1091" spans="1:12" x14ac:dyDescent="0.2">
      <c r="A1091" t="s">
        <v>746</v>
      </c>
      <c r="B1091" t="str">
        <f>VLOOKUP(Table2[[#This Row],[Metabolite ID]],Table18[],2,FALSE)</f>
        <v>Apolipoprotein B</v>
      </c>
      <c r="C1091">
        <v>8</v>
      </c>
      <c r="D1091">
        <v>19824667</v>
      </c>
      <c r="E1091" t="s">
        <v>1095</v>
      </c>
      <c r="F1091" t="s">
        <v>894</v>
      </c>
      <c r="G1091" t="s">
        <v>895</v>
      </c>
      <c r="H1091">
        <v>0.70707600000000004</v>
      </c>
      <c r="I1091">
        <v>6.7992700000000003E-2</v>
      </c>
      <c r="J1091">
        <v>7.6373200000000004E-3</v>
      </c>
      <c r="K1091" s="6">
        <v>4.5000000000000001E-19</v>
      </c>
      <c r="L1091">
        <v>37359</v>
      </c>
    </row>
    <row r="1092" spans="1:12" x14ac:dyDescent="0.2">
      <c r="A1092" t="s">
        <v>758</v>
      </c>
      <c r="B1092" t="str">
        <f>VLOOKUP(Table2[[#This Row],[Metabolite ID]],Table18[],2,FALSE)</f>
        <v>Average diameter for HDL particles</v>
      </c>
      <c r="C1092">
        <v>19</v>
      </c>
      <c r="D1092">
        <v>45411941</v>
      </c>
      <c r="E1092" t="s">
        <v>1087</v>
      </c>
      <c r="F1092" t="s">
        <v>895</v>
      </c>
      <c r="G1092" t="s">
        <v>894</v>
      </c>
      <c r="H1092">
        <v>0.84428899999999996</v>
      </c>
      <c r="I1092">
        <v>8.4401799999999999E-2</v>
      </c>
      <c r="J1092">
        <v>9.6263200000000007E-3</v>
      </c>
      <c r="K1092" s="6">
        <v>4.7E-19</v>
      </c>
      <c r="L1092">
        <v>37359</v>
      </c>
    </row>
    <row r="1093" spans="1:12" x14ac:dyDescent="0.2">
      <c r="A1093" t="s">
        <v>837</v>
      </c>
      <c r="B1093" t="str">
        <f>VLOOKUP(Table2[[#This Row],[Metabolite ID]],Table18[],2,FALSE)</f>
        <v>Triglycerides in small LDL</v>
      </c>
      <c r="C1093">
        <v>1</v>
      </c>
      <c r="D1093">
        <v>109822166</v>
      </c>
      <c r="E1093" t="s">
        <v>3914</v>
      </c>
      <c r="F1093" t="s">
        <v>893</v>
      </c>
      <c r="G1093" t="s">
        <v>892</v>
      </c>
      <c r="H1093">
        <v>0.22590199999999999</v>
      </c>
      <c r="I1093">
        <v>-7.4940000000000007E-2</v>
      </c>
      <c r="J1093">
        <v>8.41714E-3</v>
      </c>
      <c r="K1093" s="6">
        <v>4.7E-19</v>
      </c>
      <c r="L1093">
        <v>37359</v>
      </c>
    </row>
    <row r="1094" spans="1:12" x14ac:dyDescent="0.2">
      <c r="A1094" t="s">
        <v>757</v>
      </c>
      <c r="B1094" t="str">
        <f>VLOOKUP(Table2[[#This Row],[Metabolite ID]],Table18[],2,FALSE)</f>
        <v>HDL cholesterol</v>
      </c>
      <c r="C1094">
        <v>11</v>
      </c>
      <c r="D1094">
        <v>61609750</v>
      </c>
      <c r="E1094" t="s">
        <v>3741</v>
      </c>
      <c r="F1094" t="s">
        <v>894</v>
      </c>
      <c r="G1094" t="s">
        <v>895</v>
      </c>
      <c r="H1094">
        <v>0.64984399999999998</v>
      </c>
      <c r="I1094">
        <v>6.5989900000000004E-2</v>
      </c>
      <c r="J1094">
        <v>7.32761E-3</v>
      </c>
      <c r="K1094" s="6">
        <v>4.8999999999999999E-19</v>
      </c>
      <c r="L1094">
        <v>37359</v>
      </c>
    </row>
    <row r="1095" spans="1:12" x14ac:dyDescent="0.2">
      <c r="A1095" t="s">
        <v>840</v>
      </c>
      <c r="B1095" t="str">
        <f>VLOOKUP(Table2[[#This Row],[Metabolite ID]],Table18[],2,FALSE)</f>
        <v>Cholesteryl esters in small VLDL</v>
      </c>
      <c r="C1095">
        <v>19</v>
      </c>
      <c r="D1095">
        <v>11273556</v>
      </c>
      <c r="E1095" t="s">
        <v>1086</v>
      </c>
      <c r="F1095" t="s">
        <v>892</v>
      </c>
      <c r="G1095" t="s">
        <v>894</v>
      </c>
      <c r="H1095">
        <v>0.669906</v>
      </c>
      <c r="I1095">
        <v>-6.63078E-2</v>
      </c>
      <c r="J1095">
        <v>7.4613600000000002E-3</v>
      </c>
      <c r="K1095" s="6">
        <v>4.8999999999999999E-19</v>
      </c>
      <c r="L1095">
        <v>37359</v>
      </c>
    </row>
    <row r="1096" spans="1:12" x14ac:dyDescent="0.2">
      <c r="A1096" t="s">
        <v>858</v>
      </c>
      <c r="B1096" t="str">
        <f>VLOOKUP(Table2[[#This Row],[Metabolite ID]],Table18[],2,FALSE)</f>
        <v>Total lipids in very large HDL</v>
      </c>
      <c r="C1096">
        <v>15</v>
      </c>
      <c r="D1096">
        <v>58575005</v>
      </c>
      <c r="E1096" t="s">
        <v>1005</v>
      </c>
      <c r="F1096" t="s">
        <v>892</v>
      </c>
      <c r="G1096" t="s">
        <v>893</v>
      </c>
      <c r="H1096">
        <v>0.86371500000000001</v>
      </c>
      <c r="I1096">
        <v>9.31506E-2</v>
      </c>
      <c r="J1096">
        <v>1.03768E-2</v>
      </c>
      <c r="K1096" s="6">
        <v>5.2000000000000003E-19</v>
      </c>
      <c r="L1096">
        <v>37359</v>
      </c>
    </row>
    <row r="1097" spans="1:12" x14ac:dyDescent="0.2">
      <c r="A1097" t="s">
        <v>800</v>
      </c>
      <c r="B1097" t="str">
        <f>VLOOKUP(Table2[[#This Row],[Metabolite ID]],Table18[],2,FALSE)</f>
        <v>Phospholipids in medium HDL</v>
      </c>
      <c r="C1097">
        <v>18</v>
      </c>
      <c r="D1097">
        <v>47169815</v>
      </c>
      <c r="E1097" t="s">
        <v>983</v>
      </c>
      <c r="F1097" t="s">
        <v>892</v>
      </c>
      <c r="G1097" t="s">
        <v>895</v>
      </c>
      <c r="H1097">
        <v>0.18962999999999999</v>
      </c>
      <c r="I1097">
        <v>-8.0092499999999997E-2</v>
      </c>
      <c r="J1097">
        <v>9.0291899999999994E-3</v>
      </c>
      <c r="K1097" s="6">
        <v>5.4000000000000002E-19</v>
      </c>
      <c r="L1097">
        <v>37359</v>
      </c>
    </row>
    <row r="1098" spans="1:12" x14ac:dyDescent="0.2">
      <c r="A1098" t="s">
        <v>862</v>
      </c>
      <c r="B1098" t="str">
        <f>VLOOKUP(Table2[[#This Row],[Metabolite ID]],Table18[],2,FALSE)</f>
        <v>Cholesterol in very large VLDL</v>
      </c>
      <c r="C1098">
        <v>1</v>
      </c>
      <c r="D1098">
        <v>63086001</v>
      </c>
      <c r="E1098" t="s">
        <v>3909</v>
      </c>
      <c r="F1098" t="s">
        <v>895</v>
      </c>
      <c r="G1098" t="s">
        <v>892</v>
      </c>
      <c r="H1098">
        <v>0.66598100000000005</v>
      </c>
      <c r="I1098">
        <v>6.6988800000000001E-2</v>
      </c>
      <c r="J1098">
        <v>7.6099799999999997E-3</v>
      </c>
      <c r="K1098" s="6">
        <v>5.4000000000000002E-19</v>
      </c>
      <c r="L1098">
        <v>37359</v>
      </c>
    </row>
    <row r="1099" spans="1:12" x14ac:dyDescent="0.2">
      <c r="A1099" t="s">
        <v>746</v>
      </c>
      <c r="B1099" t="str">
        <f>VLOOKUP(Table2[[#This Row],[Metabolite ID]],Table18[],2,FALSE)</f>
        <v>Apolipoprotein B</v>
      </c>
      <c r="C1099">
        <v>19</v>
      </c>
      <c r="D1099">
        <v>11231203</v>
      </c>
      <c r="E1099" t="s">
        <v>1096</v>
      </c>
      <c r="F1099" t="s">
        <v>893</v>
      </c>
      <c r="G1099" t="s">
        <v>892</v>
      </c>
      <c r="H1099">
        <v>0.98655700000000002</v>
      </c>
      <c r="I1099">
        <v>0.267378</v>
      </c>
      <c r="J1099">
        <v>3.0767900000000001E-2</v>
      </c>
      <c r="K1099" s="6">
        <v>5.8E-19</v>
      </c>
      <c r="L1099">
        <v>37359</v>
      </c>
    </row>
    <row r="1100" spans="1:12" x14ac:dyDescent="0.2">
      <c r="A1100" t="s">
        <v>869</v>
      </c>
      <c r="B1100" t="str">
        <f>VLOOKUP(Table2[[#This Row],[Metabolite ID]],Table18[],2,FALSE)</f>
        <v>Cholesterol in very small VLDL</v>
      </c>
      <c r="C1100">
        <v>16</v>
      </c>
      <c r="D1100">
        <v>57010486</v>
      </c>
      <c r="E1100" t="s">
        <v>1009</v>
      </c>
      <c r="F1100" t="s">
        <v>894</v>
      </c>
      <c r="G1100" t="s">
        <v>895</v>
      </c>
      <c r="H1100">
        <v>0.94581700000000002</v>
      </c>
      <c r="I1100">
        <v>-0.145763</v>
      </c>
      <c r="J1100">
        <v>1.6331399999999999E-2</v>
      </c>
      <c r="K1100" s="6">
        <v>6.1999999999999998E-19</v>
      </c>
      <c r="L1100">
        <v>37359</v>
      </c>
    </row>
    <row r="1101" spans="1:12" x14ac:dyDescent="0.2">
      <c r="A1101" t="s">
        <v>776</v>
      </c>
      <c r="B1101" t="str">
        <f>VLOOKUP(Table2[[#This Row],[Metabolite ID]],Table18[],2,FALSE)</f>
        <v>Free cholesterol in large HDL</v>
      </c>
      <c r="C1101">
        <v>19</v>
      </c>
      <c r="D1101">
        <v>8429323</v>
      </c>
      <c r="E1101" t="s">
        <v>1017</v>
      </c>
      <c r="F1101" t="s">
        <v>893</v>
      </c>
      <c r="G1101" t="s">
        <v>892</v>
      </c>
      <c r="H1101">
        <v>0.980379</v>
      </c>
      <c r="I1101">
        <v>-0.22495200000000001</v>
      </c>
      <c r="J1101">
        <v>2.54548E-2</v>
      </c>
      <c r="K1101" s="6">
        <v>6.3000000000000002E-19</v>
      </c>
      <c r="L1101">
        <v>37359</v>
      </c>
    </row>
    <row r="1102" spans="1:12" x14ac:dyDescent="0.2">
      <c r="A1102" t="s">
        <v>867</v>
      </c>
      <c r="B1102" t="str">
        <f>VLOOKUP(Table2[[#This Row],[Metabolite ID]],Table18[],2,FALSE)</f>
        <v>Phospholipids in very large VLDL</v>
      </c>
      <c r="C1102">
        <v>7</v>
      </c>
      <c r="D1102">
        <v>73015369</v>
      </c>
      <c r="E1102" t="s">
        <v>1041</v>
      </c>
      <c r="F1102" t="s">
        <v>893</v>
      </c>
      <c r="G1102" t="s">
        <v>892</v>
      </c>
      <c r="H1102">
        <v>0.87208699999999995</v>
      </c>
      <c r="I1102">
        <v>9.2387200000000003E-2</v>
      </c>
      <c r="J1102">
        <v>1.0493199999999999E-2</v>
      </c>
      <c r="K1102" s="6">
        <v>6.3999999999999996E-19</v>
      </c>
      <c r="L1102">
        <v>37359</v>
      </c>
    </row>
    <row r="1103" spans="1:12" x14ac:dyDescent="0.2">
      <c r="A1103" t="s">
        <v>842</v>
      </c>
      <c r="B1103" t="str">
        <f>VLOOKUP(Table2[[#This Row],[Metabolite ID]],Table18[],2,FALSE)</f>
        <v>Total lipids in small VLDL</v>
      </c>
      <c r="C1103">
        <v>19</v>
      </c>
      <c r="D1103">
        <v>11189272</v>
      </c>
      <c r="E1103" t="s">
        <v>1085</v>
      </c>
      <c r="F1103" t="s">
        <v>895</v>
      </c>
      <c r="G1103" t="s">
        <v>894</v>
      </c>
      <c r="H1103">
        <v>0.88306200000000001</v>
      </c>
      <c r="I1103">
        <v>9.3619999999999995E-2</v>
      </c>
      <c r="J1103">
        <v>1.09391E-2</v>
      </c>
      <c r="K1103" s="6">
        <v>6.5999999999999995E-19</v>
      </c>
      <c r="L1103">
        <v>37359</v>
      </c>
    </row>
    <row r="1104" spans="1:12" x14ac:dyDescent="0.2">
      <c r="A1104" t="s">
        <v>878</v>
      </c>
      <c r="B1104" t="str">
        <f>VLOOKUP(Table2[[#This Row],[Metabolite ID]],Table18[],2,FALSE)</f>
        <v>Free cholesterol in chylomicrons and extremely large VLDL</v>
      </c>
      <c r="C1104">
        <v>7</v>
      </c>
      <c r="D1104">
        <v>73015369</v>
      </c>
      <c r="E1104" t="s">
        <v>1041</v>
      </c>
      <c r="F1104" t="s">
        <v>893</v>
      </c>
      <c r="G1104" t="s">
        <v>892</v>
      </c>
      <c r="H1104">
        <v>0.87208699999999995</v>
      </c>
      <c r="I1104">
        <v>9.2542600000000003E-2</v>
      </c>
      <c r="J1104">
        <v>1.04961E-2</v>
      </c>
      <c r="K1104" s="6">
        <v>6.5999999999999995E-19</v>
      </c>
      <c r="L1104">
        <v>37359</v>
      </c>
    </row>
    <row r="1105" spans="1:12" x14ac:dyDescent="0.2">
      <c r="A1105" t="s">
        <v>864</v>
      </c>
      <c r="B1105" t="str">
        <f>VLOOKUP(Table2[[#This Row],[Metabolite ID]],Table18[],2,FALSE)</f>
        <v>Free cholesterol in very large VLDL</v>
      </c>
      <c r="C1105">
        <v>6</v>
      </c>
      <c r="D1105">
        <v>160508621</v>
      </c>
      <c r="E1105" t="s">
        <v>1033</v>
      </c>
      <c r="F1105" t="s">
        <v>894</v>
      </c>
      <c r="G1105" t="s">
        <v>895</v>
      </c>
      <c r="H1105">
        <v>0.98517100000000002</v>
      </c>
      <c r="I1105">
        <v>0.26389800000000002</v>
      </c>
      <c r="J1105">
        <v>2.9659899999999999E-2</v>
      </c>
      <c r="K1105" s="6">
        <v>6.8999999999999999E-19</v>
      </c>
      <c r="L1105">
        <v>37359</v>
      </c>
    </row>
    <row r="1106" spans="1:12" x14ac:dyDescent="0.2">
      <c r="A1106" t="s">
        <v>856</v>
      </c>
      <c r="B1106" t="str">
        <f>VLOOKUP(Table2[[#This Row],[Metabolite ID]],Table18[],2,FALSE)</f>
        <v>Cholesteryl esters in very large HDL</v>
      </c>
      <c r="C1106">
        <v>18</v>
      </c>
      <c r="D1106">
        <v>47109955</v>
      </c>
      <c r="E1106" t="s">
        <v>1014</v>
      </c>
      <c r="F1106" t="s">
        <v>892</v>
      </c>
      <c r="G1106" t="s">
        <v>893</v>
      </c>
      <c r="H1106">
        <v>0.98578200000000005</v>
      </c>
      <c r="I1106">
        <v>-0.26388600000000001</v>
      </c>
      <c r="J1106">
        <v>2.9823800000000001E-2</v>
      </c>
      <c r="K1106" s="6">
        <v>7.9999999999999998E-19</v>
      </c>
      <c r="L1106">
        <v>37359</v>
      </c>
    </row>
    <row r="1107" spans="1:12" x14ac:dyDescent="0.2">
      <c r="A1107" t="s">
        <v>880</v>
      </c>
      <c r="B1107" t="str">
        <f>VLOOKUP(Table2[[#This Row],[Metabolite ID]],Table18[],2,FALSE)</f>
        <v>Concentration of chylomicrons and extremely large VLDL particles</v>
      </c>
      <c r="C1107">
        <v>6</v>
      </c>
      <c r="D1107">
        <v>161166424</v>
      </c>
      <c r="E1107" t="s">
        <v>3912</v>
      </c>
      <c r="F1107" t="s">
        <v>892</v>
      </c>
      <c r="G1107" t="s">
        <v>3913</v>
      </c>
      <c r="H1107">
        <v>0.71371300000000004</v>
      </c>
      <c r="I1107">
        <v>-6.9039500000000004E-2</v>
      </c>
      <c r="J1107">
        <v>7.7432500000000001E-3</v>
      </c>
      <c r="K1107" s="6">
        <v>8.5E-19</v>
      </c>
      <c r="L1107">
        <v>37359</v>
      </c>
    </row>
    <row r="1108" spans="1:12" x14ac:dyDescent="0.2">
      <c r="A1108" t="s">
        <v>875</v>
      </c>
      <c r="B1108" t="str">
        <f>VLOOKUP(Table2[[#This Row],[Metabolite ID]],Table18[],2,FALSE)</f>
        <v>Triglycerides in very small VLDL</v>
      </c>
      <c r="C1108">
        <v>8</v>
      </c>
      <c r="D1108">
        <v>19936687</v>
      </c>
      <c r="E1108" t="s">
        <v>997</v>
      </c>
      <c r="F1108" t="s">
        <v>892</v>
      </c>
      <c r="G1108" t="s">
        <v>893</v>
      </c>
      <c r="H1108">
        <v>0.80356399999999994</v>
      </c>
      <c r="I1108">
        <v>7.9765500000000003E-2</v>
      </c>
      <c r="J1108">
        <v>9.0709599999999994E-3</v>
      </c>
      <c r="K1108" s="6">
        <v>8.6000000000000005E-19</v>
      </c>
      <c r="L1108">
        <v>37359</v>
      </c>
    </row>
    <row r="1109" spans="1:12" x14ac:dyDescent="0.2">
      <c r="A1109" t="s">
        <v>860</v>
      </c>
      <c r="B1109" t="str">
        <f>VLOOKUP(Table2[[#This Row],[Metabolite ID]],Table18[],2,FALSE)</f>
        <v>Phospholipids in very large HDL</v>
      </c>
      <c r="C1109">
        <v>19</v>
      </c>
      <c r="D1109">
        <v>8429323</v>
      </c>
      <c r="E1109" t="s">
        <v>1017</v>
      </c>
      <c r="F1109" t="s">
        <v>893</v>
      </c>
      <c r="G1109" t="s">
        <v>892</v>
      </c>
      <c r="H1109">
        <v>0.980379</v>
      </c>
      <c r="I1109">
        <v>-0.224443</v>
      </c>
      <c r="J1109">
        <v>2.54255E-2</v>
      </c>
      <c r="K1109" s="6">
        <v>8.9000000000000008E-19</v>
      </c>
      <c r="L1109">
        <v>37359</v>
      </c>
    </row>
    <row r="1110" spans="1:12" x14ac:dyDescent="0.2">
      <c r="A1110" t="s">
        <v>839</v>
      </c>
      <c r="B1110" t="str">
        <f>VLOOKUP(Table2[[#This Row],[Metabolite ID]],Table18[],2,FALSE)</f>
        <v>Cholesterol in small VLDL</v>
      </c>
      <c r="C1110">
        <v>19</v>
      </c>
      <c r="D1110">
        <v>19432290</v>
      </c>
      <c r="E1110" t="s">
        <v>1056</v>
      </c>
      <c r="F1110" t="s">
        <v>1053</v>
      </c>
      <c r="G1110" t="s">
        <v>892</v>
      </c>
      <c r="H1110">
        <v>0.93119200000000002</v>
      </c>
      <c r="I1110">
        <v>0.123307</v>
      </c>
      <c r="J1110">
        <v>1.39845E-2</v>
      </c>
      <c r="K1110" s="6">
        <v>9.4999999999999995E-19</v>
      </c>
      <c r="L1110">
        <v>37359</v>
      </c>
    </row>
    <row r="1111" spans="1:12" x14ac:dyDescent="0.2">
      <c r="A1111" t="s">
        <v>877</v>
      </c>
      <c r="B1111" t="str">
        <f>VLOOKUP(Table2[[#This Row],[Metabolite ID]],Table18[],2,FALSE)</f>
        <v>Cholesteryl esters in chylomicrons and extremely large VLDL</v>
      </c>
      <c r="C1111">
        <v>6</v>
      </c>
      <c r="D1111">
        <v>160508621</v>
      </c>
      <c r="E1111" t="s">
        <v>1033</v>
      </c>
      <c r="F1111" t="s">
        <v>894</v>
      </c>
      <c r="G1111" t="s">
        <v>895</v>
      </c>
      <c r="H1111">
        <v>0.98517100000000002</v>
      </c>
      <c r="I1111">
        <v>0.26167200000000002</v>
      </c>
      <c r="J1111">
        <v>2.9669999999999998E-2</v>
      </c>
      <c r="K1111" s="6">
        <v>9.6000000000000009E-19</v>
      </c>
      <c r="L1111">
        <v>37359</v>
      </c>
    </row>
    <row r="1112" spans="1:12" x14ac:dyDescent="0.2">
      <c r="A1112" t="s">
        <v>870</v>
      </c>
      <c r="B1112" t="str">
        <f>VLOOKUP(Table2[[#This Row],[Metabolite ID]],Table18[],2,FALSE)</f>
        <v>Cholesteryl esters in very small VLDL</v>
      </c>
      <c r="C1112">
        <v>15</v>
      </c>
      <c r="D1112">
        <v>58678720</v>
      </c>
      <c r="E1112" t="s">
        <v>3854</v>
      </c>
      <c r="F1112" t="s">
        <v>895</v>
      </c>
      <c r="G1112" t="s">
        <v>894</v>
      </c>
      <c r="H1112">
        <v>0.35012700000000002</v>
      </c>
      <c r="I1112">
        <v>6.5535599999999999E-2</v>
      </c>
      <c r="J1112">
        <v>7.3665400000000004E-3</v>
      </c>
      <c r="K1112" s="6">
        <v>1.0000000000000001E-18</v>
      </c>
      <c r="L1112">
        <v>37359</v>
      </c>
    </row>
    <row r="1113" spans="1:12" x14ac:dyDescent="0.2">
      <c r="A1113" t="s">
        <v>776</v>
      </c>
      <c r="B1113" t="str">
        <f>VLOOKUP(Table2[[#This Row],[Metabolite ID]],Table18[],2,FALSE)</f>
        <v>Free cholesterol in large HDL</v>
      </c>
      <c r="C1113">
        <v>8</v>
      </c>
      <c r="D1113">
        <v>126500031</v>
      </c>
      <c r="E1113" t="s">
        <v>957</v>
      </c>
      <c r="F1113" t="s">
        <v>894</v>
      </c>
      <c r="G1113" t="s">
        <v>893</v>
      </c>
      <c r="H1113">
        <v>0.58312600000000003</v>
      </c>
      <c r="I1113">
        <v>-6.4547900000000005E-2</v>
      </c>
      <c r="J1113">
        <v>7.32338E-3</v>
      </c>
      <c r="K1113" s="6">
        <v>1.0999999999999999E-18</v>
      </c>
      <c r="L1113">
        <v>37359</v>
      </c>
    </row>
    <row r="1114" spans="1:12" x14ac:dyDescent="0.2">
      <c r="A1114" t="s">
        <v>869</v>
      </c>
      <c r="B1114" t="str">
        <f>VLOOKUP(Table2[[#This Row],[Metabolite ID]],Table18[],2,FALSE)</f>
        <v>Cholesterol in very small VLDL</v>
      </c>
      <c r="C1114">
        <v>19</v>
      </c>
      <c r="D1114">
        <v>45156201</v>
      </c>
      <c r="E1114" t="s">
        <v>3902</v>
      </c>
      <c r="F1114" t="s">
        <v>895</v>
      </c>
      <c r="G1114" t="s">
        <v>1020</v>
      </c>
      <c r="H1114">
        <v>0.97460000000000002</v>
      </c>
      <c r="I1114">
        <v>0.200682</v>
      </c>
      <c r="J1114">
        <v>2.2609299999999999E-2</v>
      </c>
      <c r="K1114" s="6">
        <v>1.0999999999999999E-18</v>
      </c>
      <c r="L1114">
        <v>37359</v>
      </c>
    </row>
    <row r="1115" spans="1:12" x14ac:dyDescent="0.2">
      <c r="A1115" t="s">
        <v>843</v>
      </c>
      <c r="B1115" t="str">
        <f>VLOOKUP(Table2[[#This Row],[Metabolite ID]],Table18[],2,FALSE)</f>
        <v>Concentration of small VLDL particles</v>
      </c>
      <c r="C1115">
        <v>6</v>
      </c>
      <c r="D1115">
        <v>161013013</v>
      </c>
      <c r="E1115" t="s">
        <v>1038</v>
      </c>
      <c r="F1115" t="s">
        <v>895</v>
      </c>
      <c r="G1115" t="s">
        <v>894</v>
      </c>
      <c r="H1115">
        <v>0.98456699999999997</v>
      </c>
      <c r="I1115">
        <v>0.26089800000000002</v>
      </c>
      <c r="J1115">
        <v>2.9555100000000001E-2</v>
      </c>
      <c r="K1115" s="6">
        <v>1.2E-18</v>
      </c>
      <c r="L1115">
        <v>37359</v>
      </c>
    </row>
    <row r="1116" spans="1:12" x14ac:dyDescent="0.2">
      <c r="A1116" t="s">
        <v>809</v>
      </c>
      <c r="B1116" t="str">
        <f>VLOOKUP(Table2[[#This Row],[Metabolite ID]],Table18[],2,FALSE)</f>
        <v>Monounsaturated fatty acids</v>
      </c>
      <c r="C1116">
        <v>19</v>
      </c>
      <c r="D1116">
        <v>19432290</v>
      </c>
      <c r="E1116" t="s">
        <v>1056</v>
      </c>
      <c r="F1116" t="s">
        <v>1053</v>
      </c>
      <c r="G1116" t="s">
        <v>892</v>
      </c>
      <c r="H1116">
        <v>0.93136099999999999</v>
      </c>
      <c r="I1116">
        <v>0.124025</v>
      </c>
      <c r="J1116">
        <v>1.4099499999999999E-2</v>
      </c>
      <c r="K1116" s="6">
        <v>1.3E-18</v>
      </c>
      <c r="L1116">
        <v>37359</v>
      </c>
    </row>
    <row r="1117" spans="1:12" x14ac:dyDescent="0.2">
      <c r="A1117" t="s">
        <v>837</v>
      </c>
      <c r="B1117" t="str">
        <f>VLOOKUP(Table2[[#This Row],[Metabolite ID]],Table18[],2,FALSE)</f>
        <v>Triglycerides in small LDL</v>
      </c>
      <c r="C1117">
        <v>8</v>
      </c>
      <c r="D1117">
        <v>19824492</v>
      </c>
      <c r="E1117" t="s">
        <v>958</v>
      </c>
      <c r="F1117" t="s">
        <v>895</v>
      </c>
      <c r="G1117" t="s">
        <v>894</v>
      </c>
      <c r="H1117">
        <v>0.706071</v>
      </c>
      <c r="I1117">
        <v>6.6351599999999997E-2</v>
      </c>
      <c r="J1117">
        <v>7.64454E-3</v>
      </c>
      <c r="K1117" s="6">
        <v>1.3E-18</v>
      </c>
      <c r="L1117">
        <v>37359</v>
      </c>
    </row>
    <row r="1118" spans="1:12" x14ac:dyDescent="0.2">
      <c r="A1118" t="s">
        <v>839</v>
      </c>
      <c r="B1118" t="str">
        <f>VLOOKUP(Table2[[#This Row],[Metabolite ID]],Table18[],2,FALSE)</f>
        <v>Cholesterol in small VLDL</v>
      </c>
      <c r="C1118">
        <v>1</v>
      </c>
      <c r="D1118">
        <v>63156043</v>
      </c>
      <c r="E1118" t="s">
        <v>3901</v>
      </c>
      <c r="F1118" t="s">
        <v>892</v>
      </c>
      <c r="G1118" t="s">
        <v>893</v>
      </c>
      <c r="H1118">
        <v>0.34929900000000003</v>
      </c>
      <c r="I1118">
        <v>-6.4802799999999994E-2</v>
      </c>
      <c r="J1118">
        <v>7.3410100000000002E-3</v>
      </c>
      <c r="K1118" s="6">
        <v>1.3E-18</v>
      </c>
      <c r="L1118">
        <v>37359</v>
      </c>
    </row>
    <row r="1119" spans="1:12" x14ac:dyDescent="0.2">
      <c r="A1119" t="s">
        <v>852</v>
      </c>
      <c r="B1119" t="str">
        <f>VLOOKUP(Table2[[#This Row],[Metabolite ID]],Table18[],2,FALSE)</f>
        <v>VLDL cholesterol</v>
      </c>
      <c r="C1119">
        <v>19</v>
      </c>
      <c r="D1119">
        <v>45430280</v>
      </c>
      <c r="E1119" t="s">
        <v>1088</v>
      </c>
      <c r="F1119" t="s">
        <v>894</v>
      </c>
      <c r="G1119" t="s">
        <v>893</v>
      </c>
      <c r="H1119">
        <v>0.46462500000000001</v>
      </c>
      <c r="I1119">
        <v>-6.4867400000000006E-2</v>
      </c>
      <c r="J1119">
        <v>7.6187299999999998E-3</v>
      </c>
      <c r="K1119" s="6">
        <v>1.3E-18</v>
      </c>
      <c r="L1119">
        <v>37359</v>
      </c>
    </row>
    <row r="1120" spans="1:12" x14ac:dyDescent="0.2">
      <c r="A1120" t="s">
        <v>879</v>
      </c>
      <c r="B1120" t="str">
        <f>VLOOKUP(Table2[[#This Row],[Metabolite ID]],Table18[],2,FALSE)</f>
        <v>Total lipids in chylomicrons and extremely large VLDL</v>
      </c>
      <c r="C1120">
        <v>6</v>
      </c>
      <c r="D1120">
        <v>161166424</v>
      </c>
      <c r="E1120" t="s">
        <v>3912</v>
      </c>
      <c r="F1120" t="s">
        <v>892</v>
      </c>
      <c r="G1120" t="s">
        <v>3913</v>
      </c>
      <c r="H1120">
        <v>0.71371300000000004</v>
      </c>
      <c r="I1120">
        <v>-6.8679100000000007E-2</v>
      </c>
      <c r="J1120">
        <v>7.7431899999999996E-3</v>
      </c>
      <c r="K1120" s="6">
        <v>1.3E-18</v>
      </c>
      <c r="L1120">
        <v>37359</v>
      </c>
    </row>
    <row r="1121" spans="1:12" x14ac:dyDescent="0.2">
      <c r="A1121" t="s">
        <v>797</v>
      </c>
      <c r="B1121" t="str">
        <f>VLOOKUP(Table2[[#This Row],[Metabolite ID]],Table18[],2,FALSE)</f>
        <v>Free cholesterol in medium HDL</v>
      </c>
      <c r="C1121">
        <v>18</v>
      </c>
      <c r="D1121">
        <v>47109955</v>
      </c>
      <c r="E1121" t="s">
        <v>1014</v>
      </c>
      <c r="F1121" t="s">
        <v>892</v>
      </c>
      <c r="G1121" t="s">
        <v>893</v>
      </c>
      <c r="H1121">
        <v>0.98578200000000005</v>
      </c>
      <c r="I1121">
        <v>-0.26020599999999999</v>
      </c>
      <c r="J1121">
        <v>2.9910699999999998E-2</v>
      </c>
      <c r="K1121" s="6">
        <v>1.4000000000000001E-18</v>
      </c>
      <c r="L1121">
        <v>37359</v>
      </c>
    </row>
    <row r="1122" spans="1:12" x14ac:dyDescent="0.2">
      <c r="A1122" t="s">
        <v>881</v>
      </c>
      <c r="B1122" t="str">
        <f>VLOOKUP(Table2[[#This Row],[Metabolite ID]],Table18[],2,FALSE)</f>
        <v>Phospholipids in chylomicrons and extremely large VLDL</v>
      </c>
      <c r="C1122">
        <v>6</v>
      </c>
      <c r="D1122">
        <v>161166424</v>
      </c>
      <c r="E1122" t="s">
        <v>3912</v>
      </c>
      <c r="F1122" t="s">
        <v>892</v>
      </c>
      <c r="G1122" t="s">
        <v>3913</v>
      </c>
      <c r="H1122">
        <v>0.71371300000000004</v>
      </c>
      <c r="I1122">
        <v>-6.8696499999999994E-2</v>
      </c>
      <c r="J1122">
        <v>7.7419100000000003E-3</v>
      </c>
      <c r="K1122" s="6">
        <v>1.4000000000000001E-18</v>
      </c>
      <c r="L1122">
        <v>37359</v>
      </c>
    </row>
    <row r="1123" spans="1:12" x14ac:dyDescent="0.2">
      <c r="A1123" t="s">
        <v>823</v>
      </c>
      <c r="B1123" t="str">
        <f>VLOOKUP(Table2[[#This Row],[Metabolite ID]],Table18[],2,FALSE)</f>
        <v>Saturated fatty acids</v>
      </c>
      <c r="C1123">
        <v>2</v>
      </c>
      <c r="D1123">
        <v>21232804</v>
      </c>
      <c r="E1123" t="s">
        <v>3886</v>
      </c>
      <c r="F1123" t="s">
        <v>893</v>
      </c>
      <c r="G1123" t="s">
        <v>892</v>
      </c>
      <c r="H1123">
        <v>0.48386600000000002</v>
      </c>
      <c r="I1123">
        <v>-6.0631499999999998E-2</v>
      </c>
      <c r="J1123">
        <v>7.0339399999999998E-3</v>
      </c>
      <c r="K1123" s="6">
        <v>1.4999999999999999E-18</v>
      </c>
      <c r="L1123">
        <v>37359</v>
      </c>
    </row>
    <row r="1124" spans="1:12" x14ac:dyDescent="0.2">
      <c r="A1124" t="s">
        <v>847</v>
      </c>
      <c r="B1124" t="str">
        <f>VLOOKUP(Table2[[#This Row],[Metabolite ID]],Table18[],2,FALSE)</f>
        <v>Total fatty acids</v>
      </c>
      <c r="C1124">
        <v>1</v>
      </c>
      <c r="D1124">
        <v>109818306</v>
      </c>
      <c r="E1124" t="s">
        <v>3870</v>
      </c>
      <c r="F1124" t="s">
        <v>893</v>
      </c>
      <c r="G1124" t="s">
        <v>895</v>
      </c>
      <c r="H1124">
        <v>0.22044800000000001</v>
      </c>
      <c r="I1124">
        <v>-7.3919499999999999E-2</v>
      </c>
      <c r="J1124">
        <v>8.4496399999999996E-3</v>
      </c>
      <c r="K1124" s="6">
        <v>1.4999999999999999E-18</v>
      </c>
      <c r="L1124">
        <v>37359</v>
      </c>
    </row>
    <row r="1125" spans="1:12" x14ac:dyDescent="0.2">
      <c r="A1125" t="s">
        <v>767</v>
      </c>
      <c r="B1125" t="str">
        <f>VLOOKUP(Table2[[#This Row],[Metabolite ID]],Table18[],2,FALSE)</f>
        <v>Triglycerides in IDL</v>
      </c>
      <c r="C1125">
        <v>1</v>
      </c>
      <c r="D1125">
        <v>109818306</v>
      </c>
      <c r="E1125" t="s">
        <v>3870</v>
      </c>
      <c r="F1125" t="s">
        <v>893</v>
      </c>
      <c r="G1125" t="s">
        <v>895</v>
      </c>
      <c r="H1125">
        <v>0.22053900000000001</v>
      </c>
      <c r="I1125">
        <v>-7.3675599999999994E-2</v>
      </c>
      <c r="J1125">
        <v>8.4061399999999994E-3</v>
      </c>
      <c r="K1125" s="6">
        <v>1.6E-18</v>
      </c>
      <c r="L1125">
        <v>37359</v>
      </c>
    </row>
    <row r="1126" spans="1:12" x14ac:dyDescent="0.2">
      <c r="A1126" t="s">
        <v>774</v>
      </c>
      <c r="B1126" t="str">
        <f>VLOOKUP(Table2[[#This Row],[Metabolite ID]],Table18[],2,FALSE)</f>
        <v>Cholesterol in large HDL</v>
      </c>
      <c r="C1126">
        <v>17</v>
      </c>
      <c r="D1126">
        <v>41926126</v>
      </c>
      <c r="E1126" t="s">
        <v>1012</v>
      </c>
      <c r="F1126" t="s">
        <v>894</v>
      </c>
      <c r="G1126" t="s">
        <v>895</v>
      </c>
      <c r="H1126">
        <v>0.96820499999999998</v>
      </c>
      <c r="I1126">
        <v>0.170486</v>
      </c>
      <c r="J1126">
        <v>2.0177199999999999E-2</v>
      </c>
      <c r="K1126" s="6">
        <v>1.6E-18</v>
      </c>
      <c r="L1126">
        <v>37359</v>
      </c>
    </row>
    <row r="1127" spans="1:12" x14ac:dyDescent="0.2">
      <c r="A1127" t="s">
        <v>870</v>
      </c>
      <c r="B1127" t="str">
        <f>VLOOKUP(Table2[[#This Row],[Metabolite ID]],Table18[],2,FALSE)</f>
        <v>Cholesteryl esters in very small VLDL</v>
      </c>
      <c r="C1127">
        <v>2</v>
      </c>
      <c r="D1127">
        <v>21402981</v>
      </c>
      <c r="E1127" t="s">
        <v>3899</v>
      </c>
      <c r="F1127" t="s">
        <v>895</v>
      </c>
      <c r="G1127" t="s">
        <v>894</v>
      </c>
      <c r="H1127">
        <v>0.25253300000000001</v>
      </c>
      <c r="I1127">
        <v>-7.0580000000000004E-2</v>
      </c>
      <c r="J1127">
        <v>8.0449000000000007E-3</v>
      </c>
      <c r="K1127" s="6">
        <v>1.6E-18</v>
      </c>
      <c r="L1127">
        <v>37359</v>
      </c>
    </row>
    <row r="1128" spans="1:12" x14ac:dyDescent="0.2">
      <c r="A1128" t="s">
        <v>797</v>
      </c>
      <c r="B1128" t="str">
        <f>VLOOKUP(Table2[[#This Row],[Metabolite ID]],Table18[],2,FALSE)</f>
        <v>Free cholesterol in medium HDL</v>
      </c>
      <c r="C1128">
        <v>16</v>
      </c>
      <c r="D1128">
        <v>57010486</v>
      </c>
      <c r="E1128" t="s">
        <v>1009</v>
      </c>
      <c r="F1128" t="s">
        <v>894</v>
      </c>
      <c r="G1128" t="s">
        <v>895</v>
      </c>
      <c r="H1128">
        <v>0.94581899999999997</v>
      </c>
      <c r="I1128">
        <v>0.14177400000000001</v>
      </c>
      <c r="J1128">
        <v>1.63629E-2</v>
      </c>
      <c r="K1128" s="6">
        <v>1.7E-18</v>
      </c>
      <c r="L1128">
        <v>37359</v>
      </c>
    </row>
    <row r="1129" spans="1:12" x14ac:dyDescent="0.2">
      <c r="A1129" t="s">
        <v>828</v>
      </c>
      <c r="B1129" t="str">
        <f>VLOOKUP(Table2[[#This Row],[Metabolite ID]],Table18[],2,FALSE)</f>
        <v>Concentration of small HDL particles</v>
      </c>
      <c r="C1129">
        <v>11</v>
      </c>
      <c r="D1129">
        <v>116705516</v>
      </c>
      <c r="E1129" t="s">
        <v>970</v>
      </c>
      <c r="F1129" t="s">
        <v>893</v>
      </c>
      <c r="G1129" t="s">
        <v>892</v>
      </c>
      <c r="H1129">
        <v>0.29642099999999999</v>
      </c>
      <c r="I1129">
        <v>6.7480899999999996E-2</v>
      </c>
      <c r="J1129">
        <v>7.7179199999999996E-3</v>
      </c>
      <c r="K1129" s="6">
        <v>1.7E-18</v>
      </c>
      <c r="L1129">
        <v>37359</v>
      </c>
    </row>
    <row r="1130" spans="1:12" x14ac:dyDescent="0.2">
      <c r="A1130" t="s">
        <v>882</v>
      </c>
      <c r="B1130" t="str">
        <f>VLOOKUP(Table2[[#This Row],[Metabolite ID]],Table18[],2,FALSE)</f>
        <v>Triglycerides in chylomicrons and extremely large VLDL</v>
      </c>
      <c r="C1130">
        <v>1</v>
      </c>
      <c r="D1130">
        <v>63086001</v>
      </c>
      <c r="E1130" t="s">
        <v>3909</v>
      </c>
      <c r="F1130" t="s">
        <v>895</v>
      </c>
      <c r="G1130" t="s">
        <v>892</v>
      </c>
      <c r="H1130">
        <v>0.66601600000000005</v>
      </c>
      <c r="I1130">
        <v>6.5792500000000004E-2</v>
      </c>
      <c r="J1130">
        <v>7.6142500000000004E-3</v>
      </c>
      <c r="K1130" s="6">
        <v>1.7E-18</v>
      </c>
      <c r="L1130">
        <v>37359</v>
      </c>
    </row>
    <row r="1131" spans="1:12" x14ac:dyDescent="0.2">
      <c r="A1131" t="s">
        <v>776</v>
      </c>
      <c r="B1131" t="str">
        <f>VLOOKUP(Table2[[#This Row],[Metabolite ID]],Table18[],2,FALSE)</f>
        <v>Free cholesterol in large HDL</v>
      </c>
      <c r="C1131">
        <v>8</v>
      </c>
      <c r="D1131">
        <v>19936687</v>
      </c>
      <c r="E1131" t="s">
        <v>997</v>
      </c>
      <c r="F1131" t="s">
        <v>892</v>
      </c>
      <c r="G1131" t="s">
        <v>893</v>
      </c>
      <c r="H1131">
        <v>0.80356399999999994</v>
      </c>
      <c r="I1131">
        <v>-7.9558799999999999E-2</v>
      </c>
      <c r="J1131">
        <v>9.0639899999999992E-3</v>
      </c>
      <c r="K1131" s="6">
        <v>1.8000000000000001E-18</v>
      </c>
      <c r="L1131">
        <v>37359</v>
      </c>
    </row>
    <row r="1132" spans="1:12" x14ac:dyDescent="0.2">
      <c r="A1132" t="s">
        <v>817</v>
      </c>
      <c r="B1132" t="str">
        <f>VLOOKUP(Table2[[#This Row],[Metabolite ID]],Table18[],2,FALSE)</f>
        <v>Phosphatidylcholines</v>
      </c>
      <c r="C1132">
        <v>2</v>
      </c>
      <c r="D1132">
        <v>21398768</v>
      </c>
      <c r="E1132" t="s">
        <v>3915</v>
      </c>
      <c r="F1132" t="s">
        <v>893</v>
      </c>
      <c r="G1132" t="s">
        <v>892</v>
      </c>
      <c r="H1132">
        <v>0.200821</v>
      </c>
      <c r="I1132">
        <v>-7.6693999999999998E-2</v>
      </c>
      <c r="J1132">
        <v>8.8132100000000001E-3</v>
      </c>
      <c r="K1132" s="6">
        <v>1.8000000000000001E-18</v>
      </c>
      <c r="L1132">
        <v>37359</v>
      </c>
    </row>
    <row r="1133" spans="1:12" x14ac:dyDescent="0.2">
      <c r="A1133" t="s">
        <v>817</v>
      </c>
      <c r="B1133" t="str">
        <f>VLOOKUP(Table2[[#This Row],[Metabolite ID]],Table18[],2,FALSE)</f>
        <v>Phosphatidylcholines</v>
      </c>
      <c r="C1133">
        <v>2</v>
      </c>
      <c r="D1133">
        <v>27730940</v>
      </c>
      <c r="E1133" t="s">
        <v>967</v>
      </c>
      <c r="F1133" t="s">
        <v>895</v>
      </c>
      <c r="G1133" t="s">
        <v>894</v>
      </c>
      <c r="H1133">
        <v>0.39604699999999998</v>
      </c>
      <c r="I1133">
        <v>6.3116900000000004E-2</v>
      </c>
      <c r="J1133">
        <v>7.2080199999999999E-3</v>
      </c>
      <c r="K1133" s="6">
        <v>1.8000000000000001E-18</v>
      </c>
      <c r="L1133">
        <v>37359</v>
      </c>
    </row>
    <row r="1134" spans="1:12" x14ac:dyDescent="0.2">
      <c r="A1134" t="s">
        <v>846</v>
      </c>
      <c r="B1134" t="str">
        <f>VLOOKUP(Table2[[#This Row],[Metabolite ID]],Table18[],2,FALSE)</f>
        <v>Total cholines</v>
      </c>
      <c r="C1134">
        <v>2</v>
      </c>
      <c r="D1134">
        <v>21398768</v>
      </c>
      <c r="E1134" t="s">
        <v>3915</v>
      </c>
      <c r="F1134" t="s">
        <v>893</v>
      </c>
      <c r="G1134" t="s">
        <v>892</v>
      </c>
      <c r="H1134">
        <v>0.200683</v>
      </c>
      <c r="I1134">
        <v>-7.6269199999999995E-2</v>
      </c>
      <c r="J1134">
        <v>8.7791599999999994E-3</v>
      </c>
      <c r="K1134" s="6">
        <v>1.8000000000000001E-18</v>
      </c>
      <c r="L1134">
        <v>37359</v>
      </c>
    </row>
    <row r="1135" spans="1:12" x14ac:dyDescent="0.2">
      <c r="A1135" t="s">
        <v>812</v>
      </c>
      <c r="B1135" t="str">
        <f>VLOOKUP(Table2[[#This Row],[Metabolite ID]],Table18[],2,FALSE)</f>
        <v>Free cholesterol in medium VLDL</v>
      </c>
      <c r="C1135">
        <v>19</v>
      </c>
      <c r="D1135">
        <v>19432290</v>
      </c>
      <c r="E1135" t="s">
        <v>1056</v>
      </c>
      <c r="F1135" t="s">
        <v>1053</v>
      </c>
      <c r="G1135" t="s">
        <v>892</v>
      </c>
      <c r="H1135">
        <v>0.93119200000000002</v>
      </c>
      <c r="I1135">
        <v>0.122366</v>
      </c>
      <c r="J1135">
        <v>1.3998500000000001E-2</v>
      </c>
      <c r="K1135" s="6">
        <v>1.8999999999999999E-18</v>
      </c>
      <c r="L1135">
        <v>37359</v>
      </c>
    </row>
    <row r="1136" spans="1:12" x14ac:dyDescent="0.2">
      <c r="A1136" t="s">
        <v>847</v>
      </c>
      <c r="B1136" t="str">
        <f>VLOOKUP(Table2[[#This Row],[Metabolite ID]],Table18[],2,FALSE)</f>
        <v>Total fatty acids</v>
      </c>
      <c r="C1136">
        <v>19</v>
      </c>
      <c r="D1136">
        <v>19432290</v>
      </c>
      <c r="E1136" t="s">
        <v>1056</v>
      </c>
      <c r="F1136" t="s">
        <v>1053</v>
      </c>
      <c r="G1136" t="s">
        <v>892</v>
      </c>
      <c r="H1136">
        <v>0.93138399999999999</v>
      </c>
      <c r="I1136">
        <v>0.12318999999999999</v>
      </c>
      <c r="J1136">
        <v>1.4090099999999999E-2</v>
      </c>
      <c r="K1136" s="6">
        <v>1.8999999999999999E-18</v>
      </c>
      <c r="L1136">
        <v>37359</v>
      </c>
    </row>
    <row r="1137" spans="1:12" x14ac:dyDescent="0.2">
      <c r="A1137" t="s">
        <v>818</v>
      </c>
      <c r="B1137" t="str">
        <f>VLOOKUP(Table2[[#This Row],[Metabolite ID]],Table18[],2,FALSE)</f>
        <v>Phenylalanine</v>
      </c>
      <c r="C1137">
        <v>4</v>
      </c>
      <c r="D1137">
        <v>155490832</v>
      </c>
      <c r="E1137" t="s">
        <v>3916</v>
      </c>
      <c r="F1137" t="s">
        <v>894</v>
      </c>
      <c r="G1137" t="s">
        <v>895</v>
      </c>
      <c r="H1137">
        <v>0.826291</v>
      </c>
      <c r="I1137">
        <v>-8.0512600000000004E-2</v>
      </c>
      <c r="J1137">
        <v>9.2154300000000001E-3</v>
      </c>
      <c r="K1137" s="6">
        <v>2.0000000000000001E-18</v>
      </c>
      <c r="L1137">
        <v>37359</v>
      </c>
    </row>
    <row r="1138" spans="1:12" x14ac:dyDescent="0.2">
      <c r="A1138" t="s">
        <v>867</v>
      </c>
      <c r="B1138" t="str">
        <f>VLOOKUP(Table2[[#This Row],[Metabolite ID]],Table18[],2,FALSE)</f>
        <v>Phospholipids in very large VLDL</v>
      </c>
      <c r="C1138">
        <v>2</v>
      </c>
      <c r="D1138">
        <v>21221035</v>
      </c>
      <c r="E1138" t="s">
        <v>1024</v>
      </c>
      <c r="F1138" t="s">
        <v>892</v>
      </c>
      <c r="G1138" t="s">
        <v>894</v>
      </c>
      <c r="H1138">
        <v>0.206844</v>
      </c>
      <c r="I1138">
        <v>-7.6312599999999994E-2</v>
      </c>
      <c r="J1138">
        <v>8.6378500000000007E-3</v>
      </c>
      <c r="K1138" s="6">
        <v>2.0000000000000001E-18</v>
      </c>
      <c r="L1138">
        <v>37359</v>
      </c>
    </row>
    <row r="1139" spans="1:12" x14ac:dyDescent="0.2">
      <c r="A1139" t="s">
        <v>841</v>
      </c>
      <c r="B1139" t="str">
        <f>VLOOKUP(Table2[[#This Row],[Metabolite ID]],Table18[],2,FALSE)</f>
        <v>Free cholesterol in small VLDL</v>
      </c>
      <c r="C1139">
        <v>19</v>
      </c>
      <c r="D1139">
        <v>11189272</v>
      </c>
      <c r="E1139" t="s">
        <v>1085</v>
      </c>
      <c r="F1139" t="s">
        <v>895</v>
      </c>
      <c r="G1139" t="s">
        <v>894</v>
      </c>
      <c r="H1139">
        <v>0.88306200000000001</v>
      </c>
      <c r="I1139">
        <v>9.2260599999999998E-2</v>
      </c>
      <c r="J1139">
        <v>1.09418E-2</v>
      </c>
      <c r="K1139" s="6">
        <v>2.1E-18</v>
      </c>
      <c r="L1139">
        <v>37359</v>
      </c>
    </row>
    <row r="1140" spans="1:12" x14ac:dyDescent="0.2">
      <c r="A1140" t="s">
        <v>844</v>
      </c>
      <c r="B1140" t="str">
        <f>VLOOKUP(Table2[[#This Row],[Metabolite ID]],Table18[],2,FALSE)</f>
        <v>Phospholipids in small VLDL</v>
      </c>
      <c r="C1140">
        <v>15</v>
      </c>
      <c r="D1140">
        <v>44027885</v>
      </c>
      <c r="E1140" t="s">
        <v>1050</v>
      </c>
      <c r="F1140" t="s">
        <v>895</v>
      </c>
      <c r="G1140" t="s">
        <v>894</v>
      </c>
      <c r="H1140">
        <v>0.97276700000000005</v>
      </c>
      <c r="I1140">
        <v>-0.191882</v>
      </c>
      <c r="J1140">
        <v>2.17416E-2</v>
      </c>
      <c r="K1140" s="6">
        <v>2.1E-18</v>
      </c>
      <c r="L1140">
        <v>37359</v>
      </c>
    </row>
    <row r="1141" spans="1:12" x14ac:dyDescent="0.2">
      <c r="A1141" t="s">
        <v>774</v>
      </c>
      <c r="B1141" t="str">
        <f>VLOOKUP(Table2[[#This Row],[Metabolite ID]],Table18[],2,FALSE)</f>
        <v>Cholesterol in large HDL</v>
      </c>
      <c r="C1141">
        <v>19</v>
      </c>
      <c r="D1141">
        <v>8429323</v>
      </c>
      <c r="E1141" t="s">
        <v>1017</v>
      </c>
      <c r="F1141" t="s">
        <v>893</v>
      </c>
      <c r="G1141" t="s">
        <v>892</v>
      </c>
      <c r="H1141">
        <v>0.980379</v>
      </c>
      <c r="I1141">
        <v>-0.22082299999999999</v>
      </c>
      <c r="J1141">
        <v>2.5456400000000001E-2</v>
      </c>
      <c r="K1141" s="6">
        <v>2.1999999999999998E-18</v>
      </c>
      <c r="L1141">
        <v>37359</v>
      </c>
    </row>
    <row r="1142" spans="1:12" x14ac:dyDescent="0.2">
      <c r="A1142" t="s">
        <v>863</v>
      </c>
      <c r="B1142" t="str">
        <f>VLOOKUP(Table2[[#This Row],[Metabolite ID]],Table18[],2,FALSE)</f>
        <v>Cholesteryl esters in very large VLDL</v>
      </c>
      <c r="C1142">
        <v>19</v>
      </c>
      <c r="D1142">
        <v>8429323</v>
      </c>
      <c r="E1142" t="s">
        <v>1017</v>
      </c>
      <c r="F1142" t="s">
        <v>893</v>
      </c>
      <c r="G1142" t="s">
        <v>892</v>
      </c>
      <c r="H1142">
        <v>0.98037700000000005</v>
      </c>
      <c r="I1142">
        <v>0.222798</v>
      </c>
      <c r="J1142">
        <v>2.5533900000000002E-2</v>
      </c>
      <c r="K1142" s="6">
        <v>2.3999999999999999E-18</v>
      </c>
      <c r="L1142">
        <v>37359</v>
      </c>
    </row>
    <row r="1143" spans="1:12" x14ac:dyDescent="0.2">
      <c r="A1143" t="s">
        <v>814</v>
      </c>
      <c r="B1143" t="str">
        <f>VLOOKUP(Table2[[#This Row],[Metabolite ID]],Table18[],2,FALSE)</f>
        <v>Concentration of medium VLDL particles</v>
      </c>
      <c r="C1143">
        <v>15</v>
      </c>
      <c r="D1143">
        <v>44027885</v>
      </c>
      <c r="E1143" t="s">
        <v>1050</v>
      </c>
      <c r="F1143" t="s">
        <v>895</v>
      </c>
      <c r="G1143" t="s">
        <v>894</v>
      </c>
      <c r="H1143">
        <v>0.97276700000000005</v>
      </c>
      <c r="I1143">
        <v>-0.190752</v>
      </c>
      <c r="J1143">
        <v>2.1762199999999999E-2</v>
      </c>
      <c r="K1143" s="6">
        <v>2.5000000000000002E-18</v>
      </c>
      <c r="L1143">
        <v>37359</v>
      </c>
    </row>
    <row r="1144" spans="1:12" x14ac:dyDescent="0.2">
      <c r="A1144" t="s">
        <v>852</v>
      </c>
      <c r="B1144" t="str">
        <f>VLOOKUP(Table2[[#This Row],[Metabolite ID]],Table18[],2,FALSE)</f>
        <v>VLDL cholesterol</v>
      </c>
      <c r="C1144">
        <v>19</v>
      </c>
      <c r="D1144">
        <v>8429323</v>
      </c>
      <c r="E1144" t="s">
        <v>1017</v>
      </c>
      <c r="F1144" t="s">
        <v>893</v>
      </c>
      <c r="G1144" t="s">
        <v>892</v>
      </c>
      <c r="H1144">
        <v>0.980379</v>
      </c>
      <c r="I1144">
        <v>0.22114200000000001</v>
      </c>
      <c r="J1144">
        <v>2.5485899999999999E-2</v>
      </c>
      <c r="K1144" s="6">
        <v>2.6999999999999999E-18</v>
      </c>
      <c r="L1144">
        <v>37359</v>
      </c>
    </row>
    <row r="1145" spans="1:12" x14ac:dyDescent="0.2">
      <c r="A1145" t="s">
        <v>790</v>
      </c>
      <c r="B1145" t="str">
        <f>VLOOKUP(Table2[[#This Row],[Metabolite ID]],Table18[],2,FALSE)</f>
        <v>Free cholesterol in large VLDL</v>
      </c>
      <c r="C1145">
        <v>1</v>
      </c>
      <c r="D1145">
        <v>63086001</v>
      </c>
      <c r="E1145" t="s">
        <v>3909</v>
      </c>
      <c r="F1145" t="s">
        <v>895</v>
      </c>
      <c r="G1145" t="s">
        <v>892</v>
      </c>
      <c r="H1145">
        <v>0.66598100000000005</v>
      </c>
      <c r="I1145">
        <v>6.5641199999999997E-2</v>
      </c>
      <c r="J1145">
        <v>7.6051000000000001E-3</v>
      </c>
      <c r="K1145" s="6">
        <v>2.8000000000000001E-18</v>
      </c>
      <c r="L1145">
        <v>37359</v>
      </c>
    </row>
    <row r="1146" spans="1:12" x14ac:dyDescent="0.2">
      <c r="A1146" t="s">
        <v>876</v>
      </c>
      <c r="B1146" t="str">
        <f>VLOOKUP(Table2[[#This Row],[Metabolite ID]],Table18[],2,FALSE)</f>
        <v>Cholesterol in chylomicrons and extremely large VLDL</v>
      </c>
      <c r="C1146">
        <v>2</v>
      </c>
      <c r="D1146">
        <v>21221035</v>
      </c>
      <c r="E1146" t="s">
        <v>1024</v>
      </c>
      <c r="F1146" t="s">
        <v>892</v>
      </c>
      <c r="G1146" t="s">
        <v>894</v>
      </c>
      <c r="H1146">
        <v>0.206844</v>
      </c>
      <c r="I1146">
        <v>-7.6054800000000006E-2</v>
      </c>
      <c r="J1146">
        <v>8.6400399999999999E-3</v>
      </c>
      <c r="K1146" s="6">
        <v>2.9E-18</v>
      </c>
      <c r="L1146">
        <v>37359</v>
      </c>
    </row>
    <row r="1147" spans="1:12" x14ac:dyDescent="0.2">
      <c r="A1147" t="s">
        <v>813</v>
      </c>
      <c r="B1147" t="str">
        <f>VLOOKUP(Table2[[#This Row],[Metabolite ID]],Table18[],2,FALSE)</f>
        <v>Total lipids in medium VLDL</v>
      </c>
      <c r="C1147">
        <v>15</v>
      </c>
      <c r="D1147">
        <v>44027885</v>
      </c>
      <c r="E1147" t="s">
        <v>1050</v>
      </c>
      <c r="F1147" t="s">
        <v>895</v>
      </c>
      <c r="G1147" t="s">
        <v>894</v>
      </c>
      <c r="H1147">
        <v>0.97276700000000005</v>
      </c>
      <c r="I1147">
        <v>-0.19020000000000001</v>
      </c>
      <c r="J1147">
        <v>2.1762E-2</v>
      </c>
      <c r="K1147" s="6">
        <v>3.1999999999999999E-18</v>
      </c>
      <c r="L1147">
        <v>37359</v>
      </c>
    </row>
    <row r="1148" spans="1:12" x14ac:dyDescent="0.2">
      <c r="A1148" t="s">
        <v>843</v>
      </c>
      <c r="B1148" t="str">
        <f>VLOOKUP(Table2[[#This Row],[Metabolite ID]],Table18[],2,FALSE)</f>
        <v>Concentration of small VLDL particles</v>
      </c>
      <c r="C1148">
        <v>15</v>
      </c>
      <c r="D1148">
        <v>44027885</v>
      </c>
      <c r="E1148" t="s">
        <v>1050</v>
      </c>
      <c r="F1148" t="s">
        <v>895</v>
      </c>
      <c r="G1148" t="s">
        <v>894</v>
      </c>
      <c r="H1148">
        <v>0.97276700000000005</v>
      </c>
      <c r="I1148">
        <v>-0.190641</v>
      </c>
      <c r="J1148">
        <v>2.1742399999999999E-2</v>
      </c>
      <c r="K1148" s="6">
        <v>3.1999999999999999E-18</v>
      </c>
      <c r="L1148">
        <v>37359</v>
      </c>
    </row>
    <row r="1149" spans="1:12" x14ac:dyDescent="0.2">
      <c r="A1149" t="s">
        <v>839</v>
      </c>
      <c r="B1149" t="str">
        <f>VLOOKUP(Table2[[#This Row],[Metabolite ID]],Table18[],2,FALSE)</f>
        <v>Cholesterol in small VLDL</v>
      </c>
      <c r="C1149">
        <v>15</v>
      </c>
      <c r="D1149">
        <v>58678720</v>
      </c>
      <c r="E1149" t="s">
        <v>3854</v>
      </c>
      <c r="F1149" t="s">
        <v>895</v>
      </c>
      <c r="G1149" t="s">
        <v>894</v>
      </c>
      <c r="H1149">
        <v>0.35014200000000001</v>
      </c>
      <c r="I1149">
        <v>6.4660400000000007E-2</v>
      </c>
      <c r="J1149">
        <v>7.3597699999999999E-3</v>
      </c>
      <c r="K1149" s="6">
        <v>3.3000000000000002E-18</v>
      </c>
      <c r="L1149">
        <v>37359</v>
      </c>
    </row>
    <row r="1150" spans="1:12" x14ac:dyDescent="0.2">
      <c r="A1150" t="s">
        <v>775</v>
      </c>
      <c r="B1150" t="str">
        <f>VLOOKUP(Table2[[#This Row],[Metabolite ID]],Table18[],2,FALSE)</f>
        <v>Cholesteryl esters in large HDL</v>
      </c>
      <c r="C1150">
        <v>17</v>
      </c>
      <c r="D1150">
        <v>41926126</v>
      </c>
      <c r="E1150" t="s">
        <v>1012</v>
      </c>
      <c r="F1150" t="s">
        <v>894</v>
      </c>
      <c r="G1150" t="s">
        <v>895</v>
      </c>
      <c r="H1150">
        <v>0.96820499999999998</v>
      </c>
      <c r="I1150">
        <v>0.16822799999999999</v>
      </c>
      <c r="J1150">
        <v>2.0179300000000001E-2</v>
      </c>
      <c r="K1150" s="6">
        <v>3.4999999999999999E-18</v>
      </c>
      <c r="L1150">
        <v>37359</v>
      </c>
    </row>
    <row r="1151" spans="1:12" x14ac:dyDescent="0.2">
      <c r="A1151" t="s">
        <v>811</v>
      </c>
      <c r="B1151" t="str">
        <f>VLOOKUP(Table2[[#This Row],[Metabolite ID]],Table18[],2,FALSE)</f>
        <v>Cholesteryl esters in medium VLDL</v>
      </c>
      <c r="C1151">
        <v>1</v>
      </c>
      <c r="D1151">
        <v>55505647</v>
      </c>
      <c r="E1151" t="s">
        <v>976</v>
      </c>
      <c r="F1151" t="s">
        <v>893</v>
      </c>
      <c r="G1151" t="s">
        <v>895</v>
      </c>
      <c r="H1151">
        <v>0.98227500000000001</v>
      </c>
      <c r="I1151">
        <v>0.22878200000000001</v>
      </c>
      <c r="J1151">
        <v>2.67733E-2</v>
      </c>
      <c r="K1151" s="6">
        <v>3.4999999999999999E-18</v>
      </c>
      <c r="L1151">
        <v>37359</v>
      </c>
    </row>
    <row r="1152" spans="1:12" x14ac:dyDescent="0.2">
      <c r="A1152" t="s">
        <v>815</v>
      </c>
      <c r="B1152" t="str">
        <f>VLOOKUP(Table2[[#This Row],[Metabolite ID]],Table18[],2,FALSE)</f>
        <v>Phospholipids in medium VLDL</v>
      </c>
      <c r="C1152">
        <v>15</v>
      </c>
      <c r="D1152">
        <v>44027885</v>
      </c>
      <c r="E1152" t="s">
        <v>1050</v>
      </c>
      <c r="F1152" t="s">
        <v>895</v>
      </c>
      <c r="G1152" t="s">
        <v>894</v>
      </c>
      <c r="H1152">
        <v>0.97276700000000005</v>
      </c>
      <c r="I1152">
        <v>-0.190086</v>
      </c>
      <c r="J1152">
        <v>2.17637E-2</v>
      </c>
      <c r="K1152" s="6">
        <v>3.4999999999999999E-18</v>
      </c>
      <c r="L1152">
        <v>37359</v>
      </c>
    </row>
    <row r="1153" spans="1:12" x14ac:dyDescent="0.2">
      <c r="A1153" t="s">
        <v>853</v>
      </c>
      <c r="B1153" t="str">
        <f>VLOOKUP(Table2[[#This Row],[Metabolite ID]],Table18[],2,FALSE)</f>
        <v>Average diameter for VLDL particles</v>
      </c>
      <c r="C1153">
        <v>15</v>
      </c>
      <c r="D1153">
        <v>58723939</v>
      </c>
      <c r="E1153" t="s">
        <v>975</v>
      </c>
      <c r="F1153" t="s">
        <v>893</v>
      </c>
      <c r="G1153" t="s">
        <v>892</v>
      </c>
      <c r="H1153">
        <v>0.784721</v>
      </c>
      <c r="I1153">
        <v>7.4260300000000001E-2</v>
      </c>
      <c r="J1153">
        <v>8.5470000000000008E-3</v>
      </c>
      <c r="K1153" s="6">
        <v>3.4999999999999999E-18</v>
      </c>
      <c r="L1153">
        <v>37359</v>
      </c>
    </row>
    <row r="1154" spans="1:12" x14ac:dyDescent="0.2">
      <c r="A1154" t="s">
        <v>860</v>
      </c>
      <c r="B1154" t="str">
        <f>VLOOKUP(Table2[[#This Row],[Metabolite ID]],Table18[],2,FALSE)</f>
        <v>Phospholipids in very large HDL</v>
      </c>
      <c r="C1154">
        <v>17</v>
      </c>
      <c r="D1154">
        <v>41926126</v>
      </c>
      <c r="E1154" t="s">
        <v>1012</v>
      </c>
      <c r="F1154" t="s">
        <v>894</v>
      </c>
      <c r="G1154" t="s">
        <v>895</v>
      </c>
      <c r="H1154">
        <v>0.96820399999999995</v>
      </c>
      <c r="I1154">
        <v>0.171989</v>
      </c>
      <c r="J1154">
        <v>2.01479E-2</v>
      </c>
      <c r="K1154" s="6">
        <v>3.7000000000000003E-18</v>
      </c>
      <c r="L1154">
        <v>37359</v>
      </c>
    </row>
    <row r="1155" spans="1:12" x14ac:dyDescent="0.2">
      <c r="A1155" t="s">
        <v>775</v>
      </c>
      <c r="B1155" t="str">
        <f>VLOOKUP(Table2[[#This Row],[Metabolite ID]],Table18[],2,FALSE)</f>
        <v>Cholesteryl esters in large HDL</v>
      </c>
      <c r="C1155">
        <v>19</v>
      </c>
      <c r="D1155">
        <v>8429323</v>
      </c>
      <c r="E1155" t="s">
        <v>1017</v>
      </c>
      <c r="F1155" t="s">
        <v>893</v>
      </c>
      <c r="G1155" t="s">
        <v>892</v>
      </c>
      <c r="H1155">
        <v>0.980379</v>
      </c>
      <c r="I1155">
        <v>-0.21890399999999999</v>
      </c>
      <c r="J1155">
        <v>2.5458399999999999E-2</v>
      </c>
      <c r="K1155" s="6">
        <v>4.0999999999999998E-18</v>
      </c>
      <c r="L1155">
        <v>37359</v>
      </c>
    </row>
    <row r="1156" spans="1:12" x14ac:dyDescent="0.2">
      <c r="A1156" t="s">
        <v>841</v>
      </c>
      <c r="B1156" t="str">
        <f>VLOOKUP(Table2[[#This Row],[Metabolite ID]],Table18[],2,FALSE)</f>
        <v>Free cholesterol in small VLDL</v>
      </c>
      <c r="C1156">
        <v>19</v>
      </c>
      <c r="D1156">
        <v>19432290</v>
      </c>
      <c r="E1156" t="s">
        <v>1056</v>
      </c>
      <c r="F1156" t="s">
        <v>1053</v>
      </c>
      <c r="G1156" t="s">
        <v>892</v>
      </c>
      <c r="H1156">
        <v>0.93119200000000002</v>
      </c>
      <c r="I1156">
        <v>0.121046</v>
      </c>
      <c r="J1156">
        <v>1.3982400000000001E-2</v>
      </c>
      <c r="K1156" s="6">
        <v>4.0999999999999998E-18</v>
      </c>
      <c r="L1156">
        <v>37359</v>
      </c>
    </row>
    <row r="1157" spans="1:12" x14ac:dyDescent="0.2">
      <c r="A1157" t="s">
        <v>793</v>
      </c>
      <c r="B1157" t="str">
        <f>VLOOKUP(Table2[[#This Row],[Metabolite ID]],Table18[],2,FALSE)</f>
        <v>Phospholipids in large VLDL</v>
      </c>
      <c r="C1157">
        <v>1</v>
      </c>
      <c r="D1157">
        <v>62929892</v>
      </c>
      <c r="E1157" t="s">
        <v>1023</v>
      </c>
      <c r="F1157" t="s">
        <v>893</v>
      </c>
      <c r="G1157" t="s">
        <v>892</v>
      </c>
      <c r="H1157">
        <v>0.35949900000000001</v>
      </c>
      <c r="I1157">
        <v>-6.4076499999999995E-2</v>
      </c>
      <c r="J1157">
        <v>7.4139999999999996E-3</v>
      </c>
      <c r="K1157" s="6">
        <v>4.2E-18</v>
      </c>
      <c r="L1157">
        <v>37359</v>
      </c>
    </row>
    <row r="1158" spans="1:12" x14ac:dyDescent="0.2">
      <c r="A1158" t="s">
        <v>865</v>
      </c>
      <c r="B1158" t="str">
        <f>VLOOKUP(Table2[[#This Row],[Metabolite ID]],Table18[],2,FALSE)</f>
        <v>Total lipids in very large VLDL</v>
      </c>
      <c r="C1158">
        <v>6</v>
      </c>
      <c r="D1158">
        <v>160508621</v>
      </c>
      <c r="E1158" t="s">
        <v>1033</v>
      </c>
      <c r="F1158" t="s">
        <v>894</v>
      </c>
      <c r="G1158" t="s">
        <v>895</v>
      </c>
      <c r="H1158">
        <v>0.98517100000000002</v>
      </c>
      <c r="I1158">
        <v>0.25769300000000001</v>
      </c>
      <c r="J1158">
        <v>2.9658500000000001E-2</v>
      </c>
      <c r="K1158" s="6">
        <v>4.3000000000000002E-18</v>
      </c>
      <c r="L1158">
        <v>37359</v>
      </c>
    </row>
    <row r="1159" spans="1:12" x14ac:dyDescent="0.2">
      <c r="A1159" t="s">
        <v>843</v>
      </c>
      <c r="B1159" t="str">
        <f>VLOOKUP(Table2[[#This Row],[Metabolite ID]],Table18[],2,FALSE)</f>
        <v>Concentration of small VLDL particles</v>
      </c>
      <c r="C1159">
        <v>15</v>
      </c>
      <c r="D1159">
        <v>58722590</v>
      </c>
      <c r="E1159" t="s">
        <v>1082</v>
      </c>
      <c r="F1159" t="s">
        <v>893</v>
      </c>
      <c r="G1159" t="s">
        <v>1081</v>
      </c>
      <c r="H1159">
        <v>0.790829</v>
      </c>
      <c r="I1159">
        <v>-7.2523500000000005E-2</v>
      </c>
      <c r="J1159">
        <v>8.63388E-3</v>
      </c>
      <c r="K1159" s="6">
        <v>4.4999999999999999E-18</v>
      </c>
      <c r="L1159">
        <v>37359</v>
      </c>
    </row>
    <row r="1160" spans="1:12" x14ac:dyDescent="0.2">
      <c r="A1160" t="s">
        <v>779</v>
      </c>
      <c r="B1160" t="str">
        <f>VLOOKUP(Table2[[#This Row],[Metabolite ID]],Table18[],2,FALSE)</f>
        <v>Phospholipids in large HDL</v>
      </c>
      <c r="C1160">
        <v>18</v>
      </c>
      <c r="D1160">
        <v>47169815</v>
      </c>
      <c r="E1160" t="s">
        <v>983</v>
      </c>
      <c r="F1160" t="s">
        <v>892</v>
      </c>
      <c r="G1160" t="s">
        <v>895</v>
      </c>
      <c r="H1160">
        <v>0.18962999999999999</v>
      </c>
      <c r="I1160">
        <v>-7.6010999999999995E-2</v>
      </c>
      <c r="J1160">
        <v>9.0087399999999995E-3</v>
      </c>
      <c r="K1160" s="6">
        <v>4.6999999999999996E-18</v>
      </c>
      <c r="L1160">
        <v>37359</v>
      </c>
    </row>
    <row r="1161" spans="1:12" x14ac:dyDescent="0.2">
      <c r="A1161" t="s">
        <v>881</v>
      </c>
      <c r="B1161" t="str">
        <f>VLOOKUP(Table2[[#This Row],[Metabolite ID]],Table18[],2,FALSE)</f>
        <v>Phospholipids in chylomicrons and extremely large VLDL</v>
      </c>
      <c r="C1161">
        <v>7</v>
      </c>
      <c r="D1161">
        <v>73015369</v>
      </c>
      <c r="E1161" t="s">
        <v>1041</v>
      </c>
      <c r="F1161" t="s">
        <v>893</v>
      </c>
      <c r="G1161" t="s">
        <v>892</v>
      </c>
      <c r="H1161">
        <v>0.87208699999999995</v>
      </c>
      <c r="I1161">
        <v>8.9944899999999994E-2</v>
      </c>
      <c r="J1161">
        <v>1.04946E-2</v>
      </c>
      <c r="K1161" s="6">
        <v>4.9000000000000001E-18</v>
      </c>
      <c r="L1161">
        <v>37359</v>
      </c>
    </row>
    <row r="1162" spans="1:12" x14ac:dyDescent="0.2">
      <c r="A1162" t="s">
        <v>847</v>
      </c>
      <c r="B1162" t="str">
        <f>VLOOKUP(Table2[[#This Row],[Metabolite ID]],Table18[],2,FALSE)</f>
        <v>Total fatty acids</v>
      </c>
      <c r="C1162">
        <v>19</v>
      </c>
      <c r="D1162">
        <v>11198187</v>
      </c>
      <c r="E1162" t="s">
        <v>3864</v>
      </c>
      <c r="F1162" t="s">
        <v>894</v>
      </c>
      <c r="G1162" t="s">
        <v>895</v>
      </c>
      <c r="H1162">
        <v>0.880332</v>
      </c>
      <c r="I1162">
        <v>9.1419200000000006E-2</v>
      </c>
      <c r="J1162">
        <v>1.0893099999999999E-2</v>
      </c>
      <c r="K1162" s="6">
        <v>5.0999999999999998E-18</v>
      </c>
      <c r="L1162">
        <v>37359</v>
      </c>
    </row>
    <row r="1163" spans="1:12" x14ac:dyDescent="0.2">
      <c r="A1163" t="s">
        <v>855</v>
      </c>
      <c r="B1163" t="str">
        <f>VLOOKUP(Table2[[#This Row],[Metabolite ID]],Table18[],2,FALSE)</f>
        <v>Cholesterol in very large HDL</v>
      </c>
      <c r="C1163">
        <v>9</v>
      </c>
      <c r="D1163">
        <v>107664301</v>
      </c>
      <c r="E1163" t="s">
        <v>3911</v>
      </c>
      <c r="F1163" t="s">
        <v>894</v>
      </c>
      <c r="G1163" t="s">
        <v>895</v>
      </c>
      <c r="H1163">
        <v>0.74674399999999996</v>
      </c>
      <c r="I1163">
        <v>6.6977900000000007E-2</v>
      </c>
      <c r="J1163">
        <v>8.0225999999999995E-3</v>
      </c>
      <c r="K1163" s="6">
        <v>5.3000000000000003E-18</v>
      </c>
      <c r="L1163">
        <v>37359</v>
      </c>
    </row>
    <row r="1164" spans="1:12" x14ac:dyDescent="0.2">
      <c r="A1164" t="s">
        <v>845</v>
      </c>
      <c r="B1164" t="str">
        <f>VLOOKUP(Table2[[#This Row],[Metabolite ID]],Table18[],2,FALSE)</f>
        <v>Triglycerides in small VLDL</v>
      </c>
      <c r="C1164">
        <v>1</v>
      </c>
      <c r="D1164">
        <v>62931632</v>
      </c>
      <c r="E1164" t="s">
        <v>1057</v>
      </c>
      <c r="F1164" t="s">
        <v>894</v>
      </c>
      <c r="G1164" t="s">
        <v>892</v>
      </c>
      <c r="H1164">
        <v>0.35761100000000001</v>
      </c>
      <c r="I1164">
        <v>-6.3799400000000006E-2</v>
      </c>
      <c r="J1164">
        <v>7.4073400000000001E-3</v>
      </c>
      <c r="K1164" s="6">
        <v>5.3999999999999998E-18</v>
      </c>
      <c r="L1164">
        <v>37359</v>
      </c>
    </row>
    <row r="1165" spans="1:12" x14ac:dyDescent="0.2">
      <c r="A1165" t="s">
        <v>756</v>
      </c>
      <c r="B1165" t="str">
        <f>VLOOKUP(Table2[[#This Row],[Metabolite ID]],Table18[],2,FALSE)</f>
        <v>Glycoprotein acetyls</v>
      </c>
      <c r="C1165">
        <v>7</v>
      </c>
      <c r="D1165">
        <v>73025975</v>
      </c>
      <c r="E1165" t="s">
        <v>1100</v>
      </c>
      <c r="F1165" t="s">
        <v>892</v>
      </c>
      <c r="G1165" t="s">
        <v>893</v>
      </c>
      <c r="H1165">
        <v>0.87210600000000005</v>
      </c>
      <c r="I1165">
        <v>9.1532199999999994E-2</v>
      </c>
      <c r="J1165">
        <v>1.0492599999999999E-2</v>
      </c>
      <c r="K1165" s="6">
        <v>5.6000000000000002E-18</v>
      </c>
      <c r="L1165">
        <v>37359</v>
      </c>
    </row>
    <row r="1166" spans="1:12" x14ac:dyDescent="0.2">
      <c r="A1166" t="s">
        <v>853</v>
      </c>
      <c r="B1166" t="str">
        <f>VLOOKUP(Table2[[#This Row],[Metabolite ID]],Table18[],2,FALSE)</f>
        <v>Average diameter for VLDL particles</v>
      </c>
      <c r="C1166">
        <v>6</v>
      </c>
      <c r="D1166">
        <v>160497542</v>
      </c>
      <c r="E1166" t="s">
        <v>3917</v>
      </c>
      <c r="F1166" t="s">
        <v>894</v>
      </c>
      <c r="G1166" t="s">
        <v>895</v>
      </c>
      <c r="H1166">
        <v>0.98479300000000003</v>
      </c>
      <c r="I1166">
        <v>0.25477100000000003</v>
      </c>
      <c r="J1166">
        <v>2.9581300000000001E-2</v>
      </c>
      <c r="K1166" s="6">
        <v>5.6000000000000002E-18</v>
      </c>
      <c r="L1166">
        <v>37359</v>
      </c>
    </row>
    <row r="1167" spans="1:12" x14ac:dyDescent="0.2">
      <c r="A1167" t="s">
        <v>839</v>
      </c>
      <c r="B1167" t="str">
        <f>VLOOKUP(Table2[[#This Row],[Metabolite ID]],Table18[],2,FALSE)</f>
        <v>Cholesterol in small VLDL</v>
      </c>
      <c r="C1167">
        <v>19</v>
      </c>
      <c r="D1167">
        <v>45302949</v>
      </c>
      <c r="E1167" t="s">
        <v>3861</v>
      </c>
      <c r="F1167" t="s">
        <v>3862</v>
      </c>
      <c r="G1167" t="s">
        <v>893</v>
      </c>
      <c r="H1167">
        <v>0.972665</v>
      </c>
      <c r="I1167">
        <v>0.197102</v>
      </c>
      <c r="J1167">
        <v>2.3394499999999999E-2</v>
      </c>
      <c r="K1167" s="6">
        <v>5.9000000000000002E-18</v>
      </c>
      <c r="L1167">
        <v>37359</v>
      </c>
    </row>
    <row r="1168" spans="1:12" x14ac:dyDescent="0.2">
      <c r="A1168" t="s">
        <v>852</v>
      </c>
      <c r="B1168" t="str">
        <f>VLOOKUP(Table2[[#This Row],[Metabolite ID]],Table18[],2,FALSE)</f>
        <v>VLDL cholesterol</v>
      </c>
      <c r="C1168">
        <v>15</v>
      </c>
      <c r="D1168">
        <v>58722590</v>
      </c>
      <c r="E1168" t="s">
        <v>1082</v>
      </c>
      <c r="F1168" t="s">
        <v>893</v>
      </c>
      <c r="G1168" t="s">
        <v>1081</v>
      </c>
      <c r="H1168">
        <v>0.790829</v>
      </c>
      <c r="I1168">
        <v>-7.3670200000000005E-2</v>
      </c>
      <c r="J1168">
        <v>8.6412899999999994E-3</v>
      </c>
      <c r="K1168" s="6">
        <v>5.9999999999999997E-18</v>
      </c>
      <c r="L1168">
        <v>37359</v>
      </c>
    </row>
    <row r="1169" spans="1:12" x14ac:dyDescent="0.2">
      <c r="A1169" t="s">
        <v>864</v>
      </c>
      <c r="B1169" t="str">
        <f>VLOOKUP(Table2[[#This Row],[Metabolite ID]],Table18[],2,FALSE)</f>
        <v>Free cholesterol in very large VLDL</v>
      </c>
      <c r="C1169">
        <v>7</v>
      </c>
      <c r="D1169">
        <v>73015369</v>
      </c>
      <c r="E1169" t="s">
        <v>1041</v>
      </c>
      <c r="F1169" t="s">
        <v>893</v>
      </c>
      <c r="G1169" t="s">
        <v>892</v>
      </c>
      <c r="H1169">
        <v>0.87208699999999995</v>
      </c>
      <c r="I1169">
        <v>8.9803599999999997E-2</v>
      </c>
      <c r="J1169">
        <v>1.04939E-2</v>
      </c>
      <c r="K1169" s="6">
        <v>6.6000000000000003E-18</v>
      </c>
      <c r="L1169">
        <v>37359</v>
      </c>
    </row>
    <row r="1170" spans="1:12" x14ac:dyDescent="0.2">
      <c r="A1170" t="s">
        <v>778</v>
      </c>
      <c r="B1170" t="str">
        <f>VLOOKUP(Table2[[#This Row],[Metabolite ID]],Table18[],2,FALSE)</f>
        <v>Concentration of large HDL particles</v>
      </c>
      <c r="C1170">
        <v>18</v>
      </c>
      <c r="D1170">
        <v>47169815</v>
      </c>
      <c r="E1170" t="s">
        <v>983</v>
      </c>
      <c r="F1170" t="s">
        <v>892</v>
      </c>
      <c r="G1170" t="s">
        <v>895</v>
      </c>
      <c r="H1170">
        <v>0.18962999999999999</v>
      </c>
      <c r="I1170">
        <v>-7.5277200000000002E-2</v>
      </c>
      <c r="J1170">
        <v>9.0043599999999994E-3</v>
      </c>
      <c r="K1170" s="6">
        <v>6.9000000000000003E-18</v>
      </c>
      <c r="L1170">
        <v>37359</v>
      </c>
    </row>
    <row r="1171" spans="1:12" x14ac:dyDescent="0.2">
      <c r="A1171" t="s">
        <v>866</v>
      </c>
      <c r="B1171" t="str">
        <f>VLOOKUP(Table2[[#This Row],[Metabolite ID]],Table18[],2,FALSE)</f>
        <v>Concentration of very large VLDL particles</v>
      </c>
      <c r="C1171">
        <v>6</v>
      </c>
      <c r="D1171">
        <v>160508621</v>
      </c>
      <c r="E1171" t="s">
        <v>1033</v>
      </c>
      <c r="F1171" t="s">
        <v>894</v>
      </c>
      <c r="G1171" t="s">
        <v>895</v>
      </c>
      <c r="H1171">
        <v>0.98517100000000002</v>
      </c>
      <c r="I1171">
        <v>0.25613599999999997</v>
      </c>
      <c r="J1171">
        <v>2.9658500000000001E-2</v>
      </c>
      <c r="K1171" s="6">
        <v>6.9000000000000003E-18</v>
      </c>
      <c r="L1171">
        <v>37359</v>
      </c>
    </row>
    <row r="1172" spans="1:12" x14ac:dyDescent="0.2">
      <c r="A1172" t="s">
        <v>841</v>
      </c>
      <c r="B1172" t="str">
        <f>VLOOKUP(Table2[[#This Row],[Metabolite ID]],Table18[],2,FALSE)</f>
        <v>Free cholesterol in small VLDL</v>
      </c>
      <c r="C1172">
        <v>16</v>
      </c>
      <c r="D1172">
        <v>57010486</v>
      </c>
      <c r="E1172" t="s">
        <v>1009</v>
      </c>
      <c r="F1172" t="s">
        <v>894</v>
      </c>
      <c r="G1172" t="s">
        <v>895</v>
      </c>
      <c r="H1172">
        <v>0.94581899999999997</v>
      </c>
      <c r="I1172">
        <v>-0.14394199999999999</v>
      </c>
      <c r="J1172">
        <v>1.6309500000000001E-2</v>
      </c>
      <c r="K1172" s="6">
        <v>7.4000000000000007E-18</v>
      </c>
      <c r="L1172">
        <v>37359</v>
      </c>
    </row>
    <row r="1173" spans="1:12" x14ac:dyDescent="0.2">
      <c r="A1173" t="s">
        <v>864</v>
      </c>
      <c r="B1173" t="str">
        <f>VLOOKUP(Table2[[#This Row],[Metabolite ID]],Table18[],2,FALSE)</f>
        <v>Free cholesterol in very large VLDL</v>
      </c>
      <c r="C1173">
        <v>1</v>
      </c>
      <c r="D1173">
        <v>63086001</v>
      </c>
      <c r="E1173" t="s">
        <v>3909</v>
      </c>
      <c r="F1173" t="s">
        <v>895</v>
      </c>
      <c r="G1173" t="s">
        <v>892</v>
      </c>
      <c r="H1173">
        <v>0.66598100000000005</v>
      </c>
      <c r="I1173">
        <v>6.4643000000000006E-2</v>
      </c>
      <c r="J1173">
        <v>7.6094700000000001E-3</v>
      </c>
      <c r="K1173" s="6">
        <v>7.5999999999999996E-18</v>
      </c>
      <c r="L1173">
        <v>37359</v>
      </c>
    </row>
    <row r="1174" spans="1:12" x14ac:dyDescent="0.2">
      <c r="A1174" t="s">
        <v>847</v>
      </c>
      <c r="B1174" t="str">
        <f>VLOOKUP(Table2[[#This Row],[Metabolite ID]],Table18[],2,FALSE)</f>
        <v>Total fatty acids</v>
      </c>
      <c r="C1174">
        <v>19</v>
      </c>
      <c r="D1174">
        <v>45430280</v>
      </c>
      <c r="E1174" t="s">
        <v>1088</v>
      </c>
      <c r="F1174" t="s">
        <v>894</v>
      </c>
      <c r="G1174" t="s">
        <v>893</v>
      </c>
      <c r="H1174">
        <v>0.46471600000000002</v>
      </c>
      <c r="I1174">
        <v>-6.4650399999999997E-2</v>
      </c>
      <c r="J1174">
        <v>7.6596600000000004E-3</v>
      </c>
      <c r="K1174" s="6">
        <v>8.4999999999999995E-18</v>
      </c>
      <c r="L1174">
        <v>37359</v>
      </c>
    </row>
    <row r="1175" spans="1:12" x14ac:dyDescent="0.2">
      <c r="A1175" t="s">
        <v>856</v>
      </c>
      <c r="B1175" t="str">
        <f>VLOOKUP(Table2[[#This Row],[Metabolite ID]],Table18[],2,FALSE)</f>
        <v>Cholesteryl esters in very large HDL</v>
      </c>
      <c r="C1175">
        <v>9</v>
      </c>
      <c r="D1175">
        <v>107647019</v>
      </c>
      <c r="E1175" t="s">
        <v>3918</v>
      </c>
      <c r="F1175" t="s">
        <v>894</v>
      </c>
      <c r="G1175" t="s">
        <v>895</v>
      </c>
      <c r="H1175">
        <v>0.89019000000000004</v>
      </c>
      <c r="I1175">
        <v>-9.6058699999999997E-2</v>
      </c>
      <c r="J1175">
        <v>1.1302599999999999E-2</v>
      </c>
      <c r="K1175" s="6">
        <v>8.6000000000000005E-18</v>
      </c>
      <c r="L1175">
        <v>37359</v>
      </c>
    </row>
    <row r="1176" spans="1:12" x14ac:dyDescent="0.2">
      <c r="A1176" t="s">
        <v>839</v>
      </c>
      <c r="B1176" t="str">
        <f>VLOOKUP(Table2[[#This Row],[Metabolite ID]],Table18[],2,FALSE)</f>
        <v>Cholesterol in small VLDL</v>
      </c>
      <c r="C1176">
        <v>19</v>
      </c>
      <c r="D1176">
        <v>11273556</v>
      </c>
      <c r="E1176" t="s">
        <v>1086</v>
      </c>
      <c r="F1176" t="s">
        <v>892</v>
      </c>
      <c r="G1176" t="s">
        <v>894</v>
      </c>
      <c r="H1176">
        <v>0.66991800000000001</v>
      </c>
      <c r="I1176">
        <v>-6.3952700000000001E-2</v>
      </c>
      <c r="J1176">
        <v>7.4584899999999999E-3</v>
      </c>
      <c r="K1176" s="6">
        <v>8.6999999999999999E-18</v>
      </c>
      <c r="L1176">
        <v>37359</v>
      </c>
    </row>
    <row r="1177" spans="1:12" x14ac:dyDescent="0.2">
      <c r="A1177" t="s">
        <v>867</v>
      </c>
      <c r="B1177" t="str">
        <f>VLOOKUP(Table2[[#This Row],[Metabolite ID]],Table18[],2,FALSE)</f>
        <v>Phospholipids in very large VLDL</v>
      </c>
      <c r="C1177">
        <v>6</v>
      </c>
      <c r="D1177">
        <v>160508621</v>
      </c>
      <c r="E1177" t="s">
        <v>1033</v>
      </c>
      <c r="F1177" t="s">
        <v>894</v>
      </c>
      <c r="G1177" t="s">
        <v>895</v>
      </c>
      <c r="H1177">
        <v>0.98517100000000002</v>
      </c>
      <c r="I1177">
        <v>0.25497500000000001</v>
      </c>
      <c r="J1177">
        <v>2.9656999999999999E-2</v>
      </c>
      <c r="K1177" s="6">
        <v>9.3999999999999993E-18</v>
      </c>
      <c r="L1177">
        <v>37359</v>
      </c>
    </row>
    <row r="1178" spans="1:12" x14ac:dyDescent="0.2">
      <c r="A1178" t="s">
        <v>756</v>
      </c>
      <c r="B1178" t="str">
        <f>VLOOKUP(Table2[[#This Row],[Metabolite ID]],Table18[],2,FALSE)</f>
        <v>Glycoprotein acetyls</v>
      </c>
      <c r="C1178">
        <v>8</v>
      </c>
      <c r="D1178">
        <v>126482077</v>
      </c>
      <c r="E1178" t="s">
        <v>3875</v>
      </c>
      <c r="F1178" t="s">
        <v>892</v>
      </c>
      <c r="G1178" t="s">
        <v>893</v>
      </c>
      <c r="H1178">
        <v>0.49648399999999998</v>
      </c>
      <c r="I1178">
        <v>5.9808899999999998E-2</v>
      </c>
      <c r="J1178">
        <v>7.0078099999999997E-3</v>
      </c>
      <c r="K1178" s="6">
        <v>1.0000000000000001E-17</v>
      </c>
      <c r="L1178">
        <v>37359</v>
      </c>
    </row>
    <row r="1179" spans="1:12" x14ac:dyDescent="0.2">
      <c r="A1179" t="s">
        <v>776</v>
      </c>
      <c r="B1179" t="str">
        <f>VLOOKUP(Table2[[#This Row],[Metabolite ID]],Table18[],2,FALSE)</f>
        <v>Free cholesterol in large HDL</v>
      </c>
      <c r="C1179">
        <v>2</v>
      </c>
      <c r="D1179">
        <v>21226560</v>
      </c>
      <c r="E1179" t="s">
        <v>988</v>
      </c>
      <c r="F1179" t="s">
        <v>892</v>
      </c>
      <c r="G1179" t="s">
        <v>893</v>
      </c>
      <c r="H1179">
        <v>0.20594699999999999</v>
      </c>
      <c r="I1179">
        <v>7.2694599999999998E-2</v>
      </c>
      <c r="J1179">
        <v>8.5985899999999997E-3</v>
      </c>
      <c r="K1179" s="6">
        <v>1.0000000000000001E-17</v>
      </c>
      <c r="L1179">
        <v>37359</v>
      </c>
    </row>
    <row r="1180" spans="1:12" x14ac:dyDescent="0.2">
      <c r="A1180" t="s">
        <v>780</v>
      </c>
      <c r="B1180" t="str">
        <f>VLOOKUP(Table2[[#This Row],[Metabolite ID]],Table18[],2,FALSE)</f>
        <v>Triglycerides in large HDL</v>
      </c>
      <c r="C1180">
        <v>18</v>
      </c>
      <c r="D1180">
        <v>47182664</v>
      </c>
      <c r="E1180" t="s">
        <v>1016</v>
      </c>
      <c r="F1180" t="s">
        <v>892</v>
      </c>
      <c r="G1180" t="s">
        <v>893</v>
      </c>
      <c r="H1180">
        <v>0.22155</v>
      </c>
      <c r="I1180">
        <v>-7.4324200000000007E-2</v>
      </c>
      <c r="J1180">
        <v>8.7588200000000005E-3</v>
      </c>
      <c r="K1180" s="6">
        <v>1.0000000000000001E-17</v>
      </c>
      <c r="L1180">
        <v>37359</v>
      </c>
    </row>
    <row r="1181" spans="1:12" x14ac:dyDescent="0.2">
      <c r="A1181" t="s">
        <v>841</v>
      </c>
      <c r="B1181" t="str">
        <f>VLOOKUP(Table2[[#This Row],[Metabolite ID]],Table18[],2,FALSE)</f>
        <v>Free cholesterol in small VLDL</v>
      </c>
      <c r="C1181">
        <v>15</v>
      </c>
      <c r="D1181">
        <v>44027885</v>
      </c>
      <c r="E1181" t="s">
        <v>1050</v>
      </c>
      <c r="F1181" t="s">
        <v>895</v>
      </c>
      <c r="G1181" t="s">
        <v>894</v>
      </c>
      <c r="H1181">
        <v>0.97276700000000005</v>
      </c>
      <c r="I1181">
        <v>-0.18796599999999999</v>
      </c>
      <c r="J1181">
        <v>2.1744800000000002E-2</v>
      </c>
      <c r="K1181" s="6">
        <v>1.0000000000000001E-17</v>
      </c>
      <c r="L1181">
        <v>37359</v>
      </c>
    </row>
    <row r="1182" spans="1:12" x14ac:dyDescent="0.2">
      <c r="A1182" t="s">
        <v>777</v>
      </c>
      <c r="B1182" t="str">
        <f>VLOOKUP(Table2[[#This Row],[Metabolite ID]],Table18[],2,FALSE)</f>
        <v>Total lipids in large HDL</v>
      </c>
      <c r="C1182">
        <v>17</v>
      </c>
      <c r="D1182">
        <v>41926126</v>
      </c>
      <c r="E1182" t="s">
        <v>1012</v>
      </c>
      <c r="F1182" t="s">
        <v>894</v>
      </c>
      <c r="G1182" t="s">
        <v>895</v>
      </c>
      <c r="H1182">
        <v>0.96820499999999998</v>
      </c>
      <c r="I1182">
        <v>0.16627600000000001</v>
      </c>
      <c r="J1182">
        <v>2.01958E-2</v>
      </c>
      <c r="K1182" s="6">
        <v>1.1E-17</v>
      </c>
      <c r="L1182">
        <v>37359</v>
      </c>
    </row>
    <row r="1183" spans="1:12" x14ac:dyDescent="0.2">
      <c r="A1183" t="s">
        <v>794</v>
      </c>
      <c r="B1183" t="str">
        <f>VLOOKUP(Table2[[#This Row],[Metabolite ID]],Table18[],2,FALSE)</f>
        <v>Triglycerides in large VLDL</v>
      </c>
      <c r="C1183">
        <v>15</v>
      </c>
      <c r="D1183">
        <v>44027885</v>
      </c>
      <c r="E1183" t="s">
        <v>1050</v>
      </c>
      <c r="F1183" t="s">
        <v>895</v>
      </c>
      <c r="G1183" t="s">
        <v>894</v>
      </c>
      <c r="H1183">
        <v>0.97276499999999999</v>
      </c>
      <c r="I1183">
        <v>-0.186891</v>
      </c>
      <c r="J1183">
        <v>2.1776400000000001E-2</v>
      </c>
      <c r="K1183" s="6">
        <v>1.1E-17</v>
      </c>
      <c r="L1183">
        <v>37359</v>
      </c>
    </row>
    <row r="1184" spans="1:12" x14ac:dyDescent="0.2">
      <c r="A1184" t="s">
        <v>882</v>
      </c>
      <c r="B1184" t="str">
        <f>VLOOKUP(Table2[[#This Row],[Metabolite ID]],Table18[],2,FALSE)</f>
        <v>Triglycerides in chylomicrons and extremely large VLDL</v>
      </c>
      <c r="C1184">
        <v>6</v>
      </c>
      <c r="D1184">
        <v>161017363</v>
      </c>
      <c r="E1184" t="s">
        <v>1039</v>
      </c>
      <c r="F1184" t="s">
        <v>893</v>
      </c>
      <c r="G1184" t="s">
        <v>892</v>
      </c>
      <c r="H1184">
        <v>0.96577800000000003</v>
      </c>
      <c r="I1184">
        <v>0.16591600000000001</v>
      </c>
      <c r="J1184">
        <v>1.9529999999999999E-2</v>
      </c>
      <c r="K1184" s="6">
        <v>1.1E-17</v>
      </c>
      <c r="L1184">
        <v>37359</v>
      </c>
    </row>
    <row r="1185" spans="1:12" x14ac:dyDescent="0.2">
      <c r="A1185" t="s">
        <v>757</v>
      </c>
      <c r="B1185" t="str">
        <f>VLOOKUP(Table2[[#This Row],[Metabolite ID]],Table18[],2,FALSE)</f>
        <v>HDL cholesterol</v>
      </c>
      <c r="C1185">
        <v>18</v>
      </c>
      <c r="D1185">
        <v>47169815</v>
      </c>
      <c r="E1185" t="s">
        <v>983</v>
      </c>
      <c r="F1185" t="s">
        <v>892</v>
      </c>
      <c r="G1185" t="s">
        <v>895</v>
      </c>
      <c r="H1185">
        <v>0.18962999999999999</v>
      </c>
      <c r="I1185">
        <v>-7.5200500000000003E-2</v>
      </c>
      <c r="J1185">
        <v>9.0101799999999996E-3</v>
      </c>
      <c r="K1185" s="6">
        <v>1.3E-17</v>
      </c>
      <c r="L1185">
        <v>37359</v>
      </c>
    </row>
    <row r="1186" spans="1:12" x14ac:dyDescent="0.2">
      <c r="A1186" t="s">
        <v>849</v>
      </c>
      <c r="B1186" t="str">
        <f>VLOOKUP(Table2[[#This Row],[Metabolite ID]],Table18[],2,FALSE)</f>
        <v>Tyrosine</v>
      </c>
      <c r="C1186">
        <v>16</v>
      </c>
      <c r="D1186">
        <v>71234001</v>
      </c>
      <c r="E1186" t="s">
        <v>3919</v>
      </c>
      <c r="F1186" t="s">
        <v>893</v>
      </c>
      <c r="G1186" t="s">
        <v>892</v>
      </c>
      <c r="H1186">
        <v>0.96887599999999996</v>
      </c>
      <c r="I1186">
        <v>-0.186247</v>
      </c>
      <c r="J1186">
        <v>2.1969800000000001E-2</v>
      </c>
      <c r="K1186" s="6">
        <v>1.3E-17</v>
      </c>
      <c r="L1186">
        <v>37359</v>
      </c>
    </row>
    <row r="1187" spans="1:12" x14ac:dyDescent="0.2">
      <c r="A1187" t="s">
        <v>758</v>
      </c>
      <c r="B1187" t="str">
        <f>VLOOKUP(Table2[[#This Row],[Metabolite ID]],Table18[],2,FALSE)</f>
        <v>Average diameter for HDL particles</v>
      </c>
      <c r="C1187">
        <v>8</v>
      </c>
      <c r="D1187">
        <v>19943027</v>
      </c>
      <c r="E1187" t="s">
        <v>3920</v>
      </c>
      <c r="F1187" t="s">
        <v>893</v>
      </c>
      <c r="G1187" t="s">
        <v>892</v>
      </c>
      <c r="H1187">
        <v>0.57198599999999999</v>
      </c>
      <c r="I1187">
        <v>-6.0709800000000001E-2</v>
      </c>
      <c r="J1187">
        <v>7.1796200000000003E-3</v>
      </c>
      <c r="K1187" s="6">
        <v>1.3999999999999999E-17</v>
      </c>
      <c r="L1187">
        <v>37359</v>
      </c>
    </row>
    <row r="1188" spans="1:12" x14ac:dyDescent="0.2">
      <c r="A1188" t="s">
        <v>791</v>
      </c>
      <c r="B1188" t="str">
        <f>VLOOKUP(Table2[[#This Row],[Metabolite ID]],Table18[],2,FALSE)</f>
        <v>Total lipids in large VLDL</v>
      </c>
      <c r="C1188">
        <v>1</v>
      </c>
      <c r="D1188">
        <v>62929892</v>
      </c>
      <c r="E1188" t="s">
        <v>1023</v>
      </c>
      <c r="F1188" t="s">
        <v>893</v>
      </c>
      <c r="G1188" t="s">
        <v>892</v>
      </c>
      <c r="H1188">
        <v>0.35948799999999997</v>
      </c>
      <c r="I1188">
        <v>-6.3391799999999998E-2</v>
      </c>
      <c r="J1188">
        <v>7.4144900000000001E-3</v>
      </c>
      <c r="K1188" s="6">
        <v>1.3999999999999999E-17</v>
      </c>
      <c r="L1188">
        <v>37359</v>
      </c>
    </row>
    <row r="1189" spans="1:12" x14ac:dyDescent="0.2">
      <c r="A1189" t="s">
        <v>816</v>
      </c>
      <c r="B1189" t="str">
        <f>VLOOKUP(Table2[[#This Row],[Metabolite ID]],Table18[],2,FALSE)</f>
        <v>Triglycerides in medium VLDL</v>
      </c>
      <c r="C1189">
        <v>8</v>
      </c>
      <c r="D1189">
        <v>19851897</v>
      </c>
      <c r="E1189" t="s">
        <v>1045</v>
      </c>
      <c r="F1189" t="s">
        <v>895</v>
      </c>
      <c r="G1189" t="s">
        <v>894</v>
      </c>
      <c r="H1189">
        <v>0.97426000000000001</v>
      </c>
      <c r="I1189">
        <v>-0.19067400000000001</v>
      </c>
      <c r="J1189">
        <v>2.2407900000000001E-2</v>
      </c>
      <c r="K1189" s="6">
        <v>1.3999999999999999E-17</v>
      </c>
      <c r="L1189">
        <v>37359</v>
      </c>
    </row>
    <row r="1190" spans="1:12" x14ac:dyDescent="0.2">
      <c r="A1190" t="s">
        <v>851</v>
      </c>
      <c r="B1190" t="str">
        <f>VLOOKUP(Table2[[#This Row],[Metabolite ID]],Table18[],2,FALSE)</f>
        <v>Valine</v>
      </c>
      <c r="C1190">
        <v>2</v>
      </c>
      <c r="D1190">
        <v>65231806</v>
      </c>
      <c r="E1190" t="s">
        <v>3921</v>
      </c>
      <c r="F1190" t="s">
        <v>892</v>
      </c>
      <c r="G1190" t="s">
        <v>895</v>
      </c>
      <c r="H1190">
        <v>0.55452500000000005</v>
      </c>
      <c r="I1190">
        <v>-6.3056200000000007E-2</v>
      </c>
      <c r="J1190">
        <v>7.4312600000000003E-3</v>
      </c>
      <c r="K1190" s="6">
        <v>1.3999999999999999E-17</v>
      </c>
      <c r="L1190">
        <v>37359</v>
      </c>
    </row>
    <row r="1191" spans="1:12" x14ac:dyDescent="0.2">
      <c r="A1191" t="s">
        <v>846</v>
      </c>
      <c r="B1191" t="str">
        <f>VLOOKUP(Table2[[#This Row],[Metabolite ID]],Table18[],2,FALSE)</f>
        <v>Total cholines</v>
      </c>
      <c r="C1191">
        <v>1</v>
      </c>
      <c r="D1191">
        <v>63156043</v>
      </c>
      <c r="E1191" t="s">
        <v>3901</v>
      </c>
      <c r="F1191" t="s">
        <v>892</v>
      </c>
      <c r="G1191" t="s">
        <v>893</v>
      </c>
      <c r="H1191">
        <v>0.34942600000000001</v>
      </c>
      <c r="I1191">
        <v>-6.3102599999999995E-2</v>
      </c>
      <c r="J1191">
        <v>7.3869499999999998E-3</v>
      </c>
      <c r="K1191" s="6">
        <v>1.6000000000000001E-17</v>
      </c>
      <c r="L1191">
        <v>37359</v>
      </c>
    </row>
    <row r="1192" spans="1:12" x14ac:dyDescent="0.2">
      <c r="A1192" t="s">
        <v>757</v>
      </c>
      <c r="B1192" t="str">
        <f>VLOOKUP(Table2[[#This Row],[Metabolite ID]],Table18[],2,FALSE)</f>
        <v>HDL cholesterol</v>
      </c>
      <c r="C1192">
        <v>17</v>
      </c>
      <c r="D1192">
        <v>41926126</v>
      </c>
      <c r="E1192" t="s">
        <v>1012</v>
      </c>
      <c r="F1192" t="s">
        <v>894</v>
      </c>
      <c r="G1192" t="s">
        <v>895</v>
      </c>
      <c r="H1192">
        <v>0.96820499999999998</v>
      </c>
      <c r="I1192">
        <v>0.166655</v>
      </c>
      <c r="J1192">
        <v>2.0211799999999999E-2</v>
      </c>
      <c r="K1192" s="6">
        <v>1.6999999999999999E-17</v>
      </c>
      <c r="L1192">
        <v>37359</v>
      </c>
    </row>
    <row r="1193" spans="1:12" x14ac:dyDescent="0.2">
      <c r="A1193" t="s">
        <v>801</v>
      </c>
      <c r="B1193" t="str">
        <f>VLOOKUP(Table2[[#This Row],[Metabolite ID]],Table18[],2,FALSE)</f>
        <v>Triglycerides in medium HDL</v>
      </c>
      <c r="C1193">
        <v>20</v>
      </c>
      <c r="D1193">
        <v>44545460</v>
      </c>
      <c r="E1193" t="s">
        <v>1089</v>
      </c>
      <c r="F1193" t="s">
        <v>893</v>
      </c>
      <c r="G1193" t="s">
        <v>892</v>
      </c>
      <c r="H1193">
        <v>0.24645500000000001</v>
      </c>
      <c r="I1193">
        <v>6.7460699999999998E-2</v>
      </c>
      <c r="J1193">
        <v>8.0926399999999999E-3</v>
      </c>
      <c r="K1193" s="6">
        <v>1.6999999999999999E-17</v>
      </c>
      <c r="L1193">
        <v>37359</v>
      </c>
    </row>
    <row r="1194" spans="1:12" x14ac:dyDescent="0.2">
      <c r="A1194" t="s">
        <v>774</v>
      </c>
      <c r="B1194" t="str">
        <f>VLOOKUP(Table2[[#This Row],[Metabolite ID]],Table18[],2,FALSE)</f>
        <v>Cholesterol in large HDL</v>
      </c>
      <c r="C1194">
        <v>8</v>
      </c>
      <c r="D1194">
        <v>19936687</v>
      </c>
      <c r="E1194" t="s">
        <v>997</v>
      </c>
      <c r="F1194" t="s">
        <v>892</v>
      </c>
      <c r="G1194" t="s">
        <v>893</v>
      </c>
      <c r="H1194">
        <v>0.80356399999999994</v>
      </c>
      <c r="I1194">
        <v>-7.6876899999999998E-2</v>
      </c>
      <c r="J1194">
        <v>9.0654199999999994E-3</v>
      </c>
      <c r="K1194" s="6">
        <v>1.8E-17</v>
      </c>
      <c r="L1194">
        <v>37359</v>
      </c>
    </row>
    <row r="1195" spans="1:12" x14ac:dyDescent="0.2">
      <c r="A1195" t="s">
        <v>779</v>
      </c>
      <c r="B1195" t="str">
        <f>VLOOKUP(Table2[[#This Row],[Metabolite ID]],Table18[],2,FALSE)</f>
        <v>Phospholipids in large HDL</v>
      </c>
      <c r="C1195">
        <v>17</v>
      </c>
      <c r="D1195">
        <v>41926126</v>
      </c>
      <c r="E1195" t="s">
        <v>1012</v>
      </c>
      <c r="F1195" t="s">
        <v>894</v>
      </c>
      <c r="G1195" t="s">
        <v>895</v>
      </c>
      <c r="H1195">
        <v>0.96820499999999998</v>
      </c>
      <c r="I1195">
        <v>0.16575799999999999</v>
      </c>
      <c r="J1195">
        <v>2.0208299999999998E-2</v>
      </c>
      <c r="K1195" s="6">
        <v>1.8E-17</v>
      </c>
      <c r="L1195">
        <v>37359</v>
      </c>
    </row>
    <row r="1196" spans="1:12" x14ac:dyDescent="0.2">
      <c r="A1196" t="s">
        <v>827</v>
      </c>
      <c r="B1196" t="str">
        <f>VLOOKUP(Table2[[#This Row],[Metabolite ID]],Table18[],2,FALSE)</f>
        <v>Total lipids in small HDL</v>
      </c>
      <c r="C1196">
        <v>11</v>
      </c>
      <c r="D1196">
        <v>116705516</v>
      </c>
      <c r="E1196" t="s">
        <v>970</v>
      </c>
      <c r="F1196" t="s">
        <v>893</v>
      </c>
      <c r="G1196" t="s">
        <v>892</v>
      </c>
      <c r="H1196">
        <v>0.29642099999999999</v>
      </c>
      <c r="I1196">
        <v>6.5434999999999993E-2</v>
      </c>
      <c r="J1196">
        <v>7.7181899999999998E-3</v>
      </c>
      <c r="K1196" s="6">
        <v>1.8E-17</v>
      </c>
      <c r="L1196">
        <v>37359</v>
      </c>
    </row>
    <row r="1197" spans="1:12" x14ac:dyDescent="0.2">
      <c r="A1197" t="s">
        <v>840</v>
      </c>
      <c r="B1197" t="str">
        <f>VLOOKUP(Table2[[#This Row],[Metabolite ID]],Table18[],2,FALSE)</f>
        <v>Cholesteryl esters in small VLDL</v>
      </c>
      <c r="C1197">
        <v>19</v>
      </c>
      <c r="D1197">
        <v>19432290</v>
      </c>
      <c r="E1197" t="s">
        <v>1056</v>
      </c>
      <c r="F1197" t="s">
        <v>1053</v>
      </c>
      <c r="G1197" t="s">
        <v>892</v>
      </c>
      <c r="H1197">
        <v>0.93118699999999999</v>
      </c>
      <c r="I1197">
        <v>0.118825</v>
      </c>
      <c r="J1197">
        <v>1.39896E-2</v>
      </c>
      <c r="K1197" s="6">
        <v>1.8E-17</v>
      </c>
      <c r="L1197">
        <v>37359</v>
      </c>
    </row>
    <row r="1198" spans="1:12" x14ac:dyDescent="0.2">
      <c r="A1198" t="s">
        <v>759</v>
      </c>
      <c r="B1198" t="str">
        <f>VLOOKUP(Table2[[#This Row],[Metabolite ID]],Table18[],2,FALSE)</f>
        <v>Triglycerides in HDL</v>
      </c>
      <c r="C1198">
        <v>16</v>
      </c>
      <c r="D1198">
        <v>56997233</v>
      </c>
      <c r="E1198" t="s">
        <v>3922</v>
      </c>
      <c r="F1198" t="s">
        <v>893</v>
      </c>
      <c r="G1198" t="s">
        <v>892</v>
      </c>
      <c r="H1198">
        <v>0.73563500000000004</v>
      </c>
      <c r="I1198">
        <v>-6.7022600000000002E-2</v>
      </c>
      <c r="J1198">
        <v>7.9715399999999992E-3</v>
      </c>
      <c r="K1198" s="6">
        <v>1.9000000000000001E-17</v>
      </c>
      <c r="L1198">
        <v>37359</v>
      </c>
    </row>
    <row r="1199" spans="1:12" x14ac:dyDescent="0.2">
      <c r="A1199" t="s">
        <v>777</v>
      </c>
      <c r="B1199" t="str">
        <f>VLOOKUP(Table2[[#This Row],[Metabolite ID]],Table18[],2,FALSE)</f>
        <v>Total lipids in large HDL</v>
      </c>
      <c r="C1199">
        <v>18</v>
      </c>
      <c r="D1199">
        <v>47169815</v>
      </c>
      <c r="E1199" t="s">
        <v>983</v>
      </c>
      <c r="F1199" t="s">
        <v>892</v>
      </c>
      <c r="G1199" t="s">
        <v>895</v>
      </c>
      <c r="H1199">
        <v>0.18962999999999999</v>
      </c>
      <c r="I1199">
        <v>-7.4285500000000004E-2</v>
      </c>
      <c r="J1199">
        <v>9.0030900000000001E-3</v>
      </c>
      <c r="K1199" s="6">
        <v>1.9000000000000001E-17</v>
      </c>
      <c r="L1199">
        <v>37359</v>
      </c>
    </row>
    <row r="1200" spans="1:12" x14ac:dyDescent="0.2">
      <c r="A1200" t="s">
        <v>798</v>
      </c>
      <c r="B1200" t="str">
        <f>VLOOKUP(Table2[[#This Row],[Metabolite ID]],Table18[],2,FALSE)</f>
        <v>Total lipids in medium HDL</v>
      </c>
      <c r="C1200">
        <v>19</v>
      </c>
      <c r="D1200">
        <v>45411941</v>
      </c>
      <c r="E1200" t="s">
        <v>1087</v>
      </c>
      <c r="F1200" t="s">
        <v>895</v>
      </c>
      <c r="G1200" t="s">
        <v>894</v>
      </c>
      <c r="H1200">
        <v>0.84428899999999996</v>
      </c>
      <c r="I1200">
        <v>8.1921099999999997E-2</v>
      </c>
      <c r="J1200">
        <v>9.6776999999999992E-3</v>
      </c>
      <c r="K1200" s="6">
        <v>1.9000000000000001E-17</v>
      </c>
      <c r="L1200">
        <v>37359</v>
      </c>
    </row>
    <row r="1201" spans="1:12" x14ac:dyDescent="0.2">
      <c r="A1201" t="s">
        <v>881</v>
      </c>
      <c r="B1201" t="str">
        <f>VLOOKUP(Table2[[#This Row],[Metabolite ID]],Table18[],2,FALSE)</f>
        <v>Phospholipids in chylomicrons and extremely large VLDL</v>
      </c>
      <c r="C1201">
        <v>6</v>
      </c>
      <c r="D1201">
        <v>161659369</v>
      </c>
      <c r="E1201" t="s">
        <v>1040</v>
      </c>
      <c r="F1201" t="s">
        <v>894</v>
      </c>
      <c r="G1201" t="s">
        <v>893</v>
      </c>
      <c r="H1201">
        <v>0.984483</v>
      </c>
      <c r="I1201">
        <v>0.252193</v>
      </c>
      <c r="J1201">
        <v>2.9797199999999999E-2</v>
      </c>
      <c r="K1201" s="6">
        <v>1.9000000000000001E-17</v>
      </c>
      <c r="L1201">
        <v>37359</v>
      </c>
    </row>
    <row r="1202" spans="1:12" x14ac:dyDescent="0.2">
      <c r="A1202" t="s">
        <v>818</v>
      </c>
      <c r="B1202" t="str">
        <f>VLOOKUP(Table2[[#This Row],[Metabolite ID]],Table18[],2,FALSE)</f>
        <v>Phenylalanine</v>
      </c>
      <c r="C1202">
        <v>3</v>
      </c>
      <c r="D1202">
        <v>186459227</v>
      </c>
      <c r="E1202" t="s">
        <v>3923</v>
      </c>
      <c r="F1202" t="s">
        <v>892</v>
      </c>
      <c r="G1202" t="s">
        <v>893</v>
      </c>
      <c r="H1202">
        <v>0.59303700000000004</v>
      </c>
      <c r="I1202">
        <v>-6.0405300000000002E-2</v>
      </c>
      <c r="J1202">
        <v>7.1285799999999998E-3</v>
      </c>
      <c r="K1202" s="6">
        <v>2.0000000000000001E-17</v>
      </c>
      <c r="L1202">
        <v>37359</v>
      </c>
    </row>
    <row r="1203" spans="1:12" x14ac:dyDescent="0.2">
      <c r="A1203" t="s">
        <v>816</v>
      </c>
      <c r="B1203" t="str">
        <f>VLOOKUP(Table2[[#This Row],[Metabolite ID]],Table18[],2,FALSE)</f>
        <v>Triglycerides in medium VLDL</v>
      </c>
      <c r="C1203">
        <v>19</v>
      </c>
      <c r="D1203">
        <v>19393890</v>
      </c>
      <c r="E1203" t="s">
        <v>1054</v>
      </c>
      <c r="F1203" t="s">
        <v>892</v>
      </c>
      <c r="G1203" t="s">
        <v>1053</v>
      </c>
      <c r="H1203">
        <v>0.92912399999999995</v>
      </c>
      <c r="I1203">
        <v>0.116385</v>
      </c>
      <c r="J1203">
        <v>1.3702799999999999E-2</v>
      </c>
      <c r="K1203" s="6">
        <v>2.0999999999999999E-17</v>
      </c>
      <c r="L1203">
        <v>37359</v>
      </c>
    </row>
    <row r="1204" spans="1:12" x14ac:dyDescent="0.2">
      <c r="A1204" t="s">
        <v>854</v>
      </c>
      <c r="B1204" t="str">
        <f>VLOOKUP(Table2[[#This Row],[Metabolite ID]],Table18[],2,FALSE)</f>
        <v>Triglycerides in VLDL</v>
      </c>
      <c r="C1204">
        <v>8</v>
      </c>
      <c r="D1204">
        <v>19851897</v>
      </c>
      <c r="E1204" t="s">
        <v>1045</v>
      </c>
      <c r="F1204" t="s">
        <v>895</v>
      </c>
      <c r="G1204" t="s">
        <v>894</v>
      </c>
      <c r="H1204">
        <v>0.97426000000000001</v>
      </c>
      <c r="I1204">
        <v>-0.19040799999999999</v>
      </c>
      <c r="J1204">
        <v>2.2406599999999999E-2</v>
      </c>
      <c r="K1204" s="6">
        <v>2.0999999999999999E-17</v>
      </c>
      <c r="L1204">
        <v>37359</v>
      </c>
    </row>
    <row r="1205" spans="1:12" x14ac:dyDescent="0.2">
      <c r="A1205" t="s">
        <v>774</v>
      </c>
      <c r="B1205" t="str">
        <f>VLOOKUP(Table2[[#This Row],[Metabolite ID]],Table18[],2,FALSE)</f>
        <v>Cholesterol in large HDL</v>
      </c>
      <c r="C1205">
        <v>2</v>
      </c>
      <c r="D1205">
        <v>21226560</v>
      </c>
      <c r="E1205" t="s">
        <v>988</v>
      </c>
      <c r="F1205" t="s">
        <v>892</v>
      </c>
      <c r="G1205" t="s">
        <v>893</v>
      </c>
      <c r="H1205">
        <v>0.20594699999999999</v>
      </c>
      <c r="I1205">
        <v>7.1588200000000005E-2</v>
      </c>
      <c r="J1205">
        <v>8.5996300000000005E-3</v>
      </c>
      <c r="K1205" s="6">
        <v>2.4999999999999999E-17</v>
      </c>
      <c r="L1205">
        <v>37359</v>
      </c>
    </row>
    <row r="1206" spans="1:12" x14ac:dyDescent="0.2">
      <c r="A1206" t="s">
        <v>778</v>
      </c>
      <c r="B1206" t="str">
        <f>VLOOKUP(Table2[[#This Row],[Metabolite ID]],Table18[],2,FALSE)</f>
        <v>Concentration of large HDL particles</v>
      </c>
      <c r="C1206">
        <v>17</v>
      </c>
      <c r="D1206">
        <v>41926126</v>
      </c>
      <c r="E1206" t="s">
        <v>1012</v>
      </c>
      <c r="F1206" t="s">
        <v>894</v>
      </c>
      <c r="G1206" t="s">
        <v>895</v>
      </c>
      <c r="H1206">
        <v>0.96820499999999998</v>
      </c>
      <c r="I1206">
        <v>0.164352</v>
      </c>
      <c r="J1206">
        <v>2.0199000000000002E-2</v>
      </c>
      <c r="K1206" s="6">
        <v>2.4999999999999999E-17</v>
      </c>
      <c r="L1206">
        <v>37359</v>
      </c>
    </row>
    <row r="1207" spans="1:12" x14ac:dyDescent="0.2">
      <c r="A1207" t="s">
        <v>792</v>
      </c>
      <c r="B1207" t="str">
        <f>VLOOKUP(Table2[[#This Row],[Metabolite ID]],Table18[],2,FALSE)</f>
        <v>Concentration of large VLDL particles</v>
      </c>
      <c r="C1207">
        <v>15</v>
      </c>
      <c r="D1207">
        <v>44027885</v>
      </c>
      <c r="E1207" t="s">
        <v>1050</v>
      </c>
      <c r="F1207" t="s">
        <v>895</v>
      </c>
      <c r="G1207" t="s">
        <v>894</v>
      </c>
      <c r="H1207">
        <v>0.97276700000000005</v>
      </c>
      <c r="I1207">
        <v>-0.18562000000000001</v>
      </c>
      <c r="J1207">
        <v>2.1779400000000001E-2</v>
      </c>
      <c r="K1207" s="6">
        <v>2.4999999999999999E-17</v>
      </c>
      <c r="L1207">
        <v>37359</v>
      </c>
    </row>
    <row r="1208" spans="1:12" x14ac:dyDescent="0.2">
      <c r="A1208" t="s">
        <v>862</v>
      </c>
      <c r="B1208" t="str">
        <f>VLOOKUP(Table2[[#This Row],[Metabolite ID]],Table18[],2,FALSE)</f>
        <v>Cholesterol in very large VLDL</v>
      </c>
      <c r="C1208">
        <v>7</v>
      </c>
      <c r="D1208">
        <v>73015369</v>
      </c>
      <c r="E1208" t="s">
        <v>1041</v>
      </c>
      <c r="F1208" t="s">
        <v>893</v>
      </c>
      <c r="G1208" t="s">
        <v>892</v>
      </c>
      <c r="H1208">
        <v>0.872089</v>
      </c>
      <c r="I1208">
        <v>8.7621099999999993E-2</v>
      </c>
      <c r="J1208">
        <v>1.04945E-2</v>
      </c>
      <c r="K1208" s="6">
        <v>2.6E-17</v>
      </c>
      <c r="L1208">
        <v>37359</v>
      </c>
    </row>
    <row r="1209" spans="1:12" x14ac:dyDescent="0.2">
      <c r="A1209" t="s">
        <v>867</v>
      </c>
      <c r="B1209" t="str">
        <f>VLOOKUP(Table2[[#This Row],[Metabolite ID]],Table18[],2,FALSE)</f>
        <v>Phospholipids in very large VLDL</v>
      </c>
      <c r="C1209">
        <v>1</v>
      </c>
      <c r="D1209">
        <v>63086001</v>
      </c>
      <c r="E1209" t="s">
        <v>3909</v>
      </c>
      <c r="F1209" t="s">
        <v>895</v>
      </c>
      <c r="G1209" t="s">
        <v>892</v>
      </c>
      <c r="H1209">
        <v>0.66598100000000005</v>
      </c>
      <c r="I1209">
        <v>6.3564099999999998E-2</v>
      </c>
      <c r="J1209">
        <v>7.6084500000000001E-3</v>
      </c>
      <c r="K1209" s="6">
        <v>2.6E-17</v>
      </c>
      <c r="L1209">
        <v>37359</v>
      </c>
    </row>
    <row r="1210" spans="1:12" x14ac:dyDescent="0.2">
      <c r="A1210" t="s">
        <v>862</v>
      </c>
      <c r="B1210" t="str">
        <f>VLOOKUP(Table2[[#This Row],[Metabolite ID]],Table18[],2,FALSE)</f>
        <v>Cholesterol in very large VLDL</v>
      </c>
      <c r="C1210">
        <v>19</v>
      </c>
      <c r="D1210">
        <v>8429323</v>
      </c>
      <c r="E1210" t="s">
        <v>1017</v>
      </c>
      <c r="F1210" t="s">
        <v>893</v>
      </c>
      <c r="G1210" t="s">
        <v>892</v>
      </c>
      <c r="H1210">
        <v>0.98037799999999997</v>
      </c>
      <c r="I1210">
        <v>0.21562500000000001</v>
      </c>
      <c r="J1210">
        <v>2.5531600000000002E-2</v>
      </c>
      <c r="K1210" s="6">
        <v>2.7000000000000001E-17</v>
      </c>
      <c r="L1210">
        <v>37359</v>
      </c>
    </row>
    <row r="1211" spans="1:12" x14ac:dyDescent="0.2">
      <c r="A1211" t="s">
        <v>873</v>
      </c>
      <c r="B1211" t="str">
        <f>VLOOKUP(Table2[[#This Row],[Metabolite ID]],Table18[],2,FALSE)</f>
        <v>Concentration of very small VLDL particles</v>
      </c>
      <c r="C1211">
        <v>16</v>
      </c>
      <c r="D1211">
        <v>57010486</v>
      </c>
      <c r="E1211" t="s">
        <v>1009</v>
      </c>
      <c r="F1211" t="s">
        <v>894</v>
      </c>
      <c r="G1211" t="s">
        <v>895</v>
      </c>
      <c r="H1211">
        <v>0.94581899999999997</v>
      </c>
      <c r="I1211">
        <v>-0.13968900000000001</v>
      </c>
      <c r="J1211">
        <v>1.6314200000000001E-2</v>
      </c>
      <c r="K1211" s="6">
        <v>2.7000000000000001E-17</v>
      </c>
      <c r="L1211">
        <v>37359</v>
      </c>
    </row>
    <row r="1212" spans="1:12" x14ac:dyDescent="0.2">
      <c r="A1212" t="s">
        <v>790</v>
      </c>
      <c r="B1212" t="str">
        <f>VLOOKUP(Table2[[#This Row],[Metabolite ID]],Table18[],2,FALSE)</f>
        <v>Free cholesterol in large VLDL</v>
      </c>
      <c r="C1212">
        <v>15</v>
      </c>
      <c r="D1212">
        <v>44027885</v>
      </c>
      <c r="E1212" t="s">
        <v>1050</v>
      </c>
      <c r="F1212" t="s">
        <v>895</v>
      </c>
      <c r="G1212" t="s">
        <v>894</v>
      </c>
      <c r="H1212">
        <v>0.97276700000000005</v>
      </c>
      <c r="I1212">
        <v>-0.18507599999999999</v>
      </c>
      <c r="J1212">
        <v>2.1779799999999998E-2</v>
      </c>
      <c r="K1212" s="6">
        <v>2.9000000000000003E-17</v>
      </c>
      <c r="L1212">
        <v>37359</v>
      </c>
    </row>
    <row r="1213" spans="1:12" x14ac:dyDescent="0.2">
      <c r="A1213" t="s">
        <v>842</v>
      </c>
      <c r="B1213" t="str">
        <f>VLOOKUP(Table2[[#This Row],[Metabolite ID]],Table18[],2,FALSE)</f>
        <v>Total lipids in small VLDL</v>
      </c>
      <c r="C1213">
        <v>15</v>
      </c>
      <c r="D1213">
        <v>44027885</v>
      </c>
      <c r="E1213" t="s">
        <v>1050</v>
      </c>
      <c r="F1213" t="s">
        <v>895</v>
      </c>
      <c r="G1213" t="s">
        <v>894</v>
      </c>
      <c r="H1213">
        <v>0.97276700000000005</v>
      </c>
      <c r="I1213">
        <v>-0.18517700000000001</v>
      </c>
      <c r="J1213">
        <v>2.1742500000000001E-2</v>
      </c>
      <c r="K1213" s="6">
        <v>2.9000000000000003E-17</v>
      </c>
      <c r="L1213">
        <v>37359</v>
      </c>
    </row>
    <row r="1214" spans="1:12" x14ac:dyDescent="0.2">
      <c r="A1214" t="s">
        <v>878</v>
      </c>
      <c r="B1214" t="str">
        <f>VLOOKUP(Table2[[#This Row],[Metabolite ID]],Table18[],2,FALSE)</f>
        <v>Free cholesterol in chylomicrons and extremely large VLDL</v>
      </c>
      <c r="C1214">
        <v>1</v>
      </c>
      <c r="D1214">
        <v>63086001</v>
      </c>
      <c r="E1214" t="s">
        <v>3909</v>
      </c>
      <c r="F1214" t="s">
        <v>895</v>
      </c>
      <c r="G1214" t="s">
        <v>892</v>
      </c>
      <c r="H1214">
        <v>0.66598100000000005</v>
      </c>
      <c r="I1214">
        <v>6.3433299999999998E-2</v>
      </c>
      <c r="J1214">
        <v>7.6111199999999999E-3</v>
      </c>
      <c r="K1214" s="6">
        <v>2.9000000000000003E-17</v>
      </c>
      <c r="L1214">
        <v>37359</v>
      </c>
    </row>
    <row r="1215" spans="1:12" x14ac:dyDescent="0.2">
      <c r="A1215" t="s">
        <v>767</v>
      </c>
      <c r="B1215" t="str">
        <f>VLOOKUP(Table2[[#This Row],[Metabolite ID]],Table18[],2,FALSE)</f>
        <v>Triglycerides in IDL</v>
      </c>
      <c r="C1215">
        <v>19</v>
      </c>
      <c r="D1215">
        <v>45382675</v>
      </c>
      <c r="E1215" t="s">
        <v>3885</v>
      </c>
      <c r="F1215" t="s">
        <v>893</v>
      </c>
      <c r="G1215" t="s">
        <v>892</v>
      </c>
      <c r="H1215">
        <v>0.95076799999999995</v>
      </c>
      <c r="I1215">
        <v>0.131518</v>
      </c>
      <c r="J1215">
        <v>1.6276800000000001E-2</v>
      </c>
      <c r="K1215" s="6">
        <v>3.0000000000000001E-17</v>
      </c>
      <c r="L1215">
        <v>37359</v>
      </c>
    </row>
    <row r="1216" spans="1:12" x14ac:dyDescent="0.2">
      <c r="A1216" t="s">
        <v>791</v>
      </c>
      <c r="B1216" t="str">
        <f>VLOOKUP(Table2[[#This Row],[Metabolite ID]],Table18[],2,FALSE)</f>
        <v>Total lipids in large VLDL</v>
      </c>
      <c r="C1216">
        <v>15</v>
      </c>
      <c r="D1216">
        <v>44027885</v>
      </c>
      <c r="E1216" t="s">
        <v>1050</v>
      </c>
      <c r="F1216" t="s">
        <v>895</v>
      </c>
      <c r="G1216" t="s">
        <v>894</v>
      </c>
      <c r="H1216">
        <v>0.97276700000000005</v>
      </c>
      <c r="I1216">
        <v>-0.18529999999999999</v>
      </c>
      <c r="J1216">
        <v>2.17795E-2</v>
      </c>
      <c r="K1216" s="6">
        <v>3.0000000000000001E-17</v>
      </c>
      <c r="L1216">
        <v>37359</v>
      </c>
    </row>
    <row r="1217" spans="1:12" x14ac:dyDescent="0.2">
      <c r="A1217" t="s">
        <v>844</v>
      </c>
      <c r="B1217" t="str">
        <f>VLOOKUP(Table2[[#This Row],[Metabolite ID]],Table18[],2,FALSE)</f>
        <v>Phospholipids in small VLDL</v>
      </c>
      <c r="C1217">
        <v>19</v>
      </c>
      <c r="D1217">
        <v>11189272</v>
      </c>
      <c r="E1217" t="s">
        <v>1085</v>
      </c>
      <c r="F1217" t="s">
        <v>895</v>
      </c>
      <c r="G1217" t="s">
        <v>894</v>
      </c>
      <c r="H1217">
        <v>0.88306200000000001</v>
      </c>
      <c r="I1217">
        <v>8.8847499999999996E-2</v>
      </c>
      <c r="J1217">
        <v>1.0939600000000001E-2</v>
      </c>
      <c r="K1217" s="6">
        <v>3.0000000000000001E-17</v>
      </c>
      <c r="L1217">
        <v>37359</v>
      </c>
    </row>
    <row r="1218" spans="1:12" x14ac:dyDescent="0.2">
      <c r="A1218" t="s">
        <v>801</v>
      </c>
      <c r="B1218" t="str">
        <f>VLOOKUP(Table2[[#This Row],[Metabolite ID]],Table18[],2,FALSE)</f>
        <v>Triglycerides in medium HDL</v>
      </c>
      <c r="C1218">
        <v>19</v>
      </c>
      <c r="D1218">
        <v>45413233</v>
      </c>
      <c r="E1218" t="s">
        <v>3853</v>
      </c>
      <c r="F1218" t="s">
        <v>893</v>
      </c>
      <c r="G1218" t="s">
        <v>895</v>
      </c>
      <c r="H1218">
        <v>0.91869000000000001</v>
      </c>
      <c r="I1218">
        <v>-0.106391</v>
      </c>
      <c r="J1218">
        <v>1.2783600000000001E-2</v>
      </c>
      <c r="K1218" s="6">
        <v>3.0999999999999998E-17</v>
      </c>
      <c r="L1218">
        <v>37359</v>
      </c>
    </row>
    <row r="1219" spans="1:12" x14ac:dyDescent="0.2">
      <c r="A1219" t="s">
        <v>846</v>
      </c>
      <c r="B1219" t="str">
        <f>VLOOKUP(Table2[[#This Row],[Metabolite ID]],Table18[],2,FALSE)</f>
        <v>Total cholines</v>
      </c>
      <c r="C1219">
        <v>1</v>
      </c>
      <c r="D1219">
        <v>55505647</v>
      </c>
      <c r="E1219" t="s">
        <v>976</v>
      </c>
      <c r="F1219" t="s">
        <v>893</v>
      </c>
      <c r="G1219" t="s">
        <v>895</v>
      </c>
      <c r="H1219">
        <v>0.98228400000000005</v>
      </c>
      <c r="I1219">
        <v>0.22958100000000001</v>
      </c>
      <c r="J1219">
        <v>2.69269E-2</v>
      </c>
      <c r="K1219" s="6">
        <v>3.2000000000000002E-17</v>
      </c>
      <c r="L1219">
        <v>37359</v>
      </c>
    </row>
    <row r="1220" spans="1:12" x14ac:dyDescent="0.2">
      <c r="A1220" t="s">
        <v>792</v>
      </c>
      <c r="B1220" t="str">
        <f>VLOOKUP(Table2[[#This Row],[Metabolite ID]],Table18[],2,FALSE)</f>
        <v>Concentration of large VLDL particles</v>
      </c>
      <c r="C1220">
        <v>1</v>
      </c>
      <c r="D1220">
        <v>62929892</v>
      </c>
      <c r="E1220" t="s">
        <v>1023</v>
      </c>
      <c r="F1220" t="s">
        <v>893</v>
      </c>
      <c r="G1220" t="s">
        <v>892</v>
      </c>
      <c r="H1220">
        <v>0.35948799999999997</v>
      </c>
      <c r="I1220">
        <v>-6.2660099999999996E-2</v>
      </c>
      <c r="J1220">
        <v>7.4144800000000002E-3</v>
      </c>
      <c r="K1220" s="6">
        <v>3.3E-17</v>
      </c>
      <c r="L1220">
        <v>37359</v>
      </c>
    </row>
    <row r="1221" spans="1:12" x14ac:dyDescent="0.2">
      <c r="A1221" t="s">
        <v>780</v>
      </c>
      <c r="B1221" t="str">
        <f>VLOOKUP(Table2[[#This Row],[Metabolite ID]],Table18[],2,FALSE)</f>
        <v>Triglycerides in large HDL</v>
      </c>
      <c r="C1221">
        <v>16</v>
      </c>
      <c r="D1221">
        <v>56991363</v>
      </c>
      <c r="E1221" t="s">
        <v>960</v>
      </c>
      <c r="F1221" t="s">
        <v>894</v>
      </c>
      <c r="G1221" t="s">
        <v>895</v>
      </c>
      <c r="H1221">
        <v>0.68096000000000001</v>
      </c>
      <c r="I1221">
        <v>-6.2592099999999998E-2</v>
      </c>
      <c r="J1221">
        <v>7.4885400000000001E-3</v>
      </c>
      <c r="K1221" s="6">
        <v>3.5999999999999999E-17</v>
      </c>
      <c r="L1221">
        <v>37359</v>
      </c>
    </row>
    <row r="1222" spans="1:12" x14ac:dyDescent="0.2">
      <c r="A1222" t="s">
        <v>873</v>
      </c>
      <c r="B1222" t="str">
        <f>VLOOKUP(Table2[[#This Row],[Metabolite ID]],Table18[],2,FALSE)</f>
        <v>Concentration of very small VLDL particles</v>
      </c>
      <c r="C1222">
        <v>19</v>
      </c>
      <c r="D1222">
        <v>45430280</v>
      </c>
      <c r="E1222" t="s">
        <v>1088</v>
      </c>
      <c r="F1222" t="s">
        <v>894</v>
      </c>
      <c r="G1222" t="s">
        <v>893</v>
      </c>
      <c r="H1222">
        <v>0.46462500000000001</v>
      </c>
      <c r="I1222">
        <v>-6.2402399999999997E-2</v>
      </c>
      <c r="J1222">
        <v>7.6115100000000002E-3</v>
      </c>
      <c r="K1222" s="6">
        <v>3.6999999999999997E-17</v>
      </c>
      <c r="L1222">
        <v>37359</v>
      </c>
    </row>
    <row r="1223" spans="1:12" x14ac:dyDescent="0.2">
      <c r="A1223" t="s">
        <v>854</v>
      </c>
      <c r="B1223" t="str">
        <f>VLOOKUP(Table2[[#This Row],[Metabolite ID]],Table18[],2,FALSE)</f>
        <v>Triglycerides in VLDL</v>
      </c>
      <c r="C1223">
        <v>1</v>
      </c>
      <c r="D1223">
        <v>62931632</v>
      </c>
      <c r="E1223" t="s">
        <v>1057</v>
      </c>
      <c r="F1223" t="s">
        <v>894</v>
      </c>
      <c r="G1223" t="s">
        <v>892</v>
      </c>
      <c r="H1223">
        <v>0.35761100000000001</v>
      </c>
      <c r="I1223">
        <v>-6.2098300000000002E-2</v>
      </c>
      <c r="J1223">
        <v>7.4121999999999999E-3</v>
      </c>
      <c r="K1223" s="6">
        <v>3.8000000000000001E-17</v>
      </c>
      <c r="L1223">
        <v>37359</v>
      </c>
    </row>
    <row r="1224" spans="1:12" x14ac:dyDescent="0.2">
      <c r="A1224" t="s">
        <v>793</v>
      </c>
      <c r="B1224" t="str">
        <f>VLOOKUP(Table2[[#This Row],[Metabolite ID]],Table18[],2,FALSE)</f>
        <v>Phospholipids in large VLDL</v>
      </c>
      <c r="C1224">
        <v>15</v>
      </c>
      <c r="D1224">
        <v>44027885</v>
      </c>
      <c r="E1224" t="s">
        <v>1050</v>
      </c>
      <c r="F1224" t="s">
        <v>895</v>
      </c>
      <c r="G1224" t="s">
        <v>894</v>
      </c>
      <c r="H1224">
        <v>0.97276399999999996</v>
      </c>
      <c r="I1224">
        <v>-0.18417600000000001</v>
      </c>
      <c r="J1224">
        <v>2.17778E-2</v>
      </c>
      <c r="K1224" s="6">
        <v>3.8999999999999999E-17</v>
      </c>
      <c r="L1224">
        <v>37359</v>
      </c>
    </row>
    <row r="1225" spans="1:12" x14ac:dyDescent="0.2">
      <c r="A1225" t="s">
        <v>881</v>
      </c>
      <c r="B1225" t="str">
        <f>VLOOKUP(Table2[[#This Row],[Metabolite ID]],Table18[],2,FALSE)</f>
        <v>Phospholipids in chylomicrons and extremely large VLDL</v>
      </c>
      <c r="C1225">
        <v>6</v>
      </c>
      <c r="D1225">
        <v>161017363</v>
      </c>
      <c r="E1225" t="s">
        <v>1039</v>
      </c>
      <c r="F1225" t="s">
        <v>893</v>
      </c>
      <c r="G1225" t="s">
        <v>892</v>
      </c>
      <c r="H1225">
        <v>0.96577400000000002</v>
      </c>
      <c r="I1225">
        <v>0.162856</v>
      </c>
      <c r="J1225">
        <v>1.9518199999999999E-2</v>
      </c>
      <c r="K1225" s="6">
        <v>3.8999999999999999E-17</v>
      </c>
      <c r="L1225">
        <v>37359</v>
      </c>
    </row>
    <row r="1226" spans="1:12" x14ac:dyDescent="0.2">
      <c r="A1226" t="s">
        <v>822</v>
      </c>
      <c r="B1226" t="str">
        <f>VLOOKUP(Table2[[#This Row],[Metabolite ID]],Table18[],2,FALSE)</f>
        <v>Total triglycerides</v>
      </c>
      <c r="C1226">
        <v>19</v>
      </c>
      <c r="D1226">
        <v>19432290</v>
      </c>
      <c r="E1226" t="s">
        <v>1056</v>
      </c>
      <c r="F1226" t="s">
        <v>1053</v>
      </c>
      <c r="G1226" t="s">
        <v>892</v>
      </c>
      <c r="H1226">
        <v>0.93119200000000002</v>
      </c>
      <c r="I1226">
        <v>0.118046</v>
      </c>
      <c r="J1226">
        <v>1.39972E-2</v>
      </c>
      <c r="K1226" s="6">
        <v>4.0000000000000003E-17</v>
      </c>
      <c r="L1226">
        <v>37359</v>
      </c>
    </row>
    <row r="1227" spans="1:12" x14ac:dyDescent="0.2">
      <c r="A1227" t="s">
        <v>842</v>
      </c>
      <c r="B1227" t="str">
        <f>VLOOKUP(Table2[[#This Row],[Metabolite ID]],Table18[],2,FALSE)</f>
        <v>Total lipids in small VLDL</v>
      </c>
      <c r="C1227">
        <v>6</v>
      </c>
      <c r="D1227">
        <v>161013013</v>
      </c>
      <c r="E1227" t="s">
        <v>1038</v>
      </c>
      <c r="F1227" t="s">
        <v>895</v>
      </c>
      <c r="G1227" t="s">
        <v>894</v>
      </c>
      <c r="H1227">
        <v>0.98456699999999997</v>
      </c>
      <c r="I1227">
        <v>0.24907799999999999</v>
      </c>
      <c r="J1227">
        <v>2.95552E-2</v>
      </c>
      <c r="K1227" s="6">
        <v>4.0000000000000003E-17</v>
      </c>
      <c r="L1227">
        <v>37359</v>
      </c>
    </row>
    <row r="1228" spans="1:12" x14ac:dyDescent="0.2">
      <c r="A1228" t="s">
        <v>870</v>
      </c>
      <c r="B1228" t="str">
        <f>VLOOKUP(Table2[[#This Row],[Metabolite ID]],Table18[],2,FALSE)</f>
        <v>Cholesteryl esters in very small VLDL</v>
      </c>
      <c r="C1228">
        <v>19</v>
      </c>
      <c r="D1228">
        <v>11273556</v>
      </c>
      <c r="E1228" t="s">
        <v>1086</v>
      </c>
      <c r="F1228" t="s">
        <v>892</v>
      </c>
      <c r="G1228" t="s">
        <v>894</v>
      </c>
      <c r="H1228">
        <v>0.66991400000000001</v>
      </c>
      <c r="I1228">
        <v>-6.23586E-2</v>
      </c>
      <c r="J1228">
        <v>7.4642199999999997E-3</v>
      </c>
      <c r="K1228" s="6">
        <v>4.0000000000000003E-17</v>
      </c>
      <c r="L1228">
        <v>37359</v>
      </c>
    </row>
    <row r="1229" spans="1:12" x14ac:dyDescent="0.2">
      <c r="A1229" t="s">
        <v>870</v>
      </c>
      <c r="B1229" t="str">
        <f>VLOOKUP(Table2[[#This Row],[Metabolite ID]],Table18[],2,FALSE)</f>
        <v>Cholesteryl esters in very small VLDL</v>
      </c>
      <c r="C1229">
        <v>19</v>
      </c>
      <c r="D1229">
        <v>45156201</v>
      </c>
      <c r="E1229" t="s">
        <v>3902</v>
      </c>
      <c r="F1229" t="s">
        <v>895</v>
      </c>
      <c r="G1229" t="s">
        <v>1020</v>
      </c>
      <c r="H1229">
        <v>0.97459899999999999</v>
      </c>
      <c r="I1229">
        <v>0.19128300000000001</v>
      </c>
      <c r="J1229">
        <v>2.2613999999999999E-2</v>
      </c>
      <c r="K1229" s="6">
        <v>4.0000000000000003E-17</v>
      </c>
      <c r="L1229">
        <v>37359</v>
      </c>
    </row>
    <row r="1230" spans="1:12" x14ac:dyDescent="0.2">
      <c r="A1230" t="s">
        <v>798</v>
      </c>
      <c r="B1230" t="str">
        <f>VLOOKUP(Table2[[#This Row],[Metabolite ID]],Table18[],2,FALSE)</f>
        <v>Total lipids in medium HDL</v>
      </c>
      <c r="C1230">
        <v>16</v>
      </c>
      <c r="D1230">
        <v>57010486</v>
      </c>
      <c r="E1230" t="s">
        <v>1009</v>
      </c>
      <c r="F1230" t="s">
        <v>894</v>
      </c>
      <c r="G1230" t="s">
        <v>895</v>
      </c>
      <c r="H1230">
        <v>0.94581899999999997</v>
      </c>
      <c r="I1230">
        <v>0.13618</v>
      </c>
      <c r="J1230">
        <v>1.63657E-2</v>
      </c>
      <c r="K1230" s="6">
        <v>4.1999999999999998E-17</v>
      </c>
      <c r="L1230">
        <v>37359</v>
      </c>
    </row>
    <row r="1231" spans="1:12" x14ac:dyDescent="0.2">
      <c r="A1231" t="s">
        <v>810</v>
      </c>
      <c r="B1231" t="str">
        <f>VLOOKUP(Table2[[#This Row],[Metabolite ID]],Table18[],2,FALSE)</f>
        <v>Cholesterol in medium VLDL</v>
      </c>
      <c r="C1231">
        <v>19</v>
      </c>
      <c r="D1231">
        <v>11189272</v>
      </c>
      <c r="E1231" t="s">
        <v>1085</v>
      </c>
      <c r="F1231" t="s">
        <v>895</v>
      </c>
      <c r="G1231" t="s">
        <v>894</v>
      </c>
      <c r="H1231">
        <v>0.88306200000000001</v>
      </c>
      <c r="I1231">
        <v>8.85301E-2</v>
      </c>
      <c r="J1231">
        <v>1.09535E-2</v>
      </c>
      <c r="K1231" s="6">
        <v>4.4E-17</v>
      </c>
      <c r="L1231">
        <v>37359</v>
      </c>
    </row>
    <row r="1232" spans="1:12" x14ac:dyDescent="0.2">
      <c r="A1232" t="s">
        <v>879</v>
      </c>
      <c r="B1232" t="str">
        <f>VLOOKUP(Table2[[#This Row],[Metabolite ID]],Table18[],2,FALSE)</f>
        <v>Total lipids in chylomicrons and extremely large VLDL</v>
      </c>
      <c r="C1232">
        <v>6</v>
      </c>
      <c r="D1232">
        <v>161659369</v>
      </c>
      <c r="E1232" t="s">
        <v>1040</v>
      </c>
      <c r="F1232" t="s">
        <v>894</v>
      </c>
      <c r="G1232" t="s">
        <v>893</v>
      </c>
      <c r="H1232">
        <v>0.984483</v>
      </c>
      <c r="I1232">
        <v>0.249696</v>
      </c>
      <c r="J1232">
        <v>2.9802200000000001E-2</v>
      </c>
      <c r="K1232" s="6">
        <v>4.4E-17</v>
      </c>
      <c r="L1232">
        <v>37359</v>
      </c>
    </row>
    <row r="1233" spans="1:12" x14ac:dyDescent="0.2">
      <c r="A1233" t="s">
        <v>880</v>
      </c>
      <c r="B1233" t="str">
        <f>VLOOKUP(Table2[[#This Row],[Metabolite ID]],Table18[],2,FALSE)</f>
        <v>Concentration of chylomicrons and extremely large VLDL particles</v>
      </c>
      <c r="C1233">
        <v>6</v>
      </c>
      <c r="D1233">
        <v>161659369</v>
      </c>
      <c r="E1233" t="s">
        <v>1040</v>
      </c>
      <c r="F1233" t="s">
        <v>894</v>
      </c>
      <c r="G1233" t="s">
        <v>893</v>
      </c>
      <c r="H1233">
        <v>0.984483</v>
      </c>
      <c r="I1233">
        <v>0.24960599999999999</v>
      </c>
      <c r="J1233">
        <v>2.98024E-2</v>
      </c>
      <c r="K1233" s="6">
        <v>4.4E-17</v>
      </c>
      <c r="L1233">
        <v>37359</v>
      </c>
    </row>
    <row r="1234" spans="1:12" x14ac:dyDescent="0.2">
      <c r="A1234" t="s">
        <v>775</v>
      </c>
      <c r="B1234" t="str">
        <f>VLOOKUP(Table2[[#This Row],[Metabolite ID]],Table18[],2,FALSE)</f>
        <v>Cholesteryl esters in large HDL</v>
      </c>
      <c r="C1234">
        <v>2</v>
      </c>
      <c r="D1234">
        <v>21226560</v>
      </c>
      <c r="E1234" t="s">
        <v>988</v>
      </c>
      <c r="F1234" t="s">
        <v>892</v>
      </c>
      <c r="G1234" t="s">
        <v>893</v>
      </c>
      <c r="H1234">
        <v>0.20594699999999999</v>
      </c>
      <c r="I1234">
        <v>7.0968199999999995E-2</v>
      </c>
      <c r="J1234">
        <v>8.6005700000000001E-3</v>
      </c>
      <c r="K1234" s="6">
        <v>4.4999999999999998E-17</v>
      </c>
      <c r="L1234">
        <v>37359</v>
      </c>
    </row>
    <row r="1235" spans="1:12" x14ac:dyDescent="0.2">
      <c r="A1235" t="s">
        <v>754</v>
      </c>
      <c r="B1235" t="str">
        <f>VLOOKUP(Table2[[#This Row],[Metabolite ID]],Table18[],2,FALSE)</f>
        <v>Glutamine</v>
      </c>
      <c r="C1235">
        <v>2</v>
      </c>
      <c r="D1235">
        <v>191781169</v>
      </c>
      <c r="E1235" t="s">
        <v>3924</v>
      </c>
      <c r="F1235" t="s">
        <v>892</v>
      </c>
      <c r="G1235" t="s">
        <v>893</v>
      </c>
      <c r="H1235">
        <v>0.73968400000000001</v>
      </c>
      <c r="I1235">
        <v>6.7866800000000005E-2</v>
      </c>
      <c r="J1235">
        <v>8.0367800000000003E-3</v>
      </c>
      <c r="K1235" s="6">
        <v>4.6000000000000002E-17</v>
      </c>
      <c r="L1235">
        <v>37359</v>
      </c>
    </row>
    <row r="1236" spans="1:12" x14ac:dyDescent="0.2">
      <c r="A1236" t="s">
        <v>775</v>
      </c>
      <c r="B1236" t="str">
        <f>VLOOKUP(Table2[[#This Row],[Metabolite ID]],Table18[],2,FALSE)</f>
        <v>Cholesteryl esters in large HDL</v>
      </c>
      <c r="C1236">
        <v>8</v>
      </c>
      <c r="D1236">
        <v>19936687</v>
      </c>
      <c r="E1236" t="s">
        <v>997</v>
      </c>
      <c r="F1236" t="s">
        <v>892</v>
      </c>
      <c r="G1236" t="s">
        <v>893</v>
      </c>
      <c r="H1236">
        <v>0.80356399999999994</v>
      </c>
      <c r="I1236">
        <v>-7.5736399999999995E-2</v>
      </c>
      <c r="J1236">
        <v>9.0664500000000002E-3</v>
      </c>
      <c r="K1236" s="6">
        <v>4.6000000000000002E-17</v>
      </c>
      <c r="L1236">
        <v>37359</v>
      </c>
    </row>
    <row r="1237" spans="1:12" x14ac:dyDescent="0.2">
      <c r="A1237" t="s">
        <v>778</v>
      </c>
      <c r="B1237" t="str">
        <f>VLOOKUP(Table2[[#This Row],[Metabolite ID]],Table18[],2,FALSE)</f>
        <v>Concentration of large HDL particles</v>
      </c>
      <c r="C1237">
        <v>15</v>
      </c>
      <c r="D1237">
        <v>58575005</v>
      </c>
      <c r="E1237" t="s">
        <v>1005</v>
      </c>
      <c r="F1237" t="s">
        <v>892</v>
      </c>
      <c r="G1237" t="s">
        <v>893</v>
      </c>
      <c r="H1237">
        <v>0.86371500000000001</v>
      </c>
      <c r="I1237">
        <v>8.8510000000000005E-2</v>
      </c>
      <c r="J1237">
        <v>1.0394199999999999E-2</v>
      </c>
      <c r="K1237" s="6">
        <v>4.7E-17</v>
      </c>
      <c r="L1237">
        <v>37359</v>
      </c>
    </row>
    <row r="1238" spans="1:12" x14ac:dyDescent="0.2">
      <c r="A1238" t="s">
        <v>859</v>
      </c>
      <c r="B1238" t="str">
        <f>VLOOKUP(Table2[[#This Row],[Metabolite ID]],Table18[],2,FALSE)</f>
        <v>Concentration of very large HDL particles</v>
      </c>
      <c r="C1238">
        <v>18</v>
      </c>
      <c r="D1238">
        <v>47182664</v>
      </c>
      <c r="E1238" t="s">
        <v>1016</v>
      </c>
      <c r="F1238" t="s">
        <v>892</v>
      </c>
      <c r="G1238" t="s">
        <v>893</v>
      </c>
      <c r="H1238">
        <v>0.221557</v>
      </c>
      <c r="I1238">
        <v>-7.1158600000000002E-2</v>
      </c>
      <c r="J1238">
        <v>8.7216700000000008E-3</v>
      </c>
      <c r="K1238" s="6">
        <v>4.7E-17</v>
      </c>
      <c r="L1238">
        <v>37359</v>
      </c>
    </row>
    <row r="1239" spans="1:12" x14ac:dyDescent="0.2">
      <c r="A1239" t="s">
        <v>882</v>
      </c>
      <c r="B1239" t="str">
        <f>VLOOKUP(Table2[[#This Row],[Metabolite ID]],Table18[],2,FALSE)</f>
        <v>Triglycerides in chylomicrons and extremely large VLDL</v>
      </c>
      <c r="C1239">
        <v>6</v>
      </c>
      <c r="D1239">
        <v>161659369</v>
      </c>
      <c r="E1239" t="s">
        <v>1040</v>
      </c>
      <c r="F1239" t="s">
        <v>894</v>
      </c>
      <c r="G1239" t="s">
        <v>893</v>
      </c>
      <c r="H1239">
        <v>0.98448100000000005</v>
      </c>
      <c r="I1239">
        <v>0.24923300000000001</v>
      </c>
      <c r="J1239">
        <v>2.9810400000000001E-2</v>
      </c>
      <c r="K1239" s="6">
        <v>4.7E-17</v>
      </c>
      <c r="L1239">
        <v>37359</v>
      </c>
    </row>
    <row r="1240" spans="1:12" x14ac:dyDescent="0.2">
      <c r="A1240" t="s">
        <v>868</v>
      </c>
      <c r="B1240" t="str">
        <f>VLOOKUP(Table2[[#This Row],[Metabolite ID]],Table18[],2,FALSE)</f>
        <v>Triglycerides in very large VLDL</v>
      </c>
      <c r="C1240">
        <v>6</v>
      </c>
      <c r="D1240">
        <v>160508621</v>
      </c>
      <c r="E1240" t="s">
        <v>1033</v>
      </c>
      <c r="F1240" t="s">
        <v>894</v>
      </c>
      <c r="G1240" t="s">
        <v>895</v>
      </c>
      <c r="H1240">
        <v>0.98519199999999996</v>
      </c>
      <c r="I1240">
        <v>0.24979999999999999</v>
      </c>
      <c r="J1240">
        <v>2.9692E-2</v>
      </c>
      <c r="K1240" s="6">
        <v>4.7999999999999997E-17</v>
      </c>
      <c r="L1240">
        <v>37359</v>
      </c>
    </row>
    <row r="1241" spans="1:12" x14ac:dyDescent="0.2">
      <c r="A1241" t="s">
        <v>847</v>
      </c>
      <c r="B1241" t="str">
        <f>VLOOKUP(Table2[[#This Row],[Metabolite ID]],Table18[],2,FALSE)</f>
        <v>Total fatty acids</v>
      </c>
      <c r="C1241">
        <v>6</v>
      </c>
      <c r="D1241">
        <v>161111700</v>
      </c>
      <c r="E1241" t="s">
        <v>1099</v>
      </c>
      <c r="F1241" t="s">
        <v>894</v>
      </c>
      <c r="G1241" t="s">
        <v>895</v>
      </c>
      <c r="H1241">
        <v>0.984352</v>
      </c>
      <c r="I1241">
        <v>0.25402999999999998</v>
      </c>
      <c r="J1241">
        <v>3.0069599999999998E-2</v>
      </c>
      <c r="K1241" s="6">
        <v>4.9999999999999999E-17</v>
      </c>
      <c r="L1241">
        <v>37359</v>
      </c>
    </row>
    <row r="1242" spans="1:12" x14ac:dyDescent="0.2">
      <c r="A1242" t="s">
        <v>855</v>
      </c>
      <c r="B1242" t="str">
        <f>VLOOKUP(Table2[[#This Row],[Metabolite ID]],Table18[],2,FALSE)</f>
        <v>Cholesterol in very large HDL</v>
      </c>
      <c r="C1242">
        <v>9</v>
      </c>
      <c r="D1242">
        <v>107647019</v>
      </c>
      <c r="E1242" t="s">
        <v>3918</v>
      </c>
      <c r="F1242" t="s">
        <v>894</v>
      </c>
      <c r="G1242" t="s">
        <v>895</v>
      </c>
      <c r="H1242">
        <v>0.89019000000000004</v>
      </c>
      <c r="I1242">
        <v>-9.3496999999999997E-2</v>
      </c>
      <c r="J1242">
        <v>1.12984E-2</v>
      </c>
      <c r="K1242" s="6">
        <v>4.9999999999999999E-17</v>
      </c>
      <c r="L1242">
        <v>37359</v>
      </c>
    </row>
    <row r="1243" spans="1:12" x14ac:dyDescent="0.2">
      <c r="A1243" t="s">
        <v>880</v>
      </c>
      <c r="B1243" t="str">
        <f>VLOOKUP(Table2[[#This Row],[Metabolite ID]],Table18[],2,FALSE)</f>
        <v>Concentration of chylomicrons and extremely large VLDL particles</v>
      </c>
      <c r="C1243">
        <v>6</v>
      </c>
      <c r="D1243">
        <v>161017363</v>
      </c>
      <c r="E1243" t="s">
        <v>1039</v>
      </c>
      <c r="F1243" t="s">
        <v>893</v>
      </c>
      <c r="G1243" t="s">
        <v>892</v>
      </c>
      <c r="H1243">
        <v>0.96577400000000002</v>
      </c>
      <c r="I1243">
        <v>0.16242799999999999</v>
      </c>
      <c r="J1243">
        <v>1.95216E-2</v>
      </c>
      <c r="K1243" s="6">
        <v>4.9999999999999999E-17</v>
      </c>
      <c r="L1243">
        <v>37359</v>
      </c>
    </row>
    <row r="1244" spans="1:12" x14ac:dyDescent="0.2">
      <c r="A1244" t="s">
        <v>843</v>
      </c>
      <c r="B1244" t="str">
        <f>VLOOKUP(Table2[[#This Row],[Metabolite ID]],Table18[],2,FALSE)</f>
        <v>Concentration of small VLDL particles</v>
      </c>
      <c r="C1244">
        <v>19</v>
      </c>
      <c r="D1244">
        <v>11189272</v>
      </c>
      <c r="E1244" t="s">
        <v>1085</v>
      </c>
      <c r="F1244" t="s">
        <v>895</v>
      </c>
      <c r="G1244" t="s">
        <v>894</v>
      </c>
      <c r="H1244">
        <v>0.88306200000000001</v>
      </c>
      <c r="I1244">
        <v>8.8326199999999994E-2</v>
      </c>
      <c r="J1244">
        <v>1.09395E-2</v>
      </c>
      <c r="K1244" s="6">
        <v>5.1000000000000003E-17</v>
      </c>
      <c r="L1244">
        <v>37359</v>
      </c>
    </row>
    <row r="1245" spans="1:12" x14ac:dyDescent="0.2">
      <c r="A1245" t="s">
        <v>759</v>
      </c>
      <c r="B1245" t="str">
        <f>VLOOKUP(Table2[[#This Row],[Metabolite ID]],Table18[],2,FALSE)</f>
        <v>Triglycerides in HDL</v>
      </c>
      <c r="C1245">
        <v>19</v>
      </c>
      <c r="D1245">
        <v>8429323</v>
      </c>
      <c r="E1245" t="s">
        <v>1017</v>
      </c>
      <c r="F1245" t="s">
        <v>893</v>
      </c>
      <c r="G1245" t="s">
        <v>892</v>
      </c>
      <c r="H1245">
        <v>0.980379</v>
      </c>
      <c r="I1245">
        <v>0.211894</v>
      </c>
      <c r="J1245">
        <v>2.5532599999999999E-2</v>
      </c>
      <c r="K1245" s="6">
        <v>5.2999999999999998E-17</v>
      </c>
      <c r="L1245">
        <v>37359</v>
      </c>
    </row>
    <row r="1246" spans="1:12" x14ac:dyDescent="0.2">
      <c r="A1246" t="s">
        <v>799</v>
      </c>
      <c r="B1246" t="str">
        <f>VLOOKUP(Table2[[#This Row],[Metabolite ID]],Table18[],2,FALSE)</f>
        <v>Concentration of medium HDL particles</v>
      </c>
      <c r="C1246">
        <v>19</v>
      </c>
      <c r="D1246">
        <v>45411941</v>
      </c>
      <c r="E1246" t="s">
        <v>1087</v>
      </c>
      <c r="F1246" t="s">
        <v>895</v>
      </c>
      <c r="G1246" t="s">
        <v>894</v>
      </c>
      <c r="H1246">
        <v>0.84428899999999996</v>
      </c>
      <c r="I1246">
        <v>8.0833100000000005E-2</v>
      </c>
      <c r="J1246">
        <v>9.6764699999999995E-3</v>
      </c>
      <c r="K1246" s="6">
        <v>5.5E-17</v>
      </c>
      <c r="L1246">
        <v>37359</v>
      </c>
    </row>
    <row r="1247" spans="1:12" x14ac:dyDescent="0.2">
      <c r="A1247" t="s">
        <v>799</v>
      </c>
      <c r="B1247" t="str">
        <f>VLOOKUP(Table2[[#This Row],[Metabolite ID]],Table18[],2,FALSE)</f>
        <v>Concentration of medium HDL particles</v>
      </c>
      <c r="C1247">
        <v>18</v>
      </c>
      <c r="D1247">
        <v>47169815</v>
      </c>
      <c r="E1247" t="s">
        <v>983</v>
      </c>
      <c r="F1247" t="s">
        <v>892</v>
      </c>
      <c r="G1247" t="s">
        <v>895</v>
      </c>
      <c r="H1247">
        <v>0.18962999999999999</v>
      </c>
      <c r="I1247">
        <v>-7.5545799999999996E-2</v>
      </c>
      <c r="J1247">
        <v>9.0295900000000005E-3</v>
      </c>
      <c r="K1247" s="6">
        <v>5.7000000000000002E-17</v>
      </c>
      <c r="L1247">
        <v>37359</v>
      </c>
    </row>
    <row r="1248" spans="1:12" x14ac:dyDescent="0.2">
      <c r="A1248" t="s">
        <v>830</v>
      </c>
      <c r="B1248" t="str">
        <f>VLOOKUP(Table2[[#This Row],[Metabolite ID]],Table18[],2,FALSE)</f>
        <v>Triglycerides in small HDL</v>
      </c>
      <c r="C1248">
        <v>7</v>
      </c>
      <c r="D1248">
        <v>73026378</v>
      </c>
      <c r="E1248" t="s">
        <v>1074</v>
      </c>
      <c r="F1248" t="s">
        <v>894</v>
      </c>
      <c r="G1248" t="s">
        <v>895</v>
      </c>
      <c r="H1248">
        <v>0.83916800000000003</v>
      </c>
      <c r="I1248">
        <v>7.9115900000000003E-2</v>
      </c>
      <c r="J1248">
        <v>9.5434100000000004E-3</v>
      </c>
      <c r="K1248" s="6">
        <v>5.8000000000000006E-17</v>
      </c>
      <c r="L1248">
        <v>37359</v>
      </c>
    </row>
    <row r="1249" spans="1:12" x14ac:dyDescent="0.2">
      <c r="A1249" t="s">
        <v>878</v>
      </c>
      <c r="B1249" t="str">
        <f>VLOOKUP(Table2[[#This Row],[Metabolite ID]],Table18[],2,FALSE)</f>
        <v>Free cholesterol in chylomicrons and extremely large VLDL</v>
      </c>
      <c r="C1249">
        <v>6</v>
      </c>
      <c r="D1249">
        <v>161659369</v>
      </c>
      <c r="E1249" t="s">
        <v>1040</v>
      </c>
      <c r="F1249" t="s">
        <v>894</v>
      </c>
      <c r="G1249" t="s">
        <v>893</v>
      </c>
      <c r="H1249">
        <v>0.984483</v>
      </c>
      <c r="I1249">
        <v>0.24823500000000001</v>
      </c>
      <c r="J1249">
        <v>2.9804799999999999E-2</v>
      </c>
      <c r="K1249" s="6">
        <v>5.8999999999999997E-17</v>
      </c>
      <c r="L1249">
        <v>37359</v>
      </c>
    </row>
    <row r="1250" spans="1:12" x14ac:dyDescent="0.2">
      <c r="A1250" t="s">
        <v>758</v>
      </c>
      <c r="B1250" t="str">
        <f>VLOOKUP(Table2[[#This Row],[Metabolite ID]],Table18[],2,FALSE)</f>
        <v>Average diameter for HDL particles</v>
      </c>
      <c r="C1250">
        <v>18</v>
      </c>
      <c r="D1250">
        <v>47182664</v>
      </c>
      <c r="E1250" t="s">
        <v>1016</v>
      </c>
      <c r="F1250" t="s">
        <v>892</v>
      </c>
      <c r="G1250" t="s">
        <v>893</v>
      </c>
      <c r="H1250">
        <v>0.221557</v>
      </c>
      <c r="I1250">
        <v>-7.0418300000000003E-2</v>
      </c>
      <c r="J1250">
        <v>8.7192999999999993E-3</v>
      </c>
      <c r="K1250" s="6">
        <v>6.1999999999999997E-17</v>
      </c>
      <c r="L1250">
        <v>37359</v>
      </c>
    </row>
    <row r="1251" spans="1:12" x14ac:dyDescent="0.2">
      <c r="A1251" t="s">
        <v>848</v>
      </c>
      <c r="B1251" t="str">
        <f>VLOOKUP(Table2[[#This Row],[Metabolite ID]],Table18[],2,FALSE)</f>
        <v>Phosphoglycerides</v>
      </c>
      <c r="C1251">
        <v>18</v>
      </c>
      <c r="D1251">
        <v>47182664</v>
      </c>
      <c r="E1251" t="s">
        <v>1016</v>
      </c>
      <c r="F1251" t="s">
        <v>892</v>
      </c>
      <c r="G1251" t="s">
        <v>893</v>
      </c>
      <c r="H1251">
        <v>0.22140000000000001</v>
      </c>
      <c r="I1251">
        <v>-7.2137000000000007E-2</v>
      </c>
      <c r="J1251">
        <v>8.7950500000000004E-3</v>
      </c>
      <c r="K1251" s="6">
        <v>6.3000000000000001E-17</v>
      </c>
      <c r="L1251">
        <v>37359</v>
      </c>
    </row>
    <row r="1252" spans="1:12" x14ac:dyDescent="0.2">
      <c r="A1252" t="s">
        <v>865</v>
      </c>
      <c r="B1252" t="str">
        <f>VLOOKUP(Table2[[#This Row],[Metabolite ID]],Table18[],2,FALSE)</f>
        <v>Total lipids in very large VLDL</v>
      </c>
      <c r="C1252">
        <v>1</v>
      </c>
      <c r="D1252">
        <v>63086001</v>
      </c>
      <c r="E1252" t="s">
        <v>3909</v>
      </c>
      <c r="F1252" t="s">
        <v>895</v>
      </c>
      <c r="G1252" t="s">
        <v>892</v>
      </c>
      <c r="H1252">
        <v>0.66598100000000005</v>
      </c>
      <c r="I1252">
        <v>6.2986899999999998E-2</v>
      </c>
      <c r="J1252">
        <v>7.6088400000000004E-3</v>
      </c>
      <c r="K1252" s="6">
        <v>6.3000000000000001E-17</v>
      </c>
      <c r="L1252">
        <v>37359</v>
      </c>
    </row>
    <row r="1253" spans="1:12" x14ac:dyDescent="0.2">
      <c r="A1253" t="s">
        <v>812</v>
      </c>
      <c r="B1253" t="str">
        <f>VLOOKUP(Table2[[#This Row],[Metabolite ID]],Table18[],2,FALSE)</f>
        <v>Free cholesterol in medium VLDL</v>
      </c>
      <c r="C1253">
        <v>16</v>
      </c>
      <c r="D1253">
        <v>56991363</v>
      </c>
      <c r="E1253" t="s">
        <v>960</v>
      </c>
      <c r="F1253" t="s">
        <v>894</v>
      </c>
      <c r="G1253" t="s">
        <v>895</v>
      </c>
      <c r="H1253">
        <v>0.68096800000000002</v>
      </c>
      <c r="I1253">
        <v>6.2396100000000003E-2</v>
      </c>
      <c r="J1253">
        <v>7.4747399999999997E-3</v>
      </c>
      <c r="K1253" s="6">
        <v>6.6E-17</v>
      </c>
      <c r="L1253">
        <v>37359</v>
      </c>
    </row>
    <row r="1254" spans="1:12" x14ac:dyDescent="0.2">
      <c r="A1254" t="s">
        <v>801</v>
      </c>
      <c r="B1254" t="str">
        <f>VLOOKUP(Table2[[#This Row],[Metabolite ID]],Table18[],2,FALSE)</f>
        <v>Triglycerides in medium HDL</v>
      </c>
      <c r="C1254">
        <v>19</v>
      </c>
      <c r="D1254">
        <v>19432290</v>
      </c>
      <c r="E1254" t="s">
        <v>1056</v>
      </c>
      <c r="F1254" t="s">
        <v>1053</v>
      </c>
      <c r="G1254" t="s">
        <v>892</v>
      </c>
      <c r="H1254">
        <v>0.93119200000000002</v>
      </c>
      <c r="I1254">
        <v>0.113691</v>
      </c>
      <c r="J1254">
        <v>1.40079E-2</v>
      </c>
      <c r="K1254" s="6">
        <v>6.7000000000000004E-17</v>
      </c>
      <c r="L1254">
        <v>37359</v>
      </c>
    </row>
    <row r="1255" spans="1:12" x14ac:dyDescent="0.2">
      <c r="A1255" t="s">
        <v>872</v>
      </c>
      <c r="B1255" t="str">
        <f>VLOOKUP(Table2[[#This Row],[Metabolite ID]],Table18[],2,FALSE)</f>
        <v>Total lipids in very small VLDL</v>
      </c>
      <c r="C1255">
        <v>16</v>
      </c>
      <c r="D1255">
        <v>57010486</v>
      </c>
      <c r="E1255" t="s">
        <v>1009</v>
      </c>
      <c r="F1255" t="s">
        <v>894</v>
      </c>
      <c r="G1255" t="s">
        <v>895</v>
      </c>
      <c r="H1255">
        <v>0.94581899999999997</v>
      </c>
      <c r="I1255">
        <v>-0.13778399999999999</v>
      </c>
      <c r="J1255">
        <v>1.6316500000000001E-2</v>
      </c>
      <c r="K1255" s="6">
        <v>6.7000000000000004E-17</v>
      </c>
      <c r="L1255">
        <v>37359</v>
      </c>
    </row>
    <row r="1256" spans="1:12" x14ac:dyDescent="0.2">
      <c r="A1256" t="s">
        <v>843</v>
      </c>
      <c r="B1256" t="str">
        <f>VLOOKUP(Table2[[#This Row],[Metabolite ID]],Table18[],2,FALSE)</f>
        <v>Concentration of small VLDL particles</v>
      </c>
      <c r="C1256">
        <v>19</v>
      </c>
      <c r="D1256">
        <v>45430280</v>
      </c>
      <c r="E1256" t="s">
        <v>1088</v>
      </c>
      <c r="F1256" t="s">
        <v>894</v>
      </c>
      <c r="G1256" t="s">
        <v>893</v>
      </c>
      <c r="H1256">
        <v>0.46462500000000001</v>
      </c>
      <c r="I1256">
        <v>-6.1748900000000002E-2</v>
      </c>
      <c r="J1256">
        <v>7.6130800000000004E-3</v>
      </c>
      <c r="K1256" s="6">
        <v>7.1999999999999999E-17</v>
      </c>
      <c r="L1256">
        <v>37359</v>
      </c>
    </row>
    <row r="1257" spans="1:12" x14ac:dyDescent="0.2">
      <c r="A1257" t="s">
        <v>778</v>
      </c>
      <c r="B1257" t="str">
        <f>VLOOKUP(Table2[[#This Row],[Metabolite ID]],Table18[],2,FALSE)</f>
        <v>Concentration of large HDL particles</v>
      </c>
      <c r="C1257">
        <v>19</v>
      </c>
      <c r="D1257">
        <v>45425178</v>
      </c>
      <c r="E1257" t="s">
        <v>3925</v>
      </c>
      <c r="F1257" t="s">
        <v>893</v>
      </c>
      <c r="G1257" t="s">
        <v>892</v>
      </c>
      <c r="H1257">
        <v>0.94558600000000004</v>
      </c>
      <c r="I1257">
        <v>-0.12771199999999999</v>
      </c>
      <c r="J1257">
        <v>1.54092E-2</v>
      </c>
      <c r="K1257" s="6">
        <v>7.7999999999999998E-17</v>
      </c>
      <c r="L1257">
        <v>37359</v>
      </c>
    </row>
    <row r="1258" spans="1:12" x14ac:dyDescent="0.2">
      <c r="A1258" t="s">
        <v>872</v>
      </c>
      <c r="B1258" t="str">
        <f>VLOOKUP(Table2[[#This Row],[Metabolite ID]],Table18[],2,FALSE)</f>
        <v>Total lipids in very small VLDL</v>
      </c>
      <c r="C1258">
        <v>2</v>
      </c>
      <c r="D1258">
        <v>27730940</v>
      </c>
      <c r="E1258" t="s">
        <v>967</v>
      </c>
      <c r="F1258" t="s">
        <v>895</v>
      </c>
      <c r="G1258" t="s">
        <v>894</v>
      </c>
      <c r="H1258">
        <v>0.39644099999999999</v>
      </c>
      <c r="I1258">
        <v>5.90614E-2</v>
      </c>
      <c r="J1258">
        <v>7.1275799999999997E-3</v>
      </c>
      <c r="K1258" s="6">
        <v>8.0999999999999997E-17</v>
      </c>
      <c r="L1258">
        <v>37359</v>
      </c>
    </row>
    <row r="1259" spans="1:12" x14ac:dyDescent="0.2">
      <c r="A1259" t="s">
        <v>873</v>
      </c>
      <c r="B1259" t="str">
        <f>VLOOKUP(Table2[[#This Row],[Metabolite ID]],Table18[],2,FALSE)</f>
        <v>Concentration of very small VLDL particles</v>
      </c>
      <c r="C1259">
        <v>11</v>
      </c>
      <c r="D1259">
        <v>61614426</v>
      </c>
      <c r="E1259" t="s">
        <v>3904</v>
      </c>
      <c r="F1259" t="s">
        <v>992</v>
      </c>
      <c r="G1259" t="s">
        <v>894</v>
      </c>
      <c r="H1259">
        <v>0.64490999999999998</v>
      </c>
      <c r="I1259">
        <v>5.9355499999999999E-2</v>
      </c>
      <c r="J1259">
        <v>7.3771100000000001E-3</v>
      </c>
      <c r="K1259" s="6">
        <v>8.0999999999999997E-17</v>
      </c>
      <c r="L1259">
        <v>37359</v>
      </c>
    </row>
    <row r="1260" spans="1:12" x14ac:dyDescent="0.2">
      <c r="A1260" t="s">
        <v>777</v>
      </c>
      <c r="B1260" t="str">
        <f>VLOOKUP(Table2[[#This Row],[Metabolite ID]],Table18[],2,FALSE)</f>
        <v>Total lipids in large HDL</v>
      </c>
      <c r="C1260">
        <v>19</v>
      </c>
      <c r="D1260">
        <v>45425178</v>
      </c>
      <c r="E1260" t="s">
        <v>3925</v>
      </c>
      <c r="F1260" t="s">
        <v>893</v>
      </c>
      <c r="G1260" t="s">
        <v>892</v>
      </c>
      <c r="H1260">
        <v>0.94558600000000004</v>
      </c>
      <c r="I1260">
        <v>-0.12762699999999999</v>
      </c>
      <c r="J1260">
        <v>1.54068E-2</v>
      </c>
      <c r="K1260" s="6">
        <v>8.2000000000000001E-17</v>
      </c>
      <c r="L1260">
        <v>37359</v>
      </c>
    </row>
    <row r="1261" spans="1:12" x14ac:dyDescent="0.2">
      <c r="A1261" t="s">
        <v>879</v>
      </c>
      <c r="B1261" t="str">
        <f>VLOOKUP(Table2[[#This Row],[Metabolite ID]],Table18[],2,FALSE)</f>
        <v>Total lipids in chylomicrons and extremely large VLDL</v>
      </c>
      <c r="C1261">
        <v>6</v>
      </c>
      <c r="D1261">
        <v>161017363</v>
      </c>
      <c r="E1261" t="s">
        <v>1039</v>
      </c>
      <c r="F1261" t="s">
        <v>893</v>
      </c>
      <c r="G1261" t="s">
        <v>892</v>
      </c>
      <c r="H1261">
        <v>0.96577400000000002</v>
      </c>
      <c r="I1261">
        <v>0.16114100000000001</v>
      </c>
      <c r="J1261">
        <v>1.9521400000000001E-2</v>
      </c>
      <c r="K1261" s="6">
        <v>8.6000000000000005E-17</v>
      </c>
      <c r="L1261">
        <v>37359</v>
      </c>
    </row>
    <row r="1262" spans="1:12" x14ac:dyDescent="0.2">
      <c r="A1262" t="s">
        <v>798</v>
      </c>
      <c r="B1262" t="str">
        <f>VLOOKUP(Table2[[#This Row],[Metabolite ID]],Table18[],2,FALSE)</f>
        <v>Total lipids in medium HDL</v>
      </c>
      <c r="C1262">
        <v>8</v>
      </c>
      <c r="D1262">
        <v>19859539</v>
      </c>
      <c r="E1262" t="s">
        <v>3910</v>
      </c>
      <c r="F1262" t="s">
        <v>893</v>
      </c>
      <c r="G1262" t="s">
        <v>892</v>
      </c>
      <c r="H1262">
        <v>0.70558100000000001</v>
      </c>
      <c r="I1262">
        <v>-6.4724500000000004E-2</v>
      </c>
      <c r="J1262">
        <v>7.6743799999999997E-3</v>
      </c>
      <c r="K1262" s="6">
        <v>9.1E-17</v>
      </c>
      <c r="L1262">
        <v>37359</v>
      </c>
    </row>
    <row r="1263" spans="1:12" x14ac:dyDescent="0.2">
      <c r="A1263" t="s">
        <v>809</v>
      </c>
      <c r="B1263" t="str">
        <f>VLOOKUP(Table2[[#This Row],[Metabolite ID]],Table18[],2,FALSE)</f>
        <v>Monounsaturated fatty acids</v>
      </c>
      <c r="C1263">
        <v>15</v>
      </c>
      <c r="D1263">
        <v>44027885</v>
      </c>
      <c r="E1263" t="s">
        <v>1050</v>
      </c>
      <c r="F1263" t="s">
        <v>895</v>
      </c>
      <c r="G1263" t="s">
        <v>894</v>
      </c>
      <c r="H1263">
        <v>0.97275999999999996</v>
      </c>
      <c r="I1263">
        <v>-0.18271599999999999</v>
      </c>
      <c r="J1263">
        <v>2.1885999999999999E-2</v>
      </c>
      <c r="K1263" s="6">
        <v>9.1E-17</v>
      </c>
      <c r="L1263">
        <v>37359</v>
      </c>
    </row>
    <row r="1264" spans="1:12" x14ac:dyDescent="0.2">
      <c r="A1264" t="s">
        <v>872</v>
      </c>
      <c r="B1264" t="str">
        <f>VLOOKUP(Table2[[#This Row],[Metabolite ID]],Table18[],2,FALSE)</f>
        <v>Total lipids in very small VLDL</v>
      </c>
      <c r="C1264">
        <v>19</v>
      </c>
      <c r="D1264">
        <v>45156201</v>
      </c>
      <c r="E1264" t="s">
        <v>3902</v>
      </c>
      <c r="F1264" t="s">
        <v>895</v>
      </c>
      <c r="G1264" t="s">
        <v>1020</v>
      </c>
      <c r="H1264">
        <v>0.97460000000000002</v>
      </c>
      <c r="I1264">
        <v>0.187887</v>
      </c>
      <c r="J1264">
        <v>2.2586200000000001E-2</v>
      </c>
      <c r="K1264" s="6">
        <v>9.2000000000000004E-17</v>
      </c>
      <c r="L1264">
        <v>37359</v>
      </c>
    </row>
    <row r="1265" spans="1:12" x14ac:dyDescent="0.2">
      <c r="A1265" t="s">
        <v>777</v>
      </c>
      <c r="B1265" t="str">
        <f>VLOOKUP(Table2[[#This Row],[Metabolite ID]],Table18[],2,FALSE)</f>
        <v>Total lipids in large HDL</v>
      </c>
      <c r="C1265">
        <v>15</v>
      </c>
      <c r="D1265">
        <v>58575005</v>
      </c>
      <c r="E1265" t="s">
        <v>1005</v>
      </c>
      <c r="F1265" t="s">
        <v>892</v>
      </c>
      <c r="G1265" t="s">
        <v>893</v>
      </c>
      <c r="H1265">
        <v>0.86371500000000001</v>
      </c>
      <c r="I1265">
        <v>8.7618299999999996E-2</v>
      </c>
      <c r="J1265">
        <v>1.03929E-2</v>
      </c>
      <c r="K1265" s="6">
        <v>9.5999999999999995E-17</v>
      </c>
      <c r="L1265">
        <v>37359</v>
      </c>
    </row>
    <row r="1266" spans="1:12" x14ac:dyDescent="0.2">
      <c r="A1266" t="s">
        <v>841</v>
      </c>
      <c r="B1266" t="str">
        <f>VLOOKUP(Table2[[#This Row],[Metabolite ID]],Table18[],2,FALSE)</f>
        <v>Free cholesterol in small VLDL</v>
      </c>
      <c r="C1266">
        <v>8</v>
      </c>
      <c r="D1266">
        <v>19936687</v>
      </c>
      <c r="E1266" t="s">
        <v>997</v>
      </c>
      <c r="F1266" t="s">
        <v>892</v>
      </c>
      <c r="G1266" t="s">
        <v>893</v>
      </c>
      <c r="H1266">
        <v>0.80356399999999994</v>
      </c>
      <c r="I1266">
        <v>7.4710600000000002E-2</v>
      </c>
      <c r="J1266">
        <v>9.0705999999999998E-3</v>
      </c>
      <c r="K1266" s="6">
        <v>9.5999999999999995E-17</v>
      </c>
      <c r="L1266">
        <v>37359</v>
      </c>
    </row>
    <row r="1267" spans="1:12" x14ac:dyDescent="0.2">
      <c r="A1267" t="s">
        <v>839</v>
      </c>
      <c r="B1267" t="str">
        <f>VLOOKUP(Table2[[#This Row],[Metabolite ID]],Table18[],2,FALSE)</f>
        <v>Cholesterol in small VLDL</v>
      </c>
      <c r="C1267">
        <v>19</v>
      </c>
      <c r="D1267">
        <v>8429323</v>
      </c>
      <c r="E1267" t="s">
        <v>1017</v>
      </c>
      <c r="F1267" t="s">
        <v>893</v>
      </c>
      <c r="G1267" t="s">
        <v>892</v>
      </c>
      <c r="H1267">
        <v>0.980379</v>
      </c>
      <c r="I1267">
        <v>0.21010100000000001</v>
      </c>
      <c r="J1267">
        <v>2.5476200000000001E-2</v>
      </c>
      <c r="K1267" s="6">
        <v>9.9999999999999998E-17</v>
      </c>
      <c r="L1267">
        <v>37359</v>
      </c>
    </row>
    <row r="1268" spans="1:12" x14ac:dyDescent="0.2">
      <c r="A1268" t="s">
        <v>845</v>
      </c>
      <c r="B1268" t="str">
        <f>VLOOKUP(Table2[[#This Row],[Metabolite ID]],Table18[],2,FALSE)</f>
        <v>Triglycerides in small VLDL</v>
      </c>
      <c r="C1268">
        <v>19</v>
      </c>
      <c r="D1268">
        <v>19432290</v>
      </c>
      <c r="E1268" t="s">
        <v>1056</v>
      </c>
      <c r="F1268" t="s">
        <v>1053</v>
      </c>
      <c r="G1268" t="s">
        <v>892</v>
      </c>
      <c r="H1268">
        <v>0.93119200000000002</v>
      </c>
      <c r="I1268">
        <v>0.115012</v>
      </c>
      <c r="J1268">
        <v>1.39866E-2</v>
      </c>
      <c r="K1268" s="6">
        <v>9.9999999999999998E-17</v>
      </c>
      <c r="L1268">
        <v>37359</v>
      </c>
    </row>
    <row r="1269" spans="1:12" x14ac:dyDescent="0.2">
      <c r="A1269" t="s">
        <v>854</v>
      </c>
      <c r="B1269" t="str">
        <f>VLOOKUP(Table2[[#This Row],[Metabolite ID]],Table18[],2,FALSE)</f>
        <v>Triglycerides in VLDL</v>
      </c>
      <c r="C1269">
        <v>19</v>
      </c>
      <c r="D1269">
        <v>19393890</v>
      </c>
      <c r="E1269" t="s">
        <v>1054</v>
      </c>
      <c r="F1269" t="s">
        <v>892</v>
      </c>
      <c r="G1269" t="s">
        <v>1053</v>
      </c>
      <c r="H1269">
        <v>0.92912399999999995</v>
      </c>
      <c r="I1269">
        <v>0.113895</v>
      </c>
      <c r="J1269">
        <v>1.3701700000000001E-2</v>
      </c>
      <c r="K1269" s="6">
        <v>9.9999999999999998E-17</v>
      </c>
      <c r="L1269">
        <v>37359</v>
      </c>
    </row>
    <row r="1270" spans="1:12" x14ac:dyDescent="0.2">
      <c r="A1270" t="s">
        <v>787</v>
      </c>
      <c r="B1270" t="str">
        <f>VLOOKUP(Table2[[#This Row],[Metabolite ID]],Table18[],2,FALSE)</f>
        <v>Triglycerides in large LDL</v>
      </c>
      <c r="C1270">
        <v>15</v>
      </c>
      <c r="D1270">
        <v>44027885</v>
      </c>
      <c r="E1270" t="s">
        <v>1050</v>
      </c>
      <c r="F1270" t="s">
        <v>895</v>
      </c>
      <c r="G1270" t="s">
        <v>894</v>
      </c>
      <c r="H1270">
        <v>0.97276700000000005</v>
      </c>
      <c r="I1270">
        <v>-0.17972399999999999</v>
      </c>
      <c r="J1270">
        <v>2.1766799999999999E-2</v>
      </c>
      <c r="K1270" s="6">
        <v>1.1E-16</v>
      </c>
      <c r="L1270">
        <v>37359</v>
      </c>
    </row>
    <row r="1271" spans="1:12" x14ac:dyDescent="0.2">
      <c r="A1271" t="s">
        <v>789</v>
      </c>
      <c r="B1271" t="str">
        <f>VLOOKUP(Table2[[#This Row],[Metabolite ID]],Table18[],2,FALSE)</f>
        <v>Cholesteryl esters in large VLDL</v>
      </c>
      <c r="C1271">
        <v>6</v>
      </c>
      <c r="D1271">
        <v>160508113</v>
      </c>
      <c r="E1271" t="s">
        <v>3926</v>
      </c>
      <c r="F1271" t="s">
        <v>893</v>
      </c>
      <c r="G1271" t="s">
        <v>892</v>
      </c>
      <c r="H1271">
        <v>0.98433999999999999</v>
      </c>
      <c r="I1271">
        <v>0.239395</v>
      </c>
      <c r="J1271">
        <v>2.9046300000000001E-2</v>
      </c>
      <c r="K1271" s="6">
        <v>1.1E-16</v>
      </c>
      <c r="L1271">
        <v>37359</v>
      </c>
    </row>
    <row r="1272" spans="1:12" x14ac:dyDescent="0.2">
      <c r="A1272" t="s">
        <v>814</v>
      </c>
      <c r="B1272" t="str">
        <f>VLOOKUP(Table2[[#This Row],[Metabolite ID]],Table18[],2,FALSE)</f>
        <v>Concentration of medium VLDL particles</v>
      </c>
      <c r="C1272">
        <v>8</v>
      </c>
      <c r="D1272">
        <v>19852899</v>
      </c>
      <c r="E1272" t="s">
        <v>1063</v>
      </c>
      <c r="F1272" t="s">
        <v>892</v>
      </c>
      <c r="G1272" t="s">
        <v>893</v>
      </c>
      <c r="H1272">
        <v>0.97305299999999995</v>
      </c>
      <c r="I1272">
        <v>-0.18163899999999999</v>
      </c>
      <c r="J1272">
        <v>2.18817E-2</v>
      </c>
      <c r="K1272" s="6">
        <v>1.1E-16</v>
      </c>
      <c r="L1272">
        <v>37359</v>
      </c>
    </row>
    <row r="1273" spans="1:12" x14ac:dyDescent="0.2">
      <c r="A1273" t="s">
        <v>767</v>
      </c>
      <c r="B1273" t="str">
        <f>VLOOKUP(Table2[[#This Row],[Metabolite ID]],Table18[],2,FALSE)</f>
        <v>Triglycerides in IDL</v>
      </c>
      <c r="C1273">
        <v>19</v>
      </c>
      <c r="D1273">
        <v>45430280</v>
      </c>
      <c r="E1273" t="s">
        <v>1088</v>
      </c>
      <c r="F1273" t="s">
        <v>894</v>
      </c>
      <c r="G1273" t="s">
        <v>893</v>
      </c>
      <c r="H1273">
        <v>0.46462500000000001</v>
      </c>
      <c r="I1273">
        <v>-6.1850299999999997E-2</v>
      </c>
      <c r="J1273">
        <v>7.6236100000000003E-3</v>
      </c>
      <c r="K1273" s="6">
        <v>1.2E-16</v>
      </c>
      <c r="L1273">
        <v>37359</v>
      </c>
    </row>
    <row r="1274" spans="1:12" x14ac:dyDescent="0.2">
      <c r="A1274" t="s">
        <v>822</v>
      </c>
      <c r="B1274" t="str">
        <f>VLOOKUP(Table2[[#This Row],[Metabolite ID]],Table18[],2,FALSE)</f>
        <v>Total triglycerides</v>
      </c>
      <c r="C1274">
        <v>8</v>
      </c>
      <c r="D1274">
        <v>19852899</v>
      </c>
      <c r="E1274" t="s">
        <v>1063</v>
      </c>
      <c r="F1274" t="s">
        <v>892</v>
      </c>
      <c r="G1274" t="s">
        <v>893</v>
      </c>
      <c r="H1274">
        <v>0.97305299999999995</v>
      </c>
      <c r="I1274">
        <v>-0.18143699999999999</v>
      </c>
      <c r="J1274">
        <v>2.1885600000000002E-2</v>
      </c>
      <c r="K1274" s="6">
        <v>1.2E-16</v>
      </c>
      <c r="L1274">
        <v>37359</v>
      </c>
    </row>
    <row r="1275" spans="1:12" x14ac:dyDescent="0.2">
      <c r="A1275" t="s">
        <v>844</v>
      </c>
      <c r="B1275" t="str">
        <f>VLOOKUP(Table2[[#This Row],[Metabolite ID]],Table18[],2,FALSE)</f>
        <v>Phospholipids in small VLDL</v>
      </c>
      <c r="C1275">
        <v>20</v>
      </c>
      <c r="D1275">
        <v>44545460</v>
      </c>
      <c r="E1275" t="s">
        <v>1089</v>
      </c>
      <c r="F1275" t="s">
        <v>893</v>
      </c>
      <c r="G1275" t="s">
        <v>892</v>
      </c>
      <c r="H1275">
        <v>0.24645500000000001</v>
      </c>
      <c r="I1275">
        <v>6.5697699999999998E-2</v>
      </c>
      <c r="J1275">
        <v>8.0779600000000003E-3</v>
      </c>
      <c r="K1275" s="6">
        <v>1.2E-16</v>
      </c>
      <c r="L1275">
        <v>37359</v>
      </c>
    </row>
    <row r="1276" spans="1:12" x14ac:dyDescent="0.2">
      <c r="A1276" t="s">
        <v>846</v>
      </c>
      <c r="B1276" t="str">
        <f>VLOOKUP(Table2[[#This Row],[Metabolite ID]],Table18[],2,FALSE)</f>
        <v>Total cholines</v>
      </c>
      <c r="C1276">
        <v>18</v>
      </c>
      <c r="D1276">
        <v>47182664</v>
      </c>
      <c r="E1276" t="s">
        <v>1016</v>
      </c>
      <c r="F1276" t="s">
        <v>892</v>
      </c>
      <c r="G1276" t="s">
        <v>893</v>
      </c>
      <c r="H1276">
        <v>0.22139800000000001</v>
      </c>
      <c r="I1276">
        <v>-7.1595900000000004E-2</v>
      </c>
      <c r="J1276">
        <v>8.7935400000000007E-3</v>
      </c>
      <c r="K1276" s="6">
        <v>1.2E-16</v>
      </c>
      <c r="L1276">
        <v>37359</v>
      </c>
    </row>
    <row r="1277" spans="1:12" x14ac:dyDescent="0.2">
      <c r="A1277" t="s">
        <v>863</v>
      </c>
      <c r="B1277" t="str">
        <f>VLOOKUP(Table2[[#This Row],[Metabolite ID]],Table18[],2,FALSE)</f>
        <v>Cholesteryl esters in very large VLDL</v>
      </c>
      <c r="C1277">
        <v>7</v>
      </c>
      <c r="D1277">
        <v>73026378</v>
      </c>
      <c r="E1277" t="s">
        <v>1074</v>
      </c>
      <c r="F1277" t="s">
        <v>894</v>
      </c>
      <c r="G1277" t="s">
        <v>895</v>
      </c>
      <c r="H1277">
        <v>0.83916400000000002</v>
      </c>
      <c r="I1277">
        <v>7.7617099999999994E-2</v>
      </c>
      <c r="J1277">
        <v>9.5527400000000005E-3</v>
      </c>
      <c r="K1277" s="6">
        <v>1.2E-16</v>
      </c>
      <c r="L1277">
        <v>37359</v>
      </c>
    </row>
    <row r="1278" spans="1:12" x14ac:dyDescent="0.2">
      <c r="A1278" t="s">
        <v>866</v>
      </c>
      <c r="B1278" t="str">
        <f>VLOOKUP(Table2[[#This Row],[Metabolite ID]],Table18[],2,FALSE)</f>
        <v>Concentration of very large VLDL particles</v>
      </c>
      <c r="C1278">
        <v>1</v>
      </c>
      <c r="D1278">
        <v>63086001</v>
      </c>
      <c r="E1278" t="s">
        <v>3909</v>
      </c>
      <c r="F1278" t="s">
        <v>895</v>
      </c>
      <c r="G1278" t="s">
        <v>892</v>
      </c>
      <c r="H1278">
        <v>0.66598100000000005</v>
      </c>
      <c r="I1278">
        <v>6.2433299999999997E-2</v>
      </c>
      <c r="J1278">
        <v>7.6087899999999998E-3</v>
      </c>
      <c r="K1278" s="6">
        <v>1.2E-16</v>
      </c>
      <c r="L1278">
        <v>37359</v>
      </c>
    </row>
    <row r="1279" spans="1:12" x14ac:dyDescent="0.2">
      <c r="A1279" t="s">
        <v>829</v>
      </c>
      <c r="B1279" t="str">
        <f>VLOOKUP(Table2[[#This Row],[Metabolite ID]],Table18[],2,FALSE)</f>
        <v>Phospholipids in small HDL</v>
      </c>
      <c r="C1279">
        <v>11</v>
      </c>
      <c r="D1279">
        <v>116705516</v>
      </c>
      <c r="E1279" t="s">
        <v>970</v>
      </c>
      <c r="F1279" t="s">
        <v>893</v>
      </c>
      <c r="G1279" t="s">
        <v>892</v>
      </c>
      <c r="H1279">
        <v>0.29642099999999999</v>
      </c>
      <c r="I1279">
        <v>6.3740699999999997E-2</v>
      </c>
      <c r="J1279">
        <v>7.7163400000000004E-3</v>
      </c>
      <c r="K1279" s="6">
        <v>1.2999999999999999E-16</v>
      </c>
      <c r="L1279">
        <v>37359</v>
      </c>
    </row>
    <row r="1280" spans="1:12" x14ac:dyDescent="0.2">
      <c r="A1280" t="s">
        <v>858</v>
      </c>
      <c r="B1280" t="str">
        <f>VLOOKUP(Table2[[#This Row],[Metabolite ID]],Table18[],2,FALSE)</f>
        <v>Total lipids in very large HDL</v>
      </c>
      <c r="C1280">
        <v>18</v>
      </c>
      <c r="D1280">
        <v>47182664</v>
      </c>
      <c r="E1280" t="s">
        <v>1016</v>
      </c>
      <c r="F1280" t="s">
        <v>892</v>
      </c>
      <c r="G1280" t="s">
        <v>893</v>
      </c>
      <c r="H1280">
        <v>0.221557</v>
      </c>
      <c r="I1280">
        <v>-7.0208900000000005E-2</v>
      </c>
      <c r="J1280">
        <v>8.7222900000000006E-3</v>
      </c>
      <c r="K1280" s="6">
        <v>1.2999999999999999E-16</v>
      </c>
      <c r="L1280">
        <v>37359</v>
      </c>
    </row>
    <row r="1281" spans="1:12" x14ac:dyDescent="0.2">
      <c r="A1281" t="s">
        <v>860</v>
      </c>
      <c r="B1281" t="str">
        <f>VLOOKUP(Table2[[#This Row],[Metabolite ID]],Table18[],2,FALSE)</f>
        <v>Phospholipids in very large HDL</v>
      </c>
      <c r="C1281">
        <v>8</v>
      </c>
      <c r="D1281">
        <v>19936687</v>
      </c>
      <c r="E1281" t="s">
        <v>997</v>
      </c>
      <c r="F1281" t="s">
        <v>892</v>
      </c>
      <c r="G1281" t="s">
        <v>893</v>
      </c>
      <c r="H1281">
        <v>0.80357199999999995</v>
      </c>
      <c r="I1281">
        <v>-7.4849700000000005E-2</v>
      </c>
      <c r="J1281">
        <v>9.0522199999999997E-3</v>
      </c>
      <c r="K1281" s="6">
        <v>1.2999999999999999E-16</v>
      </c>
      <c r="L1281">
        <v>37359</v>
      </c>
    </row>
    <row r="1282" spans="1:12" x14ac:dyDescent="0.2">
      <c r="A1282" t="s">
        <v>864</v>
      </c>
      <c r="B1282" t="str">
        <f>VLOOKUP(Table2[[#This Row],[Metabolite ID]],Table18[],2,FALSE)</f>
        <v>Free cholesterol in very large VLDL</v>
      </c>
      <c r="C1282">
        <v>2</v>
      </c>
      <c r="D1282">
        <v>21221035</v>
      </c>
      <c r="E1282" t="s">
        <v>1024</v>
      </c>
      <c r="F1282" t="s">
        <v>892</v>
      </c>
      <c r="G1282" t="s">
        <v>894</v>
      </c>
      <c r="H1282">
        <v>0.206844</v>
      </c>
      <c r="I1282">
        <v>-7.2193800000000002E-2</v>
      </c>
      <c r="J1282">
        <v>8.6389399999999995E-3</v>
      </c>
      <c r="K1282" s="6">
        <v>1.2999999999999999E-16</v>
      </c>
      <c r="L1282">
        <v>37359</v>
      </c>
    </row>
    <row r="1283" spans="1:12" x14ac:dyDescent="0.2">
      <c r="A1283" t="s">
        <v>776</v>
      </c>
      <c r="B1283" t="str">
        <f>VLOOKUP(Table2[[#This Row],[Metabolite ID]],Table18[],2,FALSE)</f>
        <v>Free cholesterol in large HDL</v>
      </c>
      <c r="C1283">
        <v>15</v>
      </c>
      <c r="D1283">
        <v>58575005</v>
      </c>
      <c r="E1283" t="s">
        <v>1005</v>
      </c>
      <c r="F1283" t="s">
        <v>892</v>
      </c>
      <c r="G1283" t="s">
        <v>893</v>
      </c>
      <c r="H1283">
        <v>0.86371500000000001</v>
      </c>
      <c r="I1283">
        <v>8.6992799999999995E-2</v>
      </c>
      <c r="J1283">
        <v>1.03827E-2</v>
      </c>
      <c r="K1283" s="6">
        <v>1.4000000000000001E-16</v>
      </c>
      <c r="L1283">
        <v>37359</v>
      </c>
    </row>
    <row r="1284" spans="1:12" x14ac:dyDescent="0.2">
      <c r="A1284" t="s">
        <v>809</v>
      </c>
      <c r="B1284" t="str">
        <f>VLOOKUP(Table2[[#This Row],[Metabolite ID]],Table18[],2,FALSE)</f>
        <v>Monounsaturated fatty acids</v>
      </c>
      <c r="C1284">
        <v>7</v>
      </c>
      <c r="D1284">
        <v>72983310</v>
      </c>
      <c r="E1284" t="s">
        <v>3927</v>
      </c>
      <c r="F1284" t="s">
        <v>892</v>
      </c>
      <c r="G1284" t="s">
        <v>895</v>
      </c>
      <c r="H1284">
        <v>0.87742200000000004</v>
      </c>
      <c r="I1284">
        <v>8.8852299999999995E-2</v>
      </c>
      <c r="J1284">
        <v>1.07239E-2</v>
      </c>
      <c r="K1284" s="6">
        <v>1.4000000000000001E-16</v>
      </c>
      <c r="L1284">
        <v>37359</v>
      </c>
    </row>
    <row r="1285" spans="1:12" x14ac:dyDescent="0.2">
      <c r="A1285" t="s">
        <v>756</v>
      </c>
      <c r="B1285" t="str">
        <f>VLOOKUP(Table2[[#This Row],[Metabolite ID]],Table18[],2,FALSE)</f>
        <v>Glycoprotein acetyls</v>
      </c>
      <c r="C1285">
        <v>8</v>
      </c>
      <c r="D1285">
        <v>19824492</v>
      </c>
      <c r="E1285" t="s">
        <v>958</v>
      </c>
      <c r="F1285" t="s">
        <v>895</v>
      </c>
      <c r="G1285" t="s">
        <v>894</v>
      </c>
      <c r="H1285">
        <v>0.70611800000000002</v>
      </c>
      <c r="I1285">
        <v>6.3463500000000006E-2</v>
      </c>
      <c r="J1285">
        <v>7.6607300000000001E-3</v>
      </c>
      <c r="K1285" s="6">
        <v>1.5E-16</v>
      </c>
      <c r="L1285">
        <v>37359</v>
      </c>
    </row>
    <row r="1286" spans="1:12" x14ac:dyDescent="0.2">
      <c r="A1286" t="s">
        <v>875</v>
      </c>
      <c r="B1286" t="str">
        <f>VLOOKUP(Table2[[#This Row],[Metabolite ID]],Table18[],2,FALSE)</f>
        <v>Triglycerides in very small VLDL</v>
      </c>
      <c r="C1286">
        <v>2</v>
      </c>
      <c r="D1286">
        <v>21471603</v>
      </c>
      <c r="E1286" t="s">
        <v>3928</v>
      </c>
      <c r="F1286" t="s">
        <v>895</v>
      </c>
      <c r="G1286" t="s">
        <v>894</v>
      </c>
      <c r="H1286">
        <v>0.20974100000000001</v>
      </c>
      <c r="I1286">
        <v>-7.0513400000000004E-2</v>
      </c>
      <c r="J1286">
        <v>8.7059700000000004E-3</v>
      </c>
      <c r="K1286" s="6">
        <v>1.5E-16</v>
      </c>
      <c r="L1286">
        <v>37359</v>
      </c>
    </row>
    <row r="1287" spans="1:12" x14ac:dyDescent="0.2">
      <c r="A1287" t="s">
        <v>875</v>
      </c>
      <c r="B1287" t="str">
        <f>VLOOKUP(Table2[[#This Row],[Metabolite ID]],Table18[],2,FALSE)</f>
        <v>Triglycerides in very small VLDL</v>
      </c>
      <c r="C1287">
        <v>8</v>
      </c>
      <c r="D1287">
        <v>19889205</v>
      </c>
      <c r="E1287" t="s">
        <v>996</v>
      </c>
      <c r="F1287" t="s">
        <v>892</v>
      </c>
      <c r="G1287" t="s">
        <v>893</v>
      </c>
      <c r="H1287">
        <v>0.972912</v>
      </c>
      <c r="I1287">
        <v>-0.18104300000000001</v>
      </c>
      <c r="J1287">
        <v>2.19962E-2</v>
      </c>
      <c r="K1287" s="6">
        <v>1.5E-16</v>
      </c>
      <c r="L1287">
        <v>37359</v>
      </c>
    </row>
    <row r="1288" spans="1:12" x14ac:dyDescent="0.2">
      <c r="A1288" t="s">
        <v>757</v>
      </c>
      <c r="B1288" t="str">
        <f>VLOOKUP(Table2[[#This Row],[Metabolite ID]],Table18[],2,FALSE)</f>
        <v>HDL cholesterol</v>
      </c>
      <c r="C1288">
        <v>8</v>
      </c>
      <c r="D1288">
        <v>19936687</v>
      </c>
      <c r="E1288" t="s">
        <v>997</v>
      </c>
      <c r="F1288" t="s">
        <v>892</v>
      </c>
      <c r="G1288" t="s">
        <v>893</v>
      </c>
      <c r="H1288">
        <v>0.80356399999999994</v>
      </c>
      <c r="I1288">
        <v>-7.4775800000000003E-2</v>
      </c>
      <c r="J1288">
        <v>9.0835900000000008E-3</v>
      </c>
      <c r="K1288" s="6">
        <v>1.6000000000000001E-16</v>
      </c>
      <c r="L1288">
        <v>37359</v>
      </c>
    </row>
    <row r="1289" spans="1:12" x14ac:dyDescent="0.2">
      <c r="A1289" t="s">
        <v>774</v>
      </c>
      <c r="B1289" t="str">
        <f>VLOOKUP(Table2[[#This Row],[Metabolite ID]],Table18[],2,FALSE)</f>
        <v>Cholesterol in large HDL</v>
      </c>
      <c r="C1289">
        <v>8</v>
      </c>
      <c r="D1289">
        <v>126500031</v>
      </c>
      <c r="E1289" t="s">
        <v>957</v>
      </c>
      <c r="F1289" t="s">
        <v>894</v>
      </c>
      <c r="G1289" t="s">
        <v>893</v>
      </c>
      <c r="H1289">
        <v>0.58312600000000003</v>
      </c>
      <c r="I1289">
        <v>-6.0136500000000002E-2</v>
      </c>
      <c r="J1289">
        <v>7.32454E-3</v>
      </c>
      <c r="K1289" s="6">
        <v>1.6000000000000001E-16</v>
      </c>
      <c r="L1289">
        <v>37359</v>
      </c>
    </row>
    <row r="1290" spans="1:12" x14ac:dyDescent="0.2">
      <c r="A1290" t="s">
        <v>828</v>
      </c>
      <c r="B1290" t="str">
        <f>VLOOKUP(Table2[[#This Row],[Metabolite ID]],Table18[],2,FALSE)</f>
        <v>Concentration of small HDL particles</v>
      </c>
      <c r="C1290">
        <v>11</v>
      </c>
      <c r="D1290">
        <v>61557826</v>
      </c>
      <c r="E1290" t="s">
        <v>969</v>
      </c>
      <c r="F1290" t="s">
        <v>895</v>
      </c>
      <c r="G1290" t="s">
        <v>894</v>
      </c>
      <c r="H1290">
        <v>0.65847699999999998</v>
      </c>
      <c r="I1290">
        <v>-6.0690399999999999E-2</v>
      </c>
      <c r="J1290">
        <v>7.3685399999999998E-3</v>
      </c>
      <c r="K1290" s="6">
        <v>1.6000000000000001E-16</v>
      </c>
      <c r="L1290">
        <v>37359</v>
      </c>
    </row>
    <row r="1291" spans="1:12" x14ac:dyDescent="0.2">
      <c r="A1291" t="s">
        <v>850</v>
      </c>
      <c r="B1291" t="str">
        <f>VLOOKUP(Table2[[#This Row],[Metabolite ID]],Table18[],2,FALSE)</f>
        <v>Degree of unsaturation</v>
      </c>
      <c r="C1291">
        <v>11</v>
      </c>
      <c r="D1291">
        <v>61436460</v>
      </c>
      <c r="E1291" t="s">
        <v>3929</v>
      </c>
      <c r="F1291" t="s">
        <v>892</v>
      </c>
      <c r="G1291" t="s">
        <v>3930</v>
      </c>
      <c r="H1291">
        <v>0.78704799999999997</v>
      </c>
      <c r="I1291">
        <v>7.8122499999999997E-2</v>
      </c>
      <c r="J1291">
        <v>9.3993700000000006E-3</v>
      </c>
      <c r="K1291" s="6">
        <v>1.6000000000000001E-16</v>
      </c>
      <c r="L1291">
        <v>37359</v>
      </c>
    </row>
    <row r="1292" spans="1:12" x14ac:dyDescent="0.2">
      <c r="A1292" t="s">
        <v>774</v>
      </c>
      <c r="B1292" t="str">
        <f>VLOOKUP(Table2[[#This Row],[Metabolite ID]],Table18[],2,FALSE)</f>
        <v>Cholesterol in large HDL</v>
      </c>
      <c r="C1292">
        <v>15</v>
      </c>
      <c r="D1292">
        <v>58575005</v>
      </c>
      <c r="E1292" t="s">
        <v>1005</v>
      </c>
      <c r="F1292" t="s">
        <v>892</v>
      </c>
      <c r="G1292" t="s">
        <v>893</v>
      </c>
      <c r="H1292">
        <v>0.86371500000000001</v>
      </c>
      <c r="I1292">
        <v>8.6535100000000004E-2</v>
      </c>
      <c r="J1292">
        <v>1.0383699999999999E-2</v>
      </c>
      <c r="K1292" s="6">
        <v>1.7E-16</v>
      </c>
      <c r="L1292">
        <v>37359</v>
      </c>
    </row>
    <row r="1293" spans="1:12" x14ac:dyDescent="0.2">
      <c r="A1293" t="s">
        <v>848</v>
      </c>
      <c r="B1293" t="str">
        <f>VLOOKUP(Table2[[#This Row],[Metabolite ID]],Table18[],2,FALSE)</f>
        <v>Phosphoglycerides</v>
      </c>
      <c r="C1293">
        <v>8</v>
      </c>
      <c r="D1293">
        <v>126477978</v>
      </c>
      <c r="E1293" t="s">
        <v>3931</v>
      </c>
      <c r="F1293" t="s">
        <v>893</v>
      </c>
      <c r="G1293" t="s">
        <v>894</v>
      </c>
      <c r="H1293">
        <v>0.48286400000000002</v>
      </c>
      <c r="I1293">
        <v>5.7170800000000001E-2</v>
      </c>
      <c r="J1293">
        <v>7.0210999999999997E-3</v>
      </c>
      <c r="K1293" s="6">
        <v>1.7999999999999999E-16</v>
      </c>
      <c r="L1293">
        <v>37359</v>
      </c>
    </row>
    <row r="1294" spans="1:12" x14ac:dyDescent="0.2">
      <c r="A1294" t="s">
        <v>777</v>
      </c>
      <c r="B1294" t="str">
        <f>VLOOKUP(Table2[[#This Row],[Metabolite ID]],Table18[],2,FALSE)</f>
        <v>Total lipids in large HDL</v>
      </c>
      <c r="C1294">
        <v>8</v>
      </c>
      <c r="D1294">
        <v>19936687</v>
      </c>
      <c r="E1294" t="s">
        <v>997</v>
      </c>
      <c r="F1294" t="s">
        <v>892</v>
      </c>
      <c r="G1294" t="s">
        <v>893</v>
      </c>
      <c r="H1294">
        <v>0.80356399999999994</v>
      </c>
      <c r="I1294">
        <v>-7.4250499999999997E-2</v>
      </c>
      <c r="J1294">
        <v>9.0746400000000001E-3</v>
      </c>
      <c r="K1294" s="6">
        <v>1.9000000000000001E-16</v>
      </c>
      <c r="L1294">
        <v>37359</v>
      </c>
    </row>
    <row r="1295" spans="1:12" x14ac:dyDescent="0.2">
      <c r="A1295" t="s">
        <v>813</v>
      </c>
      <c r="B1295" t="str">
        <f>VLOOKUP(Table2[[#This Row],[Metabolite ID]],Table18[],2,FALSE)</f>
        <v>Total lipids in medium VLDL</v>
      </c>
      <c r="C1295">
        <v>8</v>
      </c>
      <c r="D1295">
        <v>19852899</v>
      </c>
      <c r="E1295" t="s">
        <v>1063</v>
      </c>
      <c r="F1295" t="s">
        <v>892</v>
      </c>
      <c r="G1295" t="s">
        <v>893</v>
      </c>
      <c r="H1295">
        <v>0.97305299999999995</v>
      </c>
      <c r="I1295">
        <v>-0.18041599999999999</v>
      </c>
      <c r="J1295">
        <v>2.1881500000000002E-2</v>
      </c>
      <c r="K1295" s="6">
        <v>1.9000000000000001E-16</v>
      </c>
      <c r="L1295">
        <v>37359</v>
      </c>
    </row>
    <row r="1296" spans="1:12" x14ac:dyDescent="0.2">
      <c r="A1296" t="s">
        <v>757</v>
      </c>
      <c r="B1296" t="str">
        <f>VLOOKUP(Table2[[#This Row],[Metabolite ID]],Table18[],2,FALSE)</f>
        <v>HDL cholesterol</v>
      </c>
      <c r="C1296">
        <v>11</v>
      </c>
      <c r="D1296">
        <v>116648917</v>
      </c>
      <c r="E1296" t="s">
        <v>1003</v>
      </c>
      <c r="F1296" t="s">
        <v>893</v>
      </c>
      <c r="G1296" t="s">
        <v>894</v>
      </c>
      <c r="H1296">
        <v>0.13254099999999999</v>
      </c>
      <c r="I1296">
        <v>-8.2771399999999995E-2</v>
      </c>
      <c r="J1296">
        <v>1.02887E-2</v>
      </c>
      <c r="K1296" s="6">
        <v>2E-16</v>
      </c>
      <c r="L1296">
        <v>37359</v>
      </c>
    </row>
    <row r="1297" spans="1:12" x14ac:dyDescent="0.2">
      <c r="A1297" t="s">
        <v>777</v>
      </c>
      <c r="B1297" t="str">
        <f>VLOOKUP(Table2[[#This Row],[Metabolite ID]],Table18[],2,FALSE)</f>
        <v>Total lipids in large HDL</v>
      </c>
      <c r="C1297">
        <v>19</v>
      </c>
      <c r="D1297">
        <v>8429323</v>
      </c>
      <c r="E1297" t="s">
        <v>1017</v>
      </c>
      <c r="F1297" t="s">
        <v>893</v>
      </c>
      <c r="G1297" t="s">
        <v>892</v>
      </c>
      <c r="H1297">
        <v>0.980379</v>
      </c>
      <c r="I1297">
        <v>-0.207845</v>
      </c>
      <c r="J1297">
        <v>2.5481699999999999E-2</v>
      </c>
      <c r="K1297" s="6">
        <v>2E-16</v>
      </c>
      <c r="L1297">
        <v>37359</v>
      </c>
    </row>
    <row r="1298" spans="1:12" x14ac:dyDescent="0.2">
      <c r="A1298" t="s">
        <v>789</v>
      </c>
      <c r="B1298" t="str">
        <f>VLOOKUP(Table2[[#This Row],[Metabolite ID]],Table18[],2,FALSE)</f>
        <v>Cholesteryl esters in large VLDL</v>
      </c>
      <c r="C1298">
        <v>16</v>
      </c>
      <c r="D1298">
        <v>57010486</v>
      </c>
      <c r="E1298" t="s">
        <v>1009</v>
      </c>
      <c r="F1298" t="s">
        <v>894</v>
      </c>
      <c r="G1298" t="s">
        <v>895</v>
      </c>
      <c r="H1298">
        <v>0.94582200000000005</v>
      </c>
      <c r="I1298">
        <v>-0.135352</v>
      </c>
      <c r="J1298">
        <v>1.6338700000000001E-2</v>
      </c>
      <c r="K1298" s="6">
        <v>2E-16</v>
      </c>
      <c r="L1298">
        <v>37359</v>
      </c>
    </row>
    <row r="1299" spans="1:12" x14ac:dyDescent="0.2">
      <c r="A1299" t="s">
        <v>779</v>
      </c>
      <c r="B1299" t="str">
        <f>VLOOKUP(Table2[[#This Row],[Metabolite ID]],Table18[],2,FALSE)</f>
        <v>Phospholipids in large HDL</v>
      </c>
      <c r="C1299">
        <v>8</v>
      </c>
      <c r="D1299">
        <v>19936687</v>
      </c>
      <c r="E1299" t="s">
        <v>997</v>
      </c>
      <c r="F1299" t="s">
        <v>892</v>
      </c>
      <c r="G1299" t="s">
        <v>893</v>
      </c>
      <c r="H1299">
        <v>0.80356399999999994</v>
      </c>
      <c r="I1299">
        <v>-7.4334700000000004E-2</v>
      </c>
      <c r="J1299">
        <v>9.0809099999999993E-3</v>
      </c>
      <c r="K1299" s="6">
        <v>2.1000000000000001E-16</v>
      </c>
      <c r="L1299">
        <v>37359</v>
      </c>
    </row>
    <row r="1300" spans="1:12" x14ac:dyDescent="0.2">
      <c r="A1300" t="s">
        <v>872</v>
      </c>
      <c r="B1300" t="str">
        <f>VLOOKUP(Table2[[#This Row],[Metabolite ID]],Table18[],2,FALSE)</f>
        <v>Total lipids in very small VLDL</v>
      </c>
      <c r="C1300">
        <v>8</v>
      </c>
      <c r="D1300">
        <v>19824667</v>
      </c>
      <c r="E1300" t="s">
        <v>1095</v>
      </c>
      <c r="F1300" t="s">
        <v>894</v>
      </c>
      <c r="G1300" t="s">
        <v>895</v>
      </c>
      <c r="H1300">
        <v>0.70707699999999996</v>
      </c>
      <c r="I1300">
        <v>6.2313599999999997E-2</v>
      </c>
      <c r="J1300">
        <v>7.6398999999999998E-3</v>
      </c>
      <c r="K1300" s="6">
        <v>2.1000000000000001E-16</v>
      </c>
      <c r="L1300">
        <v>37359</v>
      </c>
    </row>
    <row r="1301" spans="1:12" x14ac:dyDescent="0.2">
      <c r="A1301" t="s">
        <v>868</v>
      </c>
      <c r="B1301" t="str">
        <f>VLOOKUP(Table2[[#This Row],[Metabolite ID]],Table18[],2,FALSE)</f>
        <v>Triglycerides in very large VLDL</v>
      </c>
      <c r="C1301">
        <v>15</v>
      </c>
      <c r="D1301">
        <v>44027885</v>
      </c>
      <c r="E1301" t="s">
        <v>1050</v>
      </c>
      <c r="F1301" t="s">
        <v>895</v>
      </c>
      <c r="G1301" t="s">
        <v>894</v>
      </c>
      <c r="H1301">
        <v>0.97277400000000003</v>
      </c>
      <c r="I1301">
        <v>-0.179978</v>
      </c>
      <c r="J1301">
        <v>2.17976E-2</v>
      </c>
      <c r="K1301" s="6">
        <v>2.2E-16</v>
      </c>
      <c r="L1301">
        <v>37359</v>
      </c>
    </row>
    <row r="1302" spans="1:12" x14ac:dyDescent="0.2">
      <c r="A1302" t="s">
        <v>869</v>
      </c>
      <c r="B1302" t="str">
        <f>VLOOKUP(Table2[[#This Row],[Metabolite ID]],Table18[],2,FALSE)</f>
        <v>Cholesterol in very small VLDL</v>
      </c>
      <c r="C1302">
        <v>19</v>
      </c>
      <c r="D1302">
        <v>19432290</v>
      </c>
      <c r="E1302" t="s">
        <v>1056</v>
      </c>
      <c r="F1302" t="s">
        <v>1053</v>
      </c>
      <c r="G1302" t="s">
        <v>892</v>
      </c>
      <c r="H1302">
        <v>0.93119099999999999</v>
      </c>
      <c r="I1302">
        <v>0.115469</v>
      </c>
      <c r="J1302">
        <v>1.39922E-2</v>
      </c>
      <c r="K1302" s="6">
        <v>2.2E-16</v>
      </c>
      <c r="L1302">
        <v>37359</v>
      </c>
    </row>
    <row r="1303" spans="1:12" x14ac:dyDescent="0.2">
      <c r="A1303" t="s">
        <v>876</v>
      </c>
      <c r="B1303" t="str">
        <f>VLOOKUP(Table2[[#This Row],[Metabolite ID]],Table18[],2,FALSE)</f>
        <v>Cholesterol in chylomicrons and extremely large VLDL</v>
      </c>
      <c r="C1303">
        <v>6</v>
      </c>
      <c r="D1303">
        <v>161659369</v>
      </c>
      <c r="E1303" t="s">
        <v>1040</v>
      </c>
      <c r="F1303" t="s">
        <v>894</v>
      </c>
      <c r="G1303" t="s">
        <v>893</v>
      </c>
      <c r="H1303">
        <v>0.984483</v>
      </c>
      <c r="I1303">
        <v>0.2452</v>
      </c>
      <c r="J1303">
        <v>2.98017E-2</v>
      </c>
      <c r="K1303" s="6">
        <v>2.2E-16</v>
      </c>
      <c r="L1303">
        <v>37359</v>
      </c>
    </row>
    <row r="1304" spans="1:12" x14ac:dyDescent="0.2">
      <c r="A1304" t="s">
        <v>775</v>
      </c>
      <c r="B1304" t="str">
        <f>VLOOKUP(Table2[[#This Row],[Metabolite ID]],Table18[],2,FALSE)</f>
        <v>Cholesteryl esters in large HDL</v>
      </c>
      <c r="C1304">
        <v>15</v>
      </c>
      <c r="D1304">
        <v>58575005</v>
      </c>
      <c r="E1304" t="s">
        <v>1005</v>
      </c>
      <c r="F1304" t="s">
        <v>892</v>
      </c>
      <c r="G1304" t="s">
        <v>893</v>
      </c>
      <c r="H1304">
        <v>0.86371500000000001</v>
      </c>
      <c r="I1304">
        <v>8.6073899999999995E-2</v>
      </c>
      <c r="J1304">
        <v>1.0384600000000001E-2</v>
      </c>
      <c r="K1304" s="6">
        <v>2.2999999999999999E-16</v>
      </c>
      <c r="L1304">
        <v>37359</v>
      </c>
    </row>
    <row r="1305" spans="1:12" x14ac:dyDescent="0.2">
      <c r="A1305" t="s">
        <v>865</v>
      </c>
      <c r="B1305" t="str">
        <f>VLOOKUP(Table2[[#This Row],[Metabolite ID]],Table18[],2,FALSE)</f>
        <v>Total lipids in very large VLDL</v>
      </c>
      <c r="C1305">
        <v>19</v>
      </c>
      <c r="D1305">
        <v>8429323</v>
      </c>
      <c r="E1305" t="s">
        <v>1017</v>
      </c>
      <c r="F1305" t="s">
        <v>893</v>
      </c>
      <c r="G1305" t="s">
        <v>892</v>
      </c>
      <c r="H1305">
        <v>0.980379</v>
      </c>
      <c r="I1305">
        <v>0.20851500000000001</v>
      </c>
      <c r="J1305">
        <v>2.5530000000000001E-2</v>
      </c>
      <c r="K1305" s="6">
        <v>2.2999999999999999E-16</v>
      </c>
      <c r="L1305">
        <v>37359</v>
      </c>
    </row>
    <row r="1306" spans="1:12" x14ac:dyDescent="0.2">
      <c r="A1306" t="s">
        <v>793</v>
      </c>
      <c r="B1306" t="str">
        <f>VLOOKUP(Table2[[#This Row],[Metabolite ID]],Table18[],2,FALSE)</f>
        <v>Phospholipids in large VLDL</v>
      </c>
      <c r="C1306">
        <v>19</v>
      </c>
      <c r="D1306">
        <v>19432290</v>
      </c>
      <c r="E1306" t="s">
        <v>1056</v>
      </c>
      <c r="F1306" t="s">
        <v>1053</v>
      </c>
      <c r="G1306" t="s">
        <v>892</v>
      </c>
      <c r="H1306">
        <v>0.93118400000000001</v>
      </c>
      <c r="I1306">
        <v>0.115077</v>
      </c>
      <c r="J1306">
        <v>1.40067E-2</v>
      </c>
      <c r="K1306" s="6">
        <v>2.4E-16</v>
      </c>
      <c r="L1306">
        <v>37359</v>
      </c>
    </row>
    <row r="1307" spans="1:12" x14ac:dyDescent="0.2">
      <c r="A1307" t="s">
        <v>798</v>
      </c>
      <c r="B1307" t="str">
        <f>VLOOKUP(Table2[[#This Row],[Metabolite ID]],Table18[],2,FALSE)</f>
        <v>Total lipids in medium HDL</v>
      </c>
      <c r="C1307">
        <v>18</v>
      </c>
      <c r="D1307">
        <v>47169815</v>
      </c>
      <c r="E1307" t="s">
        <v>983</v>
      </c>
      <c r="F1307" t="s">
        <v>892</v>
      </c>
      <c r="G1307" t="s">
        <v>895</v>
      </c>
      <c r="H1307">
        <v>0.18962999999999999</v>
      </c>
      <c r="I1307">
        <v>-7.3965400000000001E-2</v>
      </c>
      <c r="J1307">
        <v>9.0308000000000003E-3</v>
      </c>
      <c r="K1307" s="6">
        <v>2.5000000000000002E-16</v>
      </c>
      <c r="L1307">
        <v>37359</v>
      </c>
    </row>
    <row r="1308" spans="1:12" x14ac:dyDescent="0.2">
      <c r="A1308" t="s">
        <v>860</v>
      </c>
      <c r="B1308" t="str">
        <f>VLOOKUP(Table2[[#This Row],[Metabolite ID]],Table18[],2,FALSE)</f>
        <v>Phospholipids in very large HDL</v>
      </c>
      <c r="C1308">
        <v>18</v>
      </c>
      <c r="D1308">
        <v>47182664</v>
      </c>
      <c r="E1308" t="s">
        <v>1016</v>
      </c>
      <c r="F1308" t="s">
        <v>892</v>
      </c>
      <c r="G1308" t="s">
        <v>893</v>
      </c>
      <c r="H1308">
        <v>0.22156100000000001</v>
      </c>
      <c r="I1308">
        <v>-6.9242399999999996E-2</v>
      </c>
      <c r="J1308">
        <v>8.7162999999999997E-3</v>
      </c>
      <c r="K1308" s="6">
        <v>2.5000000000000002E-16</v>
      </c>
      <c r="L1308">
        <v>37359</v>
      </c>
    </row>
    <row r="1309" spans="1:12" x14ac:dyDescent="0.2">
      <c r="A1309" t="s">
        <v>788</v>
      </c>
      <c r="B1309" t="str">
        <f>VLOOKUP(Table2[[#This Row],[Metabolite ID]],Table18[],2,FALSE)</f>
        <v>Cholesterol in large VLDL</v>
      </c>
      <c r="C1309">
        <v>6</v>
      </c>
      <c r="D1309">
        <v>160508621</v>
      </c>
      <c r="E1309" t="s">
        <v>1033</v>
      </c>
      <c r="F1309" t="s">
        <v>894</v>
      </c>
      <c r="G1309" t="s">
        <v>895</v>
      </c>
      <c r="H1309">
        <v>0.98516999999999999</v>
      </c>
      <c r="I1309">
        <v>0.24215300000000001</v>
      </c>
      <c r="J1309">
        <v>2.9647799999999998E-2</v>
      </c>
      <c r="K1309" s="6">
        <v>2.5999999999999998E-16</v>
      </c>
      <c r="L1309">
        <v>37359</v>
      </c>
    </row>
    <row r="1310" spans="1:12" x14ac:dyDescent="0.2">
      <c r="A1310" t="s">
        <v>809</v>
      </c>
      <c r="B1310" t="str">
        <f>VLOOKUP(Table2[[#This Row],[Metabolite ID]],Table18[],2,FALSE)</f>
        <v>Monounsaturated fatty acids</v>
      </c>
      <c r="C1310">
        <v>1</v>
      </c>
      <c r="D1310">
        <v>63159212</v>
      </c>
      <c r="E1310" t="s">
        <v>3932</v>
      </c>
      <c r="F1310" t="s">
        <v>1020</v>
      </c>
      <c r="G1310" t="s">
        <v>895</v>
      </c>
      <c r="H1310">
        <v>0.35239399999999999</v>
      </c>
      <c r="I1310">
        <v>-5.9825099999999999E-2</v>
      </c>
      <c r="J1310">
        <v>7.3808800000000003E-3</v>
      </c>
      <c r="K1310" s="6">
        <v>2.5999999999999998E-16</v>
      </c>
      <c r="L1310">
        <v>37359</v>
      </c>
    </row>
    <row r="1311" spans="1:12" x14ac:dyDescent="0.2">
      <c r="A1311" t="s">
        <v>862</v>
      </c>
      <c r="B1311" t="str">
        <f>VLOOKUP(Table2[[#This Row],[Metabolite ID]],Table18[],2,FALSE)</f>
        <v>Cholesterol in very large VLDL</v>
      </c>
      <c r="C1311">
        <v>6</v>
      </c>
      <c r="D1311">
        <v>161659369</v>
      </c>
      <c r="E1311" t="s">
        <v>1040</v>
      </c>
      <c r="F1311" t="s">
        <v>894</v>
      </c>
      <c r="G1311" t="s">
        <v>893</v>
      </c>
      <c r="H1311">
        <v>0.98448199999999997</v>
      </c>
      <c r="I1311">
        <v>0.24496000000000001</v>
      </c>
      <c r="J1311">
        <v>2.9798999999999999E-2</v>
      </c>
      <c r="K1311" s="6">
        <v>2.5999999999999998E-16</v>
      </c>
      <c r="L1311">
        <v>37359</v>
      </c>
    </row>
    <row r="1312" spans="1:12" x14ac:dyDescent="0.2">
      <c r="A1312" t="s">
        <v>863</v>
      </c>
      <c r="B1312" t="str">
        <f>VLOOKUP(Table2[[#This Row],[Metabolite ID]],Table18[],2,FALSE)</f>
        <v>Cholesteryl esters in very large VLDL</v>
      </c>
      <c r="C1312">
        <v>6</v>
      </c>
      <c r="D1312">
        <v>161659369</v>
      </c>
      <c r="E1312" t="s">
        <v>1040</v>
      </c>
      <c r="F1312" t="s">
        <v>894</v>
      </c>
      <c r="G1312" t="s">
        <v>893</v>
      </c>
      <c r="H1312">
        <v>0.98448100000000005</v>
      </c>
      <c r="I1312">
        <v>0.244952</v>
      </c>
      <c r="J1312">
        <v>2.9803099999999999E-2</v>
      </c>
      <c r="K1312" s="6">
        <v>2.5999999999999998E-16</v>
      </c>
      <c r="L1312">
        <v>37359</v>
      </c>
    </row>
    <row r="1313" spans="1:12" x14ac:dyDescent="0.2">
      <c r="A1313" t="s">
        <v>866</v>
      </c>
      <c r="B1313" t="str">
        <f>VLOOKUP(Table2[[#This Row],[Metabolite ID]],Table18[],2,FALSE)</f>
        <v>Concentration of very large VLDL particles</v>
      </c>
      <c r="C1313">
        <v>19</v>
      </c>
      <c r="D1313">
        <v>8429323</v>
      </c>
      <c r="E1313" t="s">
        <v>1017</v>
      </c>
      <c r="F1313" t="s">
        <v>893</v>
      </c>
      <c r="G1313" t="s">
        <v>892</v>
      </c>
      <c r="H1313">
        <v>0.980379</v>
      </c>
      <c r="I1313">
        <v>0.208008</v>
      </c>
      <c r="J1313">
        <v>2.5530000000000001E-2</v>
      </c>
      <c r="K1313" s="6">
        <v>2.7E-16</v>
      </c>
      <c r="L1313">
        <v>37359</v>
      </c>
    </row>
    <row r="1314" spans="1:12" x14ac:dyDescent="0.2">
      <c r="A1314" t="s">
        <v>811</v>
      </c>
      <c r="B1314" t="str">
        <f>VLOOKUP(Table2[[#This Row],[Metabolite ID]],Table18[],2,FALSE)</f>
        <v>Cholesteryl esters in medium VLDL</v>
      </c>
      <c r="C1314">
        <v>1</v>
      </c>
      <c r="D1314">
        <v>109817838</v>
      </c>
      <c r="E1314" t="s">
        <v>1068</v>
      </c>
      <c r="F1314" t="s">
        <v>895</v>
      </c>
      <c r="G1314" t="s">
        <v>894</v>
      </c>
      <c r="H1314">
        <v>0.213314</v>
      </c>
      <c r="I1314">
        <v>-6.8970299999999998E-2</v>
      </c>
      <c r="J1314">
        <v>8.5026300000000006E-3</v>
      </c>
      <c r="K1314" s="6">
        <v>2.8000000000000001E-16</v>
      </c>
      <c r="L1314">
        <v>37359</v>
      </c>
    </row>
    <row r="1315" spans="1:12" x14ac:dyDescent="0.2">
      <c r="A1315" t="s">
        <v>800</v>
      </c>
      <c r="B1315" t="str">
        <f>VLOOKUP(Table2[[#This Row],[Metabolite ID]],Table18[],2,FALSE)</f>
        <v>Phospholipids in medium HDL</v>
      </c>
      <c r="C1315">
        <v>8</v>
      </c>
      <c r="D1315">
        <v>19859539</v>
      </c>
      <c r="E1315" t="s">
        <v>3910</v>
      </c>
      <c r="F1315" t="s">
        <v>893</v>
      </c>
      <c r="G1315" t="s">
        <v>892</v>
      </c>
      <c r="H1315">
        <v>0.70558100000000001</v>
      </c>
      <c r="I1315">
        <v>-6.3604800000000003E-2</v>
      </c>
      <c r="J1315">
        <v>7.6729900000000002E-3</v>
      </c>
      <c r="K1315" s="6">
        <v>2.9999999999999999E-16</v>
      </c>
      <c r="L1315">
        <v>37359</v>
      </c>
    </row>
    <row r="1316" spans="1:12" x14ac:dyDescent="0.2">
      <c r="A1316" t="s">
        <v>842</v>
      </c>
      <c r="B1316" t="str">
        <f>VLOOKUP(Table2[[#This Row],[Metabolite ID]],Table18[],2,FALSE)</f>
        <v>Total lipids in small VLDL</v>
      </c>
      <c r="C1316">
        <v>19</v>
      </c>
      <c r="D1316">
        <v>45430280</v>
      </c>
      <c r="E1316" t="s">
        <v>1088</v>
      </c>
      <c r="F1316" t="s">
        <v>894</v>
      </c>
      <c r="G1316" t="s">
        <v>893</v>
      </c>
      <c r="H1316">
        <v>0.46462500000000001</v>
      </c>
      <c r="I1316">
        <v>-6.05131E-2</v>
      </c>
      <c r="J1316">
        <v>7.6128599999999999E-3</v>
      </c>
      <c r="K1316" s="6">
        <v>2.9999999999999999E-16</v>
      </c>
      <c r="L1316">
        <v>37359</v>
      </c>
    </row>
    <row r="1317" spans="1:12" x14ac:dyDescent="0.2">
      <c r="A1317" t="s">
        <v>817</v>
      </c>
      <c r="B1317" t="str">
        <f>VLOOKUP(Table2[[#This Row],[Metabolite ID]],Table18[],2,FALSE)</f>
        <v>Phosphatidylcholines</v>
      </c>
      <c r="C1317">
        <v>11</v>
      </c>
      <c r="D1317">
        <v>61614426</v>
      </c>
      <c r="E1317" t="s">
        <v>3904</v>
      </c>
      <c r="F1317" t="s">
        <v>992</v>
      </c>
      <c r="G1317" t="s">
        <v>894</v>
      </c>
      <c r="H1317">
        <v>0.64516300000000004</v>
      </c>
      <c r="I1317">
        <v>6.021E-2</v>
      </c>
      <c r="J1317">
        <v>7.4555699999999999E-3</v>
      </c>
      <c r="K1317" s="6">
        <v>3.2000000000000002E-16</v>
      </c>
      <c r="L1317">
        <v>37359</v>
      </c>
    </row>
    <row r="1318" spans="1:12" x14ac:dyDescent="0.2">
      <c r="A1318" t="s">
        <v>745</v>
      </c>
      <c r="B1318" t="str">
        <f>VLOOKUP(Table2[[#This Row],[Metabolite ID]],Table18[],2,FALSE)</f>
        <v>Apolipoprotein A1</v>
      </c>
      <c r="C1318">
        <v>11</v>
      </c>
      <c r="D1318">
        <v>61614426</v>
      </c>
      <c r="E1318" t="s">
        <v>3904</v>
      </c>
      <c r="F1318" t="s">
        <v>992</v>
      </c>
      <c r="G1318" t="s">
        <v>894</v>
      </c>
      <c r="H1318">
        <v>0.64490499999999995</v>
      </c>
      <c r="I1318">
        <v>6.0713900000000001E-2</v>
      </c>
      <c r="J1318">
        <v>7.3943100000000003E-3</v>
      </c>
      <c r="K1318" s="6">
        <v>3.2999999999999999E-16</v>
      </c>
      <c r="L1318">
        <v>37359</v>
      </c>
    </row>
    <row r="1319" spans="1:12" x14ac:dyDescent="0.2">
      <c r="A1319" t="s">
        <v>775</v>
      </c>
      <c r="B1319" t="str">
        <f>VLOOKUP(Table2[[#This Row],[Metabolite ID]],Table18[],2,FALSE)</f>
        <v>Cholesteryl esters in large HDL</v>
      </c>
      <c r="C1319">
        <v>18</v>
      </c>
      <c r="D1319">
        <v>47169815</v>
      </c>
      <c r="E1319" t="s">
        <v>983</v>
      </c>
      <c r="F1319" t="s">
        <v>892</v>
      </c>
      <c r="G1319" t="s">
        <v>895</v>
      </c>
      <c r="H1319">
        <v>0.18962999999999999</v>
      </c>
      <c r="I1319">
        <v>-7.10726E-2</v>
      </c>
      <c r="J1319">
        <v>8.9961199999999998E-3</v>
      </c>
      <c r="K1319" s="6">
        <v>3.2999999999999999E-16</v>
      </c>
      <c r="L1319">
        <v>37359</v>
      </c>
    </row>
    <row r="1320" spans="1:12" x14ac:dyDescent="0.2">
      <c r="A1320" t="s">
        <v>850</v>
      </c>
      <c r="B1320" t="str">
        <f>VLOOKUP(Table2[[#This Row],[Metabolite ID]],Table18[],2,FALSE)</f>
        <v>Degree of unsaturation</v>
      </c>
      <c r="C1320">
        <v>19</v>
      </c>
      <c r="D1320">
        <v>8429323</v>
      </c>
      <c r="E1320" t="s">
        <v>1017</v>
      </c>
      <c r="F1320" t="s">
        <v>893</v>
      </c>
      <c r="G1320" t="s">
        <v>892</v>
      </c>
      <c r="H1320">
        <v>0.98040000000000005</v>
      </c>
      <c r="I1320">
        <v>-0.20885100000000001</v>
      </c>
      <c r="J1320">
        <v>2.5662500000000001E-2</v>
      </c>
      <c r="K1320" s="6">
        <v>3.2999999999999999E-16</v>
      </c>
      <c r="L1320">
        <v>37359</v>
      </c>
    </row>
    <row r="1321" spans="1:12" x14ac:dyDescent="0.2">
      <c r="A1321" t="s">
        <v>823</v>
      </c>
      <c r="B1321" t="str">
        <f>VLOOKUP(Table2[[#This Row],[Metabolite ID]],Table18[],2,FALSE)</f>
        <v>Saturated fatty acids</v>
      </c>
      <c r="C1321">
        <v>6</v>
      </c>
      <c r="D1321">
        <v>161111700</v>
      </c>
      <c r="E1321" t="s">
        <v>1099</v>
      </c>
      <c r="F1321" t="s">
        <v>894</v>
      </c>
      <c r="G1321" t="s">
        <v>895</v>
      </c>
      <c r="H1321">
        <v>0.984398</v>
      </c>
      <c r="I1321">
        <v>0.247059</v>
      </c>
      <c r="J1321">
        <v>3.0158500000000001E-2</v>
      </c>
      <c r="K1321" s="6">
        <v>3.4E-16</v>
      </c>
      <c r="L1321">
        <v>37359</v>
      </c>
    </row>
    <row r="1322" spans="1:12" x14ac:dyDescent="0.2">
      <c r="A1322" t="s">
        <v>745</v>
      </c>
      <c r="B1322" t="str">
        <f>VLOOKUP(Table2[[#This Row],[Metabolite ID]],Table18[],2,FALSE)</f>
        <v>Apolipoprotein A1</v>
      </c>
      <c r="C1322">
        <v>18</v>
      </c>
      <c r="D1322">
        <v>47182664</v>
      </c>
      <c r="E1322" t="s">
        <v>1016</v>
      </c>
      <c r="F1322" t="s">
        <v>892</v>
      </c>
      <c r="G1322" t="s">
        <v>893</v>
      </c>
      <c r="H1322">
        <v>0.22154299999999999</v>
      </c>
      <c r="I1322">
        <v>-7.0298799999999995E-2</v>
      </c>
      <c r="J1322">
        <v>8.7555299999999992E-3</v>
      </c>
      <c r="K1322" s="6">
        <v>3.5000000000000002E-16</v>
      </c>
      <c r="L1322">
        <v>37359</v>
      </c>
    </row>
    <row r="1323" spans="1:12" x14ac:dyDescent="0.2">
      <c r="A1323" t="s">
        <v>779</v>
      </c>
      <c r="B1323" t="str">
        <f>VLOOKUP(Table2[[#This Row],[Metabolite ID]],Table18[],2,FALSE)</f>
        <v>Phospholipids in large HDL</v>
      </c>
      <c r="C1323">
        <v>19</v>
      </c>
      <c r="D1323">
        <v>8429323</v>
      </c>
      <c r="E1323" t="s">
        <v>1017</v>
      </c>
      <c r="F1323" t="s">
        <v>893</v>
      </c>
      <c r="G1323" t="s">
        <v>892</v>
      </c>
      <c r="H1323">
        <v>0.980379</v>
      </c>
      <c r="I1323">
        <v>-0.20658699999999999</v>
      </c>
      <c r="J1323">
        <v>2.5499500000000001E-2</v>
      </c>
      <c r="K1323" s="6">
        <v>3.5000000000000002E-16</v>
      </c>
      <c r="L1323">
        <v>37359</v>
      </c>
    </row>
    <row r="1324" spans="1:12" x14ac:dyDescent="0.2">
      <c r="A1324" t="s">
        <v>875</v>
      </c>
      <c r="B1324" t="str">
        <f>VLOOKUP(Table2[[#This Row],[Metabolite ID]],Table18[],2,FALSE)</f>
        <v>Triglycerides in very small VLDL</v>
      </c>
      <c r="C1324">
        <v>19</v>
      </c>
      <c r="D1324">
        <v>19432290</v>
      </c>
      <c r="E1324" t="s">
        <v>1056</v>
      </c>
      <c r="F1324" t="s">
        <v>1053</v>
      </c>
      <c r="G1324" t="s">
        <v>892</v>
      </c>
      <c r="H1324">
        <v>0.93119200000000002</v>
      </c>
      <c r="I1324">
        <v>0.113049</v>
      </c>
      <c r="J1324">
        <v>1.39851E-2</v>
      </c>
      <c r="K1324" s="6">
        <v>3.7E-16</v>
      </c>
      <c r="L1324">
        <v>37359</v>
      </c>
    </row>
    <row r="1325" spans="1:12" x14ac:dyDescent="0.2">
      <c r="A1325" t="s">
        <v>876</v>
      </c>
      <c r="B1325" t="str">
        <f>VLOOKUP(Table2[[#This Row],[Metabolite ID]],Table18[],2,FALSE)</f>
        <v>Cholesterol in chylomicrons and extremely large VLDL</v>
      </c>
      <c r="C1325">
        <v>19</v>
      </c>
      <c r="D1325">
        <v>8429323</v>
      </c>
      <c r="E1325" t="s">
        <v>1017</v>
      </c>
      <c r="F1325" t="s">
        <v>893</v>
      </c>
      <c r="G1325" t="s">
        <v>892</v>
      </c>
      <c r="H1325">
        <v>0.980379</v>
      </c>
      <c r="I1325">
        <v>0.207428</v>
      </c>
      <c r="J1325">
        <v>2.55331E-2</v>
      </c>
      <c r="K1325" s="6">
        <v>3.7E-16</v>
      </c>
      <c r="L1325">
        <v>37359</v>
      </c>
    </row>
    <row r="1326" spans="1:12" x14ac:dyDescent="0.2">
      <c r="A1326" t="s">
        <v>815</v>
      </c>
      <c r="B1326" t="str">
        <f>VLOOKUP(Table2[[#This Row],[Metabolite ID]],Table18[],2,FALSE)</f>
        <v>Phospholipids in medium VLDL</v>
      </c>
      <c r="C1326">
        <v>8</v>
      </c>
      <c r="D1326">
        <v>19852899</v>
      </c>
      <c r="E1326" t="s">
        <v>1063</v>
      </c>
      <c r="F1326" t="s">
        <v>892</v>
      </c>
      <c r="G1326" t="s">
        <v>893</v>
      </c>
      <c r="H1326">
        <v>0.97305299999999995</v>
      </c>
      <c r="I1326">
        <v>-0.17848700000000001</v>
      </c>
      <c r="J1326">
        <v>2.1883E-2</v>
      </c>
      <c r="K1326" s="6">
        <v>3.8000000000000001E-16</v>
      </c>
      <c r="L1326">
        <v>37359</v>
      </c>
    </row>
    <row r="1327" spans="1:12" x14ac:dyDescent="0.2">
      <c r="A1327" t="s">
        <v>801</v>
      </c>
      <c r="B1327" t="str">
        <f>VLOOKUP(Table2[[#This Row],[Metabolite ID]],Table18[],2,FALSE)</f>
        <v>Triglycerides in medium HDL</v>
      </c>
      <c r="C1327">
        <v>6</v>
      </c>
      <c r="D1327">
        <v>161111700</v>
      </c>
      <c r="E1327" t="s">
        <v>1099</v>
      </c>
      <c r="F1327" t="s">
        <v>894</v>
      </c>
      <c r="G1327" t="s">
        <v>895</v>
      </c>
      <c r="H1327">
        <v>0.98442099999999999</v>
      </c>
      <c r="I1327">
        <v>0.24290999999999999</v>
      </c>
      <c r="J1327">
        <v>2.9995000000000001E-2</v>
      </c>
      <c r="K1327" s="6">
        <v>3.8999999999999998E-16</v>
      </c>
      <c r="L1327">
        <v>37359</v>
      </c>
    </row>
    <row r="1328" spans="1:12" x14ac:dyDescent="0.2">
      <c r="A1328" t="s">
        <v>877</v>
      </c>
      <c r="B1328" t="str">
        <f>VLOOKUP(Table2[[#This Row],[Metabolite ID]],Table18[],2,FALSE)</f>
        <v>Cholesteryl esters in chylomicrons and extremely large VLDL</v>
      </c>
      <c r="C1328">
        <v>19</v>
      </c>
      <c r="D1328">
        <v>8429323</v>
      </c>
      <c r="E1328" t="s">
        <v>1017</v>
      </c>
      <c r="F1328" t="s">
        <v>893</v>
      </c>
      <c r="G1328" t="s">
        <v>892</v>
      </c>
      <c r="H1328">
        <v>0.980379</v>
      </c>
      <c r="I1328">
        <v>0.207595</v>
      </c>
      <c r="J1328">
        <v>2.5537600000000001E-2</v>
      </c>
      <c r="K1328" s="6">
        <v>3.8999999999999998E-16</v>
      </c>
      <c r="L1328">
        <v>37359</v>
      </c>
    </row>
    <row r="1329" spans="1:12" x14ac:dyDescent="0.2">
      <c r="A1329" t="s">
        <v>812</v>
      </c>
      <c r="B1329" t="str">
        <f>VLOOKUP(Table2[[#This Row],[Metabolite ID]],Table18[],2,FALSE)</f>
        <v>Free cholesterol in medium VLDL</v>
      </c>
      <c r="C1329">
        <v>8</v>
      </c>
      <c r="D1329">
        <v>19852899</v>
      </c>
      <c r="E1329" t="s">
        <v>1063</v>
      </c>
      <c r="F1329" t="s">
        <v>892</v>
      </c>
      <c r="G1329" t="s">
        <v>893</v>
      </c>
      <c r="H1329">
        <v>0.97305299999999995</v>
      </c>
      <c r="I1329">
        <v>-0.17804900000000001</v>
      </c>
      <c r="J1329">
        <v>2.18871E-2</v>
      </c>
      <c r="K1329" s="6">
        <v>4.4E-16</v>
      </c>
      <c r="L1329">
        <v>37359</v>
      </c>
    </row>
    <row r="1330" spans="1:12" x14ac:dyDescent="0.2">
      <c r="A1330" t="s">
        <v>840</v>
      </c>
      <c r="B1330" t="str">
        <f>VLOOKUP(Table2[[#This Row],[Metabolite ID]],Table18[],2,FALSE)</f>
        <v>Cholesteryl esters in small VLDL</v>
      </c>
      <c r="C1330">
        <v>1</v>
      </c>
      <c r="D1330">
        <v>63156043</v>
      </c>
      <c r="E1330" t="s">
        <v>3901</v>
      </c>
      <c r="F1330" t="s">
        <v>892</v>
      </c>
      <c r="G1330" t="s">
        <v>893</v>
      </c>
      <c r="H1330">
        <v>0.34928799999999999</v>
      </c>
      <c r="I1330">
        <v>-5.96562E-2</v>
      </c>
      <c r="J1330">
        <v>7.3446700000000002E-3</v>
      </c>
      <c r="K1330" s="6">
        <v>4.7000000000000004E-16</v>
      </c>
      <c r="L1330">
        <v>37359</v>
      </c>
    </row>
    <row r="1331" spans="1:12" x14ac:dyDescent="0.2">
      <c r="A1331" t="s">
        <v>809</v>
      </c>
      <c r="B1331" t="str">
        <f>VLOOKUP(Table2[[#This Row],[Metabolite ID]],Table18[],2,FALSE)</f>
        <v>Monounsaturated fatty acids</v>
      </c>
      <c r="C1331">
        <v>19</v>
      </c>
      <c r="D1331">
        <v>45430280</v>
      </c>
      <c r="E1331" t="s">
        <v>1088</v>
      </c>
      <c r="F1331" t="s">
        <v>894</v>
      </c>
      <c r="G1331" t="s">
        <v>893</v>
      </c>
      <c r="H1331">
        <v>0.46464</v>
      </c>
      <c r="I1331">
        <v>-6.0782299999999997E-2</v>
      </c>
      <c r="J1331">
        <v>7.6656500000000004E-3</v>
      </c>
      <c r="K1331" s="6">
        <v>4.8999999999999997E-16</v>
      </c>
      <c r="L1331">
        <v>37359</v>
      </c>
    </row>
    <row r="1332" spans="1:12" x14ac:dyDescent="0.2">
      <c r="A1332" t="s">
        <v>778</v>
      </c>
      <c r="B1332" t="str">
        <f>VLOOKUP(Table2[[#This Row],[Metabolite ID]],Table18[],2,FALSE)</f>
        <v>Concentration of large HDL particles</v>
      </c>
      <c r="C1332">
        <v>8</v>
      </c>
      <c r="D1332">
        <v>19936687</v>
      </c>
      <c r="E1332" t="s">
        <v>997</v>
      </c>
      <c r="F1332" t="s">
        <v>892</v>
      </c>
      <c r="G1332" t="s">
        <v>893</v>
      </c>
      <c r="H1332">
        <v>0.80356399999999994</v>
      </c>
      <c r="I1332">
        <v>-7.3091799999999998E-2</v>
      </c>
      <c r="J1332">
        <v>9.0761899999999996E-3</v>
      </c>
      <c r="K1332" s="6">
        <v>5.3000000000000003E-16</v>
      </c>
      <c r="L1332">
        <v>37359</v>
      </c>
    </row>
    <row r="1333" spans="1:12" x14ac:dyDescent="0.2">
      <c r="A1333" t="s">
        <v>788</v>
      </c>
      <c r="B1333" t="str">
        <f>VLOOKUP(Table2[[#This Row],[Metabolite ID]],Table18[],2,FALSE)</f>
        <v>Cholesterol in large VLDL</v>
      </c>
      <c r="C1333">
        <v>15</v>
      </c>
      <c r="D1333">
        <v>44027885</v>
      </c>
      <c r="E1333" t="s">
        <v>1050</v>
      </c>
      <c r="F1333" t="s">
        <v>895</v>
      </c>
      <c r="G1333" t="s">
        <v>894</v>
      </c>
      <c r="H1333">
        <v>0.97276600000000002</v>
      </c>
      <c r="I1333">
        <v>-0.178451</v>
      </c>
      <c r="J1333">
        <v>2.1780299999999999E-2</v>
      </c>
      <c r="K1333" s="6">
        <v>5.3000000000000003E-16</v>
      </c>
      <c r="L1333">
        <v>37359</v>
      </c>
    </row>
    <row r="1334" spans="1:12" x14ac:dyDescent="0.2">
      <c r="A1334" t="s">
        <v>779</v>
      </c>
      <c r="B1334" t="str">
        <f>VLOOKUP(Table2[[#This Row],[Metabolite ID]],Table18[],2,FALSE)</f>
        <v>Phospholipids in large HDL</v>
      </c>
      <c r="C1334">
        <v>8</v>
      </c>
      <c r="D1334">
        <v>19813529</v>
      </c>
      <c r="E1334" t="s">
        <v>994</v>
      </c>
      <c r="F1334" t="s">
        <v>892</v>
      </c>
      <c r="G1334" t="s">
        <v>893</v>
      </c>
      <c r="H1334">
        <v>0.98156299999999996</v>
      </c>
      <c r="I1334">
        <v>0.21251600000000001</v>
      </c>
      <c r="J1334">
        <v>2.62621E-2</v>
      </c>
      <c r="K1334" s="6">
        <v>5.4999999999999996E-16</v>
      </c>
      <c r="L1334">
        <v>37359</v>
      </c>
    </row>
    <row r="1335" spans="1:12" x14ac:dyDescent="0.2">
      <c r="A1335" t="s">
        <v>864</v>
      </c>
      <c r="B1335" t="str">
        <f>VLOOKUP(Table2[[#This Row],[Metabolite ID]],Table18[],2,FALSE)</f>
        <v>Free cholesterol in very large VLDL</v>
      </c>
      <c r="C1335">
        <v>6</v>
      </c>
      <c r="D1335">
        <v>161166424</v>
      </c>
      <c r="E1335" t="s">
        <v>3912</v>
      </c>
      <c r="F1335" t="s">
        <v>892</v>
      </c>
      <c r="G1335" t="s">
        <v>3913</v>
      </c>
      <c r="H1335">
        <v>0.71371300000000004</v>
      </c>
      <c r="I1335">
        <v>-6.3207200000000005E-2</v>
      </c>
      <c r="J1335">
        <v>7.7421699999999996E-3</v>
      </c>
      <c r="K1335" s="6">
        <v>5.6000000000000003E-16</v>
      </c>
      <c r="L1335">
        <v>37359</v>
      </c>
    </row>
    <row r="1336" spans="1:12" x14ac:dyDescent="0.2">
      <c r="A1336" t="s">
        <v>878</v>
      </c>
      <c r="B1336" t="str">
        <f>VLOOKUP(Table2[[#This Row],[Metabolite ID]],Table18[],2,FALSE)</f>
        <v>Free cholesterol in chylomicrons and extremely large VLDL</v>
      </c>
      <c r="C1336">
        <v>6</v>
      </c>
      <c r="D1336">
        <v>161166424</v>
      </c>
      <c r="E1336" t="s">
        <v>3912</v>
      </c>
      <c r="F1336" t="s">
        <v>892</v>
      </c>
      <c r="G1336" t="s">
        <v>3913</v>
      </c>
      <c r="H1336">
        <v>0.71371300000000004</v>
      </c>
      <c r="I1336">
        <v>-6.3400399999999996E-2</v>
      </c>
      <c r="J1336">
        <v>7.7438699999999999E-3</v>
      </c>
      <c r="K1336" s="6">
        <v>5.6000000000000003E-16</v>
      </c>
      <c r="L1336">
        <v>37359</v>
      </c>
    </row>
    <row r="1337" spans="1:12" x14ac:dyDescent="0.2">
      <c r="A1337" t="s">
        <v>868</v>
      </c>
      <c r="B1337" t="str">
        <f>VLOOKUP(Table2[[#This Row],[Metabolite ID]],Table18[],2,FALSE)</f>
        <v>Triglycerides in very large VLDL</v>
      </c>
      <c r="C1337">
        <v>19</v>
      </c>
      <c r="D1337">
        <v>8429323</v>
      </c>
      <c r="E1337" t="s">
        <v>1017</v>
      </c>
      <c r="F1337" t="s">
        <v>893</v>
      </c>
      <c r="G1337" t="s">
        <v>892</v>
      </c>
      <c r="H1337">
        <v>0.980375</v>
      </c>
      <c r="I1337">
        <v>0.20605299999999999</v>
      </c>
      <c r="J1337">
        <v>2.5535800000000001E-2</v>
      </c>
      <c r="K1337" s="6">
        <v>5.6999999999999999E-16</v>
      </c>
      <c r="L1337">
        <v>37359</v>
      </c>
    </row>
    <row r="1338" spans="1:12" x14ac:dyDescent="0.2">
      <c r="A1338" t="s">
        <v>801</v>
      </c>
      <c r="B1338" t="str">
        <f>VLOOKUP(Table2[[#This Row],[Metabolite ID]],Table18[],2,FALSE)</f>
        <v>Triglycerides in medium HDL</v>
      </c>
      <c r="C1338">
        <v>2</v>
      </c>
      <c r="D1338">
        <v>21193946</v>
      </c>
      <c r="E1338" t="s">
        <v>3933</v>
      </c>
      <c r="F1338" t="s">
        <v>893</v>
      </c>
      <c r="G1338" t="s">
        <v>892</v>
      </c>
      <c r="H1338">
        <v>0.76945600000000003</v>
      </c>
      <c r="I1338">
        <v>6.78507E-2</v>
      </c>
      <c r="J1338">
        <v>8.2935100000000005E-3</v>
      </c>
      <c r="K1338" s="6">
        <v>5.9999999999999999E-16</v>
      </c>
      <c r="L1338">
        <v>37359</v>
      </c>
    </row>
    <row r="1339" spans="1:12" x14ac:dyDescent="0.2">
      <c r="A1339" t="s">
        <v>845</v>
      </c>
      <c r="B1339" t="str">
        <f>VLOOKUP(Table2[[#This Row],[Metabolite ID]],Table18[],2,FALSE)</f>
        <v>Triglycerides in small VLDL</v>
      </c>
      <c r="C1339">
        <v>11</v>
      </c>
      <c r="D1339">
        <v>117175658</v>
      </c>
      <c r="E1339" t="s">
        <v>1047</v>
      </c>
      <c r="F1339" t="s">
        <v>893</v>
      </c>
      <c r="G1339" t="s">
        <v>892</v>
      </c>
      <c r="H1339">
        <v>0.97366900000000001</v>
      </c>
      <c r="I1339">
        <v>-0.176373</v>
      </c>
      <c r="J1339">
        <v>2.2142200000000001E-2</v>
      </c>
      <c r="K1339" s="6">
        <v>6.2000000000000002E-16</v>
      </c>
      <c r="L1339">
        <v>37359</v>
      </c>
    </row>
    <row r="1340" spans="1:12" x14ac:dyDescent="0.2">
      <c r="A1340" t="s">
        <v>830</v>
      </c>
      <c r="B1340" t="str">
        <f>VLOOKUP(Table2[[#This Row],[Metabolite ID]],Table18[],2,FALSE)</f>
        <v>Triglycerides in small HDL</v>
      </c>
      <c r="C1340">
        <v>8</v>
      </c>
      <c r="D1340">
        <v>19851897</v>
      </c>
      <c r="E1340" t="s">
        <v>1045</v>
      </c>
      <c r="F1340" t="s">
        <v>895</v>
      </c>
      <c r="G1340" t="s">
        <v>894</v>
      </c>
      <c r="H1340">
        <v>0.97426000000000001</v>
      </c>
      <c r="I1340">
        <v>-0.183562</v>
      </c>
      <c r="J1340">
        <v>2.2421699999999999E-2</v>
      </c>
      <c r="K1340" s="6">
        <v>6.7000000000000004E-16</v>
      </c>
      <c r="L1340">
        <v>37359</v>
      </c>
    </row>
    <row r="1341" spans="1:12" x14ac:dyDescent="0.2">
      <c r="A1341" t="s">
        <v>879</v>
      </c>
      <c r="B1341" t="str">
        <f>VLOOKUP(Table2[[#This Row],[Metabolite ID]],Table18[],2,FALSE)</f>
        <v>Total lipids in chylomicrons and extremely large VLDL</v>
      </c>
      <c r="C1341">
        <v>7</v>
      </c>
      <c r="D1341">
        <v>73015369</v>
      </c>
      <c r="E1341" t="s">
        <v>1041</v>
      </c>
      <c r="F1341" t="s">
        <v>893</v>
      </c>
      <c r="G1341" t="s">
        <v>892</v>
      </c>
      <c r="H1341">
        <v>0.87208699999999995</v>
      </c>
      <c r="I1341">
        <v>8.3736400000000002E-2</v>
      </c>
      <c r="J1341">
        <v>1.0496E-2</v>
      </c>
      <c r="K1341" s="6">
        <v>6.7000000000000004E-16</v>
      </c>
      <c r="L1341">
        <v>37359</v>
      </c>
    </row>
    <row r="1342" spans="1:12" x14ac:dyDescent="0.2">
      <c r="A1342" t="s">
        <v>789</v>
      </c>
      <c r="B1342" t="str">
        <f>VLOOKUP(Table2[[#This Row],[Metabolite ID]],Table18[],2,FALSE)</f>
        <v>Cholesteryl esters in large VLDL</v>
      </c>
      <c r="C1342">
        <v>19</v>
      </c>
      <c r="D1342">
        <v>19379549</v>
      </c>
      <c r="E1342" t="s">
        <v>1108</v>
      </c>
      <c r="F1342" t="s">
        <v>894</v>
      </c>
      <c r="G1342" t="s">
        <v>895</v>
      </c>
      <c r="H1342">
        <v>0.92687900000000001</v>
      </c>
      <c r="I1342">
        <v>0.10730000000000001</v>
      </c>
      <c r="J1342">
        <v>1.34444E-2</v>
      </c>
      <c r="K1342" s="6">
        <v>6.8999999999999997E-16</v>
      </c>
      <c r="L1342">
        <v>37359</v>
      </c>
    </row>
    <row r="1343" spans="1:12" x14ac:dyDescent="0.2">
      <c r="A1343" t="s">
        <v>872</v>
      </c>
      <c r="B1343" t="str">
        <f>VLOOKUP(Table2[[#This Row],[Metabolite ID]],Table18[],2,FALSE)</f>
        <v>Total lipids in very small VLDL</v>
      </c>
      <c r="C1343">
        <v>19</v>
      </c>
      <c r="D1343">
        <v>45430280</v>
      </c>
      <c r="E1343" t="s">
        <v>1088</v>
      </c>
      <c r="F1343" t="s">
        <v>894</v>
      </c>
      <c r="G1343" t="s">
        <v>893</v>
      </c>
      <c r="H1343">
        <v>0.46462500000000001</v>
      </c>
      <c r="I1343">
        <v>-5.9669600000000003E-2</v>
      </c>
      <c r="J1343">
        <v>7.6122100000000003E-3</v>
      </c>
      <c r="K1343" s="6">
        <v>6.8999999999999997E-16</v>
      </c>
      <c r="L1343">
        <v>37359</v>
      </c>
    </row>
    <row r="1344" spans="1:12" x14ac:dyDescent="0.2">
      <c r="A1344" t="s">
        <v>876</v>
      </c>
      <c r="B1344" t="str">
        <f>VLOOKUP(Table2[[#This Row],[Metabolite ID]],Table18[],2,FALSE)</f>
        <v>Cholesterol in chylomicrons and extremely large VLDL</v>
      </c>
      <c r="C1344">
        <v>6</v>
      </c>
      <c r="D1344">
        <v>161166424</v>
      </c>
      <c r="E1344" t="s">
        <v>3912</v>
      </c>
      <c r="F1344" t="s">
        <v>892</v>
      </c>
      <c r="G1344" t="s">
        <v>3913</v>
      </c>
      <c r="H1344">
        <v>0.71371300000000004</v>
      </c>
      <c r="I1344">
        <v>-6.2849299999999997E-2</v>
      </c>
      <c r="J1344">
        <v>7.7430600000000004E-3</v>
      </c>
      <c r="K1344" s="6">
        <v>6.8999999999999997E-16</v>
      </c>
      <c r="L1344">
        <v>37359</v>
      </c>
    </row>
    <row r="1345" spans="1:12" x14ac:dyDescent="0.2">
      <c r="A1345" t="s">
        <v>746</v>
      </c>
      <c r="B1345" t="str">
        <f>VLOOKUP(Table2[[#This Row],[Metabolite ID]],Table18[],2,FALSE)</f>
        <v>Apolipoprotein B</v>
      </c>
      <c r="C1345">
        <v>1</v>
      </c>
      <c r="D1345">
        <v>63156043</v>
      </c>
      <c r="E1345" t="s">
        <v>3901</v>
      </c>
      <c r="F1345" t="s">
        <v>892</v>
      </c>
      <c r="G1345" t="s">
        <v>893</v>
      </c>
      <c r="H1345">
        <v>0.34931000000000001</v>
      </c>
      <c r="I1345">
        <v>-5.9282899999999999E-2</v>
      </c>
      <c r="J1345">
        <v>7.3372999999999997E-3</v>
      </c>
      <c r="K1345" s="6">
        <v>7.0000000000000003E-16</v>
      </c>
      <c r="L1345">
        <v>37359</v>
      </c>
    </row>
    <row r="1346" spans="1:12" x14ac:dyDescent="0.2">
      <c r="A1346" t="s">
        <v>862</v>
      </c>
      <c r="B1346" t="str">
        <f>VLOOKUP(Table2[[#This Row],[Metabolite ID]],Table18[],2,FALSE)</f>
        <v>Cholesterol in very large VLDL</v>
      </c>
      <c r="C1346">
        <v>6</v>
      </c>
      <c r="D1346">
        <v>161166424</v>
      </c>
      <c r="E1346" t="s">
        <v>3912</v>
      </c>
      <c r="F1346" t="s">
        <v>892</v>
      </c>
      <c r="G1346" t="s">
        <v>3913</v>
      </c>
      <c r="H1346">
        <v>0.71369199999999999</v>
      </c>
      <c r="I1346">
        <v>-6.2819799999999995E-2</v>
      </c>
      <c r="J1346">
        <v>7.7425899999999997E-3</v>
      </c>
      <c r="K1346" s="6">
        <v>7.4999999999999996E-16</v>
      </c>
      <c r="L1346">
        <v>37359</v>
      </c>
    </row>
    <row r="1347" spans="1:12" x14ac:dyDescent="0.2">
      <c r="A1347" t="s">
        <v>882</v>
      </c>
      <c r="B1347" t="str">
        <f>VLOOKUP(Table2[[#This Row],[Metabolite ID]],Table18[],2,FALSE)</f>
        <v>Triglycerides in chylomicrons and extremely large VLDL</v>
      </c>
      <c r="C1347">
        <v>7</v>
      </c>
      <c r="D1347">
        <v>73015369</v>
      </c>
      <c r="E1347" t="s">
        <v>1041</v>
      </c>
      <c r="F1347" t="s">
        <v>893</v>
      </c>
      <c r="G1347" t="s">
        <v>892</v>
      </c>
      <c r="H1347">
        <v>0.87207999999999997</v>
      </c>
      <c r="I1347">
        <v>8.3564899999999998E-2</v>
      </c>
      <c r="J1347">
        <v>1.04992E-2</v>
      </c>
      <c r="K1347" s="6">
        <v>7.4999999999999996E-16</v>
      </c>
      <c r="L1347">
        <v>37359</v>
      </c>
    </row>
    <row r="1348" spans="1:12" x14ac:dyDescent="0.2">
      <c r="A1348" t="s">
        <v>880</v>
      </c>
      <c r="B1348" t="str">
        <f>VLOOKUP(Table2[[#This Row],[Metabolite ID]],Table18[],2,FALSE)</f>
        <v>Concentration of chylomicrons and extremely large VLDL particles</v>
      </c>
      <c r="C1348">
        <v>7</v>
      </c>
      <c r="D1348">
        <v>73015369</v>
      </c>
      <c r="E1348" t="s">
        <v>1041</v>
      </c>
      <c r="F1348" t="s">
        <v>893</v>
      </c>
      <c r="G1348" t="s">
        <v>892</v>
      </c>
      <c r="H1348">
        <v>0.87208699999999995</v>
      </c>
      <c r="I1348">
        <v>8.3565E-2</v>
      </c>
      <c r="J1348">
        <v>1.04961E-2</v>
      </c>
      <c r="K1348" s="6">
        <v>7.6000000000000002E-16</v>
      </c>
      <c r="L1348">
        <v>37359</v>
      </c>
    </row>
    <row r="1349" spans="1:12" x14ac:dyDescent="0.2">
      <c r="A1349" t="s">
        <v>843</v>
      </c>
      <c r="B1349" t="str">
        <f>VLOOKUP(Table2[[#This Row],[Metabolite ID]],Table18[],2,FALSE)</f>
        <v>Concentration of small VLDL particles</v>
      </c>
      <c r="C1349">
        <v>8</v>
      </c>
      <c r="D1349">
        <v>19852899</v>
      </c>
      <c r="E1349" t="s">
        <v>1063</v>
      </c>
      <c r="F1349" t="s">
        <v>892</v>
      </c>
      <c r="G1349" t="s">
        <v>893</v>
      </c>
      <c r="H1349">
        <v>0.97305299999999995</v>
      </c>
      <c r="I1349">
        <v>-0.177148</v>
      </c>
      <c r="J1349">
        <v>2.1859199999999999E-2</v>
      </c>
      <c r="K1349" s="6">
        <v>7.6999999999999999E-16</v>
      </c>
      <c r="L1349">
        <v>37359</v>
      </c>
    </row>
    <row r="1350" spans="1:12" x14ac:dyDescent="0.2">
      <c r="A1350" t="s">
        <v>850</v>
      </c>
      <c r="B1350" t="str">
        <f>VLOOKUP(Table2[[#This Row],[Metabolite ID]],Table18[],2,FALSE)</f>
        <v>Degree of unsaturation</v>
      </c>
      <c r="C1350">
        <v>8</v>
      </c>
      <c r="D1350">
        <v>19836984</v>
      </c>
      <c r="E1350" t="s">
        <v>3860</v>
      </c>
      <c r="F1350" t="s">
        <v>894</v>
      </c>
      <c r="G1350" t="s">
        <v>895</v>
      </c>
      <c r="H1350">
        <v>0.90112300000000001</v>
      </c>
      <c r="I1350">
        <v>-9.6223000000000003E-2</v>
      </c>
      <c r="J1350">
        <v>1.1805299999999999E-2</v>
      </c>
      <c r="K1350" s="6">
        <v>7.6999999999999999E-16</v>
      </c>
      <c r="L1350">
        <v>37359</v>
      </c>
    </row>
    <row r="1351" spans="1:12" x14ac:dyDescent="0.2">
      <c r="A1351" t="s">
        <v>778</v>
      </c>
      <c r="B1351" t="str">
        <f>VLOOKUP(Table2[[#This Row],[Metabolite ID]],Table18[],2,FALSE)</f>
        <v>Concentration of large HDL particles</v>
      </c>
      <c r="C1351">
        <v>19</v>
      </c>
      <c r="D1351">
        <v>8429323</v>
      </c>
      <c r="E1351" t="s">
        <v>1017</v>
      </c>
      <c r="F1351" t="s">
        <v>893</v>
      </c>
      <c r="G1351" t="s">
        <v>892</v>
      </c>
      <c r="H1351">
        <v>0.980379</v>
      </c>
      <c r="I1351">
        <v>-0.20388400000000001</v>
      </c>
      <c r="J1351">
        <v>2.54857E-2</v>
      </c>
      <c r="K1351" s="6">
        <v>7.7999999999999995E-16</v>
      </c>
      <c r="L1351">
        <v>37359</v>
      </c>
    </row>
    <row r="1352" spans="1:12" x14ac:dyDescent="0.2">
      <c r="A1352" t="s">
        <v>757</v>
      </c>
      <c r="B1352" t="str">
        <f>VLOOKUP(Table2[[#This Row],[Metabolite ID]],Table18[],2,FALSE)</f>
        <v>HDL cholesterol</v>
      </c>
      <c r="C1352">
        <v>8</v>
      </c>
      <c r="D1352">
        <v>19813529</v>
      </c>
      <c r="E1352" t="s">
        <v>994</v>
      </c>
      <c r="F1352" t="s">
        <v>892</v>
      </c>
      <c r="G1352" t="s">
        <v>893</v>
      </c>
      <c r="H1352">
        <v>0.98156299999999996</v>
      </c>
      <c r="I1352">
        <v>0.21099699999999999</v>
      </c>
      <c r="J1352">
        <v>2.6269899999999999E-2</v>
      </c>
      <c r="K1352" s="6">
        <v>7.9999999999999998E-16</v>
      </c>
      <c r="L1352">
        <v>37359</v>
      </c>
    </row>
    <row r="1353" spans="1:12" x14ac:dyDescent="0.2">
      <c r="A1353" t="s">
        <v>746</v>
      </c>
      <c r="B1353" t="str">
        <f>VLOOKUP(Table2[[#This Row],[Metabolite ID]],Table18[],2,FALSE)</f>
        <v>Apolipoprotein B</v>
      </c>
      <c r="C1353">
        <v>19</v>
      </c>
      <c r="D1353">
        <v>45430280</v>
      </c>
      <c r="E1353" t="s">
        <v>1088</v>
      </c>
      <c r="F1353" t="s">
        <v>894</v>
      </c>
      <c r="G1353" t="s">
        <v>893</v>
      </c>
      <c r="H1353">
        <v>0.46462500000000001</v>
      </c>
      <c r="I1353">
        <v>-5.9780600000000003E-2</v>
      </c>
      <c r="J1353">
        <v>7.6081400000000002E-3</v>
      </c>
      <c r="K1353" s="6">
        <v>8.2999999999999998E-16</v>
      </c>
      <c r="L1353">
        <v>37359</v>
      </c>
    </row>
    <row r="1354" spans="1:12" x14ac:dyDescent="0.2">
      <c r="A1354" t="s">
        <v>746</v>
      </c>
      <c r="B1354" t="str">
        <f>VLOOKUP(Table2[[#This Row],[Metabolite ID]],Table18[],2,FALSE)</f>
        <v>Apolipoprotein B</v>
      </c>
      <c r="C1354">
        <v>19</v>
      </c>
      <c r="D1354">
        <v>45691049</v>
      </c>
      <c r="E1354" t="s">
        <v>3934</v>
      </c>
      <c r="F1354" t="s">
        <v>895</v>
      </c>
      <c r="G1354" t="s">
        <v>894</v>
      </c>
      <c r="H1354">
        <v>0.96143400000000001</v>
      </c>
      <c r="I1354">
        <v>0.16180700000000001</v>
      </c>
      <c r="J1354">
        <v>2.0167500000000001E-2</v>
      </c>
      <c r="K1354" s="6">
        <v>8.4000000000000004E-16</v>
      </c>
      <c r="L1354">
        <v>37359</v>
      </c>
    </row>
    <row r="1355" spans="1:12" x14ac:dyDescent="0.2">
      <c r="A1355" t="s">
        <v>848</v>
      </c>
      <c r="B1355" t="str">
        <f>VLOOKUP(Table2[[#This Row],[Metabolite ID]],Table18[],2,FALSE)</f>
        <v>Phosphoglycerides</v>
      </c>
      <c r="C1355">
        <v>19</v>
      </c>
      <c r="D1355">
        <v>45302949</v>
      </c>
      <c r="E1355" t="s">
        <v>3861</v>
      </c>
      <c r="F1355" t="s">
        <v>3862</v>
      </c>
      <c r="G1355" t="s">
        <v>893</v>
      </c>
      <c r="H1355">
        <v>0.97268100000000002</v>
      </c>
      <c r="I1355">
        <v>0.186893</v>
      </c>
      <c r="J1355">
        <v>2.3560999999999999E-2</v>
      </c>
      <c r="K1355" s="6">
        <v>8.4000000000000004E-16</v>
      </c>
      <c r="L1355">
        <v>37359</v>
      </c>
    </row>
    <row r="1356" spans="1:12" x14ac:dyDescent="0.2">
      <c r="A1356" t="s">
        <v>875</v>
      </c>
      <c r="B1356" t="str">
        <f>VLOOKUP(Table2[[#This Row],[Metabolite ID]],Table18[],2,FALSE)</f>
        <v>Triglycerides in very small VLDL</v>
      </c>
      <c r="C1356">
        <v>11</v>
      </c>
      <c r="D1356">
        <v>116714293</v>
      </c>
      <c r="E1356" t="s">
        <v>3935</v>
      </c>
      <c r="F1356" t="s">
        <v>892</v>
      </c>
      <c r="G1356" t="s">
        <v>893</v>
      </c>
      <c r="H1356">
        <v>0.98784799999999995</v>
      </c>
      <c r="I1356">
        <v>-0.28260400000000002</v>
      </c>
      <c r="J1356">
        <v>3.4648600000000002E-2</v>
      </c>
      <c r="K1356" s="6">
        <v>8.7000000000000004E-16</v>
      </c>
      <c r="L1356">
        <v>37359</v>
      </c>
    </row>
    <row r="1357" spans="1:12" x14ac:dyDescent="0.2">
      <c r="A1357" t="s">
        <v>827</v>
      </c>
      <c r="B1357" t="str">
        <f>VLOOKUP(Table2[[#This Row],[Metabolite ID]],Table18[],2,FALSE)</f>
        <v>Total lipids in small HDL</v>
      </c>
      <c r="C1357">
        <v>11</v>
      </c>
      <c r="D1357">
        <v>61557826</v>
      </c>
      <c r="E1357" t="s">
        <v>969</v>
      </c>
      <c r="F1357" t="s">
        <v>895</v>
      </c>
      <c r="G1357" t="s">
        <v>894</v>
      </c>
      <c r="H1357">
        <v>0.65847699999999998</v>
      </c>
      <c r="I1357">
        <v>-5.9109799999999997E-2</v>
      </c>
      <c r="J1357">
        <v>7.3688E-3</v>
      </c>
      <c r="K1357" s="6">
        <v>8.9000000000000007E-16</v>
      </c>
      <c r="L1357">
        <v>37359</v>
      </c>
    </row>
    <row r="1358" spans="1:12" x14ac:dyDescent="0.2">
      <c r="A1358" t="s">
        <v>864</v>
      </c>
      <c r="B1358" t="str">
        <f>VLOOKUP(Table2[[#This Row],[Metabolite ID]],Table18[],2,FALSE)</f>
        <v>Free cholesterol in very large VLDL</v>
      </c>
      <c r="C1358">
        <v>6</v>
      </c>
      <c r="D1358">
        <v>161659369</v>
      </c>
      <c r="E1358" t="s">
        <v>1040</v>
      </c>
      <c r="F1358" t="s">
        <v>894</v>
      </c>
      <c r="G1358" t="s">
        <v>893</v>
      </c>
      <c r="H1358">
        <v>0.984483</v>
      </c>
      <c r="I1358">
        <v>0.23985699999999999</v>
      </c>
      <c r="J1358">
        <v>2.97982E-2</v>
      </c>
      <c r="K1358" s="6">
        <v>8.9000000000000007E-16</v>
      </c>
      <c r="L1358">
        <v>37359</v>
      </c>
    </row>
    <row r="1359" spans="1:12" x14ac:dyDescent="0.2">
      <c r="A1359" t="s">
        <v>844</v>
      </c>
      <c r="B1359" t="str">
        <f>VLOOKUP(Table2[[#This Row],[Metabolite ID]],Table18[],2,FALSE)</f>
        <v>Phospholipids in small VLDL</v>
      </c>
      <c r="C1359">
        <v>19</v>
      </c>
      <c r="D1359">
        <v>45430280</v>
      </c>
      <c r="E1359" t="s">
        <v>1088</v>
      </c>
      <c r="F1359" t="s">
        <v>894</v>
      </c>
      <c r="G1359" t="s">
        <v>893</v>
      </c>
      <c r="H1359">
        <v>0.46462500000000001</v>
      </c>
      <c r="I1359">
        <v>-5.9467399999999997E-2</v>
      </c>
      <c r="J1359">
        <v>7.6131899999999997E-3</v>
      </c>
      <c r="K1359" s="6">
        <v>9.1E-16</v>
      </c>
      <c r="L1359">
        <v>37359</v>
      </c>
    </row>
    <row r="1360" spans="1:12" x14ac:dyDescent="0.2">
      <c r="A1360" t="s">
        <v>879</v>
      </c>
      <c r="B1360" t="str">
        <f>VLOOKUP(Table2[[#This Row],[Metabolite ID]],Table18[],2,FALSE)</f>
        <v>Total lipids in chylomicrons and extremely large VLDL</v>
      </c>
      <c r="C1360">
        <v>2</v>
      </c>
      <c r="D1360">
        <v>21221035</v>
      </c>
      <c r="E1360" t="s">
        <v>1024</v>
      </c>
      <c r="F1360" t="s">
        <v>892</v>
      </c>
      <c r="G1360" t="s">
        <v>894</v>
      </c>
      <c r="H1360">
        <v>0.206844</v>
      </c>
      <c r="I1360">
        <v>-7.0412799999999998E-2</v>
      </c>
      <c r="J1360">
        <v>8.6404900000000007E-3</v>
      </c>
      <c r="K1360" s="6">
        <v>9.1999999999999996E-16</v>
      </c>
      <c r="L1360">
        <v>37359</v>
      </c>
    </row>
    <row r="1361" spans="1:12" x14ac:dyDescent="0.2">
      <c r="A1361" t="s">
        <v>868</v>
      </c>
      <c r="B1361" t="str">
        <f>VLOOKUP(Table2[[#This Row],[Metabolite ID]],Table18[],2,FALSE)</f>
        <v>Triglycerides in very large VLDL</v>
      </c>
      <c r="C1361">
        <v>1</v>
      </c>
      <c r="D1361">
        <v>63086001</v>
      </c>
      <c r="E1361" t="s">
        <v>3909</v>
      </c>
      <c r="F1361" t="s">
        <v>895</v>
      </c>
      <c r="G1361" t="s">
        <v>892</v>
      </c>
      <c r="H1361">
        <v>0.66595599999999999</v>
      </c>
      <c r="I1361">
        <v>6.0535100000000001E-2</v>
      </c>
      <c r="J1361">
        <v>7.6115699999999998E-3</v>
      </c>
      <c r="K1361" s="6">
        <v>9.6000000000000002E-16</v>
      </c>
      <c r="L1361">
        <v>37359</v>
      </c>
    </row>
    <row r="1362" spans="1:12" x14ac:dyDescent="0.2">
      <c r="A1362" t="s">
        <v>853</v>
      </c>
      <c r="B1362" t="str">
        <f>VLOOKUP(Table2[[#This Row],[Metabolite ID]],Table18[],2,FALSE)</f>
        <v>Average diameter for VLDL particles</v>
      </c>
      <c r="C1362">
        <v>17</v>
      </c>
      <c r="D1362">
        <v>41926126</v>
      </c>
      <c r="E1362" t="s">
        <v>1012</v>
      </c>
      <c r="F1362" t="s">
        <v>894</v>
      </c>
      <c r="G1362" t="s">
        <v>895</v>
      </c>
      <c r="H1362">
        <v>0.96820499999999998</v>
      </c>
      <c r="I1362">
        <v>-0.16408</v>
      </c>
      <c r="J1362">
        <v>2.02157E-2</v>
      </c>
      <c r="K1362" s="6">
        <v>9.7999999999999995E-16</v>
      </c>
      <c r="L1362">
        <v>37359</v>
      </c>
    </row>
    <row r="1363" spans="1:12" x14ac:dyDescent="0.2">
      <c r="A1363" t="s">
        <v>775</v>
      </c>
      <c r="B1363" t="str">
        <f>VLOOKUP(Table2[[#This Row],[Metabolite ID]],Table18[],2,FALSE)</f>
        <v>Cholesteryl esters in large HDL</v>
      </c>
      <c r="C1363">
        <v>8</v>
      </c>
      <c r="D1363">
        <v>126500031</v>
      </c>
      <c r="E1363" t="s">
        <v>957</v>
      </c>
      <c r="F1363" t="s">
        <v>894</v>
      </c>
      <c r="G1363" t="s">
        <v>893</v>
      </c>
      <c r="H1363">
        <v>0.58312600000000003</v>
      </c>
      <c r="I1363">
        <v>-5.8510600000000003E-2</v>
      </c>
      <c r="J1363">
        <v>7.3253700000000003E-3</v>
      </c>
      <c r="K1363" s="6">
        <v>1.0000000000000001E-15</v>
      </c>
      <c r="L1363">
        <v>37359</v>
      </c>
    </row>
    <row r="1364" spans="1:12" x14ac:dyDescent="0.2">
      <c r="A1364" t="s">
        <v>794</v>
      </c>
      <c r="B1364" t="str">
        <f>VLOOKUP(Table2[[#This Row],[Metabolite ID]],Table18[],2,FALSE)</f>
        <v>Triglycerides in large VLDL</v>
      </c>
      <c r="C1364">
        <v>1</v>
      </c>
      <c r="D1364">
        <v>62929892</v>
      </c>
      <c r="E1364" t="s">
        <v>1023</v>
      </c>
      <c r="F1364" t="s">
        <v>893</v>
      </c>
      <c r="G1364" t="s">
        <v>892</v>
      </c>
      <c r="H1364">
        <v>0.35948099999999999</v>
      </c>
      <c r="I1364">
        <v>-5.9311599999999999E-2</v>
      </c>
      <c r="J1364">
        <v>7.4134800000000001E-3</v>
      </c>
      <c r="K1364" s="6">
        <v>1.0999999999999999E-15</v>
      </c>
      <c r="L1364">
        <v>37359</v>
      </c>
    </row>
    <row r="1365" spans="1:12" x14ac:dyDescent="0.2">
      <c r="A1365" t="s">
        <v>817</v>
      </c>
      <c r="B1365" t="str">
        <f>VLOOKUP(Table2[[#This Row],[Metabolite ID]],Table18[],2,FALSE)</f>
        <v>Phosphatidylcholines</v>
      </c>
      <c r="C1365">
        <v>19</v>
      </c>
      <c r="D1365">
        <v>45302949</v>
      </c>
      <c r="E1365" t="s">
        <v>3861</v>
      </c>
      <c r="F1365" t="s">
        <v>3862</v>
      </c>
      <c r="G1365" t="s">
        <v>893</v>
      </c>
      <c r="H1365">
        <v>0.97260100000000005</v>
      </c>
      <c r="I1365">
        <v>0.18676799999999999</v>
      </c>
      <c r="J1365">
        <v>2.3615500000000001E-2</v>
      </c>
      <c r="K1365" s="6">
        <v>1.0999999999999999E-15</v>
      </c>
      <c r="L1365">
        <v>37359</v>
      </c>
    </row>
    <row r="1366" spans="1:12" x14ac:dyDescent="0.2">
      <c r="A1366" t="s">
        <v>854</v>
      </c>
      <c r="B1366" t="str">
        <f>VLOOKUP(Table2[[#This Row],[Metabolite ID]],Table18[],2,FALSE)</f>
        <v>Triglycerides in VLDL</v>
      </c>
      <c r="C1366">
        <v>16</v>
      </c>
      <c r="D1366">
        <v>56991363</v>
      </c>
      <c r="E1366" t="s">
        <v>960</v>
      </c>
      <c r="F1366" t="s">
        <v>894</v>
      </c>
      <c r="G1366" t="s">
        <v>895</v>
      </c>
      <c r="H1366">
        <v>0.68096800000000002</v>
      </c>
      <c r="I1366">
        <v>6.0068200000000002E-2</v>
      </c>
      <c r="J1366">
        <v>7.4734199999999997E-3</v>
      </c>
      <c r="K1366" s="6">
        <v>1.0999999999999999E-15</v>
      </c>
      <c r="L1366">
        <v>37359</v>
      </c>
    </row>
    <row r="1367" spans="1:12" x14ac:dyDescent="0.2">
      <c r="A1367" t="s">
        <v>864</v>
      </c>
      <c r="B1367" t="str">
        <f>VLOOKUP(Table2[[#This Row],[Metabolite ID]],Table18[],2,FALSE)</f>
        <v>Free cholesterol in very large VLDL</v>
      </c>
      <c r="C1367">
        <v>19</v>
      </c>
      <c r="D1367">
        <v>8429323</v>
      </c>
      <c r="E1367" t="s">
        <v>1017</v>
      </c>
      <c r="F1367" t="s">
        <v>893</v>
      </c>
      <c r="G1367" t="s">
        <v>892</v>
      </c>
      <c r="H1367">
        <v>0.980379</v>
      </c>
      <c r="I1367">
        <v>0.20358699999999999</v>
      </c>
      <c r="J1367">
        <v>2.5531100000000001E-2</v>
      </c>
      <c r="K1367" s="6">
        <v>1.0999999999999999E-15</v>
      </c>
      <c r="L1367">
        <v>37359</v>
      </c>
    </row>
    <row r="1368" spans="1:12" x14ac:dyDescent="0.2">
      <c r="A1368" t="s">
        <v>875</v>
      </c>
      <c r="B1368" t="str">
        <f>VLOOKUP(Table2[[#This Row],[Metabolite ID]],Table18[],2,FALSE)</f>
        <v>Triglycerides in very small VLDL</v>
      </c>
      <c r="C1368">
        <v>15</v>
      </c>
      <c r="D1368">
        <v>44564692</v>
      </c>
      <c r="E1368" t="s">
        <v>1051</v>
      </c>
      <c r="F1368" t="s">
        <v>892</v>
      </c>
      <c r="G1368" t="s">
        <v>893</v>
      </c>
      <c r="H1368">
        <v>0.97103799999999996</v>
      </c>
      <c r="I1368">
        <v>-0.17374200000000001</v>
      </c>
      <c r="J1368">
        <v>2.1279599999999999E-2</v>
      </c>
      <c r="K1368" s="6">
        <v>1.0999999999999999E-15</v>
      </c>
      <c r="L1368">
        <v>37359</v>
      </c>
    </row>
    <row r="1369" spans="1:12" x14ac:dyDescent="0.2">
      <c r="A1369" t="s">
        <v>867</v>
      </c>
      <c r="B1369" t="str">
        <f>VLOOKUP(Table2[[#This Row],[Metabolite ID]],Table18[],2,FALSE)</f>
        <v>Phospholipids in very large VLDL</v>
      </c>
      <c r="C1369">
        <v>6</v>
      </c>
      <c r="D1369">
        <v>161166424</v>
      </c>
      <c r="E1369" t="s">
        <v>3912</v>
      </c>
      <c r="F1369" t="s">
        <v>892</v>
      </c>
      <c r="G1369" t="s">
        <v>3913</v>
      </c>
      <c r="H1369">
        <v>0.71371300000000004</v>
      </c>
      <c r="I1369">
        <v>-6.2340899999999998E-2</v>
      </c>
      <c r="J1369">
        <v>7.7414099999999998E-3</v>
      </c>
      <c r="K1369" s="6">
        <v>1.2E-15</v>
      </c>
      <c r="L1369">
        <v>37359</v>
      </c>
    </row>
    <row r="1370" spans="1:12" x14ac:dyDescent="0.2">
      <c r="A1370" t="s">
        <v>881</v>
      </c>
      <c r="B1370" t="str">
        <f>VLOOKUP(Table2[[#This Row],[Metabolite ID]],Table18[],2,FALSE)</f>
        <v>Phospholipids in chylomicrons and extremely large VLDL</v>
      </c>
      <c r="C1370">
        <v>2</v>
      </c>
      <c r="D1370">
        <v>21221035</v>
      </c>
      <c r="E1370" t="s">
        <v>1024</v>
      </c>
      <c r="F1370" t="s">
        <v>892</v>
      </c>
      <c r="G1370" t="s">
        <v>894</v>
      </c>
      <c r="H1370">
        <v>0.206844</v>
      </c>
      <c r="I1370">
        <v>-7.0173899999999997E-2</v>
      </c>
      <c r="J1370">
        <v>8.63915E-3</v>
      </c>
      <c r="K1370" s="6">
        <v>1.2E-15</v>
      </c>
      <c r="L1370">
        <v>37359</v>
      </c>
    </row>
    <row r="1371" spans="1:12" x14ac:dyDescent="0.2">
      <c r="A1371" t="s">
        <v>816</v>
      </c>
      <c r="B1371" t="str">
        <f>VLOOKUP(Table2[[#This Row],[Metabolite ID]],Table18[],2,FALSE)</f>
        <v>Triglycerides in medium VLDL</v>
      </c>
      <c r="C1371">
        <v>1</v>
      </c>
      <c r="D1371">
        <v>62931632</v>
      </c>
      <c r="E1371" t="s">
        <v>1057</v>
      </c>
      <c r="F1371" t="s">
        <v>894</v>
      </c>
      <c r="G1371" t="s">
        <v>892</v>
      </c>
      <c r="H1371">
        <v>0.35761100000000001</v>
      </c>
      <c r="I1371">
        <v>-5.8935599999999998E-2</v>
      </c>
      <c r="J1371">
        <v>7.4125800000000002E-3</v>
      </c>
      <c r="K1371" s="6">
        <v>1.3E-15</v>
      </c>
      <c r="L1371">
        <v>37359</v>
      </c>
    </row>
    <row r="1372" spans="1:12" x14ac:dyDescent="0.2">
      <c r="A1372" t="s">
        <v>859</v>
      </c>
      <c r="B1372" t="str">
        <f>VLOOKUP(Table2[[#This Row],[Metabolite ID]],Table18[],2,FALSE)</f>
        <v>Concentration of very large HDL particles</v>
      </c>
      <c r="C1372">
        <v>11</v>
      </c>
      <c r="D1372">
        <v>116648917</v>
      </c>
      <c r="E1372" t="s">
        <v>1003</v>
      </c>
      <c r="F1372" t="s">
        <v>893</v>
      </c>
      <c r="G1372" t="s">
        <v>894</v>
      </c>
      <c r="H1372">
        <v>0.13254099999999999</v>
      </c>
      <c r="I1372">
        <v>-8.1338300000000002E-2</v>
      </c>
      <c r="J1372">
        <v>1.02594E-2</v>
      </c>
      <c r="K1372" s="6">
        <v>1.3E-15</v>
      </c>
      <c r="L1372">
        <v>37359</v>
      </c>
    </row>
    <row r="1373" spans="1:12" x14ac:dyDescent="0.2">
      <c r="A1373" t="s">
        <v>880</v>
      </c>
      <c r="B1373" t="str">
        <f>VLOOKUP(Table2[[#This Row],[Metabolite ID]],Table18[],2,FALSE)</f>
        <v>Concentration of chylomicrons and extremely large VLDL particles</v>
      </c>
      <c r="C1373">
        <v>2</v>
      </c>
      <c r="D1373">
        <v>21221035</v>
      </c>
      <c r="E1373" t="s">
        <v>1024</v>
      </c>
      <c r="F1373" t="s">
        <v>892</v>
      </c>
      <c r="G1373" t="s">
        <v>894</v>
      </c>
      <c r="H1373">
        <v>0.206844</v>
      </c>
      <c r="I1373">
        <v>-7.0094500000000004E-2</v>
      </c>
      <c r="J1373">
        <v>8.6405800000000001E-3</v>
      </c>
      <c r="K1373" s="6">
        <v>1.3E-15</v>
      </c>
      <c r="L1373">
        <v>37359</v>
      </c>
    </row>
    <row r="1374" spans="1:12" x14ac:dyDescent="0.2">
      <c r="A1374" t="s">
        <v>774</v>
      </c>
      <c r="B1374" t="str">
        <f>VLOOKUP(Table2[[#This Row],[Metabolite ID]],Table18[],2,FALSE)</f>
        <v>Cholesterol in large HDL</v>
      </c>
      <c r="C1374">
        <v>18</v>
      </c>
      <c r="D1374">
        <v>47169815</v>
      </c>
      <c r="E1374" t="s">
        <v>983</v>
      </c>
      <c r="F1374" t="s">
        <v>892</v>
      </c>
      <c r="G1374" t="s">
        <v>895</v>
      </c>
      <c r="H1374">
        <v>0.18962999999999999</v>
      </c>
      <c r="I1374">
        <v>-6.9587499999999997E-2</v>
      </c>
      <c r="J1374">
        <v>8.9952499999999998E-3</v>
      </c>
      <c r="K1374" s="6">
        <v>1.4000000000000001E-15</v>
      </c>
      <c r="L1374">
        <v>37359</v>
      </c>
    </row>
    <row r="1375" spans="1:12" x14ac:dyDescent="0.2">
      <c r="A1375" t="s">
        <v>777</v>
      </c>
      <c r="B1375" t="str">
        <f>VLOOKUP(Table2[[#This Row],[Metabolite ID]],Table18[],2,FALSE)</f>
        <v>Total lipids in large HDL</v>
      </c>
      <c r="C1375">
        <v>2</v>
      </c>
      <c r="D1375">
        <v>21226560</v>
      </c>
      <c r="E1375" t="s">
        <v>988</v>
      </c>
      <c r="F1375" t="s">
        <v>892</v>
      </c>
      <c r="G1375" t="s">
        <v>893</v>
      </c>
      <c r="H1375">
        <v>0.20594699999999999</v>
      </c>
      <c r="I1375">
        <v>6.7588200000000001E-2</v>
      </c>
      <c r="J1375">
        <v>8.6090400000000001E-3</v>
      </c>
      <c r="K1375" s="6">
        <v>1.4000000000000001E-15</v>
      </c>
      <c r="L1375">
        <v>37359</v>
      </c>
    </row>
    <row r="1376" spans="1:12" x14ac:dyDescent="0.2">
      <c r="A1376" t="s">
        <v>875</v>
      </c>
      <c r="B1376" t="str">
        <f>VLOOKUP(Table2[[#This Row],[Metabolite ID]],Table18[],2,FALSE)</f>
        <v>Triglycerides in very small VLDL</v>
      </c>
      <c r="C1376">
        <v>1</v>
      </c>
      <c r="D1376">
        <v>62931632</v>
      </c>
      <c r="E1376" t="s">
        <v>1057</v>
      </c>
      <c r="F1376" t="s">
        <v>894</v>
      </c>
      <c r="G1376" t="s">
        <v>892</v>
      </c>
      <c r="H1376">
        <v>0.35761100000000001</v>
      </c>
      <c r="I1376">
        <v>-5.9216400000000002E-2</v>
      </c>
      <c r="J1376">
        <v>7.40852E-3</v>
      </c>
      <c r="K1376" s="6">
        <v>1.4000000000000001E-15</v>
      </c>
      <c r="L1376">
        <v>37359</v>
      </c>
    </row>
    <row r="1377" spans="1:12" x14ac:dyDescent="0.2">
      <c r="A1377" t="s">
        <v>799</v>
      </c>
      <c r="B1377" t="str">
        <f>VLOOKUP(Table2[[#This Row],[Metabolite ID]],Table18[],2,FALSE)</f>
        <v>Concentration of medium HDL particles</v>
      </c>
      <c r="C1377">
        <v>16</v>
      </c>
      <c r="D1377">
        <v>57010486</v>
      </c>
      <c r="E1377" t="s">
        <v>1009</v>
      </c>
      <c r="F1377" t="s">
        <v>894</v>
      </c>
      <c r="G1377" t="s">
        <v>895</v>
      </c>
      <c r="H1377">
        <v>0.94581899999999997</v>
      </c>
      <c r="I1377">
        <v>0.129081</v>
      </c>
      <c r="J1377">
        <v>1.6363699999999998E-2</v>
      </c>
      <c r="K1377" s="6">
        <v>1.4999999999999999E-15</v>
      </c>
      <c r="L1377">
        <v>37359</v>
      </c>
    </row>
    <row r="1378" spans="1:12" x14ac:dyDescent="0.2">
      <c r="A1378" t="s">
        <v>845</v>
      </c>
      <c r="B1378" t="str">
        <f>VLOOKUP(Table2[[#This Row],[Metabolite ID]],Table18[],2,FALSE)</f>
        <v>Triglycerides in small VLDL</v>
      </c>
      <c r="C1378">
        <v>11</v>
      </c>
      <c r="D1378">
        <v>116714293</v>
      </c>
      <c r="E1378" t="s">
        <v>3935</v>
      </c>
      <c r="F1378" t="s">
        <v>892</v>
      </c>
      <c r="G1378" t="s">
        <v>893</v>
      </c>
      <c r="H1378">
        <v>0.98784799999999995</v>
      </c>
      <c r="I1378">
        <v>-0.27762599999999998</v>
      </c>
      <c r="J1378">
        <v>3.4647900000000002E-2</v>
      </c>
      <c r="K1378" s="6">
        <v>1.4999999999999999E-15</v>
      </c>
      <c r="L1378">
        <v>37359</v>
      </c>
    </row>
    <row r="1379" spans="1:12" x14ac:dyDescent="0.2">
      <c r="A1379" t="s">
        <v>882</v>
      </c>
      <c r="B1379" t="str">
        <f>VLOOKUP(Table2[[#This Row],[Metabolite ID]],Table18[],2,FALSE)</f>
        <v>Triglycerides in chylomicrons and extremely large VLDL</v>
      </c>
      <c r="C1379">
        <v>6</v>
      </c>
      <c r="D1379">
        <v>161010150</v>
      </c>
      <c r="E1379" t="s">
        <v>1037</v>
      </c>
      <c r="F1379" t="s">
        <v>894</v>
      </c>
      <c r="G1379" t="s">
        <v>895</v>
      </c>
      <c r="H1379">
        <v>0.95938500000000004</v>
      </c>
      <c r="I1379">
        <v>0.14089199999999999</v>
      </c>
      <c r="J1379">
        <v>1.7822299999999999E-2</v>
      </c>
      <c r="K1379" s="6">
        <v>1.4999999999999999E-15</v>
      </c>
      <c r="L1379">
        <v>37359</v>
      </c>
    </row>
    <row r="1380" spans="1:12" x14ac:dyDescent="0.2">
      <c r="A1380" t="s">
        <v>788</v>
      </c>
      <c r="B1380" t="str">
        <f>VLOOKUP(Table2[[#This Row],[Metabolite ID]],Table18[],2,FALSE)</f>
        <v>Cholesterol in large VLDL</v>
      </c>
      <c r="C1380">
        <v>19</v>
      </c>
      <c r="D1380">
        <v>19432290</v>
      </c>
      <c r="E1380" t="s">
        <v>1056</v>
      </c>
      <c r="F1380" t="s">
        <v>1053</v>
      </c>
      <c r="G1380" t="s">
        <v>892</v>
      </c>
      <c r="H1380">
        <v>0.93118900000000004</v>
      </c>
      <c r="I1380">
        <v>0.110677</v>
      </c>
      <c r="J1380">
        <v>1.4007800000000001E-2</v>
      </c>
      <c r="K1380" s="6">
        <v>1.7E-15</v>
      </c>
      <c r="L1380">
        <v>37359</v>
      </c>
    </row>
    <row r="1381" spans="1:12" x14ac:dyDescent="0.2">
      <c r="A1381" t="s">
        <v>799</v>
      </c>
      <c r="B1381" t="str">
        <f>VLOOKUP(Table2[[#This Row],[Metabolite ID]],Table18[],2,FALSE)</f>
        <v>Concentration of medium HDL particles</v>
      </c>
      <c r="C1381">
        <v>8</v>
      </c>
      <c r="D1381">
        <v>19859539</v>
      </c>
      <c r="E1381" t="s">
        <v>3910</v>
      </c>
      <c r="F1381" t="s">
        <v>893</v>
      </c>
      <c r="G1381" t="s">
        <v>892</v>
      </c>
      <c r="H1381">
        <v>0.70558100000000001</v>
      </c>
      <c r="I1381">
        <v>-6.2002700000000001E-2</v>
      </c>
      <c r="J1381">
        <v>7.6734200000000002E-3</v>
      </c>
      <c r="K1381" s="6">
        <v>1.7E-15</v>
      </c>
      <c r="L1381">
        <v>37359</v>
      </c>
    </row>
    <row r="1382" spans="1:12" x14ac:dyDescent="0.2">
      <c r="A1382" t="s">
        <v>870</v>
      </c>
      <c r="B1382" t="str">
        <f>VLOOKUP(Table2[[#This Row],[Metabolite ID]],Table18[],2,FALSE)</f>
        <v>Cholesteryl esters in very small VLDL</v>
      </c>
      <c r="C1382">
        <v>19</v>
      </c>
      <c r="D1382">
        <v>19432290</v>
      </c>
      <c r="E1382" t="s">
        <v>1056</v>
      </c>
      <c r="F1382" t="s">
        <v>1053</v>
      </c>
      <c r="G1382" t="s">
        <v>892</v>
      </c>
      <c r="H1382">
        <v>0.93118900000000004</v>
      </c>
      <c r="I1382">
        <v>0.111607</v>
      </c>
      <c r="J1382">
        <v>1.39951E-2</v>
      </c>
      <c r="K1382" s="6">
        <v>1.8000000000000001E-15</v>
      </c>
      <c r="L1382">
        <v>37359</v>
      </c>
    </row>
    <row r="1383" spans="1:12" x14ac:dyDescent="0.2">
      <c r="A1383" t="s">
        <v>840</v>
      </c>
      <c r="B1383" t="str">
        <f>VLOOKUP(Table2[[#This Row],[Metabolite ID]],Table18[],2,FALSE)</f>
        <v>Cholesteryl esters in small VLDL</v>
      </c>
      <c r="C1383">
        <v>11</v>
      </c>
      <c r="D1383">
        <v>61624181</v>
      </c>
      <c r="E1383" t="s">
        <v>3936</v>
      </c>
      <c r="F1383" t="s">
        <v>895</v>
      </c>
      <c r="G1383" t="s">
        <v>894</v>
      </c>
      <c r="H1383">
        <v>0.37883299999999998</v>
      </c>
      <c r="I1383">
        <v>-5.6734800000000002E-2</v>
      </c>
      <c r="J1383">
        <v>7.3134599999999999E-3</v>
      </c>
      <c r="K1383" s="6">
        <v>1.9000000000000001E-15</v>
      </c>
      <c r="L1383">
        <v>37359</v>
      </c>
    </row>
    <row r="1384" spans="1:12" x14ac:dyDescent="0.2">
      <c r="A1384" t="s">
        <v>872</v>
      </c>
      <c r="B1384" t="str">
        <f>VLOOKUP(Table2[[#This Row],[Metabolite ID]],Table18[],2,FALSE)</f>
        <v>Total lipids in very small VLDL</v>
      </c>
      <c r="C1384">
        <v>19</v>
      </c>
      <c r="D1384">
        <v>11231203</v>
      </c>
      <c r="E1384" t="s">
        <v>1096</v>
      </c>
      <c r="F1384" t="s">
        <v>893</v>
      </c>
      <c r="G1384" t="s">
        <v>892</v>
      </c>
      <c r="H1384">
        <v>0.98654699999999995</v>
      </c>
      <c r="I1384">
        <v>0.24026400000000001</v>
      </c>
      <c r="J1384">
        <v>3.0773700000000001E-2</v>
      </c>
      <c r="K1384" s="6">
        <v>1.9000000000000001E-15</v>
      </c>
      <c r="L1384">
        <v>37359</v>
      </c>
    </row>
    <row r="1385" spans="1:12" x14ac:dyDescent="0.2">
      <c r="A1385" t="s">
        <v>875</v>
      </c>
      <c r="B1385" t="str">
        <f>VLOOKUP(Table2[[#This Row],[Metabolite ID]],Table18[],2,FALSE)</f>
        <v>Triglycerides in very small VLDL</v>
      </c>
      <c r="C1385">
        <v>19</v>
      </c>
      <c r="D1385">
        <v>11189298</v>
      </c>
      <c r="E1385" t="s">
        <v>3868</v>
      </c>
      <c r="F1385" t="s">
        <v>3869</v>
      </c>
      <c r="G1385" t="s">
        <v>894</v>
      </c>
      <c r="H1385">
        <v>0.884911</v>
      </c>
      <c r="I1385">
        <v>8.5795300000000005E-2</v>
      </c>
      <c r="J1385">
        <v>1.10557E-2</v>
      </c>
      <c r="K1385" s="6">
        <v>1.9000000000000001E-15</v>
      </c>
      <c r="L1385">
        <v>37359</v>
      </c>
    </row>
    <row r="1386" spans="1:12" x14ac:dyDescent="0.2">
      <c r="A1386" t="s">
        <v>772</v>
      </c>
      <c r="B1386" t="str">
        <f>VLOOKUP(Table2[[#This Row],[Metabolite ID]],Table18[],2,FALSE)</f>
        <v>Triglycerides in LDL</v>
      </c>
      <c r="C1386">
        <v>8</v>
      </c>
      <c r="D1386">
        <v>19824492</v>
      </c>
      <c r="E1386" t="s">
        <v>958</v>
      </c>
      <c r="F1386" t="s">
        <v>895</v>
      </c>
      <c r="G1386" t="s">
        <v>894</v>
      </c>
      <c r="H1386">
        <v>0.706071</v>
      </c>
      <c r="I1386">
        <v>5.9469800000000003E-2</v>
      </c>
      <c r="J1386">
        <v>7.64557E-3</v>
      </c>
      <c r="K1386" s="6">
        <v>2.0999999999999998E-15</v>
      </c>
      <c r="L1386">
        <v>37359</v>
      </c>
    </row>
    <row r="1387" spans="1:12" x14ac:dyDescent="0.2">
      <c r="A1387" t="s">
        <v>791</v>
      </c>
      <c r="B1387" t="str">
        <f>VLOOKUP(Table2[[#This Row],[Metabolite ID]],Table18[],2,FALSE)</f>
        <v>Total lipids in large VLDL</v>
      </c>
      <c r="C1387">
        <v>19</v>
      </c>
      <c r="D1387">
        <v>19432290</v>
      </c>
      <c r="E1387" t="s">
        <v>1056</v>
      </c>
      <c r="F1387" t="s">
        <v>1053</v>
      </c>
      <c r="G1387" t="s">
        <v>892</v>
      </c>
      <c r="H1387">
        <v>0.93119099999999999</v>
      </c>
      <c r="I1387">
        <v>0.111689</v>
      </c>
      <c r="J1387">
        <v>1.4008E-2</v>
      </c>
      <c r="K1387" s="6">
        <v>2.0999999999999998E-15</v>
      </c>
      <c r="L1387">
        <v>37359</v>
      </c>
    </row>
    <row r="1388" spans="1:12" x14ac:dyDescent="0.2">
      <c r="A1388" t="s">
        <v>792</v>
      </c>
      <c r="B1388" t="str">
        <f>VLOOKUP(Table2[[#This Row],[Metabolite ID]],Table18[],2,FALSE)</f>
        <v>Concentration of large VLDL particles</v>
      </c>
      <c r="C1388">
        <v>19</v>
      </c>
      <c r="D1388">
        <v>19393890</v>
      </c>
      <c r="E1388" t="s">
        <v>1054</v>
      </c>
      <c r="F1388" t="s">
        <v>892</v>
      </c>
      <c r="G1388" t="s">
        <v>1053</v>
      </c>
      <c r="H1388">
        <v>0.929122</v>
      </c>
      <c r="I1388">
        <v>0.10942300000000001</v>
      </c>
      <c r="J1388">
        <v>1.3713100000000001E-2</v>
      </c>
      <c r="K1388" s="6">
        <v>2.0999999999999998E-15</v>
      </c>
      <c r="L1388">
        <v>37359</v>
      </c>
    </row>
    <row r="1389" spans="1:12" x14ac:dyDescent="0.2">
      <c r="A1389" t="s">
        <v>863</v>
      </c>
      <c r="B1389" t="str">
        <f>VLOOKUP(Table2[[#This Row],[Metabolite ID]],Table18[],2,FALSE)</f>
        <v>Cholesteryl esters in very large VLDL</v>
      </c>
      <c r="C1389">
        <v>6</v>
      </c>
      <c r="D1389">
        <v>161166424</v>
      </c>
      <c r="E1389" t="s">
        <v>3912</v>
      </c>
      <c r="F1389" t="s">
        <v>892</v>
      </c>
      <c r="G1389" t="s">
        <v>3913</v>
      </c>
      <c r="H1389">
        <v>0.71370199999999995</v>
      </c>
      <c r="I1389">
        <v>-6.1864099999999998E-2</v>
      </c>
      <c r="J1389">
        <v>7.7437299999999999E-3</v>
      </c>
      <c r="K1389" s="6">
        <v>2.0999999999999998E-15</v>
      </c>
      <c r="L1389">
        <v>37359</v>
      </c>
    </row>
    <row r="1390" spans="1:12" x14ac:dyDescent="0.2">
      <c r="A1390" t="s">
        <v>757</v>
      </c>
      <c r="B1390" t="str">
        <f>VLOOKUP(Table2[[#This Row],[Metabolite ID]],Table18[],2,FALSE)</f>
        <v>HDL cholesterol</v>
      </c>
      <c r="C1390">
        <v>19</v>
      </c>
      <c r="D1390">
        <v>8429323</v>
      </c>
      <c r="E1390" t="s">
        <v>1017</v>
      </c>
      <c r="F1390" t="s">
        <v>893</v>
      </c>
      <c r="G1390" t="s">
        <v>892</v>
      </c>
      <c r="H1390">
        <v>0.980379</v>
      </c>
      <c r="I1390">
        <v>-0.200209</v>
      </c>
      <c r="J1390">
        <v>2.5506999999999998E-2</v>
      </c>
      <c r="K1390" s="6">
        <v>2.1999999999999999E-15</v>
      </c>
      <c r="L1390">
        <v>37359</v>
      </c>
    </row>
    <row r="1391" spans="1:12" x14ac:dyDescent="0.2">
      <c r="A1391" t="s">
        <v>754</v>
      </c>
      <c r="B1391" t="str">
        <f>VLOOKUP(Table2[[#This Row],[Metabolite ID]],Table18[],2,FALSE)</f>
        <v>Glutamine</v>
      </c>
      <c r="C1391">
        <v>12</v>
      </c>
      <c r="D1391">
        <v>56359642</v>
      </c>
      <c r="E1391" t="s">
        <v>3937</v>
      </c>
      <c r="F1391" t="s">
        <v>892</v>
      </c>
      <c r="G1391" t="s">
        <v>893</v>
      </c>
      <c r="H1391">
        <v>0.95006400000000002</v>
      </c>
      <c r="I1391">
        <v>0.129301</v>
      </c>
      <c r="J1391">
        <v>1.6213399999999999E-2</v>
      </c>
      <c r="K1391" s="6">
        <v>2.2999999999999999E-15</v>
      </c>
      <c r="L1391">
        <v>37359</v>
      </c>
    </row>
    <row r="1392" spans="1:12" x14ac:dyDescent="0.2">
      <c r="A1392" t="s">
        <v>775</v>
      </c>
      <c r="B1392" t="str">
        <f>VLOOKUP(Table2[[#This Row],[Metabolite ID]],Table18[],2,FALSE)</f>
        <v>Cholesteryl esters in large HDL</v>
      </c>
      <c r="C1392">
        <v>19</v>
      </c>
      <c r="D1392">
        <v>45470344</v>
      </c>
      <c r="E1392" t="s">
        <v>3938</v>
      </c>
      <c r="F1392" t="s">
        <v>894</v>
      </c>
      <c r="G1392" t="s">
        <v>895</v>
      </c>
      <c r="H1392">
        <v>0.50217599999999996</v>
      </c>
      <c r="I1392">
        <v>5.53581E-2</v>
      </c>
      <c r="J1392">
        <v>7.0197100000000002E-3</v>
      </c>
      <c r="K1392" s="6">
        <v>2.3999999999999999E-15</v>
      </c>
      <c r="L1392">
        <v>37359</v>
      </c>
    </row>
    <row r="1393" spans="1:12" x14ac:dyDescent="0.2">
      <c r="A1393" t="s">
        <v>830</v>
      </c>
      <c r="B1393" t="str">
        <f>VLOOKUP(Table2[[#This Row],[Metabolite ID]],Table18[],2,FALSE)</f>
        <v>Triglycerides in small HDL</v>
      </c>
      <c r="C1393">
        <v>15</v>
      </c>
      <c r="D1393">
        <v>44027885</v>
      </c>
      <c r="E1393" t="s">
        <v>1050</v>
      </c>
      <c r="F1393" t="s">
        <v>895</v>
      </c>
      <c r="G1393" t="s">
        <v>894</v>
      </c>
      <c r="H1393">
        <v>0.97276700000000005</v>
      </c>
      <c r="I1393">
        <v>-0.17319799999999999</v>
      </c>
      <c r="J1393">
        <v>2.1770399999999999E-2</v>
      </c>
      <c r="K1393" s="6">
        <v>2.3999999999999999E-15</v>
      </c>
      <c r="L1393">
        <v>37359</v>
      </c>
    </row>
    <row r="1394" spans="1:12" x14ac:dyDescent="0.2">
      <c r="A1394" t="s">
        <v>858</v>
      </c>
      <c r="B1394" t="str">
        <f>VLOOKUP(Table2[[#This Row],[Metabolite ID]],Table18[],2,FALSE)</f>
        <v>Total lipids in very large HDL</v>
      </c>
      <c r="C1394">
        <v>11</v>
      </c>
      <c r="D1394">
        <v>116648917</v>
      </c>
      <c r="E1394" t="s">
        <v>1003</v>
      </c>
      <c r="F1394" t="s">
        <v>893</v>
      </c>
      <c r="G1394" t="s">
        <v>894</v>
      </c>
      <c r="H1394">
        <v>0.13254099999999999</v>
      </c>
      <c r="I1394">
        <v>-8.05419E-2</v>
      </c>
      <c r="J1394">
        <v>1.0260099999999999E-2</v>
      </c>
      <c r="K1394" s="6">
        <v>2.3999999999999999E-15</v>
      </c>
      <c r="L1394">
        <v>37359</v>
      </c>
    </row>
    <row r="1395" spans="1:12" x14ac:dyDescent="0.2">
      <c r="A1395" t="s">
        <v>866</v>
      </c>
      <c r="B1395" t="str">
        <f>VLOOKUP(Table2[[#This Row],[Metabolite ID]],Table18[],2,FALSE)</f>
        <v>Concentration of very large VLDL particles</v>
      </c>
      <c r="C1395">
        <v>15</v>
      </c>
      <c r="D1395">
        <v>44027885</v>
      </c>
      <c r="E1395" t="s">
        <v>1050</v>
      </c>
      <c r="F1395" t="s">
        <v>895</v>
      </c>
      <c r="G1395" t="s">
        <v>894</v>
      </c>
      <c r="H1395">
        <v>0.97276700000000005</v>
      </c>
      <c r="I1395">
        <v>-0.17413699999999999</v>
      </c>
      <c r="J1395">
        <v>2.1788399999999999E-2</v>
      </c>
      <c r="K1395" s="6">
        <v>2.3999999999999999E-15</v>
      </c>
      <c r="L1395">
        <v>37359</v>
      </c>
    </row>
    <row r="1396" spans="1:12" x14ac:dyDescent="0.2">
      <c r="A1396" t="s">
        <v>869</v>
      </c>
      <c r="B1396" t="str">
        <f>VLOOKUP(Table2[[#This Row],[Metabolite ID]],Table18[],2,FALSE)</f>
        <v>Cholesterol in very small VLDL</v>
      </c>
      <c r="C1396">
        <v>5</v>
      </c>
      <c r="D1396">
        <v>74656539</v>
      </c>
      <c r="E1396" t="s">
        <v>3898</v>
      </c>
      <c r="F1396" t="s">
        <v>895</v>
      </c>
      <c r="G1396" t="s">
        <v>894</v>
      </c>
      <c r="H1396">
        <v>0.59709400000000001</v>
      </c>
      <c r="I1396">
        <v>-5.6554899999999998E-2</v>
      </c>
      <c r="J1396">
        <v>7.1524099999999997E-3</v>
      </c>
      <c r="K1396" s="6">
        <v>2.3999999999999999E-15</v>
      </c>
      <c r="L1396">
        <v>37359</v>
      </c>
    </row>
    <row r="1397" spans="1:12" x14ac:dyDescent="0.2">
      <c r="A1397" t="s">
        <v>872</v>
      </c>
      <c r="B1397" t="str">
        <f>VLOOKUP(Table2[[#This Row],[Metabolite ID]],Table18[],2,FALSE)</f>
        <v>Total lipids in very small VLDL</v>
      </c>
      <c r="C1397">
        <v>5</v>
      </c>
      <c r="D1397">
        <v>74656539</v>
      </c>
      <c r="E1397" t="s">
        <v>3898</v>
      </c>
      <c r="F1397" t="s">
        <v>895</v>
      </c>
      <c r="G1397" t="s">
        <v>894</v>
      </c>
      <c r="H1397">
        <v>0.59710399999999997</v>
      </c>
      <c r="I1397">
        <v>-5.7272799999999999E-2</v>
      </c>
      <c r="J1397">
        <v>7.14592E-3</v>
      </c>
      <c r="K1397" s="6">
        <v>2.3999999999999999E-15</v>
      </c>
      <c r="L1397">
        <v>37359</v>
      </c>
    </row>
    <row r="1398" spans="1:12" x14ac:dyDescent="0.2">
      <c r="A1398" t="s">
        <v>772</v>
      </c>
      <c r="B1398" t="str">
        <f>VLOOKUP(Table2[[#This Row],[Metabolite ID]],Table18[],2,FALSE)</f>
        <v>Triglycerides in LDL</v>
      </c>
      <c r="C1398">
        <v>15</v>
      </c>
      <c r="D1398">
        <v>44027885</v>
      </c>
      <c r="E1398" t="s">
        <v>1050</v>
      </c>
      <c r="F1398" t="s">
        <v>895</v>
      </c>
      <c r="G1398" t="s">
        <v>894</v>
      </c>
      <c r="H1398">
        <v>0.97276700000000005</v>
      </c>
      <c r="I1398">
        <v>-0.171988</v>
      </c>
      <c r="J1398">
        <v>2.1770000000000001E-2</v>
      </c>
      <c r="K1398" s="6">
        <v>2.6E-15</v>
      </c>
      <c r="L1398">
        <v>37359</v>
      </c>
    </row>
    <row r="1399" spans="1:12" x14ac:dyDescent="0.2">
      <c r="A1399" t="s">
        <v>774</v>
      </c>
      <c r="B1399" t="str">
        <f>VLOOKUP(Table2[[#This Row],[Metabolite ID]],Table18[],2,FALSE)</f>
        <v>Cholesterol in large HDL</v>
      </c>
      <c r="C1399">
        <v>8</v>
      </c>
      <c r="D1399">
        <v>19813529</v>
      </c>
      <c r="E1399" t="s">
        <v>994</v>
      </c>
      <c r="F1399" t="s">
        <v>892</v>
      </c>
      <c r="G1399" t="s">
        <v>893</v>
      </c>
      <c r="H1399">
        <v>0.98156299999999996</v>
      </c>
      <c r="I1399">
        <v>0.20742099999999999</v>
      </c>
      <c r="J1399">
        <v>2.6217299999999999E-2</v>
      </c>
      <c r="K1399" s="6">
        <v>2.6E-15</v>
      </c>
      <c r="L1399">
        <v>37359</v>
      </c>
    </row>
    <row r="1400" spans="1:12" x14ac:dyDescent="0.2">
      <c r="A1400" t="s">
        <v>865</v>
      </c>
      <c r="B1400" t="str">
        <f>VLOOKUP(Table2[[#This Row],[Metabolite ID]],Table18[],2,FALSE)</f>
        <v>Total lipids in very large VLDL</v>
      </c>
      <c r="C1400">
        <v>6</v>
      </c>
      <c r="D1400">
        <v>161659369</v>
      </c>
      <c r="E1400" t="s">
        <v>1040</v>
      </c>
      <c r="F1400" t="s">
        <v>894</v>
      </c>
      <c r="G1400" t="s">
        <v>893</v>
      </c>
      <c r="H1400">
        <v>0.984483</v>
      </c>
      <c r="I1400">
        <v>0.23550299999999999</v>
      </c>
      <c r="J1400">
        <v>2.9796799999999998E-2</v>
      </c>
      <c r="K1400" s="6">
        <v>2.6E-15</v>
      </c>
      <c r="L1400">
        <v>37359</v>
      </c>
    </row>
    <row r="1401" spans="1:12" x14ac:dyDescent="0.2">
      <c r="A1401" t="s">
        <v>869</v>
      </c>
      <c r="B1401" t="str">
        <f>VLOOKUP(Table2[[#This Row],[Metabolite ID]],Table18[],2,FALSE)</f>
        <v>Cholesterol in very small VLDL</v>
      </c>
      <c r="C1401">
        <v>2</v>
      </c>
      <c r="D1401">
        <v>44074431</v>
      </c>
      <c r="E1401" t="s">
        <v>1102</v>
      </c>
      <c r="F1401" t="s">
        <v>894</v>
      </c>
      <c r="G1401" t="s">
        <v>895</v>
      </c>
      <c r="H1401">
        <v>0.32085599999999997</v>
      </c>
      <c r="I1401">
        <v>6.00235E-2</v>
      </c>
      <c r="J1401">
        <v>7.4725700000000004E-3</v>
      </c>
      <c r="K1401" s="6">
        <v>2.6E-15</v>
      </c>
      <c r="L1401">
        <v>37359</v>
      </c>
    </row>
    <row r="1402" spans="1:12" x14ac:dyDescent="0.2">
      <c r="A1402" t="s">
        <v>865</v>
      </c>
      <c r="B1402" t="str">
        <f>VLOOKUP(Table2[[#This Row],[Metabolite ID]],Table18[],2,FALSE)</f>
        <v>Total lipids in very large VLDL</v>
      </c>
      <c r="C1402">
        <v>6</v>
      </c>
      <c r="D1402">
        <v>161166424</v>
      </c>
      <c r="E1402" t="s">
        <v>3912</v>
      </c>
      <c r="F1402" t="s">
        <v>892</v>
      </c>
      <c r="G1402" t="s">
        <v>3913</v>
      </c>
      <c r="H1402">
        <v>0.71371300000000004</v>
      </c>
      <c r="I1402">
        <v>-6.1785800000000002E-2</v>
      </c>
      <c r="J1402">
        <v>7.7418000000000001E-3</v>
      </c>
      <c r="K1402" s="6">
        <v>2.7000000000000001E-15</v>
      </c>
      <c r="L1402">
        <v>37359</v>
      </c>
    </row>
    <row r="1403" spans="1:12" x14ac:dyDescent="0.2">
      <c r="A1403" t="s">
        <v>775</v>
      </c>
      <c r="B1403" t="str">
        <f>VLOOKUP(Table2[[#This Row],[Metabolite ID]],Table18[],2,FALSE)</f>
        <v>Cholesteryl esters in large HDL</v>
      </c>
      <c r="C1403">
        <v>8</v>
      </c>
      <c r="D1403">
        <v>19813529</v>
      </c>
      <c r="E1403" t="s">
        <v>994</v>
      </c>
      <c r="F1403" t="s">
        <v>892</v>
      </c>
      <c r="G1403" t="s">
        <v>893</v>
      </c>
      <c r="H1403">
        <v>0.98156299999999996</v>
      </c>
      <c r="I1403">
        <v>0.20696700000000001</v>
      </c>
      <c r="J1403">
        <v>2.6220299999999998E-2</v>
      </c>
      <c r="K1403" s="6">
        <v>2.9000000000000002E-15</v>
      </c>
      <c r="L1403">
        <v>37359</v>
      </c>
    </row>
    <row r="1404" spans="1:12" x14ac:dyDescent="0.2">
      <c r="A1404" t="s">
        <v>779</v>
      </c>
      <c r="B1404" t="str">
        <f>VLOOKUP(Table2[[#This Row],[Metabolite ID]],Table18[],2,FALSE)</f>
        <v>Phospholipids in large HDL</v>
      </c>
      <c r="C1404">
        <v>2</v>
      </c>
      <c r="D1404">
        <v>21226560</v>
      </c>
      <c r="E1404" t="s">
        <v>988</v>
      </c>
      <c r="F1404" t="s">
        <v>892</v>
      </c>
      <c r="G1404" t="s">
        <v>893</v>
      </c>
      <c r="H1404">
        <v>0.20594699999999999</v>
      </c>
      <c r="I1404">
        <v>6.7068699999999995E-2</v>
      </c>
      <c r="J1404">
        <v>8.6158099999999998E-3</v>
      </c>
      <c r="K1404" s="6">
        <v>2.9000000000000002E-15</v>
      </c>
      <c r="L1404">
        <v>37359</v>
      </c>
    </row>
    <row r="1405" spans="1:12" x14ac:dyDescent="0.2">
      <c r="A1405" t="s">
        <v>859</v>
      </c>
      <c r="B1405" t="str">
        <f>VLOOKUP(Table2[[#This Row],[Metabolite ID]],Table18[],2,FALSE)</f>
        <v>Concentration of very large HDL particles</v>
      </c>
      <c r="C1405">
        <v>17</v>
      </c>
      <c r="D1405">
        <v>41926126</v>
      </c>
      <c r="E1405" t="s">
        <v>1012</v>
      </c>
      <c r="F1405" t="s">
        <v>894</v>
      </c>
      <c r="G1405" t="s">
        <v>895</v>
      </c>
      <c r="H1405">
        <v>0.96820499999999998</v>
      </c>
      <c r="I1405">
        <v>0.15543199999999999</v>
      </c>
      <c r="J1405">
        <v>2.0163E-2</v>
      </c>
      <c r="K1405" s="6">
        <v>2.9999999999999998E-15</v>
      </c>
      <c r="L1405">
        <v>37359</v>
      </c>
    </row>
    <row r="1406" spans="1:12" x14ac:dyDescent="0.2">
      <c r="A1406" t="s">
        <v>847</v>
      </c>
      <c r="B1406" t="str">
        <f>VLOOKUP(Table2[[#This Row],[Metabolite ID]],Table18[],2,FALSE)</f>
        <v>Total fatty acids</v>
      </c>
      <c r="C1406">
        <v>8</v>
      </c>
      <c r="D1406">
        <v>19818773</v>
      </c>
      <c r="E1406" t="s">
        <v>1043</v>
      </c>
      <c r="F1406" t="s">
        <v>893</v>
      </c>
      <c r="G1406" t="s">
        <v>895</v>
      </c>
      <c r="H1406">
        <v>0.89821899999999999</v>
      </c>
      <c r="I1406">
        <v>9.1755400000000001E-2</v>
      </c>
      <c r="J1406">
        <v>1.1695199999999999E-2</v>
      </c>
      <c r="K1406" s="6">
        <v>3.0999999999999999E-15</v>
      </c>
      <c r="L1406">
        <v>37359</v>
      </c>
    </row>
    <row r="1407" spans="1:12" x14ac:dyDescent="0.2">
      <c r="A1407" t="s">
        <v>875</v>
      </c>
      <c r="B1407" t="str">
        <f>VLOOKUP(Table2[[#This Row],[Metabolite ID]],Table18[],2,FALSE)</f>
        <v>Triglycerides in very small VLDL</v>
      </c>
      <c r="C1407">
        <v>6</v>
      </c>
      <c r="D1407">
        <v>161111700</v>
      </c>
      <c r="E1407" t="s">
        <v>1099</v>
      </c>
      <c r="F1407" t="s">
        <v>894</v>
      </c>
      <c r="G1407" t="s">
        <v>895</v>
      </c>
      <c r="H1407">
        <v>0.98442099999999999</v>
      </c>
      <c r="I1407">
        <v>0.234956</v>
      </c>
      <c r="J1407">
        <v>2.99443E-2</v>
      </c>
      <c r="K1407" s="6">
        <v>3.0999999999999999E-15</v>
      </c>
      <c r="L1407">
        <v>37359</v>
      </c>
    </row>
    <row r="1408" spans="1:12" x14ac:dyDescent="0.2">
      <c r="A1408" t="s">
        <v>794</v>
      </c>
      <c r="B1408" t="str">
        <f>VLOOKUP(Table2[[#This Row],[Metabolite ID]],Table18[],2,FALSE)</f>
        <v>Triglycerides in large VLDL</v>
      </c>
      <c r="C1408">
        <v>19</v>
      </c>
      <c r="D1408">
        <v>19393890</v>
      </c>
      <c r="E1408" t="s">
        <v>1054</v>
      </c>
      <c r="F1408" t="s">
        <v>892</v>
      </c>
      <c r="G1408" t="s">
        <v>1053</v>
      </c>
      <c r="H1408">
        <v>0.929118</v>
      </c>
      <c r="I1408">
        <v>0.108544</v>
      </c>
      <c r="J1408">
        <v>1.3711599999999999E-2</v>
      </c>
      <c r="K1408" s="6">
        <v>3.3E-15</v>
      </c>
      <c r="L1408">
        <v>37359</v>
      </c>
    </row>
    <row r="1409" spans="1:12" x14ac:dyDescent="0.2">
      <c r="A1409" t="s">
        <v>795</v>
      </c>
      <c r="B1409" t="str">
        <f>VLOOKUP(Table2[[#This Row],[Metabolite ID]],Table18[],2,FALSE)</f>
        <v>Cholesterol in medium HDL</v>
      </c>
      <c r="C1409">
        <v>18</v>
      </c>
      <c r="D1409">
        <v>47109955</v>
      </c>
      <c r="E1409" t="s">
        <v>1014</v>
      </c>
      <c r="F1409" t="s">
        <v>892</v>
      </c>
      <c r="G1409" t="s">
        <v>893</v>
      </c>
      <c r="H1409">
        <v>0.98578100000000002</v>
      </c>
      <c r="I1409">
        <v>-0.23330100000000001</v>
      </c>
      <c r="J1409">
        <v>2.9913499999999999E-2</v>
      </c>
      <c r="K1409" s="6">
        <v>3.3E-15</v>
      </c>
      <c r="L1409">
        <v>37359</v>
      </c>
    </row>
    <row r="1410" spans="1:12" x14ac:dyDescent="0.2">
      <c r="A1410" t="s">
        <v>840</v>
      </c>
      <c r="B1410" t="str">
        <f>VLOOKUP(Table2[[#This Row],[Metabolite ID]],Table18[],2,FALSE)</f>
        <v>Cholesteryl esters in small VLDL</v>
      </c>
      <c r="C1410">
        <v>2</v>
      </c>
      <c r="D1410">
        <v>44074431</v>
      </c>
      <c r="E1410" t="s">
        <v>1102</v>
      </c>
      <c r="F1410" t="s">
        <v>894</v>
      </c>
      <c r="G1410" t="s">
        <v>895</v>
      </c>
      <c r="H1410">
        <v>0.32084699999999999</v>
      </c>
      <c r="I1410">
        <v>5.8921500000000002E-2</v>
      </c>
      <c r="J1410">
        <v>7.4693399999999997E-3</v>
      </c>
      <c r="K1410" s="6">
        <v>3.3E-15</v>
      </c>
      <c r="L1410">
        <v>37359</v>
      </c>
    </row>
    <row r="1411" spans="1:12" x14ac:dyDescent="0.2">
      <c r="A1411" t="s">
        <v>776</v>
      </c>
      <c r="B1411" t="str">
        <f>VLOOKUP(Table2[[#This Row],[Metabolite ID]],Table18[],2,FALSE)</f>
        <v>Free cholesterol in large HDL</v>
      </c>
      <c r="C1411">
        <v>8</v>
      </c>
      <c r="D1411">
        <v>19813529</v>
      </c>
      <c r="E1411" t="s">
        <v>994</v>
      </c>
      <c r="F1411" t="s">
        <v>892</v>
      </c>
      <c r="G1411" t="s">
        <v>893</v>
      </c>
      <c r="H1411">
        <v>0.98156299999999996</v>
      </c>
      <c r="I1411">
        <v>0.206815</v>
      </c>
      <c r="J1411">
        <v>2.6213199999999999E-2</v>
      </c>
      <c r="K1411" s="6">
        <v>3.4E-15</v>
      </c>
      <c r="L1411">
        <v>37359</v>
      </c>
    </row>
    <row r="1412" spans="1:12" x14ac:dyDescent="0.2">
      <c r="A1412" t="s">
        <v>858</v>
      </c>
      <c r="B1412" t="str">
        <f>VLOOKUP(Table2[[#This Row],[Metabolite ID]],Table18[],2,FALSE)</f>
        <v>Total lipids in very large HDL</v>
      </c>
      <c r="C1412">
        <v>9</v>
      </c>
      <c r="D1412">
        <v>107662305</v>
      </c>
      <c r="E1412" t="s">
        <v>999</v>
      </c>
      <c r="F1412" t="s">
        <v>894</v>
      </c>
      <c r="G1412" t="s">
        <v>893</v>
      </c>
      <c r="H1412">
        <v>0.91879200000000005</v>
      </c>
      <c r="I1412">
        <v>-0.102074</v>
      </c>
      <c r="J1412">
        <v>1.31831E-2</v>
      </c>
      <c r="K1412" s="6">
        <v>3.4E-15</v>
      </c>
      <c r="L1412">
        <v>37359</v>
      </c>
    </row>
    <row r="1413" spans="1:12" x14ac:dyDescent="0.2">
      <c r="A1413" t="s">
        <v>777</v>
      </c>
      <c r="B1413" t="str">
        <f>VLOOKUP(Table2[[#This Row],[Metabolite ID]],Table18[],2,FALSE)</f>
        <v>Total lipids in large HDL</v>
      </c>
      <c r="C1413">
        <v>8</v>
      </c>
      <c r="D1413">
        <v>19813529</v>
      </c>
      <c r="E1413" t="s">
        <v>994</v>
      </c>
      <c r="F1413" t="s">
        <v>892</v>
      </c>
      <c r="G1413" t="s">
        <v>893</v>
      </c>
      <c r="H1413">
        <v>0.98156299999999996</v>
      </c>
      <c r="I1413">
        <v>0.20636299999999999</v>
      </c>
      <c r="J1413">
        <v>2.6244E-2</v>
      </c>
      <c r="K1413" s="6">
        <v>3.5000000000000001E-15</v>
      </c>
      <c r="L1413">
        <v>37359</v>
      </c>
    </row>
    <row r="1414" spans="1:12" x14ac:dyDescent="0.2">
      <c r="A1414" t="s">
        <v>866</v>
      </c>
      <c r="B1414" t="str">
        <f>VLOOKUP(Table2[[#This Row],[Metabolite ID]],Table18[],2,FALSE)</f>
        <v>Concentration of very large VLDL particles</v>
      </c>
      <c r="C1414">
        <v>6</v>
      </c>
      <c r="D1414">
        <v>161659369</v>
      </c>
      <c r="E1414" t="s">
        <v>1040</v>
      </c>
      <c r="F1414" t="s">
        <v>894</v>
      </c>
      <c r="G1414" t="s">
        <v>893</v>
      </c>
      <c r="H1414">
        <v>0.984483</v>
      </c>
      <c r="I1414">
        <v>0.23430599999999999</v>
      </c>
      <c r="J1414">
        <v>2.9796799999999998E-2</v>
      </c>
      <c r="K1414" s="6">
        <v>3.5000000000000001E-15</v>
      </c>
      <c r="L1414">
        <v>37359</v>
      </c>
    </row>
    <row r="1415" spans="1:12" x14ac:dyDescent="0.2">
      <c r="A1415" t="s">
        <v>845</v>
      </c>
      <c r="B1415" t="str">
        <f>VLOOKUP(Table2[[#This Row],[Metabolite ID]],Table18[],2,FALSE)</f>
        <v>Triglycerides in small VLDL</v>
      </c>
      <c r="C1415">
        <v>17</v>
      </c>
      <c r="D1415">
        <v>41926126</v>
      </c>
      <c r="E1415" t="s">
        <v>1012</v>
      </c>
      <c r="F1415" t="s">
        <v>894</v>
      </c>
      <c r="G1415" t="s">
        <v>895</v>
      </c>
      <c r="H1415">
        <v>0.96820499999999998</v>
      </c>
      <c r="I1415">
        <v>-0.157114</v>
      </c>
      <c r="J1415">
        <v>2.0188399999999999E-2</v>
      </c>
      <c r="K1415" s="6">
        <v>3.6000000000000001E-15</v>
      </c>
      <c r="L1415">
        <v>37359</v>
      </c>
    </row>
    <row r="1416" spans="1:12" x14ac:dyDescent="0.2">
      <c r="A1416" t="s">
        <v>866</v>
      </c>
      <c r="B1416" t="str">
        <f>VLOOKUP(Table2[[#This Row],[Metabolite ID]],Table18[],2,FALSE)</f>
        <v>Concentration of very large VLDL particles</v>
      </c>
      <c r="C1416">
        <v>6</v>
      </c>
      <c r="D1416">
        <v>161166424</v>
      </c>
      <c r="E1416" t="s">
        <v>3912</v>
      </c>
      <c r="F1416" t="s">
        <v>892</v>
      </c>
      <c r="G1416" t="s">
        <v>3913</v>
      </c>
      <c r="H1416">
        <v>0.71371300000000004</v>
      </c>
      <c r="I1416">
        <v>-6.1491799999999999E-2</v>
      </c>
      <c r="J1416">
        <v>7.7418000000000001E-3</v>
      </c>
      <c r="K1416" s="6">
        <v>3.7000000000000002E-15</v>
      </c>
      <c r="L1416">
        <v>37359</v>
      </c>
    </row>
    <row r="1417" spans="1:12" x14ac:dyDescent="0.2">
      <c r="A1417" t="s">
        <v>867</v>
      </c>
      <c r="B1417" t="str">
        <f>VLOOKUP(Table2[[#This Row],[Metabolite ID]],Table18[],2,FALSE)</f>
        <v>Phospholipids in very large VLDL</v>
      </c>
      <c r="C1417">
        <v>19</v>
      </c>
      <c r="D1417">
        <v>8429323</v>
      </c>
      <c r="E1417" t="s">
        <v>1017</v>
      </c>
      <c r="F1417" t="s">
        <v>893</v>
      </c>
      <c r="G1417" t="s">
        <v>892</v>
      </c>
      <c r="H1417">
        <v>0.980379</v>
      </c>
      <c r="I1417">
        <v>0.199931</v>
      </c>
      <c r="J1417">
        <v>2.5529E-2</v>
      </c>
      <c r="K1417" s="6">
        <v>3.7000000000000002E-15</v>
      </c>
      <c r="L1417">
        <v>37359</v>
      </c>
    </row>
    <row r="1418" spans="1:12" x14ac:dyDescent="0.2">
      <c r="A1418" t="s">
        <v>794</v>
      </c>
      <c r="B1418" t="str">
        <f>VLOOKUP(Table2[[#This Row],[Metabolite ID]],Table18[],2,FALSE)</f>
        <v>Triglycerides in large VLDL</v>
      </c>
      <c r="C1418">
        <v>8</v>
      </c>
      <c r="D1418">
        <v>19851897</v>
      </c>
      <c r="E1418" t="s">
        <v>1045</v>
      </c>
      <c r="F1418" t="s">
        <v>895</v>
      </c>
      <c r="G1418" t="s">
        <v>894</v>
      </c>
      <c r="H1418">
        <v>0.97425899999999999</v>
      </c>
      <c r="I1418">
        <v>-0.17585200000000001</v>
      </c>
      <c r="J1418">
        <v>2.24251E-2</v>
      </c>
      <c r="K1418" s="6">
        <v>3.8000000000000002E-15</v>
      </c>
      <c r="L1418">
        <v>37359</v>
      </c>
    </row>
    <row r="1419" spans="1:12" x14ac:dyDescent="0.2">
      <c r="A1419" t="s">
        <v>859</v>
      </c>
      <c r="B1419" t="str">
        <f>VLOOKUP(Table2[[#This Row],[Metabolite ID]],Table18[],2,FALSE)</f>
        <v>Concentration of very large HDL particles</v>
      </c>
      <c r="C1419">
        <v>9</v>
      </c>
      <c r="D1419">
        <v>107662305</v>
      </c>
      <c r="E1419" t="s">
        <v>999</v>
      </c>
      <c r="F1419" t="s">
        <v>894</v>
      </c>
      <c r="G1419" t="s">
        <v>893</v>
      </c>
      <c r="H1419">
        <v>0.91879200000000005</v>
      </c>
      <c r="I1419">
        <v>-0.101863</v>
      </c>
      <c r="J1419">
        <v>1.3182299999999999E-2</v>
      </c>
      <c r="K1419" s="6">
        <v>3.8000000000000002E-15</v>
      </c>
      <c r="L1419">
        <v>37359</v>
      </c>
    </row>
    <row r="1420" spans="1:12" x14ac:dyDescent="0.2">
      <c r="A1420" t="s">
        <v>810</v>
      </c>
      <c r="B1420" t="str">
        <f>VLOOKUP(Table2[[#This Row],[Metabolite ID]],Table18[],2,FALSE)</f>
        <v>Cholesterol in medium VLDL</v>
      </c>
      <c r="C1420">
        <v>15</v>
      </c>
      <c r="D1420">
        <v>44027885</v>
      </c>
      <c r="E1420" t="s">
        <v>1050</v>
      </c>
      <c r="F1420" t="s">
        <v>895</v>
      </c>
      <c r="G1420" t="s">
        <v>894</v>
      </c>
      <c r="H1420">
        <v>0.97276700000000005</v>
      </c>
      <c r="I1420">
        <v>-0.17327000000000001</v>
      </c>
      <c r="J1420">
        <v>2.1768099999999999E-2</v>
      </c>
      <c r="K1420" s="6">
        <v>3.9000000000000003E-15</v>
      </c>
      <c r="L1420">
        <v>37359</v>
      </c>
    </row>
    <row r="1421" spans="1:12" x14ac:dyDescent="0.2">
      <c r="A1421" t="s">
        <v>758</v>
      </c>
      <c r="B1421" t="str">
        <f>VLOOKUP(Table2[[#This Row],[Metabolite ID]],Table18[],2,FALSE)</f>
        <v>Average diameter for HDL particles</v>
      </c>
      <c r="C1421">
        <v>8</v>
      </c>
      <c r="D1421">
        <v>126500031</v>
      </c>
      <c r="E1421" t="s">
        <v>957</v>
      </c>
      <c r="F1421" t="s">
        <v>894</v>
      </c>
      <c r="G1421" t="s">
        <v>893</v>
      </c>
      <c r="H1421">
        <v>0.58312600000000003</v>
      </c>
      <c r="I1421">
        <v>-5.86174E-2</v>
      </c>
      <c r="J1421">
        <v>7.31579E-3</v>
      </c>
      <c r="K1421" s="6">
        <v>4.0000000000000003E-15</v>
      </c>
      <c r="L1421">
        <v>37359</v>
      </c>
    </row>
    <row r="1422" spans="1:12" x14ac:dyDescent="0.2">
      <c r="A1422" t="s">
        <v>877</v>
      </c>
      <c r="B1422" t="str">
        <f>VLOOKUP(Table2[[#This Row],[Metabolite ID]],Table18[],2,FALSE)</f>
        <v>Cholesteryl esters in chylomicrons and extremely large VLDL</v>
      </c>
      <c r="C1422">
        <v>6</v>
      </c>
      <c r="D1422">
        <v>161659369</v>
      </c>
      <c r="E1422" t="s">
        <v>1040</v>
      </c>
      <c r="F1422" t="s">
        <v>894</v>
      </c>
      <c r="G1422" t="s">
        <v>893</v>
      </c>
      <c r="H1422">
        <v>0.984483</v>
      </c>
      <c r="I1422">
        <v>0.23546900000000001</v>
      </c>
      <c r="J1422">
        <v>2.9808299999999999E-2</v>
      </c>
      <c r="K1422" s="6">
        <v>4.0000000000000003E-15</v>
      </c>
      <c r="L1422">
        <v>37359</v>
      </c>
    </row>
    <row r="1423" spans="1:12" x14ac:dyDescent="0.2">
      <c r="A1423" t="s">
        <v>792</v>
      </c>
      <c r="B1423" t="str">
        <f>VLOOKUP(Table2[[#This Row],[Metabolite ID]],Table18[],2,FALSE)</f>
        <v>Concentration of large VLDL particles</v>
      </c>
      <c r="C1423">
        <v>8</v>
      </c>
      <c r="D1423">
        <v>19851897</v>
      </c>
      <c r="E1423" t="s">
        <v>1045</v>
      </c>
      <c r="F1423" t="s">
        <v>895</v>
      </c>
      <c r="G1423" t="s">
        <v>894</v>
      </c>
      <c r="H1423">
        <v>0.97426000000000001</v>
      </c>
      <c r="I1423">
        <v>-0.17596700000000001</v>
      </c>
      <c r="J1423">
        <v>2.2429399999999999E-2</v>
      </c>
      <c r="K1423" s="6">
        <v>4.1000000000000004E-15</v>
      </c>
      <c r="L1423">
        <v>37359</v>
      </c>
    </row>
    <row r="1424" spans="1:12" x14ac:dyDescent="0.2">
      <c r="A1424" t="s">
        <v>856</v>
      </c>
      <c r="B1424" t="str">
        <f>VLOOKUP(Table2[[#This Row],[Metabolite ID]],Table18[],2,FALSE)</f>
        <v>Cholesteryl esters in very large HDL</v>
      </c>
      <c r="C1424">
        <v>9</v>
      </c>
      <c r="D1424">
        <v>107589134</v>
      </c>
      <c r="E1424" t="s">
        <v>998</v>
      </c>
      <c r="F1424" t="s">
        <v>892</v>
      </c>
      <c r="G1424" t="s">
        <v>895</v>
      </c>
      <c r="H1424">
        <v>0.84332499999999999</v>
      </c>
      <c r="I1424">
        <v>-7.4193800000000004E-2</v>
      </c>
      <c r="J1424">
        <v>9.5964099999999997E-3</v>
      </c>
      <c r="K1424" s="6">
        <v>4.1000000000000004E-15</v>
      </c>
      <c r="L1424">
        <v>37359</v>
      </c>
    </row>
    <row r="1425" spans="1:12" x14ac:dyDescent="0.2">
      <c r="A1425" t="s">
        <v>880</v>
      </c>
      <c r="B1425" t="str">
        <f>VLOOKUP(Table2[[#This Row],[Metabolite ID]],Table18[],2,FALSE)</f>
        <v>Concentration of chylomicrons and extremely large VLDL particles</v>
      </c>
      <c r="C1425">
        <v>6</v>
      </c>
      <c r="D1425">
        <v>161010150</v>
      </c>
      <c r="E1425" t="s">
        <v>1037</v>
      </c>
      <c r="F1425" t="s">
        <v>894</v>
      </c>
      <c r="G1425" t="s">
        <v>895</v>
      </c>
      <c r="H1425">
        <v>0.95938199999999996</v>
      </c>
      <c r="I1425">
        <v>0.13864199999999999</v>
      </c>
      <c r="J1425">
        <v>1.78152E-2</v>
      </c>
      <c r="K1425" s="6">
        <v>4.1000000000000004E-15</v>
      </c>
      <c r="L1425">
        <v>37359</v>
      </c>
    </row>
    <row r="1426" spans="1:12" x14ac:dyDescent="0.2">
      <c r="A1426" t="s">
        <v>875</v>
      </c>
      <c r="B1426" t="str">
        <f>VLOOKUP(Table2[[#This Row],[Metabolite ID]],Table18[],2,FALSE)</f>
        <v>Triglycerides in very small VLDL</v>
      </c>
      <c r="C1426">
        <v>15</v>
      </c>
      <c r="D1426">
        <v>43360509</v>
      </c>
      <c r="E1426" t="s">
        <v>1049</v>
      </c>
      <c r="F1426" t="s">
        <v>1048</v>
      </c>
      <c r="G1426" t="s">
        <v>894</v>
      </c>
      <c r="H1426">
        <v>0.97171700000000005</v>
      </c>
      <c r="I1426">
        <v>-0.17627599999999999</v>
      </c>
      <c r="J1426">
        <v>2.2442799999999999E-2</v>
      </c>
      <c r="K1426" s="6">
        <v>4.1999999999999996E-15</v>
      </c>
      <c r="L1426">
        <v>37359</v>
      </c>
    </row>
    <row r="1427" spans="1:12" x14ac:dyDescent="0.2">
      <c r="A1427" t="s">
        <v>778</v>
      </c>
      <c r="B1427" t="str">
        <f>VLOOKUP(Table2[[#This Row],[Metabolite ID]],Table18[],2,FALSE)</f>
        <v>Concentration of large HDL particles</v>
      </c>
      <c r="C1427">
        <v>2</v>
      </c>
      <c r="D1427">
        <v>21226560</v>
      </c>
      <c r="E1427" t="s">
        <v>988</v>
      </c>
      <c r="F1427" t="s">
        <v>892</v>
      </c>
      <c r="G1427" t="s">
        <v>893</v>
      </c>
      <c r="H1427">
        <v>0.20594699999999999</v>
      </c>
      <c r="I1427">
        <v>6.6403699999999996E-2</v>
      </c>
      <c r="J1427">
        <v>8.6105000000000001E-3</v>
      </c>
      <c r="K1427" s="6">
        <v>4.2999999999999997E-15</v>
      </c>
      <c r="L1427">
        <v>37359</v>
      </c>
    </row>
    <row r="1428" spans="1:12" x14ac:dyDescent="0.2">
      <c r="A1428" t="s">
        <v>780</v>
      </c>
      <c r="B1428" t="str">
        <f>VLOOKUP(Table2[[#This Row],[Metabolite ID]],Table18[],2,FALSE)</f>
        <v>Triglycerides in large HDL</v>
      </c>
      <c r="C1428">
        <v>9</v>
      </c>
      <c r="D1428">
        <v>107661742</v>
      </c>
      <c r="E1428" t="s">
        <v>3939</v>
      </c>
      <c r="F1428" t="s">
        <v>892</v>
      </c>
      <c r="G1428" t="s">
        <v>894</v>
      </c>
      <c r="H1428">
        <v>0.73703799999999997</v>
      </c>
      <c r="I1428">
        <v>6.1217800000000003E-2</v>
      </c>
      <c r="J1428">
        <v>7.9921100000000002E-3</v>
      </c>
      <c r="K1428" s="6">
        <v>4.2999999999999997E-15</v>
      </c>
      <c r="L1428">
        <v>37359</v>
      </c>
    </row>
    <row r="1429" spans="1:12" x14ac:dyDescent="0.2">
      <c r="A1429" t="s">
        <v>787</v>
      </c>
      <c r="B1429" t="str">
        <f>VLOOKUP(Table2[[#This Row],[Metabolite ID]],Table18[],2,FALSE)</f>
        <v>Triglycerides in large LDL</v>
      </c>
      <c r="C1429">
        <v>8</v>
      </c>
      <c r="D1429">
        <v>19824492</v>
      </c>
      <c r="E1429" t="s">
        <v>958</v>
      </c>
      <c r="F1429" t="s">
        <v>895</v>
      </c>
      <c r="G1429" t="s">
        <v>894</v>
      </c>
      <c r="H1429">
        <v>0.706071</v>
      </c>
      <c r="I1429">
        <v>5.8619400000000002E-2</v>
      </c>
      <c r="J1429">
        <v>7.6451799999999997E-3</v>
      </c>
      <c r="K1429" s="6">
        <v>4.2999999999999997E-15</v>
      </c>
      <c r="L1429">
        <v>37359</v>
      </c>
    </row>
    <row r="1430" spans="1:12" x14ac:dyDescent="0.2">
      <c r="A1430" t="s">
        <v>800</v>
      </c>
      <c r="B1430" t="str">
        <f>VLOOKUP(Table2[[#This Row],[Metabolite ID]],Table18[],2,FALSE)</f>
        <v>Phospholipids in medium HDL</v>
      </c>
      <c r="C1430">
        <v>16</v>
      </c>
      <c r="D1430">
        <v>57010486</v>
      </c>
      <c r="E1430" t="s">
        <v>1009</v>
      </c>
      <c r="F1430" t="s">
        <v>894</v>
      </c>
      <c r="G1430" t="s">
        <v>895</v>
      </c>
      <c r="H1430">
        <v>0.94581899999999997</v>
      </c>
      <c r="I1430">
        <v>0.12667300000000001</v>
      </c>
      <c r="J1430">
        <v>1.6363300000000001E-2</v>
      </c>
      <c r="K1430" s="6">
        <v>4.2999999999999997E-15</v>
      </c>
      <c r="L1430">
        <v>37359</v>
      </c>
    </row>
    <row r="1431" spans="1:12" x14ac:dyDescent="0.2">
      <c r="A1431" t="s">
        <v>865</v>
      </c>
      <c r="B1431" t="str">
        <f>VLOOKUP(Table2[[#This Row],[Metabolite ID]],Table18[],2,FALSE)</f>
        <v>Total lipids in very large VLDL</v>
      </c>
      <c r="C1431">
        <v>15</v>
      </c>
      <c r="D1431">
        <v>44027885</v>
      </c>
      <c r="E1431" t="s">
        <v>1050</v>
      </c>
      <c r="F1431" t="s">
        <v>895</v>
      </c>
      <c r="G1431" t="s">
        <v>894</v>
      </c>
      <c r="H1431">
        <v>0.97276700000000005</v>
      </c>
      <c r="I1431">
        <v>-0.17243700000000001</v>
      </c>
      <c r="J1431">
        <v>2.1788600000000002E-2</v>
      </c>
      <c r="K1431" s="6">
        <v>4.4999999999999998E-15</v>
      </c>
      <c r="L1431">
        <v>37359</v>
      </c>
    </row>
    <row r="1432" spans="1:12" x14ac:dyDescent="0.2">
      <c r="A1432" t="s">
        <v>830</v>
      </c>
      <c r="B1432" t="str">
        <f>VLOOKUP(Table2[[#This Row],[Metabolite ID]],Table18[],2,FALSE)</f>
        <v>Triglycerides in small HDL</v>
      </c>
      <c r="C1432">
        <v>17</v>
      </c>
      <c r="D1432">
        <v>41926126</v>
      </c>
      <c r="E1432" t="s">
        <v>1012</v>
      </c>
      <c r="F1432" t="s">
        <v>894</v>
      </c>
      <c r="G1432" t="s">
        <v>895</v>
      </c>
      <c r="H1432">
        <v>0.96820399999999995</v>
      </c>
      <c r="I1432">
        <v>-0.15504599999999999</v>
      </c>
      <c r="J1432">
        <v>2.0212399999999998E-2</v>
      </c>
      <c r="K1432" s="6">
        <v>4.6999999999999999E-15</v>
      </c>
      <c r="L1432">
        <v>37359</v>
      </c>
    </row>
    <row r="1433" spans="1:12" x14ac:dyDescent="0.2">
      <c r="A1433" t="s">
        <v>867</v>
      </c>
      <c r="B1433" t="str">
        <f>VLOOKUP(Table2[[#This Row],[Metabolite ID]],Table18[],2,FALSE)</f>
        <v>Phospholipids in very large VLDL</v>
      </c>
      <c r="C1433">
        <v>6</v>
      </c>
      <c r="D1433">
        <v>161659369</v>
      </c>
      <c r="E1433" t="s">
        <v>1040</v>
      </c>
      <c r="F1433" t="s">
        <v>894</v>
      </c>
      <c r="G1433" t="s">
        <v>893</v>
      </c>
      <c r="H1433">
        <v>0.984483</v>
      </c>
      <c r="I1433">
        <v>0.23305200000000001</v>
      </c>
      <c r="J1433">
        <v>2.97953E-2</v>
      </c>
      <c r="K1433" s="6">
        <v>4.7999999999999999E-15</v>
      </c>
      <c r="L1433">
        <v>37359</v>
      </c>
    </row>
    <row r="1434" spans="1:12" x14ac:dyDescent="0.2">
      <c r="A1434" t="s">
        <v>791</v>
      </c>
      <c r="B1434" t="str">
        <f>VLOOKUP(Table2[[#This Row],[Metabolite ID]],Table18[],2,FALSE)</f>
        <v>Total lipids in large VLDL</v>
      </c>
      <c r="C1434">
        <v>8</v>
      </c>
      <c r="D1434">
        <v>19851897</v>
      </c>
      <c r="E1434" t="s">
        <v>1045</v>
      </c>
      <c r="F1434" t="s">
        <v>895</v>
      </c>
      <c r="G1434" t="s">
        <v>894</v>
      </c>
      <c r="H1434">
        <v>0.97426000000000001</v>
      </c>
      <c r="I1434">
        <v>-0.175542</v>
      </c>
      <c r="J1434">
        <v>2.2429500000000002E-2</v>
      </c>
      <c r="K1434" s="6">
        <v>4.8999999999999999E-15</v>
      </c>
      <c r="L1434">
        <v>37359</v>
      </c>
    </row>
    <row r="1435" spans="1:12" x14ac:dyDescent="0.2">
      <c r="A1435" t="s">
        <v>847</v>
      </c>
      <c r="B1435" t="str">
        <f>VLOOKUP(Table2[[#This Row],[Metabolite ID]],Table18[],2,FALSE)</f>
        <v>Total fatty acids</v>
      </c>
      <c r="C1435">
        <v>1</v>
      </c>
      <c r="D1435">
        <v>55505647</v>
      </c>
      <c r="E1435" t="s">
        <v>976</v>
      </c>
      <c r="F1435" t="s">
        <v>893</v>
      </c>
      <c r="G1435" t="s">
        <v>895</v>
      </c>
      <c r="H1435">
        <v>0.98227799999999998</v>
      </c>
      <c r="I1435">
        <v>0.21141199999999999</v>
      </c>
      <c r="J1435">
        <v>2.6913099999999999E-2</v>
      </c>
      <c r="K1435" s="6">
        <v>5.1E-15</v>
      </c>
      <c r="L1435">
        <v>37359</v>
      </c>
    </row>
    <row r="1436" spans="1:12" x14ac:dyDescent="0.2">
      <c r="A1436" t="s">
        <v>870</v>
      </c>
      <c r="B1436" t="str">
        <f>VLOOKUP(Table2[[#This Row],[Metabolite ID]],Table18[],2,FALSE)</f>
        <v>Cholesteryl esters in very small VLDL</v>
      </c>
      <c r="C1436">
        <v>2</v>
      </c>
      <c r="D1436">
        <v>44074431</v>
      </c>
      <c r="E1436" t="s">
        <v>1102</v>
      </c>
      <c r="F1436" t="s">
        <v>894</v>
      </c>
      <c r="G1436" t="s">
        <v>895</v>
      </c>
      <c r="H1436">
        <v>0.32086300000000001</v>
      </c>
      <c r="I1436">
        <v>5.9358099999999997E-2</v>
      </c>
      <c r="J1436">
        <v>7.4740600000000003E-3</v>
      </c>
      <c r="K1436" s="6">
        <v>5.1E-15</v>
      </c>
      <c r="L1436">
        <v>37359</v>
      </c>
    </row>
    <row r="1437" spans="1:12" x14ac:dyDescent="0.2">
      <c r="A1437" t="s">
        <v>873</v>
      </c>
      <c r="B1437" t="str">
        <f>VLOOKUP(Table2[[#This Row],[Metabolite ID]],Table18[],2,FALSE)</f>
        <v>Concentration of very small VLDL particles</v>
      </c>
      <c r="C1437">
        <v>19</v>
      </c>
      <c r="D1437">
        <v>11231203</v>
      </c>
      <c r="E1437" t="s">
        <v>1096</v>
      </c>
      <c r="F1437" t="s">
        <v>893</v>
      </c>
      <c r="G1437" t="s">
        <v>892</v>
      </c>
      <c r="H1437">
        <v>0.98654699999999995</v>
      </c>
      <c r="I1437">
        <v>0.236626</v>
      </c>
      <c r="J1437">
        <v>3.0770800000000001E-2</v>
      </c>
      <c r="K1437" s="6">
        <v>5.1E-15</v>
      </c>
      <c r="L1437">
        <v>37359</v>
      </c>
    </row>
    <row r="1438" spans="1:12" x14ac:dyDescent="0.2">
      <c r="A1438" t="s">
        <v>882</v>
      </c>
      <c r="B1438" t="str">
        <f>VLOOKUP(Table2[[#This Row],[Metabolite ID]],Table18[],2,FALSE)</f>
        <v>Triglycerides in chylomicrons and extremely large VLDL</v>
      </c>
      <c r="C1438">
        <v>2</v>
      </c>
      <c r="D1438">
        <v>21221035</v>
      </c>
      <c r="E1438" t="s">
        <v>1024</v>
      </c>
      <c r="F1438" t="s">
        <v>892</v>
      </c>
      <c r="G1438" t="s">
        <v>894</v>
      </c>
      <c r="H1438">
        <v>0.206871</v>
      </c>
      <c r="I1438">
        <v>-6.8595299999999998E-2</v>
      </c>
      <c r="J1438">
        <v>8.6433499999999993E-3</v>
      </c>
      <c r="K1438" s="6">
        <v>5.1E-15</v>
      </c>
      <c r="L1438">
        <v>37359</v>
      </c>
    </row>
    <row r="1439" spans="1:12" x14ac:dyDescent="0.2">
      <c r="A1439" t="s">
        <v>767</v>
      </c>
      <c r="B1439" t="str">
        <f>VLOOKUP(Table2[[#This Row],[Metabolite ID]],Table18[],2,FALSE)</f>
        <v>Triglycerides in IDL</v>
      </c>
      <c r="C1439">
        <v>19</v>
      </c>
      <c r="D1439">
        <v>8429323</v>
      </c>
      <c r="E1439" t="s">
        <v>1017</v>
      </c>
      <c r="F1439" t="s">
        <v>893</v>
      </c>
      <c r="G1439" t="s">
        <v>892</v>
      </c>
      <c r="H1439">
        <v>0.980379</v>
      </c>
      <c r="I1439">
        <v>0.19865099999999999</v>
      </c>
      <c r="J1439">
        <v>2.5502199999999999E-2</v>
      </c>
      <c r="K1439" s="6">
        <v>5.3000000000000001E-15</v>
      </c>
      <c r="L1439">
        <v>37359</v>
      </c>
    </row>
    <row r="1440" spans="1:12" x14ac:dyDescent="0.2">
      <c r="A1440" t="s">
        <v>844</v>
      </c>
      <c r="B1440" t="str">
        <f>VLOOKUP(Table2[[#This Row],[Metabolite ID]],Table18[],2,FALSE)</f>
        <v>Phospholipids in small VLDL</v>
      </c>
      <c r="C1440">
        <v>6</v>
      </c>
      <c r="D1440">
        <v>161111700</v>
      </c>
      <c r="E1440" t="s">
        <v>1099</v>
      </c>
      <c r="F1440" t="s">
        <v>894</v>
      </c>
      <c r="G1440" t="s">
        <v>895</v>
      </c>
      <c r="H1440">
        <v>0.98442099999999999</v>
      </c>
      <c r="I1440">
        <v>0.23367199999999999</v>
      </c>
      <c r="J1440">
        <v>2.9933999999999999E-2</v>
      </c>
      <c r="K1440" s="6">
        <v>5.3000000000000001E-15</v>
      </c>
      <c r="L1440">
        <v>37359</v>
      </c>
    </row>
    <row r="1441" spans="1:12" x14ac:dyDescent="0.2">
      <c r="A1441" t="s">
        <v>858</v>
      </c>
      <c r="B1441" t="str">
        <f>VLOOKUP(Table2[[#This Row],[Metabolite ID]],Table18[],2,FALSE)</f>
        <v>Total lipids in very large HDL</v>
      </c>
      <c r="C1441">
        <v>17</v>
      </c>
      <c r="D1441">
        <v>41926126</v>
      </c>
      <c r="E1441" t="s">
        <v>1012</v>
      </c>
      <c r="F1441" t="s">
        <v>894</v>
      </c>
      <c r="G1441" t="s">
        <v>895</v>
      </c>
      <c r="H1441">
        <v>0.96820499999999998</v>
      </c>
      <c r="I1441">
        <v>0.15412400000000001</v>
      </c>
      <c r="J1441">
        <v>2.0164100000000001E-2</v>
      </c>
      <c r="K1441" s="6">
        <v>5.3000000000000001E-15</v>
      </c>
      <c r="L1441">
        <v>37359</v>
      </c>
    </row>
    <row r="1442" spans="1:12" x14ac:dyDescent="0.2">
      <c r="A1442" t="s">
        <v>754</v>
      </c>
      <c r="B1442" t="str">
        <f>VLOOKUP(Table2[[#This Row],[Metabolite ID]],Table18[],2,FALSE)</f>
        <v>Glutamine</v>
      </c>
      <c r="C1442">
        <v>2</v>
      </c>
      <c r="D1442">
        <v>27598097</v>
      </c>
      <c r="E1442" t="s">
        <v>3785</v>
      </c>
      <c r="F1442" t="s">
        <v>895</v>
      </c>
      <c r="G1442" t="s">
        <v>894</v>
      </c>
      <c r="H1442">
        <v>0.39434200000000003</v>
      </c>
      <c r="I1442">
        <v>-5.6976800000000001E-2</v>
      </c>
      <c r="J1442">
        <v>7.2777400000000004E-3</v>
      </c>
      <c r="K1442" s="6">
        <v>5.4000000000000002E-15</v>
      </c>
      <c r="L1442">
        <v>37359</v>
      </c>
    </row>
    <row r="1443" spans="1:12" x14ac:dyDescent="0.2">
      <c r="A1443" t="s">
        <v>846</v>
      </c>
      <c r="B1443" t="str">
        <f>VLOOKUP(Table2[[#This Row],[Metabolite ID]],Table18[],2,FALSE)</f>
        <v>Total cholines</v>
      </c>
      <c r="C1443">
        <v>2</v>
      </c>
      <c r="D1443">
        <v>27730940</v>
      </c>
      <c r="E1443" t="s">
        <v>967</v>
      </c>
      <c r="F1443" t="s">
        <v>895</v>
      </c>
      <c r="G1443" t="s">
        <v>894</v>
      </c>
      <c r="H1443">
        <v>0.39647199999999999</v>
      </c>
      <c r="I1443">
        <v>5.6203299999999998E-2</v>
      </c>
      <c r="J1443">
        <v>7.1773200000000001E-3</v>
      </c>
      <c r="K1443" s="6">
        <v>5.4000000000000002E-15</v>
      </c>
      <c r="L1443">
        <v>37359</v>
      </c>
    </row>
    <row r="1444" spans="1:12" x14ac:dyDescent="0.2">
      <c r="A1444" t="s">
        <v>750</v>
      </c>
      <c r="B1444" t="str">
        <f>VLOOKUP(Table2[[#This Row],[Metabolite ID]],Table18[],2,FALSE)</f>
        <v>Omega-3 fatty acids</v>
      </c>
      <c r="C1444">
        <v>19</v>
      </c>
      <c r="D1444">
        <v>45302949</v>
      </c>
      <c r="E1444" t="s">
        <v>3861</v>
      </c>
      <c r="F1444" t="s">
        <v>3862</v>
      </c>
      <c r="G1444" t="s">
        <v>893</v>
      </c>
      <c r="H1444">
        <v>0.97267099999999995</v>
      </c>
      <c r="I1444">
        <v>0.180063</v>
      </c>
      <c r="J1444">
        <v>2.3542799999999999E-2</v>
      </c>
      <c r="K1444" s="6">
        <v>5.5000000000000002E-15</v>
      </c>
      <c r="L1444">
        <v>37359</v>
      </c>
    </row>
    <row r="1445" spans="1:12" x14ac:dyDescent="0.2">
      <c r="A1445" t="s">
        <v>877</v>
      </c>
      <c r="B1445" t="str">
        <f>VLOOKUP(Table2[[#This Row],[Metabolite ID]],Table18[],2,FALSE)</f>
        <v>Cholesteryl esters in chylomicrons and extremely large VLDL</v>
      </c>
      <c r="C1445">
        <v>6</v>
      </c>
      <c r="D1445">
        <v>161159001</v>
      </c>
      <c r="E1445" t="s">
        <v>3940</v>
      </c>
      <c r="F1445" t="s">
        <v>895</v>
      </c>
      <c r="G1445" t="s">
        <v>1020</v>
      </c>
      <c r="H1445">
        <v>0.71086700000000003</v>
      </c>
      <c r="I1445">
        <v>-6.0359900000000001E-2</v>
      </c>
      <c r="J1445">
        <v>7.71655E-3</v>
      </c>
      <c r="K1445" s="6">
        <v>5.5000000000000002E-15</v>
      </c>
      <c r="L1445">
        <v>37359</v>
      </c>
    </row>
    <row r="1446" spans="1:12" x14ac:dyDescent="0.2">
      <c r="A1446" t="s">
        <v>873</v>
      </c>
      <c r="B1446" t="str">
        <f>VLOOKUP(Table2[[#This Row],[Metabolite ID]],Table18[],2,FALSE)</f>
        <v>Concentration of very small VLDL particles</v>
      </c>
      <c r="C1446">
        <v>19</v>
      </c>
      <c r="D1446">
        <v>45156201</v>
      </c>
      <c r="E1446" t="s">
        <v>3902</v>
      </c>
      <c r="F1446" t="s">
        <v>895</v>
      </c>
      <c r="G1446" t="s">
        <v>1020</v>
      </c>
      <c r="H1446">
        <v>0.97460000000000002</v>
      </c>
      <c r="I1446">
        <v>0.176314</v>
      </c>
      <c r="J1446">
        <v>2.2584099999999999E-2</v>
      </c>
      <c r="K1446" s="6">
        <v>5.6000000000000003E-15</v>
      </c>
      <c r="L1446">
        <v>37359</v>
      </c>
    </row>
    <row r="1447" spans="1:12" x14ac:dyDescent="0.2">
      <c r="A1447" t="s">
        <v>808</v>
      </c>
      <c r="B1447" t="str">
        <f>VLOOKUP(Table2[[#This Row],[Metabolite ID]],Table18[],2,FALSE)</f>
        <v>Triglycerides in medium LDL</v>
      </c>
      <c r="C1447">
        <v>1</v>
      </c>
      <c r="D1447">
        <v>55505647</v>
      </c>
      <c r="E1447" t="s">
        <v>976</v>
      </c>
      <c r="F1447" t="s">
        <v>893</v>
      </c>
      <c r="G1447" t="s">
        <v>895</v>
      </c>
      <c r="H1447">
        <v>0.98227600000000004</v>
      </c>
      <c r="I1447">
        <v>0.20747199999999999</v>
      </c>
      <c r="J1447">
        <v>2.6812099999999998E-2</v>
      </c>
      <c r="K1447" s="6">
        <v>5.8000000000000004E-15</v>
      </c>
      <c r="L1447">
        <v>37359</v>
      </c>
    </row>
    <row r="1448" spans="1:12" x14ac:dyDescent="0.2">
      <c r="A1448" t="s">
        <v>873</v>
      </c>
      <c r="B1448" t="str">
        <f>VLOOKUP(Table2[[#This Row],[Metabolite ID]],Table18[],2,FALSE)</f>
        <v>Concentration of very small VLDL particles</v>
      </c>
      <c r="C1448">
        <v>1</v>
      </c>
      <c r="D1448">
        <v>63156043</v>
      </c>
      <c r="E1448" t="s">
        <v>3901</v>
      </c>
      <c r="F1448" t="s">
        <v>892</v>
      </c>
      <c r="G1448" t="s">
        <v>893</v>
      </c>
      <c r="H1448">
        <v>0.34929900000000003</v>
      </c>
      <c r="I1448">
        <v>-5.75202E-2</v>
      </c>
      <c r="J1448">
        <v>7.3391100000000003E-3</v>
      </c>
      <c r="K1448" s="6">
        <v>5.8000000000000004E-15</v>
      </c>
      <c r="L1448">
        <v>37359</v>
      </c>
    </row>
    <row r="1449" spans="1:12" x14ac:dyDescent="0.2">
      <c r="A1449" t="s">
        <v>841</v>
      </c>
      <c r="B1449" t="str">
        <f>VLOOKUP(Table2[[#This Row],[Metabolite ID]],Table18[],2,FALSE)</f>
        <v>Free cholesterol in small VLDL</v>
      </c>
      <c r="C1449">
        <v>1</v>
      </c>
      <c r="D1449">
        <v>109817838</v>
      </c>
      <c r="E1449" t="s">
        <v>1068</v>
      </c>
      <c r="F1449" t="s">
        <v>895</v>
      </c>
      <c r="G1449" t="s">
        <v>894</v>
      </c>
      <c r="H1449">
        <v>0.21329799999999999</v>
      </c>
      <c r="I1449">
        <v>-6.5583100000000005E-2</v>
      </c>
      <c r="J1449">
        <v>8.4939400000000002E-3</v>
      </c>
      <c r="K1449" s="6">
        <v>5.8999999999999996E-15</v>
      </c>
      <c r="L1449">
        <v>37359</v>
      </c>
    </row>
    <row r="1450" spans="1:12" x14ac:dyDescent="0.2">
      <c r="A1450" t="s">
        <v>860</v>
      </c>
      <c r="B1450" t="str">
        <f>VLOOKUP(Table2[[#This Row],[Metabolite ID]],Table18[],2,FALSE)</f>
        <v>Phospholipids in very large HDL</v>
      </c>
      <c r="C1450">
        <v>8</v>
      </c>
      <c r="D1450">
        <v>126500031</v>
      </c>
      <c r="E1450" t="s">
        <v>957</v>
      </c>
      <c r="F1450" t="s">
        <v>894</v>
      </c>
      <c r="G1450" t="s">
        <v>893</v>
      </c>
      <c r="H1450">
        <v>0.58312299999999995</v>
      </c>
      <c r="I1450">
        <v>-5.7939900000000003E-2</v>
      </c>
      <c r="J1450">
        <v>7.3137799999999998E-3</v>
      </c>
      <c r="K1450" s="6">
        <v>5.8999999999999996E-15</v>
      </c>
      <c r="L1450">
        <v>37359</v>
      </c>
    </row>
    <row r="1451" spans="1:12" x14ac:dyDescent="0.2">
      <c r="A1451" t="s">
        <v>778</v>
      </c>
      <c r="B1451" t="str">
        <f>VLOOKUP(Table2[[#This Row],[Metabolite ID]],Table18[],2,FALSE)</f>
        <v>Concentration of large HDL particles</v>
      </c>
      <c r="C1451">
        <v>8</v>
      </c>
      <c r="D1451">
        <v>19813529</v>
      </c>
      <c r="E1451" t="s">
        <v>994</v>
      </c>
      <c r="F1451" t="s">
        <v>892</v>
      </c>
      <c r="G1451" t="s">
        <v>893</v>
      </c>
      <c r="H1451">
        <v>0.98156299999999996</v>
      </c>
      <c r="I1451">
        <v>0.20450399999999999</v>
      </c>
      <c r="J1451">
        <v>2.6248500000000001E-2</v>
      </c>
      <c r="K1451" s="6">
        <v>6.0999999999999997E-15</v>
      </c>
      <c r="L1451">
        <v>37359</v>
      </c>
    </row>
    <row r="1452" spans="1:12" x14ac:dyDescent="0.2">
      <c r="A1452" t="s">
        <v>879</v>
      </c>
      <c r="B1452" t="str">
        <f>VLOOKUP(Table2[[#This Row],[Metabolite ID]],Table18[],2,FALSE)</f>
        <v>Total lipids in chylomicrons and extremely large VLDL</v>
      </c>
      <c r="C1452">
        <v>6</v>
      </c>
      <c r="D1452">
        <v>161010150</v>
      </c>
      <c r="E1452" t="s">
        <v>1037</v>
      </c>
      <c r="F1452" t="s">
        <v>894</v>
      </c>
      <c r="G1452" t="s">
        <v>895</v>
      </c>
      <c r="H1452">
        <v>0.95938199999999996</v>
      </c>
      <c r="I1452">
        <v>0.13768900000000001</v>
      </c>
      <c r="J1452">
        <v>1.78151E-2</v>
      </c>
      <c r="K1452" s="6">
        <v>6.1999999999999998E-15</v>
      </c>
      <c r="L1452">
        <v>37359</v>
      </c>
    </row>
    <row r="1453" spans="1:12" x14ac:dyDescent="0.2">
      <c r="A1453" t="s">
        <v>801</v>
      </c>
      <c r="B1453" t="str">
        <f>VLOOKUP(Table2[[#This Row],[Metabolite ID]],Table18[],2,FALSE)</f>
        <v>Triglycerides in medium HDL</v>
      </c>
      <c r="C1453">
        <v>7</v>
      </c>
      <c r="D1453">
        <v>72992350</v>
      </c>
      <c r="E1453" t="s">
        <v>3941</v>
      </c>
      <c r="F1453" t="s">
        <v>894</v>
      </c>
      <c r="G1453" t="s">
        <v>895</v>
      </c>
      <c r="H1453">
        <v>0.87718099999999999</v>
      </c>
      <c r="I1453">
        <v>8.1733899999999998E-2</v>
      </c>
      <c r="J1453">
        <v>1.06759E-2</v>
      </c>
      <c r="K1453" s="6">
        <v>6.9000000000000001E-15</v>
      </c>
      <c r="L1453">
        <v>37359</v>
      </c>
    </row>
    <row r="1454" spans="1:12" x14ac:dyDescent="0.2">
      <c r="A1454" t="s">
        <v>877</v>
      </c>
      <c r="B1454" t="str">
        <f>VLOOKUP(Table2[[#This Row],[Metabolite ID]],Table18[],2,FALSE)</f>
        <v>Cholesteryl esters in chylomicrons and extremely large VLDL</v>
      </c>
      <c r="C1454">
        <v>19</v>
      </c>
      <c r="D1454">
        <v>19379549</v>
      </c>
      <c r="E1454" t="s">
        <v>1108</v>
      </c>
      <c r="F1454" t="s">
        <v>894</v>
      </c>
      <c r="G1454" t="s">
        <v>895</v>
      </c>
      <c r="H1454">
        <v>0.92687900000000001</v>
      </c>
      <c r="I1454">
        <v>0.104821</v>
      </c>
      <c r="J1454">
        <v>1.3454000000000001E-2</v>
      </c>
      <c r="K1454" s="6">
        <v>6.9000000000000001E-15</v>
      </c>
      <c r="L1454">
        <v>37359</v>
      </c>
    </row>
    <row r="1455" spans="1:12" x14ac:dyDescent="0.2">
      <c r="A1455" t="s">
        <v>817</v>
      </c>
      <c r="B1455" t="str">
        <f>VLOOKUP(Table2[[#This Row],[Metabolite ID]],Table18[],2,FALSE)</f>
        <v>Phosphatidylcholines</v>
      </c>
      <c r="C1455">
        <v>18</v>
      </c>
      <c r="D1455">
        <v>47632322</v>
      </c>
      <c r="E1455" t="s">
        <v>3942</v>
      </c>
      <c r="F1455" t="s">
        <v>895</v>
      </c>
      <c r="G1455" t="s">
        <v>894</v>
      </c>
      <c r="H1455">
        <v>0.98862000000000005</v>
      </c>
      <c r="I1455">
        <v>-0.27633999999999997</v>
      </c>
      <c r="J1455">
        <v>3.5180799999999998E-2</v>
      </c>
      <c r="K1455" s="6">
        <v>7.2000000000000002E-15</v>
      </c>
      <c r="L1455">
        <v>37359</v>
      </c>
    </row>
    <row r="1456" spans="1:12" x14ac:dyDescent="0.2">
      <c r="A1456" t="s">
        <v>816</v>
      </c>
      <c r="B1456" t="str">
        <f>VLOOKUP(Table2[[#This Row],[Metabolite ID]],Table18[],2,FALSE)</f>
        <v>Triglycerides in medium VLDL</v>
      </c>
      <c r="C1456">
        <v>11</v>
      </c>
      <c r="D1456">
        <v>117175658</v>
      </c>
      <c r="E1456" t="s">
        <v>1047</v>
      </c>
      <c r="F1456" t="s">
        <v>893</v>
      </c>
      <c r="G1456" t="s">
        <v>892</v>
      </c>
      <c r="H1456">
        <v>0.97366900000000001</v>
      </c>
      <c r="I1456">
        <v>-0.17111899999999999</v>
      </c>
      <c r="J1456">
        <v>2.21593E-2</v>
      </c>
      <c r="K1456" s="6">
        <v>7.4000000000000003E-15</v>
      </c>
      <c r="L1456">
        <v>37359</v>
      </c>
    </row>
    <row r="1457" spans="1:12" x14ac:dyDescent="0.2">
      <c r="A1457" t="s">
        <v>793</v>
      </c>
      <c r="B1457" t="str">
        <f>VLOOKUP(Table2[[#This Row],[Metabolite ID]],Table18[],2,FALSE)</f>
        <v>Phospholipids in large VLDL</v>
      </c>
      <c r="C1457">
        <v>8</v>
      </c>
      <c r="D1457">
        <v>19852899</v>
      </c>
      <c r="E1457" t="s">
        <v>1063</v>
      </c>
      <c r="F1457" t="s">
        <v>892</v>
      </c>
      <c r="G1457" t="s">
        <v>893</v>
      </c>
      <c r="H1457">
        <v>0.97304999999999997</v>
      </c>
      <c r="I1457">
        <v>-0.16967399999999999</v>
      </c>
      <c r="J1457">
        <v>2.1902000000000001E-2</v>
      </c>
      <c r="K1457" s="6">
        <v>8.0999999999999999E-15</v>
      </c>
      <c r="L1457">
        <v>37359</v>
      </c>
    </row>
    <row r="1458" spans="1:12" x14ac:dyDescent="0.2">
      <c r="A1458" t="s">
        <v>791</v>
      </c>
      <c r="B1458" t="str">
        <f>VLOOKUP(Table2[[#This Row],[Metabolite ID]],Table18[],2,FALSE)</f>
        <v>Total lipids in large VLDL</v>
      </c>
      <c r="C1458">
        <v>6</v>
      </c>
      <c r="D1458">
        <v>160508621</v>
      </c>
      <c r="E1458" t="s">
        <v>1033</v>
      </c>
      <c r="F1458" t="s">
        <v>894</v>
      </c>
      <c r="G1458" t="s">
        <v>895</v>
      </c>
      <c r="H1458">
        <v>0.98516999999999999</v>
      </c>
      <c r="I1458">
        <v>0.230098</v>
      </c>
      <c r="J1458">
        <v>2.9647099999999999E-2</v>
      </c>
      <c r="K1458" s="6">
        <v>8.3999999999999992E-15</v>
      </c>
      <c r="L1458">
        <v>37359</v>
      </c>
    </row>
    <row r="1459" spans="1:12" x14ac:dyDescent="0.2">
      <c r="A1459" t="s">
        <v>817</v>
      </c>
      <c r="B1459" t="str">
        <f>VLOOKUP(Table2[[#This Row],[Metabolite ID]],Table18[],2,FALSE)</f>
        <v>Phosphatidylcholines</v>
      </c>
      <c r="C1459">
        <v>18</v>
      </c>
      <c r="D1459">
        <v>46578242</v>
      </c>
      <c r="E1459" t="s">
        <v>1013</v>
      </c>
      <c r="F1459" t="s">
        <v>894</v>
      </c>
      <c r="G1459" t="s">
        <v>892</v>
      </c>
      <c r="H1459">
        <v>0.98860199999999998</v>
      </c>
      <c r="I1459">
        <v>-0.27262199999999998</v>
      </c>
      <c r="J1459">
        <v>3.5370699999999998E-2</v>
      </c>
      <c r="K1459" s="6">
        <v>9.1999999999999996E-15</v>
      </c>
      <c r="L1459">
        <v>37359</v>
      </c>
    </row>
    <row r="1460" spans="1:12" x14ac:dyDescent="0.2">
      <c r="A1460" t="s">
        <v>758</v>
      </c>
      <c r="B1460" t="str">
        <f>VLOOKUP(Table2[[#This Row],[Metabolite ID]],Table18[],2,FALSE)</f>
        <v>Average diameter for HDL particles</v>
      </c>
      <c r="C1460">
        <v>15</v>
      </c>
      <c r="D1460">
        <v>58574966</v>
      </c>
      <c r="E1460" t="s">
        <v>1004</v>
      </c>
      <c r="F1460" t="s">
        <v>895</v>
      </c>
      <c r="G1460" t="s">
        <v>894</v>
      </c>
      <c r="H1460">
        <v>0.810562</v>
      </c>
      <c r="I1460">
        <v>7.3190500000000006E-2</v>
      </c>
      <c r="J1460">
        <v>9.1745500000000001E-3</v>
      </c>
      <c r="K1460" s="6">
        <v>9.3999999999999997E-15</v>
      </c>
      <c r="L1460">
        <v>37359</v>
      </c>
    </row>
    <row r="1461" spans="1:12" x14ac:dyDescent="0.2">
      <c r="A1461" t="s">
        <v>878</v>
      </c>
      <c r="B1461" t="str">
        <f>VLOOKUP(Table2[[#This Row],[Metabolite ID]],Table18[],2,FALSE)</f>
        <v>Free cholesterol in chylomicrons and extremely large VLDL</v>
      </c>
      <c r="C1461">
        <v>19</v>
      </c>
      <c r="D1461">
        <v>8429323</v>
      </c>
      <c r="E1461" t="s">
        <v>1017</v>
      </c>
      <c r="F1461" t="s">
        <v>893</v>
      </c>
      <c r="G1461" t="s">
        <v>892</v>
      </c>
      <c r="H1461">
        <v>0.980379</v>
      </c>
      <c r="I1461">
        <v>0.19683700000000001</v>
      </c>
      <c r="J1461">
        <v>2.55366E-2</v>
      </c>
      <c r="K1461" s="6">
        <v>9.5000000000000005E-15</v>
      </c>
      <c r="L1461">
        <v>37359</v>
      </c>
    </row>
    <row r="1462" spans="1:12" x14ac:dyDescent="0.2">
      <c r="A1462" t="s">
        <v>854</v>
      </c>
      <c r="B1462" t="str">
        <f>VLOOKUP(Table2[[#This Row],[Metabolite ID]],Table18[],2,FALSE)</f>
        <v>Triglycerides in VLDL</v>
      </c>
      <c r="C1462">
        <v>11</v>
      </c>
      <c r="D1462">
        <v>117175658</v>
      </c>
      <c r="E1462" t="s">
        <v>1047</v>
      </c>
      <c r="F1462" t="s">
        <v>893</v>
      </c>
      <c r="G1462" t="s">
        <v>892</v>
      </c>
      <c r="H1462">
        <v>0.97366900000000001</v>
      </c>
      <c r="I1462">
        <v>-0.16991300000000001</v>
      </c>
      <c r="J1462">
        <v>2.21575E-2</v>
      </c>
      <c r="K1462" s="6">
        <v>9.5999999999999998E-15</v>
      </c>
      <c r="L1462">
        <v>37359</v>
      </c>
    </row>
    <row r="1463" spans="1:12" x14ac:dyDescent="0.2">
      <c r="A1463" t="s">
        <v>790</v>
      </c>
      <c r="B1463" t="str">
        <f>VLOOKUP(Table2[[#This Row],[Metabolite ID]],Table18[],2,FALSE)</f>
        <v>Free cholesterol in large VLDL</v>
      </c>
      <c r="C1463">
        <v>6</v>
      </c>
      <c r="D1463">
        <v>160508621</v>
      </c>
      <c r="E1463" t="s">
        <v>1033</v>
      </c>
      <c r="F1463" t="s">
        <v>894</v>
      </c>
      <c r="G1463" t="s">
        <v>895</v>
      </c>
      <c r="H1463">
        <v>0.98517100000000002</v>
      </c>
      <c r="I1463">
        <v>0.229656</v>
      </c>
      <c r="J1463">
        <v>2.9646599999999999E-2</v>
      </c>
      <c r="K1463" s="6">
        <v>9.7999999999999999E-15</v>
      </c>
      <c r="L1463">
        <v>37359</v>
      </c>
    </row>
    <row r="1464" spans="1:12" x14ac:dyDescent="0.2">
      <c r="A1464" t="s">
        <v>746</v>
      </c>
      <c r="B1464" t="str">
        <f>VLOOKUP(Table2[[#This Row],[Metabolite ID]],Table18[],2,FALSE)</f>
        <v>Apolipoprotein B</v>
      </c>
      <c r="C1464">
        <v>20</v>
      </c>
      <c r="D1464">
        <v>39165692</v>
      </c>
      <c r="E1464" t="s">
        <v>1097</v>
      </c>
      <c r="F1464" t="s">
        <v>893</v>
      </c>
      <c r="G1464" t="s">
        <v>892</v>
      </c>
      <c r="H1464">
        <v>0.96575999999999995</v>
      </c>
      <c r="I1464">
        <v>-0.151862</v>
      </c>
      <c r="J1464">
        <v>1.97378E-2</v>
      </c>
      <c r="K1464" s="6">
        <v>9.9000000000000007E-15</v>
      </c>
      <c r="L1464">
        <v>37359</v>
      </c>
    </row>
    <row r="1465" spans="1:12" x14ac:dyDescent="0.2">
      <c r="A1465" t="s">
        <v>774</v>
      </c>
      <c r="B1465" t="str">
        <f>VLOOKUP(Table2[[#This Row],[Metabolite ID]],Table18[],2,FALSE)</f>
        <v>Cholesterol in large HDL</v>
      </c>
      <c r="C1465">
        <v>19</v>
      </c>
      <c r="D1465">
        <v>45470344</v>
      </c>
      <c r="E1465" t="s">
        <v>3938</v>
      </c>
      <c r="F1465" t="s">
        <v>894</v>
      </c>
      <c r="G1465" t="s">
        <v>895</v>
      </c>
      <c r="H1465">
        <v>0.50217599999999996</v>
      </c>
      <c r="I1465">
        <v>5.4011999999999998E-2</v>
      </c>
      <c r="J1465">
        <v>7.01916E-3</v>
      </c>
      <c r="K1465" s="6">
        <v>1E-14</v>
      </c>
      <c r="L1465">
        <v>37359</v>
      </c>
    </row>
    <row r="1466" spans="1:12" x14ac:dyDescent="0.2">
      <c r="A1466" t="s">
        <v>848</v>
      </c>
      <c r="B1466" t="str">
        <f>VLOOKUP(Table2[[#This Row],[Metabolite ID]],Table18[],2,FALSE)</f>
        <v>Phosphoglycerides</v>
      </c>
      <c r="C1466">
        <v>19</v>
      </c>
      <c r="D1466">
        <v>45425175</v>
      </c>
      <c r="E1466" t="s">
        <v>3943</v>
      </c>
      <c r="F1466" t="s">
        <v>895</v>
      </c>
      <c r="G1466" t="s">
        <v>893</v>
      </c>
      <c r="H1466">
        <v>0.39114500000000002</v>
      </c>
      <c r="I1466">
        <v>-5.5662999999999997E-2</v>
      </c>
      <c r="J1466">
        <v>7.3643600000000004E-3</v>
      </c>
      <c r="K1466" s="6">
        <v>1E-14</v>
      </c>
      <c r="L1466">
        <v>37359</v>
      </c>
    </row>
    <row r="1467" spans="1:12" x14ac:dyDescent="0.2">
      <c r="A1467" t="s">
        <v>868</v>
      </c>
      <c r="B1467" t="str">
        <f>VLOOKUP(Table2[[#This Row],[Metabolite ID]],Table18[],2,FALSE)</f>
        <v>Triglycerides in very large VLDL</v>
      </c>
      <c r="C1467">
        <v>6</v>
      </c>
      <c r="D1467">
        <v>161166424</v>
      </c>
      <c r="E1467" t="s">
        <v>3912</v>
      </c>
      <c r="F1467" t="s">
        <v>892</v>
      </c>
      <c r="G1467" t="s">
        <v>3913</v>
      </c>
      <c r="H1467">
        <v>0.71371099999999998</v>
      </c>
      <c r="I1467">
        <v>-6.04658E-2</v>
      </c>
      <c r="J1467">
        <v>7.7446099999999999E-3</v>
      </c>
      <c r="K1467" s="6">
        <v>1E-14</v>
      </c>
      <c r="L1467">
        <v>37359</v>
      </c>
    </row>
    <row r="1468" spans="1:12" x14ac:dyDescent="0.2">
      <c r="A1468" t="s">
        <v>842</v>
      </c>
      <c r="B1468" t="str">
        <f>VLOOKUP(Table2[[#This Row],[Metabolite ID]],Table18[],2,FALSE)</f>
        <v>Total lipids in small VLDL</v>
      </c>
      <c r="C1468">
        <v>1</v>
      </c>
      <c r="D1468">
        <v>109817838</v>
      </c>
      <c r="E1468" t="s">
        <v>1068</v>
      </c>
      <c r="F1468" t="s">
        <v>895</v>
      </c>
      <c r="G1468" t="s">
        <v>894</v>
      </c>
      <c r="H1468">
        <v>0.21329799999999999</v>
      </c>
      <c r="I1468">
        <v>-6.4826700000000001E-2</v>
      </c>
      <c r="J1468">
        <v>8.4912000000000008E-3</v>
      </c>
      <c r="K1468" s="6">
        <v>1.1E-14</v>
      </c>
      <c r="L1468">
        <v>37359</v>
      </c>
    </row>
    <row r="1469" spans="1:12" x14ac:dyDescent="0.2">
      <c r="A1469" t="s">
        <v>853</v>
      </c>
      <c r="B1469" t="str">
        <f>VLOOKUP(Table2[[#This Row],[Metabolite ID]],Table18[],2,FALSE)</f>
        <v>Average diameter for VLDL particles</v>
      </c>
      <c r="C1469">
        <v>8</v>
      </c>
      <c r="D1469">
        <v>19851897</v>
      </c>
      <c r="E1469" t="s">
        <v>1045</v>
      </c>
      <c r="F1469" t="s">
        <v>895</v>
      </c>
      <c r="G1469" t="s">
        <v>894</v>
      </c>
      <c r="H1469">
        <v>0.97426000000000001</v>
      </c>
      <c r="I1469">
        <v>-0.170436</v>
      </c>
      <c r="J1469">
        <v>2.2425799999999999E-2</v>
      </c>
      <c r="K1469" s="6">
        <v>1.1E-14</v>
      </c>
      <c r="L1469">
        <v>37359</v>
      </c>
    </row>
    <row r="1470" spans="1:12" x14ac:dyDescent="0.2">
      <c r="A1470" t="s">
        <v>878</v>
      </c>
      <c r="B1470" t="str">
        <f>VLOOKUP(Table2[[#This Row],[Metabolite ID]],Table18[],2,FALSE)</f>
        <v>Free cholesterol in chylomicrons and extremely large VLDL</v>
      </c>
      <c r="C1470">
        <v>6</v>
      </c>
      <c r="D1470">
        <v>161017363</v>
      </c>
      <c r="E1470" t="s">
        <v>1039</v>
      </c>
      <c r="F1470" t="s">
        <v>893</v>
      </c>
      <c r="G1470" t="s">
        <v>892</v>
      </c>
      <c r="H1470">
        <v>0.96577400000000002</v>
      </c>
      <c r="I1470">
        <v>0.149647</v>
      </c>
      <c r="J1470">
        <v>1.9523100000000002E-2</v>
      </c>
      <c r="K1470" s="6">
        <v>1.1E-14</v>
      </c>
      <c r="L1470">
        <v>37359</v>
      </c>
    </row>
    <row r="1471" spans="1:12" x14ac:dyDescent="0.2">
      <c r="A1471" t="s">
        <v>792</v>
      </c>
      <c r="B1471" t="str">
        <f>VLOOKUP(Table2[[#This Row],[Metabolite ID]],Table18[],2,FALSE)</f>
        <v>Concentration of large VLDL particles</v>
      </c>
      <c r="C1471">
        <v>6</v>
      </c>
      <c r="D1471">
        <v>160508621</v>
      </c>
      <c r="E1471" t="s">
        <v>1033</v>
      </c>
      <c r="F1471" t="s">
        <v>894</v>
      </c>
      <c r="G1471" t="s">
        <v>895</v>
      </c>
      <c r="H1471">
        <v>0.98516999999999999</v>
      </c>
      <c r="I1471">
        <v>0.22869300000000001</v>
      </c>
      <c r="J1471">
        <v>2.9647199999999999E-2</v>
      </c>
      <c r="K1471" s="6">
        <v>1.1999999999999999E-14</v>
      </c>
      <c r="L1471">
        <v>37359</v>
      </c>
    </row>
    <row r="1472" spans="1:12" x14ac:dyDescent="0.2">
      <c r="A1472" t="s">
        <v>843</v>
      </c>
      <c r="B1472" t="str">
        <f>VLOOKUP(Table2[[#This Row],[Metabolite ID]],Table18[],2,FALSE)</f>
        <v>Concentration of small VLDL particles</v>
      </c>
      <c r="C1472">
        <v>7</v>
      </c>
      <c r="D1472">
        <v>73020301</v>
      </c>
      <c r="E1472" t="s">
        <v>1042</v>
      </c>
      <c r="F1472" t="s">
        <v>895</v>
      </c>
      <c r="G1472" t="s">
        <v>894</v>
      </c>
      <c r="H1472">
        <v>4.3948800000000003E-2</v>
      </c>
      <c r="I1472">
        <v>0.12789700000000001</v>
      </c>
      <c r="J1472">
        <v>1.72274E-2</v>
      </c>
      <c r="K1472" s="6">
        <v>1.1999999999999999E-14</v>
      </c>
      <c r="L1472">
        <v>37359</v>
      </c>
    </row>
    <row r="1473" spans="1:12" x14ac:dyDescent="0.2">
      <c r="A1473" t="s">
        <v>757</v>
      </c>
      <c r="B1473" t="str">
        <f>VLOOKUP(Table2[[#This Row],[Metabolite ID]],Table18[],2,FALSE)</f>
        <v>HDL cholesterol</v>
      </c>
      <c r="C1473">
        <v>2</v>
      </c>
      <c r="D1473">
        <v>21226560</v>
      </c>
      <c r="E1473" t="s">
        <v>988</v>
      </c>
      <c r="F1473" t="s">
        <v>892</v>
      </c>
      <c r="G1473" t="s">
        <v>893</v>
      </c>
      <c r="H1473">
        <v>0.20594699999999999</v>
      </c>
      <c r="I1473">
        <v>6.6740599999999997E-2</v>
      </c>
      <c r="J1473">
        <v>8.6190199999999998E-3</v>
      </c>
      <c r="K1473" s="6">
        <v>1.3E-14</v>
      </c>
      <c r="L1473">
        <v>37359</v>
      </c>
    </row>
    <row r="1474" spans="1:12" x14ac:dyDescent="0.2">
      <c r="A1474" t="s">
        <v>787</v>
      </c>
      <c r="B1474" t="str">
        <f>VLOOKUP(Table2[[#This Row],[Metabolite ID]],Table18[],2,FALSE)</f>
        <v>Triglycerides in large LDL</v>
      </c>
      <c r="C1474">
        <v>1</v>
      </c>
      <c r="D1474">
        <v>55505647</v>
      </c>
      <c r="E1474" t="s">
        <v>976</v>
      </c>
      <c r="F1474" t="s">
        <v>893</v>
      </c>
      <c r="G1474" t="s">
        <v>895</v>
      </c>
      <c r="H1474">
        <v>0.98227699999999996</v>
      </c>
      <c r="I1474">
        <v>0.204656</v>
      </c>
      <c r="J1474">
        <v>2.6799E-2</v>
      </c>
      <c r="K1474" s="6">
        <v>1.3E-14</v>
      </c>
      <c r="L1474">
        <v>37359</v>
      </c>
    </row>
    <row r="1475" spans="1:12" x14ac:dyDescent="0.2">
      <c r="A1475" t="s">
        <v>853</v>
      </c>
      <c r="B1475" t="str">
        <f>VLOOKUP(Table2[[#This Row],[Metabolite ID]],Table18[],2,FALSE)</f>
        <v>Average diameter for VLDL particles</v>
      </c>
      <c r="C1475">
        <v>19</v>
      </c>
      <c r="D1475">
        <v>45430280</v>
      </c>
      <c r="E1475" t="s">
        <v>1088</v>
      </c>
      <c r="F1475" t="s">
        <v>894</v>
      </c>
      <c r="G1475" t="s">
        <v>893</v>
      </c>
      <c r="H1475">
        <v>0.46462500000000001</v>
      </c>
      <c r="I1475">
        <v>-5.7399499999999999E-2</v>
      </c>
      <c r="J1475">
        <v>7.6275099999999997E-3</v>
      </c>
      <c r="K1475" s="6">
        <v>1.3E-14</v>
      </c>
      <c r="L1475">
        <v>37359</v>
      </c>
    </row>
    <row r="1476" spans="1:12" x14ac:dyDescent="0.2">
      <c r="A1476" t="s">
        <v>868</v>
      </c>
      <c r="B1476" t="str">
        <f>VLOOKUP(Table2[[#This Row],[Metabolite ID]],Table18[],2,FALSE)</f>
        <v>Triglycerides in very large VLDL</v>
      </c>
      <c r="C1476">
        <v>6</v>
      </c>
      <c r="D1476">
        <v>161659369</v>
      </c>
      <c r="E1476" t="s">
        <v>1040</v>
      </c>
      <c r="F1476" t="s">
        <v>894</v>
      </c>
      <c r="G1476" t="s">
        <v>893</v>
      </c>
      <c r="H1476">
        <v>0.98449600000000004</v>
      </c>
      <c r="I1476">
        <v>0.22923499999999999</v>
      </c>
      <c r="J1476">
        <v>2.9819499999999999E-2</v>
      </c>
      <c r="K1476" s="6">
        <v>1.3E-14</v>
      </c>
      <c r="L1476">
        <v>37359</v>
      </c>
    </row>
    <row r="1477" spans="1:12" x14ac:dyDescent="0.2">
      <c r="A1477" t="s">
        <v>823</v>
      </c>
      <c r="B1477" t="str">
        <f>VLOOKUP(Table2[[#This Row],[Metabolite ID]],Table18[],2,FALSE)</f>
        <v>Saturated fatty acids</v>
      </c>
      <c r="C1477">
        <v>19</v>
      </c>
      <c r="D1477">
        <v>45302949</v>
      </c>
      <c r="E1477" t="s">
        <v>3861</v>
      </c>
      <c r="F1477" t="s">
        <v>3862</v>
      </c>
      <c r="G1477" t="s">
        <v>893</v>
      </c>
      <c r="H1477">
        <v>0.97265500000000005</v>
      </c>
      <c r="I1477">
        <v>0.179068</v>
      </c>
      <c r="J1477">
        <v>2.3575800000000001E-2</v>
      </c>
      <c r="K1477" s="6">
        <v>1.4E-14</v>
      </c>
      <c r="L1477">
        <v>37359</v>
      </c>
    </row>
    <row r="1478" spans="1:12" x14ac:dyDescent="0.2">
      <c r="A1478" t="s">
        <v>844</v>
      </c>
      <c r="B1478" t="str">
        <f>VLOOKUP(Table2[[#This Row],[Metabolite ID]],Table18[],2,FALSE)</f>
        <v>Phospholipids in small VLDL</v>
      </c>
      <c r="C1478">
        <v>7</v>
      </c>
      <c r="D1478">
        <v>73020301</v>
      </c>
      <c r="E1478" t="s">
        <v>1042</v>
      </c>
      <c r="F1478" t="s">
        <v>895</v>
      </c>
      <c r="G1478" t="s">
        <v>894</v>
      </c>
      <c r="H1478">
        <v>4.3948800000000003E-2</v>
      </c>
      <c r="I1478">
        <v>0.12779399999999999</v>
      </c>
      <c r="J1478">
        <v>1.7227300000000001E-2</v>
      </c>
      <c r="K1478" s="6">
        <v>1.4E-14</v>
      </c>
      <c r="L1478">
        <v>37359</v>
      </c>
    </row>
    <row r="1479" spans="1:12" x14ac:dyDescent="0.2">
      <c r="A1479" t="s">
        <v>816</v>
      </c>
      <c r="B1479" t="str">
        <f>VLOOKUP(Table2[[#This Row],[Metabolite ID]],Table18[],2,FALSE)</f>
        <v>Triglycerides in medium VLDL</v>
      </c>
      <c r="C1479">
        <v>17</v>
      </c>
      <c r="D1479">
        <v>41926126</v>
      </c>
      <c r="E1479" t="s">
        <v>1012</v>
      </c>
      <c r="F1479" t="s">
        <v>894</v>
      </c>
      <c r="G1479" t="s">
        <v>895</v>
      </c>
      <c r="H1479">
        <v>0.96820499999999998</v>
      </c>
      <c r="I1479">
        <v>-0.15534200000000001</v>
      </c>
      <c r="J1479">
        <v>2.0202600000000001E-2</v>
      </c>
      <c r="K1479" s="6">
        <v>1.4999999999999999E-14</v>
      </c>
      <c r="L1479">
        <v>37359</v>
      </c>
    </row>
    <row r="1480" spans="1:12" x14ac:dyDescent="0.2">
      <c r="A1480" t="s">
        <v>844</v>
      </c>
      <c r="B1480" t="str">
        <f>VLOOKUP(Table2[[#This Row],[Metabolite ID]],Table18[],2,FALSE)</f>
        <v>Phospholipids in small VLDL</v>
      </c>
      <c r="C1480">
        <v>8</v>
      </c>
      <c r="D1480">
        <v>19852899</v>
      </c>
      <c r="E1480" t="s">
        <v>1063</v>
      </c>
      <c r="F1480" t="s">
        <v>892</v>
      </c>
      <c r="G1480" t="s">
        <v>893</v>
      </c>
      <c r="H1480">
        <v>0.97305299999999995</v>
      </c>
      <c r="I1480">
        <v>-0.16880400000000001</v>
      </c>
      <c r="J1480">
        <v>2.1860000000000001E-2</v>
      </c>
      <c r="K1480" s="6">
        <v>1.4999999999999999E-14</v>
      </c>
      <c r="L1480">
        <v>37359</v>
      </c>
    </row>
    <row r="1481" spans="1:12" x14ac:dyDescent="0.2">
      <c r="A1481" t="s">
        <v>879</v>
      </c>
      <c r="B1481" t="str">
        <f>VLOOKUP(Table2[[#This Row],[Metabolite ID]],Table18[],2,FALSE)</f>
        <v>Total lipids in chylomicrons and extremely large VLDL</v>
      </c>
      <c r="C1481">
        <v>19</v>
      </c>
      <c r="D1481">
        <v>8429323</v>
      </c>
      <c r="E1481" t="s">
        <v>1017</v>
      </c>
      <c r="F1481" t="s">
        <v>893</v>
      </c>
      <c r="G1481" t="s">
        <v>892</v>
      </c>
      <c r="H1481">
        <v>0.980379</v>
      </c>
      <c r="I1481">
        <v>0.19544700000000001</v>
      </c>
      <c r="J1481">
        <v>2.5535599999999999E-2</v>
      </c>
      <c r="K1481" s="6">
        <v>1.4999999999999999E-14</v>
      </c>
      <c r="L1481">
        <v>37359</v>
      </c>
    </row>
    <row r="1482" spans="1:12" x14ac:dyDescent="0.2">
      <c r="A1482" t="s">
        <v>759</v>
      </c>
      <c r="B1482" t="str">
        <f>VLOOKUP(Table2[[#This Row],[Metabolite ID]],Table18[],2,FALSE)</f>
        <v>Triglycerides in HDL</v>
      </c>
      <c r="C1482">
        <v>15</v>
      </c>
      <c r="D1482">
        <v>58574966</v>
      </c>
      <c r="E1482" t="s">
        <v>1004</v>
      </c>
      <c r="F1482" t="s">
        <v>895</v>
      </c>
      <c r="G1482" t="s">
        <v>894</v>
      </c>
      <c r="H1482">
        <v>0.810562</v>
      </c>
      <c r="I1482">
        <v>7.0135199999999995E-2</v>
      </c>
      <c r="J1482">
        <v>9.2133300000000005E-3</v>
      </c>
      <c r="K1482" s="6">
        <v>1.6000000000000001E-14</v>
      </c>
      <c r="L1482">
        <v>37359</v>
      </c>
    </row>
    <row r="1483" spans="1:12" x14ac:dyDescent="0.2">
      <c r="A1483" t="s">
        <v>789</v>
      </c>
      <c r="B1483" t="str">
        <f>VLOOKUP(Table2[[#This Row],[Metabolite ID]],Table18[],2,FALSE)</f>
        <v>Cholesteryl esters in large VLDL</v>
      </c>
      <c r="C1483">
        <v>15</v>
      </c>
      <c r="D1483">
        <v>44027885</v>
      </c>
      <c r="E1483" t="s">
        <v>1050</v>
      </c>
      <c r="F1483" t="s">
        <v>895</v>
      </c>
      <c r="G1483" t="s">
        <v>894</v>
      </c>
      <c r="H1483">
        <v>0.97276300000000004</v>
      </c>
      <c r="I1483">
        <v>-0.169325</v>
      </c>
      <c r="J1483">
        <v>2.17802E-2</v>
      </c>
      <c r="K1483" s="6">
        <v>1.6000000000000001E-14</v>
      </c>
      <c r="L1483">
        <v>37359</v>
      </c>
    </row>
    <row r="1484" spans="1:12" x14ac:dyDescent="0.2">
      <c r="A1484" t="s">
        <v>817</v>
      </c>
      <c r="B1484" t="str">
        <f>VLOOKUP(Table2[[#This Row],[Metabolite ID]],Table18[],2,FALSE)</f>
        <v>Phosphatidylcholines</v>
      </c>
      <c r="C1484">
        <v>8</v>
      </c>
      <c r="D1484">
        <v>126482077</v>
      </c>
      <c r="E1484" t="s">
        <v>3875</v>
      </c>
      <c r="F1484" t="s">
        <v>892</v>
      </c>
      <c r="G1484" t="s">
        <v>893</v>
      </c>
      <c r="H1484">
        <v>0.49680999999999997</v>
      </c>
      <c r="I1484">
        <v>5.3281099999999998E-2</v>
      </c>
      <c r="J1484">
        <v>7.0592600000000004E-3</v>
      </c>
      <c r="K1484" s="6">
        <v>1.6000000000000001E-14</v>
      </c>
      <c r="L1484">
        <v>37359</v>
      </c>
    </row>
    <row r="1485" spans="1:12" x14ac:dyDescent="0.2">
      <c r="A1485" t="s">
        <v>845</v>
      </c>
      <c r="B1485" t="str">
        <f>VLOOKUP(Table2[[#This Row],[Metabolite ID]],Table18[],2,FALSE)</f>
        <v>Triglycerides in small VLDL</v>
      </c>
      <c r="C1485">
        <v>15</v>
      </c>
      <c r="D1485">
        <v>44564692</v>
      </c>
      <c r="E1485" t="s">
        <v>1051</v>
      </c>
      <c r="F1485" t="s">
        <v>892</v>
      </c>
      <c r="G1485" t="s">
        <v>893</v>
      </c>
      <c r="H1485">
        <v>0.97103799999999996</v>
      </c>
      <c r="I1485">
        <v>-0.16644900000000001</v>
      </c>
      <c r="J1485">
        <v>2.1286599999999999E-2</v>
      </c>
      <c r="K1485" s="6">
        <v>1.6000000000000001E-14</v>
      </c>
      <c r="L1485">
        <v>37359</v>
      </c>
    </row>
    <row r="1486" spans="1:12" x14ac:dyDescent="0.2">
      <c r="A1486" t="s">
        <v>842</v>
      </c>
      <c r="B1486" t="str">
        <f>VLOOKUP(Table2[[#This Row],[Metabolite ID]],Table18[],2,FALSE)</f>
        <v>Total lipids in small VLDL</v>
      </c>
      <c r="C1486">
        <v>7</v>
      </c>
      <c r="D1486">
        <v>73020301</v>
      </c>
      <c r="E1486" t="s">
        <v>1042</v>
      </c>
      <c r="F1486" t="s">
        <v>895</v>
      </c>
      <c r="G1486" t="s">
        <v>894</v>
      </c>
      <c r="H1486">
        <v>4.3948800000000003E-2</v>
      </c>
      <c r="I1486">
        <v>0.12717600000000001</v>
      </c>
      <c r="J1486">
        <v>1.72274E-2</v>
      </c>
      <c r="K1486" s="6">
        <v>1.7E-14</v>
      </c>
      <c r="L1486">
        <v>37359</v>
      </c>
    </row>
    <row r="1487" spans="1:12" x14ac:dyDescent="0.2">
      <c r="A1487" t="s">
        <v>845</v>
      </c>
      <c r="B1487" t="str">
        <f>VLOOKUP(Table2[[#This Row],[Metabolite ID]],Table18[],2,FALSE)</f>
        <v>Triglycerides in small VLDL</v>
      </c>
      <c r="C1487">
        <v>8</v>
      </c>
      <c r="D1487">
        <v>19813529</v>
      </c>
      <c r="E1487" t="s">
        <v>994</v>
      </c>
      <c r="F1487" t="s">
        <v>892</v>
      </c>
      <c r="G1487" t="s">
        <v>893</v>
      </c>
      <c r="H1487">
        <v>0.98156299999999996</v>
      </c>
      <c r="I1487">
        <v>-0.20022499999999999</v>
      </c>
      <c r="J1487">
        <v>2.6227799999999999E-2</v>
      </c>
      <c r="K1487" s="6">
        <v>1.7E-14</v>
      </c>
      <c r="L1487">
        <v>37359</v>
      </c>
    </row>
    <row r="1488" spans="1:12" x14ac:dyDescent="0.2">
      <c r="A1488" t="s">
        <v>790</v>
      </c>
      <c r="B1488" t="str">
        <f>VLOOKUP(Table2[[#This Row],[Metabolite ID]],Table18[],2,FALSE)</f>
        <v>Free cholesterol in large VLDL</v>
      </c>
      <c r="C1488">
        <v>19</v>
      </c>
      <c r="D1488">
        <v>19432290</v>
      </c>
      <c r="E1488" t="s">
        <v>1056</v>
      </c>
      <c r="F1488" t="s">
        <v>1053</v>
      </c>
      <c r="G1488" t="s">
        <v>892</v>
      </c>
      <c r="H1488">
        <v>0.93119200000000002</v>
      </c>
      <c r="I1488">
        <v>0.10750899999999999</v>
      </c>
      <c r="J1488">
        <v>1.4008100000000001E-2</v>
      </c>
      <c r="K1488" s="6">
        <v>1.7999999999999999E-14</v>
      </c>
      <c r="L1488">
        <v>37359</v>
      </c>
    </row>
    <row r="1489" spans="1:12" x14ac:dyDescent="0.2">
      <c r="A1489" t="s">
        <v>797</v>
      </c>
      <c r="B1489" t="str">
        <f>VLOOKUP(Table2[[#This Row],[Metabolite ID]],Table18[],2,FALSE)</f>
        <v>Free cholesterol in medium HDL</v>
      </c>
      <c r="C1489">
        <v>18</v>
      </c>
      <c r="D1489">
        <v>47169815</v>
      </c>
      <c r="E1489" t="s">
        <v>983</v>
      </c>
      <c r="F1489" t="s">
        <v>892</v>
      </c>
      <c r="G1489" t="s">
        <v>895</v>
      </c>
      <c r="H1489">
        <v>0.18962999999999999</v>
      </c>
      <c r="I1489">
        <v>-6.90862E-2</v>
      </c>
      <c r="J1489">
        <v>9.0296300000000003E-3</v>
      </c>
      <c r="K1489" s="6">
        <v>1.7999999999999999E-14</v>
      </c>
      <c r="L1489">
        <v>37359</v>
      </c>
    </row>
    <row r="1490" spans="1:12" x14ac:dyDescent="0.2">
      <c r="A1490" t="s">
        <v>873</v>
      </c>
      <c r="B1490" t="str">
        <f>VLOOKUP(Table2[[#This Row],[Metabolite ID]],Table18[],2,FALSE)</f>
        <v>Concentration of very small VLDL particles</v>
      </c>
      <c r="C1490">
        <v>5</v>
      </c>
      <c r="D1490">
        <v>74656539</v>
      </c>
      <c r="E1490" t="s">
        <v>3898</v>
      </c>
      <c r="F1490" t="s">
        <v>895</v>
      </c>
      <c r="G1490" t="s">
        <v>894</v>
      </c>
      <c r="H1490">
        <v>0.59710399999999997</v>
      </c>
      <c r="I1490">
        <v>-5.56759E-2</v>
      </c>
      <c r="J1490">
        <v>7.1451199999999996E-3</v>
      </c>
      <c r="K1490" s="6">
        <v>1.7999999999999999E-14</v>
      </c>
      <c r="L1490">
        <v>37359</v>
      </c>
    </row>
    <row r="1491" spans="1:12" x14ac:dyDescent="0.2">
      <c r="A1491" t="s">
        <v>860</v>
      </c>
      <c r="B1491" t="str">
        <f>VLOOKUP(Table2[[#This Row],[Metabolite ID]],Table18[],2,FALSE)</f>
        <v>Phospholipids in very large HDL</v>
      </c>
      <c r="C1491">
        <v>8</v>
      </c>
      <c r="D1491">
        <v>19813529</v>
      </c>
      <c r="E1491" t="s">
        <v>994</v>
      </c>
      <c r="F1491" t="s">
        <v>892</v>
      </c>
      <c r="G1491" t="s">
        <v>893</v>
      </c>
      <c r="H1491">
        <v>0.98156299999999996</v>
      </c>
      <c r="I1491">
        <v>0.19916900000000001</v>
      </c>
      <c r="J1491">
        <v>2.6178799999999999E-2</v>
      </c>
      <c r="K1491" s="6">
        <v>1.9000000000000001E-14</v>
      </c>
      <c r="L1491">
        <v>37359</v>
      </c>
    </row>
    <row r="1492" spans="1:12" x14ac:dyDescent="0.2">
      <c r="A1492" t="s">
        <v>848</v>
      </c>
      <c r="B1492" t="str">
        <f>VLOOKUP(Table2[[#This Row],[Metabolite ID]],Table18[],2,FALSE)</f>
        <v>Phosphoglycerides</v>
      </c>
      <c r="C1492">
        <v>2</v>
      </c>
      <c r="D1492">
        <v>21390169</v>
      </c>
      <c r="E1492" t="s">
        <v>3944</v>
      </c>
      <c r="F1492" t="s">
        <v>892</v>
      </c>
      <c r="G1492" t="s">
        <v>893</v>
      </c>
      <c r="H1492">
        <v>0.20063300000000001</v>
      </c>
      <c r="I1492">
        <v>-6.6328200000000004E-2</v>
      </c>
      <c r="J1492">
        <v>8.79776E-3</v>
      </c>
      <c r="K1492" s="6">
        <v>2E-14</v>
      </c>
      <c r="L1492">
        <v>37359</v>
      </c>
    </row>
    <row r="1493" spans="1:12" x14ac:dyDescent="0.2">
      <c r="A1493" t="s">
        <v>850</v>
      </c>
      <c r="B1493" t="str">
        <f>VLOOKUP(Table2[[#This Row],[Metabolite ID]],Table18[],2,FALSE)</f>
        <v>Degree of unsaturation</v>
      </c>
      <c r="C1493">
        <v>11</v>
      </c>
      <c r="D1493">
        <v>61441836</v>
      </c>
      <c r="E1493" t="s">
        <v>3945</v>
      </c>
      <c r="F1493" t="s">
        <v>892</v>
      </c>
      <c r="G1493" t="s">
        <v>893</v>
      </c>
      <c r="H1493">
        <v>0.81997299999999995</v>
      </c>
      <c r="I1493">
        <v>-7.3450199999999993E-2</v>
      </c>
      <c r="J1493">
        <v>9.5570800000000008E-3</v>
      </c>
      <c r="K1493" s="6">
        <v>2E-14</v>
      </c>
      <c r="L1493">
        <v>37359</v>
      </c>
    </row>
    <row r="1494" spans="1:12" x14ac:dyDescent="0.2">
      <c r="A1494" t="s">
        <v>853</v>
      </c>
      <c r="B1494" t="str">
        <f>VLOOKUP(Table2[[#This Row],[Metabolite ID]],Table18[],2,FALSE)</f>
        <v>Average diameter for VLDL particles</v>
      </c>
      <c r="C1494">
        <v>6</v>
      </c>
      <c r="D1494">
        <v>161017363</v>
      </c>
      <c r="E1494" t="s">
        <v>1039</v>
      </c>
      <c r="F1494" t="s">
        <v>893</v>
      </c>
      <c r="G1494" t="s">
        <v>892</v>
      </c>
      <c r="H1494">
        <v>0.96577400000000002</v>
      </c>
      <c r="I1494">
        <v>0.14485300000000001</v>
      </c>
      <c r="J1494">
        <v>1.9507500000000001E-2</v>
      </c>
      <c r="K1494" s="6">
        <v>2E-14</v>
      </c>
      <c r="L1494">
        <v>37359</v>
      </c>
    </row>
    <row r="1495" spans="1:12" x14ac:dyDescent="0.2">
      <c r="A1495" t="s">
        <v>880</v>
      </c>
      <c r="B1495" t="str">
        <f>VLOOKUP(Table2[[#This Row],[Metabolite ID]],Table18[],2,FALSE)</f>
        <v>Concentration of chylomicrons and extremely large VLDL particles</v>
      </c>
      <c r="C1495">
        <v>19</v>
      </c>
      <c r="D1495">
        <v>8429323</v>
      </c>
      <c r="E1495" t="s">
        <v>1017</v>
      </c>
      <c r="F1495" t="s">
        <v>893</v>
      </c>
      <c r="G1495" t="s">
        <v>892</v>
      </c>
      <c r="H1495">
        <v>0.980379</v>
      </c>
      <c r="I1495">
        <v>0.19444400000000001</v>
      </c>
      <c r="J1495">
        <v>2.55359E-2</v>
      </c>
      <c r="K1495" s="6">
        <v>2.0999999999999999E-14</v>
      </c>
      <c r="L1495">
        <v>37359</v>
      </c>
    </row>
    <row r="1496" spans="1:12" x14ac:dyDescent="0.2">
      <c r="A1496" t="s">
        <v>788</v>
      </c>
      <c r="B1496" t="str">
        <f>VLOOKUP(Table2[[#This Row],[Metabolite ID]],Table18[],2,FALSE)</f>
        <v>Cholesterol in large VLDL</v>
      </c>
      <c r="C1496">
        <v>8</v>
      </c>
      <c r="D1496">
        <v>19852899</v>
      </c>
      <c r="E1496" t="s">
        <v>1063</v>
      </c>
      <c r="F1496" t="s">
        <v>892</v>
      </c>
      <c r="G1496" t="s">
        <v>893</v>
      </c>
      <c r="H1496">
        <v>0.97305200000000003</v>
      </c>
      <c r="I1496">
        <v>-0.16808799999999999</v>
      </c>
      <c r="J1496">
        <v>2.19069E-2</v>
      </c>
      <c r="K1496" s="6">
        <v>2.3E-14</v>
      </c>
      <c r="L1496">
        <v>37359</v>
      </c>
    </row>
    <row r="1497" spans="1:12" x14ac:dyDescent="0.2">
      <c r="A1497" t="s">
        <v>837</v>
      </c>
      <c r="B1497" t="str">
        <f>VLOOKUP(Table2[[#This Row],[Metabolite ID]],Table18[],2,FALSE)</f>
        <v>Triglycerides in small LDL</v>
      </c>
      <c r="C1497">
        <v>14</v>
      </c>
      <c r="D1497">
        <v>106233595</v>
      </c>
      <c r="E1497" t="s">
        <v>3946</v>
      </c>
      <c r="F1497" t="s">
        <v>892</v>
      </c>
      <c r="G1497" t="s">
        <v>895</v>
      </c>
      <c r="H1497">
        <v>0.34027499999999999</v>
      </c>
      <c r="I1497">
        <v>-6.1196100000000003E-2</v>
      </c>
      <c r="J1497">
        <v>7.8485499999999993E-3</v>
      </c>
      <c r="K1497" s="6">
        <v>2.3E-14</v>
      </c>
      <c r="L1497">
        <v>37359</v>
      </c>
    </row>
    <row r="1498" spans="1:12" x14ac:dyDescent="0.2">
      <c r="A1498" t="s">
        <v>876</v>
      </c>
      <c r="B1498" t="str">
        <f>VLOOKUP(Table2[[#This Row],[Metabolite ID]],Table18[],2,FALSE)</f>
        <v>Cholesterol in chylomicrons and extremely large VLDL</v>
      </c>
      <c r="C1498">
        <v>7</v>
      </c>
      <c r="D1498">
        <v>73020337</v>
      </c>
      <c r="E1498" t="s">
        <v>3947</v>
      </c>
      <c r="F1498" t="s">
        <v>894</v>
      </c>
      <c r="G1498" t="s">
        <v>893</v>
      </c>
      <c r="H1498">
        <v>0.87219500000000005</v>
      </c>
      <c r="I1498">
        <v>7.8751399999999999E-2</v>
      </c>
      <c r="J1498">
        <v>1.0478299999999999E-2</v>
      </c>
      <c r="K1498" s="6">
        <v>2.3E-14</v>
      </c>
      <c r="L1498">
        <v>37359</v>
      </c>
    </row>
    <row r="1499" spans="1:12" x14ac:dyDescent="0.2">
      <c r="A1499" t="s">
        <v>882</v>
      </c>
      <c r="B1499" t="str">
        <f>VLOOKUP(Table2[[#This Row],[Metabolite ID]],Table18[],2,FALSE)</f>
        <v>Triglycerides in chylomicrons and extremely large VLDL</v>
      </c>
      <c r="C1499">
        <v>6</v>
      </c>
      <c r="D1499">
        <v>160625299</v>
      </c>
      <c r="E1499" t="s">
        <v>1034</v>
      </c>
      <c r="F1499" t="s">
        <v>894</v>
      </c>
      <c r="G1499" t="s">
        <v>895</v>
      </c>
      <c r="H1499">
        <v>0.98945799999999995</v>
      </c>
      <c r="I1499">
        <v>0.27983200000000003</v>
      </c>
      <c r="J1499">
        <v>3.6656599999999998E-2</v>
      </c>
      <c r="K1499" s="6">
        <v>2.3E-14</v>
      </c>
      <c r="L1499">
        <v>37359</v>
      </c>
    </row>
    <row r="1500" spans="1:12" x14ac:dyDescent="0.2">
      <c r="A1500" t="s">
        <v>778</v>
      </c>
      <c r="B1500" t="str">
        <f>VLOOKUP(Table2[[#This Row],[Metabolite ID]],Table18[],2,FALSE)</f>
        <v>Concentration of large HDL particles</v>
      </c>
      <c r="C1500">
        <v>19</v>
      </c>
      <c r="D1500">
        <v>45504349</v>
      </c>
      <c r="E1500" t="s">
        <v>3948</v>
      </c>
      <c r="F1500" t="s">
        <v>894</v>
      </c>
      <c r="G1500" t="s">
        <v>893</v>
      </c>
      <c r="H1500">
        <v>0.638652</v>
      </c>
      <c r="I1500">
        <v>-5.5934900000000003E-2</v>
      </c>
      <c r="J1500">
        <v>7.3194999999999996E-3</v>
      </c>
      <c r="K1500" s="6">
        <v>2.3999999999999999E-14</v>
      </c>
      <c r="L1500">
        <v>37359</v>
      </c>
    </row>
    <row r="1501" spans="1:12" x14ac:dyDescent="0.2">
      <c r="A1501" t="s">
        <v>867</v>
      </c>
      <c r="B1501" t="str">
        <f>VLOOKUP(Table2[[#This Row],[Metabolite ID]],Table18[],2,FALSE)</f>
        <v>Phospholipids in very large VLDL</v>
      </c>
      <c r="C1501">
        <v>19</v>
      </c>
      <c r="D1501">
        <v>19432290</v>
      </c>
      <c r="E1501" t="s">
        <v>1056</v>
      </c>
      <c r="F1501" t="s">
        <v>1053</v>
      </c>
      <c r="G1501" t="s">
        <v>892</v>
      </c>
      <c r="H1501">
        <v>0.93119200000000002</v>
      </c>
      <c r="I1501">
        <v>0.10684</v>
      </c>
      <c r="J1501">
        <v>1.4013400000000001E-2</v>
      </c>
      <c r="K1501" s="6">
        <v>2.3999999999999999E-14</v>
      </c>
      <c r="L1501">
        <v>37359</v>
      </c>
    </row>
    <row r="1502" spans="1:12" x14ac:dyDescent="0.2">
      <c r="A1502" t="s">
        <v>875</v>
      </c>
      <c r="B1502" t="str">
        <f>VLOOKUP(Table2[[#This Row],[Metabolite ID]],Table18[],2,FALSE)</f>
        <v>Triglycerides in very small VLDL</v>
      </c>
      <c r="C1502">
        <v>16</v>
      </c>
      <c r="D1502">
        <v>57010486</v>
      </c>
      <c r="E1502" t="s">
        <v>1009</v>
      </c>
      <c r="F1502" t="s">
        <v>894</v>
      </c>
      <c r="G1502" t="s">
        <v>895</v>
      </c>
      <c r="H1502">
        <v>0.94581899999999997</v>
      </c>
      <c r="I1502">
        <v>-0.12629000000000001</v>
      </c>
      <c r="J1502">
        <v>1.6311599999999999E-2</v>
      </c>
      <c r="K1502" s="6">
        <v>2.3999999999999999E-14</v>
      </c>
      <c r="L1502">
        <v>37359</v>
      </c>
    </row>
    <row r="1503" spans="1:12" x14ac:dyDescent="0.2">
      <c r="A1503" t="s">
        <v>779</v>
      </c>
      <c r="B1503" t="str">
        <f>VLOOKUP(Table2[[#This Row],[Metabolite ID]],Table18[],2,FALSE)</f>
        <v>Phospholipids in large HDL</v>
      </c>
      <c r="C1503">
        <v>19</v>
      </c>
      <c r="D1503">
        <v>45504349</v>
      </c>
      <c r="E1503" t="s">
        <v>3948</v>
      </c>
      <c r="F1503" t="s">
        <v>894</v>
      </c>
      <c r="G1503" t="s">
        <v>893</v>
      </c>
      <c r="H1503">
        <v>0.638652</v>
      </c>
      <c r="I1503">
        <v>-5.5891000000000003E-2</v>
      </c>
      <c r="J1503">
        <v>7.3234600000000004E-3</v>
      </c>
      <c r="K1503" s="6">
        <v>2.5000000000000001E-14</v>
      </c>
      <c r="L1503">
        <v>37359</v>
      </c>
    </row>
    <row r="1504" spans="1:12" x14ac:dyDescent="0.2">
      <c r="A1504" t="s">
        <v>780</v>
      </c>
      <c r="B1504" t="str">
        <f>VLOOKUP(Table2[[#This Row],[Metabolite ID]],Table18[],2,FALSE)</f>
        <v>Triglycerides in large HDL</v>
      </c>
      <c r="C1504">
        <v>1</v>
      </c>
      <c r="D1504">
        <v>62923863</v>
      </c>
      <c r="E1504" t="s">
        <v>3949</v>
      </c>
      <c r="F1504" t="s">
        <v>894</v>
      </c>
      <c r="G1504" t="s">
        <v>895</v>
      </c>
      <c r="H1504">
        <v>0.65556499999999995</v>
      </c>
      <c r="I1504">
        <v>5.8461399999999997E-2</v>
      </c>
      <c r="J1504">
        <v>7.5568500000000004E-3</v>
      </c>
      <c r="K1504" s="6">
        <v>2.5000000000000001E-14</v>
      </c>
      <c r="L1504">
        <v>37359</v>
      </c>
    </row>
    <row r="1505" spans="1:12" x14ac:dyDescent="0.2">
      <c r="A1505" t="s">
        <v>789</v>
      </c>
      <c r="B1505" t="str">
        <f>VLOOKUP(Table2[[#This Row],[Metabolite ID]],Table18[],2,FALSE)</f>
        <v>Cholesteryl esters in large VLDL</v>
      </c>
      <c r="C1505">
        <v>8</v>
      </c>
      <c r="D1505">
        <v>19851897</v>
      </c>
      <c r="E1505" t="s">
        <v>1045</v>
      </c>
      <c r="F1505" t="s">
        <v>895</v>
      </c>
      <c r="G1505" t="s">
        <v>894</v>
      </c>
      <c r="H1505">
        <v>0.97425600000000001</v>
      </c>
      <c r="I1505">
        <v>-0.17263400000000001</v>
      </c>
      <c r="J1505">
        <v>2.24315E-2</v>
      </c>
      <c r="K1505" s="6">
        <v>2.5000000000000001E-14</v>
      </c>
      <c r="L1505">
        <v>37359</v>
      </c>
    </row>
    <row r="1506" spans="1:12" x14ac:dyDescent="0.2">
      <c r="A1506" t="s">
        <v>817</v>
      </c>
      <c r="B1506" t="str">
        <f>VLOOKUP(Table2[[#This Row],[Metabolite ID]],Table18[],2,FALSE)</f>
        <v>Phosphatidylcholines</v>
      </c>
      <c r="C1506">
        <v>19</v>
      </c>
      <c r="D1506">
        <v>45425175</v>
      </c>
      <c r="E1506" t="s">
        <v>3943</v>
      </c>
      <c r="F1506" t="s">
        <v>895</v>
      </c>
      <c r="G1506" t="s">
        <v>893</v>
      </c>
      <c r="H1506">
        <v>0.39109500000000003</v>
      </c>
      <c r="I1506">
        <v>-5.4719700000000003E-2</v>
      </c>
      <c r="J1506">
        <v>7.3959899999999999E-3</v>
      </c>
      <c r="K1506" s="6">
        <v>2.5000000000000001E-14</v>
      </c>
      <c r="L1506">
        <v>37359</v>
      </c>
    </row>
    <row r="1507" spans="1:12" x14ac:dyDescent="0.2">
      <c r="A1507" t="s">
        <v>872</v>
      </c>
      <c r="B1507" t="str">
        <f>VLOOKUP(Table2[[#This Row],[Metabolite ID]],Table18[],2,FALSE)</f>
        <v>Total lipids in very small VLDL</v>
      </c>
      <c r="C1507">
        <v>2</v>
      </c>
      <c r="D1507">
        <v>44074431</v>
      </c>
      <c r="E1507" t="s">
        <v>1102</v>
      </c>
      <c r="F1507" t="s">
        <v>894</v>
      </c>
      <c r="G1507" t="s">
        <v>895</v>
      </c>
      <c r="H1507">
        <v>0.32084800000000002</v>
      </c>
      <c r="I1507">
        <v>5.7459900000000001E-2</v>
      </c>
      <c r="J1507">
        <v>7.4636099999999999E-3</v>
      </c>
      <c r="K1507" s="6">
        <v>2.5000000000000001E-14</v>
      </c>
      <c r="L1507">
        <v>37359</v>
      </c>
    </row>
    <row r="1508" spans="1:12" x14ac:dyDescent="0.2">
      <c r="A1508" t="s">
        <v>793</v>
      </c>
      <c r="B1508" t="str">
        <f>VLOOKUP(Table2[[#This Row],[Metabolite ID]],Table18[],2,FALSE)</f>
        <v>Phospholipids in large VLDL</v>
      </c>
      <c r="C1508">
        <v>6</v>
      </c>
      <c r="D1508">
        <v>160508621</v>
      </c>
      <c r="E1508" t="s">
        <v>1033</v>
      </c>
      <c r="F1508" t="s">
        <v>894</v>
      </c>
      <c r="G1508" t="s">
        <v>895</v>
      </c>
      <c r="H1508">
        <v>0.98516899999999996</v>
      </c>
      <c r="I1508">
        <v>0.22542699999999999</v>
      </c>
      <c r="J1508">
        <v>2.96441E-2</v>
      </c>
      <c r="K1508" s="6">
        <v>2.6E-14</v>
      </c>
      <c r="L1508">
        <v>37359</v>
      </c>
    </row>
    <row r="1509" spans="1:12" x14ac:dyDescent="0.2">
      <c r="A1509" t="s">
        <v>750</v>
      </c>
      <c r="B1509" t="str">
        <f>VLOOKUP(Table2[[#This Row],[Metabolite ID]],Table18[],2,FALSE)</f>
        <v>Omega-3 fatty acids</v>
      </c>
      <c r="C1509">
        <v>11</v>
      </c>
      <c r="D1509">
        <v>68562328</v>
      </c>
      <c r="E1509" t="s">
        <v>3892</v>
      </c>
      <c r="F1509" t="s">
        <v>894</v>
      </c>
      <c r="G1509" t="s">
        <v>895</v>
      </c>
      <c r="H1509">
        <v>0.93146300000000004</v>
      </c>
      <c r="I1509">
        <v>0.106267</v>
      </c>
      <c r="J1509">
        <v>1.4027299999999999E-2</v>
      </c>
      <c r="K1509" s="6">
        <v>2.6999999999999999E-14</v>
      </c>
      <c r="L1509">
        <v>37359</v>
      </c>
    </row>
    <row r="1510" spans="1:12" x14ac:dyDescent="0.2">
      <c r="A1510" t="s">
        <v>796</v>
      </c>
      <c r="B1510" t="str">
        <f>VLOOKUP(Table2[[#This Row],[Metabolite ID]],Table18[],2,FALSE)</f>
        <v>Cholesteryl esters in medium HDL</v>
      </c>
      <c r="C1510">
        <v>18</v>
      </c>
      <c r="D1510">
        <v>47109955</v>
      </c>
      <c r="E1510" t="s">
        <v>1014</v>
      </c>
      <c r="F1510" t="s">
        <v>892</v>
      </c>
      <c r="G1510" t="s">
        <v>893</v>
      </c>
      <c r="H1510">
        <v>0.98578100000000002</v>
      </c>
      <c r="I1510">
        <v>-0.22507099999999999</v>
      </c>
      <c r="J1510">
        <v>2.99116E-2</v>
      </c>
      <c r="K1510" s="6">
        <v>2.6999999999999999E-14</v>
      </c>
      <c r="L1510">
        <v>37359</v>
      </c>
    </row>
    <row r="1511" spans="1:12" x14ac:dyDescent="0.2">
      <c r="A1511" t="s">
        <v>777</v>
      </c>
      <c r="B1511" t="str">
        <f>VLOOKUP(Table2[[#This Row],[Metabolite ID]],Table18[],2,FALSE)</f>
        <v>Total lipids in large HDL</v>
      </c>
      <c r="C1511">
        <v>19</v>
      </c>
      <c r="D1511">
        <v>45504349</v>
      </c>
      <c r="E1511" t="s">
        <v>3948</v>
      </c>
      <c r="F1511" t="s">
        <v>894</v>
      </c>
      <c r="G1511" t="s">
        <v>893</v>
      </c>
      <c r="H1511">
        <v>0.638652</v>
      </c>
      <c r="I1511">
        <v>-5.5759299999999998E-2</v>
      </c>
      <c r="J1511">
        <v>7.3183600000000003E-3</v>
      </c>
      <c r="K1511" s="6">
        <v>2.8000000000000001E-14</v>
      </c>
      <c r="L1511">
        <v>37359</v>
      </c>
    </row>
    <row r="1512" spans="1:12" x14ac:dyDescent="0.2">
      <c r="A1512" t="s">
        <v>847</v>
      </c>
      <c r="B1512" t="str">
        <f>VLOOKUP(Table2[[#This Row],[Metabolite ID]],Table18[],2,FALSE)</f>
        <v>Total fatty acids</v>
      </c>
      <c r="C1512">
        <v>8</v>
      </c>
      <c r="D1512">
        <v>19850099</v>
      </c>
      <c r="E1512" t="s">
        <v>1044</v>
      </c>
      <c r="F1512" t="s">
        <v>895</v>
      </c>
      <c r="G1512" t="s">
        <v>893</v>
      </c>
      <c r="H1512">
        <v>0.90156000000000003</v>
      </c>
      <c r="I1512">
        <v>8.9348700000000003E-2</v>
      </c>
      <c r="J1512">
        <v>1.1809099999999999E-2</v>
      </c>
      <c r="K1512" s="6">
        <v>2.8000000000000001E-14</v>
      </c>
      <c r="L1512">
        <v>37359</v>
      </c>
    </row>
    <row r="1513" spans="1:12" x14ac:dyDescent="0.2">
      <c r="A1513" t="s">
        <v>848</v>
      </c>
      <c r="B1513" t="str">
        <f>VLOOKUP(Table2[[#This Row],[Metabolite ID]],Table18[],2,FALSE)</f>
        <v>Phosphoglycerides</v>
      </c>
      <c r="C1513">
        <v>2</v>
      </c>
      <c r="D1513">
        <v>21414020</v>
      </c>
      <c r="E1513" t="s">
        <v>3950</v>
      </c>
      <c r="F1513" t="s">
        <v>894</v>
      </c>
      <c r="G1513" t="s">
        <v>893</v>
      </c>
      <c r="H1513">
        <v>0.20150899999999999</v>
      </c>
      <c r="I1513">
        <v>-6.5689399999999995E-2</v>
      </c>
      <c r="J1513">
        <v>8.7827900000000004E-3</v>
      </c>
      <c r="K1513" s="6">
        <v>2.8000000000000001E-14</v>
      </c>
      <c r="L1513">
        <v>37359</v>
      </c>
    </row>
    <row r="1514" spans="1:12" x14ac:dyDescent="0.2">
      <c r="A1514" t="s">
        <v>745</v>
      </c>
      <c r="B1514" t="str">
        <f>VLOOKUP(Table2[[#This Row],[Metabolite ID]],Table18[],2,FALSE)</f>
        <v>Apolipoprotein A1</v>
      </c>
      <c r="C1514">
        <v>9</v>
      </c>
      <c r="D1514">
        <v>107665739</v>
      </c>
      <c r="E1514" t="s">
        <v>3951</v>
      </c>
      <c r="F1514" t="s">
        <v>893</v>
      </c>
      <c r="G1514" t="s">
        <v>892</v>
      </c>
      <c r="H1514">
        <v>0.74951500000000004</v>
      </c>
      <c r="I1514">
        <v>6.0485499999999998E-2</v>
      </c>
      <c r="J1514">
        <v>8.1452399999999998E-3</v>
      </c>
      <c r="K1514" s="6">
        <v>2.9000000000000003E-14</v>
      </c>
      <c r="L1514">
        <v>37359</v>
      </c>
    </row>
    <row r="1515" spans="1:12" x14ac:dyDescent="0.2">
      <c r="A1515" t="s">
        <v>814</v>
      </c>
      <c r="B1515" t="str">
        <f>VLOOKUP(Table2[[#This Row],[Metabolite ID]],Table18[],2,FALSE)</f>
        <v>Concentration of medium VLDL particles</v>
      </c>
      <c r="C1515">
        <v>11</v>
      </c>
      <c r="D1515">
        <v>117175658</v>
      </c>
      <c r="E1515" t="s">
        <v>1047</v>
      </c>
      <c r="F1515" t="s">
        <v>893</v>
      </c>
      <c r="G1515" t="s">
        <v>892</v>
      </c>
      <c r="H1515">
        <v>0.97366900000000001</v>
      </c>
      <c r="I1515">
        <v>-0.16656699999999999</v>
      </c>
      <c r="J1515">
        <v>2.2157099999999999E-2</v>
      </c>
      <c r="K1515" s="6">
        <v>2.9000000000000003E-14</v>
      </c>
      <c r="L1515">
        <v>37359</v>
      </c>
    </row>
    <row r="1516" spans="1:12" x14ac:dyDescent="0.2">
      <c r="A1516" t="s">
        <v>837</v>
      </c>
      <c r="B1516" t="str">
        <f>VLOOKUP(Table2[[#This Row],[Metabolite ID]],Table18[],2,FALSE)</f>
        <v>Triglycerides in small LDL</v>
      </c>
      <c r="C1516">
        <v>15</v>
      </c>
      <c r="D1516">
        <v>44027885</v>
      </c>
      <c r="E1516" t="s">
        <v>1050</v>
      </c>
      <c r="F1516" t="s">
        <v>895</v>
      </c>
      <c r="G1516" t="s">
        <v>894</v>
      </c>
      <c r="H1516">
        <v>0.97276700000000005</v>
      </c>
      <c r="I1516">
        <v>-0.16696900000000001</v>
      </c>
      <c r="J1516">
        <v>2.1775599999999999E-2</v>
      </c>
      <c r="K1516" s="6">
        <v>2.9000000000000003E-14</v>
      </c>
      <c r="L1516">
        <v>37359</v>
      </c>
    </row>
    <row r="1517" spans="1:12" x14ac:dyDescent="0.2">
      <c r="A1517" t="s">
        <v>873</v>
      </c>
      <c r="B1517" t="str">
        <f>VLOOKUP(Table2[[#This Row],[Metabolite ID]],Table18[],2,FALSE)</f>
        <v>Concentration of very small VLDL particles</v>
      </c>
      <c r="C1517">
        <v>20</v>
      </c>
      <c r="D1517">
        <v>39165692</v>
      </c>
      <c r="E1517" t="s">
        <v>1097</v>
      </c>
      <c r="F1517" t="s">
        <v>893</v>
      </c>
      <c r="G1517" t="s">
        <v>892</v>
      </c>
      <c r="H1517">
        <v>0.96575100000000003</v>
      </c>
      <c r="I1517">
        <v>-0.14982999999999999</v>
      </c>
      <c r="J1517">
        <v>1.9739400000000001E-2</v>
      </c>
      <c r="K1517" s="6">
        <v>2.9000000000000003E-14</v>
      </c>
      <c r="L1517">
        <v>37359</v>
      </c>
    </row>
    <row r="1518" spans="1:12" x14ac:dyDescent="0.2">
      <c r="A1518" t="s">
        <v>817</v>
      </c>
      <c r="B1518" t="str">
        <f>VLOOKUP(Table2[[#This Row],[Metabolite ID]],Table18[],2,FALSE)</f>
        <v>Phosphatidylcholines</v>
      </c>
      <c r="C1518">
        <v>1</v>
      </c>
      <c r="D1518">
        <v>55505647</v>
      </c>
      <c r="E1518" t="s">
        <v>976</v>
      </c>
      <c r="F1518" t="s">
        <v>893</v>
      </c>
      <c r="G1518" t="s">
        <v>895</v>
      </c>
      <c r="H1518">
        <v>0.98230200000000001</v>
      </c>
      <c r="I1518">
        <v>0.20835999999999999</v>
      </c>
      <c r="J1518">
        <v>2.7071499999999998E-2</v>
      </c>
      <c r="K1518" s="6">
        <v>2.9999999999999998E-14</v>
      </c>
      <c r="L1518">
        <v>37359</v>
      </c>
    </row>
    <row r="1519" spans="1:12" x14ac:dyDescent="0.2">
      <c r="A1519" t="s">
        <v>812</v>
      </c>
      <c r="B1519" t="str">
        <f>VLOOKUP(Table2[[#This Row],[Metabolite ID]],Table18[],2,FALSE)</f>
        <v>Free cholesterol in medium VLDL</v>
      </c>
      <c r="C1519">
        <v>11</v>
      </c>
      <c r="D1519">
        <v>117175658</v>
      </c>
      <c r="E1519" t="s">
        <v>1047</v>
      </c>
      <c r="F1519" t="s">
        <v>893</v>
      </c>
      <c r="G1519" t="s">
        <v>892</v>
      </c>
      <c r="H1519">
        <v>0.97366900000000001</v>
      </c>
      <c r="I1519">
        <v>-0.16572799999999999</v>
      </c>
      <c r="J1519">
        <v>2.2162000000000001E-2</v>
      </c>
      <c r="K1519" s="6">
        <v>3.1E-14</v>
      </c>
      <c r="L1519">
        <v>37359</v>
      </c>
    </row>
    <row r="1520" spans="1:12" x14ac:dyDescent="0.2">
      <c r="A1520" t="s">
        <v>857</v>
      </c>
      <c r="B1520" t="str">
        <f>VLOOKUP(Table2[[#This Row],[Metabolite ID]],Table18[],2,FALSE)</f>
        <v>Free cholesterol in very large HDL</v>
      </c>
      <c r="C1520">
        <v>9</v>
      </c>
      <c r="D1520">
        <v>107662305</v>
      </c>
      <c r="E1520" t="s">
        <v>999</v>
      </c>
      <c r="F1520" t="s">
        <v>894</v>
      </c>
      <c r="G1520" t="s">
        <v>893</v>
      </c>
      <c r="H1520">
        <v>0.91879200000000005</v>
      </c>
      <c r="I1520">
        <v>-9.8500799999999999E-2</v>
      </c>
      <c r="J1520">
        <v>1.3193099999999999E-2</v>
      </c>
      <c r="K1520" s="6">
        <v>3.1E-14</v>
      </c>
      <c r="L1520">
        <v>37359</v>
      </c>
    </row>
    <row r="1521" spans="1:12" x14ac:dyDescent="0.2">
      <c r="A1521" t="s">
        <v>767</v>
      </c>
      <c r="B1521" t="str">
        <f>VLOOKUP(Table2[[#This Row],[Metabolite ID]],Table18[],2,FALSE)</f>
        <v>Triglycerides in IDL</v>
      </c>
      <c r="C1521">
        <v>19</v>
      </c>
      <c r="D1521">
        <v>19432290</v>
      </c>
      <c r="E1521" t="s">
        <v>1056</v>
      </c>
      <c r="F1521" t="s">
        <v>1053</v>
      </c>
      <c r="G1521" t="s">
        <v>892</v>
      </c>
      <c r="H1521">
        <v>0.93119200000000002</v>
      </c>
      <c r="I1521">
        <v>0.10637099999999999</v>
      </c>
      <c r="J1521">
        <v>1.39988E-2</v>
      </c>
      <c r="K1521" s="6">
        <v>3.2000000000000002E-14</v>
      </c>
      <c r="L1521">
        <v>37359</v>
      </c>
    </row>
    <row r="1522" spans="1:12" x14ac:dyDescent="0.2">
      <c r="A1522" t="s">
        <v>830</v>
      </c>
      <c r="B1522" t="str">
        <f>VLOOKUP(Table2[[#This Row],[Metabolite ID]],Table18[],2,FALSE)</f>
        <v>Triglycerides in small HDL</v>
      </c>
      <c r="C1522">
        <v>6</v>
      </c>
      <c r="D1522">
        <v>161005389</v>
      </c>
      <c r="E1522" t="s">
        <v>3952</v>
      </c>
      <c r="F1522" t="s">
        <v>892</v>
      </c>
      <c r="G1522" t="s">
        <v>895</v>
      </c>
      <c r="H1522">
        <v>0.89462299999999995</v>
      </c>
      <c r="I1522">
        <v>-8.71064E-2</v>
      </c>
      <c r="J1522">
        <v>1.15365E-2</v>
      </c>
      <c r="K1522" s="6">
        <v>3.2999999999999998E-14</v>
      </c>
      <c r="L1522">
        <v>37359</v>
      </c>
    </row>
    <row r="1523" spans="1:12" x14ac:dyDescent="0.2">
      <c r="A1523" t="s">
        <v>846</v>
      </c>
      <c r="B1523" t="str">
        <f>VLOOKUP(Table2[[#This Row],[Metabolite ID]],Table18[],2,FALSE)</f>
        <v>Total cholines</v>
      </c>
      <c r="C1523">
        <v>19</v>
      </c>
      <c r="D1523">
        <v>11196886</v>
      </c>
      <c r="E1523" t="s">
        <v>3953</v>
      </c>
      <c r="F1523" t="s">
        <v>895</v>
      </c>
      <c r="G1523" t="s">
        <v>894</v>
      </c>
      <c r="H1523">
        <v>0.88098299999999996</v>
      </c>
      <c r="I1523">
        <v>8.1216399999999994E-2</v>
      </c>
      <c r="J1523">
        <v>1.0913300000000001E-2</v>
      </c>
      <c r="K1523" s="6">
        <v>3.2999999999999998E-14</v>
      </c>
      <c r="L1523">
        <v>37359</v>
      </c>
    </row>
    <row r="1524" spans="1:12" x14ac:dyDescent="0.2">
      <c r="A1524" t="s">
        <v>853</v>
      </c>
      <c r="B1524" t="str">
        <f>VLOOKUP(Table2[[#This Row],[Metabolite ID]],Table18[],2,FALSE)</f>
        <v>Average diameter for VLDL particles</v>
      </c>
      <c r="C1524">
        <v>1</v>
      </c>
      <c r="D1524">
        <v>62929892</v>
      </c>
      <c r="E1524" t="s">
        <v>1023</v>
      </c>
      <c r="F1524" t="s">
        <v>893</v>
      </c>
      <c r="G1524" t="s">
        <v>892</v>
      </c>
      <c r="H1524">
        <v>0.35950399999999999</v>
      </c>
      <c r="I1524">
        <v>-5.6016400000000001E-2</v>
      </c>
      <c r="J1524">
        <v>7.41378E-3</v>
      </c>
      <c r="K1524" s="6">
        <v>3.4E-14</v>
      </c>
      <c r="L1524">
        <v>37359</v>
      </c>
    </row>
    <row r="1525" spans="1:12" x14ac:dyDescent="0.2">
      <c r="A1525" t="s">
        <v>881</v>
      </c>
      <c r="B1525" t="str">
        <f>VLOOKUP(Table2[[#This Row],[Metabolite ID]],Table18[],2,FALSE)</f>
        <v>Phospholipids in chylomicrons and extremely large VLDL</v>
      </c>
      <c r="C1525">
        <v>19</v>
      </c>
      <c r="D1525">
        <v>8429323</v>
      </c>
      <c r="E1525" t="s">
        <v>1017</v>
      </c>
      <c r="F1525" t="s">
        <v>893</v>
      </c>
      <c r="G1525" t="s">
        <v>892</v>
      </c>
      <c r="H1525">
        <v>0.980379</v>
      </c>
      <c r="I1525">
        <v>0.192305</v>
      </c>
      <c r="J1525">
        <v>2.5532200000000001E-2</v>
      </c>
      <c r="K1525" s="6">
        <v>3.4E-14</v>
      </c>
      <c r="L1525">
        <v>37359</v>
      </c>
    </row>
    <row r="1526" spans="1:12" x14ac:dyDescent="0.2">
      <c r="A1526" t="s">
        <v>808</v>
      </c>
      <c r="B1526" t="str">
        <f>VLOOKUP(Table2[[#This Row],[Metabolite ID]],Table18[],2,FALSE)</f>
        <v>Triglycerides in medium LDL</v>
      </c>
      <c r="C1526">
        <v>9</v>
      </c>
      <c r="D1526">
        <v>107665739</v>
      </c>
      <c r="E1526" t="s">
        <v>3951</v>
      </c>
      <c r="F1526" t="s">
        <v>893</v>
      </c>
      <c r="G1526" t="s">
        <v>892</v>
      </c>
      <c r="H1526">
        <v>0.74951000000000001</v>
      </c>
      <c r="I1526">
        <v>5.8500900000000002E-2</v>
      </c>
      <c r="J1526">
        <v>8.1403399999999994E-3</v>
      </c>
      <c r="K1526" s="6">
        <v>3.5000000000000002E-14</v>
      </c>
      <c r="L1526">
        <v>37359</v>
      </c>
    </row>
    <row r="1527" spans="1:12" x14ac:dyDescent="0.2">
      <c r="A1527" t="s">
        <v>881</v>
      </c>
      <c r="B1527" t="str">
        <f>VLOOKUP(Table2[[#This Row],[Metabolite ID]],Table18[],2,FALSE)</f>
        <v>Phospholipids in chylomicrons and extremely large VLDL</v>
      </c>
      <c r="C1527">
        <v>6</v>
      </c>
      <c r="D1527">
        <v>161010150</v>
      </c>
      <c r="E1527" t="s">
        <v>1037</v>
      </c>
      <c r="F1527" t="s">
        <v>894</v>
      </c>
      <c r="G1527" t="s">
        <v>895</v>
      </c>
      <c r="H1527">
        <v>0.95938199999999996</v>
      </c>
      <c r="I1527">
        <v>0.13342000000000001</v>
      </c>
      <c r="J1527">
        <v>1.7812100000000001E-2</v>
      </c>
      <c r="K1527" s="6">
        <v>3.5000000000000002E-14</v>
      </c>
      <c r="L1527">
        <v>37359</v>
      </c>
    </row>
    <row r="1528" spans="1:12" x14ac:dyDescent="0.2">
      <c r="A1528" t="s">
        <v>837</v>
      </c>
      <c r="B1528" t="str">
        <f>VLOOKUP(Table2[[#This Row],[Metabolite ID]],Table18[],2,FALSE)</f>
        <v>Triglycerides in small LDL</v>
      </c>
      <c r="C1528">
        <v>19</v>
      </c>
      <c r="D1528">
        <v>45430280</v>
      </c>
      <c r="E1528" t="s">
        <v>1088</v>
      </c>
      <c r="F1528" t="s">
        <v>894</v>
      </c>
      <c r="G1528" t="s">
        <v>893</v>
      </c>
      <c r="H1528">
        <v>0.46462500000000001</v>
      </c>
      <c r="I1528">
        <v>-5.68117E-2</v>
      </c>
      <c r="J1528">
        <v>7.6279199999999998E-3</v>
      </c>
      <c r="K1528" s="6">
        <v>3.5999999999999998E-14</v>
      </c>
      <c r="L1528">
        <v>37359</v>
      </c>
    </row>
    <row r="1529" spans="1:12" x14ac:dyDescent="0.2">
      <c r="A1529" t="s">
        <v>872</v>
      </c>
      <c r="B1529" t="str">
        <f>VLOOKUP(Table2[[#This Row],[Metabolite ID]],Table18[],2,FALSE)</f>
        <v>Total lipids in very small VLDL</v>
      </c>
      <c r="C1529">
        <v>1</v>
      </c>
      <c r="D1529">
        <v>63156043</v>
      </c>
      <c r="E1529" t="s">
        <v>3901</v>
      </c>
      <c r="F1529" t="s">
        <v>892</v>
      </c>
      <c r="G1529" t="s">
        <v>893</v>
      </c>
      <c r="H1529">
        <v>0.34929900000000003</v>
      </c>
      <c r="I1529">
        <v>-5.5825E-2</v>
      </c>
      <c r="J1529">
        <v>7.3401899999999999E-3</v>
      </c>
      <c r="K1529" s="6">
        <v>3.5999999999999998E-14</v>
      </c>
      <c r="L1529">
        <v>37359</v>
      </c>
    </row>
    <row r="1530" spans="1:12" x14ac:dyDescent="0.2">
      <c r="A1530" t="s">
        <v>875</v>
      </c>
      <c r="B1530" t="str">
        <f>VLOOKUP(Table2[[#This Row],[Metabolite ID]],Table18[],2,FALSE)</f>
        <v>Triglycerides in very small VLDL</v>
      </c>
      <c r="C1530">
        <v>8</v>
      </c>
      <c r="D1530">
        <v>19813529</v>
      </c>
      <c r="E1530" t="s">
        <v>994</v>
      </c>
      <c r="F1530" t="s">
        <v>892</v>
      </c>
      <c r="G1530" t="s">
        <v>893</v>
      </c>
      <c r="H1530">
        <v>0.98156299999999996</v>
      </c>
      <c r="I1530">
        <v>-0.19839100000000001</v>
      </c>
      <c r="J1530">
        <v>2.62334E-2</v>
      </c>
      <c r="K1530" s="6">
        <v>3.5999999999999998E-14</v>
      </c>
      <c r="L1530">
        <v>37359</v>
      </c>
    </row>
    <row r="1531" spans="1:12" x14ac:dyDescent="0.2">
      <c r="A1531" t="s">
        <v>746</v>
      </c>
      <c r="B1531" t="str">
        <f>VLOOKUP(Table2[[#This Row],[Metabolite ID]],Table18[],2,FALSE)</f>
        <v>Apolipoprotein B</v>
      </c>
      <c r="C1531">
        <v>15</v>
      </c>
      <c r="D1531">
        <v>58723479</v>
      </c>
      <c r="E1531" t="s">
        <v>1111</v>
      </c>
      <c r="F1531" t="s">
        <v>895</v>
      </c>
      <c r="G1531" t="s">
        <v>894</v>
      </c>
      <c r="H1531">
        <v>0.78508100000000003</v>
      </c>
      <c r="I1531">
        <v>-6.4501100000000006E-2</v>
      </c>
      <c r="J1531">
        <v>8.5384799999999993E-3</v>
      </c>
      <c r="K1531" s="6">
        <v>3.7E-14</v>
      </c>
      <c r="L1531">
        <v>37359</v>
      </c>
    </row>
    <row r="1532" spans="1:12" x14ac:dyDescent="0.2">
      <c r="A1532" t="s">
        <v>845</v>
      </c>
      <c r="B1532" t="str">
        <f>VLOOKUP(Table2[[#This Row],[Metabolite ID]],Table18[],2,FALSE)</f>
        <v>Triglycerides in small VLDL</v>
      </c>
      <c r="C1532">
        <v>7</v>
      </c>
      <c r="D1532">
        <v>73020301</v>
      </c>
      <c r="E1532" t="s">
        <v>1042</v>
      </c>
      <c r="F1532" t="s">
        <v>895</v>
      </c>
      <c r="G1532" t="s">
        <v>894</v>
      </c>
      <c r="H1532">
        <v>4.3948800000000003E-2</v>
      </c>
      <c r="I1532">
        <v>0.125308</v>
      </c>
      <c r="J1532">
        <v>1.7234800000000002E-2</v>
      </c>
      <c r="K1532" s="6">
        <v>3.7E-14</v>
      </c>
      <c r="L1532">
        <v>37359</v>
      </c>
    </row>
    <row r="1533" spans="1:12" x14ac:dyDescent="0.2">
      <c r="A1533" t="s">
        <v>872</v>
      </c>
      <c r="B1533" t="str">
        <f>VLOOKUP(Table2[[#This Row],[Metabolite ID]],Table18[],2,FALSE)</f>
        <v>Total lipids in very small VLDL</v>
      </c>
      <c r="C1533">
        <v>20</v>
      </c>
      <c r="D1533">
        <v>39165692</v>
      </c>
      <c r="E1533" t="s">
        <v>1097</v>
      </c>
      <c r="F1533" t="s">
        <v>893</v>
      </c>
      <c r="G1533" t="s">
        <v>892</v>
      </c>
      <c r="H1533">
        <v>0.96575100000000003</v>
      </c>
      <c r="I1533">
        <v>-0.149422</v>
      </c>
      <c r="J1533">
        <v>1.9741499999999999E-2</v>
      </c>
      <c r="K1533" s="6">
        <v>3.7E-14</v>
      </c>
      <c r="L1533">
        <v>37359</v>
      </c>
    </row>
    <row r="1534" spans="1:12" x14ac:dyDescent="0.2">
      <c r="A1534" t="s">
        <v>859</v>
      </c>
      <c r="B1534" t="str">
        <f>VLOOKUP(Table2[[#This Row],[Metabolite ID]],Table18[],2,FALSE)</f>
        <v>Concentration of very large HDL particles</v>
      </c>
      <c r="C1534">
        <v>15</v>
      </c>
      <c r="D1534">
        <v>58574966</v>
      </c>
      <c r="E1534" t="s">
        <v>1004</v>
      </c>
      <c r="F1534" t="s">
        <v>895</v>
      </c>
      <c r="G1534" t="s">
        <v>894</v>
      </c>
      <c r="H1534">
        <v>0.810562</v>
      </c>
      <c r="I1534">
        <v>7.1368200000000007E-2</v>
      </c>
      <c r="J1534">
        <v>9.1802700000000008E-3</v>
      </c>
      <c r="K1534" s="6">
        <v>3.8000000000000002E-14</v>
      </c>
      <c r="L1534">
        <v>37359</v>
      </c>
    </row>
    <row r="1535" spans="1:12" x14ac:dyDescent="0.2">
      <c r="A1535" t="s">
        <v>816</v>
      </c>
      <c r="B1535" t="str">
        <f>VLOOKUP(Table2[[#This Row],[Metabolite ID]],Table18[],2,FALSE)</f>
        <v>Triglycerides in medium VLDL</v>
      </c>
      <c r="C1535">
        <v>11</v>
      </c>
      <c r="D1535">
        <v>61581764</v>
      </c>
      <c r="E1535" t="s">
        <v>1046</v>
      </c>
      <c r="F1535" t="s">
        <v>895</v>
      </c>
      <c r="G1535" t="s">
        <v>894</v>
      </c>
      <c r="H1535">
        <v>0.69043200000000005</v>
      </c>
      <c r="I1535">
        <v>-5.8609700000000001E-2</v>
      </c>
      <c r="J1535">
        <v>7.5566599999999998E-3</v>
      </c>
      <c r="K1535" s="6">
        <v>3.8999999999999998E-14</v>
      </c>
      <c r="L1535">
        <v>37359</v>
      </c>
    </row>
    <row r="1536" spans="1:12" x14ac:dyDescent="0.2">
      <c r="A1536" t="s">
        <v>845</v>
      </c>
      <c r="B1536" t="str">
        <f>VLOOKUP(Table2[[#This Row],[Metabolite ID]],Table18[],2,FALSE)</f>
        <v>Triglycerides in small VLDL</v>
      </c>
      <c r="C1536">
        <v>15</v>
      </c>
      <c r="D1536">
        <v>43360509</v>
      </c>
      <c r="E1536" t="s">
        <v>1049</v>
      </c>
      <c r="F1536" t="s">
        <v>1048</v>
      </c>
      <c r="G1536" t="s">
        <v>894</v>
      </c>
      <c r="H1536">
        <v>0.97171700000000005</v>
      </c>
      <c r="I1536">
        <v>-0.168376</v>
      </c>
      <c r="J1536">
        <v>2.2450299999999999E-2</v>
      </c>
      <c r="K1536" s="6">
        <v>3.8999999999999998E-14</v>
      </c>
      <c r="L1536">
        <v>37359</v>
      </c>
    </row>
    <row r="1537" spans="1:12" x14ac:dyDescent="0.2">
      <c r="A1537" t="s">
        <v>869</v>
      </c>
      <c r="B1537" t="str">
        <f>VLOOKUP(Table2[[#This Row],[Metabolite ID]],Table18[],2,FALSE)</f>
        <v>Cholesterol in very small VLDL</v>
      </c>
      <c r="C1537">
        <v>19</v>
      </c>
      <c r="D1537">
        <v>11231203</v>
      </c>
      <c r="E1537" t="s">
        <v>1096</v>
      </c>
      <c r="F1537" t="s">
        <v>893</v>
      </c>
      <c r="G1537" t="s">
        <v>892</v>
      </c>
      <c r="H1537">
        <v>0.98654699999999995</v>
      </c>
      <c r="I1537">
        <v>0.228688</v>
      </c>
      <c r="J1537">
        <v>3.0805099999999998E-2</v>
      </c>
      <c r="K1537" s="6">
        <v>3.8999999999999998E-14</v>
      </c>
      <c r="L1537">
        <v>37359</v>
      </c>
    </row>
    <row r="1538" spans="1:12" x14ac:dyDescent="0.2">
      <c r="A1538" t="s">
        <v>812</v>
      </c>
      <c r="B1538" t="str">
        <f>VLOOKUP(Table2[[#This Row],[Metabolite ID]],Table18[],2,FALSE)</f>
        <v>Free cholesterol in medium VLDL</v>
      </c>
      <c r="C1538">
        <v>7</v>
      </c>
      <c r="D1538">
        <v>73020301</v>
      </c>
      <c r="E1538" t="s">
        <v>1042</v>
      </c>
      <c r="F1538" t="s">
        <v>895</v>
      </c>
      <c r="G1538" t="s">
        <v>894</v>
      </c>
      <c r="H1538">
        <v>4.3948800000000003E-2</v>
      </c>
      <c r="I1538">
        <v>0.12603500000000001</v>
      </c>
      <c r="J1538">
        <v>1.7249899999999999E-2</v>
      </c>
      <c r="K1538" s="6">
        <v>4E-14</v>
      </c>
      <c r="L1538">
        <v>37359</v>
      </c>
    </row>
    <row r="1539" spans="1:12" x14ac:dyDescent="0.2">
      <c r="A1539" t="s">
        <v>822</v>
      </c>
      <c r="B1539" t="str">
        <f>VLOOKUP(Table2[[#This Row],[Metabolite ID]],Table18[],2,FALSE)</f>
        <v>Total triglycerides</v>
      </c>
      <c r="C1539">
        <v>11</v>
      </c>
      <c r="D1539">
        <v>116714293</v>
      </c>
      <c r="E1539" t="s">
        <v>3935</v>
      </c>
      <c r="F1539" t="s">
        <v>892</v>
      </c>
      <c r="G1539" t="s">
        <v>893</v>
      </c>
      <c r="H1539">
        <v>0.98784799999999995</v>
      </c>
      <c r="I1539">
        <v>-0.265629</v>
      </c>
      <c r="J1539">
        <v>3.4675400000000002E-2</v>
      </c>
      <c r="K1539" s="6">
        <v>4.1000000000000002E-14</v>
      </c>
      <c r="L1539">
        <v>37359</v>
      </c>
    </row>
    <row r="1540" spans="1:12" x14ac:dyDescent="0.2">
      <c r="A1540" t="s">
        <v>857</v>
      </c>
      <c r="B1540" t="str">
        <f>VLOOKUP(Table2[[#This Row],[Metabolite ID]],Table18[],2,FALSE)</f>
        <v>Free cholesterol in very large HDL</v>
      </c>
      <c r="C1540">
        <v>15</v>
      </c>
      <c r="D1540">
        <v>58575005</v>
      </c>
      <c r="E1540" t="s">
        <v>1005</v>
      </c>
      <c r="F1540" t="s">
        <v>892</v>
      </c>
      <c r="G1540" t="s">
        <v>893</v>
      </c>
      <c r="H1540">
        <v>0.86371500000000001</v>
      </c>
      <c r="I1540">
        <v>7.9761399999999996E-2</v>
      </c>
      <c r="J1540">
        <v>1.0386299999999999E-2</v>
      </c>
      <c r="K1540" s="6">
        <v>4.1000000000000002E-14</v>
      </c>
      <c r="L1540">
        <v>37359</v>
      </c>
    </row>
    <row r="1541" spans="1:12" x14ac:dyDescent="0.2">
      <c r="A1541" t="s">
        <v>869</v>
      </c>
      <c r="B1541" t="str">
        <f>VLOOKUP(Table2[[#This Row],[Metabolite ID]],Table18[],2,FALSE)</f>
        <v>Cholesterol in very small VLDL</v>
      </c>
      <c r="C1541">
        <v>9</v>
      </c>
      <c r="D1541">
        <v>136149709</v>
      </c>
      <c r="E1541" t="s">
        <v>3954</v>
      </c>
      <c r="F1541" t="s">
        <v>3955</v>
      </c>
      <c r="G1541" t="s">
        <v>892</v>
      </c>
      <c r="H1541">
        <v>0.83242899999999997</v>
      </c>
      <c r="I1541">
        <v>-7.1904999999999997E-2</v>
      </c>
      <c r="J1541">
        <v>9.3964400000000007E-3</v>
      </c>
      <c r="K1541" s="6">
        <v>4.1000000000000002E-14</v>
      </c>
      <c r="L1541">
        <v>37359</v>
      </c>
    </row>
    <row r="1542" spans="1:12" x14ac:dyDescent="0.2">
      <c r="A1542" t="s">
        <v>813</v>
      </c>
      <c r="B1542" t="str">
        <f>VLOOKUP(Table2[[#This Row],[Metabolite ID]],Table18[],2,FALSE)</f>
        <v>Total lipids in medium VLDL</v>
      </c>
      <c r="C1542">
        <v>11</v>
      </c>
      <c r="D1542">
        <v>117175658</v>
      </c>
      <c r="E1542" t="s">
        <v>1047</v>
      </c>
      <c r="F1542" t="s">
        <v>893</v>
      </c>
      <c r="G1542" t="s">
        <v>892</v>
      </c>
      <c r="H1542">
        <v>0.97366900000000001</v>
      </c>
      <c r="I1542">
        <v>-0.165377</v>
      </c>
      <c r="J1542">
        <v>2.2156800000000001E-2</v>
      </c>
      <c r="K1542" s="6">
        <v>4.1999999999999998E-14</v>
      </c>
      <c r="L1542">
        <v>37359</v>
      </c>
    </row>
    <row r="1543" spans="1:12" x14ac:dyDescent="0.2">
      <c r="A1543" t="s">
        <v>859</v>
      </c>
      <c r="B1543" t="str">
        <f>VLOOKUP(Table2[[#This Row],[Metabolite ID]],Table18[],2,FALSE)</f>
        <v>Concentration of very large HDL particles</v>
      </c>
      <c r="C1543">
        <v>19</v>
      </c>
      <c r="D1543">
        <v>8429323</v>
      </c>
      <c r="E1543" t="s">
        <v>1017</v>
      </c>
      <c r="F1543" t="s">
        <v>893</v>
      </c>
      <c r="G1543" t="s">
        <v>892</v>
      </c>
      <c r="H1543">
        <v>0.980379</v>
      </c>
      <c r="I1543">
        <v>-0.19162699999999999</v>
      </c>
      <c r="J1543">
        <v>2.5443400000000001E-2</v>
      </c>
      <c r="K1543" s="6">
        <v>4.1999999999999998E-14</v>
      </c>
      <c r="L1543">
        <v>37359</v>
      </c>
    </row>
    <row r="1544" spans="1:12" x14ac:dyDescent="0.2">
      <c r="A1544" t="s">
        <v>800</v>
      </c>
      <c r="B1544" t="str">
        <f>VLOOKUP(Table2[[#This Row],[Metabolite ID]],Table18[],2,FALSE)</f>
        <v>Phospholipids in medium HDL</v>
      </c>
      <c r="C1544">
        <v>19</v>
      </c>
      <c r="D1544">
        <v>45411941</v>
      </c>
      <c r="E1544" t="s">
        <v>1087</v>
      </c>
      <c r="F1544" t="s">
        <v>895</v>
      </c>
      <c r="G1544" t="s">
        <v>894</v>
      </c>
      <c r="H1544">
        <v>0.84428899999999996</v>
      </c>
      <c r="I1544">
        <v>7.29215E-2</v>
      </c>
      <c r="J1544">
        <v>9.6762600000000008E-3</v>
      </c>
      <c r="K1544" s="6">
        <v>4.7000000000000002E-14</v>
      </c>
      <c r="L1544">
        <v>37359</v>
      </c>
    </row>
    <row r="1545" spans="1:12" x14ac:dyDescent="0.2">
      <c r="A1545" t="s">
        <v>840</v>
      </c>
      <c r="B1545" t="str">
        <f>VLOOKUP(Table2[[#This Row],[Metabolite ID]],Table18[],2,FALSE)</f>
        <v>Cholesteryl esters in small VLDL</v>
      </c>
      <c r="C1545">
        <v>2</v>
      </c>
      <c r="D1545">
        <v>27730940</v>
      </c>
      <c r="E1545" t="s">
        <v>967</v>
      </c>
      <c r="F1545" t="s">
        <v>895</v>
      </c>
      <c r="G1545" t="s">
        <v>894</v>
      </c>
      <c r="H1545">
        <v>0.39643299999999998</v>
      </c>
      <c r="I1545">
        <v>5.3912700000000001E-2</v>
      </c>
      <c r="J1545">
        <v>7.1325399999999997E-3</v>
      </c>
      <c r="K1545" s="6">
        <v>4.7000000000000002E-14</v>
      </c>
      <c r="L1545">
        <v>37359</v>
      </c>
    </row>
    <row r="1546" spans="1:12" x14ac:dyDescent="0.2">
      <c r="A1546" t="s">
        <v>841</v>
      </c>
      <c r="B1546" t="str">
        <f>VLOOKUP(Table2[[#This Row],[Metabolite ID]],Table18[],2,FALSE)</f>
        <v>Free cholesterol in small VLDL</v>
      </c>
      <c r="C1546">
        <v>7</v>
      </c>
      <c r="D1546">
        <v>73020301</v>
      </c>
      <c r="E1546" t="s">
        <v>1042</v>
      </c>
      <c r="F1546" t="s">
        <v>895</v>
      </c>
      <c r="G1546" t="s">
        <v>894</v>
      </c>
      <c r="H1546">
        <v>4.3948800000000003E-2</v>
      </c>
      <c r="I1546">
        <v>0.124983</v>
      </c>
      <c r="J1546">
        <v>1.7231E-2</v>
      </c>
      <c r="K1546" s="6">
        <v>4.7000000000000002E-14</v>
      </c>
      <c r="L1546">
        <v>37359</v>
      </c>
    </row>
    <row r="1547" spans="1:12" x14ac:dyDescent="0.2">
      <c r="A1547" t="s">
        <v>811</v>
      </c>
      <c r="B1547" t="str">
        <f>VLOOKUP(Table2[[#This Row],[Metabolite ID]],Table18[],2,FALSE)</f>
        <v>Cholesteryl esters in medium VLDL</v>
      </c>
      <c r="C1547">
        <v>7</v>
      </c>
      <c r="D1547">
        <v>73026378</v>
      </c>
      <c r="E1547" t="s">
        <v>1074</v>
      </c>
      <c r="F1547" t="s">
        <v>894</v>
      </c>
      <c r="G1547" t="s">
        <v>895</v>
      </c>
      <c r="H1547">
        <v>0.83914800000000001</v>
      </c>
      <c r="I1547">
        <v>6.9597099999999995E-2</v>
      </c>
      <c r="J1547">
        <v>9.5405000000000004E-3</v>
      </c>
      <c r="K1547" s="6">
        <v>5.0000000000000002E-14</v>
      </c>
      <c r="L1547">
        <v>37359</v>
      </c>
    </row>
    <row r="1548" spans="1:12" x14ac:dyDescent="0.2">
      <c r="A1548" t="s">
        <v>842</v>
      </c>
      <c r="B1548" t="str">
        <f>VLOOKUP(Table2[[#This Row],[Metabolite ID]],Table18[],2,FALSE)</f>
        <v>Total lipids in small VLDL</v>
      </c>
      <c r="C1548">
        <v>8</v>
      </c>
      <c r="D1548">
        <v>19889205</v>
      </c>
      <c r="E1548" t="s">
        <v>996</v>
      </c>
      <c r="F1548" t="s">
        <v>892</v>
      </c>
      <c r="G1548" t="s">
        <v>893</v>
      </c>
      <c r="H1548">
        <v>0.972912</v>
      </c>
      <c r="I1548">
        <v>-0.16597799999999999</v>
      </c>
      <c r="J1548">
        <v>2.1988299999999999E-2</v>
      </c>
      <c r="K1548" s="6">
        <v>5.0000000000000002E-14</v>
      </c>
      <c r="L1548">
        <v>37359</v>
      </c>
    </row>
    <row r="1549" spans="1:12" x14ac:dyDescent="0.2">
      <c r="A1549" t="s">
        <v>880</v>
      </c>
      <c r="B1549" t="str">
        <f>VLOOKUP(Table2[[#This Row],[Metabolite ID]],Table18[],2,FALSE)</f>
        <v>Concentration of chylomicrons and extremely large VLDL particles</v>
      </c>
      <c r="C1549">
        <v>6</v>
      </c>
      <c r="D1549">
        <v>160625299</v>
      </c>
      <c r="E1549" t="s">
        <v>1034</v>
      </c>
      <c r="F1549" t="s">
        <v>894</v>
      </c>
      <c r="G1549" t="s">
        <v>895</v>
      </c>
      <c r="H1549">
        <v>0.98946100000000003</v>
      </c>
      <c r="I1549">
        <v>0.27596900000000002</v>
      </c>
      <c r="J1549">
        <v>3.6646999999999999E-2</v>
      </c>
      <c r="K1549" s="6">
        <v>5.0000000000000002E-14</v>
      </c>
      <c r="L1549">
        <v>37359</v>
      </c>
    </row>
    <row r="1550" spans="1:12" x14ac:dyDescent="0.2">
      <c r="A1550" t="s">
        <v>882</v>
      </c>
      <c r="B1550" t="str">
        <f>VLOOKUP(Table2[[#This Row],[Metabolite ID]],Table18[],2,FALSE)</f>
        <v>Triglycerides in chylomicrons and extremely large VLDL</v>
      </c>
      <c r="C1550">
        <v>19</v>
      </c>
      <c r="D1550">
        <v>8429323</v>
      </c>
      <c r="E1550" t="s">
        <v>1017</v>
      </c>
      <c r="F1550" t="s">
        <v>893</v>
      </c>
      <c r="G1550" t="s">
        <v>892</v>
      </c>
      <c r="H1550">
        <v>0.98037399999999997</v>
      </c>
      <c r="I1550">
        <v>0.19162199999999999</v>
      </c>
      <c r="J1550">
        <v>2.5541299999999999E-2</v>
      </c>
      <c r="K1550" s="6">
        <v>5.0000000000000002E-14</v>
      </c>
      <c r="L1550">
        <v>37359</v>
      </c>
    </row>
    <row r="1551" spans="1:12" x14ac:dyDescent="0.2">
      <c r="A1551" t="s">
        <v>830</v>
      </c>
      <c r="B1551" t="str">
        <f>VLOOKUP(Table2[[#This Row],[Metabolite ID]],Table18[],2,FALSE)</f>
        <v>Triglycerides in small HDL</v>
      </c>
      <c r="C1551">
        <v>2</v>
      </c>
      <c r="D1551">
        <v>165528876</v>
      </c>
      <c r="E1551" t="s">
        <v>3956</v>
      </c>
      <c r="F1551" t="s">
        <v>894</v>
      </c>
      <c r="G1551" t="s">
        <v>895</v>
      </c>
      <c r="H1551">
        <v>0.60846900000000004</v>
      </c>
      <c r="I1551">
        <v>5.46525E-2</v>
      </c>
      <c r="J1551">
        <v>7.1601399999999997E-3</v>
      </c>
      <c r="K1551" s="6">
        <v>5.0999999999999997E-14</v>
      </c>
      <c r="L1551">
        <v>37359</v>
      </c>
    </row>
    <row r="1552" spans="1:12" x14ac:dyDescent="0.2">
      <c r="A1552" t="s">
        <v>858</v>
      </c>
      <c r="B1552" t="str">
        <f>VLOOKUP(Table2[[#This Row],[Metabolite ID]],Table18[],2,FALSE)</f>
        <v>Total lipids in very large HDL</v>
      </c>
      <c r="C1552">
        <v>19</v>
      </c>
      <c r="D1552">
        <v>8429323</v>
      </c>
      <c r="E1552" t="s">
        <v>1017</v>
      </c>
      <c r="F1552" t="s">
        <v>893</v>
      </c>
      <c r="G1552" t="s">
        <v>892</v>
      </c>
      <c r="H1552">
        <v>0.980379</v>
      </c>
      <c r="I1552">
        <v>-0.19084100000000001</v>
      </c>
      <c r="J1552">
        <v>2.5445200000000001E-2</v>
      </c>
      <c r="K1552" s="6">
        <v>5.1999999999999999E-14</v>
      </c>
      <c r="L1552">
        <v>37359</v>
      </c>
    </row>
    <row r="1553" spans="1:12" x14ac:dyDescent="0.2">
      <c r="A1553" t="s">
        <v>879</v>
      </c>
      <c r="B1553" t="str">
        <f>VLOOKUP(Table2[[#This Row],[Metabolite ID]],Table18[],2,FALSE)</f>
        <v>Total lipids in chylomicrons and extremely large VLDL</v>
      </c>
      <c r="C1553">
        <v>16</v>
      </c>
      <c r="D1553">
        <v>56991363</v>
      </c>
      <c r="E1553" t="s">
        <v>960</v>
      </c>
      <c r="F1553" t="s">
        <v>894</v>
      </c>
      <c r="G1553" t="s">
        <v>895</v>
      </c>
      <c r="H1553">
        <v>0.68096800000000002</v>
      </c>
      <c r="I1553">
        <v>5.5807599999999999E-2</v>
      </c>
      <c r="J1553">
        <v>7.48448E-3</v>
      </c>
      <c r="K1553" s="6">
        <v>5.3000000000000001E-14</v>
      </c>
      <c r="L1553">
        <v>37359</v>
      </c>
    </row>
    <row r="1554" spans="1:12" x14ac:dyDescent="0.2">
      <c r="A1554" t="s">
        <v>794</v>
      </c>
      <c r="B1554" t="str">
        <f>VLOOKUP(Table2[[#This Row],[Metabolite ID]],Table18[],2,FALSE)</f>
        <v>Triglycerides in large VLDL</v>
      </c>
      <c r="C1554">
        <v>6</v>
      </c>
      <c r="D1554">
        <v>160508621</v>
      </c>
      <c r="E1554" t="s">
        <v>1033</v>
      </c>
      <c r="F1554" t="s">
        <v>894</v>
      </c>
      <c r="G1554" t="s">
        <v>895</v>
      </c>
      <c r="H1554">
        <v>0.98516899999999996</v>
      </c>
      <c r="I1554">
        <v>0.223167</v>
      </c>
      <c r="J1554">
        <v>2.9642700000000001E-2</v>
      </c>
      <c r="K1554" s="6">
        <v>5.3999999999999997E-14</v>
      </c>
      <c r="L1554">
        <v>37359</v>
      </c>
    </row>
    <row r="1555" spans="1:12" x14ac:dyDescent="0.2">
      <c r="A1555" t="s">
        <v>848</v>
      </c>
      <c r="B1555" t="str">
        <f>VLOOKUP(Table2[[#This Row],[Metabolite ID]],Table18[],2,FALSE)</f>
        <v>Phosphoglycerides</v>
      </c>
      <c r="C1555">
        <v>18</v>
      </c>
      <c r="D1555">
        <v>47698555</v>
      </c>
      <c r="E1555" t="s">
        <v>3957</v>
      </c>
      <c r="F1555" t="s">
        <v>893</v>
      </c>
      <c r="G1555" t="s">
        <v>892</v>
      </c>
      <c r="H1555">
        <v>0.98660099999999995</v>
      </c>
      <c r="I1555">
        <v>-0.23810799999999999</v>
      </c>
      <c r="J1555">
        <v>3.1160500000000001E-2</v>
      </c>
      <c r="K1555" s="6">
        <v>5.4999999999999999E-14</v>
      </c>
      <c r="L1555">
        <v>37359</v>
      </c>
    </row>
    <row r="1556" spans="1:12" x14ac:dyDescent="0.2">
      <c r="A1556" t="s">
        <v>860</v>
      </c>
      <c r="B1556" t="str">
        <f>VLOOKUP(Table2[[#This Row],[Metabolite ID]],Table18[],2,FALSE)</f>
        <v>Phospholipids in very large HDL</v>
      </c>
      <c r="C1556">
        <v>15</v>
      </c>
      <c r="D1556">
        <v>58574966</v>
      </c>
      <c r="E1556" t="s">
        <v>1004</v>
      </c>
      <c r="F1556" t="s">
        <v>895</v>
      </c>
      <c r="G1556" t="s">
        <v>894</v>
      </c>
      <c r="H1556">
        <v>0.81056799999999996</v>
      </c>
      <c r="I1556">
        <v>7.1151300000000001E-2</v>
      </c>
      <c r="J1556">
        <v>9.1740199999999997E-3</v>
      </c>
      <c r="K1556" s="6">
        <v>5.6000000000000001E-14</v>
      </c>
      <c r="L1556">
        <v>37359</v>
      </c>
    </row>
    <row r="1557" spans="1:12" x14ac:dyDescent="0.2">
      <c r="A1557" t="s">
        <v>837</v>
      </c>
      <c r="B1557" t="str">
        <f>VLOOKUP(Table2[[#This Row],[Metabolite ID]],Table18[],2,FALSE)</f>
        <v>Triglycerides in small LDL</v>
      </c>
      <c r="C1557">
        <v>19</v>
      </c>
      <c r="D1557">
        <v>19432290</v>
      </c>
      <c r="E1557" t="s">
        <v>1056</v>
      </c>
      <c r="F1557" t="s">
        <v>1053</v>
      </c>
      <c r="G1557" t="s">
        <v>892</v>
      </c>
      <c r="H1557">
        <v>0.93119200000000002</v>
      </c>
      <c r="I1557">
        <v>0.105947</v>
      </c>
      <c r="J1557">
        <v>1.40067E-2</v>
      </c>
      <c r="K1557" s="6">
        <v>5.8000000000000005E-14</v>
      </c>
      <c r="L1557">
        <v>37359</v>
      </c>
    </row>
    <row r="1558" spans="1:12" x14ac:dyDescent="0.2">
      <c r="A1558" t="s">
        <v>875</v>
      </c>
      <c r="B1558" t="str">
        <f>VLOOKUP(Table2[[#This Row],[Metabolite ID]],Table18[],2,FALSE)</f>
        <v>Triglycerides in very small VLDL</v>
      </c>
      <c r="C1558">
        <v>7</v>
      </c>
      <c r="D1558">
        <v>73020301</v>
      </c>
      <c r="E1558" t="s">
        <v>1042</v>
      </c>
      <c r="F1558" t="s">
        <v>895</v>
      </c>
      <c r="G1558" t="s">
        <v>894</v>
      </c>
      <c r="H1558">
        <v>4.3948800000000003E-2</v>
      </c>
      <c r="I1558">
        <v>0.124708</v>
      </c>
      <c r="J1558">
        <v>1.7232399999999998E-2</v>
      </c>
      <c r="K1558" s="6">
        <v>5.9999999999999997E-14</v>
      </c>
      <c r="L1558">
        <v>37359</v>
      </c>
    </row>
    <row r="1559" spans="1:12" x14ac:dyDescent="0.2">
      <c r="A1559" t="s">
        <v>840</v>
      </c>
      <c r="B1559" t="str">
        <f>VLOOKUP(Table2[[#This Row],[Metabolite ID]],Table18[],2,FALSE)</f>
        <v>Cholesteryl esters in small VLDL</v>
      </c>
      <c r="C1559">
        <v>15</v>
      </c>
      <c r="D1559">
        <v>58723479</v>
      </c>
      <c r="E1559" t="s">
        <v>1111</v>
      </c>
      <c r="F1559" t="s">
        <v>895</v>
      </c>
      <c r="G1559" t="s">
        <v>894</v>
      </c>
      <c r="H1559">
        <v>0.78511399999999998</v>
      </c>
      <c r="I1559">
        <v>-6.3827300000000003E-2</v>
      </c>
      <c r="J1559">
        <v>8.5470500000000005E-3</v>
      </c>
      <c r="K1559" s="6">
        <v>6.2999999999999997E-14</v>
      </c>
      <c r="L1559">
        <v>37359</v>
      </c>
    </row>
    <row r="1560" spans="1:12" x14ac:dyDescent="0.2">
      <c r="A1560" t="s">
        <v>867</v>
      </c>
      <c r="B1560" t="str">
        <f>VLOOKUP(Table2[[#This Row],[Metabolite ID]],Table18[],2,FALSE)</f>
        <v>Phospholipids in very large VLDL</v>
      </c>
      <c r="C1560">
        <v>15</v>
      </c>
      <c r="D1560">
        <v>44027885</v>
      </c>
      <c r="E1560" t="s">
        <v>1050</v>
      </c>
      <c r="F1560" t="s">
        <v>895</v>
      </c>
      <c r="G1560" t="s">
        <v>894</v>
      </c>
      <c r="H1560">
        <v>0.97276700000000005</v>
      </c>
      <c r="I1560">
        <v>-0.164351</v>
      </c>
      <c r="J1560">
        <v>2.1787999999999998E-2</v>
      </c>
      <c r="K1560" s="6">
        <v>6.5000000000000001E-14</v>
      </c>
      <c r="L1560">
        <v>37359</v>
      </c>
    </row>
    <row r="1561" spans="1:12" x14ac:dyDescent="0.2">
      <c r="A1561" t="s">
        <v>767</v>
      </c>
      <c r="B1561" t="str">
        <f>VLOOKUP(Table2[[#This Row],[Metabolite ID]],Table18[],2,FALSE)</f>
        <v>Triglycerides in IDL</v>
      </c>
      <c r="C1561">
        <v>15</v>
      </c>
      <c r="D1561">
        <v>44564692</v>
      </c>
      <c r="E1561" t="s">
        <v>1051</v>
      </c>
      <c r="F1561" t="s">
        <v>892</v>
      </c>
      <c r="G1561" t="s">
        <v>893</v>
      </c>
      <c r="H1561">
        <v>0.97103799999999996</v>
      </c>
      <c r="I1561">
        <v>-0.161637</v>
      </c>
      <c r="J1561">
        <v>2.1290300000000002E-2</v>
      </c>
      <c r="K1561" s="6">
        <v>6.8000000000000001E-14</v>
      </c>
      <c r="L1561">
        <v>37359</v>
      </c>
    </row>
    <row r="1562" spans="1:12" x14ac:dyDescent="0.2">
      <c r="A1562" t="s">
        <v>870</v>
      </c>
      <c r="B1562" t="str">
        <f>VLOOKUP(Table2[[#This Row],[Metabolite ID]],Table18[],2,FALSE)</f>
        <v>Cholesteryl esters in very small VLDL</v>
      </c>
      <c r="C1562">
        <v>5</v>
      </c>
      <c r="D1562">
        <v>74656539</v>
      </c>
      <c r="E1562" t="s">
        <v>3898</v>
      </c>
      <c r="F1562" t="s">
        <v>895</v>
      </c>
      <c r="G1562" t="s">
        <v>894</v>
      </c>
      <c r="H1562">
        <v>0.59708399999999995</v>
      </c>
      <c r="I1562">
        <v>-5.35027E-2</v>
      </c>
      <c r="J1562">
        <v>7.1537099999999998E-3</v>
      </c>
      <c r="K1562" s="6">
        <v>6.8999999999999996E-14</v>
      </c>
      <c r="L1562">
        <v>37359</v>
      </c>
    </row>
    <row r="1563" spans="1:12" x14ac:dyDescent="0.2">
      <c r="A1563" t="s">
        <v>800</v>
      </c>
      <c r="B1563" t="str">
        <f>VLOOKUP(Table2[[#This Row],[Metabolite ID]],Table18[],2,FALSE)</f>
        <v>Phospholipids in medium HDL</v>
      </c>
      <c r="C1563">
        <v>18</v>
      </c>
      <c r="D1563">
        <v>47698555</v>
      </c>
      <c r="E1563" t="s">
        <v>3957</v>
      </c>
      <c r="F1563" t="s">
        <v>893</v>
      </c>
      <c r="G1563" t="s">
        <v>892</v>
      </c>
      <c r="H1563">
        <v>0.98660700000000001</v>
      </c>
      <c r="I1563">
        <v>-0.23524300000000001</v>
      </c>
      <c r="J1563">
        <v>3.10608E-2</v>
      </c>
      <c r="K1563" s="6">
        <v>7.1E-14</v>
      </c>
      <c r="L1563">
        <v>37359</v>
      </c>
    </row>
    <row r="1564" spans="1:12" x14ac:dyDescent="0.2">
      <c r="A1564" t="s">
        <v>810</v>
      </c>
      <c r="B1564" t="str">
        <f>VLOOKUP(Table2[[#This Row],[Metabolite ID]],Table18[],2,FALSE)</f>
        <v>Cholesterol in medium VLDL</v>
      </c>
      <c r="C1564">
        <v>16</v>
      </c>
      <c r="D1564">
        <v>57010486</v>
      </c>
      <c r="E1564" t="s">
        <v>1009</v>
      </c>
      <c r="F1564" t="s">
        <v>894</v>
      </c>
      <c r="G1564" t="s">
        <v>895</v>
      </c>
      <c r="H1564">
        <v>0.94581899999999997</v>
      </c>
      <c r="I1564">
        <v>-0.12457500000000001</v>
      </c>
      <c r="J1564">
        <v>1.6327700000000001E-2</v>
      </c>
      <c r="K1564" s="6">
        <v>7.3000000000000004E-14</v>
      </c>
      <c r="L1564">
        <v>37359</v>
      </c>
    </row>
    <row r="1565" spans="1:12" x14ac:dyDescent="0.2">
      <c r="A1565" t="s">
        <v>846</v>
      </c>
      <c r="B1565" t="str">
        <f>VLOOKUP(Table2[[#This Row],[Metabolite ID]],Table18[],2,FALSE)</f>
        <v>Total cholines</v>
      </c>
      <c r="C1565">
        <v>18</v>
      </c>
      <c r="D1565">
        <v>47632322</v>
      </c>
      <c r="E1565" t="s">
        <v>3942</v>
      </c>
      <c r="F1565" t="s">
        <v>895</v>
      </c>
      <c r="G1565" t="s">
        <v>894</v>
      </c>
      <c r="H1565">
        <v>0.98857600000000001</v>
      </c>
      <c r="I1565">
        <v>-0.26505000000000001</v>
      </c>
      <c r="J1565">
        <v>3.4966400000000002E-2</v>
      </c>
      <c r="K1565" s="6">
        <v>7.3000000000000004E-14</v>
      </c>
      <c r="L1565">
        <v>37359</v>
      </c>
    </row>
    <row r="1566" spans="1:12" x14ac:dyDescent="0.2">
      <c r="A1566" t="s">
        <v>822</v>
      </c>
      <c r="B1566" t="str">
        <f>VLOOKUP(Table2[[#This Row],[Metabolite ID]],Table18[],2,FALSE)</f>
        <v>Total triglycerides</v>
      </c>
      <c r="C1566">
        <v>7</v>
      </c>
      <c r="D1566">
        <v>73020301</v>
      </c>
      <c r="E1566" t="s">
        <v>1042</v>
      </c>
      <c r="F1566" t="s">
        <v>895</v>
      </c>
      <c r="G1566" t="s">
        <v>894</v>
      </c>
      <c r="H1566">
        <v>4.3948800000000003E-2</v>
      </c>
      <c r="I1566">
        <v>0.12407799999999999</v>
      </c>
      <c r="J1566">
        <v>1.7248200000000002E-2</v>
      </c>
      <c r="K1566" s="6">
        <v>7.4E-14</v>
      </c>
      <c r="L1566">
        <v>37359</v>
      </c>
    </row>
    <row r="1567" spans="1:12" x14ac:dyDescent="0.2">
      <c r="A1567" t="s">
        <v>860</v>
      </c>
      <c r="B1567" t="str">
        <f>VLOOKUP(Table2[[#This Row],[Metabolite ID]],Table18[],2,FALSE)</f>
        <v>Phospholipids in very large HDL</v>
      </c>
      <c r="C1567">
        <v>7</v>
      </c>
      <c r="D1567">
        <v>72916687</v>
      </c>
      <c r="E1567" t="s">
        <v>993</v>
      </c>
      <c r="F1567" t="s">
        <v>992</v>
      </c>
      <c r="G1567" t="s">
        <v>894</v>
      </c>
      <c r="H1567">
        <v>0.87659299999999996</v>
      </c>
      <c r="I1567">
        <v>-7.7763799999999994E-2</v>
      </c>
      <c r="J1567">
        <v>1.0659399999999999E-2</v>
      </c>
      <c r="K1567" s="6">
        <v>7.4E-14</v>
      </c>
      <c r="L1567">
        <v>37359</v>
      </c>
    </row>
    <row r="1568" spans="1:12" x14ac:dyDescent="0.2">
      <c r="A1568" t="s">
        <v>879</v>
      </c>
      <c r="B1568" t="str">
        <f>VLOOKUP(Table2[[#This Row],[Metabolite ID]],Table18[],2,FALSE)</f>
        <v>Total lipids in chylomicrons and extremely large VLDL</v>
      </c>
      <c r="C1568">
        <v>6</v>
      </c>
      <c r="D1568">
        <v>160625299</v>
      </c>
      <c r="E1568" t="s">
        <v>1034</v>
      </c>
      <c r="F1568" t="s">
        <v>894</v>
      </c>
      <c r="G1568" t="s">
        <v>895</v>
      </c>
      <c r="H1568">
        <v>0.98946100000000003</v>
      </c>
      <c r="I1568">
        <v>0.27412900000000001</v>
      </c>
      <c r="J1568">
        <v>3.6646699999999997E-2</v>
      </c>
      <c r="K1568" s="6">
        <v>7.4E-14</v>
      </c>
      <c r="L1568">
        <v>37359</v>
      </c>
    </row>
    <row r="1569" spans="1:12" x14ac:dyDescent="0.2">
      <c r="A1569" t="s">
        <v>880</v>
      </c>
      <c r="B1569" t="str">
        <f>VLOOKUP(Table2[[#This Row],[Metabolite ID]],Table18[],2,FALSE)</f>
        <v>Concentration of chylomicrons and extremely large VLDL particles</v>
      </c>
      <c r="C1569">
        <v>16</v>
      </c>
      <c r="D1569">
        <v>56991363</v>
      </c>
      <c r="E1569" t="s">
        <v>960</v>
      </c>
      <c r="F1569" t="s">
        <v>894</v>
      </c>
      <c r="G1569" t="s">
        <v>895</v>
      </c>
      <c r="H1569">
        <v>0.68096800000000002</v>
      </c>
      <c r="I1569">
        <v>5.5494799999999997E-2</v>
      </c>
      <c r="J1569">
        <v>7.4845500000000004E-3</v>
      </c>
      <c r="K1569" s="6">
        <v>7.4E-14</v>
      </c>
      <c r="L1569">
        <v>37359</v>
      </c>
    </row>
    <row r="1570" spans="1:12" x14ac:dyDescent="0.2">
      <c r="A1570" t="s">
        <v>823</v>
      </c>
      <c r="B1570" t="str">
        <f>VLOOKUP(Table2[[#This Row],[Metabolite ID]],Table18[],2,FALSE)</f>
        <v>Saturated fatty acids</v>
      </c>
      <c r="C1570">
        <v>19</v>
      </c>
      <c r="D1570">
        <v>45430280</v>
      </c>
      <c r="E1570" t="s">
        <v>1088</v>
      </c>
      <c r="F1570" t="s">
        <v>894</v>
      </c>
      <c r="G1570" t="s">
        <v>893</v>
      </c>
      <c r="H1570">
        <v>0.46464299999999997</v>
      </c>
      <c r="I1570">
        <v>-5.6293999999999997E-2</v>
      </c>
      <c r="J1570">
        <v>7.67157E-3</v>
      </c>
      <c r="K1570" s="6">
        <v>7.4999999999999996E-14</v>
      </c>
      <c r="L1570">
        <v>37359</v>
      </c>
    </row>
    <row r="1571" spans="1:12" x14ac:dyDescent="0.2">
      <c r="A1571" t="s">
        <v>843</v>
      </c>
      <c r="B1571" t="str">
        <f>VLOOKUP(Table2[[#This Row],[Metabolite ID]],Table18[],2,FALSE)</f>
        <v>Concentration of small VLDL particles</v>
      </c>
      <c r="C1571">
        <v>8</v>
      </c>
      <c r="D1571">
        <v>19813529</v>
      </c>
      <c r="E1571" t="s">
        <v>994</v>
      </c>
      <c r="F1571" t="s">
        <v>892</v>
      </c>
      <c r="G1571" t="s">
        <v>893</v>
      </c>
      <c r="H1571">
        <v>0.98156299999999996</v>
      </c>
      <c r="I1571">
        <v>-0.19469</v>
      </c>
      <c r="J1571">
        <v>2.62224E-2</v>
      </c>
      <c r="K1571" s="6">
        <v>7.6000000000000004E-14</v>
      </c>
      <c r="L1571">
        <v>37359</v>
      </c>
    </row>
    <row r="1572" spans="1:12" x14ac:dyDescent="0.2">
      <c r="A1572" t="s">
        <v>854</v>
      </c>
      <c r="B1572" t="str">
        <f>VLOOKUP(Table2[[#This Row],[Metabolite ID]],Table18[],2,FALSE)</f>
        <v>Triglycerides in VLDL</v>
      </c>
      <c r="C1572">
        <v>11</v>
      </c>
      <c r="D1572">
        <v>116714293</v>
      </c>
      <c r="E1572" t="s">
        <v>3935</v>
      </c>
      <c r="F1572" t="s">
        <v>892</v>
      </c>
      <c r="G1572" t="s">
        <v>893</v>
      </c>
      <c r="H1572">
        <v>0.98784799999999995</v>
      </c>
      <c r="I1572">
        <v>-0.26245099999999999</v>
      </c>
      <c r="J1572">
        <v>3.4671800000000003E-2</v>
      </c>
      <c r="K1572" s="6">
        <v>7.7E-14</v>
      </c>
      <c r="L1572">
        <v>37359</v>
      </c>
    </row>
    <row r="1573" spans="1:12" x14ac:dyDescent="0.2">
      <c r="A1573" t="s">
        <v>797</v>
      </c>
      <c r="B1573" t="str">
        <f>VLOOKUP(Table2[[#This Row],[Metabolite ID]],Table18[],2,FALSE)</f>
        <v>Free cholesterol in medium HDL</v>
      </c>
      <c r="C1573">
        <v>19</v>
      </c>
      <c r="D1573">
        <v>45411941</v>
      </c>
      <c r="E1573" t="s">
        <v>1087</v>
      </c>
      <c r="F1573" t="s">
        <v>895</v>
      </c>
      <c r="G1573" t="s">
        <v>894</v>
      </c>
      <c r="H1573">
        <v>0.84428899999999996</v>
      </c>
      <c r="I1573">
        <v>7.2040000000000007E-2</v>
      </c>
      <c r="J1573">
        <v>9.6764099999999999E-3</v>
      </c>
      <c r="K1573" s="6">
        <v>8E-14</v>
      </c>
      <c r="L1573">
        <v>37359</v>
      </c>
    </row>
    <row r="1574" spans="1:12" x14ac:dyDescent="0.2">
      <c r="A1574" t="s">
        <v>823</v>
      </c>
      <c r="B1574" t="str">
        <f>VLOOKUP(Table2[[#This Row],[Metabolite ID]],Table18[],2,FALSE)</f>
        <v>Saturated fatty acids</v>
      </c>
      <c r="C1574">
        <v>19</v>
      </c>
      <c r="D1574">
        <v>19432290</v>
      </c>
      <c r="E1574" t="s">
        <v>1056</v>
      </c>
      <c r="F1574" t="s">
        <v>1053</v>
      </c>
      <c r="G1574" t="s">
        <v>892</v>
      </c>
      <c r="H1574">
        <v>0.93135699999999999</v>
      </c>
      <c r="I1574">
        <v>0.10516399999999999</v>
      </c>
      <c r="J1574">
        <v>1.41105E-2</v>
      </c>
      <c r="K1574" s="6">
        <v>8E-14</v>
      </c>
      <c r="L1574">
        <v>37359</v>
      </c>
    </row>
    <row r="1575" spans="1:12" x14ac:dyDescent="0.2">
      <c r="A1575" t="s">
        <v>855</v>
      </c>
      <c r="B1575" t="str">
        <f>VLOOKUP(Table2[[#This Row],[Metabolite ID]],Table18[],2,FALSE)</f>
        <v>Cholesterol in very large HDL</v>
      </c>
      <c r="C1575">
        <v>9</v>
      </c>
      <c r="D1575">
        <v>107589134</v>
      </c>
      <c r="E1575" t="s">
        <v>998</v>
      </c>
      <c r="F1575" t="s">
        <v>892</v>
      </c>
      <c r="G1575" t="s">
        <v>895</v>
      </c>
      <c r="H1575">
        <v>0.84332499999999999</v>
      </c>
      <c r="I1575">
        <v>-7.0475999999999997E-2</v>
      </c>
      <c r="J1575">
        <v>9.5928699999999999E-3</v>
      </c>
      <c r="K1575" s="6">
        <v>8E-14</v>
      </c>
      <c r="L1575">
        <v>37359</v>
      </c>
    </row>
    <row r="1576" spans="1:12" x14ac:dyDescent="0.2">
      <c r="A1576" t="s">
        <v>878</v>
      </c>
      <c r="B1576" t="str">
        <f>VLOOKUP(Table2[[#This Row],[Metabolite ID]],Table18[],2,FALSE)</f>
        <v>Free cholesterol in chylomicrons and extremely large VLDL</v>
      </c>
      <c r="C1576">
        <v>2</v>
      </c>
      <c r="D1576">
        <v>21221035</v>
      </c>
      <c r="E1576" t="s">
        <v>1024</v>
      </c>
      <c r="F1576" t="s">
        <v>892</v>
      </c>
      <c r="G1576" t="s">
        <v>894</v>
      </c>
      <c r="H1576">
        <v>0.206844</v>
      </c>
      <c r="I1576">
        <v>-6.5325499999999995E-2</v>
      </c>
      <c r="J1576">
        <v>8.6407900000000006E-3</v>
      </c>
      <c r="K1576" s="6">
        <v>8.2000000000000004E-14</v>
      </c>
      <c r="L1576">
        <v>37359</v>
      </c>
    </row>
    <row r="1577" spans="1:12" x14ac:dyDescent="0.2">
      <c r="A1577" t="s">
        <v>865</v>
      </c>
      <c r="B1577" t="str">
        <f>VLOOKUP(Table2[[#This Row],[Metabolite ID]],Table18[],2,FALSE)</f>
        <v>Total lipids in very large VLDL</v>
      </c>
      <c r="C1577">
        <v>19</v>
      </c>
      <c r="D1577">
        <v>19432290</v>
      </c>
      <c r="E1577" t="s">
        <v>1056</v>
      </c>
      <c r="F1577" t="s">
        <v>1053</v>
      </c>
      <c r="G1577" t="s">
        <v>892</v>
      </c>
      <c r="H1577">
        <v>0.93119200000000002</v>
      </c>
      <c r="I1577">
        <v>0.104785</v>
      </c>
      <c r="J1577">
        <v>1.4014E-2</v>
      </c>
      <c r="K1577" s="6">
        <v>8.3999999999999995E-14</v>
      </c>
      <c r="L1577">
        <v>37359</v>
      </c>
    </row>
    <row r="1578" spans="1:12" x14ac:dyDescent="0.2">
      <c r="A1578" t="s">
        <v>812</v>
      </c>
      <c r="B1578" t="str">
        <f>VLOOKUP(Table2[[#This Row],[Metabolite ID]],Table18[],2,FALSE)</f>
        <v>Free cholesterol in medium VLDL</v>
      </c>
      <c r="C1578">
        <v>11</v>
      </c>
      <c r="D1578">
        <v>116714293</v>
      </c>
      <c r="E1578" t="s">
        <v>3935</v>
      </c>
      <c r="F1578" t="s">
        <v>892</v>
      </c>
      <c r="G1578" t="s">
        <v>893</v>
      </c>
      <c r="H1578">
        <v>0.98784799999999995</v>
      </c>
      <c r="I1578">
        <v>-0.26145699999999999</v>
      </c>
      <c r="J1578">
        <v>3.46787E-2</v>
      </c>
      <c r="K1578" s="6">
        <v>8.6E-14</v>
      </c>
      <c r="L1578">
        <v>37359</v>
      </c>
    </row>
    <row r="1579" spans="1:12" x14ac:dyDescent="0.2">
      <c r="A1579" t="s">
        <v>866</v>
      </c>
      <c r="B1579" t="str">
        <f>VLOOKUP(Table2[[#This Row],[Metabolite ID]],Table18[],2,FALSE)</f>
        <v>Concentration of very large VLDL particles</v>
      </c>
      <c r="C1579">
        <v>19</v>
      </c>
      <c r="D1579">
        <v>19432290</v>
      </c>
      <c r="E1579" t="s">
        <v>1056</v>
      </c>
      <c r="F1579" t="s">
        <v>1053</v>
      </c>
      <c r="G1579" t="s">
        <v>892</v>
      </c>
      <c r="H1579">
        <v>0.93119200000000002</v>
      </c>
      <c r="I1579">
        <v>0.10478999999999999</v>
      </c>
      <c r="J1579">
        <v>1.4014E-2</v>
      </c>
      <c r="K1579" s="6">
        <v>8.6E-14</v>
      </c>
      <c r="L1579">
        <v>37359</v>
      </c>
    </row>
    <row r="1580" spans="1:12" x14ac:dyDescent="0.2">
      <c r="A1580" t="s">
        <v>745</v>
      </c>
      <c r="B1580" t="str">
        <f>VLOOKUP(Table2[[#This Row],[Metabolite ID]],Table18[],2,FALSE)</f>
        <v>Apolipoprotein A1</v>
      </c>
      <c r="C1580">
        <v>18</v>
      </c>
      <c r="D1580">
        <v>47632322</v>
      </c>
      <c r="E1580" t="s">
        <v>3942</v>
      </c>
      <c r="F1580" t="s">
        <v>895</v>
      </c>
      <c r="G1580" t="s">
        <v>894</v>
      </c>
      <c r="H1580">
        <v>0.98858299999999999</v>
      </c>
      <c r="I1580">
        <v>-0.26279200000000003</v>
      </c>
      <c r="J1580">
        <v>3.4835100000000001E-2</v>
      </c>
      <c r="K1580" s="6">
        <v>8.8999999999999999E-14</v>
      </c>
      <c r="L1580">
        <v>37359</v>
      </c>
    </row>
    <row r="1581" spans="1:12" x14ac:dyDescent="0.2">
      <c r="A1581" t="s">
        <v>750</v>
      </c>
      <c r="B1581" t="str">
        <f>VLOOKUP(Table2[[#This Row],[Metabolite ID]],Table18[],2,FALSE)</f>
        <v>Omega-3 fatty acids</v>
      </c>
      <c r="C1581">
        <v>2</v>
      </c>
      <c r="D1581">
        <v>21152755</v>
      </c>
      <c r="E1581" t="s">
        <v>3894</v>
      </c>
      <c r="F1581" t="s">
        <v>893</v>
      </c>
      <c r="G1581" t="s">
        <v>892</v>
      </c>
      <c r="H1581">
        <v>0.95946200000000004</v>
      </c>
      <c r="I1581">
        <v>0.136326</v>
      </c>
      <c r="J1581">
        <v>1.8246700000000001E-2</v>
      </c>
      <c r="K1581" s="6">
        <v>8.9999999999999995E-14</v>
      </c>
      <c r="L1581">
        <v>37359</v>
      </c>
    </row>
    <row r="1582" spans="1:12" x14ac:dyDescent="0.2">
      <c r="A1582" t="s">
        <v>788</v>
      </c>
      <c r="B1582" t="str">
        <f>VLOOKUP(Table2[[#This Row],[Metabolite ID]],Table18[],2,FALSE)</f>
        <v>Cholesterol in large VLDL</v>
      </c>
      <c r="C1582">
        <v>6</v>
      </c>
      <c r="D1582">
        <v>161659369</v>
      </c>
      <c r="E1582" t="s">
        <v>1040</v>
      </c>
      <c r="F1582" t="s">
        <v>894</v>
      </c>
      <c r="G1582" t="s">
        <v>893</v>
      </c>
      <c r="H1582">
        <v>0.98448199999999997</v>
      </c>
      <c r="I1582">
        <v>0.222498</v>
      </c>
      <c r="J1582">
        <v>2.9786099999999999E-2</v>
      </c>
      <c r="K1582" s="6">
        <v>9.1000000000000004E-14</v>
      </c>
      <c r="L1582">
        <v>37359</v>
      </c>
    </row>
    <row r="1583" spans="1:12" x14ac:dyDescent="0.2">
      <c r="A1583" t="s">
        <v>815</v>
      </c>
      <c r="B1583" t="str">
        <f>VLOOKUP(Table2[[#This Row],[Metabolite ID]],Table18[],2,FALSE)</f>
        <v>Phospholipids in medium VLDL</v>
      </c>
      <c r="C1583">
        <v>11</v>
      </c>
      <c r="D1583">
        <v>117175658</v>
      </c>
      <c r="E1583" t="s">
        <v>1047</v>
      </c>
      <c r="F1583" t="s">
        <v>893</v>
      </c>
      <c r="G1583" t="s">
        <v>892</v>
      </c>
      <c r="H1583">
        <v>0.97366900000000001</v>
      </c>
      <c r="I1583">
        <v>-0.162716</v>
      </c>
      <c r="J1583">
        <v>2.2157799999999998E-2</v>
      </c>
      <c r="K1583" s="6">
        <v>9.1999999999999999E-14</v>
      </c>
      <c r="L1583">
        <v>37359</v>
      </c>
    </row>
    <row r="1584" spans="1:12" x14ac:dyDescent="0.2">
      <c r="A1584" t="s">
        <v>822</v>
      </c>
      <c r="B1584" t="str">
        <f>VLOOKUP(Table2[[#This Row],[Metabolite ID]],Table18[],2,FALSE)</f>
        <v>Total triglycerides</v>
      </c>
      <c r="C1584">
        <v>16</v>
      </c>
      <c r="D1584">
        <v>56991363</v>
      </c>
      <c r="E1584" t="s">
        <v>960</v>
      </c>
      <c r="F1584" t="s">
        <v>894</v>
      </c>
      <c r="G1584" t="s">
        <v>895</v>
      </c>
      <c r="H1584">
        <v>0.68096800000000002</v>
      </c>
      <c r="I1584">
        <v>5.5707300000000001E-2</v>
      </c>
      <c r="J1584">
        <v>7.4738399999999998E-3</v>
      </c>
      <c r="K1584" s="6">
        <v>9.2999999999999995E-14</v>
      </c>
      <c r="L1584">
        <v>37359</v>
      </c>
    </row>
    <row r="1585" spans="1:12" x14ac:dyDescent="0.2">
      <c r="A1585" t="s">
        <v>822</v>
      </c>
      <c r="B1585" t="str">
        <f>VLOOKUP(Table2[[#This Row],[Metabolite ID]],Table18[],2,FALSE)</f>
        <v>Total triglycerides</v>
      </c>
      <c r="C1585">
        <v>11</v>
      </c>
      <c r="D1585">
        <v>117175658</v>
      </c>
      <c r="E1585" t="s">
        <v>1047</v>
      </c>
      <c r="F1585" t="s">
        <v>893</v>
      </c>
      <c r="G1585" t="s">
        <v>892</v>
      </c>
      <c r="H1585">
        <v>0.97366900000000001</v>
      </c>
      <c r="I1585">
        <v>-0.161912</v>
      </c>
      <c r="J1585">
        <v>2.21598E-2</v>
      </c>
      <c r="K1585" s="6">
        <v>9.4999999999999999E-14</v>
      </c>
      <c r="L1585">
        <v>37359</v>
      </c>
    </row>
    <row r="1586" spans="1:12" x14ac:dyDescent="0.2">
      <c r="A1586" t="s">
        <v>788</v>
      </c>
      <c r="B1586" t="str">
        <f>VLOOKUP(Table2[[#This Row],[Metabolite ID]],Table18[],2,FALSE)</f>
        <v>Cholesterol in large VLDL</v>
      </c>
      <c r="C1586">
        <v>6</v>
      </c>
      <c r="D1586">
        <v>160964135</v>
      </c>
      <c r="E1586" t="s">
        <v>1035</v>
      </c>
      <c r="F1586" t="s">
        <v>895</v>
      </c>
      <c r="G1586" t="s">
        <v>894</v>
      </c>
      <c r="H1586">
        <v>0.92884500000000003</v>
      </c>
      <c r="I1586">
        <v>-0.10098699999999999</v>
      </c>
      <c r="J1586">
        <v>1.36341E-2</v>
      </c>
      <c r="K1586" s="6">
        <v>9.7999999999999999E-14</v>
      </c>
      <c r="L1586">
        <v>37359</v>
      </c>
    </row>
    <row r="1587" spans="1:12" x14ac:dyDescent="0.2">
      <c r="A1587" t="s">
        <v>841</v>
      </c>
      <c r="B1587" t="str">
        <f>VLOOKUP(Table2[[#This Row],[Metabolite ID]],Table18[],2,FALSE)</f>
        <v>Free cholesterol in small VLDL</v>
      </c>
      <c r="C1587">
        <v>19</v>
      </c>
      <c r="D1587">
        <v>45430280</v>
      </c>
      <c r="E1587" t="s">
        <v>1088</v>
      </c>
      <c r="F1587" t="s">
        <v>894</v>
      </c>
      <c r="G1587" t="s">
        <v>893</v>
      </c>
      <c r="H1587">
        <v>0.46462500000000001</v>
      </c>
      <c r="I1587">
        <v>-5.5181800000000003E-2</v>
      </c>
      <c r="J1587">
        <v>7.6146900000000003E-3</v>
      </c>
      <c r="K1587" s="6">
        <v>9.8999999999999995E-14</v>
      </c>
      <c r="L1587">
        <v>37359</v>
      </c>
    </row>
    <row r="1588" spans="1:12" x14ac:dyDescent="0.2">
      <c r="A1588" t="s">
        <v>746</v>
      </c>
      <c r="B1588" t="str">
        <f>VLOOKUP(Table2[[#This Row],[Metabolite ID]],Table18[],2,FALSE)</f>
        <v>Apolipoprotein B</v>
      </c>
      <c r="C1588">
        <v>19</v>
      </c>
      <c r="D1588">
        <v>45148305</v>
      </c>
      <c r="E1588" t="s">
        <v>3958</v>
      </c>
      <c r="F1588" t="s">
        <v>1020</v>
      </c>
      <c r="G1588" t="s">
        <v>895</v>
      </c>
      <c r="H1588">
        <v>0.95215700000000003</v>
      </c>
      <c r="I1588">
        <v>0.121781</v>
      </c>
      <c r="J1588">
        <v>1.6373800000000001E-2</v>
      </c>
      <c r="K1588" s="6">
        <v>1E-13</v>
      </c>
      <c r="L1588">
        <v>37359</v>
      </c>
    </row>
    <row r="1589" spans="1:12" x14ac:dyDescent="0.2">
      <c r="A1589" t="s">
        <v>746</v>
      </c>
      <c r="B1589" t="str">
        <f>VLOOKUP(Table2[[#This Row],[Metabolite ID]],Table18[],2,FALSE)</f>
        <v>Apolipoprotein B</v>
      </c>
      <c r="C1589">
        <v>7</v>
      </c>
      <c r="D1589">
        <v>21611187</v>
      </c>
      <c r="E1589" t="s">
        <v>3959</v>
      </c>
      <c r="F1589" t="s">
        <v>893</v>
      </c>
      <c r="G1589" t="s">
        <v>894</v>
      </c>
      <c r="H1589">
        <v>0.78424000000000005</v>
      </c>
      <c r="I1589">
        <v>-6.3110899999999998E-2</v>
      </c>
      <c r="J1589">
        <v>8.4815299999999993E-3</v>
      </c>
      <c r="K1589" s="6">
        <v>1.1E-13</v>
      </c>
      <c r="L1589">
        <v>37359</v>
      </c>
    </row>
    <row r="1590" spans="1:12" x14ac:dyDescent="0.2">
      <c r="A1590" t="s">
        <v>772</v>
      </c>
      <c r="B1590" t="str">
        <f>VLOOKUP(Table2[[#This Row],[Metabolite ID]],Table18[],2,FALSE)</f>
        <v>Triglycerides in LDL</v>
      </c>
      <c r="C1590">
        <v>1</v>
      </c>
      <c r="D1590">
        <v>55505647</v>
      </c>
      <c r="E1590" t="s">
        <v>976</v>
      </c>
      <c r="F1590" t="s">
        <v>893</v>
      </c>
      <c r="G1590" t="s">
        <v>895</v>
      </c>
      <c r="H1590">
        <v>0.98227699999999996</v>
      </c>
      <c r="I1590">
        <v>0.19719999999999999</v>
      </c>
      <c r="J1590">
        <v>2.68002E-2</v>
      </c>
      <c r="K1590" s="6">
        <v>1.1E-13</v>
      </c>
      <c r="L1590">
        <v>37359</v>
      </c>
    </row>
    <row r="1591" spans="1:12" x14ac:dyDescent="0.2">
      <c r="A1591" t="s">
        <v>779</v>
      </c>
      <c r="B1591" t="str">
        <f>VLOOKUP(Table2[[#This Row],[Metabolite ID]],Table18[],2,FALSE)</f>
        <v>Phospholipids in large HDL</v>
      </c>
      <c r="C1591">
        <v>15</v>
      </c>
      <c r="D1591">
        <v>58575005</v>
      </c>
      <c r="E1591" t="s">
        <v>1005</v>
      </c>
      <c r="F1591" t="s">
        <v>892</v>
      </c>
      <c r="G1591" t="s">
        <v>893</v>
      </c>
      <c r="H1591">
        <v>0.86371500000000001</v>
      </c>
      <c r="I1591">
        <v>7.8845299999999993E-2</v>
      </c>
      <c r="J1591">
        <v>1.0400599999999999E-2</v>
      </c>
      <c r="K1591" s="6">
        <v>1.1E-13</v>
      </c>
      <c r="L1591">
        <v>37359</v>
      </c>
    </row>
    <row r="1592" spans="1:12" x14ac:dyDescent="0.2">
      <c r="A1592" t="s">
        <v>809</v>
      </c>
      <c r="B1592" t="str">
        <f>VLOOKUP(Table2[[#This Row],[Metabolite ID]],Table18[],2,FALSE)</f>
        <v>Monounsaturated fatty acids</v>
      </c>
      <c r="C1592">
        <v>7</v>
      </c>
      <c r="D1592">
        <v>73019074</v>
      </c>
      <c r="E1592" t="s">
        <v>3960</v>
      </c>
      <c r="F1592" t="s">
        <v>895</v>
      </c>
      <c r="G1592" t="s">
        <v>894</v>
      </c>
      <c r="H1592">
        <v>4.3815899999999998E-2</v>
      </c>
      <c r="I1592">
        <v>0.124094</v>
      </c>
      <c r="J1592">
        <v>1.7246500000000001E-2</v>
      </c>
      <c r="K1592" s="6">
        <v>1.1E-13</v>
      </c>
      <c r="L1592">
        <v>37359</v>
      </c>
    </row>
    <row r="1593" spans="1:12" x14ac:dyDescent="0.2">
      <c r="A1593" t="s">
        <v>813</v>
      </c>
      <c r="B1593" t="str">
        <f>VLOOKUP(Table2[[#This Row],[Metabolite ID]],Table18[],2,FALSE)</f>
        <v>Total lipids in medium VLDL</v>
      </c>
      <c r="C1593">
        <v>11</v>
      </c>
      <c r="D1593">
        <v>116714293</v>
      </c>
      <c r="E1593" t="s">
        <v>3935</v>
      </c>
      <c r="F1593" t="s">
        <v>892</v>
      </c>
      <c r="G1593" t="s">
        <v>893</v>
      </c>
      <c r="H1593">
        <v>0.98784799999999995</v>
      </c>
      <c r="I1593">
        <v>-0.26000200000000001</v>
      </c>
      <c r="J1593">
        <v>3.4670600000000003E-2</v>
      </c>
      <c r="K1593" s="6">
        <v>1.1E-13</v>
      </c>
      <c r="L1593">
        <v>37359</v>
      </c>
    </row>
    <row r="1594" spans="1:12" x14ac:dyDescent="0.2">
      <c r="A1594" t="s">
        <v>854</v>
      </c>
      <c r="B1594" t="str">
        <f>VLOOKUP(Table2[[#This Row],[Metabolite ID]],Table18[],2,FALSE)</f>
        <v>Triglycerides in VLDL</v>
      </c>
      <c r="C1594">
        <v>7</v>
      </c>
      <c r="D1594">
        <v>73020301</v>
      </c>
      <c r="E1594" t="s">
        <v>1042</v>
      </c>
      <c r="F1594" t="s">
        <v>895</v>
      </c>
      <c r="G1594" t="s">
        <v>894</v>
      </c>
      <c r="H1594">
        <v>4.3948800000000003E-2</v>
      </c>
      <c r="I1594">
        <v>0.123603</v>
      </c>
      <c r="J1594">
        <v>1.7247100000000001E-2</v>
      </c>
      <c r="K1594" s="6">
        <v>1.1E-13</v>
      </c>
      <c r="L1594">
        <v>37359</v>
      </c>
    </row>
    <row r="1595" spans="1:12" x14ac:dyDescent="0.2">
      <c r="A1595" t="s">
        <v>873</v>
      </c>
      <c r="B1595" t="str">
        <f>VLOOKUP(Table2[[#This Row],[Metabolite ID]],Table18[],2,FALSE)</f>
        <v>Concentration of very small VLDL particles</v>
      </c>
      <c r="C1595">
        <v>2</v>
      </c>
      <c r="D1595">
        <v>44069772</v>
      </c>
      <c r="E1595" t="s">
        <v>1094</v>
      </c>
      <c r="F1595" t="s">
        <v>893</v>
      </c>
      <c r="G1595" t="s">
        <v>892</v>
      </c>
      <c r="H1595">
        <v>0.93401999999999996</v>
      </c>
      <c r="I1595">
        <v>0.10451000000000001</v>
      </c>
      <c r="J1595">
        <v>1.41058E-2</v>
      </c>
      <c r="K1595" s="6">
        <v>1.1E-13</v>
      </c>
      <c r="L1595">
        <v>37359</v>
      </c>
    </row>
    <row r="1596" spans="1:12" x14ac:dyDescent="0.2">
      <c r="A1596" t="s">
        <v>878</v>
      </c>
      <c r="B1596" t="str">
        <f>VLOOKUP(Table2[[#This Row],[Metabolite ID]],Table18[],2,FALSE)</f>
        <v>Free cholesterol in chylomicrons and extremely large VLDL</v>
      </c>
      <c r="C1596">
        <v>15</v>
      </c>
      <c r="D1596">
        <v>44027885</v>
      </c>
      <c r="E1596" t="s">
        <v>1050</v>
      </c>
      <c r="F1596" t="s">
        <v>895</v>
      </c>
      <c r="G1596" t="s">
        <v>894</v>
      </c>
      <c r="H1596">
        <v>0.97276700000000005</v>
      </c>
      <c r="I1596">
        <v>-0.16329399999999999</v>
      </c>
      <c r="J1596">
        <v>2.1794600000000001E-2</v>
      </c>
      <c r="K1596" s="6">
        <v>1.1E-13</v>
      </c>
      <c r="L1596">
        <v>37359</v>
      </c>
    </row>
    <row r="1597" spans="1:12" x14ac:dyDescent="0.2">
      <c r="A1597" t="s">
        <v>787</v>
      </c>
      <c r="B1597" t="str">
        <f>VLOOKUP(Table2[[#This Row],[Metabolite ID]],Table18[],2,FALSE)</f>
        <v>Triglycerides in large LDL</v>
      </c>
      <c r="C1597">
        <v>19</v>
      </c>
      <c r="D1597">
        <v>45397229</v>
      </c>
      <c r="E1597" t="s">
        <v>3961</v>
      </c>
      <c r="F1597" t="s">
        <v>893</v>
      </c>
      <c r="G1597" t="s">
        <v>892</v>
      </c>
      <c r="H1597">
        <v>0.96789499999999995</v>
      </c>
      <c r="I1597">
        <v>0.141178</v>
      </c>
      <c r="J1597">
        <v>1.98826E-2</v>
      </c>
      <c r="K1597" s="6">
        <v>1.1999999999999999E-13</v>
      </c>
      <c r="L1597">
        <v>37359</v>
      </c>
    </row>
    <row r="1598" spans="1:12" x14ac:dyDescent="0.2">
      <c r="A1598" t="s">
        <v>814</v>
      </c>
      <c r="B1598" t="str">
        <f>VLOOKUP(Table2[[#This Row],[Metabolite ID]],Table18[],2,FALSE)</f>
        <v>Concentration of medium VLDL particles</v>
      </c>
      <c r="C1598">
        <v>11</v>
      </c>
      <c r="D1598">
        <v>116714293</v>
      </c>
      <c r="E1598" t="s">
        <v>3935</v>
      </c>
      <c r="F1598" t="s">
        <v>892</v>
      </c>
      <c r="G1598" t="s">
        <v>893</v>
      </c>
      <c r="H1598">
        <v>0.98784799999999995</v>
      </c>
      <c r="I1598">
        <v>-0.25990400000000002</v>
      </c>
      <c r="J1598">
        <v>3.4671199999999999E-2</v>
      </c>
      <c r="K1598" s="6">
        <v>1.1999999999999999E-13</v>
      </c>
      <c r="L1598">
        <v>37359</v>
      </c>
    </row>
    <row r="1599" spans="1:12" x14ac:dyDescent="0.2">
      <c r="A1599" t="s">
        <v>852</v>
      </c>
      <c r="B1599" t="str">
        <f>VLOOKUP(Table2[[#This Row],[Metabolite ID]],Table18[],2,FALSE)</f>
        <v>VLDL cholesterol</v>
      </c>
      <c r="C1599">
        <v>19</v>
      </c>
      <c r="D1599">
        <v>11273556</v>
      </c>
      <c r="E1599" t="s">
        <v>1086</v>
      </c>
      <c r="F1599" t="s">
        <v>892</v>
      </c>
      <c r="G1599" t="s">
        <v>894</v>
      </c>
      <c r="H1599">
        <v>0.66991800000000001</v>
      </c>
      <c r="I1599">
        <v>-5.4965100000000003E-2</v>
      </c>
      <c r="J1599">
        <v>7.4613300000000004E-3</v>
      </c>
      <c r="K1599" s="6">
        <v>1.1999999999999999E-13</v>
      </c>
      <c r="L1599">
        <v>37359</v>
      </c>
    </row>
    <row r="1600" spans="1:12" x14ac:dyDescent="0.2">
      <c r="A1600" t="s">
        <v>858</v>
      </c>
      <c r="B1600" t="str">
        <f>VLOOKUP(Table2[[#This Row],[Metabolite ID]],Table18[],2,FALSE)</f>
        <v>Total lipids in very large HDL</v>
      </c>
      <c r="C1600">
        <v>15</v>
      </c>
      <c r="D1600">
        <v>58574966</v>
      </c>
      <c r="E1600" t="s">
        <v>1004</v>
      </c>
      <c r="F1600" t="s">
        <v>895</v>
      </c>
      <c r="G1600" t="s">
        <v>894</v>
      </c>
      <c r="H1600">
        <v>0.810562</v>
      </c>
      <c r="I1600">
        <v>7.0041300000000001E-2</v>
      </c>
      <c r="J1600">
        <v>9.1811600000000007E-3</v>
      </c>
      <c r="K1600" s="6">
        <v>1.1999999999999999E-13</v>
      </c>
      <c r="L1600">
        <v>37359</v>
      </c>
    </row>
    <row r="1601" spans="1:12" x14ac:dyDescent="0.2">
      <c r="A1601" t="s">
        <v>881</v>
      </c>
      <c r="B1601" t="str">
        <f>VLOOKUP(Table2[[#This Row],[Metabolite ID]],Table18[],2,FALSE)</f>
        <v>Phospholipids in chylomicrons and extremely large VLDL</v>
      </c>
      <c r="C1601">
        <v>15</v>
      </c>
      <c r="D1601">
        <v>44027885</v>
      </c>
      <c r="E1601" t="s">
        <v>1050</v>
      </c>
      <c r="F1601" t="s">
        <v>895</v>
      </c>
      <c r="G1601" t="s">
        <v>894</v>
      </c>
      <c r="H1601">
        <v>0.97276700000000005</v>
      </c>
      <c r="I1601">
        <v>-0.16278699999999999</v>
      </c>
      <c r="J1601">
        <v>2.17913E-2</v>
      </c>
      <c r="K1601" s="6">
        <v>1.1999999999999999E-13</v>
      </c>
      <c r="L1601">
        <v>37359</v>
      </c>
    </row>
    <row r="1602" spans="1:12" x14ac:dyDescent="0.2">
      <c r="A1602" t="s">
        <v>790</v>
      </c>
      <c r="B1602" t="str">
        <f>VLOOKUP(Table2[[#This Row],[Metabolite ID]],Table18[],2,FALSE)</f>
        <v>Free cholesterol in large VLDL</v>
      </c>
      <c r="C1602">
        <v>8</v>
      </c>
      <c r="D1602">
        <v>19852899</v>
      </c>
      <c r="E1602" t="s">
        <v>1063</v>
      </c>
      <c r="F1602" t="s">
        <v>892</v>
      </c>
      <c r="G1602" t="s">
        <v>893</v>
      </c>
      <c r="H1602">
        <v>0.97305299999999995</v>
      </c>
      <c r="I1602">
        <v>-0.16192300000000001</v>
      </c>
      <c r="J1602">
        <v>2.1905600000000001E-2</v>
      </c>
      <c r="K1602" s="6">
        <v>1.3E-13</v>
      </c>
      <c r="L1602">
        <v>37359</v>
      </c>
    </row>
    <row r="1603" spans="1:12" x14ac:dyDescent="0.2">
      <c r="A1603" t="s">
        <v>840</v>
      </c>
      <c r="B1603" t="str">
        <f>VLOOKUP(Table2[[#This Row],[Metabolite ID]],Table18[],2,FALSE)</f>
        <v>Cholesteryl esters in small VLDL</v>
      </c>
      <c r="C1603">
        <v>5</v>
      </c>
      <c r="D1603">
        <v>74656539</v>
      </c>
      <c r="E1603" t="s">
        <v>3898</v>
      </c>
      <c r="F1603" t="s">
        <v>895</v>
      </c>
      <c r="G1603" t="s">
        <v>894</v>
      </c>
      <c r="H1603">
        <v>0.59708600000000001</v>
      </c>
      <c r="I1603">
        <v>-5.3387999999999998E-2</v>
      </c>
      <c r="J1603">
        <v>7.1508099999999996E-3</v>
      </c>
      <c r="K1603" s="6">
        <v>1.3E-13</v>
      </c>
      <c r="L1603">
        <v>37359</v>
      </c>
    </row>
    <row r="1604" spans="1:12" x14ac:dyDescent="0.2">
      <c r="A1604" t="s">
        <v>868</v>
      </c>
      <c r="B1604" t="str">
        <f>VLOOKUP(Table2[[#This Row],[Metabolite ID]],Table18[],2,FALSE)</f>
        <v>Triglycerides in very large VLDL</v>
      </c>
      <c r="C1604">
        <v>19</v>
      </c>
      <c r="D1604">
        <v>19432290</v>
      </c>
      <c r="E1604" t="s">
        <v>1056</v>
      </c>
      <c r="F1604" t="s">
        <v>1053</v>
      </c>
      <c r="G1604" t="s">
        <v>892</v>
      </c>
      <c r="H1604">
        <v>0.93118999999999996</v>
      </c>
      <c r="I1604">
        <v>0.10413</v>
      </c>
      <c r="J1604">
        <v>1.4018299999999999E-2</v>
      </c>
      <c r="K1604" s="6">
        <v>1.3E-13</v>
      </c>
      <c r="L1604">
        <v>37359</v>
      </c>
    </row>
    <row r="1605" spans="1:12" x14ac:dyDescent="0.2">
      <c r="A1605" t="s">
        <v>789</v>
      </c>
      <c r="B1605" t="str">
        <f>VLOOKUP(Table2[[#This Row],[Metabolite ID]],Table18[],2,FALSE)</f>
        <v>Cholesteryl esters in large VLDL</v>
      </c>
      <c r="C1605">
        <v>6</v>
      </c>
      <c r="D1605">
        <v>161659369</v>
      </c>
      <c r="E1605" t="s">
        <v>1040</v>
      </c>
      <c r="F1605" t="s">
        <v>894</v>
      </c>
      <c r="G1605" t="s">
        <v>893</v>
      </c>
      <c r="H1605">
        <v>0.98448000000000002</v>
      </c>
      <c r="I1605">
        <v>0.22053300000000001</v>
      </c>
      <c r="J1605">
        <v>2.97848E-2</v>
      </c>
      <c r="K1605" s="6">
        <v>1.4000000000000001E-13</v>
      </c>
      <c r="L1605">
        <v>37359</v>
      </c>
    </row>
    <row r="1606" spans="1:12" x14ac:dyDescent="0.2">
      <c r="A1606" t="s">
        <v>810</v>
      </c>
      <c r="B1606" t="str">
        <f>VLOOKUP(Table2[[#This Row],[Metabolite ID]],Table18[],2,FALSE)</f>
        <v>Cholesterol in medium VLDL</v>
      </c>
      <c r="C1606">
        <v>8</v>
      </c>
      <c r="D1606">
        <v>19852899</v>
      </c>
      <c r="E1606" t="s">
        <v>1063</v>
      </c>
      <c r="F1606" t="s">
        <v>892</v>
      </c>
      <c r="G1606" t="s">
        <v>893</v>
      </c>
      <c r="H1606">
        <v>0.97305299999999995</v>
      </c>
      <c r="I1606">
        <v>-0.163163</v>
      </c>
      <c r="J1606">
        <v>2.1891500000000001E-2</v>
      </c>
      <c r="K1606" s="6">
        <v>1.4000000000000001E-13</v>
      </c>
      <c r="L1606">
        <v>37359</v>
      </c>
    </row>
    <row r="1607" spans="1:12" x14ac:dyDescent="0.2">
      <c r="A1607" t="s">
        <v>815</v>
      </c>
      <c r="B1607" t="str">
        <f>VLOOKUP(Table2[[#This Row],[Metabolite ID]],Table18[],2,FALSE)</f>
        <v>Phospholipids in medium VLDL</v>
      </c>
      <c r="C1607">
        <v>11</v>
      </c>
      <c r="D1607">
        <v>116714293</v>
      </c>
      <c r="E1607" t="s">
        <v>3935</v>
      </c>
      <c r="F1607" t="s">
        <v>892</v>
      </c>
      <c r="G1607" t="s">
        <v>893</v>
      </c>
      <c r="H1607">
        <v>0.98784799999999995</v>
      </c>
      <c r="I1607">
        <v>-0.25898100000000002</v>
      </c>
      <c r="J1607">
        <v>3.4672300000000003E-2</v>
      </c>
      <c r="K1607" s="6">
        <v>1.4000000000000001E-13</v>
      </c>
      <c r="L1607">
        <v>37359</v>
      </c>
    </row>
    <row r="1608" spans="1:12" x14ac:dyDescent="0.2">
      <c r="A1608" t="s">
        <v>823</v>
      </c>
      <c r="B1608" t="str">
        <f>VLOOKUP(Table2[[#This Row],[Metabolite ID]],Table18[],2,FALSE)</f>
        <v>Saturated fatty acids</v>
      </c>
      <c r="C1608">
        <v>19</v>
      </c>
      <c r="D1608">
        <v>11198187</v>
      </c>
      <c r="E1608" t="s">
        <v>3864</v>
      </c>
      <c r="F1608" t="s">
        <v>894</v>
      </c>
      <c r="G1608" t="s">
        <v>895</v>
      </c>
      <c r="H1608">
        <v>0.88028399999999996</v>
      </c>
      <c r="I1608">
        <v>7.7979800000000002E-2</v>
      </c>
      <c r="J1608">
        <v>1.09087E-2</v>
      </c>
      <c r="K1608" s="6">
        <v>1.4000000000000001E-13</v>
      </c>
      <c r="L1608">
        <v>37359</v>
      </c>
    </row>
    <row r="1609" spans="1:12" x14ac:dyDescent="0.2">
      <c r="A1609" t="s">
        <v>853</v>
      </c>
      <c r="B1609" t="str">
        <f>VLOOKUP(Table2[[#This Row],[Metabolite ID]],Table18[],2,FALSE)</f>
        <v>Average diameter for VLDL particles</v>
      </c>
      <c r="C1609">
        <v>6</v>
      </c>
      <c r="D1609">
        <v>161660100</v>
      </c>
      <c r="E1609" t="s">
        <v>3962</v>
      </c>
      <c r="F1609" t="s">
        <v>894</v>
      </c>
      <c r="G1609" t="s">
        <v>895</v>
      </c>
      <c r="H1609">
        <v>0.98604999999999998</v>
      </c>
      <c r="I1609">
        <v>0.23233699999999999</v>
      </c>
      <c r="J1609">
        <v>3.1433900000000001E-2</v>
      </c>
      <c r="K1609" s="6">
        <v>1.4000000000000001E-13</v>
      </c>
      <c r="L1609">
        <v>37359</v>
      </c>
    </row>
    <row r="1610" spans="1:12" x14ac:dyDescent="0.2">
      <c r="A1610" t="s">
        <v>855</v>
      </c>
      <c r="B1610" t="str">
        <f>VLOOKUP(Table2[[#This Row],[Metabolite ID]],Table18[],2,FALSE)</f>
        <v>Cholesterol in very large HDL</v>
      </c>
      <c r="C1610">
        <v>18</v>
      </c>
      <c r="D1610">
        <v>47182664</v>
      </c>
      <c r="E1610" t="s">
        <v>1016</v>
      </c>
      <c r="F1610" t="s">
        <v>892</v>
      </c>
      <c r="G1610" t="s">
        <v>893</v>
      </c>
      <c r="H1610">
        <v>0.221557</v>
      </c>
      <c r="I1610">
        <v>-6.3180100000000003E-2</v>
      </c>
      <c r="J1610">
        <v>8.7342199999999991E-3</v>
      </c>
      <c r="K1610" s="6">
        <v>1.4000000000000001E-13</v>
      </c>
      <c r="L1610">
        <v>37359</v>
      </c>
    </row>
    <row r="1611" spans="1:12" x14ac:dyDescent="0.2">
      <c r="A1611" t="s">
        <v>881</v>
      </c>
      <c r="B1611" t="str">
        <f>VLOOKUP(Table2[[#This Row],[Metabolite ID]],Table18[],2,FALSE)</f>
        <v>Phospholipids in chylomicrons and extremely large VLDL</v>
      </c>
      <c r="C1611">
        <v>19</v>
      </c>
      <c r="D1611">
        <v>19432290</v>
      </c>
      <c r="E1611" t="s">
        <v>1056</v>
      </c>
      <c r="F1611" t="s">
        <v>1053</v>
      </c>
      <c r="G1611" t="s">
        <v>892</v>
      </c>
      <c r="H1611">
        <v>0.93119200000000002</v>
      </c>
      <c r="I1611">
        <v>0.104064</v>
      </c>
      <c r="J1611">
        <v>1.40152E-2</v>
      </c>
      <c r="K1611" s="6">
        <v>1.4000000000000001E-13</v>
      </c>
      <c r="L1611">
        <v>37359</v>
      </c>
    </row>
    <row r="1612" spans="1:12" x14ac:dyDescent="0.2">
      <c r="A1612" t="s">
        <v>759</v>
      </c>
      <c r="B1612" t="str">
        <f>VLOOKUP(Table2[[#This Row],[Metabolite ID]],Table18[],2,FALSE)</f>
        <v>Triglycerides in HDL</v>
      </c>
      <c r="C1612">
        <v>18</v>
      </c>
      <c r="D1612">
        <v>47109955</v>
      </c>
      <c r="E1612" t="s">
        <v>1014</v>
      </c>
      <c r="F1612" t="s">
        <v>892</v>
      </c>
      <c r="G1612" t="s">
        <v>893</v>
      </c>
      <c r="H1612">
        <v>0.98578200000000005</v>
      </c>
      <c r="I1612">
        <v>-0.21698000000000001</v>
      </c>
      <c r="J1612">
        <v>2.9879099999999999E-2</v>
      </c>
      <c r="K1612" s="6">
        <v>1.4999999999999999E-13</v>
      </c>
      <c r="L1612">
        <v>37359</v>
      </c>
    </row>
    <row r="1613" spans="1:12" x14ac:dyDescent="0.2">
      <c r="A1613" t="s">
        <v>767</v>
      </c>
      <c r="B1613" t="str">
        <f>VLOOKUP(Table2[[#This Row],[Metabolite ID]],Table18[],2,FALSE)</f>
        <v>Triglycerides in IDL</v>
      </c>
      <c r="C1613">
        <v>15</v>
      </c>
      <c r="D1613">
        <v>43360509</v>
      </c>
      <c r="E1613" t="s">
        <v>1049</v>
      </c>
      <c r="F1613" t="s">
        <v>1048</v>
      </c>
      <c r="G1613" t="s">
        <v>894</v>
      </c>
      <c r="H1613">
        <v>0.97171700000000005</v>
      </c>
      <c r="I1613">
        <v>-0.164161</v>
      </c>
      <c r="J1613">
        <v>2.2454200000000001E-2</v>
      </c>
      <c r="K1613" s="6">
        <v>1.4999999999999999E-13</v>
      </c>
      <c r="L1613">
        <v>37359</v>
      </c>
    </row>
    <row r="1614" spans="1:12" x14ac:dyDescent="0.2">
      <c r="A1614" t="s">
        <v>882</v>
      </c>
      <c r="B1614" t="str">
        <f>VLOOKUP(Table2[[#This Row],[Metabolite ID]],Table18[],2,FALSE)</f>
        <v>Triglycerides in chylomicrons and extremely large VLDL</v>
      </c>
      <c r="C1614">
        <v>6</v>
      </c>
      <c r="D1614">
        <v>161081800</v>
      </c>
      <c r="E1614" t="s">
        <v>3963</v>
      </c>
      <c r="F1614" t="s">
        <v>894</v>
      </c>
      <c r="G1614" t="s">
        <v>1060</v>
      </c>
      <c r="H1614">
        <v>0.89508900000000002</v>
      </c>
      <c r="I1614">
        <v>-9.4205200000000003E-2</v>
      </c>
      <c r="J1614">
        <v>1.2848399999999999E-2</v>
      </c>
      <c r="K1614" s="6">
        <v>1.4999999999999999E-13</v>
      </c>
      <c r="L1614">
        <v>37359</v>
      </c>
    </row>
    <row r="1615" spans="1:12" x14ac:dyDescent="0.2">
      <c r="A1615" t="s">
        <v>776</v>
      </c>
      <c r="B1615" t="str">
        <f>VLOOKUP(Table2[[#This Row],[Metabolite ID]],Table18[],2,FALSE)</f>
        <v>Free cholesterol in large HDL</v>
      </c>
      <c r="C1615">
        <v>18</v>
      </c>
      <c r="D1615">
        <v>47169815</v>
      </c>
      <c r="E1615" t="s">
        <v>983</v>
      </c>
      <c r="F1615" t="s">
        <v>892</v>
      </c>
      <c r="G1615" t="s">
        <v>895</v>
      </c>
      <c r="H1615">
        <v>0.18962999999999999</v>
      </c>
      <c r="I1615">
        <v>-6.4242999999999995E-2</v>
      </c>
      <c r="J1615">
        <v>8.99405E-3</v>
      </c>
      <c r="K1615" s="6">
        <v>1.6E-13</v>
      </c>
      <c r="L1615">
        <v>37359</v>
      </c>
    </row>
    <row r="1616" spans="1:12" x14ac:dyDescent="0.2">
      <c r="A1616" t="s">
        <v>790</v>
      </c>
      <c r="B1616" t="str">
        <f>VLOOKUP(Table2[[#This Row],[Metabolite ID]],Table18[],2,FALSE)</f>
        <v>Free cholesterol in large VLDL</v>
      </c>
      <c r="C1616">
        <v>6</v>
      </c>
      <c r="D1616">
        <v>160964135</v>
      </c>
      <c r="E1616" t="s">
        <v>1035</v>
      </c>
      <c r="F1616" t="s">
        <v>895</v>
      </c>
      <c r="G1616" t="s">
        <v>894</v>
      </c>
      <c r="H1616">
        <v>0.92884800000000001</v>
      </c>
      <c r="I1616">
        <v>-9.9823200000000001E-2</v>
      </c>
      <c r="J1616">
        <v>1.36335E-2</v>
      </c>
      <c r="K1616" s="6">
        <v>1.6E-13</v>
      </c>
      <c r="L1616">
        <v>37359</v>
      </c>
    </row>
    <row r="1617" spans="1:12" x14ac:dyDescent="0.2">
      <c r="A1617" t="s">
        <v>793</v>
      </c>
      <c r="B1617" t="str">
        <f>VLOOKUP(Table2[[#This Row],[Metabolite ID]],Table18[],2,FALSE)</f>
        <v>Phospholipids in large VLDL</v>
      </c>
      <c r="C1617">
        <v>6</v>
      </c>
      <c r="D1617">
        <v>160964135</v>
      </c>
      <c r="E1617" t="s">
        <v>1035</v>
      </c>
      <c r="F1617" t="s">
        <v>895</v>
      </c>
      <c r="G1617" t="s">
        <v>894</v>
      </c>
      <c r="H1617">
        <v>0.92885200000000001</v>
      </c>
      <c r="I1617">
        <v>-9.9912500000000001E-2</v>
      </c>
      <c r="J1617">
        <v>1.3633299999999999E-2</v>
      </c>
      <c r="K1617" s="6">
        <v>1.6E-13</v>
      </c>
      <c r="L1617">
        <v>37359</v>
      </c>
    </row>
    <row r="1618" spans="1:12" x14ac:dyDescent="0.2">
      <c r="A1618" t="s">
        <v>791</v>
      </c>
      <c r="B1618" t="str">
        <f>VLOOKUP(Table2[[#This Row],[Metabolite ID]],Table18[],2,FALSE)</f>
        <v>Total lipids in large VLDL</v>
      </c>
      <c r="C1618">
        <v>6</v>
      </c>
      <c r="D1618">
        <v>160964135</v>
      </c>
      <c r="E1618" t="s">
        <v>1035</v>
      </c>
      <c r="F1618" t="s">
        <v>895</v>
      </c>
      <c r="G1618" t="s">
        <v>894</v>
      </c>
      <c r="H1618">
        <v>0.92884599999999995</v>
      </c>
      <c r="I1618">
        <v>-0.10054100000000001</v>
      </c>
      <c r="J1618">
        <v>1.36338E-2</v>
      </c>
      <c r="K1618" s="6">
        <v>1.7000000000000001E-13</v>
      </c>
      <c r="L1618">
        <v>37359</v>
      </c>
    </row>
    <row r="1619" spans="1:12" x14ac:dyDescent="0.2">
      <c r="A1619" t="s">
        <v>881</v>
      </c>
      <c r="B1619" t="str">
        <f>VLOOKUP(Table2[[#This Row],[Metabolite ID]],Table18[],2,FALSE)</f>
        <v>Phospholipids in chylomicrons and extremely large VLDL</v>
      </c>
      <c r="C1619">
        <v>6</v>
      </c>
      <c r="D1619">
        <v>160625299</v>
      </c>
      <c r="E1619" t="s">
        <v>1034</v>
      </c>
      <c r="F1619" t="s">
        <v>894</v>
      </c>
      <c r="G1619" t="s">
        <v>895</v>
      </c>
      <c r="H1619">
        <v>0.98946100000000003</v>
      </c>
      <c r="I1619">
        <v>0.26993299999999998</v>
      </c>
      <c r="J1619">
        <v>3.6640699999999998E-2</v>
      </c>
      <c r="K1619" s="6">
        <v>1.7000000000000001E-13</v>
      </c>
      <c r="L1619">
        <v>37359</v>
      </c>
    </row>
    <row r="1620" spans="1:12" x14ac:dyDescent="0.2">
      <c r="A1620" t="s">
        <v>822</v>
      </c>
      <c r="B1620" t="str">
        <f>VLOOKUP(Table2[[#This Row],[Metabolite ID]],Table18[],2,FALSE)</f>
        <v>Total triglycerides</v>
      </c>
      <c r="C1620">
        <v>15</v>
      </c>
      <c r="D1620">
        <v>43360509</v>
      </c>
      <c r="E1620" t="s">
        <v>1049</v>
      </c>
      <c r="F1620" t="s">
        <v>1048</v>
      </c>
      <c r="G1620" t="s">
        <v>894</v>
      </c>
      <c r="H1620">
        <v>0.97171700000000005</v>
      </c>
      <c r="I1620">
        <v>-0.16425200000000001</v>
      </c>
      <c r="J1620">
        <v>2.2464600000000001E-2</v>
      </c>
      <c r="K1620" s="6">
        <v>1.7999999999999999E-13</v>
      </c>
      <c r="L1620">
        <v>37359</v>
      </c>
    </row>
    <row r="1621" spans="1:12" x14ac:dyDescent="0.2">
      <c r="A1621" t="s">
        <v>837</v>
      </c>
      <c r="B1621" t="str">
        <f>VLOOKUP(Table2[[#This Row],[Metabolite ID]],Table18[],2,FALSE)</f>
        <v>Triglycerides in small LDL</v>
      </c>
      <c r="C1621">
        <v>15</v>
      </c>
      <c r="D1621">
        <v>58576226</v>
      </c>
      <c r="E1621" t="s">
        <v>3890</v>
      </c>
      <c r="F1621" t="s">
        <v>894</v>
      </c>
      <c r="G1621" t="s">
        <v>895</v>
      </c>
      <c r="H1621">
        <v>0.867753</v>
      </c>
      <c r="I1621">
        <v>7.7162499999999995E-2</v>
      </c>
      <c r="J1621">
        <v>1.0498499999999999E-2</v>
      </c>
      <c r="K1621" s="6">
        <v>1.7999999999999999E-13</v>
      </c>
      <c r="L1621">
        <v>37359</v>
      </c>
    </row>
    <row r="1622" spans="1:12" x14ac:dyDescent="0.2">
      <c r="A1622" t="s">
        <v>842</v>
      </c>
      <c r="B1622" t="str">
        <f>VLOOKUP(Table2[[#This Row],[Metabolite ID]],Table18[],2,FALSE)</f>
        <v>Total lipids in small VLDL</v>
      </c>
      <c r="C1622">
        <v>8</v>
      </c>
      <c r="D1622">
        <v>19813529</v>
      </c>
      <c r="E1622" t="s">
        <v>994</v>
      </c>
      <c r="F1622" t="s">
        <v>892</v>
      </c>
      <c r="G1622" t="s">
        <v>893</v>
      </c>
      <c r="H1622">
        <v>0.98156299999999996</v>
      </c>
      <c r="I1622">
        <v>-0.19184000000000001</v>
      </c>
      <c r="J1622">
        <v>2.6223900000000001E-2</v>
      </c>
      <c r="K1622" s="6">
        <v>1.7999999999999999E-13</v>
      </c>
      <c r="L1622">
        <v>37359</v>
      </c>
    </row>
    <row r="1623" spans="1:12" x14ac:dyDescent="0.2">
      <c r="A1623" t="s">
        <v>823</v>
      </c>
      <c r="B1623" t="str">
        <f>VLOOKUP(Table2[[#This Row],[Metabolite ID]],Table18[],2,FALSE)</f>
        <v>Saturated fatty acids</v>
      </c>
      <c r="C1623">
        <v>1</v>
      </c>
      <c r="D1623">
        <v>109817838</v>
      </c>
      <c r="E1623" t="s">
        <v>1068</v>
      </c>
      <c r="F1623" t="s">
        <v>895</v>
      </c>
      <c r="G1623" t="s">
        <v>894</v>
      </c>
      <c r="H1623">
        <v>0.21318999999999999</v>
      </c>
      <c r="I1623">
        <v>-6.2337099999999999E-2</v>
      </c>
      <c r="J1623">
        <v>8.5634700000000001E-3</v>
      </c>
      <c r="K1623" s="6">
        <v>1.9E-13</v>
      </c>
      <c r="L1623">
        <v>37359</v>
      </c>
    </row>
    <row r="1624" spans="1:12" x14ac:dyDescent="0.2">
      <c r="A1624" t="s">
        <v>848</v>
      </c>
      <c r="B1624" t="str">
        <f>VLOOKUP(Table2[[#This Row],[Metabolite ID]],Table18[],2,FALSE)</f>
        <v>Phosphoglycerides</v>
      </c>
      <c r="C1624">
        <v>2</v>
      </c>
      <c r="D1624">
        <v>20374158</v>
      </c>
      <c r="E1624" t="s">
        <v>3964</v>
      </c>
      <c r="F1624" t="s">
        <v>893</v>
      </c>
      <c r="G1624" t="s">
        <v>892</v>
      </c>
      <c r="H1624">
        <v>0.53057299999999996</v>
      </c>
      <c r="I1624">
        <v>5.0661100000000001E-2</v>
      </c>
      <c r="J1624">
        <v>7.0263900000000004E-3</v>
      </c>
      <c r="K1624" s="6">
        <v>1.9E-13</v>
      </c>
      <c r="L1624">
        <v>37359</v>
      </c>
    </row>
    <row r="1625" spans="1:12" x14ac:dyDescent="0.2">
      <c r="A1625" t="s">
        <v>868</v>
      </c>
      <c r="B1625" t="str">
        <f>VLOOKUP(Table2[[#This Row],[Metabolite ID]],Table18[],2,FALSE)</f>
        <v>Triglycerides in very large VLDL</v>
      </c>
      <c r="C1625">
        <v>6</v>
      </c>
      <c r="D1625">
        <v>161017363</v>
      </c>
      <c r="E1625" t="s">
        <v>1039</v>
      </c>
      <c r="F1625" t="s">
        <v>893</v>
      </c>
      <c r="G1625" t="s">
        <v>892</v>
      </c>
      <c r="H1625">
        <v>0.96576600000000001</v>
      </c>
      <c r="I1625">
        <v>0.14255000000000001</v>
      </c>
      <c r="J1625">
        <v>1.9523800000000001E-2</v>
      </c>
      <c r="K1625" s="6">
        <v>1.9E-13</v>
      </c>
      <c r="L1625">
        <v>37359</v>
      </c>
    </row>
    <row r="1626" spans="1:12" x14ac:dyDescent="0.2">
      <c r="A1626" t="s">
        <v>792</v>
      </c>
      <c r="B1626" t="str">
        <f>VLOOKUP(Table2[[#This Row],[Metabolite ID]],Table18[],2,FALSE)</f>
        <v>Concentration of large VLDL particles</v>
      </c>
      <c r="C1626">
        <v>6</v>
      </c>
      <c r="D1626">
        <v>160964135</v>
      </c>
      <c r="E1626" t="s">
        <v>1035</v>
      </c>
      <c r="F1626" t="s">
        <v>895</v>
      </c>
      <c r="G1626" t="s">
        <v>894</v>
      </c>
      <c r="H1626">
        <v>0.92884599999999995</v>
      </c>
      <c r="I1626">
        <v>-0.100355</v>
      </c>
      <c r="J1626">
        <v>1.36338E-2</v>
      </c>
      <c r="K1626" s="6">
        <v>2.0000000000000001E-13</v>
      </c>
      <c r="L1626">
        <v>37359</v>
      </c>
    </row>
    <row r="1627" spans="1:12" x14ac:dyDescent="0.2">
      <c r="A1627" t="s">
        <v>852</v>
      </c>
      <c r="B1627" t="str">
        <f>VLOOKUP(Table2[[#This Row],[Metabolite ID]],Table18[],2,FALSE)</f>
        <v>VLDL cholesterol</v>
      </c>
      <c r="C1627">
        <v>7</v>
      </c>
      <c r="D1627">
        <v>73026378</v>
      </c>
      <c r="E1627" t="s">
        <v>1074</v>
      </c>
      <c r="F1627" t="s">
        <v>894</v>
      </c>
      <c r="G1627" t="s">
        <v>895</v>
      </c>
      <c r="H1627">
        <v>0.83916000000000002</v>
      </c>
      <c r="I1627">
        <v>6.8374000000000004E-2</v>
      </c>
      <c r="J1627">
        <v>9.5364000000000004E-3</v>
      </c>
      <c r="K1627" s="6">
        <v>2.0000000000000001E-13</v>
      </c>
      <c r="L1627">
        <v>37359</v>
      </c>
    </row>
    <row r="1628" spans="1:12" x14ac:dyDescent="0.2">
      <c r="A1628" t="s">
        <v>854</v>
      </c>
      <c r="B1628" t="str">
        <f>VLOOKUP(Table2[[#This Row],[Metabolite ID]],Table18[],2,FALSE)</f>
        <v>Triglycerides in VLDL</v>
      </c>
      <c r="C1628">
        <v>17</v>
      </c>
      <c r="D1628">
        <v>41926126</v>
      </c>
      <c r="E1628" t="s">
        <v>1012</v>
      </c>
      <c r="F1628" t="s">
        <v>894</v>
      </c>
      <c r="G1628" t="s">
        <v>895</v>
      </c>
      <c r="H1628">
        <v>0.96820499999999998</v>
      </c>
      <c r="I1628">
        <v>-0.148149</v>
      </c>
      <c r="J1628">
        <v>2.0201500000000001E-2</v>
      </c>
      <c r="K1628" s="6">
        <v>2.0000000000000001E-13</v>
      </c>
      <c r="L1628">
        <v>37359</v>
      </c>
    </row>
    <row r="1629" spans="1:12" x14ac:dyDescent="0.2">
      <c r="A1629" t="s">
        <v>865</v>
      </c>
      <c r="B1629" t="str">
        <f>VLOOKUP(Table2[[#This Row],[Metabolite ID]],Table18[],2,FALSE)</f>
        <v>Total lipids in very large VLDL</v>
      </c>
      <c r="C1629">
        <v>6</v>
      </c>
      <c r="D1629">
        <v>161017363</v>
      </c>
      <c r="E1629" t="s">
        <v>1039</v>
      </c>
      <c r="F1629" t="s">
        <v>893</v>
      </c>
      <c r="G1629" t="s">
        <v>892</v>
      </c>
      <c r="H1629">
        <v>0.96577400000000002</v>
      </c>
      <c r="I1629">
        <v>0.14216599999999999</v>
      </c>
      <c r="J1629">
        <v>1.9517900000000001E-2</v>
      </c>
      <c r="K1629" s="6">
        <v>2.0000000000000001E-13</v>
      </c>
      <c r="L1629">
        <v>37359</v>
      </c>
    </row>
    <row r="1630" spans="1:12" x14ac:dyDescent="0.2">
      <c r="A1630" t="s">
        <v>866</v>
      </c>
      <c r="B1630" t="str">
        <f>VLOOKUP(Table2[[#This Row],[Metabolite ID]],Table18[],2,FALSE)</f>
        <v>Concentration of very large VLDL particles</v>
      </c>
      <c r="C1630">
        <v>6</v>
      </c>
      <c r="D1630">
        <v>161017363</v>
      </c>
      <c r="E1630" t="s">
        <v>1039</v>
      </c>
      <c r="F1630" t="s">
        <v>893</v>
      </c>
      <c r="G1630" t="s">
        <v>892</v>
      </c>
      <c r="H1630">
        <v>0.96577400000000002</v>
      </c>
      <c r="I1630">
        <v>0.14219100000000001</v>
      </c>
      <c r="J1630">
        <v>1.9517900000000001E-2</v>
      </c>
      <c r="K1630" s="6">
        <v>2.0000000000000001E-13</v>
      </c>
      <c r="L1630">
        <v>37359</v>
      </c>
    </row>
    <row r="1631" spans="1:12" x14ac:dyDescent="0.2">
      <c r="A1631" t="s">
        <v>794</v>
      </c>
      <c r="B1631" t="str">
        <f>VLOOKUP(Table2[[#This Row],[Metabolite ID]],Table18[],2,FALSE)</f>
        <v>Triglycerides in large VLDL</v>
      </c>
      <c r="C1631">
        <v>11</v>
      </c>
      <c r="D1631">
        <v>61581764</v>
      </c>
      <c r="E1631" t="s">
        <v>1046</v>
      </c>
      <c r="F1631" t="s">
        <v>895</v>
      </c>
      <c r="G1631" t="s">
        <v>894</v>
      </c>
      <c r="H1631">
        <v>0.69042199999999998</v>
      </c>
      <c r="I1631">
        <v>-5.68636E-2</v>
      </c>
      <c r="J1631">
        <v>7.5615600000000002E-3</v>
      </c>
      <c r="K1631" s="6">
        <v>2.0999999999999999E-13</v>
      </c>
      <c r="L1631">
        <v>37359</v>
      </c>
    </row>
    <row r="1632" spans="1:12" x14ac:dyDescent="0.2">
      <c r="A1632" t="s">
        <v>822</v>
      </c>
      <c r="B1632" t="str">
        <f>VLOOKUP(Table2[[#This Row],[Metabolite ID]],Table18[],2,FALSE)</f>
        <v>Total triglycerides</v>
      </c>
      <c r="C1632">
        <v>15</v>
      </c>
      <c r="D1632">
        <v>44564692</v>
      </c>
      <c r="E1632" t="s">
        <v>1051</v>
      </c>
      <c r="F1632" t="s">
        <v>892</v>
      </c>
      <c r="G1632" t="s">
        <v>893</v>
      </c>
      <c r="H1632">
        <v>0.97103799999999996</v>
      </c>
      <c r="I1632">
        <v>-0.15901399999999999</v>
      </c>
      <c r="J1632">
        <v>2.1300199999999998E-2</v>
      </c>
      <c r="K1632" s="6">
        <v>2.0999999999999999E-13</v>
      </c>
      <c r="L1632">
        <v>37359</v>
      </c>
    </row>
    <row r="1633" spans="1:12" x14ac:dyDescent="0.2">
      <c r="A1633" t="s">
        <v>837</v>
      </c>
      <c r="B1633" t="str">
        <f>VLOOKUP(Table2[[#This Row],[Metabolite ID]],Table18[],2,FALSE)</f>
        <v>Triglycerides in small LDL</v>
      </c>
      <c r="C1633">
        <v>1</v>
      </c>
      <c r="D1633">
        <v>63159212</v>
      </c>
      <c r="E1633" t="s">
        <v>3932</v>
      </c>
      <c r="F1633" t="s">
        <v>1020</v>
      </c>
      <c r="G1633" t="s">
        <v>895</v>
      </c>
      <c r="H1633">
        <v>0.35225800000000002</v>
      </c>
      <c r="I1633">
        <v>-5.37901E-2</v>
      </c>
      <c r="J1633">
        <v>7.3438499999999999E-3</v>
      </c>
      <c r="K1633" s="6">
        <v>2.0999999999999999E-13</v>
      </c>
      <c r="L1633">
        <v>37359</v>
      </c>
    </row>
    <row r="1634" spans="1:12" x14ac:dyDescent="0.2">
      <c r="A1634" t="s">
        <v>843</v>
      </c>
      <c r="B1634" t="str">
        <f>VLOOKUP(Table2[[#This Row],[Metabolite ID]],Table18[],2,FALSE)</f>
        <v>Concentration of small VLDL particles</v>
      </c>
      <c r="C1634">
        <v>11</v>
      </c>
      <c r="D1634">
        <v>116714293</v>
      </c>
      <c r="E1634" t="s">
        <v>3935</v>
      </c>
      <c r="F1634" t="s">
        <v>892</v>
      </c>
      <c r="G1634" t="s">
        <v>893</v>
      </c>
      <c r="H1634">
        <v>0.98784799999999995</v>
      </c>
      <c r="I1634">
        <v>-0.25637300000000002</v>
      </c>
      <c r="J1634">
        <v>3.4636500000000001E-2</v>
      </c>
      <c r="K1634" s="6">
        <v>2.0999999999999999E-13</v>
      </c>
      <c r="L1634">
        <v>37359</v>
      </c>
    </row>
    <row r="1635" spans="1:12" x14ac:dyDescent="0.2">
      <c r="A1635" t="s">
        <v>848</v>
      </c>
      <c r="B1635" t="str">
        <f>VLOOKUP(Table2[[#This Row],[Metabolite ID]],Table18[],2,FALSE)</f>
        <v>Phosphoglycerides</v>
      </c>
      <c r="C1635">
        <v>18</v>
      </c>
      <c r="D1635">
        <v>46578242</v>
      </c>
      <c r="E1635" t="s">
        <v>1013</v>
      </c>
      <c r="F1635" t="s">
        <v>894</v>
      </c>
      <c r="G1635" t="s">
        <v>892</v>
      </c>
      <c r="H1635">
        <v>0.98860300000000001</v>
      </c>
      <c r="I1635">
        <v>-0.254411</v>
      </c>
      <c r="J1635">
        <v>3.5223499999999998E-2</v>
      </c>
      <c r="K1635" s="6">
        <v>2.2999999999999998E-13</v>
      </c>
      <c r="L1635">
        <v>37359</v>
      </c>
    </row>
    <row r="1636" spans="1:12" x14ac:dyDescent="0.2">
      <c r="A1636" t="s">
        <v>856</v>
      </c>
      <c r="B1636" t="str">
        <f>VLOOKUP(Table2[[#This Row],[Metabolite ID]],Table18[],2,FALSE)</f>
        <v>Cholesteryl esters in very large HDL</v>
      </c>
      <c r="C1636">
        <v>18</v>
      </c>
      <c r="D1636">
        <v>47182664</v>
      </c>
      <c r="E1636" t="s">
        <v>1016</v>
      </c>
      <c r="F1636" t="s">
        <v>892</v>
      </c>
      <c r="G1636" t="s">
        <v>893</v>
      </c>
      <c r="H1636">
        <v>0.221557</v>
      </c>
      <c r="I1636">
        <v>-6.2709200000000007E-2</v>
      </c>
      <c r="J1636">
        <v>8.7372500000000002E-3</v>
      </c>
      <c r="K1636" s="6">
        <v>2.2999999999999998E-13</v>
      </c>
      <c r="L1636">
        <v>37359</v>
      </c>
    </row>
    <row r="1637" spans="1:12" x14ac:dyDescent="0.2">
      <c r="A1637" t="s">
        <v>876</v>
      </c>
      <c r="B1637" t="str">
        <f>VLOOKUP(Table2[[#This Row],[Metabolite ID]],Table18[],2,FALSE)</f>
        <v>Cholesterol in chylomicrons and extremely large VLDL</v>
      </c>
      <c r="C1637">
        <v>19</v>
      </c>
      <c r="D1637">
        <v>19432290</v>
      </c>
      <c r="E1637" t="s">
        <v>1056</v>
      </c>
      <c r="F1637" t="s">
        <v>1053</v>
      </c>
      <c r="G1637" t="s">
        <v>892</v>
      </c>
      <c r="H1637">
        <v>0.93119200000000002</v>
      </c>
      <c r="I1637">
        <v>0.10220600000000001</v>
      </c>
      <c r="J1637">
        <v>1.4015700000000001E-2</v>
      </c>
      <c r="K1637" s="6">
        <v>2.2999999999999998E-13</v>
      </c>
      <c r="L1637">
        <v>37359</v>
      </c>
    </row>
    <row r="1638" spans="1:12" x14ac:dyDescent="0.2">
      <c r="A1638" t="s">
        <v>789</v>
      </c>
      <c r="B1638" t="str">
        <f>VLOOKUP(Table2[[#This Row],[Metabolite ID]],Table18[],2,FALSE)</f>
        <v>Cholesteryl esters in large VLDL</v>
      </c>
      <c r="C1638">
        <v>6</v>
      </c>
      <c r="D1638">
        <v>160964135</v>
      </c>
      <c r="E1638" t="s">
        <v>1035</v>
      </c>
      <c r="F1638" t="s">
        <v>895</v>
      </c>
      <c r="G1638" t="s">
        <v>894</v>
      </c>
      <c r="H1638">
        <v>0.92883599999999999</v>
      </c>
      <c r="I1638">
        <v>-9.9541500000000005E-2</v>
      </c>
      <c r="J1638">
        <v>1.3633599999999999E-2</v>
      </c>
      <c r="K1638" s="6">
        <v>2.3999999999999999E-13</v>
      </c>
      <c r="L1638">
        <v>37359</v>
      </c>
    </row>
    <row r="1639" spans="1:12" x14ac:dyDescent="0.2">
      <c r="A1639" t="s">
        <v>810</v>
      </c>
      <c r="B1639" t="str">
        <f>VLOOKUP(Table2[[#This Row],[Metabolite ID]],Table18[],2,FALSE)</f>
        <v>Cholesterol in medium VLDL</v>
      </c>
      <c r="C1639">
        <v>7</v>
      </c>
      <c r="D1639">
        <v>73020301</v>
      </c>
      <c r="E1639" t="s">
        <v>1042</v>
      </c>
      <c r="F1639" t="s">
        <v>895</v>
      </c>
      <c r="G1639" t="s">
        <v>894</v>
      </c>
      <c r="H1639">
        <v>4.3948800000000003E-2</v>
      </c>
      <c r="I1639">
        <v>0.122836</v>
      </c>
      <c r="J1639">
        <v>1.7250100000000001E-2</v>
      </c>
      <c r="K1639" s="6">
        <v>2.3999999999999999E-13</v>
      </c>
      <c r="L1639">
        <v>37359</v>
      </c>
    </row>
    <row r="1640" spans="1:12" x14ac:dyDescent="0.2">
      <c r="A1640" t="s">
        <v>826</v>
      </c>
      <c r="B1640" t="str">
        <f>VLOOKUP(Table2[[#This Row],[Metabolite ID]],Table18[],2,FALSE)</f>
        <v>Free cholesterol in small HDL</v>
      </c>
      <c r="C1640">
        <v>7</v>
      </c>
      <c r="D1640">
        <v>72915521</v>
      </c>
      <c r="E1640" t="s">
        <v>981</v>
      </c>
      <c r="F1640" t="s">
        <v>893</v>
      </c>
      <c r="G1640" t="s">
        <v>894</v>
      </c>
      <c r="H1640">
        <v>0.87845099999999998</v>
      </c>
      <c r="I1640">
        <v>7.8523700000000002E-2</v>
      </c>
      <c r="J1640">
        <v>1.0762300000000001E-2</v>
      </c>
      <c r="K1640" s="6">
        <v>2.3999999999999999E-13</v>
      </c>
      <c r="L1640">
        <v>37359</v>
      </c>
    </row>
    <row r="1641" spans="1:12" x14ac:dyDescent="0.2">
      <c r="A1641" t="s">
        <v>841</v>
      </c>
      <c r="B1641" t="str">
        <f>VLOOKUP(Table2[[#This Row],[Metabolite ID]],Table18[],2,FALSE)</f>
        <v>Free cholesterol in small VLDL</v>
      </c>
      <c r="C1641">
        <v>6</v>
      </c>
      <c r="D1641">
        <v>161111700</v>
      </c>
      <c r="E1641" t="s">
        <v>1099</v>
      </c>
      <c r="F1641" t="s">
        <v>894</v>
      </c>
      <c r="G1641" t="s">
        <v>895</v>
      </c>
      <c r="H1641">
        <v>0.98442099999999999</v>
      </c>
      <c r="I1641">
        <v>0.219967</v>
      </c>
      <c r="J1641">
        <v>2.9941099999999998E-2</v>
      </c>
      <c r="K1641" s="6">
        <v>2.3999999999999999E-13</v>
      </c>
      <c r="L1641">
        <v>37359</v>
      </c>
    </row>
    <row r="1642" spans="1:12" x14ac:dyDescent="0.2">
      <c r="A1642" t="s">
        <v>789</v>
      </c>
      <c r="B1642" t="str">
        <f>VLOOKUP(Table2[[#This Row],[Metabolite ID]],Table18[],2,FALSE)</f>
        <v>Cholesteryl esters in large VLDL</v>
      </c>
      <c r="C1642">
        <v>11</v>
      </c>
      <c r="D1642">
        <v>116916060</v>
      </c>
      <c r="E1642" t="s">
        <v>3965</v>
      </c>
      <c r="F1642" t="s">
        <v>893</v>
      </c>
      <c r="G1642" t="s">
        <v>894</v>
      </c>
      <c r="H1642">
        <v>0.98758599999999996</v>
      </c>
      <c r="I1642">
        <v>-0.26171299999999997</v>
      </c>
      <c r="J1642">
        <v>3.5277799999999998E-2</v>
      </c>
      <c r="K1642" s="6">
        <v>2.4999999999999999E-13</v>
      </c>
      <c r="L1642">
        <v>37359</v>
      </c>
    </row>
    <row r="1643" spans="1:12" x14ac:dyDescent="0.2">
      <c r="A1643" t="s">
        <v>816</v>
      </c>
      <c r="B1643" t="str">
        <f>VLOOKUP(Table2[[#This Row],[Metabolite ID]],Table18[],2,FALSE)</f>
        <v>Triglycerides in medium VLDL</v>
      </c>
      <c r="C1643">
        <v>11</v>
      </c>
      <c r="D1643">
        <v>116714293</v>
      </c>
      <c r="E1643" t="s">
        <v>3935</v>
      </c>
      <c r="F1643" t="s">
        <v>892</v>
      </c>
      <c r="G1643" t="s">
        <v>893</v>
      </c>
      <c r="H1643">
        <v>0.98784799999999995</v>
      </c>
      <c r="I1643">
        <v>-0.25709399999999999</v>
      </c>
      <c r="J1643">
        <v>3.46746E-2</v>
      </c>
      <c r="K1643" s="6">
        <v>2.4999999999999999E-13</v>
      </c>
      <c r="L1643">
        <v>37359</v>
      </c>
    </row>
    <row r="1644" spans="1:12" x14ac:dyDescent="0.2">
      <c r="A1644" t="s">
        <v>853</v>
      </c>
      <c r="B1644" t="str">
        <f>VLOOKUP(Table2[[#This Row],[Metabolite ID]],Table18[],2,FALSE)</f>
        <v>Average diameter for VLDL particles</v>
      </c>
      <c r="C1644">
        <v>6</v>
      </c>
      <c r="D1644">
        <v>160964135</v>
      </c>
      <c r="E1644" t="s">
        <v>1035</v>
      </c>
      <c r="F1644" t="s">
        <v>895</v>
      </c>
      <c r="G1644" t="s">
        <v>894</v>
      </c>
      <c r="H1644">
        <v>0.92884800000000001</v>
      </c>
      <c r="I1644">
        <v>-0.102503</v>
      </c>
      <c r="J1644">
        <v>1.36317E-2</v>
      </c>
      <c r="K1644" s="6">
        <v>2.4999999999999999E-13</v>
      </c>
      <c r="L1644">
        <v>37359</v>
      </c>
    </row>
    <row r="1645" spans="1:12" x14ac:dyDescent="0.2">
      <c r="A1645" t="s">
        <v>790</v>
      </c>
      <c r="B1645" t="str">
        <f>VLOOKUP(Table2[[#This Row],[Metabolite ID]],Table18[],2,FALSE)</f>
        <v>Free cholesterol in large VLDL</v>
      </c>
      <c r="C1645">
        <v>6</v>
      </c>
      <c r="D1645">
        <v>161659369</v>
      </c>
      <c r="E1645" t="s">
        <v>1040</v>
      </c>
      <c r="F1645" t="s">
        <v>894</v>
      </c>
      <c r="G1645" t="s">
        <v>893</v>
      </c>
      <c r="H1645">
        <v>0.984483</v>
      </c>
      <c r="I1645">
        <v>0.21734600000000001</v>
      </c>
      <c r="J1645">
        <v>2.97849E-2</v>
      </c>
      <c r="K1645" s="6">
        <v>2.6E-13</v>
      </c>
      <c r="L1645">
        <v>37359</v>
      </c>
    </row>
    <row r="1646" spans="1:12" x14ac:dyDescent="0.2">
      <c r="A1646" t="s">
        <v>830</v>
      </c>
      <c r="B1646" t="str">
        <f>VLOOKUP(Table2[[#This Row],[Metabolite ID]],Table18[],2,FALSE)</f>
        <v>Triglycerides in small HDL</v>
      </c>
      <c r="C1646">
        <v>2</v>
      </c>
      <c r="D1646">
        <v>21221035</v>
      </c>
      <c r="E1646" t="s">
        <v>1024</v>
      </c>
      <c r="F1646" t="s">
        <v>892</v>
      </c>
      <c r="G1646" t="s">
        <v>894</v>
      </c>
      <c r="H1646">
        <v>0.20685000000000001</v>
      </c>
      <c r="I1646">
        <v>-6.4067600000000002E-2</v>
      </c>
      <c r="J1646">
        <v>8.6303500000000002E-3</v>
      </c>
      <c r="K1646" s="6">
        <v>2.6E-13</v>
      </c>
      <c r="L1646">
        <v>37359</v>
      </c>
    </row>
    <row r="1647" spans="1:12" x14ac:dyDescent="0.2">
      <c r="A1647" t="s">
        <v>854</v>
      </c>
      <c r="B1647" t="str">
        <f>VLOOKUP(Table2[[#This Row],[Metabolite ID]],Table18[],2,FALSE)</f>
        <v>Triglycerides in VLDL</v>
      </c>
      <c r="C1647">
        <v>6</v>
      </c>
      <c r="D1647">
        <v>160964135</v>
      </c>
      <c r="E1647" t="s">
        <v>1035</v>
      </c>
      <c r="F1647" t="s">
        <v>895</v>
      </c>
      <c r="G1647" t="s">
        <v>894</v>
      </c>
      <c r="H1647">
        <v>0.92884800000000001</v>
      </c>
      <c r="I1647">
        <v>-9.9680900000000003E-2</v>
      </c>
      <c r="J1647">
        <v>1.36226E-2</v>
      </c>
      <c r="K1647" s="6">
        <v>2.6E-13</v>
      </c>
      <c r="L1647">
        <v>37359</v>
      </c>
    </row>
    <row r="1648" spans="1:12" x14ac:dyDescent="0.2">
      <c r="A1648" t="s">
        <v>862</v>
      </c>
      <c r="B1648" t="str">
        <f>VLOOKUP(Table2[[#This Row],[Metabolite ID]],Table18[],2,FALSE)</f>
        <v>Cholesterol in very large VLDL</v>
      </c>
      <c r="C1648">
        <v>19</v>
      </c>
      <c r="D1648">
        <v>19432290</v>
      </c>
      <c r="E1648" t="s">
        <v>1056</v>
      </c>
      <c r="F1648" t="s">
        <v>1053</v>
      </c>
      <c r="G1648" t="s">
        <v>892</v>
      </c>
      <c r="H1648">
        <v>0.93118699999999999</v>
      </c>
      <c r="I1648">
        <v>0.10195700000000001</v>
      </c>
      <c r="J1648">
        <v>1.4015E-2</v>
      </c>
      <c r="K1648" s="6">
        <v>2.6E-13</v>
      </c>
      <c r="L1648">
        <v>37359</v>
      </c>
    </row>
    <row r="1649" spans="1:12" x14ac:dyDescent="0.2">
      <c r="A1649" t="s">
        <v>830</v>
      </c>
      <c r="B1649" t="str">
        <f>VLOOKUP(Table2[[#This Row],[Metabolite ID]],Table18[],2,FALSE)</f>
        <v>Triglycerides in small HDL</v>
      </c>
      <c r="C1649">
        <v>6</v>
      </c>
      <c r="D1649">
        <v>161111700</v>
      </c>
      <c r="E1649" t="s">
        <v>1099</v>
      </c>
      <c r="F1649" t="s">
        <v>894</v>
      </c>
      <c r="G1649" t="s">
        <v>895</v>
      </c>
      <c r="H1649">
        <v>0.98441999999999996</v>
      </c>
      <c r="I1649">
        <v>0.21649499999999999</v>
      </c>
      <c r="J1649">
        <v>2.9987300000000001E-2</v>
      </c>
      <c r="K1649" s="6">
        <v>2.7000000000000001E-13</v>
      </c>
      <c r="L1649">
        <v>37359</v>
      </c>
    </row>
    <row r="1650" spans="1:12" x14ac:dyDescent="0.2">
      <c r="A1650" t="s">
        <v>843</v>
      </c>
      <c r="B1650" t="str">
        <f>VLOOKUP(Table2[[#This Row],[Metabolite ID]],Table18[],2,FALSE)</f>
        <v>Concentration of small VLDL particles</v>
      </c>
      <c r="C1650">
        <v>1</v>
      </c>
      <c r="D1650">
        <v>109817838</v>
      </c>
      <c r="E1650" t="s">
        <v>1068</v>
      </c>
      <c r="F1650" t="s">
        <v>895</v>
      </c>
      <c r="G1650" t="s">
        <v>894</v>
      </c>
      <c r="H1650">
        <v>0.21329799999999999</v>
      </c>
      <c r="I1650">
        <v>-6.12737E-2</v>
      </c>
      <c r="J1650">
        <v>8.4909500000000006E-3</v>
      </c>
      <c r="K1650" s="6">
        <v>2.8000000000000002E-13</v>
      </c>
      <c r="L1650">
        <v>37359</v>
      </c>
    </row>
    <row r="1651" spans="1:12" x14ac:dyDescent="0.2">
      <c r="A1651" t="s">
        <v>794</v>
      </c>
      <c r="B1651" t="str">
        <f>VLOOKUP(Table2[[#This Row],[Metabolite ID]],Table18[],2,FALSE)</f>
        <v>Triglycerides in large VLDL</v>
      </c>
      <c r="C1651">
        <v>6</v>
      </c>
      <c r="D1651">
        <v>160964135</v>
      </c>
      <c r="E1651" t="s">
        <v>1035</v>
      </c>
      <c r="F1651" t="s">
        <v>895</v>
      </c>
      <c r="G1651" t="s">
        <v>894</v>
      </c>
      <c r="H1651">
        <v>0.92884299999999997</v>
      </c>
      <c r="I1651">
        <v>-9.95365E-2</v>
      </c>
      <c r="J1651">
        <v>1.36317E-2</v>
      </c>
      <c r="K1651" s="6">
        <v>2.8999999999999998E-13</v>
      </c>
      <c r="L1651">
        <v>37359</v>
      </c>
    </row>
    <row r="1652" spans="1:12" x14ac:dyDescent="0.2">
      <c r="A1652" t="s">
        <v>796</v>
      </c>
      <c r="B1652" t="str">
        <f>VLOOKUP(Table2[[#This Row],[Metabolite ID]],Table18[],2,FALSE)</f>
        <v>Cholesteryl esters in medium HDL</v>
      </c>
      <c r="C1652">
        <v>1</v>
      </c>
      <c r="D1652">
        <v>161194641</v>
      </c>
      <c r="E1652" t="s">
        <v>978</v>
      </c>
      <c r="F1652" t="s">
        <v>892</v>
      </c>
      <c r="G1652" t="s">
        <v>893</v>
      </c>
      <c r="H1652">
        <v>0.382129</v>
      </c>
      <c r="I1652">
        <v>-5.3429400000000002E-2</v>
      </c>
      <c r="J1652">
        <v>7.2858799999999998E-3</v>
      </c>
      <c r="K1652" s="6">
        <v>2.8999999999999998E-13</v>
      </c>
      <c r="L1652">
        <v>37359</v>
      </c>
    </row>
    <row r="1653" spans="1:12" x14ac:dyDescent="0.2">
      <c r="A1653" t="s">
        <v>816</v>
      </c>
      <c r="B1653" t="str">
        <f>VLOOKUP(Table2[[#This Row],[Metabolite ID]],Table18[],2,FALSE)</f>
        <v>Triglycerides in medium VLDL</v>
      </c>
      <c r="C1653">
        <v>7</v>
      </c>
      <c r="D1653">
        <v>73020301</v>
      </c>
      <c r="E1653" t="s">
        <v>1042</v>
      </c>
      <c r="F1653" t="s">
        <v>895</v>
      </c>
      <c r="G1653" t="s">
        <v>894</v>
      </c>
      <c r="H1653">
        <v>4.3948800000000003E-2</v>
      </c>
      <c r="I1653">
        <v>0.120911</v>
      </c>
      <c r="J1653">
        <v>1.72485E-2</v>
      </c>
      <c r="K1653" s="6">
        <v>2.9999999999999998E-13</v>
      </c>
      <c r="L1653">
        <v>37359</v>
      </c>
    </row>
    <row r="1654" spans="1:12" x14ac:dyDescent="0.2">
      <c r="A1654" t="s">
        <v>758</v>
      </c>
      <c r="B1654" t="str">
        <f>VLOOKUP(Table2[[#This Row],[Metabolite ID]],Table18[],2,FALSE)</f>
        <v>Average diameter for HDL particles</v>
      </c>
      <c r="C1654">
        <v>2</v>
      </c>
      <c r="D1654">
        <v>21226560</v>
      </c>
      <c r="E1654" t="s">
        <v>988</v>
      </c>
      <c r="F1654" t="s">
        <v>892</v>
      </c>
      <c r="G1654" t="s">
        <v>893</v>
      </c>
      <c r="H1654">
        <v>0.20594699999999999</v>
      </c>
      <c r="I1654">
        <v>6.2138899999999997E-2</v>
      </c>
      <c r="J1654">
        <v>8.5872099999999996E-3</v>
      </c>
      <c r="K1654" s="6">
        <v>3.0999999999999999E-13</v>
      </c>
      <c r="L1654">
        <v>37359</v>
      </c>
    </row>
    <row r="1655" spans="1:12" x14ac:dyDescent="0.2">
      <c r="A1655" t="s">
        <v>758</v>
      </c>
      <c r="B1655" t="str">
        <f>VLOOKUP(Table2[[#This Row],[Metabolite ID]],Table18[],2,FALSE)</f>
        <v>Average diameter for HDL particles</v>
      </c>
      <c r="C1655">
        <v>19</v>
      </c>
      <c r="D1655">
        <v>45470344</v>
      </c>
      <c r="E1655" t="s">
        <v>3938</v>
      </c>
      <c r="F1655" t="s">
        <v>894</v>
      </c>
      <c r="G1655" t="s">
        <v>895</v>
      </c>
      <c r="H1655">
        <v>0.50217599999999996</v>
      </c>
      <c r="I1655">
        <v>5.0982E-2</v>
      </c>
      <c r="J1655">
        <v>7.0115000000000004E-3</v>
      </c>
      <c r="K1655" s="6">
        <v>3.0999999999999999E-13</v>
      </c>
      <c r="L1655">
        <v>37359</v>
      </c>
    </row>
    <row r="1656" spans="1:12" x14ac:dyDescent="0.2">
      <c r="A1656" t="s">
        <v>857</v>
      </c>
      <c r="B1656" t="str">
        <f>VLOOKUP(Table2[[#This Row],[Metabolite ID]],Table18[],2,FALSE)</f>
        <v>Free cholesterol in very large HDL</v>
      </c>
      <c r="C1656">
        <v>18</v>
      </c>
      <c r="D1656">
        <v>47181668</v>
      </c>
      <c r="E1656" t="s">
        <v>3966</v>
      </c>
      <c r="F1656" t="s">
        <v>892</v>
      </c>
      <c r="G1656" t="s">
        <v>895</v>
      </c>
      <c r="H1656">
        <v>0.17186699999999999</v>
      </c>
      <c r="I1656">
        <v>-6.6177100000000003E-2</v>
      </c>
      <c r="J1656">
        <v>9.3548199999999998E-3</v>
      </c>
      <c r="K1656" s="6">
        <v>3.2E-13</v>
      </c>
      <c r="L1656">
        <v>37359</v>
      </c>
    </row>
    <row r="1657" spans="1:12" x14ac:dyDescent="0.2">
      <c r="A1657" t="s">
        <v>772</v>
      </c>
      <c r="B1657" t="str">
        <f>VLOOKUP(Table2[[#This Row],[Metabolite ID]],Table18[],2,FALSE)</f>
        <v>Triglycerides in LDL</v>
      </c>
      <c r="C1657">
        <v>9</v>
      </c>
      <c r="D1657">
        <v>107665739</v>
      </c>
      <c r="E1657" t="s">
        <v>3951</v>
      </c>
      <c r="F1657" t="s">
        <v>893</v>
      </c>
      <c r="G1657" t="s">
        <v>892</v>
      </c>
      <c r="H1657">
        <v>0.74949100000000002</v>
      </c>
      <c r="I1657">
        <v>5.63356E-2</v>
      </c>
      <c r="J1657">
        <v>8.1360300000000007E-3</v>
      </c>
      <c r="K1657" s="6">
        <v>3.3000000000000001E-13</v>
      </c>
      <c r="L1657">
        <v>37359</v>
      </c>
    </row>
    <row r="1658" spans="1:12" x14ac:dyDescent="0.2">
      <c r="A1658" t="s">
        <v>853</v>
      </c>
      <c r="B1658" t="str">
        <f>VLOOKUP(Table2[[#This Row],[Metabolite ID]],Table18[],2,FALSE)</f>
        <v>Average diameter for VLDL particles</v>
      </c>
      <c r="C1658">
        <v>11</v>
      </c>
      <c r="D1658">
        <v>117175658</v>
      </c>
      <c r="E1658" t="s">
        <v>1047</v>
      </c>
      <c r="F1658" t="s">
        <v>893</v>
      </c>
      <c r="G1658" t="s">
        <v>892</v>
      </c>
      <c r="H1658">
        <v>0.97366900000000001</v>
      </c>
      <c r="I1658">
        <v>-0.16292499999999999</v>
      </c>
      <c r="J1658">
        <v>2.2175400000000001E-2</v>
      </c>
      <c r="K1658" s="6">
        <v>3.3000000000000001E-13</v>
      </c>
      <c r="L1658">
        <v>37359</v>
      </c>
    </row>
    <row r="1659" spans="1:12" x14ac:dyDescent="0.2">
      <c r="A1659" t="s">
        <v>848</v>
      </c>
      <c r="B1659" t="str">
        <f>VLOOKUP(Table2[[#This Row],[Metabolite ID]],Table18[],2,FALSE)</f>
        <v>Phosphoglycerides</v>
      </c>
      <c r="C1659">
        <v>11</v>
      </c>
      <c r="D1659">
        <v>116701535</v>
      </c>
      <c r="E1659" t="s">
        <v>3967</v>
      </c>
      <c r="F1659" t="s">
        <v>895</v>
      </c>
      <c r="G1659" t="s">
        <v>894</v>
      </c>
      <c r="H1659">
        <v>0.25500099999999998</v>
      </c>
      <c r="I1659">
        <v>5.8316600000000003E-2</v>
      </c>
      <c r="J1659">
        <v>8.2097799999999999E-3</v>
      </c>
      <c r="K1659" s="6">
        <v>3.4000000000000002E-13</v>
      </c>
      <c r="L1659">
        <v>37359</v>
      </c>
    </row>
    <row r="1660" spans="1:12" x14ac:dyDescent="0.2">
      <c r="A1660" t="s">
        <v>880</v>
      </c>
      <c r="B1660" t="str">
        <f>VLOOKUP(Table2[[#This Row],[Metabolite ID]],Table18[],2,FALSE)</f>
        <v>Concentration of chylomicrons and extremely large VLDL particles</v>
      </c>
      <c r="C1660">
        <v>6</v>
      </c>
      <c r="D1660">
        <v>161081800</v>
      </c>
      <c r="E1660" t="s">
        <v>3963</v>
      </c>
      <c r="F1660" t="s">
        <v>894</v>
      </c>
      <c r="G1660" t="s">
        <v>1060</v>
      </c>
      <c r="H1660">
        <v>0.89510999999999996</v>
      </c>
      <c r="I1660">
        <v>-9.2627399999999999E-2</v>
      </c>
      <c r="J1660">
        <v>1.2844700000000001E-2</v>
      </c>
      <c r="K1660" s="6">
        <v>3.5000000000000002E-13</v>
      </c>
      <c r="L1660">
        <v>37359</v>
      </c>
    </row>
    <row r="1661" spans="1:12" x14ac:dyDescent="0.2">
      <c r="A1661" t="s">
        <v>809</v>
      </c>
      <c r="B1661" t="str">
        <f>VLOOKUP(Table2[[#This Row],[Metabolite ID]],Table18[],2,FALSE)</f>
        <v>Monounsaturated fatty acids</v>
      </c>
      <c r="C1661">
        <v>19</v>
      </c>
      <c r="D1661">
        <v>8429323</v>
      </c>
      <c r="E1661" t="s">
        <v>1017</v>
      </c>
      <c r="F1661" t="s">
        <v>893</v>
      </c>
      <c r="G1661" t="s">
        <v>892</v>
      </c>
      <c r="H1661">
        <v>0.98043599999999997</v>
      </c>
      <c r="I1661">
        <v>0.18473200000000001</v>
      </c>
      <c r="J1661">
        <v>2.5690000000000001E-2</v>
      </c>
      <c r="K1661" s="6">
        <v>3.5999999999999998E-13</v>
      </c>
      <c r="L1661">
        <v>37359</v>
      </c>
    </row>
    <row r="1662" spans="1:12" x14ac:dyDescent="0.2">
      <c r="A1662" t="s">
        <v>848</v>
      </c>
      <c r="B1662" t="str">
        <f>VLOOKUP(Table2[[#This Row],[Metabolite ID]],Table18[],2,FALSE)</f>
        <v>Phosphoglycerides</v>
      </c>
      <c r="C1662">
        <v>11</v>
      </c>
      <c r="D1662">
        <v>61614426</v>
      </c>
      <c r="E1662" t="s">
        <v>3904</v>
      </c>
      <c r="F1662" t="s">
        <v>992</v>
      </c>
      <c r="G1662" t="s">
        <v>894</v>
      </c>
      <c r="H1662">
        <v>0.644957</v>
      </c>
      <c r="I1662">
        <v>5.3101099999999998E-2</v>
      </c>
      <c r="J1662">
        <v>7.4254400000000002E-3</v>
      </c>
      <c r="K1662" s="6">
        <v>3.5999999999999998E-13</v>
      </c>
      <c r="L1662">
        <v>37359</v>
      </c>
    </row>
    <row r="1663" spans="1:12" x14ac:dyDescent="0.2">
      <c r="A1663" t="s">
        <v>853</v>
      </c>
      <c r="B1663" t="str">
        <f>VLOOKUP(Table2[[#This Row],[Metabolite ID]],Table18[],2,FALSE)</f>
        <v>Average diameter for VLDL particles</v>
      </c>
      <c r="C1663">
        <v>2</v>
      </c>
      <c r="D1663">
        <v>165528624</v>
      </c>
      <c r="E1663" t="s">
        <v>1026</v>
      </c>
      <c r="F1663" t="s">
        <v>893</v>
      </c>
      <c r="G1663" t="s">
        <v>895</v>
      </c>
      <c r="H1663">
        <v>0.60860000000000003</v>
      </c>
      <c r="I1663">
        <v>5.3455599999999999E-2</v>
      </c>
      <c r="J1663">
        <v>7.1622099999999996E-3</v>
      </c>
      <c r="K1663" s="6">
        <v>3.5999999999999998E-13</v>
      </c>
      <c r="L1663">
        <v>37359</v>
      </c>
    </row>
    <row r="1664" spans="1:12" x14ac:dyDescent="0.2">
      <c r="A1664" t="s">
        <v>817</v>
      </c>
      <c r="B1664" t="str">
        <f>VLOOKUP(Table2[[#This Row],[Metabolite ID]],Table18[],2,FALSE)</f>
        <v>Phosphatidylcholines</v>
      </c>
      <c r="C1664">
        <v>19</v>
      </c>
      <c r="D1664">
        <v>19432290</v>
      </c>
      <c r="E1664" t="s">
        <v>1056</v>
      </c>
      <c r="F1664" t="s">
        <v>1053</v>
      </c>
      <c r="G1664" t="s">
        <v>892</v>
      </c>
      <c r="H1664">
        <v>0.93140100000000003</v>
      </c>
      <c r="I1664">
        <v>0.104488</v>
      </c>
      <c r="J1664">
        <v>1.41584E-2</v>
      </c>
      <c r="K1664" s="6">
        <v>3.9E-13</v>
      </c>
      <c r="L1664">
        <v>37359</v>
      </c>
    </row>
    <row r="1665" spans="1:12" x14ac:dyDescent="0.2">
      <c r="A1665" t="s">
        <v>794</v>
      </c>
      <c r="B1665" t="str">
        <f>VLOOKUP(Table2[[#This Row],[Metabolite ID]],Table18[],2,FALSE)</f>
        <v>Triglycerides in large VLDL</v>
      </c>
      <c r="C1665">
        <v>11</v>
      </c>
      <c r="D1665">
        <v>117175658</v>
      </c>
      <c r="E1665" t="s">
        <v>1047</v>
      </c>
      <c r="F1665" t="s">
        <v>893</v>
      </c>
      <c r="G1665" t="s">
        <v>892</v>
      </c>
      <c r="H1665">
        <v>0.97366699999999995</v>
      </c>
      <c r="I1665">
        <v>-0.16073200000000001</v>
      </c>
      <c r="J1665">
        <v>2.2173100000000001E-2</v>
      </c>
      <c r="K1665" s="6">
        <v>4.0000000000000001E-13</v>
      </c>
      <c r="L1665">
        <v>37359</v>
      </c>
    </row>
    <row r="1666" spans="1:12" x14ac:dyDescent="0.2">
      <c r="A1666" t="s">
        <v>812</v>
      </c>
      <c r="B1666" t="str">
        <f>VLOOKUP(Table2[[#This Row],[Metabolite ID]],Table18[],2,FALSE)</f>
        <v>Free cholesterol in medium VLDL</v>
      </c>
      <c r="C1666">
        <v>6</v>
      </c>
      <c r="D1666">
        <v>160964135</v>
      </c>
      <c r="E1666" t="s">
        <v>1035</v>
      </c>
      <c r="F1666" t="s">
        <v>895</v>
      </c>
      <c r="G1666" t="s">
        <v>894</v>
      </c>
      <c r="H1666">
        <v>0.92884800000000001</v>
      </c>
      <c r="I1666">
        <v>-9.8063300000000006E-2</v>
      </c>
      <c r="J1666">
        <v>1.3624900000000001E-2</v>
      </c>
      <c r="K1666" s="6">
        <v>4.0000000000000001E-13</v>
      </c>
      <c r="L1666">
        <v>37359</v>
      </c>
    </row>
    <row r="1667" spans="1:12" x14ac:dyDescent="0.2">
      <c r="A1667" t="s">
        <v>839</v>
      </c>
      <c r="B1667" t="str">
        <f>VLOOKUP(Table2[[#This Row],[Metabolite ID]],Table18[],2,FALSE)</f>
        <v>Cholesterol in small VLDL</v>
      </c>
      <c r="C1667">
        <v>6</v>
      </c>
      <c r="D1667">
        <v>161010118</v>
      </c>
      <c r="E1667" t="s">
        <v>1036</v>
      </c>
      <c r="F1667" t="s">
        <v>892</v>
      </c>
      <c r="G1667" t="s">
        <v>893</v>
      </c>
      <c r="H1667">
        <v>0.92162699999999997</v>
      </c>
      <c r="I1667">
        <v>9.1251399999999996E-2</v>
      </c>
      <c r="J1667">
        <v>1.30695E-2</v>
      </c>
      <c r="K1667" s="6">
        <v>4.0000000000000001E-13</v>
      </c>
      <c r="L1667">
        <v>37359</v>
      </c>
    </row>
    <row r="1668" spans="1:12" x14ac:dyDescent="0.2">
      <c r="A1668" t="s">
        <v>792</v>
      </c>
      <c r="B1668" t="str">
        <f>VLOOKUP(Table2[[#This Row],[Metabolite ID]],Table18[],2,FALSE)</f>
        <v>Concentration of large VLDL particles</v>
      </c>
      <c r="C1668">
        <v>11</v>
      </c>
      <c r="D1668">
        <v>117175658</v>
      </c>
      <c r="E1668" t="s">
        <v>1047</v>
      </c>
      <c r="F1668" t="s">
        <v>893</v>
      </c>
      <c r="G1668" t="s">
        <v>892</v>
      </c>
      <c r="H1668">
        <v>0.97366799999999998</v>
      </c>
      <c r="I1668">
        <v>-0.16037100000000001</v>
      </c>
      <c r="J1668">
        <v>2.2176600000000001E-2</v>
      </c>
      <c r="K1668" s="6">
        <v>4.1000000000000002E-13</v>
      </c>
      <c r="L1668">
        <v>37359</v>
      </c>
    </row>
    <row r="1669" spans="1:12" x14ac:dyDescent="0.2">
      <c r="A1669" t="s">
        <v>822</v>
      </c>
      <c r="B1669" t="str">
        <f>VLOOKUP(Table2[[#This Row],[Metabolite ID]],Table18[],2,FALSE)</f>
        <v>Total triglycerides</v>
      </c>
      <c r="C1669">
        <v>15</v>
      </c>
      <c r="D1669">
        <v>58683366</v>
      </c>
      <c r="E1669" t="s">
        <v>1080</v>
      </c>
      <c r="F1669" t="s">
        <v>892</v>
      </c>
      <c r="G1669" t="s">
        <v>893</v>
      </c>
      <c r="H1669">
        <v>0.38849800000000001</v>
      </c>
      <c r="I1669">
        <v>5.2688100000000002E-2</v>
      </c>
      <c r="J1669">
        <v>7.1935699999999998E-3</v>
      </c>
      <c r="K1669" s="6">
        <v>4.1000000000000002E-13</v>
      </c>
      <c r="L1669">
        <v>37359</v>
      </c>
    </row>
    <row r="1670" spans="1:12" x14ac:dyDescent="0.2">
      <c r="A1670" t="s">
        <v>855</v>
      </c>
      <c r="B1670" t="str">
        <f>VLOOKUP(Table2[[#This Row],[Metabolite ID]],Table18[],2,FALSE)</f>
        <v>Cholesterol in very large HDL</v>
      </c>
      <c r="C1670">
        <v>15</v>
      </c>
      <c r="D1670">
        <v>58575005</v>
      </c>
      <c r="E1670" t="s">
        <v>1005</v>
      </c>
      <c r="F1670" t="s">
        <v>892</v>
      </c>
      <c r="G1670" t="s">
        <v>893</v>
      </c>
      <c r="H1670">
        <v>0.86371500000000001</v>
      </c>
      <c r="I1670">
        <v>7.6206800000000005E-2</v>
      </c>
      <c r="J1670">
        <v>1.03932E-2</v>
      </c>
      <c r="K1670" s="6">
        <v>4.1000000000000002E-13</v>
      </c>
      <c r="L1670">
        <v>37359</v>
      </c>
    </row>
    <row r="1671" spans="1:12" x14ac:dyDescent="0.2">
      <c r="A1671" t="s">
        <v>873</v>
      </c>
      <c r="B1671" t="str">
        <f>VLOOKUP(Table2[[#This Row],[Metabolite ID]],Table18[],2,FALSE)</f>
        <v>Concentration of very small VLDL particles</v>
      </c>
      <c r="C1671">
        <v>15</v>
      </c>
      <c r="D1671">
        <v>44027885</v>
      </c>
      <c r="E1671" t="s">
        <v>1050</v>
      </c>
      <c r="F1671" t="s">
        <v>895</v>
      </c>
      <c r="G1671" t="s">
        <v>894</v>
      </c>
      <c r="H1671">
        <v>0.97276700000000005</v>
      </c>
      <c r="I1671">
        <v>-0.158917</v>
      </c>
      <c r="J1671">
        <v>2.1745500000000001E-2</v>
      </c>
      <c r="K1671" s="6">
        <v>4.2999999999999999E-13</v>
      </c>
      <c r="L1671">
        <v>37359</v>
      </c>
    </row>
    <row r="1672" spans="1:12" x14ac:dyDescent="0.2">
      <c r="A1672" t="s">
        <v>864</v>
      </c>
      <c r="B1672" t="str">
        <f>VLOOKUP(Table2[[#This Row],[Metabolite ID]],Table18[],2,FALSE)</f>
        <v>Free cholesterol in very large VLDL</v>
      </c>
      <c r="C1672">
        <v>19</v>
      </c>
      <c r="D1672">
        <v>19432290</v>
      </c>
      <c r="E1672" t="s">
        <v>1056</v>
      </c>
      <c r="F1672" t="s">
        <v>1053</v>
      </c>
      <c r="G1672" t="s">
        <v>892</v>
      </c>
      <c r="H1672">
        <v>0.93119200000000002</v>
      </c>
      <c r="I1672">
        <v>0.101579</v>
      </c>
      <c r="J1672">
        <v>1.40146E-2</v>
      </c>
      <c r="K1672" s="6">
        <v>4.3999999999999999E-13</v>
      </c>
      <c r="L1672">
        <v>37359</v>
      </c>
    </row>
    <row r="1673" spans="1:12" x14ac:dyDescent="0.2">
      <c r="A1673" t="s">
        <v>791</v>
      </c>
      <c r="B1673" t="str">
        <f>VLOOKUP(Table2[[#This Row],[Metabolite ID]],Table18[],2,FALSE)</f>
        <v>Total lipids in large VLDL</v>
      </c>
      <c r="C1673">
        <v>11</v>
      </c>
      <c r="D1673">
        <v>117175658</v>
      </c>
      <c r="E1673" t="s">
        <v>1047</v>
      </c>
      <c r="F1673" t="s">
        <v>893</v>
      </c>
      <c r="G1673" t="s">
        <v>892</v>
      </c>
      <c r="H1673">
        <v>0.97366799999999998</v>
      </c>
      <c r="I1673">
        <v>-0.15997500000000001</v>
      </c>
      <c r="J1673">
        <v>2.2176600000000001E-2</v>
      </c>
      <c r="K1673" s="6">
        <v>4.5E-13</v>
      </c>
      <c r="L1673">
        <v>37359</v>
      </c>
    </row>
    <row r="1674" spans="1:12" x14ac:dyDescent="0.2">
      <c r="A1674" t="s">
        <v>862</v>
      </c>
      <c r="B1674" t="str">
        <f>VLOOKUP(Table2[[#This Row],[Metabolite ID]],Table18[],2,FALSE)</f>
        <v>Cholesterol in very large VLDL</v>
      </c>
      <c r="C1674">
        <v>6</v>
      </c>
      <c r="D1674">
        <v>161017363</v>
      </c>
      <c r="E1674" t="s">
        <v>1039</v>
      </c>
      <c r="F1674" t="s">
        <v>893</v>
      </c>
      <c r="G1674" t="s">
        <v>892</v>
      </c>
      <c r="H1674">
        <v>0.96577100000000005</v>
      </c>
      <c r="I1674">
        <v>0.13980400000000001</v>
      </c>
      <c r="J1674">
        <v>1.95193E-2</v>
      </c>
      <c r="K1674" s="6">
        <v>4.5E-13</v>
      </c>
      <c r="L1674">
        <v>37359</v>
      </c>
    </row>
    <row r="1675" spans="1:12" x14ac:dyDescent="0.2">
      <c r="A1675" t="s">
        <v>863</v>
      </c>
      <c r="B1675" t="str">
        <f>VLOOKUP(Table2[[#This Row],[Metabolite ID]],Table18[],2,FALSE)</f>
        <v>Cholesteryl esters in very large VLDL</v>
      </c>
      <c r="C1675">
        <v>19</v>
      </c>
      <c r="D1675">
        <v>19432290</v>
      </c>
      <c r="E1675" t="s">
        <v>1056</v>
      </c>
      <c r="F1675" t="s">
        <v>1053</v>
      </c>
      <c r="G1675" t="s">
        <v>892</v>
      </c>
      <c r="H1675">
        <v>0.93118400000000001</v>
      </c>
      <c r="I1675">
        <v>0.10062</v>
      </c>
      <c r="J1675">
        <v>1.4016300000000001E-2</v>
      </c>
      <c r="K1675" s="6">
        <v>4.5E-13</v>
      </c>
      <c r="L1675">
        <v>37359</v>
      </c>
    </row>
    <row r="1676" spans="1:12" x14ac:dyDescent="0.2">
      <c r="A1676" t="s">
        <v>854</v>
      </c>
      <c r="B1676" t="str">
        <f>VLOOKUP(Table2[[#This Row],[Metabolite ID]],Table18[],2,FALSE)</f>
        <v>Triglycerides in VLDL</v>
      </c>
      <c r="C1676">
        <v>11</v>
      </c>
      <c r="D1676">
        <v>61581764</v>
      </c>
      <c r="E1676" t="s">
        <v>1046</v>
      </c>
      <c r="F1676" t="s">
        <v>895</v>
      </c>
      <c r="G1676" t="s">
        <v>894</v>
      </c>
      <c r="H1676">
        <v>0.69043200000000005</v>
      </c>
      <c r="I1676">
        <v>-5.6164600000000002E-2</v>
      </c>
      <c r="J1676">
        <v>7.5560499999999999E-3</v>
      </c>
      <c r="K1676" s="6">
        <v>4.5999999999999996E-13</v>
      </c>
      <c r="L1676">
        <v>37359</v>
      </c>
    </row>
    <row r="1677" spans="1:12" x14ac:dyDescent="0.2">
      <c r="A1677" t="s">
        <v>845</v>
      </c>
      <c r="B1677" t="str">
        <f>VLOOKUP(Table2[[#This Row],[Metabolite ID]],Table18[],2,FALSE)</f>
        <v>Triglycerides in small VLDL</v>
      </c>
      <c r="C1677">
        <v>2</v>
      </c>
      <c r="D1677">
        <v>21181809</v>
      </c>
      <c r="E1677" t="s">
        <v>3968</v>
      </c>
      <c r="F1677" t="s">
        <v>894</v>
      </c>
      <c r="G1677" t="s">
        <v>992</v>
      </c>
      <c r="H1677">
        <v>0.26116899999999998</v>
      </c>
      <c r="I1677">
        <v>5.69922E-2</v>
      </c>
      <c r="J1677">
        <v>7.9582200000000002E-3</v>
      </c>
      <c r="K1677" s="6">
        <v>4.7000000000000002E-13</v>
      </c>
      <c r="L1677">
        <v>37359</v>
      </c>
    </row>
    <row r="1678" spans="1:12" x14ac:dyDescent="0.2">
      <c r="A1678" t="s">
        <v>839</v>
      </c>
      <c r="B1678" t="str">
        <f>VLOOKUP(Table2[[#This Row],[Metabolite ID]],Table18[],2,FALSE)</f>
        <v>Cholesterol in small VLDL</v>
      </c>
      <c r="C1678">
        <v>2</v>
      </c>
      <c r="D1678">
        <v>44074431</v>
      </c>
      <c r="E1678" t="s">
        <v>1102</v>
      </c>
      <c r="F1678" t="s">
        <v>894</v>
      </c>
      <c r="G1678" t="s">
        <v>895</v>
      </c>
      <c r="H1678">
        <v>0.32084800000000002</v>
      </c>
      <c r="I1678">
        <v>5.36588E-2</v>
      </c>
      <c r="J1678">
        <v>7.4647899999999998E-3</v>
      </c>
      <c r="K1678" s="6">
        <v>4.7999999999999997E-13</v>
      </c>
      <c r="L1678">
        <v>37359</v>
      </c>
    </row>
    <row r="1679" spans="1:12" x14ac:dyDescent="0.2">
      <c r="A1679" t="s">
        <v>758</v>
      </c>
      <c r="B1679" t="str">
        <f>VLOOKUP(Table2[[#This Row],[Metabolite ID]],Table18[],2,FALSE)</f>
        <v>Average diameter for HDL particles</v>
      </c>
      <c r="C1679">
        <v>7</v>
      </c>
      <c r="D1679">
        <v>73007087</v>
      </c>
      <c r="E1679" t="s">
        <v>3969</v>
      </c>
      <c r="F1679" t="s">
        <v>894</v>
      </c>
      <c r="G1679" t="s">
        <v>1060</v>
      </c>
      <c r="H1679">
        <v>0.87529999999999997</v>
      </c>
      <c r="I1679">
        <v>-7.4099399999999996E-2</v>
      </c>
      <c r="J1679">
        <v>1.06011E-2</v>
      </c>
      <c r="K1679" s="6">
        <v>4.9000000000000003E-13</v>
      </c>
      <c r="L1679">
        <v>37359</v>
      </c>
    </row>
    <row r="1680" spans="1:12" x14ac:dyDescent="0.2">
      <c r="A1680" t="s">
        <v>768</v>
      </c>
      <c r="B1680" t="str">
        <f>VLOOKUP(Table2[[#This Row],[Metabolite ID]],Table18[],2,FALSE)</f>
        <v>Isoleucine</v>
      </c>
      <c r="C1680">
        <v>6</v>
      </c>
      <c r="D1680">
        <v>160997118</v>
      </c>
      <c r="E1680" t="s">
        <v>3970</v>
      </c>
      <c r="F1680" t="s">
        <v>892</v>
      </c>
      <c r="G1680" t="s">
        <v>895</v>
      </c>
      <c r="H1680">
        <v>0.91999699999999995</v>
      </c>
      <c r="I1680">
        <v>9.4808000000000003E-2</v>
      </c>
      <c r="J1680">
        <v>1.3162500000000001E-2</v>
      </c>
      <c r="K1680" s="6">
        <v>4.9000000000000003E-13</v>
      </c>
      <c r="L1680">
        <v>37359</v>
      </c>
    </row>
    <row r="1681" spans="1:12" x14ac:dyDescent="0.2">
      <c r="A1681" t="s">
        <v>882</v>
      </c>
      <c r="B1681" t="str">
        <f>VLOOKUP(Table2[[#This Row],[Metabolite ID]],Table18[],2,FALSE)</f>
        <v>Triglycerides in chylomicrons and extremely large VLDL</v>
      </c>
      <c r="C1681">
        <v>16</v>
      </c>
      <c r="D1681">
        <v>56991363</v>
      </c>
      <c r="E1681" t="s">
        <v>960</v>
      </c>
      <c r="F1681" t="s">
        <v>894</v>
      </c>
      <c r="G1681" t="s">
        <v>895</v>
      </c>
      <c r="H1681">
        <v>0.68095099999999997</v>
      </c>
      <c r="I1681">
        <v>5.3589499999999998E-2</v>
      </c>
      <c r="J1681">
        <v>7.4865499999999998E-3</v>
      </c>
      <c r="K1681" s="6">
        <v>5.1000000000000005E-13</v>
      </c>
      <c r="L1681">
        <v>37359</v>
      </c>
    </row>
    <row r="1682" spans="1:12" x14ac:dyDescent="0.2">
      <c r="A1682" t="s">
        <v>879</v>
      </c>
      <c r="B1682" t="str">
        <f>VLOOKUP(Table2[[#This Row],[Metabolite ID]],Table18[],2,FALSE)</f>
        <v>Total lipids in chylomicrons and extremely large VLDL</v>
      </c>
      <c r="C1682">
        <v>6</v>
      </c>
      <c r="D1682">
        <v>161081800</v>
      </c>
      <c r="E1682" t="s">
        <v>3963</v>
      </c>
      <c r="F1682" t="s">
        <v>894</v>
      </c>
      <c r="G1682" t="s">
        <v>1060</v>
      </c>
      <c r="H1682">
        <v>0.89510999999999996</v>
      </c>
      <c r="I1682">
        <v>-9.1945600000000002E-2</v>
      </c>
      <c r="J1682">
        <v>1.2844599999999999E-2</v>
      </c>
      <c r="K1682" s="6">
        <v>5.2000000000000001E-13</v>
      </c>
      <c r="L1682">
        <v>37359</v>
      </c>
    </row>
    <row r="1683" spans="1:12" x14ac:dyDescent="0.2">
      <c r="A1683" t="s">
        <v>881</v>
      </c>
      <c r="B1683" t="str">
        <f>VLOOKUP(Table2[[#This Row],[Metabolite ID]],Table18[],2,FALSE)</f>
        <v>Phospholipids in chylomicrons and extremely large VLDL</v>
      </c>
      <c r="C1683">
        <v>6</v>
      </c>
      <c r="D1683">
        <v>161081800</v>
      </c>
      <c r="E1683" t="s">
        <v>3963</v>
      </c>
      <c r="F1683" t="s">
        <v>894</v>
      </c>
      <c r="G1683" t="s">
        <v>1060</v>
      </c>
      <c r="H1683">
        <v>0.89510999999999996</v>
      </c>
      <c r="I1683">
        <v>-9.1614100000000004E-2</v>
      </c>
      <c r="J1683">
        <v>1.28425E-2</v>
      </c>
      <c r="K1683" s="6">
        <v>5.2999999999999996E-13</v>
      </c>
      <c r="L1683">
        <v>37359</v>
      </c>
    </row>
    <row r="1684" spans="1:12" x14ac:dyDescent="0.2">
      <c r="A1684" t="s">
        <v>777</v>
      </c>
      <c r="B1684" t="str">
        <f>VLOOKUP(Table2[[#This Row],[Metabolite ID]],Table18[],2,FALSE)</f>
        <v>Total lipids in large HDL</v>
      </c>
      <c r="C1684">
        <v>8</v>
      </c>
      <c r="D1684">
        <v>126500031</v>
      </c>
      <c r="E1684" t="s">
        <v>957</v>
      </c>
      <c r="F1684" t="s">
        <v>894</v>
      </c>
      <c r="G1684" t="s">
        <v>893</v>
      </c>
      <c r="H1684">
        <v>0.58312600000000003</v>
      </c>
      <c r="I1684">
        <v>-5.2810599999999999E-2</v>
      </c>
      <c r="J1684">
        <v>7.33199E-3</v>
      </c>
      <c r="K1684" s="6">
        <v>5.4000000000000002E-13</v>
      </c>
      <c r="L1684">
        <v>37359</v>
      </c>
    </row>
    <row r="1685" spans="1:12" x14ac:dyDescent="0.2">
      <c r="A1685" t="s">
        <v>876</v>
      </c>
      <c r="B1685" t="str">
        <f>VLOOKUP(Table2[[#This Row],[Metabolite ID]],Table18[],2,FALSE)</f>
        <v>Cholesterol in chylomicrons and extremely large VLDL</v>
      </c>
      <c r="C1685">
        <v>6</v>
      </c>
      <c r="D1685">
        <v>161017363</v>
      </c>
      <c r="E1685" t="s">
        <v>1039</v>
      </c>
      <c r="F1685" t="s">
        <v>893</v>
      </c>
      <c r="G1685" t="s">
        <v>892</v>
      </c>
      <c r="H1685">
        <v>0.96577400000000002</v>
      </c>
      <c r="I1685">
        <v>0.139317</v>
      </c>
      <c r="J1685">
        <v>1.95211E-2</v>
      </c>
      <c r="K1685" s="6">
        <v>5.4000000000000002E-13</v>
      </c>
      <c r="L1685">
        <v>37359</v>
      </c>
    </row>
    <row r="1686" spans="1:12" x14ac:dyDescent="0.2">
      <c r="A1686" t="s">
        <v>794</v>
      </c>
      <c r="B1686" t="str">
        <f>VLOOKUP(Table2[[#This Row],[Metabolite ID]],Table18[],2,FALSE)</f>
        <v>Triglycerides in large VLDL</v>
      </c>
      <c r="C1686">
        <v>2</v>
      </c>
      <c r="D1686">
        <v>165528624</v>
      </c>
      <c r="E1686" t="s">
        <v>1026</v>
      </c>
      <c r="F1686" t="s">
        <v>893</v>
      </c>
      <c r="G1686" t="s">
        <v>895</v>
      </c>
      <c r="H1686">
        <v>0.60858400000000001</v>
      </c>
      <c r="I1686">
        <v>5.2884100000000003E-2</v>
      </c>
      <c r="J1686">
        <v>7.1621100000000002E-3</v>
      </c>
      <c r="K1686" s="6">
        <v>5.4999999999999998E-13</v>
      </c>
      <c r="L1686">
        <v>37359</v>
      </c>
    </row>
    <row r="1687" spans="1:12" x14ac:dyDescent="0.2">
      <c r="A1687" t="s">
        <v>750</v>
      </c>
      <c r="B1687" t="str">
        <f>VLOOKUP(Table2[[#This Row],[Metabolite ID]],Table18[],2,FALSE)</f>
        <v>Omega-3 fatty acids</v>
      </c>
      <c r="C1687">
        <v>1</v>
      </c>
      <c r="D1687">
        <v>109822166</v>
      </c>
      <c r="E1687" t="s">
        <v>3914</v>
      </c>
      <c r="F1687" t="s">
        <v>893</v>
      </c>
      <c r="G1687" t="s">
        <v>892</v>
      </c>
      <c r="H1687">
        <v>0.22573499999999999</v>
      </c>
      <c r="I1687">
        <v>-6.0858000000000002E-2</v>
      </c>
      <c r="J1687">
        <v>8.4544400000000006E-3</v>
      </c>
      <c r="K1687" s="6">
        <v>5.6000000000000004E-13</v>
      </c>
      <c r="L1687">
        <v>37359</v>
      </c>
    </row>
    <row r="1688" spans="1:12" x14ac:dyDescent="0.2">
      <c r="A1688" t="s">
        <v>750</v>
      </c>
      <c r="B1688" t="str">
        <f>VLOOKUP(Table2[[#This Row],[Metabolite ID]],Table18[],2,FALSE)</f>
        <v>Omega-3 fatty acids</v>
      </c>
      <c r="C1688">
        <v>1</v>
      </c>
      <c r="D1688">
        <v>63153953</v>
      </c>
      <c r="E1688" t="s">
        <v>3971</v>
      </c>
      <c r="F1688" t="s">
        <v>894</v>
      </c>
      <c r="G1688" t="s">
        <v>895</v>
      </c>
      <c r="H1688">
        <v>0.650563</v>
      </c>
      <c r="I1688">
        <v>5.36658E-2</v>
      </c>
      <c r="J1688">
        <v>7.4759900000000001E-3</v>
      </c>
      <c r="K1688" s="6">
        <v>5.7999999999999995E-13</v>
      </c>
      <c r="L1688">
        <v>37359</v>
      </c>
    </row>
    <row r="1689" spans="1:12" x14ac:dyDescent="0.2">
      <c r="A1689" t="s">
        <v>840</v>
      </c>
      <c r="B1689" t="str">
        <f>VLOOKUP(Table2[[#This Row],[Metabolite ID]],Table18[],2,FALSE)</f>
        <v>Cholesteryl esters in small VLDL</v>
      </c>
      <c r="C1689">
        <v>9</v>
      </c>
      <c r="D1689">
        <v>136149711</v>
      </c>
      <c r="E1689" t="s">
        <v>3972</v>
      </c>
      <c r="F1689" t="s">
        <v>892</v>
      </c>
      <c r="G1689" t="s">
        <v>895</v>
      </c>
      <c r="H1689">
        <v>0.82543</v>
      </c>
      <c r="I1689">
        <v>-6.6393300000000002E-2</v>
      </c>
      <c r="J1689">
        <v>9.1401599999999996E-3</v>
      </c>
      <c r="K1689" s="6">
        <v>5.7999999999999995E-13</v>
      </c>
      <c r="L1689">
        <v>37359</v>
      </c>
    </row>
    <row r="1690" spans="1:12" x14ac:dyDescent="0.2">
      <c r="A1690" t="s">
        <v>844</v>
      </c>
      <c r="B1690" t="str">
        <f>VLOOKUP(Table2[[#This Row],[Metabolite ID]],Table18[],2,FALSE)</f>
        <v>Phospholipids in small VLDL</v>
      </c>
      <c r="C1690">
        <v>1</v>
      </c>
      <c r="D1690">
        <v>109817838</v>
      </c>
      <c r="E1690" t="s">
        <v>1068</v>
      </c>
      <c r="F1690" t="s">
        <v>895</v>
      </c>
      <c r="G1690" t="s">
        <v>894</v>
      </c>
      <c r="H1690">
        <v>0.21329799999999999</v>
      </c>
      <c r="I1690">
        <v>-6.0533999999999998E-2</v>
      </c>
      <c r="J1690">
        <v>8.4913300000000001E-3</v>
      </c>
      <c r="K1690" s="6">
        <v>5.7999999999999995E-13</v>
      </c>
      <c r="L1690">
        <v>37359</v>
      </c>
    </row>
    <row r="1691" spans="1:12" x14ac:dyDescent="0.2">
      <c r="A1691" t="s">
        <v>854</v>
      </c>
      <c r="B1691" t="str">
        <f>VLOOKUP(Table2[[#This Row],[Metabolite ID]],Table18[],2,FALSE)</f>
        <v>Triglycerides in VLDL</v>
      </c>
      <c r="C1691">
        <v>15</v>
      </c>
      <c r="D1691">
        <v>44564692</v>
      </c>
      <c r="E1691" t="s">
        <v>1051</v>
      </c>
      <c r="F1691" t="s">
        <v>892</v>
      </c>
      <c r="G1691" t="s">
        <v>893</v>
      </c>
      <c r="H1691">
        <v>0.97103799999999996</v>
      </c>
      <c r="I1691">
        <v>-0.15599199999999999</v>
      </c>
      <c r="J1691">
        <v>2.1299700000000001E-2</v>
      </c>
      <c r="K1691" s="6">
        <v>5.7999999999999995E-13</v>
      </c>
      <c r="L1691">
        <v>37359</v>
      </c>
    </row>
    <row r="1692" spans="1:12" x14ac:dyDescent="0.2">
      <c r="A1692" t="s">
        <v>779</v>
      </c>
      <c r="B1692" t="str">
        <f>VLOOKUP(Table2[[#This Row],[Metabolite ID]],Table18[],2,FALSE)</f>
        <v>Phospholipids in large HDL</v>
      </c>
      <c r="C1692">
        <v>8</v>
      </c>
      <c r="D1692">
        <v>19874862</v>
      </c>
      <c r="E1692" t="s">
        <v>3973</v>
      </c>
      <c r="F1692" t="s">
        <v>893</v>
      </c>
      <c r="G1692" t="s">
        <v>892</v>
      </c>
      <c r="H1692">
        <v>0.97295100000000001</v>
      </c>
      <c r="I1692">
        <v>0.159139</v>
      </c>
      <c r="J1692">
        <v>2.21079E-2</v>
      </c>
      <c r="K1692" s="6">
        <v>5.9000000000000001E-13</v>
      </c>
      <c r="L1692">
        <v>37359</v>
      </c>
    </row>
    <row r="1693" spans="1:12" x14ac:dyDescent="0.2">
      <c r="A1693" t="s">
        <v>837</v>
      </c>
      <c r="B1693" t="str">
        <f>VLOOKUP(Table2[[#This Row],[Metabolite ID]],Table18[],2,FALSE)</f>
        <v>Triglycerides in small LDL</v>
      </c>
      <c r="C1693">
        <v>9</v>
      </c>
      <c r="D1693">
        <v>107665739</v>
      </c>
      <c r="E1693" t="s">
        <v>3951</v>
      </c>
      <c r="F1693" t="s">
        <v>893</v>
      </c>
      <c r="G1693" t="s">
        <v>892</v>
      </c>
      <c r="H1693">
        <v>0.74949100000000002</v>
      </c>
      <c r="I1693">
        <v>5.6041800000000003E-2</v>
      </c>
      <c r="J1693">
        <v>8.1357900000000004E-3</v>
      </c>
      <c r="K1693" s="6">
        <v>6.1000000000000003E-13</v>
      </c>
      <c r="L1693">
        <v>37359</v>
      </c>
    </row>
    <row r="1694" spans="1:12" x14ac:dyDescent="0.2">
      <c r="A1694" t="s">
        <v>846</v>
      </c>
      <c r="B1694" t="str">
        <f>VLOOKUP(Table2[[#This Row],[Metabolite ID]],Table18[],2,FALSE)</f>
        <v>Total cholines</v>
      </c>
      <c r="C1694">
        <v>18</v>
      </c>
      <c r="D1694">
        <v>46578242</v>
      </c>
      <c r="E1694" t="s">
        <v>1013</v>
      </c>
      <c r="F1694" t="s">
        <v>894</v>
      </c>
      <c r="G1694" t="s">
        <v>892</v>
      </c>
      <c r="H1694">
        <v>0.98861399999999999</v>
      </c>
      <c r="I1694">
        <v>-0.24959700000000001</v>
      </c>
      <c r="J1694">
        <v>3.5237699999999997E-2</v>
      </c>
      <c r="K1694" s="6">
        <v>6.1000000000000003E-13</v>
      </c>
      <c r="L1694">
        <v>37359</v>
      </c>
    </row>
    <row r="1695" spans="1:12" x14ac:dyDescent="0.2">
      <c r="A1695" t="s">
        <v>854</v>
      </c>
      <c r="B1695" t="str">
        <f>VLOOKUP(Table2[[#This Row],[Metabolite ID]],Table18[],2,FALSE)</f>
        <v>Triglycerides in VLDL</v>
      </c>
      <c r="C1695">
        <v>15</v>
      </c>
      <c r="D1695">
        <v>43360509</v>
      </c>
      <c r="E1695" t="s">
        <v>1049</v>
      </c>
      <c r="F1695" t="s">
        <v>1048</v>
      </c>
      <c r="G1695" t="s">
        <v>894</v>
      </c>
      <c r="H1695">
        <v>0.97171700000000005</v>
      </c>
      <c r="I1695">
        <v>-0.160251</v>
      </c>
      <c r="J1695">
        <v>2.2464100000000001E-2</v>
      </c>
      <c r="K1695" s="6">
        <v>6.1000000000000003E-13</v>
      </c>
      <c r="L1695">
        <v>37359</v>
      </c>
    </row>
    <row r="1696" spans="1:12" x14ac:dyDescent="0.2">
      <c r="A1696" t="s">
        <v>849</v>
      </c>
      <c r="B1696" t="str">
        <f>VLOOKUP(Table2[[#This Row],[Metabolite ID]],Table18[],2,FALSE)</f>
        <v>Tyrosine</v>
      </c>
      <c r="C1696">
        <v>16</v>
      </c>
      <c r="D1696">
        <v>72545019</v>
      </c>
      <c r="E1696" t="s">
        <v>3974</v>
      </c>
      <c r="F1696" t="s">
        <v>895</v>
      </c>
      <c r="G1696" t="s">
        <v>893</v>
      </c>
      <c r="H1696">
        <v>0.98533199999999999</v>
      </c>
      <c r="I1696">
        <v>-0.24604699999999999</v>
      </c>
      <c r="J1696">
        <v>3.4291299999999997E-2</v>
      </c>
      <c r="K1696" s="6">
        <v>6.1999999999999998E-13</v>
      </c>
      <c r="L1696">
        <v>37359</v>
      </c>
    </row>
    <row r="1697" spans="1:12" x14ac:dyDescent="0.2">
      <c r="A1697" t="s">
        <v>852</v>
      </c>
      <c r="B1697" t="str">
        <f>VLOOKUP(Table2[[#This Row],[Metabolite ID]],Table18[],2,FALSE)</f>
        <v>VLDL cholesterol</v>
      </c>
      <c r="C1697">
        <v>7</v>
      </c>
      <c r="D1697">
        <v>73019074</v>
      </c>
      <c r="E1697" t="s">
        <v>3960</v>
      </c>
      <c r="F1697" t="s">
        <v>895</v>
      </c>
      <c r="G1697" t="s">
        <v>894</v>
      </c>
      <c r="H1697">
        <v>4.3807600000000002E-2</v>
      </c>
      <c r="I1697">
        <v>0.120868</v>
      </c>
      <c r="J1697">
        <v>1.7140499999999999E-2</v>
      </c>
      <c r="K1697" s="6">
        <v>6.1999999999999998E-13</v>
      </c>
      <c r="L1697">
        <v>37359</v>
      </c>
    </row>
    <row r="1698" spans="1:12" x14ac:dyDescent="0.2">
      <c r="A1698" t="s">
        <v>814</v>
      </c>
      <c r="B1698" t="str">
        <f>VLOOKUP(Table2[[#This Row],[Metabolite ID]],Table18[],2,FALSE)</f>
        <v>Concentration of medium VLDL particles</v>
      </c>
      <c r="C1698">
        <v>6</v>
      </c>
      <c r="D1698">
        <v>160964135</v>
      </c>
      <c r="E1698" t="s">
        <v>1035</v>
      </c>
      <c r="F1698" t="s">
        <v>895</v>
      </c>
      <c r="G1698" t="s">
        <v>894</v>
      </c>
      <c r="H1698">
        <v>0.92884800000000001</v>
      </c>
      <c r="I1698">
        <v>-9.7848199999999996E-2</v>
      </c>
      <c r="J1698">
        <v>1.3622E-2</v>
      </c>
      <c r="K1698" s="6">
        <v>6.4E-13</v>
      </c>
      <c r="L1698">
        <v>37359</v>
      </c>
    </row>
    <row r="1699" spans="1:12" x14ac:dyDescent="0.2">
      <c r="A1699" t="s">
        <v>816</v>
      </c>
      <c r="B1699" t="str">
        <f>VLOOKUP(Table2[[#This Row],[Metabolite ID]],Table18[],2,FALSE)</f>
        <v>Triglycerides in medium VLDL</v>
      </c>
      <c r="C1699">
        <v>6</v>
      </c>
      <c r="D1699">
        <v>160964135</v>
      </c>
      <c r="E1699" t="s">
        <v>1035</v>
      </c>
      <c r="F1699" t="s">
        <v>895</v>
      </c>
      <c r="G1699" t="s">
        <v>894</v>
      </c>
      <c r="H1699">
        <v>0.92884800000000001</v>
      </c>
      <c r="I1699">
        <v>-9.8571199999999998E-2</v>
      </c>
      <c r="J1699">
        <v>1.3623700000000001E-2</v>
      </c>
      <c r="K1699" s="6">
        <v>6.4E-13</v>
      </c>
      <c r="L1699">
        <v>37359</v>
      </c>
    </row>
    <row r="1700" spans="1:12" x14ac:dyDescent="0.2">
      <c r="A1700" t="s">
        <v>867</v>
      </c>
      <c r="B1700" t="str">
        <f>VLOOKUP(Table2[[#This Row],[Metabolite ID]],Table18[],2,FALSE)</f>
        <v>Phospholipids in very large VLDL</v>
      </c>
      <c r="C1700">
        <v>6</v>
      </c>
      <c r="D1700">
        <v>161017363</v>
      </c>
      <c r="E1700" t="s">
        <v>1039</v>
      </c>
      <c r="F1700" t="s">
        <v>893</v>
      </c>
      <c r="G1700" t="s">
        <v>892</v>
      </c>
      <c r="H1700">
        <v>0.96577400000000002</v>
      </c>
      <c r="I1700">
        <v>0.139129</v>
      </c>
      <c r="J1700">
        <v>1.95169E-2</v>
      </c>
      <c r="K1700" s="6">
        <v>6.6000000000000001E-13</v>
      </c>
      <c r="L1700">
        <v>37359</v>
      </c>
    </row>
    <row r="1701" spans="1:12" x14ac:dyDescent="0.2">
      <c r="A1701" t="s">
        <v>829</v>
      </c>
      <c r="B1701" t="str">
        <f>VLOOKUP(Table2[[#This Row],[Metabolite ID]],Table18[],2,FALSE)</f>
        <v>Phospholipids in small HDL</v>
      </c>
      <c r="C1701">
        <v>7</v>
      </c>
      <c r="D1701">
        <v>72915521</v>
      </c>
      <c r="E1701" t="s">
        <v>981</v>
      </c>
      <c r="F1701" t="s">
        <v>893</v>
      </c>
      <c r="G1701" t="s">
        <v>894</v>
      </c>
      <c r="H1701">
        <v>0.87845099999999998</v>
      </c>
      <c r="I1701">
        <v>7.6748899999999995E-2</v>
      </c>
      <c r="J1701">
        <v>1.07615E-2</v>
      </c>
      <c r="K1701" s="6">
        <v>6.8999999999999999E-13</v>
      </c>
      <c r="L1701">
        <v>37359</v>
      </c>
    </row>
    <row r="1702" spans="1:12" x14ac:dyDescent="0.2">
      <c r="A1702" t="s">
        <v>875</v>
      </c>
      <c r="B1702" t="str">
        <f>VLOOKUP(Table2[[#This Row],[Metabolite ID]],Table18[],2,FALSE)</f>
        <v>Triglycerides in very small VLDL</v>
      </c>
      <c r="C1702">
        <v>1</v>
      </c>
      <c r="D1702">
        <v>109817838</v>
      </c>
      <c r="E1702" t="s">
        <v>1068</v>
      </c>
      <c r="F1702" t="s">
        <v>895</v>
      </c>
      <c r="G1702" t="s">
        <v>894</v>
      </c>
      <c r="H1702">
        <v>0.21329799999999999</v>
      </c>
      <c r="I1702">
        <v>-6.0486900000000003E-2</v>
      </c>
      <c r="J1702">
        <v>8.4947700000000004E-3</v>
      </c>
      <c r="K1702" s="6">
        <v>7.0000000000000005E-13</v>
      </c>
      <c r="L1702">
        <v>37359</v>
      </c>
    </row>
    <row r="1703" spans="1:12" x14ac:dyDescent="0.2">
      <c r="A1703" t="s">
        <v>877</v>
      </c>
      <c r="B1703" t="str">
        <f>VLOOKUP(Table2[[#This Row],[Metabolite ID]],Table18[],2,FALSE)</f>
        <v>Cholesteryl esters in chylomicrons and extremely large VLDL</v>
      </c>
      <c r="C1703">
        <v>16</v>
      </c>
      <c r="D1703">
        <v>57010486</v>
      </c>
      <c r="E1703" t="s">
        <v>1009</v>
      </c>
      <c r="F1703" t="s">
        <v>894</v>
      </c>
      <c r="G1703" t="s">
        <v>895</v>
      </c>
      <c r="H1703">
        <v>0.94581899999999997</v>
      </c>
      <c r="I1703">
        <v>-0.11752</v>
      </c>
      <c r="J1703">
        <v>1.6351999999999998E-2</v>
      </c>
      <c r="K1703" s="6">
        <v>7.0000000000000005E-13</v>
      </c>
      <c r="L1703">
        <v>37359</v>
      </c>
    </row>
    <row r="1704" spans="1:12" x14ac:dyDescent="0.2">
      <c r="A1704" t="s">
        <v>813</v>
      </c>
      <c r="B1704" t="str">
        <f>VLOOKUP(Table2[[#This Row],[Metabolite ID]],Table18[],2,FALSE)</f>
        <v>Total lipids in medium VLDL</v>
      </c>
      <c r="C1704">
        <v>6</v>
      </c>
      <c r="D1704">
        <v>160964135</v>
      </c>
      <c r="E1704" t="s">
        <v>1035</v>
      </c>
      <c r="F1704" t="s">
        <v>895</v>
      </c>
      <c r="G1704" t="s">
        <v>894</v>
      </c>
      <c r="H1704">
        <v>0.92884800000000001</v>
      </c>
      <c r="I1704">
        <v>-9.7512100000000004E-2</v>
      </c>
      <c r="J1704">
        <v>1.36217E-2</v>
      </c>
      <c r="K1704" s="6">
        <v>7.1E-13</v>
      </c>
      <c r="L1704">
        <v>37359</v>
      </c>
    </row>
    <row r="1705" spans="1:12" x14ac:dyDescent="0.2">
      <c r="A1705" t="s">
        <v>841</v>
      </c>
      <c r="B1705" t="str">
        <f>VLOOKUP(Table2[[#This Row],[Metabolite ID]],Table18[],2,FALSE)</f>
        <v>Free cholesterol in small VLDL</v>
      </c>
      <c r="C1705">
        <v>19</v>
      </c>
      <c r="D1705">
        <v>11273556</v>
      </c>
      <c r="E1705" t="s">
        <v>1086</v>
      </c>
      <c r="F1705" t="s">
        <v>892</v>
      </c>
      <c r="G1705" t="s">
        <v>894</v>
      </c>
      <c r="H1705">
        <v>0.66991800000000001</v>
      </c>
      <c r="I1705">
        <v>-5.3132199999999997E-2</v>
      </c>
      <c r="J1705">
        <v>7.4573699999999996E-3</v>
      </c>
      <c r="K1705" s="6">
        <v>7.1E-13</v>
      </c>
      <c r="L1705">
        <v>37359</v>
      </c>
    </row>
    <row r="1706" spans="1:12" x14ac:dyDescent="0.2">
      <c r="A1706" t="s">
        <v>880</v>
      </c>
      <c r="B1706" t="str">
        <f>VLOOKUP(Table2[[#This Row],[Metabolite ID]],Table18[],2,FALSE)</f>
        <v>Concentration of chylomicrons and extremely large VLDL particles</v>
      </c>
      <c r="C1706">
        <v>19</v>
      </c>
      <c r="D1706">
        <v>19393890</v>
      </c>
      <c r="E1706" t="s">
        <v>1054</v>
      </c>
      <c r="F1706" t="s">
        <v>892</v>
      </c>
      <c r="G1706" t="s">
        <v>1053</v>
      </c>
      <c r="H1706">
        <v>0.92912399999999995</v>
      </c>
      <c r="I1706">
        <v>9.9100999999999995E-2</v>
      </c>
      <c r="J1706">
        <v>1.3722099999999999E-2</v>
      </c>
      <c r="K1706" s="6">
        <v>7.1E-13</v>
      </c>
      <c r="L1706">
        <v>37359</v>
      </c>
    </row>
    <row r="1707" spans="1:12" x14ac:dyDescent="0.2">
      <c r="A1707" t="s">
        <v>879</v>
      </c>
      <c r="B1707" t="str">
        <f>VLOOKUP(Table2[[#This Row],[Metabolite ID]],Table18[],2,FALSE)</f>
        <v>Total lipids in chylomicrons and extremely large VLDL</v>
      </c>
      <c r="C1707">
        <v>19</v>
      </c>
      <c r="D1707">
        <v>19393890</v>
      </c>
      <c r="E1707" t="s">
        <v>1054</v>
      </c>
      <c r="F1707" t="s">
        <v>892</v>
      </c>
      <c r="G1707" t="s">
        <v>1053</v>
      </c>
      <c r="H1707">
        <v>0.92912399999999995</v>
      </c>
      <c r="I1707">
        <v>9.8988199999999998E-2</v>
      </c>
      <c r="J1707">
        <v>1.37219E-2</v>
      </c>
      <c r="K1707" s="6">
        <v>7.5000000000000004E-13</v>
      </c>
      <c r="L1707">
        <v>37359</v>
      </c>
    </row>
    <row r="1708" spans="1:12" x14ac:dyDescent="0.2">
      <c r="A1708" t="s">
        <v>814</v>
      </c>
      <c r="B1708" t="str">
        <f>VLOOKUP(Table2[[#This Row],[Metabolite ID]],Table18[],2,FALSE)</f>
        <v>Concentration of medium VLDL particles</v>
      </c>
      <c r="C1708">
        <v>17</v>
      </c>
      <c r="D1708">
        <v>41926126</v>
      </c>
      <c r="E1708" t="s">
        <v>1012</v>
      </c>
      <c r="F1708" t="s">
        <v>894</v>
      </c>
      <c r="G1708" t="s">
        <v>895</v>
      </c>
      <c r="H1708">
        <v>0.96820499999999998</v>
      </c>
      <c r="I1708">
        <v>-0.14353099999999999</v>
      </c>
      <c r="J1708">
        <v>2.02004E-2</v>
      </c>
      <c r="K1708" s="6">
        <v>7.5999999999999999E-13</v>
      </c>
      <c r="L1708">
        <v>37359</v>
      </c>
    </row>
    <row r="1709" spans="1:12" x14ac:dyDescent="0.2">
      <c r="A1709" t="s">
        <v>810</v>
      </c>
      <c r="B1709" t="str">
        <f>VLOOKUP(Table2[[#This Row],[Metabolite ID]],Table18[],2,FALSE)</f>
        <v>Cholesterol in medium VLDL</v>
      </c>
      <c r="C1709">
        <v>11</v>
      </c>
      <c r="D1709">
        <v>116714293</v>
      </c>
      <c r="E1709" t="s">
        <v>3935</v>
      </c>
      <c r="F1709" t="s">
        <v>892</v>
      </c>
      <c r="G1709" t="s">
        <v>893</v>
      </c>
      <c r="H1709">
        <v>0.98784799999999995</v>
      </c>
      <c r="I1709">
        <v>-0.25079699999999999</v>
      </c>
      <c r="J1709">
        <v>3.4680500000000003E-2</v>
      </c>
      <c r="K1709" s="6">
        <v>7.8000000000000001E-13</v>
      </c>
      <c r="L1709">
        <v>37359</v>
      </c>
    </row>
    <row r="1710" spans="1:12" x14ac:dyDescent="0.2">
      <c r="A1710" t="s">
        <v>774</v>
      </c>
      <c r="B1710" t="str">
        <f>VLOOKUP(Table2[[#This Row],[Metabolite ID]],Table18[],2,FALSE)</f>
        <v>Cholesterol in large HDL</v>
      </c>
      <c r="C1710">
        <v>8</v>
      </c>
      <c r="D1710">
        <v>19889205</v>
      </c>
      <c r="E1710" t="s">
        <v>996</v>
      </c>
      <c r="F1710" t="s">
        <v>892</v>
      </c>
      <c r="G1710" t="s">
        <v>893</v>
      </c>
      <c r="H1710">
        <v>0.972912</v>
      </c>
      <c r="I1710">
        <v>0.15701399999999999</v>
      </c>
      <c r="J1710">
        <v>2.19828E-2</v>
      </c>
      <c r="K1710" s="6">
        <v>8.0000000000000002E-13</v>
      </c>
      <c r="L1710">
        <v>37359</v>
      </c>
    </row>
    <row r="1711" spans="1:12" x14ac:dyDescent="0.2">
      <c r="A1711" t="s">
        <v>776</v>
      </c>
      <c r="B1711" t="str">
        <f>VLOOKUP(Table2[[#This Row],[Metabolite ID]],Table18[],2,FALSE)</f>
        <v>Free cholesterol in large HDL</v>
      </c>
      <c r="C1711">
        <v>8</v>
      </c>
      <c r="D1711">
        <v>19889205</v>
      </c>
      <c r="E1711" t="s">
        <v>996</v>
      </c>
      <c r="F1711" t="s">
        <v>892</v>
      </c>
      <c r="G1711" t="s">
        <v>893</v>
      </c>
      <c r="H1711">
        <v>0.972912</v>
      </c>
      <c r="I1711">
        <v>0.15693399999999999</v>
      </c>
      <c r="J1711">
        <v>2.19793E-2</v>
      </c>
      <c r="K1711" s="6">
        <v>8.3E-13</v>
      </c>
      <c r="L1711">
        <v>37359</v>
      </c>
    </row>
    <row r="1712" spans="1:12" x14ac:dyDescent="0.2">
      <c r="A1712" t="s">
        <v>801</v>
      </c>
      <c r="B1712" t="str">
        <f>VLOOKUP(Table2[[#This Row],[Metabolite ID]],Table18[],2,FALSE)</f>
        <v>Triglycerides in medium HDL</v>
      </c>
      <c r="C1712">
        <v>15</v>
      </c>
      <c r="D1712">
        <v>44027885</v>
      </c>
      <c r="E1712" t="s">
        <v>1050</v>
      </c>
      <c r="F1712" t="s">
        <v>895</v>
      </c>
      <c r="G1712" t="s">
        <v>894</v>
      </c>
      <c r="H1712">
        <v>0.97276700000000005</v>
      </c>
      <c r="I1712">
        <v>-0.15865699999999999</v>
      </c>
      <c r="J1712">
        <v>2.17795E-2</v>
      </c>
      <c r="K1712" s="6">
        <v>8.5000000000000001E-13</v>
      </c>
      <c r="L1712">
        <v>37359</v>
      </c>
    </row>
    <row r="1713" spans="1:12" x14ac:dyDescent="0.2">
      <c r="A1713" t="s">
        <v>842</v>
      </c>
      <c r="B1713" t="str">
        <f>VLOOKUP(Table2[[#This Row],[Metabolite ID]],Table18[],2,FALSE)</f>
        <v>Total lipids in small VLDL</v>
      </c>
      <c r="C1713">
        <v>11</v>
      </c>
      <c r="D1713">
        <v>116714293</v>
      </c>
      <c r="E1713" t="s">
        <v>3935</v>
      </c>
      <c r="F1713" t="s">
        <v>892</v>
      </c>
      <c r="G1713" t="s">
        <v>893</v>
      </c>
      <c r="H1713">
        <v>0.98784799999999995</v>
      </c>
      <c r="I1713">
        <v>-0.24988199999999999</v>
      </c>
      <c r="J1713">
        <v>3.4637000000000001E-2</v>
      </c>
      <c r="K1713" s="6">
        <v>8.7000000000000003E-13</v>
      </c>
      <c r="L1713">
        <v>37359</v>
      </c>
    </row>
    <row r="1714" spans="1:12" x14ac:dyDescent="0.2">
      <c r="A1714" t="s">
        <v>864</v>
      </c>
      <c r="B1714" t="str">
        <f>VLOOKUP(Table2[[#This Row],[Metabolite ID]],Table18[],2,FALSE)</f>
        <v>Free cholesterol in very large VLDL</v>
      </c>
      <c r="C1714">
        <v>6</v>
      </c>
      <c r="D1714">
        <v>161017363</v>
      </c>
      <c r="E1714" t="s">
        <v>1039</v>
      </c>
      <c r="F1714" t="s">
        <v>893</v>
      </c>
      <c r="G1714" t="s">
        <v>892</v>
      </c>
      <c r="H1714">
        <v>0.96577400000000002</v>
      </c>
      <c r="I1714">
        <v>0.13847999999999999</v>
      </c>
      <c r="J1714">
        <v>1.9518799999999999E-2</v>
      </c>
      <c r="K1714" s="6">
        <v>8.7000000000000003E-13</v>
      </c>
      <c r="L1714">
        <v>37359</v>
      </c>
    </row>
    <row r="1715" spans="1:12" x14ac:dyDescent="0.2">
      <c r="A1715" t="s">
        <v>863</v>
      </c>
      <c r="B1715" t="str">
        <f>VLOOKUP(Table2[[#This Row],[Metabolite ID]],Table18[],2,FALSE)</f>
        <v>Cholesteryl esters in very large VLDL</v>
      </c>
      <c r="C1715">
        <v>6</v>
      </c>
      <c r="D1715">
        <v>161017363</v>
      </c>
      <c r="E1715" t="s">
        <v>1039</v>
      </c>
      <c r="F1715" t="s">
        <v>893</v>
      </c>
      <c r="G1715" t="s">
        <v>892</v>
      </c>
      <c r="H1715">
        <v>0.96578200000000003</v>
      </c>
      <c r="I1715">
        <v>0.138098</v>
      </c>
      <c r="J1715">
        <v>1.9525299999999999E-2</v>
      </c>
      <c r="K1715" s="6">
        <v>9E-13</v>
      </c>
      <c r="L1715">
        <v>37359</v>
      </c>
    </row>
    <row r="1716" spans="1:12" x14ac:dyDescent="0.2">
      <c r="A1716" t="s">
        <v>793</v>
      </c>
      <c r="B1716" t="str">
        <f>VLOOKUP(Table2[[#This Row],[Metabolite ID]],Table18[],2,FALSE)</f>
        <v>Phospholipids in large VLDL</v>
      </c>
      <c r="C1716">
        <v>11</v>
      </c>
      <c r="D1716">
        <v>117175658</v>
      </c>
      <c r="E1716" t="s">
        <v>1047</v>
      </c>
      <c r="F1716" t="s">
        <v>893</v>
      </c>
      <c r="G1716" t="s">
        <v>892</v>
      </c>
      <c r="H1716">
        <v>0.97366600000000003</v>
      </c>
      <c r="I1716">
        <v>-0.15743199999999999</v>
      </c>
      <c r="J1716">
        <v>2.2174200000000002E-2</v>
      </c>
      <c r="K1716" s="6">
        <v>9.0999999999999996E-13</v>
      </c>
      <c r="L1716">
        <v>37359</v>
      </c>
    </row>
    <row r="1717" spans="1:12" x14ac:dyDescent="0.2">
      <c r="A1717" t="s">
        <v>870</v>
      </c>
      <c r="B1717" t="str">
        <f>VLOOKUP(Table2[[#This Row],[Metabolite ID]],Table18[],2,FALSE)</f>
        <v>Cholesteryl esters in very small VLDL</v>
      </c>
      <c r="C1717">
        <v>9</v>
      </c>
      <c r="D1717">
        <v>136149709</v>
      </c>
      <c r="E1717" t="s">
        <v>3954</v>
      </c>
      <c r="F1717" t="s">
        <v>3955</v>
      </c>
      <c r="G1717" t="s">
        <v>892</v>
      </c>
      <c r="H1717">
        <v>0.83242499999999997</v>
      </c>
      <c r="I1717">
        <v>-6.7967899999999998E-2</v>
      </c>
      <c r="J1717">
        <v>9.3978099999999995E-3</v>
      </c>
      <c r="K1717" s="6">
        <v>9.0999999999999996E-13</v>
      </c>
      <c r="L1717">
        <v>37359</v>
      </c>
    </row>
    <row r="1718" spans="1:12" x14ac:dyDescent="0.2">
      <c r="A1718" t="s">
        <v>787</v>
      </c>
      <c r="B1718" t="str">
        <f>VLOOKUP(Table2[[#This Row],[Metabolite ID]],Table18[],2,FALSE)</f>
        <v>Triglycerides in large LDL</v>
      </c>
      <c r="C1718">
        <v>9</v>
      </c>
      <c r="D1718">
        <v>107665739</v>
      </c>
      <c r="E1718" t="s">
        <v>3951</v>
      </c>
      <c r="F1718" t="s">
        <v>893</v>
      </c>
      <c r="G1718" t="s">
        <v>892</v>
      </c>
      <c r="H1718">
        <v>0.74949100000000002</v>
      </c>
      <c r="I1718">
        <v>5.4879600000000001E-2</v>
      </c>
      <c r="J1718">
        <v>8.1356699999999994E-3</v>
      </c>
      <c r="K1718" s="6">
        <v>9.3000000000000008E-13</v>
      </c>
      <c r="L1718">
        <v>37359</v>
      </c>
    </row>
    <row r="1719" spans="1:12" x14ac:dyDescent="0.2">
      <c r="A1719" t="s">
        <v>862</v>
      </c>
      <c r="B1719" t="str">
        <f>VLOOKUP(Table2[[#This Row],[Metabolite ID]],Table18[],2,FALSE)</f>
        <v>Cholesterol in very large VLDL</v>
      </c>
      <c r="C1719">
        <v>15</v>
      </c>
      <c r="D1719">
        <v>44027885</v>
      </c>
      <c r="E1719" t="s">
        <v>1050</v>
      </c>
      <c r="F1719" t="s">
        <v>895</v>
      </c>
      <c r="G1719" t="s">
        <v>894</v>
      </c>
      <c r="H1719">
        <v>0.97276499999999999</v>
      </c>
      <c r="I1719">
        <v>-0.157494</v>
      </c>
      <c r="J1719">
        <v>2.1791100000000001E-2</v>
      </c>
      <c r="K1719" s="6">
        <v>9.3000000000000008E-13</v>
      </c>
      <c r="L1719">
        <v>37359</v>
      </c>
    </row>
    <row r="1720" spans="1:12" x14ac:dyDescent="0.2">
      <c r="A1720" t="s">
        <v>787</v>
      </c>
      <c r="B1720" t="str">
        <f>VLOOKUP(Table2[[#This Row],[Metabolite ID]],Table18[],2,FALSE)</f>
        <v>Triglycerides in large LDL</v>
      </c>
      <c r="C1720">
        <v>20</v>
      </c>
      <c r="D1720">
        <v>39165692</v>
      </c>
      <c r="E1720" t="s">
        <v>1097</v>
      </c>
      <c r="F1720" t="s">
        <v>893</v>
      </c>
      <c r="G1720" t="s">
        <v>892</v>
      </c>
      <c r="H1720">
        <v>0.96575100000000003</v>
      </c>
      <c r="I1720">
        <v>-0.13938900000000001</v>
      </c>
      <c r="J1720">
        <v>1.9772100000000001E-2</v>
      </c>
      <c r="K1720" s="6">
        <v>9.4000000000000003E-13</v>
      </c>
      <c r="L1720">
        <v>37359</v>
      </c>
    </row>
    <row r="1721" spans="1:12" x14ac:dyDescent="0.2">
      <c r="A1721" t="s">
        <v>791</v>
      </c>
      <c r="B1721" t="str">
        <f>VLOOKUP(Table2[[#This Row],[Metabolite ID]],Table18[],2,FALSE)</f>
        <v>Total lipids in large VLDL</v>
      </c>
      <c r="C1721">
        <v>6</v>
      </c>
      <c r="D1721">
        <v>161659369</v>
      </c>
      <c r="E1721" t="s">
        <v>1040</v>
      </c>
      <c r="F1721" t="s">
        <v>894</v>
      </c>
      <c r="G1721" t="s">
        <v>893</v>
      </c>
      <c r="H1721">
        <v>0.984483</v>
      </c>
      <c r="I1721">
        <v>0.212643</v>
      </c>
      <c r="J1721">
        <v>2.97854E-2</v>
      </c>
      <c r="K1721" s="6">
        <v>9.6999999999999991E-13</v>
      </c>
      <c r="L1721">
        <v>37359</v>
      </c>
    </row>
    <row r="1722" spans="1:12" x14ac:dyDescent="0.2">
      <c r="A1722" t="s">
        <v>775</v>
      </c>
      <c r="B1722" t="str">
        <f>VLOOKUP(Table2[[#This Row],[Metabolite ID]],Table18[],2,FALSE)</f>
        <v>Cholesteryl esters in large HDL</v>
      </c>
      <c r="C1722">
        <v>8</v>
      </c>
      <c r="D1722">
        <v>19889205</v>
      </c>
      <c r="E1722" t="s">
        <v>996</v>
      </c>
      <c r="F1722" t="s">
        <v>892</v>
      </c>
      <c r="G1722" t="s">
        <v>893</v>
      </c>
      <c r="H1722">
        <v>0.972912</v>
      </c>
      <c r="I1722">
        <v>0.15637499999999999</v>
      </c>
      <c r="J1722">
        <v>2.1985299999999999E-2</v>
      </c>
      <c r="K1722" s="6">
        <v>9.9000000000000002E-13</v>
      </c>
      <c r="L1722">
        <v>37359</v>
      </c>
    </row>
    <row r="1723" spans="1:12" x14ac:dyDescent="0.2">
      <c r="A1723" t="s">
        <v>799</v>
      </c>
      <c r="B1723" t="str">
        <f>VLOOKUP(Table2[[#This Row],[Metabolite ID]],Table18[],2,FALSE)</f>
        <v>Concentration of medium HDL particles</v>
      </c>
      <c r="C1723">
        <v>18</v>
      </c>
      <c r="D1723">
        <v>47698555</v>
      </c>
      <c r="E1723" t="s">
        <v>3957</v>
      </c>
      <c r="F1723" t="s">
        <v>893</v>
      </c>
      <c r="G1723" t="s">
        <v>892</v>
      </c>
      <c r="H1723">
        <v>0.98660700000000001</v>
      </c>
      <c r="I1723">
        <v>-0.22282099999999999</v>
      </c>
      <c r="J1723">
        <v>3.1062099999999999E-2</v>
      </c>
      <c r="K1723" s="6">
        <v>9.9999999999999998E-13</v>
      </c>
      <c r="L1723">
        <v>37359</v>
      </c>
    </row>
    <row r="1724" spans="1:12" x14ac:dyDescent="0.2">
      <c r="A1724" t="s">
        <v>863</v>
      </c>
      <c r="B1724" t="str">
        <f>VLOOKUP(Table2[[#This Row],[Metabolite ID]],Table18[],2,FALSE)</f>
        <v>Cholesteryl esters in very large VLDL</v>
      </c>
      <c r="C1724">
        <v>15</v>
      </c>
      <c r="D1724">
        <v>44027885</v>
      </c>
      <c r="E1724" t="s">
        <v>1050</v>
      </c>
      <c r="F1724" t="s">
        <v>895</v>
      </c>
      <c r="G1724" t="s">
        <v>894</v>
      </c>
      <c r="H1724">
        <v>0.97276399999999996</v>
      </c>
      <c r="I1724">
        <v>-0.156948</v>
      </c>
      <c r="J1724">
        <v>2.1793300000000002E-2</v>
      </c>
      <c r="K1724" s="6">
        <v>9.9999999999999998E-13</v>
      </c>
      <c r="L1724">
        <v>37359</v>
      </c>
    </row>
    <row r="1725" spans="1:12" x14ac:dyDescent="0.2">
      <c r="A1725" t="s">
        <v>870</v>
      </c>
      <c r="B1725" t="str">
        <f>VLOOKUP(Table2[[#This Row],[Metabolite ID]],Table18[],2,FALSE)</f>
        <v>Cholesteryl esters in very small VLDL</v>
      </c>
      <c r="C1725">
        <v>19</v>
      </c>
      <c r="D1725">
        <v>11231203</v>
      </c>
      <c r="E1725" t="s">
        <v>1096</v>
      </c>
      <c r="F1725" t="s">
        <v>893</v>
      </c>
      <c r="G1725" t="s">
        <v>892</v>
      </c>
      <c r="H1725">
        <v>0.98654600000000003</v>
      </c>
      <c r="I1725">
        <v>0.216664</v>
      </c>
      <c r="J1725">
        <v>3.0811499999999999E-2</v>
      </c>
      <c r="K1725" s="6">
        <v>9.9999999999999998E-13</v>
      </c>
      <c r="L1725">
        <v>37359</v>
      </c>
    </row>
    <row r="1726" spans="1:12" x14ac:dyDescent="0.2">
      <c r="A1726" t="s">
        <v>815</v>
      </c>
      <c r="B1726" t="str">
        <f>VLOOKUP(Table2[[#This Row],[Metabolite ID]],Table18[],2,FALSE)</f>
        <v>Phospholipids in medium VLDL</v>
      </c>
      <c r="C1726">
        <v>6</v>
      </c>
      <c r="D1726">
        <v>160964135</v>
      </c>
      <c r="E1726" t="s">
        <v>1035</v>
      </c>
      <c r="F1726" t="s">
        <v>895</v>
      </c>
      <c r="G1726" t="s">
        <v>894</v>
      </c>
      <c r="H1726">
        <v>0.92884800000000001</v>
      </c>
      <c r="I1726">
        <v>-9.6394099999999996E-2</v>
      </c>
      <c r="J1726">
        <v>1.36223E-2</v>
      </c>
      <c r="K1726" s="6">
        <v>1.1E-12</v>
      </c>
      <c r="L1726">
        <v>37359</v>
      </c>
    </row>
    <row r="1727" spans="1:12" x14ac:dyDescent="0.2">
      <c r="A1727" t="s">
        <v>870</v>
      </c>
      <c r="B1727" t="str">
        <f>VLOOKUP(Table2[[#This Row],[Metabolite ID]],Table18[],2,FALSE)</f>
        <v>Cholesteryl esters in very small VLDL</v>
      </c>
      <c r="C1727">
        <v>6</v>
      </c>
      <c r="D1727">
        <v>161010118</v>
      </c>
      <c r="E1727" t="s">
        <v>1036</v>
      </c>
      <c r="F1727" t="s">
        <v>892</v>
      </c>
      <c r="G1727" t="s">
        <v>893</v>
      </c>
      <c r="H1727">
        <v>0.92163499999999998</v>
      </c>
      <c r="I1727">
        <v>9.08225E-2</v>
      </c>
      <c r="J1727">
        <v>1.3084500000000001E-2</v>
      </c>
      <c r="K1727" s="6">
        <v>1.1E-12</v>
      </c>
      <c r="L1727">
        <v>37359</v>
      </c>
    </row>
    <row r="1728" spans="1:12" x14ac:dyDescent="0.2">
      <c r="A1728" t="s">
        <v>882</v>
      </c>
      <c r="B1728" t="str">
        <f>VLOOKUP(Table2[[#This Row],[Metabolite ID]],Table18[],2,FALSE)</f>
        <v>Triglycerides in chylomicrons and extremely large VLDL</v>
      </c>
      <c r="C1728">
        <v>19</v>
      </c>
      <c r="D1728">
        <v>19393890</v>
      </c>
      <c r="E1728" t="s">
        <v>1054</v>
      </c>
      <c r="F1728" t="s">
        <v>892</v>
      </c>
      <c r="G1728" t="s">
        <v>1053</v>
      </c>
      <c r="H1728">
        <v>0.92910599999999999</v>
      </c>
      <c r="I1728">
        <v>9.83575E-2</v>
      </c>
      <c r="J1728">
        <v>1.37252E-2</v>
      </c>
      <c r="K1728" s="6">
        <v>1.1E-12</v>
      </c>
      <c r="L1728">
        <v>37359</v>
      </c>
    </row>
    <row r="1729" spans="1:12" x14ac:dyDescent="0.2">
      <c r="A1729" t="s">
        <v>816</v>
      </c>
      <c r="B1729" t="str">
        <f>VLOOKUP(Table2[[#This Row],[Metabolite ID]],Table18[],2,FALSE)</f>
        <v>Triglycerides in medium VLDL</v>
      </c>
      <c r="C1729">
        <v>16</v>
      </c>
      <c r="D1729">
        <v>56991363</v>
      </c>
      <c r="E1729" t="s">
        <v>960</v>
      </c>
      <c r="F1729" t="s">
        <v>894</v>
      </c>
      <c r="G1729" t="s">
        <v>895</v>
      </c>
      <c r="H1729">
        <v>0.68096800000000002</v>
      </c>
      <c r="I1729">
        <v>5.3268999999999997E-2</v>
      </c>
      <c r="J1729">
        <v>7.4742100000000002E-3</v>
      </c>
      <c r="K1729" s="6">
        <v>1.1999999999999999E-12</v>
      </c>
      <c r="L1729">
        <v>37359</v>
      </c>
    </row>
    <row r="1730" spans="1:12" x14ac:dyDescent="0.2">
      <c r="A1730" t="s">
        <v>843</v>
      </c>
      <c r="B1730" t="str">
        <f>VLOOKUP(Table2[[#This Row],[Metabolite ID]],Table18[],2,FALSE)</f>
        <v>Concentration of small VLDL particles</v>
      </c>
      <c r="C1730">
        <v>11</v>
      </c>
      <c r="D1730">
        <v>117175658</v>
      </c>
      <c r="E1730" t="s">
        <v>1047</v>
      </c>
      <c r="F1730" t="s">
        <v>893</v>
      </c>
      <c r="G1730" t="s">
        <v>892</v>
      </c>
      <c r="H1730">
        <v>0.97366900000000001</v>
      </c>
      <c r="I1730">
        <v>-0.153642</v>
      </c>
      <c r="J1730">
        <v>2.2134999999999998E-2</v>
      </c>
      <c r="K1730" s="6">
        <v>1.1999999999999999E-12</v>
      </c>
      <c r="L1730">
        <v>37359</v>
      </c>
    </row>
    <row r="1731" spans="1:12" x14ac:dyDescent="0.2">
      <c r="A1731" t="s">
        <v>844</v>
      </c>
      <c r="B1731" t="str">
        <f>VLOOKUP(Table2[[#This Row],[Metabolite ID]],Table18[],2,FALSE)</f>
        <v>Phospholipids in small VLDL</v>
      </c>
      <c r="C1731">
        <v>8</v>
      </c>
      <c r="D1731">
        <v>19813529</v>
      </c>
      <c r="E1731" t="s">
        <v>994</v>
      </c>
      <c r="F1731" t="s">
        <v>892</v>
      </c>
      <c r="G1731" t="s">
        <v>893</v>
      </c>
      <c r="H1731">
        <v>0.98156299999999996</v>
      </c>
      <c r="I1731">
        <v>-0.185229</v>
      </c>
      <c r="J1731">
        <v>2.6223300000000001E-2</v>
      </c>
      <c r="K1731" s="6">
        <v>1.1999999999999999E-12</v>
      </c>
      <c r="L1731">
        <v>37359</v>
      </c>
    </row>
    <row r="1732" spans="1:12" x14ac:dyDescent="0.2">
      <c r="A1732" t="s">
        <v>849</v>
      </c>
      <c r="B1732" t="str">
        <f>VLOOKUP(Table2[[#This Row],[Metabolite ID]],Table18[],2,FALSE)</f>
        <v>Tyrosine</v>
      </c>
      <c r="C1732">
        <v>6</v>
      </c>
      <c r="D1732">
        <v>112027508</v>
      </c>
      <c r="E1732" t="s">
        <v>3975</v>
      </c>
      <c r="F1732" t="s">
        <v>895</v>
      </c>
      <c r="G1732" t="s">
        <v>894</v>
      </c>
      <c r="H1732">
        <v>0.91073999999999999</v>
      </c>
      <c r="I1732">
        <v>-9.4136399999999995E-2</v>
      </c>
      <c r="J1732">
        <v>1.2939600000000001E-2</v>
      </c>
      <c r="K1732" s="6">
        <v>1.1999999999999999E-12</v>
      </c>
      <c r="L1732">
        <v>37359</v>
      </c>
    </row>
    <row r="1733" spans="1:12" x14ac:dyDescent="0.2">
      <c r="A1733" t="s">
        <v>852</v>
      </c>
      <c r="B1733" t="str">
        <f>VLOOKUP(Table2[[#This Row],[Metabolite ID]],Table18[],2,FALSE)</f>
        <v>VLDL cholesterol</v>
      </c>
      <c r="C1733">
        <v>15</v>
      </c>
      <c r="D1733">
        <v>44027885</v>
      </c>
      <c r="E1733" t="s">
        <v>1050</v>
      </c>
      <c r="F1733" t="s">
        <v>895</v>
      </c>
      <c r="G1733" t="s">
        <v>894</v>
      </c>
      <c r="H1733">
        <v>0.97276700000000005</v>
      </c>
      <c r="I1733">
        <v>-0.156135</v>
      </c>
      <c r="J1733">
        <v>2.1761099999999998E-2</v>
      </c>
      <c r="K1733" s="6">
        <v>1.1999999999999999E-12</v>
      </c>
      <c r="L1733">
        <v>37359</v>
      </c>
    </row>
    <row r="1734" spans="1:12" x14ac:dyDescent="0.2">
      <c r="A1734" t="s">
        <v>857</v>
      </c>
      <c r="B1734" t="str">
        <f>VLOOKUP(Table2[[#This Row],[Metabolite ID]],Table18[],2,FALSE)</f>
        <v>Free cholesterol in very large HDL</v>
      </c>
      <c r="C1734">
        <v>4</v>
      </c>
      <c r="D1734">
        <v>103188709</v>
      </c>
      <c r="E1734" t="s">
        <v>990</v>
      </c>
      <c r="F1734" t="s">
        <v>894</v>
      </c>
      <c r="G1734" t="s">
        <v>895</v>
      </c>
      <c r="H1734">
        <v>0.92314499999999999</v>
      </c>
      <c r="I1734">
        <v>9.2036099999999996E-2</v>
      </c>
      <c r="J1734">
        <v>1.3149299999999999E-2</v>
      </c>
      <c r="K1734" s="6">
        <v>1.1999999999999999E-12</v>
      </c>
      <c r="L1734">
        <v>37359</v>
      </c>
    </row>
    <row r="1735" spans="1:12" x14ac:dyDescent="0.2">
      <c r="A1735" t="s">
        <v>877</v>
      </c>
      <c r="B1735" t="str">
        <f>VLOOKUP(Table2[[#This Row],[Metabolite ID]],Table18[],2,FALSE)</f>
        <v>Cholesteryl esters in chylomicrons and extremely large VLDL</v>
      </c>
      <c r="C1735">
        <v>19</v>
      </c>
      <c r="D1735">
        <v>11190481</v>
      </c>
      <c r="E1735" t="s">
        <v>3976</v>
      </c>
      <c r="F1735" t="s">
        <v>893</v>
      </c>
      <c r="G1735" t="s">
        <v>895</v>
      </c>
      <c r="H1735">
        <v>0.88802999999999999</v>
      </c>
      <c r="I1735">
        <v>7.8571000000000002E-2</v>
      </c>
      <c r="J1735">
        <v>1.12928E-2</v>
      </c>
      <c r="K1735" s="6">
        <v>1.1999999999999999E-12</v>
      </c>
      <c r="L1735">
        <v>37359</v>
      </c>
    </row>
    <row r="1736" spans="1:12" x14ac:dyDescent="0.2">
      <c r="A1736" t="s">
        <v>745</v>
      </c>
      <c r="B1736" t="str">
        <f>VLOOKUP(Table2[[#This Row],[Metabolite ID]],Table18[],2,FALSE)</f>
        <v>Apolipoprotein A1</v>
      </c>
      <c r="C1736">
        <v>17</v>
      </c>
      <c r="D1736">
        <v>41926126</v>
      </c>
      <c r="E1736" t="s">
        <v>1012</v>
      </c>
      <c r="F1736" t="s">
        <v>894</v>
      </c>
      <c r="G1736" t="s">
        <v>895</v>
      </c>
      <c r="H1736">
        <v>0.96820300000000004</v>
      </c>
      <c r="I1736">
        <v>0.13891899999999999</v>
      </c>
      <c r="J1736">
        <v>2.0239500000000001E-2</v>
      </c>
      <c r="K1736" s="6">
        <v>1.2999999999999999E-12</v>
      </c>
      <c r="L1736">
        <v>37359</v>
      </c>
    </row>
    <row r="1737" spans="1:12" x14ac:dyDescent="0.2">
      <c r="A1737" t="s">
        <v>777</v>
      </c>
      <c r="B1737" t="str">
        <f>VLOOKUP(Table2[[#This Row],[Metabolite ID]],Table18[],2,FALSE)</f>
        <v>Total lipids in large HDL</v>
      </c>
      <c r="C1737">
        <v>8</v>
      </c>
      <c r="D1737">
        <v>19889205</v>
      </c>
      <c r="E1737" t="s">
        <v>996</v>
      </c>
      <c r="F1737" t="s">
        <v>892</v>
      </c>
      <c r="G1737" t="s">
        <v>893</v>
      </c>
      <c r="H1737">
        <v>0.972912</v>
      </c>
      <c r="I1737">
        <v>0.15592500000000001</v>
      </c>
      <c r="J1737">
        <v>2.20051E-2</v>
      </c>
      <c r="K1737" s="6">
        <v>1.2999999999999999E-12</v>
      </c>
      <c r="L1737">
        <v>37359</v>
      </c>
    </row>
    <row r="1738" spans="1:12" x14ac:dyDescent="0.2">
      <c r="A1738" t="s">
        <v>817</v>
      </c>
      <c r="B1738" t="str">
        <f>VLOOKUP(Table2[[#This Row],[Metabolite ID]],Table18[],2,FALSE)</f>
        <v>Phosphatidylcholines</v>
      </c>
      <c r="C1738">
        <v>16</v>
      </c>
      <c r="D1738">
        <v>57010486</v>
      </c>
      <c r="E1738" t="s">
        <v>1009</v>
      </c>
      <c r="F1738" t="s">
        <v>894</v>
      </c>
      <c r="G1738" t="s">
        <v>895</v>
      </c>
      <c r="H1738">
        <v>0.94577800000000001</v>
      </c>
      <c r="I1738">
        <v>0.113802</v>
      </c>
      <c r="J1738">
        <v>1.6472199999999999E-2</v>
      </c>
      <c r="K1738" s="6">
        <v>1.2999999999999999E-12</v>
      </c>
      <c r="L1738">
        <v>37359</v>
      </c>
    </row>
    <row r="1739" spans="1:12" x14ac:dyDescent="0.2">
      <c r="A1739" t="s">
        <v>822</v>
      </c>
      <c r="B1739" t="str">
        <f>VLOOKUP(Table2[[#This Row],[Metabolite ID]],Table18[],2,FALSE)</f>
        <v>Total triglycerides</v>
      </c>
      <c r="C1739">
        <v>6</v>
      </c>
      <c r="D1739">
        <v>160964135</v>
      </c>
      <c r="E1739" t="s">
        <v>1035</v>
      </c>
      <c r="F1739" t="s">
        <v>895</v>
      </c>
      <c r="G1739" t="s">
        <v>894</v>
      </c>
      <c r="H1739">
        <v>0.92884800000000001</v>
      </c>
      <c r="I1739">
        <v>-9.52678E-2</v>
      </c>
      <c r="J1739">
        <v>1.3624000000000001E-2</v>
      </c>
      <c r="K1739" s="6">
        <v>1.2999999999999999E-12</v>
      </c>
      <c r="L1739">
        <v>37359</v>
      </c>
    </row>
    <row r="1740" spans="1:12" x14ac:dyDescent="0.2">
      <c r="A1740" t="s">
        <v>829</v>
      </c>
      <c r="B1740" t="str">
        <f>VLOOKUP(Table2[[#This Row],[Metabolite ID]],Table18[],2,FALSE)</f>
        <v>Phospholipids in small HDL</v>
      </c>
      <c r="C1740">
        <v>1</v>
      </c>
      <c r="D1740">
        <v>109817590</v>
      </c>
      <c r="E1740" t="s">
        <v>977</v>
      </c>
      <c r="F1740" t="s">
        <v>893</v>
      </c>
      <c r="G1740" t="s">
        <v>895</v>
      </c>
      <c r="H1740">
        <v>0.78001799999999999</v>
      </c>
      <c r="I1740">
        <v>-5.9911499999999999E-2</v>
      </c>
      <c r="J1740">
        <v>8.4402399999999999E-3</v>
      </c>
      <c r="K1740" s="6">
        <v>1.2999999999999999E-12</v>
      </c>
      <c r="L1740">
        <v>37359</v>
      </c>
    </row>
    <row r="1741" spans="1:12" x14ac:dyDescent="0.2">
      <c r="A1741" t="s">
        <v>844</v>
      </c>
      <c r="B1741" t="str">
        <f>VLOOKUP(Table2[[#This Row],[Metabolite ID]],Table18[],2,FALSE)</f>
        <v>Phospholipids in small VLDL</v>
      </c>
      <c r="C1741">
        <v>11</v>
      </c>
      <c r="D1741">
        <v>116714293</v>
      </c>
      <c r="E1741" t="s">
        <v>3935</v>
      </c>
      <c r="F1741" t="s">
        <v>892</v>
      </c>
      <c r="G1741" t="s">
        <v>893</v>
      </c>
      <c r="H1741">
        <v>0.98784799999999995</v>
      </c>
      <c r="I1741">
        <v>-0.249533</v>
      </c>
      <c r="J1741">
        <v>3.4636100000000003E-2</v>
      </c>
      <c r="K1741" s="6">
        <v>1.2999999999999999E-12</v>
      </c>
      <c r="L1741">
        <v>37359</v>
      </c>
    </row>
    <row r="1742" spans="1:12" x14ac:dyDescent="0.2">
      <c r="A1742" t="s">
        <v>876</v>
      </c>
      <c r="B1742" t="str">
        <f>VLOOKUP(Table2[[#This Row],[Metabolite ID]],Table18[],2,FALSE)</f>
        <v>Cholesterol in chylomicrons and extremely large VLDL</v>
      </c>
      <c r="C1742">
        <v>6</v>
      </c>
      <c r="D1742">
        <v>161010150</v>
      </c>
      <c r="E1742" t="s">
        <v>1037</v>
      </c>
      <c r="F1742" t="s">
        <v>894</v>
      </c>
      <c r="G1742" t="s">
        <v>895</v>
      </c>
      <c r="H1742">
        <v>0.95938199999999996</v>
      </c>
      <c r="I1742">
        <v>0.125055</v>
      </c>
      <c r="J1742">
        <v>1.7814699999999999E-2</v>
      </c>
      <c r="K1742" s="6">
        <v>1.2999999999999999E-12</v>
      </c>
      <c r="L1742">
        <v>37359</v>
      </c>
    </row>
    <row r="1743" spans="1:12" x14ac:dyDescent="0.2">
      <c r="A1743" t="s">
        <v>776</v>
      </c>
      <c r="B1743" t="str">
        <f>VLOOKUP(Table2[[#This Row],[Metabolite ID]],Table18[],2,FALSE)</f>
        <v>Free cholesterol in large HDL</v>
      </c>
      <c r="C1743">
        <v>6</v>
      </c>
      <c r="D1743">
        <v>161010118</v>
      </c>
      <c r="E1743" t="s">
        <v>1036</v>
      </c>
      <c r="F1743" t="s">
        <v>892</v>
      </c>
      <c r="G1743" t="s">
        <v>893</v>
      </c>
      <c r="H1743">
        <v>0.92162699999999997</v>
      </c>
      <c r="I1743">
        <v>-9.0952500000000006E-2</v>
      </c>
      <c r="J1743">
        <v>1.3056399999999999E-2</v>
      </c>
      <c r="K1743" s="6">
        <v>1.4000000000000001E-12</v>
      </c>
      <c r="L1743">
        <v>37359</v>
      </c>
    </row>
    <row r="1744" spans="1:12" x14ac:dyDescent="0.2">
      <c r="A1744" t="s">
        <v>788</v>
      </c>
      <c r="B1744" t="str">
        <f>VLOOKUP(Table2[[#This Row],[Metabolite ID]],Table18[],2,FALSE)</f>
        <v>Cholesterol in large VLDL</v>
      </c>
      <c r="C1744">
        <v>11</v>
      </c>
      <c r="D1744">
        <v>116916060</v>
      </c>
      <c r="E1744" t="s">
        <v>3965</v>
      </c>
      <c r="F1744" t="s">
        <v>893</v>
      </c>
      <c r="G1744" t="s">
        <v>894</v>
      </c>
      <c r="H1744">
        <v>0.98758800000000002</v>
      </c>
      <c r="I1744">
        <v>-0.25342100000000001</v>
      </c>
      <c r="J1744">
        <v>3.5278200000000003E-2</v>
      </c>
      <c r="K1744" s="6">
        <v>1.4000000000000001E-12</v>
      </c>
      <c r="L1744">
        <v>37359</v>
      </c>
    </row>
    <row r="1745" spans="1:12" x14ac:dyDescent="0.2">
      <c r="A1745" t="s">
        <v>792</v>
      </c>
      <c r="B1745" t="str">
        <f>VLOOKUP(Table2[[#This Row],[Metabolite ID]],Table18[],2,FALSE)</f>
        <v>Concentration of large VLDL particles</v>
      </c>
      <c r="C1745">
        <v>6</v>
      </c>
      <c r="D1745">
        <v>161659369</v>
      </c>
      <c r="E1745" t="s">
        <v>1040</v>
      </c>
      <c r="F1745" t="s">
        <v>894</v>
      </c>
      <c r="G1745" t="s">
        <v>893</v>
      </c>
      <c r="H1745">
        <v>0.984483</v>
      </c>
      <c r="I1745">
        <v>0.211118</v>
      </c>
      <c r="J1745">
        <v>2.9785499999999999E-2</v>
      </c>
      <c r="K1745" s="6">
        <v>1.4000000000000001E-12</v>
      </c>
      <c r="L1745">
        <v>37359</v>
      </c>
    </row>
    <row r="1746" spans="1:12" x14ac:dyDescent="0.2">
      <c r="A1746" t="s">
        <v>795</v>
      </c>
      <c r="B1746" t="str">
        <f>VLOOKUP(Table2[[#This Row],[Metabolite ID]],Table18[],2,FALSE)</f>
        <v>Cholesterol in medium HDL</v>
      </c>
      <c r="C1746">
        <v>1</v>
      </c>
      <c r="D1746">
        <v>161194641</v>
      </c>
      <c r="E1746" t="s">
        <v>978</v>
      </c>
      <c r="F1746" t="s">
        <v>892</v>
      </c>
      <c r="G1746" t="s">
        <v>893</v>
      </c>
      <c r="H1746">
        <v>0.382131</v>
      </c>
      <c r="I1746">
        <v>-5.1861499999999998E-2</v>
      </c>
      <c r="J1746">
        <v>7.28642E-3</v>
      </c>
      <c r="K1746" s="6">
        <v>1.4000000000000001E-12</v>
      </c>
      <c r="L1746">
        <v>37359</v>
      </c>
    </row>
    <row r="1747" spans="1:12" x14ac:dyDescent="0.2">
      <c r="A1747" t="s">
        <v>816</v>
      </c>
      <c r="B1747" t="str">
        <f>VLOOKUP(Table2[[#This Row],[Metabolite ID]],Table18[],2,FALSE)</f>
        <v>Triglycerides in medium VLDL</v>
      </c>
      <c r="C1747">
        <v>15</v>
      </c>
      <c r="D1747">
        <v>44842210</v>
      </c>
      <c r="E1747" t="s">
        <v>3977</v>
      </c>
      <c r="F1747" t="s">
        <v>892</v>
      </c>
      <c r="G1747" t="s">
        <v>893</v>
      </c>
      <c r="H1747">
        <v>0.97231400000000001</v>
      </c>
      <c r="I1747">
        <v>-0.154866</v>
      </c>
      <c r="J1747">
        <v>2.15868E-2</v>
      </c>
      <c r="K1747" s="6">
        <v>1.4000000000000001E-12</v>
      </c>
      <c r="L1747">
        <v>37359</v>
      </c>
    </row>
    <row r="1748" spans="1:12" x14ac:dyDescent="0.2">
      <c r="A1748" t="s">
        <v>839</v>
      </c>
      <c r="B1748" t="str">
        <f>VLOOKUP(Table2[[#This Row],[Metabolite ID]],Table18[],2,FALSE)</f>
        <v>Cholesterol in small VLDL</v>
      </c>
      <c r="C1748">
        <v>7</v>
      </c>
      <c r="D1748">
        <v>73026378</v>
      </c>
      <c r="E1748" t="s">
        <v>1074</v>
      </c>
      <c r="F1748" t="s">
        <v>894</v>
      </c>
      <c r="G1748" t="s">
        <v>895</v>
      </c>
      <c r="H1748">
        <v>0.83916000000000002</v>
      </c>
      <c r="I1748">
        <v>6.5950499999999995E-2</v>
      </c>
      <c r="J1748">
        <v>9.5333399999999995E-3</v>
      </c>
      <c r="K1748" s="6">
        <v>1.4000000000000001E-12</v>
      </c>
      <c r="L1748">
        <v>37359</v>
      </c>
    </row>
    <row r="1749" spans="1:12" x14ac:dyDescent="0.2">
      <c r="A1749" t="s">
        <v>852</v>
      </c>
      <c r="B1749" t="str">
        <f>VLOOKUP(Table2[[#This Row],[Metabolite ID]],Table18[],2,FALSE)</f>
        <v>VLDL cholesterol</v>
      </c>
      <c r="C1749">
        <v>2</v>
      </c>
      <c r="D1749">
        <v>44074431</v>
      </c>
      <c r="E1749" t="s">
        <v>1102</v>
      </c>
      <c r="F1749" t="s">
        <v>894</v>
      </c>
      <c r="G1749" t="s">
        <v>895</v>
      </c>
      <c r="H1749">
        <v>0.32084800000000002</v>
      </c>
      <c r="I1749">
        <v>5.1993499999999998E-2</v>
      </c>
      <c r="J1749">
        <v>7.4680500000000004E-3</v>
      </c>
      <c r="K1749" s="6">
        <v>1.4000000000000001E-12</v>
      </c>
      <c r="L1749">
        <v>37359</v>
      </c>
    </row>
    <row r="1750" spans="1:12" x14ac:dyDescent="0.2">
      <c r="A1750" t="s">
        <v>801</v>
      </c>
      <c r="B1750" t="str">
        <f>VLOOKUP(Table2[[#This Row],[Metabolite ID]],Table18[],2,FALSE)</f>
        <v>Triglycerides in medium HDL</v>
      </c>
      <c r="C1750">
        <v>4</v>
      </c>
      <c r="D1750">
        <v>88008614</v>
      </c>
      <c r="E1750" t="s">
        <v>3978</v>
      </c>
      <c r="F1750" t="s">
        <v>893</v>
      </c>
      <c r="G1750" t="s">
        <v>892</v>
      </c>
      <c r="H1750">
        <v>0.60277800000000004</v>
      </c>
      <c r="I1750">
        <v>5.07798E-2</v>
      </c>
      <c r="J1750">
        <v>7.1628600000000001E-3</v>
      </c>
      <c r="K1750" s="6">
        <v>1.5000000000000001E-12</v>
      </c>
      <c r="L1750">
        <v>37359</v>
      </c>
    </row>
    <row r="1751" spans="1:12" x14ac:dyDescent="0.2">
      <c r="A1751" t="s">
        <v>842</v>
      </c>
      <c r="B1751" t="str">
        <f>VLOOKUP(Table2[[#This Row],[Metabolite ID]],Table18[],2,FALSE)</f>
        <v>Total lipids in small VLDL</v>
      </c>
      <c r="C1751">
        <v>15</v>
      </c>
      <c r="D1751">
        <v>58683366</v>
      </c>
      <c r="E1751" t="s">
        <v>1080</v>
      </c>
      <c r="F1751" t="s">
        <v>892</v>
      </c>
      <c r="G1751" t="s">
        <v>893</v>
      </c>
      <c r="H1751">
        <v>0.38849800000000001</v>
      </c>
      <c r="I1751">
        <v>5.1519299999999997E-2</v>
      </c>
      <c r="J1751">
        <v>7.18667E-3</v>
      </c>
      <c r="K1751" s="6">
        <v>1.5000000000000001E-12</v>
      </c>
      <c r="L1751">
        <v>37359</v>
      </c>
    </row>
    <row r="1752" spans="1:12" x14ac:dyDescent="0.2">
      <c r="A1752" t="s">
        <v>857</v>
      </c>
      <c r="B1752" t="str">
        <f>VLOOKUP(Table2[[#This Row],[Metabolite ID]],Table18[],2,FALSE)</f>
        <v>Free cholesterol in very large HDL</v>
      </c>
      <c r="C1752">
        <v>17</v>
      </c>
      <c r="D1752">
        <v>41926126</v>
      </c>
      <c r="E1752" t="s">
        <v>1012</v>
      </c>
      <c r="F1752" t="s">
        <v>894</v>
      </c>
      <c r="G1752" t="s">
        <v>895</v>
      </c>
      <c r="H1752">
        <v>0.96820499999999998</v>
      </c>
      <c r="I1752">
        <v>0.139512</v>
      </c>
      <c r="J1752">
        <v>2.01782E-2</v>
      </c>
      <c r="K1752" s="6">
        <v>1.5000000000000001E-12</v>
      </c>
      <c r="L1752">
        <v>37359</v>
      </c>
    </row>
    <row r="1753" spans="1:12" x14ac:dyDescent="0.2">
      <c r="A1753" t="s">
        <v>859</v>
      </c>
      <c r="B1753" t="str">
        <f>VLOOKUP(Table2[[#This Row],[Metabolite ID]],Table18[],2,FALSE)</f>
        <v>Concentration of very large HDL particles</v>
      </c>
      <c r="C1753">
        <v>8</v>
      </c>
      <c r="D1753">
        <v>19936687</v>
      </c>
      <c r="E1753" t="s">
        <v>997</v>
      </c>
      <c r="F1753" t="s">
        <v>892</v>
      </c>
      <c r="G1753" t="s">
        <v>893</v>
      </c>
      <c r="H1753">
        <v>0.80356399999999994</v>
      </c>
      <c r="I1753">
        <v>-6.4186499999999994E-2</v>
      </c>
      <c r="J1753">
        <v>9.0606999999999997E-3</v>
      </c>
      <c r="K1753" s="6">
        <v>1.5000000000000001E-12</v>
      </c>
      <c r="L1753">
        <v>37359</v>
      </c>
    </row>
    <row r="1754" spans="1:12" x14ac:dyDescent="0.2">
      <c r="A1754" t="s">
        <v>864</v>
      </c>
      <c r="B1754" t="str">
        <f>VLOOKUP(Table2[[#This Row],[Metabolite ID]],Table18[],2,FALSE)</f>
        <v>Free cholesterol in very large VLDL</v>
      </c>
      <c r="C1754">
        <v>15</v>
      </c>
      <c r="D1754">
        <v>44027885</v>
      </c>
      <c r="E1754" t="s">
        <v>1050</v>
      </c>
      <c r="F1754" t="s">
        <v>895</v>
      </c>
      <c r="G1754" t="s">
        <v>894</v>
      </c>
      <c r="H1754">
        <v>0.97276700000000005</v>
      </c>
      <c r="I1754">
        <v>-0.15587899999999999</v>
      </c>
      <c r="J1754">
        <v>2.1790400000000001E-2</v>
      </c>
      <c r="K1754" s="6">
        <v>1.5000000000000001E-12</v>
      </c>
      <c r="L1754">
        <v>37359</v>
      </c>
    </row>
    <row r="1755" spans="1:12" x14ac:dyDescent="0.2">
      <c r="A1755" t="s">
        <v>868</v>
      </c>
      <c r="B1755" t="str">
        <f>VLOOKUP(Table2[[#This Row],[Metabolite ID]],Table18[],2,FALSE)</f>
        <v>Triglycerides in very large VLDL</v>
      </c>
      <c r="C1755">
        <v>11</v>
      </c>
      <c r="D1755">
        <v>61581764</v>
      </c>
      <c r="E1755" t="s">
        <v>1046</v>
      </c>
      <c r="F1755" t="s">
        <v>895</v>
      </c>
      <c r="G1755" t="s">
        <v>894</v>
      </c>
      <c r="H1755">
        <v>0.69043699999999997</v>
      </c>
      <c r="I1755">
        <v>-5.4634599999999998E-2</v>
      </c>
      <c r="J1755">
        <v>7.5683499999999997E-3</v>
      </c>
      <c r="K1755" s="6">
        <v>1.5000000000000001E-12</v>
      </c>
      <c r="L1755">
        <v>37359</v>
      </c>
    </row>
    <row r="1756" spans="1:12" x14ac:dyDescent="0.2">
      <c r="A1756" t="s">
        <v>877</v>
      </c>
      <c r="B1756" t="str">
        <f>VLOOKUP(Table2[[#This Row],[Metabolite ID]],Table18[],2,FALSE)</f>
        <v>Cholesteryl esters in chylomicrons and extremely large VLDL</v>
      </c>
      <c r="C1756">
        <v>6</v>
      </c>
      <c r="D1756">
        <v>160625299</v>
      </c>
      <c r="E1756" t="s">
        <v>1034</v>
      </c>
      <c r="F1756" t="s">
        <v>894</v>
      </c>
      <c r="G1756" t="s">
        <v>895</v>
      </c>
      <c r="H1756">
        <v>0.98946100000000003</v>
      </c>
      <c r="I1756">
        <v>0.25885900000000001</v>
      </c>
      <c r="J1756">
        <v>3.6654300000000001E-2</v>
      </c>
      <c r="K1756" s="6">
        <v>1.5000000000000001E-12</v>
      </c>
      <c r="L1756">
        <v>37359</v>
      </c>
    </row>
    <row r="1757" spans="1:12" x14ac:dyDescent="0.2">
      <c r="A1757" t="s">
        <v>776</v>
      </c>
      <c r="B1757" t="str">
        <f>VLOOKUP(Table2[[#This Row],[Metabolite ID]],Table18[],2,FALSE)</f>
        <v>Free cholesterol in large HDL</v>
      </c>
      <c r="C1757">
        <v>19</v>
      </c>
      <c r="D1757">
        <v>45470344</v>
      </c>
      <c r="E1757" t="s">
        <v>3938</v>
      </c>
      <c r="F1757" t="s">
        <v>894</v>
      </c>
      <c r="G1757" t="s">
        <v>895</v>
      </c>
      <c r="H1757">
        <v>0.50217599999999996</v>
      </c>
      <c r="I1757">
        <v>4.9316400000000003E-2</v>
      </c>
      <c r="J1757">
        <v>7.0187299999999999E-3</v>
      </c>
      <c r="K1757" s="6">
        <v>1.6E-12</v>
      </c>
      <c r="L1757">
        <v>37359</v>
      </c>
    </row>
    <row r="1758" spans="1:12" x14ac:dyDescent="0.2">
      <c r="A1758" t="s">
        <v>779</v>
      </c>
      <c r="B1758" t="str">
        <f>VLOOKUP(Table2[[#This Row],[Metabolite ID]],Table18[],2,FALSE)</f>
        <v>Phospholipids in large HDL</v>
      </c>
      <c r="C1758">
        <v>20</v>
      </c>
      <c r="D1758">
        <v>44557474</v>
      </c>
      <c r="E1758" t="s">
        <v>3893</v>
      </c>
      <c r="F1758" t="s">
        <v>895</v>
      </c>
      <c r="G1758" t="s">
        <v>894</v>
      </c>
      <c r="H1758">
        <v>0.81562699999999999</v>
      </c>
      <c r="I1758">
        <v>6.3531199999999996E-2</v>
      </c>
      <c r="J1758">
        <v>8.9775400000000009E-3</v>
      </c>
      <c r="K1758" s="6">
        <v>1.6E-12</v>
      </c>
      <c r="L1758">
        <v>37359</v>
      </c>
    </row>
    <row r="1759" spans="1:12" x14ac:dyDescent="0.2">
      <c r="A1759" t="s">
        <v>801</v>
      </c>
      <c r="B1759" t="str">
        <f>VLOOKUP(Table2[[#This Row],[Metabolite ID]],Table18[],2,FALSE)</f>
        <v>Triglycerides in medium HDL</v>
      </c>
      <c r="C1759">
        <v>18</v>
      </c>
      <c r="D1759">
        <v>47157400</v>
      </c>
      <c r="E1759" t="s">
        <v>3979</v>
      </c>
      <c r="F1759" t="s">
        <v>895</v>
      </c>
      <c r="G1759" t="s">
        <v>894</v>
      </c>
      <c r="H1759">
        <v>0.17368400000000001</v>
      </c>
      <c r="I1759">
        <v>-6.2123400000000002E-2</v>
      </c>
      <c r="J1759">
        <v>9.2621000000000005E-3</v>
      </c>
      <c r="K1759" s="6">
        <v>1.6E-12</v>
      </c>
      <c r="L1759">
        <v>37359</v>
      </c>
    </row>
    <row r="1760" spans="1:12" x14ac:dyDescent="0.2">
      <c r="A1760" t="s">
        <v>823</v>
      </c>
      <c r="B1760" t="str">
        <f>VLOOKUP(Table2[[#This Row],[Metabolite ID]],Table18[],2,FALSE)</f>
        <v>Saturated fatty acids</v>
      </c>
      <c r="C1760">
        <v>8</v>
      </c>
      <c r="D1760">
        <v>19818773</v>
      </c>
      <c r="E1760" t="s">
        <v>1043</v>
      </c>
      <c r="F1760" t="s">
        <v>893</v>
      </c>
      <c r="G1760" t="s">
        <v>895</v>
      </c>
      <c r="H1760">
        <v>0.89818799999999999</v>
      </c>
      <c r="I1760">
        <v>8.3016999999999994E-2</v>
      </c>
      <c r="J1760">
        <v>1.17121E-2</v>
      </c>
      <c r="K1760" s="6">
        <v>1.6E-12</v>
      </c>
      <c r="L1760">
        <v>37359</v>
      </c>
    </row>
    <row r="1761" spans="1:12" x14ac:dyDescent="0.2">
      <c r="A1761" t="s">
        <v>841</v>
      </c>
      <c r="B1761" t="str">
        <f>VLOOKUP(Table2[[#This Row],[Metabolite ID]],Table18[],2,FALSE)</f>
        <v>Free cholesterol in small VLDL</v>
      </c>
      <c r="C1761">
        <v>8</v>
      </c>
      <c r="D1761">
        <v>19813529</v>
      </c>
      <c r="E1761" t="s">
        <v>994</v>
      </c>
      <c r="F1761" t="s">
        <v>892</v>
      </c>
      <c r="G1761" t="s">
        <v>893</v>
      </c>
      <c r="H1761">
        <v>0.98156299999999996</v>
      </c>
      <c r="I1761">
        <v>-0.18437700000000001</v>
      </c>
      <c r="J1761">
        <v>2.62323E-2</v>
      </c>
      <c r="K1761" s="6">
        <v>1.6E-12</v>
      </c>
      <c r="L1761">
        <v>37359</v>
      </c>
    </row>
    <row r="1762" spans="1:12" x14ac:dyDescent="0.2">
      <c r="A1762" t="s">
        <v>860</v>
      </c>
      <c r="B1762" t="str">
        <f>VLOOKUP(Table2[[#This Row],[Metabolite ID]],Table18[],2,FALSE)</f>
        <v>Phospholipids in very large HDL</v>
      </c>
      <c r="C1762">
        <v>8</v>
      </c>
      <c r="D1762">
        <v>19889205</v>
      </c>
      <c r="E1762" t="s">
        <v>996</v>
      </c>
      <c r="F1762" t="s">
        <v>892</v>
      </c>
      <c r="G1762" t="s">
        <v>893</v>
      </c>
      <c r="H1762">
        <v>0.97291099999999997</v>
      </c>
      <c r="I1762">
        <v>0.15412400000000001</v>
      </c>
      <c r="J1762">
        <v>2.1950500000000001E-2</v>
      </c>
      <c r="K1762" s="6">
        <v>1.6E-12</v>
      </c>
      <c r="L1762">
        <v>37359</v>
      </c>
    </row>
    <row r="1763" spans="1:12" x14ac:dyDescent="0.2">
      <c r="A1763" t="s">
        <v>854</v>
      </c>
      <c r="B1763" t="str">
        <f>VLOOKUP(Table2[[#This Row],[Metabolite ID]],Table18[],2,FALSE)</f>
        <v>Triglycerides in VLDL</v>
      </c>
      <c r="C1763">
        <v>2</v>
      </c>
      <c r="D1763">
        <v>165528624</v>
      </c>
      <c r="E1763" t="s">
        <v>1026</v>
      </c>
      <c r="F1763" t="s">
        <v>893</v>
      </c>
      <c r="G1763" t="s">
        <v>895</v>
      </c>
      <c r="H1763">
        <v>0.60860000000000003</v>
      </c>
      <c r="I1763">
        <v>5.2023300000000001E-2</v>
      </c>
      <c r="J1763">
        <v>7.1563800000000004E-3</v>
      </c>
      <c r="K1763" s="6">
        <v>1.7E-12</v>
      </c>
      <c r="L1763">
        <v>37359</v>
      </c>
    </row>
    <row r="1764" spans="1:12" x14ac:dyDescent="0.2">
      <c r="A1764" t="s">
        <v>875</v>
      </c>
      <c r="B1764" t="str">
        <f>VLOOKUP(Table2[[#This Row],[Metabolite ID]],Table18[],2,FALSE)</f>
        <v>Triglycerides in very small VLDL</v>
      </c>
      <c r="C1764">
        <v>5</v>
      </c>
      <c r="D1764">
        <v>156399950</v>
      </c>
      <c r="E1764" t="s">
        <v>1029</v>
      </c>
      <c r="F1764" t="s">
        <v>892</v>
      </c>
      <c r="G1764" t="s">
        <v>893</v>
      </c>
      <c r="H1764">
        <v>0.36327300000000001</v>
      </c>
      <c r="I1764">
        <v>-5.0028000000000003E-2</v>
      </c>
      <c r="J1764">
        <v>7.2786600000000002E-3</v>
      </c>
      <c r="K1764" s="6">
        <v>1.7E-12</v>
      </c>
      <c r="L1764">
        <v>37359</v>
      </c>
    </row>
    <row r="1765" spans="1:12" x14ac:dyDescent="0.2">
      <c r="A1765" t="s">
        <v>788</v>
      </c>
      <c r="B1765" t="str">
        <f>VLOOKUP(Table2[[#This Row],[Metabolite ID]],Table18[],2,FALSE)</f>
        <v>Cholesterol in large VLDL</v>
      </c>
      <c r="C1765">
        <v>11</v>
      </c>
      <c r="D1765">
        <v>117175658</v>
      </c>
      <c r="E1765" t="s">
        <v>1047</v>
      </c>
      <c r="F1765" t="s">
        <v>893</v>
      </c>
      <c r="G1765" t="s">
        <v>892</v>
      </c>
      <c r="H1765">
        <v>0.97366799999999998</v>
      </c>
      <c r="I1765">
        <v>-0.155525</v>
      </c>
      <c r="J1765">
        <v>2.2177700000000002E-2</v>
      </c>
      <c r="K1765" s="6">
        <v>1.8E-12</v>
      </c>
      <c r="L1765">
        <v>37359</v>
      </c>
    </row>
    <row r="1766" spans="1:12" x14ac:dyDescent="0.2">
      <c r="A1766" t="s">
        <v>793</v>
      </c>
      <c r="B1766" t="str">
        <f>VLOOKUP(Table2[[#This Row],[Metabolite ID]],Table18[],2,FALSE)</f>
        <v>Phospholipids in large VLDL</v>
      </c>
      <c r="C1766">
        <v>6</v>
      </c>
      <c r="D1766">
        <v>161659369</v>
      </c>
      <c r="E1766" t="s">
        <v>1040</v>
      </c>
      <c r="F1766" t="s">
        <v>894</v>
      </c>
      <c r="G1766" t="s">
        <v>893</v>
      </c>
      <c r="H1766">
        <v>0.98448100000000005</v>
      </c>
      <c r="I1766">
        <v>0.20972299999999999</v>
      </c>
      <c r="J1766">
        <v>2.9782300000000001E-2</v>
      </c>
      <c r="K1766" s="6">
        <v>1.8E-12</v>
      </c>
      <c r="L1766">
        <v>37359</v>
      </c>
    </row>
    <row r="1767" spans="1:12" x14ac:dyDescent="0.2">
      <c r="A1767" t="s">
        <v>844</v>
      </c>
      <c r="B1767" t="str">
        <f>VLOOKUP(Table2[[#This Row],[Metabolite ID]],Table18[],2,FALSE)</f>
        <v>Phospholipids in small VLDL</v>
      </c>
      <c r="C1767">
        <v>11</v>
      </c>
      <c r="D1767">
        <v>117175658</v>
      </c>
      <c r="E1767" t="s">
        <v>1047</v>
      </c>
      <c r="F1767" t="s">
        <v>893</v>
      </c>
      <c r="G1767" t="s">
        <v>892</v>
      </c>
      <c r="H1767">
        <v>0.97366900000000001</v>
      </c>
      <c r="I1767">
        <v>-0.15207000000000001</v>
      </c>
      <c r="J1767">
        <v>2.21347E-2</v>
      </c>
      <c r="K1767" s="6">
        <v>1.8E-12</v>
      </c>
      <c r="L1767">
        <v>37359</v>
      </c>
    </row>
    <row r="1768" spans="1:12" x14ac:dyDescent="0.2">
      <c r="A1768" t="s">
        <v>858</v>
      </c>
      <c r="B1768" t="str">
        <f>VLOOKUP(Table2[[#This Row],[Metabolite ID]],Table18[],2,FALSE)</f>
        <v>Total lipids in very large HDL</v>
      </c>
      <c r="C1768">
        <v>8</v>
      </c>
      <c r="D1768">
        <v>19936687</v>
      </c>
      <c r="E1768" t="s">
        <v>997</v>
      </c>
      <c r="F1768" t="s">
        <v>892</v>
      </c>
      <c r="G1768" t="s">
        <v>893</v>
      </c>
      <c r="H1768">
        <v>0.80356399999999994</v>
      </c>
      <c r="I1768">
        <v>-6.4034599999999997E-2</v>
      </c>
      <c r="J1768">
        <v>9.0613399999999993E-3</v>
      </c>
      <c r="K1768" s="6">
        <v>1.8E-12</v>
      </c>
      <c r="L1768">
        <v>37359</v>
      </c>
    </row>
    <row r="1769" spans="1:12" x14ac:dyDescent="0.2">
      <c r="A1769" t="s">
        <v>813</v>
      </c>
      <c r="B1769" t="str">
        <f>VLOOKUP(Table2[[#This Row],[Metabolite ID]],Table18[],2,FALSE)</f>
        <v>Total lipids in medium VLDL</v>
      </c>
      <c r="C1769">
        <v>17</v>
      </c>
      <c r="D1769">
        <v>41926126</v>
      </c>
      <c r="E1769" t="s">
        <v>1012</v>
      </c>
      <c r="F1769" t="s">
        <v>894</v>
      </c>
      <c r="G1769" t="s">
        <v>895</v>
      </c>
      <c r="H1769">
        <v>0.96820499999999998</v>
      </c>
      <c r="I1769">
        <v>-0.14078099999999999</v>
      </c>
      <c r="J1769">
        <v>2.0199999999999999E-2</v>
      </c>
      <c r="K1769" s="6">
        <v>1.9E-12</v>
      </c>
      <c r="L1769">
        <v>37359</v>
      </c>
    </row>
    <row r="1770" spans="1:12" x14ac:dyDescent="0.2">
      <c r="A1770" t="s">
        <v>816</v>
      </c>
      <c r="B1770" t="str">
        <f>VLOOKUP(Table2[[#This Row],[Metabolite ID]],Table18[],2,FALSE)</f>
        <v>Triglycerides in medium VLDL</v>
      </c>
      <c r="C1770">
        <v>2</v>
      </c>
      <c r="D1770">
        <v>165528624</v>
      </c>
      <c r="E1770" t="s">
        <v>1026</v>
      </c>
      <c r="F1770" t="s">
        <v>893</v>
      </c>
      <c r="G1770" t="s">
        <v>895</v>
      </c>
      <c r="H1770">
        <v>0.60860000000000003</v>
      </c>
      <c r="I1770">
        <v>5.1836800000000002E-2</v>
      </c>
      <c r="J1770">
        <v>7.1570699999999998E-3</v>
      </c>
      <c r="K1770" s="6">
        <v>1.9E-12</v>
      </c>
      <c r="L1770">
        <v>37359</v>
      </c>
    </row>
    <row r="1771" spans="1:12" x14ac:dyDescent="0.2">
      <c r="A1771" t="s">
        <v>882</v>
      </c>
      <c r="B1771" t="str">
        <f>VLOOKUP(Table2[[#This Row],[Metabolite ID]],Table18[],2,FALSE)</f>
        <v>Triglycerides in chylomicrons and extremely large VLDL</v>
      </c>
      <c r="C1771">
        <v>15</v>
      </c>
      <c r="D1771">
        <v>44027885</v>
      </c>
      <c r="E1771" t="s">
        <v>1050</v>
      </c>
      <c r="F1771" t="s">
        <v>895</v>
      </c>
      <c r="G1771" t="s">
        <v>894</v>
      </c>
      <c r="H1771">
        <v>0.972773</v>
      </c>
      <c r="I1771">
        <v>-0.154331</v>
      </c>
      <c r="J1771">
        <v>2.1803300000000001E-2</v>
      </c>
      <c r="K1771" s="6">
        <v>1.9E-12</v>
      </c>
      <c r="L1771">
        <v>37359</v>
      </c>
    </row>
    <row r="1772" spans="1:12" x14ac:dyDescent="0.2">
      <c r="A1772" t="s">
        <v>778</v>
      </c>
      <c r="B1772" t="str">
        <f>VLOOKUP(Table2[[#This Row],[Metabolite ID]],Table18[],2,FALSE)</f>
        <v>Concentration of large HDL particles</v>
      </c>
      <c r="C1772">
        <v>8</v>
      </c>
      <c r="D1772">
        <v>19889205</v>
      </c>
      <c r="E1772" t="s">
        <v>996</v>
      </c>
      <c r="F1772" t="s">
        <v>892</v>
      </c>
      <c r="G1772" t="s">
        <v>893</v>
      </c>
      <c r="H1772">
        <v>0.972912</v>
      </c>
      <c r="I1772">
        <v>0.15459300000000001</v>
      </c>
      <c r="J1772">
        <v>2.2008900000000001E-2</v>
      </c>
      <c r="K1772" s="6">
        <v>2E-12</v>
      </c>
      <c r="L1772">
        <v>37359</v>
      </c>
    </row>
    <row r="1773" spans="1:12" x14ac:dyDescent="0.2">
      <c r="A1773" t="s">
        <v>798</v>
      </c>
      <c r="B1773" t="str">
        <f>VLOOKUP(Table2[[#This Row],[Metabolite ID]],Table18[],2,FALSE)</f>
        <v>Total lipids in medium HDL</v>
      </c>
      <c r="C1773">
        <v>18</v>
      </c>
      <c r="D1773">
        <v>47698555</v>
      </c>
      <c r="E1773" t="s">
        <v>3957</v>
      </c>
      <c r="F1773" t="s">
        <v>893</v>
      </c>
      <c r="G1773" t="s">
        <v>892</v>
      </c>
      <c r="H1773">
        <v>0.98660700000000001</v>
      </c>
      <c r="I1773">
        <v>-0.21984999999999999</v>
      </c>
      <c r="J1773">
        <v>3.1066300000000002E-2</v>
      </c>
      <c r="K1773" s="6">
        <v>2E-12</v>
      </c>
      <c r="L1773">
        <v>37359</v>
      </c>
    </row>
    <row r="1774" spans="1:12" x14ac:dyDescent="0.2">
      <c r="A1774" t="s">
        <v>837</v>
      </c>
      <c r="B1774" t="str">
        <f>VLOOKUP(Table2[[#This Row],[Metabolite ID]],Table18[],2,FALSE)</f>
        <v>Triglycerides in small LDL</v>
      </c>
      <c r="C1774">
        <v>1</v>
      </c>
      <c r="D1774">
        <v>55505647</v>
      </c>
      <c r="E1774" t="s">
        <v>976</v>
      </c>
      <c r="F1774" t="s">
        <v>893</v>
      </c>
      <c r="G1774" t="s">
        <v>895</v>
      </c>
      <c r="H1774">
        <v>0.98227699999999996</v>
      </c>
      <c r="I1774">
        <v>0.18628400000000001</v>
      </c>
      <c r="J1774">
        <v>2.6798599999999999E-2</v>
      </c>
      <c r="K1774" s="6">
        <v>2E-12</v>
      </c>
      <c r="L1774">
        <v>37359</v>
      </c>
    </row>
    <row r="1775" spans="1:12" x14ac:dyDescent="0.2">
      <c r="A1775" t="s">
        <v>846</v>
      </c>
      <c r="B1775" t="str">
        <f>VLOOKUP(Table2[[#This Row],[Metabolite ID]],Table18[],2,FALSE)</f>
        <v>Total cholines</v>
      </c>
      <c r="C1775">
        <v>8</v>
      </c>
      <c r="D1775">
        <v>126477978</v>
      </c>
      <c r="E1775" t="s">
        <v>3931</v>
      </c>
      <c r="F1775" t="s">
        <v>893</v>
      </c>
      <c r="G1775" t="s">
        <v>894</v>
      </c>
      <c r="H1775">
        <v>0.48285</v>
      </c>
      <c r="I1775">
        <v>4.84476E-2</v>
      </c>
      <c r="J1775">
        <v>7.0199299999999997E-3</v>
      </c>
      <c r="K1775" s="6">
        <v>2E-12</v>
      </c>
      <c r="L1775">
        <v>37359</v>
      </c>
    </row>
    <row r="1776" spans="1:12" x14ac:dyDescent="0.2">
      <c r="A1776" t="s">
        <v>790</v>
      </c>
      <c r="B1776" t="str">
        <f>VLOOKUP(Table2[[#This Row],[Metabolite ID]],Table18[],2,FALSE)</f>
        <v>Free cholesterol in large VLDL</v>
      </c>
      <c r="C1776">
        <v>11</v>
      </c>
      <c r="D1776">
        <v>117175658</v>
      </c>
      <c r="E1776" t="s">
        <v>1047</v>
      </c>
      <c r="F1776" t="s">
        <v>893</v>
      </c>
      <c r="G1776" t="s">
        <v>892</v>
      </c>
      <c r="H1776">
        <v>0.97366900000000001</v>
      </c>
      <c r="I1776">
        <v>-0.15474399999999999</v>
      </c>
      <c r="J1776">
        <v>2.2176299999999999E-2</v>
      </c>
      <c r="K1776" s="6">
        <v>2.0999999999999999E-12</v>
      </c>
      <c r="L1776">
        <v>37359</v>
      </c>
    </row>
    <row r="1777" spans="1:12" x14ac:dyDescent="0.2">
      <c r="A1777" t="s">
        <v>847</v>
      </c>
      <c r="B1777" t="str">
        <f>VLOOKUP(Table2[[#This Row],[Metabolite ID]],Table18[],2,FALSE)</f>
        <v>Total fatty acids</v>
      </c>
      <c r="C1777">
        <v>7</v>
      </c>
      <c r="D1777">
        <v>73019074</v>
      </c>
      <c r="E1777" t="s">
        <v>3960</v>
      </c>
      <c r="F1777" t="s">
        <v>895</v>
      </c>
      <c r="G1777" t="s">
        <v>894</v>
      </c>
      <c r="H1777">
        <v>4.3799200000000003E-2</v>
      </c>
      <c r="I1777">
        <v>0.11887200000000001</v>
      </c>
      <c r="J1777">
        <v>1.7236600000000001E-2</v>
      </c>
      <c r="K1777" s="6">
        <v>2.0999999999999999E-12</v>
      </c>
      <c r="L1777">
        <v>37359</v>
      </c>
    </row>
    <row r="1778" spans="1:12" x14ac:dyDescent="0.2">
      <c r="A1778" t="s">
        <v>854</v>
      </c>
      <c r="B1778" t="str">
        <f>VLOOKUP(Table2[[#This Row],[Metabolite ID]],Table18[],2,FALSE)</f>
        <v>Triglycerides in VLDL</v>
      </c>
      <c r="C1778">
        <v>8</v>
      </c>
      <c r="D1778">
        <v>19813529</v>
      </c>
      <c r="E1778" t="s">
        <v>994</v>
      </c>
      <c r="F1778" t="s">
        <v>892</v>
      </c>
      <c r="G1778" t="s">
        <v>893</v>
      </c>
      <c r="H1778">
        <v>0.98156299999999996</v>
      </c>
      <c r="I1778">
        <v>-0.184867</v>
      </c>
      <c r="J1778">
        <v>2.6249700000000001E-2</v>
      </c>
      <c r="K1778" s="6">
        <v>2.0999999999999999E-12</v>
      </c>
      <c r="L1778">
        <v>37359</v>
      </c>
    </row>
    <row r="1779" spans="1:12" x14ac:dyDescent="0.2">
      <c r="A1779" t="s">
        <v>856</v>
      </c>
      <c r="B1779" t="str">
        <f>VLOOKUP(Table2[[#This Row],[Metabolite ID]],Table18[],2,FALSE)</f>
        <v>Cholesteryl esters in very large HDL</v>
      </c>
      <c r="C1779">
        <v>15</v>
      </c>
      <c r="D1779">
        <v>58575005</v>
      </c>
      <c r="E1779" t="s">
        <v>1005</v>
      </c>
      <c r="F1779" t="s">
        <v>892</v>
      </c>
      <c r="G1779" t="s">
        <v>893</v>
      </c>
      <c r="H1779">
        <v>0.86371500000000001</v>
      </c>
      <c r="I1779">
        <v>7.3692599999999997E-2</v>
      </c>
      <c r="J1779">
        <v>1.03973E-2</v>
      </c>
      <c r="K1779" s="6">
        <v>2.0999999999999999E-12</v>
      </c>
      <c r="L1779">
        <v>37359</v>
      </c>
    </row>
    <row r="1780" spans="1:12" x14ac:dyDescent="0.2">
      <c r="A1780" t="s">
        <v>872</v>
      </c>
      <c r="B1780" t="str">
        <f>VLOOKUP(Table2[[#This Row],[Metabolite ID]],Table18[],2,FALSE)</f>
        <v>Total lipids in very small VLDL</v>
      </c>
      <c r="C1780">
        <v>7</v>
      </c>
      <c r="D1780">
        <v>21611187</v>
      </c>
      <c r="E1780" t="s">
        <v>3959</v>
      </c>
      <c r="F1780" t="s">
        <v>893</v>
      </c>
      <c r="G1780" t="s">
        <v>894</v>
      </c>
      <c r="H1780">
        <v>0.78424000000000005</v>
      </c>
      <c r="I1780">
        <v>-6.0786699999999999E-2</v>
      </c>
      <c r="J1780">
        <v>8.4834200000000002E-3</v>
      </c>
      <c r="K1780" s="6">
        <v>2.0999999999999999E-12</v>
      </c>
      <c r="L1780">
        <v>37359</v>
      </c>
    </row>
    <row r="1781" spans="1:12" x14ac:dyDescent="0.2">
      <c r="A1781" t="s">
        <v>772</v>
      </c>
      <c r="B1781" t="str">
        <f>VLOOKUP(Table2[[#This Row],[Metabolite ID]],Table18[],2,FALSE)</f>
        <v>Triglycerides in LDL</v>
      </c>
      <c r="C1781">
        <v>19</v>
      </c>
      <c r="D1781">
        <v>45301011</v>
      </c>
      <c r="E1781" t="s">
        <v>3980</v>
      </c>
      <c r="F1781" t="s">
        <v>1060</v>
      </c>
      <c r="G1781" t="s">
        <v>894</v>
      </c>
      <c r="H1781">
        <v>0.89303900000000003</v>
      </c>
      <c r="I1781">
        <v>8.14024E-2</v>
      </c>
      <c r="J1781">
        <v>1.1750399999999999E-2</v>
      </c>
      <c r="K1781" s="6">
        <v>2.1999999999999999E-12</v>
      </c>
      <c r="L1781">
        <v>37359</v>
      </c>
    </row>
    <row r="1782" spans="1:12" x14ac:dyDescent="0.2">
      <c r="A1782" t="s">
        <v>830</v>
      </c>
      <c r="B1782" t="str">
        <f>VLOOKUP(Table2[[#This Row],[Metabolite ID]],Table18[],2,FALSE)</f>
        <v>Triglycerides in small HDL</v>
      </c>
      <c r="C1782">
        <v>11</v>
      </c>
      <c r="D1782">
        <v>61581764</v>
      </c>
      <c r="E1782" t="s">
        <v>1046</v>
      </c>
      <c r="F1782" t="s">
        <v>895</v>
      </c>
      <c r="G1782" t="s">
        <v>894</v>
      </c>
      <c r="H1782">
        <v>0.69042499999999996</v>
      </c>
      <c r="I1782">
        <v>-5.37476E-2</v>
      </c>
      <c r="J1782">
        <v>7.5611899999999998E-3</v>
      </c>
      <c r="K1782" s="6">
        <v>2.1999999999999999E-12</v>
      </c>
      <c r="L1782">
        <v>37359</v>
      </c>
    </row>
    <row r="1783" spans="1:12" x14ac:dyDescent="0.2">
      <c r="A1783" t="s">
        <v>846</v>
      </c>
      <c r="B1783" t="str">
        <f>VLOOKUP(Table2[[#This Row],[Metabolite ID]],Table18[],2,FALSE)</f>
        <v>Total cholines</v>
      </c>
      <c r="C1783">
        <v>9</v>
      </c>
      <c r="D1783">
        <v>107665739</v>
      </c>
      <c r="E1783" t="s">
        <v>3951</v>
      </c>
      <c r="F1783" t="s">
        <v>893</v>
      </c>
      <c r="G1783" t="s">
        <v>892</v>
      </c>
      <c r="H1783">
        <v>0.74953999999999998</v>
      </c>
      <c r="I1783">
        <v>5.6408300000000001E-2</v>
      </c>
      <c r="J1783">
        <v>8.1751500000000008E-3</v>
      </c>
      <c r="K1783" s="6">
        <v>2.1999999999999999E-12</v>
      </c>
      <c r="L1783">
        <v>37359</v>
      </c>
    </row>
    <row r="1784" spans="1:12" x14ac:dyDescent="0.2">
      <c r="A1784" t="s">
        <v>879</v>
      </c>
      <c r="B1784" t="str">
        <f>VLOOKUP(Table2[[#This Row],[Metabolite ID]],Table18[],2,FALSE)</f>
        <v>Total lipids in chylomicrons and extremely large VLDL</v>
      </c>
      <c r="C1784">
        <v>15</v>
      </c>
      <c r="D1784">
        <v>44027885</v>
      </c>
      <c r="E1784" t="s">
        <v>1050</v>
      </c>
      <c r="F1784" t="s">
        <v>895</v>
      </c>
      <c r="G1784" t="s">
        <v>894</v>
      </c>
      <c r="H1784">
        <v>0.97276700000000005</v>
      </c>
      <c r="I1784">
        <v>-0.15420700000000001</v>
      </c>
      <c r="J1784">
        <v>2.1794399999999998E-2</v>
      </c>
      <c r="K1784" s="6">
        <v>2.1999999999999999E-12</v>
      </c>
      <c r="L1784">
        <v>37359</v>
      </c>
    </row>
    <row r="1785" spans="1:12" x14ac:dyDescent="0.2">
      <c r="A1785" t="s">
        <v>793</v>
      </c>
      <c r="B1785" t="str">
        <f>VLOOKUP(Table2[[#This Row],[Metabolite ID]],Table18[],2,FALSE)</f>
        <v>Phospholipids in large VLDL</v>
      </c>
      <c r="C1785">
        <v>7</v>
      </c>
      <c r="D1785">
        <v>73019074</v>
      </c>
      <c r="E1785" t="s">
        <v>3960</v>
      </c>
      <c r="F1785" t="s">
        <v>895</v>
      </c>
      <c r="G1785" t="s">
        <v>894</v>
      </c>
      <c r="H1785">
        <v>4.3812999999999998E-2</v>
      </c>
      <c r="I1785">
        <v>0.116201</v>
      </c>
      <c r="J1785">
        <v>1.7156399999999999E-2</v>
      </c>
      <c r="K1785" s="6">
        <v>2.2999999999999999E-12</v>
      </c>
      <c r="L1785">
        <v>37359</v>
      </c>
    </row>
    <row r="1786" spans="1:12" x14ac:dyDescent="0.2">
      <c r="A1786" t="s">
        <v>812</v>
      </c>
      <c r="B1786" t="str">
        <f>VLOOKUP(Table2[[#This Row],[Metabolite ID]],Table18[],2,FALSE)</f>
        <v>Free cholesterol in medium VLDL</v>
      </c>
      <c r="C1786">
        <v>15</v>
      </c>
      <c r="D1786">
        <v>43360509</v>
      </c>
      <c r="E1786" t="s">
        <v>1049</v>
      </c>
      <c r="F1786" t="s">
        <v>1048</v>
      </c>
      <c r="G1786" t="s">
        <v>894</v>
      </c>
      <c r="H1786">
        <v>0.97171700000000005</v>
      </c>
      <c r="I1786">
        <v>-0.156968</v>
      </c>
      <c r="J1786">
        <v>2.2468599999999998E-2</v>
      </c>
      <c r="K1786" s="6">
        <v>2.2999999999999999E-12</v>
      </c>
      <c r="L1786">
        <v>37359</v>
      </c>
    </row>
    <row r="1787" spans="1:12" x14ac:dyDescent="0.2">
      <c r="A1787" t="s">
        <v>816</v>
      </c>
      <c r="B1787" t="str">
        <f>VLOOKUP(Table2[[#This Row],[Metabolite ID]],Table18[],2,FALSE)</f>
        <v>Triglycerides in medium VLDL</v>
      </c>
      <c r="C1787">
        <v>15</v>
      </c>
      <c r="D1787">
        <v>43360509</v>
      </c>
      <c r="E1787" t="s">
        <v>1049</v>
      </c>
      <c r="F1787" t="s">
        <v>1048</v>
      </c>
      <c r="G1787" t="s">
        <v>894</v>
      </c>
      <c r="H1787">
        <v>0.97171700000000005</v>
      </c>
      <c r="I1787">
        <v>-0.155805</v>
      </c>
      <c r="J1787">
        <v>2.2464899999999999E-2</v>
      </c>
      <c r="K1787" s="6">
        <v>2.2999999999999999E-12</v>
      </c>
      <c r="L1787">
        <v>37359</v>
      </c>
    </row>
    <row r="1788" spans="1:12" x14ac:dyDescent="0.2">
      <c r="A1788" t="s">
        <v>812</v>
      </c>
      <c r="B1788" t="str">
        <f>VLOOKUP(Table2[[#This Row],[Metabolite ID]],Table18[],2,FALSE)</f>
        <v>Free cholesterol in medium VLDL</v>
      </c>
      <c r="C1788">
        <v>15</v>
      </c>
      <c r="D1788">
        <v>44564692</v>
      </c>
      <c r="E1788" t="s">
        <v>1051</v>
      </c>
      <c r="F1788" t="s">
        <v>892</v>
      </c>
      <c r="G1788" t="s">
        <v>893</v>
      </c>
      <c r="H1788">
        <v>0.97103799999999996</v>
      </c>
      <c r="I1788">
        <v>-0.15226200000000001</v>
      </c>
      <c r="J1788">
        <v>2.1304E-2</v>
      </c>
      <c r="K1788" s="6">
        <v>2.3999999999999999E-12</v>
      </c>
      <c r="L1788">
        <v>37359</v>
      </c>
    </row>
    <row r="1789" spans="1:12" x14ac:dyDescent="0.2">
      <c r="A1789" t="s">
        <v>840</v>
      </c>
      <c r="B1789" t="str">
        <f>VLOOKUP(Table2[[#This Row],[Metabolite ID]],Table18[],2,FALSE)</f>
        <v>Cholesteryl esters in small VLDL</v>
      </c>
      <c r="C1789">
        <v>19</v>
      </c>
      <c r="D1789">
        <v>11231203</v>
      </c>
      <c r="E1789" t="s">
        <v>1096</v>
      </c>
      <c r="F1789" t="s">
        <v>893</v>
      </c>
      <c r="G1789" t="s">
        <v>892</v>
      </c>
      <c r="H1789">
        <v>0.98655800000000005</v>
      </c>
      <c r="I1789">
        <v>0.21341199999999999</v>
      </c>
      <c r="J1789">
        <v>3.0813299999999998E-2</v>
      </c>
      <c r="K1789" s="6">
        <v>2.3999999999999999E-12</v>
      </c>
      <c r="L1789">
        <v>37359</v>
      </c>
    </row>
    <row r="1790" spans="1:12" x14ac:dyDescent="0.2">
      <c r="A1790" t="s">
        <v>841</v>
      </c>
      <c r="B1790" t="str">
        <f>VLOOKUP(Table2[[#This Row],[Metabolite ID]],Table18[],2,FALSE)</f>
        <v>Free cholesterol in small VLDL</v>
      </c>
      <c r="C1790">
        <v>8</v>
      </c>
      <c r="D1790">
        <v>19889205</v>
      </c>
      <c r="E1790" t="s">
        <v>996</v>
      </c>
      <c r="F1790" t="s">
        <v>892</v>
      </c>
      <c r="G1790" t="s">
        <v>893</v>
      </c>
      <c r="H1790">
        <v>0.972912</v>
      </c>
      <c r="I1790">
        <v>-0.15490499999999999</v>
      </c>
      <c r="J1790">
        <v>2.1995299999999999E-2</v>
      </c>
      <c r="K1790" s="6">
        <v>2.3999999999999999E-12</v>
      </c>
      <c r="L1790">
        <v>37359</v>
      </c>
    </row>
    <row r="1791" spans="1:12" x14ac:dyDescent="0.2">
      <c r="A1791" t="s">
        <v>870</v>
      </c>
      <c r="B1791" t="str">
        <f>VLOOKUP(Table2[[#This Row],[Metabolite ID]],Table18[],2,FALSE)</f>
        <v>Cholesteryl esters in very small VLDL</v>
      </c>
      <c r="C1791">
        <v>7</v>
      </c>
      <c r="D1791">
        <v>21607352</v>
      </c>
      <c r="E1791" t="s">
        <v>3981</v>
      </c>
      <c r="F1791" t="s">
        <v>895</v>
      </c>
      <c r="G1791" t="s">
        <v>894</v>
      </c>
      <c r="H1791">
        <v>0.75571999999999995</v>
      </c>
      <c r="I1791">
        <v>-5.7946499999999998E-2</v>
      </c>
      <c r="J1791">
        <v>8.0937500000000002E-3</v>
      </c>
      <c r="K1791" s="6">
        <v>2.3999999999999999E-12</v>
      </c>
      <c r="L1791">
        <v>37359</v>
      </c>
    </row>
    <row r="1792" spans="1:12" x14ac:dyDescent="0.2">
      <c r="A1792" t="s">
        <v>873</v>
      </c>
      <c r="B1792" t="str">
        <f>VLOOKUP(Table2[[#This Row],[Metabolite ID]],Table18[],2,FALSE)</f>
        <v>Concentration of very small VLDL particles</v>
      </c>
      <c r="C1792">
        <v>7</v>
      </c>
      <c r="D1792">
        <v>21611187</v>
      </c>
      <c r="E1792" t="s">
        <v>3959</v>
      </c>
      <c r="F1792" t="s">
        <v>893</v>
      </c>
      <c r="G1792" t="s">
        <v>894</v>
      </c>
      <c r="H1792">
        <v>0.78424000000000005</v>
      </c>
      <c r="I1792">
        <v>-6.0487199999999998E-2</v>
      </c>
      <c r="J1792">
        <v>8.4821800000000006E-3</v>
      </c>
      <c r="K1792" s="6">
        <v>2.3999999999999999E-12</v>
      </c>
      <c r="L1792">
        <v>37359</v>
      </c>
    </row>
    <row r="1793" spans="1:12" x14ac:dyDescent="0.2">
      <c r="A1793" t="s">
        <v>880</v>
      </c>
      <c r="B1793" t="str">
        <f>VLOOKUP(Table2[[#This Row],[Metabolite ID]],Table18[],2,FALSE)</f>
        <v>Concentration of chylomicrons and extremely large VLDL particles</v>
      </c>
      <c r="C1793">
        <v>15</v>
      </c>
      <c r="D1793">
        <v>44027885</v>
      </c>
      <c r="E1793" t="s">
        <v>1050</v>
      </c>
      <c r="F1793" t="s">
        <v>895</v>
      </c>
      <c r="G1793" t="s">
        <v>894</v>
      </c>
      <c r="H1793">
        <v>0.97276700000000005</v>
      </c>
      <c r="I1793">
        <v>-0.15391299999999999</v>
      </c>
      <c r="J1793">
        <v>2.1794600000000001E-2</v>
      </c>
      <c r="K1793" s="6">
        <v>2.3999999999999999E-12</v>
      </c>
      <c r="L1793">
        <v>37359</v>
      </c>
    </row>
    <row r="1794" spans="1:12" x14ac:dyDescent="0.2">
      <c r="A1794" t="s">
        <v>746</v>
      </c>
      <c r="B1794" t="str">
        <f>VLOOKUP(Table2[[#This Row],[Metabolite ID]],Table18[],2,FALSE)</f>
        <v>Apolipoprotein B</v>
      </c>
      <c r="C1794">
        <v>5</v>
      </c>
      <c r="D1794">
        <v>156397673</v>
      </c>
      <c r="E1794" t="s">
        <v>3982</v>
      </c>
      <c r="F1794" t="s">
        <v>893</v>
      </c>
      <c r="G1794" t="s">
        <v>892</v>
      </c>
      <c r="H1794">
        <v>0.36586400000000002</v>
      </c>
      <c r="I1794">
        <v>-5.03259E-2</v>
      </c>
      <c r="J1794">
        <v>7.2509999999999996E-3</v>
      </c>
      <c r="K1794" s="6">
        <v>2.4999999999999998E-12</v>
      </c>
      <c r="L1794">
        <v>37359</v>
      </c>
    </row>
    <row r="1795" spans="1:12" x14ac:dyDescent="0.2">
      <c r="A1795" t="s">
        <v>758</v>
      </c>
      <c r="B1795" t="str">
        <f>VLOOKUP(Table2[[#This Row],[Metabolite ID]],Table18[],2,FALSE)</f>
        <v>Average diameter for HDL particles</v>
      </c>
      <c r="C1795">
        <v>2</v>
      </c>
      <c r="D1795">
        <v>165513091</v>
      </c>
      <c r="E1795" t="s">
        <v>989</v>
      </c>
      <c r="F1795" t="s">
        <v>895</v>
      </c>
      <c r="G1795" t="s">
        <v>894</v>
      </c>
      <c r="H1795">
        <v>0.595777</v>
      </c>
      <c r="I1795">
        <v>-5.0542299999999998E-2</v>
      </c>
      <c r="J1795">
        <v>7.0852299999999997E-3</v>
      </c>
      <c r="K1795" s="6">
        <v>2.4999999999999998E-12</v>
      </c>
      <c r="L1795">
        <v>37359</v>
      </c>
    </row>
    <row r="1796" spans="1:12" x14ac:dyDescent="0.2">
      <c r="A1796" t="s">
        <v>792</v>
      </c>
      <c r="B1796" t="str">
        <f>VLOOKUP(Table2[[#This Row],[Metabolite ID]],Table18[],2,FALSE)</f>
        <v>Concentration of large VLDL particles</v>
      </c>
      <c r="C1796">
        <v>2</v>
      </c>
      <c r="D1796">
        <v>165528624</v>
      </c>
      <c r="E1796" t="s">
        <v>1026</v>
      </c>
      <c r="F1796" t="s">
        <v>893</v>
      </c>
      <c r="G1796" t="s">
        <v>895</v>
      </c>
      <c r="H1796">
        <v>0.60859099999999999</v>
      </c>
      <c r="I1796">
        <v>5.1696699999999998E-2</v>
      </c>
      <c r="J1796">
        <v>7.1633900000000004E-3</v>
      </c>
      <c r="K1796" s="6">
        <v>2.5999999999999998E-12</v>
      </c>
      <c r="L1796">
        <v>37359</v>
      </c>
    </row>
    <row r="1797" spans="1:12" x14ac:dyDescent="0.2">
      <c r="A1797" t="s">
        <v>843</v>
      </c>
      <c r="B1797" t="str">
        <f>VLOOKUP(Table2[[#This Row],[Metabolite ID]],Table18[],2,FALSE)</f>
        <v>Concentration of small VLDL particles</v>
      </c>
      <c r="C1797">
        <v>2</v>
      </c>
      <c r="D1797">
        <v>21524000</v>
      </c>
      <c r="E1797" t="s">
        <v>1069</v>
      </c>
      <c r="F1797" t="s">
        <v>893</v>
      </c>
      <c r="G1797" t="s">
        <v>892</v>
      </c>
      <c r="H1797">
        <v>0.91650100000000001</v>
      </c>
      <c r="I1797">
        <v>9.40222E-2</v>
      </c>
      <c r="J1797">
        <v>1.3797500000000001E-2</v>
      </c>
      <c r="K1797" s="6">
        <v>2.5999999999999998E-12</v>
      </c>
      <c r="L1797">
        <v>37359</v>
      </c>
    </row>
    <row r="1798" spans="1:12" x14ac:dyDescent="0.2">
      <c r="A1798" t="s">
        <v>849</v>
      </c>
      <c r="B1798" t="str">
        <f>VLOOKUP(Table2[[#This Row],[Metabolite ID]],Table18[],2,FALSE)</f>
        <v>Tyrosine</v>
      </c>
      <c r="C1798">
        <v>16</v>
      </c>
      <c r="D1798">
        <v>71726943</v>
      </c>
      <c r="E1798" t="s">
        <v>3983</v>
      </c>
      <c r="F1798" t="s">
        <v>894</v>
      </c>
      <c r="G1798" t="s">
        <v>895</v>
      </c>
      <c r="H1798">
        <v>0.646984</v>
      </c>
      <c r="I1798">
        <v>5.0889799999999999E-2</v>
      </c>
      <c r="J1798">
        <v>7.3120700000000004E-3</v>
      </c>
      <c r="K1798" s="6">
        <v>2.5999999999999998E-12</v>
      </c>
      <c r="L1798">
        <v>37359</v>
      </c>
    </row>
    <row r="1799" spans="1:12" x14ac:dyDescent="0.2">
      <c r="A1799" t="s">
        <v>878</v>
      </c>
      <c r="B1799" t="str">
        <f>VLOOKUP(Table2[[#This Row],[Metabolite ID]],Table18[],2,FALSE)</f>
        <v>Free cholesterol in chylomicrons and extremely large VLDL</v>
      </c>
      <c r="C1799">
        <v>6</v>
      </c>
      <c r="D1799">
        <v>161010150</v>
      </c>
      <c r="E1799" t="s">
        <v>1037</v>
      </c>
      <c r="F1799" t="s">
        <v>894</v>
      </c>
      <c r="G1799" t="s">
        <v>895</v>
      </c>
      <c r="H1799">
        <v>0.95938199999999996</v>
      </c>
      <c r="I1799">
        <v>0.12292400000000001</v>
      </c>
      <c r="J1799">
        <v>1.7816599999999998E-2</v>
      </c>
      <c r="K1799" s="6">
        <v>2.5999999999999998E-12</v>
      </c>
      <c r="L1799">
        <v>37359</v>
      </c>
    </row>
    <row r="1800" spans="1:12" x14ac:dyDescent="0.2">
      <c r="A1800" t="s">
        <v>750</v>
      </c>
      <c r="B1800" t="str">
        <f>VLOOKUP(Table2[[#This Row],[Metabolite ID]],Table18[],2,FALSE)</f>
        <v>Omega-3 fatty acids</v>
      </c>
      <c r="C1800">
        <v>2</v>
      </c>
      <c r="D1800">
        <v>21403481</v>
      </c>
      <c r="E1800" t="s">
        <v>3984</v>
      </c>
      <c r="F1800" t="s">
        <v>895</v>
      </c>
      <c r="G1800" t="s">
        <v>893</v>
      </c>
      <c r="H1800">
        <v>0.20078399999999999</v>
      </c>
      <c r="I1800">
        <v>-6.0835300000000002E-2</v>
      </c>
      <c r="J1800">
        <v>8.7679100000000003E-3</v>
      </c>
      <c r="K1800" s="6">
        <v>2.6999999999999998E-12</v>
      </c>
      <c r="L1800">
        <v>37359</v>
      </c>
    </row>
    <row r="1801" spans="1:12" x14ac:dyDescent="0.2">
      <c r="A1801" t="s">
        <v>790</v>
      </c>
      <c r="B1801" t="str">
        <f>VLOOKUP(Table2[[#This Row],[Metabolite ID]],Table18[],2,FALSE)</f>
        <v>Free cholesterol in large VLDL</v>
      </c>
      <c r="C1801">
        <v>7</v>
      </c>
      <c r="D1801">
        <v>73019074</v>
      </c>
      <c r="E1801" t="s">
        <v>3960</v>
      </c>
      <c r="F1801" t="s">
        <v>895</v>
      </c>
      <c r="G1801" t="s">
        <v>894</v>
      </c>
      <c r="H1801">
        <v>4.3807600000000002E-2</v>
      </c>
      <c r="I1801">
        <v>0.116095</v>
      </c>
      <c r="J1801">
        <v>1.7158799999999998E-2</v>
      </c>
      <c r="K1801" s="6">
        <v>2.6999999999999998E-12</v>
      </c>
      <c r="L1801">
        <v>37359</v>
      </c>
    </row>
    <row r="1802" spans="1:12" x14ac:dyDescent="0.2">
      <c r="A1802" t="s">
        <v>830</v>
      </c>
      <c r="B1802" t="str">
        <f>VLOOKUP(Table2[[#This Row],[Metabolite ID]],Table18[],2,FALSE)</f>
        <v>Triglycerides in small HDL</v>
      </c>
      <c r="C1802">
        <v>11</v>
      </c>
      <c r="D1802">
        <v>116714293</v>
      </c>
      <c r="E1802" t="s">
        <v>3935</v>
      </c>
      <c r="F1802" t="s">
        <v>892</v>
      </c>
      <c r="G1802" t="s">
        <v>893</v>
      </c>
      <c r="H1802">
        <v>0.98784799999999995</v>
      </c>
      <c r="I1802">
        <v>-0.24800800000000001</v>
      </c>
      <c r="J1802">
        <v>3.4694999999999997E-2</v>
      </c>
      <c r="K1802" s="6">
        <v>2.6999999999999998E-12</v>
      </c>
      <c r="L1802">
        <v>37359</v>
      </c>
    </row>
    <row r="1803" spans="1:12" x14ac:dyDescent="0.2">
      <c r="A1803" t="s">
        <v>872</v>
      </c>
      <c r="B1803" t="str">
        <f>VLOOKUP(Table2[[#This Row],[Metabolite ID]],Table18[],2,FALSE)</f>
        <v>Total lipids in very small VLDL</v>
      </c>
      <c r="C1803">
        <v>9</v>
      </c>
      <c r="D1803">
        <v>136149711</v>
      </c>
      <c r="E1803" t="s">
        <v>3972</v>
      </c>
      <c r="F1803" t="s">
        <v>892</v>
      </c>
      <c r="G1803" t="s">
        <v>895</v>
      </c>
      <c r="H1803">
        <v>0.82544300000000004</v>
      </c>
      <c r="I1803">
        <v>-6.4852999999999994E-2</v>
      </c>
      <c r="J1803">
        <v>9.1352699999999992E-3</v>
      </c>
      <c r="K1803" s="6">
        <v>2.6999999999999998E-12</v>
      </c>
      <c r="L1803">
        <v>37359</v>
      </c>
    </row>
    <row r="1804" spans="1:12" x14ac:dyDescent="0.2">
      <c r="A1804" t="s">
        <v>767</v>
      </c>
      <c r="B1804" t="str">
        <f>VLOOKUP(Table2[[#This Row],[Metabolite ID]],Table18[],2,FALSE)</f>
        <v>Triglycerides in IDL</v>
      </c>
      <c r="C1804">
        <v>20</v>
      </c>
      <c r="D1804">
        <v>39165692</v>
      </c>
      <c r="E1804" t="s">
        <v>1097</v>
      </c>
      <c r="F1804" t="s">
        <v>893</v>
      </c>
      <c r="G1804" t="s">
        <v>892</v>
      </c>
      <c r="H1804">
        <v>0.96575100000000003</v>
      </c>
      <c r="I1804">
        <v>-0.136486</v>
      </c>
      <c r="J1804">
        <v>1.9760699999999999E-2</v>
      </c>
      <c r="K1804" s="6">
        <v>2.8000000000000002E-12</v>
      </c>
      <c r="L1804">
        <v>37359</v>
      </c>
    </row>
    <row r="1805" spans="1:12" x14ac:dyDescent="0.2">
      <c r="A1805" t="s">
        <v>870</v>
      </c>
      <c r="B1805" t="str">
        <f>VLOOKUP(Table2[[#This Row],[Metabolite ID]],Table18[],2,FALSE)</f>
        <v>Cholesteryl esters in very small VLDL</v>
      </c>
      <c r="C1805">
        <v>1</v>
      </c>
      <c r="D1805">
        <v>63156043</v>
      </c>
      <c r="E1805" t="s">
        <v>3901</v>
      </c>
      <c r="F1805" t="s">
        <v>892</v>
      </c>
      <c r="G1805" t="s">
        <v>893</v>
      </c>
      <c r="H1805">
        <v>0.349304</v>
      </c>
      <c r="I1805">
        <v>-5.1204600000000003E-2</v>
      </c>
      <c r="J1805">
        <v>7.3485900000000003E-3</v>
      </c>
      <c r="K1805" s="6">
        <v>2.8000000000000002E-12</v>
      </c>
      <c r="L1805">
        <v>37359</v>
      </c>
    </row>
    <row r="1806" spans="1:12" x14ac:dyDescent="0.2">
      <c r="A1806" t="s">
        <v>810</v>
      </c>
      <c r="B1806" t="str">
        <f>VLOOKUP(Table2[[#This Row],[Metabolite ID]],Table18[],2,FALSE)</f>
        <v>Cholesterol in medium VLDL</v>
      </c>
      <c r="C1806">
        <v>5</v>
      </c>
      <c r="D1806">
        <v>156400808</v>
      </c>
      <c r="E1806" t="s">
        <v>1105</v>
      </c>
      <c r="F1806" t="s">
        <v>892</v>
      </c>
      <c r="G1806" t="s">
        <v>893</v>
      </c>
      <c r="H1806">
        <v>0.36513000000000001</v>
      </c>
      <c r="I1806">
        <v>-4.9972999999999997E-2</v>
      </c>
      <c r="J1806">
        <v>7.2732500000000002E-3</v>
      </c>
      <c r="K1806" s="6">
        <v>2.9000000000000002E-12</v>
      </c>
      <c r="L1806">
        <v>37359</v>
      </c>
    </row>
    <row r="1807" spans="1:12" x14ac:dyDescent="0.2">
      <c r="A1807" t="s">
        <v>815</v>
      </c>
      <c r="B1807" t="str">
        <f>VLOOKUP(Table2[[#This Row],[Metabolite ID]],Table18[],2,FALSE)</f>
        <v>Phospholipids in medium VLDL</v>
      </c>
      <c r="C1807">
        <v>8</v>
      </c>
      <c r="D1807">
        <v>19813529</v>
      </c>
      <c r="E1807" t="s">
        <v>994</v>
      </c>
      <c r="F1807" t="s">
        <v>892</v>
      </c>
      <c r="G1807" t="s">
        <v>893</v>
      </c>
      <c r="H1807">
        <v>0.98156299999999996</v>
      </c>
      <c r="I1807">
        <v>-0.182781</v>
      </c>
      <c r="J1807">
        <v>2.6250900000000001E-2</v>
      </c>
      <c r="K1807" s="6">
        <v>2.9000000000000002E-12</v>
      </c>
      <c r="L1807">
        <v>37359</v>
      </c>
    </row>
    <row r="1808" spans="1:12" x14ac:dyDescent="0.2">
      <c r="A1808" t="s">
        <v>823</v>
      </c>
      <c r="B1808" t="str">
        <f>VLOOKUP(Table2[[#This Row],[Metabolite ID]],Table18[],2,FALSE)</f>
        <v>Saturated fatty acids</v>
      </c>
      <c r="C1808">
        <v>11</v>
      </c>
      <c r="D1808">
        <v>61614426</v>
      </c>
      <c r="E1808" t="s">
        <v>3904</v>
      </c>
      <c r="F1808" t="s">
        <v>992</v>
      </c>
      <c r="G1808" t="s">
        <v>894</v>
      </c>
      <c r="H1808">
        <v>0.64482700000000004</v>
      </c>
      <c r="I1808">
        <v>5.02605E-2</v>
      </c>
      <c r="J1808">
        <v>7.4311100000000003E-3</v>
      </c>
      <c r="K1808" s="6">
        <v>2.9000000000000002E-12</v>
      </c>
      <c r="L1808">
        <v>37359</v>
      </c>
    </row>
    <row r="1809" spans="1:12" x14ac:dyDescent="0.2">
      <c r="A1809" t="s">
        <v>767</v>
      </c>
      <c r="B1809" t="str">
        <f>VLOOKUP(Table2[[#This Row],[Metabolite ID]],Table18[],2,FALSE)</f>
        <v>Triglycerides in IDL</v>
      </c>
      <c r="C1809">
        <v>8</v>
      </c>
      <c r="D1809">
        <v>19889205</v>
      </c>
      <c r="E1809" t="s">
        <v>996</v>
      </c>
      <c r="F1809" t="s">
        <v>892</v>
      </c>
      <c r="G1809" t="s">
        <v>893</v>
      </c>
      <c r="H1809">
        <v>0.972912</v>
      </c>
      <c r="I1809">
        <v>-0.15379499999999999</v>
      </c>
      <c r="J1809">
        <v>2.2027600000000001E-2</v>
      </c>
      <c r="K1809" s="6">
        <v>3.0000000000000001E-12</v>
      </c>
      <c r="L1809">
        <v>37359</v>
      </c>
    </row>
    <row r="1810" spans="1:12" x14ac:dyDescent="0.2">
      <c r="A1810" t="s">
        <v>767</v>
      </c>
      <c r="B1810" t="str">
        <f>VLOOKUP(Table2[[#This Row],[Metabolite ID]],Table18[],2,FALSE)</f>
        <v>Triglycerides in IDL</v>
      </c>
      <c r="C1810">
        <v>1</v>
      </c>
      <c r="D1810">
        <v>55505647</v>
      </c>
      <c r="E1810" t="s">
        <v>976</v>
      </c>
      <c r="F1810" t="s">
        <v>893</v>
      </c>
      <c r="G1810" t="s">
        <v>895</v>
      </c>
      <c r="H1810">
        <v>0.98227699999999996</v>
      </c>
      <c r="I1810">
        <v>0.18293100000000001</v>
      </c>
      <c r="J1810">
        <v>2.6780499999999999E-2</v>
      </c>
      <c r="K1810" s="6">
        <v>3.1000000000000001E-12</v>
      </c>
      <c r="L1810">
        <v>37359</v>
      </c>
    </row>
    <row r="1811" spans="1:12" x14ac:dyDescent="0.2">
      <c r="A1811" t="s">
        <v>791</v>
      </c>
      <c r="B1811" t="str">
        <f>VLOOKUP(Table2[[#This Row],[Metabolite ID]],Table18[],2,FALSE)</f>
        <v>Total lipids in large VLDL</v>
      </c>
      <c r="C1811">
        <v>7</v>
      </c>
      <c r="D1811">
        <v>73020301</v>
      </c>
      <c r="E1811" t="s">
        <v>1042</v>
      </c>
      <c r="F1811" t="s">
        <v>895</v>
      </c>
      <c r="G1811" t="s">
        <v>894</v>
      </c>
      <c r="H1811">
        <v>4.39376E-2</v>
      </c>
      <c r="I1811">
        <v>0.11579399999999999</v>
      </c>
      <c r="J1811">
        <v>1.72636E-2</v>
      </c>
      <c r="K1811" s="6">
        <v>3.2000000000000001E-12</v>
      </c>
      <c r="L1811">
        <v>37359</v>
      </c>
    </row>
    <row r="1812" spans="1:12" x14ac:dyDescent="0.2">
      <c r="A1812" t="s">
        <v>809</v>
      </c>
      <c r="B1812" t="str">
        <f>VLOOKUP(Table2[[#This Row],[Metabolite ID]],Table18[],2,FALSE)</f>
        <v>Monounsaturated fatty acids</v>
      </c>
      <c r="C1812">
        <v>19</v>
      </c>
      <c r="D1812">
        <v>11189272</v>
      </c>
      <c r="E1812" t="s">
        <v>1085</v>
      </c>
      <c r="F1812" t="s">
        <v>895</v>
      </c>
      <c r="G1812" t="s">
        <v>894</v>
      </c>
      <c r="H1812">
        <v>0.88275499999999996</v>
      </c>
      <c r="I1812">
        <v>7.4101100000000003E-2</v>
      </c>
      <c r="J1812">
        <v>1.10104E-2</v>
      </c>
      <c r="K1812" s="6">
        <v>3.4000000000000001E-12</v>
      </c>
      <c r="L1812">
        <v>37359</v>
      </c>
    </row>
    <row r="1813" spans="1:12" x14ac:dyDescent="0.2">
      <c r="A1813" t="s">
        <v>778</v>
      </c>
      <c r="B1813" t="str">
        <f>VLOOKUP(Table2[[#This Row],[Metabolite ID]],Table18[],2,FALSE)</f>
        <v>Concentration of large HDL particles</v>
      </c>
      <c r="C1813">
        <v>8</v>
      </c>
      <c r="D1813">
        <v>126500031</v>
      </c>
      <c r="E1813" t="s">
        <v>957</v>
      </c>
      <c r="F1813" t="s">
        <v>894</v>
      </c>
      <c r="G1813" t="s">
        <v>893</v>
      </c>
      <c r="H1813">
        <v>0.58312600000000003</v>
      </c>
      <c r="I1813">
        <v>-5.0945999999999998E-2</v>
      </c>
      <c r="J1813">
        <v>7.3332400000000004E-3</v>
      </c>
      <c r="K1813" s="6">
        <v>3.5E-12</v>
      </c>
      <c r="L1813">
        <v>37359</v>
      </c>
    </row>
    <row r="1814" spans="1:12" x14ac:dyDescent="0.2">
      <c r="A1814" t="s">
        <v>792</v>
      </c>
      <c r="B1814" t="str">
        <f>VLOOKUP(Table2[[#This Row],[Metabolite ID]],Table18[],2,FALSE)</f>
        <v>Concentration of large VLDL particles</v>
      </c>
      <c r="C1814">
        <v>7</v>
      </c>
      <c r="D1814">
        <v>73020301</v>
      </c>
      <c r="E1814" t="s">
        <v>1042</v>
      </c>
      <c r="F1814" t="s">
        <v>895</v>
      </c>
      <c r="G1814" t="s">
        <v>894</v>
      </c>
      <c r="H1814">
        <v>4.39376E-2</v>
      </c>
      <c r="I1814">
        <v>0.115567</v>
      </c>
      <c r="J1814">
        <v>1.72636E-2</v>
      </c>
      <c r="K1814" s="6">
        <v>3.5E-12</v>
      </c>
      <c r="L1814">
        <v>37359</v>
      </c>
    </row>
    <row r="1815" spans="1:12" x14ac:dyDescent="0.2">
      <c r="A1815" t="s">
        <v>841</v>
      </c>
      <c r="B1815" t="str">
        <f>VLOOKUP(Table2[[#This Row],[Metabolite ID]],Table18[],2,FALSE)</f>
        <v>Free cholesterol in small VLDL</v>
      </c>
      <c r="C1815">
        <v>1</v>
      </c>
      <c r="D1815">
        <v>55505647</v>
      </c>
      <c r="E1815" t="s">
        <v>976</v>
      </c>
      <c r="F1815" t="s">
        <v>893</v>
      </c>
      <c r="G1815" t="s">
        <v>895</v>
      </c>
      <c r="H1815">
        <v>0.98227699999999996</v>
      </c>
      <c r="I1815">
        <v>0.18149299999999999</v>
      </c>
      <c r="J1815">
        <v>2.67464E-2</v>
      </c>
      <c r="K1815" s="6">
        <v>3.5E-12</v>
      </c>
      <c r="L1815">
        <v>37359</v>
      </c>
    </row>
    <row r="1816" spans="1:12" x14ac:dyDescent="0.2">
      <c r="A1816" t="s">
        <v>852</v>
      </c>
      <c r="B1816" t="str">
        <f>VLOOKUP(Table2[[#This Row],[Metabolite ID]],Table18[],2,FALSE)</f>
        <v>VLDL cholesterol</v>
      </c>
      <c r="C1816">
        <v>15</v>
      </c>
      <c r="D1816">
        <v>58683366</v>
      </c>
      <c r="E1816" t="s">
        <v>1080</v>
      </c>
      <c r="F1816" t="s">
        <v>892</v>
      </c>
      <c r="G1816" t="s">
        <v>893</v>
      </c>
      <c r="H1816">
        <v>0.38849800000000001</v>
      </c>
      <c r="I1816">
        <v>5.0437500000000003E-2</v>
      </c>
      <c r="J1816">
        <v>7.1928000000000001E-3</v>
      </c>
      <c r="K1816" s="6">
        <v>3.6E-12</v>
      </c>
      <c r="L1816">
        <v>37359</v>
      </c>
    </row>
    <row r="1817" spans="1:12" x14ac:dyDescent="0.2">
      <c r="A1817" t="s">
        <v>869</v>
      </c>
      <c r="B1817" t="str">
        <f>VLOOKUP(Table2[[#This Row],[Metabolite ID]],Table18[],2,FALSE)</f>
        <v>Cholesterol in very small VLDL</v>
      </c>
      <c r="C1817">
        <v>20</v>
      </c>
      <c r="D1817">
        <v>39165692</v>
      </c>
      <c r="E1817" t="s">
        <v>1097</v>
      </c>
      <c r="F1817" t="s">
        <v>893</v>
      </c>
      <c r="G1817" t="s">
        <v>892</v>
      </c>
      <c r="H1817">
        <v>0.96575</v>
      </c>
      <c r="I1817">
        <v>-0.13786200000000001</v>
      </c>
      <c r="J1817">
        <v>1.9759100000000002E-2</v>
      </c>
      <c r="K1817" s="6">
        <v>3.6E-12</v>
      </c>
      <c r="L1817">
        <v>37359</v>
      </c>
    </row>
    <row r="1818" spans="1:12" x14ac:dyDescent="0.2">
      <c r="A1818" t="s">
        <v>757</v>
      </c>
      <c r="B1818" t="str">
        <f>VLOOKUP(Table2[[#This Row],[Metabolite ID]],Table18[],2,FALSE)</f>
        <v>HDL cholesterol</v>
      </c>
      <c r="C1818">
        <v>19</v>
      </c>
      <c r="D1818">
        <v>45410002</v>
      </c>
      <c r="E1818" t="s">
        <v>3985</v>
      </c>
      <c r="F1818" t="s">
        <v>893</v>
      </c>
      <c r="G1818" t="s">
        <v>892</v>
      </c>
      <c r="H1818">
        <v>0.87537600000000004</v>
      </c>
      <c r="I1818">
        <v>7.1758299999999997E-2</v>
      </c>
      <c r="J1818">
        <v>1.05869E-2</v>
      </c>
      <c r="K1818" s="6">
        <v>3.7E-12</v>
      </c>
      <c r="L1818">
        <v>37359</v>
      </c>
    </row>
    <row r="1819" spans="1:12" x14ac:dyDescent="0.2">
      <c r="A1819" t="s">
        <v>822</v>
      </c>
      <c r="B1819" t="str">
        <f>VLOOKUP(Table2[[#This Row],[Metabolite ID]],Table18[],2,FALSE)</f>
        <v>Total triglycerides</v>
      </c>
      <c r="C1819">
        <v>8</v>
      </c>
      <c r="D1819">
        <v>19813529</v>
      </c>
      <c r="E1819" t="s">
        <v>994</v>
      </c>
      <c r="F1819" t="s">
        <v>892</v>
      </c>
      <c r="G1819" t="s">
        <v>893</v>
      </c>
      <c r="H1819">
        <v>0.98156299999999996</v>
      </c>
      <c r="I1819">
        <v>-0.18310000000000001</v>
      </c>
      <c r="J1819">
        <v>2.6254E-2</v>
      </c>
      <c r="K1819" s="6">
        <v>3.7E-12</v>
      </c>
      <c r="L1819">
        <v>37359</v>
      </c>
    </row>
    <row r="1820" spans="1:12" x14ac:dyDescent="0.2">
      <c r="A1820" t="s">
        <v>855</v>
      </c>
      <c r="B1820" t="str">
        <f>VLOOKUP(Table2[[#This Row],[Metabolite ID]],Table18[],2,FALSE)</f>
        <v>Cholesterol in very large HDL</v>
      </c>
      <c r="C1820">
        <v>4</v>
      </c>
      <c r="D1820">
        <v>103188709</v>
      </c>
      <c r="E1820" t="s">
        <v>990</v>
      </c>
      <c r="F1820" t="s">
        <v>894</v>
      </c>
      <c r="G1820" t="s">
        <v>895</v>
      </c>
      <c r="H1820">
        <v>0.92314499999999999</v>
      </c>
      <c r="I1820">
        <v>9.0577400000000002E-2</v>
      </c>
      <c r="J1820">
        <v>1.31568E-2</v>
      </c>
      <c r="K1820" s="6">
        <v>3.7E-12</v>
      </c>
      <c r="L1820">
        <v>37359</v>
      </c>
    </row>
    <row r="1821" spans="1:12" x14ac:dyDescent="0.2">
      <c r="A1821" t="s">
        <v>869</v>
      </c>
      <c r="B1821" t="str">
        <f>VLOOKUP(Table2[[#This Row],[Metabolite ID]],Table18[],2,FALSE)</f>
        <v>Cholesterol in very small VLDL</v>
      </c>
      <c r="C1821">
        <v>7</v>
      </c>
      <c r="D1821">
        <v>21607352</v>
      </c>
      <c r="E1821" t="s">
        <v>3981</v>
      </c>
      <c r="F1821" t="s">
        <v>895</v>
      </c>
      <c r="G1821" t="s">
        <v>894</v>
      </c>
      <c r="H1821">
        <v>0.75572499999999998</v>
      </c>
      <c r="I1821">
        <v>-5.7455100000000002E-2</v>
      </c>
      <c r="J1821">
        <v>8.0922200000000007E-3</v>
      </c>
      <c r="K1821" s="6">
        <v>3.7E-12</v>
      </c>
      <c r="L1821">
        <v>37359</v>
      </c>
    </row>
    <row r="1822" spans="1:12" x14ac:dyDescent="0.2">
      <c r="A1822" t="s">
        <v>791</v>
      </c>
      <c r="B1822" t="str">
        <f>VLOOKUP(Table2[[#This Row],[Metabolite ID]],Table18[],2,FALSE)</f>
        <v>Total lipids in large VLDL</v>
      </c>
      <c r="C1822">
        <v>2</v>
      </c>
      <c r="D1822">
        <v>165528624</v>
      </c>
      <c r="E1822" t="s">
        <v>1026</v>
      </c>
      <c r="F1822" t="s">
        <v>893</v>
      </c>
      <c r="G1822" t="s">
        <v>895</v>
      </c>
      <c r="H1822">
        <v>0.60859099999999999</v>
      </c>
      <c r="I1822">
        <v>5.13073E-2</v>
      </c>
      <c r="J1822">
        <v>7.1634300000000001E-3</v>
      </c>
      <c r="K1822" s="6">
        <v>3.8E-12</v>
      </c>
      <c r="L1822">
        <v>37359</v>
      </c>
    </row>
    <row r="1823" spans="1:12" x14ac:dyDescent="0.2">
      <c r="A1823" t="s">
        <v>840</v>
      </c>
      <c r="B1823" t="str">
        <f>VLOOKUP(Table2[[#This Row],[Metabolite ID]],Table18[],2,FALSE)</f>
        <v>Cholesteryl esters in small VLDL</v>
      </c>
      <c r="C1823">
        <v>15</v>
      </c>
      <c r="D1823">
        <v>58678720</v>
      </c>
      <c r="E1823" t="s">
        <v>3854</v>
      </c>
      <c r="F1823" t="s">
        <v>895</v>
      </c>
      <c r="G1823" t="s">
        <v>894</v>
      </c>
      <c r="H1823">
        <v>0.35013100000000003</v>
      </c>
      <c r="I1823">
        <v>5.1864199999999999E-2</v>
      </c>
      <c r="J1823">
        <v>7.3633400000000003E-3</v>
      </c>
      <c r="K1823" s="6">
        <v>3.8E-12</v>
      </c>
      <c r="L1823">
        <v>37359</v>
      </c>
    </row>
    <row r="1824" spans="1:12" x14ac:dyDescent="0.2">
      <c r="A1824" t="s">
        <v>877</v>
      </c>
      <c r="B1824" t="str">
        <f>VLOOKUP(Table2[[#This Row],[Metabolite ID]],Table18[],2,FALSE)</f>
        <v>Cholesteryl esters in chylomicrons and extremely large VLDL</v>
      </c>
      <c r="C1824">
        <v>6</v>
      </c>
      <c r="D1824">
        <v>161010150</v>
      </c>
      <c r="E1824" t="s">
        <v>1037</v>
      </c>
      <c r="F1824" t="s">
        <v>894</v>
      </c>
      <c r="G1824" t="s">
        <v>895</v>
      </c>
      <c r="H1824">
        <v>0.95938199999999996</v>
      </c>
      <c r="I1824">
        <v>0.122589</v>
      </c>
      <c r="J1824">
        <v>1.78187E-2</v>
      </c>
      <c r="K1824" s="6">
        <v>3.8E-12</v>
      </c>
      <c r="L1824">
        <v>37359</v>
      </c>
    </row>
    <row r="1825" spans="1:12" x14ac:dyDescent="0.2">
      <c r="A1825" t="s">
        <v>794</v>
      </c>
      <c r="B1825" t="str">
        <f>VLOOKUP(Table2[[#This Row],[Metabolite ID]],Table18[],2,FALSE)</f>
        <v>Triglycerides in large VLDL</v>
      </c>
      <c r="C1825">
        <v>6</v>
      </c>
      <c r="D1825">
        <v>161659369</v>
      </c>
      <c r="E1825" t="s">
        <v>1040</v>
      </c>
      <c r="F1825" t="s">
        <v>894</v>
      </c>
      <c r="G1825" t="s">
        <v>893</v>
      </c>
      <c r="H1825">
        <v>0.98448199999999997</v>
      </c>
      <c r="I1825">
        <v>0.20657800000000001</v>
      </c>
      <c r="J1825">
        <v>2.9780899999999999E-2</v>
      </c>
      <c r="K1825" s="6">
        <v>3.9999999999999999E-12</v>
      </c>
      <c r="L1825">
        <v>37359</v>
      </c>
    </row>
    <row r="1826" spans="1:12" x14ac:dyDescent="0.2">
      <c r="A1826" t="s">
        <v>875</v>
      </c>
      <c r="B1826" t="str">
        <f>VLOOKUP(Table2[[#This Row],[Metabolite ID]],Table18[],2,FALSE)</f>
        <v>Triglycerides in very small VLDL</v>
      </c>
      <c r="C1826">
        <v>6</v>
      </c>
      <c r="D1826">
        <v>160395286</v>
      </c>
      <c r="E1826" t="s">
        <v>1032</v>
      </c>
      <c r="F1826" t="s">
        <v>1031</v>
      </c>
      <c r="G1826" t="s">
        <v>892</v>
      </c>
      <c r="H1826">
        <v>0.90632900000000005</v>
      </c>
      <c r="I1826">
        <v>-8.3153299999999999E-2</v>
      </c>
      <c r="J1826">
        <v>1.20617E-2</v>
      </c>
      <c r="K1826" s="6">
        <v>3.9999999999999999E-12</v>
      </c>
      <c r="L1826">
        <v>37359</v>
      </c>
    </row>
    <row r="1827" spans="1:12" x14ac:dyDescent="0.2">
      <c r="A1827" t="s">
        <v>876</v>
      </c>
      <c r="B1827" t="str">
        <f>VLOOKUP(Table2[[#This Row],[Metabolite ID]],Table18[],2,FALSE)</f>
        <v>Cholesterol in chylomicrons and extremely large VLDL</v>
      </c>
      <c r="C1827">
        <v>6</v>
      </c>
      <c r="D1827">
        <v>160625299</v>
      </c>
      <c r="E1827" t="s">
        <v>1034</v>
      </c>
      <c r="F1827" t="s">
        <v>894</v>
      </c>
      <c r="G1827" t="s">
        <v>895</v>
      </c>
      <c r="H1827">
        <v>0.98946100000000003</v>
      </c>
      <c r="I1827">
        <v>0.25430999999999998</v>
      </c>
      <c r="J1827">
        <v>3.6646100000000001E-2</v>
      </c>
      <c r="K1827" s="6">
        <v>3.9999999999999999E-12</v>
      </c>
      <c r="L1827">
        <v>37359</v>
      </c>
    </row>
    <row r="1828" spans="1:12" x14ac:dyDescent="0.2">
      <c r="A1828" t="s">
        <v>813</v>
      </c>
      <c r="B1828" t="str">
        <f>VLOOKUP(Table2[[#This Row],[Metabolite ID]],Table18[],2,FALSE)</f>
        <v>Total lipids in medium VLDL</v>
      </c>
      <c r="C1828">
        <v>8</v>
      </c>
      <c r="D1828">
        <v>19813529</v>
      </c>
      <c r="E1828" t="s">
        <v>994</v>
      </c>
      <c r="F1828" t="s">
        <v>892</v>
      </c>
      <c r="G1828" t="s">
        <v>893</v>
      </c>
      <c r="H1828">
        <v>0.98156299999999996</v>
      </c>
      <c r="I1828">
        <v>-0.1817</v>
      </c>
      <c r="J1828">
        <v>2.6249100000000001E-2</v>
      </c>
      <c r="K1828" s="6">
        <v>4.0999999999999999E-12</v>
      </c>
      <c r="L1828">
        <v>37359</v>
      </c>
    </row>
    <row r="1829" spans="1:12" x14ac:dyDescent="0.2">
      <c r="A1829" t="s">
        <v>817</v>
      </c>
      <c r="B1829" t="str">
        <f>VLOOKUP(Table2[[#This Row],[Metabolite ID]],Table18[],2,FALSE)</f>
        <v>Phosphatidylcholines</v>
      </c>
      <c r="C1829">
        <v>11</v>
      </c>
      <c r="D1829">
        <v>116701535</v>
      </c>
      <c r="E1829" t="s">
        <v>3967</v>
      </c>
      <c r="F1829" t="s">
        <v>895</v>
      </c>
      <c r="G1829" t="s">
        <v>894</v>
      </c>
      <c r="H1829">
        <v>0.25466699999999998</v>
      </c>
      <c r="I1829">
        <v>5.5904799999999998E-2</v>
      </c>
      <c r="J1829">
        <v>8.2495399999999997E-3</v>
      </c>
      <c r="K1829" s="6">
        <v>4.1999999999999999E-12</v>
      </c>
      <c r="L1829">
        <v>37359</v>
      </c>
    </row>
    <row r="1830" spans="1:12" x14ac:dyDescent="0.2">
      <c r="A1830" t="s">
        <v>846</v>
      </c>
      <c r="B1830" t="str">
        <f>VLOOKUP(Table2[[#This Row],[Metabolite ID]],Table18[],2,FALSE)</f>
        <v>Total cholines</v>
      </c>
      <c r="C1830">
        <v>19</v>
      </c>
      <c r="D1830">
        <v>45392254</v>
      </c>
      <c r="E1830" t="s">
        <v>3856</v>
      </c>
      <c r="F1830" t="s">
        <v>894</v>
      </c>
      <c r="G1830" t="s">
        <v>895</v>
      </c>
      <c r="H1830">
        <v>0.83057400000000003</v>
      </c>
      <c r="I1830">
        <v>-6.3447400000000001E-2</v>
      </c>
      <c r="J1830">
        <v>9.3482500000000007E-3</v>
      </c>
      <c r="K1830" s="6">
        <v>4.1999999999999999E-12</v>
      </c>
      <c r="L1830">
        <v>37359</v>
      </c>
    </row>
    <row r="1831" spans="1:12" x14ac:dyDescent="0.2">
      <c r="A1831" t="s">
        <v>757</v>
      </c>
      <c r="B1831" t="str">
        <f>VLOOKUP(Table2[[#This Row],[Metabolite ID]],Table18[],2,FALSE)</f>
        <v>HDL cholesterol</v>
      </c>
      <c r="C1831">
        <v>19</v>
      </c>
      <c r="D1831">
        <v>45487178</v>
      </c>
      <c r="E1831" t="s">
        <v>3986</v>
      </c>
      <c r="F1831" t="s">
        <v>894</v>
      </c>
      <c r="G1831" t="s">
        <v>895</v>
      </c>
      <c r="H1831">
        <v>0.35475899999999999</v>
      </c>
      <c r="I1831">
        <v>5.0908799999999997E-2</v>
      </c>
      <c r="J1831">
        <v>7.3407500000000001E-3</v>
      </c>
      <c r="K1831" s="6">
        <v>4.2999999999999999E-12</v>
      </c>
      <c r="L1831">
        <v>37359</v>
      </c>
    </row>
    <row r="1832" spans="1:12" x14ac:dyDescent="0.2">
      <c r="A1832" t="s">
        <v>759</v>
      </c>
      <c r="B1832" t="str">
        <f>VLOOKUP(Table2[[#This Row],[Metabolite ID]],Table18[],2,FALSE)</f>
        <v>Triglycerides in HDL</v>
      </c>
      <c r="C1832">
        <v>18</v>
      </c>
      <c r="D1832">
        <v>47157400</v>
      </c>
      <c r="E1832" t="s">
        <v>3979</v>
      </c>
      <c r="F1832" t="s">
        <v>895</v>
      </c>
      <c r="G1832" t="s">
        <v>894</v>
      </c>
      <c r="H1832">
        <v>0.17368400000000001</v>
      </c>
      <c r="I1832">
        <v>-6.0974599999999997E-2</v>
      </c>
      <c r="J1832">
        <v>9.2676500000000005E-3</v>
      </c>
      <c r="K1832" s="6">
        <v>4.2999999999999999E-12</v>
      </c>
      <c r="L1832">
        <v>37359</v>
      </c>
    </row>
    <row r="1833" spans="1:12" x14ac:dyDescent="0.2">
      <c r="A1833" t="s">
        <v>772</v>
      </c>
      <c r="B1833" t="str">
        <f>VLOOKUP(Table2[[#This Row],[Metabolite ID]],Table18[],2,FALSE)</f>
        <v>Triglycerides in LDL</v>
      </c>
      <c r="C1833">
        <v>20</v>
      </c>
      <c r="D1833">
        <v>39165692</v>
      </c>
      <c r="E1833" t="s">
        <v>1097</v>
      </c>
      <c r="F1833" t="s">
        <v>893</v>
      </c>
      <c r="G1833" t="s">
        <v>892</v>
      </c>
      <c r="H1833">
        <v>0.96575100000000003</v>
      </c>
      <c r="I1833">
        <v>-0.13514000000000001</v>
      </c>
      <c r="J1833">
        <v>1.9772600000000001E-2</v>
      </c>
      <c r="K1833" s="6">
        <v>4.3999999999999998E-12</v>
      </c>
      <c r="L1833">
        <v>37359</v>
      </c>
    </row>
    <row r="1834" spans="1:12" x14ac:dyDescent="0.2">
      <c r="A1834" t="s">
        <v>795</v>
      </c>
      <c r="B1834" t="str">
        <f>VLOOKUP(Table2[[#This Row],[Metabolite ID]],Table18[],2,FALSE)</f>
        <v>Cholesterol in medium HDL</v>
      </c>
      <c r="C1834">
        <v>18</v>
      </c>
      <c r="D1834">
        <v>47169815</v>
      </c>
      <c r="E1834" t="s">
        <v>983</v>
      </c>
      <c r="F1834" t="s">
        <v>892</v>
      </c>
      <c r="G1834" t="s">
        <v>895</v>
      </c>
      <c r="H1834">
        <v>0.189635</v>
      </c>
      <c r="I1834">
        <v>-6.2516199999999994E-2</v>
      </c>
      <c r="J1834">
        <v>9.0305000000000003E-3</v>
      </c>
      <c r="K1834" s="6">
        <v>4.3999999999999998E-12</v>
      </c>
      <c r="L1834">
        <v>37359</v>
      </c>
    </row>
    <row r="1835" spans="1:12" x14ac:dyDescent="0.2">
      <c r="A1835" t="s">
        <v>857</v>
      </c>
      <c r="B1835" t="str">
        <f>VLOOKUP(Table2[[#This Row],[Metabolite ID]],Table18[],2,FALSE)</f>
        <v>Free cholesterol in very large HDL</v>
      </c>
      <c r="C1835">
        <v>17</v>
      </c>
      <c r="D1835">
        <v>16833750</v>
      </c>
      <c r="E1835" t="s">
        <v>3987</v>
      </c>
      <c r="F1835" t="s">
        <v>893</v>
      </c>
      <c r="G1835" t="s">
        <v>892</v>
      </c>
      <c r="H1835">
        <v>0.89465099999999997</v>
      </c>
      <c r="I1835">
        <v>7.7724299999999996E-2</v>
      </c>
      <c r="J1835">
        <v>1.14947E-2</v>
      </c>
      <c r="K1835" s="6">
        <v>4.4999999999999998E-12</v>
      </c>
      <c r="L1835">
        <v>37359</v>
      </c>
    </row>
    <row r="1836" spans="1:12" x14ac:dyDescent="0.2">
      <c r="A1836" t="s">
        <v>757</v>
      </c>
      <c r="B1836" t="str">
        <f>VLOOKUP(Table2[[#This Row],[Metabolite ID]],Table18[],2,FALSE)</f>
        <v>HDL cholesterol</v>
      </c>
      <c r="C1836">
        <v>18</v>
      </c>
      <c r="D1836">
        <v>47632322</v>
      </c>
      <c r="E1836" t="s">
        <v>3942</v>
      </c>
      <c r="F1836" t="s">
        <v>895</v>
      </c>
      <c r="G1836" t="s">
        <v>894</v>
      </c>
      <c r="H1836">
        <v>0.98858299999999999</v>
      </c>
      <c r="I1836">
        <v>-0.246087</v>
      </c>
      <c r="J1836">
        <v>3.4789399999999998E-2</v>
      </c>
      <c r="K1836" s="6">
        <v>4.5999999999999998E-12</v>
      </c>
      <c r="L1836">
        <v>37359</v>
      </c>
    </row>
    <row r="1837" spans="1:12" x14ac:dyDescent="0.2">
      <c r="A1837" t="s">
        <v>814</v>
      </c>
      <c r="B1837" t="str">
        <f>VLOOKUP(Table2[[#This Row],[Metabolite ID]],Table18[],2,FALSE)</f>
        <v>Concentration of medium VLDL particles</v>
      </c>
      <c r="C1837">
        <v>8</v>
      </c>
      <c r="D1837">
        <v>19813529</v>
      </c>
      <c r="E1837" t="s">
        <v>994</v>
      </c>
      <c r="F1837" t="s">
        <v>892</v>
      </c>
      <c r="G1837" t="s">
        <v>893</v>
      </c>
      <c r="H1837">
        <v>0.98156299999999996</v>
      </c>
      <c r="I1837">
        <v>-0.181251</v>
      </c>
      <c r="J1837">
        <v>2.62493E-2</v>
      </c>
      <c r="K1837" s="6">
        <v>4.6999999999999998E-12</v>
      </c>
      <c r="L1837">
        <v>37359</v>
      </c>
    </row>
    <row r="1838" spans="1:12" x14ac:dyDescent="0.2">
      <c r="A1838" t="s">
        <v>796</v>
      </c>
      <c r="B1838" t="str">
        <f>VLOOKUP(Table2[[#This Row],[Metabolite ID]],Table18[],2,FALSE)</f>
        <v>Cholesteryl esters in medium HDL</v>
      </c>
      <c r="C1838">
        <v>19</v>
      </c>
      <c r="D1838">
        <v>45444742</v>
      </c>
      <c r="E1838" t="s">
        <v>3988</v>
      </c>
      <c r="F1838" t="s">
        <v>892</v>
      </c>
      <c r="G1838" t="s">
        <v>893</v>
      </c>
      <c r="H1838">
        <v>0.49991000000000002</v>
      </c>
      <c r="I1838">
        <v>-4.9979700000000002E-2</v>
      </c>
      <c r="J1838">
        <v>7.2469300000000004E-3</v>
      </c>
      <c r="K1838" s="6">
        <v>4.7999999999999997E-12</v>
      </c>
      <c r="L1838">
        <v>37359</v>
      </c>
    </row>
    <row r="1839" spans="1:12" x14ac:dyDescent="0.2">
      <c r="A1839" t="s">
        <v>845</v>
      </c>
      <c r="B1839" t="str">
        <f>VLOOKUP(Table2[[#This Row],[Metabolite ID]],Table18[],2,FALSE)</f>
        <v>Triglycerides in small VLDL</v>
      </c>
      <c r="C1839">
        <v>6</v>
      </c>
      <c r="D1839">
        <v>160964135</v>
      </c>
      <c r="E1839" t="s">
        <v>1035</v>
      </c>
      <c r="F1839" t="s">
        <v>895</v>
      </c>
      <c r="G1839" t="s">
        <v>894</v>
      </c>
      <c r="H1839">
        <v>0.92884800000000001</v>
      </c>
      <c r="I1839">
        <v>-9.3542500000000001E-2</v>
      </c>
      <c r="J1839">
        <v>1.3613999999999999E-2</v>
      </c>
      <c r="K1839" s="6">
        <v>4.7999999999999997E-12</v>
      </c>
      <c r="L1839">
        <v>37359</v>
      </c>
    </row>
    <row r="1840" spans="1:12" x14ac:dyDescent="0.2">
      <c r="A1840" t="s">
        <v>860</v>
      </c>
      <c r="B1840" t="str">
        <f>VLOOKUP(Table2[[#This Row],[Metabolite ID]],Table18[],2,FALSE)</f>
        <v>Phospholipids in very large HDL</v>
      </c>
      <c r="C1840">
        <v>2</v>
      </c>
      <c r="D1840">
        <v>165513091</v>
      </c>
      <c r="E1840" t="s">
        <v>989</v>
      </c>
      <c r="F1840" t="s">
        <v>895</v>
      </c>
      <c r="G1840" t="s">
        <v>894</v>
      </c>
      <c r="H1840">
        <v>0.59577899999999995</v>
      </c>
      <c r="I1840">
        <v>-5.0175400000000002E-2</v>
      </c>
      <c r="J1840">
        <v>7.0838400000000001E-3</v>
      </c>
      <c r="K1840" s="6">
        <v>4.7999999999999997E-12</v>
      </c>
      <c r="L1840">
        <v>37359</v>
      </c>
    </row>
    <row r="1841" spans="1:12" x14ac:dyDescent="0.2">
      <c r="A1841" t="s">
        <v>875</v>
      </c>
      <c r="B1841" t="str">
        <f>VLOOKUP(Table2[[#This Row],[Metabolite ID]],Table18[],2,FALSE)</f>
        <v>Triglycerides in very small VLDL</v>
      </c>
      <c r="C1841">
        <v>11</v>
      </c>
      <c r="D1841">
        <v>117175658</v>
      </c>
      <c r="E1841" t="s">
        <v>1047</v>
      </c>
      <c r="F1841" t="s">
        <v>893</v>
      </c>
      <c r="G1841" t="s">
        <v>892</v>
      </c>
      <c r="H1841">
        <v>0.97366900000000001</v>
      </c>
      <c r="I1841">
        <v>-0.146618</v>
      </c>
      <c r="J1841">
        <v>2.2142700000000001E-2</v>
      </c>
      <c r="K1841" s="6">
        <v>4.7999999999999997E-12</v>
      </c>
      <c r="L1841">
        <v>37359</v>
      </c>
    </row>
    <row r="1842" spans="1:12" x14ac:dyDescent="0.2">
      <c r="A1842" t="s">
        <v>768</v>
      </c>
      <c r="B1842" t="str">
        <f>VLOOKUP(Table2[[#This Row],[Metabolite ID]],Table18[],2,FALSE)</f>
        <v>Isoleucine</v>
      </c>
      <c r="C1842">
        <v>8</v>
      </c>
      <c r="D1842">
        <v>126500031</v>
      </c>
      <c r="E1842" t="s">
        <v>957</v>
      </c>
      <c r="F1842" t="s">
        <v>894</v>
      </c>
      <c r="G1842" t="s">
        <v>893</v>
      </c>
      <c r="H1842">
        <v>0.58304900000000004</v>
      </c>
      <c r="I1842">
        <v>5.0340799999999998E-2</v>
      </c>
      <c r="J1842">
        <v>7.3647900000000004E-3</v>
      </c>
      <c r="K1842" s="6">
        <v>4.8999999999999997E-12</v>
      </c>
      <c r="L1842">
        <v>37359</v>
      </c>
    </row>
    <row r="1843" spans="1:12" x14ac:dyDescent="0.2">
      <c r="A1843" t="s">
        <v>812</v>
      </c>
      <c r="B1843" t="str">
        <f>VLOOKUP(Table2[[#This Row],[Metabolite ID]],Table18[],2,FALSE)</f>
        <v>Free cholesterol in medium VLDL</v>
      </c>
      <c r="C1843">
        <v>8</v>
      </c>
      <c r="D1843">
        <v>19813529</v>
      </c>
      <c r="E1843" t="s">
        <v>994</v>
      </c>
      <c r="F1843" t="s">
        <v>892</v>
      </c>
      <c r="G1843" t="s">
        <v>893</v>
      </c>
      <c r="H1843">
        <v>0.98156299999999996</v>
      </c>
      <c r="I1843">
        <v>-0.181479</v>
      </c>
      <c r="J1843">
        <v>2.62557E-2</v>
      </c>
      <c r="K1843" s="6">
        <v>4.8999999999999997E-12</v>
      </c>
      <c r="L1843">
        <v>37359</v>
      </c>
    </row>
    <row r="1844" spans="1:12" x14ac:dyDescent="0.2">
      <c r="A1844" t="s">
        <v>853</v>
      </c>
      <c r="B1844" t="str">
        <f>VLOOKUP(Table2[[#This Row],[Metabolite ID]],Table18[],2,FALSE)</f>
        <v>Average diameter for VLDL particles</v>
      </c>
      <c r="C1844">
        <v>15</v>
      </c>
      <c r="D1844">
        <v>44266730</v>
      </c>
      <c r="E1844" t="s">
        <v>3989</v>
      </c>
      <c r="F1844" t="s">
        <v>893</v>
      </c>
      <c r="G1844" t="s">
        <v>892</v>
      </c>
      <c r="H1844">
        <v>0.97460199999999997</v>
      </c>
      <c r="I1844">
        <v>-0.15696199999999999</v>
      </c>
      <c r="J1844">
        <v>2.2637500000000001E-2</v>
      </c>
      <c r="K1844" s="6">
        <v>4.8999999999999997E-12</v>
      </c>
      <c r="L1844">
        <v>37359</v>
      </c>
    </row>
    <row r="1845" spans="1:12" x14ac:dyDescent="0.2">
      <c r="A1845" t="s">
        <v>856</v>
      </c>
      <c r="B1845" t="str">
        <f>VLOOKUP(Table2[[#This Row],[Metabolite ID]],Table18[],2,FALSE)</f>
        <v>Cholesteryl esters in very large HDL</v>
      </c>
      <c r="C1845">
        <v>7</v>
      </c>
      <c r="D1845">
        <v>94953895</v>
      </c>
      <c r="E1845" t="s">
        <v>3990</v>
      </c>
      <c r="F1845" t="s">
        <v>893</v>
      </c>
      <c r="G1845" t="s">
        <v>892</v>
      </c>
      <c r="H1845">
        <v>0.52412499999999995</v>
      </c>
      <c r="I1845">
        <v>4.8531999999999999E-2</v>
      </c>
      <c r="J1845">
        <v>7.1323100000000002E-3</v>
      </c>
      <c r="K1845" s="6">
        <v>4.9999999999999997E-12</v>
      </c>
      <c r="L1845">
        <v>37359</v>
      </c>
    </row>
    <row r="1846" spans="1:12" x14ac:dyDescent="0.2">
      <c r="A1846" t="s">
        <v>767</v>
      </c>
      <c r="B1846" t="str">
        <f>VLOOKUP(Table2[[#This Row],[Metabolite ID]],Table18[],2,FALSE)</f>
        <v>Triglycerides in IDL</v>
      </c>
      <c r="C1846">
        <v>11</v>
      </c>
      <c r="D1846">
        <v>116714293</v>
      </c>
      <c r="E1846" t="s">
        <v>3935</v>
      </c>
      <c r="F1846" t="s">
        <v>892</v>
      </c>
      <c r="G1846" t="s">
        <v>893</v>
      </c>
      <c r="H1846">
        <v>0.98784799999999995</v>
      </c>
      <c r="I1846">
        <v>-0.24391099999999999</v>
      </c>
      <c r="J1846">
        <v>3.4687500000000003E-2</v>
      </c>
      <c r="K1846" s="6">
        <v>5.0999999999999997E-12</v>
      </c>
      <c r="L1846">
        <v>37359</v>
      </c>
    </row>
    <row r="1847" spans="1:12" x14ac:dyDescent="0.2">
      <c r="A1847" t="s">
        <v>768</v>
      </c>
      <c r="B1847" t="str">
        <f>VLOOKUP(Table2[[#This Row],[Metabolite ID]],Table18[],2,FALSE)</f>
        <v>Isoleucine</v>
      </c>
      <c r="C1847">
        <v>7</v>
      </c>
      <c r="D1847">
        <v>73025975</v>
      </c>
      <c r="E1847" t="s">
        <v>1100</v>
      </c>
      <c r="F1847" t="s">
        <v>892</v>
      </c>
      <c r="G1847" t="s">
        <v>893</v>
      </c>
      <c r="H1847">
        <v>0.87209999999999999</v>
      </c>
      <c r="I1847">
        <v>7.2924900000000001E-2</v>
      </c>
      <c r="J1847">
        <v>1.05021E-2</v>
      </c>
      <c r="K1847" s="6">
        <v>5.0999999999999997E-12</v>
      </c>
      <c r="L1847">
        <v>37359</v>
      </c>
    </row>
    <row r="1848" spans="1:12" x14ac:dyDescent="0.2">
      <c r="A1848" t="s">
        <v>772</v>
      </c>
      <c r="B1848" t="str">
        <f>VLOOKUP(Table2[[#This Row],[Metabolite ID]],Table18[],2,FALSE)</f>
        <v>Triglycerides in LDL</v>
      </c>
      <c r="C1848">
        <v>19</v>
      </c>
      <c r="D1848">
        <v>19432290</v>
      </c>
      <c r="E1848" t="s">
        <v>1056</v>
      </c>
      <c r="F1848" t="s">
        <v>1053</v>
      </c>
      <c r="G1848" t="s">
        <v>892</v>
      </c>
      <c r="H1848">
        <v>0.93119200000000002</v>
      </c>
      <c r="I1848">
        <v>9.7540199999999994E-2</v>
      </c>
      <c r="J1848">
        <v>1.4008E-2</v>
      </c>
      <c r="K1848" s="6">
        <v>5.1999999999999997E-12</v>
      </c>
      <c r="L1848">
        <v>37359</v>
      </c>
    </row>
    <row r="1849" spans="1:12" x14ac:dyDescent="0.2">
      <c r="A1849" t="s">
        <v>776</v>
      </c>
      <c r="B1849" t="str">
        <f>VLOOKUP(Table2[[#This Row],[Metabolite ID]],Table18[],2,FALSE)</f>
        <v>Free cholesterol in large HDL</v>
      </c>
      <c r="C1849">
        <v>19</v>
      </c>
      <c r="D1849">
        <v>45425178</v>
      </c>
      <c r="E1849" t="s">
        <v>3925</v>
      </c>
      <c r="F1849" t="s">
        <v>893</v>
      </c>
      <c r="G1849" t="s">
        <v>892</v>
      </c>
      <c r="H1849">
        <v>0.94558600000000004</v>
      </c>
      <c r="I1849">
        <v>-0.106129</v>
      </c>
      <c r="J1849">
        <v>1.5390600000000001E-2</v>
      </c>
      <c r="K1849" s="6">
        <v>5.1999999999999997E-12</v>
      </c>
      <c r="L1849">
        <v>37359</v>
      </c>
    </row>
    <row r="1850" spans="1:12" x14ac:dyDescent="0.2">
      <c r="A1850" t="s">
        <v>815</v>
      </c>
      <c r="B1850" t="str">
        <f>VLOOKUP(Table2[[#This Row],[Metabolite ID]],Table18[],2,FALSE)</f>
        <v>Phospholipids in medium VLDL</v>
      </c>
      <c r="C1850">
        <v>6</v>
      </c>
      <c r="D1850">
        <v>160395286</v>
      </c>
      <c r="E1850" t="s">
        <v>1032</v>
      </c>
      <c r="F1850" t="s">
        <v>1031</v>
      </c>
      <c r="G1850" t="s">
        <v>892</v>
      </c>
      <c r="H1850">
        <v>0.90632900000000005</v>
      </c>
      <c r="I1850">
        <v>-8.3996600000000005E-2</v>
      </c>
      <c r="J1850">
        <v>1.20696E-2</v>
      </c>
      <c r="K1850" s="6">
        <v>5.1999999999999997E-12</v>
      </c>
      <c r="L1850">
        <v>37359</v>
      </c>
    </row>
    <row r="1851" spans="1:12" x14ac:dyDescent="0.2">
      <c r="A1851" t="s">
        <v>840</v>
      </c>
      <c r="B1851" t="str">
        <f>VLOOKUP(Table2[[#This Row],[Metabolite ID]],Table18[],2,FALSE)</f>
        <v>Cholesteryl esters in small VLDL</v>
      </c>
      <c r="C1851">
        <v>19</v>
      </c>
      <c r="D1851">
        <v>8429323</v>
      </c>
      <c r="E1851" t="s">
        <v>1017</v>
      </c>
      <c r="F1851" t="s">
        <v>893</v>
      </c>
      <c r="G1851" t="s">
        <v>892</v>
      </c>
      <c r="H1851">
        <v>0.98037799999999997</v>
      </c>
      <c r="I1851">
        <v>0.17536099999999999</v>
      </c>
      <c r="J1851">
        <v>2.5485399999999998E-2</v>
      </c>
      <c r="K1851" s="6">
        <v>5.1999999999999997E-12</v>
      </c>
      <c r="L1851">
        <v>37359</v>
      </c>
    </row>
    <row r="1852" spans="1:12" x14ac:dyDescent="0.2">
      <c r="A1852" t="s">
        <v>847</v>
      </c>
      <c r="B1852" t="str">
        <f>VLOOKUP(Table2[[#This Row],[Metabolite ID]],Table18[],2,FALSE)</f>
        <v>Total fatty acids</v>
      </c>
      <c r="C1852">
        <v>18</v>
      </c>
      <c r="D1852">
        <v>47109955</v>
      </c>
      <c r="E1852" t="s">
        <v>1014</v>
      </c>
      <c r="F1852" t="s">
        <v>892</v>
      </c>
      <c r="G1852" t="s">
        <v>893</v>
      </c>
      <c r="H1852">
        <v>0.98586200000000002</v>
      </c>
      <c r="I1852">
        <v>-0.20497899999999999</v>
      </c>
      <c r="J1852">
        <v>3.0078400000000002E-2</v>
      </c>
      <c r="K1852" s="6">
        <v>5.1999999999999997E-12</v>
      </c>
      <c r="L1852">
        <v>37359</v>
      </c>
    </row>
    <row r="1853" spans="1:12" x14ac:dyDescent="0.2">
      <c r="A1853" t="s">
        <v>780</v>
      </c>
      <c r="B1853" t="str">
        <f>VLOOKUP(Table2[[#This Row],[Metabolite ID]],Table18[],2,FALSE)</f>
        <v>Triglycerides in large HDL</v>
      </c>
      <c r="C1853">
        <v>4</v>
      </c>
      <c r="D1853">
        <v>69326683</v>
      </c>
      <c r="E1853" t="s">
        <v>3991</v>
      </c>
      <c r="F1853" t="s">
        <v>894</v>
      </c>
      <c r="G1853" t="s">
        <v>895</v>
      </c>
      <c r="H1853">
        <v>0.67845900000000003</v>
      </c>
      <c r="I1853">
        <v>-5.1259600000000002E-2</v>
      </c>
      <c r="J1853">
        <v>7.6635899999999996E-3</v>
      </c>
      <c r="K1853" s="6">
        <v>5.2999999999999996E-12</v>
      </c>
      <c r="L1853">
        <v>37359</v>
      </c>
    </row>
    <row r="1854" spans="1:12" x14ac:dyDescent="0.2">
      <c r="A1854" t="s">
        <v>794</v>
      </c>
      <c r="B1854" t="str">
        <f>VLOOKUP(Table2[[#This Row],[Metabolite ID]],Table18[],2,FALSE)</f>
        <v>Triglycerides in large VLDL</v>
      </c>
      <c r="C1854">
        <v>7</v>
      </c>
      <c r="D1854">
        <v>73020301</v>
      </c>
      <c r="E1854" t="s">
        <v>1042</v>
      </c>
      <c r="F1854" t="s">
        <v>895</v>
      </c>
      <c r="G1854" t="s">
        <v>894</v>
      </c>
      <c r="H1854">
        <v>4.3939800000000001E-2</v>
      </c>
      <c r="I1854">
        <v>0.114693</v>
      </c>
      <c r="J1854">
        <v>1.7261100000000001E-2</v>
      </c>
      <c r="K1854" s="6">
        <v>5.2999999999999996E-12</v>
      </c>
      <c r="L1854">
        <v>37359</v>
      </c>
    </row>
    <row r="1855" spans="1:12" x14ac:dyDescent="0.2">
      <c r="A1855" t="s">
        <v>846</v>
      </c>
      <c r="B1855" t="str">
        <f>VLOOKUP(Table2[[#This Row],[Metabolite ID]],Table18[],2,FALSE)</f>
        <v>Total cholines</v>
      </c>
      <c r="C1855">
        <v>2</v>
      </c>
      <c r="D1855">
        <v>20374158</v>
      </c>
      <c r="E1855" t="s">
        <v>3964</v>
      </c>
      <c r="F1855" t="s">
        <v>893</v>
      </c>
      <c r="G1855" t="s">
        <v>892</v>
      </c>
      <c r="H1855">
        <v>0.53058700000000003</v>
      </c>
      <c r="I1855">
        <v>4.7310499999999998E-2</v>
      </c>
      <c r="J1855">
        <v>7.0250900000000003E-3</v>
      </c>
      <c r="K1855" s="6">
        <v>5.2999999999999996E-12</v>
      </c>
      <c r="L1855">
        <v>37359</v>
      </c>
    </row>
    <row r="1856" spans="1:12" x14ac:dyDescent="0.2">
      <c r="A1856" t="s">
        <v>759</v>
      </c>
      <c r="B1856" t="str">
        <f>VLOOKUP(Table2[[#This Row],[Metabolite ID]],Table18[],2,FALSE)</f>
        <v>Triglycerides in HDL</v>
      </c>
      <c r="C1856">
        <v>4</v>
      </c>
      <c r="D1856">
        <v>69325415</v>
      </c>
      <c r="E1856" t="s">
        <v>3992</v>
      </c>
      <c r="F1856" t="s">
        <v>894</v>
      </c>
      <c r="G1856" t="s">
        <v>893</v>
      </c>
      <c r="H1856">
        <v>0.67414499999999999</v>
      </c>
      <c r="I1856">
        <v>-4.9999700000000001E-2</v>
      </c>
      <c r="J1856">
        <v>7.6503600000000001E-3</v>
      </c>
      <c r="K1856" s="6">
        <v>5.3999999999999996E-12</v>
      </c>
      <c r="L1856">
        <v>37359</v>
      </c>
    </row>
    <row r="1857" spans="1:12" x14ac:dyDescent="0.2">
      <c r="A1857" t="s">
        <v>799</v>
      </c>
      <c r="B1857" t="str">
        <f>VLOOKUP(Table2[[#This Row],[Metabolite ID]],Table18[],2,FALSE)</f>
        <v>Concentration of medium HDL particles</v>
      </c>
      <c r="C1857">
        <v>19</v>
      </c>
      <c r="D1857">
        <v>45440761</v>
      </c>
      <c r="E1857" t="s">
        <v>986</v>
      </c>
      <c r="F1857" t="s">
        <v>892</v>
      </c>
      <c r="G1857" t="s">
        <v>895</v>
      </c>
      <c r="H1857">
        <v>0.48616399999999999</v>
      </c>
      <c r="I1857">
        <v>-5.1025899999999999E-2</v>
      </c>
      <c r="J1857">
        <v>7.38867E-3</v>
      </c>
      <c r="K1857" s="6">
        <v>5.3999999999999996E-12</v>
      </c>
      <c r="L1857">
        <v>37359</v>
      </c>
    </row>
    <row r="1858" spans="1:12" x14ac:dyDescent="0.2">
      <c r="A1858" t="s">
        <v>773</v>
      </c>
      <c r="B1858" t="str">
        <f>VLOOKUP(Table2[[#This Row],[Metabolite ID]],Table18[],2,FALSE)</f>
        <v>Leucine</v>
      </c>
      <c r="C1858">
        <v>16</v>
      </c>
      <c r="D1858">
        <v>70463921</v>
      </c>
      <c r="E1858" t="s">
        <v>3993</v>
      </c>
      <c r="F1858" t="s">
        <v>892</v>
      </c>
      <c r="G1858" t="s">
        <v>895</v>
      </c>
      <c r="H1858">
        <v>0.88666299999999998</v>
      </c>
      <c r="I1858">
        <v>7.5474600000000003E-2</v>
      </c>
      <c r="J1858">
        <v>1.10014E-2</v>
      </c>
      <c r="K1858" s="6">
        <v>5.6000000000000004E-12</v>
      </c>
      <c r="L1858">
        <v>37359</v>
      </c>
    </row>
    <row r="1859" spans="1:12" x14ac:dyDescent="0.2">
      <c r="A1859" t="s">
        <v>845</v>
      </c>
      <c r="B1859" t="str">
        <f>VLOOKUP(Table2[[#This Row],[Metabolite ID]],Table18[],2,FALSE)</f>
        <v>Triglycerides in small VLDL</v>
      </c>
      <c r="C1859">
        <v>16</v>
      </c>
      <c r="D1859">
        <v>57010486</v>
      </c>
      <c r="E1859" t="s">
        <v>1009</v>
      </c>
      <c r="F1859" t="s">
        <v>894</v>
      </c>
      <c r="G1859" t="s">
        <v>895</v>
      </c>
      <c r="H1859">
        <v>0.94581899999999997</v>
      </c>
      <c r="I1859">
        <v>-0.113555</v>
      </c>
      <c r="J1859">
        <v>1.63132E-2</v>
      </c>
      <c r="K1859" s="6">
        <v>5.6000000000000004E-12</v>
      </c>
      <c r="L1859">
        <v>37359</v>
      </c>
    </row>
    <row r="1860" spans="1:12" x14ac:dyDescent="0.2">
      <c r="A1860" t="s">
        <v>875</v>
      </c>
      <c r="B1860" t="str">
        <f>VLOOKUP(Table2[[#This Row],[Metabolite ID]],Table18[],2,FALSE)</f>
        <v>Triglycerides in very small VLDL</v>
      </c>
      <c r="C1860">
        <v>11</v>
      </c>
      <c r="D1860">
        <v>116692293</v>
      </c>
      <c r="E1860" t="s">
        <v>3994</v>
      </c>
      <c r="F1860" t="s">
        <v>894</v>
      </c>
      <c r="G1860" t="s">
        <v>892</v>
      </c>
      <c r="H1860">
        <v>0.98857499999999998</v>
      </c>
      <c r="I1860">
        <v>0.22237599999999999</v>
      </c>
      <c r="J1860">
        <v>3.2792099999999998E-2</v>
      </c>
      <c r="K1860" s="6">
        <v>5.6000000000000004E-12</v>
      </c>
      <c r="L1860">
        <v>37359</v>
      </c>
    </row>
    <row r="1861" spans="1:12" x14ac:dyDescent="0.2">
      <c r="A1861" t="s">
        <v>845</v>
      </c>
      <c r="B1861" t="str">
        <f>VLOOKUP(Table2[[#This Row],[Metabolite ID]],Table18[],2,FALSE)</f>
        <v>Triglycerides in small VLDL</v>
      </c>
      <c r="C1861">
        <v>11</v>
      </c>
      <c r="D1861">
        <v>117042408</v>
      </c>
      <c r="E1861" t="s">
        <v>3995</v>
      </c>
      <c r="F1861" t="s">
        <v>894</v>
      </c>
      <c r="G1861" t="s">
        <v>895</v>
      </c>
      <c r="H1861">
        <v>0.98809800000000003</v>
      </c>
      <c r="I1861">
        <v>0.22265799999999999</v>
      </c>
      <c r="J1861">
        <v>3.27251E-2</v>
      </c>
      <c r="K1861" s="6">
        <v>5.7000000000000003E-12</v>
      </c>
      <c r="L1861">
        <v>37359</v>
      </c>
    </row>
    <row r="1862" spans="1:12" x14ac:dyDescent="0.2">
      <c r="A1862" t="s">
        <v>809</v>
      </c>
      <c r="B1862" t="str">
        <f>VLOOKUP(Table2[[#This Row],[Metabolite ID]],Table18[],2,FALSE)</f>
        <v>Monounsaturated fatty acids</v>
      </c>
      <c r="C1862">
        <v>1</v>
      </c>
      <c r="D1862">
        <v>109817838</v>
      </c>
      <c r="E1862" t="s">
        <v>1068</v>
      </c>
      <c r="F1862" t="s">
        <v>895</v>
      </c>
      <c r="G1862" t="s">
        <v>894</v>
      </c>
      <c r="H1862">
        <v>0.21319099999999999</v>
      </c>
      <c r="I1862">
        <v>-5.86039E-2</v>
      </c>
      <c r="J1862">
        <v>8.5548199999999994E-3</v>
      </c>
      <c r="K1862" s="6">
        <v>5.8000000000000003E-12</v>
      </c>
      <c r="L1862">
        <v>37359</v>
      </c>
    </row>
    <row r="1863" spans="1:12" x14ac:dyDescent="0.2">
      <c r="A1863" t="s">
        <v>868</v>
      </c>
      <c r="B1863" t="str">
        <f>VLOOKUP(Table2[[#This Row],[Metabolite ID]],Table18[],2,FALSE)</f>
        <v>Triglycerides in very large VLDL</v>
      </c>
      <c r="C1863">
        <v>8</v>
      </c>
      <c r="D1863">
        <v>19851897</v>
      </c>
      <c r="E1863" t="s">
        <v>1045</v>
      </c>
      <c r="F1863" t="s">
        <v>895</v>
      </c>
      <c r="G1863" t="s">
        <v>894</v>
      </c>
      <c r="H1863">
        <v>0.97425499999999998</v>
      </c>
      <c r="I1863">
        <v>-0.154776</v>
      </c>
      <c r="J1863">
        <v>2.24496E-2</v>
      </c>
      <c r="K1863" s="6">
        <v>5.8000000000000003E-12</v>
      </c>
      <c r="L1863">
        <v>37359</v>
      </c>
    </row>
    <row r="1864" spans="1:12" x14ac:dyDescent="0.2">
      <c r="A1864" t="s">
        <v>815</v>
      </c>
      <c r="B1864" t="str">
        <f>VLOOKUP(Table2[[#This Row],[Metabolite ID]],Table18[],2,FALSE)</f>
        <v>Phospholipids in medium VLDL</v>
      </c>
      <c r="C1864">
        <v>5</v>
      </c>
      <c r="D1864">
        <v>156391628</v>
      </c>
      <c r="E1864" t="s">
        <v>1059</v>
      </c>
      <c r="F1864" t="s">
        <v>895</v>
      </c>
      <c r="G1864" t="s">
        <v>894</v>
      </c>
      <c r="H1864">
        <v>0.36485299999999998</v>
      </c>
      <c r="I1864">
        <v>-4.8930399999999999E-2</v>
      </c>
      <c r="J1864">
        <v>7.2629299999999999E-3</v>
      </c>
      <c r="K1864" s="6">
        <v>5.9000000000000003E-12</v>
      </c>
      <c r="L1864">
        <v>37359</v>
      </c>
    </row>
    <row r="1865" spans="1:12" x14ac:dyDescent="0.2">
      <c r="A1865" t="s">
        <v>798</v>
      </c>
      <c r="B1865" t="str">
        <f>VLOOKUP(Table2[[#This Row],[Metabolite ID]],Table18[],2,FALSE)</f>
        <v>Total lipids in medium HDL</v>
      </c>
      <c r="C1865">
        <v>19</v>
      </c>
      <c r="D1865">
        <v>45440761</v>
      </c>
      <c r="E1865" t="s">
        <v>986</v>
      </c>
      <c r="F1865" t="s">
        <v>892</v>
      </c>
      <c r="G1865" t="s">
        <v>895</v>
      </c>
      <c r="H1865">
        <v>0.48616399999999999</v>
      </c>
      <c r="I1865">
        <v>-5.0899199999999999E-2</v>
      </c>
      <c r="J1865">
        <v>7.3895999999999996E-3</v>
      </c>
      <c r="K1865" s="6">
        <v>6.0000000000000003E-12</v>
      </c>
      <c r="L1865">
        <v>37359</v>
      </c>
    </row>
    <row r="1866" spans="1:12" x14ac:dyDescent="0.2">
      <c r="A1866" t="s">
        <v>843</v>
      </c>
      <c r="B1866" t="str">
        <f>VLOOKUP(Table2[[#This Row],[Metabolite ID]],Table18[],2,FALSE)</f>
        <v>Concentration of small VLDL particles</v>
      </c>
      <c r="C1866">
        <v>5</v>
      </c>
      <c r="D1866">
        <v>156399950</v>
      </c>
      <c r="E1866" t="s">
        <v>1029</v>
      </c>
      <c r="F1866" t="s">
        <v>892</v>
      </c>
      <c r="G1866" t="s">
        <v>893</v>
      </c>
      <c r="H1866">
        <v>0.36327300000000001</v>
      </c>
      <c r="I1866">
        <v>-4.9264299999999997E-2</v>
      </c>
      <c r="J1866">
        <v>7.2763400000000001E-3</v>
      </c>
      <c r="K1866" s="6">
        <v>6.1000000000000003E-12</v>
      </c>
      <c r="L1866">
        <v>37359</v>
      </c>
    </row>
    <row r="1867" spans="1:12" x14ac:dyDescent="0.2">
      <c r="A1867" t="s">
        <v>863</v>
      </c>
      <c r="B1867" t="str">
        <f>VLOOKUP(Table2[[#This Row],[Metabolite ID]],Table18[],2,FALSE)</f>
        <v>Cholesteryl esters in very large VLDL</v>
      </c>
      <c r="C1867">
        <v>8</v>
      </c>
      <c r="D1867">
        <v>19851897</v>
      </c>
      <c r="E1867" t="s">
        <v>1045</v>
      </c>
      <c r="F1867" t="s">
        <v>895</v>
      </c>
      <c r="G1867" t="s">
        <v>894</v>
      </c>
      <c r="H1867">
        <v>0.97425700000000004</v>
      </c>
      <c r="I1867">
        <v>-0.15568899999999999</v>
      </c>
      <c r="J1867">
        <v>2.24502E-2</v>
      </c>
      <c r="K1867" s="6">
        <v>6.2000000000000002E-12</v>
      </c>
      <c r="L1867">
        <v>37359</v>
      </c>
    </row>
    <row r="1868" spans="1:12" x14ac:dyDescent="0.2">
      <c r="A1868" t="s">
        <v>842</v>
      </c>
      <c r="B1868" t="str">
        <f>VLOOKUP(Table2[[#This Row],[Metabolite ID]],Table18[],2,FALSE)</f>
        <v>Total lipids in small VLDL</v>
      </c>
      <c r="C1868">
        <v>19</v>
      </c>
      <c r="D1868">
        <v>11273556</v>
      </c>
      <c r="E1868" t="s">
        <v>1086</v>
      </c>
      <c r="F1868" t="s">
        <v>892</v>
      </c>
      <c r="G1868" t="s">
        <v>894</v>
      </c>
      <c r="H1868">
        <v>0.66991800000000001</v>
      </c>
      <c r="I1868">
        <v>-5.1185899999999999E-2</v>
      </c>
      <c r="J1868">
        <v>7.4555799999999998E-3</v>
      </c>
      <c r="K1868" s="6">
        <v>6.3000000000000002E-12</v>
      </c>
      <c r="L1868">
        <v>37359</v>
      </c>
    </row>
    <row r="1869" spans="1:12" x14ac:dyDescent="0.2">
      <c r="A1869" t="s">
        <v>877</v>
      </c>
      <c r="B1869" t="str">
        <f>VLOOKUP(Table2[[#This Row],[Metabolite ID]],Table18[],2,FALSE)</f>
        <v>Cholesteryl esters in chylomicrons and extremely large VLDL</v>
      </c>
      <c r="C1869">
        <v>7</v>
      </c>
      <c r="D1869">
        <v>73026378</v>
      </c>
      <c r="E1869" t="s">
        <v>1074</v>
      </c>
      <c r="F1869" t="s">
        <v>894</v>
      </c>
      <c r="G1869" t="s">
        <v>895</v>
      </c>
      <c r="H1869">
        <v>0.83916000000000002</v>
      </c>
      <c r="I1869">
        <v>6.3588099999999995E-2</v>
      </c>
      <c r="J1869">
        <v>9.5542999999999999E-3</v>
      </c>
      <c r="K1869" s="6">
        <v>6.3000000000000002E-12</v>
      </c>
      <c r="L1869">
        <v>37359</v>
      </c>
    </row>
    <row r="1870" spans="1:12" x14ac:dyDescent="0.2">
      <c r="A1870" t="s">
        <v>808</v>
      </c>
      <c r="B1870" t="str">
        <f>VLOOKUP(Table2[[#This Row],[Metabolite ID]],Table18[],2,FALSE)</f>
        <v>Triglycerides in medium LDL</v>
      </c>
      <c r="C1870">
        <v>15</v>
      </c>
      <c r="D1870">
        <v>44027885</v>
      </c>
      <c r="E1870" t="s">
        <v>1050</v>
      </c>
      <c r="F1870" t="s">
        <v>895</v>
      </c>
      <c r="G1870" t="s">
        <v>894</v>
      </c>
      <c r="H1870">
        <v>0.97276700000000005</v>
      </c>
      <c r="I1870">
        <v>-0.14868700000000001</v>
      </c>
      <c r="J1870">
        <v>2.1781600000000002E-2</v>
      </c>
      <c r="K1870" s="6">
        <v>6.5000000000000002E-12</v>
      </c>
      <c r="L1870">
        <v>37359</v>
      </c>
    </row>
    <row r="1871" spans="1:12" x14ac:dyDescent="0.2">
      <c r="A1871" t="s">
        <v>863</v>
      </c>
      <c r="B1871" t="str">
        <f>VLOOKUP(Table2[[#This Row],[Metabolite ID]],Table18[],2,FALSE)</f>
        <v>Cholesteryl esters in very large VLDL</v>
      </c>
      <c r="C1871">
        <v>11</v>
      </c>
      <c r="D1871">
        <v>116916060</v>
      </c>
      <c r="E1871" t="s">
        <v>3965</v>
      </c>
      <c r="F1871" t="s">
        <v>893</v>
      </c>
      <c r="G1871" t="s">
        <v>894</v>
      </c>
      <c r="H1871">
        <v>0.98758699999999999</v>
      </c>
      <c r="I1871">
        <v>-0.24610000000000001</v>
      </c>
      <c r="J1871">
        <v>3.5300400000000003E-2</v>
      </c>
      <c r="K1871" s="6">
        <v>6.5000000000000002E-12</v>
      </c>
      <c r="L1871">
        <v>37359</v>
      </c>
    </row>
    <row r="1872" spans="1:12" x14ac:dyDescent="0.2">
      <c r="A1872" t="s">
        <v>868</v>
      </c>
      <c r="B1872" t="str">
        <f>VLOOKUP(Table2[[#This Row],[Metabolite ID]],Table18[],2,FALSE)</f>
        <v>Triglycerides in very large VLDL</v>
      </c>
      <c r="C1872">
        <v>2</v>
      </c>
      <c r="D1872">
        <v>165528624</v>
      </c>
      <c r="E1872" t="s">
        <v>1026</v>
      </c>
      <c r="F1872" t="s">
        <v>893</v>
      </c>
      <c r="G1872" t="s">
        <v>895</v>
      </c>
      <c r="H1872">
        <v>0.60858800000000002</v>
      </c>
      <c r="I1872">
        <v>5.0444999999999997E-2</v>
      </c>
      <c r="J1872">
        <v>7.1696199999999998E-3</v>
      </c>
      <c r="K1872" s="6">
        <v>6.5000000000000002E-12</v>
      </c>
      <c r="L1872">
        <v>37359</v>
      </c>
    </row>
    <row r="1873" spans="1:12" x14ac:dyDescent="0.2">
      <c r="A1873" t="s">
        <v>855</v>
      </c>
      <c r="B1873" t="str">
        <f>VLOOKUP(Table2[[#This Row],[Metabolite ID]],Table18[],2,FALSE)</f>
        <v>Cholesterol in very large HDL</v>
      </c>
      <c r="C1873">
        <v>17</v>
      </c>
      <c r="D1873">
        <v>16833750</v>
      </c>
      <c r="E1873" t="s">
        <v>3987</v>
      </c>
      <c r="F1873" t="s">
        <v>893</v>
      </c>
      <c r="G1873" t="s">
        <v>892</v>
      </c>
      <c r="H1873">
        <v>0.89465099999999997</v>
      </c>
      <c r="I1873">
        <v>7.7344200000000002E-2</v>
      </c>
      <c r="J1873">
        <v>1.1501900000000001E-2</v>
      </c>
      <c r="K1873" s="6">
        <v>6.6000000000000001E-12</v>
      </c>
      <c r="L1873">
        <v>37359</v>
      </c>
    </row>
    <row r="1874" spans="1:12" x14ac:dyDescent="0.2">
      <c r="A1874" t="s">
        <v>848</v>
      </c>
      <c r="B1874" t="str">
        <f>VLOOKUP(Table2[[#This Row],[Metabolite ID]],Table18[],2,FALSE)</f>
        <v>Phosphoglycerides</v>
      </c>
      <c r="C1874">
        <v>19</v>
      </c>
      <c r="D1874">
        <v>11346155</v>
      </c>
      <c r="E1874" t="s">
        <v>3996</v>
      </c>
      <c r="F1874" t="s">
        <v>893</v>
      </c>
      <c r="G1874" t="s">
        <v>892</v>
      </c>
      <c r="H1874">
        <v>0.96509500000000004</v>
      </c>
      <c r="I1874">
        <v>0.13173499999999999</v>
      </c>
      <c r="J1874">
        <v>1.9358E-2</v>
      </c>
      <c r="K1874" s="6">
        <v>6.8000000000000001E-12</v>
      </c>
      <c r="L1874">
        <v>37359</v>
      </c>
    </row>
    <row r="1875" spans="1:12" x14ac:dyDescent="0.2">
      <c r="A1875" t="s">
        <v>746</v>
      </c>
      <c r="B1875" t="str">
        <f>VLOOKUP(Table2[[#This Row],[Metabolite ID]],Table18[],2,FALSE)</f>
        <v>Apolipoprotein B</v>
      </c>
      <c r="C1875">
        <v>19</v>
      </c>
      <c r="D1875">
        <v>45441907</v>
      </c>
      <c r="E1875" t="s">
        <v>3997</v>
      </c>
      <c r="F1875" t="s">
        <v>893</v>
      </c>
      <c r="G1875" t="s">
        <v>894</v>
      </c>
      <c r="H1875">
        <v>0.49441400000000002</v>
      </c>
      <c r="I1875">
        <v>4.8190799999999999E-2</v>
      </c>
      <c r="J1875">
        <v>7.2646799999999999E-3</v>
      </c>
      <c r="K1875" s="6">
        <v>6.9000000000000001E-12</v>
      </c>
      <c r="L1875">
        <v>37359</v>
      </c>
    </row>
    <row r="1876" spans="1:12" x14ac:dyDescent="0.2">
      <c r="A1876" t="s">
        <v>842</v>
      </c>
      <c r="B1876" t="str">
        <f>VLOOKUP(Table2[[#This Row],[Metabolite ID]],Table18[],2,FALSE)</f>
        <v>Total lipids in small VLDL</v>
      </c>
      <c r="C1876">
        <v>11</v>
      </c>
      <c r="D1876">
        <v>117175658</v>
      </c>
      <c r="E1876" t="s">
        <v>1047</v>
      </c>
      <c r="F1876" t="s">
        <v>893</v>
      </c>
      <c r="G1876" t="s">
        <v>892</v>
      </c>
      <c r="H1876">
        <v>0.97366900000000001</v>
      </c>
      <c r="I1876">
        <v>-0.147922</v>
      </c>
      <c r="J1876">
        <v>2.21353E-2</v>
      </c>
      <c r="K1876" s="6">
        <v>7.0000000000000001E-12</v>
      </c>
      <c r="L1876">
        <v>37359</v>
      </c>
    </row>
    <row r="1877" spans="1:12" x14ac:dyDescent="0.2">
      <c r="A1877" t="s">
        <v>854</v>
      </c>
      <c r="B1877" t="str">
        <f>VLOOKUP(Table2[[#This Row],[Metabolite ID]],Table18[],2,FALSE)</f>
        <v>Triglycerides in VLDL</v>
      </c>
      <c r="C1877">
        <v>6</v>
      </c>
      <c r="D1877">
        <v>160508621</v>
      </c>
      <c r="E1877" t="s">
        <v>1033</v>
      </c>
      <c r="F1877" t="s">
        <v>894</v>
      </c>
      <c r="G1877" t="s">
        <v>895</v>
      </c>
      <c r="H1877">
        <v>0.98517100000000002</v>
      </c>
      <c r="I1877">
        <v>0.202794</v>
      </c>
      <c r="J1877">
        <v>2.9622900000000001E-2</v>
      </c>
      <c r="K1877" s="6">
        <v>7.0000000000000001E-12</v>
      </c>
      <c r="L1877">
        <v>37359</v>
      </c>
    </row>
    <row r="1878" spans="1:12" x14ac:dyDescent="0.2">
      <c r="A1878" t="s">
        <v>864</v>
      </c>
      <c r="B1878" t="str">
        <f>VLOOKUP(Table2[[#This Row],[Metabolite ID]],Table18[],2,FALSE)</f>
        <v>Free cholesterol in very large VLDL</v>
      </c>
      <c r="C1878">
        <v>6</v>
      </c>
      <c r="D1878">
        <v>161010150</v>
      </c>
      <c r="E1878" t="s">
        <v>1037</v>
      </c>
      <c r="F1878" t="s">
        <v>894</v>
      </c>
      <c r="G1878" t="s">
        <v>895</v>
      </c>
      <c r="H1878">
        <v>0.95938199999999996</v>
      </c>
      <c r="I1878">
        <v>0.12052499999999999</v>
      </c>
      <c r="J1878">
        <v>1.7812700000000001E-2</v>
      </c>
      <c r="K1878" s="6">
        <v>7.0000000000000001E-12</v>
      </c>
      <c r="L1878">
        <v>37359</v>
      </c>
    </row>
    <row r="1879" spans="1:12" x14ac:dyDescent="0.2">
      <c r="A1879" t="s">
        <v>813</v>
      </c>
      <c r="B1879" t="str">
        <f>VLOOKUP(Table2[[#This Row],[Metabolite ID]],Table18[],2,FALSE)</f>
        <v>Total lipids in medium VLDL</v>
      </c>
      <c r="C1879">
        <v>5</v>
      </c>
      <c r="D1879">
        <v>156391628</v>
      </c>
      <c r="E1879" t="s">
        <v>1059</v>
      </c>
      <c r="F1879" t="s">
        <v>895</v>
      </c>
      <c r="G1879" t="s">
        <v>894</v>
      </c>
      <c r="H1879">
        <v>0.36485299999999998</v>
      </c>
      <c r="I1879">
        <v>-4.8744799999999998E-2</v>
      </c>
      <c r="J1879">
        <v>7.2624200000000003E-3</v>
      </c>
      <c r="K1879" s="6">
        <v>7.2E-12</v>
      </c>
      <c r="L1879">
        <v>37359</v>
      </c>
    </row>
    <row r="1880" spans="1:12" x14ac:dyDescent="0.2">
      <c r="A1880" t="s">
        <v>788</v>
      </c>
      <c r="B1880" t="str">
        <f>VLOOKUP(Table2[[#This Row],[Metabolite ID]],Table18[],2,FALSE)</f>
        <v>Cholesterol in large VLDL</v>
      </c>
      <c r="C1880">
        <v>7</v>
      </c>
      <c r="D1880">
        <v>73020301</v>
      </c>
      <c r="E1880" t="s">
        <v>1042</v>
      </c>
      <c r="F1880" t="s">
        <v>895</v>
      </c>
      <c r="G1880" t="s">
        <v>894</v>
      </c>
      <c r="H1880">
        <v>4.3938699999999997E-2</v>
      </c>
      <c r="I1880">
        <v>0.11451500000000001</v>
      </c>
      <c r="J1880">
        <v>1.7264100000000001E-2</v>
      </c>
      <c r="K1880" s="6">
        <v>7.3E-12</v>
      </c>
      <c r="L1880">
        <v>37359</v>
      </c>
    </row>
    <row r="1881" spans="1:12" x14ac:dyDescent="0.2">
      <c r="A1881" t="s">
        <v>793</v>
      </c>
      <c r="B1881" t="str">
        <f>VLOOKUP(Table2[[#This Row],[Metabolite ID]],Table18[],2,FALSE)</f>
        <v>Phospholipids in large VLDL</v>
      </c>
      <c r="C1881">
        <v>2</v>
      </c>
      <c r="D1881">
        <v>165528624</v>
      </c>
      <c r="E1881" t="s">
        <v>1026</v>
      </c>
      <c r="F1881" t="s">
        <v>893</v>
      </c>
      <c r="G1881" t="s">
        <v>895</v>
      </c>
      <c r="H1881">
        <v>0.60856500000000002</v>
      </c>
      <c r="I1881">
        <v>5.0284200000000001E-2</v>
      </c>
      <c r="J1881">
        <v>7.1629800000000002E-3</v>
      </c>
      <c r="K1881" s="6">
        <v>7.3E-12</v>
      </c>
      <c r="L1881">
        <v>37359</v>
      </c>
    </row>
    <row r="1882" spans="1:12" x14ac:dyDescent="0.2">
      <c r="A1882" t="s">
        <v>759</v>
      </c>
      <c r="B1882" t="str">
        <f>VLOOKUP(Table2[[#This Row],[Metabolite ID]],Table18[],2,FALSE)</f>
        <v>Triglycerides in HDL</v>
      </c>
      <c r="C1882">
        <v>9</v>
      </c>
      <c r="D1882">
        <v>107661742</v>
      </c>
      <c r="E1882" t="s">
        <v>3939</v>
      </c>
      <c r="F1882" t="s">
        <v>892</v>
      </c>
      <c r="G1882" t="s">
        <v>894</v>
      </c>
      <c r="H1882">
        <v>0.73702100000000004</v>
      </c>
      <c r="I1882">
        <v>5.3344299999999997E-2</v>
      </c>
      <c r="J1882">
        <v>7.9855499999999992E-3</v>
      </c>
      <c r="K1882" s="6">
        <v>7.5E-12</v>
      </c>
      <c r="L1882">
        <v>37359</v>
      </c>
    </row>
    <row r="1883" spans="1:12" x14ac:dyDescent="0.2">
      <c r="A1883" t="s">
        <v>789</v>
      </c>
      <c r="B1883" t="str">
        <f>VLOOKUP(Table2[[#This Row],[Metabolite ID]],Table18[],2,FALSE)</f>
        <v>Cholesteryl esters in large VLDL</v>
      </c>
      <c r="C1883">
        <v>11</v>
      </c>
      <c r="D1883">
        <v>117175658</v>
      </c>
      <c r="E1883" t="s">
        <v>1047</v>
      </c>
      <c r="F1883" t="s">
        <v>893</v>
      </c>
      <c r="G1883" t="s">
        <v>892</v>
      </c>
      <c r="H1883">
        <v>0.97366399999999997</v>
      </c>
      <c r="I1883">
        <v>-0.151257</v>
      </c>
      <c r="J1883">
        <v>2.2177499999999999E-2</v>
      </c>
      <c r="K1883" s="6">
        <v>7.5E-12</v>
      </c>
      <c r="L1883">
        <v>37359</v>
      </c>
    </row>
    <row r="1884" spans="1:12" x14ac:dyDescent="0.2">
      <c r="A1884" t="s">
        <v>813</v>
      </c>
      <c r="B1884" t="str">
        <f>VLOOKUP(Table2[[#This Row],[Metabolite ID]],Table18[],2,FALSE)</f>
        <v>Total lipids in medium VLDL</v>
      </c>
      <c r="C1884">
        <v>6</v>
      </c>
      <c r="D1884">
        <v>160508621</v>
      </c>
      <c r="E1884" t="s">
        <v>1033</v>
      </c>
      <c r="F1884" t="s">
        <v>894</v>
      </c>
      <c r="G1884" t="s">
        <v>895</v>
      </c>
      <c r="H1884">
        <v>0.98517100000000002</v>
      </c>
      <c r="I1884">
        <v>0.20252300000000001</v>
      </c>
      <c r="J1884">
        <v>2.9620899999999999E-2</v>
      </c>
      <c r="K1884" s="6">
        <v>7.5E-12</v>
      </c>
      <c r="L1884">
        <v>37359</v>
      </c>
    </row>
    <row r="1885" spans="1:12" x14ac:dyDescent="0.2">
      <c r="A1885" t="s">
        <v>822</v>
      </c>
      <c r="B1885" t="str">
        <f>VLOOKUP(Table2[[#This Row],[Metabolite ID]],Table18[],2,FALSE)</f>
        <v>Total triglycerides</v>
      </c>
      <c r="C1885">
        <v>2</v>
      </c>
      <c r="D1885">
        <v>165528624</v>
      </c>
      <c r="E1885" t="s">
        <v>1026</v>
      </c>
      <c r="F1885" t="s">
        <v>893</v>
      </c>
      <c r="G1885" t="s">
        <v>895</v>
      </c>
      <c r="H1885">
        <v>0.60860000000000003</v>
      </c>
      <c r="I1885">
        <v>5.0224299999999999E-2</v>
      </c>
      <c r="J1885">
        <v>7.1568600000000001E-3</v>
      </c>
      <c r="K1885" s="6">
        <v>7.5E-12</v>
      </c>
      <c r="L1885">
        <v>37359</v>
      </c>
    </row>
    <row r="1886" spans="1:12" x14ac:dyDescent="0.2">
      <c r="A1886" t="s">
        <v>809</v>
      </c>
      <c r="B1886" t="str">
        <f>VLOOKUP(Table2[[#This Row],[Metabolite ID]],Table18[],2,FALSE)</f>
        <v>Monounsaturated fatty acids</v>
      </c>
      <c r="C1886">
        <v>15</v>
      </c>
      <c r="D1886">
        <v>43360509</v>
      </c>
      <c r="E1886" t="s">
        <v>1049</v>
      </c>
      <c r="F1886" t="s">
        <v>1048</v>
      </c>
      <c r="G1886" t="s">
        <v>894</v>
      </c>
      <c r="H1886">
        <v>0.97170000000000001</v>
      </c>
      <c r="I1886">
        <v>-0.15421399999999999</v>
      </c>
      <c r="J1886">
        <v>2.2597800000000001E-2</v>
      </c>
      <c r="K1886" s="6">
        <v>7.5999999999999999E-12</v>
      </c>
      <c r="L1886">
        <v>37359</v>
      </c>
    </row>
    <row r="1887" spans="1:12" x14ac:dyDescent="0.2">
      <c r="A1887" t="s">
        <v>814</v>
      </c>
      <c r="B1887" t="str">
        <f>VLOOKUP(Table2[[#This Row],[Metabolite ID]],Table18[],2,FALSE)</f>
        <v>Concentration of medium VLDL particles</v>
      </c>
      <c r="C1887">
        <v>6</v>
      </c>
      <c r="D1887">
        <v>160508621</v>
      </c>
      <c r="E1887" t="s">
        <v>1033</v>
      </c>
      <c r="F1887" t="s">
        <v>894</v>
      </c>
      <c r="G1887" t="s">
        <v>895</v>
      </c>
      <c r="H1887">
        <v>0.98517100000000002</v>
      </c>
      <c r="I1887">
        <v>0.20249200000000001</v>
      </c>
      <c r="J1887">
        <v>2.9621499999999999E-2</v>
      </c>
      <c r="K1887" s="6">
        <v>7.7999999999999999E-12</v>
      </c>
      <c r="L1887">
        <v>37359</v>
      </c>
    </row>
    <row r="1888" spans="1:12" x14ac:dyDescent="0.2">
      <c r="A1888" t="s">
        <v>849</v>
      </c>
      <c r="B1888" t="str">
        <f>VLOOKUP(Table2[[#This Row],[Metabolite ID]],Table18[],2,FALSE)</f>
        <v>Tyrosine</v>
      </c>
      <c r="C1888">
        <v>12</v>
      </c>
      <c r="D1888">
        <v>56865338</v>
      </c>
      <c r="E1888" t="s">
        <v>3998</v>
      </c>
      <c r="F1888" t="s">
        <v>892</v>
      </c>
      <c r="G1888" t="s">
        <v>893</v>
      </c>
      <c r="H1888">
        <v>0.81881800000000005</v>
      </c>
      <c r="I1888">
        <v>-6.2883499999999995E-2</v>
      </c>
      <c r="J1888">
        <v>9.1172600000000003E-3</v>
      </c>
      <c r="K1888" s="6">
        <v>7.8999999999999999E-12</v>
      </c>
      <c r="L1888">
        <v>37359</v>
      </c>
    </row>
    <row r="1889" spans="1:12" x14ac:dyDescent="0.2">
      <c r="A1889" t="s">
        <v>812</v>
      </c>
      <c r="B1889" t="str">
        <f>VLOOKUP(Table2[[#This Row],[Metabolite ID]],Table18[],2,FALSE)</f>
        <v>Free cholesterol in medium VLDL</v>
      </c>
      <c r="C1889">
        <v>17</v>
      </c>
      <c r="D1889">
        <v>41926126</v>
      </c>
      <c r="E1889" t="s">
        <v>1012</v>
      </c>
      <c r="F1889" t="s">
        <v>894</v>
      </c>
      <c r="G1889" t="s">
        <v>895</v>
      </c>
      <c r="H1889">
        <v>0.96820499999999998</v>
      </c>
      <c r="I1889">
        <v>-0.13697899999999999</v>
      </c>
      <c r="J1889">
        <v>2.0204699999999999E-2</v>
      </c>
      <c r="K1889" s="6">
        <v>7.9999999999999998E-12</v>
      </c>
      <c r="L1889">
        <v>37359</v>
      </c>
    </row>
    <row r="1890" spans="1:12" x14ac:dyDescent="0.2">
      <c r="A1890" t="s">
        <v>823</v>
      </c>
      <c r="B1890" t="str">
        <f>VLOOKUP(Table2[[#This Row],[Metabolite ID]],Table18[],2,FALSE)</f>
        <v>Saturated fatty acids</v>
      </c>
      <c r="C1890">
        <v>18</v>
      </c>
      <c r="D1890">
        <v>47109955</v>
      </c>
      <c r="E1890" t="s">
        <v>1014</v>
      </c>
      <c r="F1890" t="s">
        <v>892</v>
      </c>
      <c r="G1890" t="s">
        <v>893</v>
      </c>
      <c r="H1890">
        <v>0.98589499999999997</v>
      </c>
      <c r="I1890">
        <v>-0.20536699999999999</v>
      </c>
      <c r="J1890">
        <v>3.0162899999999999E-2</v>
      </c>
      <c r="K1890" s="6">
        <v>7.9999999999999998E-12</v>
      </c>
      <c r="L1890">
        <v>37359</v>
      </c>
    </row>
    <row r="1891" spans="1:12" x14ac:dyDescent="0.2">
      <c r="A1891" t="s">
        <v>866</v>
      </c>
      <c r="B1891" t="str">
        <f>VLOOKUP(Table2[[#This Row],[Metabolite ID]],Table18[],2,FALSE)</f>
        <v>Concentration of very large VLDL particles</v>
      </c>
      <c r="C1891">
        <v>8</v>
      </c>
      <c r="D1891">
        <v>19852899</v>
      </c>
      <c r="E1891" t="s">
        <v>1063</v>
      </c>
      <c r="F1891" t="s">
        <v>892</v>
      </c>
      <c r="G1891" t="s">
        <v>893</v>
      </c>
      <c r="H1891">
        <v>0.97305299999999995</v>
      </c>
      <c r="I1891">
        <v>-0.15018100000000001</v>
      </c>
      <c r="J1891">
        <v>2.1918E-2</v>
      </c>
      <c r="K1891" s="6">
        <v>7.9999999999999998E-12</v>
      </c>
      <c r="L1891">
        <v>37359</v>
      </c>
    </row>
    <row r="1892" spans="1:12" x14ac:dyDescent="0.2">
      <c r="A1892" t="s">
        <v>869</v>
      </c>
      <c r="B1892" t="str">
        <f>VLOOKUP(Table2[[#This Row],[Metabolite ID]],Table18[],2,FALSE)</f>
        <v>Cholesterol in very small VLDL</v>
      </c>
      <c r="C1892">
        <v>17</v>
      </c>
      <c r="D1892">
        <v>67249711</v>
      </c>
      <c r="E1892" t="s">
        <v>3999</v>
      </c>
      <c r="F1892" t="s">
        <v>894</v>
      </c>
      <c r="G1892" t="s">
        <v>895</v>
      </c>
      <c r="H1892">
        <v>0.97239799999999998</v>
      </c>
      <c r="I1892">
        <v>-0.14804400000000001</v>
      </c>
      <c r="J1892">
        <v>2.26699E-2</v>
      </c>
      <c r="K1892" s="6">
        <v>7.9999999999999998E-12</v>
      </c>
      <c r="L1892">
        <v>37359</v>
      </c>
    </row>
    <row r="1893" spans="1:12" x14ac:dyDescent="0.2">
      <c r="A1893" t="s">
        <v>869</v>
      </c>
      <c r="B1893" t="str">
        <f>VLOOKUP(Table2[[#This Row],[Metabolite ID]],Table18[],2,FALSE)</f>
        <v>Cholesterol in very small VLDL</v>
      </c>
      <c r="C1893">
        <v>19</v>
      </c>
      <c r="D1893">
        <v>45691049</v>
      </c>
      <c r="E1893" t="s">
        <v>3934</v>
      </c>
      <c r="F1893" t="s">
        <v>895</v>
      </c>
      <c r="G1893" t="s">
        <v>894</v>
      </c>
      <c r="H1893">
        <v>0.96142799999999995</v>
      </c>
      <c r="I1893">
        <v>0.13703899999999999</v>
      </c>
      <c r="J1893">
        <v>2.01975E-2</v>
      </c>
      <c r="K1893" s="6">
        <v>7.9999999999999998E-12</v>
      </c>
      <c r="L1893">
        <v>37359</v>
      </c>
    </row>
    <row r="1894" spans="1:12" x14ac:dyDescent="0.2">
      <c r="A1894" t="s">
        <v>867</v>
      </c>
      <c r="B1894" t="str">
        <f>VLOOKUP(Table2[[#This Row],[Metabolite ID]],Table18[],2,FALSE)</f>
        <v>Phospholipids in very large VLDL</v>
      </c>
      <c r="C1894">
        <v>6</v>
      </c>
      <c r="D1894">
        <v>161010150</v>
      </c>
      <c r="E1894" t="s">
        <v>1037</v>
      </c>
      <c r="F1894" t="s">
        <v>894</v>
      </c>
      <c r="G1894" t="s">
        <v>895</v>
      </c>
      <c r="H1894">
        <v>0.95938199999999996</v>
      </c>
      <c r="I1894">
        <v>0.120146</v>
      </c>
      <c r="J1894">
        <v>1.7810900000000001E-2</v>
      </c>
      <c r="K1894" s="6">
        <v>8.0999999999999998E-12</v>
      </c>
      <c r="L1894">
        <v>37359</v>
      </c>
    </row>
    <row r="1895" spans="1:12" x14ac:dyDescent="0.2">
      <c r="A1895" t="s">
        <v>791</v>
      </c>
      <c r="B1895" t="str">
        <f>VLOOKUP(Table2[[#This Row],[Metabolite ID]],Table18[],2,FALSE)</f>
        <v>Total lipids in large VLDL</v>
      </c>
      <c r="C1895">
        <v>11</v>
      </c>
      <c r="D1895">
        <v>116916060</v>
      </c>
      <c r="E1895" t="s">
        <v>3965</v>
      </c>
      <c r="F1895" t="s">
        <v>893</v>
      </c>
      <c r="G1895" t="s">
        <v>894</v>
      </c>
      <c r="H1895">
        <v>0.98758800000000002</v>
      </c>
      <c r="I1895">
        <v>-0.245285</v>
      </c>
      <c r="J1895">
        <v>3.5276399999999999E-2</v>
      </c>
      <c r="K1895" s="6">
        <v>8.1999999999999998E-12</v>
      </c>
      <c r="L1895">
        <v>37359</v>
      </c>
    </row>
    <row r="1896" spans="1:12" x14ac:dyDescent="0.2">
      <c r="A1896" t="s">
        <v>830</v>
      </c>
      <c r="B1896" t="str">
        <f>VLOOKUP(Table2[[#This Row],[Metabolite ID]],Table18[],2,FALSE)</f>
        <v>Triglycerides in small HDL</v>
      </c>
      <c r="C1896">
        <v>8</v>
      </c>
      <c r="D1896">
        <v>19813529</v>
      </c>
      <c r="E1896" t="s">
        <v>994</v>
      </c>
      <c r="F1896" t="s">
        <v>892</v>
      </c>
      <c r="G1896" t="s">
        <v>893</v>
      </c>
      <c r="H1896">
        <v>0.98156299999999996</v>
      </c>
      <c r="I1896">
        <v>-0.18231800000000001</v>
      </c>
      <c r="J1896">
        <v>2.6267499999999999E-2</v>
      </c>
      <c r="K1896" s="6">
        <v>8.1999999999999998E-12</v>
      </c>
      <c r="L1896">
        <v>37359</v>
      </c>
    </row>
    <row r="1897" spans="1:12" x14ac:dyDescent="0.2">
      <c r="A1897" t="s">
        <v>842</v>
      </c>
      <c r="B1897" t="str">
        <f>VLOOKUP(Table2[[#This Row],[Metabolite ID]],Table18[],2,FALSE)</f>
        <v>Total lipids in small VLDL</v>
      </c>
      <c r="C1897">
        <v>2</v>
      </c>
      <c r="D1897">
        <v>21194732</v>
      </c>
      <c r="E1897" t="s">
        <v>1092</v>
      </c>
      <c r="F1897" t="s">
        <v>894</v>
      </c>
      <c r="G1897" t="s">
        <v>893</v>
      </c>
      <c r="H1897">
        <v>0.45879500000000001</v>
      </c>
      <c r="I1897">
        <v>4.78057E-2</v>
      </c>
      <c r="J1897">
        <v>7.0259399999999996E-3</v>
      </c>
      <c r="K1897" s="6">
        <v>8.1999999999999998E-12</v>
      </c>
      <c r="L1897">
        <v>37359</v>
      </c>
    </row>
    <row r="1898" spans="1:12" x14ac:dyDescent="0.2">
      <c r="A1898" t="s">
        <v>795</v>
      </c>
      <c r="B1898" t="str">
        <f>VLOOKUP(Table2[[#This Row],[Metabolite ID]],Table18[],2,FALSE)</f>
        <v>Cholesterol in medium HDL</v>
      </c>
      <c r="C1898">
        <v>19</v>
      </c>
      <c r="D1898">
        <v>45444742</v>
      </c>
      <c r="E1898" t="s">
        <v>3988</v>
      </c>
      <c r="F1898" t="s">
        <v>892</v>
      </c>
      <c r="G1898" t="s">
        <v>893</v>
      </c>
      <c r="H1898">
        <v>0.49992199999999998</v>
      </c>
      <c r="I1898">
        <v>-4.9389000000000002E-2</v>
      </c>
      <c r="J1898">
        <v>7.2473199999999998E-3</v>
      </c>
      <c r="K1898" s="6">
        <v>8.2999999999999998E-12</v>
      </c>
      <c r="L1898">
        <v>37359</v>
      </c>
    </row>
    <row r="1899" spans="1:12" x14ac:dyDescent="0.2">
      <c r="A1899" t="s">
        <v>859</v>
      </c>
      <c r="B1899" t="str">
        <f>VLOOKUP(Table2[[#This Row],[Metabolite ID]],Table18[],2,FALSE)</f>
        <v>Concentration of very large HDL particles</v>
      </c>
      <c r="C1899">
        <v>8</v>
      </c>
      <c r="D1899">
        <v>19813529</v>
      </c>
      <c r="E1899" t="s">
        <v>994</v>
      </c>
      <c r="F1899" t="s">
        <v>892</v>
      </c>
      <c r="G1899" t="s">
        <v>893</v>
      </c>
      <c r="H1899">
        <v>0.98156299999999996</v>
      </c>
      <c r="I1899">
        <v>0.17701600000000001</v>
      </c>
      <c r="J1899">
        <v>2.62037E-2</v>
      </c>
      <c r="K1899" s="6">
        <v>8.2999999999999998E-12</v>
      </c>
      <c r="L1899">
        <v>37359</v>
      </c>
    </row>
    <row r="1900" spans="1:12" x14ac:dyDescent="0.2">
      <c r="A1900" t="s">
        <v>797</v>
      </c>
      <c r="B1900" t="str">
        <f>VLOOKUP(Table2[[#This Row],[Metabolite ID]],Table18[],2,FALSE)</f>
        <v>Free cholesterol in medium HDL</v>
      </c>
      <c r="C1900">
        <v>18</v>
      </c>
      <c r="D1900">
        <v>47698555</v>
      </c>
      <c r="E1900" t="s">
        <v>3957</v>
      </c>
      <c r="F1900" t="s">
        <v>893</v>
      </c>
      <c r="G1900" t="s">
        <v>892</v>
      </c>
      <c r="H1900">
        <v>0.98660700000000001</v>
      </c>
      <c r="I1900">
        <v>-0.21357400000000001</v>
      </c>
      <c r="J1900">
        <v>3.1062300000000001E-2</v>
      </c>
      <c r="K1900" s="6">
        <v>8.4999999999999997E-12</v>
      </c>
      <c r="L1900">
        <v>37359</v>
      </c>
    </row>
    <row r="1901" spans="1:12" x14ac:dyDescent="0.2">
      <c r="A1901" t="s">
        <v>793</v>
      </c>
      <c r="B1901" t="str">
        <f>VLOOKUP(Table2[[#This Row],[Metabolite ID]],Table18[],2,FALSE)</f>
        <v>Phospholipids in large VLDL</v>
      </c>
      <c r="C1901">
        <v>11</v>
      </c>
      <c r="D1901">
        <v>116982312</v>
      </c>
      <c r="E1901" t="s">
        <v>4000</v>
      </c>
      <c r="F1901" t="s">
        <v>895</v>
      </c>
      <c r="G1901" t="s">
        <v>892</v>
      </c>
      <c r="H1901">
        <v>0.98922299999999996</v>
      </c>
      <c r="I1901">
        <v>-0.27076499999999998</v>
      </c>
      <c r="J1901">
        <v>3.9010900000000001E-2</v>
      </c>
      <c r="K1901" s="6">
        <v>8.7999999999999997E-12</v>
      </c>
      <c r="L1901">
        <v>37359</v>
      </c>
    </row>
    <row r="1902" spans="1:12" x14ac:dyDescent="0.2">
      <c r="A1902" t="s">
        <v>810</v>
      </c>
      <c r="B1902" t="str">
        <f>VLOOKUP(Table2[[#This Row],[Metabolite ID]],Table18[],2,FALSE)</f>
        <v>Cholesterol in medium VLDL</v>
      </c>
      <c r="C1902">
        <v>6</v>
      </c>
      <c r="D1902">
        <v>160395286</v>
      </c>
      <c r="E1902" t="s">
        <v>1032</v>
      </c>
      <c r="F1902" t="s">
        <v>1031</v>
      </c>
      <c r="G1902" t="s">
        <v>892</v>
      </c>
      <c r="H1902">
        <v>0.90632900000000005</v>
      </c>
      <c r="I1902">
        <v>-8.3466700000000005E-2</v>
      </c>
      <c r="J1902">
        <v>1.2071999999999999E-2</v>
      </c>
      <c r="K1902" s="6">
        <v>8.7999999999999997E-12</v>
      </c>
      <c r="L1902">
        <v>37359</v>
      </c>
    </row>
    <row r="1903" spans="1:12" x14ac:dyDescent="0.2">
      <c r="A1903" t="s">
        <v>811</v>
      </c>
      <c r="B1903" t="str">
        <f>VLOOKUP(Table2[[#This Row],[Metabolite ID]],Table18[],2,FALSE)</f>
        <v>Cholesteryl esters in medium VLDL</v>
      </c>
      <c r="C1903">
        <v>2</v>
      </c>
      <c r="D1903">
        <v>44074431</v>
      </c>
      <c r="E1903" t="s">
        <v>1102</v>
      </c>
      <c r="F1903" t="s">
        <v>894</v>
      </c>
      <c r="G1903" t="s">
        <v>895</v>
      </c>
      <c r="H1903">
        <v>0.32084699999999999</v>
      </c>
      <c r="I1903">
        <v>4.9662999999999999E-2</v>
      </c>
      <c r="J1903">
        <v>7.4718299999999996E-3</v>
      </c>
      <c r="K1903" s="6">
        <v>8.7999999999999997E-12</v>
      </c>
      <c r="L1903">
        <v>37359</v>
      </c>
    </row>
    <row r="1904" spans="1:12" x14ac:dyDescent="0.2">
      <c r="A1904" t="s">
        <v>851</v>
      </c>
      <c r="B1904" t="str">
        <f>VLOOKUP(Table2[[#This Row],[Metabolite ID]],Table18[],2,FALSE)</f>
        <v>Valine</v>
      </c>
      <c r="C1904">
        <v>19</v>
      </c>
      <c r="D1904">
        <v>49304215</v>
      </c>
      <c r="E1904" t="s">
        <v>4001</v>
      </c>
      <c r="F1904" t="s">
        <v>894</v>
      </c>
      <c r="G1904" t="s">
        <v>895</v>
      </c>
      <c r="H1904">
        <v>0.72766600000000004</v>
      </c>
      <c r="I1904">
        <v>5.5459399999999999E-2</v>
      </c>
      <c r="J1904">
        <v>8.1108099999999995E-3</v>
      </c>
      <c r="K1904" s="6">
        <v>8.8999999999999996E-12</v>
      </c>
      <c r="L1904">
        <v>37359</v>
      </c>
    </row>
    <row r="1905" spans="1:12" x14ac:dyDescent="0.2">
      <c r="A1905" t="s">
        <v>869</v>
      </c>
      <c r="B1905" t="str">
        <f>VLOOKUP(Table2[[#This Row],[Metabolite ID]],Table18[],2,FALSE)</f>
        <v>Cholesterol in very small VLDL</v>
      </c>
      <c r="C1905">
        <v>1</v>
      </c>
      <c r="D1905">
        <v>63156043</v>
      </c>
      <c r="E1905" t="s">
        <v>3901</v>
      </c>
      <c r="F1905" t="s">
        <v>892</v>
      </c>
      <c r="G1905" t="s">
        <v>893</v>
      </c>
      <c r="H1905">
        <v>0.34929500000000002</v>
      </c>
      <c r="I1905">
        <v>-5.0252600000000001E-2</v>
      </c>
      <c r="J1905">
        <v>7.3474600000000001E-3</v>
      </c>
      <c r="K1905" s="6">
        <v>8.8999999999999996E-12</v>
      </c>
      <c r="L1905">
        <v>37359</v>
      </c>
    </row>
    <row r="1906" spans="1:12" x14ac:dyDescent="0.2">
      <c r="A1906" t="s">
        <v>787</v>
      </c>
      <c r="B1906" t="str">
        <f>VLOOKUP(Table2[[#This Row],[Metabolite ID]],Table18[],2,FALSE)</f>
        <v>Triglycerides in large LDL</v>
      </c>
      <c r="C1906">
        <v>19</v>
      </c>
      <c r="D1906">
        <v>11273556</v>
      </c>
      <c r="E1906" t="s">
        <v>1086</v>
      </c>
      <c r="F1906" t="s">
        <v>892</v>
      </c>
      <c r="G1906" t="s">
        <v>894</v>
      </c>
      <c r="H1906">
        <v>0.66991800000000001</v>
      </c>
      <c r="I1906">
        <v>-4.9758900000000002E-2</v>
      </c>
      <c r="J1906">
        <v>7.47075E-3</v>
      </c>
      <c r="K1906" s="6">
        <v>8.9999999999999996E-12</v>
      </c>
      <c r="L1906">
        <v>37359</v>
      </c>
    </row>
    <row r="1907" spans="1:12" x14ac:dyDescent="0.2">
      <c r="A1907" t="s">
        <v>822</v>
      </c>
      <c r="B1907" t="str">
        <f>VLOOKUP(Table2[[#This Row],[Metabolite ID]],Table18[],2,FALSE)</f>
        <v>Total triglycerides</v>
      </c>
      <c r="C1907">
        <v>5</v>
      </c>
      <c r="D1907">
        <v>156399950</v>
      </c>
      <c r="E1907" t="s">
        <v>1029</v>
      </c>
      <c r="F1907" t="s">
        <v>892</v>
      </c>
      <c r="G1907" t="s">
        <v>893</v>
      </c>
      <c r="H1907">
        <v>0.36327300000000001</v>
      </c>
      <c r="I1907">
        <v>-4.8427999999999999E-2</v>
      </c>
      <c r="J1907">
        <v>7.2844499999999996E-3</v>
      </c>
      <c r="K1907" s="6">
        <v>8.9999999999999996E-12</v>
      </c>
      <c r="L1907">
        <v>37359</v>
      </c>
    </row>
    <row r="1908" spans="1:12" x14ac:dyDescent="0.2">
      <c r="A1908" t="s">
        <v>823</v>
      </c>
      <c r="B1908" t="str">
        <f>VLOOKUP(Table2[[#This Row],[Metabolite ID]],Table18[],2,FALSE)</f>
        <v>Saturated fatty acids</v>
      </c>
      <c r="C1908">
        <v>2</v>
      </c>
      <c r="D1908">
        <v>20372409</v>
      </c>
      <c r="E1908" t="s">
        <v>1101</v>
      </c>
      <c r="F1908" t="s">
        <v>893</v>
      </c>
      <c r="G1908" t="s">
        <v>892</v>
      </c>
      <c r="H1908">
        <v>0.53381699999999999</v>
      </c>
      <c r="I1908">
        <v>4.73552E-2</v>
      </c>
      <c r="J1908">
        <v>7.0441799999999997E-3</v>
      </c>
      <c r="K1908" s="6">
        <v>8.9999999999999996E-12</v>
      </c>
      <c r="L1908">
        <v>37359</v>
      </c>
    </row>
    <row r="1909" spans="1:12" x14ac:dyDescent="0.2">
      <c r="A1909" t="s">
        <v>800</v>
      </c>
      <c r="B1909" t="str">
        <f>VLOOKUP(Table2[[#This Row],[Metabolite ID]],Table18[],2,FALSE)</f>
        <v>Phospholipids in medium HDL</v>
      </c>
      <c r="C1909">
        <v>19</v>
      </c>
      <c r="D1909">
        <v>45440761</v>
      </c>
      <c r="E1909" t="s">
        <v>986</v>
      </c>
      <c r="F1909" t="s">
        <v>892</v>
      </c>
      <c r="G1909" t="s">
        <v>895</v>
      </c>
      <c r="H1909">
        <v>0.48616399999999999</v>
      </c>
      <c r="I1909">
        <v>-5.0448E-2</v>
      </c>
      <c r="J1909">
        <v>7.3885000000000001E-3</v>
      </c>
      <c r="K1909" s="6">
        <v>9.0999999999999996E-12</v>
      </c>
      <c r="L1909">
        <v>37359</v>
      </c>
    </row>
    <row r="1910" spans="1:12" x14ac:dyDescent="0.2">
      <c r="A1910" t="s">
        <v>814</v>
      </c>
      <c r="B1910" t="str">
        <f>VLOOKUP(Table2[[#This Row],[Metabolite ID]],Table18[],2,FALSE)</f>
        <v>Concentration of medium VLDL particles</v>
      </c>
      <c r="C1910">
        <v>15</v>
      </c>
      <c r="D1910">
        <v>44564692</v>
      </c>
      <c r="E1910" t="s">
        <v>1051</v>
      </c>
      <c r="F1910" t="s">
        <v>892</v>
      </c>
      <c r="G1910" t="s">
        <v>893</v>
      </c>
      <c r="H1910">
        <v>0.97103799999999996</v>
      </c>
      <c r="I1910">
        <v>-0.148038</v>
      </c>
      <c r="J1910">
        <v>2.1299100000000001E-2</v>
      </c>
      <c r="K1910" s="6">
        <v>9.0999999999999996E-12</v>
      </c>
      <c r="L1910">
        <v>37359</v>
      </c>
    </row>
    <row r="1911" spans="1:12" x14ac:dyDescent="0.2">
      <c r="A1911" t="s">
        <v>843</v>
      </c>
      <c r="B1911" t="str">
        <f>VLOOKUP(Table2[[#This Row],[Metabolite ID]],Table18[],2,FALSE)</f>
        <v>Concentration of small VLDL particles</v>
      </c>
      <c r="C1911">
        <v>6</v>
      </c>
      <c r="D1911">
        <v>160338775</v>
      </c>
      <c r="E1911" t="s">
        <v>1073</v>
      </c>
      <c r="F1911" t="s">
        <v>892</v>
      </c>
      <c r="G1911" t="s">
        <v>894</v>
      </c>
      <c r="H1911">
        <v>0.90212700000000001</v>
      </c>
      <c r="I1911">
        <v>-8.2530599999999996E-2</v>
      </c>
      <c r="J1911">
        <v>1.19302E-2</v>
      </c>
      <c r="K1911" s="6">
        <v>9.1999999999999996E-12</v>
      </c>
      <c r="L1911">
        <v>37359</v>
      </c>
    </row>
    <row r="1912" spans="1:12" x14ac:dyDescent="0.2">
      <c r="A1912" t="s">
        <v>812</v>
      </c>
      <c r="B1912" t="str">
        <f>VLOOKUP(Table2[[#This Row],[Metabolite ID]],Table18[],2,FALSE)</f>
        <v>Free cholesterol in medium VLDL</v>
      </c>
      <c r="C1912">
        <v>5</v>
      </c>
      <c r="D1912">
        <v>156391628</v>
      </c>
      <c r="E1912" t="s">
        <v>1059</v>
      </c>
      <c r="F1912" t="s">
        <v>895</v>
      </c>
      <c r="G1912" t="s">
        <v>894</v>
      </c>
      <c r="H1912">
        <v>0.36485299999999998</v>
      </c>
      <c r="I1912">
        <v>-4.8406400000000002E-2</v>
      </c>
      <c r="J1912">
        <v>7.2641600000000004E-3</v>
      </c>
      <c r="K1912" s="6">
        <v>9.3999999999999995E-12</v>
      </c>
      <c r="L1912">
        <v>37359</v>
      </c>
    </row>
    <row r="1913" spans="1:12" x14ac:dyDescent="0.2">
      <c r="A1913" t="s">
        <v>858</v>
      </c>
      <c r="B1913" t="str">
        <f>VLOOKUP(Table2[[#This Row],[Metabolite ID]],Table18[],2,FALSE)</f>
        <v>Total lipids in very large HDL</v>
      </c>
      <c r="C1913">
        <v>8</v>
      </c>
      <c r="D1913">
        <v>19813529</v>
      </c>
      <c r="E1913" t="s">
        <v>994</v>
      </c>
      <c r="F1913" t="s">
        <v>892</v>
      </c>
      <c r="G1913" t="s">
        <v>893</v>
      </c>
      <c r="H1913">
        <v>0.98156299999999996</v>
      </c>
      <c r="I1913">
        <v>0.17683399999999999</v>
      </c>
      <c r="J1913">
        <v>2.62055E-2</v>
      </c>
      <c r="K1913" s="6">
        <v>9.3999999999999995E-12</v>
      </c>
      <c r="L1913">
        <v>37359</v>
      </c>
    </row>
    <row r="1914" spans="1:12" x14ac:dyDescent="0.2">
      <c r="A1914" t="s">
        <v>864</v>
      </c>
      <c r="B1914" t="str">
        <f>VLOOKUP(Table2[[#This Row],[Metabolite ID]],Table18[],2,FALSE)</f>
        <v>Free cholesterol in very large VLDL</v>
      </c>
      <c r="C1914">
        <v>16</v>
      </c>
      <c r="D1914">
        <v>56991363</v>
      </c>
      <c r="E1914" t="s">
        <v>960</v>
      </c>
      <c r="F1914" t="s">
        <v>894</v>
      </c>
      <c r="G1914" t="s">
        <v>895</v>
      </c>
      <c r="H1914">
        <v>0.68096800000000002</v>
      </c>
      <c r="I1914">
        <v>5.0550499999999998E-2</v>
      </c>
      <c r="J1914">
        <v>7.4832099999999997E-3</v>
      </c>
      <c r="K1914" s="6">
        <v>9.3999999999999995E-12</v>
      </c>
      <c r="L1914">
        <v>37359</v>
      </c>
    </row>
    <row r="1915" spans="1:12" x14ac:dyDescent="0.2">
      <c r="A1915" t="s">
        <v>865</v>
      </c>
      <c r="B1915" t="str">
        <f>VLOOKUP(Table2[[#This Row],[Metabolite ID]],Table18[],2,FALSE)</f>
        <v>Total lipids in very large VLDL</v>
      </c>
      <c r="C1915">
        <v>8</v>
      </c>
      <c r="D1915">
        <v>19852899</v>
      </c>
      <c r="E1915" t="s">
        <v>1063</v>
      </c>
      <c r="F1915" t="s">
        <v>892</v>
      </c>
      <c r="G1915" t="s">
        <v>893</v>
      </c>
      <c r="H1915">
        <v>0.97305299999999995</v>
      </c>
      <c r="I1915">
        <v>-0.149643</v>
      </c>
      <c r="J1915">
        <v>2.1918300000000002E-2</v>
      </c>
      <c r="K1915" s="6">
        <v>9.3999999999999995E-12</v>
      </c>
      <c r="L1915">
        <v>37359</v>
      </c>
    </row>
    <row r="1916" spans="1:12" x14ac:dyDescent="0.2">
      <c r="A1916" t="s">
        <v>811</v>
      </c>
      <c r="B1916" t="str">
        <f>VLOOKUP(Table2[[#This Row],[Metabolite ID]],Table18[],2,FALSE)</f>
        <v>Cholesteryl esters in medium VLDL</v>
      </c>
      <c r="C1916">
        <v>7</v>
      </c>
      <c r="D1916">
        <v>73020301</v>
      </c>
      <c r="E1916" t="s">
        <v>1042</v>
      </c>
      <c r="F1916" t="s">
        <v>895</v>
      </c>
      <c r="G1916" t="s">
        <v>894</v>
      </c>
      <c r="H1916">
        <v>4.3951999999999998E-2</v>
      </c>
      <c r="I1916">
        <v>0.11507299999999999</v>
      </c>
      <c r="J1916">
        <v>1.72514E-2</v>
      </c>
      <c r="K1916" s="6">
        <v>9.4999999999999995E-12</v>
      </c>
      <c r="L1916">
        <v>37359</v>
      </c>
    </row>
    <row r="1917" spans="1:12" x14ac:dyDescent="0.2">
      <c r="A1917" t="s">
        <v>842</v>
      </c>
      <c r="B1917" t="str">
        <f>VLOOKUP(Table2[[#This Row],[Metabolite ID]],Table18[],2,FALSE)</f>
        <v>Total lipids in small VLDL</v>
      </c>
      <c r="C1917">
        <v>5</v>
      </c>
      <c r="D1917">
        <v>156399950</v>
      </c>
      <c r="E1917" t="s">
        <v>1029</v>
      </c>
      <c r="F1917" t="s">
        <v>892</v>
      </c>
      <c r="G1917" t="s">
        <v>893</v>
      </c>
      <c r="H1917">
        <v>0.36327300000000001</v>
      </c>
      <c r="I1917">
        <v>-4.8973599999999999E-2</v>
      </c>
      <c r="J1917">
        <v>7.2763400000000001E-3</v>
      </c>
      <c r="K1917" s="6">
        <v>9.4999999999999995E-12</v>
      </c>
      <c r="L1917">
        <v>37359</v>
      </c>
    </row>
    <row r="1918" spans="1:12" x14ac:dyDescent="0.2">
      <c r="A1918" t="s">
        <v>865</v>
      </c>
      <c r="B1918" t="str">
        <f>VLOOKUP(Table2[[#This Row],[Metabolite ID]],Table18[],2,FALSE)</f>
        <v>Total lipids in very large VLDL</v>
      </c>
      <c r="C1918">
        <v>6</v>
      </c>
      <c r="D1918">
        <v>161010150</v>
      </c>
      <c r="E1918" t="s">
        <v>1037</v>
      </c>
      <c r="F1918" t="s">
        <v>894</v>
      </c>
      <c r="G1918" t="s">
        <v>895</v>
      </c>
      <c r="H1918">
        <v>0.95938199999999996</v>
      </c>
      <c r="I1918">
        <v>0.120127</v>
      </c>
      <c r="J1918">
        <v>1.7811799999999999E-2</v>
      </c>
      <c r="K1918" s="6">
        <v>9.4999999999999995E-12</v>
      </c>
      <c r="L1918">
        <v>37359</v>
      </c>
    </row>
    <row r="1919" spans="1:12" x14ac:dyDescent="0.2">
      <c r="A1919" t="s">
        <v>792</v>
      </c>
      <c r="B1919" t="str">
        <f>VLOOKUP(Table2[[#This Row],[Metabolite ID]],Table18[],2,FALSE)</f>
        <v>Concentration of large VLDL particles</v>
      </c>
      <c r="C1919">
        <v>11</v>
      </c>
      <c r="D1919">
        <v>116916060</v>
      </c>
      <c r="E1919" t="s">
        <v>3965</v>
      </c>
      <c r="F1919" t="s">
        <v>893</v>
      </c>
      <c r="G1919" t="s">
        <v>894</v>
      </c>
      <c r="H1919">
        <v>0.98758800000000002</v>
      </c>
      <c r="I1919">
        <v>-0.24454600000000001</v>
      </c>
      <c r="J1919">
        <v>3.5276399999999999E-2</v>
      </c>
      <c r="K1919" s="6">
        <v>9.6999999999999995E-12</v>
      </c>
      <c r="L1919">
        <v>37359</v>
      </c>
    </row>
    <row r="1920" spans="1:12" x14ac:dyDescent="0.2">
      <c r="A1920" t="s">
        <v>794</v>
      </c>
      <c r="B1920" t="str">
        <f>VLOOKUP(Table2[[#This Row],[Metabolite ID]],Table18[],2,FALSE)</f>
        <v>Triglycerides in large VLDL</v>
      </c>
      <c r="C1920">
        <v>17</v>
      </c>
      <c r="D1920">
        <v>41926126</v>
      </c>
      <c r="E1920" t="s">
        <v>1012</v>
      </c>
      <c r="F1920" t="s">
        <v>894</v>
      </c>
      <c r="G1920" t="s">
        <v>895</v>
      </c>
      <c r="H1920">
        <v>0.96820200000000001</v>
      </c>
      <c r="I1920">
        <v>-0.13785500000000001</v>
      </c>
      <c r="J1920">
        <v>2.0214300000000001E-2</v>
      </c>
      <c r="K1920" s="6">
        <v>9.6999999999999995E-12</v>
      </c>
      <c r="L1920">
        <v>37359</v>
      </c>
    </row>
    <row r="1921" spans="1:12" x14ac:dyDescent="0.2">
      <c r="A1921" t="s">
        <v>812</v>
      </c>
      <c r="B1921" t="str">
        <f>VLOOKUP(Table2[[#This Row],[Metabolite ID]],Table18[],2,FALSE)</f>
        <v>Free cholesterol in medium VLDL</v>
      </c>
      <c r="C1921">
        <v>6</v>
      </c>
      <c r="D1921">
        <v>160395286</v>
      </c>
      <c r="E1921" t="s">
        <v>1032</v>
      </c>
      <c r="F1921" t="s">
        <v>1031</v>
      </c>
      <c r="G1921" t="s">
        <v>892</v>
      </c>
      <c r="H1921">
        <v>0.90632900000000005</v>
      </c>
      <c r="I1921">
        <v>-8.2859100000000005E-2</v>
      </c>
      <c r="J1921">
        <v>1.20719E-2</v>
      </c>
      <c r="K1921" s="6">
        <v>9.8999999999999994E-12</v>
      </c>
      <c r="L1921">
        <v>37359</v>
      </c>
    </row>
    <row r="1922" spans="1:12" x14ac:dyDescent="0.2">
      <c r="A1922" t="s">
        <v>814</v>
      </c>
      <c r="B1922" t="str">
        <f>VLOOKUP(Table2[[#This Row],[Metabolite ID]],Table18[],2,FALSE)</f>
        <v>Concentration of medium VLDL particles</v>
      </c>
      <c r="C1922">
        <v>5</v>
      </c>
      <c r="D1922">
        <v>156391628</v>
      </c>
      <c r="E1922" t="s">
        <v>1059</v>
      </c>
      <c r="F1922" t="s">
        <v>895</v>
      </c>
      <c r="G1922" t="s">
        <v>894</v>
      </c>
      <c r="H1922">
        <v>0.36485299999999998</v>
      </c>
      <c r="I1922">
        <v>-4.8419799999999999E-2</v>
      </c>
      <c r="J1922">
        <v>7.2625500000000004E-3</v>
      </c>
      <c r="K1922" s="6">
        <v>9.8999999999999994E-12</v>
      </c>
      <c r="L1922">
        <v>37359</v>
      </c>
    </row>
    <row r="1923" spans="1:12" x14ac:dyDescent="0.2">
      <c r="A1923" t="s">
        <v>810</v>
      </c>
      <c r="B1923" t="str">
        <f>VLOOKUP(Table2[[#This Row],[Metabolite ID]],Table18[],2,FALSE)</f>
        <v>Cholesterol in medium VLDL</v>
      </c>
      <c r="C1923">
        <v>1</v>
      </c>
      <c r="D1923">
        <v>109817838</v>
      </c>
      <c r="E1923" t="s">
        <v>1068</v>
      </c>
      <c r="F1923" t="s">
        <v>895</v>
      </c>
      <c r="G1923" t="s">
        <v>894</v>
      </c>
      <c r="H1923">
        <v>0.21329799999999999</v>
      </c>
      <c r="I1923">
        <v>-5.7287299999999999E-2</v>
      </c>
      <c r="J1923">
        <v>8.50156E-3</v>
      </c>
      <c r="K1923" s="6">
        <v>9.9999999999999994E-12</v>
      </c>
      <c r="L1923">
        <v>37359</v>
      </c>
    </row>
    <row r="1924" spans="1:12" x14ac:dyDescent="0.2">
      <c r="A1924" t="s">
        <v>811</v>
      </c>
      <c r="B1924" t="str">
        <f>VLOOKUP(Table2[[#This Row],[Metabolite ID]],Table18[],2,FALSE)</f>
        <v>Cholesteryl esters in medium VLDL</v>
      </c>
      <c r="C1924">
        <v>5</v>
      </c>
      <c r="D1924">
        <v>156390297</v>
      </c>
      <c r="E1924" t="s">
        <v>4002</v>
      </c>
      <c r="F1924" t="s">
        <v>895</v>
      </c>
      <c r="G1924" t="s">
        <v>894</v>
      </c>
      <c r="H1924">
        <v>0.36487599999999998</v>
      </c>
      <c r="I1924">
        <v>-4.88455E-2</v>
      </c>
      <c r="J1924">
        <v>7.2638800000000003E-3</v>
      </c>
      <c r="K1924" s="6">
        <v>9.9999999999999994E-12</v>
      </c>
      <c r="L1924">
        <v>37359</v>
      </c>
    </row>
    <row r="1925" spans="1:12" x14ac:dyDescent="0.2">
      <c r="A1925" t="s">
        <v>812</v>
      </c>
      <c r="B1925" t="str">
        <f>VLOOKUP(Table2[[#This Row],[Metabolite ID]],Table18[],2,FALSE)</f>
        <v>Free cholesterol in medium VLDL</v>
      </c>
      <c r="C1925">
        <v>6</v>
      </c>
      <c r="D1925">
        <v>160508621</v>
      </c>
      <c r="E1925" t="s">
        <v>1033</v>
      </c>
      <c r="F1925" t="s">
        <v>894</v>
      </c>
      <c r="G1925" t="s">
        <v>895</v>
      </c>
      <c r="H1925">
        <v>0.98517100000000002</v>
      </c>
      <c r="I1925">
        <v>0.20102900000000001</v>
      </c>
      <c r="J1925">
        <v>2.9627899999999999E-2</v>
      </c>
      <c r="K1925" s="6">
        <v>9.9999999999999994E-12</v>
      </c>
      <c r="L1925">
        <v>37359</v>
      </c>
    </row>
    <row r="1926" spans="1:12" x14ac:dyDescent="0.2">
      <c r="A1926" t="s">
        <v>814</v>
      </c>
      <c r="B1926" t="str">
        <f>VLOOKUP(Table2[[#This Row],[Metabolite ID]],Table18[],2,FALSE)</f>
        <v>Concentration of medium VLDL particles</v>
      </c>
      <c r="C1926">
        <v>15</v>
      </c>
      <c r="D1926">
        <v>43360509</v>
      </c>
      <c r="E1926" t="s">
        <v>1049</v>
      </c>
      <c r="F1926" t="s">
        <v>1048</v>
      </c>
      <c r="G1926" t="s">
        <v>894</v>
      </c>
      <c r="H1926">
        <v>0.97171700000000005</v>
      </c>
      <c r="I1926">
        <v>-0.15206900000000001</v>
      </c>
      <c r="J1926">
        <v>2.2463400000000001E-2</v>
      </c>
      <c r="K1926" s="6">
        <v>9.9999999999999994E-12</v>
      </c>
      <c r="L1926">
        <v>37359</v>
      </c>
    </row>
    <row r="1927" spans="1:12" x14ac:dyDescent="0.2">
      <c r="A1927" t="s">
        <v>837</v>
      </c>
      <c r="B1927" t="str">
        <f>VLOOKUP(Table2[[#This Row],[Metabolite ID]],Table18[],2,FALSE)</f>
        <v>Triglycerides in small LDL</v>
      </c>
      <c r="C1927">
        <v>5</v>
      </c>
      <c r="D1927">
        <v>156399950</v>
      </c>
      <c r="E1927" t="s">
        <v>1029</v>
      </c>
      <c r="F1927" t="s">
        <v>892</v>
      </c>
      <c r="G1927" t="s">
        <v>893</v>
      </c>
      <c r="H1927">
        <v>0.36327300000000001</v>
      </c>
      <c r="I1927">
        <v>-4.8946099999999999E-2</v>
      </c>
      <c r="J1927">
        <v>7.2907800000000002E-3</v>
      </c>
      <c r="K1927" s="6">
        <v>9.9999999999999994E-12</v>
      </c>
      <c r="L1927">
        <v>37359</v>
      </c>
    </row>
    <row r="1928" spans="1:12" x14ac:dyDescent="0.2">
      <c r="A1928" t="s">
        <v>837</v>
      </c>
      <c r="B1928" t="str">
        <f>VLOOKUP(Table2[[#This Row],[Metabolite ID]],Table18[],2,FALSE)</f>
        <v>Triglycerides in small LDL</v>
      </c>
      <c r="C1928">
        <v>16</v>
      </c>
      <c r="D1928">
        <v>72052348</v>
      </c>
      <c r="E1928" t="s">
        <v>4003</v>
      </c>
      <c r="F1928" t="s">
        <v>892</v>
      </c>
      <c r="G1928" t="s">
        <v>893</v>
      </c>
      <c r="H1928">
        <v>0.77039400000000002</v>
      </c>
      <c r="I1928">
        <v>-5.6797199999999999E-2</v>
      </c>
      <c r="J1928">
        <v>8.5458500000000007E-3</v>
      </c>
      <c r="K1928" s="6">
        <v>9.9999999999999994E-12</v>
      </c>
      <c r="L1928">
        <v>37359</v>
      </c>
    </row>
    <row r="1929" spans="1:12" x14ac:dyDescent="0.2">
      <c r="A1929" t="s">
        <v>847</v>
      </c>
      <c r="B1929" t="str">
        <f>VLOOKUP(Table2[[#This Row],[Metabolite ID]],Table18[],2,FALSE)</f>
        <v>Total fatty acids</v>
      </c>
      <c r="C1929">
        <v>5</v>
      </c>
      <c r="D1929">
        <v>156443066</v>
      </c>
      <c r="E1929" t="s">
        <v>4004</v>
      </c>
      <c r="F1929" t="s">
        <v>892</v>
      </c>
      <c r="G1929" t="s">
        <v>893</v>
      </c>
      <c r="H1929">
        <v>0.35533500000000001</v>
      </c>
      <c r="I1929">
        <v>-5.0271299999999998E-2</v>
      </c>
      <c r="J1929">
        <v>7.3866499999999998E-3</v>
      </c>
      <c r="K1929" s="6">
        <v>9.9999999999999994E-12</v>
      </c>
      <c r="L1929">
        <v>37359</v>
      </c>
    </row>
    <row r="1930" spans="1:12" x14ac:dyDescent="0.2">
      <c r="A1930" t="s">
        <v>857</v>
      </c>
      <c r="B1930" t="str">
        <f>VLOOKUP(Table2[[#This Row],[Metabolite ID]],Table18[],2,FALSE)</f>
        <v>Free cholesterol in very large HDL</v>
      </c>
      <c r="C1930">
        <v>19</v>
      </c>
      <c r="D1930">
        <v>8429323</v>
      </c>
      <c r="E1930" t="s">
        <v>1017</v>
      </c>
      <c r="F1930" t="s">
        <v>893</v>
      </c>
      <c r="G1930" t="s">
        <v>892</v>
      </c>
      <c r="H1930">
        <v>0.980379</v>
      </c>
      <c r="I1930">
        <v>-0.17270199999999999</v>
      </c>
      <c r="J1930">
        <v>2.5464799999999999E-2</v>
      </c>
      <c r="K1930" s="6">
        <v>9.9999999999999994E-12</v>
      </c>
      <c r="L1930">
        <v>37359</v>
      </c>
    </row>
    <row r="1931" spans="1:12" x14ac:dyDescent="0.2">
      <c r="A1931" t="s">
        <v>862</v>
      </c>
      <c r="B1931" t="str">
        <f>VLOOKUP(Table2[[#This Row],[Metabolite ID]],Table18[],2,FALSE)</f>
        <v>Cholesterol in very large VLDL</v>
      </c>
      <c r="C1931">
        <v>6</v>
      </c>
      <c r="D1931">
        <v>161010150</v>
      </c>
      <c r="E1931" t="s">
        <v>1037</v>
      </c>
      <c r="F1931" t="s">
        <v>894</v>
      </c>
      <c r="G1931" t="s">
        <v>895</v>
      </c>
      <c r="H1931">
        <v>0.95940400000000003</v>
      </c>
      <c r="I1931">
        <v>0.120127</v>
      </c>
      <c r="J1931">
        <v>1.7817900000000001E-2</v>
      </c>
      <c r="K1931" s="6">
        <v>9.9999999999999994E-12</v>
      </c>
      <c r="L1931">
        <v>37359</v>
      </c>
    </row>
    <row r="1932" spans="1:12" x14ac:dyDescent="0.2">
      <c r="A1932" t="s">
        <v>759</v>
      </c>
      <c r="B1932" t="str">
        <f>VLOOKUP(Table2[[#This Row],[Metabolite ID]],Table18[],2,FALSE)</f>
        <v>Triglycerides in HDL</v>
      </c>
      <c r="C1932">
        <v>2</v>
      </c>
      <c r="D1932">
        <v>20372409</v>
      </c>
      <c r="E1932" t="s">
        <v>1101</v>
      </c>
      <c r="F1932" t="s">
        <v>893</v>
      </c>
      <c r="G1932" t="s">
        <v>892</v>
      </c>
      <c r="H1932">
        <v>0.53368800000000005</v>
      </c>
      <c r="I1932">
        <v>4.6249100000000001E-2</v>
      </c>
      <c r="J1932">
        <v>7.0018600000000004E-3</v>
      </c>
      <c r="K1932" s="6">
        <v>1.1000000000000001E-11</v>
      </c>
      <c r="L1932">
        <v>37359</v>
      </c>
    </row>
    <row r="1933" spans="1:12" x14ac:dyDescent="0.2">
      <c r="A1933" t="s">
        <v>776</v>
      </c>
      <c r="B1933" t="str">
        <f>VLOOKUP(Table2[[#This Row],[Metabolite ID]],Table18[],2,FALSE)</f>
        <v>Free cholesterol in large HDL</v>
      </c>
      <c r="C1933">
        <v>2</v>
      </c>
      <c r="D1933">
        <v>165513091</v>
      </c>
      <c r="E1933" t="s">
        <v>989</v>
      </c>
      <c r="F1933" t="s">
        <v>895</v>
      </c>
      <c r="G1933" t="s">
        <v>894</v>
      </c>
      <c r="H1933">
        <v>0.595777</v>
      </c>
      <c r="I1933">
        <v>-4.8877700000000003E-2</v>
      </c>
      <c r="J1933">
        <v>7.0946200000000003E-3</v>
      </c>
      <c r="K1933" s="6">
        <v>1.1000000000000001E-11</v>
      </c>
      <c r="L1933">
        <v>37359</v>
      </c>
    </row>
    <row r="1934" spans="1:12" x14ac:dyDescent="0.2">
      <c r="A1934" t="s">
        <v>779</v>
      </c>
      <c r="B1934" t="str">
        <f>VLOOKUP(Table2[[#This Row],[Metabolite ID]],Table18[],2,FALSE)</f>
        <v>Phospholipids in large HDL</v>
      </c>
      <c r="C1934">
        <v>18</v>
      </c>
      <c r="D1934">
        <v>47698555</v>
      </c>
      <c r="E1934" t="s">
        <v>3957</v>
      </c>
      <c r="F1934" t="s">
        <v>893</v>
      </c>
      <c r="G1934" t="s">
        <v>892</v>
      </c>
      <c r="H1934">
        <v>0.98660700000000001</v>
      </c>
      <c r="I1934">
        <v>-0.212696</v>
      </c>
      <c r="J1934">
        <v>3.0990400000000001E-2</v>
      </c>
      <c r="K1934" s="6">
        <v>1.1000000000000001E-11</v>
      </c>
      <c r="L1934">
        <v>37359</v>
      </c>
    </row>
    <row r="1935" spans="1:12" x14ac:dyDescent="0.2">
      <c r="A1935" t="s">
        <v>822</v>
      </c>
      <c r="B1935" t="str">
        <f>VLOOKUP(Table2[[#This Row],[Metabolite ID]],Table18[],2,FALSE)</f>
        <v>Total triglycerides</v>
      </c>
      <c r="C1935">
        <v>6</v>
      </c>
      <c r="D1935">
        <v>160395286</v>
      </c>
      <c r="E1935" t="s">
        <v>1032</v>
      </c>
      <c r="F1935" t="s">
        <v>1031</v>
      </c>
      <c r="G1935" t="s">
        <v>892</v>
      </c>
      <c r="H1935">
        <v>0.90632900000000005</v>
      </c>
      <c r="I1935">
        <v>-8.2508399999999996E-2</v>
      </c>
      <c r="J1935">
        <v>1.20711E-2</v>
      </c>
      <c r="K1935" s="6">
        <v>1.1000000000000001E-11</v>
      </c>
      <c r="L1935">
        <v>37359</v>
      </c>
    </row>
    <row r="1936" spans="1:12" x14ac:dyDescent="0.2">
      <c r="A1936" t="s">
        <v>830</v>
      </c>
      <c r="B1936" t="str">
        <f>VLOOKUP(Table2[[#This Row],[Metabolite ID]],Table18[],2,FALSE)</f>
        <v>Triglycerides in small HDL</v>
      </c>
      <c r="C1936">
        <v>11</v>
      </c>
      <c r="D1936">
        <v>117175658</v>
      </c>
      <c r="E1936" t="s">
        <v>1047</v>
      </c>
      <c r="F1936" t="s">
        <v>893</v>
      </c>
      <c r="G1936" t="s">
        <v>892</v>
      </c>
      <c r="H1936">
        <v>0.97366799999999998</v>
      </c>
      <c r="I1936">
        <v>-0.14929700000000001</v>
      </c>
      <c r="J1936">
        <v>2.2172399999999998E-2</v>
      </c>
      <c r="K1936" s="6">
        <v>1.1000000000000001E-11</v>
      </c>
      <c r="L1936">
        <v>37359</v>
      </c>
    </row>
    <row r="1937" spans="1:12" x14ac:dyDescent="0.2">
      <c r="A1937" t="s">
        <v>845</v>
      </c>
      <c r="B1937" t="str">
        <f>VLOOKUP(Table2[[#This Row],[Metabolite ID]],Table18[],2,FALSE)</f>
        <v>Triglycerides in small VLDL</v>
      </c>
      <c r="C1937">
        <v>6</v>
      </c>
      <c r="D1937">
        <v>160395286</v>
      </c>
      <c r="E1937" t="s">
        <v>1032</v>
      </c>
      <c r="F1937" t="s">
        <v>1031</v>
      </c>
      <c r="G1937" t="s">
        <v>892</v>
      </c>
      <c r="H1937">
        <v>0.90632900000000005</v>
      </c>
      <c r="I1937">
        <v>-8.2815899999999998E-2</v>
      </c>
      <c r="J1937">
        <v>1.20622E-2</v>
      </c>
      <c r="K1937" s="6">
        <v>1.1000000000000001E-11</v>
      </c>
      <c r="L1937">
        <v>37359</v>
      </c>
    </row>
    <row r="1938" spans="1:12" x14ac:dyDescent="0.2">
      <c r="A1938" t="s">
        <v>846</v>
      </c>
      <c r="B1938" t="str">
        <f>VLOOKUP(Table2[[#This Row],[Metabolite ID]],Table18[],2,FALSE)</f>
        <v>Total cholines</v>
      </c>
      <c r="C1938">
        <v>1</v>
      </c>
      <c r="D1938">
        <v>109817838</v>
      </c>
      <c r="E1938" t="s">
        <v>1068</v>
      </c>
      <c r="F1938" t="s">
        <v>895</v>
      </c>
      <c r="G1938" t="s">
        <v>894</v>
      </c>
      <c r="H1938">
        <v>0.21316399999999999</v>
      </c>
      <c r="I1938">
        <v>-5.8239899999999997E-2</v>
      </c>
      <c r="J1938">
        <v>8.5504199999999995E-3</v>
      </c>
      <c r="K1938" s="6">
        <v>1.1000000000000001E-11</v>
      </c>
      <c r="L1938">
        <v>37359</v>
      </c>
    </row>
    <row r="1939" spans="1:12" x14ac:dyDescent="0.2">
      <c r="A1939" t="s">
        <v>848</v>
      </c>
      <c r="B1939" t="str">
        <f>VLOOKUP(Table2[[#This Row],[Metabolite ID]],Table18[],2,FALSE)</f>
        <v>Phosphoglycerides</v>
      </c>
      <c r="C1939">
        <v>2</v>
      </c>
      <c r="D1939">
        <v>21190209</v>
      </c>
      <c r="E1939" t="s">
        <v>3895</v>
      </c>
      <c r="F1939" t="s">
        <v>894</v>
      </c>
      <c r="G1939" t="s">
        <v>895</v>
      </c>
      <c r="H1939">
        <v>0.94618400000000003</v>
      </c>
      <c r="I1939">
        <v>0.10921</v>
      </c>
      <c r="J1939">
        <v>1.61088E-2</v>
      </c>
      <c r="K1939" s="6">
        <v>1.1000000000000001E-11</v>
      </c>
      <c r="L1939">
        <v>37359</v>
      </c>
    </row>
    <row r="1940" spans="1:12" x14ac:dyDescent="0.2">
      <c r="A1940" t="s">
        <v>858</v>
      </c>
      <c r="B1940" t="str">
        <f>VLOOKUP(Table2[[#This Row],[Metabolite ID]],Table18[],2,FALSE)</f>
        <v>Total lipids in very large HDL</v>
      </c>
      <c r="C1940">
        <v>9</v>
      </c>
      <c r="D1940">
        <v>107669073</v>
      </c>
      <c r="E1940" t="s">
        <v>1000</v>
      </c>
      <c r="F1940" t="s">
        <v>895</v>
      </c>
      <c r="G1940" t="s">
        <v>894</v>
      </c>
      <c r="H1940">
        <v>0.86734699999999998</v>
      </c>
      <c r="I1940">
        <v>7.2387800000000002E-2</v>
      </c>
      <c r="J1940">
        <v>1.0854900000000001E-2</v>
      </c>
      <c r="K1940" s="6">
        <v>1.1000000000000001E-11</v>
      </c>
      <c r="L1940">
        <v>37359</v>
      </c>
    </row>
    <row r="1941" spans="1:12" x14ac:dyDescent="0.2">
      <c r="A1941" t="s">
        <v>866</v>
      </c>
      <c r="B1941" t="str">
        <f>VLOOKUP(Table2[[#This Row],[Metabolite ID]],Table18[],2,FALSE)</f>
        <v>Concentration of very large VLDL particles</v>
      </c>
      <c r="C1941">
        <v>6</v>
      </c>
      <c r="D1941">
        <v>161010150</v>
      </c>
      <c r="E1941" t="s">
        <v>1037</v>
      </c>
      <c r="F1941" t="s">
        <v>894</v>
      </c>
      <c r="G1941" t="s">
        <v>895</v>
      </c>
      <c r="H1941">
        <v>0.95938199999999996</v>
      </c>
      <c r="I1941">
        <v>0.11984499999999999</v>
      </c>
      <c r="J1941">
        <v>1.7811799999999999E-2</v>
      </c>
      <c r="K1941" s="6">
        <v>1.1000000000000001E-11</v>
      </c>
      <c r="L1941">
        <v>37359</v>
      </c>
    </row>
    <row r="1942" spans="1:12" x14ac:dyDescent="0.2">
      <c r="A1942" t="s">
        <v>870</v>
      </c>
      <c r="B1942" t="str">
        <f>VLOOKUP(Table2[[#This Row],[Metabolite ID]],Table18[],2,FALSE)</f>
        <v>Cholesteryl esters in very small VLDL</v>
      </c>
      <c r="C1942">
        <v>17</v>
      </c>
      <c r="D1942">
        <v>67249711</v>
      </c>
      <c r="E1942" t="s">
        <v>3999</v>
      </c>
      <c r="F1942" t="s">
        <v>894</v>
      </c>
      <c r="G1942" t="s">
        <v>895</v>
      </c>
      <c r="H1942">
        <v>0.97239799999999998</v>
      </c>
      <c r="I1942">
        <v>-0.14763200000000001</v>
      </c>
      <c r="J1942">
        <v>2.26745E-2</v>
      </c>
      <c r="K1942" s="6">
        <v>1.1000000000000001E-11</v>
      </c>
      <c r="L1942">
        <v>37359</v>
      </c>
    </row>
    <row r="1943" spans="1:12" x14ac:dyDescent="0.2">
      <c r="A1943" t="s">
        <v>794</v>
      </c>
      <c r="B1943" t="str">
        <f>VLOOKUP(Table2[[#This Row],[Metabolite ID]],Table18[],2,FALSE)</f>
        <v>Triglycerides in large VLDL</v>
      </c>
      <c r="C1943">
        <v>15</v>
      </c>
      <c r="D1943">
        <v>43360509</v>
      </c>
      <c r="E1943" t="s">
        <v>1049</v>
      </c>
      <c r="F1943" t="s">
        <v>1048</v>
      </c>
      <c r="G1943" t="s">
        <v>894</v>
      </c>
      <c r="H1943">
        <v>0.971715</v>
      </c>
      <c r="I1943">
        <v>-0.150843</v>
      </c>
      <c r="J1943">
        <v>2.2478000000000001E-2</v>
      </c>
      <c r="K1943" s="6">
        <v>1.2000000000000001E-11</v>
      </c>
      <c r="L1943">
        <v>37359</v>
      </c>
    </row>
    <row r="1944" spans="1:12" x14ac:dyDescent="0.2">
      <c r="A1944" t="s">
        <v>810</v>
      </c>
      <c r="B1944" t="str">
        <f>VLOOKUP(Table2[[#This Row],[Metabolite ID]],Table18[],2,FALSE)</f>
        <v>Cholesterol in medium VLDL</v>
      </c>
      <c r="C1944">
        <v>6</v>
      </c>
      <c r="D1944">
        <v>160504784</v>
      </c>
      <c r="E1944" t="s">
        <v>1106</v>
      </c>
      <c r="F1944" t="s">
        <v>894</v>
      </c>
      <c r="G1944" t="s">
        <v>895</v>
      </c>
      <c r="H1944">
        <v>0.98442600000000002</v>
      </c>
      <c r="I1944">
        <v>0.19481699999999999</v>
      </c>
      <c r="J1944">
        <v>2.9033799999999998E-2</v>
      </c>
      <c r="K1944" s="6">
        <v>1.2000000000000001E-11</v>
      </c>
      <c r="L1944">
        <v>37359</v>
      </c>
    </row>
    <row r="1945" spans="1:12" x14ac:dyDescent="0.2">
      <c r="A1945" t="s">
        <v>813</v>
      </c>
      <c r="B1945" t="str">
        <f>VLOOKUP(Table2[[#This Row],[Metabolite ID]],Table18[],2,FALSE)</f>
        <v>Total lipids in medium VLDL</v>
      </c>
      <c r="C1945">
        <v>15</v>
      </c>
      <c r="D1945">
        <v>44564692</v>
      </c>
      <c r="E1945" t="s">
        <v>1051</v>
      </c>
      <c r="F1945" t="s">
        <v>892</v>
      </c>
      <c r="G1945" t="s">
        <v>893</v>
      </c>
      <c r="H1945">
        <v>0.97103799999999996</v>
      </c>
      <c r="I1945">
        <v>-0.147207</v>
      </c>
      <c r="J1945">
        <v>2.12988E-2</v>
      </c>
      <c r="K1945" s="6">
        <v>1.2000000000000001E-11</v>
      </c>
      <c r="L1945">
        <v>37359</v>
      </c>
    </row>
    <row r="1946" spans="1:12" x14ac:dyDescent="0.2">
      <c r="A1946" t="s">
        <v>815</v>
      </c>
      <c r="B1946" t="str">
        <f>VLOOKUP(Table2[[#This Row],[Metabolite ID]],Table18[],2,FALSE)</f>
        <v>Phospholipids in medium VLDL</v>
      </c>
      <c r="C1946">
        <v>15</v>
      </c>
      <c r="D1946">
        <v>43360509</v>
      </c>
      <c r="E1946" t="s">
        <v>1049</v>
      </c>
      <c r="F1946" t="s">
        <v>1048</v>
      </c>
      <c r="G1946" t="s">
        <v>894</v>
      </c>
      <c r="H1946">
        <v>0.97171700000000005</v>
      </c>
      <c r="I1946">
        <v>-0.15182599999999999</v>
      </c>
      <c r="J1946">
        <v>2.2464999999999999E-2</v>
      </c>
      <c r="K1946" s="6">
        <v>1.2000000000000001E-11</v>
      </c>
      <c r="L1946">
        <v>37359</v>
      </c>
    </row>
    <row r="1947" spans="1:12" x14ac:dyDescent="0.2">
      <c r="A1947" t="s">
        <v>815</v>
      </c>
      <c r="B1947" t="str">
        <f>VLOOKUP(Table2[[#This Row],[Metabolite ID]],Table18[],2,FALSE)</f>
        <v>Phospholipids in medium VLDL</v>
      </c>
      <c r="C1947">
        <v>17</v>
      </c>
      <c r="D1947">
        <v>41926126</v>
      </c>
      <c r="E1947" t="s">
        <v>1012</v>
      </c>
      <c r="F1947" t="s">
        <v>894</v>
      </c>
      <c r="G1947" t="s">
        <v>895</v>
      </c>
      <c r="H1947">
        <v>0.96820499999999998</v>
      </c>
      <c r="I1947">
        <v>-0.13527800000000001</v>
      </c>
      <c r="J1947">
        <v>2.0201299999999998E-2</v>
      </c>
      <c r="K1947" s="6">
        <v>1.2000000000000001E-11</v>
      </c>
      <c r="L1947">
        <v>37359</v>
      </c>
    </row>
    <row r="1948" spans="1:12" x14ac:dyDescent="0.2">
      <c r="A1948" t="s">
        <v>844</v>
      </c>
      <c r="B1948" t="str">
        <f>VLOOKUP(Table2[[#This Row],[Metabolite ID]],Table18[],2,FALSE)</f>
        <v>Phospholipids in small VLDL</v>
      </c>
      <c r="C1948">
        <v>5</v>
      </c>
      <c r="D1948">
        <v>156399950</v>
      </c>
      <c r="E1948" t="s">
        <v>1029</v>
      </c>
      <c r="F1948" t="s">
        <v>892</v>
      </c>
      <c r="G1948" t="s">
        <v>893</v>
      </c>
      <c r="H1948">
        <v>0.36327300000000001</v>
      </c>
      <c r="I1948">
        <v>-4.8675900000000001E-2</v>
      </c>
      <c r="J1948">
        <v>7.2762699999999996E-3</v>
      </c>
      <c r="K1948" s="6">
        <v>1.2000000000000001E-11</v>
      </c>
      <c r="L1948">
        <v>37359</v>
      </c>
    </row>
    <row r="1949" spans="1:12" x14ac:dyDescent="0.2">
      <c r="A1949" t="s">
        <v>844</v>
      </c>
      <c r="B1949" t="str">
        <f>VLOOKUP(Table2[[#This Row],[Metabolite ID]],Table18[],2,FALSE)</f>
        <v>Phospholipids in small VLDL</v>
      </c>
      <c r="C1949">
        <v>19</v>
      </c>
      <c r="D1949">
        <v>11273556</v>
      </c>
      <c r="E1949" t="s">
        <v>1086</v>
      </c>
      <c r="F1949" t="s">
        <v>892</v>
      </c>
      <c r="G1949" t="s">
        <v>894</v>
      </c>
      <c r="H1949">
        <v>0.66991800000000001</v>
      </c>
      <c r="I1949">
        <v>-5.0267300000000001E-2</v>
      </c>
      <c r="J1949">
        <v>7.4558999999999997E-3</v>
      </c>
      <c r="K1949" s="6">
        <v>1.2000000000000001E-11</v>
      </c>
      <c r="L1949">
        <v>37359</v>
      </c>
    </row>
    <row r="1950" spans="1:12" x14ac:dyDescent="0.2">
      <c r="A1950" t="s">
        <v>845</v>
      </c>
      <c r="B1950" t="str">
        <f>VLOOKUP(Table2[[#This Row],[Metabolite ID]],Table18[],2,FALSE)</f>
        <v>Triglycerides in small VLDL</v>
      </c>
      <c r="C1950">
        <v>5</v>
      </c>
      <c r="D1950">
        <v>55861894</v>
      </c>
      <c r="E1950" t="s">
        <v>1028</v>
      </c>
      <c r="F1950" t="s">
        <v>893</v>
      </c>
      <c r="G1950" t="s">
        <v>892</v>
      </c>
      <c r="H1950">
        <v>0.80089999999999995</v>
      </c>
      <c r="I1950">
        <v>-6.0532599999999999E-2</v>
      </c>
      <c r="J1950">
        <v>8.8545800000000008E-3</v>
      </c>
      <c r="K1950" s="6">
        <v>1.2000000000000001E-11</v>
      </c>
      <c r="L1950">
        <v>37359</v>
      </c>
    </row>
    <row r="1951" spans="1:12" x14ac:dyDescent="0.2">
      <c r="A1951" t="s">
        <v>848</v>
      </c>
      <c r="B1951" t="str">
        <f>VLOOKUP(Table2[[#This Row],[Metabolite ID]],Table18[],2,FALSE)</f>
        <v>Phosphoglycerides</v>
      </c>
      <c r="C1951">
        <v>1</v>
      </c>
      <c r="D1951">
        <v>55505647</v>
      </c>
      <c r="E1951" t="s">
        <v>976</v>
      </c>
      <c r="F1951" t="s">
        <v>893</v>
      </c>
      <c r="G1951" t="s">
        <v>895</v>
      </c>
      <c r="H1951">
        <v>0.98228599999999999</v>
      </c>
      <c r="I1951">
        <v>0.18394199999999999</v>
      </c>
      <c r="J1951">
        <v>2.6934300000000001E-2</v>
      </c>
      <c r="K1951" s="6">
        <v>1.2000000000000001E-11</v>
      </c>
      <c r="L1951">
        <v>37359</v>
      </c>
    </row>
    <row r="1952" spans="1:12" x14ac:dyDescent="0.2">
      <c r="A1952" t="s">
        <v>757</v>
      </c>
      <c r="B1952" t="str">
        <f>VLOOKUP(Table2[[#This Row],[Metabolite ID]],Table18[],2,FALSE)</f>
        <v>HDL cholesterol</v>
      </c>
      <c r="C1952">
        <v>11</v>
      </c>
      <c r="D1952">
        <v>117042408</v>
      </c>
      <c r="E1952" t="s">
        <v>3995</v>
      </c>
      <c r="F1952" t="s">
        <v>894</v>
      </c>
      <c r="G1952" t="s">
        <v>895</v>
      </c>
      <c r="H1952">
        <v>0.98809800000000003</v>
      </c>
      <c r="I1952">
        <v>-0.221607</v>
      </c>
      <c r="J1952">
        <v>3.27601E-2</v>
      </c>
      <c r="K1952" s="6">
        <v>1.3E-11</v>
      </c>
      <c r="L1952">
        <v>37359</v>
      </c>
    </row>
    <row r="1953" spans="1:12" x14ac:dyDescent="0.2">
      <c r="A1953" t="s">
        <v>758</v>
      </c>
      <c r="B1953" t="str">
        <f>VLOOKUP(Table2[[#This Row],[Metabolite ID]],Table18[],2,FALSE)</f>
        <v>Average diameter for HDL particles</v>
      </c>
      <c r="C1953">
        <v>1</v>
      </c>
      <c r="D1953">
        <v>230307222</v>
      </c>
      <c r="E1953" t="s">
        <v>987</v>
      </c>
      <c r="F1953" t="s">
        <v>895</v>
      </c>
      <c r="G1953" t="s">
        <v>893</v>
      </c>
      <c r="H1953">
        <v>0.293713</v>
      </c>
      <c r="I1953">
        <v>-5.1868699999999997E-2</v>
      </c>
      <c r="J1953">
        <v>7.7068400000000004E-3</v>
      </c>
      <c r="K1953" s="6">
        <v>1.3E-11</v>
      </c>
      <c r="L1953">
        <v>37359</v>
      </c>
    </row>
    <row r="1954" spans="1:12" x14ac:dyDescent="0.2">
      <c r="A1954" t="s">
        <v>780</v>
      </c>
      <c r="B1954" t="str">
        <f>VLOOKUP(Table2[[#This Row],[Metabolite ID]],Table18[],2,FALSE)</f>
        <v>Triglycerides in large HDL</v>
      </c>
      <c r="C1954">
        <v>2</v>
      </c>
      <c r="D1954">
        <v>20372409</v>
      </c>
      <c r="E1954" t="s">
        <v>1101</v>
      </c>
      <c r="F1954" t="s">
        <v>893</v>
      </c>
      <c r="G1954" t="s">
        <v>892</v>
      </c>
      <c r="H1954">
        <v>0.53370099999999998</v>
      </c>
      <c r="I1954">
        <v>4.5304299999999999E-2</v>
      </c>
      <c r="J1954">
        <v>7.0066499999999997E-3</v>
      </c>
      <c r="K1954" s="6">
        <v>1.3E-11</v>
      </c>
      <c r="L1954">
        <v>37359</v>
      </c>
    </row>
    <row r="1955" spans="1:12" x14ac:dyDescent="0.2">
      <c r="A1955" t="s">
        <v>811</v>
      </c>
      <c r="B1955" t="str">
        <f>VLOOKUP(Table2[[#This Row],[Metabolite ID]],Table18[],2,FALSE)</f>
        <v>Cholesteryl esters in medium VLDL</v>
      </c>
      <c r="C1955">
        <v>6</v>
      </c>
      <c r="D1955">
        <v>160416770</v>
      </c>
      <c r="E1955" t="s">
        <v>4005</v>
      </c>
      <c r="F1955" t="s">
        <v>893</v>
      </c>
      <c r="G1955" t="s">
        <v>892</v>
      </c>
      <c r="H1955">
        <v>0.90653399999999995</v>
      </c>
      <c r="I1955">
        <v>-8.3282700000000001E-2</v>
      </c>
      <c r="J1955">
        <v>1.2184499999999999E-2</v>
      </c>
      <c r="K1955" s="6">
        <v>1.3E-11</v>
      </c>
      <c r="L1955">
        <v>37359</v>
      </c>
    </row>
    <row r="1956" spans="1:12" x14ac:dyDescent="0.2">
      <c r="A1956" t="s">
        <v>813</v>
      </c>
      <c r="B1956" t="str">
        <f>VLOOKUP(Table2[[#This Row],[Metabolite ID]],Table18[],2,FALSE)</f>
        <v>Total lipids in medium VLDL</v>
      </c>
      <c r="C1956">
        <v>6</v>
      </c>
      <c r="D1956">
        <v>160395286</v>
      </c>
      <c r="E1956" t="s">
        <v>1032</v>
      </c>
      <c r="F1956" t="s">
        <v>1031</v>
      </c>
      <c r="G1956" t="s">
        <v>892</v>
      </c>
      <c r="H1956">
        <v>0.90632900000000005</v>
      </c>
      <c r="I1956">
        <v>-8.2564499999999999E-2</v>
      </c>
      <c r="J1956">
        <v>1.2069E-2</v>
      </c>
      <c r="K1956" s="6">
        <v>1.3E-11</v>
      </c>
      <c r="L1956">
        <v>37359</v>
      </c>
    </row>
    <row r="1957" spans="1:12" x14ac:dyDescent="0.2">
      <c r="A1957" t="s">
        <v>813</v>
      </c>
      <c r="B1957" t="str">
        <f>VLOOKUP(Table2[[#This Row],[Metabolite ID]],Table18[],2,FALSE)</f>
        <v>Total lipids in medium VLDL</v>
      </c>
      <c r="C1957">
        <v>15</v>
      </c>
      <c r="D1957">
        <v>43360509</v>
      </c>
      <c r="E1957" t="s">
        <v>1049</v>
      </c>
      <c r="F1957" t="s">
        <v>1048</v>
      </c>
      <c r="G1957" t="s">
        <v>894</v>
      </c>
      <c r="H1957">
        <v>0.97171700000000005</v>
      </c>
      <c r="I1957">
        <v>-0.151417</v>
      </c>
      <c r="J1957">
        <v>2.2463199999999999E-2</v>
      </c>
      <c r="K1957" s="6">
        <v>1.3E-11</v>
      </c>
      <c r="L1957">
        <v>37359</v>
      </c>
    </row>
    <row r="1958" spans="1:12" x14ac:dyDescent="0.2">
      <c r="A1958" t="s">
        <v>815</v>
      </c>
      <c r="B1958" t="str">
        <f>VLOOKUP(Table2[[#This Row],[Metabolite ID]],Table18[],2,FALSE)</f>
        <v>Phospholipids in medium VLDL</v>
      </c>
      <c r="C1958">
        <v>15</v>
      </c>
      <c r="D1958">
        <v>44564692</v>
      </c>
      <c r="E1958" t="s">
        <v>1051</v>
      </c>
      <c r="F1958" t="s">
        <v>892</v>
      </c>
      <c r="G1958" t="s">
        <v>893</v>
      </c>
      <c r="H1958">
        <v>0.97103799999999996</v>
      </c>
      <c r="I1958">
        <v>-0.14697199999999999</v>
      </c>
      <c r="J1958">
        <v>2.1300599999999999E-2</v>
      </c>
      <c r="K1958" s="6">
        <v>1.3E-11</v>
      </c>
      <c r="L1958">
        <v>37359</v>
      </c>
    </row>
    <row r="1959" spans="1:12" x14ac:dyDescent="0.2">
      <c r="A1959" t="s">
        <v>816</v>
      </c>
      <c r="B1959" t="str">
        <f>VLOOKUP(Table2[[#This Row],[Metabolite ID]],Table18[],2,FALSE)</f>
        <v>Triglycerides in medium VLDL</v>
      </c>
      <c r="C1959">
        <v>8</v>
      </c>
      <c r="D1959">
        <v>19813529</v>
      </c>
      <c r="E1959" t="s">
        <v>994</v>
      </c>
      <c r="F1959" t="s">
        <v>892</v>
      </c>
      <c r="G1959" t="s">
        <v>893</v>
      </c>
      <c r="H1959">
        <v>0.98156299999999996</v>
      </c>
      <c r="I1959">
        <v>-0.17783099999999999</v>
      </c>
      <c r="J1959">
        <v>2.6251300000000002E-2</v>
      </c>
      <c r="K1959" s="6">
        <v>1.3E-11</v>
      </c>
      <c r="L1959">
        <v>37359</v>
      </c>
    </row>
    <row r="1960" spans="1:12" x14ac:dyDescent="0.2">
      <c r="A1960" t="s">
        <v>844</v>
      </c>
      <c r="B1960" t="str">
        <f>VLOOKUP(Table2[[#This Row],[Metabolite ID]],Table18[],2,FALSE)</f>
        <v>Phospholipids in small VLDL</v>
      </c>
      <c r="C1960">
        <v>6</v>
      </c>
      <c r="D1960">
        <v>160338775</v>
      </c>
      <c r="E1960" t="s">
        <v>1073</v>
      </c>
      <c r="F1960" t="s">
        <v>892</v>
      </c>
      <c r="G1960" t="s">
        <v>894</v>
      </c>
      <c r="H1960">
        <v>0.90212700000000001</v>
      </c>
      <c r="I1960">
        <v>-8.1982200000000005E-2</v>
      </c>
      <c r="J1960">
        <v>1.19303E-2</v>
      </c>
      <c r="K1960" s="6">
        <v>1.3E-11</v>
      </c>
      <c r="L1960">
        <v>37359</v>
      </c>
    </row>
    <row r="1961" spans="1:12" x14ac:dyDescent="0.2">
      <c r="A1961" t="s">
        <v>844</v>
      </c>
      <c r="B1961" t="str">
        <f>VLOOKUP(Table2[[#This Row],[Metabolite ID]],Table18[],2,FALSE)</f>
        <v>Phospholipids in small VLDL</v>
      </c>
      <c r="C1961">
        <v>15</v>
      </c>
      <c r="D1961">
        <v>44564692</v>
      </c>
      <c r="E1961" t="s">
        <v>1051</v>
      </c>
      <c r="F1961" t="s">
        <v>892</v>
      </c>
      <c r="G1961" t="s">
        <v>893</v>
      </c>
      <c r="H1961">
        <v>0.97103799999999996</v>
      </c>
      <c r="I1961">
        <v>-0.14752999999999999</v>
      </c>
      <c r="J1961">
        <v>2.1278999999999999E-2</v>
      </c>
      <c r="K1961" s="6">
        <v>1.3E-11</v>
      </c>
      <c r="L1961">
        <v>37359</v>
      </c>
    </row>
    <row r="1962" spans="1:12" x14ac:dyDescent="0.2">
      <c r="A1962" t="s">
        <v>851</v>
      </c>
      <c r="B1962" t="str">
        <f>VLOOKUP(Table2[[#This Row],[Metabolite ID]],Table18[],2,FALSE)</f>
        <v>Valine</v>
      </c>
      <c r="C1962">
        <v>16</v>
      </c>
      <c r="D1962">
        <v>70270907</v>
      </c>
      <c r="E1962" t="s">
        <v>4006</v>
      </c>
      <c r="F1962" t="s">
        <v>895</v>
      </c>
      <c r="G1962" t="s">
        <v>894</v>
      </c>
      <c r="H1962">
        <v>0.88412800000000002</v>
      </c>
      <c r="I1962">
        <v>7.6500600000000002E-2</v>
      </c>
      <c r="J1962">
        <v>1.1335599999999999E-2</v>
      </c>
      <c r="K1962" s="6">
        <v>1.3E-11</v>
      </c>
      <c r="L1962">
        <v>37359</v>
      </c>
    </row>
    <row r="1963" spans="1:12" x14ac:dyDescent="0.2">
      <c r="A1963" t="s">
        <v>856</v>
      </c>
      <c r="B1963" t="str">
        <f>VLOOKUP(Table2[[#This Row],[Metabolite ID]],Table18[],2,FALSE)</f>
        <v>Cholesteryl esters in very large HDL</v>
      </c>
      <c r="C1963">
        <v>4</v>
      </c>
      <c r="D1963">
        <v>103188709</v>
      </c>
      <c r="E1963" t="s">
        <v>990</v>
      </c>
      <c r="F1963" t="s">
        <v>894</v>
      </c>
      <c r="G1963" t="s">
        <v>895</v>
      </c>
      <c r="H1963">
        <v>0.92314499999999999</v>
      </c>
      <c r="I1963">
        <v>8.8527700000000001E-2</v>
      </c>
      <c r="J1963">
        <v>1.31615E-2</v>
      </c>
      <c r="K1963" s="6">
        <v>1.3E-11</v>
      </c>
      <c r="L1963">
        <v>37359</v>
      </c>
    </row>
    <row r="1964" spans="1:12" x14ac:dyDescent="0.2">
      <c r="A1964" t="s">
        <v>863</v>
      </c>
      <c r="B1964" t="str">
        <f>VLOOKUP(Table2[[#This Row],[Metabolite ID]],Table18[],2,FALSE)</f>
        <v>Cholesteryl esters in very large VLDL</v>
      </c>
      <c r="C1964">
        <v>6</v>
      </c>
      <c r="D1964">
        <v>160625299</v>
      </c>
      <c r="E1964" t="s">
        <v>1034</v>
      </c>
      <c r="F1964" t="s">
        <v>894</v>
      </c>
      <c r="G1964" t="s">
        <v>895</v>
      </c>
      <c r="H1964">
        <v>0.98946000000000001</v>
      </c>
      <c r="I1964">
        <v>0.248894</v>
      </c>
      <c r="J1964">
        <v>3.6647800000000001E-2</v>
      </c>
      <c r="K1964" s="6">
        <v>1.3E-11</v>
      </c>
      <c r="L1964">
        <v>37359</v>
      </c>
    </row>
    <row r="1965" spans="1:12" x14ac:dyDescent="0.2">
      <c r="A1965" t="s">
        <v>745</v>
      </c>
      <c r="B1965" t="str">
        <f>VLOOKUP(Table2[[#This Row],[Metabolite ID]],Table18[],2,FALSE)</f>
        <v>Apolipoprotein A1</v>
      </c>
      <c r="C1965">
        <v>19</v>
      </c>
      <c r="D1965">
        <v>11346155</v>
      </c>
      <c r="E1965" t="s">
        <v>3996</v>
      </c>
      <c r="F1965" t="s">
        <v>893</v>
      </c>
      <c r="G1965" t="s">
        <v>892</v>
      </c>
      <c r="H1965">
        <v>0.96515200000000001</v>
      </c>
      <c r="I1965">
        <v>0.12606300000000001</v>
      </c>
      <c r="J1965">
        <v>1.9295300000000001E-2</v>
      </c>
      <c r="K1965" s="6">
        <v>1.4E-11</v>
      </c>
      <c r="L1965">
        <v>37359</v>
      </c>
    </row>
    <row r="1966" spans="1:12" x14ac:dyDescent="0.2">
      <c r="A1966" t="s">
        <v>780</v>
      </c>
      <c r="B1966" t="str">
        <f>VLOOKUP(Table2[[#This Row],[Metabolite ID]],Table18[],2,FALSE)</f>
        <v>Triglycerides in large HDL</v>
      </c>
      <c r="C1966">
        <v>19</v>
      </c>
      <c r="D1966">
        <v>11347657</v>
      </c>
      <c r="E1966" t="s">
        <v>4007</v>
      </c>
      <c r="F1966" t="s">
        <v>894</v>
      </c>
      <c r="G1966" t="s">
        <v>895</v>
      </c>
      <c r="H1966">
        <v>0.96508000000000005</v>
      </c>
      <c r="I1966">
        <v>0.12678300000000001</v>
      </c>
      <c r="J1966">
        <v>1.92213E-2</v>
      </c>
      <c r="K1966" s="6">
        <v>1.4E-11</v>
      </c>
      <c r="L1966">
        <v>37359</v>
      </c>
    </row>
    <row r="1967" spans="1:12" x14ac:dyDescent="0.2">
      <c r="A1967" t="s">
        <v>830</v>
      </c>
      <c r="B1967" t="str">
        <f>VLOOKUP(Table2[[#This Row],[Metabolite ID]],Table18[],2,FALSE)</f>
        <v>Triglycerides in small HDL</v>
      </c>
      <c r="C1967">
        <v>1</v>
      </c>
      <c r="D1967">
        <v>62929892</v>
      </c>
      <c r="E1967" t="s">
        <v>1023</v>
      </c>
      <c r="F1967" t="s">
        <v>893</v>
      </c>
      <c r="G1967" t="s">
        <v>892</v>
      </c>
      <c r="H1967">
        <v>0.35951300000000003</v>
      </c>
      <c r="I1967">
        <v>-5.0636399999999998E-2</v>
      </c>
      <c r="J1967">
        <v>7.4129499999999997E-3</v>
      </c>
      <c r="K1967" s="6">
        <v>1.4E-11</v>
      </c>
      <c r="L1967">
        <v>37359</v>
      </c>
    </row>
    <row r="1968" spans="1:12" x14ac:dyDescent="0.2">
      <c r="A1968" t="s">
        <v>842</v>
      </c>
      <c r="B1968" t="str">
        <f>VLOOKUP(Table2[[#This Row],[Metabolite ID]],Table18[],2,FALSE)</f>
        <v>Total lipids in small VLDL</v>
      </c>
      <c r="C1968">
        <v>6</v>
      </c>
      <c r="D1968">
        <v>160338775</v>
      </c>
      <c r="E1968" t="s">
        <v>1073</v>
      </c>
      <c r="F1968" t="s">
        <v>892</v>
      </c>
      <c r="G1968" t="s">
        <v>894</v>
      </c>
      <c r="H1968">
        <v>0.90212700000000001</v>
      </c>
      <c r="I1968">
        <v>-8.18305E-2</v>
      </c>
      <c r="J1968">
        <v>1.19302E-2</v>
      </c>
      <c r="K1968" s="6">
        <v>1.4E-11</v>
      </c>
      <c r="L1968">
        <v>37359</v>
      </c>
    </row>
    <row r="1969" spans="1:12" x14ac:dyDescent="0.2">
      <c r="A1969" t="s">
        <v>780</v>
      </c>
      <c r="B1969" t="str">
        <f>VLOOKUP(Table2[[#This Row],[Metabolite ID]],Table18[],2,FALSE)</f>
        <v>Triglycerides in large HDL</v>
      </c>
      <c r="C1969">
        <v>18</v>
      </c>
      <c r="D1969">
        <v>46578242</v>
      </c>
      <c r="E1969" t="s">
        <v>1013</v>
      </c>
      <c r="F1969" t="s">
        <v>894</v>
      </c>
      <c r="G1969" t="s">
        <v>892</v>
      </c>
      <c r="H1969">
        <v>0.98857300000000004</v>
      </c>
      <c r="I1969">
        <v>-0.23075799999999999</v>
      </c>
      <c r="J1969">
        <v>3.5037199999999998E-2</v>
      </c>
      <c r="K1969" s="6">
        <v>1.5E-11</v>
      </c>
      <c r="L1969">
        <v>37359</v>
      </c>
    </row>
    <row r="1970" spans="1:12" x14ac:dyDescent="0.2">
      <c r="A1970" t="s">
        <v>789</v>
      </c>
      <c r="B1970" t="str">
        <f>VLOOKUP(Table2[[#This Row],[Metabolite ID]],Table18[],2,FALSE)</f>
        <v>Cholesteryl esters in large VLDL</v>
      </c>
      <c r="C1970">
        <v>6</v>
      </c>
      <c r="D1970">
        <v>160416770</v>
      </c>
      <c r="E1970" t="s">
        <v>4005</v>
      </c>
      <c r="F1970" t="s">
        <v>893</v>
      </c>
      <c r="G1970" t="s">
        <v>892</v>
      </c>
      <c r="H1970">
        <v>0.90653700000000004</v>
      </c>
      <c r="I1970">
        <v>-8.3431699999999998E-2</v>
      </c>
      <c r="J1970">
        <v>1.21919E-2</v>
      </c>
      <c r="K1970" s="6">
        <v>1.5E-11</v>
      </c>
      <c r="L1970">
        <v>37359</v>
      </c>
    </row>
    <row r="1971" spans="1:12" x14ac:dyDescent="0.2">
      <c r="A1971" t="s">
        <v>817</v>
      </c>
      <c r="B1971" t="str">
        <f>VLOOKUP(Table2[[#This Row],[Metabolite ID]],Table18[],2,FALSE)</f>
        <v>Phosphatidylcholines</v>
      </c>
      <c r="C1971">
        <v>2</v>
      </c>
      <c r="D1971">
        <v>20374158</v>
      </c>
      <c r="E1971" t="s">
        <v>3964</v>
      </c>
      <c r="F1971" t="s">
        <v>893</v>
      </c>
      <c r="G1971" t="s">
        <v>892</v>
      </c>
      <c r="H1971">
        <v>0.53058799999999995</v>
      </c>
      <c r="I1971">
        <v>4.6670499999999997E-2</v>
      </c>
      <c r="J1971">
        <v>7.0567099999999999E-3</v>
      </c>
      <c r="K1971" s="6">
        <v>1.5E-11</v>
      </c>
      <c r="L1971">
        <v>37359</v>
      </c>
    </row>
    <row r="1972" spans="1:12" x14ac:dyDescent="0.2">
      <c r="A1972" t="s">
        <v>823</v>
      </c>
      <c r="B1972" t="str">
        <f>VLOOKUP(Table2[[#This Row],[Metabolite ID]],Table18[],2,FALSE)</f>
        <v>Saturated fatty acids</v>
      </c>
      <c r="C1972">
        <v>8</v>
      </c>
      <c r="D1972">
        <v>19843579</v>
      </c>
      <c r="E1972" t="s">
        <v>4008</v>
      </c>
      <c r="F1972" t="s">
        <v>893</v>
      </c>
      <c r="G1972" t="s">
        <v>894</v>
      </c>
      <c r="H1972">
        <v>0.90913699999999997</v>
      </c>
      <c r="I1972">
        <v>8.3282800000000004E-2</v>
      </c>
      <c r="J1972">
        <v>1.2310700000000001E-2</v>
      </c>
      <c r="K1972" s="6">
        <v>1.5E-11</v>
      </c>
      <c r="L1972">
        <v>37359</v>
      </c>
    </row>
    <row r="1973" spans="1:12" x14ac:dyDescent="0.2">
      <c r="A1973" t="s">
        <v>841</v>
      </c>
      <c r="B1973" t="str">
        <f>VLOOKUP(Table2[[#This Row],[Metabolite ID]],Table18[],2,FALSE)</f>
        <v>Free cholesterol in small VLDL</v>
      </c>
      <c r="C1973">
        <v>11</v>
      </c>
      <c r="D1973">
        <v>116714293</v>
      </c>
      <c r="E1973" t="s">
        <v>3935</v>
      </c>
      <c r="F1973" t="s">
        <v>892</v>
      </c>
      <c r="G1973" t="s">
        <v>893</v>
      </c>
      <c r="H1973">
        <v>0.98784799999999995</v>
      </c>
      <c r="I1973">
        <v>-0.239209</v>
      </c>
      <c r="J1973">
        <v>3.4645000000000002E-2</v>
      </c>
      <c r="K1973" s="6">
        <v>1.5E-11</v>
      </c>
      <c r="L1973">
        <v>37359</v>
      </c>
    </row>
    <row r="1974" spans="1:12" x14ac:dyDescent="0.2">
      <c r="A1974" t="s">
        <v>844</v>
      </c>
      <c r="B1974" t="str">
        <f>VLOOKUP(Table2[[#This Row],[Metabolite ID]],Table18[],2,FALSE)</f>
        <v>Phospholipids in small VLDL</v>
      </c>
      <c r="C1974">
        <v>15</v>
      </c>
      <c r="D1974">
        <v>43360509</v>
      </c>
      <c r="E1974" t="s">
        <v>1049</v>
      </c>
      <c r="F1974" t="s">
        <v>1048</v>
      </c>
      <c r="G1974" t="s">
        <v>894</v>
      </c>
      <c r="H1974">
        <v>0.97171700000000005</v>
      </c>
      <c r="I1974">
        <v>-0.15107400000000001</v>
      </c>
      <c r="J1974">
        <v>2.2442199999999999E-2</v>
      </c>
      <c r="K1974" s="6">
        <v>1.5E-11</v>
      </c>
      <c r="L1974">
        <v>37359</v>
      </c>
    </row>
    <row r="1975" spans="1:12" x14ac:dyDescent="0.2">
      <c r="A1975" t="s">
        <v>845</v>
      </c>
      <c r="B1975" t="str">
        <f>VLOOKUP(Table2[[#This Row],[Metabolite ID]],Table18[],2,FALSE)</f>
        <v>Triglycerides in small VLDL</v>
      </c>
      <c r="C1975">
        <v>5</v>
      </c>
      <c r="D1975">
        <v>156399950</v>
      </c>
      <c r="E1975" t="s">
        <v>1029</v>
      </c>
      <c r="F1975" t="s">
        <v>892</v>
      </c>
      <c r="G1975" t="s">
        <v>893</v>
      </c>
      <c r="H1975">
        <v>0.36327300000000001</v>
      </c>
      <c r="I1975">
        <v>-4.7783600000000002E-2</v>
      </c>
      <c r="J1975">
        <v>7.2791399999999999E-3</v>
      </c>
      <c r="K1975" s="6">
        <v>1.5E-11</v>
      </c>
      <c r="L1975">
        <v>37359</v>
      </c>
    </row>
    <row r="1976" spans="1:12" x14ac:dyDescent="0.2">
      <c r="A1976" t="s">
        <v>859</v>
      </c>
      <c r="B1976" t="str">
        <f>VLOOKUP(Table2[[#This Row],[Metabolite ID]],Table18[],2,FALSE)</f>
        <v>Concentration of very large HDL particles</v>
      </c>
      <c r="C1976">
        <v>9</v>
      </c>
      <c r="D1976">
        <v>107669073</v>
      </c>
      <c r="E1976" t="s">
        <v>1000</v>
      </c>
      <c r="F1976" t="s">
        <v>895</v>
      </c>
      <c r="G1976" t="s">
        <v>894</v>
      </c>
      <c r="H1976">
        <v>0.86734699999999998</v>
      </c>
      <c r="I1976">
        <v>7.1792700000000001E-2</v>
      </c>
      <c r="J1976">
        <v>1.0854300000000001E-2</v>
      </c>
      <c r="K1976" s="6">
        <v>1.5E-11</v>
      </c>
      <c r="L1976">
        <v>37359</v>
      </c>
    </row>
    <row r="1977" spans="1:12" x14ac:dyDescent="0.2">
      <c r="A1977" t="s">
        <v>746</v>
      </c>
      <c r="B1977" t="str">
        <f>VLOOKUP(Table2[[#This Row],[Metabolite ID]],Table18[],2,FALSE)</f>
        <v>Apolipoprotein B</v>
      </c>
      <c r="C1977">
        <v>15</v>
      </c>
      <c r="D1977">
        <v>58683366</v>
      </c>
      <c r="E1977" t="s">
        <v>1080</v>
      </c>
      <c r="F1977" t="s">
        <v>892</v>
      </c>
      <c r="G1977" t="s">
        <v>893</v>
      </c>
      <c r="H1977">
        <v>0.38851599999999997</v>
      </c>
      <c r="I1977">
        <v>4.8886800000000001E-2</v>
      </c>
      <c r="J1977">
        <v>7.1880800000000003E-3</v>
      </c>
      <c r="K1977" s="6">
        <v>1.6E-11</v>
      </c>
      <c r="L1977">
        <v>37359</v>
      </c>
    </row>
    <row r="1978" spans="1:12" x14ac:dyDescent="0.2">
      <c r="A1978" t="s">
        <v>772</v>
      </c>
      <c r="B1978" t="str">
        <f>VLOOKUP(Table2[[#This Row],[Metabolite ID]],Table18[],2,FALSE)</f>
        <v>Triglycerides in LDL</v>
      </c>
      <c r="C1978">
        <v>6</v>
      </c>
      <c r="D1978">
        <v>161010118</v>
      </c>
      <c r="E1978" t="s">
        <v>1036</v>
      </c>
      <c r="F1978" t="s">
        <v>892</v>
      </c>
      <c r="G1978" t="s">
        <v>893</v>
      </c>
      <c r="H1978">
        <v>0.92162699999999997</v>
      </c>
      <c r="I1978">
        <v>8.4077700000000005E-2</v>
      </c>
      <c r="J1978">
        <v>1.3088300000000001E-2</v>
      </c>
      <c r="K1978" s="6">
        <v>1.6E-11</v>
      </c>
      <c r="L1978">
        <v>37359</v>
      </c>
    </row>
    <row r="1979" spans="1:12" x14ac:dyDescent="0.2">
      <c r="A1979" t="s">
        <v>814</v>
      </c>
      <c r="B1979" t="str">
        <f>VLOOKUP(Table2[[#This Row],[Metabolite ID]],Table18[],2,FALSE)</f>
        <v>Concentration of medium VLDL particles</v>
      </c>
      <c r="C1979">
        <v>6</v>
      </c>
      <c r="D1979">
        <v>160395286</v>
      </c>
      <c r="E1979" t="s">
        <v>1032</v>
      </c>
      <c r="F1979" t="s">
        <v>1031</v>
      </c>
      <c r="G1979" t="s">
        <v>892</v>
      </c>
      <c r="H1979">
        <v>0.90632900000000005</v>
      </c>
      <c r="I1979">
        <v>-8.2148399999999996E-2</v>
      </c>
      <c r="J1979">
        <v>1.20693E-2</v>
      </c>
      <c r="K1979" s="6">
        <v>1.6E-11</v>
      </c>
      <c r="L1979">
        <v>37359</v>
      </c>
    </row>
    <row r="1980" spans="1:12" x14ac:dyDescent="0.2">
      <c r="A1980" t="s">
        <v>816</v>
      </c>
      <c r="B1980" t="str">
        <f>VLOOKUP(Table2[[#This Row],[Metabolite ID]],Table18[],2,FALSE)</f>
        <v>Triglycerides in medium VLDL</v>
      </c>
      <c r="C1980">
        <v>6</v>
      </c>
      <c r="D1980">
        <v>43757082</v>
      </c>
      <c r="E1980" t="s">
        <v>1030</v>
      </c>
      <c r="F1980" t="s">
        <v>895</v>
      </c>
      <c r="G1980" t="s">
        <v>892</v>
      </c>
      <c r="H1980">
        <v>0.49925900000000001</v>
      </c>
      <c r="I1980">
        <v>-4.6156900000000001E-2</v>
      </c>
      <c r="J1980">
        <v>6.9732700000000002E-3</v>
      </c>
      <c r="K1980" s="6">
        <v>1.6E-11</v>
      </c>
      <c r="L1980">
        <v>37359</v>
      </c>
    </row>
    <row r="1981" spans="1:12" x14ac:dyDescent="0.2">
      <c r="A1981" t="s">
        <v>842</v>
      </c>
      <c r="B1981" t="str">
        <f>VLOOKUP(Table2[[#This Row],[Metabolite ID]],Table18[],2,FALSE)</f>
        <v>Total lipids in small VLDL</v>
      </c>
      <c r="C1981">
        <v>1</v>
      </c>
      <c r="D1981">
        <v>55505647</v>
      </c>
      <c r="E1981" t="s">
        <v>976</v>
      </c>
      <c r="F1981" t="s">
        <v>893</v>
      </c>
      <c r="G1981" t="s">
        <v>895</v>
      </c>
      <c r="H1981">
        <v>0.98227699999999996</v>
      </c>
      <c r="I1981">
        <v>0.17475499999999999</v>
      </c>
      <c r="J1981">
        <v>2.6737799999999999E-2</v>
      </c>
      <c r="K1981" s="6">
        <v>1.6E-11</v>
      </c>
      <c r="L1981">
        <v>37359</v>
      </c>
    </row>
    <row r="1982" spans="1:12" x14ac:dyDescent="0.2">
      <c r="A1982" t="s">
        <v>850</v>
      </c>
      <c r="B1982" t="str">
        <f>VLOOKUP(Table2[[#This Row],[Metabolite ID]],Table18[],2,FALSE)</f>
        <v>Degree of unsaturation</v>
      </c>
      <c r="C1982">
        <v>11</v>
      </c>
      <c r="D1982">
        <v>61657608</v>
      </c>
      <c r="E1982" t="s">
        <v>4009</v>
      </c>
      <c r="F1982" t="s">
        <v>894</v>
      </c>
      <c r="G1982" t="s">
        <v>895</v>
      </c>
      <c r="H1982">
        <v>0.66341399999999995</v>
      </c>
      <c r="I1982">
        <v>-6.42065E-2</v>
      </c>
      <c r="J1982">
        <v>9.4247099999999993E-3</v>
      </c>
      <c r="K1982" s="6">
        <v>1.6E-11</v>
      </c>
      <c r="L1982">
        <v>37359</v>
      </c>
    </row>
    <row r="1983" spans="1:12" x14ac:dyDescent="0.2">
      <c r="A1983" t="s">
        <v>853</v>
      </c>
      <c r="B1983" t="str">
        <f>VLOOKUP(Table2[[#This Row],[Metabolite ID]],Table18[],2,FALSE)</f>
        <v>Average diameter for VLDL particles</v>
      </c>
      <c r="C1983">
        <v>11</v>
      </c>
      <c r="D1983">
        <v>116916060</v>
      </c>
      <c r="E1983" t="s">
        <v>3965</v>
      </c>
      <c r="F1983" t="s">
        <v>893</v>
      </c>
      <c r="G1983" t="s">
        <v>894</v>
      </c>
      <c r="H1983">
        <v>0.98758800000000002</v>
      </c>
      <c r="I1983">
        <v>-0.24010000000000001</v>
      </c>
      <c r="J1983">
        <v>3.52745E-2</v>
      </c>
      <c r="K1983" s="6">
        <v>1.6E-11</v>
      </c>
      <c r="L1983">
        <v>37359</v>
      </c>
    </row>
    <row r="1984" spans="1:12" x14ac:dyDescent="0.2">
      <c r="A1984" t="s">
        <v>856</v>
      </c>
      <c r="B1984" t="str">
        <f>VLOOKUP(Table2[[#This Row],[Metabolite ID]],Table18[],2,FALSE)</f>
        <v>Cholesteryl esters in very large HDL</v>
      </c>
      <c r="C1984">
        <v>17</v>
      </c>
      <c r="D1984">
        <v>16833750</v>
      </c>
      <c r="E1984" t="s">
        <v>3987</v>
      </c>
      <c r="F1984" t="s">
        <v>893</v>
      </c>
      <c r="G1984" t="s">
        <v>892</v>
      </c>
      <c r="H1984">
        <v>0.89465099999999997</v>
      </c>
      <c r="I1984">
        <v>7.6142500000000002E-2</v>
      </c>
      <c r="J1984">
        <v>1.1506000000000001E-2</v>
      </c>
      <c r="K1984" s="6">
        <v>1.6E-11</v>
      </c>
      <c r="L1984">
        <v>37359</v>
      </c>
    </row>
    <row r="1985" spans="1:12" x14ac:dyDescent="0.2">
      <c r="A1985" t="s">
        <v>872</v>
      </c>
      <c r="B1985" t="str">
        <f>VLOOKUP(Table2[[#This Row],[Metabolite ID]],Table18[],2,FALSE)</f>
        <v>Total lipids in very small VLDL</v>
      </c>
      <c r="C1985">
        <v>15</v>
      </c>
      <c r="D1985">
        <v>44027885</v>
      </c>
      <c r="E1985" t="s">
        <v>1050</v>
      </c>
      <c r="F1985" t="s">
        <v>895</v>
      </c>
      <c r="G1985" t="s">
        <v>894</v>
      </c>
      <c r="H1985">
        <v>0.97276700000000005</v>
      </c>
      <c r="I1985">
        <v>-0.147818</v>
      </c>
      <c r="J1985">
        <v>2.1748699999999999E-2</v>
      </c>
      <c r="K1985" s="6">
        <v>1.6E-11</v>
      </c>
      <c r="L1985">
        <v>37359</v>
      </c>
    </row>
    <row r="1986" spans="1:12" x14ac:dyDescent="0.2">
      <c r="A1986" t="s">
        <v>829</v>
      </c>
      <c r="B1986" t="str">
        <f>VLOOKUP(Table2[[#This Row],[Metabolite ID]],Table18[],2,FALSE)</f>
        <v>Phospholipids in small HDL</v>
      </c>
      <c r="C1986">
        <v>19</v>
      </c>
      <c r="D1986">
        <v>11192193</v>
      </c>
      <c r="E1986" t="s">
        <v>984</v>
      </c>
      <c r="F1986" t="s">
        <v>892</v>
      </c>
      <c r="G1986" t="s">
        <v>895</v>
      </c>
      <c r="H1986">
        <v>0.87976399999999999</v>
      </c>
      <c r="I1986">
        <v>-7.2893899999999998E-2</v>
      </c>
      <c r="J1986">
        <v>1.0822999999999999E-2</v>
      </c>
      <c r="K1986" s="6">
        <v>1.6999999999999999E-11</v>
      </c>
      <c r="L1986">
        <v>37359</v>
      </c>
    </row>
    <row r="1987" spans="1:12" x14ac:dyDescent="0.2">
      <c r="A1987" t="s">
        <v>839</v>
      </c>
      <c r="B1987" t="str">
        <f>VLOOKUP(Table2[[#This Row],[Metabolite ID]],Table18[],2,FALSE)</f>
        <v>Cholesterol in small VLDL</v>
      </c>
      <c r="C1987">
        <v>8</v>
      </c>
      <c r="D1987">
        <v>19936687</v>
      </c>
      <c r="E1987" t="s">
        <v>997</v>
      </c>
      <c r="F1987" t="s">
        <v>892</v>
      </c>
      <c r="G1987" t="s">
        <v>893</v>
      </c>
      <c r="H1987">
        <v>0.80356399999999994</v>
      </c>
      <c r="I1987">
        <v>6.0405399999999998E-2</v>
      </c>
      <c r="J1987">
        <v>9.0777600000000007E-3</v>
      </c>
      <c r="K1987" s="6">
        <v>1.6999999999999999E-11</v>
      </c>
      <c r="L1987">
        <v>37359</v>
      </c>
    </row>
    <row r="1988" spans="1:12" x14ac:dyDescent="0.2">
      <c r="A1988" t="s">
        <v>843</v>
      </c>
      <c r="B1988" t="str">
        <f>VLOOKUP(Table2[[#This Row],[Metabolite ID]],Table18[],2,FALSE)</f>
        <v>Concentration of small VLDL particles</v>
      </c>
      <c r="C1988">
        <v>15</v>
      </c>
      <c r="D1988">
        <v>44564692</v>
      </c>
      <c r="E1988" t="s">
        <v>1051</v>
      </c>
      <c r="F1988" t="s">
        <v>892</v>
      </c>
      <c r="G1988" t="s">
        <v>893</v>
      </c>
      <c r="H1988">
        <v>0.97103799999999996</v>
      </c>
      <c r="I1988">
        <v>-0.14663799999999999</v>
      </c>
      <c r="J1988">
        <v>2.1279699999999999E-2</v>
      </c>
      <c r="K1988" s="6">
        <v>1.6999999999999999E-11</v>
      </c>
      <c r="L1988">
        <v>37359</v>
      </c>
    </row>
    <row r="1989" spans="1:12" x14ac:dyDescent="0.2">
      <c r="A1989" t="s">
        <v>790</v>
      </c>
      <c r="B1989" t="str">
        <f>VLOOKUP(Table2[[#This Row],[Metabolite ID]],Table18[],2,FALSE)</f>
        <v>Free cholesterol in large VLDL</v>
      </c>
      <c r="C1989">
        <v>11</v>
      </c>
      <c r="D1989">
        <v>116982312</v>
      </c>
      <c r="E1989" t="s">
        <v>4000</v>
      </c>
      <c r="F1989" t="s">
        <v>895</v>
      </c>
      <c r="G1989" t="s">
        <v>892</v>
      </c>
      <c r="H1989">
        <v>0.98922500000000002</v>
      </c>
      <c r="I1989">
        <v>-0.266536</v>
      </c>
      <c r="J1989">
        <v>3.9014600000000003E-2</v>
      </c>
      <c r="K1989" s="6">
        <v>1.7999999999999999E-11</v>
      </c>
      <c r="L1989">
        <v>37359</v>
      </c>
    </row>
    <row r="1990" spans="1:12" x14ac:dyDescent="0.2">
      <c r="A1990" t="s">
        <v>810</v>
      </c>
      <c r="B1990" t="str">
        <f>VLOOKUP(Table2[[#This Row],[Metabolite ID]],Table18[],2,FALSE)</f>
        <v>Cholesterol in medium VLDL</v>
      </c>
      <c r="C1990">
        <v>8</v>
      </c>
      <c r="D1990">
        <v>19813529</v>
      </c>
      <c r="E1990" t="s">
        <v>994</v>
      </c>
      <c r="F1990" t="s">
        <v>892</v>
      </c>
      <c r="G1990" t="s">
        <v>893</v>
      </c>
      <c r="H1990">
        <v>0.98156299999999996</v>
      </c>
      <c r="I1990">
        <v>-0.17677000000000001</v>
      </c>
      <c r="J1990">
        <v>2.6261099999999999E-2</v>
      </c>
      <c r="K1990" s="6">
        <v>1.7999999999999999E-11</v>
      </c>
      <c r="L1990">
        <v>37359</v>
      </c>
    </row>
    <row r="1991" spans="1:12" x14ac:dyDescent="0.2">
      <c r="A1991" t="s">
        <v>860</v>
      </c>
      <c r="B1991" t="str">
        <f>VLOOKUP(Table2[[#This Row],[Metabolite ID]],Table18[],2,FALSE)</f>
        <v>Phospholipids in very large HDL</v>
      </c>
      <c r="C1991">
        <v>2</v>
      </c>
      <c r="D1991">
        <v>21226560</v>
      </c>
      <c r="E1991" t="s">
        <v>988</v>
      </c>
      <c r="F1991" t="s">
        <v>892</v>
      </c>
      <c r="G1991" t="s">
        <v>893</v>
      </c>
      <c r="H1991">
        <v>0.205952</v>
      </c>
      <c r="I1991">
        <v>5.7778900000000001E-2</v>
      </c>
      <c r="J1991">
        <v>8.5855700000000007E-3</v>
      </c>
      <c r="K1991" s="6">
        <v>1.7999999999999999E-11</v>
      </c>
      <c r="L1991">
        <v>37359</v>
      </c>
    </row>
    <row r="1992" spans="1:12" x14ac:dyDescent="0.2">
      <c r="A1992" t="s">
        <v>873</v>
      </c>
      <c r="B1992" t="str">
        <f>VLOOKUP(Table2[[#This Row],[Metabolite ID]],Table18[],2,FALSE)</f>
        <v>Concentration of very small VLDL particles</v>
      </c>
      <c r="C1992">
        <v>7</v>
      </c>
      <c r="D1992">
        <v>73019074</v>
      </c>
      <c r="E1992" t="s">
        <v>3960</v>
      </c>
      <c r="F1992" t="s">
        <v>895</v>
      </c>
      <c r="G1992" t="s">
        <v>894</v>
      </c>
      <c r="H1992">
        <v>4.3807600000000002E-2</v>
      </c>
      <c r="I1992">
        <v>0.11358500000000001</v>
      </c>
      <c r="J1992">
        <v>1.7129599999999998E-2</v>
      </c>
      <c r="K1992" s="6">
        <v>1.7999999999999999E-11</v>
      </c>
      <c r="L1992">
        <v>37359</v>
      </c>
    </row>
    <row r="1993" spans="1:12" x14ac:dyDescent="0.2">
      <c r="A1993" t="s">
        <v>754</v>
      </c>
      <c r="B1993" t="str">
        <f>VLOOKUP(Table2[[#This Row],[Metabolite ID]],Table18[],2,FALSE)</f>
        <v>Glutamine</v>
      </c>
      <c r="C1993">
        <v>1</v>
      </c>
      <c r="D1993">
        <v>214150445</v>
      </c>
      <c r="E1993" t="s">
        <v>4010</v>
      </c>
      <c r="F1993" t="s">
        <v>895</v>
      </c>
      <c r="G1993" t="s">
        <v>892</v>
      </c>
      <c r="H1993">
        <v>0.96436299999999997</v>
      </c>
      <c r="I1993">
        <v>-0.12848100000000001</v>
      </c>
      <c r="J1993">
        <v>1.9291800000000001E-2</v>
      </c>
      <c r="K1993" s="6">
        <v>1.8999999999999999E-11</v>
      </c>
      <c r="L1993">
        <v>37359</v>
      </c>
    </row>
    <row r="1994" spans="1:12" x14ac:dyDescent="0.2">
      <c r="A1994" t="s">
        <v>792</v>
      </c>
      <c r="B1994" t="str">
        <f>VLOOKUP(Table2[[#This Row],[Metabolite ID]],Table18[],2,FALSE)</f>
        <v>Concentration of large VLDL particles</v>
      </c>
      <c r="C1994">
        <v>15</v>
      </c>
      <c r="D1994">
        <v>43360509</v>
      </c>
      <c r="E1994" t="s">
        <v>1049</v>
      </c>
      <c r="F1994" t="s">
        <v>1048</v>
      </c>
      <c r="G1994" t="s">
        <v>894</v>
      </c>
      <c r="H1994">
        <v>0.97171600000000002</v>
      </c>
      <c r="I1994">
        <v>-0.15024499999999999</v>
      </c>
      <c r="J1994">
        <v>2.24812E-2</v>
      </c>
      <c r="K1994" s="6">
        <v>1.8999999999999999E-11</v>
      </c>
      <c r="L1994">
        <v>37359</v>
      </c>
    </row>
    <row r="1995" spans="1:12" x14ac:dyDescent="0.2">
      <c r="A1995" t="s">
        <v>810</v>
      </c>
      <c r="B1995" t="str">
        <f>VLOOKUP(Table2[[#This Row],[Metabolite ID]],Table18[],2,FALSE)</f>
        <v>Cholesterol in medium VLDL</v>
      </c>
      <c r="C1995">
        <v>6</v>
      </c>
      <c r="D1995">
        <v>160964135</v>
      </c>
      <c r="E1995" t="s">
        <v>1035</v>
      </c>
      <c r="F1995" t="s">
        <v>895</v>
      </c>
      <c r="G1995" t="s">
        <v>894</v>
      </c>
      <c r="H1995">
        <v>0.92884800000000001</v>
      </c>
      <c r="I1995">
        <v>-9.0019000000000002E-2</v>
      </c>
      <c r="J1995">
        <v>1.3625E-2</v>
      </c>
      <c r="K1995" s="6">
        <v>1.8999999999999999E-11</v>
      </c>
      <c r="L1995">
        <v>37359</v>
      </c>
    </row>
    <row r="1996" spans="1:12" x14ac:dyDescent="0.2">
      <c r="A1996" t="s">
        <v>810</v>
      </c>
      <c r="B1996" t="str">
        <f>VLOOKUP(Table2[[#This Row],[Metabolite ID]],Table18[],2,FALSE)</f>
        <v>Cholesterol in medium VLDL</v>
      </c>
      <c r="C1996">
        <v>11</v>
      </c>
      <c r="D1996">
        <v>117175658</v>
      </c>
      <c r="E1996" t="s">
        <v>1047</v>
      </c>
      <c r="F1996" t="s">
        <v>893</v>
      </c>
      <c r="G1996" t="s">
        <v>892</v>
      </c>
      <c r="H1996">
        <v>0.97366900000000001</v>
      </c>
      <c r="I1996">
        <v>-0.14613999999999999</v>
      </c>
      <c r="J1996">
        <v>2.2163100000000002E-2</v>
      </c>
      <c r="K1996" s="6">
        <v>1.8999999999999999E-11</v>
      </c>
      <c r="L1996">
        <v>37359</v>
      </c>
    </row>
    <row r="1997" spans="1:12" x14ac:dyDescent="0.2">
      <c r="A1997" t="s">
        <v>867</v>
      </c>
      <c r="B1997" t="str">
        <f>VLOOKUP(Table2[[#This Row],[Metabolite ID]],Table18[],2,FALSE)</f>
        <v>Phospholipids in very large VLDL</v>
      </c>
      <c r="C1997">
        <v>7</v>
      </c>
      <c r="D1997">
        <v>73019074</v>
      </c>
      <c r="E1997" t="s">
        <v>3960</v>
      </c>
      <c r="F1997" t="s">
        <v>895</v>
      </c>
      <c r="G1997" t="s">
        <v>894</v>
      </c>
      <c r="H1997">
        <v>4.3807600000000002E-2</v>
      </c>
      <c r="I1997">
        <v>0.112357</v>
      </c>
      <c r="J1997">
        <v>1.7165900000000001E-2</v>
      </c>
      <c r="K1997" s="6">
        <v>1.8999999999999999E-11</v>
      </c>
      <c r="L1997">
        <v>37359</v>
      </c>
    </row>
    <row r="1998" spans="1:12" x14ac:dyDescent="0.2">
      <c r="A1998" t="s">
        <v>776</v>
      </c>
      <c r="B1998" t="str">
        <f>VLOOKUP(Table2[[#This Row],[Metabolite ID]],Table18[],2,FALSE)</f>
        <v>Free cholesterol in large HDL</v>
      </c>
      <c r="C1998">
        <v>5</v>
      </c>
      <c r="D1998">
        <v>55861894</v>
      </c>
      <c r="E1998" t="s">
        <v>1028</v>
      </c>
      <c r="F1998" t="s">
        <v>893</v>
      </c>
      <c r="G1998" t="s">
        <v>892</v>
      </c>
      <c r="H1998">
        <v>0.80089999999999995</v>
      </c>
      <c r="I1998">
        <v>5.9499200000000002E-2</v>
      </c>
      <c r="J1998">
        <v>8.8470400000000005E-3</v>
      </c>
      <c r="K1998" s="6">
        <v>1.9999999999999999E-11</v>
      </c>
      <c r="L1998">
        <v>37359</v>
      </c>
    </row>
    <row r="1999" spans="1:12" x14ac:dyDescent="0.2">
      <c r="A1999" t="s">
        <v>776</v>
      </c>
      <c r="B1999" t="str">
        <f>VLOOKUP(Table2[[#This Row],[Metabolite ID]],Table18[],2,FALSE)</f>
        <v>Free cholesterol in large HDL</v>
      </c>
      <c r="C1999">
        <v>11</v>
      </c>
      <c r="D1999">
        <v>117042408</v>
      </c>
      <c r="E1999" t="s">
        <v>3995</v>
      </c>
      <c r="F1999" t="s">
        <v>894</v>
      </c>
      <c r="G1999" t="s">
        <v>895</v>
      </c>
      <c r="H1999">
        <v>0.98809800000000003</v>
      </c>
      <c r="I1999">
        <v>-0.21875700000000001</v>
      </c>
      <c r="J1999">
        <v>3.2695599999999998E-2</v>
      </c>
      <c r="K1999" s="6">
        <v>1.9999999999999999E-11</v>
      </c>
      <c r="L1999">
        <v>37359</v>
      </c>
    </row>
    <row r="2000" spans="1:12" x14ac:dyDescent="0.2">
      <c r="A2000" t="s">
        <v>792</v>
      </c>
      <c r="B2000" t="str">
        <f>VLOOKUP(Table2[[#This Row],[Metabolite ID]],Table18[],2,FALSE)</f>
        <v>Concentration of large VLDL particles</v>
      </c>
      <c r="C2000">
        <v>11</v>
      </c>
      <c r="D2000">
        <v>61581764</v>
      </c>
      <c r="E2000" t="s">
        <v>1046</v>
      </c>
      <c r="F2000" t="s">
        <v>895</v>
      </c>
      <c r="G2000" t="s">
        <v>894</v>
      </c>
      <c r="H2000">
        <v>0.69042499999999996</v>
      </c>
      <c r="I2000">
        <v>-5.2492799999999999E-2</v>
      </c>
      <c r="J2000">
        <v>7.56261E-3</v>
      </c>
      <c r="K2000" s="6">
        <v>1.9999999999999999E-11</v>
      </c>
      <c r="L2000">
        <v>37359</v>
      </c>
    </row>
    <row r="2001" spans="1:12" x14ac:dyDescent="0.2">
      <c r="A2001" t="s">
        <v>837</v>
      </c>
      <c r="B2001" t="str">
        <f>VLOOKUP(Table2[[#This Row],[Metabolite ID]],Table18[],2,FALSE)</f>
        <v>Triglycerides in small LDL</v>
      </c>
      <c r="C2001">
        <v>19</v>
      </c>
      <c r="D2001">
        <v>8429323</v>
      </c>
      <c r="E2001" t="s">
        <v>1017</v>
      </c>
      <c r="F2001" t="s">
        <v>893</v>
      </c>
      <c r="G2001" t="s">
        <v>892</v>
      </c>
      <c r="H2001">
        <v>0.980379</v>
      </c>
      <c r="I2001">
        <v>0.16808699999999999</v>
      </c>
      <c r="J2001">
        <v>2.55167E-2</v>
      </c>
      <c r="K2001" s="6">
        <v>1.9999999999999999E-11</v>
      </c>
      <c r="L2001">
        <v>37359</v>
      </c>
    </row>
    <row r="2002" spans="1:12" x14ac:dyDescent="0.2">
      <c r="A2002" t="s">
        <v>845</v>
      </c>
      <c r="B2002" t="str">
        <f>VLOOKUP(Table2[[#This Row],[Metabolite ID]],Table18[],2,FALSE)</f>
        <v>Triglycerides in small VLDL</v>
      </c>
      <c r="C2002">
        <v>2</v>
      </c>
      <c r="D2002">
        <v>165528876</v>
      </c>
      <c r="E2002" t="s">
        <v>3956</v>
      </c>
      <c r="F2002" t="s">
        <v>894</v>
      </c>
      <c r="G2002" t="s">
        <v>895</v>
      </c>
      <c r="H2002">
        <v>0.60847899999999999</v>
      </c>
      <c r="I2002">
        <v>4.94133E-2</v>
      </c>
      <c r="J2002">
        <v>7.1493700000000004E-3</v>
      </c>
      <c r="K2002" s="6">
        <v>1.9999999999999999E-11</v>
      </c>
      <c r="L2002">
        <v>37359</v>
      </c>
    </row>
    <row r="2003" spans="1:12" x14ac:dyDescent="0.2">
      <c r="A2003" t="s">
        <v>846</v>
      </c>
      <c r="B2003" t="str">
        <f>VLOOKUP(Table2[[#This Row],[Metabolite ID]],Table18[],2,FALSE)</f>
        <v>Total cholines</v>
      </c>
      <c r="C2003">
        <v>2</v>
      </c>
      <c r="D2003">
        <v>21190209</v>
      </c>
      <c r="E2003" t="s">
        <v>3895</v>
      </c>
      <c r="F2003" t="s">
        <v>894</v>
      </c>
      <c r="G2003" t="s">
        <v>895</v>
      </c>
      <c r="H2003">
        <v>0.94618000000000002</v>
      </c>
      <c r="I2003">
        <v>0.10775700000000001</v>
      </c>
      <c r="J2003">
        <v>1.6105399999999999E-2</v>
      </c>
      <c r="K2003" s="6">
        <v>1.9999999999999999E-11</v>
      </c>
      <c r="L2003">
        <v>37359</v>
      </c>
    </row>
    <row r="2004" spans="1:12" x14ac:dyDescent="0.2">
      <c r="A2004" t="s">
        <v>847</v>
      </c>
      <c r="B2004" t="str">
        <f>VLOOKUP(Table2[[#This Row],[Metabolite ID]],Table18[],2,FALSE)</f>
        <v>Total fatty acids</v>
      </c>
      <c r="C2004">
        <v>2</v>
      </c>
      <c r="D2004">
        <v>20372409</v>
      </c>
      <c r="E2004" t="s">
        <v>1101</v>
      </c>
      <c r="F2004" t="s">
        <v>893</v>
      </c>
      <c r="G2004" t="s">
        <v>892</v>
      </c>
      <c r="H2004">
        <v>0.53378700000000001</v>
      </c>
      <c r="I2004">
        <v>4.6786500000000002E-2</v>
      </c>
      <c r="J2004">
        <v>7.0310800000000003E-3</v>
      </c>
      <c r="K2004" s="6">
        <v>1.9999999999999999E-11</v>
      </c>
      <c r="L2004">
        <v>37359</v>
      </c>
    </row>
    <row r="2005" spans="1:12" x14ac:dyDescent="0.2">
      <c r="A2005" t="s">
        <v>847</v>
      </c>
      <c r="B2005" t="str">
        <f>VLOOKUP(Table2[[#This Row],[Metabolite ID]],Table18[],2,FALSE)</f>
        <v>Total fatty acids</v>
      </c>
      <c r="C2005">
        <v>9</v>
      </c>
      <c r="D2005">
        <v>107665739</v>
      </c>
      <c r="E2005" t="s">
        <v>3951</v>
      </c>
      <c r="F2005" t="s">
        <v>893</v>
      </c>
      <c r="G2005" t="s">
        <v>892</v>
      </c>
      <c r="H2005">
        <v>0.74949600000000005</v>
      </c>
      <c r="I2005">
        <v>5.3591100000000003E-2</v>
      </c>
      <c r="J2005">
        <v>8.1712E-3</v>
      </c>
      <c r="K2005" s="6">
        <v>1.9999999999999999E-11</v>
      </c>
      <c r="L2005">
        <v>37359</v>
      </c>
    </row>
    <row r="2006" spans="1:12" x14ac:dyDescent="0.2">
      <c r="A2006" t="s">
        <v>854</v>
      </c>
      <c r="B2006" t="str">
        <f>VLOOKUP(Table2[[#This Row],[Metabolite ID]],Table18[],2,FALSE)</f>
        <v>Triglycerides in VLDL</v>
      </c>
      <c r="C2006">
        <v>5</v>
      </c>
      <c r="D2006">
        <v>156399950</v>
      </c>
      <c r="E2006" t="s">
        <v>1029</v>
      </c>
      <c r="F2006" t="s">
        <v>892</v>
      </c>
      <c r="G2006" t="s">
        <v>893</v>
      </c>
      <c r="H2006">
        <v>0.36327300000000001</v>
      </c>
      <c r="I2006">
        <v>-4.7613500000000003E-2</v>
      </c>
      <c r="J2006">
        <v>7.2836999999999997E-3</v>
      </c>
      <c r="K2006" s="6">
        <v>1.9999999999999999E-11</v>
      </c>
      <c r="L2006">
        <v>37359</v>
      </c>
    </row>
    <row r="2007" spans="1:12" x14ac:dyDescent="0.2">
      <c r="A2007" t="s">
        <v>858</v>
      </c>
      <c r="B2007" t="str">
        <f>VLOOKUP(Table2[[#This Row],[Metabolite ID]],Table18[],2,FALSE)</f>
        <v>Total lipids in very large HDL</v>
      </c>
      <c r="C2007">
        <v>4</v>
      </c>
      <c r="D2007">
        <v>103188709</v>
      </c>
      <c r="E2007" t="s">
        <v>990</v>
      </c>
      <c r="F2007" t="s">
        <v>894</v>
      </c>
      <c r="G2007" t="s">
        <v>895</v>
      </c>
      <c r="H2007">
        <v>0.92314499999999999</v>
      </c>
      <c r="I2007">
        <v>8.6219299999999999E-2</v>
      </c>
      <c r="J2007">
        <v>1.31387E-2</v>
      </c>
      <c r="K2007" s="6">
        <v>1.9999999999999999E-11</v>
      </c>
      <c r="L2007">
        <v>37359</v>
      </c>
    </row>
    <row r="2008" spans="1:12" x14ac:dyDescent="0.2">
      <c r="A2008" t="s">
        <v>791</v>
      </c>
      <c r="B2008" t="str">
        <f>VLOOKUP(Table2[[#This Row],[Metabolite ID]],Table18[],2,FALSE)</f>
        <v>Total lipids in large VLDL</v>
      </c>
      <c r="C2008">
        <v>15</v>
      </c>
      <c r="D2008">
        <v>43360509</v>
      </c>
      <c r="E2008" t="s">
        <v>1049</v>
      </c>
      <c r="F2008" t="s">
        <v>1048</v>
      </c>
      <c r="G2008" t="s">
        <v>894</v>
      </c>
      <c r="H2008">
        <v>0.97171600000000002</v>
      </c>
      <c r="I2008">
        <v>-0.15002699999999999</v>
      </c>
      <c r="J2008">
        <v>2.2481299999999999E-2</v>
      </c>
      <c r="K2008" s="6">
        <v>2.0999999999999999E-11</v>
      </c>
      <c r="L2008">
        <v>37359</v>
      </c>
    </row>
    <row r="2009" spans="1:12" x14ac:dyDescent="0.2">
      <c r="A2009" t="s">
        <v>796</v>
      </c>
      <c r="B2009" t="str">
        <f>VLOOKUP(Table2[[#This Row],[Metabolite ID]],Table18[],2,FALSE)</f>
        <v>Cholesteryl esters in medium HDL</v>
      </c>
      <c r="C2009">
        <v>18</v>
      </c>
      <c r="D2009">
        <v>47169815</v>
      </c>
      <c r="E2009" t="s">
        <v>983</v>
      </c>
      <c r="F2009" t="s">
        <v>892</v>
      </c>
      <c r="G2009" t="s">
        <v>895</v>
      </c>
      <c r="H2009">
        <v>0.189639</v>
      </c>
      <c r="I2009">
        <v>-6.05855E-2</v>
      </c>
      <c r="J2009">
        <v>9.0299899999999999E-3</v>
      </c>
      <c r="K2009" s="6">
        <v>2.0999999999999999E-11</v>
      </c>
      <c r="L2009">
        <v>37359</v>
      </c>
    </row>
    <row r="2010" spans="1:12" x14ac:dyDescent="0.2">
      <c r="A2010" t="s">
        <v>757</v>
      </c>
      <c r="B2010" t="str">
        <f>VLOOKUP(Table2[[#This Row],[Metabolite ID]],Table18[],2,FALSE)</f>
        <v>HDL cholesterol</v>
      </c>
      <c r="C2010">
        <v>8</v>
      </c>
      <c r="D2010">
        <v>19874862</v>
      </c>
      <c r="E2010" t="s">
        <v>3973</v>
      </c>
      <c r="F2010" t="s">
        <v>893</v>
      </c>
      <c r="G2010" t="s">
        <v>892</v>
      </c>
      <c r="H2010">
        <v>0.97295100000000001</v>
      </c>
      <c r="I2010">
        <v>0.14865800000000001</v>
      </c>
      <c r="J2010">
        <v>2.2114499999999999E-2</v>
      </c>
      <c r="K2010" s="6">
        <v>2.2000000000000002E-11</v>
      </c>
      <c r="L2010">
        <v>37359</v>
      </c>
    </row>
    <row r="2011" spans="1:12" x14ac:dyDescent="0.2">
      <c r="A2011" t="s">
        <v>792</v>
      </c>
      <c r="B2011" t="str">
        <f>VLOOKUP(Table2[[#This Row],[Metabolite ID]],Table18[],2,FALSE)</f>
        <v>Concentration of large VLDL particles</v>
      </c>
      <c r="C2011">
        <v>17</v>
      </c>
      <c r="D2011">
        <v>41926126</v>
      </c>
      <c r="E2011" t="s">
        <v>1012</v>
      </c>
      <c r="F2011" t="s">
        <v>894</v>
      </c>
      <c r="G2011" t="s">
        <v>895</v>
      </c>
      <c r="H2011">
        <v>0.96820399999999995</v>
      </c>
      <c r="I2011">
        <v>-0.135434</v>
      </c>
      <c r="J2011">
        <v>2.0217300000000001E-2</v>
      </c>
      <c r="K2011" s="6">
        <v>2.2000000000000002E-11</v>
      </c>
      <c r="L2011">
        <v>37359</v>
      </c>
    </row>
    <row r="2012" spans="1:12" x14ac:dyDescent="0.2">
      <c r="A2012" t="s">
        <v>794</v>
      </c>
      <c r="B2012" t="str">
        <f>VLOOKUP(Table2[[#This Row],[Metabolite ID]],Table18[],2,FALSE)</f>
        <v>Triglycerides in large VLDL</v>
      </c>
      <c r="C2012">
        <v>11</v>
      </c>
      <c r="D2012">
        <v>116982312</v>
      </c>
      <c r="E2012" t="s">
        <v>4000</v>
      </c>
      <c r="F2012" t="s">
        <v>895</v>
      </c>
      <c r="G2012" t="s">
        <v>892</v>
      </c>
      <c r="H2012">
        <v>0.98922399999999999</v>
      </c>
      <c r="I2012">
        <v>-0.26629199999999997</v>
      </c>
      <c r="J2012">
        <v>3.9009000000000002E-2</v>
      </c>
      <c r="K2012" s="6">
        <v>2.2000000000000002E-11</v>
      </c>
      <c r="L2012">
        <v>37359</v>
      </c>
    </row>
    <row r="2013" spans="1:12" x14ac:dyDescent="0.2">
      <c r="A2013" t="s">
        <v>857</v>
      </c>
      <c r="B2013" t="str">
        <f>VLOOKUP(Table2[[#This Row],[Metabolite ID]],Table18[],2,FALSE)</f>
        <v>Free cholesterol in very large HDL</v>
      </c>
      <c r="C2013">
        <v>9</v>
      </c>
      <c r="D2013">
        <v>107669073</v>
      </c>
      <c r="E2013" t="s">
        <v>1000</v>
      </c>
      <c r="F2013" t="s">
        <v>895</v>
      </c>
      <c r="G2013" t="s">
        <v>894</v>
      </c>
      <c r="H2013">
        <v>0.86734699999999998</v>
      </c>
      <c r="I2013">
        <v>7.1755700000000006E-2</v>
      </c>
      <c r="J2013">
        <v>1.0863100000000001E-2</v>
      </c>
      <c r="K2013" s="6">
        <v>2.2000000000000002E-11</v>
      </c>
      <c r="L2013">
        <v>37359</v>
      </c>
    </row>
    <row r="2014" spans="1:12" x14ac:dyDescent="0.2">
      <c r="A2014" t="s">
        <v>767</v>
      </c>
      <c r="B2014" t="str">
        <f>VLOOKUP(Table2[[#This Row],[Metabolite ID]],Table18[],2,FALSE)</f>
        <v>Triglycerides in IDL</v>
      </c>
      <c r="C2014">
        <v>19</v>
      </c>
      <c r="D2014">
        <v>11273556</v>
      </c>
      <c r="E2014" t="s">
        <v>1086</v>
      </c>
      <c r="F2014" t="s">
        <v>892</v>
      </c>
      <c r="G2014" t="s">
        <v>894</v>
      </c>
      <c r="H2014">
        <v>0.66991800000000001</v>
      </c>
      <c r="I2014">
        <v>-4.83624E-2</v>
      </c>
      <c r="J2014">
        <v>7.4660999999999998E-3</v>
      </c>
      <c r="K2014" s="6">
        <v>2.3000000000000001E-11</v>
      </c>
      <c r="L2014">
        <v>37359</v>
      </c>
    </row>
    <row r="2015" spans="1:12" x14ac:dyDescent="0.2">
      <c r="A2015" t="s">
        <v>794</v>
      </c>
      <c r="B2015" t="str">
        <f>VLOOKUP(Table2[[#This Row],[Metabolite ID]],Table18[],2,FALSE)</f>
        <v>Triglycerides in large VLDL</v>
      </c>
      <c r="C2015">
        <v>15</v>
      </c>
      <c r="D2015">
        <v>44564692</v>
      </c>
      <c r="E2015" t="s">
        <v>1051</v>
      </c>
      <c r="F2015" t="s">
        <v>892</v>
      </c>
      <c r="G2015" t="s">
        <v>893</v>
      </c>
      <c r="H2015">
        <v>0.97103600000000001</v>
      </c>
      <c r="I2015">
        <v>-0.14444699999999999</v>
      </c>
      <c r="J2015">
        <v>2.1312899999999999E-2</v>
      </c>
      <c r="K2015" s="6">
        <v>2.3000000000000001E-11</v>
      </c>
      <c r="L2015">
        <v>37359</v>
      </c>
    </row>
    <row r="2016" spans="1:12" x14ac:dyDescent="0.2">
      <c r="A2016" t="s">
        <v>816</v>
      </c>
      <c r="B2016" t="str">
        <f>VLOOKUP(Table2[[#This Row],[Metabolite ID]],Table18[],2,FALSE)</f>
        <v>Triglycerides in medium VLDL</v>
      </c>
      <c r="C2016">
        <v>6</v>
      </c>
      <c r="D2016">
        <v>160508621</v>
      </c>
      <c r="E2016" t="s">
        <v>1033</v>
      </c>
      <c r="F2016" t="s">
        <v>894</v>
      </c>
      <c r="G2016" t="s">
        <v>895</v>
      </c>
      <c r="H2016">
        <v>0.98517100000000002</v>
      </c>
      <c r="I2016">
        <v>0.19860900000000001</v>
      </c>
      <c r="J2016">
        <v>2.96253E-2</v>
      </c>
      <c r="K2016" s="6">
        <v>2.3000000000000001E-11</v>
      </c>
      <c r="L2016">
        <v>37359</v>
      </c>
    </row>
    <row r="2017" spans="1:12" x14ac:dyDescent="0.2">
      <c r="A2017" t="s">
        <v>863</v>
      </c>
      <c r="B2017" t="str">
        <f>VLOOKUP(Table2[[#This Row],[Metabolite ID]],Table18[],2,FALSE)</f>
        <v>Cholesteryl esters in very large VLDL</v>
      </c>
      <c r="C2017">
        <v>6</v>
      </c>
      <c r="D2017">
        <v>161010150</v>
      </c>
      <c r="E2017" t="s">
        <v>1037</v>
      </c>
      <c r="F2017" t="s">
        <v>894</v>
      </c>
      <c r="G2017" t="s">
        <v>895</v>
      </c>
      <c r="H2017">
        <v>0.95940199999999998</v>
      </c>
      <c r="I2017">
        <v>0.11827799999999999</v>
      </c>
      <c r="J2017">
        <v>1.78204E-2</v>
      </c>
      <c r="K2017" s="6">
        <v>2.3000000000000001E-11</v>
      </c>
      <c r="L2017">
        <v>37359</v>
      </c>
    </row>
    <row r="2018" spans="1:12" x14ac:dyDescent="0.2">
      <c r="A2018" t="s">
        <v>759</v>
      </c>
      <c r="B2018" t="str">
        <f>VLOOKUP(Table2[[#This Row],[Metabolite ID]],Table18[],2,FALSE)</f>
        <v>Triglycerides in HDL</v>
      </c>
      <c r="C2018">
        <v>20</v>
      </c>
      <c r="D2018">
        <v>44589970</v>
      </c>
      <c r="E2018" t="s">
        <v>4011</v>
      </c>
      <c r="F2018" t="s">
        <v>894</v>
      </c>
      <c r="G2018" t="s">
        <v>895</v>
      </c>
      <c r="H2018">
        <v>0.81466499999999997</v>
      </c>
      <c r="I2018">
        <v>5.9851000000000001E-2</v>
      </c>
      <c r="J2018">
        <v>9.01157E-3</v>
      </c>
      <c r="K2018" s="6">
        <v>2.4000000000000001E-11</v>
      </c>
      <c r="L2018">
        <v>37359</v>
      </c>
    </row>
    <row r="2019" spans="1:12" x14ac:dyDescent="0.2">
      <c r="A2019" t="s">
        <v>779</v>
      </c>
      <c r="B2019" t="str">
        <f>VLOOKUP(Table2[[#This Row],[Metabolite ID]],Table18[],2,FALSE)</f>
        <v>Phospholipids in large HDL</v>
      </c>
      <c r="C2019">
        <v>8</v>
      </c>
      <c r="D2019">
        <v>126500031</v>
      </c>
      <c r="E2019" t="s">
        <v>957</v>
      </c>
      <c r="F2019" t="s">
        <v>894</v>
      </c>
      <c r="G2019" t="s">
        <v>893</v>
      </c>
      <c r="H2019">
        <v>0.58312600000000003</v>
      </c>
      <c r="I2019">
        <v>-4.91353E-2</v>
      </c>
      <c r="J2019">
        <v>7.3370500000000003E-3</v>
      </c>
      <c r="K2019" s="6">
        <v>2.4000000000000001E-11</v>
      </c>
      <c r="L2019">
        <v>37359</v>
      </c>
    </row>
    <row r="2020" spans="1:12" x14ac:dyDescent="0.2">
      <c r="A2020" t="s">
        <v>837</v>
      </c>
      <c r="B2020" t="str">
        <f>VLOOKUP(Table2[[#This Row],[Metabolite ID]],Table18[],2,FALSE)</f>
        <v>Triglycerides in small LDL</v>
      </c>
      <c r="C2020">
        <v>7</v>
      </c>
      <c r="D2020">
        <v>72982874</v>
      </c>
      <c r="E2020" t="s">
        <v>4012</v>
      </c>
      <c r="F2020" t="s">
        <v>894</v>
      </c>
      <c r="G2020" t="s">
        <v>895</v>
      </c>
      <c r="H2020">
        <v>0.87809700000000002</v>
      </c>
      <c r="I2020">
        <v>7.0960200000000001E-2</v>
      </c>
      <c r="J2020">
        <v>1.0697999999999999E-2</v>
      </c>
      <c r="K2020" s="6">
        <v>2.4000000000000001E-11</v>
      </c>
      <c r="L2020">
        <v>37359</v>
      </c>
    </row>
    <row r="2021" spans="1:12" x14ac:dyDescent="0.2">
      <c r="A2021" t="s">
        <v>837</v>
      </c>
      <c r="B2021" t="str">
        <f>VLOOKUP(Table2[[#This Row],[Metabolite ID]],Table18[],2,FALSE)</f>
        <v>Triglycerides in small LDL</v>
      </c>
      <c r="C2021">
        <v>19</v>
      </c>
      <c r="D2021">
        <v>45301011</v>
      </c>
      <c r="E2021" t="s">
        <v>3980</v>
      </c>
      <c r="F2021" t="s">
        <v>1060</v>
      </c>
      <c r="G2021" t="s">
        <v>894</v>
      </c>
      <c r="H2021">
        <v>0.89303900000000003</v>
      </c>
      <c r="I2021">
        <v>7.7889399999999998E-2</v>
      </c>
      <c r="J2021">
        <v>1.1749300000000001E-2</v>
      </c>
      <c r="K2021" s="6">
        <v>2.4000000000000001E-11</v>
      </c>
      <c r="L2021">
        <v>37359</v>
      </c>
    </row>
    <row r="2022" spans="1:12" x14ac:dyDescent="0.2">
      <c r="A2022" t="s">
        <v>860</v>
      </c>
      <c r="B2022" t="str">
        <f>VLOOKUP(Table2[[#This Row],[Metabolite ID]],Table18[],2,FALSE)</f>
        <v>Phospholipids in very large HDL</v>
      </c>
      <c r="C2022">
        <v>9</v>
      </c>
      <c r="D2022">
        <v>107662304</v>
      </c>
      <c r="E2022" t="s">
        <v>4013</v>
      </c>
      <c r="F2022" t="s">
        <v>893</v>
      </c>
      <c r="G2022" t="s">
        <v>894</v>
      </c>
      <c r="H2022">
        <v>0.91163000000000005</v>
      </c>
      <c r="I2022">
        <v>-8.36924E-2</v>
      </c>
      <c r="J2022">
        <v>1.265E-2</v>
      </c>
      <c r="K2022" s="6">
        <v>2.4000000000000001E-11</v>
      </c>
      <c r="L2022">
        <v>37359</v>
      </c>
    </row>
    <row r="2023" spans="1:12" x14ac:dyDescent="0.2">
      <c r="A2023" t="s">
        <v>862</v>
      </c>
      <c r="B2023" t="str">
        <f>VLOOKUP(Table2[[#This Row],[Metabolite ID]],Table18[],2,FALSE)</f>
        <v>Cholesterol in very large VLDL</v>
      </c>
      <c r="C2023">
        <v>8</v>
      </c>
      <c r="D2023">
        <v>19852899</v>
      </c>
      <c r="E2023" t="s">
        <v>1063</v>
      </c>
      <c r="F2023" t="s">
        <v>892</v>
      </c>
      <c r="G2023" t="s">
        <v>893</v>
      </c>
      <c r="H2023">
        <v>0.973051</v>
      </c>
      <c r="I2023">
        <v>-0.14734900000000001</v>
      </c>
      <c r="J2023">
        <v>2.1922299999999999E-2</v>
      </c>
      <c r="K2023" s="6">
        <v>2.4000000000000001E-11</v>
      </c>
      <c r="L2023">
        <v>37359</v>
      </c>
    </row>
    <row r="2024" spans="1:12" x14ac:dyDescent="0.2">
      <c r="A2024" t="s">
        <v>868</v>
      </c>
      <c r="B2024" t="str">
        <f>VLOOKUP(Table2[[#This Row],[Metabolite ID]],Table18[],2,FALSE)</f>
        <v>Triglycerides in very large VLDL</v>
      </c>
      <c r="C2024">
        <v>6</v>
      </c>
      <c r="D2024">
        <v>161010150</v>
      </c>
      <c r="E2024" t="s">
        <v>1037</v>
      </c>
      <c r="F2024" t="s">
        <v>894</v>
      </c>
      <c r="G2024" t="s">
        <v>895</v>
      </c>
      <c r="H2024">
        <v>0.95939799999999997</v>
      </c>
      <c r="I2024">
        <v>0.117798</v>
      </c>
      <c r="J2024">
        <v>1.7827699999999998E-2</v>
      </c>
      <c r="K2024" s="6">
        <v>2.4000000000000001E-11</v>
      </c>
      <c r="L2024">
        <v>37359</v>
      </c>
    </row>
    <row r="2025" spans="1:12" x14ac:dyDescent="0.2">
      <c r="A2025" t="s">
        <v>847</v>
      </c>
      <c r="B2025" t="str">
        <f>VLOOKUP(Table2[[#This Row],[Metabolite ID]],Table18[],2,FALSE)</f>
        <v>Total fatty acids</v>
      </c>
      <c r="C2025">
        <v>15</v>
      </c>
      <c r="D2025">
        <v>44027885</v>
      </c>
      <c r="E2025" t="s">
        <v>1050</v>
      </c>
      <c r="F2025" t="s">
        <v>895</v>
      </c>
      <c r="G2025" t="s">
        <v>894</v>
      </c>
      <c r="H2025">
        <v>0.972742</v>
      </c>
      <c r="I2025">
        <v>-0.146591</v>
      </c>
      <c r="J2025">
        <v>2.1862099999999999E-2</v>
      </c>
      <c r="K2025" s="6">
        <v>2.5000000000000001E-11</v>
      </c>
      <c r="L2025">
        <v>37359</v>
      </c>
    </row>
    <row r="2026" spans="1:12" x14ac:dyDescent="0.2">
      <c r="A2026" t="s">
        <v>862</v>
      </c>
      <c r="B2026" t="str">
        <f>VLOOKUP(Table2[[#This Row],[Metabolite ID]],Table18[],2,FALSE)</f>
        <v>Cholesterol in very large VLDL</v>
      </c>
      <c r="C2026">
        <v>6</v>
      </c>
      <c r="D2026">
        <v>160625299</v>
      </c>
      <c r="E2026" t="s">
        <v>1034</v>
      </c>
      <c r="F2026" t="s">
        <v>894</v>
      </c>
      <c r="G2026" t="s">
        <v>895</v>
      </c>
      <c r="H2026">
        <v>0.98946000000000001</v>
      </c>
      <c r="I2026">
        <v>0.24535799999999999</v>
      </c>
      <c r="J2026">
        <v>3.6642800000000003E-2</v>
      </c>
      <c r="K2026" s="6">
        <v>2.5000000000000001E-11</v>
      </c>
      <c r="L2026">
        <v>37359</v>
      </c>
    </row>
    <row r="2027" spans="1:12" x14ac:dyDescent="0.2">
      <c r="A2027" t="s">
        <v>811</v>
      </c>
      <c r="B2027" t="str">
        <f>VLOOKUP(Table2[[#This Row],[Metabolite ID]],Table18[],2,FALSE)</f>
        <v>Cholesteryl esters in medium VLDL</v>
      </c>
      <c r="C2027">
        <v>11</v>
      </c>
      <c r="D2027">
        <v>116714293</v>
      </c>
      <c r="E2027" t="s">
        <v>3935</v>
      </c>
      <c r="F2027" t="s">
        <v>892</v>
      </c>
      <c r="G2027" t="s">
        <v>893</v>
      </c>
      <c r="H2027">
        <v>0.98784700000000003</v>
      </c>
      <c r="I2027">
        <v>-0.23266200000000001</v>
      </c>
      <c r="J2027">
        <v>3.4683400000000003E-2</v>
      </c>
      <c r="K2027" s="6">
        <v>2.6000000000000001E-11</v>
      </c>
      <c r="L2027">
        <v>37359</v>
      </c>
    </row>
    <row r="2028" spans="1:12" x14ac:dyDescent="0.2">
      <c r="A2028" t="s">
        <v>815</v>
      </c>
      <c r="B2028" t="str">
        <f>VLOOKUP(Table2[[#This Row],[Metabolite ID]],Table18[],2,FALSE)</f>
        <v>Phospholipids in medium VLDL</v>
      </c>
      <c r="C2028">
        <v>6</v>
      </c>
      <c r="D2028">
        <v>160508621</v>
      </c>
      <c r="E2028" t="s">
        <v>1033</v>
      </c>
      <c r="F2028" t="s">
        <v>894</v>
      </c>
      <c r="G2028" t="s">
        <v>895</v>
      </c>
      <c r="H2028">
        <v>0.98517100000000002</v>
      </c>
      <c r="I2028">
        <v>0.196769</v>
      </c>
      <c r="J2028">
        <v>2.96224E-2</v>
      </c>
      <c r="K2028" s="6">
        <v>2.6000000000000001E-11</v>
      </c>
      <c r="L2028">
        <v>37359</v>
      </c>
    </row>
    <row r="2029" spans="1:12" x14ac:dyDescent="0.2">
      <c r="A2029" t="s">
        <v>822</v>
      </c>
      <c r="B2029" t="str">
        <f>VLOOKUP(Table2[[#This Row],[Metabolite ID]],Table18[],2,FALSE)</f>
        <v>Total triglycerides</v>
      </c>
      <c r="C2029">
        <v>17</v>
      </c>
      <c r="D2029">
        <v>41926126</v>
      </c>
      <c r="E2029" t="s">
        <v>1012</v>
      </c>
      <c r="F2029" t="s">
        <v>894</v>
      </c>
      <c r="G2029" t="s">
        <v>895</v>
      </c>
      <c r="H2029">
        <v>0.96820499999999998</v>
      </c>
      <c r="I2029">
        <v>-0.13416800000000001</v>
      </c>
      <c r="J2029">
        <v>2.0202899999999999E-2</v>
      </c>
      <c r="K2029" s="6">
        <v>2.6000000000000001E-11</v>
      </c>
      <c r="L2029">
        <v>37359</v>
      </c>
    </row>
    <row r="2030" spans="1:12" x14ac:dyDescent="0.2">
      <c r="A2030" t="s">
        <v>857</v>
      </c>
      <c r="B2030" t="str">
        <f>VLOOKUP(Table2[[#This Row],[Metabolite ID]],Table18[],2,FALSE)</f>
        <v>Free cholesterol in very large HDL</v>
      </c>
      <c r="C2030">
        <v>8</v>
      </c>
      <c r="D2030">
        <v>19936687</v>
      </c>
      <c r="E2030" t="s">
        <v>997</v>
      </c>
      <c r="F2030" t="s">
        <v>892</v>
      </c>
      <c r="G2030" t="s">
        <v>893</v>
      </c>
      <c r="H2030">
        <v>0.80356399999999994</v>
      </c>
      <c r="I2030">
        <v>-6.0564199999999999E-2</v>
      </c>
      <c r="J2030">
        <v>9.0689199999999994E-3</v>
      </c>
      <c r="K2030" s="6">
        <v>2.6000000000000001E-11</v>
      </c>
      <c r="L2030">
        <v>37359</v>
      </c>
    </row>
    <row r="2031" spans="1:12" x14ac:dyDescent="0.2">
      <c r="A2031" t="s">
        <v>859</v>
      </c>
      <c r="B2031" t="str">
        <f>VLOOKUP(Table2[[#This Row],[Metabolite ID]],Table18[],2,FALSE)</f>
        <v>Concentration of very large HDL particles</v>
      </c>
      <c r="C2031">
        <v>4</v>
      </c>
      <c r="D2031">
        <v>103188709</v>
      </c>
      <c r="E2031" t="s">
        <v>990</v>
      </c>
      <c r="F2031" t="s">
        <v>894</v>
      </c>
      <c r="G2031" t="s">
        <v>895</v>
      </c>
      <c r="H2031">
        <v>0.92314499999999999</v>
      </c>
      <c r="I2031">
        <v>8.5614800000000005E-2</v>
      </c>
      <c r="J2031">
        <v>1.31377E-2</v>
      </c>
      <c r="K2031" s="6">
        <v>2.6000000000000001E-11</v>
      </c>
      <c r="L2031">
        <v>37359</v>
      </c>
    </row>
    <row r="2032" spans="1:12" x14ac:dyDescent="0.2">
      <c r="A2032" t="s">
        <v>882</v>
      </c>
      <c r="B2032" t="str">
        <f>VLOOKUP(Table2[[#This Row],[Metabolite ID]],Table18[],2,FALSE)</f>
        <v>Triglycerides in chylomicrons and extremely large VLDL</v>
      </c>
      <c r="C2032">
        <v>6</v>
      </c>
      <c r="D2032">
        <v>160770220</v>
      </c>
      <c r="E2032" t="s">
        <v>4014</v>
      </c>
      <c r="F2032" t="s">
        <v>893</v>
      </c>
      <c r="G2032" t="s">
        <v>892</v>
      </c>
      <c r="H2032">
        <v>0.926153</v>
      </c>
      <c r="I2032">
        <v>-9.6190899999999996E-2</v>
      </c>
      <c r="J2032">
        <v>1.4063000000000001E-2</v>
      </c>
      <c r="K2032" s="6">
        <v>2.6000000000000001E-11</v>
      </c>
      <c r="L2032">
        <v>37359</v>
      </c>
    </row>
    <row r="2033" spans="1:12" x14ac:dyDescent="0.2">
      <c r="A2033" t="s">
        <v>811</v>
      </c>
      <c r="B2033" t="str">
        <f>VLOOKUP(Table2[[#This Row],[Metabolite ID]],Table18[],2,FALSE)</f>
        <v>Cholesteryl esters in medium VLDL</v>
      </c>
      <c r="C2033">
        <v>15</v>
      </c>
      <c r="D2033">
        <v>44027885</v>
      </c>
      <c r="E2033" t="s">
        <v>1050</v>
      </c>
      <c r="F2033" t="s">
        <v>895</v>
      </c>
      <c r="G2033" t="s">
        <v>894</v>
      </c>
      <c r="H2033">
        <v>0.97276499999999999</v>
      </c>
      <c r="I2033">
        <v>-0.14660799999999999</v>
      </c>
      <c r="J2033">
        <v>2.17708E-2</v>
      </c>
      <c r="K2033" s="6">
        <v>2.7E-11</v>
      </c>
      <c r="L2033">
        <v>37359</v>
      </c>
    </row>
    <row r="2034" spans="1:12" x14ac:dyDescent="0.2">
      <c r="A2034" t="s">
        <v>839</v>
      </c>
      <c r="B2034" t="str">
        <f>VLOOKUP(Table2[[#This Row],[Metabolite ID]],Table18[],2,FALSE)</f>
        <v>Cholesterol in small VLDL</v>
      </c>
      <c r="C2034">
        <v>5</v>
      </c>
      <c r="D2034">
        <v>74656539</v>
      </c>
      <c r="E2034" t="s">
        <v>3898</v>
      </c>
      <c r="F2034" t="s">
        <v>895</v>
      </c>
      <c r="G2034" t="s">
        <v>894</v>
      </c>
      <c r="H2034">
        <v>0.59710399999999997</v>
      </c>
      <c r="I2034">
        <v>-4.8276899999999998E-2</v>
      </c>
      <c r="J2034">
        <v>7.1474199999999998E-3</v>
      </c>
      <c r="K2034" s="6">
        <v>2.7E-11</v>
      </c>
      <c r="L2034">
        <v>37359</v>
      </c>
    </row>
    <row r="2035" spans="1:12" x14ac:dyDescent="0.2">
      <c r="A2035" t="s">
        <v>873</v>
      </c>
      <c r="B2035" t="str">
        <f>VLOOKUP(Table2[[#This Row],[Metabolite ID]],Table18[],2,FALSE)</f>
        <v>Concentration of very small VLDL particles</v>
      </c>
      <c r="C2035">
        <v>9</v>
      </c>
      <c r="D2035">
        <v>136149711</v>
      </c>
      <c r="E2035" t="s">
        <v>3972</v>
      </c>
      <c r="F2035" t="s">
        <v>892</v>
      </c>
      <c r="G2035" t="s">
        <v>895</v>
      </c>
      <c r="H2035">
        <v>0.82544300000000004</v>
      </c>
      <c r="I2035">
        <v>-6.1713700000000003E-2</v>
      </c>
      <c r="J2035">
        <v>9.1338200000000008E-3</v>
      </c>
      <c r="K2035" s="6">
        <v>2.7E-11</v>
      </c>
      <c r="L2035">
        <v>37359</v>
      </c>
    </row>
    <row r="2036" spans="1:12" x14ac:dyDescent="0.2">
      <c r="A2036" t="s">
        <v>809</v>
      </c>
      <c r="B2036" t="str">
        <f>VLOOKUP(Table2[[#This Row],[Metabolite ID]],Table18[],2,FALSE)</f>
        <v>Monounsaturated fatty acids</v>
      </c>
      <c r="C2036">
        <v>5</v>
      </c>
      <c r="D2036">
        <v>156399950</v>
      </c>
      <c r="E2036" t="s">
        <v>1029</v>
      </c>
      <c r="F2036" t="s">
        <v>892</v>
      </c>
      <c r="G2036" t="s">
        <v>893</v>
      </c>
      <c r="H2036">
        <v>0.36335499999999998</v>
      </c>
      <c r="I2036">
        <v>-4.7992899999999998E-2</v>
      </c>
      <c r="J2036">
        <v>7.3287700000000001E-3</v>
      </c>
      <c r="K2036" s="6">
        <v>2.8E-11</v>
      </c>
      <c r="L2036">
        <v>37359</v>
      </c>
    </row>
    <row r="2037" spans="1:12" x14ac:dyDescent="0.2">
      <c r="A2037" t="s">
        <v>844</v>
      </c>
      <c r="B2037" t="str">
        <f>VLOOKUP(Table2[[#This Row],[Metabolite ID]],Table18[],2,FALSE)</f>
        <v>Phospholipids in small VLDL</v>
      </c>
      <c r="C2037">
        <v>2</v>
      </c>
      <c r="D2037">
        <v>21194732</v>
      </c>
      <c r="E2037" t="s">
        <v>1092</v>
      </c>
      <c r="F2037" t="s">
        <v>894</v>
      </c>
      <c r="G2037" t="s">
        <v>893</v>
      </c>
      <c r="H2037">
        <v>0.45879500000000001</v>
      </c>
      <c r="I2037">
        <v>4.6735400000000003E-2</v>
      </c>
      <c r="J2037">
        <v>7.0253599999999996E-3</v>
      </c>
      <c r="K2037" s="6">
        <v>2.8E-11</v>
      </c>
      <c r="L2037">
        <v>37359</v>
      </c>
    </row>
    <row r="2038" spans="1:12" x14ac:dyDescent="0.2">
      <c r="A2038" t="s">
        <v>853</v>
      </c>
      <c r="B2038" t="str">
        <f>VLOOKUP(Table2[[#This Row],[Metabolite ID]],Table18[],2,FALSE)</f>
        <v>Average diameter for VLDL particles</v>
      </c>
      <c r="C2038">
        <v>11</v>
      </c>
      <c r="D2038">
        <v>117042408</v>
      </c>
      <c r="E2038" t="s">
        <v>3995</v>
      </c>
      <c r="F2038" t="s">
        <v>894</v>
      </c>
      <c r="G2038" t="s">
        <v>895</v>
      </c>
      <c r="H2038">
        <v>0.98809800000000003</v>
      </c>
      <c r="I2038">
        <v>0.21725900000000001</v>
      </c>
      <c r="J2038">
        <v>3.27741E-2</v>
      </c>
      <c r="K2038" s="6">
        <v>2.8E-11</v>
      </c>
      <c r="L2038">
        <v>37359</v>
      </c>
    </row>
    <row r="2039" spans="1:12" x14ac:dyDescent="0.2">
      <c r="A2039" t="s">
        <v>854</v>
      </c>
      <c r="B2039" t="str">
        <f>VLOOKUP(Table2[[#This Row],[Metabolite ID]],Table18[],2,FALSE)</f>
        <v>Triglycerides in VLDL</v>
      </c>
      <c r="C2039">
        <v>6</v>
      </c>
      <c r="D2039">
        <v>160395286</v>
      </c>
      <c r="E2039" t="s">
        <v>1032</v>
      </c>
      <c r="F2039" t="s">
        <v>1031</v>
      </c>
      <c r="G2039" t="s">
        <v>892</v>
      </c>
      <c r="H2039">
        <v>0.90632900000000005</v>
      </c>
      <c r="I2039">
        <v>-8.1232700000000005E-2</v>
      </c>
      <c r="J2039">
        <v>1.20698E-2</v>
      </c>
      <c r="K2039" s="6">
        <v>2.8E-11</v>
      </c>
      <c r="L2039">
        <v>37359</v>
      </c>
    </row>
    <row r="2040" spans="1:12" x14ac:dyDescent="0.2">
      <c r="A2040" t="s">
        <v>860</v>
      </c>
      <c r="B2040" t="str">
        <f>VLOOKUP(Table2[[#This Row],[Metabolite ID]],Table18[],2,FALSE)</f>
        <v>Phospholipids in very large HDL</v>
      </c>
      <c r="C2040">
        <v>19</v>
      </c>
      <c r="D2040">
        <v>45504349</v>
      </c>
      <c r="E2040" t="s">
        <v>3948</v>
      </c>
      <c r="F2040" t="s">
        <v>894</v>
      </c>
      <c r="G2040" t="s">
        <v>893</v>
      </c>
      <c r="H2040">
        <v>0.63864399999999999</v>
      </c>
      <c r="I2040">
        <v>-4.9425499999999997E-2</v>
      </c>
      <c r="J2040">
        <v>7.3023200000000002E-3</v>
      </c>
      <c r="K2040" s="6">
        <v>2.8E-11</v>
      </c>
      <c r="L2040">
        <v>37359</v>
      </c>
    </row>
    <row r="2041" spans="1:12" x14ac:dyDescent="0.2">
      <c r="A2041" t="s">
        <v>750</v>
      </c>
      <c r="B2041" t="str">
        <f>VLOOKUP(Table2[[#This Row],[Metabolite ID]],Table18[],2,FALSE)</f>
        <v>Omega-3 fatty acids</v>
      </c>
      <c r="C2041">
        <v>1</v>
      </c>
      <c r="D2041">
        <v>55505647</v>
      </c>
      <c r="E2041" t="s">
        <v>976</v>
      </c>
      <c r="F2041" t="s">
        <v>893</v>
      </c>
      <c r="G2041" t="s">
        <v>895</v>
      </c>
      <c r="H2041">
        <v>0.98227799999999998</v>
      </c>
      <c r="I2041">
        <v>0.178624</v>
      </c>
      <c r="J2041">
        <v>2.69088E-2</v>
      </c>
      <c r="K2041" s="6">
        <v>2.9E-11</v>
      </c>
      <c r="L2041">
        <v>37359</v>
      </c>
    </row>
    <row r="2042" spans="1:12" x14ac:dyDescent="0.2">
      <c r="A2042" t="s">
        <v>772</v>
      </c>
      <c r="B2042" t="str">
        <f>VLOOKUP(Table2[[#This Row],[Metabolite ID]],Table18[],2,FALSE)</f>
        <v>Triglycerides in LDL</v>
      </c>
      <c r="C2042">
        <v>19</v>
      </c>
      <c r="D2042">
        <v>11273556</v>
      </c>
      <c r="E2042" t="s">
        <v>1086</v>
      </c>
      <c r="F2042" t="s">
        <v>892</v>
      </c>
      <c r="G2042" t="s">
        <v>894</v>
      </c>
      <c r="H2042">
        <v>0.66991800000000001</v>
      </c>
      <c r="I2042">
        <v>-4.8448100000000001E-2</v>
      </c>
      <c r="J2042">
        <v>7.47104E-3</v>
      </c>
      <c r="K2042" s="6">
        <v>2.9E-11</v>
      </c>
      <c r="L2042">
        <v>37359</v>
      </c>
    </row>
    <row r="2043" spans="1:12" x14ac:dyDescent="0.2">
      <c r="A2043" t="s">
        <v>787</v>
      </c>
      <c r="B2043" t="str">
        <f>VLOOKUP(Table2[[#This Row],[Metabolite ID]],Table18[],2,FALSE)</f>
        <v>Triglycerides in large LDL</v>
      </c>
      <c r="C2043">
        <v>19</v>
      </c>
      <c r="D2043">
        <v>19432290</v>
      </c>
      <c r="E2043" t="s">
        <v>1056</v>
      </c>
      <c r="F2043" t="s">
        <v>1053</v>
      </c>
      <c r="G2043" t="s">
        <v>892</v>
      </c>
      <c r="H2043">
        <v>0.93119200000000002</v>
      </c>
      <c r="I2043">
        <v>9.39749E-2</v>
      </c>
      <c r="J2043">
        <v>1.4007500000000001E-2</v>
      </c>
      <c r="K2043" s="6">
        <v>2.9E-11</v>
      </c>
      <c r="L2043">
        <v>37359</v>
      </c>
    </row>
    <row r="2044" spans="1:12" x14ac:dyDescent="0.2">
      <c r="A2044" t="s">
        <v>839</v>
      </c>
      <c r="B2044" t="str">
        <f>VLOOKUP(Table2[[#This Row],[Metabolite ID]],Table18[],2,FALSE)</f>
        <v>Cholesterol in small VLDL</v>
      </c>
      <c r="C2044">
        <v>19</v>
      </c>
      <c r="D2044">
        <v>45430280</v>
      </c>
      <c r="E2044" t="s">
        <v>1088</v>
      </c>
      <c r="F2044" t="s">
        <v>894</v>
      </c>
      <c r="G2044" t="s">
        <v>893</v>
      </c>
      <c r="H2044">
        <v>0.46462500000000001</v>
      </c>
      <c r="I2044">
        <v>-4.9058400000000002E-2</v>
      </c>
      <c r="J2044">
        <v>7.6158299999999996E-3</v>
      </c>
      <c r="K2044" s="6">
        <v>2.9E-11</v>
      </c>
      <c r="L2044">
        <v>37359</v>
      </c>
    </row>
    <row r="2045" spans="1:12" x14ac:dyDescent="0.2">
      <c r="A2045" t="s">
        <v>845</v>
      </c>
      <c r="B2045" t="str">
        <f>VLOOKUP(Table2[[#This Row],[Metabolite ID]],Table18[],2,FALSE)</f>
        <v>Triglycerides in small VLDL</v>
      </c>
      <c r="C2045">
        <v>6</v>
      </c>
      <c r="D2045">
        <v>43757082</v>
      </c>
      <c r="E2045" t="s">
        <v>1030</v>
      </c>
      <c r="F2045" t="s">
        <v>895</v>
      </c>
      <c r="G2045" t="s">
        <v>892</v>
      </c>
      <c r="H2045">
        <v>0.49925900000000001</v>
      </c>
      <c r="I2045">
        <v>-4.5813100000000002E-2</v>
      </c>
      <c r="J2045">
        <v>6.9682900000000002E-3</v>
      </c>
      <c r="K2045" s="6">
        <v>2.9E-11</v>
      </c>
      <c r="L2045">
        <v>37359</v>
      </c>
    </row>
    <row r="2046" spans="1:12" x14ac:dyDescent="0.2">
      <c r="A2046" t="s">
        <v>866</v>
      </c>
      <c r="B2046" t="str">
        <f>VLOOKUP(Table2[[#This Row],[Metabolite ID]],Table18[],2,FALSE)</f>
        <v>Concentration of very large VLDL particles</v>
      </c>
      <c r="C2046">
        <v>7</v>
      </c>
      <c r="D2046">
        <v>73019074</v>
      </c>
      <c r="E2046" t="s">
        <v>3960</v>
      </c>
      <c r="F2046" t="s">
        <v>895</v>
      </c>
      <c r="G2046" t="s">
        <v>894</v>
      </c>
      <c r="H2046">
        <v>4.3807600000000002E-2</v>
      </c>
      <c r="I2046">
        <v>0.11021300000000001</v>
      </c>
      <c r="J2046">
        <v>1.71661E-2</v>
      </c>
      <c r="K2046" s="6">
        <v>2.9E-11</v>
      </c>
      <c r="L2046">
        <v>37359</v>
      </c>
    </row>
    <row r="2047" spans="1:12" x14ac:dyDescent="0.2">
      <c r="A2047" t="s">
        <v>791</v>
      </c>
      <c r="B2047" t="str">
        <f>VLOOKUP(Table2[[#This Row],[Metabolite ID]],Table18[],2,FALSE)</f>
        <v>Total lipids in large VLDL</v>
      </c>
      <c r="C2047">
        <v>17</v>
      </c>
      <c r="D2047">
        <v>41926126</v>
      </c>
      <c r="E2047" t="s">
        <v>1012</v>
      </c>
      <c r="F2047" t="s">
        <v>894</v>
      </c>
      <c r="G2047" t="s">
        <v>895</v>
      </c>
      <c r="H2047">
        <v>0.96820399999999995</v>
      </c>
      <c r="I2047">
        <v>-0.134377</v>
      </c>
      <c r="J2047">
        <v>2.02174E-2</v>
      </c>
      <c r="K2047" s="6">
        <v>3E-11</v>
      </c>
      <c r="L2047">
        <v>37359</v>
      </c>
    </row>
    <row r="2048" spans="1:12" x14ac:dyDescent="0.2">
      <c r="A2048" t="s">
        <v>793</v>
      </c>
      <c r="B2048" t="str">
        <f>VLOOKUP(Table2[[#This Row],[Metabolite ID]],Table18[],2,FALSE)</f>
        <v>Phospholipids in large VLDL</v>
      </c>
      <c r="C2048">
        <v>15</v>
      </c>
      <c r="D2048">
        <v>43360509</v>
      </c>
      <c r="E2048" t="s">
        <v>1049</v>
      </c>
      <c r="F2048" t="s">
        <v>1048</v>
      </c>
      <c r="G2048" t="s">
        <v>894</v>
      </c>
      <c r="H2048">
        <v>0.97171300000000005</v>
      </c>
      <c r="I2048">
        <v>-0.14855199999999999</v>
      </c>
      <c r="J2048">
        <v>2.2479499999999999E-2</v>
      </c>
      <c r="K2048" s="6">
        <v>3E-11</v>
      </c>
      <c r="L2048">
        <v>37359</v>
      </c>
    </row>
    <row r="2049" spans="1:12" x14ac:dyDescent="0.2">
      <c r="A2049" t="s">
        <v>866</v>
      </c>
      <c r="B2049" t="str">
        <f>VLOOKUP(Table2[[#This Row],[Metabolite ID]],Table18[],2,FALSE)</f>
        <v>Concentration of very large VLDL particles</v>
      </c>
      <c r="C2049">
        <v>2</v>
      </c>
      <c r="D2049">
        <v>165528624</v>
      </c>
      <c r="E2049" t="s">
        <v>1026</v>
      </c>
      <c r="F2049" t="s">
        <v>893</v>
      </c>
      <c r="G2049" t="s">
        <v>895</v>
      </c>
      <c r="H2049">
        <v>0.60860000000000003</v>
      </c>
      <c r="I2049">
        <v>4.8958399999999999E-2</v>
      </c>
      <c r="J2049">
        <v>7.1672899999999998E-3</v>
      </c>
      <c r="K2049" s="6">
        <v>3E-11</v>
      </c>
      <c r="L2049">
        <v>37359</v>
      </c>
    </row>
    <row r="2050" spans="1:12" x14ac:dyDescent="0.2">
      <c r="A2050" t="s">
        <v>791</v>
      </c>
      <c r="B2050" t="str">
        <f>VLOOKUP(Table2[[#This Row],[Metabolite ID]],Table18[],2,FALSE)</f>
        <v>Total lipids in large VLDL</v>
      </c>
      <c r="C2050">
        <v>16</v>
      </c>
      <c r="D2050">
        <v>56991363</v>
      </c>
      <c r="E2050" t="s">
        <v>960</v>
      </c>
      <c r="F2050" t="s">
        <v>894</v>
      </c>
      <c r="G2050" t="s">
        <v>895</v>
      </c>
      <c r="H2050">
        <v>0.68096000000000001</v>
      </c>
      <c r="I2050">
        <v>4.9868700000000002E-2</v>
      </c>
      <c r="J2050">
        <v>7.4796400000000001E-3</v>
      </c>
      <c r="K2050" s="6">
        <v>3.1000000000000003E-11</v>
      </c>
      <c r="L2050">
        <v>37359</v>
      </c>
    </row>
    <row r="2051" spans="1:12" x14ac:dyDescent="0.2">
      <c r="A2051" t="s">
        <v>839</v>
      </c>
      <c r="B2051" t="str">
        <f>VLOOKUP(Table2[[#This Row],[Metabolite ID]],Table18[],2,FALSE)</f>
        <v>Cholesterol in small VLDL</v>
      </c>
      <c r="C2051">
        <v>19</v>
      </c>
      <c r="D2051">
        <v>11231203</v>
      </c>
      <c r="E2051" t="s">
        <v>1096</v>
      </c>
      <c r="F2051" t="s">
        <v>893</v>
      </c>
      <c r="G2051" t="s">
        <v>892</v>
      </c>
      <c r="H2051">
        <v>0.98654699999999995</v>
      </c>
      <c r="I2051">
        <v>0.200768</v>
      </c>
      <c r="J2051">
        <v>3.0788300000000001E-2</v>
      </c>
      <c r="K2051" s="6">
        <v>3.1000000000000003E-11</v>
      </c>
      <c r="L2051">
        <v>37359</v>
      </c>
    </row>
    <row r="2052" spans="1:12" x14ac:dyDescent="0.2">
      <c r="A2052" t="s">
        <v>853</v>
      </c>
      <c r="B2052" t="str">
        <f>VLOOKUP(Table2[[#This Row],[Metabolite ID]],Table18[],2,FALSE)</f>
        <v>Average diameter for VLDL particles</v>
      </c>
      <c r="C2052">
        <v>6</v>
      </c>
      <c r="D2052">
        <v>43757082</v>
      </c>
      <c r="E2052" t="s">
        <v>1030</v>
      </c>
      <c r="F2052" t="s">
        <v>895</v>
      </c>
      <c r="G2052" t="s">
        <v>892</v>
      </c>
      <c r="H2052">
        <v>0.49925900000000001</v>
      </c>
      <c r="I2052">
        <v>-4.6064599999999997E-2</v>
      </c>
      <c r="J2052">
        <v>6.9773700000000001E-3</v>
      </c>
      <c r="K2052" s="6">
        <v>3.1000000000000003E-11</v>
      </c>
      <c r="L2052">
        <v>37359</v>
      </c>
    </row>
    <row r="2053" spans="1:12" x14ac:dyDescent="0.2">
      <c r="A2053" t="s">
        <v>865</v>
      </c>
      <c r="B2053" t="str">
        <f>VLOOKUP(Table2[[#This Row],[Metabolite ID]],Table18[],2,FALSE)</f>
        <v>Total lipids in very large VLDL</v>
      </c>
      <c r="C2053">
        <v>7</v>
      </c>
      <c r="D2053">
        <v>73019074</v>
      </c>
      <c r="E2053" t="s">
        <v>3960</v>
      </c>
      <c r="F2053" t="s">
        <v>895</v>
      </c>
      <c r="G2053" t="s">
        <v>894</v>
      </c>
      <c r="H2053">
        <v>4.3807600000000002E-2</v>
      </c>
      <c r="I2053">
        <v>0.110087</v>
      </c>
      <c r="J2053">
        <v>1.71661E-2</v>
      </c>
      <c r="K2053" s="6">
        <v>3.1000000000000003E-11</v>
      </c>
      <c r="L2053">
        <v>37359</v>
      </c>
    </row>
    <row r="2054" spans="1:12" x14ac:dyDescent="0.2">
      <c r="A2054" t="s">
        <v>876</v>
      </c>
      <c r="B2054" t="str">
        <f>VLOOKUP(Table2[[#This Row],[Metabolite ID]],Table18[],2,FALSE)</f>
        <v>Cholesterol in chylomicrons and extremely large VLDL</v>
      </c>
      <c r="C2054">
        <v>15</v>
      </c>
      <c r="D2054">
        <v>44027885</v>
      </c>
      <c r="E2054" t="s">
        <v>1050</v>
      </c>
      <c r="F2054" t="s">
        <v>895</v>
      </c>
      <c r="G2054" t="s">
        <v>894</v>
      </c>
      <c r="H2054">
        <v>0.97276700000000005</v>
      </c>
      <c r="I2054">
        <v>-0.146791</v>
      </c>
      <c r="J2054">
        <v>2.17935E-2</v>
      </c>
      <c r="K2054" s="6">
        <v>3.1000000000000003E-11</v>
      </c>
      <c r="L2054">
        <v>37359</v>
      </c>
    </row>
    <row r="2055" spans="1:12" x14ac:dyDescent="0.2">
      <c r="A2055" t="s">
        <v>877</v>
      </c>
      <c r="B2055" t="str">
        <f>VLOOKUP(Table2[[#This Row],[Metabolite ID]],Table18[],2,FALSE)</f>
        <v>Cholesteryl esters in chylomicrons and extremely large VLDL</v>
      </c>
      <c r="C2055">
        <v>6</v>
      </c>
      <c r="D2055">
        <v>161017363</v>
      </c>
      <c r="E2055" t="s">
        <v>1039</v>
      </c>
      <c r="F2055" t="s">
        <v>893</v>
      </c>
      <c r="G2055" t="s">
        <v>892</v>
      </c>
      <c r="H2055">
        <v>0.96577400000000002</v>
      </c>
      <c r="I2055">
        <v>0.12837000000000001</v>
      </c>
      <c r="J2055">
        <v>1.9525399999999998E-2</v>
      </c>
      <c r="K2055" s="6">
        <v>3.1000000000000003E-11</v>
      </c>
      <c r="L2055">
        <v>37359</v>
      </c>
    </row>
    <row r="2056" spans="1:12" x14ac:dyDescent="0.2">
      <c r="A2056" t="s">
        <v>808</v>
      </c>
      <c r="B2056" t="str">
        <f>VLOOKUP(Table2[[#This Row],[Metabolite ID]],Table18[],2,FALSE)</f>
        <v>Triglycerides in medium LDL</v>
      </c>
      <c r="C2056">
        <v>20</v>
      </c>
      <c r="D2056">
        <v>39165692</v>
      </c>
      <c r="E2056" t="s">
        <v>1097</v>
      </c>
      <c r="F2056" t="s">
        <v>893</v>
      </c>
      <c r="G2056" t="s">
        <v>892</v>
      </c>
      <c r="H2056">
        <v>0.96575</v>
      </c>
      <c r="I2056">
        <v>-0.13001599999999999</v>
      </c>
      <c r="J2056">
        <v>1.97792E-2</v>
      </c>
      <c r="K2056" s="6">
        <v>3.1999999999999999E-11</v>
      </c>
      <c r="L2056">
        <v>37359</v>
      </c>
    </row>
    <row r="2057" spans="1:12" x14ac:dyDescent="0.2">
      <c r="A2057" t="s">
        <v>878</v>
      </c>
      <c r="B2057" t="str">
        <f>VLOOKUP(Table2[[#This Row],[Metabolite ID]],Table18[],2,FALSE)</f>
        <v>Free cholesterol in chylomicrons and extremely large VLDL</v>
      </c>
      <c r="C2057">
        <v>6</v>
      </c>
      <c r="D2057">
        <v>161081800</v>
      </c>
      <c r="E2057" t="s">
        <v>3963</v>
      </c>
      <c r="F2057" t="s">
        <v>894</v>
      </c>
      <c r="G2057" t="s">
        <v>1060</v>
      </c>
      <c r="H2057">
        <v>0.89510999999999996</v>
      </c>
      <c r="I2057">
        <v>-8.4567799999999999E-2</v>
      </c>
      <c r="J2057">
        <v>1.28457E-2</v>
      </c>
      <c r="K2057" s="6">
        <v>3.1999999999999999E-11</v>
      </c>
      <c r="L2057">
        <v>37359</v>
      </c>
    </row>
    <row r="2058" spans="1:12" x14ac:dyDescent="0.2">
      <c r="A2058" t="s">
        <v>794</v>
      </c>
      <c r="B2058" t="str">
        <f>VLOOKUP(Table2[[#This Row],[Metabolite ID]],Table18[],2,FALSE)</f>
        <v>Triglycerides in large VLDL</v>
      </c>
      <c r="C2058">
        <v>6</v>
      </c>
      <c r="D2058">
        <v>161017363</v>
      </c>
      <c r="E2058" t="s">
        <v>1039</v>
      </c>
      <c r="F2058" t="s">
        <v>893</v>
      </c>
      <c r="G2058" t="s">
        <v>892</v>
      </c>
      <c r="H2058">
        <v>0.96577100000000005</v>
      </c>
      <c r="I2058">
        <v>0.12884699999999999</v>
      </c>
      <c r="J2058">
        <v>1.9507500000000001E-2</v>
      </c>
      <c r="K2058" s="6">
        <v>3.3000000000000002E-11</v>
      </c>
      <c r="L2058">
        <v>37359</v>
      </c>
    </row>
    <row r="2059" spans="1:12" x14ac:dyDescent="0.2">
      <c r="A2059" t="s">
        <v>852</v>
      </c>
      <c r="B2059" t="str">
        <f>VLOOKUP(Table2[[#This Row],[Metabolite ID]],Table18[],2,FALSE)</f>
        <v>VLDL cholesterol</v>
      </c>
      <c r="C2059">
        <v>7</v>
      </c>
      <c r="D2059">
        <v>21611187</v>
      </c>
      <c r="E2059" t="s">
        <v>3959</v>
      </c>
      <c r="F2059" t="s">
        <v>893</v>
      </c>
      <c r="G2059" t="s">
        <v>894</v>
      </c>
      <c r="H2059">
        <v>0.78424000000000005</v>
      </c>
      <c r="I2059">
        <v>-5.6178100000000002E-2</v>
      </c>
      <c r="J2059">
        <v>8.4875799999999998E-3</v>
      </c>
      <c r="K2059" s="6">
        <v>3.3000000000000002E-11</v>
      </c>
      <c r="L2059">
        <v>37359</v>
      </c>
    </row>
    <row r="2060" spans="1:12" x14ac:dyDescent="0.2">
      <c r="A2060" t="s">
        <v>856</v>
      </c>
      <c r="B2060" t="str">
        <f>VLOOKUP(Table2[[#This Row],[Metabolite ID]],Table18[],2,FALSE)</f>
        <v>Cholesteryl esters in very large HDL</v>
      </c>
      <c r="C2060">
        <v>1</v>
      </c>
      <c r="D2060">
        <v>161670827</v>
      </c>
      <c r="E2060" t="s">
        <v>4015</v>
      </c>
      <c r="F2060" t="s">
        <v>894</v>
      </c>
      <c r="G2060" t="s">
        <v>895</v>
      </c>
      <c r="H2060">
        <v>0.89680300000000002</v>
      </c>
      <c r="I2060">
        <v>-7.5768500000000003E-2</v>
      </c>
      <c r="J2060">
        <v>1.1480799999999999E-2</v>
      </c>
      <c r="K2060" s="6">
        <v>3.3000000000000002E-11</v>
      </c>
      <c r="L2060">
        <v>37359</v>
      </c>
    </row>
    <row r="2061" spans="1:12" x14ac:dyDescent="0.2">
      <c r="A2061" t="s">
        <v>746</v>
      </c>
      <c r="B2061" t="str">
        <f>VLOOKUP(Table2[[#This Row],[Metabolite ID]],Table18[],2,FALSE)</f>
        <v>Apolipoprotein B</v>
      </c>
      <c r="C2061">
        <v>6</v>
      </c>
      <c r="D2061">
        <v>161010118</v>
      </c>
      <c r="E2061" t="s">
        <v>1036</v>
      </c>
      <c r="F2061" t="s">
        <v>892</v>
      </c>
      <c r="G2061" t="s">
        <v>893</v>
      </c>
      <c r="H2061">
        <v>0.92162599999999995</v>
      </c>
      <c r="I2061">
        <v>8.2610299999999998E-2</v>
      </c>
      <c r="J2061">
        <v>1.3062900000000001E-2</v>
      </c>
      <c r="K2061" s="6">
        <v>3.3999999999999999E-11</v>
      </c>
      <c r="L2061">
        <v>37359</v>
      </c>
    </row>
    <row r="2062" spans="1:12" x14ac:dyDescent="0.2">
      <c r="A2062" t="s">
        <v>790</v>
      </c>
      <c r="B2062" t="str">
        <f>VLOOKUP(Table2[[#This Row],[Metabolite ID]],Table18[],2,FALSE)</f>
        <v>Free cholesterol in large VLDL</v>
      </c>
      <c r="C2062">
        <v>15</v>
      </c>
      <c r="D2062">
        <v>43360509</v>
      </c>
      <c r="E2062" t="s">
        <v>1049</v>
      </c>
      <c r="F2062" t="s">
        <v>1048</v>
      </c>
      <c r="G2062" t="s">
        <v>894</v>
      </c>
      <c r="H2062">
        <v>0.97171700000000005</v>
      </c>
      <c r="I2062">
        <v>-0.148729</v>
      </c>
      <c r="J2062">
        <v>2.2481600000000001E-2</v>
      </c>
      <c r="K2062" s="6">
        <v>3.3999999999999999E-11</v>
      </c>
      <c r="L2062">
        <v>37359</v>
      </c>
    </row>
    <row r="2063" spans="1:12" x14ac:dyDescent="0.2">
      <c r="A2063" t="s">
        <v>868</v>
      </c>
      <c r="B2063" t="str">
        <f>VLOOKUP(Table2[[#This Row],[Metabolite ID]],Table18[],2,FALSE)</f>
        <v>Triglycerides in very large VLDL</v>
      </c>
      <c r="C2063">
        <v>7</v>
      </c>
      <c r="D2063">
        <v>73019074</v>
      </c>
      <c r="E2063" t="s">
        <v>3960</v>
      </c>
      <c r="F2063" t="s">
        <v>895</v>
      </c>
      <c r="G2063" t="s">
        <v>894</v>
      </c>
      <c r="H2063">
        <v>4.3817200000000001E-2</v>
      </c>
      <c r="I2063">
        <v>0.109685</v>
      </c>
      <c r="J2063">
        <v>1.71702E-2</v>
      </c>
      <c r="K2063" s="6">
        <v>3.3999999999999999E-11</v>
      </c>
      <c r="L2063">
        <v>37359</v>
      </c>
    </row>
    <row r="2064" spans="1:12" x14ac:dyDescent="0.2">
      <c r="A2064" t="s">
        <v>801</v>
      </c>
      <c r="B2064" t="str">
        <f>VLOOKUP(Table2[[#This Row],[Metabolite ID]],Table18[],2,FALSE)</f>
        <v>Triglycerides in medium HDL</v>
      </c>
      <c r="C2064">
        <v>18</v>
      </c>
      <c r="D2064">
        <v>47109955</v>
      </c>
      <c r="E2064" t="s">
        <v>1014</v>
      </c>
      <c r="F2064" t="s">
        <v>892</v>
      </c>
      <c r="G2064" t="s">
        <v>893</v>
      </c>
      <c r="H2064">
        <v>0.98578200000000005</v>
      </c>
      <c r="I2064">
        <v>-0.19649</v>
      </c>
      <c r="J2064">
        <v>2.9861100000000002E-2</v>
      </c>
      <c r="K2064" s="6">
        <v>3.5000000000000002E-11</v>
      </c>
      <c r="L2064">
        <v>37359</v>
      </c>
    </row>
    <row r="2065" spans="1:12" x14ac:dyDescent="0.2">
      <c r="A2065" t="s">
        <v>801</v>
      </c>
      <c r="B2065" t="str">
        <f>VLOOKUP(Table2[[#This Row],[Metabolite ID]],Table18[],2,FALSE)</f>
        <v>Triglycerides in medium HDL</v>
      </c>
      <c r="C2065">
        <v>19</v>
      </c>
      <c r="D2065">
        <v>19380513</v>
      </c>
      <c r="E2065" t="s">
        <v>1052</v>
      </c>
      <c r="F2065" t="s">
        <v>892</v>
      </c>
      <c r="G2065" t="s">
        <v>893</v>
      </c>
      <c r="H2065">
        <v>0.985039</v>
      </c>
      <c r="I2065">
        <v>0.217309</v>
      </c>
      <c r="J2065">
        <v>3.3181500000000003E-2</v>
      </c>
      <c r="K2065" s="6">
        <v>3.5000000000000002E-11</v>
      </c>
      <c r="L2065">
        <v>37359</v>
      </c>
    </row>
    <row r="2066" spans="1:12" x14ac:dyDescent="0.2">
      <c r="A2066" t="s">
        <v>853</v>
      </c>
      <c r="B2066" t="str">
        <f>VLOOKUP(Table2[[#This Row],[Metabolite ID]],Table18[],2,FALSE)</f>
        <v>Average diameter for VLDL particles</v>
      </c>
      <c r="C2066">
        <v>8</v>
      </c>
      <c r="D2066">
        <v>8092405</v>
      </c>
      <c r="E2066" t="s">
        <v>4016</v>
      </c>
      <c r="F2066" t="s">
        <v>892</v>
      </c>
      <c r="G2066" t="s">
        <v>894</v>
      </c>
      <c r="H2066">
        <v>0.54147400000000001</v>
      </c>
      <c r="I2066">
        <v>5.13775E-2</v>
      </c>
      <c r="J2066">
        <v>7.6944099999999996E-3</v>
      </c>
      <c r="K2066" s="6">
        <v>3.5000000000000002E-11</v>
      </c>
      <c r="L2066">
        <v>37359</v>
      </c>
    </row>
    <row r="2067" spans="1:12" x14ac:dyDescent="0.2">
      <c r="A2067" t="s">
        <v>823</v>
      </c>
      <c r="B2067" t="str">
        <f>VLOOKUP(Table2[[#This Row],[Metabolite ID]],Table18[],2,FALSE)</f>
        <v>Saturated fatty acids</v>
      </c>
      <c r="C2067">
        <v>1</v>
      </c>
      <c r="D2067">
        <v>55505647</v>
      </c>
      <c r="E2067" t="s">
        <v>976</v>
      </c>
      <c r="F2067" t="s">
        <v>893</v>
      </c>
      <c r="G2067" t="s">
        <v>895</v>
      </c>
      <c r="H2067">
        <v>0.98230200000000001</v>
      </c>
      <c r="I2067">
        <v>0.18017900000000001</v>
      </c>
      <c r="J2067">
        <v>2.69965E-2</v>
      </c>
      <c r="K2067" s="6">
        <v>3.7000000000000001E-11</v>
      </c>
      <c r="L2067">
        <v>37359</v>
      </c>
    </row>
    <row r="2068" spans="1:12" x14ac:dyDescent="0.2">
      <c r="A2068" t="s">
        <v>841</v>
      </c>
      <c r="B2068" t="str">
        <f>VLOOKUP(Table2[[#This Row],[Metabolite ID]],Table18[],2,FALSE)</f>
        <v>Free cholesterol in small VLDL</v>
      </c>
      <c r="C2068">
        <v>5</v>
      </c>
      <c r="D2068">
        <v>156399950</v>
      </c>
      <c r="E2068" t="s">
        <v>1029</v>
      </c>
      <c r="F2068" t="s">
        <v>892</v>
      </c>
      <c r="G2068" t="s">
        <v>893</v>
      </c>
      <c r="H2068">
        <v>0.36327300000000001</v>
      </c>
      <c r="I2068">
        <v>-4.7562100000000003E-2</v>
      </c>
      <c r="J2068">
        <v>7.2777800000000002E-3</v>
      </c>
      <c r="K2068" s="6">
        <v>3.7000000000000001E-11</v>
      </c>
      <c r="L2068">
        <v>37359</v>
      </c>
    </row>
    <row r="2069" spans="1:12" x14ac:dyDescent="0.2">
      <c r="A2069" t="s">
        <v>870</v>
      </c>
      <c r="B2069" t="str">
        <f>VLOOKUP(Table2[[#This Row],[Metabolite ID]],Table18[],2,FALSE)</f>
        <v>Cholesteryl esters in very small VLDL</v>
      </c>
      <c r="C2069">
        <v>19</v>
      </c>
      <c r="D2069">
        <v>45691049</v>
      </c>
      <c r="E2069" t="s">
        <v>3934</v>
      </c>
      <c r="F2069" t="s">
        <v>895</v>
      </c>
      <c r="G2069" t="s">
        <v>894</v>
      </c>
      <c r="H2069">
        <v>0.96142700000000003</v>
      </c>
      <c r="I2069">
        <v>0.13270899999999999</v>
      </c>
      <c r="J2069">
        <v>2.02017E-2</v>
      </c>
      <c r="K2069" s="6">
        <v>3.7000000000000001E-11</v>
      </c>
      <c r="L2069">
        <v>37359</v>
      </c>
    </row>
    <row r="2070" spans="1:12" x14ac:dyDescent="0.2">
      <c r="A2070" t="s">
        <v>837</v>
      </c>
      <c r="B2070" t="str">
        <f>VLOOKUP(Table2[[#This Row],[Metabolite ID]],Table18[],2,FALSE)</f>
        <v>Triglycerides in small LDL</v>
      </c>
      <c r="C2070">
        <v>6</v>
      </c>
      <c r="D2070">
        <v>161111700</v>
      </c>
      <c r="E2070" t="s">
        <v>1099</v>
      </c>
      <c r="F2070" t="s">
        <v>894</v>
      </c>
      <c r="G2070" t="s">
        <v>895</v>
      </c>
      <c r="H2070">
        <v>0.98442099999999999</v>
      </c>
      <c r="I2070">
        <v>0.20059199999999999</v>
      </c>
      <c r="J2070">
        <v>2.99958E-2</v>
      </c>
      <c r="K2070" s="6">
        <v>3.7999999999999998E-11</v>
      </c>
      <c r="L2070">
        <v>37359</v>
      </c>
    </row>
    <row r="2071" spans="1:12" x14ac:dyDescent="0.2">
      <c r="A2071" t="s">
        <v>860</v>
      </c>
      <c r="B2071" t="str">
        <f>VLOOKUP(Table2[[#This Row],[Metabolite ID]],Table18[],2,FALSE)</f>
        <v>Phospholipids in very large HDL</v>
      </c>
      <c r="C2071">
        <v>1</v>
      </c>
      <c r="D2071">
        <v>230307222</v>
      </c>
      <c r="E2071" t="s">
        <v>987</v>
      </c>
      <c r="F2071" t="s">
        <v>895</v>
      </c>
      <c r="G2071" t="s">
        <v>893</v>
      </c>
      <c r="H2071">
        <v>0.29370800000000002</v>
      </c>
      <c r="I2071">
        <v>-5.0805599999999999E-2</v>
      </c>
      <c r="J2071">
        <v>7.70442E-3</v>
      </c>
      <c r="K2071" s="6">
        <v>3.7999999999999998E-11</v>
      </c>
      <c r="L2071">
        <v>37359</v>
      </c>
    </row>
    <row r="2072" spans="1:12" x14ac:dyDescent="0.2">
      <c r="A2072" t="s">
        <v>746</v>
      </c>
      <c r="B2072" t="str">
        <f>VLOOKUP(Table2[[#This Row],[Metabolite ID]],Table18[],2,FALSE)</f>
        <v>Apolipoprotein B</v>
      </c>
      <c r="C2072">
        <v>17</v>
      </c>
      <c r="D2072">
        <v>67249711</v>
      </c>
      <c r="E2072" t="s">
        <v>3999</v>
      </c>
      <c r="F2072" t="s">
        <v>894</v>
      </c>
      <c r="G2072" t="s">
        <v>895</v>
      </c>
      <c r="H2072">
        <v>0.97239399999999998</v>
      </c>
      <c r="I2072">
        <v>-0.140122</v>
      </c>
      <c r="J2072">
        <v>2.2638399999999999E-2</v>
      </c>
      <c r="K2072" s="6">
        <v>3.9000000000000001E-11</v>
      </c>
      <c r="L2072">
        <v>37359</v>
      </c>
    </row>
    <row r="2073" spans="1:12" x14ac:dyDescent="0.2">
      <c r="A2073" t="s">
        <v>746</v>
      </c>
      <c r="B2073" t="str">
        <f>VLOOKUP(Table2[[#This Row],[Metabolite ID]],Table18[],2,FALSE)</f>
        <v>Apolipoprotein B</v>
      </c>
      <c r="C2073">
        <v>19</v>
      </c>
      <c r="D2073">
        <v>19422152</v>
      </c>
      <c r="E2073" t="s">
        <v>1065</v>
      </c>
      <c r="F2073" t="s">
        <v>1060</v>
      </c>
      <c r="G2073" t="s">
        <v>894</v>
      </c>
      <c r="H2073">
        <v>0.82858100000000001</v>
      </c>
      <c r="I2073">
        <v>6.2429800000000001E-2</v>
      </c>
      <c r="J2073">
        <v>9.2652299999999993E-3</v>
      </c>
      <c r="K2073" s="6">
        <v>3.9000000000000001E-11</v>
      </c>
      <c r="L2073">
        <v>37359</v>
      </c>
    </row>
    <row r="2074" spans="1:12" x14ac:dyDescent="0.2">
      <c r="A2074" t="s">
        <v>746</v>
      </c>
      <c r="B2074" t="str">
        <f>VLOOKUP(Table2[[#This Row],[Metabolite ID]],Table18[],2,FALSE)</f>
        <v>Apolipoprotein B</v>
      </c>
      <c r="C2074">
        <v>19</v>
      </c>
      <c r="D2074">
        <v>46018119</v>
      </c>
      <c r="E2074" t="s">
        <v>4017</v>
      </c>
      <c r="F2074" t="s">
        <v>893</v>
      </c>
      <c r="G2074" t="s">
        <v>892</v>
      </c>
      <c r="H2074">
        <v>0.98059799999999997</v>
      </c>
      <c r="I2074">
        <v>0.174064</v>
      </c>
      <c r="J2074">
        <v>2.6654600000000001E-2</v>
      </c>
      <c r="K2074" s="6">
        <v>3.9000000000000001E-11</v>
      </c>
      <c r="L2074">
        <v>37359</v>
      </c>
    </row>
    <row r="2075" spans="1:12" x14ac:dyDescent="0.2">
      <c r="A2075" t="s">
        <v>847</v>
      </c>
      <c r="B2075" t="str">
        <f>VLOOKUP(Table2[[#This Row],[Metabolite ID]],Table18[],2,FALSE)</f>
        <v>Total fatty acids</v>
      </c>
      <c r="C2075">
        <v>7</v>
      </c>
      <c r="D2075">
        <v>73025975</v>
      </c>
      <c r="E2075" t="s">
        <v>1100</v>
      </c>
      <c r="F2075" t="s">
        <v>892</v>
      </c>
      <c r="G2075" t="s">
        <v>893</v>
      </c>
      <c r="H2075">
        <v>0.87211000000000005</v>
      </c>
      <c r="I2075">
        <v>6.9165699999999997E-2</v>
      </c>
      <c r="J2075">
        <v>1.052449999999999E-2</v>
      </c>
      <c r="K2075" s="6">
        <v>3.9000000000000001E-11</v>
      </c>
      <c r="L2075">
        <v>37359</v>
      </c>
    </row>
    <row r="2076" spans="1:12" x14ac:dyDescent="0.2">
      <c r="A2076" t="s">
        <v>870</v>
      </c>
      <c r="B2076" t="str">
        <f>VLOOKUP(Table2[[#This Row],[Metabolite ID]],Table18[],2,FALSE)</f>
        <v>Cholesteryl esters in very small VLDL</v>
      </c>
      <c r="C2076">
        <v>20</v>
      </c>
      <c r="D2076">
        <v>39165692</v>
      </c>
      <c r="E2076" t="s">
        <v>1097</v>
      </c>
      <c r="F2076" t="s">
        <v>893</v>
      </c>
      <c r="G2076" t="s">
        <v>892</v>
      </c>
      <c r="H2076">
        <v>0.96575</v>
      </c>
      <c r="I2076">
        <v>-0.13129099999999999</v>
      </c>
      <c r="J2076">
        <v>1.97634E-2</v>
      </c>
      <c r="K2076" s="6">
        <v>3.9000000000000001E-11</v>
      </c>
      <c r="L2076">
        <v>37359</v>
      </c>
    </row>
    <row r="2077" spans="1:12" x14ac:dyDescent="0.2">
      <c r="A2077" t="s">
        <v>841</v>
      </c>
      <c r="B2077" t="str">
        <f>VLOOKUP(Table2[[#This Row],[Metabolite ID]],Table18[],2,FALSE)</f>
        <v>Free cholesterol in small VLDL</v>
      </c>
      <c r="C2077">
        <v>11</v>
      </c>
      <c r="D2077">
        <v>117175658</v>
      </c>
      <c r="E2077" t="s">
        <v>1047</v>
      </c>
      <c r="F2077" t="s">
        <v>893</v>
      </c>
      <c r="G2077" t="s">
        <v>892</v>
      </c>
      <c r="H2077">
        <v>0.97366900000000001</v>
      </c>
      <c r="I2077">
        <v>-0.14100699999999999</v>
      </c>
      <c r="J2077">
        <v>2.2140400000000001E-2</v>
      </c>
      <c r="K2077" s="6">
        <v>3.9999999999999998E-11</v>
      </c>
      <c r="L2077">
        <v>37359</v>
      </c>
    </row>
    <row r="2078" spans="1:12" x14ac:dyDescent="0.2">
      <c r="A2078" t="s">
        <v>811</v>
      </c>
      <c r="B2078" t="str">
        <f>VLOOKUP(Table2[[#This Row],[Metabolite ID]],Table18[],2,FALSE)</f>
        <v>Cholesteryl esters in medium VLDL</v>
      </c>
      <c r="C2078">
        <v>6</v>
      </c>
      <c r="D2078">
        <v>160503656</v>
      </c>
      <c r="E2078" t="s">
        <v>4018</v>
      </c>
      <c r="F2078" t="s">
        <v>894</v>
      </c>
      <c r="G2078" t="s">
        <v>895</v>
      </c>
      <c r="H2078">
        <v>0.97098099999999998</v>
      </c>
      <c r="I2078">
        <v>0.15020700000000001</v>
      </c>
      <c r="J2078">
        <v>2.2817500000000001E-2</v>
      </c>
      <c r="K2078" s="6">
        <v>4.1000000000000001E-11</v>
      </c>
      <c r="L2078">
        <v>37359</v>
      </c>
    </row>
    <row r="2079" spans="1:12" x14ac:dyDescent="0.2">
      <c r="A2079" t="s">
        <v>848</v>
      </c>
      <c r="B2079" t="str">
        <f>VLOOKUP(Table2[[#This Row],[Metabolite ID]],Table18[],2,FALSE)</f>
        <v>Phosphoglycerides</v>
      </c>
      <c r="C2079">
        <v>15</v>
      </c>
      <c r="D2079">
        <v>58575005</v>
      </c>
      <c r="E2079" t="s">
        <v>1005</v>
      </c>
      <c r="F2079" t="s">
        <v>892</v>
      </c>
      <c r="G2079" t="s">
        <v>893</v>
      </c>
      <c r="H2079">
        <v>0.86368699999999998</v>
      </c>
      <c r="I2079">
        <v>6.9442299999999998E-2</v>
      </c>
      <c r="J2079">
        <v>1.04668E-2</v>
      </c>
      <c r="K2079" s="6">
        <v>4.1000000000000001E-11</v>
      </c>
      <c r="L2079">
        <v>37359</v>
      </c>
    </row>
    <row r="2080" spans="1:12" x14ac:dyDescent="0.2">
      <c r="A2080" t="s">
        <v>789</v>
      </c>
      <c r="B2080" t="str">
        <f>VLOOKUP(Table2[[#This Row],[Metabolite ID]],Table18[],2,FALSE)</f>
        <v>Cholesteryl esters in large VLDL</v>
      </c>
      <c r="C2080">
        <v>6</v>
      </c>
      <c r="D2080">
        <v>160625299</v>
      </c>
      <c r="E2080" t="s">
        <v>1034</v>
      </c>
      <c r="F2080" t="s">
        <v>894</v>
      </c>
      <c r="G2080" t="s">
        <v>895</v>
      </c>
      <c r="H2080">
        <v>0.98945899999999998</v>
      </c>
      <c r="I2080">
        <v>0.241123</v>
      </c>
      <c r="J2080">
        <v>3.6625400000000002E-2</v>
      </c>
      <c r="K2080" s="6">
        <v>4.1999999999999997E-11</v>
      </c>
      <c r="L2080">
        <v>37359</v>
      </c>
    </row>
    <row r="2081" spans="1:12" x14ac:dyDescent="0.2">
      <c r="A2081" t="s">
        <v>860</v>
      </c>
      <c r="B2081" t="str">
        <f>VLOOKUP(Table2[[#This Row],[Metabolite ID]],Table18[],2,FALSE)</f>
        <v>Phospholipids in very large HDL</v>
      </c>
      <c r="C2081">
        <v>5</v>
      </c>
      <c r="D2081">
        <v>55860866</v>
      </c>
      <c r="E2081" t="s">
        <v>991</v>
      </c>
      <c r="F2081" t="s">
        <v>893</v>
      </c>
      <c r="G2081" t="s">
        <v>895</v>
      </c>
      <c r="H2081">
        <v>0.79959199999999997</v>
      </c>
      <c r="I2081">
        <v>5.7586900000000003E-2</v>
      </c>
      <c r="J2081">
        <v>8.7144100000000006E-3</v>
      </c>
      <c r="K2081" s="6">
        <v>4.1999999999999997E-11</v>
      </c>
      <c r="L2081">
        <v>37359</v>
      </c>
    </row>
    <row r="2082" spans="1:12" x14ac:dyDescent="0.2">
      <c r="A2082" t="s">
        <v>746</v>
      </c>
      <c r="B2082" t="str">
        <f>VLOOKUP(Table2[[#This Row],[Metabolite ID]],Table18[],2,FALSE)</f>
        <v>Apolipoprotein B</v>
      </c>
      <c r="C2082">
        <v>7</v>
      </c>
      <c r="D2082">
        <v>73019074</v>
      </c>
      <c r="E2082" t="s">
        <v>3960</v>
      </c>
      <c r="F2082" t="s">
        <v>895</v>
      </c>
      <c r="G2082" t="s">
        <v>894</v>
      </c>
      <c r="H2082">
        <v>4.3790599999999999E-2</v>
      </c>
      <c r="I2082">
        <v>0.11120099999999999</v>
      </c>
      <c r="J2082">
        <v>1.71316E-2</v>
      </c>
      <c r="K2082" s="6">
        <v>4.3E-11</v>
      </c>
      <c r="L2082">
        <v>37359</v>
      </c>
    </row>
    <row r="2083" spans="1:12" x14ac:dyDescent="0.2">
      <c r="A2083" t="s">
        <v>774</v>
      </c>
      <c r="B2083" t="str">
        <f>VLOOKUP(Table2[[#This Row],[Metabolite ID]],Table18[],2,FALSE)</f>
        <v>Cholesterol in large HDL</v>
      </c>
      <c r="C2083">
        <v>5</v>
      </c>
      <c r="D2083">
        <v>55861894</v>
      </c>
      <c r="E2083" t="s">
        <v>1028</v>
      </c>
      <c r="F2083" t="s">
        <v>893</v>
      </c>
      <c r="G2083" t="s">
        <v>892</v>
      </c>
      <c r="H2083">
        <v>0.80089999999999995</v>
      </c>
      <c r="I2083">
        <v>5.8503300000000001E-2</v>
      </c>
      <c r="J2083">
        <v>8.8482300000000003E-3</v>
      </c>
      <c r="K2083" s="6">
        <v>4.3E-11</v>
      </c>
      <c r="L2083">
        <v>37359</v>
      </c>
    </row>
    <row r="2084" spans="1:12" x14ac:dyDescent="0.2">
      <c r="A2084" t="s">
        <v>814</v>
      </c>
      <c r="B2084" t="str">
        <f>VLOOKUP(Table2[[#This Row],[Metabolite ID]],Table18[],2,FALSE)</f>
        <v>Concentration of medium VLDL particles</v>
      </c>
      <c r="C2084">
        <v>2</v>
      </c>
      <c r="D2084">
        <v>165528624</v>
      </c>
      <c r="E2084" t="s">
        <v>1026</v>
      </c>
      <c r="F2084" t="s">
        <v>893</v>
      </c>
      <c r="G2084" t="s">
        <v>895</v>
      </c>
      <c r="H2084">
        <v>0.60860000000000003</v>
      </c>
      <c r="I2084">
        <v>4.8682900000000001E-2</v>
      </c>
      <c r="J2084">
        <v>7.1563E-3</v>
      </c>
      <c r="K2084" s="6">
        <v>4.3E-11</v>
      </c>
      <c r="L2084">
        <v>37359</v>
      </c>
    </row>
    <row r="2085" spans="1:12" x14ac:dyDescent="0.2">
      <c r="A2085" t="s">
        <v>793</v>
      </c>
      <c r="B2085" t="str">
        <f>VLOOKUP(Table2[[#This Row],[Metabolite ID]],Table18[],2,FALSE)</f>
        <v>Phospholipids in large VLDL</v>
      </c>
      <c r="C2085">
        <v>6</v>
      </c>
      <c r="D2085">
        <v>160395286</v>
      </c>
      <c r="E2085" t="s">
        <v>1032</v>
      </c>
      <c r="F2085" t="s">
        <v>1031</v>
      </c>
      <c r="G2085" t="s">
        <v>892</v>
      </c>
      <c r="H2085">
        <v>0.90631799999999996</v>
      </c>
      <c r="I2085">
        <v>-8.0304E-2</v>
      </c>
      <c r="J2085">
        <v>1.20786E-2</v>
      </c>
      <c r="K2085" s="6">
        <v>4.4000000000000003E-11</v>
      </c>
      <c r="L2085">
        <v>37359</v>
      </c>
    </row>
    <row r="2086" spans="1:12" x14ac:dyDescent="0.2">
      <c r="A2086" t="s">
        <v>798</v>
      </c>
      <c r="B2086" t="str">
        <f>VLOOKUP(Table2[[#This Row],[Metabolite ID]],Table18[],2,FALSE)</f>
        <v>Total lipids in medium HDL</v>
      </c>
      <c r="C2086">
        <v>1</v>
      </c>
      <c r="D2086">
        <v>161194641</v>
      </c>
      <c r="E2086" t="s">
        <v>978</v>
      </c>
      <c r="F2086" t="s">
        <v>892</v>
      </c>
      <c r="G2086" t="s">
        <v>893</v>
      </c>
      <c r="H2086">
        <v>0.38214599999999999</v>
      </c>
      <c r="I2086">
        <v>-4.8506599999999997E-2</v>
      </c>
      <c r="J2086">
        <v>7.28642E-3</v>
      </c>
      <c r="K2086" s="6">
        <v>4.4000000000000003E-11</v>
      </c>
      <c r="L2086">
        <v>37359</v>
      </c>
    </row>
    <row r="2087" spans="1:12" x14ac:dyDescent="0.2">
      <c r="A2087" t="s">
        <v>788</v>
      </c>
      <c r="B2087" t="str">
        <f>VLOOKUP(Table2[[#This Row],[Metabolite ID]],Table18[],2,FALSE)</f>
        <v>Cholesterol in large VLDL</v>
      </c>
      <c r="C2087">
        <v>6</v>
      </c>
      <c r="D2087">
        <v>160395286</v>
      </c>
      <c r="E2087" t="s">
        <v>1032</v>
      </c>
      <c r="F2087" t="s">
        <v>1031</v>
      </c>
      <c r="G2087" t="s">
        <v>892</v>
      </c>
      <c r="H2087">
        <v>0.90632500000000005</v>
      </c>
      <c r="I2087">
        <v>-8.0773800000000007E-2</v>
      </c>
      <c r="J2087">
        <v>1.208E-2</v>
      </c>
      <c r="K2087" s="6">
        <v>4.5E-11</v>
      </c>
      <c r="L2087">
        <v>37359</v>
      </c>
    </row>
    <row r="2088" spans="1:12" x14ac:dyDescent="0.2">
      <c r="A2088" t="s">
        <v>789</v>
      </c>
      <c r="B2088" t="str">
        <f>VLOOKUP(Table2[[#This Row],[Metabolite ID]],Table18[],2,FALSE)</f>
        <v>Cholesteryl esters in large VLDL</v>
      </c>
      <c r="C2088">
        <v>7</v>
      </c>
      <c r="D2088">
        <v>73020301</v>
      </c>
      <c r="E2088" t="s">
        <v>1042</v>
      </c>
      <c r="F2088" t="s">
        <v>895</v>
      </c>
      <c r="G2088" t="s">
        <v>894</v>
      </c>
      <c r="H2088">
        <v>4.3931900000000003E-2</v>
      </c>
      <c r="I2088">
        <v>0.109916</v>
      </c>
      <c r="J2088">
        <v>1.7265300000000001E-2</v>
      </c>
      <c r="K2088" s="6">
        <v>4.5E-11</v>
      </c>
      <c r="L2088">
        <v>37359</v>
      </c>
    </row>
    <row r="2089" spans="1:12" x14ac:dyDescent="0.2">
      <c r="A2089" t="s">
        <v>841</v>
      </c>
      <c r="B2089" t="str">
        <f>VLOOKUP(Table2[[#This Row],[Metabolite ID]],Table18[],2,FALSE)</f>
        <v>Free cholesterol in small VLDL</v>
      </c>
      <c r="C2089">
        <v>15</v>
      </c>
      <c r="D2089">
        <v>44564692</v>
      </c>
      <c r="E2089" t="s">
        <v>1051</v>
      </c>
      <c r="F2089" t="s">
        <v>892</v>
      </c>
      <c r="G2089" t="s">
        <v>893</v>
      </c>
      <c r="H2089">
        <v>0.97103799999999996</v>
      </c>
      <c r="I2089">
        <v>-0.14369399999999999</v>
      </c>
      <c r="J2089">
        <v>2.1282100000000002E-2</v>
      </c>
      <c r="K2089" s="6">
        <v>4.5E-11</v>
      </c>
      <c r="L2089">
        <v>37359</v>
      </c>
    </row>
    <row r="2090" spans="1:12" x14ac:dyDescent="0.2">
      <c r="A2090" t="s">
        <v>865</v>
      </c>
      <c r="B2090" t="str">
        <f>VLOOKUP(Table2[[#This Row],[Metabolite ID]],Table18[],2,FALSE)</f>
        <v>Total lipids in very large VLDL</v>
      </c>
      <c r="C2090">
        <v>2</v>
      </c>
      <c r="D2090">
        <v>165528624</v>
      </c>
      <c r="E2090" t="s">
        <v>1026</v>
      </c>
      <c r="F2090" t="s">
        <v>893</v>
      </c>
      <c r="G2090" t="s">
        <v>895</v>
      </c>
      <c r="H2090">
        <v>0.60860000000000003</v>
      </c>
      <c r="I2090">
        <v>4.8497600000000002E-2</v>
      </c>
      <c r="J2090">
        <v>7.1673500000000003E-3</v>
      </c>
      <c r="K2090" s="6">
        <v>4.6000000000000003E-11</v>
      </c>
      <c r="L2090">
        <v>37359</v>
      </c>
    </row>
    <row r="2091" spans="1:12" x14ac:dyDescent="0.2">
      <c r="A2091" t="s">
        <v>790</v>
      </c>
      <c r="B2091" t="str">
        <f>VLOOKUP(Table2[[#This Row],[Metabolite ID]],Table18[],2,FALSE)</f>
        <v>Free cholesterol in large VLDL</v>
      </c>
      <c r="C2091">
        <v>2</v>
      </c>
      <c r="D2091">
        <v>165528624</v>
      </c>
      <c r="E2091" t="s">
        <v>1026</v>
      </c>
      <c r="F2091" t="s">
        <v>893</v>
      </c>
      <c r="G2091" t="s">
        <v>895</v>
      </c>
      <c r="H2091">
        <v>0.60860000000000003</v>
      </c>
      <c r="I2091">
        <v>4.8293500000000003E-2</v>
      </c>
      <c r="J2091">
        <v>7.1636E-3</v>
      </c>
      <c r="K2091" s="6">
        <v>4.6999999999999999E-11</v>
      </c>
      <c r="L2091">
        <v>37359</v>
      </c>
    </row>
    <row r="2092" spans="1:12" x14ac:dyDescent="0.2">
      <c r="A2092" t="s">
        <v>792</v>
      </c>
      <c r="B2092" t="str">
        <f>VLOOKUP(Table2[[#This Row],[Metabolite ID]],Table18[],2,FALSE)</f>
        <v>Concentration of large VLDL particles</v>
      </c>
      <c r="C2092">
        <v>6</v>
      </c>
      <c r="D2092">
        <v>161017363</v>
      </c>
      <c r="E2092" t="s">
        <v>1039</v>
      </c>
      <c r="F2092" t="s">
        <v>893</v>
      </c>
      <c r="G2092" t="s">
        <v>892</v>
      </c>
      <c r="H2092">
        <v>0.96577299999999999</v>
      </c>
      <c r="I2092">
        <v>0.12809899999999999</v>
      </c>
      <c r="J2092">
        <v>1.95105E-2</v>
      </c>
      <c r="K2092" s="6">
        <v>4.6999999999999999E-11</v>
      </c>
      <c r="L2092">
        <v>37359</v>
      </c>
    </row>
    <row r="2093" spans="1:12" x14ac:dyDescent="0.2">
      <c r="A2093" t="s">
        <v>846</v>
      </c>
      <c r="B2093" t="str">
        <f>VLOOKUP(Table2[[#This Row],[Metabolite ID]],Table18[],2,FALSE)</f>
        <v>Total cholines</v>
      </c>
      <c r="C2093">
        <v>19</v>
      </c>
      <c r="D2093">
        <v>11346155</v>
      </c>
      <c r="E2093" t="s">
        <v>3996</v>
      </c>
      <c r="F2093" t="s">
        <v>893</v>
      </c>
      <c r="G2093" t="s">
        <v>892</v>
      </c>
      <c r="H2093">
        <v>0.96510499999999999</v>
      </c>
      <c r="I2093">
        <v>0.125997</v>
      </c>
      <c r="J2093">
        <v>1.9356600000000002E-2</v>
      </c>
      <c r="K2093" s="6">
        <v>4.6999999999999999E-11</v>
      </c>
      <c r="L2093">
        <v>37359</v>
      </c>
    </row>
    <row r="2094" spans="1:12" x14ac:dyDescent="0.2">
      <c r="A2094" t="s">
        <v>758</v>
      </c>
      <c r="B2094" t="str">
        <f>VLOOKUP(Table2[[#This Row],[Metabolite ID]],Table18[],2,FALSE)</f>
        <v>Average diameter for HDL particles</v>
      </c>
      <c r="C2094">
        <v>6</v>
      </c>
      <c r="D2094">
        <v>43757082</v>
      </c>
      <c r="E2094" t="s">
        <v>1030</v>
      </c>
      <c r="F2094" t="s">
        <v>895</v>
      </c>
      <c r="G2094" t="s">
        <v>892</v>
      </c>
      <c r="H2094">
        <v>0.49925900000000001</v>
      </c>
      <c r="I2094">
        <v>4.5569100000000001E-2</v>
      </c>
      <c r="J2094">
        <v>6.9546599999999997E-3</v>
      </c>
      <c r="K2094" s="6">
        <v>4.8000000000000002E-11</v>
      </c>
      <c r="L2094">
        <v>37359</v>
      </c>
    </row>
    <row r="2095" spans="1:12" x14ac:dyDescent="0.2">
      <c r="A2095" t="s">
        <v>791</v>
      </c>
      <c r="B2095" t="str">
        <f>VLOOKUP(Table2[[#This Row],[Metabolite ID]],Table18[],2,FALSE)</f>
        <v>Total lipids in large VLDL</v>
      </c>
      <c r="C2095">
        <v>6</v>
      </c>
      <c r="D2095">
        <v>161017363</v>
      </c>
      <c r="E2095" t="s">
        <v>1039</v>
      </c>
      <c r="F2095" t="s">
        <v>893</v>
      </c>
      <c r="G2095" t="s">
        <v>892</v>
      </c>
      <c r="H2095">
        <v>0.96577299999999999</v>
      </c>
      <c r="I2095">
        <v>0.12798100000000001</v>
      </c>
      <c r="J2095">
        <v>1.9510400000000001E-2</v>
      </c>
      <c r="K2095" s="6">
        <v>4.8000000000000002E-11</v>
      </c>
      <c r="L2095">
        <v>37359</v>
      </c>
    </row>
    <row r="2096" spans="1:12" x14ac:dyDescent="0.2">
      <c r="A2096" t="s">
        <v>843</v>
      </c>
      <c r="B2096" t="str">
        <f>VLOOKUP(Table2[[#This Row],[Metabolite ID]],Table18[],2,FALSE)</f>
        <v>Concentration of small VLDL particles</v>
      </c>
      <c r="C2096">
        <v>15</v>
      </c>
      <c r="D2096">
        <v>43360509</v>
      </c>
      <c r="E2096" t="s">
        <v>1049</v>
      </c>
      <c r="F2096" t="s">
        <v>1048</v>
      </c>
      <c r="G2096" t="s">
        <v>894</v>
      </c>
      <c r="H2096">
        <v>0.97171700000000005</v>
      </c>
      <c r="I2096">
        <v>-0.14705199999999999</v>
      </c>
      <c r="J2096">
        <v>2.2443000000000001E-2</v>
      </c>
      <c r="K2096" s="6">
        <v>4.8999999999999999E-11</v>
      </c>
      <c r="L2096">
        <v>37359</v>
      </c>
    </row>
    <row r="2097" spans="1:12" x14ac:dyDescent="0.2">
      <c r="A2097" t="s">
        <v>847</v>
      </c>
      <c r="B2097" t="str">
        <f>VLOOKUP(Table2[[#This Row],[Metabolite ID]],Table18[],2,FALSE)</f>
        <v>Total fatty acids</v>
      </c>
      <c r="C2097">
        <v>7</v>
      </c>
      <c r="D2097">
        <v>21560197</v>
      </c>
      <c r="E2097" t="s">
        <v>4019</v>
      </c>
      <c r="F2097" t="s">
        <v>894</v>
      </c>
      <c r="G2097" t="s">
        <v>893</v>
      </c>
      <c r="H2097">
        <v>0.83352499999999996</v>
      </c>
      <c r="I2097">
        <v>-6.3272599999999998E-2</v>
      </c>
      <c r="J2097">
        <v>9.6051599999999997E-3</v>
      </c>
      <c r="K2097" s="6">
        <v>4.8999999999999999E-11</v>
      </c>
      <c r="L2097">
        <v>37359</v>
      </c>
    </row>
    <row r="2098" spans="1:12" x14ac:dyDescent="0.2">
      <c r="A2098" t="s">
        <v>847</v>
      </c>
      <c r="B2098" t="str">
        <f>VLOOKUP(Table2[[#This Row],[Metabolite ID]],Table18[],2,FALSE)</f>
        <v>Total fatty acids</v>
      </c>
      <c r="C2098">
        <v>20</v>
      </c>
      <c r="D2098">
        <v>39165692</v>
      </c>
      <c r="E2098" t="s">
        <v>1097</v>
      </c>
      <c r="F2098" t="s">
        <v>893</v>
      </c>
      <c r="G2098" t="s">
        <v>892</v>
      </c>
      <c r="H2098">
        <v>0.96573500000000001</v>
      </c>
      <c r="I2098">
        <v>-0.131551</v>
      </c>
      <c r="J2098">
        <v>1.98517E-2</v>
      </c>
      <c r="K2098" s="6">
        <v>4.8999999999999999E-11</v>
      </c>
      <c r="L2098">
        <v>37359</v>
      </c>
    </row>
    <row r="2099" spans="1:12" x14ac:dyDescent="0.2">
      <c r="A2099" t="s">
        <v>864</v>
      </c>
      <c r="B2099" t="str">
        <f>VLOOKUP(Table2[[#This Row],[Metabolite ID]],Table18[],2,FALSE)</f>
        <v>Free cholesterol in very large VLDL</v>
      </c>
      <c r="C2099">
        <v>7</v>
      </c>
      <c r="D2099">
        <v>73019074</v>
      </c>
      <c r="E2099" t="s">
        <v>3960</v>
      </c>
      <c r="F2099" t="s">
        <v>895</v>
      </c>
      <c r="G2099" t="s">
        <v>894</v>
      </c>
      <c r="H2099">
        <v>4.3807600000000002E-2</v>
      </c>
      <c r="I2099">
        <v>0.109794</v>
      </c>
      <c r="J2099">
        <v>1.7167100000000001E-2</v>
      </c>
      <c r="K2099" s="6">
        <v>4.8999999999999999E-11</v>
      </c>
      <c r="L2099">
        <v>37359</v>
      </c>
    </row>
    <row r="2100" spans="1:12" x14ac:dyDescent="0.2">
      <c r="A2100" t="s">
        <v>845</v>
      </c>
      <c r="B2100" t="str">
        <f>VLOOKUP(Table2[[#This Row],[Metabolite ID]],Table18[],2,FALSE)</f>
        <v>Triglycerides in small VLDL</v>
      </c>
      <c r="C2100">
        <v>11</v>
      </c>
      <c r="D2100">
        <v>61581764</v>
      </c>
      <c r="E2100" t="s">
        <v>1046</v>
      </c>
      <c r="F2100" t="s">
        <v>895</v>
      </c>
      <c r="G2100" t="s">
        <v>894</v>
      </c>
      <c r="H2100">
        <v>0.69043200000000005</v>
      </c>
      <c r="I2100">
        <v>-5.1307899999999997E-2</v>
      </c>
      <c r="J2100">
        <v>7.5508299999999997E-3</v>
      </c>
      <c r="K2100" s="6">
        <v>5.0000000000000002E-11</v>
      </c>
      <c r="L2100">
        <v>37359</v>
      </c>
    </row>
    <row r="2101" spans="1:12" x14ac:dyDescent="0.2">
      <c r="A2101" t="s">
        <v>881</v>
      </c>
      <c r="B2101" t="str">
        <f>VLOOKUP(Table2[[#This Row],[Metabolite ID]],Table18[],2,FALSE)</f>
        <v>Phospholipids in chylomicrons and extremely large VLDL</v>
      </c>
      <c r="C2101">
        <v>7</v>
      </c>
      <c r="D2101">
        <v>73019074</v>
      </c>
      <c r="E2101" t="s">
        <v>3960</v>
      </c>
      <c r="F2101" t="s">
        <v>895</v>
      </c>
      <c r="G2101" t="s">
        <v>894</v>
      </c>
      <c r="H2101">
        <v>4.3807600000000002E-2</v>
      </c>
      <c r="I2101">
        <v>0.110012</v>
      </c>
      <c r="J2101">
        <v>1.7168200000000002E-2</v>
      </c>
      <c r="K2101" s="6">
        <v>5.0000000000000002E-11</v>
      </c>
      <c r="L2101">
        <v>37359</v>
      </c>
    </row>
    <row r="2102" spans="1:12" x14ac:dyDescent="0.2">
      <c r="A2102" t="s">
        <v>779</v>
      </c>
      <c r="B2102" t="str">
        <f>VLOOKUP(Table2[[#This Row],[Metabolite ID]],Table18[],2,FALSE)</f>
        <v>Phospholipids in large HDL</v>
      </c>
      <c r="C2102">
        <v>1</v>
      </c>
      <c r="D2102">
        <v>230302661</v>
      </c>
      <c r="E2102" t="s">
        <v>4020</v>
      </c>
      <c r="F2102" t="s">
        <v>892</v>
      </c>
      <c r="G2102" t="s">
        <v>893</v>
      </c>
      <c r="H2102">
        <v>0.20652999999999999</v>
      </c>
      <c r="I2102">
        <v>-5.7239999999999999E-2</v>
      </c>
      <c r="J2102">
        <v>8.7552900000000006E-3</v>
      </c>
      <c r="K2102" s="6">
        <v>5.0999999999999998E-11</v>
      </c>
      <c r="L2102">
        <v>37359</v>
      </c>
    </row>
    <row r="2103" spans="1:12" x14ac:dyDescent="0.2">
      <c r="A2103" t="s">
        <v>791</v>
      </c>
      <c r="B2103" t="str">
        <f>VLOOKUP(Table2[[#This Row],[Metabolite ID]],Table18[],2,FALSE)</f>
        <v>Total lipids in large VLDL</v>
      </c>
      <c r="C2103">
        <v>11</v>
      </c>
      <c r="D2103">
        <v>61581764</v>
      </c>
      <c r="E2103" t="s">
        <v>1046</v>
      </c>
      <c r="F2103" t="s">
        <v>895</v>
      </c>
      <c r="G2103" t="s">
        <v>894</v>
      </c>
      <c r="H2103">
        <v>0.69042499999999996</v>
      </c>
      <c r="I2103">
        <v>-5.1471599999999999E-2</v>
      </c>
      <c r="J2103">
        <v>7.5626199999999999E-3</v>
      </c>
      <c r="K2103" s="6">
        <v>5.0999999999999998E-11</v>
      </c>
      <c r="L2103">
        <v>37359</v>
      </c>
    </row>
    <row r="2104" spans="1:12" x14ac:dyDescent="0.2">
      <c r="A2104" t="s">
        <v>792</v>
      </c>
      <c r="B2104" t="str">
        <f>VLOOKUP(Table2[[#This Row],[Metabolite ID]],Table18[],2,FALSE)</f>
        <v>Concentration of large VLDL particles</v>
      </c>
      <c r="C2104">
        <v>15</v>
      </c>
      <c r="D2104">
        <v>44564692</v>
      </c>
      <c r="E2104" t="s">
        <v>1051</v>
      </c>
      <c r="F2104" t="s">
        <v>892</v>
      </c>
      <c r="G2104" t="s">
        <v>893</v>
      </c>
      <c r="H2104">
        <v>0.97103799999999996</v>
      </c>
      <c r="I2104">
        <v>-0.142928</v>
      </c>
      <c r="J2104">
        <v>2.1315899999999999E-2</v>
      </c>
      <c r="K2104" s="6">
        <v>5.0999999999999998E-11</v>
      </c>
      <c r="L2104">
        <v>37359</v>
      </c>
    </row>
    <row r="2105" spans="1:12" x14ac:dyDescent="0.2">
      <c r="A2105" t="s">
        <v>817</v>
      </c>
      <c r="B2105" t="str">
        <f>VLOOKUP(Table2[[#This Row],[Metabolite ID]],Table18[],2,FALSE)</f>
        <v>Phosphatidylcholines</v>
      </c>
      <c r="C2105">
        <v>2</v>
      </c>
      <c r="D2105">
        <v>21190209</v>
      </c>
      <c r="E2105" t="s">
        <v>3895</v>
      </c>
      <c r="F2105" t="s">
        <v>894</v>
      </c>
      <c r="G2105" t="s">
        <v>895</v>
      </c>
      <c r="H2105">
        <v>0.946079</v>
      </c>
      <c r="I2105">
        <v>0.106111</v>
      </c>
      <c r="J2105">
        <v>1.6157500000000002E-2</v>
      </c>
      <c r="K2105" s="6">
        <v>5.0999999999999998E-11</v>
      </c>
      <c r="L2105">
        <v>37359</v>
      </c>
    </row>
    <row r="2106" spans="1:12" x14ac:dyDescent="0.2">
      <c r="A2106" t="s">
        <v>790</v>
      </c>
      <c r="B2106" t="str">
        <f>VLOOKUP(Table2[[#This Row],[Metabolite ID]],Table18[],2,FALSE)</f>
        <v>Free cholesterol in large VLDL</v>
      </c>
      <c r="C2106">
        <v>15</v>
      </c>
      <c r="D2106">
        <v>44564692</v>
      </c>
      <c r="E2106" t="s">
        <v>1051</v>
      </c>
      <c r="F2106" t="s">
        <v>892</v>
      </c>
      <c r="G2106" t="s">
        <v>893</v>
      </c>
      <c r="H2106">
        <v>0.97103799999999996</v>
      </c>
      <c r="I2106">
        <v>-0.142428</v>
      </c>
      <c r="J2106">
        <v>2.13163E-2</v>
      </c>
      <c r="K2106" s="6">
        <v>5.2000000000000001E-11</v>
      </c>
      <c r="L2106">
        <v>37359</v>
      </c>
    </row>
    <row r="2107" spans="1:12" x14ac:dyDescent="0.2">
      <c r="A2107" t="s">
        <v>808</v>
      </c>
      <c r="B2107" t="str">
        <f>VLOOKUP(Table2[[#This Row],[Metabolite ID]],Table18[],2,FALSE)</f>
        <v>Triglycerides in medium LDL</v>
      </c>
      <c r="C2107">
        <v>8</v>
      </c>
      <c r="D2107">
        <v>19824492</v>
      </c>
      <c r="E2107" t="s">
        <v>958</v>
      </c>
      <c r="F2107" t="s">
        <v>895</v>
      </c>
      <c r="G2107" t="s">
        <v>894</v>
      </c>
      <c r="H2107">
        <v>0.70607600000000004</v>
      </c>
      <c r="I2107">
        <v>4.9333099999999998E-2</v>
      </c>
      <c r="J2107">
        <v>7.6492499999999998E-3</v>
      </c>
      <c r="K2107" s="6">
        <v>5.2000000000000001E-11</v>
      </c>
      <c r="L2107">
        <v>37359</v>
      </c>
    </row>
    <row r="2108" spans="1:12" x14ac:dyDescent="0.2">
      <c r="A2108" t="s">
        <v>811</v>
      </c>
      <c r="B2108" t="str">
        <f>VLOOKUP(Table2[[#This Row],[Metabolite ID]],Table18[],2,FALSE)</f>
        <v>Cholesteryl esters in medium VLDL</v>
      </c>
      <c r="C2108">
        <v>19</v>
      </c>
      <c r="D2108">
        <v>11273556</v>
      </c>
      <c r="E2108" t="s">
        <v>1086</v>
      </c>
      <c r="F2108" t="s">
        <v>892</v>
      </c>
      <c r="G2108" t="s">
        <v>894</v>
      </c>
      <c r="H2108">
        <v>0.669906</v>
      </c>
      <c r="I2108">
        <v>-4.8770099999999997E-2</v>
      </c>
      <c r="J2108">
        <v>7.4656000000000002E-3</v>
      </c>
      <c r="K2108" s="6">
        <v>5.2000000000000001E-11</v>
      </c>
      <c r="L2108">
        <v>37359</v>
      </c>
    </row>
    <row r="2109" spans="1:12" x14ac:dyDescent="0.2">
      <c r="A2109" t="s">
        <v>754</v>
      </c>
      <c r="B2109" t="str">
        <f>VLOOKUP(Table2[[#This Row],[Metabolite ID]],Table18[],2,FALSE)</f>
        <v>Glutamine</v>
      </c>
      <c r="C2109">
        <v>12</v>
      </c>
      <c r="D2109">
        <v>59979995</v>
      </c>
      <c r="E2109" t="s">
        <v>4021</v>
      </c>
      <c r="F2109" t="s">
        <v>894</v>
      </c>
      <c r="G2109" t="s">
        <v>895</v>
      </c>
      <c r="H2109">
        <v>0.88551800000000003</v>
      </c>
      <c r="I2109">
        <v>-7.3258599999999993E-2</v>
      </c>
      <c r="J2109">
        <v>1.1198700000000001E-2</v>
      </c>
      <c r="K2109" s="6">
        <v>5.4000000000000001E-11</v>
      </c>
      <c r="L2109">
        <v>37359</v>
      </c>
    </row>
    <row r="2110" spans="1:12" x14ac:dyDescent="0.2">
      <c r="A2110" t="s">
        <v>800</v>
      </c>
      <c r="B2110" t="str">
        <f>VLOOKUP(Table2[[#This Row],[Metabolite ID]],Table18[],2,FALSE)</f>
        <v>Phospholipids in medium HDL</v>
      </c>
      <c r="C2110">
        <v>15</v>
      </c>
      <c r="D2110">
        <v>58687603</v>
      </c>
      <c r="E2110" t="s">
        <v>3874</v>
      </c>
      <c r="F2110" t="s">
        <v>895</v>
      </c>
      <c r="G2110" t="s">
        <v>894</v>
      </c>
      <c r="H2110">
        <v>0.40344600000000003</v>
      </c>
      <c r="I2110">
        <v>4.7025699999999997E-2</v>
      </c>
      <c r="J2110">
        <v>7.2073199999999997E-3</v>
      </c>
      <c r="K2110" s="6">
        <v>5.6E-11</v>
      </c>
      <c r="L2110">
        <v>37359</v>
      </c>
    </row>
    <row r="2111" spans="1:12" x14ac:dyDescent="0.2">
      <c r="A2111" t="s">
        <v>852</v>
      </c>
      <c r="B2111" t="str">
        <f>VLOOKUP(Table2[[#This Row],[Metabolite ID]],Table18[],2,FALSE)</f>
        <v>VLDL cholesterol</v>
      </c>
      <c r="C2111">
        <v>6</v>
      </c>
      <c r="D2111">
        <v>160416770</v>
      </c>
      <c r="E2111" t="s">
        <v>4005</v>
      </c>
      <c r="F2111" t="s">
        <v>893</v>
      </c>
      <c r="G2111" t="s">
        <v>892</v>
      </c>
      <c r="H2111">
        <v>0.90652900000000003</v>
      </c>
      <c r="I2111">
        <v>-8.0648800000000007E-2</v>
      </c>
      <c r="J2111">
        <v>1.2179199999999999E-2</v>
      </c>
      <c r="K2111" s="6">
        <v>5.6E-11</v>
      </c>
      <c r="L2111">
        <v>37359</v>
      </c>
    </row>
    <row r="2112" spans="1:12" x14ac:dyDescent="0.2">
      <c r="A2112" t="s">
        <v>855</v>
      </c>
      <c r="B2112" t="str">
        <f>VLOOKUP(Table2[[#This Row],[Metabolite ID]],Table18[],2,FALSE)</f>
        <v>Cholesterol in very large HDL</v>
      </c>
      <c r="C2112">
        <v>17</v>
      </c>
      <c r="D2112">
        <v>41926126</v>
      </c>
      <c r="E2112" t="s">
        <v>1012</v>
      </c>
      <c r="F2112" t="s">
        <v>894</v>
      </c>
      <c r="G2112" t="s">
        <v>895</v>
      </c>
      <c r="H2112">
        <v>0.96820499999999998</v>
      </c>
      <c r="I2112">
        <v>0.12810299999999999</v>
      </c>
      <c r="J2112">
        <v>2.0190799999999998E-2</v>
      </c>
      <c r="K2112" s="6">
        <v>5.6E-11</v>
      </c>
      <c r="L2112">
        <v>37359</v>
      </c>
    </row>
    <row r="2113" spans="1:12" x14ac:dyDescent="0.2">
      <c r="A2113" t="s">
        <v>872</v>
      </c>
      <c r="B2113" t="str">
        <f>VLOOKUP(Table2[[#This Row],[Metabolite ID]],Table18[],2,FALSE)</f>
        <v>Total lipids in very small VLDL</v>
      </c>
      <c r="C2113">
        <v>17</v>
      </c>
      <c r="D2113">
        <v>67249711</v>
      </c>
      <c r="E2113" t="s">
        <v>3999</v>
      </c>
      <c r="F2113" t="s">
        <v>894</v>
      </c>
      <c r="G2113" t="s">
        <v>895</v>
      </c>
      <c r="H2113">
        <v>0.97239900000000001</v>
      </c>
      <c r="I2113">
        <v>-0.13938800000000001</v>
      </c>
      <c r="J2113">
        <v>2.2647299999999999E-2</v>
      </c>
      <c r="K2113" s="6">
        <v>5.6E-11</v>
      </c>
      <c r="L2113">
        <v>37359</v>
      </c>
    </row>
    <row r="2114" spans="1:12" x14ac:dyDescent="0.2">
      <c r="A2114" t="s">
        <v>773</v>
      </c>
      <c r="B2114" t="str">
        <f>VLOOKUP(Table2[[#This Row],[Metabolite ID]],Table18[],2,FALSE)</f>
        <v>Leucine</v>
      </c>
      <c r="C2114">
        <v>6</v>
      </c>
      <c r="D2114">
        <v>160997118</v>
      </c>
      <c r="E2114" t="s">
        <v>3970</v>
      </c>
      <c r="F2114" t="s">
        <v>892</v>
      </c>
      <c r="G2114" t="s">
        <v>895</v>
      </c>
      <c r="H2114">
        <v>0.92000099999999996</v>
      </c>
      <c r="I2114">
        <v>8.5641800000000004E-2</v>
      </c>
      <c r="J2114">
        <v>1.3162E-2</v>
      </c>
      <c r="K2114" s="6">
        <v>5.6999999999999997E-11</v>
      </c>
      <c r="L2114">
        <v>37359</v>
      </c>
    </row>
    <row r="2115" spans="1:12" x14ac:dyDescent="0.2">
      <c r="A2115" t="s">
        <v>852</v>
      </c>
      <c r="B2115" t="str">
        <f>VLOOKUP(Table2[[#This Row],[Metabolite ID]],Table18[],2,FALSE)</f>
        <v>VLDL cholesterol</v>
      </c>
      <c r="C2115">
        <v>5</v>
      </c>
      <c r="D2115">
        <v>156399950</v>
      </c>
      <c r="E2115" t="s">
        <v>1029</v>
      </c>
      <c r="F2115" t="s">
        <v>892</v>
      </c>
      <c r="G2115" t="s">
        <v>893</v>
      </c>
      <c r="H2115">
        <v>0.36327300000000001</v>
      </c>
      <c r="I2115">
        <v>-4.7186400000000003E-2</v>
      </c>
      <c r="J2115">
        <v>7.2823599999999999E-3</v>
      </c>
      <c r="K2115" s="6">
        <v>5.8E-11</v>
      </c>
      <c r="L2115">
        <v>37359</v>
      </c>
    </row>
    <row r="2116" spans="1:12" x14ac:dyDescent="0.2">
      <c r="A2116" t="s">
        <v>791</v>
      </c>
      <c r="B2116" t="str">
        <f>VLOOKUP(Table2[[#This Row],[Metabolite ID]],Table18[],2,FALSE)</f>
        <v>Total lipids in large VLDL</v>
      </c>
      <c r="C2116">
        <v>15</v>
      </c>
      <c r="D2116">
        <v>44564692</v>
      </c>
      <c r="E2116" t="s">
        <v>1051</v>
      </c>
      <c r="F2116" t="s">
        <v>892</v>
      </c>
      <c r="G2116" t="s">
        <v>893</v>
      </c>
      <c r="H2116">
        <v>0.97103799999999996</v>
      </c>
      <c r="I2116">
        <v>-0.142599</v>
      </c>
      <c r="J2116">
        <v>2.1316000000000002E-2</v>
      </c>
      <c r="K2116" s="6">
        <v>5.9000000000000003E-11</v>
      </c>
      <c r="L2116">
        <v>37359</v>
      </c>
    </row>
    <row r="2117" spans="1:12" x14ac:dyDescent="0.2">
      <c r="A2117" t="s">
        <v>811</v>
      </c>
      <c r="B2117" t="str">
        <f>VLOOKUP(Table2[[#This Row],[Metabolite ID]],Table18[],2,FALSE)</f>
        <v>Cholesteryl esters in medium VLDL</v>
      </c>
      <c r="C2117">
        <v>8</v>
      </c>
      <c r="D2117">
        <v>19852899</v>
      </c>
      <c r="E2117" t="s">
        <v>1063</v>
      </c>
      <c r="F2117" t="s">
        <v>892</v>
      </c>
      <c r="G2117" t="s">
        <v>893</v>
      </c>
      <c r="H2117">
        <v>0.973051</v>
      </c>
      <c r="I2117">
        <v>-0.14541399999999999</v>
      </c>
      <c r="J2117">
        <v>2.1897199999999999E-2</v>
      </c>
      <c r="K2117" s="6">
        <v>5.9000000000000003E-11</v>
      </c>
      <c r="L2117">
        <v>37359</v>
      </c>
    </row>
    <row r="2118" spans="1:12" x14ac:dyDescent="0.2">
      <c r="A2118" t="s">
        <v>873</v>
      </c>
      <c r="B2118" t="str">
        <f>VLOOKUP(Table2[[#This Row],[Metabolite ID]],Table18[],2,FALSE)</f>
        <v>Concentration of very small VLDL particles</v>
      </c>
      <c r="C2118">
        <v>19</v>
      </c>
      <c r="D2118">
        <v>8429323</v>
      </c>
      <c r="E2118" t="s">
        <v>1017</v>
      </c>
      <c r="F2118" t="s">
        <v>893</v>
      </c>
      <c r="G2118" t="s">
        <v>892</v>
      </c>
      <c r="H2118">
        <v>0.980379</v>
      </c>
      <c r="I2118">
        <v>0.165135</v>
      </c>
      <c r="J2118">
        <v>2.54618E-2</v>
      </c>
      <c r="K2118" s="6">
        <v>5.9000000000000003E-11</v>
      </c>
      <c r="L2118">
        <v>37359</v>
      </c>
    </row>
    <row r="2119" spans="1:12" x14ac:dyDescent="0.2">
      <c r="A2119" t="s">
        <v>793</v>
      </c>
      <c r="B2119" t="str">
        <f>VLOOKUP(Table2[[#This Row],[Metabolite ID]],Table18[],2,FALSE)</f>
        <v>Phospholipids in large VLDL</v>
      </c>
      <c r="C2119">
        <v>15</v>
      </c>
      <c r="D2119">
        <v>44564692</v>
      </c>
      <c r="E2119" t="s">
        <v>1051</v>
      </c>
      <c r="F2119" t="s">
        <v>892</v>
      </c>
      <c r="G2119" t="s">
        <v>893</v>
      </c>
      <c r="H2119">
        <v>0.97103499999999998</v>
      </c>
      <c r="I2119">
        <v>-0.141925</v>
      </c>
      <c r="J2119">
        <v>2.1314300000000001E-2</v>
      </c>
      <c r="K2119" s="6">
        <v>6E-11</v>
      </c>
      <c r="L2119">
        <v>37359</v>
      </c>
    </row>
    <row r="2120" spans="1:12" x14ac:dyDescent="0.2">
      <c r="A2120" t="s">
        <v>799</v>
      </c>
      <c r="B2120" t="str">
        <f>VLOOKUP(Table2[[#This Row],[Metabolite ID]],Table18[],2,FALSE)</f>
        <v>Concentration of medium HDL particles</v>
      </c>
      <c r="C2120">
        <v>1</v>
      </c>
      <c r="D2120">
        <v>161194641</v>
      </c>
      <c r="E2120" t="s">
        <v>978</v>
      </c>
      <c r="F2120" t="s">
        <v>892</v>
      </c>
      <c r="G2120" t="s">
        <v>893</v>
      </c>
      <c r="H2120">
        <v>0.38214599999999999</v>
      </c>
      <c r="I2120">
        <v>-4.81532E-2</v>
      </c>
      <c r="J2120">
        <v>7.2855000000000003E-3</v>
      </c>
      <c r="K2120" s="6">
        <v>6.0999999999999996E-11</v>
      </c>
      <c r="L2120">
        <v>37359</v>
      </c>
    </row>
    <row r="2121" spans="1:12" x14ac:dyDescent="0.2">
      <c r="A2121" t="s">
        <v>880</v>
      </c>
      <c r="B2121" t="str">
        <f>VLOOKUP(Table2[[#This Row],[Metabolite ID]],Table18[],2,FALSE)</f>
        <v>Concentration of chylomicrons and extremely large VLDL particles</v>
      </c>
      <c r="C2121">
        <v>6</v>
      </c>
      <c r="D2121">
        <v>160770220</v>
      </c>
      <c r="E2121" t="s">
        <v>4014</v>
      </c>
      <c r="F2121" t="s">
        <v>893</v>
      </c>
      <c r="G2121" t="s">
        <v>892</v>
      </c>
      <c r="H2121">
        <v>0.92614099999999999</v>
      </c>
      <c r="I2121">
        <v>-9.4542600000000004E-2</v>
      </c>
      <c r="J2121">
        <v>1.4054199999999999E-2</v>
      </c>
      <c r="K2121" s="6">
        <v>6.0999999999999996E-11</v>
      </c>
      <c r="L2121">
        <v>37359</v>
      </c>
    </row>
    <row r="2122" spans="1:12" x14ac:dyDescent="0.2">
      <c r="A2122" t="s">
        <v>839</v>
      </c>
      <c r="B2122" t="str">
        <f>VLOOKUP(Table2[[#This Row],[Metabolite ID]],Table18[],2,FALSE)</f>
        <v>Cholesterol in small VLDL</v>
      </c>
      <c r="C2122">
        <v>9</v>
      </c>
      <c r="D2122">
        <v>136146597</v>
      </c>
      <c r="E2122" t="s">
        <v>4022</v>
      </c>
      <c r="F2122" t="s">
        <v>894</v>
      </c>
      <c r="G2122" t="s">
        <v>895</v>
      </c>
      <c r="H2122">
        <v>0.75916700000000004</v>
      </c>
      <c r="I2122">
        <v>-5.2410499999999999E-2</v>
      </c>
      <c r="J2122">
        <v>8.0951800000000004E-3</v>
      </c>
      <c r="K2122" s="6">
        <v>6.2000000000000006E-11</v>
      </c>
      <c r="L2122">
        <v>37359</v>
      </c>
    </row>
    <row r="2123" spans="1:12" x14ac:dyDescent="0.2">
      <c r="A2123" t="s">
        <v>868</v>
      </c>
      <c r="B2123" t="str">
        <f>VLOOKUP(Table2[[#This Row],[Metabolite ID]],Table18[],2,FALSE)</f>
        <v>Triglycerides in very large VLDL</v>
      </c>
      <c r="C2123">
        <v>11</v>
      </c>
      <c r="D2123">
        <v>117175658</v>
      </c>
      <c r="E2123" t="s">
        <v>1047</v>
      </c>
      <c r="F2123" t="s">
        <v>893</v>
      </c>
      <c r="G2123" t="s">
        <v>892</v>
      </c>
      <c r="H2123">
        <v>0.97366299999999995</v>
      </c>
      <c r="I2123">
        <v>-0.144873</v>
      </c>
      <c r="J2123">
        <v>2.2191200000000001E-2</v>
      </c>
      <c r="K2123" s="6">
        <v>6.2000000000000006E-11</v>
      </c>
      <c r="L2123">
        <v>37359</v>
      </c>
    </row>
    <row r="2124" spans="1:12" x14ac:dyDescent="0.2">
      <c r="A2124" t="s">
        <v>759</v>
      </c>
      <c r="B2124" t="str">
        <f>VLOOKUP(Table2[[#This Row],[Metabolite ID]],Table18[],2,FALSE)</f>
        <v>Triglycerides in HDL</v>
      </c>
      <c r="C2124">
        <v>19</v>
      </c>
      <c r="D2124">
        <v>45430280</v>
      </c>
      <c r="E2124" t="s">
        <v>1088</v>
      </c>
      <c r="F2124" t="s">
        <v>894</v>
      </c>
      <c r="G2124" t="s">
        <v>893</v>
      </c>
      <c r="H2124">
        <v>0.46462500000000001</v>
      </c>
      <c r="I2124">
        <v>-4.824669999999999E-2</v>
      </c>
      <c r="J2124">
        <v>7.6326700000000003E-3</v>
      </c>
      <c r="K2124" s="6">
        <v>6.3000000000000002E-11</v>
      </c>
      <c r="L2124">
        <v>37359</v>
      </c>
    </row>
    <row r="2125" spans="1:12" x14ac:dyDescent="0.2">
      <c r="A2125" t="s">
        <v>840</v>
      </c>
      <c r="B2125" t="str">
        <f>VLOOKUP(Table2[[#This Row],[Metabolite ID]],Table18[],2,FALSE)</f>
        <v>Cholesteryl esters in small VLDL</v>
      </c>
      <c r="C2125">
        <v>17</v>
      </c>
      <c r="D2125">
        <v>67249711</v>
      </c>
      <c r="E2125" t="s">
        <v>3999</v>
      </c>
      <c r="F2125" t="s">
        <v>894</v>
      </c>
      <c r="G2125" t="s">
        <v>895</v>
      </c>
      <c r="H2125">
        <v>0.97239699999999996</v>
      </c>
      <c r="I2125">
        <v>-0.14016700000000001</v>
      </c>
      <c r="J2125">
        <v>2.26616E-2</v>
      </c>
      <c r="K2125" s="6">
        <v>6.3999999999999999E-11</v>
      </c>
      <c r="L2125">
        <v>37359</v>
      </c>
    </row>
    <row r="2126" spans="1:12" x14ac:dyDescent="0.2">
      <c r="A2126" t="s">
        <v>843</v>
      </c>
      <c r="B2126" t="str">
        <f>VLOOKUP(Table2[[#This Row],[Metabolite ID]],Table18[],2,FALSE)</f>
        <v>Concentration of small VLDL particles</v>
      </c>
      <c r="C2126">
        <v>19</v>
      </c>
      <c r="D2126">
        <v>11273556</v>
      </c>
      <c r="E2126" t="s">
        <v>1086</v>
      </c>
      <c r="F2126" t="s">
        <v>892</v>
      </c>
      <c r="G2126" t="s">
        <v>894</v>
      </c>
      <c r="H2126">
        <v>0.66991800000000001</v>
      </c>
      <c r="I2126">
        <v>-4.8699899999999997E-2</v>
      </c>
      <c r="J2126">
        <v>7.4557900000000003E-3</v>
      </c>
      <c r="K2126" s="6">
        <v>6.3999999999999999E-11</v>
      </c>
      <c r="L2126">
        <v>37359</v>
      </c>
    </row>
    <row r="2127" spans="1:12" x14ac:dyDescent="0.2">
      <c r="A2127" t="s">
        <v>873</v>
      </c>
      <c r="B2127" t="str">
        <f>VLOOKUP(Table2[[#This Row],[Metabolite ID]],Table18[],2,FALSE)</f>
        <v>Concentration of very small VLDL particles</v>
      </c>
      <c r="C2127">
        <v>5</v>
      </c>
      <c r="D2127">
        <v>156397673</v>
      </c>
      <c r="E2127" t="s">
        <v>3982</v>
      </c>
      <c r="F2127" t="s">
        <v>893</v>
      </c>
      <c r="G2127" t="s">
        <v>892</v>
      </c>
      <c r="H2127">
        <v>0.36583900000000003</v>
      </c>
      <c r="I2127">
        <v>-4.6859699999999997E-2</v>
      </c>
      <c r="J2127">
        <v>7.2518000000000001E-3</v>
      </c>
      <c r="K2127" s="6">
        <v>6.3999999999999999E-11</v>
      </c>
      <c r="L2127">
        <v>37359</v>
      </c>
    </row>
    <row r="2128" spans="1:12" x14ac:dyDescent="0.2">
      <c r="A2128" t="s">
        <v>854</v>
      </c>
      <c r="B2128" t="str">
        <f>VLOOKUP(Table2[[#This Row],[Metabolite ID]],Table18[],2,FALSE)</f>
        <v>Triglycerides in VLDL</v>
      </c>
      <c r="C2128">
        <v>6</v>
      </c>
      <c r="D2128">
        <v>43757082</v>
      </c>
      <c r="E2128" t="s">
        <v>1030</v>
      </c>
      <c r="F2128" t="s">
        <v>895</v>
      </c>
      <c r="G2128" t="s">
        <v>892</v>
      </c>
      <c r="H2128">
        <v>0.49925900000000001</v>
      </c>
      <c r="I2128">
        <v>-4.4765100000000002E-2</v>
      </c>
      <c r="J2128">
        <v>6.97271E-3</v>
      </c>
      <c r="K2128" s="6">
        <v>6.4999999999999995E-11</v>
      </c>
      <c r="L2128">
        <v>37359</v>
      </c>
    </row>
    <row r="2129" spans="1:12" x14ac:dyDescent="0.2">
      <c r="A2129" t="s">
        <v>872</v>
      </c>
      <c r="B2129" t="str">
        <f>VLOOKUP(Table2[[#This Row],[Metabolite ID]],Table18[],2,FALSE)</f>
        <v>Total lipids in very small VLDL</v>
      </c>
      <c r="C2129">
        <v>19</v>
      </c>
      <c r="D2129">
        <v>45691049</v>
      </c>
      <c r="E2129" t="s">
        <v>3934</v>
      </c>
      <c r="F2129" t="s">
        <v>895</v>
      </c>
      <c r="G2129" t="s">
        <v>894</v>
      </c>
      <c r="H2129">
        <v>0.96142899999999998</v>
      </c>
      <c r="I2129">
        <v>0.13077</v>
      </c>
      <c r="J2129">
        <v>2.0176800000000002E-2</v>
      </c>
      <c r="K2129" s="6">
        <v>6.6000000000000005E-11</v>
      </c>
      <c r="L2129">
        <v>37359</v>
      </c>
    </row>
    <row r="2130" spans="1:12" x14ac:dyDescent="0.2">
      <c r="A2130" t="s">
        <v>750</v>
      </c>
      <c r="B2130" t="str">
        <f>VLOOKUP(Table2[[#This Row],[Metabolite ID]],Table18[],2,FALSE)</f>
        <v>Omega-3 fatty acids</v>
      </c>
      <c r="C2130">
        <v>19</v>
      </c>
      <c r="D2130">
        <v>19396616</v>
      </c>
      <c r="E2130" t="s">
        <v>4023</v>
      </c>
      <c r="F2130" t="s">
        <v>894</v>
      </c>
      <c r="G2130" t="s">
        <v>895</v>
      </c>
      <c r="H2130">
        <v>0.98485299999999998</v>
      </c>
      <c r="I2130">
        <v>0.213508</v>
      </c>
      <c r="J2130">
        <v>3.2869799999999998E-2</v>
      </c>
      <c r="K2130" s="6">
        <v>6.7000000000000001E-11</v>
      </c>
      <c r="L2130">
        <v>37359</v>
      </c>
    </row>
    <row r="2131" spans="1:12" x14ac:dyDescent="0.2">
      <c r="A2131" t="s">
        <v>759</v>
      </c>
      <c r="B2131" t="str">
        <f>VLOOKUP(Table2[[#This Row],[Metabolite ID]],Table18[],2,FALSE)</f>
        <v>Triglycerides in HDL</v>
      </c>
      <c r="C2131">
        <v>15</v>
      </c>
      <c r="D2131">
        <v>44027885</v>
      </c>
      <c r="E2131" t="s">
        <v>1050</v>
      </c>
      <c r="F2131" t="s">
        <v>895</v>
      </c>
      <c r="G2131" t="s">
        <v>894</v>
      </c>
      <c r="H2131">
        <v>0.97276700000000005</v>
      </c>
      <c r="I2131">
        <v>-0.14387</v>
      </c>
      <c r="J2131">
        <v>2.1780000000000001E-2</v>
      </c>
      <c r="K2131" s="6">
        <v>6.7000000000000001E-11</v>
      </c>
      <c r="L2131">
        <v>37359</v>
      </c>
    </row>
    <row r="2132" spans="1:12" x14ac:dyDescent="0.2">
      <c r="A2132" t="s">
        <v>817</v>
      </c>
      <c r="B2132" t="str">
        <f>VLOOKUP(Table2[[#This Row],[Metabolite ID]],Table18[],2,FALSE)</f>
        <v>Phosphatidylcholines</v>
      </c>
      <c r="C2132">
        <v>19</v>
      </c>
      <c r="D2132">
        <v>11196886</v>
      </c>
      <c r="E2132" t="s">
        <v>3953</v>
      </c>
      <c r="F2132" t="s">
        <v>895</v>
      </c>
      <c r="G2132" t="s">
        <v>894</v>
      </c>
      <c r="H2132">
        <v>0.88086399999999998</v>
      </c>
      <c r="I2132">
        <v>6.9480600000000003E-2</v>
      </c>
      <c r="J2132">
        <v>1.09534E-2</v>
      </c>
      <c r="K2132" s="6">
        <v>6.7000000000000001E-11</v>
      </c>
      <c r="L2132">
        <v>37359</v>
      </c>
    </row>
    <row r="2133" spans="1:12" x14ac:dyDescent="0.2">
      <c r="A2133" t="s">
        <v>780</v>
      </c>
      <c r="B2133" t="str">
        <f>VLOOKUP(Table2[[#This Row],[Metabolite ID]],Table18[],2,FALSE)</f>
        <v>Triglycerides in large HDL</v>
      </c>
      <c r="C2133">
        <v>15</v>
      </c>
      <c r="D2133">
        <v>58653753</v>
      </c>
      <c r="E2133" t="s">
        <v>4024</v>
      </c>
      <c r="F2133" t="s">
        <v>892</v>
      </c>
      <c r="G2133" t="s">
        <v>893</v>
      </c>
      <c r="H2133">
        <v>0.32283699999999999</v>
      </c>
      <c r="I2133">
        <v>-4.9966900000000002E-2</v>
      </c>
      <c r="J2133">
        <v>7.66952E-3</v>
      </c>
      <c r="K2133" s="6">
        <v>6.7999999999999998E-11</v>
      </c>
      <c r="L2133">
        <v>37359</v>
      </c>
    </row>
    <row r="2134" spans="1:12" x14ac:dyDescent="0.2">
      <c r="A2134" t="s">
        <v>790</v>
      </c>
      <c r="B2134" t="str">
        <f>VLOOKUP(Table2[[#This Row],[Metabolite ID]],Table18[],2,FALSE)</f>
        <v>Free cholesterol in large VLDL</v>
      </c>
      <c r="C2134">
        <v>6</v>
      </c>
      <c r="D2134">
        <v>161017363</v>
      </c>
      <c r="E2134" t="s">
        <v>1039</v>
      </c>
      <c r="F2134" t="s">
        <v>893</v>
      </c>
      <c r="G2134" t="s">
        <v>892</v>
      </c>
      <c r="H2134">
        <v>0.96577400000000002</v>
      </c>
      <c r="I2134">
        <v>0.126224</v>
      </c>
      <c r="J2134">
        <v>1.9510099999999999E-2</v>
      </c>
      <c r="K2134" s="6">
        <v>6.8999999999999994E-11</v>
      </c>
      <c r="L2134">
        <v>37359</v>
      </c>
    </row>
    <row r="2135" spans="1:12" x14ac:dyDescent="0.2">
      <c r="A2135" t="s">
        <v>817</v>
      </c>
      <c r="B2135" t="str">
        <f>VLOOKUP(Table2[[#This Row],[Metabolite ID]],Table18[],2,FALSE)</f>
        <v>Phosphatidylcholines</v>
      </c>
      <c r="C2135">
        <v>19</v>
      </c>
      <c r="D2135">
        <v>11346155</v>
      </c>
      <c r="E2135" t="s">
        <v>3996</v>
      </c>
      <c r="F2135" t="s">
        <v>893</v>
      </c>
      <c r="G2135" t="s">
        <v>892</v>
      </c>
      <c r="H2135">
        <v>0.96519500000000003</v>
      </c>
      <c r="I2135">
        <v>0.125527</v>
      </c>
      <c r="J2135">
        <v>1.9456500000000002E-2</v>
      </c>
      <c r="K2135" s="6">
        <v>6.8999999999999994E-11</v>
      </c>
      <c r="L2135">
        <v>37359</v>
      </c>
    </row>
    <row r="2136" spans="1:12" x14ac:dyDescent="0.2">
      <c r="A2136" t="s">
        <v>775</v>
      </c>
      <c r="B2136" t="str">
        <f>VLOOKUP(Table2[[#This Row],[Metabolite ID]],Table18[],2,FALSE)</f>
        <v>Cholesteryl esters in large HDL</v>
      </c>
      <c r="C2136">
        <v>5</v>
      </c>
      <c r="D2136">
        <v>55861894</v>
      </c>
      <c r="E2136" t="s">
        <v>1028</v>
      </c>
      <c r="F2136" t="s">
        <v>893</v>
      </c>
      <c r="G2136" t="s">
        <v>892</v>
      </c>
      <c r="H2136">
        <v>0.80089999999999995</v>
      </c>
      <c r="I2136">
        <v>5.7856600000000001E-2</v>
      </c>
      <c r="J2136">
        <v>8.8490700000000005E-3</v>
      </c>
      <c r="K2136" s="6">
        <v>7.0000000000000004E-11</v>
      </c>
      <c r="L2136">
        <v>37359</v>
      </c>
    </row>
    <row r="2137" spans="1:12" x14ac:dyDescent="0.2">
      <c r="A2137" t="s">
        <v>877</v>
      </c>
      <c r="B2137" t="str">
        <f>VLOOKUP(Table2[[#This Row],[Metabolite ID]],Table18[],2,FALSE)</f>
        <v>Cholesteryl esters in chylomicrons and extremely large VLDL</v>
      </c>
      <c r="C2137">
        <v>11</v>
      </c>
      <c r="D2137">
        <v>116982312</v>
      </c>
      <c r="E2137" t="s">
        <v>4000</v>
      </c>
      <c r="F2137" t="s">
        <v>895</v>
      </c>
      <c r="G2137" t="s">
        <v>892</v>
      </c>
      <c r="H2137">
        <v>0.98922500000000002</v>
      </c>
      <c r="I2137">
        <v>-0.259019</v>
      </c>
      <c r="J2137">
        <v>3.9049800000000003E-2</v>
      </c>
      <c r="K2137" s="6">
        <v>7.1E-11</v>
      </c>
      <c r="L2137">
        <v>37359</v>
      </c>
    </row>
    <row r="2138" spans="1:12" x14ac:dyDescent="0.2">
      <c r="A2138" t="s">
        <v>788</v>
      </c>
      <c r="B2138" t="str">
        <f>VLOOKUP(Table2[[#This Row],[Metabolite ID]],Table18[],2,FALSE)</f>
        <v>Cholesterol in large VLDL</v>
      </c>
      <c r="C2138">
        <v>2</v>
      </c>
      <c r="D2138">
        <v>165528624</v>
      </c>
      <c r="E2138" t="s">
        <v>1026</v>
      </c>
      <c r="F2138" t="s">
        <v>893</v>
      </c>
      <c r="G2138" t="s">
        <v>895</v>
      </c>
      <c r="H2138">
        <v>0.60858100000000004</v>
      </c>
      <c r="I2138">
        <v>4.8131800000000002E-2</v>
      </c>
      <c r="J2138">
        <v>7.1641999999999999E-3</v>
      </c>
      <c r="K2138" s="6">
        <v>7.1999999999999997E-11</v>
      </c>
      <c r="L2138">
        <v>37359</v>
      </c>
    </row>
    <row r="2139" spans="1:12" x14ac:dyDescent="0.2">
      <c r="A2139" t="s">
        <v>842</v>
      </c>
      <c r="B2139" t="str">
        <f>VLOOKUP(Table2[[#This Row],[Metabolite ID]],Table18[],2,FALSE)</f>
        <v>Total lipids in small VLDL</v>
      </c>
      <c r="C2139">
        <v>15</v>
      </c>
      <c r="D2139">
        <v>44564692</v>
      </c>
      <c r="E2139" t="s">
        <v>1051</v>
      </c>
      <c r="F2139" t="s">
        <v>892</v>
      </c>
      <c r="G2139" t="s">
        <v>893</v>
      </c>
      <c r="H2139">
        <v>0.97103799999999996</v>
      </c>
      <c r="I2139">
        <v>-0.14208399999999999</v>
      </c>
      <c r="J2139">
        <v>2.1279800000000001E-2</v>
      </c>
      <c r="K2139" s="6">
        <v>7.1999999999999997E-11</v>
      </c>
      <c r="L2139">
        <v>37359</v>
      </c>
    </row>
    <row r="2140" spans="1:12" x14ac:dyDescent="0.2">
      <c r="A2140" t="s">
        <v>854</v>
      </c>
      <c r="B2140" t="str">
        <f>VLOOKUP(Table2[[#This Row],[Metabolite ID]],Table18[],2,FALSE)</f>
        <v>Triglycerides in VLDL</v>
      </c>
      <c r="C2140">
        <v>5</v>
      </c>
      <c r="D2140">
        <v>55861894</v>
      </c>
      <c r="E2140" t="s">
        <v>1028</v>
      </c>
      <c r="F2140" t="s">
        <v>893</v>
      </c>
      <c r="G2140" t="s">
        <v>892</v>
      </c>
      <c r="H2140">
        <v>0.80089999999999995</v>
      </c>
      <c r="I2140">
        <v>-5.85351E-2</v>
      </c>
      <c r="J2140">
        <v>8.8601200000000008E-3</v>
      </c>
      <c r="K2140" s="6">
        <v>7.1999999999999997E-11</v>
      </c>
      <c r="L2140">
        <v>37359</v>
      </c>
    </row>
    <row r="2141" spans="1:12" x14ac:dyDescent="0.2">
      <c r="A2141" t="s">
        <v>882</v>
      </c>
      <c r="B2141" t="str">
        <f>VLOOKUP(Table2[[#This Row],[Metabolite ID]],Table18[],2,FALSE)</f>
        <v>Triglycerides in chylomicrons and extremely large VLDL</v>
      </c>
      <c r="C2141">
        <v>6</v>
      </c>
      <c r="D2141">
        <v>160505199</v>
      </c>
      <c r="E2141" t="s">
        <v>4025</v>
      </c>
      <c r="F2141" t="s">
        <v>894</v>
      </c>
      <c r="G2141" t="s">
        <v>893</v>
      </c>
      <c r="H2141">
        <v>2.0086799999999998E-2</v>
      </c>
      <c r="I2141">
        <v>-0.18459800000000001</v>
      </c>
      <c r="J2141">
        <v>2.8342800000000001E-2</v>
      </c>
      <c r="K2141" s="6">
        <v>7.1999999999999997E-11</v>
      </c>
      <c r="L2141">
        <v>37359</v>
      </c>
    </row>
    <row r="2142" spans="1:12" x14ac:dyDescent="0.2">
      <c r="A2142" t="s">
        <v>788</v>
      </c>
      <c r="B2142" t="str">
        <f>VLOOKUP(Table2[[#This Row],[Metabolite ID]],Table18[],2,FALSE)</f>
        <v>Cholesterol in large VLDL</v>
      </c>
      <c r="C2142">
        <v>6</v>
      </c>
      <c r="D2142">
        <v>161017363</v>
      </c>
      <c r="E2142" t="s">
        <v>1039</v>
      </c>
      <c r="F2142" t="s">
        <v>893</v>
      </c>
      <c r="G2142" t="s">
        <v>892</v>
      </c>
      <c r="H2142">
        <v>0.96577199999999996</v>
      </c>
      <c r="I2142">
        <v>0.12592</v>
      </c>
      <c r="J2142">
        <v>1.9510900000000001E-2</v>
      </c>
      <c r="K2142" s="6">
        <v>7.3000000000000006E-11</v>
      </c>
      <c r="L2142">
        <v>37359</v>
      </c>
    </row>
    <row r="2143" spans="1:12" x14ac:dyDescent="0.2">
      <c r="A2143" t="s">
        <v>839</v>
      </c>
      <c r="B2143" t="str">
        <f>VLOOKUP(Table2[[#This Row],[Metabolite ID]],Table18[],2,FALSE)</f>
        <v>Cholesterol in small VLDL</v>
      </c>
      <c r="C2143">
        <v>7</v>
      </c>
      <c r="D2143">
        <v>73019074</v>
      </c>
      <c r="E2143" t="s">
        <v>3960</v>
      </c>
      <c r="F2143" t="s">
        <v>895</v>
      </c>
      <c r="G2143" t="s">
        <v>894</v>
      </c>
      <c r="H2143">
        <v>4.3807600000000002E-2</v>
      </c>
      <c r="I2143">
        <v>0.109579</v>
      </c>
      <c r="J2143">
        <v>1.7135000000000001E-2</v>
      </c>
      <c r="K2143" s="6">
        <v>7.3000000000000006E-11</v>
      </c>
      <c r="L2143">
        <v>37359</v>
      </c>
    </row>
    <row r="2144" spans="1:12" x14ac:dyDescent="0.2">
      <c r="A2144" t="s">
        <v>867</v>
      </c>
      <c r="B2144" t="str">
        <f>VLOOKUP(Table2[[#This Row],[Metabolite ID]],Table18[],2,FALSE)</f>
        <v>Phospholipids in very large VLDL</v>
      </c>
      <c r="C2144">
        <v>8</v>
      </c>
      <c r="D2144">
        <v>19852899</v>
      </c>
      <c r="E2144" t="s">
        <v>1063</v>
      </c>
      <c r="F2144" t="s">
        <v>892</v>
      </c>
      <c r="G2144" t="s">
        <v>893</v>
      </c>
      <c r="H2144">
        <v>0.97305299999999995</v>
      </c>
      <c r="I2144">
        <v>-0.142844</v>
      </c>
      <c r="J2144">
        <v>2.1918300000000002E-2</v>
      </c>
      <c r="K2144" s="6">
        <v>7.4000000000000003E-11</v>
      </c>
      <c r="L2144">
        <v>37359</v>
      </c>
    </row>
    <row r="2145" spans="1:12" x14ac:dyDescent="0.2">
      <c r="A2145" t="s">
        <v>767</v>
      </c>
      <c r="B2145" t="str">
        <f>VLOOKUP(Table2[[#This Row],[Metabolite ID]],Table18[],2,FALSE)</f>
        <v>Triglycerides in IDL</v>
      </c>
      <c r="C2145">
        <v>1</v>
      </c>
      <c r="D2145">
        <v>63179138</v>
      </c>
      <c r="E2145" t="s">
        <v>4026</v>
      </c>
      <c r="F2145" t="s">
        <v>894</v>
      </c>
      <c r="G2145" t="s">
        <v>895</v>
      </c>
      <c r="H2145">
        <v>0.35280299999999998</v>
      </c>
      <c r="I2145">
        <v>-4.7529599999999998E-2</v>
      </c>
      <c r="J2145">
        <v>7.3480999999999998E-3</v>
      </c>
      <c r="K2145" s="6">
        <v>7.5E-11</v>
      </c>
      <c r="L2145">
        <v>37359</v>
      </c>
    </row>
    <row r="2146" spans="1:12" x14ac:dyDescent="0.2">
      <c r="A2146" t="s">
        <v>841</v>
      </c>
      <c r="B2146" t="str">
        <f>VLOOKUP(Table2[[#This Row],[Metabolite ID]],Table18[],2,FALSE)</f>
        <v>Free cholesterol in small VLDL</v>
      </c>
      <c r="C2146">
        <v>6</v>
      </c>
      <c r="D2146">
        <v>160338775</v>
      </c>
      <c r="E2146" t="s">
        <v>1073</v>
      </c>
      <c r="F2146" t="s">
        <v>892</v>
      </c>
      <c r="G2146" t="s">
        <v>894</v>
      </c>
      <c r="H2146">
        <v>0.90212700000000001</v>
      </c>
      <c r="I2146">
        <v>-7.8684100000000007E-2</v>
      </c>
      <c r="J2146">
        <v>1.19331E-2</v>
      </c>
      <c r="K2146" s="6">
        <v>7.5E-11</v>
      </c>
      <c r="L2146">
        <v>37359</v>
      </c>
    </row>
    <row r="2147" spans="1:12" x14ac:dyDescent="0.2">
      <c r="A2147" t="s">
        <v>862</v>
      </c>
      <c r="B2147" t="str">
        <f>VLOOKUP(Table2[[#This Row],[Metabolite ID]],Table18[],2,FALSE)</f>
        <v>Cholesterol in very large VLDL</v>
      </c>
      <c r="C2147">
        <v>11</v>
      </c>
      <c r="D2147">
        <v>116916060</v>
      </c>
      <c r="E2147" t="s">
        <v>3965</v>
      </c>
      <c r="F2147" t="s">
        <v>893</v>
      </c>
      <c r="G2147" t="s">
        <v>894</v>
      </c>
      <c r="H2147">
        <v>0.98758800000000002</v>
      </c>
      <c r="I2147">
        <v>-0.23377400000000001</v>
      </c>
      <c r="J2147">
        <v>3.5296099999999997E-2</v>
      </c>
      <c r="K2147" s="6">
        <v>7.5E-11</v>
      </c>
      <c r="L2147">
        <v>37359</v>
      </c>
    </row>
    <row r="2148" spans="1:12" x14ac:dyDescent="0.2">
      <c r="A2148" t="s">
        <v>812</v>
      </c>
      <c r="B2148" t="str">
        <f>VLOOKUP(Table2[[#This Row],[Metabolite ID]],Table18[],2,FALSE)</f>
        <v>Free cholesterol in medium VLDL</v>
      </c>
      <c r="C2148">
        <v>2</v>
      </c>
      <c r="D2148">
        <v>165528624</v>
      </c>
      <c r="E2148" t="s">
        <v>1026</v>
      </c>
      <c r="F2148" t="s">
        <v>893</v>
      </c>
      <c r="G2148" t="s">
        <v>895</v>
      </c>
      <c r="H2148">
        <v>0.60860000000000003</v>
      </c>
      <c r="I2148">
        <v>4.7960700000000002E-2</v>
      </c>
      <c r="J2148">
        <v>7.15805E-3</v>
      </c>
      <c r="K2148" s="6">
        <v>7.5999999999999996E-11</v>
      </c>
      <c r="L2148">
        <v>37359</v>
      </c>
    </row>
    <row r="2149" spans="1:12" x14ac:dyDescent="0.2">
      <c r="A2149" t="s">
        <v>745</v>
      </c>
      <c r="B2149" t="str">
        <f>VLOOKUP(Table2[[#This Row],[Metabolite ID]],Table18[],2,FALSE)</f>
        <v>Apolipoprotein A1</v>
      </c>
      <c r="C2149">
        <v>18</v>
      </c>
      <c r="D2149">
        <v>46578242</v>
      </c>
      <c r="E2149" t="s">
        <v>1013</v>
      </c>
      <c r="F2149" t="s">
        <v>894</v>
      </c>
      <c r="G2149" t="s">
        <v>892</v>
      </c>
      <c r="H2149">
        <v>0.98857200000000001</v>
      </c>
      <c r="I2149">
        <v>-0.22659599999999999</v>
      </c>
      <c r="J2149">
        <v>3.5023699999999998E-2</v>
      </c>
      <c r="K2149" s="6">
        <v>7.7000000000000006E-11</v>
      </c>
      <c r="L2149">
        <v>37359</v>
      </c>
    </row>
    <row r="2150" spans="1:12" x14ac:dyDescent="0.2">
      <c r="A2150" t="s">
        <v>859</v>
      </c>
      <c r="B2150" t="str">
        <f>VLOOKUP(Table2[[#This Row],[Metabolite ID]],Table18[],2,FALSE)</f>
        <v>Concentration of very large HDL particles</v>
      </c>
      <c r="C2150">
        <v>18</v>
      </c>
      <c r="D2150">
        <v>46578242</v>
      </c>
      <c r="E2150" t="s">
        <v>1013</v>
      </c>
      <c r="F2150" t="s">
        <v>894</v>
      </c>
      <c r="G2150" t="s">
        <v>892</v>
      </c>
      <c r="H2150">
        <v>0.98857300000000004</v>
      </c>
      <c r="I2150">
        <v>-0.22666600000000001</v>
      </c>
      <c r="J2150">
        <v>3.4889000000000003E-2</v>
      </c>
      <c r="K2150" s="6">
        <v>7.7000000000000006E-11</v>
      </c>
      <c r="L2150">
        <v>37359</v>
      </c>
    </row>
    <row r="2151" spans="1:12" x14ac:dyDescent="0.2">
      <c r="A2151" t="s">
        <v>774</v>
      </c>
      <c r="B2151" t="str">
        <f>VLOOKUP(Table2[[#This Row],[Metabolite ID]],Table18[],2,FALSE)</f>
        <v>Cholesterol in large HDL</v>
      </c>
      <c r="C2151">
        <v>11</v>
      </c>
      <c r="D2151">
        <v>117042408</v>
      </c>
      <c r="E2151" t="s">
        <v>3995</v>
      </c>
      <c r="F2151" t="s">
        <v>894</v>
      </c>
      <c r="G2151" t="s">
        <v>895</v>
      </c>
      <c r="H2151">
        <v>0.98809800000000003</v>
      </c>
      <c r="I2151">
        <v>-0.212057</v>
      </c>
      <c r="J2151">
        <v>3.2700600000000003E-2</v>
      </c>
      <c r="K2151" s="6">
        <v>7.8000000000000002E-11</v>
      </c>
      <c r="L2151">
        <v>37359</v>
      </c>
    </row>
    <row r="2152" spans="1:12" x14ac:dyDescent="0.2">
      <c r="A2152" t="s">
        <v>767</v>
      </c>
      <c r="B2152" t="str">
        <f>VLOOKUP(Table2[[#This Row],[Metabolite ID]],Table18[],2,FALSE)</f>
        <v>Triglycerides in IDL</v>
      </c>
      <c r="C2152">
        <v>7</v>
      </c>
      <c r="D2152">
        <v>73019074</v>
      </c>
      <c r="E2152" t="s">
        <v>3960</v>
      </c>
      <c r="F2152" t="s">
        <v>895</v>
      </c>
      <c r="G2152" t="s">
        <v>894</v>
      </c>
      <c r="H2152">
        <v>4.3807600000000002E-2</v>
      </c>
      <c r="I2152">
        <v>0.10853599999999999</v>
      </c>
      <c r="J2152">
        <v>1.71474E-2</v>
      </c>
      <c r="K2152" s="6">
        <v>8.1000000000000005E-11</v>
      </c>
      <c r="L2152">
        <v>37359</v>
      </c>
    </row>
    <row r="2153" spans="1:12" x14ac:dyDescent="0.2">
      <c r="A2153" t="s">
        <v>816</v>
      </c>
      <c r="B2153" t="str">
        <f>VLOOKUP(Table2[[#This Row],[Metabolite ID]],Table18[],2,FALSE)</f>
        <v>Triglycerides in medium VLDL</v>
      </c>
      <c r="C2153">
        <v>6</v>
      </c>
      <c r="D2153">
        <v>160395286</v>
      </c>
      <c r="E2153" t="s">
        <v>1032</v>
      </c>
      <c r="F2153" t="s">
        <v>1031</v>
      </c>
      <c r="G2153" t="s">
        <v>892</v>
      </c>
      <c r="H2153">
        <v>0.90632900000000005</v>
      </c>
      <c r="I2153">
        <v>-7.9181100000000004E-2</v>
      </c>
      <c r="J2153">
        <v>1.20708E-2</v>
      </c>
      <c r="K2153" s="6">
        <v>8.1000000000000005E-11</v>
      </c>
      <c r="L2153">
        <v>37359</v>
      </c>
    </row>
    <row r="2154" spans="1:12" x14ac:dyDescent="0.2">
      <c r="A2154" t="s">
        <v>813</v>
      </c>
      <c r="B2154" t="str">
        <f>VLOOKUP(Table2[[#This Row],[Metabolite ID]],Table18[],2,FALSE)</f>
        <v>Total lipids in medium VLDL</v>
      </c>
      <c r="C2154">
        <v>2</v>
      </c>
      <c r="D2154">
        <v>165528624</v>
      </c>
      <c r="E2154" t="s">
        <v>1026</v>
      </c>
      <c r="F2154" t="s">
        <v>893</v>
      </c>
      <c r="G2154" t="s">
        <v>895</v>
      </c>
      <c r="H2154">
        <v>0.60860000000000003</v>
      </c>
      <c r="I2154">
        <v>4.7956600000000002E-2</v>
      </c>
      <c r="J2154">
        <v>7.1561799999999998E-3</v>
      </c>
      <c r="K2154" s="6">
        <v>8.2999999999999998E-11</v>
      </c>
      <c r="L2154">
        <v>37359</v>
      </c>
    </row>
    <row r="2155" spans="1:12" x14ac:dyDescent="0.2">
      <c r="A2155" t="s">
        <v>879</v>
      </c>
      <c r="B2155" t="str">
        <f>VLOOKUP(Table2[[#This Row],[Metabolite ID]],Table18[],2,FALSE)</f>
        <v>Total lipids in chylomicrons and extremely large VLDL</v>
      </c>
      <c r="C2155">
        <v>6</v>
      </c>
      <c r="D2155">
        <v>160770220</v>
      </c>
      <c r="E2155" t="s">
        <v>4014</v>
      </c>
      <c r="F2155" t="s">
        <v>893</v>
      </c>
      <c r="G2155" t="s">
        <v>892</v>
      </c>
      <c r="H2155">
        <v>0.92614099999999999</v>
      </c>
      <c r="I2155">
        <v>-9.3928200000000003E-2</v>
      </c>
      <c r="J2155">
        <v>1.40541E-2</v>
      </c>
      <c r="K2155" s="6">
        <v>8.2999999999999998E-11</v>
      </c>
      <c r="L2155">
        <v>37359</v>
      </c>
    </row>
    <row r="2156" spans="1:12" x14ac:dyDescent="0.2">
      <c r="A2156" t="s">
        <v>808</v>
      </c>
      <c r="B2156" t="str">
        <f>VLOOKUP(Table2[[#This Row],[Metabolite ID]],Table18[],2,FALSE)</f>
        <v>Triglycerides in medium LDL</v>
      </c>
      <c r="C2156">
        <v>19</v>
      </c>
      <c r="D2156">
        <v>11273556</v>
      </c>
      <c r="E2156" t="s">
        <v>1086</v>
      </c>
      <c r="F2156" t="s">
        <v>892</v>
      </c>
      <c r="G2156" t="s">
        <v>894</v>
      </c>
      <c r="H2156">
        <v>0.66992200000000002</v>
      </c>
      <c r="I2156">
        <v>-4.7414900000000003E-2</v>
      </c>
      <c r="J2156">
        <v>7.4737400000000004E-3</v>
      </c>
      <c r="K2156" s="6">
        <v>8.5000000000000004E-11</v>
      </c>
      <c r="L2156">
        <v>37359</v>
      </c>
    </row>
    <row r="2157" spans="1:12" x14ac:dyDescent="0.2">
      <c r="A2157" t="s">
        <v>823</v>
      </c>
      <c r="B2157" t="str">
        <f>VLOOKUP(Table2[[#This Row],[Metabolite ID]],Table18[],2,FALSE)</f>
        <v>Saturated fatty acids</v>
      </c>
      <c r="C2157">
        <v>15</v>
      </c>
      <c r="D2157">
        <v>44027885</v>
      </c>
      <c r="E2157" t="s">
        <v>1050</v>
      </c>
      <c r="F2157" t="s">
        <v>895</v>
      </c>
      <c r="G2157" t="s">
        <v>894</v>
      </c>
      <c r="H2157">
        <v>0.97275900000000004</v>
      </c>
      <c r="I2157">
        <v>-0.14362900000000001</v>
      </c>
      <c r="J2157">
        <v>2.19023E-2</v>
      </c>
      <c r="K2157" s="6">
        <v>8.6999999999999997E-11</v>
      </c>
      <c r="L2157">
        <v>37359</v>
      </c>
    </row>
    <row r="2158" spans="1:12" x14ac:dyDescent="0.2">
      <c r="A2158" t="s">
        <v>878</v>
      </c>
      <c r="B2158" t="str">
        <f>VLOOKUP(Table2[[#This Row],[Metabolite ID]],Table18[],2,FALSE)</f>
        <v>Free cholesterol in chylomicrons and extremely large VLDL</v>
      </c>
      <c r="C2158">
        <v>19</v>
      </c>
      <c r="D2158">
        <v>19432290</v>
      </c>
      <c r="E2158" t="s">
        <v>1056</v>
      </c>
      <c r="F2158" t="s">
        <v>1053</v>
      </c>
      <c r="G2158" t="s">
        <v>892</v>
      </c>
      <c r="H2158">
        <v>0.93119200000000002</v>
      </c>
      <c r="I2158">
        <v>9.1038400000000005E-2</v>
      </c>
      <c r="J2158">
        <v>1.40176E-2</v>
      </c>
      <c r="K2158" s="6">
        <v>8.6999999999999997E-11</v>
      </c>
      <c r="L2158">
        <v>37359</v>
      </c>
    </row>
    <row r="2159" spans="1:12" x14ac:dyDescent="0.2">
      <c r="A2159" t="s">
        <v>879</v>
      </c>
      <c r="B2159" t="str">
        <f>VLOOKUP(Table2[[#This Row],[Metabolite ID]],Table18[],2,FALSE)</f>
        <v>Total lipids in chylomicrons and extremely large VLDL</v>
      </c>
      <c r="C2159">
        <v>8</v>
      </c>
      <c r="D2159">
        <v>19889205</v>
      </c>
      <c r="E2159" t="s">
        <v>996</v>
      </c>
      <c r="F2159" t="s">
        <v>892</v>
      </c>
      <c r="G2159" t="s">
        <v>893</v>
      </c>
      <c r="H2159">
        <v>0.972912</v>
      </c>
      <c r="I2159">
        <v>-0.14410700000000001</v>
      </c>
      <c r="J2159">
        <v>2.20547E-2</v>
      </c>
      <c r="K2159" s="6">
        <v>8.6999999999999997E-11</v>
      </c>
      <c r="L2159">
        <v>37359</v>
      </c>
    </row>
    <row r="2160" spans="1:12" x14ac:dyDescent="0.2">
      <c r="A2160" t="s">
        <v>793</v>
      </c>
      <c r="B2160" t="str">
        <f>VLOOKUP(Table2[[#This Row],[Metabolite ID]],Table18[],2,FALSE)</f>
        <v>Phospholipids in large VLDL</v>
      </c>
      <c r="C2160">
        <v>16</v>
      </c>
      <c r="D2160">
        <v>56991363</v>
      </c>
      <c r="E2160" t="s">
        <v>960</v>
      </c>
      <c r="F2160" t="s">
        <v>894</v>
      </c>
      <c r="G2160" t="s">
        <v>895</v>
      </c>
      <c r="H2160">
        <v>0.68096500000000004</v>
      </c>
      <c r="I2160">
        <v>4.8636199999999997E-2</v>
      </c>
      <c r="J2160">
        <v>7.47921E-3</v>
      </c>
      <c r="K2160" s="6">
        <v>8.8000000000000006E-11</v>
      </c>
      <c r="L2160">
        <v>37359</v>
      </c>
    </row>
    <row r="2161" spans="1:12" x14ac:dyDescent="0.2">
      <c r="A2161" t="s">
        <v>882</v>
      </c>
      <c r="B2161" t="str">
        <f>VLOOKUP(Table2[[#This Row],[Metabolite ID]],Table18[],2,FALSE)</f>
        <v>Triglycerides in chylomicrons and extremely large VLDL</v>
      </c>
      <c r="C2161">
        <v>8</v>
      </c>
      <c r="D2161">
        <v>19889205</v>
      </c>
      <c r="E2161" t="s">
        <v>996</v>
      </c>
      <c r="F2161" t="s">
        <v>892</v>
      </c>
      <c r="G2161" t="s">
        <v>893</v>
      </c>
      <c r="H2161">
        <v>0.97290600000000005</v>
      </c>
      <c r="I2161">
        <v>-0.14388699999999999</v>
      </c>
      <c r="J2161">
        <v>2.20605E-2</v>
      </c>
      <c r="K2161" s="6">
        <v>8.8000000000000006E-11</v>
      </c>
      <c r="L2161">
        <v>37359</v>
      </c>
    </row>
    <row r="2162" spans="1:12" x14ac:dyDescent="0.2">
      <c r="A2162" t="s">
        <v>767</v>
      </c>
      <c r="B2162" t="str">
        <f>VLOOKUP(Table2[[#This Row],[Metabolite ID]],Table18[],2,FALSE)</f>
        <v>Triglycerides in IDL</v>
      </c>
      <c r="C2162">
        <v>7</v>
      </c>
      <c r="D2162">
        <v>73025975</v>
      </c>
      <c r="E2162" t="s">
        <v>1100</v>
      </c>
      <c r="F2162" t="s">
        <v>892</v>
      </c>
      <c r="G2162" t="s">
        <v>893</v>
      </c>
      <c r="H2162">
        <v>0.87208399999999997</v>
      </c>
      <c r="I2162">
        <v>6.76673E-2</v>
      </c>
      <c r="J2162">
        <v>1.0466100000000001E-2</v>
      </c>
      <c r="K2162" s="6">
        <v>8.9000000000000003E-11</v>
      </c>
      <c r="L2162">
        <v>37359</v>
      </c>
    </row>
    <row r="2163" spans="1:12" x14ac:dyDescent="0.2">
      <c r="A2163" t="s">
        <v>880</v>
      </c>
      <c r="B2163" t="str">
        <f>VLOOKUP(Table2[[#This Row],[Metabolite ID]],Table18[],2,FALSE)</f>
        <v>Concentration of chylomicrons and extremely large VLDL particles</v>
      </c>
      <c r="C2163">
        <v>8</v>
      </c>
      <c r="D2163">
        <v>19889205</v>
      </c>
      <c r="E2163" t="s">
        <v>996</v>
      </c>
      <c r="F2163" t="s">
        <v>892</v>
      </c>
      <c r="G2163" t="s">
        <v>893</v>
      </c>
      <c r="H2163">
        <v>0.972912</v>
      </c>
      <c r="I2163">
        <v>-0.144066</v>
      </c>
      <c r="J2163">
        <v>2.2055000000000002E-2</v>
      </c>
      <c r="K2163" s="6">
        <v>8.9000000000000003E-11</v>
      </c>
      <c r="L2163">
        <v>37359</v>
      </c>
    </row>
    <row r="2164" spans="1:12" x14ac:dyDescent="0.2">
      <c r="A2164" t="s">
        <v>767</v>
      </c>
      <c r="B2164" t="str">
        <f>VLOOKUP(Table2[[#This Row],[Metabolite ID]],Table18[],2,FALSE)</f>
        <v>Triglycerides in IDL</v>
      </c>
      <c r="C2164">
        <v>16</v>
      </c>
      <c r="D2164">
        <v>57006590</v>
      </c>
      <c r="E2164" t="s">
        <v>3782</v>
      </c>
      <c r="F2164" t="s">
        <v>894</v>
      </c>
      <c r="G2164" t="s">
        <v>895</v>
      </c>
      <c r="H2164">
        <v>0.82051499999999999</v>
      </c>
      <c r="I2164">
        <v>-5.9927899999999999E-2</v>
      </c>
      <c r="J2164">
        <v>9.2066000000000005E-3</v>
      </c>
      <c r="K2164" s="6">
        <v>8.9999999999999999E-11</v>
      </c>
      <c r="L2164">
        <v>37359</v>
      </c>
    </row>
    <row r="2165" spans="1:12" x14ac:dyDescent="0.2">
      <c r="A2165" t="s">
        <v>808</v>
      </c>
      <c r="B2165" t="str">
        <f>VLOOKUP(Table2[[#This Row],[Metabolite ID]],Table18[],2,FALSE)</f>
        <v>Triglycerides in medium LDL</v>
      </c>
      <c r="C2165">
        <v>14</v>
      </c>
      <c r="D2165">
        <v>106233595</v>
      </c>
      <c r="E2165" t="s">
        <v>3946</v>
      </c>
      <c r="F2165" t="s">
        <v>892</v>
      </c>
      <c r="G2165" t="s">
        <v>895</v>
      </c>
      <c r="H2165">
        <v>0.34028399999999998</v>
      </c>
      <c r="I2165">
        <v>-5.30505E-2</v>
      </c>
      <c r="J2165">
        <v>7.8524300000000005E-3</v>
      </c>
      <c r="K2165" s="6">
        <v>8.9999999999999999E-11</v>
      </c>
      <c r="L2165">
        <v>37359</v>
      </c>
    </row>
    <row r="2166" spans="1:12" x14ac:dyDescent="0.2">
      <c r="A2166" t="s">
        <v>816</v>
      </c>
      <c r="B2166" t="str">
        <f>VLOOKUP(Table2[[#This Row],[Metabolite ID]],Table18[],2,FALSE)</f>
        <v>Triglycerides in medium VLDL</v>
      </c>
      <c r="C2166">
        <v>5</v>
      </c>
      <c r="D2166">
        <v>55861894</v>
      </c>
      <c r="E2166" t="s">
        <v>1028</v>
      </c>
      <c r="F2166" t="s">
        <v>893</v>
      </c>
      <c r="G2166" t="s">
        <v>892</v>
      </c>
      <c r="H2166">
        <v>0.80089999999999995</v>
      </c>
      <c r="I2166">
        <v>-5.8225300000000001E-2</v>
      </c>
      <c r="J2166">
        <v>8.8606399999999995E-3</v>
      </c>
      <c r="K2166" s="6">
        <v>8.9999999999999999E-11</v>
      </c>
      <c r="L2166">
        <v>37359</v>
      </c>
    </row>
    <row r="2167" spans="1:12" x14ac:dyDescent="0.2">
      <c r="A2167" t="s">
        <v>872</v>
      </c>
      <c r="B2167" t="str">
        <f>VLOOKUP(Table2[[#This Row],[Metabolite ID]],Table18[],2,FALSE)</f>
        <v>Total lipids in very small VLDL</v>
      </c>
      <c r="C2167">
        <v>7</v>
      </c>
      <c r="D2167">
        <v>73019074</v>
      </c>
      <c r="E2167" t="s">
        <v>3960</v>
      </c>
      <c r="F2167" t="s">
        <v>895</v>
      </c>
      <c r="G2167" t="s">
        <v>894</v>
      </c>
      <c r="H2167">
        <v>4.3807600000000002E-2</v>
      </c>
      <c r="I2167">
        <v>0.10963199999999999</v>
      </c>
      <c r="J2167">
        <v>1.7132100000000001E-2</v>
      </c>
      <c r="K2167" s="6">
        <v>8.9999999999999999E-11</v>
      </c>
      <c r="L2167">
        <v>37359</v>
      </c>
    </row>
    <row r="2168" spans="1:12" x14ac:dyDescent="0.2">
      <c r="A2168" t="s">
        <v>746</v>
      </c>
      <c r="B2168" t="str">
        <f>VLOOKUP(Table2[[#This Row],[Metabolite ID]],Table18[],2,FALSE)</f>
        <v>Apolipoprotein B</v>
      </c>
      <c r="C2168">
        <v>16</v>
      </c>
      <c r="D2168">
        <v>72140553</v>
      </c>
      <c r="E2168" t="s">
        <v>1084</v>
      </c>
      <c r="F2168" t="s">
        <v>893</v>
      </c>
      <c r="G2168" t="s">
        <v>892</v>
      </c>
      <c r="H2168">
        <v>0.81081000000000003</v>
      </c>
      <c r="I2168">
        <v>-5.63069E-2</v>
      </c>
      <c r="J2168">
        <v>8.9668899999999999E-3</v>
      </c>
      <c r="K2168" s="6">
        <v>9.0999999999999996E-11</v>
      </c>
      <c r="L2168">
        <v>37359</v>
      </c>
    </row>
    <row r="2169" spans="1:12" x14ac:dyDescent="0.2">
      <c r="A2169" t="s">
        <v>828</v>
      </c>
      <c r="B2169" t="str">
        <f>VLOOKUP(Table2[[#This Row],[Metabolite ID]],Table18[],2,FALSE)</f>
        <v>Concentration of small HDL particles</v>
      </c>
      <c r="C2169">
        <v>20</v>
      </c>
      <c r="D2169">
        <v>44010127</v>
      </c>
      <c r="E2169" t="s">
        <v>971</v>
      </c>
      <c r="F2169" t="s">
        <v>892</v>
      </c>
      <c r="G2169" t="s">
        <v>895</v>
      </c>
      <c r="H2169">
        <v>0.97478500000000001</v>
      </c>
      <c r="I2169">
        <v>-0.162133</v>
      </c>
      <c r="J2169">
        <v>2.5179099999999999E-2</v>
      </c>
      <c r="K2169" s="6">
        <v>9.0999999999999996E-11</v>
      </c>
      <c r="L2169">
        <v>37359</v>
      </c>
    </row>
    <row r="2170" spans="1:12" x14ac:dyDescent="0.2">
      <c r="A2170" t="s">
        <v>855</v>
      </c>
      <c r="B2170" t="str">
        <f>VLOOKUP(Table2[[#This Row],[Metabolite ID]],Table18[],2,FALSE)</f>
        <v>Cholesterol in very large HDL</v>
      </c>
      <c r="C2170">
        <v>1</v>
      </c>
      <c r="D2170">
        <v>161670827</v>
      </c>
      <c r="E2170" t="s">
        <v>4015</v>
      </c>
      <c r="F2170" t="s">
        <v>894</v>
      </c>
      <c r="G2170" t="s">
        <v>895</v>
      </c>
      <c r="H2170">
        <v>0.89680300000000002</v>
      </c>
      <c r="I2170">
        <v>-7.4011199999999999E-2</v>
      </c>
      <c r="J2170">
        <v>1.1476E-2</v>
      </c>
      <c r="K2170" s="6">
        <v>9.0999999999999996E-11</v>
      </c>
      <c r="L2170">
        <v>37359</v>
      </c>
    </row>
    <row r="2171" spans="1:12" x14ac:dyDescent="0.2">
      <c r="A2171" t="s">
        <v>878</v>
      </c>
      <c r="B2171" t="str">
        <f>VLOOKUP(Table2[[#This Row],[Metabolite ID]],Table18[],2,FALSE)</f>
        <v>Free cholesterol in chylomicrons and extremely large VLDL</v>
      </c>
      <c r="C2171">
        <v>6</v>
      </c>
      <c r="D2171">
        <v>160625299</v>
      </c>
      <c r="E2171" t="s">
        <v>1034</v>
      </c>
      <c r="F2171" t="s">
        <v>894</v>
      </c>
      <c r="G2171" t="s">
        <v>895</v>
      </c>
      <c r="H2171">
        <v>0.98946100000000003</v>
      </c>
      <c r="I2171">
        <v>0.23841300000000001</v>
      </c>
      <c r="J2171">
        <v>3.6649899999999999E-2</v>
      </c>
      <c r="K2171" s="6">
        <v>9.2000000000000005E-11</v>
      </c>
      <c r="L2171">
        <v>37359</v>
      </c>
    </row>
    <row r="2172" spans="1:12" x14ac:dyDescent="0.2">
      <c r="A2172" t="s">
        <v>778</v>
      </c>
      <c r="B2172" t="str">
        <f>VLOOKUP(Table2[[#This Row],[Metabolite ID]],Table18[],2,FALSE)</f>
        <v>Concentration of large HDL particles</v>
      </c>
      <c r="C2172">
        <v>18</v>
      </c>
      <c r="D2172">
        <v>47698555</v>
      </c>
      <c r="E2172" t="s">
        <v>3957</v>
      </c>
      <c r="F2172" t="s">
        <v>893</v>
      </c>
      <c r="G2172" t="s">
        <v>892</v>
      </c>
      <c r="H2172">
        <v>0.98660700000000001</v>
      </c>
      <c r="I2172">
        <v>-0.20282600000000001</v>
      </c>
      <c r="J2172">
        <v>3.0975300000000001E-2</v>
      </c>
      <c r="K2172" s="6">
        <v>9.4999999999999995E-11</v>
      </c>
      <c r="L2172">
        <v>37359</v>
      </c>
    </row>
    <row r="2173" spans="1:12" x14ac:dyDescent="0.2">
      <c r="A2173" t="s">
        <v>773</v>
      </c>
      <c r="B2173" t="str">
        <f>VLOOKUP(Table2[[#This Row],[Metabolite ID]],Table18[],2,FALSE)</f>
        <v>Leucine</v>
      </c>
      <c r="C2173">
        <v>4</v>
      </c>
      <c r="D2173">
        <v>187139807</v>
      </c>
      <c r="E2173" t="s">
        <v>4027</v>
      </c>
      <c r="F2173" t="s">
        <v>894</v>
      </c>
      <c r="G2173" t="s">
        <v>895</v>
      </c>
      <c r="H2173">
        <v>0.48693399999999998</v>
      </c>
      <c r="I2173">
        <v>-4.5411600000000003E-2</v>
      </c>
      <c r="J2173">
        <v>7.04676E-3</v>
      </c>
      <c r="K2173" s="6">
        <v>9.6000000000000005E-11</v>
      </c>
      <c r="L2173">
        <v>37359</v>
      </c>
    </row>
    <row r="2174" spans="1:12" x14ac:dyDescent="0.2">
      <c r="A2174" t="s">
        <v>776</v>
      </c>
      <c r="B2174" t="str">
        <f>VLOOKUP(Table2[[#This Row],[Metabolite ID]],Table18[],2,FALSE)</f>
        <v>Free cholesterol in large HDL</v>
      </c>
      <c r="C2174">
        <v>7</v>
      </c>
      <c r="D2174">
        <v>73026378</v>
      </c>
      <c r="E2174" t="s">
        <v>1074</v>
      </c>
      <c r="F2174" t="s">
        <v>894</v>
      </c>
      <c r="G2174" t="s">
        <v>895</v>
      </c>
      <c r="H2174">
        <v>0.83916000000000002</v>
      </c>
      <c r="I2174">
        <v>-6.0472499999999998E-2</v>
      </c>
      <c r="J2174">
        <v>9.5213399999999997E-3</v>
      </c>
      <c r="K2174" s="6">
        <v>9.6000000000000005E-11</v>
      </c>
      <c r="L2174">
        <v>37359</v>
      </c>
    </row>
    <row r="2175" spans="1:12" x14ac:dyDescent="0.2">
      <c r="A2175" t="s">
        <v>864</v>
      </c>
      <c r="B2175" t="str">
        <f>VLOOKUP(Table2[[#This Row],[Metabolite ID]],Table18[],2,FALSE)</f>
        <v>Free cholesterol in very large VLDL</v>
      </c>
      <c r="C2175">
        <v>6</v>
      </c>
      <c r="D2175">
        <v>161081800</v>
      </c>
      <c r="E2175" t="s">
        <v>3963</v>
      </c>
      <c r="F2175" t="s">
        <v>894</v>
      </c>
      <c r="G2175" t="s">
        <v>1060</v>
      </c>
      <c r="H2175">
        <v>0.89510999999999996</v>
      </c>
      <c r="I2175">
        <v>-8.2441799999999996E-2</v>
      </c>
      <c r="J2175">
        <v>1.2842900000000001E-2</v>
      </c>
      <c r="K2175" s="6">
        <v>9.8999999999999994E-11</v>
      </c>
      <c r="L2175">
        <v>37359</v>
      </c>
    </row>
    <row r="2176" spans="1:12" x14ac:dyDescent="0.2">
      <c r="A2176" t="s">
        <v>757</v>
      </c>
      <c r="B2176" t="str">
        <f>VLOOKUP(Table2[[#This Row],[Metabolite ID]],Table18[],2,FALSE)</f>
        <v>HDL cholesterol</v>
      </c>
      <c r="C2176">
        <v>9</v>
      </c>
      <c r="D2176">
        <v>107664301</v>
      </c>
      <c r="E2176" t="s">
        <v>3911</v>
      </c>
      <c r="F2176" t="s">
        <v>894</v>
      </c>
      <c r="G2176" t="s">
        <v>895</v>
      </c>
      <c r="H2176">
        <v>0.74674399999999996</v>
      </c>
      <c r="I2176">
        <v>5.0766199999999997E-2</v>
      </c>
      <c r="J2176">
        <v>8.0347999999999999E-3</v>
      </c>
      <c r="K2176" s="6">
        <v>1E-10</v>
      </c>
      <c r="L2176">
        <v>37359</v>
      </c>
    </row>
    <row r="2177" spans="1:12" x14ac:dyDescent="0.2">
      <c r="A2177" t="s">
        <v>767</v>
      </c>
      <c r="B2177" t="str">
        <f>VLOOKUP(Table2[[#This Row],[Metabolite ID]],Table18[],2,FALSE)</f>
        <v>Triglycerides in IDL</v>
      </c>
      <c r="C2177">
        <v>6</v>
      </c>
      <c r="D2177">
        <v>161010118</v>
      </c>
      <c r="E2177" t="s">
        <v>1036</v>
      </c>
      <c r="F2177" t="s">
        <v>892</v>
      </c>
      <c r="G2177" t="s">
        <v>893</v>
      </c>
      <c r="H2177">
        <v>0.92162699999999997</v>
      </c>
      <c r="I2177">
        <v>8.0870399999999995E-2</v>
      </c>
      <c r="J2177">
        <v>1.3079800000000001E-2</v>
      </c>
      <c r="K2177" s="6">
        <v>1E-10</v>
      </c>
      <c r="L2177">
        <v>37359</v>
      </c>
    </row>
    <row r="2178" spans="1:12" x14ac:dyDescent="0.2">
      <c r="A2178" t="s">
        <v>791</v>
      </c>
      <c r="B2178" t="str">
        <f>VLOOKUP(Table2[[#This Row],[Metabolite ID]],Table18[],2,FALSE)</f>
        <v>Total lipids in large VLDL</v>
      </c>
      <c r="C2178">
        <v>6</v>
      </c>
      <c r="D2178">
        <v>160395286</v>
      </c>
      <c r="E2178" t="s">
        <v>1032</v>
      </c>
      <c r="F2178" t="s">
        <v>1031</v>
      </c>
      <c r="G2178" t="s">
        <v>892</v>
      </c>
      <c r="H2178">
        <v>0.90632699999999999</v>
      </c>
      <c r="I2178">
        <v>-7.91129E-2</v>
      </c>
      <c r="J2178">
        <v>1.2079700000000001E-2</v>
      </c>
      <c r="K2178" s="6">
        <v>1E-10</v>
      </c>
      <c r="L2178">
        <v>37359</v>
      </c>
    </row>
    <row r="2179" spans="1:12" x14ac:dyDescent="0.2">
      <c r="A2179" t="s">
        <v>816</v>
      </c>
      <c r="B2179" t="str">
        <f>VLOOKUP(Table2[[#This Row],[Metabolite ID]],Table18[],2,FALSE)</f>
        <v>Triglycerides in medium VLDL</v>
      </c>
      <c r="C2179">
        <v>5</v>
      </c>
      <c r="D2179">
        <v>156391628</v>
      </c>
      <c r="E2179" t="s">
        <v>1059</v>
      </c>
      <c r="F2179" t="s">
        <v>895</v>
      </c>
      <c r="G2179" t="s">
        <v>894</v>
      </c>
      <c r="H2179">
        <v>0.36485299999999998</v>
      </c>
      <c r="I2179">
        <v>-4.5865599999999999E-2</v>
      </c>
      <c r="J2179">
        <v>7.2632900000000004E-3</v>
      </c>
      <c r="K2179" s="6">
        <v>1E-10</v>
      </c>
      <c r="L2179">
        <v>37359</v>
      </c>
    </row>
    <row r="2180" spans="1:12" x14ac:dyDescent="0.2">
      <c r="A2180" t="s">
        <v>854</v>
      </c>
      <c r="B2180" t="str">
        <f>VLOOKUP(Table2[[#This Row],[Metabolite ID]],Table18[],2,FALSE)</f>
        <v>Triglycerides in VLDL</v>
      </c>
      <c r="C2180">
        <v>11</v>
      </c>
      <c r="D2180">
        <v>117042408</v>
      </c>
      <c r="E2180" t="s">
        <v>3995</v>
      </c>
      <c r="F2180" t="s">
        <v>894</v>
      </c>
      <c r="G2180" t="s">
        <v>895</v>
      </c>
      <c r="H2180">
        <v>0.98809800000000003</v>
      </c>
      <c r="I2180">
        <v>0.20952100000000001</v>
      </c>
      <c r="J2180">
        <v>3.2747699999999998E-2</v>
      </c>
      <c r="K2180" s="6">
        <v>1E-10</v>
      </c>
      <c r="L2180">
        <v>37359</v>
      </c>
    </row>
    <row r="2181" spans="1:12" x14ac:dyDescent="0.2">
      <c r="A2181" t="s">
        <v>855</v>
      </c>
      <c r="B2181" t="str">
        <f>VLOOKUP(Table2[[#This Row],[Metabolite ID]],Table18[],2,FALSE)</f>
        <v>Cholesterol in very large HDL</v>
      </c>
      <c r="C2181">
        <v>7</v>
      </c>
      <c r="D2181">
        <v>94953895</v>
      </c>
      <c r="E2181" t="s">
        <v>3990</v>
      </c>
      <c r="F2181" t="s">
        <v>893</v>
      </c>
      <c r="G2181" t="s">
        <v>892</v>
      </c>
      <c r="H2181">
        <v>0.52412499999999995</v>
      </c>
      <c r="I2181">
        <v>4.5420200000000001E-2</v>
      </c>
      <c r="J2181">
        <v>7.1296500000000004E-3</v>
      </c>
      <c r="K2181" s="6">
        <v>1E-10</v>
      </c>
      <c r="L2181">
        <v>37359</v>
      </c>
    </row>
    <row r="2182" spans="1:12" x14ac:dyDescent="0.2">
      <c r="A2182" t="s">
        <v>868</v>
      </c>
      <c r="B2182" t="str">
        <f>VLOOKUP(Table2[[#This Row],[Metabolite ID]],Table18[],2,FALSE)</f>
        <v>Triglycerides in very large VLDL</v>
      </c>
      <c r="C2182">
        <v>15</v>
      </c>
      <c r="D2182">
        <v>43360509</v>
      </c>
      <c r="E2182" t="s">
        <v>1049</v>
      </c>
      <c r="F2182" t="s">
        <v>1048</v>
      </c>
      <c r="G2182" t="s">
        <v>894</v>
      </c>
      <c r="H2182">
        <v>0.971723</v>
      </c>
      <c r="I2182">
        <v>-0.145457</v>
      </c>
      <c r="J2182">
        <v>2.2500300000000001E-2</v>
      </c>
      <c r="K2182" s="6">
        <v>1E-10</v>
      </c>
      <c r="L2182">
        <v>37359</v>
      </c>
    </row>
    <row r="2183" spans="1:12" x14ac:dyDescent="0.2">
      <c r="A2183" t="s">
        <v>778</v>
      </c>
      <c r="B2183" t="str">
        <f>VLOOKUP(Table2[[#This Row],[Metabolite ID]],Table18[],2,FALSE)</f>
        <v>Concentration of large HDL particles</v>
      </c>
      <c r="C2183">
        <v>1</v>
      </c>
      <c r="D2183">
        <v>230302661</v>
      </c>
      <c r="E2183" t="s">
        <v>4020</v>
      </c>
      <c r="F2183" t="s">
        <v>892</v>
      </c>
      <c r="G2183" t="s">
        <v>893</v>
      </c>
      <c r="H2183">
        <v>0.20652999999999999</v>
      </c>
      <c r="I2183">
        <v>-5.6345300000000001E-2</v>
      </c>
      <c r="J2183">
        <v>8.7507100000000001E-3</v>
      </c>
      <c r="K2183" s="6">
        <v>1.0999999999999999E-10</v>
      </c>
      <c r="L2183">
        <v>37359</v>
      </c>
    </row>
    <row r="2184" spans="1:12" x14ac:dyDescent="0.2">
      <c r="A2184" t="s">
        <v>788</v>
      </c>
      <c r="B2184" t="str">
        <f>VLOOKUP(Table2[[#This Row],[Metabolite ID]],Table18[],2,FALSE)</f>
        <v>Cholesterol in large VLDL</v>
      </c>
      <c r="C2184">
        <v>15</v>
      </c>
      <c r="D2184">
        <v>43360509</v>
      </c>
      <c r="E2184" t="s">
        <v>1049</v>
      </c>
      <c r="F2184" t="s">
        <v>1048</v>
      </c>
      <c r="G2184" t="s">
        <v>894</v>
      </c>
      <c r="H2184">
        <v>0.971715</v>
      </c>
      <c r="I2184">
        <v>-0.14577499999999999</v>
      </c>
      <c r="J2184">
        <v>2.2482100000000001E-2</v>
      </c>
      <c r="K2184" s="6">
        <v>1.0999999999999999E-10</v>
      </c>
      <c r="L2184">
        <v>37359</v>
      </c>
    </row>
    <row r="2185" spans="1:12" x14ac:dyDescent="0.2">
      <c r="A2185" t="s">
        <v>790</v>
      </c>
      <c r="B2185" t="str">
        <f>VLOOKUP(Table2[[#This Row],[Metabolite ID]],Table18[],2,FALSE)</f>
        <v>Free cholesterol in large VLDL</v>
      </c>
      <c r="C2185">
        <v>6</v>
      </c>
      <c r="D2185">
        <v>160395286</v>
      </c>
      <c r="E2185" t="s">
        <v>1032</v>
      </c>
      <c r="F2185" t="s">
        <v>1031</v>
      </c>
      <c r="G2185" t="s">
        <v>892</v>
      </c>
      <c r="H2185">
        <v>0.90632900000000005</v>
      </c>
      <c r="I2185">
        <v>-7.83808E-2</v>
      </c>
      <c r="J2185">
        <v>1.20795E-2</v>
      </c>
      <c r="K2185" s="6">
        <v>1.0999999999999999E-10</v>
      </c>
      <c r="L2185">
        <v>37359</v>
      </c>
    </row>
    <row r="2186" spans="1:12" x14ac:dyDescent="0.2">
      <c r="A2186" t="s">
        <v>793</v>
      </c>
      <c r="B2186" t="str">
        <f>VLOOKUP(Table2[[#This Row],[Metabolite ID]],Table18[],2,FALSE)</f>
        <v>Phospholipids in large VLDL</v>
      </c>
      <c r="C2186">
        <v>17</v>
      </c>
      <c r="D2186">
        <v>41926126</v>
      </c>
      <c r="E2186" t="s">
        <v>1012</v>
      </c>
      <c r="F2186" t="s">
        <v>894</v>
      </c>
      <c r="G2186" t="s">
        <v>895</v>
      </c>
      <c r="H2186">
        <v>0.96820099999999998</v>
      </c>
      <c r="I2186">
        <v>-0.130102</v>
      </c>
      <c r="J2186">
        <v>2.02156E-2</v>
      </c>
      <c r="K2186" s="6">
        <v>1.0999999999999999E-10</v>
      </c>
      <c r="L2186">
        <v>37359</v>
      </c>
    </row>
    <row r="2187" spans="1:12" x14ac:dyDescent="0.2">
      <c r="A2187" t="s">
        <v>808</v>
      </c>
      <c r="B2187" t="str">
        <f>VLOOKUP(Table2[[#This Row],[Metabolite ID]],Table18[],2,FALSE)</f>
        <v>Triglycerides in medium LDL</v>
      </c>
      <c r="C2187">
        <v>16</v>
      </c>
      <c r="D2187">
        <v>72052348</v>
      </c>
      <c r="E2187" t="s">
        <v>4003</v>
      </c>
      <c r="F2187" t="s">
        <v>892</v>
      </c>
      <c r="G2187" t="s">
        <v>893</v>
      </c>
      <c r="H2187">
        <v>0.77038799999999996</v>
      </c>
      <c r="I2187">
        <v>-5.3479100000000002E-2</v>
      </c>
      <c r="J2187">
        <v>8.5500999999999997E-3</v>
      </c>
      <c r="K2187" s="6">
        <v>1.0999999999999999E-10</v>
      </c>
      <c r="L2187">
        <v>37359</v>
      </c>
    </row>
    <row r="2188" spans="1:12" x14ac:dyDescent="0.2">
      <c r="A2188" t="s">
        <v>845</v>
      </c>
      <c r="B2188" t="str">
        <f>VLOOKUP(Table2[[#This Row],[Metabolite ID]],Table18[],2,FALSE)</f>
        <v>Triglycerides in small VLDL</v>
      </c>
      <c r="C2188">
        <v>8</v>
      </c>
      <c r="D2188">
        <v>11664834</v>
      </c>
      <c r="E2188" t="s">
        <v>1076</v>
      </c>
      <c r="F2188" t="s">
        <v>1075</v>
      </c>
      <c r="G2188" t="s">
        <v>892</v>
      </c>
      <c r="H2188">
        <v>0.41422599999999998</v>
      </c>
      <c r="I2188">
        <v>4.5657099999999999E-2</v>
      </c>
      <c r="J2188">
        <v>7.0907299999999999E-3</v>
      </c>
      <c r="K2188" s="6">
        <v>1.0999999999999999E-10</v>
      </c>
      <c r="L2188">
        <v>37359</v>
      </c>
    </row>
    <row r="2189" spans="1:12" x14ac:dyDescent="0.2">
      <c r="A2189" t="s">
        <v>853</v>
      </c>
      <c r="B2189" t="str">
        <f>VLOOKUP(Table2[[#This Row],[Metabolite ID]],Table18[],2,FALSE)</f>
        <v>Average diameter for VLDL particles</v>
      </c>
      <c r="C2189">
        <v>6</v>
      </c>
      <c r="D2189">
        <v>160891897</v>
      </c>
      <c r="E2189" t="s">
        <v>4028</v>
      </c>
      <c r="F2189" t="s">
        <v>894</v>
      </c>
      <c r="G2189" t="s">
        <v>892</v>
      </c>
      <c r="H2189">
        <v>0.98977599999999999</v>
      </c>
      <c r="I2189">
        <v>0.23196600000000001</v>
      </c>
      <c r="J2189">
        <v>3.6452400000000003E-2</v>
      </c>
      <c r="K2189" s="6">
        <v>1.0999999999999999E-10</v>
      </c>
      <c r="L2189">
        <v>37359</v>
      </c>
    </row>
    <row r="2190" spans="1:12" x14ac:dyDescent="0.2">
      <c r="A2190" t="s">
        <v>864</v>
      </c>
      <c r="B2190" t="str">
        <f>VLOOKUP(Table2[[#This Row],[Metabolite ID]],Table18[],2,FALSE)</f>
        <v>Free cholesterol in very large VLDL</v>
      </c>
      <c r="C2190">
        <v>6</v>
      </c>
      <c r="D2190">
        <v>160625299</v>
      </c>
      <c r="E2190" t="s">
        <v>1034</v>
      </c>
      <c r="F2190" t="s">
        <v>894</v>
      </c>
      <c r="G2190" t="s">
        <v>895</v>
      </c>
      <c r="H2190">
        <v>0.98946100000000003</v>
      </c>
      <c r="I2190">
        <v>0.237148</v>
      </c>
      <c r="J2190">
        <v>3.6641899999999998E-2</v>
      </c>
      <c r="K2190" s="6">
        <v>1.0999999999999999E-10</v>
      </c>
      <c r="L2190">
        <v>37359</v>
      </c>
    </row>
    <row r="2191" spans="1:12" x14ac:dyDescent="0.2">
      <c r="A2191" t="s">
        <v>869</v>
      </c>
      <c r="B2191" t="str">
        <f>VLOOKUP(Table2[[#This Row],[Metabolite ID]],Table18[],2,FALSE)</f>
        <v>Cholesterol in very small VLDL</v>
      </c>
      <c r="C2191">
        <v>19</v>
      </c>
      <c r="D2191">
        <v>45148305</v>
      </c>
      <c r="E2191" t="s">
        <v>3958</v>
      </c>
      <c r="F2191" t="s">
        <v>1020</v>
      </c>
      <c r="G2191" t="s">
        <v>895</v>
      </c>
      <c r="H2191">
        <v>0.95216400000000001</v>
      </c>
      <c r="I2191">
        <v>0.10655199999999999</v>
      </c>
      <c r="J2191">
        <v>1.64009E-2</v>
      </c>
      <c r="K2191" s="6">
        <v>1.0999999999999999E-10</v>
      </c>
      <c r="L2191">
        <v>37359</v>
      </c>
    </row>
    <row r="2192" spans="1:12" x14ac:dyDescent="0.2">
      <c r="A2192" t="s">
        <v>876</v>
      </c>
      <c r="B2192" t="str">
        <f>VLOOKUP(Table2[[#This Row],[Metabolite ID]],Table18[],2,FALSE)</f>
        <v>Cholesterol in chylomicrons and extremely large VLDL</v>
      </c>
      <c r="C2192">
        <v>6</v>
      </c>
      <c r="D2192">
        <v>161081800</v>
      </c>
      <c r="E2192" t="s">
        <v>3963</v>
      </c>
      <c r="F2192" t="s">
        <v>894</v>
      </c>
      <c r="G2192" t="s">
        <v>1060</v>
      </c>
      <c r="H2192">
        <v>0.89510999999999996</v>
      </c>
      <c r="I2192">
        <v>-8.2143999999999995E-2</v>
      </c>
      <c r="J2192">
        <v>1.2844400000000001E-2</v>
      </c>
      <c r="K2192" s="6">
        <v>1.0999999999999999E-10</v>
      </c>
      <c r="L2192">
        <v>37359</v>
      </c>
    </row>
    <row r="2193" spans="1:12" x14ac:dyDescent="0.2">
      <c r="A2193" t="s">
        <v>876</v>
      </c>
      <c r="B2193" t="str">
        <f>VLOOKUP(Table2[[#This Row],[Metabolite ID]],Table18[],2,FALSE)</f>
        <v>Cholesterol in chylomicrons and extremely large VLDL</v>
      </c>
      <c r="C2193">
        <v>8</v>
      </c>
      <c r="D2193">
        <v>19889205</v>
      </c>
      <c r="E2193" t="s">
        <v>996</v>
      </c>
      <c r="F2193" t="s">
        <v>892</v>
      </c>
      <c r="G2193" t="s">
        <v>893</v>
      </c>
      <c r="H2193">
        <v>0.972912</v>
      </c>
      <c r="I2193">
        <v>-0.14372299999999999</v>
      </c>
      <c r="J2193">
        <v>2.2053900000000001E-2</v>
      </c>
      <c r="K2193" s="6">
        <v>1.0999999999999999E-10</v>
      </c>
      <c r="L2193">
        <v>37359</v>
      </c>
    </row>
    <row r="2194" spans="1:12" x14ac:dyDescent="0.2">
      <c r="A2194" t="s">
        <v>878</v>
      </c>
      <c r="B2194" t="str">
        <f>VLOOKUP(Table2[[#This Row],[Metabolite ID]],Table18[],2,FALSE)</f>
        <v>Free cholesterol in chylomicrons and extremely large VLDL</v>
      </c>
      <c r="C2194">
        <v>7</v>
      </c>
      <c r="D2194">
        <v>73019074</v>
      </c>
      <c r="E2194" t="s">
        <v>3960</v>
      </c>
      <c r="F2194" t="s">
        <v>895</v>
      </c>
      <c r="G2194" t="s">
        <v>894</v>
      </c>
      <c r="H2194">
        <v>4.3807600000000002E-2</v>
      </c>
      <c r="I2194">
        <v>0.107198</v>
      </c>
      <c r="J2194">
        <v>1.7170600000000001E-2</v>
      </c>
      <c r="K2194" s="6">
        <v>1.0999999999999999E-10</v>
      </c>
      <c r="L2194">
        <v>37359</v>
      </c>
    </row>
    <row r="2195" spans="1:12" x14ac:dyDescent="0.2">
      <c r="A2195" t="s">
        <v>880</v>
      </c>
      <c r="B2195" t="str">
        <f>VLOOKUP(Table2[[#This Row],[Metabolite ID]],Table18[],2,FALSE)</f>
        <v>Concentration of chylomicrons and extremely large VLDL particles</v>
      </c>
      <c r="C2195">
        <v>6</v>
      </c>
      <c r="D2195">
        <v>160505199</v>
      </c>
      <c r="E2195" t="s">
        <v>4025</v>
      </c>
      <c r="F2195" t="s">
        <v>894</v>
      </c>
      <c r="G2195" t="s">
        <v>893</v>
      </c>
      <c r="H2195">
        <v>2.00941E-2</v>
      </c>
      <c r="I2195">
        <v>-0.182314</v>
      </c>
      <c r="J2195">
        <v>2.8324800000000001E-2</v>
      </c>
      <c r="K2195" s="6">
        <v>1.0999999999999999E-10</v>
      </c>
      <c r="L2195">
        <v>37359</v>
      </c>
    </row>
    <row r="2196" spans="1:12" x14ac:dyDescent="0.2">
      <c r="A2196" t="s">
        <v>745</v>
      </c>
      <c r="B2196" t="str">
        <f>VLOOKUP(Table2[[#This Row],[Metabolite ID]],Table18[],2,FALSE)</f>
        <v>Apolipoprotein A1</v>
      </c>
      <c r="C2196">
        <v>11</v>
      </c>
      <c r="D2196">
        <v>116705278</v>
      </c>
      <c r="E2196" t="s">
        <v>4029</v>
      </c>
      <c r="F2196" t="s">
        <v>894</v>
      </c>
      <c r="G2196" t="s">
        <v>895</v>
      </c>
      <c r="H2196">
        <v>0.80618900000000004</v>
      </c>
      <c r="I2196">
        <v>-5.4429100000000001E-2</v>
      </c>
      <c r="J2196">
        <v>8.9369900000000006E-3</v>
      </c>
      <c r="K2196" s="6">
        <v>1.2E-10</v>
      </c>
      <c r="L2196">
        <v>37359</v>
      </c>
    </row>
    <row r="2197" spans="1:12" x14ac:dyDescent="0.2">
      <c r="A2197" t="s">
        <v>778</v>
      </c>
      <c r="B2197" t="str">
        <f>VLOOKUP(Table2[[#This Row],[Metabolite ID]],Table18[],2,FALSE)</f>
        <v>Concentration of large HDL particles</v>
      </c>
      <c r="C2197">
        <v>18</v>
      </c>
      <c r="D2197">
        <v>46578242</v>
      </c>
      <c r="E2197" t="s">
        <v>1013</v>
      </c>
      <c r="F2197" t="s">
        <v>894</v>
      </c>
      <c r="G2197" t="s">
        <v>892</v>
      </c>
      <c r="H2197">
        <v>0.98857300000000004</v>
      </c>
      <c r="I2197">
        <v>-0.22595299999999999</v>
      </c>
      <c r="J2197">
        <v>3.4955100000000003E-2</v>
      </c>
      <c r="K2197" s="6">
        <v>1.2E-10</v>
      </c>
      <c r="L2197">
        <v>37359</v>
      </c>
    </row>
    <row r="2198" spans="1:12" x14ac:dyDescent="0.2">
      <c r="A2198" t="s">
        <v>792</v>
      </c>
      <c r="B2198" t="str">
        <f>VLOOKUP(Table2[[#This Row],[Metabolite ID]],Table18[],2,FALSE)</f>
        <v>Concentration of large VLDL particles</v>
      </c>
      <c r="C2198">
        <v>6</v>
      </c>
      <c r="D2198">
        <v>160395286</v>
      </c>
      <c r="E2198" t="s">
        <v>1032</v>
      </c>
      <c r="F2198" t="s">
        <v>1031</v>
      </c>
      <c r="G2198" t="s">
        <v>892</v>
      </c>
      <c r="H2198">
        <v>0.90632699999999999</v>
      </c>
      <c r="I2198">
        <v>-7.8755699999999998E-2</v>
      </c>
      <c r="J2198">
        <v>1.20798E-2</v>
      </c>
      <c r="K2198" s="6">
        <v>1.2E-10</v>
      </c>
      <c r="L2198">
        <v>37359</v>
      </c>
    </row>
    <row r="2199" spans="1:12" x14ac:dyDescent="0.2">
      <c r="A2199" t="s">
        <v>801</v>
      </c>
      <c r="B2199" t="str">
        <f>VLOOKUP(Table2[[#This Row],[Metabolite ID]],Table18[],2,FALSE)</f>
        <v>Triglycerides in medium HDL</v>
      </c>
      <c r="C2199">
        <v>4</v>
      </c>
      <c r="D2199">
        <v>69324066</v>
      </c>
      <c r="E2199" t="s">
        <v>4030</v>
      </c>
      <c r="F2199" t="s">
        <v>895</v>
      </c>
      <c r="G2199" t="s">
        <v>1020</v>
      </c>
      <c r="H2199">
        <v>0.67376000000000003</v>
      </c>
      <c r="I2199">
        <v>-4.7924300000000003E-2</v>
      </c>
      <c r="J2199">
        <v>7.7200999999999997E-3</v>
      </c>
      <c r="K2199" s="6">
        <v>1.2E-10</v>
      </c>
      <c r="L2199">
        <v>37359</v>
      </c>
    </row>
    <row r="2200" spans="1:12" x14ac:dyDescent="0.2">
      <c r="A2200" t="s">
        <v>815</v>
      </c>
      <c r="B2200" t="str">
        <f>VLOOKUP(Table2[[#This Row],[Metabolite ID]],Table18[],2,FALSE)</f>
        <v>Phospholipids in medium VLDL</v>
      </c>
      <c r="C2200">
        <v>2</v>
      </c>
      <c r="D2200">
        <v>165514409</v>
      </c>
      <c r="E2200" t="s">
        <v>1091</v>
      </c>
      <c r="F2200" t="s">
        <v>892</v>
      </c>
      <c r="G2200" t="s">
        <v>1090</v>
      </c>
      <c r="H2200">
        <v>0.61536000000000002</v>
      </c>
      <c r="I2200">
        <v>4.8681500000000003E-2</v>
      </c>
      <c r="J2200">
        <v>7.38779E-3</v>
      </c>
      <c r="K2200" s="6">
        <v>1.2E-10</v>
      </c>
      <c r="L2200">
        <v>37359</v>
      </c>
    </row>
    <row r="2201" spans="1:12" x14ac:dyDescent="0.2">
      <c r="A2201" t="s">
        <v>827</v>
      </c>
      <c r="B2201" t="str">
        <f>VLOOKUP(Table2[[#This Row],[Metabolite ID]],Table18[],2,FALSE)</f>
        <v>Total lipids in small HDL</v>
      </c>
      <c r="C2201">
        <v>20</v>
      </c>
      <c r="D2201">
        <v>44010127</v>
      </c>
      <c r="E2201" t="s">
        <v>971</v>
      </c>
      <c r="F2201" t="s">
        <v>892</v>
      </c>
      <c r="G2201" t="s">
        <v>895</v>
      </c>
      <c r="H2201">
        <v>0.97478500000000001</v>
      </c>
      <c r="I2201">
        <v>-0.161355</v>
      </c>
      <c r="J2201">
        <v>2.5179699999999999E-2</v>
      </c>
      <c r="K2201" s="6">
        <v>1.2E-10</v>
      </c>
      <c r="L2201">
        <v>37359</v>
      </c>
    </row>
    <row r="2202" spans="1:12" x14ac:dyDescent="0.2">
      <c r="A2202" t="s">
        <v>841</v>
      </c>
      <c r="B2202" t="str">
        <f>VLOOKUP(Table2[[#This Row],[Metabolite ID]],Table18[],2,FALSE)</f>
        <v>Free cholesterol in small VLDL</v>
      </c>
      <c r="C2202">
        <v>15</v>
      </c>
      <c r="D2202">
        <v>43360509</v>
      </c>
      <c r="E2202" t="s">
        <v>1049</v>
      </c>
      <c r="F2202" t="s">
        <v>1048</v>
      </c>
      <c r="G2202" t="s">
        <v>894</v>
      </c>
      <c r="H2202">
        <v>0.97171700000000005</v>
      </c>
      <c r="I2202">
        <v>-0.14425299999999999</v>
      </c>
      <c r="J2202">
        <v>2.24455E-2</v>
      </c>
      <c r="K2202" s="6">
        <v>1.2E-10</v>
      </c>
      <c r="L2202">
        <v>37359</v>
      </c>
    </row>
    <row r="2203" spans="1:12" x14ac:dyDescent="0.2">
      <c r="A2203" t="s">
        <v>858</v>
      </c>
      <c r="B2203" t="str">
        <f>VLOOKUP(Table2[[#This Row],[Metabolite ID]],Table18[],2,FALSE)</f>
        <v>Total lipids in very large HDL</v>
      </c>
      <c r="C2203">
        <v>18</v>
      </c>
      <c r="D2203">
        <v>46578242</v>
      </c>
      <c r="E2203" t="s">
        <v>1013</v>
      </c>
      <c r="F2203" t="s">
        <v>894</v>
      </c>
      <c r="G2203" t="s">
        <v>892</v>
      </c>
      <c r="H2203">
        <v>0.98857300000000004</v>
      </c>
      <c r="I2203">
        <v>-0.22472300000000001</v>
      </c>
      <c r="J2203">
        <v>3.4891499999999999E-2</v>
      </c>
      <c r="K2203" s="6">
        <v>1.2E-10</v>
      </c>
      <c r="L2203">
        <v>37359</v>
      </c>
    </row>
    <row r="2204" spans="1:12" x14ac:dyDescent="0.2">
      <c r="A2204" t="s">
        <v>876</v>
      </c>
      <c r="B2204" t="str">
        <f>VLOOKUP(Table2[[#This Row],[Metabolite ID]],Table18[],2,FALSE)</f>
        <v>Cholesterol in chylomicrons and extremely large VLDL</v>
      </c>
      <c r="C2204">
        <v>11</v>
      </c>
      <c r="D2204">
        <v>116982312</v>
      </c>
      <c r="E2204" t="s">
        <v>4000</v>
      </c>
      <c r="F2204" t="s">
        <v>895</v>
      </c>
      <c r="G2204" t="s">
        <v>892</v>
      </c>
      <c r="H2204">
        <v>0.98922500000000002</v>
      </c>
      <c r="I2204">
        <v>-0.25613799999999998</v>
      </c>
      <c r="J2204">
        <v>3.9040699999999998E-2</v>
      </c>
      <c r="K2204" s="6">
        <v>1.2E-10</v>
      </c>
      <c r="L2204">
        <v>37359</v>
      </c>
    </row>
    <row r="2205" spans="1:12" x14ac:dyDescent="0.2">
      <c r="A2205" t="s">
        <v>878</v>
      </c>
      <c r="B2205" t="str">
        <f>VLOOKUP(Table2[[#This Row],[Metabolite ID]],Table18[],2,FALSE)</f>
        <v>Free cholesterol in chylomicrons and extremely large VLDL</v>
      </c>
      <c r="C2205">
        <v>8</v>
      </c>
      <c r="D2205">
        <v>19889205</v>
      </c>
      <c r="E2205" t="s">
        <v>996</v>
      </c>
      <c r="F2205" t="s">
        <v>892</v>
      </c>
      <c r="G2205" t="s">
        <v>893</v>
      </c>
      <c r="H2205">
        <v>0.972912</v>
      </c>
      <c r="I2205">
        <v>-0.142176</v>
      </c>
      <c r="J2205">
        <v>2.20547E-2</v>
      </c>
      <c r="K2205" s="6">
        <v>1.2E-10</v>
      </c>
      <c r="L2205">
        <v>37359</v>
      </c>
    </row>
    <row r="2206" spans="1:12" x14ac:dyDescent="0.2">
      <c r="A2206" t="s">
        <v>772</v>
      </c>
      <c r="B2206" t="str">
        <f>VLOOKUP(Table2[[#This Row],[Metabolite ID]],Table18[],2,FALSE)</f>
        <v>Triglycerides in LDL</v>
      </c>
      <c r="C2206">
        <v>1</v>
      </c>
      <c r="D2206">
        <v>63159212</v>
      </c>
      <c r="E2206" t="s">
        <v>3932</v>
      </c>
      <c r="F2206" t="s">
        <v>1020</v>
      </c>
      <c r="G2206" t="s">
        <v>895</v>
      </c>
      <c r="H2206">
        <v>0.35225800000000002</v>
      </c>
      <c r="I2206">
        <v>-4.7270600000000003E-2</v>
      </c>
      <c r="J2206">
        <v>7.3442799999999999E-3</v>
      </c>
      <c r="K2206" s="6">
        <v>1.2999999999999999E-10</v>
      </c>
      <c r="L2206">
        <v>37359</v>
      </c>
    </row>
    <row r="2207" spans="1:12" x14ac:dyDescent="0.2">
      <c r="A2207" t="s">
        <v>775</v>
      </c>
      <c r="B2207" t="str">
        <f>VLOOKUP(Table2[[#This Row],[Metabolite ID]],Table18[],2,FALSE)</f>
        <v>Cholesteryl esters in large HDL</v>
      </c>
      <c r="C2207">
        <v>11</v>
      </c>
      <c r="D2207">
        <v>117042408</v>
      </c>
      <c r="E2207" t="s">
        <v>3995</v>
      </c>
      <c r="F2207" t="s">
        <v>894</v>
      </c>
      <c r="G2207" t="s">
        <v>895</v>
      </c>
      <c r="H2207">
        <v>0.98809800000000003</v>
      </c>
      <c r="I2207">
        <v>-0.20962600000000001</v>
      </c>
      <c r="J2207">
        <v>3.27041E-2</v>
      </c>
      <c r="K2207" s="6">
        <v>1.2999999999999999E-10</v>
      </c>
      <c r="L2207">
        <v>37359</v>
      </c>
    </row>
    <row r="2208" spans="1:12" x14ac:dyDescent="0.2">
      <c r="A2208" t="s">
        <v>793</v>
      </c>
      <c r="B2208" t="str">
        <f>VLOOKUP(Table2[[#This Row],[Metabolite ID]],Table18[],2,FALSE)</f>
        <v>Phospholipids in large VLDL</v>
      </c>
      <c r="C2208">
        <v>5</v>
      </c>
      <c r="D2208">
        <v>156391628</v>
      </c>
      <c r="E2208" t="s">
        <v>1059</v>
      </c>
      <c r="F2208" t="s">
        <v>895</v>
      </c>
      <c r="G2208" t="s">
        <v>894</v>
      </c>
      <c r="H2208">
        <v>0.36484800000000001</v>
      </c>
      <c r="I2208">
        <v>-4.5939199999999999E-2</v>
      </c>
      <c r="J2208">
        <v>7.2685800000000002E-3</v>
      </c>
      <c r="K2208" s="6">
        <v>1.2999999999999999E-10</v>
      </c>
      <c r="L2208">
        <v>37359</v>
      </c>
    </row>
    <row r="2209" spans="1:12" x14ac:dyDescent="0.2">
      <c r="A2209" t="s">
        <v>809</v>
      </c>
      <c r="B2209" t="str">
        <f>VLOOKUP(Table2[[#This Row],[Metabolite ID]],Table18[],2,FALSE)</f>
        <v>Monounsaturated fatty acids</v>
      </c>
      <c r="C2209">
        <v>15</v>
      </c>
      <c r="D2209">
        <v>44564692</v>
      </c>
      <c r="E2209" t="s">
        <v>1051</v>
      </c>
      <c r="F2209" t="s">
        <v>892</v>
      </c>
      <c r="G2209" t="s">
        <v>893</v>
      </c>
      <c r="H2209">
        <v>0.97098799999999996</v>
      </c>
      <c r="I2209">
        <v>-0.140124</v>
      </c>
      <c r="J2209">
        <v>2.14056E-2</v>
      </c>
      <c r="K2209" s="6">
        <v>1.2999999999999999E-10</v>
      </c>
      <c r="L2209">
        <v>37359</v>
      </c>
    </row>
    <row r="2210" spans="1:12" x14ac:dyDescent="0.2">
      <c r="A2210" t="s">
        <v>815</v>
      </c>
      <c r="B2210" t="str">
        <f>VLOOKUP(Table2[[#This Row],[Metabolite ID]],Table18[],2,FALSE)</f>
        <v>Phospholipids in medium VLDL</v>
      </c>
      <c r="C2210">
        <v>19</v>
      </c>
      <c r="D2210">
        <v>11189272</v>
      </c>
      <c r="E2210" t="s">
        <v>1085</v>
      </c>
      <c r="F2210" t="s">
        <v>895</v>
      </c>
      <c r="G2210" t="s">
        <v>894</v>
      </c>
      <c r="H2210">
        <v>0.88306200000000001</v>
      </c>
      <c r="I2210">
        <v>6.7830500000000002E-2</v>
      </c>
      <c r="J2210">
        <v>1.09522E-2</v>
      </c>
      <c r="K2210" s="6">
        <v>1.2999999999999999E-10</v>
      </c>
      <c r="L2210">
        <v>37359</v>
      </c>
    </row>
    <row r="2211" spans="1:12" x14ac:dyDescent="0.2">
      <c r="A2211" t="s">
        <v>840</v>
      </c>
      <c r="B2211" t="str">
        <f>VLOOKUP(Table2[[#This Row],[Metabolite ID]],Table18[],2,FALSE)</f>
        <v>Cholesteryl esters in small VLDL</v>
      </c>
      <c r="C2211">
        <v>7</v>
      </c>
      <c r="D2211">
        <v>21597487</v>
      </c>
      <c r="E2211" t="s">
        <v>4031</v>
      </c>
      <c r="F2211" t="s">
        <v>892</v>
      </c>
      <c r="G2211" t="s">
        <v>894</v>
      </c>
      <c r="H2211">
        <v>0.76935100000000001</v>
      </c>
      <c r="I2211">
        <v>-5.3507199999999998E-2</v>
      </c>
      <c r="J2211">
        <v>8.3115299999999993E-3</v>
      </c>
      <c r="K2211" s="6">
        <v>1.2999999999999999E-10</v>
      </c>
      <c r="L2211">
        <v>37359</v>
      </c>
    </row>
    <row r="2212" spans="1:12" x14ac:dyDescent="0.2">
      <c r="A2212" t="s">
        <v>843</v>
      </c>
      <c r="B2212" t="str">
        <f>VLOOKUP(Table2[[#This Row],[Metabolite ID]],Table18[],2,FALSE)</f>
        <v>Concentration of small VLDL particles</v>
      </c>
      <c r="C2212">
        <v>15</v>
      </c>
      <c r="D2212">
        <v>58683366</v>
      </c>
      <c r="E2212" t="s">
        <v>1080</v>
      </c>
      <c r="F2212" t="s">
        <v>892</v>
      </c>
      <c r="G2212" t="s">
        <v>893</v>
      </c>
      <c r="H2212">
        <v>0.38849800000000001</v>
      </c>
      <c r="I2212">
        <v>4.6834000000000001E-2</v>
      </c>
      <c r="J2212">
        <v>7.1866400000000002E-3</v>
      </c>
      <c r="K2212" s="6">
        <v>1.2999999999999999E-10</v>
      </c>
      <c r="L2212">
        <v>37359</v>
      </c>
    </row>
    <row r="2213" spans="1:12" x14ac:dyDescent="0.2">
      <c r="A2213" t="s">
        <v>857</v>
      </c>
      <c r="B2213" t="str">
        <f>VLOOKUP(Table2[[#This Row],[Metabolite ID]],Table18[],2,FALSE)</f>
        <v>Free cholesterol in very large HDL</v>
      </c>
      <c r="C2213">
        <v>11</v>
      </c>
      <c r="D2213">
        <v>117042408</v>
      </c>
      <c r="E2213" t="s">
        <v>3995</v>
      </c>
      <c r="F2213" t="s">
        <v>894</v>
      </c>
      <c r="G2213" t="s">
        <v>895</v>
      </c>
      <c r="H2213">
        <v>0.98809800000000003</v>
      </c>
      <c r="I2213">
        <v>-0.21673500000000001</v>
      </c>
      <c r="J2213">
        <v>3.2695000000000002E-2</v>
      </c>
      <c r="K2213" s="6">
        <v>1.2999999999999999E-10</v>
      </c>
      <c r="L2213">
        <v>37359</v>
      </c>
    </row>
    <row r="2214" spans="1:12" x14ac:dyDescent="0.2">
      <c r="A2214" t="s">
        <v>866</v>
      </c>
      <c r="B2214" t="str">
        <f>VLOOKUP(Table2[[#This Row],[Metabolite ID]],Table18[],2,FALSE)</f>
        <v>Concentration of very large VLDL particles</v>
      </c>
      <c r="C2214">
        <v>11</v>
      </c>
      <c r="D2214">
        <v>61581764</v>
      </c>
      <c r="E2214" t="s">
        <v>1046</v>
      </c>
      <c r="F2214" t="s">
        <v>895</v>
      </c>
      <c r="G2214" t="s">
        <v>894</v>
      </c>
      <c r="H2214">
        <v>0.69043200000000005</v>
      </c>
      <c r="I2214">
        <v>-4.9918299999999999E-2</v>
      </c>
      <c r="J2214">
        <v>7.56568E-3</v>
      </c>
      <c r="K2214" s="6">
        <v>1.2999999999999999E-10</v>
      </c>
      <c r="L2214">
        <v>37359</v>
      </c>
    </row>
    <row r="2215" spans="1:12" x14ac:dyDescent="0.2">
      <c r="A2215" t="s">
        <v>881</v>
      </c>
      <c r="B2215" t="str">
        <f>VLOOKUP(Table2[[#This Row],[Metabolite ID]],Table18[],2,FALSE)</f>
        <v>Phospholipids in chylomicrons and extremely large VLDL</v>
      </c>
      <c r="C2215">
        <v>6</v>
      </c>
      <c r="D2215">
        <v>160505199</v>
      </c>
      <c r="E2215" t="s">
        <v>4025</v>
      </c>
      <c r="F2215" t="s">
        <v>894</v>
      </c>
      <c r="G2215" t="s">
        <v>893</v>
      </c>
      <c r="H2215">
        <v>2.00941E-2</v>
      </c>
      <c r="I2215">
        <v>-0.182251</v>
      </c>
      <c r="J2215">
        <v>2.8319899999999999E-2</v>
      </c>
      <c r="K2215" s="6">
        <v>1.2999999999999999E-10</v>
      </c>
      <c r="L2215">
        <v>37359</v>
      </c>
    </row>
    <row r="2216" spans="1:12" x14ac:dyDescent="0.2">
      <c r="A2216" t="s">
        <v>777</v>
      </c>
      <c r="B2216" t="str">
        <f>VLOOKUP(Table2[[#This Row],[Metabolite ID]],Table18[],2,FALSE)</f>
        <v>Total lipids in large HDL</v>
      </c>
      <c r="C2216">
        <v>1</v>
      </c>
      <c r="D2216">
        <v>230302661</v>
      </c>
      <c r="E2216" t="s">
        <v>4020</v>
      </c>
      <c r="F2216" t="s">
        <v>892</v>
      </c>
      <c r="G2216" t="s">
        <v>893</v>
      </c>
      <c r="H2216">
        <v>0.20652999999999999</v>
      </c>
      <c r="I2216">
        <v>-5.5995400000000001E-2</v>
      </c>
      <c r="J2216">
        <v>8.7493399999999995E-3</v>
      </c>
      <c r="K2216" s="6">
        <v>1.4000000000000001E-10</v>
      </c>
      <c r="L2216">
        <v>37359</v>
      </c>
    </row>
    <row r="2217" spans="1:12" x14ac:dyDescent="0.2">
      <c r="A2217" t="s">
        <v>787</v>
      </c>
      <c r="B2217" t="str">
        <f>VLOOKUP(Table2[[#This Row],[Metabolite ID]],Table18[],2,FALSE)</f>
        <v>Triglycerides in large LDL</v>
      </c>
      <c r="C2217">
        <v>15</v>
      </c>
      <c r="D2217">
        <v>44564692</v>
      </c>
      <c r="E2217" t="s">
        <v>1051</v>
      </c>
      <c r="F2217" t="s">
        <v>892</v>
      </c>
      <c r="G2217" t="s">
        <v>893</v>
      </c>
      <c r="H2217">
        <v>0.97103799999999996</v>
      </c>
      <c r="I2217">
        <v>-0.13847400000000001</v>
      </c>
      <c r="J2217">
        <v>2.1303599999999999E-2</v>
      </c>
      <c r="K2217" s="6">
        <v>1.4000000000000001E-10</v>
      </c>
      <c r="L2217">
        <v>37359</v>
      </c>
    </row>
    <row r="2218" spans="1:12" x14ac:dyDescent="0.2">
      <c r="A2218" t="s">
        <v>800</v>
      </c>
      <c r="B2218" t="str">
        <f>VLOOKUP(Table2[[#This Row],[Metabolite ID]],Table18[],2,FALSE)</f>
        <v>Phospholipids in medium HDL</v>
      </c>
      <c r="C2218">
        <v>2</v>
      </c>
      <c r="D2218">
        <v>27730940</v>
      </c>
      <c r="E2218" t="s">
        <v>967</v>
      </c>
      <c r="F2218" t="s">
        <v>895</v>
      </c>
      <c r="G2218" t="s">
        <v>894</v>
      </c>
      <c r="H2218">
        <v>0.39644099999999999</v>
      </c>
      <c r="I2218">
        <v>4.6640399999999999E-2</v>
      </c>
      <c r="J2218">
        <v>7.15411E-3</v>
      </c>
      <c r="K2218" s="6">
        <v>1.4000000000000001E-10</v>
      </c>
      <c r="L2218">
        <v>37359</v>
      </c>
    </row>
    <row r="2219" spans="1:12" x14ac:dyDescent="0.2">
      <c r="A2219" t="s">
        <v>810</v>
      </c>
      <c r="B2219" t="str">
        <f>VLOOKUP(Table2[[#This Row],[Metabolite ID]],Table18[],2,FALSE)</f>
        <v>Cholesterol in medium VLDL</v>
      </c>
      <c r="C2219">
        <v>1</v>
      </c>
      <c r="D2219">
        <v>55505647</v>
      </c>
      <c r="E2219" t="s">
        <v>976</v>
      </c>
      <c r="F2219" t="s">
        <v>893</v>
      </c>
      <c r="G2219" t="s">
        <v>895</v>
      </c>
      <c r="H2219">
        <v>0.98227699999999996</v>
      </c>
      <c r="I2219">
        <v>0.166548</v>
      </c>
      <c r="J2219">
        <v>2.6770499999999999E-2</v>
      </c>
      <c r="K2219" s="6">
        <v>1.4000000000000001E-10</v>
      </c>
      <c r="L2219">
        <v>37359</v>
      </c>
    </row>
    <row r="2220" spans="1:12" x14ac:dyDescent="0.2">
      <c r="A2220" t="s">
        <v>846</v>
      </c>
      <c r="B2220" t="str">
        <f>VLOOKUP(Table2[[#This Row],[Metabolite ID]],Table18[],2,FALSE)</f>
        <v>Total cholines</v>
      </c>
      <c r="C2220">
        <v>15</v>
      </c>
      <c r="D2220">
        <v>58575005</v>
      </c>
      <c r="E2220" t="s">
        <v>1005</v>
      </c>
      <c r="F2220" t="s">
        <v>892</v>
      </c>
      <c r="G2220" t="s">
        <v>893</v>
      </c>
      <c r="H2220">
        <v>0.86368900000000004</v>
      </c>
      <c r="I2220">
        <v>6.8064700000000006E-2</v>
      </c>
      <c r="J2220">
        <v>1.04647E-2</v>
      </c>
      <c r="K2220" s="6">
        <v>1.4000000000000001E-10</v>
      </c>
      <c r="L2220">
        <v>37359</v>
      </c>
    </row>
    <row r="2221" spans="1:12" x14ac:dyDescent="0.2">
      <c r="A2221" t="s">
        <v>847</v>
      </c>
      <c r="B2221" t="str">
        <f>VLOOKUP(Table2[[#This Row],[Metabolite ID]],Table18[],2,FALSE)</f>
        <v>Total fatty acids</v>
      </c>
      <c r="C2221">
        <v>19</v>
      </c>
      <c r="D2221">
        <v>11273556</v>
      </c>
      <c r="E2221" t="s">
        <v>1086</v>
      </c>
      <c r="F2221" t="s">
        <v>892</v>
      </c>
      <c r="G2221" t="s">
        <v>894</v>
      </c>
      <c r="H2221">
        <v>0.67019200000000001</v>
      </c>
      <c r="I2221">
        <v>-4.7449999999999999E-2</v>
      </c>
      <c r="J2221">
        <v>7.5049599999999998E-3</v>
      </c>
      <c r="K2221" s="6">
        <v>1.4000000000000001E-10</v>
      </c>
      <c r="L2221">
        <v>37359</v>
      </c>
    </row>
    <row r="2222" spans="1:12" x14ac:dyDescent="0.2">
      <c r="A2222" t="s">
        <v>857</v>
      </c>
      <c r="B2222" t="str">
        <f>VLOOKUP(Table2[[#This Row],[Metabolite ID]],Table18[],2,FALSE)</f>
        <v>Free cholesterol in very large HDL</v>
      </c>
      <c r="C2222">
        <v>15</v>
      </c>
      <c r="D2222">
        <v>58574966</v>
      </c>
      <c r="E2222" t="s">
        <v>1004</v>
      </c>
      <c r="F2222" t="s">
        <v>895</v>
      </c>
      <c r="G2222" t="s">
        <v>894</v>
      </c>
      <c r="H2222">
        <v>0.810562</v>
      </c>
      <c r="I2222">
        <v>6.1163599999999999E-2</v>
      </c>
      <c r="J2222">
        <v>9.1896200000000008E-3</v>
      </c>
      <c r="K2222" s="6">
        <v>1.4000000000000001E-10</v>
      </c>
      <c r="L2222">
        <v>37359</v>
      </c>
    </row>
    <row r="2223" spans="1:12" x14ac:dyDescent="0.2">
      <c r="A2223" t="s">
        <v>864</v>
      </c>
      <c r="B2223" t="str">
        <f>VLOOKUP(Table2[[#This Row],[Metabolite ID]],Table18[],2,FALSE)</f>
        <v>Free cholesterol in very large VLDL</v>
      </c>
      <c r="C2223">
        <v>8</v>
      </c>
      <c r="D2223">
        <v>19889205</v>
      </c>
      <c r="E2223" t="s">
        <v>996</v>
      </c>
      <c r="F2223" t="s">
        <v>892</v>
      </c>
      <c r="G2223" t="s">
        <v>893</v>
      </c>
      <c r="H2223">
        <v>0.972912</v>
      </c>
      <c r="I2223">
        <v>-0.14171900000000001</v>
      </c>
      <c r="J2223">
        <v>2.2050400000000001E-2</v>
      </c>
      <c r="K2223" s="6">
        <v>1.4000000000000001E-10</v>
      </c>
      <c r="L2223">
        <v>37359</v>
      </c>
    </row>
    <row r="2224" spans="1:12" x14ac:dyDescent="0.2">
      <c r="A2224" t="s">
        <v>866</v>
      </c>
      <c r="B2224" t="str">
        <f>VLOOKUP(Table2[[#This Row],[Metabolite ID]],Table18[],2,FALSE)</f>
        <v>Concentration of very large VLDL particles</v>
      </c>
      <c r="C2224">
        <v>11</v>
      </c>
      <c r="D2224">
        <v>117175658</v>
      </c>
      <c r="E2224" t="s">
        <v>1047</v>
      </c>
      <c r="F2224" t="s">
        <v>893</v>
      </c>
      <c r="G2224" t="s">
        <v>892</v>
      </c>
      <c r="H2224">
        <v>0.97366900000000001</v>
      </c>
      <c r="I2224">
        <v>-0.14212</v>
      </c>
      <c r="J2224">
        <v>2.2185799999999999E-2</v>
      </c>
      <c r="K2224" s="6">
        <v>1.4000000000000001E-10</v>
      </c>
      <c r="L2224">
        <v>37359</v>
      </c>
    </row>
    <row r="2225" spans="1:12" x14ac:dyDescent="0.2">
      <c r="A2225" t="s">
        <v>879</v>
      </c>
      <c r="B2225" t="str">
        <f>VLOOKUP(Table2[[#This Row],[Metabolite ID]],Table18[],2,FALSE)</f>
        <v>Total lipids in chylomicrons and extremely large VLDL</v>
      </c>
      <c r="C2225">
        <v>6</v>
      </c>
      <c r="D2225">
        <v>160505199</v>
      </c>
      <c r="E2225" t="s">
        <v>4025</v>
      </c>
      <c r="F2225" t="s">
        <v>894</v>
      </c>
      <c r="G2225" t="s">
        <v>893</v>
      </c>
      <c r="H2225">
        <v>2.00941E-2</v>
      </c>
      <c r="I2225">
        <v>-0.18130599999999999</v>
      </c>
      <c r="J2225">
        <v>2.8324599999999998E-2</v>
      </c>
      <c r="K2225" s="6">
        <v>1.4000000000000001E-10</v>
      </c>
      <c r="L2225">
        <v>37359</v>
      </c>
    </row>
    <row r="2226" spans="1:12" x14ac:dyDescent="0.2">
      <c r="A2226" t="s">
        <v>881</v>
      </c>
      <c r="B2226" t="str">
        <f>VLOOKUP(Table2[[#This Row],[Metabolite ID]],Table18[],2,FALSE)</f>
        <v>Phospholipids in chylomicrons and extremely large VLDL</v>
      </c>
      <c r="C2226">
        <v>6</v>
      </c>
      <c r="D2226">
        <v>160770220</v>
      </c>
      <c r="E2226" t="s">
        <v>4014</v>
      </c>
      <c r="F2226" t="s">
        <v>893</v>
      </c>
      <c r="G2226" t="s">
        <v>892</v>
      </c>
      <c r="H2226">
        <v>0.92614099999999999</v>
      </c>
      <c r="I2226">
        <v>-9.2873999999999998E-2</v>
      </c>
      <c r="J2226">
        <v>1.40518E-2</v>
      </c>
      <c r="K2226" s="6">
        <v>1.4000000000000001E-10</v>
      </c>
      <c r="L2226">
        <v>37359</v>
      </c>
    </row>
    <row r="2227" spans="1:12" x14ac:dyDescent="0.2">
      <c r="A2227" t="s">
        <v>778</v>
      </c>
      <c r="B2227" t="str">
        <f>VLOOKUP(Table2[[#This Row],[Metabolite ID]],Table18[],2,FALSE)</f>
        <v>Concentration of large HDL particles</v>
      </c>
      <c r="C2227">
        <v>15</v>
      </c>
      <c r="D2227">
        <v>58619066</v>
      </c>
      <c r="E2227" t="s">
        <v>4032</v>
      </c>
      <c r="F2227" t="s">
        <v>895</v>
      </c>
      <c r="G2227" t="s">
        <v>894</v>
      </c>
      <c r="H2227">
        <v>0.97644200000000003</v>
      </c>
      <c r="I2227">
        <v>0.16211100000000001</v>
      </c>
      <c r="J2227">
        <v>2.4475500000000001E-2</v>
      </c>
      <c r="K2227" s="6">
        <v>1.5E-10</v>
      </c>
      <c r="L2227">
        <v>37359</v>
      </c>
    </row>
    <row r="2228" spans="1:12" x14ac:dyDescent="0.2">
      <c r="A2228" t="s">
        <v>789</v>
      </c>
      <c r="B2228" t="str">
        <f>VLOOKUP(Table2[[#This Row],[Metabolite ID]],Table18[],2,FALSE)</f>
        <v>Cholesteryl esters in large VLDL</v>
      </c>
      <c r="C2228">
        <v>5</v>
      </c>
      <c r="D2228">
        <v>55861894</v>
      </c>
      <c r="E2228" t="s">
        <v>1028</v>
      </c>
      <c r="F2228" t="s">
        <v>893</v>
      </c>
      <c r="G2228" t="s">
        <v>892</v>
      </c>
      <c r="H2228">
        <v>0.80092600000000003</v>
      </c>
      <c r="I2228">
        <v>-5.6776500000000001E-2</v>
      </c>
      <c r="J2228">
        <v>8.8679499999999994E-3</v>
      </c>
      <c r="K2228" s="6">
        <v>1.5E-10</v>
      </c>
      <c r="L2228">
        <v>37359</v>
      </c>
    </row>
    <row r="2229" spans="1:12" x14ac:dyDescent="0.2">
      <c r="A2229" t="s">
        <v>814</v>
      </c>
      <c r="B2229" t="str">
        <f>VLOOKUP(Table2[[#This Row],[Metabolite ID]],Table18[],2,FALSE)</f>
        <v>Concentration of medium VLDL particles</v>
      </c>
      <c r="C2229">
        <v>5</v>
      </c>
      <c r="D2229">
        <v>55861894</v>
      </c>
      <c r="E2229" t="s">
        <v>1028</v>
      </c>
      <c r="F2229" t="s">
        <v>893</v>
      </c>
      <c r="G2229" t="s">
        <v>892</v>
      </c>
      <c r="H2229">
        <v>0.80089999999999995</v>
      </c>
      <c r="I2229">
        <v>-5.6992000000000001E-2</v>
      </c>
      <c r="J2229">
        <v>8.8597399999999996E-3</v>
      </c>
      <c r="K2229" s="6">
        <v>1.5999999999999999E-10</v>
      </c>
      <c r="L2229">
        <v>37359</v>
      </c>
    </row>
    <row r="2230" spans="1:12" x14ac:dyDescent="0.2">
      <c r="A2230" t="s">
        <v>850</v>
      </c>
      <c r="B2230" t="str">
        <f>VLOOKUP(Table2[[#This Row],[Metabolite ID]],Table18[],2,FALSE)</f>
        <v>Degree of unsaturation</v>
      </c>
      <c r="C2230">
        <v>2</v>
      </c>
      <c r="D2230">
        <v>27730940</v>
      </c>
      <c r="E2230" t="s">
        <v>967</v>
      </c>
      <c r="F2230" t="s">
        <v>895</v>
      </c>
      <c r="G2230" t="s">
        <v>894</v>
      </c>
      <c r="H2230">
        <v>0.396505</v>
      </c>
      <c r="I2230">
        <v>-4.4015600000000002E-2</v>
      </c>
      <c r="J2230">
        <v>7.1770799999999997E-3</v>
      </c>
      <c r="K2230" s="6">
        <v>1.5999999999999999E-10</v>
      </c>
      <c r="L2230">
        <v>37359</v>
      </c>
    </row>
    <row r="2231" spans="1:12" x14ac:dyDescent="0.2">
      <c r="A2231" t="s">
        <v>862</v>
      </c>
      <c r="B2231" t="str">
        <f>VLOOKUP(Table2[[#This Row],[Metabolite ID]],Table18[],2,FALSE)</f>
        <v>Cholesterol in very large VLDL</v>
      </c>
      <c r="C2231">
        <v>7</v>
      </c>
      <c r="D2231">
        <v>73020301</v>
      </c>
      <c r="E2231" t="s">
        <v>1042</v>
      </c>
      <c r="F2231" t="s">
        <v>895</v>
      </c>
      <c r="G2231" t="s">
        <v>894</v>
      </c>
      <c r="H2231">
        <v>4.3951999999999998E-2</v>
      </c>
      <c r="I2231">
        <v>0.10760699999999999</v>
      </c>
      <c r="J2231">
        <v>1.72712E-2</v>
      </c>
      <c r="K2231" s="6">
        <v>1.5999999999999999E-10</v>
      </c>
      <c r="L2231">
        <v>37359</v>
      </c>
    </row>
    <row r="2232" spans="1:12" x14ac:dyDescent="0.2">
      <c r="A2232" t="s">
        <v>865</v>
      </c>
      <c r="B2232" t="str">
        <f>VLOOKUP(Table2[[#This Row],[Metabolite ID]],Table18[],2,FALSE)</f>
        <v>Total lipids in very large VLDL</v>
      </c>
      <c r="C2232">
        <v>11</v>
      </c>
      <c r="D2232">
        <v>116982312</v>
      </c>
      <c r="E2232" t="s">
        <v>4000</v>
      </c>
      <c r="F2232" t="s">
        <v>895</v>
      </c>
      <c r="G2232" t="s">
        <v>892</v>
      </c>
      <c r="H2232">
        <v>0.98922500000000002</v>
      </c>
      <c r="I2232">
        <v>-0.25462699999999999</v>
      </c>
      <c r="J2232">
        <v>3.9031499999999997E-2</v>
      </c>
      <c r="K2232" s="6">
        <v>1.5999999999999999E-10</v>
      </c>
      <c r="L2232">
        <v>37359</v>
      </c>
    </row>
    <row r="2233" spans="1:12" x14ac:dyDescent="0.2">
      <c r="A2233" t="s">
        <v>866</v>
      </c>
      <c r="B2233" t="str">
        <f>VLOOKUP(Table2[[#This Row],[Metabolite ID]],Table18[],2,FALSE)</f>
        <v>Concentration of very large VLDL particles</v>
      </c>
      <c r="C2233">
        <v>11</v>
      </c>
      <c r="D2233">
        <v>116982312</v>
      </c>
      <c r="E2233" t="s">
        <v>4000</v>
      </c>
      <c r="F2233" t="s">
        <v>895</v>
      </c>
      <c r="G2233" t="s">
        <v>892</v>
      </c>
      <c r="H2233">
        <v>0.98922500000000002</v>
      </c>
      <c r="I2233">
        <v>-0.254637</v>
      </c>
      <c r="J2233">
        <v>3.9031299999999998E-2</v>
      </c>
      <c r="K2233" s="6">
        <v>1.5999999999999999E-10</v>
      </c>
      <c r="L2233">
        <v>37359</v>
      </c>
    </row>
    <row r="2234" spans="1:12" x14ac:dyDescent="0.2">
      <c r="A2234" t="s">
        <v>868</v>
      </c>
      <c r="B2234" t="str">
        <f>VLOOKUP(Table2[[#This Row],[Metabolite ID]],Table18[],2,FALSE)</f>
        <v>Triglycerides in very large VLDL</v>
      </c>
      <c r="C2234">
        <v>11</v>
      </c>
      <c r="D2234">
        <v>116982312</v>
      </c>
      <c r="E2234" t="s">
        <v>4000</v>
      </c>
      <c r="F2234" t="s">
        <v>895</v>
      </c>
      <c r="G2234" t="s">
        <v>892</v>
      </c>
      <c r="H2234">
        <v>0.98923399999999995</v>
      </c>
      <c r="I2234">
        <v>-0.25386799999999998</v>
      </c>
      <c r="J2234">
        <v>3.9069199999999998E-2</v>
      </c>
      <c r="K2234" s="6">
        <v>1.5999999999999999E-10</v>
      </c>
      <c r="L2234">
        <v>37359</v>
      </c>
    </row>
    <row r="2235" spans="1:12" x14ac:dyDescent="0.2">
      <c r="A2235" t="s">
        <v>868</v>
      </c>
      <c r="B2235" t="str">
        <f>VLOOKUP(Table2[[#This Row],[Metabolite ID]],Table18[],2,FALSE)</f>
        <v>Triglycerides in very large VLDL</v>
      </c>
      <c r="C2235">
        <v>15</v>
      </c>
      <c r="D2235">
        <v>44636409</v>
      </c>
      <c r="E2235" t="s">
        <v>4033</v>
      </c>
      <c r="F2235" t="s">
        <v>893</v>
      </c>
      <c r="G2235" t="s">
        <v>895</v>
      </c>
      <c r="H2235">
        <v>0.972688</v>
      </c>
      <c r="I2235">
        <v>-0.146672</v>
      </c>
      <c r="J2235">
        <v>2.2598400000000001E-2</v>
      </c>
      <c r="K2235" s="6">
        <v>1.5999999999999999E-10</v>
      </c>
      <c r="L2235">
        <v>37359</v>
      </c>
    </row>
    <row r="2236" spans="1:12" x14ac:dyDescent="0.2">
      <c r="A2236" t="s">
        <v>772</v>
      </c>
      <c r="B2236" t="str">
        <f>VLOOKUP(Table2[[#This Row],[Metabolite ID]],Table18[],2,FALSE)</f>
        <v>Triglycerides in LDL</v>
      </c>
      <c r="C2236">
        <v>19</v>
      </c>
      <c r="D2236">
        <v>45430280</v>
      </c>
      <c r="E2236" t="s">
        <v>1088</v>
      </c>
      <c r="F2236" t="s">
        <v>894</v>
      </c>
      <c r="G2236" t="s">
        <v>893</v>
      </c>
      <c r="H2236">
        <v>0.46462500000000001</v>
      </c>
      <c r="I2236">
        <v>-4.8125000000000001E-2</v>
      </c>
      <c r="J2236">
        <v>7.6286499999999998E-3</v>
      </c>
      <c r="K2236" s="6">
        <v>1.7000000000000001E-10</v>
      </c>
      <c r="L2236">
        <v>37359</v>
      </c>
    </row>
    <row r="2237" spans="1:12" x14ac:dyDescent="0.2">
      <c r="A2237" t="s">
        <v>780</v>
      </c>
      <c r="B2237" t="str">
        <f>VLOOKUP(Table2[[#This Row],[Metabolite ID]],Table18[],2,FALSE)</f>
        <v>Triglycerides in large HDL</v>
      </c>
      <c r="C2237">
        <v>18</v>
      </c>
      <c r="D2237">
        <v>47632322</v>
      </c>
      <c r="E2237" t="s">
        <v>3942</v>
      </c>
      <c r="F2237" t="s">
        <v>895</v>
      </c>
      <c r="G2237" t="s">
        <v>894</v>
      </c>
      <c r="H2237">
        <v>0.98858299999999999</v>
      </c>
      <c r="I2237">
        <v>-0.22270100000000001</v>
      </c>
      <c r="J2237">
        <v>3.48486E-2</v>
      </c>
      <c r="K2237" s="6">
        <v>1.7000000000000001E-10</v>
      </c>
      <c r="L2237">
        <v>37359</v>
      </c>
    </row>
    <row r="2238" spans="1:12" x14ac:dyDescent="0.2">
      <c r="A2238" t="s">
        <v>789</v>
      </c>
      <c r="B2238" t="str">
        <f>VLOOKUP(Table2[[#This Row],[Metabolite ID]],Table18[],2,FALSE)</f>
        <v>Cholesteryl esters in large VLDL</v>
      </c>
      <c r="C2238">
        <v>17</v>
      </c>
      <c r="D2238">
        <v>41926126</v>
      </c>
      <c r="E2238" t="s">
        <v>1012</v>
      </c>
      <c r="F2238" t="s">
        <v>894</v>
      </c>
      <c r="G2238" t="s">
        <v>895</v>
      </c>
      <c r="H2238">
        <v>0.96819900000000003</v>
      </c>
      <c r="I2238">
        <v>-0.12604699999999999</v>
      </c>
      <c r="J2238">
        <v>2.0218099999999999E-2</v>
      </c>
      <c r="K2238" s="6">
        <v>1.7000000000000001E-10</v>
      </c>
      <c r="L2238">
        <v>37359</v>
      </c>
    </row>
    <row r="2239" spans="1:12" x14ac:dyDescent="0.2">
      <c r="A2239" t="s">
        <v>793</v>
      </c>
      <c r="B2239" t="str">
        <f>VLOOKUP(Table2[[#This Row],[Metabolite ID]],Table18[],2,FALSE)</f>
        <v>Phospholipids in large VLDL</v>
      </c>
      <c r="C2239">
        <v>6</v>
      </c>
      <c r="D2239">
        <v>161017363</v>
      </c>
      <c r="E2239" t="s">
        <v>1039</v>
      </c>
      <c r="F2239" t="s">
        <v>893</v>
      </c>
      <c r="G2239" t="s">
        <v>892</v>
      </c>
      <c r="H2239">
        <v>0.96578299999999995</v>
      </c>
      <c r="I2239">
        <v>0.123921</v>
      </c>
      <c r="J2239">
        <v>1.95116E-2</v>
      </c>
      <c r="K2239" s="6">
        <v>1.7000000000000001E-10</v>
      </c>
      <c r="L2239">
        <v>37359</v>
      </c>
    </row>
    <row r="2240" spans="1:12" x14ac:dyDescent="0.2">
      <c r="A2240" t="s">
        <v>830</v>
      </c>
      <c r="B2240" t="str">
        <f>VLOOKUP(Table2[[#This Row],[Metabolite ID]],Table18[],2,FALSE)</f>
        <v>Triglycerides in small HDL</v>
      </c>
      <c r="C2240">
        <v>6</v>
      </c>
      <c r="D2240">
        <v>43757896</v>
      </c>
      <c r="E2240" t="s">
        <v>2062</v>
      </c>
      <c r="F2240" t="s">
        <v>894</v>
      </c>
      <c r="G2240" t="s">
        <v>892</v>
      </c>
      <c r="H2240">
        <v>0.51840799999999998</v>
      </c>
      <c r="I2240">
        <v>-4.4689399999999997E-2</v>
      </c>
      <c r="J2240">
        <v>6.9967700000000002E-3</v>
      </c>
      <c r="K2240" s="6">
        <v>1.7000000000000001E-10</v>
      </c>
      <c r="L2240">
        <v>37359</v>
      </c>
    </row>
    <row r="2241" spans="1:12" x14ac:dyDescent="0.2">
      <c r="A2241" t="s">
        <v>837</v>
      </c>
      <c r="B2241" t="str">
        <f>VLOOKUP(Table2[[#This Row],[Metabolite ID]],Table18[],2,FALSE)</f>
        <v>Triglycerides in small LDL</v>
      </c>
      <c r="C2241">
        <v>8</v>
      </c>
      <c r="D2241">
        <v>19889205</v>
      </c>
      <c r="E2241" t="s">
        <v>996</v>
      </c>
      <c r="F2241" t="s">
        <v>892</v>
      </c>
      <c r="G2241" t="s">
        <v>893</v>
      </c>
      <c r="H2241">
        <v>0.972912</v>
      </c>
      <c r="I2241">
        <v>-0.14132800000000001</v>
      </c>
      <c r="J2241">
        <v>2.2041999999999999E-2</v>
      </c>
      <c r="K2241" s="6">
        <v>1.7000000000000001E-10</v>
      </c>
      <c r="L2241">
        <v>37359</v>
      </c>
    </row>
    <row r="2242" spans="1:12" x14ac:dyDescent="0.2">
      <c r="A2242" t="s">
        <v>777</v>
      </c>
      <c r="B2242" t="str">
        <f>VLOOKUP(Table2[[#This Row],[Metabolite ID]],Table18[],2,FALSE)</f>
        <v>Total lipids in large HDL</v>
      </c>
      <c r="C2242">
        <v>18</v>
      </c>
      <c r="D2242">
        <v>47698555</v>
      </c>
      <c r="E2242" t="s">
        <v>3957</v>
      </c>
      <c r="F2242" t="s">
        <v>893</v>
      </c>
      <c r="G2242" t="s">
        <v>892</v>
      </c>
      <c r="H2242">
        <v>0.98660700000000001</v>
      </c>
      <c r="I2242">
        <v>-0.199795</v>
      </c>
      <c r="J2242">
        <v>3.0970999999999999E-2</v>
      </c>
      <c r="K2242" s="6">
        <v>1.8E-10</v>
      </c>
      <c r="L2242">
        <v>37359</v>
      </c>
    </row>
    <row r="2243" spans="1:12" x14ac:dyDescent="0.2">
      <c r="A2243" t="s">
        <v>779</v>
      </c>
      <c r="B2243" t="str">
        <f>VLOOKUP(Table2[[#This Row],[Metabolite ID]],Table18[],2,FALSE)</f>
        <v>Phospholipids in large HDL</v>
      </c>
      <c r="C2243">
        <v>18</v>
      </c>
      <c r="D2243">
        <v>46578242</v>
      </c>
      <c r="E2243" t="s">
        <v>1013</v>
      </c>
      <c r="F2243" t="s">
        <v>894</v>
      </c>
      <c r="G2243" t="s">
        <v>892</v>
      </c>
      <c r="H2243">
        <v>0.98857300000000004</v>
      </c>
      <c r="I2243">
        <v>-0.223971</v>
      </c>
      <c r="J2243">
        <v>3.4972099999999999E-2</v>
      </c>
      <c r="K2243" s="6">
        <v>1.8E-10</v>
      </c>
      <c r="L2243">
        <v>37359</v>
      </c>
    </row>
    <row r="2244" spans="1:12" x14ac:dyDescent="0.2">
      <c r="A2244" t="s">
        <v>808</v>
      </c>
      <c r="B2244" t="str">
        <f>VLOOKUP(Table2[[#This Row],[Metabolite ID]],Table18[],2,FALSE)</f>
        <v>Triglycerides in medium LDL</v>
      </c>
      <c r="C2244">
        <v>19</v>
      </c>
      <c r="D2244">
        <v>19432290</v>
      </c>
      <c r="E2244" t="s">
        <v>1056</v>
      </c>
      <c r="F2244" t="s">
        <v>1053</v>
      </c>
      <c r="G2244" t="s">
        <v>892</v>
      </c>
      <c r="H2244">
        <v>0.93119099999999999</v>
      </c>
      <c r="I2244">
        <v>9.0610599999999999E-2</v>
      </c>
      <c r="J2244">
        <v>1.4013100000000001E-2</v>
      </c>
      <c r="K2244" s="6">
        <v>1.8E-10</v>
      </c>
      <c r="L2244">
        <v>37359</v>
      </c>
    </row>
    <row r="2245" spans="1:12" x14ac:dyDescent="0.2">
      <c r="A2245" t="s">
        <v>846</v>
      </c>
      <c r="B2245" t="str">
        <f>VLOOKUP(Table2[[#This Row],[Metabolite ID]],Table18[],2,FALSE)</f>
        <v>Total cholines</v>
      </c>
      <c r="C2245">
        <v>19</v>
      </c>
      <c r="D2245">
        <v>19432290</v>
      </c>
      <c r="E2245" t="s">
        <v>1056</v>
      </c>
      <c r="F2245" t="s">
        <v>1053</v>
      </c>
      <c r="G2245" t="s">
        <v>892</v>
      </c>
      <c r="H2245">
        <v>0.93139700000000003</v>
      </c>
      <c r="I2245">
        <v>9.1959399999999997E-2</v>
      </c>
      <c r="J2245">
        <v>1.40971E-2</v>
      </c>
      <c r="K2245" s="6">
        <v>1.8E-10</v>
      </c>
      <c r="L2245">
        <v>37359</v>
      </c>
    </row>
    <row r="2246" spans="1:12" x14ac:dyDescent="0.2">
      <c r="A2246" t="s">
        <v>859</v>
      </c>
      <c r="B2246" t="str">
        <f>VLOOKUP(Table2[[#This Row],[Metabolite ID]],Table18[],2,FALSE)</f>
        <v>Concentration of very large HDL particles</v>
      </c>
      <c r="C2246">
        <v>7</v>
      </c>
      <c r="D2246">
        <v>94955528</v>
      </c>
      <c r="E2246" t="s">
        <v>974</v>
      </c>
      <c r="F2246" t="s">
        <v>894</v>
      </c>
      <c r="G2246" t="s">
        <v>895</v>
      </c>
      <c r="H2246">
        <v>0.56919600000000004</v>
      </c>
      <c r="I2246">
        <v>-4.4328100000000002E-2</v>
      </c>
      <c r="J2246">
        <v>7.1057799999999999E-3</v>
      </c>
      <c r="K2246" s="6">
        <v>1.8E-10</v>
      </c>
      <c r="L2246">
        <v>37359</v>
      </c>
    </row>
    <row r="2247" spans="1:12" x14ac:dyDescent="0.2">
      <c r="A2247" t="s">
        <v>873</v>
      </c>
      <c r="B2247" t="str">
        <f>VLOOKUP(Table2[[#This Row],[Metabolite ID]],Table18[],2,FALSE)</f>
        <v>Concentration of very small VLDL particles</v>
      </c>
      <c r="C2247">
        <v>17</v>
      </c>
      <c r="D2247">
        <v>67249711</v>
      </c>
      <c r="E2247" t="s">
        <v>3999</v>
      </c>
      <c r="F2247" t="s">
        <v>894</v>
      </c>
      <c r="G2247" t="s">
        <v>895</v>
      </c>
      <c r="H2247">
        <v>0.97239900000000001</v>
      </c>
      <c r="I2247">
        <v>-0.134995</v>
      </c>
      <c r="J2247">
        <v>2.2644299999999999E-2</v>
      </c>
      <c r="K2247" s="6">
        <v>1.8E-10</v>
      </c>
      <c r="L2247">
        <v>37359</v>
      </c>
    </row>
    <row r="2248" spans="1:12" x14ac:dyDescent="0.2">
      <c r="A2248" t="s">
        <v>775</v>
      </c>
      <c r="B2248" t="str">
        <f>VLOOKUP(Table2[[#This Row],[Metabolite ID]],Table18[],2,FALSE)</f>
        <v>Cholesteryl esters in large HDL</v>
      </c>
      <c r="C2248">
        <v>15</v>
      </c>
      <c r="D2248">
        <v>58619066</v>
      </c>
      <c r="E2248" t="s">
        <v>4032</v>
      </c>
      <c r="F2248" t="s">
        <v>895</v>
      </c>
      <c r="G2248" t="s">
        <v>894</v>
      </c>
      <c r="H2248">
        <v>0.97644200000000003</v>
      </c>
      <c r="I2248">
        <v>0.16109200000000001</v>
      </c>
      <c r="J2248">
        <v>2.44529E-2</v>
      </c>
      <c r="K2248" s="6">
        <v>1.8999999999999999E-10</v>
      </c>
      <c r="L2248">
        <v>37359</v>
      </c>
    </row>
    <row r="2249" spans="1:12" x14ac:dyDescent="0.2">
      <c r="A2249" t="s">
        <v>794</v>
      </c>
      <c r="B2249" t="str">
        <f>VLOOKUP(Table2[[#This Row],[Metabolite ID]],Table18[],2,FALSE)</f>
        <v>Triglycerides in large VLDL</v>
      </c>
      <c r="C2249">
        <v>6</v>
      </c>
      <c r="D2249">
        <v>43757082</v>
      </c>
      <c r="E2249" t="s">
        <v>1030</v>
      </c>
      <c r="F2249" t="s">
        <v>895</v>
      </c>
      <c r="G2249" t="s">
        <v>892</v>
      </c>
      <c r="H2249">
        <v>0.49924600000000002</v>
      </c>
      <c r="I2249">
        <v>-4.3806499999999998E-2</v>
      </c>
      <c r="J2249">
        <v>6.97753E-3</v>
      </c>
      <c r="K2249" s="6">
        <v>1.8999999999999999E-10</v>
      </c>
      <c r="L2249">
        <v>37359</v>
      </c>
    </row>
    <row r="2250" spans="1:12" x14ac:dyDescent="0.2">
      <c r="A2250" t="s">
        <v>813</v>
      </c>
      <c r="B2250" t="str">
        <f>VLOOKUP(Table2[[#This Row],[Metabolite ID]],Table18[],2,FALSE)</f>
        <v>Total lipids in medium VLDL</v>
      </c>
      <c r="C2250">
        <v>5</v>
      </c>
      <c r="D2250">
        <v>55861894</v>
      </c>
      <c r="E2250" t="s">
        <v>1028</v>
      </c>
      <c r="F2250" t="s">
        <v>893</v>
      </c>
      <c r="G2250" t="s">
        <v>892</v>
      </c>
      <c r="H2250">
        <v>0.80089999999999995</v>
      </c>
      <c r="I2250">
        <v>-5.6634900000000002E-2</v>
      </c>
      <c r="J2250">
        <v>8.8595800000000006E-3</v>
      </c>
      <c r="K2250" s="6">
        <v>1.8999999999999999E-10</v>
      </c>
      <c r="L2250">
        <v>37359</v>
      </c>
    </row>
    <row r="2251" spans="1:12" x14ac:dyDescent="0.2">
      <c r="A2251" t="s">
        <v>840</v>
      </c>
      <c r="B2251" t="str">
        <f>VLOOKUP(Table2[[#This Row],[Metabolite ID]],Table18[],2,FALSE)</f>
        <v>Cholesteryl esters in small VLDL</v>
      </c>
      <c r="C2251">
        <v>19</v>
      </c>
      <c r="D2251">
        <v>45156201</v>
      </c>
      <c r="E2251" t="s">
        <v>3902</v>
      </c>
      <c r="F2251" t="s">
        <v>895</v>
      </c>
      <c r="G2251" t="s">
        <v>1020</v>
      </c>
      <c r="H2251">
        <v>0.97461100000000001</v>
      </c>
      <c r="I2251">
        <v>0.145844</v>
      </c>
      <c r="J2251">
        <v>2.26103E-2</v>
      </c>
      <c r="K2251" s="6">
        <v>1.8999999999999999E-10</v>
      </c>
      <c r="L2251">
        <v>37359</v>
      </c>
    </row>
    <row r="2252" spans="1:12" x14ac:dyDescent="0.2">
      <c r="A2252" t="s">
        <v>841</v>
      </c>
      <c r="B2252" t="str">
        <f>VLOOKUP(Table2[[#This Row],[Metabolite ID]],Table18[],2,FALSE)</f>
        <v>Free cholesterol in small VLDL</v>
      </c>
      <c r="C2252">
        <v>2</v>
      </c>
      <c r="D2252">
        <v>21194732</v>
      </c>
      <c r="E2252" t="s">
        <v>1092</v>
      </c>
      <c r="F2252" t="s">
        <v>894</v>
      </c>
      <c r="G2252" t="s">
        <v>893</v>
      </c>
      <c r="H2252">
        <v>0.45879500000000001</v>
      </c>
      <c r="I2252">
        <v>4.4222600000000001E-2</v>
      </c>
      <c r="J2252">
        <v>7.0277300000000003E-3</v>
      </c>
      <c r="K2252" s="6">
        <v>1.8999999999999999E-10</v>
      </c>
      <c r="L2252">
        <v>37359</v>
      </c>
    </row>
    <row r="2253" spans="1:12" x14ac:dyDescent="0.2">
      <c r="A2253" t="s">
        <v>865</v>
      </c>
      <c r="B2253" t="str">
        <f>VLOOKUP(Table2[[#This Row],[Metabolite ID]],Table18[],2,FALSE)</f>
        <v>Total lipids in very large VLDL</v>
      </c>
      <c r="C2253">
        <v>11</v>
      </c>
      <c r="D2253">
        <v>117175658</v>
      </c>
      <c r="E2253" t="s">
        <v>1047</v>
      </c>
      <c r="F2253" t="s">
        <v>893</v>
      </c>
      <c r="G2253" t="s">
        <v>892</v>
      </c>
      <c r="H2253">
        <v>0.97366900000000001</v>
      </c>
      <c r="I2253">
        <v>-0.14103299999999999</v>
      </c>
      <c r="J2253">
        <v>2.2185900000000001E-2</v>
      </c>
      <c r="K2253" s="6">
        <v>1.8999999999999999E-10</v>
      </c>
      <c r="L2253">
        <v>37359</v>
      </c>
    </row>
    <row r="2254" spans="1:12" x14ac:dyDescent="0.2">
      <c r="A2254" t="s">
        <v>758</v>
      </c>
      <c r="B2254" t="str">
        <f>VLOOKUP(Table2[[#This Row],[Metabolite ID]],Table18[],2,FALSE)</f>
        <v>Average diameter for HDL particles</v>
      </c>
      <c r="C2254">
        <v>5</v>
      </c>
      <c r="D2254">
        <v>55860866</v>
      </c>
      <c r="E2254" t="s">
        <v>991</v>
      </c>
      <c r="F2254" t="s">
        <v>893</v>
      </c>
      <c r="G2254" t="s">
        <v>895</v>
      </c>
      <c r="H2254">
        <v>0.799597</v>
      </c>
      <c r="I2254">
        <v>5.6387E-2</v>
      </c>
      <c r="J2254">
        <v>8.7152900000000005E-3</v>
      </c>
      <c r="K2254" s="6">
        <v>2.0000000000000001E-10</v>
      </c>
      <c r="L2254">
        <v>37359</v>
      </c>
    </row>
    <row r="2255" spans="1:12" x14ac:dyDescent="0.2">
      <c r="A2255" t="s">
        <v>777</v>
      </c>
      <c r="B2255" t="str">
        <f>VLOOKUP(Table2[[#This Row],[Metabolite ID]],Table18[],2,FALSE)</f>
        <v>Total lipids in large HDL</v>
      </c>
      <c r="C2255">
        <v>15</v>
      </c>
      <c r="D2255">
        <v>58619066</v>
      </c>
      <c r="E2255" t="s">
        <v>4032</v>
      </c>
      <c r="F2255" t="s">
        <v>895</v>
      </c>
      <c r="G2255" t="s">
        <v>894</v>
      </c>
      <c r="H2255">
        <v>0.97644200000000003</v>
      </c>
      <c r="I2255">
        <v>0.16107099999999999</v>
      </c>
      <c r="J2255">
        <v>2.44722E-2</v>
      </c>
      <c r="K2255" s="6">
        <v>2.0000000000000001E-10</v>
      </c>
      <c r="L2255">
        <v>37359</v>
      </c>
    </row>
    <row r="2256" spans="1:12" x14ac:dyDescent="0.2">
      <c r="A2256" t="s">
        <v>788</v>
      </c>
      <c r="B2256" t="str">
        <f>VLOOKUP(Table2[[#This Row],[Metabolite ID]],Table18[],2,FALSE)</f>
        <v>Cholesterol in large VLDL</v>
      </c>
      <c r="C2256">
        <v>17</v>
      </c>
      <c r="D2256">
        <v>41926126</v>
      </c>
      <c r="E2256" t="s">
        <v>1012</v>
      </c>
      <c r="F2256" t="s">
        <v>894</v>
      </c>
      <c r="G2256" t="s">
        <v>895</v>
      </c>
      <c r="H2256">
        <v>0.96820300000000004</v>
      </c>
      <c r="I2256">
        <v>-0.126577</v>
      </c>
      <c r="J2256">
        <v>2.0218400000000001E-2</v>
      </c>
      <c r="K2256" s="6">
        <v>2.0000000000000001E-10</v>
      </c>
      <c r="L2256">
        <v>37359</v>
      </c>
    </row>
    <row r="2257" spans="1:12" x14ac:dyDescent="0.2">
      <c r="A2257" t="s">
        <v>797</v>
      </c>
      <c r="B2257" t="str">
        <f>VLOOKUP(Table2[[#This Row],[Metabolite ID]],Table18[],2,FALSE)</f>
        <v>Free cholesterol in medium HDL</v>
      </c>
      <c r="C2257">
        <v>19</v>
      </c>
      <c r="D2257">
        <v>45487178</v>
      </c>
      <c r="E2257" t="s">
        <v>3986</v>
      </c>
      <c r="F2257" t="s">
        <v>894</v>
      </c>
      <c r="G2257" t="s">
        <v>895</v>
      </c>
      <c r="H2257">
        <v>0.35475899999999999</v>
      </c>
      <c r="I2257">
        <v>4.6772500000000002E-2</v>
      </c>
      <c r="J2257">
        <v>7.3562499999999999E-3</v>
      </c>
      <c r="K2257" s="6">
        <v>2.0000000000000001E-10</v>
      </c>
      <c r="L2257">
        <v>37359</v>
      </c>
    </row>
    <row r="2258" spans="1:12" x14ac:dyDescent="0.2">
      <c r="A2258" t="s">
        <v>811</v>
      </c>
      <c r="B2258" t="str">
        <f>VLOOKUP(Table2[[#This Row],[Metabolite ID]],Table18[],2,FALSE)</f>
        <v>Cholesteryl esters in medium VLDL</v>
      </c>
      <c r="C2258">
        <v>5</v>
      </c>
      <c r="D2258">
        <v>74656539</v>
      </c>
      <c r="E2258" t="s">
        <v>3898</v>
      </c>
      <c r="F2258" t="s">
        <v>895</v>
      </c>
      <c r="G2258" t="s">
        <v>894</v>
      </c>
      <c r="H2258">
        <v>0.59712299999999996</v>
      </c>
      <c r="I2258">
        <v>-4.6018799999999999E-2</v>
      </c>
      <c r="J2258">
        <v>7.1532100000000001E-3</v>
      </c>
      <c r="K2258" s="6">
        <v>2.0000000000000001E-10</v>
      </c>
      <c r="L2258">
        <v>37359</v>
      </c>
    </row>
    <row r="2259" spans="1:12" x14ac:dyDescent="0.2">
      <c r="A2259" t="s">
        <v>767</v>
      </c>
      <c r="B2259" t="str">
        <f>VLOOKUP(Table2[[#This Row],[Metabolite ID]],Table18[],2,FALSE)</f>
        <v>Triglycerides in IDL</v>
      </c>
      <c r="C2259">
        <v>7</v>
      </c>
      <c r="D2259">
        <v>1208553</v>
      </c>
      <c r="E2259" t="s">
        <v>4034</v>
      </c>
      <c r="F2259" t="s">
        <v>894</v>
      </c>
      <c r="G2259" t="s">
        <v>892</v>
      </c>
      <c r="H2259">
        <v>0.57173399999999996</v>
      </c>
      <c r="I2259">
        <v>4.3598699999999997E-2</v>
      </c>
      <c r="J2259">
        <v>7.0549699999999998E-3</v>
      </c>
      <c r="K2259" s="6">
        <v>2.1E-10</v>
      </c>
      <c r="L2259">
        <v>37359</v>
      </c>
    </row>
    <row r="2260" spans="1:12" x14ac:dyDescent="0.2">
      <c r="A2260" t="s">
        <v>777</v>
      </c>
      <c r="B2260" t="str">
        <f>VLOOKUP(Table2[[#This Row],[Metabolite ID]],Table18[],2,FALSE)</f>
        <v>Total lipids in large HDL</v>
      </c>
      <c r="C2260">
        <v>5</v>
      </c>
      <c r="D2260">
        <v>55861894</v>
      </c>
      <c r="E2260" t="s">
        <v>1028</v>
      </c>
      <c r="F2260" t="s">
        <v>893</v>
      </c>
      <c r="G2260" t="s">
        <v>892</v>
      </c>
      <c r="H2260">
        <v>0.80089999999999995</v>
      </c>
      <c r="I2260">
        <v>5.6650300000000001E-2</v>
      </c>
      <c r="J2260">
        <v>8.8559499999999996E-3</v>
      </c>
      <c r="K2260" s="6">
        <v>2.1E-10</v>
      </c>
      <c r="L2260">
        <v>37359</v>
      </c>
    </row>
    <row r="2261" spans="1:12" x14ac:dyDescent="0.2">
      <c r="A2261" t="s">
        <v>811</v>
      </c>
      <c r="B2261" t="str">
        <f>VLOOKUP(Table2[[#This Row],[Metabolite ID]],Table18[],2,FALSE)</f>
        <v>Cholesteryl esters in medium VLDL</v>
      </c>
      <c r="C2261">
        <v>7</v>
      </c>
      <c r="D2261">
        <v>21611187</v>
      </c>
      <c r="E2261" t="s">
        <v>3959</v>
      </c>
      <c r="F2261" t="s">
        <v>893</v>
      </c>
      <c r="G2261" t="s">
        <v>894</v>
      </c>
      <c r="H2261">
        <v>0.78423600000000004</v>
      </c>
      <c r="I2261">
        <v>-5.36757E-2</v>
      </c>
      <c r="J2261">
        <v>8.4913200000000001E-3</v>
      </c>
      <c r="K2261" s="6">
        <v>2.1E-10</v>
      </c>
      <c r="L2261">
        <v>37359</v>
      </c>
    </row>
    <row r="2262" spans="1:12" x14ac:dyDescent="0.2">
      <c r="A2262" t="s">
        <v>842</v>
      </c>
      <c r="B2262" t="str">
        <f>VLOOKUP(Table2[[#This Row],[Metabolite ID]],Table18[],2,FALSE)</f>
        <v>Total lipids in small VLDL</v>
      </c>
      <c r="C2262">
        <v>15</v>
      </c>
      <c r="D2262">
        <v>43360509</v>
      </c>
      <c r="E2262" t="s">
        <v>1049</v>
      </c>
      <c r="F2262" t="s">
        <v>1048</v>
      </c>
      <c r="G2262" t="s">
        <v>894</v>
      </c>
      <c r="H2262">
        <v>0.97171700000000005</v>
      </c>
      <c r="I2262">
        <v>-0.14215900000000001</v>
      </c>
      <c r="J2262">
        <v>2.2443100000000001E-2</v>
      </c>
      <c r="K2262" s="6">
        <v>2.1E-10</v>
      </c>
      <c r="L2262">
        <v>37359</v>
      </c>
    </row>
    <row r="2263" spans="1:12" x14ac:dyDescent="0.2">
      <c r="A2263" t="s">
        <v>855</v>
      </c>
      <c r="B2263" t="str">
        <f>VLOOKUP(Table2[[#This Row],[Metabolite ID]],Table18[],2,FALSE)</f>
        <v>Cholesterol in very large HDL</v>
      </c>
      <c r="C2263">
        <v>15</v>
      </c>
      <c r="D2263">
        <v>58574966</v>
      </c>
      <c r="E2263" t="s">
        <v>1004</v>
      </c>
      <c r="F2263" t="s">
        <v>895</v>
      </c>
      <c r="G2263" t="s">
        <v>894</v>
      </c>
      <c r="H2263">
        <v>0.810562</v>
      </c>
      <c r="I2263">
        <v>5.9985200000000002E-2</v>
      </c>
      <c r="J2263">
        <v>9.1957199999999992E-3</v>
      </c>
      <c r="K2263" s="6">
        <v>2.1E-10</v>
      </c>
      <c r="L2263">
        <v>37359</v>
      </c>
    </row>
    <row r="2264" spans="1:12" x14ac:dyDescent="0.2">
      <c r="A2264" t="s">
        <v>875</v>
      </c>
      <c r="B2264" t="str">
        <f>VLOOKUP(Table2[[#This Row],[Metabolite ID]],Table18[],2,FALSE)</f>
        <v>Triglycerides in very small VLDL</v>
      </c>
      <c r="C2264">
        <v>2</v>
      </c>
      <c r="D2264">
        <v>165528876</v>
      </c>
      <c r="E2264" t="s">
        <v>3956</v>
      </c>
      <c r="F2264" t="s">
        <v>894</v>
      </c>
      <c r="G2264" t="s">
        <v>895</v>
      </c>
      <c r="H2264">
        <v>0.60847899999999999</v>
      </c>
      <c r="I2264">
        <v>4.6239799999999998E-2</v>
      </c>
      <c r="J2264">
        <v>7.1482400000000001E-3</v>
      </c>
      <c r="K2264" s="6">
        <v>2.1E-10</v>
      </c>
      <c r="L2264">
        <v>37359</v>
      </c>
    </row>
    <row r="2265" spans="1:12" x14ac:dyDescent="0.2">
      <c r="A2265" t="s">
        <v>750</v>
      </c>
      <c r="B2265" t="str">
        <f>VLOOKUP(Table2[[#This Row],[Metabolite ID]],Table18[],2,FALSE)</f>
        <v>Omega-3 fatty acids</v>
      </c>
      <c r="C2265">
        <v>19</v>
      </c>
      <c r="D2265">
        <v>19422152</v>
      </c>
      <c r="E2265" t="s">
        <v>1065</v>
      </c>
      <c r="F2265" t="s">
        <v>1060</v>
      </c>
      <c r="G2265" t="s">
        <v>894</v>
      </c>
      <c r="H2265">
        <v>0.828762</v>
      </c>
      <c r="I2265">
        <v>5.95078E-2</v>
      </c>
      <c r="J2265">
        <v>9.3365700000000006E-3</v>
      </c>
      <c r="K2265" s="6">
        <v>2.1999999999999999E-10</v>
      </c>
      <c r="L2265">
        <v>37359</v>
      </c>
    </row>
    <row r="2266" spans="1:12" x14ac:dyDescent="0.2">
      <c r="A2266" t="s">
        <v>759</v>
      </c>
      <c r="B2266" t="str">
        <f>VLOOKUP(Table2[[#This Row],[Metabolite ID]],Table18[],2,FALSE)</f>
        <v>Triglycerides in HDL</v>
      </c>
      <c r="C2266">
        <v>2</v>
      </c>
      <c r="D2266">
        <v>21152755</v>
      </c>
      <c r="E2266" t="s">
        <v>3894</v>
      </c>
      <c r="F2266" t="s">
        <v>893</v>
      </c>
      <c r="G2266" t="s">
        <v>892</v>
      </c>
      <c r="H2266">
        <v>0.959399</v>
      </c>
      <c r="I2266">
        <v>0.11759</v>
      </c>
      <c r="J2266">
        <v>1.8158899999999999E-2</v>
      </c>
      <c r="K2266" s="6">
        <v>2.1999999999999999E-10</v>
      </c>
      <c r="L2266">
        <v>37359</v>
      </c>
    </row>
    <row r="2267" spans="1:12" x14ac:dyDescent="0.2">
      <c r="A2267" t="s">
        <v>774</v>
      </c>
      <c r="B2267" t="str">
        <f>VLOOKUP(Table2[[#This Row],[Metabolite ID]],Table18[],2,FALSE)</f>
        <v>Cholesterol in large HDL</v>
      </c>
      <c r="C2267">
        <v>15</v>
      </c>
      <c r="D2267">
        <v>58619066</v>
      </c>
      <c r="E2267" t="s">
        <v>4032</v>
      </c>
      <c r="F2267" t="s">
        <v>895</v>
      </c>
      <c r="G2267" t="s">
        <v>894</v>
      </c>
      <c r="H2267">
        <v>0.97644200000000003</v>
      </c>
      <c r="I2267">
        <v>0.16056100000000001</v>
      </c>
      <c r="J2267">
        <v>2.4450699999999999E-2</v>
      </c>
      <c r="K2267" s="6">
        <v>2.1999999999999999E-10</v>
      </c>
      <c r="L2267">
        <v>37359</v>
      </c>
    </row>
    <row r="2268" spans="1:12" x14ac:dyDescent="0.2">
      <c r="A2268" t="s">
        <v>777</v>
      </c>
      <c r="B2268" t="str">
        <f>VLOOKUP(Table2[[#This Row],[Metabolite ID]],Table18[],2,FALSE)</f>
        <v>Total lipids in large HDL</v>
      </c>
      <c r="C2268">
        <v>18</v>
      </c>
      <c r="D2268">
        <v>46578242</v>
      </c>
      <c r="E2268" t="s">
        <v>1013</v>
      </c>
      <c r="F2268" t="s">
        <v>894</v>
      </c>
      <c r="G2268" t="s">
        <v>892</v>
      </c>
      <c r="H2268">
        <v>0.98857300000000004</v>
      </c>
      <c r="I2268">
        <v>-0.22278500000000001</v>
      </c>
      <c r="J2268">
        <v>3.4950200000000001E-2</v>
      </c>
      <c r="K2268" s="6">
        <v>2.1999999999999999E-10</v>
      </c>
      <c r="L2268">
        <v>37359</v>
      </c>
    </row>
    <row r="2269" spans="1:12" x14ac:dyDescent="0.2">
      <c r="A2269" t="s">
        <v>881</v>
      </c>
      <c r="B2269" t="str">
        <f>VLOOKUP(Table2[[#This Row],[Metabolite ID]],Table18[],2,FALSE)</f>
        <v>Phospholipids in chylomicrons and extremely large VLDL</v>
      </c>
      <c r="C2269">
        <v>8</v>
      </c>
      <c r="D2269">
        <v>19889205</v>
      </c>
      <c r="E2269" t="s">
        <v>996</v>
      </c>
      <c r="F2269" t="s">
        <v>892</v>
      </c>
      <c r="G2269" t="s">
        <v>893</v>
      </c>
      <c r="H2269">
        <v>0.972912</v>
      </c>
      <c r="I2269">
        <v>-0.14027100000000001</v>
      </c>
      <c r="J2269">
        <v>2.2051100000000001E-2</v>
      </c>
      <c r="K2269" s="6">
        <v>2.1999999999999999E-10</v>
      </c>
      <c r="L2269">
        <v>37359</v>
      </c>
    </row>
    <row r="2270" spans="1:12" x14ac:dyDescent="0.2">
      <c r="A2270" t="s">
        <v>791</v>
      </c>
      <c r="B2270" t="str">
        <f>VLOOKUP(Table2[[#This Row],[Metabolite ID]],Table18[],2,FALSE)</f>
        <v>Total lipids in large VLDL</v>
      </c>
      <c r="C2270">
        <v>5</v>
      </c>
      <c r="D2270">
        <v>156399950</v>
      </c>
      <c r="E2270" t="s">
        <v>1029</v>
      </c>
      <c r="F2270" t="s">
        <v>892</v>
      </c>
      <c r="G2270" t="s">
        <v>893</v>
      </c>
      <c r="H2270">
        <v>0.36328199999999999</v>
      </c>
      <c r="I2270">
        <v>-4.5025000000000003E-2</v>
      </c>
      <c r="J2270">
        <v>7.28964E-3</v>
      </c>
      <c r="K2270" s="6">
        <v>2.3000000000000001E-10</v>
      </c>
      <c r="L2270">
        <v>37359</v>
      </c>
    </row>
    <row r="2271" spans="1:12" x14ac:dyDescent="0.2">
      <c r="A2271" t="s">
        <v>809</v>
      </c>
      <c r="B2271" t="str">
        <f>VLOOKUP(Table2[[#This Row],[Metabolite ID]],Table18[],2,FALSE)</f>
        <v>Monounsaturated fatty acids</v>
      </c>
      <c r="C2271">
        <v>9</v>
      </c>
      <c r="D2271">
        <v>107665739</v>
      </c>
      <c r="E2271" t="s">
        <v>3951</v>
      </c>
      <c r="F2271" t="s">
        <v>893</v>
      </c>
      <c r="G2271" t="s">
        <v>892</v>
      </c>
      <c r="H2271">
        <v>0.74949200000000005</v>
      </c>
      <c r="I2271">
        <v>5.0420800000000002E-2</v>
      </c>
      <c r="J2271">
        <v>8.1761100000000003E-3</v>
      </c>
      <c r="K2271" s="6">
        <v>2.3000000000000001E-10</v>
      </c>
      <c r="L2271">
        <v>37359</v>
      </c>
    </row>
    <row r="2272" spans="1:12" x14ac:dyDescent="0.2">
      <c r="A2272" t="s">
        <v>811</v>
      </c>
      <c r="B2272" t="str">
        <f>VLOOKUP(Table2[[#This Row],[Metabolite ID]],Table18[],2,FALSE)</f>
        <v>Cholesteryl esters in medium VLDL</v>
      </c>
      <c r="C2272">
        <v>19</v>
      </c>
      <c r="D2272">
        <v>19396616</v>
      </c>
      <c r="E2272" t="s">
        <v>4023</v>
      </c>
      <c r="F2272" t="s">
        <v>894</v>
      </c>
      <c r="G2272" t="s">
        <v>895</v>
      </c>
      <c r="H2272">
        <v>0.98482199999999998</v>
      </c>
      <c r="I2272">
        <v>0.19956299999999999</v>
      </c>
      <c r="J2272">
        <v>3.2667099999999998E-2</v>
      </c>
      <c r="K2272" s="6">
        <v>2.3000000000000001E-10</v>
      </c>
      <c r="L2272">
        <v>37359</v>
      </c>
    </row>
    <row r="2273" spans="1:12" x14ac:dyDescent="0.2">
      <c r="A2273" t="s">
        <v>853</v>
      </c>
      <c r="B2273" t="str">
        <f>VLOOKUP(Table2[[#This Row],[Metabolite ID]],Table18[],2,FALSE)</f>
        <v>Average diameter for VLDL particles</v>
      </c>
      <c r="C2273">
        <v>15</v>
      </c>
      <c r="D2273">
        <v>43726625</v>
      </c>
      <c r="E2273" t="s">
        <v>4035</v>
      </c>
      <c r="F2273" t="s">
        <v>892</v>
      </c>
      <c r="G2273" t="s">
        <v>894</v>
      </c>
      <c r="H2273">
        <v>0.97243500000000005</v>
      </c>
      <c r="I2273">
        <v>-0.135576</v>
      </c>
      <c r="J2273">
        <v>2.15622E-2</v>
      </c>
      <c r="K2273" s="6">
        <v>2.3000000000000001E-10</v>
      </c>
      <c r="L2273">
        <v>37359</v>
      </c>
    </row>
    <row r="2274" spans="1:12" x14ac:dyDescent="0.2">
      <c r="A2274" t="s">
        <v>863</v>
      </c>
      <c r="B2274" t="str">
        <f>VLOOKUP(Table2[[#This Row],[Metabolite ID]],Table18[],2,FALSE)</f>
        <v>Cholesteryl esters in very large VLDL</v>
      </c>
      <c r="C2274">
        <v>16</v>
      </c>
      <c r="D2274">
        <v>57010486</v>
      </c>
      <c r="E2274" t="s">
        <v>1009</v>
      </c>
      <c r="F2274" t="s">
        <v>894</v>
      </c>
      <c r="G2274" t="s">
        <v>895</v>
      </c>
      <c r="H2274">
        <v>0.94581199999999999</v>
      </c>
      <c r="I2274">
        <v>-0.103931</v>
      </c>
      <c r="J2274">
        <v>1.6348600000000001E-2</v>
      </c>
      <c r="K2274" s="6">
        <v>2.3000000000000001E-10</v>
      </c>
      <c r="L2274">
        <v>37359</v>
      </c>
    </row>
    <row r="2275" spans="1:12" x14ac:dyDescent="0.2">
      <c r="A2275" t="s">
        <v>774</v>
      </c>
      <c r="B2275" t="str">
        <f>VLOOKUP(Table2[[#This Row],[Metabolite ID]],Table18[],2,FALSE)</f>
        <v>Cholesterol in large HDL</v>
      </c>
      <c r="C2275">
        <v>2</v>
      </c>
      <c r="D2275">
        <v>165513091</v>
      </c>
      <c r="E2275" t="s">
        <v>989</v>
      </c>
      <c r="F2275" t="s">
        <v>895</v>
      </c>
      <c r="G2275" t="s">
        <v>894</v>
      </c>
      <c r="H2275">
        <v>0.595777</v>
      </c>
      <c r="I2275">
        <v>-4.5667800000000001E-2</v>
      </c>
      <c r="J2275">
        <v>7.0954800000000004E-3</v>
      </c>
      <c r="K2275" s="6">
        <v>2.4E-10</v>
      </c>
      <c r="L2275">
        <v>37359</v>
      </c>
    </row>
    <row r="2276" spans="1:12" x14ac:dyDescent="0.2">
      <c r="A2276" t="s">
        <v>792</v>
      </c>
      <c r="B2276" t="str">
        <f>VLOOKUP(Table2[[#This Row],[Metabolite ID]],Table18[],2,FALSE)</f>
        <v>Concentration of large VLDL particles</v>
      </c>
      <c r="C2276">
        <v>5</v>
      </c>
      <c r="D2276">
        <v>156399950</v>
      </c>
      <c r="E2276" t="s">
        <v>1029</v>
      </c>
      <c r="F2276" t="s">
        <v>892</v>
      </c>
      <c r="G2276" t="s">
        <v>893</v>
      </c>
      <c r="H2276">
        <v>0.36328199999999999</v>
      </c>
      <c r="I2276">
        <v>-4.4987800000000001E-2</v>
      </c>
      <c r="J2276">
        <v>7.2896499999999999E-3</v>
      </c>
      <c r="K2276" s="6">
        <v>2.4E-10</v>
      </c>
      <c r="L2276">
        <v>37359</v>
      </c>
    </row>
    <row r="2277" spans="1:12" x14ac:dyDescent="0.2">
      <c r="A2277" t="s">
        <v>815</v>
      </c>
      <c r="B2277" t="str">
        <f>VLOOKUP(Table2[[#This Row],[Metabolite ID]],Table18[],2,FALSE)</f>
        <v>Phospholipids in medium VLDL</v>
      </c>
      <c r="C2277">
        <v>5</v>
      </c>
      <c r="D2277">
        <v>55861894</v>
      </c>
      <c r="E2277" t="s">
        <v>1028</v>
      </c>
      <c r="F2277" t="s">
        <v>893</v>
      </c>
      <c r="G2277" t="s">
        <v>892</v>
      </c>
      <c r="H2277">
        <v>0.80089999999999995</v>
      </c>
      <c r="I2277">
        <v>-5.6134099999999999E-2</v>
      </c>
      <c r="J2277">
        <v>8.8602000000000004E-3</v>
      </c>
      <c r="K2277" s="6">
        <v>2.4E-10</v>
      </c>
      <c r="L2277">
        <v>37359</v>
      </c>
    </row>
    <row r="2278" spans="1:12" x14ac:dyDescent="0.2">
      <c r="A2278" t="s">
        <v>829</v>
      </c>
      <c r="B2278" t="str">
        <f>VLOOKUP(Table2[[#This Row],[Metabolite ID]],Table18[],2,FALSE)</f>
        <v>Phospholipids in small HDL</v>
      </c>
      <c r="C2278">
        <v>20</v>
      </c>
      <c r="D2278">
        <v>44010127</v>
      </c>
      <c r="E2278" t="s">
        <v>971</v>
      </c>
      <c r="F2278" t="s">
        <v>892</v>
      </c>
      <c r="G2278" t="s">
        <v>895</v>
      </c>
      <c r="H2278">
        <v>0.97478500000000001</v>
      </c>
      <c r="I2278">
        <v>-0.15471199999999999</v>
      </c>
      <c r="J2278">
        <v>2.5174800000000001E-2</v>
      </c>
      <c r="K2278" s="6">
        <v>2.4E-10</v>
      </c>
      <c r="L2278">
        <v>37359</v>
      </c>
    </row>
    <row r="2279" spans="1:12" x14ac:dyDescent="0.2">
      <c r="A2279" t="s">
        <v>848</v>
      </c>
      <c r="B2279" t="str">
        <f>VLOOKUP(Table2[[#This Row],[Metabolite ID]],Table18[],2,FALSE)</f>
        <v>Phosphoglycerides</v>
      </c>
      <c r="C2279">
        <v>19</v>
      </c>
      <c r="D2279">
        <v>19432290</v>
      </c>
      <c r="E2279" t="s">
        <v>1056</v>
      </c>
      <c r="F2279" t="s">
        <v>1053</v>
      </c>
      <c r="G2279" t="s">
        <v>892</v>
      </c>
      <c r="H2279">
        <v>0.93140199999999995</v>
      </c>
      <c r="I2279">
        <v>9.0788499999999994E-2</v>
      </c>
      <c r="J2279">
        <v>1.4100400000000001E-2</v>
      </c>
      <c r="K2279" s="6">
        <v>2.4E-10</v>
      </c>
      <c r="L2279">
        <v>37359</v>
      </c>
    </row>
    <row r="2280" spans="1:12" x14ac:dyDescent="0.2">
      <c r="A2280" t="s">
        <v>869</v>
      </c>
      <c r="B2280" t="str">
        <f>VLOOKUP(Table2[[#This Row],[Metabolite ID]],Table18[],2,FALSE)</f>
        <v>Cholesterol in very small VLDL</v>
      </c>
      <c r="C2280">
        <v>19</v>
      </c>
      <c r="D2280">
        <v>45430280</v>
      </c>
      <c r="E2280" t="s">
        <v>1088</v>
      </c>
      <c r="F2280" t="s">
        <v>894</v>
      </c>
      <c r="G2280" t="s">
        <v>893</v>
      </c>
      <c r="H2280">
        <v>0.46463700000000002</v>
      </c>
      <c r="I2280">
        <v>-4.65415E-2</v>
      </c>
      <c r="J2280">
        <v>7.6201899999999998E-3</v>
      </c>
      <c r="K2280" s="6">
        <v>2.4E-10</v>
      </c>
      <c r="L2280">
        <v>37359</v>
      </c>
    </row>
    <row r="2281" spans="1:12" x14ac:dyDescent="0.2">
      <c r="A2281" t="s">
        <v>787</v>
      </c>
      <c r="B2281" t="str">
        <f>VLOOKUP(Table2[[#This Row],[Metabolite ID]],Table18[],2,FALSE)</f>
        <v>Triglycerides in large LDL</v>
      </c>
      <c r="C2281">
        <v>7</v>
      </c>
      <c r="D2281">
        <v>1081442</v>
      </c>
      <c r="E2281" t="s">
        <v>4036</v>
      </c>
      <c r="F2281" t="s">
        <v>894</v>
      </c>
      <c r="G2281" t="s">
        <v>895</v>
      </c>
      <c r="H2281">
        <v>0.59470500000000004</v>
      </c>
      <c r="I2281">
        <v>4.2826799999999998E-2</v>
      </c>
      <c r="J2281">
        <v>7.10678E-3</v>
      </c>
      <c r="K2281" s="6">
        <v>2.5000000000000002E-10</v>
      </c>
      <c r="L2281">
        <v>37359</v>
      </c>
    </row>
    <row r="2282" spans="1:12" x14ac:dyDescent="0.2">
      <c r="A2282" t="s">
        <v>857</v>
      </c>
      <c r="B2282" t="str">
        <f>VLOOKUP(Table2[[#This Row],[Metabolite ID]],Table18[],2,FALSE)</f>
        <v>Free cholesterol in very large HDL</v>
      </c>
      <c r="C2282">
        <v>8</v>
      </c>
      <c r="D2282">
        <v>19813529</v>
      </c>
      <c r="E2282" t="s">
        <v>994</v>
      </c>
      <c r="F2282" t="s">
        <v>892</v>
      </c>
      <c r="G2282" t="s">
        <v>893</v>
      </c>
      <c r="H2282">
        <v>0.98156299999999996</v>
      </c>
      <c r="I2282">
        <v>0.16559099999999999</v>
      </c>
      <c r="J2282">
        <v>2.6227500000000001E-2</v>
      </c>
      <c r="K2282" s="6">
        <v>2.5000000000000002E-10</v>
      </c>
      <c r="L2282">
        <v>37359</v>
      </c>
    </row>
    <row r="2283" spans="1:12" x14ac:dyDescent="0.2">
      <c r="A2283" t="s">
        <v>857</v>
      </c>
      <c r="B2283" t="str">
        <f>VLOOKUP(Table2[[#This Row],[Metabolite ID]],Table18[],2,FALSE)</f>
        <v>Free cholesterol in very large HDL</v>
      </c>
      <c r="C2283">
        <v>11</v>
      </c>
      <c r="D2283">
        <v>116648917</v>
      </c>
      <c r="E2283" t="s">
        <v>1003</v>
      </c>
      <c r="F2283" t="s">
        <v>893</v>
      </c>
      <c r="G2283" t="s">
        <v>894</v>
      </c>
      <c r="H2283">
        <v>0.13254099999999999</v>
      </c>
      <c r="I2283">
        <v>-6.4379400000000003E-2</v>
      </c>
      <c r="J2283">
        <v>1.0268299999999999E-2</v>
      </c>
      <c r="K2283" s="6">
        <v>2.5000000000000002E-10</v>
      </c>
      <c r="L2283">
        <v>37359</v>
      </c>
    </row>
    <row r="2284" spans="1:12" x14ac:dyDescent="0.2">
      <c r="A2284" t="s">
        <v>789</v>
      </c>
      <c r="B2284" t="str">
        <f>VLOOKUP(Table2[[#This Row],[Metabolite ID]],Table18[],2,FALSE)</f>
        <v>Cholesteryl esters in large VLDL</v>
      </c>
      <c r="C2284">
        <v>6</v>
      </c>
      <c r="D2284">
        <v>161017363</v>
      </c>
      <c r="E2284" t="s">
        <v>1039</v>
      </c>
      <c r="F2284" t="s">
        <v>893</v>
      </c>
      <c r="G2284" t="s">
        <v>892</v>
      </c>
      <c r="H2284">
        <v>0.96576899999999999</v>
      </c>
      <c r="I2284">
        <v>0.122379</v>
      </c>
      <c r="J2284">
        <v>1.9510099999999999E-2</v>
      </c>
      <c r="K2284" s="6">
        <v>2.5999999999999998E-10</v>
      </c>
      <c r="L2284">
        <v>37359</v>
      </c>
    </row>
    <row r="2285" spans="1:12" x14ac:dyDescent="0.2">
      <c r="A2285" t="s">
        <v>792</v>
      </c>
      <c r="B2285" t="str">
        <f>VLOOKUP(Table2[[#This Row],[Metabolite ID]],Table18[],2,FALSE)</f>
        <v>Concentration of large VLDL particles</v>
      </c>
      <c r="C2285">
        <v>16</v>
      </c>
      <c r="D2285">
        <v>56991363</v>
      </c>
      <c r="E2285" t="s">
        <v>960</v>
      </c>
      <c r="F2285" t="s">
        <v>894</v>
      </c>
      <c r="G2285" t="s">
        <v>895</v>
      </c>
      <c r="H2285">
        <v>0.68096000000000001</v>
      </c>
      <c r="I2285">
        <v>4.7496999999999998E-2</v>
      </c>
      <c r="J2285">
        <v>7.47965E-3</v>
      </c>
      <c r="K2285" s="6">
        <v>2.5999999999999998E-10</v>
      </c>
      <c r="L2285">
        <v>37359</v>
      </c>
    </row>
    <row r="2286" spans="1:12" x14ac:dyDescent="0.2">
      <c r="A2286" t="s">
        <v>810</v>
      </c>
      <c r="B2286" t="str">
        <f>VLOOKUP(Table2[[#This Row],[Metabolite ID]],Table18[],2,FALSE)</f>
        <v>Cholesterol in medium VLDL</v>
      </c>
      <c r="C2286">
        <v>19</v>
      </c>
      <c r="D2286">
        <v>19380513</v>
      </c>
      <c r="E2286" t="s">
        <v>1052</v>
      </c>
      <c r="F2286" t="s">
        <v>892</v>
      </c>
      <c r="G2286" t="s">
        <v>893</v>
      </c>
      <c r="H2286">
        <v>0.985039</v>
      </c>
      <c r="I2286">
        <v>0.203685</v>
      </c>
      <c r="J2286">
        <v>3.3156699999999997E-2</v>
      </c>
      <c r="K2286" s="6">
        <v>2.5999999999999998E-10</v>
      </c>
      <c r="L2286">
        <v>37359</v>
      </c>
    </row>
    <row r="2287" spans="1:12" x14ac:dyDescent="0.2">
      <c r="A2287" t="s">
        <v>858</v>
      </c>
      <c r="B2287" t="str">
        <f>VLOOKUP(Table2[[#This Row],[Metabolite ID]],Table18[],2,FALSE)</f>
        <v>Total lipids in very large HDL</v>
      </c>
      <c r="C2287">
        <v>7</v>
      </c>
      <c r="D2287">
        <v>94955528</v>
      </c>
      <c r="E2287" t="s">
        <v>974</v>
      </c>
      <c r="F2287" t="s">
        <v>894</v>
      </c>
      <c r="G2287" t="s">
        <v>895</v>
      </c>
      <c r="H2287">
        <v>0.56919600000000004</v>
      </c>
      <c r="I2287">
        <v>-4.3928599999999998E-2</v>
      </c>
      <c r="J2287">
        <v>7.1062800000000004E-3</v>
      </c>
      <c r="K2287" s="6">
        <v>2.5999999999999998E-10</v>
      </c>
      <c r="L2287">
        <v>37359</v>
      </c>
    </row>
    <row r="2288" spans="1:12" x14ac:dyDescent="0.2">
      <c r="A2288" t="s">
        <v>860</v>
      </c>
      <c r="B2288" t="str">
        <f>VLOOKUP(Table2[[#This Row],[Metabolite ID]],Table18[],2,FALSE)</f>
        <v>Phospholipids in very large HDL</v>
      </c>
      <c r="C2288">
        <v>11</v>
      </c>
      <c r="D2288">
        <v>117042408</v>
      </c>
      <c r="E2288" t="s">
        <v>3995</v>
      </c>
      <c r="F2288" t="s">
        <v>894</v>
      </c>
      <c r="G2288" t="s">
        <v>895</v>
      </c>
      <c r="H2288">
        <v>0.988097</v>
      </c>
      <c r="I2288">
        <v>-0.21040800000000001</v>
      </c>
      <c r="J2288">
        <v>3.2646000000000001E-2</v>
      </c>
      <c r="K2288" s="6">
        <v>2.5999999999999998E-10</v>
      </c>
      <c r="L2288">
        <v>37359</v>
      </c>
    </row>
    <row r="2289" spans="1:12" x14ac:dyDescent="0.2">
      <c r="A2289" t="s">
        <v>869</v>
      </c>
      <c r="B2289" t="str">
        <f>VLOOKUP(Table2[[#This Row],[Metabolite ID]],Table18[],2,FALSE)</f>
        <v>Cholesterol in very small VLDL</v>
      </c>
      <c r="C2289">
        <v>11</v>
      </c>
      <c r="D2289">
        <v>116648917</v>
      </c>
      <c r="E2289" t="s">
        <v>1003</v>
      </c>
      <c r="F2289" t="s">
        <v>893</v>
      </c>
      <c r="G2289" t="s">
        <v>894</v>
      </c>
      <c r="H2289">
        <v>0.132544</v>
      </c>
      <c r="I2289">
        <v>6.4065499999999997E-2</v>
      </c>
      <c r="J2289">
        <v>1.0289700000000001E-2</v>
      </c>
      <c r="K2289" s="6">
        <v>2.5999999999999998E-10</v>
      </c>
      <c r="L2289">
        <v>37359</v>
      </c>
    </row>
    <row r="2290" spans="1:12" x14ac:dyDescent="0.2">
      <c r="A2290" t="s">
        <v>794</v>
      </c>
      <c r="B2290" t="str">
        <f>VLOOKUP(Table2[[#This Row],[Metabolite ID]],Table18[],2,FALSE)</f>
        <v>Triglycerides in large VLDL</v>
      </c>
      <c r="C2290">
        <v>6</v>
      </c>
      <c r="D2290">
        <v>160395286</v>
      </c>
      <c r="E2290" t="s">
        <v>1032</v>
      </c>
      <c r="F2290" t="s">
        <v>1031</v>
      </c>
      <c r="G2290" t="s">
        <v>892</v>
      </c>
      <c r="H2290">
        <v>0.90632199999999996</v>
      </c>
      <c r="I2290">
        <v>-7.6919299999999996E-2</v>
      </c>
      <c r="J2290">
        <v>1.2077900000000001E-2</v>
      </c>
      <c r="K2290" s="6">
        <v>2.7E-10</v>
      </c>
      <c r="L2290">
        <v>37359</v>
      </c>
    </row>
    <row r="2291" spans="1:12" x14ac:dyDescent="0.2">
      <c r="A2291" t="s">
        <v>822</v>
      </c>
      <c r="B2291" t="str">
        <f>VLOOKUP(Table2[[#This Row],[Metabolite ID]],Table18[],2,FALSE)</f>
        <v>Total triglycerides</v>
      </c>
      <c r="C2291">
        <v>6</v>
      </c>
      <c r="D2291">
        <v>160508621</v>
      </c>
      <c r="E2291" t="s">
        <v>1033</v>
      </c>
      <c r="F2291" t="s">
        <v>894</v>
      </c>
      <c r="G2291" t="s">
        <v>895</v>
      </c>
      <c r="H2291">
        <v>0.98517100000000002</v>
      </c>
      <c r="I2291">
        <v>0.185388</v>
      </c>
      <c r="J2291">
        <v>2.9626099999999999E-2</v>
      </c>
      <c r="K2291" s="6">
        <v>2.7E-10</v>
      </c>
      <c r="L2291">
        <v>37359</v>
      </c>
    </row>
    <row r="2292" spans="1:12" x14ac:dyDescent="0.2">
      <c r="A2292" t="s">
        <v>750</v>
      </c>
      <c r="B2292" t="str">
        <f>VLOOKUP(Table2[[#This Row],[Metabolite ID]],Table18[],2,FALSE)</f>
        <v>Omega-3 fatty acids</v>
      </c>
      <c r="C2292">
        <v>19</v>
      </c>
      <c r="D2292">
        <v>11198187</v>
      </c>
      <c r="E2292" t="s">
        <v>3864</v>
      </c>
      <c r="F2292" t="s">
        <v>894</v>
      </c>
      <c r="G2292" t="s">
        <v>895</v>
      </c>
      <c r="H2292">
        <v>0.880332</v>
      </c>
      <c r="I2292">
        <v>6.8448099999999998E-2</v>
      </c>
      <c r="J2292">
        <v>1.08936E-2</v>
      </c>
      <c r="K2292" s="6">
        <v>2.8000000000000002E-10</v>
      </c>
      <c r="L2292">
        <v>37359</v>
      </c>
    </row>
    <row r="2293" spans="1:12" x14ac:dyDescent="0.2">
      <c r="A2293" t="s">
        <v>767</v>
      </c>
      <c r="B2293" t="str">
        <f>VLOOKUP(Table2[[#This Row],[Metabolite ID]],Table18[],2,FALSE)</f>
        <v>Triglycerides in IDL</v>
      </c>
      <c r="C2293">
        <v>2</v>
      </c>
      <c r="D2293">
        <v>21268819</v>
      </c>
      <c r="E2293" t="s">
        <v>4037</v>
      </c>
      <c r="F2293" t="s">
        <v>1090</v>
      </c>
      <c r="G2293" t="s">
        <v>892</v>
      </c>
      <c r="H2293">
        <v>0.16110099999999999</v>
      </c>
      <c r="I2293">
        <v>-6.6580399999999998E-2</v>
      </c>
      <c r="J2293">
        <v>1.06144E-2</v>
      </c>
      <c r="K2293" s="6">
        <v>2.8000000000000002E-10</v>
      </c>
      <c r="L2293">
        <v>37359</v>
      </c>
    </row>
    <row r="2294" spans="1:12" x14ac:dyDescent="0.2">
      <c r="A2294" t="s">
        <v>814</v>
      </c>
      <c r="B2294" t="str">
        <f>VLOOKUP(Table2[[#This Row],[Metabolite ID]],Table18[],2,FALSE)</f>
        <v>Concentration of medium VLDL particles</v>
      </c>
      <c r="C2294">
        <v>6</v>
      </c>
      <c r="D2294">
        <v>43757082</v>
      </c>
      <c r="E2294" t="s">
        <v>1030</v>
      </c>
      <c r="F2294" t="s">
        <v>895</v>
      </c>
      <c r="G2294" t="s">
        <v>892</v>
      </c>
      <c r="H2294">
        <v>0.49925900000000001</v>
      </c>
      <c r="I2294">
        <v>-4.3451700000000003E-2</v>
      </c>
      <c r="J2294">
        <v>6.9723900000000002E-3</v>
      </c>
      <c r="K2294" s="6">
        <v>2.8000000000000002E-10</v>
      </c>
      <c r="L2294">
        <v>37359</v>
      </c>
    </row>
    <row r="2295" spans="1:12" x14ac:dyDescent="0.2">
      <c r="A2295" t="s">
        <v>837</v>
      </c>
      <c r="B2295" t="str">
        <f>VLOOKUP(Table2[[#This Row],[Metabolite ID]],Table18[],2,FALSE)</f>
        <v>Triglycerides in small LDL</v>
      </c>
      <c r="C2295">
        <v>19</v>
      </c>
      <c r="D2295">
        <v>11273556</v>
      </c>
      <c r="E2295" t="s">
        <v>1086</v>
      </c>
      <c r="F2295" t="s">
        <v>892</v>
      </c>
      <c r="G2295" t="s">
        <v>894</v>
      </c>
      <c r="H2295">
        <v>0.66991800000000001</v>
      </c>
      <c r="I2295">
        <v>-4.6411000000000001E-2</v>
      </c>
      <c r="J2295">
        <v>7.4703299999999999E-3</v>
      </c>
      <c r="K2295" s="6">
        <v>2.8000000000000002E-10</v>
      </c>
      <c r="L2295">
        <v>37359</v>
      </c>
    </row>
    <row r="2296" spans="1:12" x14ac:dyDescent="0.2">
      <c r="A2296" t="s">
        <v>862</v>
      </c>
      <c r="B2296" t="str">
        <f>VLOOKUP(Table2[[#This Row],[Metabolite ID]],Table18[],2,FALSE)</f>
        <v>Cholesterol in very large VLDL</v>
      </c>
      <c r="C2296">
        <v>6</v>
      </c>
      <c r="D2296">
        <v>161081800</v>
      </c>
      <c r="E2296" t="s">
        <v>3963</v>
      </c>
      <c r="F2296" t="s">
        <v>894</v>
      </c>
      <c r="G2296" t="s">
        <v>1060</v>
      </c>
      <c r="H2296">
        <v>0.89510699999999999</v>
      </c>
      <c r="I2296">
        <v>-8.02842E-2</v>
      </c>
      <c r="J2296">
        <v>1.28433E-2</v>
      </c>
      <c r="K2296" s="6">
        <v>2.8000000000000002E-10</v>
      </c>
      <c r="L2296">
        <v>37359</v>
      </c>
    </row>
    <row r="2297" spans="1:12" x14ac:dyDescent="0.2">
      <c r="A2297" t="s">
        <v>879</v>
      </c>
      <c r="B2297" t="str">
        <f>VLOOKUP(Table2[[#This Row],[Metabolite ID]],Table18[],2,FALSE)</f>
        <v>Total lipids in chylomicrons and extremely large VLDL</v>
      </c>
      <c r="C2297">
        <v>7</v>
      </c>
      <c r="D2297">
        <v>73019074</v>
      </c>
      <c r="E2297" t="s">
        <v>3960</v>
      </c>
      <c r="F2297" t="s">
        <v>895</v>
      </c>
      <c r="G2297" t="s">
        <v>894</v>
      </c>
      <c r="H2297">
        <v>4.3807600000000002E-2</v>
      </c>
      <c r="I2297">
        <v>0.105397</v>
      </c>
      <c r="J2297">
        <v>1.7170399999999999E-2</v>
      </c>
      <c r="K2297" s="6">
        <v>2.8000000000000002E-10</v>
      </c>
      <c r="L2297">
        <v>37359</v>
      </c>
    </row>
    <row r="2298" spans="1:12" x14ac:dyDescent="0.2">
      <c r="A2298" t="s">
        <v>850</v>
      </c>
      <c r="B2298" t="str">
        <f>VLOOKUP(Table2[[#This Row],[Metabolite ID]],Table18[],2,FALSE)</f>
        <v>Degree of unsaturation</v>
      </c>
      <c r="C2298">
        <v>16</v>
      </c>
      <c r="D2298">
        <v>15838940</v>
      </c>
      <c r="E2298" t="s">
        <v>4038</v>
      </c>
      <c r="F2298" t="s">
        <v>893</v>
      </c>
      <c r="G2298" t="s">
        <v>894</v>
      </c>
      <c r="H2298">
        <v>0.34876499999999999</v>
      </c>
      <c r="I2298">
        <v>4.7874699999999999E-2</v>
      </c>
      <c r="J2298">
        <v>7.4445199999999996E-3</v>
      </c>
      <c r="K2298" s="6">
        <v>2.8999999999999998E-10</v>
      </c>
      <c r="L2298">
        <v>37359</v>
      </c>
    </row>
    <row r="2299" spans="1:12" x14ac:dyDescent="0.2">
      <c r="A2299" t="s">
        <v>872</v>
      </c>
      <c r="B2299" t="str">
        <f>VLOOKUP(Table2[[#This Row],[Metabolite ID]],Table18[],2,FALSE)</f>
        <v>Total lipids in very small VLDL</v>
      </c>
      <c r="C2299">
        <v>5</v>
      </c>
      <c r="D2299">
        <v>156397673</v>
      </c>
      <c r="E2299" t="s">
        <v>3982</v>
      </c>
      <c r="F2299" t="s">
        <v>893</v>
      </c>
      <c r="G2299" t="s">
        <v>892</v>
      </c>
      <c r="H2299">
        <v>0.36583900000000003</v>
      </c>
      <c r="I2299">
        <v>-4.5244199999999998E-2</v>
      </c>
      <c r="J2299">
        <v>7.2526099999999996E-3</v>
      </c>
      <c r="K2299" s="6">
        <v>2.8999999999999998E-10</v>
      </c>
      <c r="L2299">
        <v>37359</v>
      </c>
    </row>
    <row r="2300" spans="1:12" x14ac:dyDescent="0.2">
      <c r="A2300" t="s">
        <v>880</v>
      </c>
      <c r="B2300" t="str">
        <f>VLOOKUP(Table2[[#This Row],[Metabolite ID]],Table18[],2,FALSE)</f>
        <v>Concentration of chylomicrons and extremely large VLDL particles</v>
      </c>
      <c r="C2300">
        <v>7</v>
      </c>
      <c r="D2300">
        <v>73019074</v>
      </c>
      <c r="E2300" t="s">
        <v>3960</v>
      </c>
      <c r="F2300" t="s">
        <v>895</v>
      </c>
      <c r="G2300" t="s">
        <v>894</v>
      </c>
      <c r="H2300">
        <v>4.3807600000000002E-2</v>
      </c>
      <c r="I2300">
        <v>0.10523299999999999</v>
      </c>
      <c r="J2300">
        <v>1.7170600000000001E-2</v>
      </c>
      <c r="K2300" s="6">
        <v>2.8999999999999998E-10</v>
      </c>
      <c r="L2300">
        <v>37359</v>
      </c>
    </row>
    <row r="2301" spans="1:12" x14ac:dyDescent="0.2">
      <c r="A2301" t="s">
        <v>810</v>
      </c>
      <c r="B2301" t="str">
        <f>VLOOKUP(Table2[[#This Row],[Metabolite ID]],Table18[],2,FALSE)</f>
        <v>Cholesterol in medium VLDL</v>
      </c>
      <c r="C2301">
        <v>6</v>
      </c>
      <c r="D2301">
        <v>161659369</v>
      </c>
      <c r="E2301" t="s">
        <v>1040</v>
      </c>
      <c r="F2301" t="s">
        <v>894</v>
      </c>
      <c r="G2301" t="s">
        <v>893</v>
      </c>
      <c r="H2301">
        <v>0.984483</v>
      </c>
      <c r="I2301">
        <v>0.187806</v>
      </c>
      <c r="J2301">
        <v>2.9766299999999999E-2</v>
      </c>
      <c r="K2301" s="6">
        <v>3E-10</v>
      </c>
      <c r="L2301">
        <v>37359</v>
      </c>
    </row>
    <row r="2302" spans="1:12" x14ac:dyDescent="0.2">
      <c r="A2302" t="s">
        <v>811</v>
      </c>
      <c r="B2302" t="str">
        <f>VLOOKUP(Table2[[#This Row],[Metabolite ID]],Table18[],2,FALSE)</f>
        <v>Cholesteryl esters in medium VLDL</v>
      </c>
      <c r="C2302">
        <v>19</v>
      </c>
      <c r="D2302">
        <v>45413233</v>
      </c>
      <c r="E2302" t="s">
        <v>3853</v>
      </c>
      <c r="F2302" t="s">
        <v>893</v>
      </c>
      <c r="G2302" t="s">
        <v>895</v>
      </c>
      <c r="H2302">
        <v>0.918709</v>
      </c>
      <c r="I2302">
        <v>8.1542500000000004E-2</v>
      </c>
      <c r="J2302">
        <v>1.27755E-2</v>
      </c>
      <c r="K2302" s="6">
        <v>3E-10</v>
      </c>
      <c r="L2302">
        <v>37359</v>
      </c>
    </row>
    <row r="2303" spans="1:12" x14ac:dyDescent="0.2">
      <c r="A2303" t="s">
        <v>870</v>
      </c>
      <c r="B2303" t="str">
        <f>VLOOKUP(Table2[[#This Row],[Metabolite ID]],Table18[],2,FALSE)</f>
        <v>Cholesteryl esters in very small VLDL</v>
      </c>
      <c r="C2303">
        <v>1</v>
      </c>
      <c r="D2303">
        <v>55520864</v>
      </c>
      <c r="E2303" t="s">
        <v>4039</v>
      </c>
      <c r="F2303" t="s">
        <v>892</v>
      </c>
      <c r="G2303" t="s">
        <v>893</v>
      </c>
      <c r="H2303">
        <v>0.190693</v>
      </c>
      <c r="I2303">
        <v>-5.6779000000000003E-2</v>
      </c>
      <c r="J2303">
        <v>9.0807500000000003E-3</v>
      </c>
      <c r="K2303" s="6">
        <v>3E-10</v>
      </c>
      <c r="L2303">
        <v>37359</v>
      </c>
    </row>
    <row r="2304" spans="1:12" x14ac:dyDescent="0.2">
      <c r="A2304" t="s">
        <v>758</v>
      </c>
      <c r="B2304" t="str">
        <f>VLOOKUP(Table2[[#This Row],[Metabolite ID]],Table18[],2,FALSE)</f>
        <v>Average diameter for HDL particles</v>
      </c>
      <c r="C2304">
        <v>11</v>
      </c>
      <c r="D2304">
        <v>47270255</v>
      </c>
      <c r="E2304" t="s">
        <v>1001</v>
      </c>
      <c r="F2304" t="s">
        <v>894</v>
      </c>
      <c r="G2304" t="s">
        <v>895</v>
      </c>
      <c r="H2304">
        <v>0.69767199999999996</v>
      </c>
      <c r="I2304">
        <v>-4.6040600000000001E-2</v>
      </c>
      <c r="J2304">
        <v>7.5884500000000001E-3</v>
      </c>
      <c r="K2304" s="6">
        <v>3.1000000000000002E-10</v>
      </c>
      <c r="L2304">
        <v>37359</v>
      </c>
    </row>
    <row r="2305" spans="1:12" x14ac:dyDescent="0.2">
      <c r="A2305" t="s">
        <v>812</v>
      </c>
      <c r="B2305" t="str">
        <f>VLOOKUP(Table2[[#This Row],[Metabolite ID]],Table18[],2,FALSE)</f>
        <v>Free cholesterol in medium VLDL</v>
      </c>
      <c r="C2305">
        <v>6</v>
      </c>
      <c r="D2305">
        <v>161659369</v>
      </c>
      <c r="E2305" t="s">
        <v>1040</v>
      </c>
      <c r="F2305" t="s">
        <v>894</v>
      </c>
      <c r="G2305" t="s">
        <v>893</v>
      </c>
      <c r="H2305">
        <v>0.984483</v>
      </c>
      <c r="I2305">
        <v>0.18748799999999999</v>
      </c>
      <c r="J2305">
        <v>2.97661E-2</v>
      </c>
      <c r="K2305" s="6">
        <v>3.1000000000000002E-10</v>
      </c>
      <c r="L2305">
        <v>37359</v>
      </c>
    </row>
    <row r="2306" spans="1:12" x14ac:dyDescent="0.2">
      <c r="A2306" t="s">
        <v>852</v>
      </c>
      <c r="B2306" t="str">
        <f>VLOOKUP(Table2[[#This Row],[Metabolite ID]],Table18[],2,FALSE)</f>
        <v>VLDL cholesterol</v>
      </c>
      <c r="C2306">
        <v>19</v>
      </c>
      <c r="D2306">
        <v>11231203</v>
      </c>
      <c r="E2306" t="s">
        <v>1096</v>
      </c>
      <c r="F2306" t="s">
        <v>893</v>
      </c>
      <c r="G2306" t="s">
        <v>892</v>
      </c>
      <c r="H2306">
        <v>0.98654699999999995</v>
      </c>
      <c r="I2306">
        <v>0.18997600000000001</v>
      </c>
      <c r="J2306">
        <v>3.0800000000000001E-2</v>
      </c>
      <c r="K2306" s="6">
        <v>3.1000000000000002E-10</v>
      </c>
      <c r="L2306">
        <v>37359</v>
      </c>
    </row>
    <row r="2307" spans="1:12" x14ac:dyDescent="0.2">
      <c r="A2307" t="s">
        <v>787</v>
      </c>
      <c r="B2307" t="str">
        <f>VLOOKUP(Table2[[#This Row],[Metabolite ID]],Table18[],2,FALSE)</f>
        <v>Triglycerides in large LDL</v>
      </c>
      <c r="C2307">
        <v>15</v>
      </c>
      <c r="D2307">
        <v>43360509</v>
      </c>
      <c r="E2307" t="s">
        <v>1049</v>
      </c>
      <c r="F2307" t="s">
        <v>1048</v>
      </c>
      <c r="G2307" t="s">
        <v>894</v>
      </c>
      <c r="H2307">
        <v>0.97171700000000005</v>
      </c>
      <c r="I2307">
        <v>-0.13827700000000001</v>
      </c>
      <c r="J2307">
        <v>2.2468200000000001E-2</v>
      </c>
      <c r="K2307" s="6">
        <v>3.1999999999999998E-10</v>
      </c>
      <c r="L2307">
        <v>37359</v>
      </c>
    </row>
    <row r="2308" spans="1:12" x14ac:dyDescent="0.2">
      <c r="A2308" t="s">
        <v>843</v>
      </c>
      <c r="B2308" t="str">
        <f>VLOOKUP(Table2[[#This Row],[Metabolite ID]],Table18[],2,FALSE)</f>
        <v>Concentration of small VLDL particles</v>
      </c>
      <c r="C2308">
        <v>5</v>
      </c>
      <c r="D2308">
        <v>55861894</v>
      </c>
      <c r="E2308" t="s">
        <v>1028</v>
      </c>
      <c r="F2308" t="s">
        <v>893</v>
      </c>
      <c r="G2308" t="s">
        <v>892</v>
      </c>
      <c r="H2308">
        <v>0.80089999999999995</v>
      </c>
      <c r="I2308">
        <v>-5.5224700000000002E-2</v>
      </c>
      <c r="J2308">
        <v>8.8511700000000002E-3</v>
      </c>
      <c r="K2308" s="6">
        <v>3.1999999999999998E-10</v>
      </c>
      <c r="L2308">
        <v>37359</v>
      </c>
    </row>
    <row r="2309" spans="1:12" x14ac:dyDescent="0.2">
      <c r="A2309" t="s">
        <v>750</v>
      </c>
      <c r="B2309" t="str">
        <f>VLOOKUP(Table2[[#This Row],[Metabolite ID]],Table18[],2,FALSE)</f>
        <v>Omega-3 fatty acids</v>
      </c>
      <c r="C2309">
        <v>4</v>
      </c>
      <c r="D2309">
        <v>69319421</v>
      </c>
      <c r="E2309" t="s">
        <v>4040</v>
      </c>
      <c r="F2309" t="s">
        <v>892</v>
      </c>
      <c r="G2309" t="s">
        <v>893</v>
      </c>
      <c r="H2309">
        <v>0.67352699999999999</v>
      </c>
      <c r="I2309">
        <v>-4.7181599999999997E-2</v>
      </c>
      <c r="J2309">
        <v>7.67288E-3</v>
      </c>
      <c r="K2309" s="6">
        <v>3.4000000000000001E-10</v>
      </c>
      <c r="L2309">
        <v>37359</v>
      </c>
    </row>
    <row r="2310" spans="1:12" x14ac:dyDescent="0.2">
      <c r="A2310" t="s">
        <v>829</v>
      </c>
      <c r="B2310" t="str">
        <f>VLOOKUP(Table2[[#This Row],[Metabolite ID]],Table18[],2,FALSE)</f>
        <v>Phospholipids in small HDL</v>
      </c>
      <c r="C2310">
        <v>1</v>
      </c>
      <c r="D2310">
        <v>55505647</v>
      </c>
      <c r="E2310" t="s">
        <v>976</v>
      </c>
      <c r="F2310" t="s">
        <v>893</v>
      </c>
      <c r="G2310" t="s">
        <v>895</v>
      </c>
      <c r="H2310">
        <v>0.98227699999999996</v>
      </c>
      <c r="I2310">
        <v>-0.166433</v>
      </c>
      <c r="J2310">
        <v>2.6837900000000001E-2</v>
      </c>
      <c r="K2310" s="6">
        <v>3.4000000000000001E-10</v>
      </c>
      <c r="L2310">
        <v>37359</v>
      </c>
    </row>
    <row r="2311" spans="1:12" x14ac:dyDescent="0.2">
      <c r="A2311" t="s">
        <v>850</v>
      </c>
      <c r="B2311" t="str">
        <f>VLOOKUP(Table2[[#This Row],[Metabolite ID]],Table18[],2,FALSE)</f>
        <v>Degree of unsaturation</v>
      </c>
      <c r="C2311">
        <v>11</v>
      </c>
      <c r="D2311">
        <v>61713495</v>
      </c>
      <c r="E2311" t="s">
        <v>4041</v>
      </c>
      <c r="F2311" t="s">
        <v>893</v>
      </c>
      <c r="G2311" t="s">
        <v>894</v>
      </c>
      <c r="H2311">
        <v>0.96913400000000005</v>
      </c>
      <c r="I2311">
        <v>0.12986800000000001</v>
      </c>
      <c r="J2311">
        <v>2.04598E-2</v>
      </c>
      <c r="K2311" s="6">
        <v>3.4000000000000001E-10</v>
      </c>
      <c r="L2311">
        <v>37359</v>
      </c>
    </row>
    <row r="2312" spans="1:12" x14ac:dyDescent="0.2">
      <c r="A2312" t="s">
        <v>856</v>
      </c>
      <c r="B2312" t="str">
        <f>VLOOKUP(Table2[[#This Row],[Metabolite ID]],Table18[],2,FALSE)</f>
        <v>Cholesteryl esters in very large HDL</v>
      </c>
      <c r="C2312">
        <v>17</v>
      </c>
      <c r="D2312">
        <v>41926126</v>
      </c>
      <c r="E2312" t="s">
        <v>1012</v>
      </c>
      <c r="F2312" t="s">
        <v>894</v>
      </c>
      <c r="G2312" t="s">
        <v>895</v>
      </c>
      <c r="H2312">
        <v>0.96820499999999998</v>
      </c>
      <c r="I2312">
        <v>0.122595</v>
      </c>
      <c r="J2312">
        <v>2.01981E-2</v>
      </c>
      <c r="K2312" s="6">
        <v>3.4000000000000001E-10</v>
      </c>
      <c r="L2312">
        <v>37359</v>
      </c>
    </row>
    <row r="2313" spans="1:12" x14ac:dyDescent="0.2">
      <c r="A2313" t="s">
        <v>863</v>
      </c>
      <c r="B2313" t="str">
        <f>VLOOKUP(Table2[[#This Row],[Metabolite ID]],Table18[],2,FALSE)</f>
        <v>Cholesteryl esters in very large VLDL</v>
      </c>
      <c r="C2313">
        <v>7</v>
      </c>
      <c r="D2313">
        <v>73020301</v>
      </c>
      <c r="E2313" t="s">
        <v>1042</v>
      </c>
      <c r="F2313" t="s">
        <v>895</v>
      </c>
      <c r="G2313" t="s">
        <v>894</v>
      </c>
      <c r="H2313">
        <v>4.3941899999999999E-2</v>
      </c>
      <c r="I2313">
        <v>0.105158</v>
      </c>
      <c r="J2313">
        <v>1.7274999999999999E-2</v>
      </c>
      <c r="K2313" s="6">
        <v>3.4000000000000001E-10</v>
      </c>
      <c r="L2313">
        <v>37359</v>
      </c>
    </row>
    <row r="2314" spans="1:12" x14ac:dyDescent="0.2">
      <c r="A2314" t="s">
        <v>875</v>
      </c>
      <c r="B2314" t="str">
        <f>VLOOKUP(Table2[[#This Row],[Metabolite ID]],Table18[],2,FALSE)</f>
        <v>Triglycerides in very small VLDL</v>
      </c>
      <c r="C2314">
        <v>5</v>
      </c>
      <c r="D2314">
        <v>55861894</v>
      </c>
      <c r="E2314" t="s">
        <v>1028</v>
      </c>
      <c r="F2314" t="s">
        <v>893</v>
      </c>
      <c r="G2314" t="s">
        <v>892</v>
      </c>
      <c r="H2314">
        <v>0.80089999999999995</v>
      </c>
      <c r="I2314">
        <v>-5.5320300000000003E-2</v>
      </c>
      <c r="J2314">
        <v>8.8539900000000008E-3</v>
      </c>
      <c r="K2314" s="6">
        <v>3.4000000000000001E-10</v>
      </c>
      <c r="L2314">
        <v>37359</v>
      </c>
    </row>
    <row r="2315" spans="1:12" x14ac:dyDescent="0.2">
      <c r="A2315" t="s">
        <v>845</v>
      </c>
      <c r="B2315" t="str">
        <f>VLOOKUP(Table2[[#This Row],[Metabolite ID]],Table18[],2,FALSE)</f>
        <v>Triglycerides in small VLDL</v>
      </c>
      <c r="C2315">
        <v>15</v>
      </c>
      <c r="D2315">
        <v>58722590</v>
      </c>
      <c r="E2315" t="s">
        <v>1082</v>
      </c>
      <c r="F2315" t="s">
        <v>893</v>
      </c>
      <c r="G2315" t="s">
        <v>1081</v>
      </c>
      <c r="H2315">
        <v>0.790829</v>
      </c>
      <c r="I2315">
        <v>-5.1852500000000003E-2</v>
      </c>
      <c r="J2315">
        <v>8.6366900000000007E-3</v>
      </c>
      <c r="K2315" s="6">
        <v>3.4999999999999998E-10</v>
      </c>
      <c r="L2315">
        <v>37359</v>
      </c>
    </row>
    <row r="2316" spans="1:12" x14ac:dyDescent="0.2">
      <c r="A2316" t="s">
        <v>867</v>
      </c>
      <c r="B2316" t="str">
        <f>VLOOKUP(Table2[[#This Row],[Metabolite ID]],Table18[],2,FALSE)</f>
        <v>Phospholipids in very large VLDL</v>
      </c>
      <c r="C2316">
        <v>6</v>
      </c>
      <c r="D2316">
        <v>161081800</v>
      </c>
      <c r="E2316" t="s">
        <v>3963</v>
      </c>
      <c r="F2316" t="s">
        <v>894</v>
      </c>
      <c r="G2316" t="s">
        <v>1060</v>
      </c>
      <c r="H2316">
        <v>0.89510999999999996</v>
      </c>
      <c r="I2316">
        <v>-8.0048499999999995E-2</v>
      </c>
      <c r="J2316">
        <v>1.28416E-2</v>
      </c>
      <c r="K2316" s="6">
        <v>3.4999999999999998E-10</v>
      </c>
      <c r="L2316">
        <v>37359</v>
      </c>
    </row>
    <row r="2317" spans="1:12" x14ac:dyDescent="0.2">
      <c r="A2317" t="s">
        <v>746</v>
      </c>
      <c r="B2317" t="str">
        <f>VLOOKUP(Table2[[#This Row],[Metabolite ID]],Table18[],2,FALSE)</f>
        <v>Apolipoprotein B</v>
      </c>
      <c r="C2317">
        <v>9</v>
      </c>
      <c r="D2317">
        <v>136149709</v>
      </c>
      <c r="E2317" t="s">
        <v>3954</v>
      </c>
      <c r="F2317" t="s">
        <v>3955</v>
      </c>
      <c r="G2317" t="s">
        <v>892</v>
      </c>
      <c r="H2317">
        <v>0.83242799999999995</v>
      </c>
      <c r="I2317">
        <v>-5.9698800000000003E-2</v>
      </c>
      <c r="J2317">
        <v>9.3831599999999998E-3</v>
      </c>
      <c r="K2317" s="6">
        <v>3.6E-10</v>
      </c>
      <c r="L2317">
        <v>37359</v>
      </c>
    </row>
    <row r="2318" spans="1:12" x14ac:dyDescent="0.2">
      <c r="A2318" t="s">
        <v>789</v>
      </c>
      <c r="B2318" t="str">
        <f>VLOOKUP(Table2[[#This Row],[Metabolite ID]],Table18[],2,FALSE)</f>
        <v>Cholesteryl esters in large VLDL</v>
      </c>
      <c r="C2318">
        <v>5</v>
      </c>
      <c r="D2318">
        <v>156399950</v>
      </c>
      <c r="E2318" t="s">
        <v>1029</v>
      </c>
      <c r="F2318" t="s">
        <v>892</v>
      </c>
      <c r="G2318" t="s">
        <v>893</v>
      </c>
      <c r="H2318">
        <v>0.36324899999999999</v>
      </c>
      <c r="I2318">
        <v>-4.4786699999999999E-2</v>
      </c>
      <c r="J2318">
        <v>7.2904199999999997E-3</v>
      </c>
      <c r="K2318" s="6">
        <v>3.6E-10</v>
      </c>
      <c r="L2318">
        <v>37359</v>
      </c>
    </row>
    <row r="2319" spans="1:12" x14ac:dyDescent="0.2">
      <c r="A2319" t="s">
        <v>811</v>
      </c>
      <c r="B2319" t="str">
        <f>VLOOKUP(Table2[[#This Row],[Metabolite ID]],Table18[],2,FALSE)</f>
        <v>Cholesteryl esters in medium VLDL</v>
      </c>
      <c r="C2319">
        <v>8</v>
      </c>
      <c r="D2319">
        <v>19813529</v>
      </c>
      <c r="E2319" t="s">
        <v>994</v>
      </c>
      <c r="F2319" t="s">
        <v>892</v>
      </c>
      <c r="G2319" t="s">
        <v>893</v>
      </c>
      <c r="H2319">
        <v>0.98156200000000005</v>
      </c>
      <c r="I2319">
        <v>-0.16539499999999999</v>
      </c>
      <c r="J2319">
        <v>2.62679E-2</v>
      </c>
      <c r="K2319" s="6">
        <v>3.6E-10</v>
      </c>
      <c r="L2319">
        <v>37359</v>
      </c>
    </row>
    <row r="2320" spans="1:12" x14ac:dyDescent="0.2">
      <c r="A2320" t="s">
        <v>823</v>
      </c>
      <c r="B2320" t="str">
        <f>VLOOKUP(Table2[[#This Row],[Metabolite ID]],Table18[],2,FALSE)</f>
        <v>Saturated fatty acids</v>
      </c>
      <c r="C2320">
        <v>7</v>
      </c>
      <c r="D2320">
        <v>73019074</v>
      </c>
      <c r="E2320" t="s">
        <v>3960</v>
      </c>
      <c r="F2320" t="s">
        <v>895</v>
      </c>
      <c r="G2320" t="s">
        <v>894</v>
      </c>
      <c r="H2320">
        <v>4.3818099999999999E-2</v>
      </c>
      <c r="I2320">
        <v>0.106823</v>
      </c>
      <c r="J2320">
        <v>1.7261700000000001E-2</v>
      </c>
      <c r="K2320" s="6">
        <v>3.6E-10</v>
      </c>
      <c r="L2320">
        <v>37359</v>
      </c>
    </row>
    <row r="2321" spans="1:12" x14ac:dyDescent="0.2">
      <c r="A2321" t="s">
        <v>867</v>
      </c>
      <c r="B2321" t="str">
        <f>VLOOKUP(Table2[[#This Row],[Metabolite ID]],Table18[],2,FALSE)</f>
        <v>Phospholipids in very large VLDL</v>
      </c>
      <c r="C2321">
        <v>6</v>
      </c>
      <c r="D2321">
        <v>160625299</v>
      </c>
      <c r="E2321" t="s">
        <v>1034</v>
      </c>
      <c r="F2321" t="s">
        <v>894</v>
      </c>
      <c r="G2321" t="s">
        <v>895</v>
      </c>
      <c r="H2321">
        <v>0.98946100000000003</v>
      </c>
      <c r="I2321">
        <v>0.230625</v>
      </c>
      <c r="J2321">
        <v>3.6638299999999999E-2</v>
      </c>
      <c r="K2321" s="6">
        <v>3.6E-10</v>
      </c>
      <c r="L2321">
        <v>37359</v>
      </c>
    </row>
    <row r="2322" spans="1:12" x14ac:dyDescent="0.2">
      <c r="A2322" t="s">
        <v>750</v>
      </c>
      <c r="B2322" t="str">
        <f>VLOOKUP(Table2[[#This Row],[Metabolite ID]],Table18[],2,FALSE)</f>
        <v>Omega-3 fatty acids</v>
      </c>
      <c r="C2322">
        <v>7</v>
      </c>
      <c r="D2322">
        <v>73019074</v>
      </c>
      <c r="E2322" t="s">
        <v>3960</v>
      </c>
      <c r="F2322" t="s">
        <v>895</v>
      </c>
      <c r="G2322" t="s">
        <v>894</v>
      </c>
      <c r="H2322">
        <v>4.3799200000000003E-2</v>
      </c>
      <c r="I2322">
        <v>0.104633</v>
      </c>
      <c r="J2322">
        <v>1.72316E-2</v>
      </c>
      <c r="K2322" s="6">
        <v>3.7000000000000001E-10</v>
      </c>
      <c r="L2322">
        <v>37359</v>
      </c>
    </row>
    <row r="2323" spans="1:12" x14ac:dyDescent="0.2">
      <c r="A2323" t="s">
        <v>758</v>
      </c>
      <c r="B2323" t="str">
        <f>VLOOKUP(Table2[[#This Row],[Metabolite ID]],Table18[],2,FALSE)</f>
        <v>Average diameter for HDL particles</v>
      </c>
      <c r="C2323">
        <v>8</v>
      </c>
      <c r="D2323">
        <v>19769199</v>
      </c>
      <c r="E2323" t="s">
        <v>4042</v>
      </c>
      <c r="F2323" t="s">
        <v>893</v>
      </c>
      <c r="G2323" t="s">
        <v>892</v>
      </c>
      <c r="H2323">
        <v>0.98536199999999996</v>
      </c>
      <c r="I2323">
        <v>0.18271699999999999</v>
      </c>
      <c r="J2323">
        <v>2.9416399999999999E-2</v>
      </c>
      <c r="K2323" s="6">
        <v>3.7000000000000001E-10</v>
      </c>
      <c r="L2323">
        <v>37359</v>
      </c>
    </row>
    <row r="2324" spans="1:12" x14ac:dyDescent="0.2">
      <c r="A2324" t="s">
        <v>778</v>
      </c>
      <c r="B2324" t="str">
        <f>VLOOKUP(Table2[[#This Row],[Metabolite ID]],Table18[],2,FALSE)</f>
        <v>Concentration of large HDL particles</v>
      </c>
      <c r="C2324">
        <v>5</v>
      </c>
      <c r="D2324">
        <v>55861894</v>
      </c>
      <c r="E2324" t="s">
        <v>1028</v>
      </c>
      <c r="F2324" t="s">
        <v>893</v>
      </c>
      <c r="G2324" t="s">
        <v>892</v>
      </c>
      <c r="H2324">
        <v>0.80089999999999995</v>
      </c>
      <c r="I2324">
        <v>5.59582E-2</v>
      </c>
      <c r="J2324">
        <v>8.8572000000000008E-3</v>
      </c>
      <c r="K2324" s="6">
        <v>3.7000000000000001E-10</v>
      </c>
      <c r="L2324">
        <v>37359</v>
      </c>
    </row>
    <row r="2325" spans="1:12" x14ac:dyDescent="0.2">
      <c r="A2325" t="s">
        <v>789</v>
      </c>
      <c r="B2325" t="str">
        <f>VLOOKUP(Table2[[#This Row],[Metabolite ID]],Table18[],2,FALSE)</f>
        <v>Cholesteryl esters in large VLDL</v>
      </c>
      <c r="C2325">
        <v>2</v>
      </c>
      <c r="D2325">
        <v>165528624</v>
      </c>
      <c r="E2325" t="s">
        <v>1026</v>
      </c>
      <c r="F2325" t="s">
        <v>893</v>
      </c>
      <c r="G2325" t="s">
        <v>895</v>
      </c>
      <c r="H2325">
        <v>0.60858299999999999</v>
      </c>
      <c r="I2325">
        <v>4.6286000000000001E-2</v>
      </c>
      <c r="J2325">
        <v>7.16418E-3</v>
      </c>
      <c r="K2325" s="6">
        <v>3.7000000000000001E-10</v>
      </c>
      <c r="L2325">
        <v>37359</v>
      </c>
    </row>
    <row r="2326" spans="1:12" x14ac:dyDescent="0.2">
      <c r="A2326" t="s">
        <v>848</v>
      </c>
      <c r="B2326" t="str">
        <f>VLOOKUP(Table2[[#This Row],[Metabolite ID]],Table18[],2,FALSE)</f>
        <v>Phosphoglycerides</v>
      </c>
      <c r="C2326">
        <v>16</v>
      </c>
      <c r="D2326">
        <v>57010486</v>
      </c>
      <c r="E2326" t="s">
        <v>1009</v>
      </c>
      <c r="F2326" t="s">
        <v>894</v>
      </c>
      <c r="G2326" t="s">
        <v>895</v>
      </c>
      <c r="H2326">
        <v>0.94573099999999999</v>
      </c>
      <c r="I2326">
        <v>0.100006</v>
      </c>
      <c r="J2326">
        <v>1.6404499999999999E-2</v>
      </c>
      <c r="K2326" s="6">
        <v>3.7000000000000001E-10</v>
      </c>
      <c r="L2326">
        <v>37359</v>
      </c>
    </row>
    <row r="2327" spans="1:12" x14ac:dyDescent="0.2">
      <c r="A2327" t="s">
        <v>865</v>
      </c>
      <c r="B2327" t="str">
        <f>VLOOKUP(Table2[[#This Row],[Metabolite ID]],Table18[],2,FALSE)</f>
        <v>Total lipids in very large VLDL</v>
      </c>
      <c r="C2327">
        <v>6</v>
      </c>
      <c r="D2327">
        <v>160625299</v>
      </c>
      <c r="E2327" t="s">
        <v>1034</v>
      </c>
      <c r="F2327" t="s">
        <v>894</v>
      </c>
      <c r="G2327" t="s">
        <v>895</v>
      </c>
      <c r="H2327">
        <v>0.98946100000000003</v>
      </c>
      <c r="I2327">
        <v>0.23120499999999999</v>
      </c>
      <c r="J2327">
        <v>3.6640199999999998E-2</v>
      </c>
      <c r="K2327" s="6">
        <v>3.7000000000000001E-10</v>
      </c>
      <c r="L2327">
        <v>37359</v>
      </c>
    </row>
    <row r="2328" spans="1:12" x14ac:dyDescent="0.2">
      <c r="A2328" t="s">
        <v>872</v>
      </c>
      <c r="B2328" t="str">
        <f>VLOOKUP(Table2[[#This Row],[Metabolite ID]],Table18[],2,FALSE)</f>
        <v>Total lipids in very small VLDL</v>
      </c>
      <c r="C2328">
        <v>19</v>
      </c>
      <c r="D2328">
        <v>45148305</v>
      </c>
      <c r="E2328" t="s">
        <v>3958</v>
      </c>
      <c r="F2328" t="s">
        <v>1020</v>
      </c>
      <c r="G2328" t="s">
        <v>895</v>
      </c>
      <c r="H2328">
        <v>0.95216500000000004</v>
      </c>
      <c r="I2328">
        <v>0.103071</v>
      </c>
      <c r="J2328">
        <v>1.6384200000000002E-2</v>
      </c>
      <c r="K2328" s="6">
        <v>3.7000000000000001E-10</v>
      </c>
      <c r="L2328">
        <v>37359</v>
      </c>
    </row>
    <row r="2329" spans="1:12" x14ac:dyDescent="0.2">
      <c r="A2329" t="s">
        <v>879</v>
      </c>
      <c r="B2329" t="str">
        <f>VLOOKUP(Table2[[#This Row],[Metabolite ID]],Table18[],2,FALSE)</f>
        <v>Total lipids in chylomicrons and extremely large VLDL</v>
      </c>
      <c r="C2329">
        <v>11</v>
      </c>
      <c r="D2329">
        <v>116982312</v>
      </c>
      <c r="E2329" t="s">
        <v>4000</v>
      </c>
      <c r="F2329" t="s">
        <v>895</v>
      </c>
      <c r="G2329" t="s">
        <v>892</v>
      </c>
      <c r="H2329">
        <v>0.98922500000000002</v>
      </c>
      <c r="I2329">
        <v>-0.248691</v>
      </c>
      <c r="J2329">
        <v>3.9041699999999999E-2</v>
      </c>
      <c r="K2329" s="6">
        <v>3.7000000000000001E-10</v>
      </c>
      <c r="L2329">
        <v>37359</v>
      </c>
    </row>
    <row r="2330" spans="1:12" x14ac:dyDescent="0.2">
      <c r="A2330" t="s">
        <v>774</v>
      </c>
      <c r="B2330" t="str">
        <f>VLOOKUP(Table2[[#This Row],[Metabolite ID]],Table18[],2,FALSE)</f>
        <v>Cholesterol in large HDL</v>
      </c>
      <c r="C2330">
        <v>6</v>
      </c>
      <c r="D2330">
        <v>43757082</v>
      </c>
      <c r="E2330" t="s">
        <v>1030</v>
      </c>
      <c r="F2330" t="s">
        <v>895</v>
      </c>
      <c r="G2330" t="s">
        <v>892</v>
      </c>
      <c r="H2330">
        <v>0.49925900000000001</v>
      </c>
      <c r="I2330">
        <v>4.3651599999999999E-2</v>
      </c>
      <c r="J2330">
        <v>6.96425E-3</v>
      </c>
      <c r="K2330" s="6">
        <v>3.7999999999999998E-10</v>
      </c>
      <c r="L2330">
        <v>37359</v>
      </c>
    </row>
    <row r="2331" spans="1:12" x14ac:dyDescent="0.2">
      <c r="A2331" t="s">
        <v>801</v>
      </c>
      <c r="B2331" t="str">
        <f>VLOOKUP(Table2[[#This Row],[Metabolite ID]],Table18[],2,FALSE)</f>
        <v>Triglycerides in medium HDL</v>
      </c>
      <c r="C2331">
        <v>7</v>
      </c>
      <c r="D2331">
        <v>73019074</v>
      </c>
      <c r="E2331" t="s">
        <v>3960</v>
      </c>
      <c r="F2331" t="s">
        <v>895</v>
      </c>
      <c r="G2331" t="s">
        <v>894</v>
      </c>
      <c r="H2331">
        <v>4.3807600000000002E-2</v>
      </c>
      <c r="I2331">
        <v>0.103815</v>
      </c>
      <c r="J2331">
        <v>1.7157499999999999E-2</v>
      </c>
      <c r="K2331" s="6">
        <v>3.7999999999999998E-10</v>
      </c>
      <c r="L2331">
        <v>37359</v>
      </c>
    </row>
    <row r="2332" spans="1:12" x14ac:dyDescent="0.2">
      <c r="A2332" t="s">
        <v>823</v>
      </c>
      <c r="B2332" t="str">
        <f>VLOOKUP(Table2[[#This Row],[Metabolite ID]],Table18[],2,FALSE)</f>
        <v>Saturated fatty acids</v>
      </c>
      <c r="C2332">
        <v>5</v>
      </c>
      <c r="D2332">
        <v>156443066</v>
      </c>
      <c r="E2332" t="s">
        <v>4004</v>
      </c>
      <c r="F2332" t="s">
        <v>892</v>
      </c>
      <c r="G2332" t="s">
        <v>893</v>
      </c>
      <c r="H2332">
        <v>0.355294</v>
      </c>
      <c r="I2332">
        <v>-4.6611100000000003E-2</v>
      </c>
      <c r="J2332">
        <v>7.3977299999999999E-3</v>
      </c>
      <c r="K2332" s="6">
        <v>3.7999999999999998E-10</v>
      </c>
      <c r="L2332">
        <v>37359</v>
      </c>
    </row>
    <row r="2333" spans="1:12" x14ac:dyDescent="0.2">
      <c r="A2333" t="s">
        <v>839</v>
      </c>
      <c r="B2333" t="str">
        <f>VLOOKUP(Table2[[#This Row],[Metabolite ID]],Table18[],2,FALSE)</f>
        <v>Cholesterol in small VLDL</v>
      </c>
      <c r="C2333">
        <v>20</v>
      </c>
      <c r="D2333">
        <v>39165692</v>
      </c>
      <c r="E2333" t="s">
        <v>1097</v>
      </c>
      <c r="F2333" t="s">
        <v>893</v>
      </c>
      <c r="G2333" t="s">
        <v>892</v>
      </c>
      <c r="H2333">
        <v>0.96575100000000003</v>
      </c>
      <c r="I2333">
        <v>-0.123684</v>
      </c>
      <c r="J2333">
        <v>1.9746E-2</v>
      </c>
      <c r="K2333" s="6">
        <v>3.7999999999999998E-10</v>
      </c>
      <c r="L2333">
        <v>37359</v>
      </c>
    </row>
    <row r="2334" spans="1:12" x14ac:dyDescent="0.2">
      <c r="A2334" t="s">
        <v>859</v>
      </c>
      <c r="B2334" t="str">
        <f>VLOOKUP(Table2[[#This Row],[Metabolite ID]],Table18[],2,FALSE)</f>
        <v>Concentration of very large HDL particles</v>
      </c>
      <c r="C2334">
        <v>7</v>
      </c>
      <c r="D2334">
        <v>72916687</v>
      </c>
      <c r="E2334" t="s">
        <v>993</v>
      </c>
      <c r="F2334" t="s">
        <v>992</v>
      </c>
      <c r="G2334" t="s">
        <v>894</v>
      </c>
      <c r="H2334">
        <v>0.87659600000000004</v>
      </c>
      <c r="I2334">
        <v>-6.5551200000000004E-2</v>
      </c>
      <c r="J2334">
        <v>1.0666500000000001E-2</v>
      </c>
      <c r="K2334" s="6">
        <v>3.7999999999999998E-10</v>
      </c>
      <c r="L2334">
        <v>37359</v>
      </c>
    </row>
    <row r="2335" spans="1:12" x14ac:dyDescent="0.2">
      <c r="A2335" t="s">
        <v>880</v>
      </c>
      <c r="B2335" t="str">
        <f>VLOOKUP(Table2[[#This Row],[Metabolite ID]],Table18[],2,FALSE)</f>
        <v>Concentration of chylomicrons and extremely large VLDL particles</v>
      </c>
      <c r="C2335">
        <v>11</v>
      </c>
      <c r="D2335">
        <v>116982312</v>
      </c>
      <c r="E2335" t="s">
        <v>4000</v>
      </c>
      <c r="F2335" t="s">
        <v>895</v>
      </c>
      <c r="G2335" t="s">
        <v>892</v>
      </c>
      <c r="H2335">
        <v>0.98922500000000002</v>
      </c>
      <c r="I2335">
        <v>-0.248366</v>
      </c>
      <c r="J2335">
        <v>3.9042100000000003E-2</v>
      </c>
      <c r="K2335" s="6">
        <v>3.7999999999999998E-10</v>
      </c>
      <c r="L2335">
        <v>37359</v>
      </c>
    </row>
    <row r="2336" spans="1:12" x14ac:dyDescent="0.2">
      <c r="A2336" t="s">
        <v>882</v>
      </c>
      <c r="B2336" t="str">
        <f>VLOOKUP(Table2[[#This Row],[Metabolite ID]],Table18[],2,FALSE)</f>
        <v>Triglycerides in chylomicrons and extremely large VLDL</v>
      </c>
      <c r="C2336">
        <v>7</v>
      </c>
      <c r="D2336">
        <v>73019074</v>
      </c>
      <c r="E2336" t="s">
        <v>3960</v>
      </c>
      <c r="F2336" t="s">
        <v>895</v>
      </c>
      <c r="G2336" t="s">
        <v>894</v>
      </c>
      <c r="H2336">
        <v>4.3806100000000001E-2</v>
      </c>
      <c r="I2336">
        <v>0.10460899999999999</v>
      </c>
      <c r="J2336">
        <v>1.7176400000000001E-2</v>
      </c>
      <c r="K2336" s="6">
        <v>3.7999999999999998E-10</v>
      </c>
      <c r="L2336">
        <v>37359</v>
      </c>
    </row>
    <row r="2337" spans="1:12" x14ac:dyDescent="0.2">
      <c r="A2337" t="s">
        <v>775</v>
      </c>
      <c r="B2337" t="str">
        <f>VLOOKUP(Table2[[#This Row],[Metabolite ID]],Table18[],2,FALSE)</f>
        <v>Cholesteryl esters in large HDL</v>
      </c>
      <c r="C2337">
        <v>6</v>
      </c>
      <c r="D2337">
        <v>43757082</v>
      </c>
      <c r="E2337" t="s">
        <v>1030</v>
      </c>
      <c r="F2337" t="s">
        <v>895</v>
      </c>
      <c r="G2337" t="s">
        <v>892</v>
      </c>
      <c r="H2337">
        <v>0.49925900000000001</v>
      </c>
      <c r="I2337">
        <v>4.3671300000000003E-2</v>
      </c>
      <c r="J2337">
        <v>6.9650299999999997E-3</v>
      </c>
      <c r="K2337" s="6">
        <v>3.9E-10</v>
      </c>
      <c r="L2337">
        <v>37359</v>
      </c>
    </row>
    <row r="2338" spans="1:12" x14ac:dyDescent="0.2">
      <c r="A2338" t="s">
        <v>860</v>
      </c>
      <c r="B2338" t="str">
        <f>VLOOKUP(Table2[[#This Row],[Metabolite ID]],Table18[],2,FALSE)</f>
        <v>Phospholipids in very large HDL</v>
      </c>
      <c r="C2338">
        <v>6</v>
      </c>
      <c r="D2338">
        <v>43757896</v>
      </c>
      <c r="E2338" t="s">
        <v>2062</v>
      </c>
      <c r="F2338" t="s">
        <v>894</v>
      </c>
      <c r="G2338" t="s">
        <v>892</v>
      </c>
      <c r="H2338">
        <v>0.51841999999999999</v>
      </c>
      <c r="I2338">
        <v>4.3488100000000002E-2</v>
      </c>
      <c r="J2338">
        <v>6.97213E-3</v>
      </c>
      <c r="K2338" s="6">
        <v>3.9E-10</v>
      </c>
      <c r="L2338">
        <v>37359</v>
      </c>
    </row>
    <row r="2339" spans="1:12" x14ac:dyDescent="0.2">
      <c r="A2339" t="s">
        <v>812</v>
      </c>
      <c r="B2339" t="str">
        <f>VLOOKUP(Table2[[#This Row],[Metabolite ID]],Table18[],2,FALSE)</f>
        <v>Free cholesterol in medium VLDL</v>
      </c>
      <c r="C2339">
        <v>5</v>
      </c>
      <c r="D2339">
        <v>55861894</v>
      </c>
      <c r="E2339" t="s">
        <v>1028</v>
      </c>
      <c r="F2339" t="s">
        <v>893</v>
      </c>
      <c r="G2339" t="s">
        <v>892</v>
      </c>
      <c r="H2339">
        <v>0.80089999999999995</v>
      </c>
      <c r="I2339">
        <v>-5.5744099999999998E-2</v>
      </c>
      <c r="J2339">
        <v>8.8616900000000002E-3</v>
      </c>
      <c r="K2339" s="6">
        <v>4.0000000000000001E-10</v>
      </c>
      <c r="L2339">
        <v>37359</v>
      </c>
    </row>
    <row r="2340" spans="1:12" x14ac:dyDescent="0.2">
      <c r="A2340" t="s">
        <v>844</v>
      </c>
      <c r="B2340" t="str">
        <f>VLOOKUP(Table2[[#This Row],[Metabolite ID]],Table18[],2,FALSE)</f>
        <v>Phospholipids in small VLDL</v>
      </c>
      <c r="C2340">
        <v>1</v>
      </c>
      <c r="D2340">
        <v>55505647</v>
      </c>
      <c r="E2340" t="s">
        <v>976</v>
      </c>
      <c r="F2340" t="s">
        <v>893</v>
      </c>
      <c r="G2340" t="s">
        <v>895</v>
      </c>
      <c r="H2340">
        <v>0.98227699999999996</v>
      </c>
      <c r="I2340">
        <v>0.16162000000000001</v>
      </c>
      <c r="J2340">
        <v>2.67382E-2</v>
      </c>
      <c r="K2340" s="6">
        <v>4.0000000000000001E-10</v>
      </c>
      <c r="L2340">
        <v>37359</v>
      </c>
    </row>
    <row r="2341" spans="1:12" x14ac:dyDescent="0.2">
      <c r="A2341" t="s">
        <v>877</v>
      </c>
      <c r="B2341" t="str">
        <f>VLOOKUP(Table2[[#This Row],[Metabolite ID]],Table18[],2,FALSE)</f>
        <v>Cholesteryl esters in chylomicrons and extremely large VLDL</v>
      </c>
      <c r="C2341">
        <v>8</v>
      </c>
      <c r="D2341">
        <v>19889205</v>
      </c>
      <c r="E2341" t="s">
        <v>996</v>
      </c>
      <c r="F2341" t="s">
        <v>892</v>
      </c>
      <c r="G2341" t="s">
        <v>893</v>
      </c>
      <c r="H2341">
        <v>0.972912</v>
      </c>
      <c r="I2341">
        <v>-0.140074</v>
      </c>
      <c r="J2341">
        <v>2.2060099999999999E-2</v>
      </c>
      <c r="K2341" s="6">
        <v>4.0000000000000001E-10</v>
      </c>
      <c r="L2341">
        <v>37359</v>
      </c>
    </row>
    <row r="2342" spans="1:12" x14ac:dyDescent="0.2">
      <c r="A2342" t="s">
        <v>758</v>
      </c>
      <c r="B2342" t="str">
        <f>VLOOKUP(Table2[[#This Row],[Metabolite ID]],Table18[],2,FALSE)</f>
        <v>Average diameter for HDL particles</v>
      </c>
      <c r="C2342">
        <v>19</v>
      </c>
      <c r="D2342">
        <v>45425178</v>
      </c>
      <c r="E2342" t="s">
        <v>3925</v>
      </c>
      <c r="F2342" t="s">
        <v>893</v>
      </c>
      <c r="G2342" t="s">
        <v>892</v>
      </c>
      <c r="H2342">
        <v>0.94558600000000004</v>
      </c>
      <c r="I2342">
        <v>-9.6520099999999998E-2</v>
      </c>
      <c r="J2342">
        <v>1.53747E-2</v>
      </c>
      <c r="K2342" s="6">
        <v>4.0999999999999998E-10</v>
      </c>
      <c r="L2342">
        <v>37359</v>
      </c>
    </row>
    <row r="2343" spans="1:12" x14ac:dyDescent="0.2">
      <c r="A2343" t="s">
        <v>776</v>
      </c>
      <c r="B2343" t="str">
        <f>VLOOKUP(Table2[[#This Row],[Metabolite ID]],Table18[],2,FALSE)</f>
        <v>Free cholesterol in large HDL</v>
      </c>
      <c r="C2343">
        <v>1</v>
      </c>
      <c r="D2343">
        <v>230307222</v>
      </c>
      <c r="E2343" t="s">
        <v>987</v>
      </c>
      <c r="F2343" t="s">
        <v>895</v>
      </c>
      <c r="G2343" t="s">
        <v>893</v>
      </c>
      <c r="H2343">
        <v>0.293713</v>
      </c>
      <c r="I2343">
        <v>-4.8249500000000001E-2</v>
      </c>
      <c r="J2343">
        <v>7.7161299999999999E-3</v>
      </c>
      <c r="K2343" s="6">
        <v>4.0999999999999998E-10</v>
      </c>
      <c r="L2343">
        <v>37359</v>
      </c>
    </row>
    <row r="2344" spans="1:12" x14ac:dyDescent="0.2">
      <c r="A2344" t="s">
        <v>777</v>
      </c>
      <c r="B2344" t="str">
        <f>VLOOKUP(Table2[[#This Row],[Metabolite ID]],Table18[],2,FALSE)</f>
        <v>Total lipids in large HDL</v>
      </c>
      <c r="C2344">
        <v>11</v>
      </c>
      <c r="D2344">
        <v>117042408</v>
      </c>
      <c r="E2344" t="s">
        <v>3995</v>
      </c>
      <c r="F2344" t="s">
        <v>894</v>
      </c>
      <c r="G2344" t="s">
        <v>895</v>
      </c>
      <c r="H2344">
        <v>0.98809800000000003</v>
      </c>
      <c r="I2344">
        <v>-0.20380100000000001</v>
      </c>
      <c r="J2344">
        <v>3.2730700000000001E-2</v>
      </c>
      <c r="K2344" s="6">
        <v>4.0999999999999998E-10</v>
      </c>
      <c r="L2344">
        <v>37359</v>
      </c>
    </row>
    <row r="2345" spans="1:12" x14ac:dyDescent="0.2">
      <c r="A2345" t="s">
        <v>828</v>
      </c>
      <c r="B2345" t="str">
        <f>VLOOKUP(Table2[[#This Row],[Metabolite ID]],Table18[],2,FALSE)</f>
        <v>Concentration of small HDL particles</v>
      </c>
      <c r="C2345">
        <v>20</v>
      </c>
      <c r="D2345">
        <v>44367709</v>
      </c>
      <c r="E2345" t="s">
        <v>972</v>
      </c>
      <c r="F2345" t="s">
        <v>892</v>
      </c>
      <c r="G2345" t="s">
        <v>893</v>
      </c>
      <c r="H2345">
        <v>0.48563699999999999</v>
      </c>
      <c r="I2345">
        <v>4.7132199999999999E-2</v>
      </c>
      <c r="J2345">
        <v>7.5182799999999996E-3</v>
      </c>
      <c r="K2345" s="6">
        <v>4.0999999999999998E-10</v>
      </c>
      <c r="L2345">
        <v>37359</v>
      </c>
    </row>
    <row r="2346" spans="1:12" x14ac:dyDescent="0.2">
      <c r="A2346" t="s">
        <v>876</v>
      </c>
      <c r="B2346" t="str">
        <f>VLOOKUP(Table2[[#This Row],[Metabolite ID]],Table18[],2,FALSE)</f>
        <v>Cholesterol in chylomicrons and extremely large VLDL</v>
      </c>
      <c r="C2346">
        <v>7</v>
      </c>
      <c r="D2346">
        <v>73020301</v>
      </c>
      <c r="E2346" t="s">
        <v>1042</v>
      </c>
      <c r="F2346" t="s">
        <v>895</v>
      </c>
      <c r="G2346" t="s">
        <v>894</v>
      </c>
      <c r="H2346">
        <v>4.3948800000000003E-2</v>
      </c>
      <c r="I2346">
        <v>0.10548200000000001</v>
      </c>
      <c r="J2346">
        <v>1.7272900000000001E-2</v>
      </c>
      <c r="K2346" s="6">
        <v>4.0999999999999998E-10</v>
      </c>
      <c r="L2346">
        <v>37359</v>
      </c>
    </row>
    <row r="2347" spans="1:12" x14ac:dyDescent="0.2">
      <c r="A2347" t="s">
        <v>830</v>
      </c>
      <c r="B2347" t="str">
        <f>VLOOKUP(Table2[[#This Row],[Metabolite ID]],Table18[],2,FALSE)</f>
        <v>Triglycerides in small HDL</v>
      </c>
      <c r="C2347">
        <v>7</v>
      </c>
      <c r="D2347">
        <v>73019074</v>
      </c>
      <c r="E2347" t="s">
        <v>3960</v>
      </c>
      <c r="F2347" t="s">
        <v>895</v>
      </c>
      <c r="G2347" t="s">
        <v>894</v>
      </c>
      <c r="H2347">
        <v>4.3808699999999999E-2</v>
      </c>
      <c r="I2347">
        <v>0.103531</v>
      </c>
      <c r="J2347">
        <v>1.7152799999999999E-2</v>
      </c>
      <c r="K2347" s="6">
        <v>4.2E-10</v>
      </c>
      <c r="L2347">
        <v>37359</v>
      </c>
    </row>
    <row r="2348" spans="1:12" x14ac:dyDescent="0.2">
      <c r="A2348" t="s">
        <v>756</v>
      </c>
      <c r="B2348" t="str">
        <f>VLOOKUP(Table2[[#This Row],[Metabolite ID]],Table18[],2,FALSE)</f>
        <v>Glycoprotein acetyls</v>
      </c>
      <c r="C2348">
        <v>2</v>
      </c>
      <c r="D2348">
        <v>28244926</v>
      </c>
      <c r="E2348" t="s">
        <v>1025</v>
      </c>
      <c r="F2348" t="s">
        <v>893</v>
      </c>
      <c r="G2348" t="s">
        <v>894</v>
      </c>
      <c r="H2348">
        <v>0.88198100000000001</v>
      </c>
      <c r="I2348">
        <v>-6.8342100000000003E-2</v>
      </c>
      <c r="J2348">
        <v>1.08916E-2</v>
      </c>
      <c r="K2348" s="6">
        <v>4.3000000000000001E-10</v>
      </c>
      <c r="L2348">
        <v>37359</v>
      </c>
    </row>
    <row r="2349" spans="1:12" x14ac:dyDescent="0.2">
      <c r="A2349" t="s">
        <v>758</v>
      </c>
      <c r="B2349" t="str">
        <f>VLOOKUP(Table2[[#This Row],[Metabolite ID]],Table18[],2,FALSE)</f>
        <v>Average diameter for HDL particles</v>
      </c>
      <c r="C2349">
        <v>19</v>
      </c>
      <c r="D2349">
        <v>45470914</v>
      </c>
      <c r="E2349" t="s">
        <v>4043</v>
      </c>
      <c r="F2349" t="s">
        <v>1060</v>
      </c>
      <c r="G2349" t="s">
        <v>894</v>
      </c>
      <c r="H2349">
        <v>0.68119499999999999</v>
      </c>
      <c r="I2349">
        <v>-4.7870900000000001E-2</v>
      </c>
      <c r="J2349">
        <v>7.5547399999999999E-3</v>
      </c>
      <c r="K2349" s="6">
        <v>4.3000000000000001E-10</v>
      </c>
      <c r="L2349">
        <v>37359</v>
      </c>
    </row>
    <row r="2350" spans="1:12" x14ac:dyDescent="0.2">
      <c r="A2350" t="s">
        <v>767</v>
      </c>
      <c r="B2350" t="str">
        <f>VLOOKUP(Table2[[#This Row],[Metabolite ID]],Table18[],2,FALSE)</f>
        <v>Triglycerides in IDL</v>
      </c>
      <c r="C2350">
        <v>6</v>
      </c>
      <c r="D2350">
        <v>160395286</v>
      </c>
      <c r="E2350" t="s">
        <v>1032</v>
      </c>
      <c r="F2350" t="s">
        <v>1031</v>
      </c>
      <c r="G2350" t="s">
        <v>892</v>
      </c>
      <c r="H2350">
        <v>0.90632900000000005</v>
      </c>
      <c r="I2350">
        <v>-7.4181399999999995E-2</v>
      </c>
      <c r="J2350">
        <v>1.2074700000000001E-2</v>
      </c>
      <c r="K2350" s="6">
        <v>4.3000000000000001E-10</v>
      </c>
      <c r="L2350">
        <v>37359</v>
      </c>
    </row>
    <row r="2351" spans="1:12" x14ac:dyDescent="0.2">
      <c r="A2351" t="s">
        <v>816</v>
      </c>
      <c r="B2351" t="str">
        <f>VLOOKUP(Table2[[#This Row],[Metabolite ID]],Table18[],2,FALSE)</f>
        <v>Triglycerides in medium VLDL</v>
      </c>
      <c r="C2351">
        <v>11</v>
      </c>
      <c r="D2351">
        <v>117042408</v>
      </c>
      <c r="E2351" t="s">
        <v>3995</v>
      </c>
      <c r="F2351" t="s">
        <v>894</v>
      </c>
      <c r="G2351" t="s">
        <v>895</v>
      </c>
      <c r="H2351">
        <v>0.98809800000000003</v>
      </c>
      <c r="I2351">
        <v>0.203459</v>
      </c>
      <c r="J2351">
        <v>3.2750300000000003E-2</v>
      </c>
      <c r="K2351" s="6">
        <v>4.3000000000000001E-10</v>
      </c>
      <c r="L2351">
        <v>37359</v>
      </c>
    </row>
    <row r="2352" spans="1:12" x14ac:dyDescent="0.2">
      <c r="A2352" t="s">
        <v>869</v>
      </c>
      <c r="B2352" t="str">
        <f>VLOOKUP(Table2[[#This Row],[Metabolite ID]],Table18[],2,FALSE)</f>
        <v>Cholesterol in very small VLDL</v>
      </c>
      <c r="C2352">
        <v>1</v>
      </c>
      <c r="D2352">
        <v>55521109</v>
      </c>
      <c r="E2352" t="s">
        <v>4044</v>
      </c>
      <c r="F2352" t="s">
        <v>893</v>
      </c>
      <c r="G2352" t="s">
        <v>892</v>
      </c>
      <c r="H2352">
        <v>0.35106199999999999</v>
      </c>
      <c r="I2352">
        <v>-4.62066E-2</v>
      </c>
      <c r="J2352">
        <v>7.3185200000000002E-3</v>
      </c>
      <c r="K2352" s="6">
        <v>4.3000000000000001E-10</v>
      </c>
      <c r="L2352">
        <v>37359</v>
      </c>
    </row>
    <row r="2353" spans="1:12" x14ac:dyDescent="0.2">
      <c r="A2353" t="s">
        <v>839</v>
      </c>
      <c r="B2353" t="str">
        <f>VLOOKUP(Table2[[#This Row],[Metabolite ID]],Table18[],2,FALSE)</f>
        <v>Cholesterol in small VLDL</v>
      </c>
      <c r="C2353">
        <v>7</v>
      </c>
      <c r="D2353">
        <v>21611187</v>
      </c>
      <c r="E2353" t="s">
        <v>3959</v>
      </c>
      <c r="F2353" t="s">
        <v>893</v>
      </c>
      <c r="G2353" t="s">
        <v>894</v>
      </c>
      <c r="H2353">
        <v>0.78424000000000005</v>
      </c>
      <c r="I2353">
        <v>-5.3162099999999997E-2</v>
      </c>
      <c r="J2353">
        <v>8.4848500000000004E-3</v>
      </c>
      <c r="K2353" s="6">
        <v>4.3999999999999998E-10</v>
      </c>
      <c r="L2353">
        <v>37359</v>
      </c>
    </row>
    <row r="2354" spans="1:12" x14ac:dyDescent="0.2">
      <c r="A2354" t="s">
        <v>757</v>
      </c>
      <c r="B2354" t="str">
        <f>VLOOKUP(Table2[[#This Row],[Metabolite ID]],Table18[],2,FALSE)</f>
        <v>HDL cholesterol</v>
      </c>
      <c r="C2354">
        <v>18</v>
      </c>
      <c r="D2354">
        <v>46578242</v>
      </c>
      <c r="E2354" t="s">
        <v>1013</v>
      </c>
      <c r="F2354" t="s">
        <v>894</v>
      </c>
      <c r="G2354" t="s">
        <v>892</v>
      </c>
      <c r="H2354">
        <v>0.98857300000000004</v>
      </c>
      <c r="I2354">
        <v>-0.220944</v>
      </c>
      <c r="J2354">
        <v>3.49777E-2</v>
      </c>
      <c r="K2354" s="6">
        <v>4.5E-10</v>
      </c>
      <c r="L2354">
        <v>37359</v>
      </c>
    </row>
    <row r="2355" spans="1:12" x14ac:dyDescent="0.2">
      <c r="A2355" t="s">
        <v>813</v>
      </c>
      <c r="B2355" t="str">
        <f>VLOOKUP(Table2[[#This Row],[Metabolite ID]],Table18[],2,FALSE)</f>
        <v>Total lipids in medium VLDL</v>
      </c>
      <c r="C2355">
        <v>19</v>
      </c>
      <c r="D2355">
        <v>19380513</v>
      </c>
      <c r="E2355" t="s">
        <v>1052</v>
      </c>
      <c r="F2355" t="s">
        <v>892</v>
      </c>
      <c r="G2355" t="s">
        <v>893</v>
      </c>
      <c r="H2355">
        <v>0.985039</v>
      </c>
      <c r="I2355">
        <v>0.201235</v>
      </c>
      <c r="J2355">
        <v>3.3151199999999999E-2</v>
      </c>
      <c r="K2355" s="6">
        <v>4.5E-10</v>
      </c>
      <c r="L2355">
        <v>37359</v>
      </c>
    </row>
    <row r="2356" spans="1:12" x14ac:dyDescent="0.2">
      <c r="A2356" t="s">
        <v>852</v>
      </c>
      <c r="B2356" t="str">
        <f>VLOOKUP(Table2[[#This Row],[Metabolite ID]],Table18[],2,FALSE)</f>
        <v>VLDL cholesterol</v>
      </c>
      <c r="C2356">
        <v>5</v>
      </c>
      <c r="D2356">
        <v>74656539</v>
      </c>
      <c r="E2356" t="s">
        <v>3898</v>
      </c>
      <c r="F2356" t="s">
        <v>895</v>
      </c>
      <c r="G2356" t="s">
        <v>894</v>
      </c>
      <c r="H2356">
        <v>0.59710399999999997</v>
      </c>
      <c r="I2356">
        <v>-4.5293600000000003E-2</v>
      </c>
      <c r="J2356">
        <v>7.1492600000000002E-3</v>
      </c>
      <c r="K2356" s="6">
        <v>4.5E-10</v>
      </c>
      <c r="L2356">
        <v>37359</v>
      </c>
    </row>
    <row r="2357" spans="1:12" x14ac:dyDescent="0.2">
      <c r="A2357" t="s">
        <v>779</v>
      </c>
      <c r="B2357" t="str">
        <f>VLOOKUP(Table2[[#This Row],[Metabolite ID]],Table18[],2,FALSE)</f>
        <v>Phospholipids in large HDL</v>
      </c>
      <c r="C2357">
        <v>5</v>
      </c>
      <c r="D2357">
        <v>55861894</v>
      </c>
      <c r="E2357" t="s">
        <v>1028</v>
      </c>
      <c r="F2357" t="s">
        <v>893</v>
      </c>
      <c r="G2357" t="s">
        <v>892</v>
      </c>
      <c r="H2357">
        <v>0.80089999999999995</v>
      </c>
      <c r="I2357">
        <v>5.58805E-2</v>
      </c>
      <c r="J2357">
        <v>8.8613300000000006E-3</v>
      </c>
      <c r="K2357" s="6">
        <v>4.6000000000000001E-10</v>
      </c>
      <c r="L2357">
        <v>37359</v>
      </c>
    </row>
    <row r="2358" spans="1:12" x14ac:dyDescent="0.2">
      <c r="A2358" t="s">
        <v>827</v>
      </c>
      <c r="B2358" t="str">
        <f>VLOOKUP(Table2[[#This Row],[Metabolite ID]],Table18[],2,FALSE)</f>
        <v>Total lipids in small HDL</v>
      </c>
      <c r="C2358">
        <v>20</v>
      </c>
      <c r="D2358">
        <v>44367709</v>
      </c>
      <c r="E2358" t="s">
        <v>972</v>
      </c>
      <c r="F2358" t="s">
        <v>892</v>
      </c>
      <c r="G2358" t="s">
        <v>893</v>
      </c>
      <c r="H2358">
        <v>0.48563699999999999</v>
      </c>
      <c r="I2358">
        <v>4.6953300000000003E-2</v>
      </c>
      <c r="J2358">
        <v>7.5184700000000002E-3</v>
      </c>
      <c r="K2358" s="6">
        <v>4.6000000000000001E-10</v>
      </c>
      <c r="L2358">
        <v>37359</v>
      </c>
    </row>
    <row r="2359" spans="1:12" x14ac:dyDescent="0.2">
      <c r="A2359" t="s">
        <v>856</v>
      </c>
      <c r="B2359" t="str">
        <f>VLOOKUP(Table2[[#This Row],[Metabolite ID]],Table18[],2,FALSE)</f>
        <v>Cholesteryl esters in very large HDL</v>
      </c>
      <c r="C2359">
        <v>15</v>
      </c>
      <c r="D2359">
        <v>58574966</v>
      </c>
      <c r="E2359" t="s">
        <v>1004</v>
      </c>
      <c r="F2359" t="s">
        <v>895</v>
      </c>
      <c r="G2359" t="s">
        <v>894</v>
      </c>
      <c r="H2359">
        <v>0.810562</v>
      </c>
      <c r="I2359">
        <v>5.8676699999999998E-2</v>
      </c>
      <c r="J2359">
        <v>9.1993500000000002E-3</v>
      </c>
      <c r="K2359" s="6">
        <v>4.6000000000000001E-10</v>
      </c>
      <c r="L2359">
        <v>37359</v>
      </c>
    </row>
    <row r="2360" spans="1:12" x14ac:dyDescent="0.2">
      <c r="A2360" t="s">
        <v>774</v>
      </c>
      <c r="B2360" t="str">
        <f>VLOOKUP(Table2[[#This Row],[Metabolite ID]],Table18[],2,FALSE)</f>
        <v>Cholesterol in large HDL</v>
      </c>
      <c r="C2360">
        <v>1</v>
      </c>
      <c r="D2360">
        <v>230307222</v>
      </c>
      <c r="E2360" t="s">
        <v>987</v>
      </c>
      <c r="F2360" t="s">
        <v>895</v>
      </c>
      <c r="G2360" t="s">
        <v>893</v>
      </c>
      <c r="H2360">
        <v>0.293713</v>
      </c>
      <c r="I2360">
        <v>-4.8277899999999999E-2</v>
      </c>
      <c r="J2360">
        <v>7.7172600000000001E-3</v>
      </c>
      <c r="K2360" s="6">
        <v>4.7000000000000003E-10</v>
      </c>
      <c r="L2360">
        <v>37359</v>
      </c>
    </row>
    <row r="2361" spans="1:12" x14ac:dyDescent="0.2">
      <c r="A2361" t="s">
        <v>795</v>
      </c>
      <c r="B2361" t="str">
        <f>VLOOKUP(Table2[[#This Row],[Metabolite ID]],Table18[],2,FALSE)</f>
        <v>Cholesterol in medium HDL</v>
      </c>
      <c r="C2361">
        <v>18</v>
      </c>
      <c r="D2361">
        <v>47698555</v>
      </c>
      <c r="E2361" t="s">
        <v>3957</v>
      </c>
      <c r="F2361" t="s">
        <v>893</v>
      </c>
      <c r="G2361" t="s">
        <v>892</v>
      </c>
      <c r="H2361">
        <v>0.98660700000000001</v>
      </c>
      <c r="I2361">
        <v>-0.19397800000000001</v>
      </c>
      <c r="J2361">
        <v>3.1065099999999998E-2</v>
      </c>
      <c r="K2361" s="6">
        <v>4.7000000000000003E-10</v>
      </c>
      <c r="L2361">
        <v>37359</v>
      </c>
    </row>
    <row r="2362" spans="1:12" x14ac:dyDescent="0.2">
      <c r="A2362" t="s">
        <v>875</v>
      </c>
      <c r="B2362" t="str">
        <f>VLOOKUP(Table2[[#This Row],[Metabolite ID]],Table18[],2,FALSE)</f>
        <v>Triglycerides in very small VLDL</v>
      </c>
      <c r="C2362">
        <v>15</v>
      </c>
      <c r="D2362">
        <v>42701374</v>
      </c>
      <c r="E2362" t="s">
        <v>4045</v>
      </c>
      <c r="F2362" t="s">
        <v>894</v>
      </c>
      <c r="G2362" t="s">
        <v>895</v>
      </c>
      <c r="H2362">
        <v>0.98113300000000003</v>
      </c>
      <c r="I2362">
        <v>-0.161907</v>
      </c>
      <c r="J2362">
        <v>2.58719E-2</v>
      </c>
      <c r="K2362" s="6">
        <v>4.7000000000000003E-10</v>
      </c>
      <c r="L2362">
        <v>37359</v>
      </c>
    </row>
    <row r="2363" spans="1:12" x14ac:dyDescent="0.2">
      <c r="A2363" t="s">
        <v>758</v>
      </c>
      <c r="B2363" t="str">
        <f>VLOOKUP(Table2[[#This Row],[Metabolite ID]],Table18[],2,FALSE)</f>
        <v>Average diameter for HDL particles</v>
      </c>
      <c r="C2363">
        <v>7</v>
      </c>
      <c r="D2363">
        <v>94953895</v>
      </c>
      <c r="E2363" t="s">
        <v>3990</v>
      </c>
      <c r="F2363" t="s">
        <v>893</v>
      </c>
      <c r="G2363" t="s">
        <v>892</v>
      </c>
      <c r="H2363">
        <v>0.52412499999999995</v>
      </c>
      <c r="I2363">
        <v>4.4816000000000002E-2</v>
      </c>
      <c r="J2363">
        <v>7.1151499999999998E-3</v>
      </c>
      <c r="K2363" s="6">
        <v>4.8E-10</v>
      </c>
      <c r="L2363">
        <v>37359</v>
      </c>
    </row>
    <row r="2364" spans="1:12" x14ac:dyDescent="0.2">
      <c r="A2364" t="s">
        <v>787</v>
      </c>
      <c r="B2364" t="str">
        <f>VLOOKUP(Table2[[#This Row],[Metabolite ID]],Table18[],2,FALSE)</f>
        <v>Triglycerides in large LDL</v>
      </c>
      <c r="C2364">
        <v>1</v>
      </c>
      <c r="D2364">
        <v>63179138</v>
      </c>
      <c r="E2364" t="s">
        <v>4026</v>
      </c>
      <c r="F2364" t="s">
        <v>894</v>
      </c>
      <c r="G2364" t="s">
        <v>895</v>
      </c>
      <c r="H2364">
        <v>0.35280299999999998</v>
      </c>
      <c r="I2364">
        <v>-4.5806699999999999E-2</v>
      </c>
      <c r="J2364">
        <v>7.35318E-3</v>
      </c>
      <c r="K2364" s="6">
        <v>4.8E-10</v>
      </c>
      <c r="L2364">
        <v>37359</v>
      </c>
    </row>
    <row r="2365" spans="1:12" x14ac:dyDescent="0.2">
      <c r="A2365" t="s">
        <v>787</v>
      </c>
      <c r="B2365" t="str">
        <f>VLOOKUP(Table2[[#This Row],[Metabolite ID]],Table18[],2,FALSE)</f>
        <v>Triglycerides in large LDL</v>
      </c>
      <c r="C2365">
        <v>7</v>
      </c>
      <c r="D2365">
        <v>1050877</v>
      </c>
      <c r="E2365" t="s">
        <v>4046</v>
      </c>
      <c r="F2365" t="s">
        <v>895</v>
      </c>
      <c r="G2365" t="s">
        <v>894</v>
      </c>
      <c r="H2365">
        <v>0.57582299999999997</v>
      </c>
      <c r="I2365">
        <v>4.1641499999999998E-2</v>
      </c>
      <c r="J2365">
        <v>7.02909E-3</v>
      </c>
      <c r="K2365" s="6">
        <v>4.8E-10</v>
      </c>
      <c r="L2365">
        <v>37359</v>
      </c>
    </row>
    <row r="2366" spans="1:12" x14ac:dyDescent="0.2">
      <c r="A2366" t="s">
        <v>863</v>
      </c>
      <c r="B2366" t="str">
        <f>VLOOKUP(Table2[[#This Row],[Metabolite ID]],Table18[],2,FALSE)</f>
        <v>Cholesteryl esters in very large VLDL</v>
      </c>
      <c r="C2366">
        <v>2</v>
      </c>
      <c r="D2366">
        <v>165528624</v>
      </c>
      <c r="E2366" t="s">
        <v>1026</v>
      </c>
      <c r="F2366" t="s">
        <v>893</v>
      </c>
      <c r="G2366" t="s">
        <v>895</v>
      </c>
      <c r="H2366">
        <v>0.608626</v>
      </c>
      <c r="I2366">
        <v>4.5703300000000002E-2</v>
      </c>
      <c r="J2366">
        <v>7.1696900000000003E-3</v>
      </c>
      <c r="K2366" s="6">
        <v>4.8E-10</v>
      </c>
      <c r="L2366">
        <v>37359</v>
      </c>
    </row>
    <row r="2367" spans="1:12" x14ac:dyDescent="0.2">
      <c r="A2367" t="s">
        <v>865</v>
      </c>
      <c r="B2367" t="str">
        <f>VLOOKUP(Table2[[#This Row],[Metabolite ID]],Table18[],2,FALSE)</f>
        <v>Total lipids in very large VLDL</v>
      </c>
      <c r="C2367">
        <v>11</v>
      </c>
      <c r="D2367">
        <v>61581764</v>
      </c>
      <c r="E2367" t="s">
        <v>1046</v>
      </c>
      <c r="F2367" t="s">
        <v>895</v>
      </c>
      <c r="G2367" t="s">
        <v>894</v>
      </c>
      <c r="H2367">
        <v>0.69043200000000005</v>
      </c>
      <c r="I2367">
        <v>-4.8426299999999999E-2</v>
      </c>
      <c r="J2367">
        <v>7.5657399999999996E-3</v>
      </c>
      <c r="K2367" s="6">
        <v>4.8E-10</v>
      </c>
      <c r="L2367">
        <v>37359</v>
      </c>
    </row>
    <row r="2368" spans="1:12" x14ac:dyDescent="0.2">
      <c r="A2368" t="s">
        <v>866</v>
      </c>
      <c r="B2368" t="str">
        <f>VLOOKUP(Table2[[#This Row],[Metabolite ID]],Table18[],2,FALSE)</f>
        <v>Concentration of very large VLDL particles</v>
      </c>
      <c r="C2368">
        <v>15</v>
      </c>
      <c r="D2368">
        <v>43360509</v>
      </c>
      <c r="E2368" t="s">
        <v>1049</v>
      </c>
      <c r="F2368" t="s">
        <v>1048</v>
      </c>
      <c r="G2368" t="s">
        <v>894</v>
      </c>
      <c r="H2368">
        <v>0.97171700000000005</v>
      </c>
      <c r="I2368">
        <v>-0.14030100000000001</v>
      </c>
      <c r="J2368">
        <v>2.24905E-2</v>
      </c>
      <c r="K2368" s="6">
        <v>4.8E-10</v>
      </c>
      <c r="L2368">
        <v>37359</v>
      </c>
    </row>
    <row r="2369" spans="1:12" x14ac:dyDescent="0.2">
      <c r="A2369" t="s">
        <v>882</v>
      </c>
      <c r="B2369" t="str">
        <f>VLOOKUP(Table2[[#This Row],[Metabolite ID]],Table18[],2,FALSE)</f>
        <v>Triglycerides in chylomicrons and extremely large VLDL</v>
      </c>
      <c r="C2369">
        <v>11</v>
      </c>
      <c r="D2369">
        <v>116982312</v>
      </c>
      <c r="E2369" t="s">
        <v>4000</v>
      </c>
      <c r="F2369" t="s">
        <v>895</v>
      </c>
      <c r="G2369" t="s">
        <v>892</v>
      </c>
      <c r="H2369">
        <v>0.98922699999999997</v>
      </c>
      <c r="I2369">
        <v>-0.246698</v>
      </c>
      <c r="J2369">
        <v>3.9056E-2</v>
      </c>
      <c r="K2369" s="6">
        <v>4.8E-10</v>
      </c>
      <c r="L2369">
        <v>37359</v>
      </c>
    </row>
    <row r="2370" spans="1:12" x14ac:dyDescent="0.2">
      <c r="A2370" t="s">
        <v>843</v>
      </c>
      <c r="B2370" t="str">
        <f>VLOOKUP(Table2[[#This Row],[Metabolite ID]],Table18[],2,FALSE)</f>
        <v>Concentration of small VLDL particles</v>
      </c>
      <c r="C2370">
        <v>17</v>
      </c>
      <c r="D2370">
        <v>41926126</v>
      </c>
      <c r="E2370" t="s">
        <v>1012</v>
      </c>
      <c r="F2370" t="s">
        <v>894</v>
      </c>
      <c r="G2370" t="s">
        <v>895</v>
      </c>
      <c r="H2370">
        <v>0.96820499999999998</v>
      </c>
      <c r="I2370">
        <v>-0.12302100000000001</v>
      </c>
      <c r="J2370">
        <v>2.018E-2</v>
      </c>
      <c r="K2370" s="6">
        <v>4.8999999999999996E-10</v>
      </c>
      <c r="L2370">
        <v>37359</v>
      </c>
    </row>
    <row r="2371" spans="1:12" x14ac:dyDescent="0.2">
      <c r="A2371" t="s">
        <v>878</v>
      </c>
      <c r="B2371" t="str">
        <f>VLOOKUP(Table2[[#This Row],[Metabolite ID]],Table18[],2,FALSE)</f>
        <v>Free cholesterol in chylomicrons and extremely large VLDL</v>
      </c>
      <c r="C2371">
        <v>2</v>
      </c>
      <c r="D2371">
        <v>165528624</v>
      </c>
      <c r="E2371" t="s">
        <v>1026</v>
      </c>
      <c r="F2371" t="s">
        <v>893</v>
      </c>
      <c r="G2371" t="s">
        <v>895</v>
      </c>
      <c r="H2371">
        <v>0.60860000000000003</v>
      </c>
      <c r="I2371">
        <v>4.5853600000000001E-2</v>
      </c>
      <c r="J2371">
        <v>7.1695800000000001E-3</v>
      </c>
      <c r="K2371" s="6">
        <v>4.8999999999999996E-10</v>
      </c>
      <c r="L2371">
        <v>37359</v>
      </c>
    </row>
    <row r="2372" spans="1:12" x14ac:dyDescent="0.2">
      <c r="A2372" t="s">
        <v>857</v>
      </c>
      <c r="B2372" t="str">
        <f>VLOOKUP(Table2[[#This Row],[Metabolite ID]],Table18[],2,FALSE)</f>
        <v>Free cholesterol in very large HDL</v>
      </c>
      <c r="C2372">
        <v>9</v>
      </c>
      <c r="D2372">
        <v>107589134</v>
      </c>
      <c r="E2372" t="s">
        <v>998</v>
      </c>
      <c r="F2372" t="s">
        <v>892</v>
      </c>
      <c r="G2372" t="s">
        <v>895</v>
      </c>
      <c r="H2372">
        <v>0.84332499999999999</v>
      </c>
      <c r="I2372">
        <v>-5.8484599999999998E-2</v>
      </c>
      <c r="J2372">
        <v>9.5871099999999994E-3</v>
      </c>
      <c r="K2372" s="6">
        <v>5.0000000000000003E-10</v>
      </c>
      <c r="L2372">
        <v>37359</v>
      </c>
    </row>
    <row r="2373" spans="1:12" x14ac:dyDescent="0.2">
      <c r="A2373" t="s">
        <v>866</v>
      </c>
      <c r="B2373" t="str">
        <f>VLOOKUP(Table2[[#This Row],[Metabolite ID]],Table18[],2,FALSE)</f>
        <v>Concentration of very large VLDL particles</v>
      </c>
      <c r="C2373">
        <v>6</v>
      </c>
      <c r="D2373">
        <v>160625299</v>
      </c>
      <c r="E2373" t="s">
        <v>1034</v>
      </c>
      <c r="F2373" t="s">
        <v>894</v>
      </c>
      <c r="G2373" t="s">
        <v>895</v>
      </c>
      <c r="H2373">
        <v>0.98946100000000003</v>
      </c>
      <c r="I2373">
        <v>0.22955700000000001</v>
      </c>
      <c r="J2373">
        <v>3.6640100000000002E-2</v>
      </c>
      <c r="K2373" s="6">
        <v>5.0000000000000003E-10</v>
      </c>
      <c r="L2373">
        <v>37359</v>
      </c>
    </row>
    <row r="2374" spans="1:12" x14ac:dyDescent="0.2">
      <c r="A2374" t="s">
        <v>793</v>
      </c>
      <c r="B2374" t="str">
        <f>VLOOKUP(Table2[[#This Row],[Metabolite ID]],Table18[],2,FALSE)</f>
        <v>Phospholipids in large VLDL</v>
      </c>
      <c r="C2374">
        <v>11</v>
      </c>
      <c r="D2374">
        <v>61581764</v>
      </c>
      <c r="E2374" t="s">
        <v>1046</v>
      </c>
      <c r="F2374" t="s">
        <v>895</v>
      </c>
      <c r="G2374" t="s">
        <v>894</v>
      </c>
      <c r="H2374">
        <v>0.690419</v>
      </c>
      <c r="I2374">
        <v>-4.8451000000000001E-2</v>
      </c>
      <c r="J2374">
        <v>7.56203E-3</v>
      </c>
      <c r="K2374" s="6">
        <v>5.1E-10</v>
      </c>
      <c r="L2374">
        <v>37359</v>
      </c>
    </row>
    <row r="2375" spans="1:12" x14ac:dyDescent="0.2">
      <c r="A2375" t="s">
        <v>837</v>
      </c>
      <c r="B2375" t="str">
        <f>VLOOKUP(Table2[[#This Row],[Metabolite ID]],Table18[],2,FALSE)</f>
        <v>Triglycerides in small LDL</v>
      </c>
      <c r="C2375">
        <v>20</v>
      </c>
      <c r="D2375">
        <v>39165692</v>
      </c>
      <c r="E2375" t="s">
        <v>1097</v>
      </c>
      <c r="F2375" t="s">
        <v>893</v>
      </c>
      <c r="G2375" t="s">
        <v>892</v>
      </c>
      <c r="H2375">
        <v>0.96575100000000003</v>
      </c>
      <c r="I2375">
        <v>-0.122823</v>
      </c>
      <c r="J2375">
        <v>1.97711E-2</v>
      </c>
      <c r="K2375" s="6">
        <v>5.1E-10</v>
      </c>
      <c r="L2375">
        <v>37359</v>
      </c>
    </row>
    <row r="2376" spans="1:12" x14ac:dyDescent="0.2">
      <c r="A2376" t="s">
        <v>794</v>
      </c>
      <c r="B2376" t="str">
        <f>VLOOKUP(Table2[[#This Row],[Metabolite ID]],Table18[],2,FALSE)</f>
        <v>Triglycerides in large VLDL</v>
      </c>
      <c r="C2376">
        <v>5</v>
      </c>
      <c r="D2376">
        <v>156399950</v>
      </c>
      <c r="E2376" t="s">
        <v>1029</v>
      </c>
      <c r="F2376" t="s">
        <v>892</v>
      </c>
      <c r="G2376" t="s">
        <v>893</v>
      </c>
      <c r="H2376">
        <v>0.36327500000000001</v>
      </c>
      <c r="I2376">
        <v>-4.4326499999999998E-2</v>
      </c>
      <c r="J2376">
        <v>7.2890000000000003E-3</v>
      </c>
      <c r="K2376" s="6">
        <v>5.1999999999999996E-10</v>
      </c>
      <c r="L2376">
        <v>37359</v>
      </c>
    </row>
    <row r="2377" spans="1:12" x14ac:dyDescent="0.2">
      <c r="A2377" t="s">
        <v>813</v>
      </c>
      <c r="B2377" t="str">
        <f>VLOOKUP(Table2[[#This Row],[Metabolite ID]],Table18[],2,FALSE)</f>
        <v>Total lipids in medium VLDL</v>
      </c>
      <c r="C2377">
        <v>6</v>
      </c>
      <c r="D2377">
        <v>43757082</v>
      </c>
      <c r="E2377" t="s">
        <v>1030</v>
      </c>
      <c r="F2377" t="s">
        <v>895</v>
      </c>
      <c r="G2377" t="s">
        <v>892</v>
      </c>
      <c r="H2377">
        <v>0.49925900000000001</v>
      </c>
      <c r="I2377">
        <v>-4.2788399999999997E-2</v>
      </c>
      <c r="J2377">
        <v>6.9722300000000003E-3</v>
      </c>
      <c r="K2377" s="6">
        <v>5.1999999999999996E-10</v>
      </c>
      <c r="L2377">
        <v>37359</v>
      </c>
    </row>
    <row r="2378" spans="1:12" x14ac:dyDescent="0.2">
      <c r="A2378" t="s">
        <v>775</v>
      </c>
      <c r="B2378" t="str">
        <f>VLOOKUP(Table2[[#This Row],[Metabolite ID]],Table18[],2,FALSE)</f>
        <v>Cholesteryl esters in large HDL</v>
      </c>
      <c r="C2378">
        <v>19</v>
      </c>
      <c r="D2378">
        <v>45470914</v>
      </c>
      <c r="E2378" t="s">
        <v>4043</v>
      </c>
      <c r="F2378" t="s">
        <v>1060</v>
      </c>
      <c r="G2378" t="s">
        <v>894</v>
      </c>
      <c r="H2378">
        <v>0.68119499999999999</v>
      </c>
      <c r="I2378">
        <v>-4.69865E-2</v>
      </c>
      <c r="J2378">
        <v>7.5635900000000002E-3</v>
      </c>
      <c r="K2378" s="6">
        <v>5.4E-10</v>
      </c>
      <c r="L2378">
        <v>37359</v>
      </c>
    </row>
    <row r="2379" spans="1:12" x14ac:dyDescent="0.2">
      <c r="A2379" t="s">
        <v>815</v>
      </c>
      <c r="B2379" t="str">
        <f>VLOOKUP(Table2[[#This Row],[Metabolite ID]],Table18[],2,FALSE)</f>
        <v>Phospholipids in medium VLDL</v>
      </c>
      <c r="C2379">
        <v>19</v>
      </c>
      <c r="D2379">
        <v>19380513</v>
      </c>
      <c r="E2379" t="s">
        <v>1052</v>
      </c>
      <c r="F2379" t="s">
        <v>892</v>
      </c>
      <c r="G2379" t="s">
        <v>893</v>
      </c>
      <c r="H2379">
        <v>0.985039</v>
      </c>
      <c r="I2379">
        <v>0.20023199999999999</v>
      </c>
      <c r="J2379">
        <v>3.31527E-2</v>
      </c>
      <c r="K2379" s="6">
        <v>5.4E-10</v>
      </c>
      <c r="L2379">
        <v>37359</v>
      </c>
    </row>
    <row r="2380" spans="1:12" x14ac:dyDescent="0.2">
      <c r="A2380" t="s">
        <v>788</v>
      </c>
      <c r="B2380" t="str">
        <f>VLOOKUP(Table2[[#This Row],[Metabolite ID]],Table18[],2,FALSE)</f>
        <v>Cholesterol in large VLDL</v>
      </c>
      <c r="C2380">
        <v>5</v>
      </c>
      <c r="D2380">
        <v>156399950</v>
      </c>
      <c r="E2380" t="s">
        <v>1029</v>
      </c>
      <c r="F2380" t="s">
        <v>892</v>
      </c>
      <c r="G2380" t="s">
        <v>893</v>
      </c>
      <c r="H2380">
        <v>0.36326599999999998</v>
      </c>
      <c r="I2380">
        <v>-4.4301800000000002E-2</v>
      </c>
      <c r="J2380">
        <v>7.2900999999999999E-3</v>
      </c>
      <c r="K2380" s="6">
        <v>5.4999999999999996E-10</v>
      </c>
      <c r="L2380">
        <v>37359</v>
      </c>
    </row>
    <row r="2381" spans="1:12" x14ac:dyDescent="0.2">
      <c r="A2381" t="s">
        <v>790</v>
      </c>
      <c r="B2381" t="str">
        <f>VLOOKUP(Table2[[#This Row],[Metabolite ID]],Table18[],2,FALSE)</f>
        <v>Free cholesterol in large VLDL</v>
      </c>
      <c r="C2381">
        <v>11</v>
      </c>
      <c r="D2381">
        <v>61581764</v>
      </c>
      <c r="E2381" t="s">
        <v>1046</v>
      </c>
      <c r="F2381" t="s">
        <v>895</v>
      </c>
      <c r="G2381" t="s">
        <v>894</v>
      </c>
      <c r="H2381">
        <v>0.69043200000000005</v>
      </c>
      <c r="I2381">
        <v>-4.8223099999999998E-2</v>
      </c>
      <c r="J2381">
        <v>7.5624500000000001E-3</v>
      </c>
      <c r="K2381" s="6">
        <v>5.4999999999999996E-10</v>
      </c>
      <c r="L2381">
        <v>37359</v>
      </c>
    </row>
    <row r="2382" spans="1:12" x14ac:dyDescent="0.2">
      <c r="A2382" t="s">
        <v>810</v>
      </c>
      <c r="B2382" t="str">
        <f>VLOOKUP(Table2[[#This Row],[Metabolite ID]],Table18[],2,FALSE)</f>
        <v>Cholesterol in medium VLDL</v>
      </c>
      <c r="C2382">
        <v>2</v>
      </c>
      <c r="D2382">
        <v>21524000</v>
      </c>
      <c r="E2382" t="s">
        <v>1069</v>
      </c>
      <c r="F2382" t="s">
        <v>893</v>
      </c>
      <c r="G2382" t="s">
        <v>892</v>
      </c>
      <c r="H2382">
        <v>0.91650100000000001</v>
      </c>
      <c r="I2382">
        <v>8.2490499999999994E-2</v>
      </c>
      <c r="J2382">
        <v>1.3819400000000001E-2</v>
      </c>
      <c r="K2382" s="6">
        <v>5.4999999999999996E-10</v>
      </c>
      <c r="L2382">
        <v>37359</v>
      </c>
    </row>
    <row r="2383" spans="1:12" x14ac:dyDescent="0.2">
      <c r="A2383" t="s">
        <v>754</v>
      </c>
      <c r="B2383" t="str">
        <f>VLOOKUP(Table2[[#This Row],[Metabolite ID]],Table18[],2,FALSE)</f>
        <v>Glutamine</v>
      </c>
      <c r="C2383">
        <v>12</v>
      </c>
      <c r="D2383">
        <v>57462647</v>
      </c>
      <c r="E2383" t="s">
        <v>4047</v>
      </c>
      <c r="F2383" t="s">
        <v>892</v>
      </c>
      <c r="G2383" t="s">
        <v>894</v>
      </c>
      <c r="H2383">
        <v>5.1300400000000003E-2</v>
      </c>
      <c r="I2383">
        <v>-9.9951399999999996E-2</v>
      </c>
      <c r="J2383">
        <v>1.5988599999999999E-2</v>
      </c>
      <c r="K2383" s="6">
        <v>5.6000000000000003E-10</v>
      </c>
      <c r="L2383">
        <v>37359</v>
      </c>
    </row>
    <row r="2384" spans="1:12" x14ac:dyDescent="0.2">
      <c r="A2384" t="s">
        <v>814</v>
      </c>
      <c r="B2384" t="str">
        <f>VLOOKUP(Table2[[#This Row],[Metabolite ID]],Table18[],2,FALSE)</f>
        <v>Concentration of medium VLDL particles</v>
      </c>
      <c r="C2384">
        <v>19</v>
      </c>
      <c r="D2384">
        <v>19380513</v>
      </c>
      <c r="E2384" t="s">
        <v>1052</v>
      </c>
      <c r="F2384" t="s">
        <v>892</v>
      </c>
      <c r="G2384" t="s">
        <v>893</v>
      </c>
      <c r="H2384">
        <v>0.985039</v>
      </c>
      <c r="I2384">
        <v>0.20022000000000001</v>
      </c>
      <c r="J2384">
        <v>3.3152099999999997E-2</v>
      </c>
      <c r="K2384" s="6">
        <v>5.6000000000000003E-10</v>
      </c>
      <c r="L2384">
        <v>37359</v>
      </c>
    </row>
    <row r="2385" spans="1:12" x14ac:dyDescent="0.2">
      <c r="A2385" t="s">
        <v>858</v>
      </c>
      <c r="B2385" t="str">
        <f>VLOOKUP(Table2[[#This Row],[Metabolite ID]],Table18[],2,FALSE)</f>
        <v>Total lipids in very large HDL</v>
      </c>
      <c r="C2385">
        <v>7</v>
      </c>
      <c r="D2385">
        <v>72916687</v>
      </c>
      <c r="E2385" t="s">
        <v>993</v>
      </c>
      <c r="F2385" t="s">
        <v>992</v>
      </c>
      <c r="G2385" t="s">
        <v>894</v>
      </c>
      <c r="H2385">
        <v>0.87659600000000004</v>
      </c>
      <c r="I2385">
        <v>-6.5041000000000002E-2</v>
      </c>
      <c r="J2385">
        <v>1.0667299999999999E-2</v>
      </c>
      <c r="K2385" s="6">
        <v>5.6000000000000003E-10</v>
      </c>
      <c r="L2385">
        <v>37359</v>
      </c>
    </row>
    <row r="2386" spans="1:12" x14ac:dyDescent="0.2">
      <c r="A2386" t="s">
        <v>867</v>
      </c>
      <c r="B2386" t="str">
        <f>VLOOKUP(Table2[[#This Row],[Metabolite ID]],Table18[],2,FALSE)</f>
        <v>Phospholipids in very large VLDL</v>
      </c>
      <c r="C2386">
        <v>11</v>
      </c>
      <c r="D2386">
        <v>116982312</v>
      </c>
      <c r="E2386" t="s">
        <v>4000</v>
      </c>
      <c r="F2386" t="s">
        <v>895</v>
      </c>
      <c r="G2386" t="s">
        <v>892</v>
      </c>
      <c r="H2386">
        <v>0.98922500000000002</v>
      </c>
      <c r="I2386">
        <v>-0.245417</v>
      </c>
      <c r="J2386">
        <v>3.9029800000000003E-2</v>
      </c>
      <c r="K2386" s="6">
        <v>5.6000000000000003E-10</v>
      </c>
      <c r="L2386">
        <v>37359</v>
      </c>
    </row>
    <row r="2387" spans="1:12" x14ac:dyDescent="0.2">
      <c r="A2387" t="s">
        <v>775</v>
      </c>
      <c r="B2387" t="str">
        <f>VLOOKUP(Table2[[#This Row],[Metabolite ID]],Table18[],2,FALSE)</f>
        <v>Cholesteryl esters in large HDL</v>
      </c>
      <c r="C2387">
        <v>1</v>
      </c>
      <c r="D2387">
        <v>230304930</v>
      </c>
      <c r="E2387" t="s">
        <v>4048</v>
      </c>
      <c r="F2387" t="s">
        <v>894</v>
      </c>
      <c r="G2387" t="s">
        <v>893</v>
      </c>
      <c r="H2387">
        <v>0.39028000000000002</v>
      </c>
      <c r="I2387">
        <v>-4.4864800000000003E-2</v>
      </c>
      <c r="J2387">
        <v>7.1148399999999999E-3</v>
      </c>
      <c r="K2387" s="6">
        <v>5.7E-10</v>
      </c>
      <c r="L2387">
        <v>37359</v>
      </c>
    </row>
    <row r="2388" spans="1:12" x14ac:dyDescent="0.2">
      <c r="A2388" t="s">
        <v>788</v>
      </c>
      <c r="B2388" t="str">
        <f>VLOOKUP(Table2[[#This Row],[Metabolite ID]],Table18[],2,FALSE)</f>
        <v>Cholesterol in large VLDL</v>
      </c>
      <c r="C2388">
        <v>5</v>
      </c>
      <c r="D2388">
        <v>55861894</v>
      </c>
      <c r="E2388" t="s">
        <v>1028</v>
      </c>
      <c r="F2388" t="s">
        <v>893</v>
      </c>
      <c r="G2388" t="s">
        <v>892</v>
      </c>
      <c r="H2388">
        <v>0.800902</v>
      </c>
      <c r="I2388">
        <v>-5.5249300000000001E-2</v>
      </c>
      <c r="J2388">
        <v>8.8675799999999999E-3</v>
      </c>
      <c r="K2388" s="6">
        <v>5.7E-10</v>
      </c>
      <c r="L2388">
        <v>37359</v>
      </c>
    </row>
    <row r="2389" spans="1:12" x14ac:dyDescent="0.2">
      <c r="A2389" t="s">
        <v>800</v>
      </c>
      <c r="B2389" t="str">
        <f>VLOOKUP(Table2[[#This Row],[Metabolite ID]],Table18[],2,FALSE)</f>
        <v>Phospholipids in medium HDL</v>
      </c>
      <c r="C2389">
        <v>11</v>
      </c>
      <c r="D2389">
        <v>75450576</v>
      </c>
      <c r="E2389" t="s">
        <v>4049</v>
      </c>
      <c r="F2389" t="s">
        <v>895</v>
      </c>
      <c r="G2389" t="s">
        <v>894</v>
      </c>
      <c r="H2389">
        <v>0.83895799999999998</v>
      </c>
      <c r="I2389">
        <v>5.9644700000000002E-2</v>
      </c>
      <c r="J2389">
        <v>9.5005799999999998E-3</v>
      </c>
      <c r="K2389" s="6">
        <v>5.7E-10</v>
      </c>
      <c r="L2389">
        <v>37359</v>
      </c>
    </row>
    <row r="2390" spans="1:12" x14ac:dyDescent="0.2">
      <c r="A2390" t="s">
        <v>823</v>
      </c>
      <c r="B2390" t="str">
        <f>VLOOKUP(Table2[[#This Row],[Metabolite ID]],Table18[],2,FALSE)</f>
        <v>Saturated fatty acids</v>
      </c>
      <c r="C2390">
        <v>7</v>
      </c>
      <c r="D2390">
        <v>21560197</v>
      </c>
      <c r="E2390" t="s">
        <v>4019</v>
      </c>
      <c r="F2390" t="s">
        <v>894</v>
      </c>
      <c r="G2390" t="s">
        <v>893</v>
      </c>
      <c r="H2390">
        <v>0.83355500000000005</v>
      </c>
      <c r="I2390">
        <v>-5.9879300000000003E-2</v>
      </c>
      <c r="J2390">
        <v>9.6222400000000007E-3</v>
      </c>
      <c r="K2390" s="6">
        <v>5.7E-10</v>
      </c>
      <c r="L2390">
        <v>37359</v>
      </c>
    </row>
    <row r="2391" spans="1:12" x14ac:dyDescent="0.2">
      <c r="A2391" t="s">
        <v>858</v>
      </c>
      <c r="B2391" t="str">
        <f>VLOOKUP(Table2[[#This Row],[Metabolite ID]],Table18[],2,FALSE)</f>
        <v>Total lipids in very large HDL</v>
      </c>
      <c r="C2391">
        <v>11</v>
      </c>
      <c r="D2391">
        <v>117042408</v>
      </c>
      <c r="E2391" t="s">
        <v>3995</v>
      </c>
      <c r="F2391" t="s">
        <v>894</v>
      </c>
      <c r="G2391" t="s">
        <v>895</v>
      </c>
      <c r="H2391">
        <v>0.98809800000000003</v>
      </c>
      <c r="I2391">
        <v>-0.208508</v>
      </c>
      <c r="J2391">
        <v>3.2668900000000001E-2</v>
      </c>
      <c r="K2391" s="6">
        <v>5.7E-10</v>
      </c>
      <c r="L2391">
        <v>37359</v>
      </c>
    </row>
    <row r="2392" spans="1:12" x14ac:dyDescent="0.2">
      <c r="A2392" t="s">
        <v>813</v>
      </c>
      <c r="B2392" t="str">
        <f>VLOOKUP(Table2[[#This Row],[Metabolite ID]],Table18[],2,FALSE)</f>
        <v>Total lipids in medium VLDL</v>
      </c>
      <c r="C2392">
        <v>6</v>
      </c>
      <c r="D2392">
        <v>161659369</v>
      </c>
      <c r="E2392" t="s">
        <v>1040</v>
      </c>
      <c r="F2392" t="s">
        <v>894</v>
      </c>
      <c r="G2392" t="s">
        <v>893</v>
      </c>
      <c r="H2392">
        <v>0.984483</v>
      </c>
      <c r="I2392">
        <v>0.18546000000000001</v>
      </c>
      <c r="J2392">
        <v>2.9759000000000001E-2</v>
      </c>
      <c r="K2392" s="6">
        <v>5.7999999999999996E-10</v>
      </c>
      <c r="L2392">
        <v>37359</v>
      </c>
    </row>
    <row r="2393" spans="1:12" x14ac:dyDescent="0.2">
      <c r="A2393" t="s">
        <v>829</v>
      </c>
      <c r="B2393" t="str">
        <f>VLOOKUP(Table2[[#This Row],[Metabolite ID]],Table18[],2,FALSE)</f>
        <v>Phospholipids in small HDL</v>
      </c>
      <c r="C2393">
        <v>1</v>
      </c>
      <c r="D2393">
        <v>161194641</v>
      </c>
      <c r="E2393" t="s">
        <v>978</v>
      </c>
      <c r="F2393" t="s">
        <v>892</v>
      </c>
      <c r="G2393" t="s">
        <v>893</v>
      </c>
      <c r="H2393">
        <v>0.38214599999999999</v>
      </c>
      <c r="I2393">
        <v>-4.4735299999999999E-2</v>
      </c>
      <c r="J2393">
        <v>7.28511E-3</v>
      </c>
      <c r="K2393" s="6">
        <v>5.7999999999999996E-10</v>
      </c>
      <c r="L2393">
        <v>37359</v>
      </c>
    </row>
    <row r="2394" spans="1:12" x14ac:dyDescent="0.2">
      <c r="A2394" t="s">
        <v>830</v>
      </c>
      <c r="B2394" t="str">
        <f>VLOOKUP(Table2[[#This Row],[Metabolite ID]],Table18[],2,FALSE)</f>
        <v>Triglycerides in small HDL</v>
      </c>
      <c r="C2394">
        <v>15</v>
      </c>
      <c r="D2394">
        <v>44564692</v>
      </c>
      <c r="E2394" t="s">
        <v>1051</v>
      </c>
      <c r="F2394" t="s">
        <v>892</v>
      </c>
      <c r="G2394" t="s">
        <v>893</v>
      </c>
      <c r="H2394">
        <v>0.97103799999999996</v>
      </c>
      <c r="I2394">
        <v>-0.135516</v>
      </c>
      <c r="J2394">
        <v>2.1307099999999999E-2</v>
      </c>
      <c r="K2394" s="6">
        <v>5.7999999999999996E-10</v>
      </c>
      <c r="L2394">
        <v>37359</v>
      </c>
    </row>
    <row r="2395" spans="1:12" x14ac:dyDescent="0.2">
      <c r="A2395" t="s">
        <v>843</v>
      </c>
      <c r="B2395" t="str">
        <f>VLOOKUP(Table2[[#This Row],[Metabolite ID]],Table18[],2,FALSE)</f>
        <v>Concentration of small VLDL particles</v>
      </c>
      <c r="C2395">
        <v>6</v>
      </c>
      <c r="D2395">
        <v>160964135</v>
      </c>
      <c r="E2395" t="s">
        <v>1035</v>
      </c>
      <c r="F2395" t="s">
        <v>895</v>
      </c>
      <c r="G2395" t="s">
        <v>894</v>
      </c>
      <c r="H2395">
        <v>0.92884800000000001</v>
      </c>
      <c r="I2395">
        <v>-8.2317600000000005E-2</v>
      </c>
      <c r="J2395">
        <v>1.36086E-2</v>
      </c>
      <c r="K2395" s="6">
        <v>5.7999999999999996E-10</v>
      </c>
      <c r="L2395">
        <v>37359</v>
      </c>
    </row>
    <row r="2396" spans="1:12" x14ac:dyDescent="0.2">
      <c r="A2396" t="s">
        <v>860</v>
      </c>
      <c r="B2396" t="str">
        <f>VLOOKUP(Table2[[#This Row],[Metabolite ID]],Table18[],2,FALSE)</f>
        <v>Phospholipids in very large HDL</v>
      </c>
      <c r="C2396">
        <v>19</v>
      </c>
      <c r="D2396">
        <v>45410002</v>
      </c>
      <c r="E2396" t="s">
        <v>3985</v>
      </c>
      <c r="F2396" t="s">
        <v>893</v>
      </c>
      <c r="G2396" t="s">
        <v>892</v>
      </c>
      <c r="H2396">
        <v>0.87538499999999997</v>
      </c>
      <c r="I2396">
        <v>6.3605599999999998E-2</v>
      </c>
      <c r="J2396">
        <v>1.0553399999999999E-2</v>
      </c>
      <c r="K2396" s="6">
        <v>5.7999999999999996E-10</v>
      </c>
      <c r="L2396">
        <v>37359</v>
      </c>
    </row>
    <row r="2397" spans="1:12" x14ac:dyDescent="0.2">
      <c r="A2397" t="s">
        <v>772</v>
      </c>
      <c r="B2397" t="str">
        <f>VLOOKUP(Table2[[#This Row],[Metabolite ID]],Table18[],2,FALSE)</f>
        <v>Triglycerides in LDL</v>
      </c>
      <c r="C2397">
        <v>15</v>
      </c>
      <c r="D2397">
        <v>44564692</v>
      </c>
      <c r="E2397" t="s">
        <v>1051</v>
      </c>
      <c r="F2397" t="s">
        <v>892</v>
      </c>
      <c r="G2397" t="s">
        <v>893</v>
      </c>
      <c r="H2397">
        <v>0.97103799999999996</v>
      </c>
      <c r="I2397">
        <v>-0.13376099999999999</v>
      </c>
      <c r="J2397">
        <v>2.1306800000000001E-2</v>
      </c>
      <c r="K2397" s="6">
        <v>5.9000000000000003E-10</v>
      </c>
      <c r="L2397">
        <v>37359</v>
      </c>
    </row>
    <row r="2398" spans="1:12" x14ac:dyDescent="0.2">
      <c r="A2398" t="s">
        <v>777</v>
      </c>
      <c r="B2398" t="str">
        <f>VLOOKUP(Table2[[#This Row],[Metabolite ID]],Table18[],2,FALSE)</f>
        <v>Total lipids in large HDL</v>
      </c>
      <c r="C2398">
        <v>6</v>
      </c>
      <c r="D2398">
        <v>43757082</v>
      </c>
      <c r="E2398" t="s">
        <v>1030</v>
      </c>
      <c r="F2398" t="s">
        <v>895</v>
      </c>
      <c r="G2398" t="s">
        <v>892</v>
      </c>
      <c r="H2398">
        <v>0.49925900000000001</v>
      </c>
      <c r="I2398">
        <v>4.3390499999999999E-2</v>
      </c>
      <c r="J2398">
        <v>6.9706799999999999E-3</v>
      </c>
      <c r="K2398" s="6">
        <v>5.9000000000000003E-10</v>
      </c>
      <c r="L2398">
        <v>37359</v>
      </c>
    </row>
    <row r="2399" spans="1:12" x14ac:dyDescent="0.2">
      <c r="A2399" t="s">
        <v>867</v>
      </c>
      <c r="B2399" t="str">
        <f>VLOOKUP(Table2[[#This Row],[Metabolite ID]],Table18[],2,FALSE)</f>
        <v>Phospholipids in very large VLDL</v>
      </c>
      <c r="C2399">
        <v>6</v>
      </c>
      <c r="D2399">
        <v>160390603</v>
      </c>
      <c r="E2399" t="s">
        <v>4050</v>
      </c>
      <c r="F2399" t="s">
        <v>893</v>
      </c>
      <c r="G2399" t="s">
        <v>894</v>
      </c>
      <c r="H2399">
        <v>0.90079500000000001</v>
      </c>
      <c r="I2399">
        <v>-7.4200199999999994E-2</v>
      </c>
      <c r="J2399">
        <v>1.18554E-2</v>
      </c>
      <c r="K2399" s="6">
        <v>5.9000000000000003E-10</v>
      </c>
      <c r="L2399">
        <v>37359</v>
      </c>
    </row>
    <row r="2400" spans="1:12" x14ac:dyDescent="0.2">
      <c r="A2400" t="s">
        <v>873</v>
      </c>
      <c r="B2400" t="str">
        <f>VLOOKUP(Table2[[#This Row],[Metabolite ID]],Table18[],2,FALSE)</f>
        <v>Concentration of very small VLDL particles</v>
      </c>
      <c r="C2400">
        <v>19</v>
      </c>
      <c r="D2400">
        <v>45691049</v>
      </c>
      <c r="E2400" t="s">
        <v>3934</v>
      </c>
      <c r="F2400" t="s">
        <v>895</v>
      </c>
      <c r="G2400" t="s">
        <v>894</v>
      </c>
      <c r="H2400">
        <v>0.96142899999999998</v>
      </c>
      <c r="I2400">
        <v>0.124137</v>
      </c>
      <c r="J2400">
        <v>2.0174999999999998E-2</v>
      </c>
      <c r="K2400" s="6">
        <v>5.9000000000000003E-10</v>
      </c>
      <c r="L2400">
        <v>37359</v>
      </c>
    </row>
    <row r="2401" spans="1:12" x14ac:dyDescent="0.2">
      <c r="A2401" t="s">
        <v>746</v>
      </c>
      <c r="B2401" t="str">
        <f>VLOOKUP(Table2[[#This Row],[Metabolite ID]],Table18[],2,FALSE)</f>
        <v>Apolipoprotein B</v>
      </c>
      <c r="C2401">
        <v>16</v>
      </c>
      <c r="D2401">
        <v>56993161</v>
      </c>
      <c r="E2401" t="s">
        <v>4051</v>
      </c>
      <c r="F2401" t="s">
        <v>893</v>
      </c>
      <c r="G2401" t="s">
        <v>892</v>
      </c>
      <c r="H2401">
        <v>0.69032800000000005</v>
      </c>
      <c r="I2401">
        <v>4.6893499999999998E-2</v>
      </c>
      <c r="J2401">
        <v>7.5454099999999998E-3</v>
      </c>
      <c r="K2401" s="6">
        <v>6E-10</v>
      </c>
      <c r="L2401">
        <v>37359</v>
      </c>
    </row>
    <row r="2402" spans="1:12" x14ac:dyDescent="0.2">
      <c r="A2402" t="s">
        <v>757</v>
      </c>
      <c r="B2402" t="str">
        <f>VLOOKUP(Table2[[#This Row],[Metabolite ID]],Table18[],2,FALSE)</f>
        <v>HDL cholesterol</v>
      </c>
      <c r="C2402">
        <v>19</v>
      </c>
      <c r="D2402">
        <v>11347657</v>
      </c>
      <c r="E2402" t="s">
        <v>4007</v>
      </c>
      <c r="F2402" t="s">
        <v>894</v>
      </c>
      <c r="G2402" t="s">
        <v>895</v>
      </c>
      <c r="H2402">
        <v>0.96508099999999997</v>
      </c>
      <c r="I2402">
        <v>0.11451799999999999</v>
      </c>
      <c r="J2402">
        <v>1.9189399999999999E-2</v>
      </c>
      <c r="K2402" s="6">
        <v>6E-10</v>
      </c>
      <c r="L2402">
        <v>37359</v>
      </c>
    </row>
    <row r="2403" spans="1:12" x14ac:dyDescent="0.2">
      <c r="A2403" t="s">
        <v>853</v>
      </c>
      <c r="B2403" t="str">
        <f>VLOOKUP(Table2[[#This Row],[Metabolite ID]],Table18[],2,FALSE)</f>
        <v>Average diameter for VLDL particles</v>
      </c>
      <c r="C2403">
        <v>6</v>
      </c>
      <c r="D2403">
        <v>161010150</v>
      </c>
      <c r="E2403" t="s">
        <v>1037</v>
      </c>
      <c r="F2403" t="s">
        <v>894</v>
      </c>
      <c r="G2403" t="s">
        <v>895</v>
      </c>
      <c r="H2403">
        <v>0.95938199999999996</v>
      </c>
      <c r="I2403">
        <v>0.108931</v>
      </c>
      <c r="J2403">
        <v>1.7802399999999999E-2</v>
      </c>
      <c r="K2403" s="6">
        <v>6E-10</v>
      </c>
      <c r="L2403">
        <v>37359</v>
      </c>
    </row>
    <row r="2404" spans="1:12" x14ac:dyDescent="0.2">
      <c r="A2404" t="s">
        <v>776</v>
      </c>
      <c r="B2404" t="str">
        <f>VLOOKUP(Table2[[#This Row],[Metabolite ID]],Table18[],2,FALSE)</f>
        <v>Free cholesterol in large HDL</v>
      </c>
      <c r="C2404">
        <v>6</v>
      </c>
      <c r="D2404">
        <v>43757082</v>
      </c>
      <c r="E2404" t="s">
        <v>1030</v>
      </c>
      <c r="F2404" t="s">
        <v>895</v>
      </c>
      <c r="G2404" t="s">
        <v>892</v>
      </c>
      <c r="H2404">
        <v>0.49925900000000001</v>
      </c>
      <c r="I2404">
        <v>4.3022900000000003E-2</v>
      </c>
      <c r="J2404">
        <v>6.9630300000000003E-3</v>
      </c>
      <c r="K2404" s="6">
        <v>6.0999999999999996E-10</v>
      </c>
      <c r="L2404">
        <v>37359</v>
      </c>
    </row>
    <row r="2405" spans="1:12" x14ac:dyDescent="0.2">
      <c r="A2405" t="s">
        <v>788</v>
      </c>
      <c r="B2405" t="str">
        <f>VLOOKUP(Table2[[#This Row],[Metabolite ID]],Table18[],2,FALSE)</f>
        <v>Cholesterol in large VLDL</v>
      </c>
      <c r="C2405">
        <v>15</v>
      </c>
      <c r="D2405">
        <v>44564692</v>
      </c>
      <c r="E2405" t="s">
        <v>1051</v>
      </c>
      <c r="F2405" t="s">
        <v>892</v>
      </c>
      <c r="G2405" t="s">
        <v>893</v>
      </c>
      <c r="H2405">
        <v>0.97103700000000004</v>
      </c>
      <c r="I2405">
        <v>-0.13561999999999999</v>
      </c>
      <c r="J2405">
        <v>2.13168E-2</v>
      </c>
      <c r="K2405" s="6">
        <v>6.0999999999999996E-10</v>
      </c>
      <c r="L2405">
        <v>37359</v>
      </c>
    </row>
    <row r="2406" spans="1:12" x14ac:dyDescent="0.2">
      <c r="A2406" t="s">
        <v>799</v>
      </c>
      <c r="B2406" t="str">
        <f>VLOOKUP(Table2[[#This Row],[Metabolite ID]],Table18[],2,FALSE)</f>
        <v>Concentration of medium HDL particles</v>
      </c>
      <c r="C2406">
        <v>2</v>
      </c>
      <c r="D2406">
        <v>27730940</v>
      </c>
      <c r="E2406" t="s">
        <v>967</v>
      </c>
      <c r="F2406" t="s">
        <v>895</v>
      </c>
      <c r="G2406" t="s">
        <v>894</v>
      </c>
      <c r="H2406">
        <v>0.39644099999999999</v>
      </c>
      <c r="I2406">
        <v>4.5046000000000003E-2</v>
      </c>
      <c r="J2406">
        <v>7.1544299999999998E-3</v>
      </c>
      <c r="K2406" s="6">
        <v>6.0999999999999996E-10</v>
      </c>
      <c r="L2406">
        <v>37359</v>
      </c>
    </row>
    <row r="2407" spans="1:12" x14ac:dyDescent="0.2">
      <c r="A2407" t="s">
        <v>799</v>
      </c>
      <c r="B2407" t="str">
        <f>VLOOKUP(Table2[[#This Row],[Metabolite ID]],Table18[],2,FALSE)</f>
        <v>Concentration of medium HDL particles</v>
      </c>
      <c r="C2407">
        <v>11</v>
      </c>
      <c r="D2407">
        <v>75450576</v>
      </c>
      <c r="E2407" t="s">
        <v>4049</v>
      </c>
      <c r="F2407" t="s">
        <v>895</v>
      </c>
      <c r="G2407" t="s">
        <v>894</v>
      </c>
      <c r="H2407">
        <v>0.83895799999999998</v>
      </c>
      <c r="I2407">
        <v>5.9250999999999998E-2</v>
      </c>
      <c r="J2407">
        <v>9.5008999999999996E-3</v>
      </c>
      <c r="K2407" s="6">
        <v>6.0999999999999996E-10</v>
      </c>
      <c r="L2407">
        <v>37359</v>
      </c>
    </row>
    <row r="2408" spans="1:12" x14ac:dyDescent="0.2">
      <c r="A2408" t="s">
        <v>860</v>
      </c>
      <c r="B2408" t="str">
        <f>VLOOKUP(Table2[[#This Row],[Metabolite ID]],Table18[],2,FALSE)</f>
        <v>Phospholipids in very large HDL</v>
      </c>
      <c r="C2408">
        <v>18</v>
      </c>
      <c r="D2408">
        <v>46578242</v>
      </c>
      <c r="E2408" t="s">
        <v>1013</v>
      </c>
      <c r="F2408" t="s">
        <v>894</v>
      </c>
      <c r="G2408" t="s">
        <v>892</v>
      </c>
      <c r="H2408">
        <v>0.98857300000000004</v>
      </c>
      <c r="I2408">
        <v>-0.21616099999999999</v>
      </c>
      <c r="J2408">
        <v>3.48674E-2</v>
      </c>
      <c r="K2408" s="6">
        <v>6.0999999999999996E-10</v>
      </c>
      <c r="L2408">
        <v>37359</v>
      </c>
    </row>
    <row r="2409" spans="1:12" x14ac:dyDescent="0.2">
      <c r="A2409" t="s">
        <v>882</v>
      </c>
      <c r="B2409" t="str">
        <f>VLOOKUP(Table2[[#This Row],[Metabolite ID]],Table18[],2,FALSE)</f>
        <v>Triglycerides in chylomicrons and extremely large VLDL</v>
      </c>
      <c r="C2409">
        <v>2</v>
      </c>
      <c r="D2409">
        <v>165528624</v>
      </c>
      <c r="E2409" t="s">
        <v>1026</v>
      </c>
      <c r="F2409" t="s">
        <v>893</v>
      </c>
      <c r="G2409" t="s">
        <v>895</v>
      </c>
      <c r="H2409">
        <v>0.60856600000000005</v>
      </c>
      <c r="I2409">
        <v>4.5603400000000002E-2</v>
      </c>
      <c r="J2409">
        <v>7.1717600000000001E-3</v>
      </c>
      <c r="K2409" s="6">
        <v>6.0999999999999996E-10</v>
      </c>
      <c r="L2409">
        <v>37359</v>
      </c>
    </row>
    <row r="2410" spans="1:12" x14ac:dyDescent="0.2">
      <c r="A2410" t="s">
        <v>789</v>
      </c>
      <c r="B2410" t="str">
        <f>VLOOKUP(Table2[[#This Row],[Metabolite ID]],Table18[],2,FALSE)</f>
        <v>Cholesteryl esters in large VLDL</v>
      </c>
      <c r="C2410">
        <v>15</v>
      </c>
      <c r="D2410">
        <v>43360509</v>
      </c>
      <c r="E2410" t="s">
        <v>1049</v>
      </c>
      <c r="F2410" t="s">
        <v>1048</v>
      </c>
      <c r="G2410" t="s">
        <v>894</v>
      </c>
      <c r="H2410">
        <v>0.97171200000000002</v>
      </c>
      <c r="I2410">
        <v>-0.14000499999999999</v>
      </c>
      <c r="J2410">
        <v>2.2481999999999999E-2</v>
      </c>
      <c r="K2410" s="6">
        <v>6.3E-10</v>
      </c>
      <c r="L2410">
        <v>37359</v>
      </c>
    </row>
    <row r="2411" spans="1:12" x14ac:dyDescent="0.2">
      <c r="A2411" t="s">
        <v>792</v>
      </c>
      <c r="B2411" t="str">
        <f>VLOOKUP(Table2[[#This Row],[Metabolite ID]],Table18[],2,FALSE)</f>
        <v>Concentration of large VLDL particles</v>
      </c>
      <c r="C2411">
        <v>6</v>
      </c>
      <c r="D2411">
        <v>43757082</v>
      </c>
      <c r="E2411" t="s">
        <v>1030</v>
      </c>
      <c r="F2411" t="s">
        <v>895</v>
      </c>
      <c r="G2411" t="s">
        <v>892</v>
      </c>
      <c r="H2411">
        <v>0.49925900000000001</v>
      </c>
      <c r="I2411">
        <v>-4.2578600000000001E-2</v>
      </c>
      <c r="J2411">
        <v>6.9784399999999998E-3</v>
      </c>
      <c r="K2411" s="6">
        <v>6.3999999999999996E-10</v>
      </c>
      <c r="L2411">
        <v>37359</v>
      </c>
    </row>
    <row r="2412" spans="1:12" x14ac:dyDescent="0.2">
      <c r="A2412" t="s">
        <v>870</v>
      </c>
      <c r="B2412" t="str">
        <f>VLOOKUP(Table2[[#This Row],[Metabolite ID]],Table18[],2,FALSE)</f>
        <v>Cholesteryl esters in very small VLDL</v>
      </c>
      <c r="C2412">
        <v>19</v>
      </c>
      <c r="D2412">
        <v>45430280</v>
      </c>
      <c r="E2412" t="s">
        <v>1088</v>
      </c>
      <c r="F2412" t="s">
        <v>894</v>
      </c>
      <c r="G2412" t="s">
        <v>893</v>
      </c>
      <c r="H2412">
        <v>0.46463300000000002</v>
      </c>
      <c r="I2412">
        <v>-4.5528300000000001E-2</v>
      </c>
      <c r="J2412">
        <v>7.6217799999999999E-3</v>
      </c>
      <c r="K2412" s="6">
        <v>6.3999999999999996E-10</v>
      </c>
      <c r="L2412">
        <v>37359</v>
      </c>
    </row>
    <row r="2413" spans="1:12" x14ac:dyDescent="0.2">
      <c r="A2413" t="s">
        <v>746</v>
      </c>
      <c r="B2413" t="str">
        <f>VLOOKUP(Table2[[#This Row],[Metabolite ID]],Table18[],2,FALSE)</f>
        <v>Apolipoprotein B</v>
      </c>
      <c r="C2413">
        <v>19</v>
      </c>
      <c r="D2413">
        <v>44610355</v>
      </c>
      <c r="E2413" t="s">
        <v>4052</v>
      </c>
      <c r="F2413" t="s">
        <v>892</v>
      </c>
      <c r="G2413" t="s">
        <v>893</v>
      </c>
      <c r="H2413">
        <v>0.95705499999999999</v>
      </c>
      <c r="I2413">
        <v>0.113662</v>
      </c>
      <c r="J2413">
        <v>1.8297500000000001E-2</v>
      </c>
      <c r="K2413" s="6">
        <v>6.5000000000000003E-10</v>
      </c>
      <c r="L2413">
        <v>37359</v>
      </c>
    </row>
    <row r="2414" spans="1:12" x14ac:dyDescent="0.2">
      <c r="A2414" t="s">
        <v>863</v>
      </c>
      <c r="B2414" t="str">
        <f>VLOOKUP(Table2[[#This Row],[Metabolite ID]],Table18[],2,FALSE)</f>
        <v>Cholesteryl esters in very large VLDL</v>
      </c>
      <c r="C2414">
        <v>11</v>
      </c>
      <c r="D2414">
        <v>117175658</v>
      </c>
      <c r="E2414" t="s">
        <v>1047</v>
      </c>
      <c r="F2414" t="s">
        <v>893</v>
      </c>
      <c r="G2414" t="s">
        <v>892</v>
      </c>
      <c r="H2414">
        <v>0.97367800000000004</v>
      </c>
      <c r="I2414">
        <v>-0.136768</v>
      </c>
      <c r="J2414">
        <v>2.21966E-2</v>
      </c>
      <c r="K2414" s="6">
        <v>6.5000000000000003E-10</v>
      </c>
      <c r="L2414">
        <v>37359</v>
      </c>
    </row>
    <row r="2415" spans="1:12" x14ac:dyDescent="0.2">
      <c r="A2415" t="s">
        <v>772</v>
      </c>
      <c r="B2415" t="str">
        <f>VLOOKUP(Table2[[#This Row],[Metabolite ID]],Table18[],2,FALSE)</f>
        <v>Triglycerides in LDL</v>
      </c>
      <c r="C2415">
        <v>7</v>
      </c>
      <c r="D2415">
        <v>21560197</v>
      </c>
      <c r="E2415" t="s">
        <v>4019</v>
      </c>
      <c r="F2415" t="s">
        <v>894</v>
      </c>
      <c r="G2415" t="s">
        <v>893</v>
      </c>
      <c r="H2415">
        <v>0.83335899999999996</v>
      </c>
      <c r="I2415">
        <v>-5.9604299999999999E-2</v>
      </c>
      <c r="J2415">
        <v>9.5604999999999996E-3</v>
      </c>
      <c r="K2415" s="6">
        <v>6.6E-10</v>
      </c>
      <c r="L2415">
        <v>37359</v>
      </c>
    </row>
    <row r="2416" spans="1:12" x14ac:dyDescent="0.2">
      <c r="A2416" t="s">
        <v>859</v>
      </c>
      <c r="B2416" t="str">
        <f>VLOOKUP(Table2[[#This Row],[Metabolite ID]],Table18[],2,FALSE)</f>
        <v>Concentration of very large HDL particles</v>
      </c>
      <c r="C2416">
        <v>11</v>
      </c>
      <c r="D2416">
        <v>117042408</v>
      </c>
      <c r="E2416" t="s">
        <v>3995</v>
      </c>
      <c r="F2416" t="s">
        <v>894</v>
      </c>
      <c r="G2416" t="s">
        <v>895</v>
      </c>
      <c r="H2416">
        <v>0.98809800000000003</v>
      </c>
      <c r="I2416">
        <v>-0.20735300000000001</v>
      </c>
      <c r="J2416">
        <v>3.26667E-2</v>
      </c>
      <c r="K2416" s="6">
        <v>6.6E-10</v>
      </c>
      <c r="L2416">
        <v>37359</v>
      </c>
    </row>
    <row r="2417" spans="1:12" x14ac:dyDescent="0.2">
      <c r="A2417" t="s">
        <v>750</v>
      </c>
      <c r="B2417" t="str">
        <f>VLOOKUP(Table2[[#This Row],[Metabolite ID]],Table18[],2,FALSE)</f>
        <v>Omega-3 fatty acids</v>
      </c>
      <c r="C2417">
        <v>19</v>
      </c>
      <c r="D2417">
        <v>45430280</v>
      </c>
      <c r="E2417" t="s">
        <v>1088</v>
      </c>
      <c r="F2417" t="s">
        <v>894</v>
      </c>
      <c r="G2417" t="s">
        <v>893</v>
      </c>
      <c r="H2417">
        <v>0.46472200000000002</v>
      </c>
      <c r="I2417">
        <v>-4.60413E-2</v>
      </c>
      <c r="J2417">
        <v>7.6599900000000002E-3</v>
      </c>
      <c r="K2417" s="6">
        <v>6.6999999999999996E-10</v>
      </c>
      <c r="L2417">
        <v>37359</v>
      </c>
    </row>
    <row r="2418" spans="1:12" x14ac:dyDescent="0.2">
      <c r="A2418" t="s">
        <v>767</v>
      </c>
      <c r="B2418" t="str">
        <f>VLOOKUP(Table2[[#This Row],[Metabolite ID]],Table18[],2,FALSE)</f>
        <v>Triglycerides in IDL</v>
      </c>
      <c r="C2418">
        <v>4</v>
      </c>
      <c r="D2418">
        <v>87990334</v>
      </c>
      <c r="E2418" t="s">
        <v>4053</v>
      </c>
      <c r="F2418" t="s">
        <v>893</v>
      </c>
      <c r="G2418" t="s">
        <v>895</v>
      </c>
      <c r="H2418">
        <v>0.62311399999999995</v>
      </c>
      <c r="I2418">
        <v>4.4255999999999997E-2</v>
      </c>
      <c r="J2418">
        <v>7.2777700000000002E-3</v>
      </c>
      <c r="K2418" s="6">
        <v>6.6999999999999996E-10</v>
      </c>
      <c r="L2418">
        <v>37359</v>
      </c>
    </row>
    <row r="2419" spans="1:12" x14ac:dyDescent="0.2">
      <c r="A2419" t="s">
        <v>778</v>
      </c>
      <c r="B2419" t="str">
        <f>VLOOKUP(Table2[[#This Row],[Metabolite ID]],Table18[],2,FALSE)</f>
        <v>Concentration of large HDL particles</v>
      </c>
      <c r="C2419">
        <v>11</v>
      </c>
      <c r="D2419">
        <v>117042408</v>
      </c>
      <c r="E2419" t="s">
        <v>3995</v>
      </c>
      <c r="F2419" t="s">
        <v>894</v>
      </c>
      <c r="G2419" t="s">
        <v>895</v>
      </c>
      <c r="H2419">
        <v>0.98809800000000003</v>
      </c>
      <c r="I2419">
        <v>-0.20124800000000001</v>
      </c>
      <c r="J2419">
        <v>3.2735500000000001E-2</v>
      </c>
      <c r="K2419" s="6">
        <v>6.8000000000000003E-10</v>
      </c>
      <c r="L2419">
        <v>37359</v>
      </c>
    </row>
    <row r="2420" spans="1:12" x14ac:dyDescent="0.2">
      <c r="A2420" t="s">
        <v>758</v>
      </c>
      <c r="B2420" t="str">
        <f>VLOOKUP(Table2[[#This Row],[Metabolite ID]],Table18[],2,FALSE)</f>
        <v>Average diameter for HDL particles</v>
      </c>
      <c r="C2420">
        <v>20</v>
      </c>
      <c r="D2420">
        <v>46344574</v>
      </c>
      <c r="E2420" t="s">
        <v>4054</v>
      </c>
      <c r="F2420" t="s">
        <v>895</v>
      </c>
      <c r="G2420" t="s">
        <v>894</v>
      </c>
      <c r="H2420">
        <v>0.61177999999999999</v>
      </c>
      <c r="I2420">
        <v>4.3580000000000001E-2</v>
      </c>
      <c r="J2420">
        <v>7.2580300000000004E-3</v>
      </c>
      <c r="K2420" s="6">
        <v>6.9E-10</v>
      </c>
      <c r="L2420">
        <v>37359</v>
      </c>
    </row>
    <row r="2421" spans="1:12" x14ac:dyDescent="0.2">
      <c r="A2421" t="s">
        <v>780</v>
      </c>
      <c r="B2421" t="str">
        <f>VLOOKUP(Table2[[#This Row],[Metabolite ID]],Table18[],2,FALSE)</f>
        <v>Triglycerides in large HDL</v>
      </c>
      <c r="C2421">
        <v>14</v>
      </c>
      <c r="D2421">
        <v>94847262</v>
      </c>
      <c r="E2421" t="s">
        <v>3907</v>
      </c>
      <c r="F2421" t="s">
        <v>895</v>
      </c>
      <c r="G2421" t="s">
        <v>892</v>
      </c>
      <c r="H2421">
        <v>0.95046699999999995</v>
      </c>
      <c r="I2421">
        <v>9.7923300000000005E-2</v>
      </c>
      <c r="J2421">
        <v>1.6327700000000001E-2</v>
      </c>
      <c r="K2421" s="6">
        <v>6.9E-10</v>
      </c>
      <c r="L2421">
        <v>37359</v>
      </c>
    </row>
    <row r="2422" spans="1:12" x14ac:dyDescent="0.2">
      <c r="A2422" t="s">
        <v>814</v>
      </c>
      <c r="B2422" t="str">
        <f>VLOOKUP(Table2[[#This Row],[Metabolite ID]],Table18[],2,FALSE)</f>
        <v>Concentration of medium VLDL particles</v>
      </c>
      <c r="C2422">
        <v>6</v>
      </c>
      <c r="D2422">
        <v>161659369</v>
      </c>
      <c r="E2422" t="s">
        <v>1040</v>
      </c>
      <c r="F2422" t="s">
        <v>894</v>
      </c>
      <c r="G2422" t="s">
        <v>893</v>
      </c>
      <c r="H2422">
        <v>0.984483</v>
      </c>
      <c r="I2422">
        <v>0.184701</v>
      </c>
      <c r="J2422">
        <v>2.97597E-2</v>
      </c>
      <c r="K2422" s="6">
        <v>6.9E-10</v>
      </c>
      <c r="L2422">
        <v>37359</v>
      </c>
    </row>
    <row r="2423" spans="1:12" x14ac:dyDescent="0.2">
      <c r="A2423" t="s">
        <v>858</v>
      </c>
      <c r="B2423" t="str">
        <f>VLOOKUP(Table2[[#This Row],[Metabolite ID]],Table18[],2,FALSE)</f>
        <v>Total lipids in very large HDL</v>
      </c>
      <c r="C2423">
        <v>9</v>
      </c>
      <c r="D2423">
        <v>107589134</v>
      </c>
      <c r="E2423" t="s">
        <v>998</v>
      </c>
      <c r="F2423" t="s">
        <v>892</v>
      </c>
      <c r="G2423" t="s">
        <v>895</v>
      </c>
      <c r="H2423">
        <v>0.84332499999999999</v>
      </c>
      <c r="I2423">
        <v>-5.7896700000000002E-2</v>
      </c>
      <c r="J2423">
        <v>9.5798800000000007E-3</v>
      </c>
      <c r="K2423" s="6">
        <v>6.9E-10</v>
      </c>
      <c r="L2423">
        <v>37359</v>
      </c>
    </row>
    <row r="2424" spans="1:12" x14ac:dyDescent="0.2">
      <c r="A2424" t="s">
        <v>875</v>
      </c>
      <c r="B2424" t="str">
        <f>VLOOKUP(Table2[[#This Row],[Metabolite ID]],Table18[],2,FALSE)</f>
        <v>Triglycerides in very small VLDL</v>
      </c>
      <c r="C2424">
        <v>4</v>
      </c>
      <c r="D2424">
        <v>87990334</v>
      </c>
      <c r="E2424" t="s">
        <v>4053</v>
      </c>
      <c r="F2424" t="s">
        <v>893</v>
      </c>
      <c r="G2424" t="s">
        <v>895</v>
      </c>
      <c r="H2424">
        <v>0.62311399999999995</v>
      </c>
      <c r="I2424">
        <v>4.4950799999999999E-2</v>
      </c>
      <c r="J2424">
        <v>7.2694099999999996E-3</v>
      </c>
      <c r="K2424" s="6">
        <v>6.9E-10</v>
      </c>
      <c r="L2424">
        <v>37359</v>
      </c>
    </row>
    <row r="2425" spans="1:12" x14ac:dyDescent="0.2">
      <c r="A2425" t="s">
        <v>767</v>
      </c>
      <c r="B2425" t="str">
        <f>VLOOKUP(Table2[[#This Row],[Metabolite ID]],Table18[],2,FALSE)</f>
        <v>Triglycerides in IDL</v>
      </c>
      <c r="C2425">
        <v>19</v>
      </c>
      <c r="D2425">
        <v>45301011</v>
      </c>
      <c r="E2425" t="s">
        <v>3980</v>
      </c>
      <c r="F2425" t="s">
        <v>1060</v>
      </c>
      <c r="G2425" t="s">
        <v>894</v>
      </c>
      <c r="H2425">
        <v>0.89303900000000003</v>
      </c>
      <c r="I2425">
        <v>7.06542E-2</v>
      </c>
      <c r="J2425">
        <v>1.1742600000000001E-2</v>
      </c>
      <c r="K2425" s="6">
        <v>6.9999999999999996E-10</v>
      </c>
      <c r="L2425">
        <v>37359</v>
      </c>
    </row>
    <row r="2426" spans="1:12" x14ac:dyDescent="0.2">
      <c r="A2426" t="s">
        <v>775</v>
      </c>
      <c r="B2426" t="str">
        <f>VLOOKUP(Table2[[#This Row],[Metabolite ID]],Table18[],2,FALSE)</f>
        <v>Cholesteryl esters in large HDL</v>
      </c>
      <c r="C2426">
        <v>2</v>
      </c>
      <c r="D2426">
        <v>165501849</v>
      </c>
      <c r="E2426" t="s">
        <v>4055</v>
      </c>
      <c r="F2426" t="s">
        <v>892</v>
      </c>
      <c r="G2426" t="s">
        <v>894</v>
      </c>
      <c r="H2426">
        <v>0.64308699999999996</v>
      </c>
      <c r="I2426">
        <v>-4.5550899999999998E-2</v>
      </c>
      <c r="J2426">
        <v>7.2420999999999996E-3</v>
      </c>
      <c r="K2426" s="6">
        <v>6.9999999999999996E-10</v>
      </c>
      <c r="L2426">
        <v>37359</v>
      </c>
    </row>
    <row r="2427" spans="1:12" x14ac:dyDescent="0.2">
      <c r="A2427" t="s">
        <v>776</v>
      </c>
      <c r="B2427" t="str">
        <f>VLOOKUP(Table2[[#This Row],[Metabolite ID]],Table18[],2,FALSE)</f>
        <v>Free cholesterol in large HDL</v>
      </c>
      <c r="C2427">
        <v>15</v>
      </c>
      <c r="D2427">
        <v>58619066</v>
      </c>
      <c r="E2427" t="s">
        <v>4032</v>
      </c>
      <c r="F2427" t="s">
        <v>895</v>
      </c>
      <c r="G2427" t="s">
        <v>894</v>
      </c>
      <c r="H2427">
        <v>0.97644200000000003</v>
      </c>
      <c r="I2427">
        <v>0.15614700000000001</v>
      </c>
      <c r="J2427">
        <v>2.4448299999999999E-2</v>
      </c>
      <c r="K2427" s="6">
        <v>6.9999999999999996E-10</v>
      </c>
      <c r="L2427">
        <v>37359</v>
      </c>
    </row>
    <row r="2428" spans="1:12" x14ac:dyDescent="0.2">
      <c r="A2428" t="s">
        <v>811</v>
      </c>
      <c r="B2428" t="str">
        <f>VLOOKUP(Table2[[#This Row],[Metabolite ID]],Table18[],2,FALSE)</f>
        <v>Cholesteryl esters in medium VLDL</v>
      </c>
      <c r="C2428">
        <v>2</v>
      </c>
      <c r="D2428">
        <v>21194732</v>
      </c>
      <c r="E2428" t="s">
        <v>1092</v>
      </c>
      <c r="F2428" t="s">
        <v>894</v>
      </c>
      <c r="G2428" t="s">
        <v>893</v>
      </c>
      <c r="H2428">
        <v>0.45880500000000002</v>
      </c>
      <c r="I2428">
        <v>4.3070600000000001E-2</v>
      </c>
      <c r="J2428">
        <v>7.0379800000000001E-3</v>
      </c>
      <c r="K2428" s="6">
        <v>6.9999999999999996E-10</v>
      </c>
      <c r="L2428">
        <v>37359</v>
      </c>
    </row>
    <row r="2429" spans="1:12" x14ac:dyDescent="0.2">
      <c r="A2429" t="s">
        <v>852</v>
      </c>
      <c r="B2429" t="str">
        <f>VLOOKUP(Table2[[#This Row],[Metabolite ID]],Table18[],2,FALSE)</f>
        <v>VLDL cholesterol</v>
      </c>
      <c r="C2429">
        <v>8</v>
      </c>
      <c r="D2429">
        <v>19813529</v>
      </c>
      <c r="E2429" t="s">
        <v>994</v>
      </c>
      <c r="F2429" t="s">
        <v>892</v>
      </c>
      <c r="G2429" t="s">
        <v>893</v>
      </c>
      <c r="H2429">
        <v>0.98156299999999996</v>
      </c>
      <c r="I2429">
        <v>-0.16220899999999999</v>
      </c>
      <c r="J2429">
        <v>2.6258E-2</v>
      </c>
      <c r="K2429" s="6">
        <v>6.9999999999999996E-10</v>
      </c>
      <c r="L2429">
        <v>37359</v>
      </c>
    </row>
    <row r="2430" spans="1:12" x14ac:dyDescent="0.2">
      <c r="A2430" t="s">
        <v>767</v>
      </c>
      <c r="B2430" t="str">
        <f>VLOOKUP(Table2[[#This Row],[Metabolite ID]],Table18[],2,FALSE)</f>
        <v>Triglycerides in IDL</v>
      </c>
      <c r="C2430">
        <v>15</v>
      </c>
      <c r="D2430">
        <v>42701374</v>
      </c>
      <c r="E2430" t="s">
        <v>4045</v>
      </c>
      <c r="F2430" t="s">
        <v>894</v>
      </c>
      <c r="G2430" t="s">
        <v>895</v>
      </c>
      <c r="H2430">
        <v>0.98113300000000003</v>
      </c>
      <c r="I2430">
        <v>-0.158806</v>
      </c>
      <c r="J2430">
        <v>2.5884999999999998E-2</v>
      </c>
      <c r="K2430" s="6">
        <v>7.1000000000000003E-10</v>
      </c>
      <c r="L2430">
        <v>37359</v>
      </c>
    </row>
    <row r="2431" spans="1:12" x14ac:dyDescent="0.2">
      <c r="A2431" t="s">
        <v>788</v>
      </c>
      <c r="B2431" t="str">
        <f>VLOOKUP(Table2[[#This Row],[Metabolite ID]],Table18[],2,FALSE)</f>
        <v>Cholesterol in large VLDL</v>
      </c>
      <c r="C2431">
        <v>6</v>
      </c>
      <c r="D2431">
        <v>160625299</v>
      </c>
      <c r="E2431" t="s">
        <v>1034</v>
      </c>
      <c r="F2431" t="s">
        <v>894</v>
      </c>
      <c r="G2431" t="s">
        <v>895</v>
      </c>
      <c r="H2431">
        <v>0.98946000000000001</v>
      </c>
      <c r="I2431">
        <v>0.22653000000000001</v>
      </c>
      <c r="J2431">
        <v>3.6627E-2</v>
      </c>
      <c r="K2431" s="6">
        <v>7.1000000000000003E-10</v>
      </c>
      <c r="L2431">
        <v>37359</v>
      </c>
    </row>
    <row r="2432" spans="1:12" x14ac:dyDescent="0.2">
      <c r="A2432" t="s">
        <v>844</v>
      </c>
      <c r="B2432" t="str">
        <f>VLOOKUP(Table2[[#This Row],[Metabolite ID]],Table18[],2,FALSE)</f>
        <v>Phospholipids in small VLDL</v>
      </c>
      <c r="C2432">
        <v>16</v>
      </c>
      <c r="D2432">
        <v>72140553</v>
      </c>
      <c r="E2432" t="s">
        <v>1084</v>
      </c>
      <c r="F2432" t="s">
        <v>893</v>
      </c>
      <c r="G2432" t="s">
        <v>892</v>
      </c>
      <c r="H2432">
        <v>0.81080600000000003</v>
      </c>
      <c r="I2432">
        <v>-5.3471299999999999E-2</v>
      </c>
      <c r="J2432">
        <v>8.9625599999999996E-3</v>
      </c>
      <c r="K2432" s="6">
        <v>7.1000000000000003E-10</v>
      </c>
      <c r="L2432">
        <v>37359</v>
      </c>
    </row>
    <row r="2433" spans="1:12" x14ac:dyDescent="0.2">
      <c r="A2433" t="s">
        <v>862</v>
      </c>
      <c r="B2433" t="str">
        <f>VLOOKUP(Table2[[#This Row],[Metabolite ID]],Table18[],2,FALSE)</f>
        <v>Cholesterol in very large VLDL</v>
      </c>
      <c r="C2433">
        <v>2</v>
      </c>
      <c r="D2433">
        <v>165528624</v>
      </c>
      <c r="E2433" t="s">
        <v>1026</v>
      </c>
      <c r="F2433" t="s">
        <v>893</v>
      </c>
      <c r="G2433" t="s">
        <v>895</v>
      </c>
      <c r="H2433">
        <v>0.60860800000000004</v>
      </c>
      <c r="I2433">
        <v>4.5414299999999998E-2</v>
      </c>
      <c r="J2433">
        <v>7.16857E-3</v>
      </c>
      <c r="K2433" s="6">
        <v>7.1000000000000003E-10</v>
      </c>
      <c r="L2433">
        <v>37359</v>
      </c>
    </row>
    <row r="2434" spans="1:12" x14ac:dyDescent="0.2">
      <c r="A2434" t="s">
        <v>877</v>
      </c>
      <c r="B2434" t="str">
        <f>VLOOKUP(Table2[[#This Row],[Metabolite ID]],Table18[],2,FALSE)</f>
        <v>Cholesteryl esters in chylomicrons and extremely large VLDL</v>
      </c>
      <c r="C2434">
        <v>6</v>
      </c>
      <c r="D2434">
        <v>161081800</v>
      </c>
      <c r="E2434" t="s">
        <v>3963</v>
      </c>
      <c r="F2434" t="s">
        <v>894</v>
      </c>
      <c r="G2434" t="s">
        <v>1060</v>
      </c>
      <c r="H2434">
        <v>0.89510999999999996</v>
      </c>
      <c r="I2434">
        <v>-7.8642400000000001E-2</v>
      </c>
      <c r="J2434">
        <v>1.2847300000000001E-2</v>
      </c>
      <c r="K2434" s="6">
        <v>7.1000000000000003E-10</v>
      </c>
      <c r="L2434">
        <v>37359</v>
      </c>
    </row>
    <row r="2435" spans="1:12" x14ac:dyDescent="0.2">
      <c r="A2435" t="s">
        <v>767</v>
      </c>
      <c r="B2435" t="str">
        <f>VLOOKUP(Table2[[#This Row],[Metabolite ID]],Table18[],2,FALSE)</f>
        <v>Triglycerides in IDL</v>
      </c>
      <c r="C2435">
        <v>5</v>
      </c>
      <c r="D2435">
        <v>156399950</v>
      </c>
      <c r="E2435" t="s">
        <v>1029</v>
      </c>
      <c r="F2435" t="s">
        <v>892</v>
      </c>
      <c r="G2435" t="s">
        <v>893</v>
      </c>
      <c r="H2435">
        <v>0.36327300000000001</v>
      </c>
      <c r="I2435">
        <v>-4.4547299999999998E-2</v>
      </c>
      <c r="J2435">
        <v>7.2860199999999998E-3</v>
      </c>
      <c r="K2435" s="6">
        <v>7.2E-10</v>
      </c>
      <c r="L2435">
        <v>37359</v>
      </c>
    </row>
    <row r="2436" spans="1:12" x14ac:dyDescent="0.2">
      <c r="A2436" t="s">
        <v>808</v>
      </c>
      <c r="B2436" t="str">
        <f>VLOOKUP(Table2[[#This Row],[Metabolite ID]],Table18[],2,FALSE)</f>
        <v>Triglycerides in medium LDL</v>
      </c>
      <c r="C2436">
        <v>19</v>
      </c>
      <c r="D2436">
        <v>45441907</v>
      </c>
      <c r="E2436" t="s">
        <v>3997</v>
      </c>
      <c r="F2436" t="s">
        <v>893</v>
      </c>
      <c r="G2436" t="s">
        <v>894</v>
      </c>
      <c r="H2436">
        <v>0.49439699999999998</v>
      </c>
      <c r="I2436">
        <v>4.2153400000000001E-2</v>
      </c>
      <c r="J2436">
        <v>7.2870599999999997E-3</v>
      </c>
      <c r="K2436" s="6">
        <v>7.2E-10</v>
      </c>
      <c r="L2436">
        <v>37359</v>
      </c>
    </row>
    <row r="2437" spans="1:12" x14ac:dyDescent="0.2">
      <c r="A2437" t="s">
        <v>844</v>
      </c>
      <c r="B2437" t="str">
        <f>VLOOKUP(Table2[[#This Row],[Metabolite ID]],Table18[],2,FALSE)</f>
        <v>Phospholipids in small VLDL</v>
      </c>
      <c r="C2437">
        <v>5</v>
      </c>
      <c r="D2437">
        <v>55861894</v>
      </c>
      <c r="E2437" t="s">
        <v>1028</v>
      </c>
      <c r="F2437" t="s">
        <v>893</v>
      </c>
      <c r="G2437" t="s">
        <v>892</v>
      </c>
      <c r="H2437">
        <v>0.80089999999999995</v>
      </c>
      <c r="I2437">
        <v>-5.3833100000000002E-2</v>
      </c>
      <c r="J2437">
        <v>8.8510800000000008E-3</v>
      </c>
      <c r="K2437" s="6">
        <v>7.2E-10</v>
      </c>
      <c r="L2437">
        <v>37359</v>
      </c>
    </row>
    <row r="2438" spans="1:12" x14ac:dyDescent="0.2">
      <c r="A2438" t="s">
        <v>848</v>
      </c>
      <c r="B2438" t="str">
        <f>VLOOKUP(Table2[[#This Row],[Metabolite ID]],Table18[],2,FALSE)</f>
        <v>Phosphoglycerides</v>
      </c>
      <c r="C2438">
        <v>19</v>
      </c>
      <c r="D2438">
        <v>11198187</v>
      </c>
      <c r="E2438" t="s">
        <v>3864</v>
      </c>
      <c r="F2438" t="s">
        <v>894</v>
      </c>
      <c r="G2438" t="s">
        <v>895</v>
      </c>
      <c r="H2438">
        <v>0.88037299999999996</v>
      </c>
      <c r="I2438">
        <v>6.5738599999999994E-2</v>
      </c>
      <c r="J2438">
        <v>1.09012E-2</v>
      </c>
      <c r="K2438" s="6">
        <v>7.2E-10</v>
      </c>
      <c r="L2438">
        <v>37359</v>
      </c>
    </row>
    <row r="2439" spans="1:12" x14ac:dyDescent="0.2">
      <c r="A2439" t="s">
        <v>855</v>
      </c>
      <c r="B2439" t="str">
        <f>VLOOKUP(Table2[[#This Row],[Metabolite ID]],Table18[],2,FALSE)</f>
        <v>Cholesterol in very large HDL</v>
      </c>
      <c r="C2439">
        <v>19</v>
      </c>
      <c r="D2439">
        <v>8429323</v>
      </c>
      <c r="E2439" t="s">
        <v>1017</v>
      </c>
      <c r="F2439" t="s">
        <v>893</v>
      </c>
      <c r="G2439" t="s">
        <v>892</v>
      </c>
      <c r="H2439">
        <v>0.980379</v>
      </c>
      <c r="I2439">
        <v>-0.15651999999999999</v>
      </c>
      <c r="J2439">
        <v>2.5480200000000001E-2</v>
      </c>
      <c r="K2439" s="6">
        <v>7.2E-10</v>
      </c>
      <c r="L2439">
        <v>37359</v>
      </c>
    </row>
    <row r="2440" spans="1:12" x14ac:dyDescent="0.2">
      <c r="A2440" t="s">
        <v>863</v>
      </c>
      <c r="B2440" t="str">
        <f>VLOOKUP(Table2[[#This Row],[Metabolite ID]],Table18[],2,FALSE)</f>
        <v>Cholesteryl esters in very large VLDL</v>
      </c>
      <c r="C2440">
        <v>6</v>
      </c>
      <c r="D2440">
        <v>160416770</v>
      </c>
      <c r="E2440" t="s">
        <v>4005</v>
      </c>
      <c r="F2440" t="s">
        <v>893</v>
      </c>
      <c r="G2440" t="s">
        <v>892</v>
      </c>
      <c r="H2440">
        <v>0.90652999999999995</v>
      </c>
      <c r="I2440">
        <v>-7.6758800000000002E-2</v>
      </c>
      <c r="J2440">
        <v>1.2198799999999999E-2</v>
      </c>
      <c r="K2440" s="6">
        <v>7.2E-10</v>
      </c>
      <c r="L2440">
        <v>37359</v>
      </c>
    </row>
    <row r="2441" spans="1:12" x14ac:dyDescent="0.2">
      <c r="A2441" t="s">
        <v>877</v>
      </c>
      <c r="B2441" t="str">
        <f>VLOOKUP(Table2[[#This Row],[Metabolite ID]],Table18[],2,FALSE)</f>
        <v>Cholesteryl esters in chylomicrons and extremely large VLDL</v>
      </c>
      <c r="C2441">
        <v>6</v>
      </c>
      <c r="D2441">
        <v>160416770</v>
      </c>
      <c r="E2441" t="s">
        <v>4005</v>
      </c>
      <c r="F2441" t="s">
        <v>893</v>
      </c>
      <c r="G2441" t="s">
        <v>892</v>
      </c>
      <c r="H2441">
        <v>0.90652900000000003</v>
      </c>
      <c r="I2441">
        <v>-7.6384900000000006E-2</v>
      </c>
      <c r="J2441">
        <v>1.22002E-2</v>
      </c>
      <c r="K2441" s="6">
        <v>7.2E-10</v>
      </c>
      <c r="L2441">
        <v>37359</v>
      </c>
    </row>
    <row r="2442" spans="1:12" x14ac:dyDescent="0.2">
      <c r="A2442" t="s">
        <v>778</v>
      </c>
      <c r="B2442" t="str">
        <f>VLOOKUP(Table2[[#This Row],[Metabolite ID]],Table18[],2,FALSE)</f>
        <v>Concentration of large HDL particles</v>
      </c>
      <c r="C2442">
        <v>6</v>
      </c>
      <c r="D2442">
        <v>43757082</v>
      </c>
      <c r="E2442" t="s">
        <v>1030</v>
      </c>
      <c r="F2442" t="s">
        <v>895</v>
      </c>
      <c r="G2442" t="s">
        <v>892</v>
      </c>
      <c r="H2442">
        <v>0.49925900000000001</v>
      </c>
      <c r="I2442">
        <v>4.3206799999999997E-2</v>
      </c>
      <c r="J2442">
        <v>6.9717199999999998E-3</v>
      </c>
      <c r="K2442" s="6">
        <v>7.2999999999999996E-10</v>
      </c>
      <c r="L2442">
        <v>37359</v>
      </c>
    </row>
    <row r="2443" spans="1:12" x14ac:dyDescent="0.2">
      <c r="A2443" t="s">
        <v>856</v>
      </c>
      <c r="B2443" t="str">
        <f>VLOOKUP(Table2[[#This Row],[Metabolite ID]],Table18[],2,FALSE)</f>
        <v>Cholesteryl esters in very large HDL</v>
      </c>
      <c r="C2443">
        <v>9</v>
      </c>
      <c r="D2443">
        <v>107563603</v>
      </c>
      <c r="E2443" t="s">
        <v>4056</v>
      </c>
      <c r="F2443" t="s">
        <v>895</v>
      </c>
      <c r="G2443" t="s">
        <v>894</v>
      </c>
      <c r="H2443">
        <v>9.8282599999999998E-2</v>
      </c>
      <c r="I2443">
        <v>-7.0598499999999995E-2</v>
      </c>
      <c r="J2443">
        <v>1.1879499999999999E-2</v>
      </c>
      <c r="K2443" s="6">
        <v>7.2999999999999996E-10</v>
      </c>
      <c r="L2443">
        <v>37359</v>
      </c>
    </row>
    <row r="2444" spans="1:12" x14ac:dyDescent="0.2">
      <c r="A2444" t="s">
        <v>789</v>
      </c>
      <c r="B2444" t="str">
        <f>VLOOKUP(Table2[[#This Row],[Metabolite ID]],Table18[],2,FALSE)</f>
        <v>Cholesteryl esters in large VLDL</v>
      </c>
      <c r="C2444">
        <v>8</v>
      </c>
      <c r="D2444">
        <v>19813529</v>
      </c>
      <c r="E2444" t="s">
        <v>994</v>
      </c>
      <c r="F2444" t="s">
        <v>892</v>
      </c>
      <c r="G2444" t="s">
        <v>893</v>
      </c>
      <c r="H2444">
        <v>0.98156100000000002</v>
      </c>
      <c r="I2444">
        <v>-0.16236</v>
      </c>
      <c r="J2444">
        <v>2.6278800000000001E-2</v>
      </c>
      <c r="K2444" s="6">
        <v>7.4000000000000003E-10</v>
      </c>
      <c r="L2444">
        <v>37359</v>
      </c>
    </row>
    <row r="2445" spans="1:12" x14ac:dyDescent="0.2">
      <c r="A2445" t="s">
        <v>817</v>
      </c>
      <c r="B2445" t="str">
        <f>VLOOKUP(Table2[[#This Row],[Metabolite ID]],Table18[],2,FALSE)</f>
        <v>Phosphatidylcholines</v>
      </c>
      <c r="C2445">
        <v>15</v>
      </c>
      <c r="D2445">
        <v>58575005</v>
      </c>
      <c r="E2445" t="s">
        <v>1005</v>
      </c>
      <c r="F2445" t="s">
        <v>892</v>
      </c>
      <c r="G2445" t="s">
        <v>893</v>
      </c>
      <c r="H2445">
        <v>0.86380999999999997</v>
      </c>
      <c r="I2445">
        <v>6.5285200000000002E-2</v>
      </c>
      <c r="J2445">
        <v>1.0513E-2</v>
      </c>
      <c r="K2445" s="6">
        <v>7.4000000000000003E-10</v>
      </c>
      <c r="L2445">
        <v>37359</v>
      </c>
    </row>
    <row r="2446" spans="1:12" x14ac:dyDescent="0.2">
      <c r="A2446" t="s">
        <v>779</v>
      </c>
      <c r="B2446" t="str">
        <f>VLOOKUP(Table2[[#This Row],[Metabolite ID]],Table18[],2,FALSE)</f>
        <v>Phospholipids in large HDL</v>
      </c>
      <c r="C2446">
        <v>19</v>
      </c>
      <c r="D2446">
        <v>45425178</v>
      </c>
      <c r="E2446" t="s">
        <v>3925</v>
      </c>
      <c r="F2446" t="s">
        <v>893</v>
      </c>
      <c r="G2446" t="s">
        <v>892</v>
      </c>
      <c r="H2446">
        <v>0.94558600000000004</v>
      </c>
      <c r="I2446">
        <v>-9.4762100000000002E-2</v>
      </c>
      <c r="J2446">
        <v>1.54176E-2</v>
      </c>
      <c r="K2446" s="6">
        <v>7.5E-10</v>
      </c>
      <c r="L2446">
        <v>37359</v>
      </c>
    </row>
    <row r="2447" spans="1:12" x14ac:dyDescent="0.2">
      <c r="A2447" t="s">
        <v>822</v>
      </c>
      <c r="B2447" t="str">
        <f>VLOOKUP(Table2[[#This Row],[Metabolite ID]],Table18[],2,FALSE)</f>
        <v>Total triglycerides</v>
      </c>
      <c r="C2447">
        <v>5</v>
      </c>
      <c r="D2447">
        <v>55861894</v>
      </c>
      <c r="E2447" t="s">
        <v>1028</v>
      </c>
      <c r="F2447" t="s">
        <v>893</v>
      </c>
      <c r="G2447" t="s">
        <v>892</v>
      </c>
      <c r="H2447">
        <v>0.80089999999999995</v>
      </c>
      <c r="I2447">
        <v>-5.5155099999999999E-2</v>
      </c>
      <c r="J2447">
        <v>8.8610300000000006E-3</v>
      </c>
      <c r="K2447" s="6">
        <v>7.5E-10</v>
      </c>
      <c r="L2447">
        <v>37359</v>
      </c>
    </row>
    <row r="2448" spans="1:12" x14ac:dyDescent="0.2">
      <c r="A2448" t="s">
        <v>864</v>
      </c>
      <c r="B2448" t="str">
        <f>VLOOKUP(Table2[[#This Row],[Metabolite ID]],Table18[],2,FALSE)</f>
        <v>Free cholesterol in very large VLDL</v>
      </c>
      <c r="C2448">
        <v>11</v>
      </c>
      <c r="D2448">
        <v>116982312</v>
      </c>
      <c r="E2448" t="s">
        <v>4000</v>
      </c>
      <c r="F2448" t="s">
        <v>895</v>
      </c>
      <c r="G2448" t="s">
        <v>892</v>
      </c>
      <c r="H2448">
        <v>0.98922500000000002</v>
      </c>
      <c r="I2448">
        <v>-0.24579899999999999</v>
      </c>
      <c r="J2448">
        <v>3.9035E-2</v>
      </c>
      <c r="K2448" s="6">
        <v>7.5E-10</v>
      </c>
      <c r="L2448">
        <v>37359</v>
      </c>
    </row>
    <row r="2449" spans="1:12" x14ac:dyDescent="0.2">
      <c r="A2449" t="s">
        <v>865</v>
      </c>
      <c r="B2449" t="str">
        <f>VLOOKUP(Table2[[#This Row],[Metabolite ID]],Table18[],2,FALSE)</f>
        <v>Total lipids in very large VLDL</v>
      </c>
      <c r="C2449">
        <v>15</v>
      </c>
      <c r="D2449">
        <v>43360509</v>
      </c>
      <c r="E2449" t="s">
        <v>1049</v>
      </c>
      <c r="F2449" t="s">
        <v>1048</v>
      </c>
      <c r="G2449" t="s">
        <v>894</v>
      </c>
      <c r="H2449">
        <v>0.97171700000000005</v>
      </c>
      <c r="I2449">
        <v>-0.138849</v>
      </c>
      <c r="J2449">
        <v>2.2490699999999999E-2</v>
      </c>
      <c r="K2449" s="6">
        <v>7.5E-10</v>
      </c>
      <c r="L2449">
        <v>37359</v>
      </c>
    </row>
    <row r="2450" spans="1:12" x14ac:dyDescent="0.2">
      <c r="A2450" t="s">
        <v>794</v>
      </c>
      <c r="B2450" t="str">
        <f>VLOOKUP(Table2[[#This Row],[Metabolite ID]],Table18[],2,FALSE)</f>
        <v>Triglycerides in large VLDL</v>
      </c>
      <c r="C2450">
        <v>5</v>
      </c>
      <c r="D2450">
        <v>55861894</v>
      </c>
      <c r="E2450" t="s">
        <v>1028</v>
      </c>
      <c r="F2450" t="s">
        <v>893</v>
      </c>
      <c r="G2450" t="s">
        <v>892</v>
      </c>
      <c r="H2450">
        <v>0.80090899999999998</v>
      </c>
      <c r="I2450">
        <v>-5.4921400000000002E-2</v>
      </c>
      <c r="J2450">
        <v>8.8662399999999992E-3</v>
      </c>
      <c r="K2450" s="6">
        <v>7.5999999999999996E-10</v>
      </c>
      <c r="L2450">
        <v>37359</v>
      </c>
    </row>
    <row r="2451" spans="1:12" x14ac:dyDescent="0.2">
      <c r="A2451" t="s">
        <v>787</v>
      </c>
      <c r="B2451" t="str">
        <f>VLOOKUP(Table2[[#This Row],[Metabolite ID]],Table18[],2,FALSE)</f>
        <v>Triglycerides in large LDL</v>
      </c>
      <c r="C2451">
        <v>7</v>
      </c>
      <c r="D2451">
        <v>21560197</v>
      </c>
      <c r="E2451" t="s">
        <v>4019</v>
      </c>
      <c r="F2451" t="s">
        <v>894</v>
      </c>
      <c r="G2451" t="s">
        <v>893</v>
      </c>
      <c r="H2451">
        <v>0.83335899999999996</v>
      </c>
      <c r="I2451">
        <v>-5.9888799999999999E-2</v>
      </c>
      <c r="J2451">
        <v>9.5598200000000001E-3</v>
      </c>
      <c r="K2451" s="6">
        <v>7.7000000000000003E-10</v>
      </c>
      <c r="L2451">
        <v>37359</v>
      </c>
    </row>
    <row r="2452" spans="1:12" x14ac:dyDescent="0.2">
      <c r="A2452" t="s">
        <v>788</v>
      </c>
      <c r="B2452" t="str">
        <f>VLOOKUP(Table2[[#This Row],[Metabolite ID]],Table18[],2,FALSE)</f>
        <v>Cholesterol in large VLDL</v>
      </c>
      <c r="C2452">
        <v>16</v>
      </c>
      <c r="D2452">
        <v>57010486</v>
      </c>
      <c r="E2452" t="s">
        <v>1009</v>
      </c>
      <c r="F2452" t="s">
        <v>894</v>
      </c>
      <c r="G2452" t="s">
        <v>895</v>
      </c>
      <c r="H2452">
        <v>0.94582900000000003</v>
      </c>
      <c r="I2452">
        <v>-0.10191600000000001</v>
      </c>
      <c r="J2452">
        <v>1.63401E-2</v>
      </c>
      <c r="K2452" s="6">
        <v>7.7000000000000003E-10</v>
      </c>
      <c r="L2452">
        <v>37359</v>
      </c>
    </row>
    <row r="2453" spans="1:12" x14ac:dyDescent="0.2">
      <c r="A2453" t="s">
        <v>792</v>
      </c>
      <c r="B2453" t="str">
        <f>VLOOKUP(Table2[[#This Row],[Metabolite ID]],Table18[],2,FALSE)</f>
        <v>Concentration of large VLDL particles</v>
      </c>
      <c r="C2453">
        <v>5</v>
      </c>
      <c r="D2453">
        <v>55861894</v>
      </c>
      <c r="E2453" t="s">
        <v>1028</v>
      </c>
      <c r="F2453" t="s">
        <v>893</v>
      </c>
      <c r="G2453" t="s">
        <v>892</v>
      </c>
      <c r="H2453">
        <v>0.80090700000000004</v>
      </c>
      <c r="I2453">
        <v>-5.5208199999999999E-2</v>
      </c>
      <c r="J2453">
        <v>8.8673599999999995E-3</v>
      </c>
      <c r="K2453" s="6">
        <v>7.7999999999999999E-10</v>
      </c>
      <c r="L2453">
        <v>37359</v>
      </c>
    </row>
    <row r="2454" spans="1:12" x14ac:dyDescent="0.2">
      <c r="A2454" t="s">
        <v>853</v>
      </c>
      <c r="B2454" t="str">
        <f>VLOOKUP(Table2[[#This Row],[Metabolite ID]],Table18[],2,FALSE)</f>
        <v>Average diameter for VLDL particles</v>
      </c>
      <c r="C2454">
        <v>5</v>
      </c>
      <c r="D2454">
        <v>55861894</v>
      </c>
      <c r="E2454" t="s">
        <v>1028</v>
      </c>
      <c r="F2454" t="s">
        <v>893</v>
      </c>
      <c r="G2454" t="s">
        <v>892</v>
      </c>
      <c r="H2454">
        <v>0.80089999999999995</v>
      </c>
      <c r="I2454">
        <v>-5.4883099999999997E-2</v>
      </c>
      <c r="J2454">
        <v>8.8660700000000002E-3</v>
      </c>
      <c r="K2454" s="6">
        <v>7.7999999999999999E-10</v>
      </c>
      <c r="L2454">
        <v>37359</v>
      </c>
    </row>
    <row r="2455" spans="1:12" x14ac:dyDescent="0.2">
      <c r="A2455" t="s">
        <v>867</v>
      </c>
      <c r="B2455" t="str">
        <f>VLOOKUP(Table2[[#This Row],[Metabolite ID]],Table18[],2,FALSE)</f>
        <v>Phospholipids in very large VLDL</v>
      </c>
      <c r="C2455">
        <v>2</v>
      </c>
      <c r="D2455">
        <v>165528624</v>
      </c>
      <c r="E2455" t="s">
        <v>1026</v>
      </c>
      <c r="F2455" t="s">
        <v>893</v>
      </c>
      <c r="G2455" t="s">
        <v>895</v>
      </c>
      <c r="H2455">
        <v>0.60860000000000003</v>
      </c>
      <c r="I2455">
        <v>4.5138299999999999E-2</v>
      </c>
      <c r="J2455">
        <v>7.1671399999999998E-3</v>
      </c>
      <c r="K2455" s="6">
        <v>7.7999999999999999E-10</v>
      </c>
      <c r="L2455">
        <v>37359</v>
      </c>
    </row>
    <row r="2456" spans="1:12" x14ac:dyDescent="0.2">
      <c r="A2456" t="s">
        <v>757</v>
      </c>
      <c r="B2456" t="str">
        <f>VLOOKUP(Table2[[#This Row],[Metabolite ID]],Table18[],2,FALSE)</f>
        <v>HDL cholesterol</v>
      </c>
      <c r="C2456">
        <v>1</v>
      </c>
      <c r="D2456">
        <v>230295245</v>
      </c>
      <c r="E2456" t="s">
        <v>4057</v>
      </c>
      <c r="F2456" t="s">
        <v>894</v>
      </c>
      <c r="G2456" t="s">
        <v>895</v>
      </c>
      <c r="H2456">
        <v>0.14770900000000001</v>
      </c>
      <c r="I2456">
        <v>-6.0410699999999998E-2</v>
      </c>
      <c r="J2456">
        <v>1.00176E-2</v>
      </c>
      <c r="K2456" s="6">
        <v>7.8999999999999996E-10</v>
      </c>
      <c r="L2456">
        <v>37359</v>
      </c>
    </row>
    <row r="2457" spans="1:12" x14ac:dyDescent="0.2">
      <c r="A2457" t="s">
        <v>779</v>
      </c>
      <c r="B2457" t="str">
        <f>VLOOKUP(Table2[[#This Row],[Metabolite ID]],Table18[],2,FALSE)</f>
        <v>Phospholipids in large HDL</v>
      </c>
      <c r="C2457">
        <v>6</v>
      </c>
      <c r="D2457">
        <v>161010118</v>
      </c>
      <c r="E2457" t="s">
        <v>1036</v>
      </c>
      <c r="F2457" t="s">
        <v>892</v>
      </c>
      <c r="G2457" t="s">
        <v>893</v>
      </c>
      <c r="H2457">
        <v>0.92162699999999997</v>
      </c>
      <c r="I2457">
        <v>-7.9455999999999999E-2</v>
      </c>
      <c r="J2457">
        <v>1.30793E-2</v>
      </c>
      <c r="K2457" s="6">
        <v>7.8999999999999996E-10</v>
      </c>
      <c r="L2457">
        <v>37359</v>
      </c>
    </row>
    <row r="2458" spans="1:12" x14ac:dyDescent="0.2">
      <c r="A2458" t="s">
        <v>790</v>
      </c>
      <c r="B2458" t="str">
        <f>VLOOKUP(Table2[[#This Row],[Metabolite ID]],Table18[],2,FALSE)</f>
        <v>Free cholesterol in large VLDL</v>
      </c>
      <c r="C2458">
        <v>16</v>
      </c>
      <c r="D2458">
        <v>56991363</v>
      </c>
      <c r="E2458" t="s">
        <v>960</v>
      </c>
      <c r="F2458" t="s">
        <v>894</v>
      </c>
      <c r="G2458" t="s">
        <v>895</v>
      </c>
      <c r="H2458">
        <v>0.68096800000000002</v>
      </c>
      <c r="I2458">
        <v>4.5934799999999998E-2</v>
      </c>
      <c r="J2458">
        <v>7.4796899999999998E-3</v>
      </c>
      <c r="K2458" s="6">
        <v>7.8999999999999996E-10</v>
      </c>
      <c r="L2458">
        <v>37359</v>
      </c>
    </row>
    <row r="2459" spans="1:12" x14ac:dyDescent="0.2">
      <c r="A2459" t="s">
        <v>791</v>
      </c>
      <c r="B2459" t="str">
        <f>VLOOKUP(Table2[[#This Row],[Metabolite ID]],Table18[],2,FALSE)</f>
        <v>Total lipids in large VLDL</v>
      </c>
      <c r="C2459">
        <v>5</v>
      </c>
      <c r="D2459">
        <v>55861894</v>
      </c>
      <c r="E2459" t="s">
        <v>1028</v>
      </c>
      <c r="F2459" t="s">
        <v>893</v>
      </c>
      <c r="G2459" t="s">
        <v>892</v>
      </c>
      <c r="H2459">
        <v>0.80090700000000004</v>
      </c>
      <c r="I2459">
        <v>-5.5164400000000002E-2</v>
      </c>
      <c r="J2459">
        <v>8.8673499999999995E-3</v>
      </c>
      <c r="K2459" s="6">
        <v>8.0000000000000003E-10</v>
      </c>
      <c r="L2459">
        <v>37359</v>
      </c>
    </row>
    <row r="2460" spans="1:12" x14ac:dyDescent="0.2">
      <c r="A2460" t="s">
        <v>812</v>
      </c>
      <c r="B2460" t="str">
        <f>VLOOKUP(Table2[[#This Row],[Metabolite ID]],Table18[],2,FALSE)</f>
        <v>Free cholesterol in medium VLDL</v>
      </c>
      <c r="C2460">
        <v>19</v>
      </c>
      <c r="D2460">
        <v>19380513</v>
      </c>
      <c r="E2460" t="s">
        <v>1052</v>
      </c>
      <c r="F2460" t="s">
        <v>892</v>
      </c>
      <c r="G2460" t="s">
        <v>893</v>
      </c>
      <c r="H2460">
        <v>0.985039</v>
      </c>
      <c r="I2460">
        <v>0.198238</v>
      </c>
      <c r="J2460">
        <v>3.31592E-2</v>
      </c>
      <c r="K2460" s="6">
        <v>8.0000000000000003E-10</v>
      </c>
      <c r="L2460">
        <v>37359</v>
      </c>
    </row>
    <row r="2461" spans="1:12" x14ac:dyDescent="0.2">
      <c r="A2461" t="s">
        <v>837</v>
      </c>
      <c r="B2461" t="str">
        <f>VLOOKUP(Table2[[#This Row],[Metabolite ID]],Table18[],2,FALSE)</f>
        <v>Triglycerides in small LDL</v>
      </c>
      <c r="C2461">
        <v>15</v>
      </c>
      <c r="D2461">
        <v>44564692</v>
      </c>
      <c r="E2461" t="s">
        <v>1051</v>
      </c>
      <c r="F2461" t="s">
        <v>892</v>
      </c>
      <c r="G2461" t="s">
        <v>893</v>
      </c>
      <c r="H2461">
        <v>0.97103799999999996</v>
      </c>
      <c r="I2461">
        <v>-0.13334299999999999</v>
      </c>
      <c r="J2461">
        <v>2.13122E-2</v>
      </c>
      <c r="K2461" s="6">
        <v>8.0000000000000003E-10</v>
      </c>
      <c r="L2461">
        <v>37359</v>
      </c>
    </row>
    <row r="2462" spans="1:12" x14ac:dyDescent="0.2">
      <c r="A2462" t="s">
        <v>872</v>
      </c>
      <c r="B2462" t="str">
        <f>VLOOKUP(Table2[[#This Row],[Metabolite ID]],Table18[],2,FALSE)</f>
        <v>Total lipids in very small VLDL</v>
      </c>
      <c r="C2462">
        <v>19</v>
      </c>
      <c r="D2462">
        <v>45441907</v>
      </c>
      <c r="E2462" t="s">
        <v>3997</v>
      </c>
      <c r="F2462" t="s">
        <v>893</v>
      </c>
      <c r="G2462" t="s">
        <v>894</v>
      </c>
      <c r="H2462">
        <v>0.49441000000000002</v>
      </c>
      <c r="I2462">
        <v>4.2551899999999997E-2</v>
      </c>
      <c r="J2462">
        <v>7.2685600000000003E-3</v>
      </c>
      <c r="K2462" s="6">
        <v>8.0999999999999999E-10</v>
      </c>
      <c r="L2462">
        <v>37359</v>
      </c>
    </row>
    <row r="2463" spans="1:12" x14ac:dyDescent="0.2">
      <c r="A2463" t="s">
        <v>811</v>
      </c>
      <c r="B2463" t="str">
        <f>VLOOKUP(Table2[[#This Row],[Metabolite ID]],Table18[],2,FALSE)</f>
        <v>Cholesteryl esters in medium VLDL</v>
      </c>
      <c r="C2463">
        <v>6</v>
      </c>
      <c r="D2463">
        <v>161659369</v>
      </c>
      <c r="E2463" t="s">
        <v>1040</v>
      </c>
      <c r="F2463" t="s">
        <v>894</v>
      </c>
      <c r="G2463" t="s">
        <v>893</v>
      </c>
      <c r="H2463">
        <v>0.98448199999999997</v>
      </c>
      <c r="I2463">
        <v>0.18292</v>
      </c>
      <c r="J2463">
        <v>2.9768300000000001E-2</v>
      </c>
      <c r="K2463" s="6">
        <v>8.1999999999999996E-10</v>
      </c>
      <c r="L2463">
        <v>37359</v>
      </c>
    </row>
    <row r="2464" spans="1:12" x14ac:dyDescent="0.2">
      <c r="A2464" t="s">
        <v>862</v>
      </c>
      <c r="B2464" t="str">
        <f>VLOOKUP(Table2[[#This Row],[Metabolite ID]],Table18[],2,FALSE)</f>
        <v>Cholesterol in very large VLDL</v>
      </c>
      <c r="C2464">
        <v>6</v>
      </c>
      <c r="D2464">
        <v>160416770</v>
      </c>
      <c r="E2464" t="s">
        <v>4005</v>
      </c>
      <c r="F2464" t="s">
        <v>893</v>
      </c>
      <c r="G2464" t="s">
        <v>892</v>
      </c>
      <c r="H2464">
        <v>0.90653399999999995</v>
      </c>
      <c r="I2464">
        <v>-7.6400200000000001E-2</v>
      </c>
      <c r="J2464">
        <v>1.2197E-2</v>
      </c>
      <c r="K2464" s="6">
        <v>8.3999999999999999E-10</v>
      </c>
      <c r="L2464">
        <v>37359</v>
      </c>
    </row>
    <row r="2465" spans="1:12" x14ac:dyDescent="0.2">
      <c r="A2465" t="s">
        <v>767</v>
      </c>
      <c r="B2465" t="str">
        <f>VLOOKUP(Table2[[#This Row],[Metabolite ID]],Table18[],2,FALSE)</f>
        <v>Triglycerides in IDL</v>
      </c>
      <c r="C2465">
        <v>8</v>
      </c>
      <c r="D2465">
        <v>19936687</v>
      </c>
      <c r="E2465" t="s">
        <v>997</v>
      </c>
      <c r="F2465" t="s">
        <v>892</v>
      </c>
      <c r="G2465" t="s">
        <v>893</v>
      </c>
      <c r="H2465">
        <v>0.80356399999999994</v>
      </c>
      <c r="I2465">
        <v>5.4568699999999998E-2</v>
      </c>
      <c r="J2465">
        <v>9.0839100000000006E-3</v>
      </c>
      <c r="K2465" s="6">
        <v>8.6000000000000003E-10</v>
      </c>
      <c r="L2465">
        <v>37359</v>
      </c>
    </row>
    <row r="2466" spans="1:12" x14ac:dyDescent="0.2">
      <c r="A2466" t="s">
        <v>808</v>
      </c>
      <c r="B2466" t="str">
        <f>VLOOKUP(Table2[[#This Row],[Metabolite ID]],Table18[],2,FALSE)</f>
        <v>Triglycerides in medium LDL</v>
      </c>
      <c r="C2466">
        <v>7</v>
      </c>
      <c r="D2466">
        <v>1081442</v>
      </c>
      <c r="E2466" t="s">
        <v>4036</v>
      </c>
      <c r="F2466" t="s">
        <v>894</v>
      </c>
      <c r="G2466" t="s">
        <v>895</v>
      </c>
      <c r="H2466">
        <v>0.594696</v>
      </c>
      <c r="I2466">
        <v>4.2156399999999997E-2</v>
      </c>
      <c r="J2466">
        <v>7.1103700000000004E-3</v>
      </c>
      <c r="K2466" s="6">
        <v>8.6999999999999999E-10</v>
      </c>
      <c r="L2466">
        <v>37359</v>
      </c>
    </row>
    <row r="2467" spans="1:12" x14ac:dyDescent="0.2">
      <c r="A2467" t="s">
        <v>865</v>
      </c>
      <c r="B2467" t="str">
        <f>VLOOKUP(Table2[[#This Row],[Metabolite ID]],Table18[],2,FALSE)</f>
        <v>Total lipids in very large VLDL</v>
      </c>
      <c r="C2467">
        <v>6</v>
      </c>
      <c r="D2467">
        <v>161081800</v>
      </c>
      <c r="E2467" t="s">
        <v>3963</v>
      </c>
      <c r="F2467" t="s">
        <v>894</v>
      </c>
      <c r="G2467" t="s">
        <v>1060</v>
      </c>
      <c r="H2467">
        <v>0.89510999999999996</v>
      </c>
      <c r="I2467">
        <v>-7.8084799999999996E-2</v>
      </c>
      <c r="J2467">
        <v>1.2842299999999999E-2</v>
      </c>
      <c r="K2467" s="6">
        <v>8.6999999999999999E-10</v>
      </c>
      <c r="L2467">
        <v>37359</v>
      </c>
    </row>
    <row r="2468" spans="1:12" x14ac:dyDescent="0.2">
      <c r="A2468" t="s">
        <v>854</v>
      </c>
      <c r="B2468" t="str">
        <f>VLOOKUP(Table2[[#This Row],[Metabolite ID]],Table18[],2,FALSE)</f>
        <v>Triglycerides in VLDL</v>
      </c>
      <c r="C2468">
        <v>6</v>
      </c>
      <c r="D2468">
        <v>161659369</v>
      </c>
      <c r="E2468" t="s">
        <v>1040</v>
      </c>
      <c r="F2468" t="s">
        <v>894</v>
      </c>
      <c r="G2468" t="s">
        <v>893</v>
      </c>
      <c r="H2468">
        <v>0.984483</v>
      </c>
      <c r="I2468">
        <v>0.183033</v>
      </c>
      <c r="J2468">
        <v>2.9760999999999999E-2</v>
      </c>
      <c r="K2468" s="6">
        <v>8.7999999999999996E-10</v>
      </c>
      <c r="L2468">
        <v>37359</v>
      </c>
    </row>
    <row r="2469" spans="1:12" x14ac:dyDescent="0.2">
      <c r="A2469" t="s">
        <v>866</v>
      </c>
      <c r="B2469" t="str">
        <f>VLOOKUP(Table2[[#This Row],[Metabolite ID]],Table18[],2,FALSE)</f>
        <v>Concentration of very large VLDL particles</v>
      </c>
      <c r="C2469">
        <v>15</v>
      </c>
      <c r="D2469">
        <v>44636409</v>
      </c>
      <c r="E2469" t="s">
        <v>4033</v>
      </c>
      <c r="F2469" t="s">
        <v>893</v>
      </c>
      <c r="G2469" t="s">
        <v>895</v>
      </c>
      <c r="H2469">
        <v>0.97267999999999999</v>
      </c>
      <c r="I2469">
        <v>-0.14149500000000001</v>
      </c>
      <c r="J2469">
        <v>2.2588500000000001E-2</v>
      </c>
      <c r="K2469" s="6">
        <v>8.7999999999999996E-10</v>
      </c>
      <c r="L2469">
        <v>37359</v>
      </c>
    </row>
    <row r="2470" spans="1:12" x14ac:dyDescent="0.2">
      <c r="A2470" t="s">
        <v>845</v>
      </c>
      <c r="B2470" t="str">
        <f>VLOOKUP(Table2[[#This Row],[Metabolite ID]],Table18[],2,FALSE)</f>
        <v>Triglycerides in small VLDL</v>
      </c>
      <c r="C2470">
        <v>20</v>
      </c>
      <c r="D2470">
        <v>44545460</v>
      </c>
      <c r="E2470" t="s">
        <v>1089</v>
      </c>
      <c r="F2470" t="s">
        <v>893</v>
      </c>
      <c r="G2470" t="s">
        <v>892</v>
      </c>
      <c r="H2470">
        <v>0.24645500000000001</v>
      </c>
      <c r="I2470">
        <v>4.7402300000000001E-2</v>
      </c>
      <c r="J2470">
        <v>8.08124E-3</v>
      </c>
      <c r="K2470" s="6">
        <v>8.9000000000000003E-10</v>
      </c>
      <c r="L2470">
        <v>37359</v>
      </c>
    </row>
    <row r="2471" spans="1:12" x14ac:dyDescent="0.2">
      <c r="A2471" t="s">
        <v>852</v>
      </c>
      <c r="B2471" t="str">
        <f>VLOOKUP(Table2[[#This Row],[Metabolite ID]],Table18[],2,FALSE)</f>
        <v>VLDL cholesterol</v>
      </c>
      <c r="C2471">
        <v>11</v>
      </c>
      <c r="D2471">
        <v>116714293</v>
      </c>
      <c r="E2471" t="s">
        <v>3935</v>
      </c>
      <c r="F2471" t="s">
        <v>892</v>
      </c>
      <c r="G2471" t="s">
        <v>893</v>
      </c>
      <c r="H2471">
        <v>0.98784799999999995</v>
      </c>
      <c r="I2471">
        <v>-0.21412</v>
      </c>
      <c r="J2471">
        <v>3.4668699999999997E-2</v>
      </c>
      <c r="K2471" s="6">
        <v>8.9000000000000003E-10</v>
      </c>
      <c r="L2471">
        <v>37359</v>
      </c>
    </row>
    <row r="2472" spans="1:12" x14ac:dyDescent="0.2">
      <c r="A2472" t="s">
        <v>875</v>
      </c>
      <c r="B2472" t="str">
        <f>VLOOKUP(Table2[[#This Row],[Metabolite ID]],Table18[],2,FALSE)</f>
        <v>Triglycerides in very small VLDL</v>
      </c>
      <c r="C2472">
        <v>15</v>
      </c>
      <c r="D2472">
        <v>58576226</v>
      </c>
      <c r="E2472" t="s">
        <v>3890</v>
      </c>
      <c r="F2472" t="s">
        <v>894</v>
      </c>
      <c r="G2472" t="s">
        <v>895</v>
      </c>
      <c r="H2472">
        <v>0.867753</v>
      </c>
      <c r="I2472">
        <v>6.1777100000000001E-2</v>
      </c>
      <c r="J2472">
        <v>1.0482399999999999E-2</v>
      </c>
      <c r="K2472" s="6">
        <v>8.9999999999999999E-10</v>
      </c>
      <c r="L2472">
        <v>37359</v>
      </c>
    </row>
    <row r="2473" spans="1:12" x14ac:dyDescent="0.2">
      <c r="A2473" t="s">
        <v>843</v>
      </c>
      <c r="B2473" t="str">
        <f>VLOOKUP(Table2[[#This Row],[Metabolite ID]],Table18[],2,FALSE)</f>
        <v>Concentration of small VLDL particles</v>
      </c>
      <c r="C2473">
        <v>1</v>
      </c>
      <c r="D2473">
        <v>55505647</v>
      </c>
      <c r="E2473" t="s">
        <v>976</v>
      </c>
      <c r="F2473" t="s">
        <v>893</v>
      </c>
      <c r="G2473" t="s">
        <v>895</v>
      </c>
      <c r="H2473">
        <v>0.98227699999999996</v>
      </c>
      <c r="I2473">
        <v>0.157719</v>
      </c>
      <c r="J2473">
        <v>2.6737E-2</v>
      </c>
      <c r="K2473" s="6">
        <v>9.0999999999999996E-10</v>
      </c>
      <c r="L2473">
        <v>37359</v>
      </c>
    </row>
    <row r="2474" spans="1:12" x14ac:dyDescent="0.2">
      <c r="A2474" t="s">
        <v>842</v>
      </c>
      <c r="B2474" t="str">
        <f>VLOOKUP(Table2[[#This Row],[Metabolite ID]],Table18[],2,FALSE)</f>
        <v>Total lipids in small VLDL</v>
      </c>
      <c r="C2474">
        <v>5</v>
      </c>
      <c r="D2474">
        <v>55861894</v>
      </c>
      <c r="E2474" t="s">
        <v>1028</v>
      </c>
      <c r="F2474" t="s">
        <v>893</v>
      </c>
      <c r="G2474" t="s">
        <v>892</v>
      </c>
      <c r="H2474">
        <v>0.80089999999999995</v>
      </c>
      <c r="I2474">
        <v>-5.3597600000000002E-2</v>
      </c>
      <c r="J2474">
        <v>8.8511700000000002E-3</v>
      </c>
      <c r="K2474" s="6">
        <v>9.2000000000000003E-10</v>
      </c>
      <c r="L2474">
        <v>37359</v>
      </c>
    </row>
    <row r="2475" spans="1:12" x14ac:dyDescent="0.2">
      <c r="A2475" t="s">
        <v>790</v>
      </c>
      <c r="B2475" t="str">
        <f>VLOOKUP(Table2[[#This Row],[Metabolite ID]],Table18[],2,FALSE)</f>
        <v>Free cholesterol in large VLDL</v>
      </c>
      <c r="C2475">
        <v>17</v>
      </c>
      <c r="D2475">
        <v>41926126</v>
      </c>
      <c r="E2475" t="s">
        <v>1012</v>
      </c>
      <c r="F2475" t="s">
        <v>894</v>
      </c>
      <c r="G2475" t="s">
        <v>895</v>
      </c>
      <c r="H2475">
        <v>0.96820499999999998</v>
      </c>
      <c r="I2475">
        <v>-0.123199</v>
      </c>
      <c r="J2475">
        <v>2.0218300000000002E-2</v>
      </c>
      <c r="K2475" s="6">
        <v>9.2999999999999999E-10</v>
      </c>
      <c r="L2475">
        <v>37359</v>
      </c>
    </row>
    <row r="2476" spans="1:12" x14ac:dyDescent="0.2">
      <c r="A2476" t="s">
        <v>850</v>
      </c>
      <c r="B2476" t="str">
        <f>VLOOKUP(Table2[[#This Row],[Metabolite ID]],Table18[],2,FALSE)</f>
        <v>Degree of unsaturation</v>
      </c>
      <c r="C2476">
        <v>11</v>
      </c>
      <c r="D2476">
        <v>61671074</v>
      </c>
      <c r="E2476" t="s">
        <v>4058</v>
      </c>
      <c r="F2476" t="s">
        <v>894</v>
      </c>
      <c r="G2476" t="s">
        <v>895</v>
      </c>
      <c r="H2476">
        <v>0.98979600000000001</v>
      </c>
      <c r="I2476">
        <v>0.22641500000000001</v>
      </c>
      <c r="J2476">
        <v>3.7629599999999999E-2</v>
      </c>
      <c r="K2476" s="6">
        <v>9.2999999999999999E-10</v>
      </c>
      <c r="L2476">
        <v>37359</v>
      </c>
    </row>
    <row r="2477" spans="1:12" x14ac:dyDescent="0.2">
      <c r="A2477" t="s">
        <v>772</v>
      </c>
      <c r="B2477" t="str">
        <f>VLOOKUP(Table2[[#This Row],[Metabolite ID]],Table18[],2,FALSE)</f>
        <v>Triglycerides in LDL</v>
      </c>
      <c r="C2477">
        <v>19</v>
      </c>
      <c r="D2477">
        <v>8429323</v>
      </c>
      <c r="E2477" t="s">
        <v>1017</v>
      </c>
      <c r="F2477" t="s">
        <v>893</v>
      </c>
      <c r="G2477" t="s">
        <v>892</v>
      </c>
      <c r="H2477">
        <v>0.980379</v>
      </c>
      <c r="I2477">
        <v>0.15525700000000001</v>
      </c>
      <c r="J2477">
        <v>2.5519099999999999E-2</v>
      </c>
      <c r="K2477" s="6">
        <v>9.5999999999999999E-10</v>
      </c>
      <c r="L2477">
        <v>37359</v>
      </c>
    </row>
    <row r="2478" spans="1:12" x14ac:dyDescent="0.2">
      <c r="A2478" t="s">
        <v>775</v>
      </c>
      <c r="B2478" t="str">
        <f>VLOOKUP(Table2[[#This Row],[Metabolite ID]],Table18[],2,FALSE)</f>
        <v>Cholesteryl esters in large HDL</v>
      </c>
      <c r="C2478">
        <v>18</v>
      </c>
      <c r="D2478">
        <v>46578242</v>
      </c>
      <c r="E2478" t="s">
        <v>1013</v>
      </c>
      <c r="F2478" t="s">
        <v>894</v>
      </c>
      <c r="G2478" t="s">
        <v>892</v>
      </c>
      <c r="H2478">
        <v>0.98857300000000004</v>
      </c>
      <c r="I2478">
        <v>-0.21532399999999999</v>
      </c>
      <c r="J2478">
        <v>3.4923099999999999E-2</v>
      </c>
      <c r="K2478" s="6">
        <v>9.5999999999999999E-10</v>
      </c>
      <c r="L2478">
        <v>37359</v>
      </c>
    </row>
    <row r="2479" spans="1:12" x14ac:dyDescent="0.2">
      <c r="A2479" t="s">
        <v>800</v>
      </c>
      <c r="B2479" t="str">
        <f>VLOOKUP(Table2[[#This Row],[Metabolite ID]],Table18[],2,FALSE)</f>
        <v>Phospholipids in medium HDL</v>
      </c>
      <c r="C2479">
        <v>19</v>
      </c>
      <c r="D2479">
        <v>11336182</v>
      </c>
      <c r="E2479" t="s">
        <v>4059</v>
      </c>
      <c r="F2479" t="s">
        <v>893</v>
      </c>
      <c r="G2479" t="s">
        <v>894</v>
      </c>
      <c r="H2479">
        <v>0.84947700000000004</v>
      </c>
      <c r="I2479">
        <v>5.9204100000000003E-2</v>
      </c>
      <c r="J2479">
        <v>9.9119499999999992E-3</v>
      </c>
      <c r="K2479" s="6">
        <v>9.6999999999999996E-10</v>
      </c>
      <c r="L2479">
        <v>37359</v>
      </c>
    </row>
    <row r="2480" spans="1:12" x14ac:dyDescent="0.2">
      <c r="A2480" t="s">
        <v>828</v>
      </c>
      <c r="B2480" t="str">
        <f>VLOOKUP(Table2[[#This Row],[Metabolite ID]],Table18[],2,FALSE)</f>
        <v>Concentration of small HDL particles</v>
      </c>
      <c r="C2480">
        <v>7</v>
      </c>
      <c r="D2480">
        <v>72873420</v>
      </c>
      <c r="E2480" t="s">
        <v>968</v>
      </c>
      <c r="F2480" t="s">
        <v>892</v>
      </c>
      <c r="G2480" t="s">
        <v>893</v>
      </c>
      <c r="H2480">
        <v>0.87703100000000001</v>
      </c>
      <c r="I2480">
        <v>6.5259300000000006E-2</v>
      </c>
      <c r="J2480">
        <v>1.06899E-2</v>
      </c>
      <c r="K2480" s="6">
        <v>9.6999999999999996E-10</v>
      </c>
      <c r="L2480">
        <v>37359</v>
      </c>
    </row>
    <row r="2481" spans="1:12" x14ac:dyDescent="0.2">
      <c r="A2481" t="s">
        <v>873</v>
      </c>
      <c r="B2481" t="str">
        <f>VLOOKUP(Table2[[#This Row],[Metabolite ID]],Table18[],2,FALSE)</f>
        <v>Concentration of very small VLDL particles</v>
      </c>
      <c r="C2481">
        <v>19</v>
      </c>
      <c r="D2481">
        <v>45441907</v>
      </c>
      <c r="E2481" t="s">
        <v>3997</v>
      </c>
      <c r="F2481" t="s">
        <v>893</v>
      </c>
      <c r="G2481" t="s">
        <v>894</v>
      </c>
      <c r="H2481">
        <v>0.49441000000000002</v>
      </c>
      <c r="I2481">
        <v>4.21787E-2</v>
      </c>
      <c r="J2481">
        <v>7.2678899999999999E-3</v>
      </c>
      <c r="K2481" s="6">
        <v>9.6999999999999996E-10</v>
      </c>
      <c r="L2481">
        <v>37359</v>
      </c>
    </row>
    <row r="2482" spans="1:12" x14ac:dyDescent="0.2">
      <c r="A2482" t="s">
        <v>779</v>
      </c>
      <c r="B2482" t="str">
        <f>VLOOKUP(Table2[[#This Row],[Metabolite ID]],Table18[],2,FALSE)</f>
        <v>Phospholipids in large HDL</v>
      </c>
      <c r="C2482">
        <v>11</v>
      </c>
      <c r="D2482">
        <v>117042408</v>
      </c>
      <c r="E2482" t="s">
        <v>3995</v>
      </c>
      <c r="F2482" t="s">
        <v>894</v>
      </c>
      <c r="G2482" t="s">
        <v>895</v>
      </c>
      <c r="H2482">
        <v>0.98809800000000003</v>
      </c>
      <c r="I2482">
        <v>-0.199688</v>
      </c>
      <c r="J2482">
        <v>3.2752299999999998E-2</v>
      </c>
      <c r="K2482" s="6">
        <v>9.7999999999999992E-10</v>
      </c>
      <c r="L2482">
        <v>37359</v>
      </c>
    </row>
    <row r="2483" spans="1:12" x14ac:dyDescent="0.2">
      <c r="A2483" t="s">
        <v>837</v>
      </c>
      <c r="B2483" t="str">
        <f>VLOOKUP(Table2[[#This Row],[Metabolite ID]],Table18[],2,FALSE)</f>
        <v>Triglycerides in small LDL</v>
      </c>
      <c r="C2483">
        <v>15</v>
      </c>
      <c r="D2483">
        <v>43360509</v>
      </c>
      <c r="E2483" t="s">
        <v>1049</v>
      </c>
      <c r="F2483" t="s">
        <v>1048</v>
      </c>
      <c r="G2483" t="s">
        <v>894</v>
      </c>
      <c r="H2483">
        <v>0.97171700000000005</v>
      </c>
      <c r="I2483">
        <v>-0.13617000000000001</v>
      </c>
      <c r="J2483">
        <v>2.2477299999999999E-2</v>
      </c>
      <c r="K2483" s="6">
        <v>9.7999999999999992E-10</v>
      </c>
      <c r="L2483">
        <v>37359</v>
      </c>
    </row>
    <row r="2484" spans="1:12" x14ac:dyDescent="0.2">
      <c r="A2484" t="s">
        <v>775</v>
      </c>
      <c r="B2484" t="str">
        <f>VLOOKUP(Table2[[#This Row],[Metabolite ID]],Table18[],2,FALSE)</f>
        <v>Cholesteryl esters in large HDL</v>
      </c>
      <c r="C2484">
        <v>1</v>
      </c>
      <c r="D2484">
        <v>39683175</v>
      </c>
      <c r="E2484" t="s">
        <v>4060</v>
      </c>
      <c r="F2484" t="s">
        <v>893</v>
      </c>
      <c r="G2484" t="s">
        <v>894</v>
      </c>
      <c r="H2484">
        <v>0.31626599999999999</v>
      </c>
      <c r="I2484">
        <v>-4.4230100000000001E-2</v>
      </c>
      <c r="J2484">
        <v>7.5162199999999997E-3</v>
      </c>
      <c r="K2484" s="6">
        <v>1.0000000000000001E-9</v>
      </c>
      <c r="L2484">
        <v>37359</v>
      </c>
    </row>
    <row r="2485" spans="1:12" x14ac:dyDescent="0.2">
      <c r="A2485" t="s">
        <v>779</v>
      </c>
      <c r="B2485" t="str">
        <f>VLOOKUP(Table2[[#This Row],[Metabolite ID]],Table18[],2,FALSE)</f>
        <v>Phospholipids in large HDL</v>
      </c>
      <c r="C2485">
        <v>6</v>
      </c>
      <c r="D2485">
        <v>43757082</v>
      </c>
      <c r="E2485" t="s">
        <v>1030</v>
      </c>
      <c r="F2485" t="s">
        <v>895</v>
      </c>
      <c r="G2485" t="s">
        <v>892</v>
      </c>
      <c r="H2485">
        <v>0.49925900000000001</v>
      </c>
      <c r="I2485">
        <v>4.2788699999999999E-2</v>
      </c>
      <c r="J2485">
        <v>6.9752199999999999E-3</v>
      </c>
      <c r="K2485" s="6">
        <v>1.0000000000000001E-9</v>
      </c>
      <c r="L2485">
        <v>37359</v>
      </c>
    </row>
    <row r="2486" spans="1:12" x14ac:dyDescent="0.2">
      <c r="A2486" t="s">
        <v>791</v>
      </c>
      <c r="B2486" t="str">
        <f>VLOOKUP(Table2[[#This Row],[Metabolite ID]],Table18[],2,FALSE)</f>
        <v>Total lipids in large VLDL</v>
      </c>
      <c r="C2486">
        <v>6</v>
      </c>
      <c r="D2486">
        <v>43757082</v>
      </c>
      <c r="E2486" t="s">
        <v>1030</v>
      </c>
      <c r="F2486" t="s">
        <v>895</v>
      </c>
      <c r="G2486" t="s">
        <v>892</v>
      </c>
      <c r="H2486">
        <v>0.49925900000000001</v>
      </c>
      <c r="I2486">
        <v>-4.2089099999999997E-2</v>
      </c>
      <c r="J2486">
        <v>6.9784199999999999E-3</v>
      </c>
      <c r="K2486" s="6">
        <v>1.0000000000000001E-9</v>
      </c>
      <c r="L2486">
        <v>37359</v>
      </c>
    </row>
    <row r="2487" spans="1:12" x14ac:dyDescent="0.2">
      <c r="A2487" t="s">
        <v>798</v>
      </c>
      <c r="B2487" t="str">
        <f>VLOOKUP(Table2[[#This Row],[Metabolite ID]],Table18[],2,FALSE)</f>
        <v>Total lipids in medium HDL</v>
      </c>
      <c r="C2487">
        <v>11</v>
      </c>
      <c r="D2487">
        <v>75450576</v>
      </c>
      <c r="E2487" t="s">
        <v>4049</v>
      </c>
      <c r="F2487" t="s">
        <v>895</v>
      </c>
      <c r="G2487" t="s">
        <v>894</v>
      </c>
      <c r="H2487">
        <v>0.83895799999999998</v>
      </c>
      <c r="I2487">
        <v>5.8372599999999997E-2</v>
      </c>
      <c r="J2487">
        <v>9.5021299999999993E-3</v>
      </c>
      <c r="K2487" s="6">
        <v>1.0000000000000001E-9</v>
      </c>
      <c r="L2487">
        <v>37359</v>
      </c>
    </row>
    <row r="2488" spans="1:12" x14ac:dyDescent="0.2">
      <c r="A2488" t="s">
        <v>829</v>
      </c>
      <c r="B2488" t="str">
        <f>VLOOKUP(Table2[[#This Row],[Metabolite ID]],Table18[],2,FALSE)</f>
        <v>Phospholipids in small HDL</v>
      </c>
      <c r="C2488">
        <v>2</v>
      </c>
      <c r="D2488">
        <v>21286057</v>
      </c>
      <c r="E2488" t="s">
        <v>979</v>
      </c>
      <c r="F2488" t="s">
        <v>895</v>
      </c>
      <c r="G2488" t="s">
        <v>894</v>
      </c>
      <c r="H2488">
        <v>0.18706600000000001</v>
      </c>
      <c r="I2488">
        <v>5.4553499999999998E-2</v>
      </c>
      <c r="J2488">
        <v>8.9529899999999992E-3</v>
      </c>
      <c r="K2488" s="6">
        <v>1.0000000000000001E-9</v>
      </c>
      <c r="L2488">
        <v>37359</v>
      </c>
    </row>
    <row r="2489" spans="1:12" x14ac:dyDescent="0.2">
      <c r="A2489" t="s">
        <v>848</v>
      </c>
      <c r="B2489" t="str">
        <f>VLOOKUP(Table2[[#This Row],[Metabolite ID]],Table18[],2,FALSE)</f>
        <v>Phosphoglycerides</v>
      </c>
      <c r="C2489">
        <v>12</v>
      </c>
      <c r="D2489">
        <v>111904371</v>
      </c>
      <c r="E2489" t="s">
        <v>4061</v>
      </c>
      <c r="F2489" t="s">
        <v>895</v>
      </c>
      <c r="G2489" t="s">
        <v>892</v>
      </c>
      <c r="H2489">
        <v>0.49774400000000002</v>
      </c>
      <c r="I2489">
        <v>-4.2236599999999999E-2</v>
      </c>
      <c r="J2489">
        <v>7.0244900000000004E-3</v>
      </c>
      <c r="K2489" s="6">
        <v>1.0000000000000001E-9</v>
      </c>
      <c r="L2489">
        <v>37359</v>
      </c>
    </row>
    <row r="2490" spans="1:12" x14ac:dyDescent="0.2">
      <c r="A2490" t="s">
        <v>859</v>
      </c>
      <c r="B2490" t="str">
        <f>VLOOKUP(Table2[[#This Row],[Metabolite ID]],Table18[],2,FALSE)</f>
        <v>Concentration of very large HDL particles</v>
      </c>
      <c r="C2490">
        <v>9</v>
      </c>
      <c r="D2490">
        <v>107589134</v>
      </c>
      <c r="E2490" t="s">
        <v>998</v>
      </c>
      <c r="F2490" t="s">
        <v>892</v>
      </c>
      <c r="G2490" t="s">
        <v>895</v>
      </c>
      <c r="H2490">
        <v>0.84332499999999999</v>
      </c>
      <c r="I2490">
        <v>-5.7287999999999999E-2</v>
      </c>
      <c r="J2490">
        <v>9.5792900000000007E-3</v>
      </c>
      <c r="K2490" s="6">
        <v>1.0000000000000001E-9</v>
      </c>
      <c r="L2490">
        <v>37359</v>
      </c>
    </row>
    <row r="2491" spans="1:12" x14ac:dyDescent="0.2">
      <c r="A2491" t="s">
        <v>863</v>
      </c>
      <c r="B2491" t="str">
        <f>VLOOKUP(Table2[[#This Row],[Metabolite ID]],Table18[],2,FALSE)</f>
        <v>Cholesteryl esters in very large VLDL</v>
      </c>
      <c r="C2491">
        <v>6</v>
      </c>
      <c r="D2491">
        <v>161081800</v>
      </c>
      <c r="E2491" t="s">
        <v>3963</v>
      </c>
      <c r="F2491" t="s">
        <v>894</v>
      </c>
      <c r="G2491" t="s">
        <v>1060</v>
      </c>
      <c r="H2491">
        <v>0.89510199999999995</v>
      </c>
      <c r="I2491">
        <v>-7.7825800000000001E-2</v>
      </c>
      <c r="J2491">
        <v>1.28451E-2</v>
      </c>
      <c r="K2491" s="6">
        <v>1.0000000000000001E-9</v>
      </c>
      <c r="L2491">
        <v>37359</v>
      </c>
    </row>
    <row r="2492" spans="1:12" x14ac:dyDescent="0.2">
      <c r="A2492" t="s">
        <v>758</v>
      </c>
      <c r="B2492" t="str">
        <f>VLOOKUP(Table2[[#This Row],[Metabolite ID]],Table18[],2,FALSE)</f>
        <v>Average diameter for HDL particles</v>
      </c>
      <c r="C2492">
        <v>18</v>
      </c>
      <c r="D2492">
        <v>46578242</v>
      </c>
      <c r="E2492" t="s">
        <v>1013</v>
      </c>
      <c r="F2492" t="s">
        <v>894</v>
      </c>
      <c r="G2492" t="s">
        <v>892</v>
      </c>
      <c r="H2492">
        <v>0.98857300000000004</v>
      </c>
      <c r="I2492">
        <v>-0.21242900000000001</v>
      </c>
      <c r="J2492">
        <v>3.4879500000000001E-2</v>
      </c>
      <c r="K2492" s="6">
        <v>1.0999999999999999E-9</v>
      </c>
      <c r="L2492">
        <v>37359</v>
      </c>
    </row>
    <row r="2493" spans="1:12" x14ac:dyDescent="0.2">
      <c r="A2493" t="s">
        <v>767</v>
      </c>
      <c r="B2493" t="str">
        <f>VLOOKUP(Table2[[#This Row],[Metabolite ID]],Table18[],2,FALSE)</f>
        <v>Triglycerides in IDL</v>
      </c>
      <c r="C2493">
        <v>8</v>
      </c>
      <c r="D2493">
        <v>19813529</v>
      </c>
      <c r="E2493" t="s">
        <v>994</v>
      </c>
      <c r="F2493" t="s">
        <v>892</v>
      </c>
      <c r="G2493" t="s">
        <v>893</v>
      </c>
      <c r="H2493">
        <v>0.98156299999999996</v>
      </c>
      <c r="I2493">
        <v>-0.16175400000000001</v>
      </c>
      <c r="J2493">
        <v>2.62708E-2</v>
      </c>
      <c r="K2493" s="6">
        <v>1.0999999999999999E-9</v>
      </c>
      <c r="L2493">
        <v>37359</v>
      </c>
    </row>
    <row r="2494" spans="1:12" x14ac:dyDescent="0.2">
      <c r="A2494" t="s">
        <v>772</v>
      </c>
      <c r="B2494" t="str">
        <f>VLOOKUP(Table2[[#This Row],[Metabolite ID]],Table18[],2,FALSE)</f>
        <v>Triglycerides in LDL</v>
      </c>
      <c r="C2494">
        <v>15</v>
      </c>
      <c r="D2494">
        <v>43360509</v>
      </c>
      <c r="E2494" t="s">
        <v>1049</v>
      </c>
      <c r="F2494" t="s">
        <v>1048</v>
      </c>
      <c r="G2494" t="s">
        <v>894</v>
      </c>
      <c r="H2494">
        <v>0.97171700000000005</v>
      </c>
      <c r="I2494">
        <v>-0.134466</v>
      </c>
      <c r="J2494">
        <v>2.2471499999999998E-2</v>
      </c>
      <c r="K2494" s="6">
        <v>1.0999999999999999E-9</v>
      </c>
      <c r="L2494">
        <v>37359</v>
      </c>
    </row>
    <row r="2495" spans="1:12" x14ac:dyDescent="0.2">
      <c r="A2495" t="s">
        <v>787</v>
      </c>
      <c r="B2495" t="str">
        <f>VLOOKUP(Table2[[#This Row],[Metabolite ID]],Table18[],2,FALSE)</f>
        <v>Triglycerides in large LDL</v>
      </c>
      <c r="C2495">
        <v>19</v>
      </c>
      <c r="D2495">
        <v>8429323</v>
      </c>
      <c r="E2495" t="s">
        <v>1017</v>
      </c>
      <c r="F2495" t="s">
        <v>893</v>
      </c>
      <c r="G2495" t="s">
        <v>892</v>
      </c>
      <c r="H2495">
        <v>0.980379</v>
      </c>
      <c r="I2495">
        <v>0.15504599999999999</v>
      </c>
      <c r="J2495">
        <v>2.5518099999999998E-2</v>
      </c>
      <c r="K2495" s="6">
        <v>1.0999999999999999E-9</v>
      </c>
      <c r="L2495">
        <v>37359</v>
      </c>
    </row>
    <row r="2496" spans="1:12" x14ac:dyDescent="0.2">
      <c r="A2496" t="s">
        <v>796</v>
      </c>
      <c r="B2496" t="str">
        <f>VLOOKUP(Table2[[#This Row],[Metabolite ID]],Table18[],2,FALSE)</f>
        <v>Cholesteryl esters in medium HDL</v>
      </c>
      <c r="C2496">
        <v>8</v>
      </c>
      <c r="D2496">
        <v>19813529</v>
      </c>
      <c r="E2496" t="s">
        <v>994</v>
      </c>
      <c r="F2496" t="s">
        <v>892</v>
      </c>
      <c r="G2496" t="s">
        <v>893</v>
      </c>
      <c r="H2496">
        <v>0.98156299999999996</v>
      </c>
      <c r="I2496">
        <v>0.161222</v>
      </c>
      <c r="J2496">
        <v>2.63352E-2</v>
      </c>
      <c r="K2496" s="6">
        <v>1.0999999999999999E-9</v>
      </c>
      <c r="L2496">
        <v>37359</v>
      </c>
    </row>
    <row r="2497" spans="1:12" x14ac:dyDescent="0.2">
      <c r="A2497" t="s">
        <v>801</v>
      </c>
      <c r="B2497" t="str">
        <f>VLOOKUP(Table2[[#This Row],[Metabolite ID]],Table18[],2,FALSE)</f>
        <v>Triglycerides in medium HDL</v>
      </c>
      <c r="C2497">
        <v>6</v>
      </c>
      <c r="D2497">
        <v>160388560</v>
      </c>
      <c r="E2497" t="s">
        <v>4062</v>
      </c>
      <c r="F2497" t="s">
        <v>894</v>
      </c>
      <c r="G2497" t="s">
        <v>893</v>
      </c>
      <c r="H2497">
        <v>0.90279399999999999</v>
      </c>
      <c r="I2497">
        <v>-7.4202000000000004E-2</v>
      </c>
      <c r="J2497">
        <v>1.18931E-2</v>
      </c>
      <c r="K2497" s="6">
        <v>1.0999999999999999E-9</v>
      </c>
      <c r="L2497">
        <v>37359</v>
      </c>
    </row>
    <row r="2498" spans="1:12" x14ac:dyDescent="0.2">
      <c r="A2498" t="s">
        <v>815</v>
      </c>
      <c r="B2498" t="str">
        <f>VLOOKUP(Table2[[#This Row],[Metabolite ID]],Table18[],2,FALSE)</f>
        <v>Phospholipids in medium VLDL</v>
      </c>
      <c r="C2498">
        <v>6</v>
      </c>
      <c r="D2498">
        <v>43757082</v>
      </c>
      <c r="E2498" t="s">
        <v>1030</v>
      </c>
      <c r="F2498" t="s">
        <v>895</v>
      </c>
      <c r="G2498" t="s">
        <v>892</v>
      </c>
      <c r="H2498">
        <v>0.49925900000000001</v>
      </c>
      <c r="I2498">
        <v>-4.1946600000000001E-2</v>
      </c>
      <c r="J2498">
        <v>6.9725899999999999E-3</v>
      </c>
      <c r="K2498" s="6">
        <v>1.0999999999999999E-9</v>
      </c>
      <c r="L2498">
        <v>37359</v>
      </c>
    </row>
    <row r="2499" spans="1:12" x14ac:dyDescent="0.2">
      <c r="A2499" t="s">
        <v>822</v>
      </c>
      <c r="B2499" t="str">
        <f>VLOOKUP(Table2[[#This Row],[Metabolite ID]],Table18[],2,FALSE)</f>
        <v>Total triglycerides</v>
      </c>
      <c r="C2499">
        <v>6</v>
      </c>
      <c r="D2499">
        <v>43757082</v>
      </c>
      <c r="E2499" t="s">
        <v>1030</v>
      </c>
      <c r="F2499" t="s">
        <v>895</v>
      </c>
      <c r="G2499" t="s">
        <v>892</v>
      </c>
      <c r="H2499">
        <v>0.49925900000000001</v>
      </c>
      <c r="I2499">
        <v>-4.1745600000000001E-2</v>
      </c>
      <c r="J2499">
        <v>6.9734599999999999E-3</v>
      </c>
      <c r="K2499" s="6">
        <v>1.0999999999999999E-9</v>
      </c>
      <c r="L2499">
        <v>37359</v>
      </c>
    </row>
    <row r="2500" spans="1:12" x14ac:dyDescent="0.2">
      <c r="A2500" t="s">
        <v>826</v>
      </c>
      <c r="B2500" t="str">
        <f>VLOOKUP(Table2[[#This Row],[Metabolite ID]],Table18[],2,FALSE)</f>
        <v>Free cholesterol in small HDL</v>
      </c>
      <c r="C2500">
        <v>16</v>
      </c>
      <c r="D2500">
        <v>56985139</v>
      </c>
      <c r="E2500" t="s">
        <v>4063</v>
      </c>
      <c r="F2500" t="s">
        <v>892</v>
      </c>
      <c r="G2500" t="s">
        <v>893</v>
      </c>
      <c r="H2500">
        <v>0.39762999999999998</v>
      </c>
      <c r="I2500">
        <v>-4.3959699999999997E-2</v>
      </c>
      <c r="J2500">
        <v>7.1637300000000001E-3</v>
      </c>
      <c r="K2500" s="6">
        <v>1.0999999999999999E-9</v>
      </c>
      <c r="L2500">
        <v>37359</v>
      </c>
    </row>
    <row r="2501" spans="1:12" x14ac:dyDescent="0.2">
      <c r="A2501" t="s">
        <v>830</v>
      </c>
      <c r="B2501" t="str">
        <f>VLOOKUP(Table2[[#This Row],[Metabolite ID]],Table18[],2,FALSE)</f>
        <v>Triglycerides in small HDL</v>
      </c>
      <c r="C2501">
        <v>4</v>
      </c>
      <c r="D2501">
        <v>88009037</v>
      </c>
      <c r="E2501" t="s">
        <v>4064</v>
      </c>
      <c r="F2501" t="s">
        <v>4065</v>
      </c>
      <c r="G2501" t="s">
        <v>894</v>
      </c>
      <c r="H2501">
        <v>0.62273699999999999</v>
      </c>
      <c r="I2501">
        <v>4.4639699999999997E-2</v>
      </c>
      <c r="J2501">
        <v>7.2376899999999997E-3</v>
      </c>
      <c r="K2501" s="6">
        <v>1.0999999999999999E-9</v>
      </c>
      <c r="L2501">
        <v>37359</v>
      </c>
    </row>
    <row r="2502" spans="1:12" x14ac:dyDescent="0.2">
      <c r="A2502" t="s">
        <v>852</v>
      </c>
      <c r="B2502" t="str">
        <f>VLOOKUP(Table2[[#This Row],[Metabolite ID]],Table18[],2,FALSE)</f>
        <v>VLDL cholesterol</v>
      </c>
      <c r="C2502">
        <v>19</v>
      </c>
      <c r="D2502">
        <v>19396616</v>
      </c>
      <c r="E2502" t="s">
        <v>4023</v>
      </c>
      <c r="F2502" t="s">
        <v>894</v>
      </c>
      <c r="G2502" t="s">
        <v>895</v>
      </c>
      <c r="H2502">
        <v>0.984823</v>
      </c>
      <c r="I2502">
        <v>0.19126499999999999</v>
      </c>
      <c r="J2502">
        <v>3.2649299999999999E-2</v>
      </c>
      <c r="K2502" s="6">
        <v>1.0999999999999999E-9</v>
      </c>
      <c r="L2502">
        <v>37359</v>
      </c>
    </row>
    <row r="2503" spans="1:12" x14ac:dyDescent="0.2">
      <c r="A2503" t="s">
        <v>866</v>
      </c>
      <c r="B2503" t="str">
        <f>VLOOKUP(Table2[[#This Row],[Metabolite ID]],Table18[],2,FALSE)</f>
        <v>Concentration of very large VLDL particles</v>
      </c>
      <c r="C2503">
        <v>6</v>
      </c>
      <c r="D2503">
        <v>161081800</v>
      </c>
      <c r="E2503" t="s">
        <v>3963</v>
      </c>
      <c r="F2503" t="s">
        <v>894</v>
      </c>
      <c r="G2503" t="s">
        <v>1060</v>
      </c>
      <c r="H2503">
        <v>0.89510999999999996</v>
      </c>
      <c r="I2503">
        <v>-7.7574100000000007E-2</v>
      </c>
      <c r="J2503">
        <v>1.2842299999999999E-2</v>
      </c>
      <c r="K2503" s="6">
        <v>1.0999999999999999E-9</v>
      </c>
      <c r="L2503">
        <v>37359</v>
      </c>
    </row>
    <row r="2504" spans="1:12" x14ac:dyDescent="0.2">
      <c r="A2504" t="s">
        <v>870</v>
      </c>
      <c r="B2504" t="str">
        <f>VLOOKUP(Table2[[#This Row],[Metabolite ID]],Table18[],2,FALSE)</f>
        <v>Cholesteryl esters in very small VLDL</v>
      </c>
      <c r="C2504">
        <v>11</v>
      </c>
      <c r="D2504">
        <v>116648917</v>
      </c>
      <c r="E2504" t="s">
        <v>1003</v>
      </c>
      <c r="F2504" t="s">
        <v>893</v>
      </c>
      <c r="G2504" t="s">
        <v>894</v>
      </c>
      <c r="H2504">
        <v>0.13253599999999999</v>
      </c>
      <c r="I2504">
        <v>6.18113E-2</v>
      </c>
      <c r="J2504">
        <v>1.02916E-2</v>
      </c>
      <c r="K2504" s="6">
        <v>1.0999999999999999E-9</v>
      </c>
      <c r="L2504">
        <v>37359</v>
      </c>
    </row>
    <row r="2505" spans="1:12" x14ac:dyDescent="0.2">
      <c r="A2505" t="s">
        <v>746</v>
      </c>
      <c r="B2505" t="str">
        <f>VLOOKUP(Table2[[#This Row],[Metabolite ID]],Table18[],2,FALSE)</f>
        <v>Apolipoprotein B</v>
      </c>
      <c r="C2505">
        <v>2</v>
      </c>
      <c r="D2505">
        <v>21266932</v>
      </c>
      <c r="E2505" t="s">
        <v>4066</v>
      </c>
      <c r="F2505" t="s">
        <v>893</v>
      </c>
      <c r="G2505" t="s">
        <v>894</v>
      </c>
      <c r="H2505">
        <v>0.98661600000000005</v>
      </c>
      <c r="I2505">
        <v>0.19484799999999999</v>
      </c>
      <c r="J2505">
        <v>3.1466500000000001E-2</v>
      </c>
      <c r="K2505" s="6">
        <v>1.2E-9</v>
      </c>
      <c r="L2505">
        <v>37359</v>
      </c>
    </row>
    <row r="2506" spans="1:12" x14ac:dyDescent="0.2">
      <c r="A2506" t="s">
        <v>768</v>
      </c>
      <c r="B2506" t="str">
        <f>VLOOKUP(Table2[[#This Row],[Metabolite ID]],Table18[],2,FALSE)</f>
        <v>Isoleucine</v>
      </c>
      <c r="C2506">
        <v>16</v>
      </c>
      <c r="D2506">
        <v>70463921</v>
      </c>
      <c r="E2506" t="s">
        <v>3993</v>
      </c>
      <c r="F2506" t="s">
        <v>892</v>
      </c>
      <c r="G2506" t="s">
        <v>895</v>
      </c>
      <c r="H2506">
        <v>0.88666900000000004</v>
      </c>
      <c r="I2506">
        <v>6.6645099999999999E-2</v>
      </c>
      <c r="J2506">
        <v>1.1002E-2</v>
      </c>
      <c r="K2506" s="6">
        <v>1.2E-9</v>
      </c>
      <c r="L2506">
        <v>37359</v>
      </c>
    </row>
    <row r="2507" spans="1:12" x14ac:dyDescent="0.2">
      <c r="A2507" t="s">
        <v>779</v>
      </c>
      <c r="B2507" t="str">
        <f>VLOOKUP(Table2[[#This Row],[Metabolite ID]],Table18[],2,FALSE)</f>
        <v>Phospholipids in large HDL</v>
      </c>
      <c r="C2507">
        <v>19</v>
      </c>
      <c r="D2507">
        <v>11347657</v>
      </c>
      <c r="E2507" t="s">
        <v>4007</v>
      </c>
      <c r="F2507" t="s">
        <v>894</v>
      </c>
      <c r="G2507" t="s">
        <v>895</v>
      </c>
      <c r="H2507">
        <v>0.96508099999999997</v>
      </c>
      <c r="I2507">
        <v>0.11405</v>
      </c>
      <c r="J2507">
        <v>1.9183800000000001E-2</v>
      </c>
      <c r="K2507" s="6">
        <v>1.2E-9</v>
      </c>
      <c r="L2507">
        <v>37359</v>
      </c>
    </row>
    <row r="2508" spans="1:12" x14ac:dyDescent="0.2">
      <c r="A2508" t="s">
        <v>797</v>
      </c>
      <c r="B2508" t="str">
        <f>VLOOKUP(Table2[[#This Row],[Metabolite ID]],Table18[],2,FALSE)</f>
        <v>Free cholesterol in medium HDL</v>
      </c>
      <c r="C2508">
        <v>1</v>
      </c>
      <c r="D2508">
        <v>161194641</v>
      </c>
      <c r="E2508" t="s">
        <v>978</v>
      </c>
      <c r="F2508" t="s">
        <v>892</v>
      </c>
      <c r="G2508" t="s">
        <v>893</v>
      </c>
      <c r="H2508">
        <v>0.38214599999999999</v>
      </c>
      <c r="I2508">
        <v>-4.4944100000000001E-2</v>
      </c>
      <c r="J2508">
        <v>7.2852999999999998E-3</v>
      </c>
      <c r="K2508" s="6">
        <v>1.2E-9</v>
      </c>
      <c r="L2508">
        <v>37359</v>
      </c>
    </row>
    <row r="2509" spans="1:12" x14ac:dyDescent="0.2">
      <c r="A2509" t="s">
        <v>846</v>
      </c>
      <c r="B2509" t="str">
        <f>VLOOKUP(Table2[[#This Row],[Metabolite ID]],Table18[],2,FALSE)</f>
        <v>Total cholines</v>
      </c>
      <c r="C2509">
        <v>11</v>
      </c>
      <c r="D2509">
        <v>116701535</v>
      </c>
      <c r="E2509" t="s">
        <v>3967</v>
      </c>
      <c r="F2509" t="s">
        <v>895</v>
      </c>
      <c r="G2509" t="s">
        <v>894</v>
      </c>
      <c r="H2509">
        <v>0.25496999999999997</v>
      </c>
      <c r="I2509">
        <v>4.9053899999999998E-2</v>
      </c>
      <c r="J2509">
        <v>8.2087600000000007E-3</v>
      </c>
      <c r="K2509" s="6">
        <v>1.2E-9</v>
      </c>
      <c r="L2509">
        <v>37359</v>
      </c>
    </row>
    <row r="2510" spans="1:12" x14ac:dyDescent="0.2">
      <c r="A2510" t="s">
        <v>850</v>
      </c>
      <c r="B2510" t="str">
        <f>VLOOKUP(Table2[[#This Row],[Metabolite ID]],Table18[],2,FALSE)</f>
        <v>Degree of unsaturation</v>
      </c>
      <c r="C2510">
        <v>8</v>
      </c>
      <c r="D2510">
        <v>126506694</v>
      </c>
      <c r="E2510" t="s">
        <v>4067</v>
      </c>
      <c r="F2510" t="s">
        <v>893</v>
      </c>
      <c r="G2510" t="s">
        <v>892</v>
      </c>
      <c r="H2510">
        <v>0.60387100000000005</v>
      </c>
      <c r="I2510">
        <v>-4.5087200000000001E-2</v>
      </c>
      <c r="J2510">
        <v>7.4222200000000002E-3</v>
      </c>
      <c r="K2510" s="6">
        <v>1.2E-9</v>
      </c>
      <c r="L2510">
        <v>37359</v>
      </c>
    </row>
    <row r="2511" spans="1:12" x14ac:dyDescent="0.2">
      <c r="A2511" t="s">
        <v>852</v>
      </c>
      <c r="B2511" t="str">
        <f>VLOOKUP(Table2[[#This Row],[Metabolite ID]],Table18[],2,FALSE)</f>
        <v>VLDL cholesterol</v>
      </c>
      <c r="C2511">
        <v>20</v>
      </c>
      <c r="D2511">
        <v>39165692</v>
      </c>
      <c r="E2511" t="s">
        <v>1097</v>
      </c>
      <c r="F2511" t="s">
        <v>893</v>
      </c>
      <c r="G2511" t="s">
        <v>892</v>
      </c>
      <c r="H2511">
        <v>0.96575100000000003</v>
      </c>
      <c r="I2511">
        <v>-0.12087100000000001</v>
      </c>
      <c r="J2511">
        <v>1.9751399999999999E-2</v>
      </c>
      <c r="K2511" s="6">
        <v>1.2E-9</v>
      </c>
      <c r="L2511">
        <v>37359</v>
      </c>
    </row>
    <row r="2512" spans="1:12" x14ac:dyDescent="0.2">
      <c r="A2512" t="s">
        <v>858</v>
      </c>
      <c r="B2512" t="str">
        <f>VLOOKUP(Table2[[#This Row],[Metabolite ID]],Table18[],2,FALSE)</f>
        <v>Total lipids in very large HDL</v>
      </c>
      <c r="C2512">
        <v>17</v>
      </c>
      <c r="D2512">
        <v>16842313</v>
      </c>
      <c r="E2512" t="s">
        <v>1011</v>
      </c>
      <c r="F2512" t="s">
        <v>892</v>
      </c>
      <c r="G2512" t="s">
        <v>894</v>
      </c>
      <c r="H2512">
        <v>0.89074500000000001</v>
      </c>
      <c r="I2512">
        <v>6.6469500000000001E-2</v>
      </c>
      <c r="J2512">
        <v>1.12462E-2</v>
      </c>
      <c r="K2512" s="6">
        <v>1.2E-9</v>
      </c>
      <c r="L2512">
        <v>37359</v>
      </c>
    </row>
    <row r="2513" spans="1:12" x14ac:dyDescent="0.2">
      <c r="A2513" t="s">
        <v>757</v>
      </c>
      <c r="B2513" t="str">
        <f>VLOOKUP(Table2[[#This Row],[Metabolite ID]],Table18[],2,FALSE)</f>
        <v>HDL cholesterol</v>
      </c>
      <c r="C2513">
        <v>1</v>
      </c>
      <c r="D2513">
        <v>220970028</v>
      </c>
      <c r="E2513" t="s">
        <v>4068</v>
      </c>
      <c r="F2513" t="s">
        <v>892</v>
      </c>
      <c r="G2513" t="s">
        <v>893</v>
      </c>
      <c r="H2513">
        <v>0.29523199999999999</v>
      </c>
      <c r="I2513">
        <v>-4.4799400000000003E-2</v>
      </c>
      <c r="J2513">
        <v>7.6391000000000002E-3</v>
      </c>
      <c r="K2513" s="6">
        <v>1.3000000000000001E-9</v>
      </c>
      <c r="L2513">
        <v>37359</v>
      </c>
    </row>
    <row r="2514" spans="1:12" x14ac:dyDescent="0.2">
      <c r="A2514" t="s">
        <v>774</v>
      </c>
      <c r="B2514" t="str">
        <f>VLOOKUP(Table2[[#This Row],[Metabolite ID]],Table18[],2,FALSE)</f>
        <v>Cholesterol in large HDL</v>
      </c>
      <c r="C2514">
        <v>1</v>
      </c>
      <c r="D2514">
        <v>39683175</v>
      </c>
      <c r="E2514" t="s">
        <v>4060</v>
      </c>
      <c r="F2514" t="s">
        <v>893</v>
      </c>
      <c r="G2514" t="s">
        <v>894</v>
      </c>
      <c r="H2514">
        <v>0.31626599999999999</v>
      </c>
      <c r="I2514">
        <v>-4.3935500000000002E-2</v>
      </c>
      <c r="J2514">
        <v>7.5153900000000003E-3</v>
      </c>
      <c r="K2514" s="6">
        <v>1.3000000000000001E-9</v>
      </c>
      <c r="L2514">
        <v>37359</v>
      </c>
    </row>
    <row r="2515" spans="1:12" x14ac:dyDescent="0.2">
      <c r="A2515" t="s">
        <v>793</v>
      </c>
      <c r="B2515" t="str">
        <f>VLOOKUP(Table2[[#This Row],[Metabolite ID]],Table18[],2,FALSE)</f>
        <v>Phospholipids in large VLDL</v>
      </c>
      <c r="C2515">
        <v>5</v>
      </c>
      <c r="D2515">
        <v>55861894</v>
      </c>
      <c r="E2515" t="s">
        <v>1028</v>
      </c>
      <c r="F2515" t="s">
        <v>893</v>
      </c>
      <c r="G2515" t="s">
        <v>892</v>
      </c>
      <c r="H2515">
        <v>0.80088800000000004</v>
      </c>
      <c r="I2515">
        <v>-5.4069199999999998E-2</v>
      </c>
      <c r="J2515">
        <v>8.8667799999999995E-3</v>
      </c>
      <c r="K2515" s="6">
        <v>1.3000000000000001E-9</v>
      </c>
      <c r="L2515">
        <v>37359</v>
      </c>
    </row>
    <row r="2516" spans="1:12" x14ac:dyDescent="0.2">
      <c r="A2516" t="s">
        <v>799</v>
      </c>
      <c r="B2516" t="str">
        <f>VLOOKUP(Table2[[#This Row],[Metabolite ID]],Table18[],2,FALSE)</f>
        <v>Concentration of medium HDL particles</v>
      </c>
      <c r="C2516">
        <v>19</v>
      </c>
      <c r="D2516">
        <v>11336182</v>
      </c>
      <c r="E2516" t="s">
        <v>4059</v>
      </c>
      <c r="F2516" t="s">
        <v>893</v>
      </c>
      <c r="G2516" t="s">
        <v>894</v>
      </c>
      <c r="H2516">
        <v>0.84947700000000004</v>
      </c>
      <c r="I2516">
        <v>5.8803500000000002E-2</v>
      </c>
      <c r="J2516">
        <v>9.9121699999999997E-3</v>
      </c>
      <c r="K2516" s="6">
        <v>1.3000000000000001E-9</v>
      </c>
      <c r="L2516">
        <v>37359</v>
      </c>
    </row>
    <row r="2517" spans="1:12" x14ac:dyDescent="0.2">
      <c r="A2517" t="s">
        <v>800</v>
      </c>
      <c r="B2517" t="str">
        <f>VLOOKUP(Table2[[#This Row],[Metabolite ID]],Table18[],2,FALSE)</f>
        <v>Phospholipids in medium HDL</v>
      </c>
      <c r="C2517">
        <v>18</v>
      </c>
      <c r="D2517">
        <v>46578242</v>
      </c>
      <c r="E2517" t="s">
        <v>1013</v>
      </c>
      <c r="F2517" t="s">
        <v>894</v>
      </c>
      <c r="G2517" t="s">
        <v>892</v>
      </c>
      <c r="H2517">
        <v>0.98857300000000004</v>
      </c>
      <c r="I2517">
        <v>-0.21212300000000001</v>
      </c>
      <c r="J2517">
        <v>3.5051499999999999E-2</v>
      </c>
      <c r="K2517" s="6">
        <v>1.3000000000000001E-9</v>
      </c>
      <c r="L2517">
        <v>37359</v>
      </c>
    </row>
    <row r="2518" spans="1:12" x14ac:dyDescent="0.2">
      <c r="A2518" t="s">
        <v>808</v>
      </c>
      <c r="B2518" t="str">
        <f>VLOOKUP(Table2[[#This Row],[Metabolite ID]],Table18[],2,FALSE)</f>
        <v>Triglycerides in medium LDL</v>
      </c>
      <c r="C2518">
        <v>7</v>
      </c>
      <c r="D2518">
        <v>21560197</v>
      </c>
      <c r="E2518" t="s">
        <v>4019</v>
      </c>
      <c r="F2518" t="s">
        <v>894</v>
      </c>
      <c r="G2518" t="s">
        <v>893</v>
      </c>
      <c r="H2518">
        <v>0.833368</v>
      </c>
      <c r="I2518">
        <v>-5.8940800000000002E-2</v>
      </c>
      <c r="J2518">
        <v>9.5647100000000006E-3</v>
      </c>
      <c r="K2518" s="6">
        <v>1.3000000000000001E-9</v>
      </c>
      <c r="L2518">
        <v>37359</v>
      </c>
    </row>
    <row r="2519" spans="1:12" x14ac:dyDescent="0.2">
      <c r="A2519" t="s">
        <v>815</v>
      </c>
      <c r="B2519" t="str">
        <f>VLOOKUP(Table2[[#This Row],[Metabolite ID]],Table18[],2,FALSE)</f>
        <v>Phospholipids in medium VLDL</v>
      </c>
      <c r="C2519">
        <v>6</v>
      </c>
      <c r="D2519">
        <v>161659369</v>
      </c>
      <c r="E2519" t="s">
        <v>1040</v>
      </c>
      <c r="F2519" t="s">
        <v>894</v>
      </c>
      <c r="G2519" t="s">
        <v>893</v>
      </c>
      <c r="H2519">
        <v>0.984483</v>
      </c>
      <c r="I2519">
        <v>0.18133299999999999</v>
      </c>
      <c r="J2519">
        <v>2.9760499999999999E-2</v>
      </c>
      <c r="K2519" s="6">
        <v>1.3000000000000001E-9</v>
      </c>
      <c r="L2519">
        <v>37359</v>
      </c>
    </row>
    <row r="2520" spans="1:12" x14ac:dyDescent="0.2">
      <c r="A2520" t="s">
        <v>826</v>
      </c>
      <c r="B2520" t="str">
        <f>VLOOKUP(Table2[[#This Row],[Metabolite ID]],Table18[],2,FALSE)</f>
        <v>Free cholesterol in small HDL</v>
      </c>
      <c r="C2520">
        <v>19</v>
      </c>
      <c r="D2520">
        <v>11192193</v>
      </c>
      <c r="E2520" t="s">
        <v>984</v>
      </c>
      <c r="F2520" t="s">
        <v>892</v>
      </c>
      <c r="G2520" t="s">
        <v>895</v>
      </c>
      <c r="H2520">
        <v>0.87976399999999999</v>
      </c>
      <c r="I2520">
        <v>-6.5617999999999996E-2</v>
      </c>
      <c r="J2520">
        <v>1.0824E-2</v>
      </c>
      <c r="K2520" s="6">
        <v>1.3000000000000001E-9</v>
      </c>
      <c r="L2520">
        <v>37359</v>
      </c>
    </row>
    <row r="2521" spans="1:12" x14ac:dyDescent="0.2">
      <c r="A2521" t="s">
        <v>844</v>
      </c>
      <c r="B2521" t="str">
        <f>VLOOKUP(Table2[[#This Row],[Metabolite ID]],Table18[],2,FALSE)</f>
        <v>Phospholipids in small VLDL</v>
      </c>
      <c r="C2521">
        <v>10</v>
      </c>
      <c r="D2521">
        <v>94839724</v>
      </c>
      <c r="E2521" t="s">
        <v>1079</v>
      </c>
      <c r="F2521" t="s">
        <v>893</v>
      </c>
      <c r="G2521" t="s">
        <v>895</v>
      </c>
      <c r="H2521">
        <v>0.54889200000000005</v>
      </c>
      <c r="I2521">
        <v>4.0578999999999997E-2</v>
      </c>
      <c r="J2521">
        <v>7.0356200000000002E-3</v>
      </c>
      <c r="K2521" s="6">
        <v>1.3000000000000001E-9</v>
      </c>
      <c r="L2521">
        <v>37359</v>
      </c>
    </row>
    <row r="2522" spans="1:12" x14ac:dyDescent="0.2">
      <c r="A2522" t="s">
        <v>865</v>
      </c>
      <c r="B2522" t="str">
        <f>VLOOKUP(Table2[[#This Row],[Metabolite ID]],Table18[],2,FALSE)</f>
        <v>Total lipids in very large VLDL</v>
      </c>
      <c r="C2522">
        <v>6</v>
      </c>
      <c r="D2522">
        <v>160390603</v>
      </c>
      <c r="E2522" t="s">
        <v>4050</v>
      </c>
      <c r="F2522" t="s">
        <v>893</v>
      </c>
      <c r="G2522" t="s">
        <v>894</v>
      </c>
      <c r="H2522">
        <v>0.90079500000000001</v>
      </c>
      <c r="I2522">
        <v>-7.3226700000000006E-2</v>
      </c>
      <c r="J2522">
        <v>1.1856E-2</v>
      </c>
      <c r="K2522" s="6">
        <v>1.3000000000000001E-9</v>
      </c>
      <c r="L2522">
        <v>37359</v>
      </c>
    </row>
    <row r="2523" spans="1:12" x14ac:dyDescent="0.2">
      <c r="A2523" t="s">
        <v>865</v>
      </c>
      <c r="B2523" t="str">
        <f>VLOOKUP(Table2[[#This Row],[Metabolite ID]],Table18[],2,FALSE)</f>
        <v>Total lipids in very large VLDL</v>
      </c>
      <c r="C2523">
        <v>16</v>
      </c>
      <c r="D2523">
        <v>56991363</v>
      </c>
      <c r="E2523" t="s">
        <v>960</v>
      </c>
      <c r="F2523" t="s">
        <v>894</v>
      </c>
      <c r="G2523" t="s">
        <v>895</v>
      </c>
      <c r="H2523">
        <v>0.68096800000000002</v>
      </c>
      <c r="I2523">
        <v>4.5334199999999998E-2</v>
      </c>
      <c r="J2523">
        <v>7.4828100000000003E-3</v>
      </c>
      <c r="K2523" s="6">
        <v>1.3000000000000001E-9</v>
      </c>
      <c r="L2523">
        <v>37359</v>
      </c>
    </row>
    <row r="2524" spans="1:12" x14ac:dyDescent="0.2">
      <c r="A2524" t="s">
        <v>876</v>
      </c>
      <c r="B2524" t="str">
        <f>VLOOKUP(Table2[[#This Row],[Metabolite ID]],Table18[],2,FALSE)</f>
        <v>Cholesterol in chylomicrons and extremely large VLDL</v>
      </c>
      <c r="C2524">
        <v>6</v>
      </c>
      <c r="D2524">
        <v>160416770</v>
      </c>
      <c r="E2524" t="s">
        <v>4005</v>
      </c>
      <c r="F2524" t="s">
        <v>893</v>
      </c>
      <c r="G2524" t="s">
        <v>892</v>
      </c>
      <c r="H2524">
        <v>0.90652900000000003</v>
      </c>
      <c r="I2524">
        <v>-7.5286900000000004E-2</v>
      </c>
      <c r="J2524">
        <v>1.21975E-2</v>
      </c>
      <c r="K2524" s="6">
        <v>1.3000000000000001E-9</v>
      </c>
      <c r="L2524">
        <v>37359</v>
      </c>
    </row>
    <row r="2525" spans="1:12" x14ac:dyDescent="0.2">
      <c r="A2525" t="s">
        <v>881</v>
      </c>
      <c r="B2525" t="str">
        <f>VLOOKUP(Table2[[#This Row],[Metabolite ID]],Table18[],2,FALSE)</f>
        <v>Phospholipids in chylomicrons and extremely large VLDL</v>
      </c>
      <c r="C2525">
        <v>16</v>
      </c>
      <c r="D2525">
        <v>56991363</v>
      </c>
      <c r="E2525" t="s">
        <v>960</v>
      </c>
      <c r="F2525" t="s">
        <v>894</v>
      </c>
      <c r="G2525" t="s">
        <v>895</v>
      </c>
      <c r="H2525">
        <v>0.68096800000000002</v>
      </c>
      <c r="I2525">
        <v>4.4940300000000002E-2</v>
      </c>
      <c r="J2525">
        <v>7.48345E-3</v>
      </c>
      <c r="K2525" s="6">
        <v>1.3000000000000001E-9</v>
      </c>
      <c r="L2525">
        <v>37359</v>
      </c>
    </row>
    <row r="2526" spans="1:12" x14ac:dyDescent="0.2">
      <c r="A2526" t="s">
        <v>777</v>
      </c>
      <c r="B2526" t="str">
        <f>VLOOKUP(Table2[[#This Row],[Metabolite ID]],Table18[],2,FALSE)</f>
        <v>Total lipids in large HDL</v>
      </c>
      <c r="C2526">
        <v>1</v>
      </c>
      <c r="D2526">
        <v>39683175</v>
      </c>
      <c r="E2526" t="s">
        <v>4060</v>
      </c>
      <c r="F2526" t="s">
        <v>893</v>
      </c>
      <c r="G2526" t="s">
        <v>894</v>
      </c>
      <c r="H2526">
        <v>0.31626599999999999</v>
      </c>
      <c r="I2526">
        <v>-4.4060099999999998E-2</v>
      </c>
      <c r="J2526">
        <v>7.52274E-3</v>
      </c>
      <c r="K2526" s="6">
        <v>1.3999999999999999E-9</v>
      </c>
      <c r="L2526">
        <v>37359</v>
      </c>
    </row>
    <row r="2527" spans="1:12" x14ac:dyDescent="0.2">
      <c r="A2527" t="s">
        <v>798</v>
      </c>
      <c r="B2527" t="str">
        <f>VLOOKUP(Table2[[#This Row],[Metabolite ID]],Table18[],2,FALSE)</f>
        <v>Total lipids in medium HDL</v>
      </c>
      <c r="C2527">
        <v>19</v>
      </c>
      <c r="D2527">
        <v>11336182</v>
      </c>
      <c r="E2527" t="s">
        <v>4059</v>
      </c>
      <c r="F2527" t="s">
        <v>893</v>
      </c>
      <c r="G2527" t="s">
        <v>894</v>
      </c>
      <c r="H2527">
        <v>0.84947700000000004</v>
      </c>
      <c r="I2527">
        <v>5.86613E-2</v>
      </c>
      <c r="J2527">
        <v>9.9134300000000009E-3</v>
      </c>
      <c r="K2527" s="6">
        <v>1.3999999999999999E-9</v>
      </c>
      <c r="L2527">
        <v>37359</v>
      </c>
    </row>
    <row r="2528" spans="1:12" x14ac:dyDescent="0.2">
      <c r="A2528" t="s">
        <v>811</v>
      </c>
      <c r="B2528" t="str">
        <f>VLOOKUP(Table2[[#This Row],[Metabolite ID]],Table18[],2,FALSE)</f>
        <v>Cholesteryl esters in medium VLDL</v>
      </c>
      <c r="C2528">
        <v>6</v>
      </c>
      <c r="D2528">
        <v>160964135</v>
      </c>
      <c r="E2528" t="s">
        <v>1035</v>
      </c>
      <c r="F2528" t="s">
        <v>895</v>
      </c>
      <c r="G2528" t="s">
        <v>894</v>
      </c>
      <c r="H2528">
        <v>0.92884299999999997</v>
      </c>
      <c r="I2528">
        <v>-8.0913700000000005E-2</v>
      </c>
      <c r="J2528">
        <v>1.3625999999999999E-2</v>
      </c>
      <c r="K2528" s="6">
        <v>1.3999999999999999E-9</v>
      </c>
      <c r="L2528">
        <v>37359</v>
      </c>
    </row>
    <row r="2529" spans="1:12" x14ac:dyDescent="0.2">
      <c r="A2529" t="s">
        <v>822</v>
      </c>
      <c r="B2529" t="str">
        <f>VLOOKUP(Table2[[#This Row],[Metabolite ID]],Table18[],2,FALSE)</f>
        <v>Total triglycerides</v>
      </c>
      <c r="C2529">
        <v>19</v>
      </c>
      <c r="D2529">
        <v>19380513</v>
      </c>
      <c r="E2529" t="s">
        <v>1052</v>
      </c>
      <c r="F2529" t="s">
        <v>892</v>
      </c>
      <c r="G2529" t="s">
        <v>893</v>
      </c>
      <c r="H2529">
        <v>0.985039</v>
      </c>
      <c r="I2529">
        <v>0.19520799999999999</v>
      </c>
      <c r="J2529">
        <v>3.3156199999999997E-2</v>
      </c>
      <c r="K2529" s="6">
        <v>1.3999999999999999E-9</v>
      </c>
      <c r="L2529">
        <v>37359</v>
      </c>
    </row>
    <row r="2530" spans="1:12" x14ac:dyDescent="0.2">
      <c r="A2530" t="s">
        <v>823</v>
      </c>
      <c r="B2530" t="str">
        <f>VLOOKUP(Table2[[#This Row],[Metabolite ID]],Table18[],2,FALSE)</f>
        <v>Saturated fatty acids</v>
      </c>
      <c r="C2530">
        <v>9</v>
      </c>
      <c r="D2530">
        <v>107665739</v>
      </c>
      <c r="E2530" t="s">
        <v>3951</v>
      </c>
      <c r="F2530" t="s">
        <v>893</v>
      </c>
      <c r="G2530" t="s">
        <v>892</v>
      </c>
      <c r="H2530">
        <v>0.74951599999999996</v>
      </c>
      <c r="I2530">
        <v>4.8405700000000003E-2</v>
      </c>
      <c r="J2530">
        <v>8.1842900000000003E-3</v>
      </c>
      <c r="K2530" s="6">
        <v>1.3999999999999999E-9</v>
      </c>
      <c r="L2530">
        <v>37359</v>
      </c>
    </row>
    <row r="2531" spans="1:12" x14ac:dyDescent="0.2">
      <c r="A2531" t="s">
        <v>837</v>
      </c>
      <c r="B2531" t="str">
        <f>VLOOKUP(Table2[[#This Row],[Metabolite ID]],Table18[],2,FALSE)</f>
        <v>Triglycerides in small LDL</v>
      </c>
      <c r="C2531">
        <v>7</v>
      </c>
      <c r="D2531">
        <v>73019074</v>
      </c>
      <c r="E2531" t="s">
        <v>3960</v>
      </c>
      <c r="F2531" t="s">
        <v>895</v>
      </c>
      <c r="G2531" t="s">
        <v>894</v>
      </c>
      <c r="H2531">
        <v>4.3807600000000002E-2</v>
      </c>
      <c r="I2531">
        <v>0.101532</v>
      </c>
      <c r="J2531">
        <v>1.7161300000000001E-2</v>
      </c>
      <c r="K2531" s="6">
        <v>1.3999999999999999E-9</v>
      </c>
      <c r="L2531">
        <v>37359</v>
      </c>
    </row>
    <row r="2532" spans="1:12" x14ac:dyDescent="0.2">
      <c r="A2532" t="s">
        <v>841</v>
      </c>
      <c r="B2532" t="str">
        <f>VLOOKUP(Table2[[#This Row],[Metabolite ID]],Table18[],2,FALSE)</f>
        <v>Free cholesterol in small VLDL</v>
      </c>
      <c r="C2532">
        <v>16</v>
      </c>
      <c r="D2532">
        <v>72140553</v>
      </c>
      <c r="E2532" t="s">
        <v>1084</v>
      </c>
      <c r="F2532" t="s">
        <v>893</v>
      </c>
      <c r="G2532" t="s">
        <v>892</v>
      </c>
      <c r="H2532">
        <v>0.81080600000000003</v>
      </c>
      <c r="I2532">
        <v>-5.23992E-2</v>
      </c>
      <c r="J2532">
        <v>8.9651699999999997E-3</v>
      </c>
      <c r="K2532" s="6">
        <v>1.3999999999999999E-9</v>
      </c>
      <c r="L2532">
        <v>37359</v>
      </c>
    </row>
    <row r="2533" spans="1:12" x14ac:dyDescent="0.2">
      <c r="A2533" t="s">
        <v>850</v>
      </c>
      <c r="B2533" t="str">
        <f>VLOOKUP(Table2[[#This Row],[Metabolite ID]],Table18[],2,FALSE)</f>
        <v>Degree of unsaturation</v>
      </c>
      <c r="C2533">
        <v>2</v>
      </c>
      <c r="D2533">
        <v>165528624</v>
      </c>
      <c r="E2533" t="s">
        <v>1026</v>
      </c>
      <c r="F2533" t="s">
        <v>893</v>
      </c>
      <c r="G2533" t="s">
        <v>895</v>
      </c>
      <c r="H2533">
        <v>0.60872599999999999</v>
      </c>
      <c r="I2533">
        <v>-4.45797E-2</v>
      </c>
      <c r="J2533">
        <v>7.1989699999999998E-3</v>
      </c>
      <c r="K2533" s="6">
        <v>1.3999999999999999E-9</v>
      </c>
      <c r="L2533">
        <v>37359</v>
      </c>
    </row>
    <row r="2534" spans="1:12" x14ac:dyDescent="0.2">
      <c r="A2534" t="s">
        <v>858</v>
      </c>
      <c r="B2534" t="str">
        <f>VLOOKUP(Table2[[#This Row],[Metabolite ID]],Table18[],2,FALSE)</f>
        <v>Total lipids in very large HDL</v>
      </c>
      <c r="C2534">
        <v>11</v>
      </c>
      <c r="D2534">
        <v>47270255</v>
      </c>
      <c r="E2534" t="s">
        <v>1001</v>
      </c>
      <c r="F2534" t="s">
        <v>894</v>
      </c>
      <c r="G2534" t="s">
        <v>895</v>
      </c>
      <c r="H2534">
        <v>0.69767199999999996</v>
      </c>
      <c r="I2534">
        <v>-4.4151999999999997E-2</v>
      </c>
      <c r="J2534">
        <v>7.5921699999999996E-3</v>
      </c>
      <c r="K2534" s="6">
        <v>1.3999999999999999E-9</v>
      </c>
      <c r="L2534">
        <v>37359</v>
      </c>
    </row>
    <row r="2535" spans="1:12" x14ac:dyDescent="0.2">
      <c r="A2535" t="s">
        <v>865</v>
      </c>
      <c r="B2535" t="str">
        <f>VLOOKUP(Table2[[#This Row],[Metabolite ID]],Table18[],2,FALSE)</f>
        <v>Total lipids in very large VLDL</v>
      </c>
      <c r="C2535">
        <v>15</v>
      </c>
      <c r="D2535">
        <v>44636409</v>
      </c>
      <c r="E2535" t="s">
        <v>4033</v>
      </c>
      <c r="F2535" t="s">
        <v>893</v>
      </c>
      <c r="G2535" t="s">
        <v>895</v>
      </c>
      <c r="H2535">
        <v>0.97267999999999999</v>
      </c>
      <c r="I2535">
        <v>-0.13986499999999999</v>
      </c>
      <c r="J2535">
        <v>2.25887E-2</v>
      </c>
      <c r="K2535" s="6">
        <v>1.3999999999999999E-9</v>
      </c>
      <c r="L2535">
        <v>37359</v>
      </c>
    </row>
    <row r="2536" spans="1:12" x14ac:dyDescent="0.2">
      <c r="A2536" t="s">
        <v>866</v>
      </c>
      <c r="B2536" t="str">
        <f>VLOOKUP(Table2[[#This Row],[Metabolite ID]],Table18[],2,FALSE)</f>
        <v>Concentration of very large VLDL particles</v>
      </c>
      <c r="C2536">
        <v>6</v>
      </c>
      <c r="D2536">
        <v>160390603</v>
      </c>
      <c r="E2536" t="s">
        <v>4050</v>
      </c>
      <c r="F2536" t="s">
        <v>893</v>
      </c>
      <c r="G2536" t="s">
        <v>894</v>
      </c>
      <c r="H2536">
        <v>0.90079500000000001</v>
      </c>
      <c r="I2536">
        <v>-7.3075399999999999E-2</v>
      </c>
      <c r="J2536">
        <v>1.1856E-2</v>
      </c>
      <c r="K2536" s="6">
        <v>1.3999999999999999E-9</v>
      </c>
      <c r="L2536">
        <v>37359</v>
      </c>
    </row>
    <row r="2537" spans="1:12" x14ac:dyDescent="0.2">
      <c r="A2537" t="s">
        <v>774</v>
      </c>
      <c r="B2537" t="str">
        <f>VLOOKUP(Table2[[#This Row],[Metabolite ID]],Table18[],2,FALSE)</f>
        <v>Cholesterol in large HDL</v>
      </c>
      <c r="C2537">
        <v>19</v>
      </c>
      <c r="D2537">
        <v>45470914</v>
      </c>
      <c r="E2537" t="s">
        <v>4043</v>
      </c>
      <c r="F2537" t="s">
        <v>1060</v>
      </c>
      <c r="G2537" t="s">
        <v>894</v>
      </c>
      <c r="H2537">
        <v>0.68119499999999999</v>
      </c>
      <c r="I2537">
        <v>-4.5755700000000003E-2</v>
      </c>
      <c r="J2537">
        <v>7.5630000000000003E-3</v>
      </c>
      <c r="K2537" s="6">
        <v>1.5E-9</v>
      </c>
      <c r="L2537">
        <v>37359</v>
      </c>
    </row>
    <row r="2538" spans="1:12" x14ac:dyDescent="0.2">
      <c r="A2538" t="s">
        <v>778</v>
      </c>
      <c r="B2538" t="str">
        <f>VLOOKUP(Table2[[#This Row],[Metabolite ID]],Table18[],2,FALSE)</f>
        <v>Concentration of large HDL particles</v>
      </c>
      <c r="C2538">
        <v>1</v>
      </c>
      <c r="D2538">
        <v>39683175</v>
      </c>
      <c r="E2538" t="s">
        <v>4060</v>
      </c>
      <c r="F2538" t="s">
        <v>893</v>
      </c>
      <c r="G2538" t="s">
        <v>894</v>
      </c>
      <c r="H2538">
        <v>0.31626599999999999</v>
      </c>
      <c r="I2538">
        <v>-4.3979200000000003E-2</v>
      </c>
      <c r="J2538">
        <v>7.5239199999999999E-3</v>
      </c>
      <c r="K2538" s="6">
        <v>1.5E-9</v>
      </c>
      <c r="L2538">
        <v>37359</v>
      </c>
    </row>
    <row r="2539" spans="1:12" x14ac:dyDescent="0.2">
      <c r="A2539" t="s">
        <v>778</v>
      </c>
      <c r="B2539" t="str">
        <f>VLOOKUP(Table2[[#This Row],[Metabolite ID]],Table18[],2,FALSE)</f>
        <v>Concentration of large HDL particles</v>
      </c>
      <c r="C2539">
        <v>19</v>
      </c>
      <c r="D2539">
        <v>11347657</v>
      </c>
      <c r="E2539" t="s">
        <v>4007</v>
      </c>
      <c r="F2539" t="s">
        <v>894</v>
      </c>
      <c r="G2539" t="s">
        <v>895</v>
      </c>
      <c r="H2539">
        <v>0.96508099999999997</v>
      </c>
      <c r="I2539">
        <v>0.113151</v>
      </c>
      <c r="J2539">
        <v>1.91734E-2</v>
      </c>
      <c r="K2539" s="6">
        <v>1.5E-9</v>
      </c>
      <c r="L2539">
        <v>37359</v>
      </c>
    </row>
    <row r="2540" spans="1:12" x14ac:dyDescent="0.2">
      <c r="A2540" t="s">
        <v>795</v>
      </c>
      <c r="B2540" t="str">
        <f>VLOOKUP(Table2[[#This Row],[Metabolite ID]],Table18[],2,FALSE)</f>
        <v>Cholesterol in medium HDL</v>
      </c>
      <c r="C2540">
        <v>8</v>
      </c>
      <c r="D2540">
        <v>19813529</v>
      </c>
      <c r="E2540" t="s">
        <v>994</v>
      </c>
      <c r="F2540" t="s">
        <v>892</v>
      </c>
      <c r="G2540" t="s">
        <v>893</v>
      </c>
      <c r="H2540">
        <v>0.98156299999999996</v>
      </c>
      <c r="I2540">
        <v>0.159749</v>
      </c>
      <c r="J2540">
        <v>2.6337300000000001E-2</v>
      </c>
      <c r="K2540" s="6">
        <v>1.5E-9</v>
      </c>
      <c r="L2540">
        <v>37359</v>
      </c>
    </row>
    <row r="2541" spans="1:12" x14ac:dyDescent="0.2">
      <c r="A2541" t="s">
        <v>811</v>
      </c>
      <c r="B2541" t="str">
        <f>VLOOKUP(Table2[[#This Row],[Metabolite ID]],Table18[],2,FALSE)</f>
        <v>Cholesteryl esters in medium VLDL</v>
      </c>
      <c r="C2541">
        <v>19</v>
      </c>
      <c r="D2541">
        <v>11231203</v>
      </c>
      <c r="E2541" t="s">
        <v>1096</v>
      </c>
      <c r="F2541" t="s">
        <v>893</v>
      </c>
      <c r="G2541" t="s">
        <v>892</v>
      </c>
      <c r="H2541">
        <v>0.98654600000000003</v>
      </c>
      <c r="I2541">
        <v>0.18188199999999999</v>
      </c>
      <c r="J2541">
        <v>3.0816900000000001E-2</v>
      </c>
      <c r="K2541" s="6">
        <v>1.5E-9</v>
      </c>
      <c r="L2541">
        <v>37359</v>
      </c>
    </row>
    <row r="2542" spans="1:12" x14ac:dyDescent="0.2">
      <c r="A2542" t="s">
        <v>812</v>
      </c>
      <c r="B2542" t="str">
        <f>VLOOKUP(Table2[[#This Row],[Metabolite ID]],Table18[],2,FALSE)</f>
        <v>Free cholesterol in medium VLDL</v>
      </c>
      <c r="C2542">
        <v>6</v>
      </c>
      <c r="D2542">
        <v>43757082</v>
      </c>
      <c r="E2542" t="s">
        <v>1030</v>
      </c>
      <c r="F2542" t="s">
        <v>895</v>
      </c>
      <c r="G2542" t="s">
        <v>892</v>
      </c>
      <c r="H2542">
        <v>0.49925900000000001</v>
      </c>
      <c r="I2542">
        <v>-4.1674000000000003E-2</v>
      </c>
      <c r="J2542">
        <v>6.9738999999999999E-3</v>
      </c>
      <c r="K2542" s="6">
        <v>1.5E-9</v>
      </c>
      <c r="L2542">
        <v>37359</v>
      </c>
    </row>
    <row r="2543" spans="1:12" x14ac:dyDescent="0.2">
      <c r="A2543" t="s">
        <v>822</v>
      </c>
      <c r="B2543" t="str">
        <f>VLOOKUP(Table2[[#This Row],[Metabolite ID]],Table18[],2,FALSE)</f>
        <v>Total triglycerides</v>
      </c>
      <c r="C2543">
        <v>11</v>
      </c>
      <c r="D2543">
        <v>117042408</v>
      </c>
      <c r="E2543" t="s">
        <v>3995</v>
      </c>
      <c r="F2543" t="s">
        <v>894</v>
      </c>
      <c r="G2543" t="s">
        <v>895</v>
      </c>
      <c r="H2543">
        <v>0.98809800000000003</v>
      </c>
      <c r="I2543">
        <v>0.195382</v>
      </c>
      <c r="J2543">
        <v>3.2751000000000002E-2</v>
      </c>
      <c r="K2543" s="6">
        <v>1.5E-9</v>
      </c>
      <c r="L2543">
        <v>37359</v>
      </c>
    </row>
    <row r="2544" spans="1:12" x14ac:dyDescent="0.2">
      <c r="A2544" t="s">
        <v>837</v>
      </c>
      <c r="B2544" t="str">
        <f>VLOOKUP(Table2[[#This Row],[Metabolite ID]],Table18[],2,FALSE)</f>
        <v>Triglycerides in small LDL</v>
      </c>
      <c r="C2544">
        <v>6</v>
      </c>
      <c r="D2544">
        <v>160395286</v>
      </c>
      <c r="E2544" t="s">
        <v>1032</v>
      </c>
      <c r="F2544" t="s">
        <v>1031</v>
      </c>
      <c r="G2544" t="s">
        <v>892</v>
      </c>
      <c r="H2544">
        <v>0.90632900000000005</v>
      </c>
      <c r="I2544">
        <v>-7.2549000000000002E-2</v>
      </c>
      <c r="J2544">
        <v>1.2082499999999999E-2</v>
      </c>
      <c r="K2544" s="6">
        <v>1.5E-9</v>
      </c>
      <c r="L2544">
        <v>37359</v>
      </c>
    </row>
    <row r="2545" spans="1:12" x14ac:dyDescent="0.2">
      <c r="A2545" t="s">
        <v>850</v>
      </c>
      <c r="B2545" t="str">
        <f>VLOOKUP(Table2[[#This Row],[Metabolite ID]],Table18[],2,FALSE)</f>
        <v>Degree of unsaturation</v>
      </c>
      <c r="C2545">
        <v>10</v>
      </c>
      <c r="D2545">
        <v>65277026</v>
      </c>
      <c r="E2545" t="s">
        <v>4069</v>
      </c>
      <c r="F2545" t="s">
        <v>893</v>
      </c>
      <c r="G2545" t="s">
        <v>892</v>
      </c>
      <c r="H2545">
        <v>0.52351599999999998</v>
      </c>
      <c r="I2545">
        <v>-4.1760600000000002E-2</v>
      </c>
      <c r="J2545">
        <v>7.0430099999999997E-3</v>
      </c>
      <c r="K2545" s="6">
        <v>1.5E-9</v>
      </c>
      <c r="L2545">
        <v>37359</v>
      </c>
    </row>
    <row r="2546" spans="1:12" x14ac:dyDescent="0.2">
      <c r="A2546" t="s">
        <v>852</v>
      </c>
      <c r="B2546" t="str">
        <f>VLOOKUP(Table2[[#This Row],[Metabolite ID]],Table18[],2,FALSE)</f>
        <v>VLDL cholesterol</v>
      </c>
      <c r="C2546">
        <v>8</v>
      </c>
      <c r="D2546">
        <v>19852899</v>
      </c>
      <c r="E2546" t="s">
        <v>1063</v>
      </c>
      <c r="F2546" t="s">
        <v>892</v>
      </c>
      <c r="G2546" t="s">
        <v>893</v>
      </c>
      <c r="H2546">
        <v>0.97305299999999995</v>
      </c>
      <c r="I2546">
        <v>-0.133964</v>
      </c>
      <c r="J2546">
        <v>2.1888899999999999E-2</v>
      </c>
      <c r="K2546" s="6">
        <v>1.5E-9</v>
      </c>
      <c r="L2546">
        <v>37359</v>
      </c>
    </row>
    <row r="2547" spans="1:12" x14ac:dyDescent="0.2">
      <c r="A2547" t="s">
        <v>868</v>
      </c>
      <c r="B2547" t="str">
        <f>VLOOKUP(Table2[[#This Row],[Metabolite ID]],Table18[],2,FALSE)</f>
        <v>Triglycerides in very large VLDL</v>
      </c>
      <c r="C2547">
        <v>6</v>
      </c>
      <c r="D2547">
        <v>160625299</v>
      </c>
      <c r="E2547" t="s">
        <v>1034</v>
      </c>
      <c r="F2547" t="s">
        <v>894</v>
      </c>
      <c r="G2547" t="s">
        <v>895</v>
      </c>
      <c r="H2547">
        <v>0.98947099999999999</v>
      </c>
      <c r="I2547">
        <v>0.22375300000000001</v>
      </c>
      <c r="J2547">
        <v>3.66748E-2</v>
      </c>
      <c r="K2547" s="6">
        <v>1.5E-9</v>
      </c>
      <c r="L2547">
        <v>37359</v>
      </c>
    </row>
    <row r="2548" spans="1:12" x14ac:dyDescent="0.2">
      <c r="A2548" t="s">
        <v>796</v>
      </c>
      <c r="B2548" t="str">
        <f>VLOOKUP(Table2[[#This Row],[Metabolite ID]],Table18[],2,FALSE)</f>
        <v>Cholesteryl esters in medium HDL</v>
      </c>
      <c r="C2548">
        <v>18</v>
      </c>
      <c r="D2548">
        <v>47693130</v>
      </c>
      <c r="E2548" t="s">
        <v>4070</v>
      </c>
      <c r="F2548" t="s">
        <v>895</v>
      </c>
      <c r="G2548" t="s">
        <v>894</v>
      </c>
      <c r="H2548">
        <v>0.98680999999999996</v>
      </c>
      <c r="I2548">
        <v>-0.18809100000000001</v>
      </c>
      <c r="J2548">
        <v>3.1065700000000002E-2</v>
      </c>
      <c r="K2548" s="6">
        <v>1.6000000000000001E-9</v>
      </c>
      <c r="L2548">
        <v>37359</v>
      </c>
    </row>
    <row r="2549" spans="1:12" x14ac:dyDescent="0.2">
      <c r="A2549" t="s">
        <v>811</v>
      </c>
      <c r="B2549" t="str">
        <f>VLOOKUP(Table2[[#This Row],[Metabolite ID]],Table18[],2,FALSE)</f>
        <v>Cholesteryl esters in medium VLDL</v>
      </c>
      <c r="C2549">
        <v>19</v>
      </c>
      <c r="D2549">
        <v>45393516</v>
      </c>
      <c r="E2549" t="s">
        <v>1066</v>
      </c>
      <c r="F2549" t="s">
        <v>894</v>
      </c>
      <c r="G2549" t="s">
        <v>895</v>
      </c>
      <c r="H2549">
        <v>0.98838700000000002</v>
      </c>
      <c r="I2549">
        <v>-0.190111</v>
      </c>
      <c r="J2549">
        <v>3.23979E-2</v>
      </c>
      <c r="K2549" s="6">
        <v>1.6000000000000001E-9</v>
      </c>
      <c r="L2549">
        <v>37359</v>
      </c>
    </row>
    <row r="2550" spans="1:12" x14ac:dyDescent="0.2">
      <c r="A2550" t="s">
        <v>814</v>
      </c>
      <c r="B2550" t="str">
        <f>VLOOKUP(Table2[[#This Row],[Metabolite ID]],Table18[],2,FALSE)</f>
        <v>Concentration of medium VLDL particles</v>
      </c>
      <c r="C2550">
        <v>11</v>
      </c>
      <c r="D2550">
        <v>117042408</v>
      </c>
      <c r="E2550" t="s">
        <v>3995</v>
      </c>
      <c r="F2550" t="s">
        <v>894</v>
      </c>
      <c r="G2550" t="s">
        <v>895</v>
      </c>
      <c r="H2550">
        <v>0.98809800000000003</v>
      </c>
      <c r="I2550">
        <v>0.19484000000000001</v>
      </c>
      <c r="J2550">
        <v>3.2747100000000001E-2</v>
      </c>
      <c r="K2550" s="6">
        <v>1.6000000000000001E-9</v>
      </c>
      <c r="L2550">
        <v>37359</v>
      </c>
    </row>
    <row r="2551" spans="1:12" x14ac:dyDescent="0.2">
      <c r="A2551" t="s">
        <v>816</v>
      </c>
      <c r="B2551" t="str">
        <f>VLOOKUP(Table2[[#This Row],[Metabolite ID]],Table18[],2,FALSE)</f>
        <v>Triglycerides in medium VLDL</v>
      </c>
      <c r="C2551">
        <v>6</v>
      </c>
      <c r="D2551">
        <v>161660100</v>
      </c>
      <c r="E2551" t="s">
        <v>3962</v>
      </c>
      <c r="F2551" t="s">
        <v>894</v>
      </c>
      <c r="G2551" t="s">
        <v>895</v>
      </c>
      <c r="H2551">
        <v>0.98604999999999998</v>
      </c>
      <c r="I2551">
        <v>0.19272800000000001</v>
      </c>
      <c r="J2551">
        <v>3.1415400000000003E-2</v>
      </c>
      <c r="K2551" s="6">
        <v>1.6000000000000001E-9</v>
      </c>
      <c r="L2551">
        <v>37359</v>
      </c>
    </row>
    <row r="2552" spans="1:12" x14ac:dyDescent="0.2">
      <c r="A2552" t="s">
        <v>854</v>
      </c>
      <c r="B2552" t="str">
        <f>VLOOKUP(Table2[[#This Row],[Metabolite ID]],Table18[],2,FALSE)</f>
        <v>Triglycerides in VLDL</v>
      </c>
      <c r="C2552">
        <v>19</v>
      </c>
      <c r="D2552">
        <v>19380513</v>
      </c>
      <c r="E2552" t="s">
        <v>1052</v>
      </c>
      <c r="F2552" t="s">
        <v>892</v>
      </c>
      <c r="G2552" t="s">
        <v>893</v>
      </c>
      <c r="H2552">
        <v>0.985039</v>
      </c>
      <c r="I2552">
        <v>0.19445399999999999</v>
      </c>
      <c r="J2552">
        <v>3.3154200000000002E-2</v>
      </c>
      <c r="K2552" s="6">
        <v>1.6000000000000001E-9</v>
      </c>
      <c r="L2552">
        <v>37359</v>
      </c>
    </row>
    <row r="2553" spans="1:12" x14ac:dyDescent="0.2">
      <c r="A2553" t="s">
        <v>859</v>
      </c>
      <c r="B2553" t="str">
        <f>VLOOKUP(Table2[[#This Row],[Metabolite ID]],Table18[],2,FALSE)</f>
        <v>Concentration of very large HDL particles</v>
      </c>
      <c r="C2553">
        <v>11</v>
      </c>
      <c r="D2553">
        <v>47270255</v>
      </c>
      <c r="E2553" t="s">
        <v>1001</v>
      </c>
      <c r="F2553" t="s">
        <v>894</v>
      </c>
      <c r="G2553" t="s">
        <v>895</v>
      </c>
      <c r="H2553">
        <v>0.69767199999999996</v>
      </c>
      <c r="I2553">
        <v>-4.3925899999999997E-2</v>
      </c>
      <c r="J2553">
        <v>7.5916500000000001E-3</v>
      </c>
      <c r="K2553" s="6">
        <v>1.6000000000000001E-9</v>
      </c>
      <c r="L2553">
        <v>37359</v>
      </c>
    </row>
    <row r="2554" spans="1:12" x14ac:dyDescent="0.2">
      <c r="A2554" t="s">
        <v>860</v>
      </c>
      <c r="B2554" t="str">
        <f>VLOOKUP(Table2[[#This Row],[Metabolite ID]],Table18[],2,FALSE)</f>
        <v>Phospholipids in very large HDL</v>
      </c>
      <c r="C2554">
        <v>11</v>
      </c>
      <c r="D2554">
        <v>47270255</v>
      </c>
      <c r="E2554" t="s">
        <v>1001</v>
      </c>
      <c r="F2554" t="s">
        <v>894</v>
      </c>
      <c r="G2554" t="s">
        <v>895</v>
      </c>
      <c r="H2554">
        <v>0.69766499999999998</v>
      </c>
      <c r="I2554">
        <v>-4.4576900000000003E-2</v>
      </c>
      <c r="J2554">
        <v>7.5869199999999996E-3</v>
      </c>
      <c r="K2554" s="6">
        <v>1.6000000000000001E-9</v>
      </c>
      <c r="L2554">
        <v>37359</v>
      </c>
    </row>
    <row r="2555" spans="1:12" x14ac:dyDescent="0.2">
      <c r="A2555" t="s">
        <v>864</v>
      </c>
      <c r="B2555" t="str">
        <f>VLOOKUP(Table2[[#This Row],[Metabolite ID]],Table18[],2,FALSE)</f>
        <v>Free cholesterol in very large VLDL</v>
      </c>
      <c r="C2555">
        <v>6</v>
      </c>
      <c r="D2555">
        <v>160416770</v>
      </c>
      <c r="E2555" t="s">
        <v>4005</v>
      </c>
      <c r="F2555" t="s">
        <v>893</v>
      </c>
      <c r="G2555" t="s">
        <v>892</v>
      </c>
      <c r="H2555">
        <v>0.90652900000000003</v>
      </c>
      <c r="I2555">
        <v>-7.47028E-2</v>
      </c>
      <c r="J2555">
        <v>1.21961E-2</v>
      </c>
      <c r="K2555" s="6">
        <v>1.6000000000000001E-9</v>
      </c>
      <c r="L2555">
        <v>37359</v>
      </c>
    </row>
    <row r="2556" spans="1:12" x14ac:dyDescent="0.2">
      <c r="A2556" t="s">
        <v>867</v>
      </c>
      <c r="B2556" t="str">
        <f>VLOOKUP(Table2[[#This Row],[Metabolite ID]],Table18[],2,FALSE)</f>
        <v>Phospholipids in very large VLDL</v>
      </c>
      <c r="C2556">
        <v>11</v>
      </c>
      <c r="D2556">
        <v>117175658</v>
      </c>
      <c r="E2556" t="s">
        <v>1047</v>
      </c>
      <c r="F2556" t="s">
        <v>893</v>
      </c>
      <c r="G2556" t="s">
        <v>892</v>
      </c>
      <c r="H2556">
        <v>0.97366900000000001</v>
      </c>
      <c r="I2556">
        <v>-0.13341700000000001</v>
      </c>
      <c r="J2556">
        <v>2.21849E-2</v>
      </c>
      <c r="K2556" s="6">
        <v>1.6000000000000001E-9</v>
      </c>
      <c r="L2556">
        <v>37359</v>
      </c>
    </row>
    <row r="2557" spans="1:12" x14ac:dyDescent="0.2">
      <c r="A2557" t="s">
        <v>870</v>
      </c>
      <c r="B2557" t="str">
        <f>VLOOKUP(Table2[[#This Row],[Metabolite ID]],Table18[],2,FALSE)</f>
        <v>Cholesteryl esters in very small VLDL</v>
      </c>
      <c r="C2557">
        <v>19</v>
      </c>
      <c r="D2557">
        <v>45148305</v>
      </c>
      <c r="E2557" t="s">
        <v>3958</v>
      </c>
      <c r="F2557" t="s">
        <v>1020</v>
      </c>
      <c r="G2557" t="s">
        <v>895</v>
      </c>
      <c r="H2557">
        <v>0.95216299999999998</v>
      </c>
      <c r="I2557">
        <v>9.9595000000000003E-2</v>
      </c>
      <c r="J2557">
        <v>1.64043E-2</v>
      </c>
      <c r="K2557" s="6">
        <v>1.6000000000000001E-9</v>
      </c>
      <c r="L2557">
        <v>37359</v>
      </c>
    </row>
    <row r="2558" spans="1:12" x14ac:dyDescent="0.2">
      <c r="A2558" t="s">
        <v>878</v>
      </c>
      <c r="B2558" t="str">
        <f>VLOOKUP(Table2[[#This Row],[Metabolite ID]],Table18[],2,FALSE)</f>
        <v>Free cholesterol in chylomicrons and extremely large VLDL</v>
      </c>
      <c r="C2558">
        <v>11</v>
      </c>
      <c r="D2558">
        <v>116982312</v>
      </c>
      <c r="E2558" t="s">
        <v>4000</v>
      </c>
      <c r="F2558" t="s">
        <v>895</v>
      </c>
      <c r="G2558" t="s">
        <v>892</v>
      </c>
      <c r="H2558">
        <v>0.98922500000000002</v>
      </c>
      <c r="I2558">
        <v>-0.24021100000000001</v>
      </c>
      <c r="J2558">
        <v>3.90432E-2</v>
      </c>
      <c r="K2558" s="6">
        <v>1.6000000000000001E-9</v>
      </c>
      <c r="L2558">
        <v>37359</v>
      </c>
    </row>
    <row r="2559" spans="1:12" x14ac:dyDescent="0.2">
      <c r="A2559" t="s">
        <v>772</v>
      </c>
      <c r="B2559" t="str">
        <f>VLOOKUP(Table2[[#This Row],[Metabolite ID]],Table18[],2,FALSE)</f>
        <v>Triglycerides in LDL</v>
      </c>
      <c r="C2559">
        <v>8</v>
      </c>
      <c r="D2559">
        <v>19889205</v>
      </c>
      <c r="E2559" t="s">
        <v>996</v>
      </c>
      <c r="F2559" t="s">
        <v>892</v>
      </c>
      <c r="G2559" t="s">
        <v>893</v>
      </c>
      <c r="H2559">
        <v>0.972912</v>
      </c>
      <c r="I2559">
        <v>-0.13384599999999999</v>
      </c>
      <c r="J2559">
        <v>2.2044999999999999E-2</v>
      </c>
      <c r="K2559" s="6">
        <v>1.6999999999999999E-9</v>
      </c>
      <c r="L2559">
        <v>37359</v>
      </c>
    </row>
    <row r="2560" spans="1:12" x14ac:dyDescent="0.2">
      <c r="A2560" t="s">
        <v>772</v>
      </c>
      <c r="B2560" t="str">
        <f>VLOOKUP(Table2[[#This Row],[Metabolite ID]],Table18[],2,FALSE)</f>
        <v>Triglycerides in LDL</v>
      </c>
      <c r="C2560">
        <v>16</v>
      </c>
      <c r="D2560">
        <v>72052348</v>
      </c>
      <c r="E2560" t="s">
        <v>4003</v>
      </c>
      <c r="F2560" t="s">
        <v>892</v>
      </c>
      <c r="G2560" t="s">
        <v>893</v>
      </c>
      <c r="H2560">
        <v>0.77039400000000002</v>
      </c>
      <c r="I2560">
        <v>-4.9707800000000003E-2</v>
      </c>
      <c r="J2560">
        <v>8.5468300000000001E-3</v>
      </c>
      <c r="K2560" s="6">
        <v>1.6999999999999999E-9</v>
      </c>
      <c r="L2560">
        <v>37359</v>
      </c>
    </row>
    <row r="2561" spans="1:12" x14ac:dyDescent="0.2">
      <c r="A2561" t="s">
        <v>809</v>
      </c>
      <c r="B2561" t="str">
        <f>VLOOKUP(Table2[[#This Row],[Metabolite ID]],Table18[],2,FALSE)</f>
        <v>Monounsaturated fatty acids</v>
      </c>
      <c r="C2561">
        <v>19</v>
      </c>
      <c r="D2561">
        <v>19380513</v>
      </c>
      <c r="E2561" t="s">
        <v>1052</v>
      </c>
      <c r="F2561" t="s">
        <v>892</v>
      </c>
      <c r="G2561" t="s">
        <v>893</v>
      </c>
      <c r="H2561">
        <v>0.98505600000000004</v>
      </c>
      <c r="I2561">
        <v>0.196877</v>
      </c>
      <c r="J2561">
        <v>3.3376599999999999E-2</v>
      </c>
      <c r="K2561" s="6">
        <v>1.6999999999999999E-9</v>
      </c>
      <c r="L2561">
        <v>37359</v>
      </c>
    </row>
    <row r="2562" spans="1:12" x14ac:dyDescent="0.2">
      <c r="A2562" t="s">
        <v>840</v>
      </c>
      <c r="B2562" t="str">
        <f>VLOOKUP(Table2[[#This Row],[Metabolite ID]],Table18[],2,FALSE)</f>
        <v>Cholesteryl esters in small VLDL</v>
      </c>
      <c r="C2562">
        <v>20</v>
      </c>
      <c r="D2562">
        <v>39165692</v>
      </c>
      <c r="E2562" t="s">
        <v>1097</v>
      </c>
      <c r="F2562" t="s">
        <v>893</v>
      </c>
      <c r="G2562" t="s">
        <v>892</v>
      </c>
      <c r="H2562">
        <v>0.96574899999999997</v>
      </c>
      <c r="I2562">
        <v>-0.119379</v>
      </c>
      <c r="J2562">
        <v>1.9754500000000001E-2</v>
      </c>
      <c r="K2562" s="6">
        <v>1.6999999999999999E-9</v>
      </c>
      <c r="L2562">
        <v>37359</v>
      </c>
    </row>
    <row r="2563" spans="1:12" x14ac:dyDescent="0.2">
      <c r="A2563" t="s">
        <v>841</v>
      </c>
      <c r="B2563" t="str">
        <f>VLOOKUP(Table2[[#This Row],[Metabolite ID]],Table18[],2,FALSE)</f>
        <v>Free cholesterol in small VLDL</v>
      </c>
      <c r="C2563">
        <v>20</v>
      </c>
      <c r="D2563">
        <v>39165692</v>
      </c>
      <c r="E2563" t="s">
        <v>1097</v>
      </c>
      <c r="F2563" t="s">
        <v>893</v>
      </c>
      <c r="G2563" t="s">
        <v>892</v>
      </c>
      <c r="H2563">
        <v>0.96575100000000003</v>
      </c>
      <c r="I2563">
        <v>-0.120296</v>
      </c>
      <c r="J2563">
        <v>1.9738700000000001E-2</v>
      </c>
      <c r="K2563" s="6">
        <v>1.6999999999999999E-9</v>
      </c>
      <c r="L2563">
        <v>37359</v>
      </c>
    </row>
    <row r="2564" spans="1:12" x14ac:dyDescent="0.2">
      <c r="A2564" t="s">
        <v>856</v>
      </c>
      <c r="B2564" t="str">
        <f>VLOOKUP(Table2[[#This Row],[Metabolite ID]],Table18[],2,FALSE)</f>
        <v>Cholesteryl esters in very large HDL</v>
      </c>
      <c r="C2564">
        <v>20</v>
      </c>
      <c r="D2564">
        <v>44724919</v>
      </c>
      <c r="E2564" t="s">
        <v>1022</v>
      </c>
      <c r="F2564" t="s">
        <v>895</v>
      </c>
      <c r="G2564" t="s">
        <v>893</v>
      </c>
      <c r="H2564">
        <v>0.48811300000000002</v>
      </c>
      <c r="I2564">
        <v>-4.2257999999999997E-2</v>
      </c>
      <c r="J2564">
        <v>7.0203000000000002E-3</v>
      </c>
      <c r="K2564" s="6">
        <v>1.6999999999999999E-9</v>
      </c>
      <c r="L2564">
        <v>37359</v>
      </c>
    </row>
    <row r="2565" spans="1:12" x14ac:dyDescent="0.2">
      <c r="A2565" t="s">
        <v>860</v>
      </c>
      <c r="B2565" t="str">
        <f>VLOOKUP(Table2[[#This Row],[Metabolite ID]],Table18[],2,FALSE)</f>
        <v>Phospholipids in very large HDL</v>
      </c>
      <c r="C2565">
        <v>16</v>
      </c>
      <c r="D2565">
        <v>15129940</v>
      </c>
      <c r="E2565" t="s">
        <v>1008</v>
      </c>
      <c r="F2565" t="s">
        <v>894</v>
      </c>
      <c r="G2565" t="s">
        <v>895</v>
      </c>
      <c r="H2565">
        <v>0.58844399999999997</v>
      </c>
      <c r="I2565">
        <v>-4.1233300000000001E-2</v>
      </c>
      <c r="J2565">
        <v>7.08079E-3</v>
      </c>
      <c r="K2565" s="6">
        <v>1.6999999999999999E-9</v>
      </c>
      <c r="L2565">
        <v>37359</v>
      </c>
    </row>
    <row r="2566" spans="1:12" x14ac:dyDescent="0.2">
      <c r="A2566" t="s">
        <v>877</v>
      </c>
      <c r="B2566" t="str">
        <f>VLOOKUP(Table2[[#This Row],[Metabolite ID]],Table18[],2,FALSE)</f>
        <v>Cholesteryl esters in chylomicrons and extremely large VLDL</v>
      </c>
      <c r="C2566">
        <v>7</v>
      </c>
      <c r="D2566">
        <v>73020301</v>
      </c>
      <c r="E2566" t="s">
        <v>1042</v>
      </c>
      <c r="F2566" t="s">
        <v>895</v>
      </c>
      <c r="G2566" t="s">
        <v>894</v>
      </c>
      <c r="H2566">
        <v>4.3948800000000003E-2</v>
      </c>
      <c r="I2566">
        <v>0.10177</v>
      </c>
      <c r="J2566">
        <v>1.72766E-2</v>
      </c>
      <c r="K2566" s="6">
        <v>1.6999999999999999E-9</v>
      </c>
      <c r="L2566">
        <v>37359</v>
      </c>
    </row>
    <row r="2567" spans="1:12" x14ac:dyDescent="0.2">
      <c r="A2567" t="s">
        <v>880</v>
      </c>
      <c r="B2567" t="str">
        <f>VLOOKUP(Table2[[#This Row],[Metabolite ID]],Table18[],2,FALSE)</f>
        <v>Concentration of chylomicrons and extremely large VLDL particles</v>
      </c>
      <c r="C2567">
        <v>2</v>
      </c>
      <c r="D2567">
        <v>165528624</v>
      </c>
      <c r="E2567" t="s">
        <v>1026</v>
      </c>
      <c r="F2567" t="s">
        <v>893</v>
      </c>
      <c r="G2567" t="s">
        <v>895</v>
      </c>
      <c r="H2567">
        <v>0.60860000000000003</v>
      </c>
      <c r="I2567">
        <v>4.4493699999999997E-2</v>
      </c>
      <c r="J2567">
        <v>7.1694100000000002E-3</v>
      </c>
      <c r="K2567" s="6">
        <v>1.6999999999999999E-9</v>
      </c>
      <c r="L2567">
        <v>37359</v>
      </c>
    </row>
    <row r="2568" spans="1:12" x14ac:dyDescent="0.2">
      <c r="A2568" t="s">
        <v>758</v>
      </c>
      <c r="B2568" t="str">
        <f>VLOOKUP(Table2[[#This Row],[Metabolite ID]],Table18[],2,FALSE)</f>
        <v>Average diameter for HDL particles</v>
      </c>
      <c r="C2568">
        <v>11</v>
      </c>
      <c r="D2568">
        <v>126228000</v>
      </c>
      <c r="E2568" t="s">
        <v>4071</v>
      </c>
      <c r="F2568" t="s">
        <v>894</v>
      </c>
      <c r="G2568" t="s">
        <v>895</v>
      </c>
      <c r="H2568">
        <v>0.928369</v>
      </c>
      <c r="I2568">
        <v>8.0958299999999997E-2</v>
      </c>
      <c r="J2568">
        <v>1.35321E-2</v>
      </c>
      <c r="K2568" s="6">
        <v>1.8E-9</v>
      </c>
      <c r="L2568">
        <v>37359</v>
      </c>
    </row>
    <row r="2569" spans="1:12" x14ac:dyDescent="0.2">
      <c r="A2569" t="s">
        <v>791</v>
      </c>
      <c r="B2569" t="str">
        <f>VLOOKUP(Table2[[#This Row],[Metabolite ID]],Table18[],2,FALSE)</f>
        <v>Total lipids in large VLDL</v>
      </c>
      <c r="C2569">
        <v>6</v>
      </c>
      <c r="D2569">
        <v>161010150</v>
      </c>
      <c r="E2569" t="s">
        <v>1037</v>
      </c>
      <c r="F2569" t="s">
        <v>894</v>
      </c>
      <c r="G2569" t="s">
        <v>895</v>
      </c>
      <c r="H2569">
        <v>0.95938100000000004</v>
      </c>
      <c r="I2569">
        <v>0.105527</v>
      </c>
      <c r="J2569">
        <v>1.7805000000000001E-2</v>
      </c>
      <c r="K2569" s="6">
        <v>1.8E-9</v>
      </c>
      <c r="L2569">
        <v>37359</v>
      </c>
    </row>
    <row r="2570" spans="1:12" x14ac:dyDescent="0.2">
      <c r="A2570" t="s">
        <v>792</v>
      </c>
      <c r="B2570" t="str">
        <f>VLOOKUP(Table2[[#This Row],[Metabolite ID]],Table18[],2,FALSE)</f>
        <v>Concentration of large VLDL particles</v>
      </c>
      <c r="C2570">
        <v>6</v>
      </c>
      <c r="D2570">
        <v>161010150</v>
      </c>
      <c r="E2570" t="s">
        <v>1037</v>
      </c>
      <c r="F2570" t="s">
        <v>894</v>
      </c>
      <c r="G2570" t="s">
        <v>895</v>
      </c>
      <c r="H2570">
        <v>0.95938100000000004</v>
      </c>
      <c r="I2570">
        <v>0.105545</v>
      </c>
      <c r="J2570">
        <v>1.7805100000000001E-2</v>
      </c>
      <c r="K2570" s="6">
        <v>1.8E-9</v>
      </c>
      <c r="L2570">
        <v>37359</v>
      </c>
    </row>
    <row r="2571" spans="1:12" x14ac:dyDescent="0.2">
      <c r="A2571" t="s">
        <v>800</v>
      </c>
      <c r="B2571" t="str">
        <f>VLOOKUP(Table2[[#This Row],[Metabolite ID]],Table18[],2,FALSE)</f>
        <v>Phospholipids in medium HDL</v>
      </c>
      <c r="C2571">
        <v>1</v>
      </c>
      <c r="D2571">
        <v>220970499</v>
      </c>
      <c r="E2571" t="s">
        <v>4072</v>
      </c>
      <c r="F2571" t="s">
        <v>892</v>
      </c>
      <c r="G2571" t="s">
        <v>893</v>
      </c>
      <c r="H2571">
        <v>0.31359100000000001</v>
      </c>
      <c r="I2571">
        <v>-4.4512400000000001E-2</v>
      </c>
      <c r="J2571">
        <v>7.5439900000000004E-3</v>
      </c>
      <c r="K2571" s="6">
        <v>1.8E-9</v>
      </c>
      <c r="L2571">
        <v>37359</v>
      </c>
    </row>
    <row r="2572" spans="1:12" x14ac:dyDescent="0.2">
      <c r="A2572" t="s">
        <v>810</v>
      </c>
      <c r="B2572" t="str">
        <f>VLOOKUP(Table2[[#This Row],[Metabolite ID]],Table18[],2,FALSE)</f>
        <v>Cholesterol in medium VLDL</v>
      </c>
      <c r="C2572">
        <v>15</v>
      </c>
      <c r="D2572">
        <v>43360509</v>
      </c>
      <c r="E2572" t="s">
        <v>1049</v>
      </c>
      <c r="F2572" t="s">
        <v>1048</v>
      </c>
      <c r="G2572" t="s">
        <v>894</v>
      </c>
      <c r="H2572">
        <v>0.97171700000000005</v>
      </c>
      <c r="I2572">
        <v>-0.13633500000000001</v>
      </c>
      <c r="J2572">
        <v>2.24695E-2</v>
      </c>
      <c r="K2572" s="6">
        <v>1.8E-9</v>
      </c>
      <c r="L2572">
        <v>37359</v>
      </c>
    </row>
    <row r="2573" spans="1:12" x14ac:dyDescent="0.2">
      <c r="A2573" t="s">
        <v>816</v>
      </c>
      <c r="B2573" t="str">
        <f>VLOOKUP(Table2[[#This Row],[Metabolite ID]],Table18[],2,FALSE)</f>
        <v>Triglycerides in medium VLDL</v>
      </c>
      <c r="C2573">
        <v>6</v>
      </c>
      <c r="D2573">
        <v>161017363</v>
      </c>
      <c r="E2573" t="s">
        <v>1039</v>
      </c>
      <c r="F2573" t="s">
        <v>893</v>
      </c>
      <c r="G2573" t="s">
        <v>892</v>
      </c>
      <c r="H2573">
        <v>0.96577400000000002</v>
      </c>
      <c r="I2573">
        <v>0.116741</v>
      </c>
      <c r="J2573">
        <v>1.9495999999999999E-2</v>
      </c>
      <c r="K2573" s="6">
        <v>1.8E-9</v>
      </c>
      <c r="L2573">
        <v>37359</v>
      </c>
    </row>
    <row r="2574" spans="1:12" x14ac:dyDescent="0.2">
      <c r="A2574" t="s">
        <v>840</v>
      </c>
      <c r="B2574" t="str">
        <f>VLOOKUP(Table2[[#This Row],[Metabolite ID]],Table18[],2,FALSE)</f>
        <v>Cholesteryl esters in small VLDL</v>
      </c>
      <c r="C2574">
        <v>6</v>
      </c>
      <c r="D2574">
        <v>161010118</v>
      </c>
      <c r="E2574" t="s">
        <v>1036</v>
      </c>
      <c r="F2574" t="s">
        <v>892</v>
      </c>
      <c r="G2574" t="s">
        <v>893</v>
      </c>
      <c r="H2574">
        <v>0.92162100000000002</v>
      </c>
      <c r="I2574">
        <v>7.5644199999999995E-2</v>
      </c>
      <c r="J2574">
        <v>1.3075700000000001E-2</v>
      </c>
      <c r="K2574" s="6">
        <v>1.8E-9</v>
      </c>
      <c r="L2574">
        <v>37359</v>
      </c>
    </row>
    <row r="2575" spans="1:12" x14ac:dyDescent="0.2">
      <c r="A2575" t="s">
        <v>881</v>
      </c>
      <c r="B2575" t="str">
        <f>VLOOKUP(Table2[[#This Row],[Metabolite ID]],Table18[],2,FALSE)</f>
        <v>Phospholipids in chylomicrons and extremely large VLDL</v>
      </c>
      <c r="C2575">
        <v>11</v>
      </c>
      <c r="D2575">
        <v>116982312</v>
      </c>
      <c r="E2575" t="s">
        <v>4000</v>
      </c>
      <c r="F2575" t="s">
        <v>895</v>
      </c>
      <c r="G2575" t="s">
        <v>892</v>
      </c>
      <c r="H2575">
        <v>0.98922500000000002</v>
      </c>
      <c r="I2575">
        <v>-0.239565</v>
      </c>
      <c r="J2575">
        <v>3.90357E-2</v>
      </c>
      <c r="K2575" s="6">
        <v>1.8E-9</v>
      </c>
      <c r="L2575">
        <v>37359</v>
      </c>
    </row>
    <row r="2576" spans="1:12" x14ac:dyDescent="0.2">
      <c r="A2576" t="s">
        <v>746</v>
      </c>
      <c r="B2576" t="str">
        <f>VLOOKUP(Table2[[#This Row],[Metabolite ID]],Table18[],2,FALSE)</f>
        <v>Apolipoprotein B</v>
      </c>
      <c r="C2576">
        <v>19</v>
      </c>
      <c r="D2576">
        <v>8596372</v>
      </c>
      <c r="E2576" t="s">
        <v>4073</v>
      </c>
      <c r="F2576" t="s">
        <v>4074</v>
      </c>
      <c r="G2576" t="s">
        <v>892</v>
      </c>
      <c r="H2576">
        <v>0.98165000000000002</v>
      </c>
      <c r="I2576">
        <v>0.170293</v>
      </c>
      <c r="J2576">
        <v>2.8947199999999999E-2</v>
      </c>
      <c r="K2576" s="6">
        <v>1.9000000000000001E-9</v>
      </c>
      <c r="L2576">
        <v>37359</v>
      </c>
    </row>
    <row r="2577" spans="1:12" x14ac:dyDescent="0.2">
      <c r="A2577" t="s">
        <v>767</v>
      </c>
      <c r="B2577" t="str">
        <f>VLOOKUP(Table2[[#This Row],[Metabolite ID]],Table18[],2,FALSE)</f>
        <v>Triglycerides in IDL</v>
      </c>
      <c r="C2577">
        <v>3</v>
      </c>
      <c r="D2577">
        <v>136093164</v>
      </c>
      <c r="E2577" t="s">
        <v>4075</v>
      </c>
      <c r="F2577" t="s">
        <v>893</v>
      </c>
      <c r="G2577" t="s">
        <v>3851</v>
      </c>
      <c r="H2577">
        <v>0.183036</v>
      </c>
      <c r="I2577">
        <v>-5.1914500000000002E-2</v>
      </c>
      <c r="J2577">
        <v>9.0144500000000002E-3</v>
      </c>
      <c r="K2577" s="6">
        <v>1.9000000000000001E-9</v>
      </c>
      <c r="L2577">
        <v>37359</v>
      </c>
    </row>
    <row r="2578" spans="1:12" x14ac:dyDescent="0.2">
      <c r="A2578" t="s">
        <v>790</v>
      </c>
      <c r="B2578" t="str">
        <f>VLOOKUP(Table2[[#This Row],[Metabolite ID]],Table18[],2,FALSE)</f>
        <v>Free cholesterol in large VLDL</v>
      </c>
      <c r="C2578">
        <v>5</v>
      </c>
      <c r="D2578">
        <v>156400808</v>
      </c>
      <c r="E2578" t="s">
        <v>1105</v>
      </c>
      <c r="F2578" t="s">
        <v>892</v>
      </c>
      <c r="G2578" t="s">
        <v>893</v>
      </c>
      <c r="H2578">
        <v>0.36513000000000001</v>
      </c>
      <c r="I2578">
        <v>-4.3015900000000003E-2</v>
      </c>
      <c r="J2578">
        <v>7.27737E-3</v>
      </c>
      <c r="K2578" s="6">
        <v>1.9000000000000001E-9</v>
      </c>
      <c r="L2578">
        <v>37359</v>
      </c>
    </row>
    <row r="2579" spans="1:12" x14ac:dyDescent="0.2">
      <c r="A2579" t="s">
        <v>823</v>
      </c>
      <c r="B2579" t="str">
        <f>VLOOKUP(Table2[[#This Row],[Metabolite ID]],Table18[],2,FALSE)</f>
        <v>Saturated fatty acids</v>
      </c>
      <c r="C2579">
        <v>20</v>
      </c>
      <c r="D2579">
        <v>39165692</v>
      </c>
      <c r="E2579" t="s">
        <v>1097</v>
      </c>
      <c r="F2579" t="s">
        <v>893</v>
      </c>
      <c r="G2579" t="s">
        <v>892</v>
      </c>
      <c r="H2579">
        <v>0.96575599999999995</v>
      </c>
      <c r="I2579">
        <v>-0.12069000000000001</v>
      </c>
      <c r="J2579">
        <v>1.9888699999999999E-2</v>
      </c>
      <c r="K2579" s="6">
        <v>1.9000000000000001E-9</v>
      </c>
      <c r="L2579">
        <v>37359</v>
      </c>
    </row>
    <row r="2580" spans="1:12" x14ac:dyDescent="0.2">
      <c r="A2580" t="s">
        <v>829</v>
      </c>
      <c r="B2580" t="str">
        <f>VLOOKUP(Table2[[#This Row],[Metabolite ID]],Table18[],2,FALSE)</f>
        <v>Phospholipids in small HDL</v>
      </c>
      <c r="C2580">
        <v>6</v>
      </c>
      <c r="D2580">
        <v>42903763</v>
      </c>
      <c r="E2580" t="s">
        <v>980</v>
      </c>
      <c r="F2580" t="s">
        <v>894</v>
      </c>
      <c r="G2580" t="s">
        <v>893</v>
      </c>
      <c r="H2580">
        <v>0.494064</v>
      </c>
      <c r="I2580">
        <v>-4.2095300000000002E-2</v>
      </c>
      <c r="J2580">
        <v>7.0193E-3</v>
      </c>
      <c r="K2580" s="6">
        <v>1.9000000000000001E-9</v>
      </c>
      <c r="L2580">
        <v>37359</v>
      </c>
    </row>
    <row r="2581" spans="1:12" x14ac:dyDescent="0.2">
      <c r="A2581" t="s">
        <v>853</v>
      </c>
      <c r="B2581" t="str">
        <f>VLOOKUP(Table2[[#This Row],[Metabolite ID]],Table18[],2,FALSE)</f>
        <v>Average diameter for VLDL particles</v>
      </c>
      <c r="C2581">
        <v>8</v>
      </c>
      <c r="D2581">
        <v>19813529</v>
      </c>
      <c r="E2581" t="s">
        <v>994</v>
      </c>
      <c r="F2581" t="s">
        <v>892</v>
      </c>
      <c r="G2581" t="s">
        <v>893</v>
      </c>
      <c r="H2581">
        <v>0.98156299999999996</v>
      </c>
      <c r="I2581">
        <v>-0.159833</v>
      </c>
      <c r="J2581">
        <v>2.6272199999999999E-2</v>
      </c>
      <c r="K2581" s="6">
        <v>1.9000000000000001E-9</v>
      </c>
      <c r="L2581">
        <v>37359</v>
      </c>
    </row>
    <row r="2582" spans="1:12" x14ac:dyDescent="0.2">
      <c r="A2582" t="s">
        <v>854</v>
      </c>
      <c r="B2582" t="str">
        <f>VLOOKUP(Table2[[#This Row],[Metabolite ID]],Table18[],2,FALSE)</f>
        <v>Triglycerides in VLDL</v>
      </c>
      <c r="C2582">
        <v>2</v>
      </c>
      <c r="D2582">
        <v>227095159</v>
      </c>
      <c r="E2582" t="s">
        <v>1027</v>
      </c>
      <c r="F2582" t="s">
        <v>895</v>
      </c>
      <c r="G2582" t="s">
        <v>894</v>
      </c>
      <c r="H2582">
        <v>0.35060799999999998</v>
      </c>
      <c r="I2582">
        <v>-4.3087399999999998E-2</v>
      </c>
      <c r="J2582">
        <v>7.2729200000000004E-3</v>
      </c>
      <c r="K2582" s="6">
        <v>1.9000000000000001E-9</v>
      </c>
      <c r="L2582">
        <v>37359</v>
      </c>
    </row>
    <row r="2583" spans="1:12" x14ac:dyDescent="0.2">
      <c r="A2583" t="s">
        <v>868</v>
      </c>
      <c r="B2583" t="str">
        <f>VLOOKUP(Table2[[#This Row],[Metabolite ID]],Table18[],2,FALSE)</f>
        <v>Triglycerides in very large VLDL</v>
      </c>
      <c r="C2583">
        <v>6</v>
      </c>
      <c r="D2583">
        <v>160395286</v>
      </c>
      <c r="E2583" t="s">
        <v>1032</v>
      </c>
      <c r="F2583" t="s">
        <v>1031</v>
      </c>
      <c r="G2583" t="s">
        <v>892</v>
      </c>
      <c r="H2583">
        <v>0.90632199999999996</v>
      </c>
      <c r="I2583">
        <v>-7.3541300000000004E-2</v>
      </c>
      <c r="J2583">
        <v>1.2088700000000001E-2</v>
      </c>
      <c r="K2583" s="6">
        <v>1.9000000000000001E-9</v>
      </c>
      <c r="L2583">
        <v>37359</v>
      </c>
    </row>
    <row r="2584" spans="1:12" x14ac:dyDescent="0.2">
      <c r="A2584" t="s">
        <v>875</v>
      </c>
      <c r="B2584" t="str">
        <f>VLOOKUP(Table2[[#This Row],[Metabolite ID]],Table18[],2,FALSE)</f>
        <v>Triglycerides in very small VLDL</v>
      </c>
      <c r="C2584">
        <v>10</v>
      </c>
      <c r="D2584">
        <v>94839724</v>
      </c>
      <c r="E2584" t="s">
        <v>1079</v>
      </c>
      <c r="F2584" t="s">
        <v>893</v>
      </c>
      <c r="G2584" t="s">
        <v>895</v>
      </c>
      <c r="H2584">
        <v>0.54889200000000005</v>
      </c>
      <c r="I2584">
        <v>4.0342299999999998E-2</v>
      </c>
      <c r="J2584">
        <v>7.0380099999999999E-3</v>
      </c>
      <c r="K2584" s="6">
        <v>1.9000000000000001E-9</v>
      </c>
      <c r="L2584">
        <v>37359</v>
      </c>
    </row>
    <row r="2585" spans="1:12" x14ac:dyDescent="0.2">
      <c r="A2585" t="s">
        <v>879</v>
      </c>
      <c r="B2585" t="str">
        <f>VLOOKUP(Table2[[#This Row],[Metabolite ID]],Table18[],2,FALSE)</f>
        <v>Total lipids in chylomicrons and extremely large VLDL</v>
      </c>
      <c r="C2585">
        <v>2</v>
      </c>
      <c r="D2585">
        <v>165528624</v>
      </c>
      <c r="E2585" t="s">
        <v>1026</v>
      </c>
      <c r="F2585" t="s">
        <v>893</v>
      </c>
      <c r="G2585" t="s">
        <v>895</v>
      </c>
      <c r="H2585">
        <v>0.60860000000000003</v>
      </c>
      <c r="I2585">
        <v>4.4351599999999998E-2</v>
      </c>
      <c r="J2585">
        <v>7.1693399999999997E-3</v>
      </c>
      <c r="K2585" s="6">
        <v>1.9000000000000001E-9</v>
      </c>
      <c r="L2585">
        <v>37359</v>
      </c>
    </row>
    <row r="2586" spans="1:12" x14ac:dyDescent="0.2">
      <c r="A2586" t="s">
        <v>745</v>
      </c>
      <c r="B2586" t="str">
        <f>VLOOKUP(Table2[[#This Row],[Metabolite ID]],Table18[],2,FALSE)</f>
        <v>Apolipoprotein A1</v>
      </c>
      <c r="C2586">
        <v>19</v>
      </c>
      <c r="D2586">
        <v>45487178</v>
      </c>
      <c r="E2586" t="s">
        <v>3986</v>
      </c>
      <c r="F2586" t="s">
        <v>894</v>
      </c>
      <c r="G2586" t="s">
        <v>895</v>
      </c>
      <c r="H2586">
        <v>0.35475200000000001</v>
      </c>
      <c r="I2586">
        <v>4.47245E-2</v>
      </c>
      <c r="J2586">
        <v>7.3512500000000001E-3</v>
      </c>
      <c r="K2586" s="6">
        <v>2.0000000000000001E-9</v>
      </c>
      <c r="L2586">
        <v>37359</v>
      </c>
    </row>
    <row r="2587" spans="1:12" x14ac:dyDescent="0.2">
      <c r="A2587" t="s">
        <v>754</v>
      </c>
      <c r="B2587" t="str">
        <f>VLOOKUP(Table2[[#This Row],[Metabolite ID]],Table18[],2,FALSE)</f>
        <v>Glutamine</v>
      </c>
      <c r="C2587">
        <v>8</v>
      </c>
      <c r="D2587">
        <v>17373742</v>
      </c>
      <c r="E2587" t="s">
        <v>4076</v>
      </c>
      <c r="F2587" t="s">
        <v>1090</v>
      </c>
      <c r="G2587" t="s">
        <v>892</v>
      </c>
      <c r="H2587">
        <v>0.20794499999999999</v>
      </c>
      <c r="I2587">
        <v>-5.3048600000000001E-2</v>
      </c>
      <c r="J2587">
        <v>8.8083699999999994E-3</v>
      </c>
      <c r="K2587" s="6">
        <v>2.0000000000000001E-9</v>
      </c>
      <c r="L2587">
        <v>37359</v>
      </c>
    </row>
    <row r="2588" spans="1:12" x14ac:dyDescent="0.2">
      <c r="A2588" t="s">
        <v>789</v>
      </c>
      <c r="B2588" t="str">
        <f>VLOOKUP(Table2[[#This Row],[Metabolite ID]],Table18[],2,FALSE)</f>
        <v>Cholesteryl esters in large VLDL</v>
      </c>
      <c r="C2588">
        <v>19</v>
      </c>
      <c r="D2588">
        <v>19380513</v>
      </c>
      <c r="E2588" t="s">
        <v>1052</v>
      </c>
      <c r="F2588" t="s">
        <v>892</v>
      </c>
      <c r="G2588" t="s">
        <v>893</v>
      </c>
      <c r="H2588">
        <v>0.98503600000000002</v>
      </c>
      <c r="I2588">
        <v>0.191633</v>
      </c>
      <c r="J2588">
        <v>3.3179800000000002E-2</v>
      </c>
      <c r="K2588" s="6">
        <v>2.0000000000000001E-9</v>
      </c>
      <c r="L2588">
        <v>37359</v>
      </c>
    </row>
    <row r="2589" spans="1:12" x14ac:dyDescent="0.2">
      <c r="A2589" t="s">
        <v>793</v>
      </c>
      <c r="B2589" t="str">
        <f>VLOOKUP(Table2[[#This Row],[Metabolite ID]],Table18[],2,FALSE)</f>
        <v>Phospholipids in large VLDL</v>
      </c>
      <c r="C2589">
        <v>6</v>
      </c>
      <c r="D2589">
        <v>43757082</v>
      </c>
      <c r="E2589" t="s">
        <v>1030</v>
      </c>
      <c r="F2589" t="s">
        <v>895</v>
      </c>
      <c r="G2589" t="s">
        <v>892</v>
      </c>
      <c r="H2589">
        <v>0.49925900000000001</v>
      </c>
      <c r="I2589">
        <v>-4.1186899999999999E-2</v>
      </c>
      <c r="J2589">
        <v>6.9783700000000002E-3</v>
      </c>
      <c r="K2589" s="6">
        <v>2.0000000000000001E-9</v>
      </c>
      <c r="L2589">
        <v>37359</v>
      </c>
    </row>
    <row r="2590" spans="1:12" x14ac:dyDescent="0.2">
      <c r="A2590" t="s">
        <v>845</v>
      </c>
      <c r="B2590" t="str">
        <f>VLOOKUP(Table2[[#This Row],[Metabolite ID]],Table18[],2,FALSE)</f>
        <v>Triglycerides in small VLDL</v>
      </c>
      <c r="C2590">
        <v>19</v>
      </c>
      <c r="D2590">
        <v>45406673</v>
      </c>
      <c r="E2590" t="s">
        <v>4077</v>
      </c>
      <c r="F2590" t="s">
        <v>893</v>
      </c>
      <c r="G2590" t="s">
        <v>892</v>
      </c>
      <c r="H2590">
        <v>0.69972599999999996</v>
      </c>
      <c r="I2590">
        <v>-4.5637200000000003E-2</v>
      </c>
      <c r="J2590">
        <v>7.7400500000000001E-3</v>
      </c>
      <c r="K2590" s="6">
        <v>2.0000000000000001E-9</v>
      </c>
      <c r="L2590">
        <v>37359</v>
      </c>
    </row>
    <row r="2591" spans="1:12" x14ac:dyDescent="0.2">
      <c r="A2591" t="s">
        <v>853</v>
      </c>
      <c r="B2591" t="str">
        <f>VLOOKUP(Table2[[#This Row],[Metabolite ID]],Table18[],2,FALSE)</f>
        <v>Average diameter for VLDL particles</v>
      </c>
      <c r="C2591">
        <v>8</v>
      </c>
      <c r="D2591">
        <v>11664834</v>
      </c>
      <c r="E2591" t="s">
        <v>1076</v>
      </c>
      <c r="F2591" t="s">
        <v>1075</v>
      </c>
      <c r="G2591" t="s">
        <v>892</v>
      </c>
      <c r="H2591">
        <v>0.41422599999999998</v>
      </c>
      <c r="I2591">
        <v>4.2127699999999997E-2</v>
      </c>
      <c r="J2591">
        <v>7.1027499999999997E-3</v>
      </c>
      <c r="K2591" s="6">
        <v>2.0000000000000001E-9</v>
      </c>
      <c r="L2591">
        <v>37359</v>
      </c>
    </row>
    <row r="2592" spans="1:12" x14ac:dyDescent="0.2">
      <c r="A2592" t="s">
        <v>860</v>
      </c>
      <c r="B2592" t="str">
        <f>VLOOKUP(Table2[[#This Row],[Metabolite ID]],Table18[],2,FALSE)</f>
        <v>Phospholipids in very large HDL</v>
      </c>
      <c r="C2592">
        <v>15</v>
      </c>
      <c r="D2592">
        <v>44266730</v>
      </c>
      <c r="E2592" t="s">
        <v>3989</v>
      </c>
      <c r="F2592" t="s">
        <v>893</v>
      </c>
      <c r="G2592" t="s">
        <v>892</v>
      </c>
      <c r="H2592">
        <v>0.97460199999999997</v>
      </c>
      <c r="I2592">
        <v>0.13388800000000001</v>
      </c>
      <c r="J2592">
        <v>2.2546299999999998E-2</v>
      </c>
      <c r="K2592" s="6">
        <v>2.0000000000000001E-9</v>
      </c>
      <c r="L2592">
        <v>37359</v>
      </c>
    </row>
    <row r="2593" spans="1:12" x14ac:dyDescent="0.2">
      <c r="A2593" t="s">
        <v>780</v>
      </c>
      <c r="B2593" t="str">
        <f>VLOOKUP(Table2[[#This Row],[Metabolite ID]],Table18[],2,FALSE)</f>
        <v>Triglycerides in large HDL</v>
      </c>
      <c r="C2593">
        <v>15</v>
      </c>
      <c r="D2593">
        <v>58740443</v>
      </c>
      <c r="E2593" t="s">
        <v>4078</v>
      </c>
      <c r="F2593" t="s">
        <v>894</v>
      </c>
      <c r="G2593" t="s">
        <v>892</v>
      </c>
      <c r="H2593">
        <v>0.97775400000000001</v>
      </c>
      <c r="I2593">
        <v>0.14149</v>
      </c>
      <c r="J2593">
        <v>2.4107900000000002E-2</v>
      </c>
      <c r="K2593" s="6">
        <v>2.1000000000000002E-9</v>
      </c>
      <c r="L2593">
        <v>37359</v>
      </c>
    </row>
    <row r="2594" spans="1:12" x14ac:dyDescent="0.2">
      <c r="A2594" t="s">
        <v>788</v>
      </c>
      <c r="B2594" t="str">
        <f>VLOOKUP(Table2[[#This Row],[Metabolite ID]],Table18[],2,FALSE)</f>
        <v>Cholesterol in large VLDL</v>
      </c>
      <c r="C2594">
        <v>8</v>
      </c>
      <c r="D2594">
        <v>19813529</v>
      </c>
      <c r="E2594" t="s">
        <v>994</v>
      </c>
      <c r="F2594" t="s">
        <v>892</v>
      </c>
      <c r="G2594" t="s">
        <v>893</v>
      </c>
      <c r="H2594">
        <v>0.98156299999999996</v>
      </c>
      <c r="I2594">
        <v>-0.15845000000000001</v>
      </c>
      <c r="J2594">
        <v>2.6279500000000001E-2</v>
      </c>
      <c r="K2594" s="6">
        <v>2.1000000000000002E-9</v>
      </c>
      <c r="L2594">
        <v>37359</v>
      </c>
    </row>
    <row r="2595" spans="1:12" x14ac:dyDescent="0.2">
      <c r="A2595" t="s">
        <v>794</v>
      </c>
      <c r="B2595" t="str">
        <f>VLOOKUP(Table2[[#This Row],[Metabolite ID]],Table18[],2,FALSE)</f>
        <v>Triglycerides in large VLDL</v>
      </c>
      <c r="C2595">
        <v>6</v>
      </c>
      <c r="D2595">
        <v>161010150</v>
      </c>
      <c r="E2595" t="s">
        <v>1037</v>
      </c>
      <c r="F2595" t="s">
        <v>894</v>
      </c>
      <c r="G2595" t="s">
        <v>895</v>
      </c>
      <c r="H2595">
        <v>0.95937899999999998</v>
      </c>
      <c r="I2595">
        <v>0.105314</v>
      </c>
      <c r="J2595">
        <v>1.7802399999999999E-2</v>
      </c>
      <c r="K2595" s="6">
        <v>2.1000000000000002E-9</v>
      </c>
      <c r="L2595">
        <v>37359</v>
      </c>
    </row>
    <row r="2596" spans="1:12" x14ac:dyDescent="0.2">
      <c r="A2596" t="s">
        <v>816</v>
      </c>
      <c r="B2596" t="str">
        <f>VLOOKUP(Table2[[#This Row],[Metabolite ID]],Table18[],2,FALSE)</f>
        <v>Triglycerides in medium VLDL</v>
      </c>
      <c r="C2596">
        <v>2</v>
      </c>
      <c r="D2596">
        <v>227095159</v>
      </c>
      <c r="E2596" t="s">
        <v>1027</v>
      </c>
      <c r="F2596" t="s">
        <v>895</v>
      </c>
      <c r="G2596" t="s">
        <v>894</v>
      </c>
      <c r="H2596">
        <v>0.35060799999999998</v>
      </c>
      <c r="I2596">
        <v>-4.30566E-2</v>
      </c>
      <c r="J2596">
        <v>7.2736199999999997E-3</v>
      </c>
      <c r="K2596" s="6">
        <v>2.1000000000000002E-9</v>
      </c>
      <c r="L2596">
        <v>37359</v>
      </c>
    </row>
    <row r="2597" spans="1:12" x14ac:dyDescent="0.2">
      <c r="A2597" t="s">
        <v>817</v>
      </c>
      <c r="B2597" t="str">
        <f>VLOOKUP(Table2[[#This Row],[Metabolite ID]],Table18[],2,FALSE)</f>
        <v>Phosphatidylcholines</v>
      </c>
      <c r="C2597">
        <v>4</v>
      </c>
      <c r="D2597">
        <v>69326683</v>
      </c>
      <c r="E2597" t="s">
        <v>3991</v>
      </c>
      <c r="F2597" t="s">
        <v>894</v>
      </c>
      <c r="G2597" t="s">
        <v>895</v>
      </c>
      <c r="H2597">
        <v>0.67837999999999998</v>
      </c>
      <c r="I2597">
        <v>-4.4792800000000001E-2</v>
      </c>
      <c r="J2597">
        <v>7.7227700000000003E-3</v>
      </c>
      <c r="K2597" s="6">
        <v>2.1000000000000002E-9</v>
      </c>
      <c r="L2597">
        <v>37359</v>
      </c>
    </row>
    <row r="2598" spans="1:12" x14ac:dyDescent="0.2">
      <c r="A2598" t="s">
        <v>842</v>
      </c>
      <c r="B2598" t="str">
        <f>VLOOKUP(Table2[[#This Row],[Metabolite ID]],Table18[],2,FALSE)</f>
        <v>Total lipids in small VLDL</v>
      </c>
      <c r="C2598">
        <v>6</v>
      </c>
      <c r="D2598">
        <v>160964135</v>
      </c>
      <c r="E2598" t="s">
        <v>1035</v>
      </c>
      <c r="F2598" t="s">
        <v>895</v>
      </c>
      <c r="G2598" t="s">
        <v>894</v>
      </c>
      <c r="H2598">
        <v>0.92884800000000001</v>
      </c>
      <c r="I2598">
        <v>-7.9255199999999998E-2</v>
      </c>
      <c r="J2598">
        <v>1.36087E-2</v>
      </c>
      <c r="K2598" s="6">
        <v>2.1000000000000002E-9</v>
      </c>
      <c r="L2598">
        <v>37359</v>
      </c>
    </row>
    <row r="2599" spans="1:12" x14ac:dyDescent="0.2">
      <c r="A2599" t="s">
        <v>846</v>
      </c>
      <c r="B2599" t="str">
        <f>VLOOKUP(Table2[[#This Row],[Metabolite ID]],Table18[],2,FALSE)</f>
        <v>Total cholines</v>
      </c>
      <c r="C2599">
        <v>12</v>
      </c>
      <c r="D2599">
        <v>111904371</v>
      </c>
      <c r="E2599" t="s">
        <v>4061</v>
      </c>
      <c r="F2599" t="s">
        <v>895</v>
      </c>
      <c r="G2599" t="s">
        <v>892</v>
      </c>
      <c r="H2599">
        <v>0.49773200000000001</v>
      </c>
      <c r="I2599">
        <v>-4.1245799999999999E-2</v>
      </c>
      <c r="J2599">
        <v>7.0238599999999998E-3</v>
      </c>
      <c r="K2599" s="6">
        <v>2.1000000000000002E-9</v>
      </c>
      <c r="L2599">
        <v>37359</v>
      </c>
    </row>
    <row r="2600" spans="1:12" x14ac:dyDescent="0.2">
      <c r="A2600" t="s">
        <v>852</v>
      </c>
      <c r="B2600" t="str">
        <f>VLOOKUP(Table2[[#This Row],[Metabolite ID]],Table18[],2,FALSE)</f>
        <v>VLDL cholesterol</v>
      </c>
      <c r="C2600">
        <v>19</v>
      </c>
      <c r="D2600">
        <v>45438643</v>
      </c>
      <c r="E2600" t="s">
        <v>4079</v>
      </c>
      <c r="F2600" t="s">
        <v>892</v>
      </c>
      <c r="G2600" t="s">
        <v>893</v>
      </c>
      <c r="H2600">
        <v>0.68985799999999997</v>
      </c>
      <c r="I2600">
        <v>5.24815E-2</v>
      </c>
      <c r="J2600">
        <v>8.7281800000000003E-3</v>
      </c>
      <c r="K2600" s="6">
        <v>2.1000000000000002E-9</v>
      </c>
      <c r="L2600">
        <v>37359</v>
      </c>
    </row>
    <row r="2601" spans="1:12" x14ac:dyDescent="0.2">
      <c r="A2601" t="s">
        <v>853</v>
      </c>
      <c r="B2601" t="str">
        <f>VLOOKUP(Table2[[#This Row],[Metabolite ID]],Table18[],2,FALSE)</f>
        <v>Average diameter for VLDL particles</v>
      </c>
      <c r="C2601">
        <v>8</v>
      </c>
      <c r="D2601">
        <v>8706130</v>
      </c>
      <c r="E2601" t="s">
        <v>4080</v>
      </c>
      <c r="F2601" t="s">
        <v>1090</v>
      </c>
      <c r="G2601" t="s">
        <v>892</v>
      </c>
      <c r="H2601">
        <v>0.62628600000000001</v>
      </c>
      <c r="I2601">
        <v>4.2654400000000002E-2</v>
      </c>
      <c r="J2601">
        <v>7.2893799999999998E-3</v>
      </c>
      <c r="K2601" s="6">
        <v>2.1000000000000002E-9</v>
      </c>
      <c r="L2601">
        <v>37359</v>
      </c>
    </row>
    <row r="2602" spans="1:12" x14ac:dyDescent="0.2">
      <c r="A2602" t="s">
        <v>855</v>
      </c>
      <c r="B2602" t="str">
        <f>VLOOKUP(Table2[[#This Row],[Metabolite ID]],Table18[],2,FALSE)</f>
        <v>Cholesterol in very large HDL</v>
      </c>
      <c r="C2602">
        <v>18</v>
      </c>
      <c r="D2602">
        <v>46578242</v>
      </c>
      <c r="E2602" t="s">
        <v>1013</v>
      </c>
      <c r="F2602" t="s">
        <v>894</v>
      </c>
      <c r="G2602" t="s">
        <v>892</v>
      </c>
      <c r="H2602">
        <v>0.98857300000000004</v>
      </c>
      <c r="I2602">
        <v>-0.20983599999999999</v>
      </c>
      <c r="J2602">
        <v>3.4939199999999997E-2</v>
      </c>
      <c r="K2602" s="6">
        <v>2.1000000000000002E-9</v>
      </c>
      <c r="L2602">
        <v>37359</v>
      </c>
    </row>
    <row r="2603" spans="1:12" x14ac:dyDescent="0.2">
      <c r="A2603" t="s">
        <v>868</v>
      </c>
      <c r="B2603" t="str">
        <f>VLOOKUP(Table2[[#This Row],[Metabolite ID]],Table18[],2,FALSE)</f>
        <v>Triglycerides in very large VLDL</v>
      </c>
      <c r="C2603">
        <v>6</v>
      </c>
      <c r="D2603">
        <v>161081800</v>
      </c>
      <c r="E2603" t="s">
        <v>3963</v>
      </c>
      <c r="F2603" t="s">
        <v>894</v>
      </c>
      <c r="G2603" t="s">
        <v>1060</v>
      </c>
      <c r="H2603">
        <v>0.89510699999999999</v>
      </c>
      <c r="I2603">
        <v>-7.6404899999999998E-2</v>
      </c>
      <c r="J2603">
        <v>1.2848E-2</v>
      </c>
      <c r="K2603" s="6">
        <v>2.1000000000000002E-9</v>
      </c>
      <c r="L2603">
        <v>37359</v>
      </c>
    </row>
    <row r="2604" spans="1:12" x14ac:dyDescent="0.2">
      <c r="A2604" t="s">
        <v>872</v>
      </c>
      <c r="B2604" t="str">
        <f>VLOOKUP(Table2[[#This Row],[Metabolite ID]],Table18[],2,FALSE)</f>
        <v>Total lipids in very small VLDL</v>
      </c>
      <c r="C2604">
        <v>19</v>
      </c>
      <c r="D2604">
        <v>8596372</v>
      </c>
      <c r="E2604" t="s">
        <v>4073</v>
      </c>
      <c r="F2604" t="s">
        <v>4074</v>
      </c>
      <c r="G2604" t="s">
        <v>892</v>
      </c>
      <c r="H2604">
        <v>0.981653</v>
      </c>
      <c r="I2604">
        <v>0.16699</v>
      </c>
      <c r="J2604">
        <v>2.89657E-2</v>
      </c>
      <c r="K2604" s="6">
        <v>2.1000000000000002E-9</v>
      </c>
      <c r="L2604">
        <v>37359</v>
      </c>
    </row>
    <row r="2605" spans="1:12" x14ac:dyDescent="0.2">
      <c r="A2605" t="s">
        <v>745</v>
      </c>
      <c r="B2605" t="str">
        <f>VLOOKUP(Table2[[#This Row],[Metabolite ID]],Table18[],2,FALSE)</f>
        <v>Apolipoprotein A1</v>
      </c>
      <c r="C2605">
        <v>8</v>
      </c>
      <c r="D2605">
        <v>9181611</v>
      </c>
      <c r="E2605" t="s">
        <v>4081</v>
      </c>
      <c r="F2605" t="s">
        <v>893</v>
      </c>
      <c r="G2605" t="s">
        <v>892</v>
      </c>
      <c r="H2605">
        <v>0.10032000000000001</v>
      </c>
      <c r="I2605">
        <v>-6.9245399999999999E-2</v>
      </c>
      <c r="J2605">
        <v>1.18678E-2</v>
      </c>
      <c r="K2605" s="6">
        <v>2.1999999999999998E-9</v>
      </c>
      <c r="L2605">
        <v>37359</v>
      </c>
    </row>
    <row r="2606" spans="1:12" x14ac:dyDescent="0.2">
      <c r="A2606" t="s">
        <v>772</v>
      </c>
      <c r="B2606" t="str">
        <f>VLOOKUP(Table2[[#This Row],[Metabolite ID]],Table18[],2,FALSE)</f>
        <v>Triglycerides in LDL</v>
      </c>
      <c r="C2606">
        <v>7</v>
      </c>
      <c r="D2606">
        <v>1081442</v>
      </c>
      <c r="E2606" t="s">
        <v>4036</v>
      </c>
      <c r="F2606" t="s">
        <v>894</v>
      </c>
      <c r="G2606" t="s">
        <v>895</v>
      </c>
      <c r="H2606">
        <v>0.59470500000000004</v>
      </c>
      <c r="I2606">
        <v>4.0603899999999998E-2</v>
      </c>
      <c r="J2606">
        <v>7.1072899999999996E-3</v>
      </c>
      <c r="K2606" s="6">
        <v>2.1999999999999998E-9</v>
      </c>
      <c r="L2606">
        <v>37359</v>
      </c>
    </row>
    <row r="2607" spans="1:12" x14ac:dyDescent="0.2">
      <c r="A2607" t="s">
        <v>774</v>
      </c>
      <c r="B2607" t="str">
        <f>VLOOKUP(Table2[[#This Row],[Metabolite ID]],Table18[],2,FALSE)</f>
        <v>Cholesterol in large HDL</v>
      </c>
      <c r="C2607">
        <v>18</v>
      </c>
      <c r="D2607">
        <v>46578242</v>
      </c>
      <c r="E2607" t="s">
        <v>1013</v>
      </c>
      <c r="F2607" t="s">
        <v>894</v>
      </c>
      <c r="G2607" t="s">
        <v>892</v>
      </c>
      <c r="H2607">
        <v>0.98857300000000004</v>
      </c>
      <c r="I2607">
        <v>-0.21071200000000001</v>
      </c>
      <c r="J2607">
        <v>3.4919699999999998E-2</v>
      </c>
      <c r="K2607" s="6">
        <v>2.1999999999999998E-9</v>
      </c>
      <c r="L2607">
        <v>37359</v>
      </c>
    </row>
    <row r="2608" spans="1:12" x14ac:dyDescent="0.2">
      <c r="A2608" t="s">
        <v>844</v>
      </c>
      <c r="B2608" t="str">
        <f>VLOOKUP(Table2[[#This Row],[Metabolite ID]],Table18[],2,FALSE)</f>
        <v>Phospholipids in small VLDL</v>
      </c>
      <c r="C2608">
        <v>19</v>
      </c>
      <c r="D2608">
        <v>19380513</v>
      </c>
      <c r="E2608" t="s">
        <v>1052</v>
      </c>
      <c r="F2608" t="s">
        <v>892</v>
      </c>
      <c r="G2608" t="s">
        <v>893</v>
      </c>
      <c r="H2608">
        <v>0.985039</v>
      </c>
      <c r="I2608">
        <v>0.19207099999999999</v>
      </c>
      <c r="J2608">
        <v>3.3114499999999998E-2</v>
      </c>
      <c r="K2608" s="6">
        <v>2.1999999999999998E-9</v>
      </c>
      <c r="L2608">
        <v>37359</v>
      </c>
    </row>
    <row r="2609" spans="1:12" x14ac:dyDescent="0.2">
      <c r="A2609" t="s">
        <v>773</v>
      </c>
      <c r="B2609" t="str">
        <f>VLOOKUP(Table2[[#This Row],[Metabolite ID]],Table18[],2,FALSE)</f>
        <v>Leucine</v>
      </c>
      <c r="C2609">
        <v>8</v>
      </c>
      <c r="D2609">
        <v>126482077</v>
      </c>
      <c r="E2609" t="s">
        <v>3875</v>
      </c>
      <c r="F2609" t="s">
        <v>892</v>
      </c>
      <c r="G2609" t="s">
        <v>893</v>
      </c>
      <c r="H2609">
        <v>0.49648399999999998</v>
      </c>
      <c r="I2609">
        <v>4.1538899999999997E-2</v>
      </c>
      <c r="J2609">
        <v>7.0137200000000002E-3</v>
      </c>
      <c r="K2609" s="6">
        <v>2.2999999999999999E-9</v>
      </c>
      <c r="L2609">
        <v>37359</v>
      </c>
    </row>
    <row r="2610" spans="1:12" x14ac:dyDescent="0.2">
      <c r="A2610" t="s">
        <v>808</v>
      </c>
      <c r="B2610" t="str">
        <f>VLOOKUP(Table2[[#This Row],[Metabolite ID]],Table18[],2,FALSE)</f>
        <v>Triglycerides in medium LDL</v>
      </c>
      <c r="C2610">
        <v>7</v>
      </c>
      <c r="D2610">
        <v>1050877</v>
      </c>
      <c r="E2610" t="s">
        <v>4046</v>
      </c>
      <c r="F2610" t="s">
        <v>895</v>
      </c>
      <c r="G2610" t="s">
        <v>894</v>
      </c>
      <c r="H2610">
        <v>0.57581300000000002</v>
      </c>
      <c r="I2610">
        <v>4.0465099999999997E-2</v>
      </c>
      <c r="J2610">
        <v>7.0326399999999997E-3</v>
      </c>
      <c r="K2610" s="6">
        <v>2.2999999999999999E-9</v>
      </c>
      <c r="L2610">
        <v>37359</v>
      </c>
    </row>
    <row r="2611" spans="1:12" x14ac:dyDescent="0.2">
      <c r="A2611" t="s">
        <v>813</v>
      </c>
      <c r="B2611" t="str">
        <f>VLOOKUP(Table2[[#This Row],[Metabolite ID]],Table18[],2,FALSE)</f>
        <v>Total lipids in medium VLDL</v>
      </c>
      <c r="C2611">
        <v>11</v>
      </c>
      <c r="D2611">
        <v>117042408</v>
      </c>
      <c r="E2611" t="s">
        <v>3995</v>
      </c>
      <c r="F2611" t="s">
        <v>894</v>
      </c>
      <c r="G2611" t="s">
        <v>895</v>
      </c>
      <c r="H2611">
        <v>0.98809800000000003</v>
      </c>
      <c r="I2611">
        <v>0.192611</v>
      </c>
      <c r="J2611">
        <v>3.2746499999999998E-2</v>
      </c>
      <c r="K2611" s="6">
        <v>2.2999999999999999E-9</v>
      </c>
      <c r="L2611">
        <v>37359</v>
      </c>
    </row>
    <row r="2612" spans="1:12" x14ac:dyDescent="0.2">
      <c r="A2612" t="s">
        <v>846</v>
      </c>
      <c r="B2612" t="str">
        <f>VLOOKUP(Table2[[#This Row],[Metabolite ID]],Table18[],2,FALSE)</f>
        <v>Total cholines</v>
      </c>
      <c r="C2612">
        <v>19</v>
      </c>
      <c r="D2612">
        <v>11275414</v>
      </c>
      <c r="E2612" t="s">
        <v>4082</v>
      </c>
      <c r="F2612" t="s">
        <v>894</v>
      </c>
      <c r="G2612" t="s">
        <v>895</v>
      </c>
      <c r="H2612">
        <v>0.68977500000000003</v>
      </c>
      <c r="I2612">
        <v>-4.6753799999999998E-2</v>
      </c>
      <c r="J2612">
        <v>7.9470600000000006E-3</v>
      </c>
      <c r="K2612" s="6">
        <v>2.2999999999999999E-9</v>
      </c>
      <c r="L2612">
        <v>37359</v>
      </c>
    </row>
    <row r="2613" spans="1:12" x14ac:dyDescent="0.2">
      <c r="A2613" t="s">
        <v>862</v>
      </c>
      <c r="B2613" t="str">
        <f>VLOOKUP(Table2[[#This Row],[Metabolite ID]],Table18[],2,FALSE)</f>
        <v>Cholesterol in very large VLDL</v>
      </c>
      <c r="C2613">
        <v>11</v>
      </c>
      <c r="D2613">
        <v>117175658</v>
      </c>
      <c r="E2613" t="s">
        <v>1047</v>
      </c>
      <c r="F2613" t="s">
        <v>893</v>
      </c>
      <c r="G2613" t="s">
        <v>892</v>
      </c>
      <c r="H2613">
        <v>0.97366699999999995</v>
      </c>
      <c r="I2613">
        <v>-0.13233200000000001</v>
      </c>
      <c r="J2613">
        <v>2.2189E-2</v>
      </c>
      <c r="K2613" s="6">
        <v>2.2999999999999999E-9</v>
      </c>
      <c r="L2613">
        <v>37359</v>
      </c>
    </row>
    <row r="2614" spans="1:12" x14ac:dyDescent="0.2">
      <c r="A2614" t="s">
        <v>864</v>
      </c>
      <c r="B2614" t="str">
        <f>VLOOKUP(Table2[[#This Row],[Metabolite ID]],Table18[],2,FALSE)</f>
        <v>Free cholesterol in very large VLDL</v>
      </c>
      <c r="C2614">
        <v>2</v>
      </c>
      <c r="D2614">
        <v>165528624</v>
      </c>
      <c r="E2614" t="s">
        <v>1026</v>
      </c>
      <c r="F2614" t="s">
        <v>893</v>
      </c>
      <c r="G2614" t="s">
        <v>895</v>
      </c>
      <c r="H2614">
        <v>0.60860000000000003</v>
      </c>
      <c r="I2614">
        <v>4.40819E-2</v>
      </c>
      <c r="J2614">
        <v>7.1680399999999997E-3</v>
      </c>
      <c r="K2614" s="6">
        <v>2.2999999999999999E-9</v>
      </c>
      <c r="L2614">
        <v>37359</v>
      </c>
    </row>
    <row r="2615" spans="1:12" x14ac:dyDescent="0.2">
      <c r="A2615" t="s">
        <v>873</v>
      </c>
      <c r="B2615" t="str">
        <f>VLOOKUP(Table2[[#This Row],[Metabolite ID]],Table18[],2,FALSE)</f>
        <v>Concentration of very small VLDL particles</v>
      </c>
      <c r="C2615">
        <v>6</v>
      </c>
      <c r="D2615">
        <v>161010118</v>
      </c>
      <c r="E2615" t="s">
        <v>1036</v>
      </c>
      <c r="F2615" t="s">
        <v>892</v>
      </c>
      <c r="G2615" t="s">
        <v>893</v>
      </c>
      <c r="H2615">
        <v>0.92162699999999997</v>
      </c>
      <c r="I2615">
        <v>7.4676000000000006E-2</v>
      </c>
      <c r="J2615">
        <v>1.30657E-2</v>
      </c>
      <c r="K2615" s="6">
        <v>2.2999999999999999E-9</v>
      </c>
      <c r="L2615">
        <v>37359</v>
      </c>
    </row>
    <row r="2616" spans="1:12" x14ac:dyDescent="0.2">
      <c r="A2616" t="s">
        <v>877</v>
      </c>
      <c r="B2616" t="str">
        <f>VLOOKUP(Table2[[#This Row],[Metabolite ID]],Table18[],2,FALSE)</f>
        <v>Cholesteryl esters in chylomicrons and extremely large VLDL</v>
      </c>
      <c r="C2616">
        <v>5</v>
      </c>
      <c r="D2616">
        <v>156399950</v>
      </c>
      <c r="E2616" t="s">
        <v>1029</v>
      </c>
      <c r="F2616" t="s">
        <v>892</v>
      </c>
      <c r="G2616" t="s">
        <v>893</v>
      </c>
      <c r="H2616">
        <v>0.36327300000000001</v>
      </c>
      <c r="I2616">
        <v>-4.3218899999999998E-2</v>
      </c>
      <c r="J2616">
        <v>7.2953899999999997E-3</v>
      </c>
      <c r="K2616" s="6">
        <v>2.2999999999999999E-9</v>
      </c>
      <c r="L2616">
        <v>37359</v>
      </c>
    </row>
    <row r="2617" spans="1:12" x14ac:dyDescent="0.2">
      <c r="A2617" t="s">
        <v>797</v>
      </c>
      <c r="B2617" t="str">
        <f>VLOOKUP(Table2[[#This Row],[Metabolite ID]],Table18[],2,FALSE)</f>
        <v>Free cholesterol in medium HDL</v>
      </c>
      <c r="C2617">
        <v>19</v>
      </c>
      <c r="D2617">
        <v>11336182</v>
      </c>
      <c r="E2617" t="s">
        <v>4059</v>
      </c>
      <c r="F2617" t="s">
        <v>893</v>
      </c>
      <c r="G2617" t="s">
        <v>894</v>
      </c>
      <c r="H2617">
        <v>0.84947700000000004</v>
      </c>
      <c r="I2617">
        <v>5.8083700000000002E-2</v>
      </c>
      <c r="J2617">
        <v>9.91211E-3</v>
      </c>
      <c r="K2617" s="6">
        <v>2.4E-9</v>
      </c>
      <c r="L2617">
        <v>37359</v>
      </c>
    </row>
    <row r="2618" spans="1:12" x14ac:dyDescent="0.2">
      <c r="A2618" t="s">
        <v>811</v>
      </c>
      <c r="B2618" t="str">
        <f>VLOOKUP(Table2[[#This Row],[Metabolite ID]],Table18[],2,FALSE)</f>
        <v>Cholesteryl esters in medium VLDL</v>
      </c>
      <c r="C2618">
        <v>15</v>
      </c>
      <c r="D2618">
        <v>58722590</v>
      </c>
      <c r="E2618" t="s">
        <v>1082</v>
      </c>
      <c r="F2618" t="s">
        <v>893</v>
      </c>
      <c r="G2618" t="s">
        <v>1081</v>
      </c>
      <c r="H2618">
        <v>0.79081299999999999</v>
      </c>
      <c r="I2618">
        <v>-5.0587E-2</v>
      </c>
      <c r="J2618">
        <v>8.6452999999999999E-3</v>
      </c>
      <c r="K2618" s="6">
        <v>2.4E-9</v>
      </c>
      <c r="L2618">
        <v>37359</v>
      </c>
    </row>
    <row r="2619" spans="1:12" x14ac:dyDescent="0.2">
      <c r="A2619" t="s">
        <v>847</v>
      </c>
      <c r="B2619" t="str">
        <f>VLOOKUP(Table2[[#This Row],[Metabolite ID]],Table18[],2,FALSE)</f>
        <v>Total fatty acids</v>
      </c>
      <c r="C2619">
        <v>19</v>
      </c>
      <c r="D2619">
        <v>19396616</v>
      </c>
      <c r="E2619" t="s">
        <v>4023</v>
      </c>
      <c r="F2619" t="s">
        <v>894</v>
      </c>
      <c r="G2619" t="s">
        <v>895</v>
      </c>
      <c r="H2619">
        <v>0.98485299999999998</v>
      </c>
      <c r="I2619">
        <v>0.19141900000000001</v>
      </c>
      <c r="J2619">
        <v>3.2868300000000003E-2</v>
      </c>
      <c r="K2619" s="6">
        <v>2.4E-9</v>
      </c>
      <c r="L2619">
        <v>37359</v>
      </c>
    </row>
    <row r="2620" spans="1:12" x14ac:dyDescent="0.2">
      <c r="A2620" t="s">
        <v>857</v>
      </c>
      <c r="B2620" t="str">
        <f>VLOOKUP(Table2[[#This Row],[Metabolite ID]],Table18[],2,FALSE)</f>
        <v>Free cholesterol in very large HDL</v>
      </c>
      <c r="C2620">
        <v>18</v>
      </c>
      <c r="D2620">
        <v>46578242</v>
      </c>
      <c r="E2620" t="s">
        <v>1013</v>
      </c>
      <c r="F2620" t="s">
        <v>894</v>
      </c>
      <c r="G2620" t="s">
        <v>892</v>
      </c>
      <c r="H2620">
        <v>0.98857300000000004</v>
      </c>
      <c r="I2620">
        <v>-0.20949499999999999</v>
      </c>
      <c r="J2620">
        <v>3.4920100000000003E-2</v>
      </c>
      <c r="K2620" s="6">
        <v>2.4E-9</v>
      </c>
      <c r="L2620">
        <v>37359</v>
      </c>
    </row>
    <row r="2621" spans="1:12" x14ac:dyDescent="0.2">
      <c r="A2621" t="s">
        <v>881</v>
      </c>
      <c r="B2621" t="str">
        <f>VLOOKUP(Table2[[#This Row],[Metabolite ID]],Table18[],2,FALSE)</f>
        <v>Phospholipids in chylomicrons and extremely large VLDL</v>
      </c>
      <c r="C2621">
        <v>5</v>
      </c>
      <c r="D2621">
        <v>156400808</v>
      </c>
      <c r="E2621" t="s">
        <v>1105</v>
      </c>
      <c r="F2621" t="s">
        <v>892</v>
      </c>
      <c r="G2621" t="s">
        <v>893</v>
      </c>
      <c r="H2621">
        <v>0.36513000000000001</v>
      </c>
      <c r="I2621">
        <v>-4.3108599999999997E-2</v>
      </c>
      <c r="J2621">
        <v>7.2811899999999999E-3</v>
      </c>
      <c r="K2621" s="6">
        <v>2.4E-9</v>
      </c>
      <c r="L2621">
        <v>37359</v>
      </c>
    </row>
    <row r="2622" spans="1:12" x14ac:dyDescent="0.2">
      <c r="A2622" t="s">
        <v>746</v>
      </c>
      <c r="B2622" t="str">
        <f>VLOOKUP(Table2[[#This Row],[Metabolite ID]],Table18[],2,FALSE)</f>
        <v>Apolipoprotein B</v>
      </c>
      <c r="C2622">
        <v>6</v>
      </c>
      <c r="D2622">
        <v>160514283</v>
      </c>
      <c r="E2622" t="s">
        <v>3781</v>
      </c>
      <c r="F2622" t="s">
        <v>892</v>
      </c>
      <c r="G2622" t="s">
        <v>893</v>
      </c>
      <c r="H2622">
        <v>0.92296900000000004</v>
      </c>
      <c r="I2622">
        <v>-8.0317200000000005E-2</v>
      </c>
      <c r="J2622">
        <v>1.31138E-2</v>
      </c>
      <c r="K2622" s="6">
        <v>2.5000000000000001E-9</v>
      </c>
      <c r="L2622">
        <v>37359</v>
      </c>
    </row>
    <row r="2623" spans="1:12" x14ac:dyDescent="0.2">
      <c r="A2623" t="s">
        <v>757</v>
      </c>
      <c r="B2623" t="str">
        <f>VLOOKUP(Table2[[#This Row],[Metabolite ID]],Table18[],2,FALSE)</f>
        <v>HDL cholesterol</v>
      </c>
      <c r="C2623">
        <v>1</v>
      </c>
      <c r="D2623">
        <v>39699244</v>
      </c>
      <c r="E2623" t="s">
        <v>4083</v>
      </c>
      <c r="F2623" t="s">
        <v>894</v>
      </c>
      <c r="G2623" t="s">
        <v>895</v>
      </c>
      <c r="H2623">
        <v>0.31551899999999999</v>
      </c>
      <c r="I2623">
        <v>-4.4109500000000003E-2</v>
      </c>
      <c r="J2623">
        <v>7.5298300000000004E-3</v>
      </c>
      <c r="K2623" s="6">
        <v>2.5000000000000001E-9</v>
      </c>
      <c r="L2623">
        <v>37359</v>
      </c>
    </row>
    <row r="2624" spans="1:12" x14ac:dyDescent="0.2">
      <c r="A2624" t="s">
        <v>850</v>
      </c>
      <c r="B2624" t="str">
        <f>VLOOKUP(Table2[[#This Row],[Metabolite ID]],Table18[],2,FALSE)</f>
        <v>Degree of unsaturation</v>
      </c>
      <c r="C2624">
        <v>11</v>
      </c>
      <c r="D2624">
        <v>61438666</v>
      </c>
      <c r="E2624" t="s">
        <v>4084</v>
      </c>
      <c r="F2624" t="s">
        <v>893</v>
      </c>
      <c r="G2624" t="s">
        <v>894</v>
      </c>
      <c r="H2624">
        <v>0.98907699999999998</v>
      </c>
      <c r="I2624">
        <v>0.214895</v>
      </c>
      <c r="J2624">
        <v>3.6725099999999997E-2</v>
      </c>
      <c r="K2624" s="6">
        <v>2.6000000000000001E-9</v>
      </c>
      <c r="L2624">
        <v>37359</v>
      </c>
    </row>
    <row r="2625" spans="1:12" x14ac:dyDescent="0.2">
      <c r="A2625" t="s">
        <v>854</v>
      </c>
      <c r="B2625" t="str">
        <f>VLOOKUP(Table2[[#This Row],[Metabolite ID]],Table18[],2,FALSE)</f>
        <v>Triglycerides in VLDL</v>
      </c>
      <c r="C2625">
        <v>6</v>
      </c>
      <c r="D2625">
        <v>161017363</v>
      </c>
      <c r="E2625" t="s">
        <v>1039</v>
      </c>
      <c r="F2625" t="s">
        <v>893</v>
      </c>
      <c r="G2625" t="s">
        <v>892</v>
      </c>
      <c r="H2625">
        <v>0.96577400000000002</v>
      </c>
      <c r="I2625">
        <v>0.11547399999999999</v>
      </c>
      <c r="J2625">
        <v>1.9494500000000001E-2</v>
      </c>
      <c r="K2625" s="6">
        <v>2.6000000000000001E-9</v>
      </c>
      <c r="L2625">
        <v>37359</v>
      </c>
    </row>
    <row r="2626" spans="1:12" x14ac:dyDescent="0.2">
      <c r="A2626" t="s">
        <v>872</v>
      </c>
      <c r="B2626" t="str">
        <f>VLOOKUP(Table2[[#This Row],[Metabolite ID]],Table18[],2,FALSE)</f>
        <v>Total lipids in very small VLDL</v>
      </c>
      <c r="C2626">
        <v>2</v>
      </c>
      <c r="D2626">
        <v>21268819</v>
      </c>
      <c r="E2626" t="s">
        <v>4037</v>
      </c>
      <c r="F2626" t="s">
        <v>1090</v>
      </c>
      <c r="G2626" t="s">
        <v>892</v>
      </c>
      <c r="H2626">
        <v>0.16110099999999999</v>
      </c>
      <c r="I2626">
        <v>-6.3436199999999998E-2</v>
      </c>
      <c r="J2626">
        <v>1.06049E-2</v>
      </c>
      <c r="K2626" s="6">
        <v>2.6000000000000001E-9</v>
      </c>
      <c r="L2626">
        <v>37359</v>
      </c>
    </row>
    <row r="2627" spans="1:12" x14ac:dyDescent="0.2">
      <c r="A2627" t="s">
        <v>758</v>
      </c>
      <c r="B2627" t="str">
        <f>VLOOKUP(Table2[[#This Row],[Metabolite ID]],Table18[],2,FALSE)</f>
        <v>Average diameter for HDL particles</v>
      </c>
      <c r="C2627">
        <v>9</v>
      </c>
      <c r="D2627">
        <v>107662304</v>
      </c>
      <c r="E2627" t="s">
        <v>4013</v>
      </c>
      <c r="F2627" t="s">
        <v>893</v>
      </c>
      <c r="G2627" t="s">
        <v>894</v>
      </c>
      <c r="H2627">
        <v>0.91161999999999999</v>
      </c>
      <c r="I2627">
        <v>-7.3103100000000004E-2</v>
      </c>
      <c r="J2627">
        <v>1.2652399999999999E-2</v>
      </c>
      <c r="K2627" s="6">
        <v>2.7000000000000002E-9</v>
      </c>
      <c r="L2627">
        <v>37359</v>
      </c>
    </row>
    <row r="2628" spans="1:12" x14ac:dyDescent="0.2">
      <c r="A2628" t="s">
        <v>758</v>
      </c>
      <c r="B2628" t="str">
        <f>VLOOKUP(Table2[[#This Row],[Metabolite ID]],Table18[],2,FALSE)</f>
        <v>Average diameter for HDL particles</v>
      </c>
      <c r="C2628">
        <v>11</v>
      </c>
      <c r="D2628">
        <v>117042408</v>
      </c>
      <c r="E2628" t="s">
        <v>3995</v>
      </c>
      <c r="F2628" t="s">
        <v>894</v>
      </c>
      <c r="G2628" t="s">
        <v>895</v>
      </c>
      <c r="H2628">
        <v>0.98809800000000003</v>
      </c>
      <c r="I2628">
        <v>-0.19852800000000001</v>
      </c>
      <c r="J2628">
        <v>3.2652899999999999E-2</v>
      </c>
      <c r="K2628" s="6">
        <v>2.7000000000000002E-9</v>
      </c>
      <c r="L2628">
        <v>37359</v>
      </c>
    </row>
    <row r="2629" spans="1:12" x14ac:dyDescent="0.2">
      <c r="A2629" t="s">
        <v>816</v>
      </c>
      <c r="B2629" t="str">
        <f>VLOOKUP(Table2[[#This Row],[Metabolite ID]],Table18[],2,FALSE)</f>
        <v>Triglycerides in medium VLDL</v>
      </c>
      <c r="C2629">
        <v>19</v>
      </c>
      <c r="D2629">
        <v>19380513</v>
      </c>
      <c r="E2629" t="s">
        <v>1052</v>
      </c>
      <c r="F2629" t="s">
        <v>892</v>
      </c>
      <c r="G2629" t="s">
        <v>893</v>
      </c>
      <c r="H2629">
        <v>0.985039</v>
      </c>
      <c r="I2629">
        <v>0.19225700000000001</v>
      </c>
      <c r="J2629">
        <v>3.3156900000000003E-2</v>
      </c>
      <c r="K2629" s="6">
        <v>2.7000000000000002E-9</v>
      </c>
      <c r="L2629">
        <v>37359</v>
      </c>
    </row>
    <row r="2630" spans="1:12" x14ac:dyDescent="0.2">
      <c r="A2630" t="s">
        <v>840</v>
      </c>
      <c r="B2630" t="str">
        <f>VLOOKUP(Table2[[#This Row],[Metabolite ID]],Table18[],2,FALSE)</f>
        <v>Cholesteryl esters in small VLDL</v>
      </c>
      <c r="C2630">
        <v>19</v>
      </c>
      <c r="D2630">
        <v>45430280</v>
      </c>
      <c r="E2630" t="s">
        <v>1088</v>
      </c>
      <c r="F2630" t="s">
        <v>894</v>
      </c>
      <c r="G2630" t="s">
        <v>893</v>
      </c>
      <c r="H2630">
        <v>0.46461999999999998</v>
      </c>
      <c r="I2630">
        <v>-4.3868900000000002E-2</v>
      </c>
      <c r="J2630">
        <v>7.6190199999999998E-3</v>
      </c>
      <c r="K2630" s="6">
        <v>2.7000000000000002E-9</v>
      </c>
      <c r="L2630">
        <v>37359</v>
      </c>
    </row>
    <row r="2631" spans="1:12" x14ac:dyDescent="0.2">
      <c r="A2631" t="s">
        <v>841</v>
      </c>
      <c r="B2631" t="str">
        <f>VLOOKUP(Table2[[#This Row],[Metabolite ID]],Table18[],2,FALSE)</f>
        <v>Free cholesterol in small VLDL</v>
      </c>
      <c r="C2631">
        <v>20</v>
      </c>
      <c r="D2631">
        <v>44545460</v>
      </c>
      <c r="E2631" t="s">
        <v>1089</v>
      </c>
      <c r="F2631" t="s">
        <v>893</v>
      </c>
      <c r="G2631" t="s">
        <v>892</v>
      </c>
      <c r="H2631">
        <v>0.24645500000000001</v>
      </c>
      <c r="I2631">
        <v>4.7361100000000003E-2</v>
      </c>
      <c r="J2631">
        <v>8.0795899999999993E-3</v>
      </c>
      <c r="K2631" s="6">
        <v>2.7000000000000002E-9</v>
      </c>
      <c r="L2631">
        <v>37359</v>
      </c>
    </row>
    <row r="2632" spans="1:12" x14ac:dyDescent="0.2">
      <c r="A2632" t="s">
        <v>846</v>
      </c>
      <c r="B2632" t="str">
        <f>VLOOKUP(Table2[[#This Row],[Metabolite ID]],Table18[],2,FALSE)</f>
        <v>Total cholines</v>
      </c>
      <c r="C2632">
        <v>16</v>
      </c>
      <c r="D2632">
        <v>57010486</v>
      </c>
      <c r="E2632" t="s">
        <v>1009</v>
      </c>
      <c r="F2632" t="s">
        <v>894</v>
      </c>
      <c r="G2632" t="s">
        <v>895</v>
      </c>
      <c r="H2632">
        <v>0.94572699999999998</v>
      </c>
      <c r="I2632">
        <v>9.4513399999999997E-2</v>
      </c>
      <c r="J2632">
        <v>1.64009E-2</v>
      </c>
      <c r="K2632" s="6">
        <v>2.7000000000000002E-9</v>
      </c>
      <c r="L2632">
        <v>37359</v>
      </c>
    </row>
    <row r="2633" spans="1:12" x14ac:dyDescent="0.2">
      <c r="A2633" t="s">
        <v>850</v>
      </c>
      <c r="B2633" t="str">
        <f>VLOOKUP(Table2[[#This Row],[Metabolite ID]],Table18[],2,FALSE)</f>
        <v>Degree of unsaturation</v>
      </c>
      <c r="C2633">
        <v>19</v>
      </c>
      <c r="D2633">
        <v>54676433</v>
      </c>
      <c r="E2633" t="s">
        <v>4085</v>
      </c>
      <c r="F2633" t="s">
        <v>894</v>
      </c>
      <c r="G2633" t="s">
        <v>895</v>
      </c>
      <c r="H2633">
        <v>0.57138199999999995</v>
      </c>
      <c r="I2633">
        <v>-4.23445E-2</v>
      </c>
      <c r="J2633">
        <v>7.3661899999999999E-3</v>
      </c>
      <c r="K2633" s="6">
        <v>2.7000000000000002E-9</v>
      </c>
      <c r="L2633">
        <v>37359</v>
      </c>
    </row>
    <row r="2634" spans="1:12" x14ac:dyDescent="0.2">
      <c r="A2634" t="s">
        <v>880</v>
      </c>
      <c r="B2634" t="str">
        <f>VLOOKUP(Table2[[#This Row],[Metabolite ID]],Table18[],2,FALSE)</f>
        <v>Concentration of chylomicrons and extremely large VLDL particles</v>
      </c>
      <c r="C2634">
        <v>5</v>
      </c>
      <c r="D2634">
        <v>156399950</v>
      </c>
      <c r="E2634" t="s">
        <v>1029</v>
      </c>
      <c r="F2634" t="s">
        <v>892</v>
      </c>
      <c r="G2634" t="s">
        <v>893</v>
      </c>
      <c r="H2634">
        <v>0.36327300000000001</v>
      </c>
      <c r="I2634">
        <v>-4.2991700000000001E-2</v>
      </c>
      <c r="J2634">
        <v>7.2942099999999998E-3</v>
      </c>
      <c r="K2634" s="6">
        <v>2.7000000000000002E-9</v>
      </c>
      <c r="L2634">
        <v>37359</v>
      </c>
    </row>
    <row r="2635" spans="1:12" x14ac:dyDescent="0.2">
      <c r="A2635" t="s">
        <v>779</v>
      </c>
      <c r="B2635" t="str">
        <f>VLOOKUP(Table2[[#This Row],[Metabolite ID]],Table18[],2,FALSE)</f>
        <v>Phospholipids in large HDL</v>
      </c>
      <c r="C2635">
        <v>1</v>
      </c>
      <c r="D2635">
        <v>39683175</v>
      </c>
      <c r="E2635" t="s">
        <v>4060</v>
      </c>
      <c r="F2635" t="s">
        <v>893</v>
      </c>
      <c r="G2635" t="s">
        <v>894</v>
      </c>
      <c r="H2635">
        <v>0.31626599999999999</v>
      </c>
      <c r="I2635">
        <v>-4.3499999999999997E-2</v>
      </c>
      <c r="J2635">
        <v>7.52785E-3</v>
      </c>
      <c r="K2635" s="6">
        <v>2.7999999999999998E-9</v>
      </c>
      <c r="L2635">
        <v>37359</v>
      </c>
    </row>
    <row r="2636" spans="1:12" x14ac:dyDescent="0.2">
      <c r="A2636" t="s">
        <v>800</v>
      </c>
      <c r="B2636" t="str">
        <f>VLOOKUP(Table2[[#This Row],[Metabolite ID]],Table18[],2,FALSE)</f>
        <v>Phospholipids in medium HDL</v>
      </c>
      <c r="C2636">
        <v>11</v>
      </c>
      <c r="D2636">
        <v>116705278</v>
      </c>
      <c r="E2636" t="s">
        <v>4029</v>
      </c>
      <c r="F2636" t="s">
        <v>894</v>
      </c>
      <c r="G2636" t="s">
        <v>895</v>
      </c>
      <c r="H2636">
        <v>0.80619799999999997</v>
      </c>
      <c r="I2636">
        <v>-5.1947100000000003E-2</v>
      </c>
      <c r="J2636">
        <v>8.9444699999999995E-3</v>
      </c>
      <c r="K2636" s="6">
        <v>2.7999999999999998E-9</v>
      </c>
      <c r="L2636">
        <v>37359</v>
      </c>
    </row>
    <row r="2637" spans="1:12" x14ac:dyDescent="0.2">
      <c r="A2637" t="s">
        <v>859</v>
      </c>
      <c r="B2637" t="str">
        <f>VLOOKUP(Table2[[#This Row],[Metabolite ID]],Table18[],2,FALSE)</f>
        <v>Concentration of very large HDL particles</v>
      </c>
      <c r="C2637">
        <v>1</v>
      </c>
      <c r="D2637">
        <v>230307222</v>
      </c>
      <c r="E2637" t="s">
        <v>987</v>
      </c>
      <c r="F2637" t="s">
        <v>895</v>
      </c>
      <c r="G2637" t="s">
        <v>893</v>
      </c>
      <c r="H2637">
        <v>0.293713</v>
      </c>
      <c r="I2637">
        <v>-4.4935000000000003E-2</v>
      </c>
      <c r="J2637">
        <v>7.7091299999999998E-3</v>
      </c>
      <c r="K2637" s="6">
        <v>2.7999999999999998E-9</v>
      </c>
      <c r="L2637">
        <v>37359</v>
      </c>
    </row>
    <row r="2638" spans="1:12" x14ac:dyDescent="0.2">
      <c r="A2638" t="s">
        <v>873</v>
      </c>
      <c r="B2638" t="str">
        <f>VLOOKUP(Table2[[#This Row],[Metabolite ID]],Table18[],2,FALSE)</f>
        <v>Concentration of very small VLDL particles</v>
      </c>
      <c r="C2638">
        <v>6</v>
      </c>
      <c r="D2638">
        <v>160390603</v>
      </c>
      <c r="E2638" t="s">
        <v>4050</v>
      </c>
      <c r="F2638" t="s">
        <v>893</v>
      </c>
      <c r="G2638" t="s">
        <v>894</v>
      </c>
      <c r="H2638">
        <v>0.90079500000000001</v>
      </c>
      <c r="I2638">
        <v>-7.1805099999999997E-2</v>
      </c>
      <c r="J2638">
        <v>1.18338E-2</v>
      </c>
      <c r="K2638" s="6">
        <v>2.7999999999999998E-9</v>
      </c>
      <c r="L2638">
        <v>37359</v>
      </c>
    </row>
    <row r="2639" spans="1:12" x14ac:dyDescent="0.2">
      <c r="A2639" t="s">
        <v>881</v>
      </c>
      <c r="B2639" t="str">
        <f>VLOOKUP(Table2[[#This Row],[Metabolite ID]],Table18[],2,FALSE)</f>
        <v>Phospholipids in chylomicrons and extremely large VLDL</v>
      </c>
      <c r="C2639">
        <v>6</v>
      </c>
      <c r="D2639">
        <v>161560461</v>
      </c>
      <c r="E2639" t="s">
        <v>4086</v>
      </c>
      <c r="F2639" t="s">
        <v>893</v>
      </c>
      <c r="G2639" t="s">
        <v>892</v>
      </c>
      <c r="H2639">
        <v>0.98738800000000004</v>
      </c>
      <c r="I2639">
        <v>0.18735399999999999</v>
      </c>
      <c r="J2639">
        <v>3.1709399999999999E-2</v>
      </c>
      <c r="K2639" s="6">
        <v>2.7999999999999998E-9</v>
      </c>
      <c r="L2639">
        <v>37359</v>
      </c>
    </row>
    <row r="2640" spans="1:12" x14ac:dyDescent="0.2">
      <c r="A2640" t="s">
        <v>777</v>
      </c>
      <c r="B2640" t="str">
        <f>VLOOKUP(Table2[[#This Row],[Metabolite ID]],Table18[],2,FALSE)</f>
        <v>Total lipids in large HDL</v>
      </c>
      <c r="C2640">
        <v>19</v>
      </c>
      <c r="D2640">
        <v>11347657</v>
      </c>
      <c r="E2640" t="s">
        <v>4007</v>
      </c>
      <c r="F2640" t="s">
        <v>894</v>
      </c>
      <c r="G2640" t="s">
        <v>895</v>
      </c>
      <c r="H2640">
        <v>0.96508099999999997</v>
      </c>
      <c r="I2640">
        <v>0.11103300000000001</v>
      </c>
      <c r="J2640">
        <v>1.9170400000000001E-2</v>
      </c>
      <c r="K2640" s="6">
        <v>2.8999999999999999E-9</v>
      </c>
      <c r="L2640">
        <v>37359</v>
      </c>
    </row>
    <row r="2641" spans="1:12" x14ac:dyDescent="0.2">
      <c r="A2641" t="s">
        <v>843</v>
      </c>
      <c r="B2641" t="str">
        <f>VLOOKUP(Table2[[#This Row],[Metabolite ID]],Table18[],2,FALSE)</f>
        <v>Concentration of small VLDL particles</v>
      </c>
      <c r="C2641">
        <v>10</v>
      </c>
      <c r="D2641">
        <v>94839724</v>
      </c>
      <c r="E2641" t="s">
        <v>1079</v>
      </c>
      <c r="F2641" t="s">
        <v>893</v>
      </c>
      <c r="G2641" t="s">
        <v>895</v>
      </c>
      <c r="H2641">
        <v>0.54889200000000005</v>
      </c>
      <c r="I2641">
        <v>3.9645300000000001E-2</v>
      </c>
      <c r="J2641">
        <v>7.0358299999999999E-3</v>
      </c>
      <c r="K2641" s="6">
        <v>2.8999999999999999E-9</v>
      </c>
      <c r="L2641">
        <v>37359</v>
      </c>
    </row>
    <row r="2642" spans="1:12" x14ac:dyDescent="0.2">
      <c r="A2642" t="s">
        <v>859</v>
      </c>
      <c r="B2642" t="str">
        <f>VLOOKUP(Table2[[#This Row],[Metabolite ID]],Table18[],2,FALSE)</f>
        <v>Concentration of very large HDL particles</v>
      </c>
      <c r="C2642">
        <v>2</v>
      </c>
      <c r="D2642">
        <v>165513091</v>
      </c>
      <c r="E2642" t="s">
        <v>989</v>
      </c>
      <c r="F2642" t="s">
        <v>895</v>
      </c>
      <c r="G2642" t="s">
        <v>894</v>
      </c>
      <c r="H2642">
        <v>0.595777</v>
      </c>
      <c r="I2642">
        <v>-4.3048999999999997E-2</v>
      </c>
      <c r="J2642">
        <v>7.08912E-3</v>
      </c>
      <c r="K2642" s="6">
        <v>2.8999999999999999E-9</v>
      </c>
      <c r="L2642">
        <v>37359</v>
      </c>
    </row>
    <row r="2643" spans="1:12" x14ac:dyDescent="0.2">
      <c r="A2643" t="s">
        <v>873</v>
      </c>
      <c r="B2643" t="str">
        <f>VLOOKUP(Table2[[#This Row],[Metabolite ID]],Table18[],2,FALSE)</f>
        <v>Concentration of very small VLDL particles</v>
      </c>
      <c r="C2643">
        <v>2</v>
      </c>
      <c r="D2643">
        <v>21268819</v>
      </c>
      <c r="E2643" t="s">
        <v>4037</v>
      </c>
      <c r="F2643" t="s">
        <v>1090</v>
      </c>
      <c r="G2643" t="s">
        <v>892</v>
      </c>
      <c r="H2643">
        <v>0.16110099999999999</v>
      </c>
      <c r="I2643">
        <v>-6.3134599999999999E-2</v>
      </c>
      <c r="J2643">
        <v>1.06032E-2</v>
      </c>
      <c r="K2643" s="6">
        <v>2.8999999999999999E-9</v>
      </c>
      <c r="L2643">
        <v>37359</v>
      </c>
    </row>
    <row r="2644" spans="1:12" x14ac:dyDescent="0.2">
      <c r="A2644" t="s">
        <v>879</v>
      </c>
      <c r="B2644" t="str">
        <f>VLOOKUP(Table2[[#This Row],[Metabolite ID]],Table18[],2,FALSE)</f>
        <v>Total lipids in chylomicrons and extremely large VLDL</v>
      </c>
      <c r="C2644">
        <v>5</v>
      </c>
      <c r="D2644">
        <v>156400808</v>
      </c>
      <c r="E2644" t="s">
        <v>1105</v>
      </c>
      <c r="F2644" t="s">
        <v>892</v>
      </c>
      <c r="G2644" t="s">
        <v>893</v>
      </c>
      <c r="H2644">
        <v>0.36513000000000001</v>
      </c>
      <c r="I2644">
        <v>-4.2871300000000001E-2</v>
      </c>
      <c r="J2644">
        <v>7.2821600000000002E-3</v>
      </c>
      <c r="K2644" s="6">
        <v>2.8999999999999999E-9</v>
      </c>
      <c r="L2644">
        <v>37359</v>
      </c>
    </row>
    <row r="2645" spans="1:12" x14ac:dyDescent="0.2">
      <c r="A2645" t="s">
        <v>757</v>
      </c>
      <c r="B2645" t="str">
        <f>VLOOKUP(Table2[[#This Row],[Metabolite ID]],Table18[],2,FALSE)</f>
        <v>HDL cholesterol</v>
      </c>
      <c r="C2645">
        <v>5</v>
      </c>
      <c r="D2645">
        <v>55861894</v>
      </c>
      <c r="E2645" t="s">
        <v>1028</v>
      </c>
      <c r="F2645" t="s">
        <v>893</v>
      </c>
      <c r="G2645" t="s">
        <v>892</v>
      </c>
      <c r="H2645">
        <v>0.80089999999999995</v>
      </c>
      <c r="I2645">
        <v>5.3487399999999997E-2</v>
      </c>
      <c r="J2645">
        <v>8.8628800000000001E-3</v>
      </c>
      <c r="K2645" s="6">
        <v>3E-9</v>
      </c>
      <c r="L2645">
        <v>37359</v>
      </c>
    </row>
    <row r="2646" spans="1:12" x14ac:dyDescent="0.2">
      <c r="A2646" t="s">
        <v>778</v>
      </c>
      <c r="B2646" t="str">
        <f>VLOOKUP(Table2[[#This Row],[Metabolite ID]],Table18[],2,FALSE)</f>
        <v>Concentration of large HDL particles</v>
      </c>
      <c r="C2646">
        <v>18</v>
      </c>
      <c r="D2646">
        <v>47029576</v>
      </c>
      <c r="E2646" t="s">
        <v>4087</v>
      </c>
      <c r="F2646" t="s">
        <v>892</v>
      </c>
      <c r="G2646" t="s">
        <v>893</v>
      </c>
      <c r="H2646">
        <v>0.58484499999999995</v>
      </c>
      <c r="I2646">
        <v>-3.9632399999999998E-2</v>
      </c>
      <c r="J2646">
        <v>7.09686E-3</v>
      </c>
      <c r="K2646" s="6">
        <v>3E-9</v>
      </c>
      <c r="L2646">
        <v>37359</v>
      </c>
    </row>
    <row r="2647" spans="1:12" x14ac:dyDescent="0.2">
      <c r="A2647" t="s">
        <v>793</v>
      </c>
      <c r="B2647" t="str">
        <f>VLOOKUP(Table2[[#This Row],[Metabolite ID]],Table18[],2,FALSE)</f>
        <v>Phospholipids in large VLDL</v>
      </c>
      <c r="C2647">
        <v>8</v>
      </c>
      <c r="D2647">
        <v>19813529</v>
      </c>
      <c r="E2647" t="s">
        <v>994</v>
      </c>
      <c r="F2647" t="s">
        <v>892</v>
      </c>
      <c r="G2647" t="s">
        <v>893</v>
      </c>
      <c r="H2647">
        <v>0.98156100000000002</v>
      </c>
      <c r="I2647">
        <v>-0.156227</v>
      </c>
      <c r="J2647">
        <v>2.6273700000000001E-2</v>
      </c>
      <c r="K2647" s="6">
        <v>3E-9</v>
      </c>
      <c r="L2647">
        <v>37359</v>
      </c>
    </row>
    <row r="2648" spans="1:12" x14ac:dyDescent="0.2">
      <c r="A2648" t="s">
        <v>809</v>
      </c>
      <c r="B2648" t="str">
        <f>VLOOKUP(Table2[[#This Row],[Metabolite ID]],Table18[],2,FALSE)</f>
        <v>Monounsaturated fatty acids</v>
      </c>
      <c r="C2648">
        <v>6</v>
      </c>
      <c r="D2648">
        <v>160395286</v>
      </c>
      <c r="E2648" t="s">
        <v>1032</v>
      </c>
      <c r="F2648" t="s">
        <v>1031</v>
      </c>
      <c r="G2648" t="s">
        <v>892</v>
      </c>
      <c r="H2648">
        <v>0.90641300000000002</v>
      </c>
      <c r="I2648">
        <v>-7.1517499999999998E-2</v>
      </c>
      <c r="J2648">
        <v>1.21464E-2</v>
      </c>
      <c r="K2648" s="6">
        <v>3E-9</v>
      </c>
      <c r="L2648">
        <v>37359</v>
      </c>
    </row>
    <row r="2649" spans="1:12" x14ac:dyDescent="0.2">
      <c r="A2649" t="s">
        <v>875</v>
      </c>
      <c r="B2649" t="str">
        <f>VLOOKUP(Table2[[#This Row],[Metabolite ID]],Table18[],2,FALSE)</f>
        <v>Triglycerides in very small VLDL</v>
      </c>
      <c r="C2649">
        <v>6</v>
      </c>
      <c r="D2649">
        <v>160964135</v>
      </c>
      <c r="E2649" t="s">
        <v>1035</v>
      </c>
      <c r="F2649" t="s">
        <v>895</v>
      </c>
      <c r="G2649" t="s">
        <v>894</v>
      </c>
      <c r="H2649">
        <v>0.92884800000000001</v>
      </c>
      <c r="I2649">
        <v>-7.8015500000000002E-2</v>
      </c>
      <c r="J2649">
        <v>1.3613500000000001E-2</v>
      </c>
      <c r="K2649" s="6">
        <v>3E-9</v>
      </c>
      <c r="L2649">
        <v>37359</v>
      </c>
    </row>
    <row r="2650" spans="1:12" x14ac:dyDescent="0.2">
      <c r="A2650" t="s">
        <v>757</v>
      </c>
      <c r="B2650" t="str">
        <f>VLOOKUP(Table2[[#This Row],[Metabolite ID]],Table18[],2,FALSE)</f>
        <v>HDL cholesterol</v>
      </c>
      <c r="C2650">
        <v>10</v>
      </c>
      <c r="D2650">
        <v>113919125</v>
      </c>
      <c r="E2650" t="s">
        <v>4088</v>
      </c>
      <c r="F2650" t="s">
        <v>893</v>
      </c>
      <c r="G2650" t="s">
        <v>895</v>
      </c>
      <c r="H2650">
        <v>0.27693499999999999</v>
      </c>
      <c r="I2650">
        <v>4.4412699999999999E-2</v>
      </c>
      <c r="J2650">
        <v>7.8120500000000001E-3</v>
      </c>
      <c r="K2650" s="6">
        <v>3.1E-9</v>
      </c>
      <c r="L2650">
        <v>37359</v>
      </c>
    </row>
    <row r="2651" spans="1:12" x14ac:dyDescent="0.2">
      <c r="A2651" t="s">
        <v>788</v>
      </c>
      <c r="B2651" t="str">
        <f>VLOOKUP(Table2[[#This Row],[Metabolite ID]],Table18[],2,FALSE)</f>
        <v>Cholesterol in large VLDL</v>
      </c>
      <c r="C2651">
        <v>6</v>
      </c>
      <c r="D2651">
        <v>161010150</v>
      </c>
      <c r="E2651" t="s">
        <v>1037</v>
      </c>
      <c r="F2651" t="s">
        <v>894</v>
      </c>
      <c r="G2651" t="s">
        <v>895</v>
      </c>
      <c r="H2651">
        <v>0.95939300000000005</v>
      </c>
      <c r="I2651">
        <v>0.104229</v>
      </c>
      <c r="J2651">
        <v>1.7807900000000002E-2</v>
      </c>
      <c r="K2651" s="6">
        <v>3.1E-9</v>
      </c>
      <c r="L2651">
        <v>37359</v>
      </c>
    </row>
    <row r="2652" spans="1:12" x14ac:dyDescent="0.2">
      <c r="A2652" t="s">
        <v>796</v>
      </c>
      <c r="B2652" t="str">
        <f>VLOOKUP(Table2[[#This Row],[Metabolite ID]],Table18[],2,FALSE)</f>
        <v>Cholesteryl esters in medium HDL</v>
      </c>
      <c r="C2652">
        <v>8</v>
      </c>
      <c r="D2652">
        <v>9183102</v>
      </c>
      <c r="E2652" t="s">
        <v>4089</v>
      </c>
      <c r="F2652" t="s">
        <v>892</v>
      </c>
      <c r="G2652" t="s">
        <v>4090</v>
      </c>
      <c r="H2652">
        <v>9.2467499999999994E-2</v>
      </c>
      <c r="I2652">
        <v>-7.1410100000000004E-2</v>
      </c>
      <c r="J2652">
        <v>1.21172E-2</v>
      </c>
      <c r="K2652" s="6">
        <v>3.1E-9</v>
      </c>
      <c r="L2652">
        <v>37359</v>
      </c>
    </row>
    <row r="2653" spans="1:12" x14ac:dyDescent="0.2">
      <c r="A2653" t="s">
        <v>822</v>
      </c>
      <c r="B2653" t="str">
        <f>VLOOKUP(Table2[[#This Row],[Metabolite ID]],Table18[],2,FALSE)</f>
        <v>Total triglycerides</v>
      </c>
      <c r="C2653">
        <v>11</v>
      </c>
      <c r="D2653">
        <v>61581764</v>
      </c>
      <c r="E2653" t="s">
        <v>1046</v>
      </c>
      <c r="F2653" t="s">
        <v>895</v>
      </c>
      <c r="G2653" t="s">
        <v>894</v>
      </c>
      <c r="H2653">
        <v>0.69043200000000005</v>
      </c>
      <c r="I2653">
        <v>-4.6205900000000001E-2</v>
      </c>
      <c r="J2653">
        <v>7.5568299999999996E-3</v>
      </c>
      <c r="K2653" s="6">
        <v>3.1E-9</v>
      </c>
      <c r="L2653">
        <v>37359</v>
      </c>
    </row>
    <row r="2654" spans="1:12" x14ac:dyDescent="0.2">
      <c r="A2654" t="s">
        <v>837</v>
      </c>
      <c r="B2654" t="str">
        <f>VLOOKUP(Table2[[#This Row],[Metabolite ID]],Table18[],2,FALSE)</f>
        <v>Triglycerides in small LDL</v>
      </c>
      <c r="C2654">
        <v>8</v>
      </c>
      <c r="D2654">
        <v>19936687</v>
      </c>
      <c r="E2654" t="s">
        <v>997</v>
      </c>
      <c r="F2654" t="s">
        <v>892</v>
      </c>
      <c r="G2654" t="s">
        <v>893</v>
      </c>
      <c r="H2654">
        <v>0.80356399999999994</v>
      </c>
      <c r="I2654">
        <v>5.3210300000000002E-2</v>
      </c>
      <c r="J2654">
        <v>9.08986E-3</v>
      </c>
      <c r="K2654" s="6">
        <v>3.1E-9</v>
      </c>
      <c r="L2654">
        <v>37359</v>
      </c>
    </row>
    <row r="2655" spans="1:12" x14ac:dyDescent="0.2">
      <c r="A2655" t="s">
        <v>848</v>
      </c>
      <c r="B2655" t="str">
        <f>VLOOKUP(Table2[[#This Row],[Metabolite ID]],Table18[],2,FALSE)</f>
        <v>Phosphoglycerides</v>
      </c>
      <c r="C2655">
        <v>9</v>
      </c>
      <c r="D2655">
        <v>107665739</v>
      </c>
      <c r="E2655" t="s">
        <v>3951</v>
      </c>
      <c r="F2655" t="s">
        <v>893</v>
      </c>
      <c r="G2655" t="s">
        <v>892</v>
      </c>
      <c r="H2655">
        <v>0.749533</v>
      </c>
      <c r="I2655">
        <v>4.6986699999999999E-2</v>
      </c>
      <c r="J2655">
        <v>8.1764999999999997E-3</v>
      </c>
      <c r="K2655" s="6">
        <v>3.1E-9</v>
      </c>
      <c r="L2655">
        <v>37359</v>
      </c>
    </row>
    <row r="2656" spans="1:12" x14ac:dyDescent="0.2">
      <c r="A2656" t="s">
        <v>875</v>
      </c>
      <c r="B2656" t="str">
        <f>VLOOKUP(Table2[[#This Row],[Metabolite ID]],Table18[],2,FALSE)</f>
        <v>Triglycerides in very small VLDL</v>
      </c>
      <c r="C2656">
        <v>19</v>
      </c>
      <c r="D2656">
        <v>11273556</v>
      </c>
      <c r="E2656" t="s">
        <v>1086</v>
      </c>
      <c r="F2656" t="s">
        <v>892</v>
      </c>
      <c r="G2656" t="s">
        <v>894</v>
      </c>
      <c r="H2656">
        <v>0.66991800000000001</v>
      </c>
      <c r="I2656">
        <v>-4.34902E-2</v>
      </c>
      <c r="J2656">
        <v>7.4588099999999997E-3</v>
      </c>
      <c r="K2656" s="6">
        <v>3.1E-9</v>
      </c>
      <c r="L2656">
        <v>37359</v>
      </c>
    </row>
    <row r="2657" spans="1:12" x14ac:dyDescent="0.2">
      <c r="A2657" t="s">
        <v>754</v>
      </c>
      <c r="B2657" t="str">
        <f>VLOOKUP(Table2[[#This Row],[Metabolite ID]],Table18[],2,FALSE)</f>
        <v>Glutamine</v>
      </c>
      <c r="C2657">
        <v>7</v>
      </c>
      <c r="D2657">
        <v>73043101</v>
      </c>
      <c r="E2657" t="s">
        <v>4091</v>
      </c>
      <c r="F2657" t="s">
        <v>893</v>
      </c>
      <c r="G2657" t="s">
        <v>892</v>
      </c>
      <c r="H2657">
        <v>0.87086200000000002</v>
      </c>
      <c r="I2657">
        <v>-6.1852999999999998E-2</v>
      </c>
      <c r="J2657">
        <v>1.0471599999999999E-2</v>
      </c>
      <c r="K2657" s="6">
        <v>3.2000000000000001E-9</v>
      </c>
      <c r="L2657">
        <v>37359</v>
      </c>
    </row>
    <row r="2658" spans="1:12" x14ac:dyDescent="0.2">
      <c r="A2658" t="s">
        <v>756</v>
      </c>
      <c r="B2658" t="str">
        <f>VLOOKUP(Table2[[#This Row],[Metabolite ID]],Table18[],2,FALSE)</f>
        <v>Glycoprotein acetyls</v>
      </c>
      <c r="C2658">
        <v>15</v>
      </c>
      <c r="D2658">
        <v>44027885</v>
      </c>
      <c r="E2658" t="s">
        <v>1050</v>
      </c>
      <c r="F2658" t="s">
        <v>895</v>
      </c>
      <c r="G2658" t="s">
        <v>894</v>
      </c>
      <c r="H2658">
        <v>0.97279599999999999</v>
      </c>
      <c r="I2658">
        <v>-0.12951199999999999</v>
      </c>
      <c r="J2658">
        <v>2.1831300000000001E-2</v>
      </c>
      <c r="K2658" s="6">
        <v>3.2000000000000001E-9</v>
      </c>
      <c r="L2658">
        <v>37359</v>
      </c>
    </row>
    <row r="2659" spans="1:12" x14ac:dyDescent="0.2">
      <c r="A2659" t="s">
        <v>791</v>
      </c>
      <c r="B2659" t="str">
        <f>VLOOKUP(Table2[[#This Row],[Metabolite ID]],Table18[],2,FALSE)</f>
        <v>Total lipids in large VLDL</v>
      </c>
      <c r="C2659">
        <v>8</v>
      </c>
      <c r="D2659">
        <v>19813529</v>
      </c>
      <c r="E2659" t="s">
        <v>994</v>
      </c>
      <c r="F2659" t="s">
        <v>892</v>
      </c>
      <c r="G2659" t="s">
        <v>893</v>
      </c>
      <c r="H2659">
        <v>0.98156399999999999</v>
      </c>
      <c r="I2659">
        <v>-0.15618599999999999</v>
      </c>
      <c r="J2659">
        <v>2.6276600000000001E-2</v>
      </c>
      <c r="K2659" s="6">
        <v>3.2000000000000001E-9</v>
      </c>
      <c r="L2659">
        <v>37359</v>
      </c>
    </row>
    <row r="2660" spans="1:12" x14ac:dyDescent="0.2">
      <c r="A2660" t="s">
        <v>856</v>
      </c>
      <c r="B2660" t="str">
        <f>VLOOKUP(Table2[[#This Row],[Metabolite ID]],Table18[],2,FALSE)</f>
        <v>Cholesteryl esters in very large HDL</v>
      </c>
      <c r="C2660">
        <v>18</v>
      </c>
      <c r="D2660">
        <v>46578242</v>
      </c>
      <c r="E2660" t="s">
        <v>1013</v>
      </c>
      <c r="F2660" t="s">
        <v>894</v>
      </c>
      <c r="G2660" t="s">
        <v>892</v>
      </c>
      <c r="H2660">
        <v>0.98857300000000004</v>
      </c>
      <c r="I2660">
        <v>-0.207485</v>
      </c>
      <c r="J2660">
        <v>3.4951299999999998E-2</v>
      </c>
      <c r="K2660" s="6">
        <v>3.2000000000000001E-9</v>
      </c>
      <c r="L2660">
        <v>37359</v>
      </c>
    </row>
    <row r="2661" spans="1:12" x14ac:dyDescent="0.2">
      <c r="A2661" t="s">
        <v>788</v>
      </c>
      <c r="B2661" t="str">
        <f>VLOOKUP(Table2[[#This Row],[Metabolite ID]],Table18[],2,FALSE)</f>
        <v>Cholesterol in large VLDL</v>
      </c>
      <c r="C2661">
        <v>19</v>
      </c>
      <c r="D2661">
        <v>19380513</v>
      </c>
      <c r="E2661" t="s">
        <v>1052</v>
      </c>
      <c r="F2661" t="s">
        <v>892</v>
      </c>
      <c r="G2661" t="s">
        <v>893</v>
      </c>
      <c r="H2661">
        <v>0.98503799999999997</v>
      </c>
      <c r="I2661">
        <v>0.18968399999999999</v>
      </c>
      <c r="J2661">
        <v>3.3181200000000001E-2</v>
      </c>
      <c r="K2661" s="6">
        <v>3.3000000000000002E-9</v>
      </c>
      <c r="L2661">
        <v>37359</v>
      </c>
    </row>
    <row r="2662" spans="1:12" x14ac:dyDescent="0.2">
      <c r="A2662" t="s">
        <v>809</v>
      </c>
      <c r="B2662" t="str">
        <f>VLOOKUP(Table2[[#This Row],[Metabolite ID]],Table18[],2,FALSE)</f>
        <v>Monounsaturated fatty acids</v>
      </c>
      <c r="C2662">
        <v>19</v>
      </c>
      <c r="D2662">
        <v>45382675</v>
      </c>
      <c r="E2662" t="s">
        <v>3885</v>
      </c>
      <c r="F2662" t="s">
        <v>893</v>
      </c>
      <c r="G2662" t="s">
        <v>892</v>
      </c>
      <c r="H2662">
        <v>0.95081899999999997</v>
      </c>
      <c r="I2662">
        <v>9.7988099999999995E-2</v>
      </c>
      <c r="J2662">
        <v>1.6379500000000002E-2</v>
      </c>
      <c r="K2662" s="6">
        <v>3.3000000000000002E-9</v>
      </c>
      <c r="L2662">
        <v>37359</v>
      </c>
    </row>
    <row r="2663" spans="1:12" x14ac:dyDescent="0.2">
      <c r="A2663" t="s">
        <v>823</v>
      </c>
      <c r="B2663" t="str">
        <f>VLOOKUP(Table2[[#This Row],[Metabolite ID]],Table18[],2,FALSE)</f>
        <v>Saturated fatty acids</v>
      </c>
      <c r="C2663">
        <v>19</v>
      </c>
      <c r="D2663">
        <v>11273556</v>
      </c>
      <c r="E2663" t="s">
        <v>1086</v>
      </c>
      <c r="F2663" t="s">
        <v>892</v>
      </c>
      <c r="G2663" t="s">
        <v>894</v>
      </c>
      <c r="H2663">
        <v>0.67008900000000005</v>
      </c>
      <c r="I2663">
        <v>-4.3433800000000002E-2</v>
      </c>
      <c r="J2663">
        <v>7.5169700000000004E-3</v>
      </c>
      <c r="K2663" s="6">
        <v>3.3000000000000002E-9</v>
      </c>
      <c r="L2663">
        <v>37359</v>
      </c>
    </row>
    <row r="2664" spans="1:12" x14ac:dyDescent="0.2">
      <c r="A2664" t="s">
        <v>857</v>
      </c>
      <c r="B2664" t="str">
        <f>VLOOKUP(Table2[[#This Row],[Metabolite ID]],Table18[],2,FALSE)</f>
        <v>Free cholesterol in very large HDL</v>
      </c>
      <c r="C2664">
        <v>11</v>
      </c>
      <c r="D2664">
        <v>47270255</v>
      </c>
      <c r="E2664" t="s">
        <v>1001</v>
      </c>
      <c r="F2664" t="s">
        <v>894</v>
      </c>
      <c r="G2664" t="s">
        <v>895</v>
      </c>
      <c r="H2664">
        <v>0.69767199999999996</v>
      </c>
      <c r="I2664">
        <v>-4.3401500000000003E-2</v>
      </c>
      <c r="J2664">
        <v>7.59824E-3</v>
      </c>
      <c r="K2664" s="6">
        <v>3.3000000000000002E-9</v>
      </c>
      <c r="L2664">
        <v>37359</v>
      </c>
    </row>
    <row r="2665" spans="1:12" x14ac:dyDescent="0.2">
      <c r="A2665" t="s">
        <v>878</v>
      </c>
      <c r="B2665" t="str">
        <f>VLOOKUP(Table2[[#This Row],[Metabolite ID]],Table18[],2,FALSE)</f>
        <v>Free cholesterol in chylomicrons and extremely large VLDL</v>
      </c>
      <c r="C2665">
        <v>11</v>
      </c>
      <c r="D2665">
        <v>117175658</v>
      </c>
      <c r="E2665" t="s">
        <v>1047</v>
      </c>
      <c r="F2665" t="s">
        <v>893</v>
      </c>
      <c r="G2665" t="s">
        <v>892</v>
      </c>
      <c r="H2665">
        <v>0.97366900000000001</v>
      </c>
      <c r="I2665">
        <v>-0.13053699999999999</v>
      </c>
      <c r="J2665">
        <v>2.21926E-2</v>
      </c>
      <c r="K2665" s="6">
        <v>3.3000000000000002E-9</v>
      </c>
      <c r="L2665">
        <v>37359</v>
      </c>
    </row>
    <row r="2666" spans="1:12" x14ac:dyDescent="0.2">
      <c r="A2666" t="s">
        <v>882</v>
      </c>
      <c r="B2666" t="str">
        <f>VLOOKUP(Table2[[#This Row],[Metabolite ID]],Table18[],2,FALSE)</f>
        <v>Triglycerides in chylomicrons and extremely large VLDL</v>
      </c>
      <c r="C2666">
        <v>5</v>
      </c>
      <c r="D2666">
        <v>156399950</v>
      </c>
      <c r="E2666" t="s">
        <v>1029</v>
      </c>
      <c r="F2666" t="s">
        <v>892</v>
      </c>
      <c r="G2666" t="s">
        <v>893</v>
      </c>
      <c r="H2666">
        <v>0.363263</v>
      </c>
      <c r="I2666">
        <v>-4.2808899999999997E-2</v>
      </c>
      <c r="J2666">
        <v>7.2972699999999998E-3</v>
      </c>
      <c r="K2666" s="6">
        <v>3.3000000000000002E-9</v>
      </c>
      <c r="L2666">
        <v>37359</v>
      </c>
    </row>
    <row r="2667" spans="1:12" x14ac:dyDescent="0.2">
      <c r="A2667" t="s">
        <v>756</v>
      </c>
      <c r="B2667" t="str">
        <f>VLOOKUP(Table2[[#This Row],[Metabolite ID]],Table18[],2,FALSE)</f>
        <v>Glycoprotein acetyls</v>
      </c>
      <c r="C2667">
        <v>19</v>
      </c>
      <c r="D2667">
        <v>50016479</v>
      </c>
      <c r="E2667" t="s">
        <v>4092</v>
      </c>
      <c r="F2667" t="s">
        <v>895</v>
      </c>
      <c r="G2667" t="s">
        <v>893</v>
      </c>
      <c r="H2667">
        <v>0.91771000000000003</v>
      </c>
      <c r="I2667">
        <v>-7.6147000000000006E-2</v>
      </c>
      <c r="J2667">
        <v>1.27764E-2</v>
      </c>
      <c r="K2667" s="6">
        <v>3.3999999999999998E-9</v>
      </c>
      <c r="L2667">
        <v>37359</v>
      </c>
    </row>
    <row r="2668" spans="1:12" x14ac:dyDescent="0.2">
      <c r="A2668" t="s">
        <v>792</v>
      </c>
      <c r="B2668" t="str">
        <f>VLOOKUP(Table2[[#This Row],[Metabolite ID]],Table18[],2,FALSE)</f>
        <v>Concentration of large VLDL particles</v>
      </c>
      <c r="C2668">
        <v>8</v>
      </c>
      <c r="D2668">
        <v>19813529</v>
      </c>
      <c r="E2668" t="s">
        <v>994</v>
      </c>
      <c r="F2668" t="s">
        <v>892</v>
      </c>
      <c r="G2668" t="s">
        <v>893</v>
      </c>
      <c r="H2668">
        <v>0.98156399999999999</v>
      </c>
      <c r="I2668">
        <v>-0.15587000000000001</v>
      </c>
      <c r="J2668">
        <v>2.6276399999999998E-2</v>
      </c>
      <c r="K2668" s="6">
        <v>3.3999999999999998E-9</v>
      </c>
      <c r="L2668">
        <v>37359</v>
      </c>
    </row>
    <row r="2669" spans="1:12" x14ac:dyDescent="0.2">
      <c r="A2669" t="s">
        <v>810</v>
      </c>
      <c r="B2669" t="str">
        <f>VLOOKUP(Table2[[#This Row],[Metabolite ID]],Table18[],2,FALSE)</f>
        <v>Cholesterol in medium VLDL</v>
      </c>
      <c r="C2669">
        <v>15</v>
      </c>
      <c r="D2669">
        <v>44564692</v>
      </c>
      <c r="E2669" t="s">
        <v>1051</v>
      </c>
      <c r="F2669" t="s">
        <v>892</v>
      </c>
      <c r="G2669" t="s">
        <v>893</v>
      </c>
      <c r="H2669">
        <v>0.97103799999999996</v>
      </c>
      <c r="I2669">
        <v>-0.130576</v>
      </c>
      <c r="J2669">
        <v>2.1304900000000002E-2</v>
      </c>
      <c r="K2669" s="6">
        <v>3.3999999999999998E-9</v>
      </c>
      <c r="L2669">
        <v>37359</v>
      </c>
    </row>
    <row r="2670" spans="1:12" x14ac:dyDescent="0.2">
      <c r="A2670" t="s">
        <v>810</v>
      </c>
      <c r="B2670" t="str">
        <f>VLOOKUP(Table2[[#This Row],[Metabolite ID]],Table18[],2,FALSE)</f>
        <v>Cholesterol in medium VLDL</v>
      </c>
      <c r="C2670">
        <v>19</v>
      </c>
      <c r="D2670">
        <v>45393516</v>
      </c>
      <c r="E2670" t="s">
        <v>1066</v>
      </c>
      <c r="F2670" t="s">
        <v>894</v>
      </c>
      <c r="G2670" t="s">
        <v>895</v>
      </c>
      <c r="H2670">
        <v>0.98838800000000004</v>
      </c>
      <c r="I2670">
        <v>-0.18351100000000001</v>
      </c>
      <c r="J2670">
        <v>3.2397799999999997E-2</v>
      </c>
      <c r="K2670" s="6">
        <v>3.3999999999999998E-9</v>
      </c>
      <c r="L2670">
        <v>37359</v>
      </c>
    </row>
    <row r="2671" spans="1:12" x14ac:dyDescent="0.2">
      <c r="A2671" t="s">
        <v>859</v>
      </c>
      <c r="B2671" t="str">
        <f>VLOOKUP(Table2[[#This Row],[Metabolite ID]],Table18[],2,FALSE)</f>
        <v>Concentration of very large HDL particles</v>
      </c>
      <c r="C2671">
        <v>17</v>
      </c>
      <c r="D2671">
        <v>16842313</v>
      </c>
      <c r="E2671" t="s">
        <v>1011</v>
      </c>
      <c r="F2671" t="s">
        <v>892</v>
      </c>
      <c r="G2671" t="s">
        <v>894</v>
      </c>
      <c r="H2671">
        <v>0.89074500000000001</v>
      </c>
      <c r="I2671">
        <v>6.4668699999999996E-2</v>
      </c>
      <c r="J2671">
        <v>1.12456E-2</v>
      </c>
      <c r="K2671" s="6">
        <v>3.3999999999999998E-9</v>
      </c>
      <c r="L2671">
        <v>37359</v>
      </c>
    </row>
    <row r="2672" spans="1:12" x14ac:dyDescent="0.2">
      <c r="A2672" t="s">
        <v>881</v>
      </c>
      <c r="B2672" t="str">
        <f>VLOOKUP(Table2[[#This Row],[Metabolite ID]],Table18[],2,FALSE)</f>
        <v>Phospholipids in chylomicrons and extremely large VLDL</v>
      </c>
      <c r="C2672">
        <v>2</v>
      </c>
      <c r="D2672">
        <v>165528624</v>
      </c>
      <c r="E2672" t="s">
        <v>1026</v>
      </c>
      <c r="F2672" t="s">
        <v>893</v>
      </c>
      <c r="G2672" t="s">
        <v>895</v>
      </c>
      <c r="H2672">
        <v>0.60860000000000003</v>
      </c>
      <c r="I2672">
        <v>4.3727299999999997E-2</v>
      </c>
      <c r="J2672">
        <v>7.1682200000000003E-3</v>
      </c>
      <c r="K2672" s="6">
        <v>3.3999999999999998E-9</v>
      </c>
      <c r="L2672">
        <v>37359</v>
      </c>
    </row>
    <row r="2673" spans="1:12" x14ac:dyDescent="0.2">
      <c r="A2673" t="s">
        <v>881</v>
      </c>
      <c r="B2673" t="str">
        <f>VLOOKUP(Table2[[#This Row],[Metabolite ID]],Table18[],2,FALSE)</f>
        <v>Phospholipids in chylomicrons and extremely large VLDL</v>
      </c>
      <c r="C2673">
        <v>6</v>
      </c>
      <c r="D2673">
        <v>160416770</v>
      </c>
      <c r="E2673" t="s">
        <v>4005</v>
      </c>
      <c r="F2673" t="s">
        <v>893</v>
      </c>
      <c r="G2673" t="s">
        <v>892</v>
      </c>
      <c r="H2673">
        <v>0.90652900000000003</v>
      </c>
      <c r="I2673">
        <v>-7.2836700000000004E-2</v>
      </c>
      <c r="J2673">
        <v>1.21957E-2</v>
      </c>
      <c r="K2673" s="6">
        <v>3.3999999999999998E-9</v>
      </c>
      <c r="L2673">
        <v>37359</v>
      </c>
    </row>
    <row r="2674" spans="1:12" x14ac:dyDescent="0.2">
      <c r="A2674" t="s">
        <v>842</v>
      </c>
      <c r="B2674" t="str">
        <f>VLOOKUP(Table2[[#This Row],[Metabolite ID]],Table18[],2,FALSE)</f>
        <v>Total lipids in small VLDL</v>
      </c>
      <c r="C2674">
        <v>10</v>
      </c>
      <c r="D2674">
        <v>94839724</v>
      </c>
      <c r="E2674" t="s">
        <v>1079</v>
      </c>
      <c r="F2674" t="s">
        <v>893</v>
      </c>
      <c r="G2674" t="s">
        <v>895</v>
      </c>
      <c r="H2674">
        <v>0.54889200000000005</v>
      </c>
      <c r="I2674">
        <v>3.9572999999999997E-2</v>
      </c>
      <c r="J2674">
        <v>7.0358299999999999E-3</v>
      </c>
      <c r="K2674" s="6">
        <v>3.4999999999999999E-9</v>
      </c>
      <c r="L2674">
        <v>37359</v>
      </c>
    </row>
    <row r="2675" spans="1:12" x14ac:dyDescent="0.2">
      <c r="A2675" t="s">
        <v>845</v>
      </c>
      <c r="B2675" t="str">
        <f>VLOOKUP(Table2[[#This Row],[Metabolite ID]],Table18[],2,FALSE)</f>
        <v>Triglycerides in small VLDL</v>
      </c>
      <c r="C2675">
        <v>19</v>
      </c>
      <c r="D2675">
        <v>19380513</v>
      </c>
      <c r="E2675" t="s">
        <v>1052</v>
      </c>
      <c r="F2675" t="s">
        <v>892</v>
      </c>
      <c r="G2675" t="s">
        <v>893</v>
      </c>
      <c r="H2675">
        <v>0.985039</v>
      </c>
      <c r="I2675">
        <v>0.188802</v>
      </c>
      <c r="J2675">
        <v>3.3131099999999997E-2</v>
      </c>
      <c r="K2675" s="6">
        <v>3.4999999999999999E-9</v>
      </c>
      <c r="L2675">
        <v>37359</v>
      </c>
    </row>
    <row r="2676" spans="1:12" x14ac:dyDescent="0.2">
      <c r="A2676" t="s">
        <v>873</v>
      </c>
      <c r="B2676" t="str">
        <f>VLOOKUP(Table2[[#This Row],[Metabolite ID]],Table18[],2,FALSE)</f>
        <v>Concentration of very small VLDL particles</v>
      </c>
      <c r="C2676">
        <v>19</v>
      </c>
      <c r="D2676">
        <v>45148305</v>
      </c>
      <c r="E2676" t="s">
        <v>3958</v>
      </c>
      <c r="F2676" t="s">
        <v>1020</v>
      </c>
      <c r="G2676" t="s">
        <v>895</v>
      </c>
      <c r="H2676">
        <v>0.95216500000000004</v>
      </c>
      <c r="I2676">
        <v>9.7163399999999997E-2</v>
      </c>
      <c r="J2676">
        <v>1.6382600000000001E-2</v>
      </c>
      <c r="K2676" s="6">
        <v>3.4999999999999999E-9</v>
      </c>
      <c r="L2676">
        <v>37359</v>
      </c>
    </row>
    <row r="2677" spans="1:12" x14ac:dyDescent="0.2">
      <c r="A2677" t="s">
        <v>877</v>
      </c>
      <c r="B2677" t="str">
        <f>VLOOKUP(Table2[[#This Row],[Metabolite ID]],Table18[],2,FALSE)</f>
        <v>Cholesteryl esters in chylomicrons and extremely large VLDL</v>
      </c>
      <c r="C2677">
        <v>15</v>
      </c>
      <c r="D2677">
        <v>44027885</v>
      </c>
      <c r="E2677" t="s">
        <v>1050</v>
      </c>
      <c r="F2677" t="s">
        <v>895</v>
      </c>
      <c r="G2677" t="s">
        <v>894</v>
      </c>
      <c r="H2677">
        <v>0.97276700000000005</v>
      </c>
      <c r="I2677">
        <v>-0.131157</v>
      </c>
      <c r="J2677">
        <v>2.1798999999999999E-2</v>
      </c>
      <c r="K2677" s="6">
        <v>3.4999999999999999E-9</v>
      </c>
      <c r="L2677">
        <v>37359</v>
      </c>
    </row>
    <row r="2678" spans="1:12" x14ac:dyDescent="0.2">
      <c r="A2678" t="s">
        <v>756</v>
      </c>
      <c r="B2678" t="str">
        <f>VLOOKUP(Table2[[#This Row],[Metabolite ID]],Table18[],2,FALSE)</f>
        <v>Glycoprotein acetyls</v>
      </c>
      <c r="C2678">
        <v>7</v>
      </c>
      <c r="D2678">
        <v>73019074</v>
      </c>
      <c r="E2678" t="s">
        <v>3960</v>
      </c>
      <c r="F2678" t="s">
        <v>895</v>
      </c>
      <c r="G2678" t="s">
        <v>894</v>
      </c>
      <c r="H2678">
        <v>4.3864199999999999E-2</v>
      </c>
      <c r="I2678">
        <v>9.9368499999999998E-2</v>
      </c>
      <c r="J2678">
        <v>1.7178499999999999E-2</v>
      </c>
      <c r="K2678" s="6">
        <v>3.6E-9</v>
      </c>
      <c r="L2678">
        <v>37359</v>
      </c>
    </row>
    <row r="2679" spans="1:12" x14ac:dyDescent="0.2">
      <c r="A2679" t="s">
        <v>815</v>
      </c>
      <c r="B2679" t="str">
        <f>VLOOKUP(Table2[[#This Row],[Metabolite ID]],Table18[],2,FALSE)</f>
        <v>Phospholipids in medium VLDL</v>
      </c>
      <c r="C2679">
        <v>19</v>
      </c>
      <c r="D2679">
        <v>19422152</v>
      </c>
      <c r="E2679" t="s">
        <v>1065</v>
      </c>
      <c r="F2679" t="s">
        <v>1060</v>
      </c>
      <c r="G2679" t="s">
        <v>894</v>
      </c>
      <c r="H2679">
        <v>0.82859700000000003</v>
      </c>
      <c r="I2679">
        <v>5.6013500000000001E-2</v>
      </c>
      <c r="J2679">
        <v>9.2826200000000001E-3</v>
      </c>
      <c r="K2679" s="6">
        <v>3.6E-9</v>
      </c>
      <c r="L2679">
        <v>37359</v>
      </c>
    </row>
    <row r="2680" spans="1:12" x14ac:dyDescent="0.2">
      <c r="A2680" t="s">
        <v>822</v>
      </c>
      <c r="B2680" t="str">
        <f>VLOOKUP(Table2[[#This Row],[Metabolite ID]],Table18[],2,FALSE)</f>
        <v>Total triglycerides</v>
      </c>
      <c r="C2680">
        <v>6</v>
      </c>
      <c r="D2680">
        <v>161659369</v>
      </c>
      <c r="E2680" t="s">
        <v>1040</v>
      </c>
      <c r="F2680" t="s">
        <v>894</v>
      </c>
      <c r="G2680" t="s">
        <v>893</v>
      </c>
      <c r="H2680">
        <v>0.984483</v>
      </c>
      <c r="I2680">
        <v>0.174821</v>
      </c>
      <c r="J2680">
        <v>2.9764200000000001E-2</v>
      </c>
      <c r="K2680" s="6">
        <v>3.6E-9</v>
      </c>
      <c r="L2680">
        <v>37359</v>
      </c>
    </row>
    <row r="2681" spans="1:12" x14ac:dyDescent="0.2">
      <c r="A2681" t="s">
        <v>867</v>
      </c>
      <c r="B2681" t="str">
        <f>VLOOKUP(Table2[[#This Row],[Metabolite ID]],Table18[],2,FALSE)</f>
        <v>Phospholipids in very large VLDL</v>
      </c>
      <c r="C2681">
        <v>15</v>
      </c>
      <c r="D2681">
        <v>43360509</v>
      </c>
      <c r="E2681" t="s">
        <v>1049</v>
      </c>
      <c r="F2681" t="s">
        <v>1048</v>
      </c>
      <c r="G2681" t="s">
        <v>894</v>
      </c>
      <c r="H2681">
        <v>0.97171700000000005</v>
      </c>
      <c r="I2681">
        <v>-0.133047</v>
      </c>
      <c r="J2681">
        <v>2.249E-2</v>
      </c>
      <c r="K2681" s="6">
        <v>3.6E-9</v>
      </c>
      <c r="L2681">
        <v>37359</v>
      </c>
    </row>
    <row r="2682" spans="1:12" x14ac:dyDescent="0.2">
      <c r="A2682" t="s">
        <v>876</v>
      </c>
      <c r="B2682" t="str">
        <f>VLOOKUP(Table2[[#This Row],[Metabolite ID]],Table18[],2,FALSE)</f>
        <v>Cholesterol in chylomicrons and extremely large VLDL</v>
      </c>
      <c r="C2682">
        <v>6</v>
      </c>
      <c r="D2682">
        <v>160505199</v>
      </c>
      <c r="E2682" t="s">
        <v>4025</v>
      </c>
      <c r="F2682" t="s">
        <v>894</v>
      </c>
      <c r="G2682" t="s">
        <v>893</v>
      </c>
      <c r="H2682">
        <v>2.00941E-2</v>
      </c>
      <c r="I2682">
        <v>-0.16708400000000001</v>
      </c>
      <c r="J2682">
        <v>2.8324100000000001E-2</v>
      </c>
      <c r="K2682" s="6">
        <v>3.6E-9</v>
      </c>
      <c r="L2682">
        <v>37359</v>
      </c>
    </row>
    <row r="2683" spans="1:12" x14ac:dyDescent="0.2">
      <c r="A2683" t="s">
        <v>878</v>
      </c>
      <c r="B2683" t="str">
        <f>VLOOKUP(Table2[[#This Row],[Metabolite ID]],Table18[],2,FALSE)</f>
        <v>Free cholesterol in chylomicrons and extremely large VLDL</v>
      </c>
      <c r="C2683">
        <v>6</v>
      </c>
      <c r="D2683">
        <v>161006077</v>
      </c>
      <c r="E2683" t="s">
        <v>4093</v>
      </c>
      <c r="F2683" t="s">
        <v>894</v>
      </c>
      <c r="G2683" t="s">
        <v>895</v>
      </c>
      <c r="H2683">
        <v>0.96188300000000004</v>
      </c>
      <c r="I2683">
        <v>-0.108899</v>
      </c>
      <c r="J2683">
        <v>1.8277399999999999E-2</v>
      </c>
      <c r="K2683" s="6">
        <v>3.6E-9</v>
      </c>
      <c r="L2683">
        <v>37359</v>
      </c>
    </row>
    <row r="2684" spans="1:12" x14ac:dyDescent="0.2">
      <c r="A2684" t="s">
        <v>879</v>
      </c>
      <c r="B2684" t="str">
        <f>VLOOKUP(Table2[[#This Row],[Metabolite ID]],Table18[],2,FALSE)</f>
        <v>Total lipids in chylomicrons and extremely large VLDL</v>
      </c>
      <c r="C2684">
        <v>6</v>
      </c>
      <c r="D2684">
        <v>160416770</v>
      </c>
      <c r="E2684" t="s">
        <v>4005</v>
      </c>
      <c r="F2684" t="s">
        <v>893</v>
      </c>
      <c r="G2684" t="s">
        <v>892</v>
      </c>
      <c r="H2684">
        <v>0.90652900000000003</v>
      </c>
      <c r="I2684">
        <v>-7.31348E-2</v>
      </c>
      <c r="J2684">
        <v>1.2197700000000001E-2</v>
      </c>
      <c r="K2684" s="6">
        <v>3.6E-9</v>
      </c>
      <c r="L2684">
        <v>37359</v>
      </c>
    </row>
    <row r="2685" spans="1:12" x14ac:dyDescent="0.2">
      <c r="A2685" t="s">
        <v>746</v>
      </c>
      <c r="B2685" t="str">
        <f>VLOOKUP(Table2[[#This Row],[Metabolite ID]],Table18[],2,FALSE)</f>
        <v>Apolipoprotein B</v>
      </c>
      <c r="C2685">
        <v>19</v>
      </c>
      <c r="D2685">
        <v>45301179</v>
      </c>
      <c r="E2685" t="s">
        <v>4094</v>
      </c>
      <c r="F2685" t="s">
        <v>893</v>
      </c>
      <c r="G2685" t="s">
        <v>1081</v>
      </c>
      <c r="H2685">
        <v>0.855074</v>
      </c>
      <c r="I2685">
        <v>5.8973400000000002E-2</v>
      </c>
      <c r="J2685">
        <v>1.0054E-2</v>
      </c>
      <c r="K2685" s="6">
        <v>3.7E-9</v>
      </c>
      <c r="L2685">
        <v>37359</v>
      </c>
    </row>
    <row r="2686" spans="1:12" x14ac:dyDescent="0.2">
      <c r="A2686" t="s">
        <v>772</v>
      </c>
      <c r="B2686" t="str">
        <f>VLOOKUP(Table2[[#This Row],[Metabolite ID]],Table18[],2,FALSE)</f>
        <v>Triglycerides in LDL</v>
      </c>
      <c r="C2686">
        <v>7</v>
      </c>
      <c r="D2686">
        <v>1050877</v>
      </c>
      <c r="E2686" t="s">
        <v>4046</v>
      </c>
      <c r="F2686" t="s">
        <v>895</v>
      </c>
      <c r="G2686" t="s">
        <v>894</v>
      </c>
      <c r="H2686">
        <v>0.57582299999999997</v>
      </c>
      <c r="I2686">
        <v>3.9541699999999999E-2</v>
      </c>
      <c r="J2686">
        <v>7.0295899999999996E-3</v>
      </c>
      <c r="K2686" s="6">
        <v>3.7E-9</v>
      </c>
      <c r="L2686">
        <v>37359</v>
      </c>
    </row>
    <row r="2687" spans="1:12" x14ac:dyDescent="0.2">
      <c r="A2687" t="s">
        <v>843</v>
      </c>
      <c r="B2687" t="str">
        <f>VLOOKUP(Table2[[#This Row],[Metabolite ID]],Table18[],2,FALSE)</f>
        <v>Concentration of small VLDL particles</v>
      </c>
      <c r="C2687">
        <v>19</v>
      </c>
      <c r="D2687">
        <v>19380513</v>
      </c>
      <c r="E2687" t="s">
        <v>1052</v>
      </c>
      <c r="F2687" t="s">
        <v>892</v>
      </c>
      <c r="G2687" t="s">
        <v>893</v>
      </c>
      <c r="H2687">
        <v>0.985039</v>
      </c>
      <c r="I2687">
        <v>0.189141</v>
      </c>
      <c r="J2687">
        <v>3.3113999999999998E-2</v>
      </c>
      <c r="K2687" s="6">
        <v>3.7E-9</v>
      </c>
      <c r="L2687">
        <v>37359</v>
      </c>
    </row>
    <row r="2688" spans="1:12" x14ac:dyDescent="0.2">
      <c r="A2688" t="s">
        <v>855</v>
      </c>
      <c r="B2688" t="str">
        <f>VLOOKUP(Table2[[#This Row],[Metabolite ID]],Table18[],2,FALSE)</f>
        <v>Cholesterol in very large HDL</v>
      </c>
      <c r="C2688">
        <v>9</v>
      </c>
      <c r="D2688">
        <v>107563603</v>
      </c>
      <c r="E2688" t="s">
        <v>4056</v>
      </c>
      <c r="F2688" t="s">
        <v>895</v>
      </c>
      <c r="G2688" t="s">
        <v>894</v>
      </c>
      <c r="H2688">
        <v>9.8282599999999998E-2</v>
      </c>
      <c r="I2688">
        <v>-6.7522700000000005E-2</v>
      </c>
      <c r="J2688">
        <v>1.18751E-2</v>
      </c>
      <c r="K2688" s="6">
        <v>3.7E-9</v>
      </c>
      <c r="L2688">
        <v>37359</v>
      </c>
    </row>
    <row r="2689" spans="1:12" x14ac:dyDescent="0.2">
      <c r="A2689" t="s">
        <v>858</v>
      </c>
      <c r="B2689" t="str">
        <f>VLOOKUP(Table2[[#This Row],[Metabolite ID]],Table18[],2,FALSE)</f>
        <v>Total lipids in very large HDL</v>
      </c>
      <c r="C2689">
        <v>1</v>
      </c>
      <c r="D2689">
        <v>230307222</v>
      </c>
      <c r="E2689" t="s">
        <v>987</v>
      </c>
      <c r="F2689" t="s">
        <v>895</v>
      </c>
      <c r="G2689" t="s">
        <v>893</v>
      </c>
      <c r="H2689">
        <v>0.293713</v>
      </c>
      <c r="I2689">
        <v>-4.4547400000000001E-2</v>
      </c>
      <c r="J2689">
        <v>7.7096400000000002E-3</v>
      </c>
      <c r="K2689" s="6">
        <v>3.7E-9</v>
      </c>
      <c r="L2689">
        <v>37359</v>
      </c>
    </row>
    <row r="2690" spans="1:12" x14ac:dyDescent="0.2">
      <c r="A2690" t="s">
        <v>772</v>
      </c>
      <c r="B2690" t="str">
        <f>VLOOKUP(Table2[[#This Row],[Metabolite ID]],Table18[],2,FALSE)</f>
        <v>Triglycerides in LDL</v>
      </c>
      <c r="C2690">
        <v>7</v>
      </c>
      <c r="D2690">
        <v>73019074</v>
      </c>
      <c r="E2690" t="s">
        <v>3960</v>
      </c>
      <c r="F2690" t="s">
        <v>895</v>
      </c>
      <c r="G2690" t="s">
        <v>894</v>
      </c>
      <c r="H2690">
        <v>4.3807600000000002E-2</v>
      </c>
      <c r="I2690">
        <v>9.9234299999999998E-2</v>
      </c>
      <c r="J2690">
        <v>1.7161300000000001E-2</v>
      </c>
      <c r="K2690" s="6">
        <v>3.8000000000000001E-9</v>
      </c>
      <c r="L2690">
        <v>37359</v>
      </c>
    </row>
    <row r="2691" spans="1:12" x14ac:dyDescent="0.2">
      <c r="A2691" t="s">
        <v>776</v>
      </c>
      <c r="B2691" t="str">
        <f>VLOOKUP(Table2[[#This Row],[Metabolite ID]],Table18[],2,FALSE)</f>
        <v>Free cholesterol in large HDL</v>
      </c>
      <c r="C2691">
        <v>1</v>
      </c>
      <c r="D2691">
        <v>39683175</v>
      </c>
      <c r="E2691" t="s">
        <v>4060</v>
      </c>
      <c r="F2691" t="s">
        <v>893</v>
      </c>
      <c r="G2691" t="s">
        <v>894</v>
      </c>
      <c r="H2691">
        <v>0.31626599999999999</v>
      </c>
      <c r="I2691">
        <v>-4.2638099999999998E-2</v>
      </c>
      <c r="J2691">
        <v>7.5142899999999999E-3</v>
      </c>
      <c r="K2691" s="6">
        <v>3.8000000000000001E-9</v>
      </c>
      <c r="L2691">
        <v>37359</v>
      </c>
    </row>
    <row r="2692" spans="1:12" x14ac:dyDescent="0.2">
      <c r="A2692" t="s">
        <v>790</v>
      </c>
      <c r="B2692" t="str">
        <f>VLOOKUP(Table2[[#This Row],[Metabolite ID]],Table18[],2,FALSE)</f>
        <v>Free cholesterol in large VLDL</v>
      </c>
      <c r="C2692">
        <v>5</v>
      </c>
      <c r="D2692">
        <v>55861894</v>
      </c>
      <c r="E2692" t="s">
        <v>1028</v>
      </c>
      <c r="F2692" t="s">
        <v>893</v>
      </c>
      <c r="G2692" t="s">
        <v>892</v>
      </c>
      <c r="H2692">
        <v>0.80089999999999995</v>
      </c>
      <c r="I2692">
        <v>-5.2429999999999997E-2</v>
      </c>
      <c r="J2692">
        <v>8.8669899999999999E-3</v>
      </c>
      <c r="K2692" s="6">
        <v>3.8000000000000001E-9</v>
      </c>
      <c r="L2692">
        <v>37359</v>
      </c>
    </row>
    <row r="2693" spans="1:12" x14ac:dyDescent="0.2">
      <c r="A2693" t="s">
        <v>818</v>
      </c>
      <c r="B2693" t="str">
        <f>VLOOKUP(Table2[[#This Row],[Metabolite ID]],Table18[],2,FALSE)</f>
        <v>Phenylalanine</v>
      </c>
      <c r="C2693">
        <v>1</v>
      </c>
      <c r="D2693">
        <v>154434850</v>
      </c>
      <c r="E2693" t="s">
        <v>4095</v>
      </c>
      <c r="F2693" t="s">
        <v>894</v>
      </c>
      <c r="G2693" t="s">
        <v>992</v>
      </c>
      <c r="H2693">
        <v>0.47615299999999999</v>
      </c>
      <c r="I2693">
        <v>4.4396100000000001E-2</v>
      </c>
      <c r="J2693">
        <v>7.4557499999999997E-3</v>
      </c>
      <c r="K2693" s="6">
        <v>3.8000000000000001E-9</v>
      </c>
      <c r="L2693">
        <v>37359</v>
      </c>
    </row>
    <row r="2694" spans="1:12" x14ac:dyDescent="0.2">
      <c r="A2694" t="s">
        <v>839</v>
      </c>
      <c r="B2694" t="str">
        <f>VLOOKUP(Table2[[#This Row],[Metabolite ID]],Table18[],2,FALSE)</f>
        <v>Cholesterol in small VLDL</v>
      </c>
      <c r="C2694">
        <v>8</v>
      </c>
      <c r="D2694">
        <v>19813529</v>
      </c>
      <c r="E2694" t="s">
        <v>994</v>
      </c>
      <c r="F2694" t="s">
        <v>892</v>
      </c>
      <c r="G2694" t="s">
        <v>893</v>
      </c>
      <c r="H2694">
        <v>0.98156299999999996</v>
      </c>
      <c r="I2694">
        <v>-0.15509000000000001</v>
      </c>
      <c r="J2694">
        <v>2.6252999999999999E-2</v>
      </c>
      <c r="K2694" s="6">
        <v>3.8000000000000001E-9</v>
      </c>
      <c r="L2694">
        <v>37359</v>
      </c>
    </row>
    <row r="2695" spans="1:12" x14ac:dyDescent="0.2">
      <c r="A2695" t="s">
        <v>846</v>
      </c>
      <c r="B2695" t="str">
        <f>VLOOKUP(Table2[[#This Row],[Metabolite ID]],Table18[],2,FALSE)</f>
        <v>Total cholines</v>
      </c>
      <c r="C2695">
        <v>4</v>
      </c>
      <c r="D2695">
        <v>69375736</v>
      </c>
      <c r="E2695" t="s">
        <v>4096</v>
      </c>
      <c r="F2695" t="s">
        <v>892</v>
      </c>
      <c r="G2695" t="s">
        <v>895</v>
      </c>
      <c r="H2695">
        <v>0.60114299999999998</v>
      </c>
      <c r="I2695">
        <v>-4.8062599999999997E-2</v>
      </c>
      <c r="J2695">
        <v>8.2833799999999999E-3</v>
      </c>
      <c r="K2695" s="6">
        <v>3.8000000000000001E-9</v>
      </c>
      <c r="L2695">
        <v>37359</v>
      </c>
    </row>
    <row r="2696" spans="1:12" x14ac:dyDescent="0.2">
      <c r="A2696" t="s">
        <v>759</v>
      </c>
      <c r="B2696" t="str">
        <f>VLOOKUP(Table2[[#This Row],[Metabolite ID]],Table18[],2,FALSE)</f>
        <v>Triglycerides in HDL</v>
      </c>
      <c r="C2696">
        <v>7</v>
      </c>
      <c r="D2696">
        <v>55884326</v>
      </c>
      <c r="E2696" t="s">
        <v>4097</v>
      </c>
      <c r="F2696" t="s">
        <v>894</v>
      </c>
      <c r="G2696" t="s">
        <v>895</v>
      </c>
      <c r="H2696">
        <v>0.80050100000000002</v>
      </c>
      <c r="I2696">
        <v>5.0244700000000003E-2</v>
      </c>
      <c r="J2696">
        <v>8.8557900000000005E-3</v>
      </c>
      <c r="K2696" s="6">
        <v>3.9000000000000002E-9</v>
      </c>
      <c r="L2696">
        <v>37359</v>
      </c>
    </row>
    <row r="2697" spans="1:12" x14ac:dyDescent="0.2">
      <c r="A2697" t="s">
        <v>822</v>
      </c>
      <c r="B2697" t="str">
        <f>VLOOKUP(Table2[[#This Row],[Metabolite ID]],Table18[],2,FALSE)</f>
        <v>Total triglycerides</v>
      </c>
      <c r="C2697">
        <v>4</v>
      </c>
      <c r="D2697">
        <v>87990334</v>
      </c>
      <c r="E2697" t="s">
        <v>4053</v>
      </c>
      <c r="F2697" t="s">
        <v>893</v>
      </c>
      <c r="G2697" t="s">
        <v>895</v>
      </c>
      <c r="H2697">
        <v>0.62311399999999995</v>
      </c>
      <c r="I2697">
        <v>4.3278299999999999E-2</v>
      </c>
      <c r="J2697">
        <v>7.2734599999999998E-3</v>
      </c>
      <c r="K2697" s="6">
        <v>3.9000000000000002E-9</v>
      </c>
      <c r="L2697">
        <v>37359</v>
      </c>
    </row>
    <row r="2698" spans="1:12" x14ac:dyDescent="0.2">
      <c r="A2698" t="s">
        <v>876</v>
      </c>
      <c r="B2698" t="str">
        <f>VLOOKUP(Table2[[#This Row],[Metabolite ID]],Table18[],2,FALSE)</f>
        <v>Cholesterol in chylomicrons and extremely large VLDL</v>
      </c>
      <c r="C2698">
        <v>6</v>
      </c>
      <c r="D2698">
        <v>160770220</v>
      </c>
      <c r="E2698" t="s">
        <v>4014</v>
      </c>
      <c r="F2698" t="s">
        <v>893</v>
      </c>
      <c r="G2698" t="s">
        <v>892</v>
      </c>
      <c r="H2698">
        <v>0.92614099999999999</v>
      </c>
      <c r="I2698">
        <v>-8.5678000000000004E-2</v>
      </c>
      <c r="J2698">
        <v>1.4053899999999999E-2</v>
      </c>
      <c r="K2698" s="6">
        <v>3.9000000000000002E-9</v>
      </c>
      <c r="L2698">
        <v>37359</v>
      </c>
    </row>
    <row r="2699" spans="1:12" x14ac:dyDescent="0.2">
      <c r="A2699" t="s">
        <v>880</v>
      </c>
      <c r="B2699" t="str">
        <f>VLOOKUP(Table2[[#This Row],[Metabolite ID]],Table18[],2,FALSE)</f>
        <v>Concentration of chylomicrons and extremely large VLDL particles</v>
      </c>
      <c r="C2699">
        <v>6</v>
      </c>
      <c r="D2699">
        <v>160416770</v>
      </c>
      <c r="E2699" t="s">
        <v>4005</v>
      </c>
      <c r="F2699" t="s">
        <v>893</v>
      </c>
      <c r="G2699" t="s">
        <v>892</v>
      </c>
      <c r="H2699">
        <v>0.90652900000000003</v>
      </c>
      <c r="I2699">
        <v>-7.2969900000000004E-2</v>
      </c>
      <c r="J2699">
        <v>1.21978E-2</v>
      </c>
      <c r="K2699" s="6">
        <v>3.9000000000000002E-9</v>
      </c>
      <c r="L2699">
        <v>37359</v>
      </c>
    </row>
    <row r="2700" spans="1:12" x14ac:dyDescent="0.2">
      <c r="A2700" t="s">
        <v>767</v>
      </c>
      <c r="B2700" t="str">
        <f>VLOOKUP(Table2[[#This Row],[Metabolite ID]],Table18[],2,FALSE)</f>
        <v>Triglycerides in IDL</v>
      </c>
      <c r="C2700">
        <v>2</v>
      </c>
      <c r="D2700">
        <v>21546793</v>
      </c>
      <c r="E2700" t="s">
        <v>4098</v>
      </c>
      <c r="F2700" t="s">
        <v>893</v>
      </c>
      <c r="G2700" t="s">
        <v>892</v>
      </c>
      <c r="H2700">
        <v>0.98576600000000003</v>
      </c>
      <c r="I2700">
        <v>0.19553200000000001</v>
      </c>
      <c r="J2700">
        <v>3.2936399999999998E-2</v>
      </c>
      <c r="K2700" s="6">
        <v>4.0000000000000002E-9</v>
      </c>
      <c r="L2700">
        <v>37359</v>
      </c>
    </row>
    <row r="2701" spans="1:12" x14ac:dyDescent="0.2">
      <c r="A2701" t="s">
        <v>777</v>
      </c>
      <c r="B2701" t="str">
        <f>VLOOKUP(Table2[[#This Row],[Metabolite ID]],Table18[],2,FALSE)</f>
        <v>Total lipids in large HDL</v>
      </c>
      <c r="C2701">
        <v>2</v>
      </c>
      <c r="D2701">
        <v>165513091</v>
      </c>
      <c r="E2701" t="s">
        <v>989</v>
      </c>
      <c r="F2701" t="s">
        <v>895</v>
      </c>
      <c r="G2701" t="s">
        <v>894</v>
      </c>
      <c r="H2701">
        <v>0.595777</v>
      </c>
      <c r="I2701">
        <v>-4.2343899999999997E-2</v>
      </c>
      <c r="J2701">
        <v>7.1032400000000002E-3</v>
      </c>
      <c r="K2701" s="6">
        <v>4.0000000000000002E-9</v>
      </c>
      <c r="L2701">
        <v>37359</v>
      </c>
    </row>
    <row r="2702" spans="1:12" x14ac:dyDescent="0.2">
      <c r="A2702" t="s">
        <v>777</v>
      </c>
      <c r="B2702" t="str">
        <f>VLOOKUP(Table2[[#This Row],[Metabolite ID]],Table18[],2,FALSE)</f>
        <v>Total lipids in large HDL</v>
      </c>
      <c r="C2702">
        <v>18</v>
      </c>
      <c r="D2702">
        <v>47029576</v>
      </c>
      <c r="E2702" t="s">
        <v>4087</v>
      </c>
      <c r="F2702" t="s">
        <v>892</v>
      </c>
      <c r="G2702" t="s">
        <v>893</v>
      </c>
      <c r="H2702">
        <v>0.58484499999999995</v>
      </c>
      <c r="I2702">
        <v>-3.9293000000000002E-2</v>
      </c>
      <c r="J2702">
        <v>7.0958699999999998E-3</v>
      </c>
      <c r="K2702" s="6">
        <v>4.0000000000000002E-9</v>
      </c>
      <c r="L2702">
        <v>37359</v>
      </c>
    </row>
    <row r="2703" spans="1:12" x14ac:dyDescent="0.2">
      <c r="A2703" t="s">
        <v>811</v>
      </c>
      <c r="B2703" t="str">
        <f>VLOOKUP(Table2[[#This Row],[Metabolite ID]],Table18[],2,FALSE)</f>
        <v>Cholesteryl esters in medium VLDL</v>
      </c>
      <c r="C2703">
        <v>2</v>
      </c>
      <c r="D2703">
        <v>20371380</v>
      </c>
      <c r="E2703" t="s">
        <v>4099</v>
      </c>
      <c r="F2703" t="s">
        <v>893</v>
      </c>
      <c r="G2703" t="s">
        <v>892</v>
      </c>
      <c r="H2703">
        <v>0.55500300000000002</v>
      </c>
      <c r="I2703">
        <v>4.1022700000000002E-2</v>
      </c>
      <c r="J2703">
        <v>7.04033E-3</v>
      </c>
      <c r="K2703" s="6">
        <v>4.0000000000000002E-9</v>
      </c>
      <c r="L2703">
        <v>37359</v>
      </c>
    </row>
    <row r="2704" spans="1:12" x14ac:dyDescent="0.2">
      <c r="A2704" t="s">
        <v>855</v>
      </c>
      <c r="B2704" t="str">
        <f>VLOOKUP(Table2[[#This Row],[Metabolite ID]],Table18[],2,FALSE)</f>
        <v>Cholesterol in very large HDL</v>
      </c>
      <c r="C2704">
        <v>11</v>
      </c>
      <c r="D2704">
        <v>117042408</v>
      </c>
      <c r="E2704" t="s">
        <v>3995</v>
      </c>
      <c r="F2704" t="s">
        <v>894</v>
      </c>
      <c r="G2704" t="s">
        <v>895</v>
      </c>
      <c r="H2704">
        <v>0.98809800000000003</v>
      </c>
      <c r="I2704">
        <v>-0.19844800000000001</v>
      </c>
      <c r="J2704">
        <v>3.2714500000000001E-2</v>
      </c>
      <c r="K2704" s="6">
        <v>4.0000000000000002E-9</v>
      </c>
      <c r="L2704">
        <v>37359</v>
      </c>
    </row>
    <row r="2705" spans="1:12" x14ac:dyDescent="0.2">
      <c r="A2705" t="s">
        <v>875</v>
      </c>
      <c r="B2705" t="str">
        <f>VLOOKUP(Table2[[#This Row],[Metabolite ID]],Table18[],2,FALSE)</f>
        <v>Triglycerides in very small VLDL</v>
      </c>
      <c r="C2705">
        <v>20</v>
      </c>
      <c r="D2705">
        <v>39165692</v>
      </c>
      <c r="E2705" t="s">
        <v>1097</v>
      </c>
      <c r="F2705" t="s">
        <v>893</v>
      </c>
      <c r="G2705" t="s">
        <v>892</v>
      </c>
      <c r="H2705">
        <v>0.96575100000000003</v>
      </c>
      <c r="I2705">
        <v>-0.11702899999999999</v>
      </c>
      <c r="J2705">
        <v>1.9742099999999999E-2</v>
      </c>
      <c r="K2705" s="6">
        <v>4.0000000000000002E-9</v>
      </c>
      <c r="L2705">
        <v>37359</v>
      </c>
    </row>
    <row r="2706" spans="1:12" x14ac:dyDescent="0.2">
      <c r="A2706" t="s">
        <v>878</v>
      </c>
      <c r="B2706" t="str">
        <f>VLOOKUP(Table2[[#This Row],[Metabolite ID]],Table18[],2,FALSE)</f>
        <v>Free cholesterol in chylomicrons and extremely large VLDL</v>
      </c>
      <c r="C2706">
        <v>6</v>
      </c>
      <c r="D2706">
        <v>160505199</v>
      </c>
      <c r="E2706" t="s">
        <v>4025</v>
      </c>
      <c r="F2706" t="s">
        <v>894</v>
      </c>
      <c r="G2706" t="s">
        <v>893</v>
      </c>
      <c r="H2706">
        <v>2.00941E-2</v>
      </c>
      <c r="I2706">
        <v>-0.166962</v>
      </c>
      <c r="J2706">
        <v>2.8327100000000001E-2</v>
      </c>
      <c r="K2706" s="6">
        <v>4.0000000000000002E-9</v>
      </c>
      <c r="L2706">
        <v>37359</v>
      </c>
    </row>
    <row r="2707" spans="1:12" x14ac:dyDescent="0.2">
      <c r="A2707" t="s">
        <v>773</v>
      </c>
      <c r="B2707" t="str">
        <f>VLOOKUP(Table2[[#This Row],[Metabolite ID]],Table18[],2,FALSE)</f>
        <v>Leucine</v>
      </c>
      <c r="C2707">
        <v>4</v>
      </c>
      <c r="D2707">
        <v>89203670</v>
      </c>
      <c r="E2707" t="s">
        <v>4100</v>
      </c>
      <c r="F2707" t="s">
        <v>892</v>
      </c>
      <c r="G2707" t="s">
        <v>893</v>
      </c>
      <c r="H2707">
        <v>0.59918700000000003</v>
      </c>
      <c r="I2707">
        <v>-4.1945200000000002E-2</v>
      </c>
      <c r="J2707">
        <v>7.1502099999999997E-3</v>
      </c>
      <c r="K2707" s="6">
        <v>4.1000000000000003E-9</v>
      </c>
      <c r="L2707">
        <v>37359</v>
      </c>
    </row>
    <row r="2708" spans="1:12" x14ac:dyDescent="0.2">
      <c r="A2708" t="s">
        <v>787</v>
      </c>
      <c r="B2708" t="str">
        <f>VLOOKUP(Table2[[#This Row],[Metabolite ID]],Table18[],2,FALSE)</f>
        <v>Triglycerides in large LDL</v>
      </c>
      <c r="C2708">
        <v>7</v>
      </c>
      <c r="D2708">
        <v>73019074</v>
      </c>
      <c r="E2708" t="s">
        <v>3960</v>
      </c>
      <c r="F2708" t="s">
        <v>895</v>
      </c>
      <c r="G2708" t="s">
        <v>894</v>
      </c>
      <c r="H2708">
        <v>4.3807600000000002E-2</v>
      </c>
      <c r="I2708">
        <v>9.9612999999999993E-2</v>
      </c>
      <c r="J2708">
        <v>1.7160100000000001E-2</v>
      </c>
      <c r="K2708" s="6">
        <v>4.1000000000000003E-9</v>
      </c>
      <c r="L2708">
        <v>37359</v>
      </c>
    </row>
    <row r="2709" spans="1:12" x14ac:dyDescent="0.2">
      <c r="A2709" t="s">
        <v>793</v>
      </c>
      <c r="B2709" t="str">
        <f>VLOOKUP(Table2[[#This Row],[Metabolite ID]],Table18[],2,FALSE)</f>
        <v>Phospholipids in large VLDL</v>
      </c>
      <c r="C2709">
        <v>19</v>
      </c>
      <c r="D2709">
        <v>19380513</v>
      </c>
      <c r="E2709" t="s">
        <v>1052</v>
      </c>
      <c r="F2709" t="s">
        <v>892</v>
      </c>
      <c r="G2709" t="s">
        <v>893</v>
      </c>
      <c r="H2709">
        <v>0.98503700000000005</v>
      </c>
      <c r="I2709">
        <v>0.19010299999999999</v>
      </c>
      <c r="J2709">
        <v>3.3178300000000001E-2</v>
      </c>
      <c r="K2709" s="6">
        <v>4.1000000000000003E-9</v>
      </c>
      <c r="L2709">
        <v>37359</v>
      </c>
    </row>
    <row r="2710" spans="1:12" x14ac:dyDescent="0.2">
      <c r="A2710" t="s">
        <v>809</v>
      </c>
      <c r="B2710" t="str">
        <f>VLOOKUP(Table2[[#This Row],[Metabolite ID]],Table18[],2,FALSE)</f>
        <v>Monounsaturated fatty acids</v>
      </c>
      <c r="C2710">
        <v>7</v>
      </c>
      <c r="D2710">
        <v>21595655</v>
      </c>
      <c r="E2710" t="s">
        <v>4101</v>
      </c>
      <c r="F2710" t="s">
        <v>894</v>
      </c>
      <c r="G2710" t="s">
        <v>895</v>
      </c>
      <c r="H2710">
        <v>0.83153600000000005</v>
      </c>
      <c r="I2710">
        <v>-5.5239099999999999E-2</v>
      </c>
      <c r="J2710">
        <v>9.4342999999999996E-3</v>
      </c>
      <c r="K2710" s="6">
        <v>4.1000000000000003E-9</v>
      </c>
      <c r="L2710">
        <v>37359</v>
      </c>
    </row>
    <row r="2711" spans="1:12" x14ac:dyDescent="0.2">
      <c r="A2711" t="s">
        <v>839</v>
      </c>
      <c r="B2711" t="str">
        <f>VLOOKUP(Table2[[#This Row],[Metabolite ID]],Table18[],2,FALSE)</f>
        <v>Cholesterol in small VLDL</v>
      </c>
      <c r="C2711">
        <v>5</v>
      </c>
      <c r="D2711">
        <v>156399950</v>
      </c>
      <c r="E2711" t="s">
        <v>1029</v>
      </c>
      <c r="F2711" t="s">
        <v>892</v>
      </c>
      <c r="G2711" t="s">
        <v>893</v>
      </c>
      <c r="H2711">
        <v>0.36327300000000001</v>
      </c>
      <c r="I2711">
        <v>-4.2684300000000001E-2</v>
      </c>
      <c r="J2711">
        <v>7.2804899999999997E-3</v>
      </c>
      <c r="K2711" s="6">
        <v>4.1000000000000003E-9</v>
      </c>
      <c r="L2711">
        <v>37359</v>
      </c>
    </row>
    <row r="2712" spans="1:12" x14ac:dyDescent="0.2">
      <c r="A2712" t="s">
        <v>843</v>
      </c>
      <c r="B2712" t="str">
        <f>VLOOKUP(Table2[[#This Row],[Metabolite ID]],Table18[],2,FALSE)</f>
        <v>Concentration of small VLDL particles</v>
      </c>
      <c r="C2712">
        <v>20</v>
      </c>
      <c r="D2712">
        <v>44545460</v>
      </c>
      <c r="E2712" t="s">
        <v>1089</v>
      </c>
      <c r="F2712" t="s">
        <v>893</v>
      </c>
      <c r="G2712" t="s">
        <v>892</v>
      </c>
      <c r="H2712">
        <v>0.24645500000000001</v>
      </c>
      <c r="I2712">
        <v>4.6113399999999999E-2</v>
      </c>
      <c r="J2712">
        <v>8.0781299999999993E-3</v>
      </c>
      <c r="K2712" s="6">
        <v>4.1000000000000003E-9</v>
      </c>
      <c r="L2712">
        <v>37359</v>
      </c>
    </row>
    <row r="2713" spans="1:12" x14ac:dyDescent="0.2">
      <c r="A2713" t="s">
        <v>857</v>
      </c>
      <c r="B2713" t="str">
        <f>VLOOKUP(Table2[[#This Row],[Metabolite ID]],Table18[],2,FALSE)</f>
        <v>Free cholesterol in very large HDL</v>
      </c>
      <c r="C2713">
        <v>1</v>
      </c>
      <c r="D2713">
        <v>161670827</v>
      </c>
      <c r="E2713" t="s">
        <v>4015</v>
      </c>
      <c r="F2713" t="s">
        <v>894</v>
      </c>
      <c r="G2713" t="s">
        <v>895</v>
      </c>
      <c r="H2713">
        <v>0.89680300000000002</v>
      </c>
      <c r="I2713">
        <v>-6.7216899999999996E-2</v>
      </c>
      <c r="J2713">
        <v>1.14681E-2</v>
      </c>
      <c r="K2713" s="6">
        <v>4.1000000000000003E-9</v>
      </c>
      <c r="L2713">
        <v>37359</v>
      </c>
    </row>
    <row r="2714" spans="1:12" x14ac:dyDescent="0.2">
      <c r="A2714" t="s">
        <v>878</v>
      </c>
      <c r="B2714" t="str">
        <f>VLOOKUP(Table2[[#This Row],[Metabolite ID]],Table18[],2,FALSE)</f>
        <v>Free cholesterol in chylomicrons and extremely large VLDL</v>
      </c>
      <c r="C2714">
        <v>16</v>
      </c>
      <c r="D2714">
        <v>56991363</v>
      </c>
      <c r="E2714" t="s">
        <v>960</v>
      </c>
      <c r="F2714" t="s">
        <v>894</v>
      </c>
      <c r="G2714" t="s">
        <v>895</v>
      </c>
      <c r="H2714">
        <v>0.68096800000000002</v>
      </c>
      <c r="I2714">
        <v>4.3466600000000001E-2</v>
      </c>
      <c r="J2714">
        <v>7.4846599999999998E-3</v>
      </c>
      <c r="K2714" s="6">
        <v>4.1000000000000003E-9</v>
      </c>
      <c r="L2714">
        <v>37359</v>
      </c>
    </row>
    <row r="2715" spans="1:12" x14ac:dyDescent="0.2">
      <c r="A2715" t="s">
        <v>746</v>
      </c>
      <c r="B2715" t="str">
        <f>VLOOKUP(Table2[[#This Row],[Metabolite ID]],Table18[],2,FALSE)</f>
        <v>Apolipoprotein B</v>
      </c>
      <c r="C2715">
        <v>9</v>
      </c>
      <c r="D2715">
        <v>107665739</v>
      </c>
      <c r="E2715" t="s">
        <v>3951</v>
      </c>
      <c r="F2715" t="s">
        <v>893</v>
      </c>
      <c r="G2715" t="s">
        <v>892</v>
      </c>
      <c r="H2715">
        <v>0.74949600000000005</v>
      </c>
      <c r="I2715">
        <v>4.6184999999999997E-2</v>
      </c>
      <c r="J2715">
        <v>8.1222399999999993E-3</v>
      </c>
      <c r="K2715" s="6">
        <v>4.2000000000000004E-9</v>
      </c>
      <c r="L2715">
        <v>37359</v>
      </c>
    </row>
    <row r="2716" spans="1:12" x14ac:dyDescent="0.2">
      <c r="A2716" t="s">
        <v>797</v>
      </c>
      <c r="B2716" t="str">
        <f>VLOOKUP(Table2[[#This Row],[Metabolite ID]],Table18[],2,FALSE)</f>
        <v>Free cholesterol in medium HDL</v>
      </c>
      <c r="C2716">
        <v>1</v>
      </c>
      <c r="D2716">
        <v>220970499</v>
      </c>
      <c r="E2716" t="s">
        <v>4072</v>
      </c>
      <c r="F2716" t="s">
        <v>892</v>
      </c>
      <c r="G2716" t="s">
        <v>893</v>
      </c>
      <c r="H2716">
        <v>0.31359100000000001</v>
      </c>
      <c r="I2716">
        <v>-4.3522999999999999E-2</v>
      </c>
      <c r="J2716">
        <v>7.5442800000000004E-3</v>
      </c>
      <c r="K2716" s="6">
        <v>4.2000000000000004E-9</v>
      </c>
      <c r="L2716">
        <v>37359</v>
      </c>
    </row>
    <row r="2717" spans="1:12" x14ac:dyDescent="0.2">
      <c r="A2717" t="s">
        <v>822</v>
      </c>
      <c r="B2717" t="str">
        <f>VLOOKUP(Table2[[#This Row],[Metabolite ID]],Table18[],2,FALSE)</f>
        <v>Total triglycerides</v>
      </c>
      <c r="C2717">
        <v>10</v>
      </c>
      <c r="D2717">
        <v>94839724</v>
      </c>
      <c r="E2717" t="s">
        <v>1079</v>
      </c>
      <c r="F2717" t="s">
        <v>893</v>
      </c>
      <c r="G2717" t="s">
        <v>895</v>
      </c>
      <c r="H2717">
        <v>0.54889200000000005</v>
      </c>
      <c r="I2717">
        <v>3.9599500000000003E-2</v>
      </c>
      <c r="J2717">
        <v>7.04311E-3</v>
      </c>
      <c r="K2717" s="6">
        <v>4.2000000000000004E-9</v>
      </c>
      <c r="L2717">
        <v>37359</v>
      </c>
    </row>
    <row r="2718" spans="1:12" x14ac:dyDescent="0.2">
      <c r="A2718" t="s">
        <v>798</v>
      </c>
      <c r="B2718" t="str">
        <f>VLOOKUP(Table2[[#This Row],[Metabolite ID]],Table18[],2,FALSE)</f>
        <v>Total lipids in medium HDL</v>
      </c>
      <c r="C2718">
        <v>1</v>
      </c>
      <c r="D2718">
        <v>220970499</v>
      </c>
      <c r="E2718" t="s">
        <v>4072</v>
      </c>
      <c r="F2718" t="s">
        <v>892</v>
      </c>
      <c r="G2718" t="s">
        <v>893</v>
      </c>
      <c r="H2718">
        <v>0.31359100000000001</v>
      </c>
      <c r="I2718">
        <v>-4.3580599999999997E-2</v>
      </c>
      <c r="J2718">
        <v>7.5454399999999996E-3</v>
      </c>
      <c r="K2718" s="6">
        <v>4.2999999999999996E-9</v>
      </c>
      <c r="L2718">
        <v>37359</v>
      </c>
    </row>
    <row r="2719" spans="1:12" x14ac:dyDescent="0.2">
      <c r="A2719" t="s">
        <v>843</v>
      </c>
      <c r="B2719" t="str">
        <f>VLOOKUP(Table2[[#This Row],[Metabolite ID]],Table18[],2,FALSE)</f>
        <v>Concentration of small VLDL particles</v>
      </c>
      <c r="C2719">
        <v>8</v>
      </c>
      <c r="D2719">
        <v>19834840</v>
      </c>
      <c r="E2719" t="s">
        <v>1078</v>
      </c>
      <c r="F2719" t="s">
        <v>895</v>
      </c>
      <c r="G2719" t="s">
        <v>1020</v>
      </c>
      <c r="H2719">
        <v>0.80940000000000001</v>
      </c>
      <c r="I2719">
        <v>5.2038000000000001E-2</v>
      </c>
      <c r="J2719">
        <v>8.8706600000000007E-3</v>
      </c>
      <c r="K2719" s="6">
        <v>4.2999999999999996E-9</v>
      </c>
      <c r="L2719">
        <v>37359</v>
      </c>
    </row>
    <row r="2720" spans="1:12" x14ac:dyDescent="0.2">
      <c r="A2720" t="s">
        <v>881</v>
      </c>
      <c r="B2720" t="str">
        <f>VLOOKUP(Table2[[#This Row],[Metabolite ID]],Table18[],2,FALSE)</f>
        <v>Phospholipids in chylomicrons and extremely large VLDL</v>
      </c>
      <c r="C2720">
        <v>15</v>
      </c>
      <c r="D2720">
        <v>43360509</v>
      </c>
      <c r="E2720" t="s">
        <v>1049</v>
      </c>
      <c r="F2720" t="s">
        <v>1048</v>
      </c>
      <c r="G2720" t="s">
        <v>894</v>
      </c>
      <c r="H2720">
        <v>0.97171700000000005</v>
      </c>
      <c r="I2720">
        <v>-0.13251499999999999</v>
      </c>
      <c r="J2720">
        <v>2.24935E-2</v>
      </c>
      <c r="K2720" s="6">
        <v>4.2999999999999996E-9</v>
      </c>
      <c r="L2720">
        <v>37359</v>
      </c>
    </row>
    <row r="2721" spans="1:12" x14ac:dyDescent="0.2">
      <c r="A2721" t="s">
        <v>759</v>
      </c>
      <c r="B2721" t="str">
        <f>VLOOKUP(Table2[[#This Row],[Metabolite ID]],Table18[],2,FALSE)</f>
        <v>Triglycerides in HDL</v>
      </c>
      <c r="C2721">
        <v>8</v>
      </c>
      <c r="D2721">
        <v>18260355</v>
      </c>
      <c r="E2721" t="s">
        <v>4102</v>
      </c>
      <c r="F2721" t="s">
        <v>894</v>
      </c>
      <c r="G2721" t="s">
        <v>895</v>
      </c>
      <c r="H2721">
        <v>0.28020899999999999</v>
      </c>
      <c r="I2721">
        <v>4.3090099999999999E-2</v>
      </c>
      <c r="J2721">
        <v>7.8129800000000006E-3</v>
      </c>
      <c r="K2721" s="6">
        <v>4.3999999999999997E-9</v>
      </c>
      <c r="L2721">
        <v>37359</v>
      </c>
    </row>
    <row r="2722" spans="1:12" x14ac:dyDescent="0.2">
      <c r="A2722" t="s">
        <v>791</v>
      </c>
      <c r="B2722" t="str">
        <f>VLOOKUP(Table2[[#This Row],[Metabolite ID]],Table18[],2,FALSE)</f>
        <v>Total lipids in large VLDL</v>
      </c>
      <c r="C2722">
        <v>19</v>
      </c>
      <c r="D2722">
        <v>19380513</v>
      </c>
      <c r="E2722" t="s">
        <v>1052</v>
      </c>
      <c r="F2722" t="s">
        <v>892</v>
      </c>
      <c r="G2722" t="s">
        <v>893</v>
      </c>
      <c r="H2722">
        <v>0.98503799999999997</v>
      </c>
      <c r="I2722">
        <v>0.18823200000000001</v>
      </c>
      <c r="J2722">
        <v>3.3181700000000001E-2</v>
      </c>
      <c r="K2722" s="6">
        <v>4.3999999999999997E-9</v>
      </c>
      <c r="L2722">
        <v>37359</v>
      </c>
    </row>
    <row r="2723" spans="1:12" x14ac:dyDescent="0.2">
      <c r="A2723" t="s">
        <v>800</v>
      </c>
      <c r="B2723" t="str">
        <f>VLOOKUP(Table2[[#This Row],[Metabolite ID]],Table18[],2,FALSE)</f>
        <v>Phospholipids in medium HDL</v>
      </c>
      <c r="C2723">
        <v>1</v>
      </c>
      <c r="D2723">
        <v>161194641</v>
      </c>
      <c r="E2723" t="s">
        <v>978</v>
      </c>
      <c r="F2723" t="s">
        <v>892</v>
      </c>
      <c r="G2723" t="s">
        <v>893</v>
      </c>
      <c r="H2723">
        <v>0.38214599999999999</v>
      </c>
      <c r="I2723">
        <v>-4.3511500000000002E-2</v>
      </c>
      <c r="J2723">
        <v>7.2850299999999996E-3</v>
      </c>
      <c r="K2723" s="6">
        <v>4.3999999999999997E-9</v>
      </c>
      <c r="L2723">
        <v>37359</v>
      </c>
    </row>
    <row r="2724" spans="1:12" x14ac:dyDescent="0.2">
      <c r="A2724" t="s">
        <v>881</v>
      </c>
      <c r="B2724" t="str">
        <f>VLOOKUP(Table2[[#This Row],[Metabolite ID]],Table18[],2,FALSE)</f>
        <v>Phospholipids in chylomicrons and extremely large VLDL</v>
      </c>
      <c r="C2724">
        <v>11</v>
      </c>
      <c r="D2724">
        <v>117175658</v>
      </c>
      <c r="E2724" t="s">
        <v>1047</v>
      </c>
      <c r="F2724" t="s">
        <v>893</v>
      </c>
      <c r="G2724" t="s">
        <v>892</v>
      </c>
      <c r="H2724">
        <v>0.97366900000000001</v>
      </c>
      <c r="I2724">
        <v>-0.129882</v>
      </c>
      <c r="J2724">
        <v>2.2188300000000001E-2</v>
      </c>
      <c r="K2724" s="6">
        <v>4.3999999999999997E-9</v>
      </c>
      <c r="L2724">
        <v>37359</v>
      </c>
    </row>
    <row r="2725" spans="1:12" x14ac:dyDescent="0.2">
      <c r="A2725" t="s">
        <v>775</v>
      </c>
      <c r="B2725" t="str">
        <f>VLOOKUP(Table2[[#This Row],[Metabolite ID]],Table18[],2,FALSE)</f>
        <v>Cholesteryl esters in large HDL</v>
      </c>
      <c r="C2725">
        <v>19</v>
      </c>
      <c r="D2725">
        <v>11269893</v>
      </c>
      <c r="E2725" t="s">
        <v>4103</v>
      </c>
      <c r="F2725" t="s">
        <v>894</v>
      </c>
      <c r="G2725" t="s">
        <v>895</v>
      </c>
      <c r="H2725">
        <v>0.590279</v>
      </c>
      <c r="I2725">
        <v>-4.0438599999999998E-2</v>
      </c>
      <c r="J2725">
        <v>7.1352899999999999E-3</v>
      </c>
      <c r="K2725" s="6">
        <v>4.4999999999999998E-9</v>
      </c>
      <c r="L2725">
        <v>37359</v>
      </c>
    </row>
    <row r="2726" spans="1:12" x14ac:dyDescent="0.2">
      <c r="A2726" t="s">
        <v>815</v>
      </c>
      <c r="B2726" t="str">
        <f>VLOOKUP(Table2[[#This Row],[Metabolite ID]],Table18[],2,FALSE)</f>
        <v>Phospholipids in medium VLDL</v>
      </c>
      <c r="C2726">
        <v>11</v>
      </c>
      <c r="D2726">
        <v>117042408</v>
      </c>
      <c r="E2726" t="s">
        <v>3995</v>
      </c>
      <c r="F2726" t="s">
        <v>894</v>
      </c>
      <c r="G2726" t="s">
        <v>895</v>
      </c>
      <c r="H2726">
        <v>0.98809800000000003</v>
      </c>
      <c r="I2726">
        <v>0.18876399999999999</v>
      </c>
      <c r="J2726">
        <v>3.2748100000000002E-2</v>
      </c>
      <c r="K2726" s="6">
        <v>4.4999999999999998E-9</v>
      </c>
      <c r="L2726">
        <v>37359</v>
      </c>
    </row>
    <row r="2727" spans="1:12" x14ac:dyDescent="0.2">
      <c r="A2727" t="s">
        <v>841</v>
      </c>
      <c r="B2727" t="str">
        <f>VLOOKUP(Table2[[#This Row],[Metabolite ID]],Table18[],2,FALSE)</f>
        <v>Free cholesterol in small VLDL</v>
      </c>
      <c r="C2727">
        <v>10</v>
      </c>
      <c r="D2727">
        <v>94839724</v>
      </c>
      <c r="E2727" t="s">
        <v>1079</v>
      </c>
      <c r="F2727" t="s">
        <v>893</v>
      </c>
      <c r="G2727" t="s">
        <v>895</v>
      </c>
      <c r="H2727">
        <v>0.54889200000000005</v>
      </c>
      <c r="I2727">
        <v>3.9611500000000001E-2</v>
      </c>
      <c r="J2727">
        <v>7.0371899999999996E-3</v>
      </c>
      <c r="K2727" s="6">
        <v>4.4999999999999998E-9</v>
      </c>
      <c r="L2727">
        <v>37359</v>
      </c>
    </row>
    <row r="2728" spans="1:12" x14ac:dyDescent="0.2">
      <c r="A2728" t="s">
        <v>856</v>
      </c>
      <c r="B2728" t="str">
        <f>VLOOKUP(Table2[[#This Row],[Metabolite ID]],Table18[],2,FALSE)</f>
        <v>Cholesteryl esters in very large HDL</v>
      </c>
      <c r="C2728">
        <v>19</v>
      </c>
      <c r="D2728">
        <v>8429323</v>
      </c>
      <c r="E2728" t="s">
        <v>1017</v>
      </c>
      <c r="F2728" t="s">
        <v>893</v>
      </c>
      <c r="G2728" t="s">
        <v>892</v>
      </c>
      <c r="H2728">
        <v>0.980379</v>
      </c>
      <c r="I2728">
        <v>-0.14898400000000001</v>
      </c>
      <c r="J2728">
        <v>2.5489100000000001E-2</v>
      </c>
      <c r="K2728" s="6">
        <v>4.4999999999999998E-9</v>
      </c>
      <c r="L2728">
        <v>37359</v>
      </c>
    </row>
    <row r="2729" spans="1:12" x14ac:dyDescent="0.2">
      <c r="A2729" t="s">
        <v>787</v>
      </c>
      <c r="B2729" t="str">
        <f>VLOOKUP(Table2[[#This Row],[Metabolite ID]],Table18[],2,FALSE)</f>
        <v>Triglycerides in large LDL</v>
      </c>
      <c r="C2729">
        <v>15</v>
      </c>
      <c r="D2729">
        <v>58833993</v>
      </c>
      <c r="E2729" t="s">
        <v>4104</v>
      </c>
      <c r="F2729" t="s">
        <v>893</v>
      </c>
      <c r="G2729" t="s">
        <v>892</v>
      </c>
      <c r="H2729">
        <v>0.97135000000000005</v>
      </c>
      <c r="I2729">
        <v>-0.124499</v>
      </c>
      <c r="J2729">
        <v>2.15604E-2</v>
      </c>
      <c r="K2729" s="6">
        <v>4.5999999999999998E-9</v>
      </c>
      <c r="L2729">
        <v>37359</v>
      </c>
    </row>
    <row r="2730" spans="1:12" x14ac:dyDescent="0.2">
      <c r="A2730" t="s">
        <v>789</v>
      </c>
      <c r="B2730" t="str">
        <f>VLOOKUP(Table2[[#This Row],[Metabolite ID]],Table18[],2,FALSE)</f>
        <v>Cholesteryl esters in large VLDL</v>
      </c>
      <c r="C2730">
        <v>6</v>
      </c>
      <c r="D2730">
        <v>161010150</v>
      </c>
      <c r="E2730" t="s">
        <v>1037</v>
      </c>
      <c r="F2730" t="s">
        <v>894</v>
      </c>
      <c r="G2730" t="s">
        <v>895</v>
      </c>
      <c r="H2730">
        <v>0.95938800000000002</v>
      </c>
      <c r="I2730">
        <v>0.103605</v>
      </c>
      <c r="J2730">
        <v>1.7807099999999999E-2</v>
      </c>
      <c r="K2730" s="6">
        <v>4.5999999999999998E-9</v>
      </c>
      <c r="L2730">
        <v>37359</v>
      </c>
    </row>
    <row r="2731" spans="1:12" x14ac:dyDescent="0.2">
      <c r="A2731" t="s">
        <v>792</v>
      </c>
      <c r="B2731" t="str">
        <f>VLOOKUP(Table2[[#This Row],[Metabolite ID]],Table18[],2,FALSE)</f>
        <v>Concentration of large VLDL particles</v>
      </c>
      <c r="C2731">
        <v>19</v>
      </c>
      <c r="D2731">
        <v>19380513</v>
      </c>
      <c r="E2731" t="s">
        <v>1052</v>
      </c>
      <c r="F2731" t="s">
        <v>892</v>
      </c>
      <c r="G2731" t="s">
        <v>893</v>
      </c>
      <c r="H2731">
        <v>0.98503799999999997</v>
      </c>
      <c r="I2731">
        <v>0.18798000000000001</v>
      </c>
      <c r="J2731">
        <v>3.31819E-2</v>
      </c>
      <c r="K2731" s="6">
        <v>4.5999999999999998E-9</v>
      </c>
      <c r="L2731">
        <v>37359</v>
      </c>
    </row>
    <row r="2732" spans="1:12" x14ac:dyDescent="0.2">
      <c r="A2732" t="s">
        <v>756</v>
      </c>
      <c r="B2732" t="str">
        <f>VLOOKUP(Table2[[#This Row],[Metabolite ID]],Table18[],2,FALSE)</f>
        <v>Glycoprotein acetyls</v>
      </c>
      <c r="C2732">
        <v>4</v>
      </c>
      <c r="D2732">
        <v>3452345</v>
      </c>
      <c r="E2732" t="s">
        <v>1071</v>
      </c>
      <c r="F2732" t="s">
        <v>893</v>
      </c>
      <c r="G2732" t="s">
        <v>892</v>
      </c>
      <c r="H2732">
        <v>0.65933799999999998</v>
      </c>
      <c r="I2732">
        <v>-4.4796200000000001E-2</v>
      </c>
      <c r="J2732">
        <v>7.6149099999999999E-3</v>
      </c>
      <c r="K2732" s="6">
        <v>4.6999999999999999E-9</v>
      </c>
      <c r="L2732">
        <v>37359</v>
      </c>
    </row>
    <row r="2733" spans="1:12" x14ac:dyDescent="0.2">
      <c r="A2733" t="s">
        <v>790</v>
      </c>
      <c r="B2733" t="str">
        <f>VLOOKUP(Table2[[#This Row],[Metabolite ID]],Table18[],2,FALSE)</f>
        <v>Free cholesterol in large VLDL</v>
      </c>
      <c r="C2733">
        <v>6</v>
      </c>
      <c r="D2733">
        <v>161010150</v>
      </c>
      <c r="E2733" t="s">
        <v>1037</v>
      </c>
      <c r="F2733" t="s">
        <v>894</v>
      </c>
      <c r="G2733" t="s">
        <v>895</v>
      </c>
      <c r="H2733">
        <v>0.95938199999999996</v>
      </c>
      <c r="I2733">
        <v>0.102505</v>
      </c>
      <c r="J2733">
        <v>1.78047E-2</v>
      </c>
      <c r="K2733" s="6">
        <v>4.6999999999999999E-9</v>
      </c>
      <c r="L2733">
        <v>37359</v>
      </c>
    </row>
    <row r="2734" spans="1:12" x14ac:dyDescent="0.2">
      <c r="A2734" t="s">
        <v>808</v>
      </c>
      <c r="B2734" t="str">
        <f>VLOOKUP(Table2[[#This Row],[Metabolite ID]],Table18[],2,FALSE)</f>
        <v>Triglycerides in medium LDL</v>
      </c>
      <c r="C2734">
        <v>1</v>
      </c>
      <c r="D2734">
        <v>63179138</v>
      </c>
      <c r="E2734" t="s">
        <v>4026</v>
      </c>
      <c r="F2734" t="s">
        <v>894</v>
      </c>
      <c r="G2734" t="s">
        <v>895</v>
      </c>
      <c r="H2734">
        <v>0.35279899999999997</v>
      </c>
      <c r="I2734">
        <v>-4.3089099999999998E-2</v>
      </c>
      <c r="J2734">
        <v>7.3567800000000003E-3</v>
      </c>
      <c r="K2734" s="6">
        <v>4.6999999999999999E-9</v>
      </c>
      <c r="L2734">
        <v>37359</v>
      </c>
    </row>
    <row r="2735" spans="1:12" x14ac:dyDescent="0.2">
      <c r="A2735" t="s">
        <v>830</v>
      </c>
      <c r="B2735" t="str">
        <f>VLOOKUP(Table2[[#This Row],[Metabolite ID]],Table18[],2,FALSE)</f>
        <v>Triglycerides in small HDL</v>
      </c>
      <c r="C2735">
        <v>15</v>
      </c>
      <c r="D2735">
        <v>43360509</v>
      </c>
      <c r="E2735" t="s">
        <v>1049</v>
      </c>
      <c r="F2735" t="s">
        <v>1048</v>
      </c>
      <c r="G2735" t="s">
        <v>894</v>
      </c>
      <c r="H2735">
        <v>0.97171600000000002</v>
      </c>
      <c r="I2735">
        <v>-0.13297500000000001</v>
      </c>
      <c r="J2735">
        <v>2.24718E-2</v>
      </c>
      <c r="K2735" s="6">
        <v>4.6999999999999999E-9</v>
      </c>
      <c r="L2735">
        <v>37359</v>
      </c>
    </row>
    <row r="2736" spans="1:12" x14ac:dyDescent="0.2">
      <c r="A2736" t="s">
        <v>842</v>
      </c>
      <c r="B2736" t="str">
        <f>VLOOKUP(Table2[[#This Row],[Metabolite ID]],Table18[],2,FALSE)</f>
        <v>Total lipids in small VLDL</v>
      </c>
      <c r="C2736">
        <v>17</v>
      </c>
      <c r="D2736">
        <v>41926126</v>
      </c>
      <c r="E2736" t="s">
        <v>1012</v>
      </c>
      <c r="F2736" t="s">
        <v>894</v>
      </c>
      <c r="G2736" t="s">
        <v>895</v>
      </c>
      <c r="H2736">
        <v>0.96820499999999998</v>
      </c>
      <c r="I2736">
        <v>-0.11541899999999999</v>
      </c>
      <c r="J2736">
        <v>2.018E-2</v>
      </c>
      <c r="K2736" s="6">
        <v>4.6999999999999999E-9</v>
      </c>
      <c r="L2736">
        <v>37359</v>
      </c>
    </row>
    <row r="2737" spans="1:12" x14ac:dyDescent="0.2">
      <c r="A2737" t="s">
        <v>787</v>
      </c>
      <c r="B2737" t="str">
        <f>VLOOKUP(Table2[[#This Row],[Metabolite ID]],Table18[],2,FALSE)</f>
        <v>Triglycerides in large LDL</v>
      </c>
      <c r="C2737">
        <v>8</v>
      </c>
      <c r="D2737">
        <v>19889205</v>
      </c>
      <c r="E2737" t="s">
        <v>996</v>
      </c>
      <c r="F2737" t="s">
        <v>892</v>
      </c>
      <c r="G2737" t="s">
        <v>893</v>
      </c>
      <c r="H2737">
        <v>0.972912</v>
      </c>
      <c r="I2737">
        <v>-0.130466</v>
      </c>
      <c r="J2737">
        <v>2.2043900000000002E-2</v>
      </c>
      <c r="K2737" s="6">
        <v>4.8E-9</v>
      </c>
      <c r="L2737">
        <v>37359</v>
      </c>
    </row>
    <row r="2738" spans="1:12" x14ac:dyDescent="0.2">
      <c r="A2738" t="s">
        <v>844</v>
      </c>
      <c r="B2738" t="str">
        <f>VLOOKUP(Table2[[#This Row],[Metabolite ID]],Table18[],2,FALSE)</f>
        <v>Phospholipids in small VLDL</v>
      </c>
      <c r="C2738">
        <v>6</v>
      </c>
      <c r="D2738">
        <v>160964135</v>
      </c>
      <c r="E2738" t="s">
        <v>1035</v>
      </c>
      <c r="F2738" t="s">
        <v>895</v>
      </c>
      <c r="G2738" t="s">
        <v>894</v>
      </c>
      <c r="H2738">
        <v>0.92884800000000001</v>
      </c>
      <c r="I2738">
        <v>-7.6757000000000006E-2</v>
      </c>
      <c r="J2738">
        <v>1.3608800000000001E-2</v>
      </c>
      <c r="K2738" s="6">
        <v>4.8E-9</v>
      </c>
      <c r="L2738">
        <v>37359</v>
      </c>
    </row>
    <row r="2739" spans="1:12" x14ac:dyDescent="0.2">
      <c r="A2739" t="s">
        <v>847</v>
      </c>
      <c r="B2739" t="str">
        <f>VLOOKUP(Table2[[#This Row],[Metabolite ID]],Table18[],2,FALSE)</f>
        <v>Total fatty acids</v>
      </c>
      <c r="C2739">
        <v>19</v>
      </c>
      <c r="D2739">
        <v>8596372</v>
      </c>
      <c r="E2739" t="s">
        <v>4073</v>
      </c>
      <c r="F2739" t="s">
        <v>4074</v>
      </c>
      <c r="G2739" t="s">
        <v>892</v>
      </c>
      <c r="H2739">
        <v>0.98163500000000004</v>
      </c>
      <c r="I2739">
        <v>0.16617899999999999</v>
      </c>
      <c r="J2739">
        <v>2.91574E-2</v>
      </c>
      <c r="K2739" s="6">
        <v>4.8E-9</v>
      </c>
      <c r="L2739">
        <v>37359</v>
      </c>
    </row>
    <row r="2740" spans="1:12" x14ac:dyDescent="0.2">
      <c r="A2740" t="s">
        <v>849</v>
      </c>
      <c r="B2740" t="str">
        <f>VLOOKUP(Table2[[#This Row],[Metabolite ID]],Table18[],2,FALSE)</f>
        <v>Tyrosine</v>
      </c>
      <c r="C2740">
        <v>8</v>
      </c>
      <c r="D2740">
        <v>9183908</v>
      </c>
      <c r="E2740" t="s">
        <v>4105</v>
      </c>
      <c r="F2740" t="s">
        <v>894</v>
      </c>
      <c r="G2740" t="s">
        <v>992</v>
      </c>
      <c r="H2740">
        <v>0.198018</v>
      </c>
      <c r="I2740">
        <v>5.2932300000000002E-2</v>
      </c>
      <c r="J2740">
        <v>8.9633300000000003E-3</v>
      </c>
      <c r="K2740" s="6">
        <v>4.8E-9</v>
      </c>
      <c r="L2740">
        <v>37359</v>
      </c>
    </row>
    <row r="2741" spans="1:12" x14ac:dyDescent="0.2">
      <c r="A2741" t="s">
        <v>858</v>
      </c>
      <c r="B2741" t="str">
        <f>VLOOKUP(Table2[[#This Row],[Metabolite ID]],Table18[],2,FALSE)</f>
        <v>Total lipids in very large HDL</v>
      </c>
      <c r="C2741">
        <v>2</v>
      </c>
      <c r="D2741">
        <v>165513091</v>
      </c>
      <c r="E2741" t="s">
        <v>989</v>
      </c>
      <c r="F2741" t="s">
        <v>895</v>
      </c>
      <c r="G2741" t="s">
        <v>894</v>
      </c>
      <c r="H2741">
        <v>0.595777</v>
      </c>
      <c r="I2741">
        <v>-4.2433499999999999E-2</v>
      </c>
      <c r="J2741">
        <v>7.0896600000000002E-3</v>
      </c>
      <c r="K2741" s="6">
        <v>4.8E-9</v>
      </c>
      <c r="L2741">
        <v>37359</v>
      </c>
    </row>
    <row r="2742" spans="1:12" x14ac:dyDescent="0.2">
      <c r="A2742" t="s">
        <v>882</v>
      </c>
      <c r="B2742" t="str">
        <f>VLOOKUP(Table2[[#This Row],[Metabolite ID]],Table18[],2,FALSE)</f>
        <v>Triglycerides in chylomicrons and extremely large VLDL</v>
      </c>
      <c r="C2742">
        <v>6</v>
      </c>
      <c r="D2742">
        <v>161560461</v>
      </c>
      <c r="E2742" t="s">
        <v>4086</v>
      </c>
      <c r="F2742" t="s">
        <v>893</v>
      </c>
      <c r="G2742" t="s">
        <v>892</v>
      </c>
      <c r="H2742">
        <v>0.98738499999999996</v>
      </c>
      <c r="I2742">
        <v>0.18518599999999999</v>
      </c>
      <c r="J2742">
        <v>3.17232E-2</v>
      </c>
      <c r="K2742" s="6">
        <v>4.8E-9</v>
      </c>
      <c r="L2742">
        <v>37359</v>
      </c>
    </row>
    <row r="2743" spans="1:12" x14ac:dyDescent="0.2">
      <c r="A2743" t="s">
        <v>787</v>
      </c>
      <c r="B2743" t="str">
        <f>VLOOKUP(Table2[[#This Row],[Metabolite ID]],Table18[],2,FALSE)</f>
        <v>Triglycerides in large LDL</v>
      </c>
      <c r="C2743">
        <v>6</v>
      </c>
      <c r="D2743">
        <v>161010118</v>
      </c>
      <c r="E2743" t="s">
        <v>1036</v>
      </c>
      <c r="F2743" t="s">
        <v>892</v>
      </c>
      <c r="G2743" t="s">
        <v>893</v>
      </c>
      <c r="H2743">
        <v>0.92162699999999997</v>
      </c>
      <c r="I2743">
        <v>7.2205599999999995E-2</v>
      </c>
      <c r="J2743">
        <v>1.30878E-2</v>
      </c>
      <c r="K2743" s="6">
        <v>4.9E-9</v>
      </c>
      <c r="L2743">
        <v>37359</v>
      </c>
    </row>
    <row r="2744" spans="1:12" x14ac:dyDescent="0.2">
      <c r="A2744" t="s">
        <v>811</v>
      </c>
      <c r="B2744" t="str">
        <f>VLOOKUP(Table2[[#This Row],[Metabolite ID]],Table18[],2,FALSE)</f>
        <v>Cholesteryl esters in medium VLDL</v>
      </c>
      <c r="C2744">
        <v>6</v>
      </c>
      <c r="D2744">
        <v>160625299</v>
      </c>
      <c r="E2744" t="s">
        <v>1034</v>
      </c>
      <c r="F2744" t="s">
        <v>894</v>
      </c>
      <c r="G2744" t="s">
        <v>895</v>
      </c>
      <c r="H2744">
        <v>0.98946000000000001</v>
      </c>
      <c r="I2744">
        <v>0.21171999999999999</v>
      </c>
      <c r="J2744">
        <v>3.6605100000000002E-2</v>
      </c>
      <c r="K2744" s="6">
        <v>4.9E-9</v>
      </c>
      <c r="L2744">
        <v>37359</v>
      </c>
    </row>
    <row r="2745" spans="1:12" x14ac:dyDescent="0.2">
      <c r="A2745" t="s">
        <v>813</v>
      </c>
      <c r="B2745" t="str">
        <f>VLOOKUP(Table2[[#This Row],[Metabolite ID]],Table18[],2,FALSE)</f>
        <v>Total lipids in medium VLDL</v>
      </c>
      <c r="C2745">
        <v>19</v>
      </c>
      <c r="D2745">
        <v>19422152</v>
      </c>
      <c r="E2745" t="s">
        <v>1065</v>
      </c>
      <c r="F2745" t="s">
        <v>1060</v>
      </c>
      <c r="G2745" t="s">
        <v>894</v>
      </c>
      <c r="H2745">
        <v>0.82859700000000003</v>
      </c>
      <c r="I2745">
        <v>5.5549000000000001E-2</v>
      </c>
      <c r="J2745">
        <v>9.2822100000000008E-3</v>
      </c>
      <c r="K2745" s="6">
        <v>4.9E-9</v>
      </c>
      <c r="L2745">
        <v>37359</v>
      </c>
    </row>
    <row r="2746" spans="1:12" x14ac:dyDescent="0.2">
      <c r="A2746" t="s">
        <v>829</v>
      </c>
      <c r="B2746" t="str">
        <f>VLOOKUP(Table2[[#This Row],[Metabolite ID]],Table18[],2,FALSE)</f>
        <v>Phospholipids in small HDL</v>
      </c>
      <c r="C2746">
        <v>20</v>
      </c>
      <c r="D2746">
        <v>44367709</v>
      </c>
      <c r="E2746" t="s">
        <v>972</v>
      </c>
      <c r="F2746" t="s">
        <v>892</v>
      </c>
      <c r="G2746" t="s">
        <v>893</v>
      </c>
      <c r="H2746">
        <v>0.48563699999999999</v>
      </c>
      <c r="I2746">
        <v>4.4237600000000002E-2</v>
      </c>
      <c r="J2746">
        <v>7.5169800000000004E-3</v>
      </c>
      <c r="K2746" s="6">
        <v>4.9E-9</v>
      </c>
      <c r="L2746">
        <v>37359</v>
      </c>
    </row>
    <row r="2747" spans="1:12" x14ac:dyDescent="0.2">
      <c r="A2747" t="s">
        <v>839</v>
      </c>
      <c r="B2747" t="str">
        <f>VLOOKUP(Table2[[#This Row],[Metabolite ID]],Table18[],2,FALSE)</f>
        <v>Cholesterol in small VLDL</v>
      </c>
      <c r="C2747">
        <v>17</v>
      </c>
      <c r="D2747">
        <v>67249711</v>
      </c>
      <c r="E2747" t="s">
        <v>3999</v>
      </c>
      <c r="F2747" t="s">
        <v>894</v>
      </c>
      <c r="G2747" t="s">
        <v>895</v>
      </c>
      <c r="H2747">
        <v>0.97239900000000001</v>
      </c>
      <c r="I2747">
        <v>-0.12386800000000001</v>
      </c>
      <c r="J2747">
        <v>2.2650900000000002E-2</v>
      </c>
      <c r="K2747" s="6">
        <v>4.9E-9</v>
      </c>
      <c r="L2747">
        <v>37359</v>
      </c>
    </row>
    <row r="2748" spans="1:12" x14ac:dyDescent="0.2">
      <c r="A2748" t="s">
        <v>796</v>
      </c>
      <c r="B2748" t="str">
        <f>VLOOKUP(Table2[[#This Row],[Metabolite ID]],Table18[],2,FALSE)</f>
        <v>Cholesteryl esters in medium HDL</v>
      </c>
      <c r="C2748">
        <v>19</v>
      </c>
      <c r="D2748">
        <v>11355298</v>
      </c>
      <c r="E2748" t="s">
        <v>4106</v>
      </c>
      <c r="F2748" t="s">
        <v>894</v>
      </c>
      <c r="G2748" t="s">
        <v>892</v>
      </c>
      <c r="H2748">
        <v>0.55199600000000004</v>
      </c>
      <c r="I2748">
        <v>4.1627499999999998E-2</v>
      </c>
      <c r="J2748">
        <v>7.2068599999999998E-3</v>
      </c>
      <c r="K2748" s="6">
        <v>5.0000000000000001E-9</v>
      </c>
      <c r="L2748">
        <v>37359</v>
      </c>
    </row>
    <row r="2749" spans="1:12" x14ac:dyDescent="0.2">
      <c r="A2749" t="s">
        <v>799</v>
      </c>
      <c r="B2749" t="str">
        <f>VLOOKUP(Table2[[#This Row],[Metabolite ID]],Table18[],2,FALSE)</f>
        <v>Concentration of medium HDL particles</v>
      </c>
      <c r="C2749">
        <v>1</v>
      </c>
      <c r="D2749">
        <v>220970499</v>
      </c>
      <c r="E2749" t="s">
        <v>4072</v>
      </c>
      <c r="F2749" t="s">
        <v>892</v>
      </c>
      <c r="G2749" t="s">
        <v>893</v>
      </c>
      <c r="H2749">
        <v>0.31359100000000001</v>
      </c>
      <c r="I2749">
        <v>-4.3421899999999999E-2</v>
      </c>
      <c r="J2749">
        <v>7.5444700000000002E-3</v>
      </c>
      <c r="K2749" s="6">
        <v>5.0000000000000001E-9</v>
      </c>
      <c r="L2749">
        <v>37359</v>
      </c>
    </row>
    <row r="2750" spans="1:12" x14ac:dyDescent="0.2">
      <c r="A2750" t="s">
        <v>810</v>
      </c>
      <c r="B2750" t="str">
        <f>VLOOKUP(Table2[[#This Row],[Metabolite ID]],Table18[],2,FALSE)</f>
        <v>Cholesterol in medium VLDL</v>
      </c>
      <c r="C2750">
        <v>7</v>
      </c>
      <c r="D2750">
        <v>21604916</v>
      </c>
      <c r="E2750" t="s">
        <v>1107</v>
      </c>
      <c r="F2750" t="s">
        <v>894</v>
      </c>
      <c r="G2750" t="s">
        <v>893</v>
      </c>
      <c r="H2750">
        <v>0.78726399999999996</v>
      </c>
      <c r="I2750">
        <v>-4.9112500000000003E-2</v>
      </c>
      <c r="J2750">
        <v>8.5066900000000008E-3</v>
      </c>
      <c r="K2750" s="6">
        <v>5.0000000000000001E-9</v>
      </c>
      <c r="L2750">
        <v>37359</v>
      </c>
    </row>
    <row r="2751" spans="1:12" x14ac:dyDescent="0.2">
      <c r="A2751" t="s">
        <v>849</v>
      </c>
      <c r="B2751" t="str">
        <f>VLOOKUP(Table2[[#This Row],[Metabolite ID]],Table18[],2,FALSE)</f>
        <v>Tyrosine</v>
      </c>
      <c r="C2751">
        <v>12</v>
      </c>
      <c r="D2751">
        <v>47195191</v>
      </c>
      <c r="E2751" t="s">
        <v>4107</v>
      </c>
      <c r="F2751" t="s">
        <v>893</v>
      </c>
      <c r="G2751" t="s">
        <v>892</v>
      </c>
      <c r="H2751">
        <v>0.93224600000000002</v>
      </c>
      <c r="I2751">
        <v>-8.20771E-2</v>
      </c>
      <c r="J2751">
        <v>1.39861E-2</v>
      </c>
      <c r="K2751" s="6">
        <v>5.0000000000000001E-9</v>
      </c>
      <c r="L2751">
        <v>37359</v>
      </c>
    </row>
    <row r="2752" spans="1:12" x14ac:dyDescent="0.2">
      <c r="A2752" t="s">
        <v>863</v>
      </c>
      <c r="B2752" t="str">
        <f>VLOOKUP(Table2[[#This Row],[Metabolite ID]],Table18[],2,FALSE)</f>
        <v>Cholesteryl esters in very large VLDL</v>
      </c>
      <c r="C2752">
        <v>5</v>
      </c>
      <c r="D2752">
        <v>55861894</v>
      </c>
      <c r="E2752" t="s">
        <v>1028</v>
      </c>
      <c r="F2752" t="s">
        <v>893</v>
      </c>
      <c r="G2752" t="s">
        <v>892</v>
      </c>
      <c r="H2752">
        <v>0.80088800000000004</v>
      </c>
      <c r="I2752">
        <v>-5.21567E-2</v>
      </c>
      <c r="J2752">
        <v>8.8725699999999998E-3</v>
      </c>
      <c r="K2752" s="6">
        <v>5.0000000000000001E-9</v>
      </c>
      <c r="L2752">
        <v>37359</v>
      </c>
    </row>
    <row r="2753" spans="1:12" x14ac:dyDescent="0.2">
      <c r="A2753" t="s">
        <v>746</v>
      </c>
      <c r="B2753" t="str">
        <f>VLOOKUP(Table2[[#This Row],[Metabolite ID]],Table18[],2,FALSE)</f>
        <v>Apolipoprotein B</v>
      </c>
      <c r="C2753">
        <v>11</v>
      </c>
      <c r="D2753">
        <v>61624181</v>
      </c>
      <c r="E2753" t="s">
        <v>3936</v>
      </c>
      <c r="F2753" t="s">
        <v>895</v>
      </c>
      <c r="G2753" t="s">
        <v>894</v>
      </c>
      <c r="H2753">
        <v>0.37884800000000002</v>
      </c>
      <c r="I2753">
        <v>-4.1226600000000002E-2</v>
      </c>
      <c r="J2753">
        <v>7.30585E-3</v>
      </c>
      <c r="K2753" s="6">
        <v>5.1000000000000002E-9</v>
      </c>
      <c r="L2753">
        <v>37359</v>
      </c>
    </row>
    <row r="2754" spans="1:12" x14ac:dyDescent="0.2">
      <c r="A2754" t="s">
        <v>779</v>
      </c>
      <c r="B2754" t="str">
        <f>VLOOKUP(Table2[[#This Row],[Metabolite ID]],Table18[],2,FALSE)</f>
        <v>Phospholipids in large HDL</v>
      </c>
      <c r="C2754">
        <v>15</v>
      </c>
      <c r="D2754">
        <v>58619066</v>
      </c>
      <c r="E2754" t="s">
        <v>4032</v>
      </c>
      <c r="F2754" t="s">
        <v>895</v>
      </c>
      <c r="G2754" t="s">
        <v>894</v>
      </c>
      <c r="H2754">
        <v>0.97644200000000003</v>
      </c>
      <c r="I2754">
        <v>0.14849100000000001</v>
      </c>
      <c r="J2754">
        <v>2.4490499999999998E-2</v>
      </c>
      <c r="K2754" s="6">
        <v>5.2000000000000002E-9</v>
      </c>
      <c r="L2754">
        <v>37359</v>
      </c>
    </row>
    <row r="2755" spans="1:12" x14ac:dyDescent="0.2">
      <c r="A2755" t="s">
        <v>798</v>
      </c>
      <c r="B2755" t="str">
        <f>VLOOKUP(Table2[[#This Row],[Metabolite ID]],Table18[],2,FALSE)</f>
        <v>Total lipids in medium HDL</v>
      </c>
      <c r="C2755">
        <v>2</v>
      </c>
      <c r="D2755">
        <v>27730940</v>
      </c>
      <c r="E2755" t="s">
        <v>967</v>
      </c>
      <c r="F2755" t="s">
        <v>895</v>
      </c>
      <c r="G2755" t="s">
        <v>894</v>
      </c>
      <c r="H2755">
        <v>0.39644099999999999</v>
      </c>
      <c r="I2755">
        <v>4.2590999999999997E-2</v>
      </c>
      <c r="J2755">
        <v>7.1553500000000004E-3</v>
      </c>
      <c r="K2755" s="6">
        <v>5.2000000000000002E-9</v>
      </c>
      <c r="L2755">
        <v>37359</v>
      </c>
    </row>
    <row r="2756" spans="1:12" x14ac:dyDescent="0.2">
      <c r="A2756" t="s">
        <v>829</v>
      </c>
      <c r="B2756" t="str">
        <f>VLOOKUP(Table2[[#This Row],[Metabolite ID]],Table18[],2,FALSE)</f>
        <v>Phospholipids in small HDL</v>
      </c>
      <c r="C2756">
        <v>19</v>
      </c>
      <c r="D2756">
        <v>45440761</v>
      </c>
      <c r="E2756" t="s">
        <v>986</v>
      </c>
      <c r="F2756" t="s">
        <v>892</v>
      </c>
      <c r="G2756" t="s">
        <v>895</v>
      </c>
      <c r="H2756">
        <v>0.48616399999999999</v>
      </c>
      <c r="I2756">
        <v>-4.2588399999999998E-2</v>
      </c>
      <c r="J2756">
        <v>7.38793E-3</v>
      </c>
      <c r="K2756" s="6">
        <v>5.2000000000000002E-9</v>
      </c>
      <c r="L2756">
        <v>37359</v>
      </c>
    </row>
    <row r="2757" spans="1:12" x14ac:dyDescent="0.2">
      <c r="A2757" t="s">
        <v>830</v>
      </c>
      <c r="B2757" t="str">
        <f>VLOOKUP(Table2[[#This Row],[Metabolite ID]],Table18[],2,FALSE)</f>
        <v>Triglycerides in small HDL</v>
      </c>
      <c r="C2757">
        <v>11</v>
      </c>
      <c r="D2757">
        <v>47275064</v>
      </c>
      <c r="E2757" t="s">
        <v>4108</v>
      </c>
      <c r="F2757" t="s">
        <v>893</v>
      </c>
      <c r="G2757" t="s">
        <v>892</v>
      </c>
      <c r="H2757">
        <v>0.73065100000000005</v>
      </c>
      <c r="I2757">
        <v>4.6399500000000003E-2</v>
      </c>
      <c r="J2757">
        <v>7.8792299999999992E-3</v>
      </c>
      <c r="K2757" s="6">
        <v>5.2000000000000002E-9</v>
      </c>
      <c r="L2757">
        <v>37359</v>
      </c>
    </row>
    <row r="2758" spans="1:12" x14ac:dyDescent="0.2">
      <c r="A2758" t="s">
        <v>790</v>
      </c>
      <c r="B2758" t="str">
        <f>VLOOKUP(Table2[[#This Row],[Metabolite ID]],Table18[],2,FALSE)</f>
        <v>Free cholesterol in large VLDL</v>
      </c>
      <c r="C2758">
        <v>2</v>
      </c>
      <c r="D2758">
        <v>227095876</v>
      </c>
      <c r="E2758" t="s">
        <v>4109</v>
      </c>
      <c r="F2758" t="s">
        <v>893</v>
      </c>
      <c r="G2758" t="s">
        <v>895</v>
      </c>
      <c r="H2758">
        <v>0.35174299999999997</v>
      </c>
      <c r="I2758">
        <v>-4.2186500000000002E-2</v>
      </c>
      <c r="J2758">
        <v>7.2720600000000003E-3</v>
      </c>
      <c r="K2758" s="6">
        <v>5.3000000000000003E-9</v>
      </c>
      <c r="L2758">
        <v>37359</v>
      </c>
    </row>
    <row r="2759" spans="1:12" x14ac:dyDescent="0.2">
      <c r="A2759" t="s">
        <v>857</v>
      </c>
      <c r="B2759" t="str">
        <f>VLOOKUP(Table2[[#This Row],[Metabolite ID]],Table18[],2,FALSE)</f>
        <v>Free cholesterol in very large HDL</v>
      </c>
      <c r="C2759">
        <v>7</v>
      </c>
      <c r="D2759">
        <v>72916687</v>
      </c>
      <c r="E2759" t="s">
        <v>993</v>
      </c>
      <c r="F2759" t="s">
        <v>992</v>
      </c>
      <c r="G2759" t="s">
        <v>894</v>
      </c>
      <c r="H2759">
        <v>0.87659600000000004</v>
      </c>
      <c r="I2759">
        <v>-6.1696500000000001E-2</v>
      </c>
      <c r="J2759">
        <v>1.06757E-2</v>
      </c>
      <c r="K2759" s="6">
        <v>5.3000000000000003E-9</v>
      </c>
      <c r="L2759">
        <v>37359</v>
      </c>
    </row>
    <row r="2760" spans="1:12" x14ac:dyDescent="0.2">
      <c r="A2760" t="s">
        <v>746</v>
      </c>
      <c r="B2760" t="str">
        <f>VLOOKUP(Table2[[#This Row],[Metabolite ID]],Table18[],2,FALSE)</f>
        <v>Apolipoprotein B</v>
      </c>
      <c r="C2760">
        <v>19</v>
      </c>
      <c r="D2760">
        <v>11282298</v>
      </c>
      <c r="E2760" t="s">
        <v>4110</v>
      </c>
      <c r="F2760" t="s">
        <v>893</v>
      </c>
      <c r="G2760" t="s">
        <v>892</v>
      </c>
      <c r="H2760">
        <v>0.97494999999999998</v>
      </c>
      <c r="I2760">
        <v>0.14926</v>
      </c>
      <c r="J2760">
        <v>2.5065199999999999E-2</v>
      </c>
      <c r="K2760" s="6">
        <v>5.4000000000000004E-9</v>
      </c>
      <c r="L2760">
        <v>37359</v>
      </c>
    </row>
    <row r="2761" spans="1:12" x14ac:dyDescent="0.2">
      <c r="A2761" t="s">
        <v>757</v>
      </c>
      <c r="B2761" t="str">
        <f>VLOOKUP(Table2[[#This Row],[Metabolite ID]],Table18[],2,FALSE)</f>
        <v>HDL cholesterol</v>
      </c>
      <c r="C2761">
        <v>11</v>
      </c>
      <c r="D2761">
        <v>116987964</v>
      </c>
      <c r="E2761" t="s">
        <v>4111</v>
      </c>
      <c r="F2761" t="s">
        <v>893</v>
      </c>
      <c r="G2761" t="s">
        <v>892</v>
      </c>
      <c r="H2761">
        <v>0.96528199999999997</v>
      </c>
      <c r="I2761">
        <v>-0.10693800000000001</v>
      </c>
      <c r="J2761">
        <v>1.9163800000000002E-2</v>
      </c>
      <c r="K2761" s="6">
        <v>5.4000000000000004E-9</v>
      </c>
      <c r="L2761">
        <v>37359</v>
      </c>
    </row>
    <row r="2762" spans="1:12" x14ac:dyDescent="0.2">
      <c r="A2762" t="s">
        <v>779</v>
      </c>
      <c r="B2762" t="str">
        <f>VLOOKUP(Table2[[#This Row],[Metabolite ID]],Table18[],2,FALSE)</f>
        <v>Phospholipids in large HDL</v>
      </c>
      <c r="C2762">
        <v>18</v>
      </c>
      <c r="D2762">
        <v>47029576</v>
      </c>
      <c r="E2762" t="s">
        <v>4087</v>
      </c>
      <c r="F2762" t="s">
        <v>892</v>
      </c>
      <c r="G2762" t="s">
        <v>893</v>
      </c>
      <c r="H2762">
        <v>0.58484499999999995</v>
      </c>
      <c r="I2762">
        <v>-3.9150900000000002E-2</v>
      </c>
      <c r="J2762">
        <v>7.1003200000000002E-3</v>
      </c>
      <c r="K2762" s="6">
        <v>5.4999999999999996E-9</v>
      </c>
      <c r="L2762">
        <v>37359</v>
      </c>
    </row>
    <row r="2763" spans="1:12" x14ac:dyDescent="0.2">
      <c r="A2763" t="s">
        <v>787</v>
      </c>
      <c r="B2763" t="str">
        <f>VLOOKUP(Table2[[#This Row],[Metabolite ID]],Table18[],2,FALSE)</f>
        <v>Triglycerides in large LDL</v>
      </c>
      <c r="C2763">
        <v>19</v>
      </c>
      <c r="D2763">
        <v>45441907</v>
      </c>
      <c r="E2763" t="s">
        <v>3997</v>
      </c>
      <c r="F2763" t="s">
        <v>893</v>
      </c>
      <c r="G2763" t="s">
        <v>894</v>
      </c>
      <c r="H2763">
        <v>0.49441000000000002</v>
      </c>
      <c r="I2763">
        <v>3.9443199999999998E-2</v>
      </c>
      <c r="J2763">
        <v>7.2839699999999999E-3</v>
      </c>
      <c r="K2763" s="6">
        <v>5.4999999999999996E-9</v>
      </c>
      <c r="L2763">
        <v>37359</v>
      </c>
    </row>
    <row r="2764" spans="1:12" x14ac:dyDescent="0.2">
      <c r="A2764" t="s">
        <v>791</v>
      </c>
      <c r="B2764" t="str">
        <f>VLOOKUP(Table2[[#This Row],[Metabolite ID]],Table18[],2,FALSE)</f>
        <v>Total lipids in large VLDL</v>
      </c>
      <c r="C2764">
        <v>2</v>
      </c>
      <c r="D2764">
        <v>227095159</v>
      </c>
      <c r="E2764" t="s">
        <v>1027</v>
      </c>
      <c r="F2764" t="s">
        <v>895</v>
      </c>
      <c r="G2764" t="s">
        <v>894</v>
      </c>
      <c r="H2764">
        <v>0.35061700000000001</v>
      </c>
      <c r="I2764">
        <v>-4.2058699999999997E-2</v>
      </c>
      <c r="J2764">
        <v>7.2800699999999996E-3</v>
      </c>
      <c r="K2764" s="6">
        <v>5.4999999999999996E-9</v>
      </c>
      <c r="L2764">
        <v>37359</v>
      </c>
    </row>
    <row r="2765" spans="1:12" x14ac:dyDescent="0.2">
      <c r="A2765" t="s">
        <v>793</v>
      </c>
      <c r="B2765" t="str">
        <f>VLOOKUP(Table2[[#This Row],[Metabolite ID]],Table18[],2,FALSE)</f>
        <v>Phospholipids in large VLDL</v>
      </c>
      <c r="C2765">
        <v>6</v>
      </c>
      <c r="D2765">
        <v>161010150</v>
      </c>
      <c r="E2765" t="s">
        <v>1037</v>
      </c>
      <c r="F2765" t="s">
        <v>894</v>
      </c>
      <c r="G2765" t="s">
        <v>895</v>
      </c>
      <c r="H2765">
        <v>0.95940199999999998</v>
      </c>
      <c r="I2765">
        <v>0.102127</v>
      </c>
      <c r="J2765">
        <v>1.7808000000000001E-2</v>
      </c>
      <c r="K2765" s="6">
        <v>5.4999999999999996E-9</v>
      </c>
      <c r="L2765">
        <v>37359</v>
      </c>
    </row>
    <row r="2766" spans="1:12" x14ac:dyDescent="0.2">
      <c r="A2766" t="s">
        <v>827</v>
      </c>
      <c r="B2766" t="str">
        <f>VLOOKUP(Table2[[#This Row],[Metabolite ID]],Table18[],2,FALSE)</f>
        <v>Total lipids in small HDL</v>
      </c>
      <c r="C2766">
        <v>7</v>
      </c>
      <c r="D2766">
        <v>72873420</v>
      </c>
      <c r="E2766" t="s">
        <v>968</v>
      </c>
      <c r="F2766" t="s">
        <v>892</v>
      </c>
      <c r="G2766" t="s">
        <v>893</v>
      </c>
      <c r="H2766">
        <v>0.87703100000000001</v>
      </c>
      <c r="I2766">
        <v>6.2201199999999998E-2</v>
      </c>
      <c r="J2766">
        <v>1.06902E-2</v>
      </c>
      <c r="K2766" s="6">
        <v>5.4999999999999996E-9</v>
      </c>
      <c r="L2766">
        <v>37359</v>
      </c>
    </row>
    <row r="2767" spans="1:12" x14ac:dyDescent="0.2">
      <c r="A2767" t="s">
        <v>830</v>
      </c>
      <c r="B2767" t="str">
        <f>VLOOKUP(Table2[[#This Row],[Metabolite ID]],Table18[],2,FALSE)</f>
        <v>Triglycerides in small HDL</v>
      </c>
      <c r="C2767">
        <v>11</v>
      </c>
      <c r="D2767">
        <v>117042408</v>
      </c>
      <c r="E2767" t="s">
        <v>3995</v>
      </c>
      <c r="F2767" t="s">
        <v>894</v>
      </c>
      <c r="G2767" t="s">
        <v>895</v>
      </c>
      <c r="H2767">
        <v>0.988097</v>
      </c>
      <c r="I2767">
        <v>0.188143</v>
      </c>
      <c r="J2767">
        <v>3.2769600000000003E-2</v>
      </c>
      <c r="K2767" s="6">
        <v>5.4999999999999996E-9</v>
      </c>
      <c r="L2767">
        <v>37359</v>
      </c>
    </row>
    <row r="2768" spans="1:12" x14ac:dyDescent="0.2">
      <c r="A2768" t="s">
        <v>875</v>
      </c>
      <c r="B2768" t="str">
        <f>VLOOKUP(Table2[[#This Row],[Metabolite ID]],Table18[],2,FALSE)</f>
        <v>Triglycerides in very small VLDL</v>
      </c>
      <c r="C2768">
        <v>17</v>
      </c>
      <c r="D2768">
        <v>41926126</v>
      </c>
      <c r="E2768" t="s">
        <v>1012</v>
      </c>
      <c r="F2768" t="s">
        <v>894</v>
      </c>
      <c r="G2768" t="s">
        <v>895</v>
      </c>
      <c r="H2768">
        <v>0.96820499999999998</v>
      </c>
      <c r="I2768">
        <v>-0.116179</v>
      </c>
      <c r="J2768">
        <v>2.0187099999999999E-2</v>
      </c>
      <c r="K2768" s="6">
        <v>5.4999999999999996E-9</v>
      </c>
      <c r="L2768">
        <v>37359</v>
      </c>
    </row>
    <row r="2769" spans="1:12" x14ac:dyDescent="0.2">
      <c r="A2769" t="s">
        <v>877</v>
      </c>
      <c r="B2769" t="str">
        <f>VLOOKUP(Table2[[#This Row],[Metabolite ID]],Table18[],2,FALSE)</f>
        <v>Cholesteryl esters in chylomicrons and extremely large VLDL</v>
      </c>
      <c r="C2769">
        <v>6</v>
      </c>
      <c r="D2769">
        <v>160505199</v>
      </c>
      <c r="E2769" t="s">
        <v>4025</v>
      </c>
      <c r="F2769" t="s">
        <v>894</v>
      </c>
      <c r="G2769" t="s">
        <v>893</v>
      </c>
      <c r="H2769">
        <v>2.00941E-2</v>
      </c>
      <c r="I2769">
        <v>-0.16513</v>
      </c>
      <c r="J2769">
        <v>2.8330500000000002E-2</v>
      </c>
      <c r="K2769" s="6">
        <v>5.4999999999999996E-9</v>
      </c>
      <c r="L2769">
        <v>37359</v>
      </c>
    </row>
    <row r="2770" spans="1:12" x14ac:dyDescent="0.2">
      <c r="A2770" t="s">
        <v>772</v>
      </c>
      <c r="B2770" t="str">
        <f>VLOOKUP(Table2[[#This Row],[Metabolite ID]],Table18[],2,FALSE)</f>
        <v>Triglycerides in LDL</v>
      </c>
      <c r="C2770">
        <v>4</v>
      </c>
      <c r="D2770">
        <v>87992753</v>
      </c>
      <c r="E2770" t="s">
        <v>4112</v>
      </c>
      <c r="F2770" t="s">
        <v>893</v>
      </c>
      <c r="G2770" t="s">
        <v>892</v>
      </c>
      <c r="H2770">
        <v>0.61913099999999999</v>
      </c>
      <c r="I2770">
        <v>4.1776599999999997E-2</v>
      </c>
      <c r="J2770">
        <v>7.2594599999999997E-3</v>
      </c>
      <c r="K2770" s="6">
        <v>5.5999999999999997E-9</v>
      </c>
      <c r="L2770">
        <v>37359</v>
      </c>
    </row>
    <row r="2771" spans="1:12" x14ac:dyDescent="0.2">
      <c r="A2771" t="s">
        <v>801</v>
      </c>
      <c r="B2771" t="str">
        <f>VLOOKUP(Table2[[#This Row],[Metabolite ID]],Table18[],2,FALSE)</f>
        <v>Triglycerides in medium HDL</v>
      </c>
      <c r="C2771">
        <v>2</v>
      </c>
      <c r="D2771">
        <v>165508389</v>
      </c>
      <c r="E2771" t="s">
        <v>1070</v>
      </c>
      <c r="F2771" t="s">
        <v>894</v>
      </c>
      <c r="G2771" t="s">
        <v>895</v>
      </c>
      <c r="H2771">
        <v>0.59511599999999998</v>
      </c>
      <c r="I2771">
        <v>4.05212E-2</v>
      </c>
      <c r="J2771">
        <v>7.10685999999999E-3</v>
      </c>
      <c r="K2771" s="6">
        <v>5.5999999999999997E-9</v>
      </c>
      <c r="L2771">
        <v>37359</v>
      </c>
    </row>
    <row r="2772" spans="1:12" x14ac:dyDescent="0.2">
      <c r="A2772" t="s">
        <v>809</v>
      </c>
      <c r="B2772" t="str">
        <f>VLOOKUP(Table2[[#This Row],[Metabolite ID]],Table18[],2,FALSE)</f>
        <v>Monounsaturated fatty acids</v>
      </c>
      <c r="C2772">
        <v>8</v>
      </c>
      <c r="D2772">
        <v>19852899</v>
      </c>
      <c r="E2772" t="s">
        <v>1063</v>
      </c>
      <c r="F2772" t="s">
        <v>892</v>
      </c>
      <c r="G2772" t="s">
        <v>893</v>
      </c>
      <c r="H2772">
        <v>0.97299899999999995</v>
      </c>
      <c r="I2772">
        <v>-0.12731799999999999</v>
      </c>
      <c r="J2772">
        <v>2.2014300000000001E-2</v>
      </c>
      <c r="K2772" s="6">
        <v>5.5999999999999997E-9</v>
      </c>
      <c r="L2772">
        <v>37359</v>
      </c>
    </row>
    <row r="2773" spans="1:12" x14ac:dyDescent="0.2">
      <c r="A2773" t="s">
        <v>839</v>
      </c>
      <c r="B2773" t="str">
        <f>VLOOKUP(Table2[[#This Row],[Metabolite ID]],Table18[],2,FALSE)</f>
        <v>Cholesterol in small VLDL</v>
      </c>
      <c r="C2773">
        <v>6</v>
      </c>
      <c r="D2773">
        <v>160514283</v>
      </c>
      <c r="E2773" t="s">
        <v>3781</v>
      </c>
      <c r="F2773" t="s">
        <v>892</v>
      </c>
      <c r="G2773" t="s">
        <v>893</v>
      </c>
      <c r="H2773">
        <v>0.92298199999999997</v>
      </c>
      <c r="I2773">
        <v>-7.8453400000000006E-2</v>
      </c>
      <c r="J2773">
        <v>1.31212E-2</v>
      </c>
      <c r="K2773" s="6">
        <v>5.5999999999999997E-9</v>
      </c>
      <c r="L2773">
        <v>37359</v>
      </c>
    </row>
    <row r="2774" spans="1:12" x14ac:dyDescent="0.2">
      <c r="A2774" t="s">
        <v>839</v>
      </c>
      <c r="B2774" t="str">
        <f>VLOOKUP(Table2[[#This Row],[Metabolite ID]],Table18[],2,FALSE)</f>
        <v>Cholesterol in small VLDL</v>
      </c>
      <c r="C2774">
        <v>6</v>
      </c>
      <c r="D2774">
        <v>161111700</v>
      </c>
      <c r="E2774" t="s">
        <v>1099</v>
      </c>
      <c r="F2774" t="s">
        <v>894</v>
      </c>
      <c r="G2774" t="s">
        <v>895</v>
      </c>
      <c r="H2774">
        <v>0.98442099999999999</v>
      </c>
      <c r="I2774">
        <v>0.179924</v>
      </c>
      <c r="J2774">
        <v>2.9952800000000002E-2</v>
      </c>
      <c r="K2774" s="6">
        <v>5.5999999999999997E-9</v>
      </c>
      <c r="L2774">
        <v>37359</v>
      </c>
    </row>
    <row r="2775" spans="1:12" x14ac:dyDescent="0.2">
      <c r="A2775" t="s">
        <v>859</v>
      </c>
      <c r="B2775" t="str">
        <f>VLOOKUP(Table2[[#This Row],[Metabolite ID]],Table18[],2,FALSE)</f>
        <v>Concentration of very large HDL particles</v>
      </c>
      <c r="C2775">
        <v>5</v>
      </c>
      <c r="D2775">
        <v>55860866</v>
      </c>
      <c r="E2775" t="s">
        <v>991</v>
      </c>
      <c r="F2775" t="s">
        <v>893</v>
      </c>
      <c r="G2775" t="s">
        <v>895</v>
      </c>
      <c r="H2775">
        <v>0.799597</v>
      </c>
      <c r="I2775">
        <v>5.1035799999999999E-2</v>
      </c>
      <c r="J2775">
        <v>8.7189999999999993E-3</v>
      </c>
      <c r="K2775" s="6">
        <v>5.5999999999999997E-9</v>
      </c>
      <c r="L2775">
        <v>37359</v>
      </c>
    </row>
    <row r="2776" spans="1:12" x14ac:dyDescent="0.2">
      <c r="A2776" t="s">
        <v>758</v>
      </c>
      <c r="B2776" t="str">
        <f>VLOOKUP(Table2[[#This Row],[Metabolite ID]],Table18[],2,FALSE)</f>
        <v>Average diameter for HDL particles</v>
      </c>
      <c r="C2776">
        <v>16</v>
      </c>
      <c r="D2776">
        <v>15129940</v>
      </c>
      <c r="E2776" t="s">
        <v>1008</v>
      </c>
      <c r="F2776" t="s">
        <v>894</v>
      </c>
      <c r="G2776" t="s">
        <v>895</v>
      </c>
      <c r="H2776">
        <v>0.58844200000000002</v>
      </c>
      <c r="I2776">
        <v>-3.9907999999999999E-2</v>
      </c>
      <c r="J2776">
        <v>7.0823300000000004E-3</v>
      </c>
      <c r="K2776" s="6">
        <v>5.6999999999999998E-9</v>
      </c>
      <c r="L2776">
        <v>37359</v>
      </c>
    </row>
    <row r="2777" spans="1:12" x14ac:dyDescent="0.2">
      <c r="A2777" t="s">
        <v>789</v>
      </c>
      <c r="B2777" t="str">
        <f>VLOOKUP(Table2[[#This Row],[Metabolite ID]],Table18[],2,FALSE)</f>
        <v>Cholesteryl esters in large VLDL</v>
      </c>
      <c r="C2777">
        <v>4</v>
      </c>
      <c r="D2777">
        <v>87990334</v>
      </c>
      <c r="E2777" t="s">
        <v>4053</v>
      </c>
      <c r="F2777" t="s">
        <v>893</v>
      </c>
      <c r="G2777" t="s">
        <v>895</v>
      </c>
      <c r="H2777">
        <v>0.62311099999999997</v>
      </c>
      <c r="I2777">
        <v>4.2966600000000001E-2</v>
      </c>
      <c r="J2777">
        <v>7.2782100000000002E-3</v>
      </c>
      <c r="K2777" s="6">
        <v>5.6999999999999998E-9</v>
      </c>
      <c r="L2777">
        <v>37359</v>
      </c>
    </row>
    <row r="2778" spans="1:12" x14ac:dyDescent="0.2">
      <c r="A2778" t="s">
        <v>792</v>
      </c>
      <c r="B2778" t="str">
        <f>VLOOKUP(Table2[[#This Row],[Metabolite ID]],Table18[],2,FALSE)</f>
        <v>Concentration of large VLDL particles</v>
      </c>
      <c r="C2778">
        <v>2</v>
      </c>
      <c r="D2778">
        <v>227095159</v>
      </c>
      <c r="E2778" t="s">
        <v>1027</v>
      </c>
      <c r="F2778" t="s">
        <v>895</v>
      </c>
      <c r="G2778" t="s">
        <v>894</v>
      </c>
      <c r="H2778">
        <v>0.35061700000000001</v>
      </c>
      <c r="I2778">
        <v>-4.2033099999999997E-2</v>
      </c>
      <c r="J2778">
        <v>7.2800299999999998E-3</v>
      </c>
      <c r="K2778" s="6">
        <v>5.6999999999999998E-9</v>
      </c>
      <c r="L2778">
        <v>37359</v>
      </c>
    </row>
    <row r="2779" spans="1:12" x14ac:dyDescent="0.2">
      <c r="A2779" t="s">
        <v>801</v>
      </c>
      <c r="B2779" t="str">
        <f>VLOOKUP(Table2[[#This Row],[Metabolite ID]],Table18[],2,FALSE)</f>
        <v>Triglycerides in medium HDL</v>
      </c>
      <c r="C2779">
        <v>6</v>
      </c>
      <c r="D2779">
        <v>52625963</v>
      </c>
      <c r="E2779" t="s">
        <v>4113</v>
      </c>
      <c r="F2779" t="s">
        <v>892</v>
      </c>
      <c r="G2779" t="s">
        <v>895</v>
      </c>
      <c r="H2779">
        <v>0.35241800000000001</v>
      </c>
      <c r="I2779">
        <v>4.16908E-2</v>
      </c>
      <c r="J2779">
        <v>7.3101299999999998E-3</v>
      </c>
      <c r="K2779" s="6">
        <v>5.6999999999999998E-9</v>
      </c>
      <c r="L2779">
        <v>37359</v>
      </c>
    </row>
    <row r="2780" spans="1:12" x14ac:dyDescent="0.2">
      <c r="A2780" t="s">
        <v>837</v>
      </c>
      <c r="B2780" t="str">
        <f>VLOOKUP(Table2[[#This Row],[Metabolite ID]],Table18[],2,FALSE)</f>
        <v>Triglycerides in small LDL</v>
      </c>
      <c r="C2780">
        <v>7</v>
      </c>
      <c r="D2780">
        <v>21560197</v>
      </c>
      <c r="E2780" t="s">
        <v>4019</v>
      </c>
      <c r="F2780" t="s">
        <v>894</v>
      </c>
      <c r="G2780" t="s">
        <v>893</v>
      </c>
      <c r="H2780">
        <v>0.83335899999999996</v>
      </c>
      <c r="I2780">
        <v>-5.6535599999999998E-2</v>
      </c>
      <c r="J2780">
        <v>9.5604999999999996E-3</v>
      </c>
      <c r="K2780" s="6">
        <v>5.6999999999999998E-9</v>
      </c>
      <c r="L2780">
        <v>37359</v>
      </c>
    </row>
    <row r="2781" spans="1:12" x14ac:dyDescent="0.2">
      <c r="A2781" t="s">
        <v>845</v>
      </c>
      <c r="B2781" t="str">
        <f>VLOOKUP(Table2[[#This Row],[Metabolite ID]],Table18[],2,FALSE)</f>
        <v>Triglycerides in small VLDL</v>
      </c>
      <c r="C2781">
        <v>6</v>
      </c>
      <c r="D2781">
        <v>160483165</v>
      </c>
      <c r="E2781" t="s">
        <v>4114</v>
      </c>
      <c r="F2781" t="s">
        <v>892</v>
      </c>
      <c r="G2781" t="s">
        <v>893</v>
      </c>
      <c r="H2781">
        <v>0.98405200000000004</v>
      </c>
      <c r="I2781">
        <v>0.16537199999999999</v>
      </c>
      <c r="J2781">
        <v>2.8733999999999999E-2</v>
      </c>
      <c r="K2781" s="6">
        <v>5.6999999999999998E-9</v>
      </c>
      <c r="L2781">
        <v>37359</v>
      </c>
    </row>
    <row r="2782" spans="1:12" x14ac:dyDescent="0.2">
      <c r="A2782" t="s">
        <v>767</v>
      </c>
      <c r="B2782" t="str">
        <f>VLOOKUP(Table2[[#This Row],[Metabolite ID]],Table18[],2,FALSE)</f>
        <v>Triglycerides in IDL</v>
      </c>
      <c r="C2782">
        <v>7</v>
      </c>
      <c r="D2782">
        <v>21611970</v>
      </c>
      <c r="E2782" t="s">
        <v>4115</v>
      </c>
      <c r="F2782" t="s">
        <v>895</v>
      </c>
      <c r="G2782" t="s">
        <v>893</v>
      </c>
      <c r="H2782">
        <v>0.78489399999999998</v>
      </c>
      <c r="I2782">
        <v>-4.9721300000000003E-2</v>
      </c>
      <c r="J2782">
        <v>8.4943199999999996E-3</v>
      </c>
      <c r="K2782" s="6">
        <v>5.7999999999999998E-9</v>
      </c>
      <c r="L2782">
        <v>37359</v>
      </c>
    </row>
    <row r="2783" spans="1:12" x14ac:dyDescent="0.2">
      <c r="A2783" t="s">
        <v>780</v>
      </c>
      <c r="B2783" t="str">
        <f>VLOOKUP(Table2[[#This Row],[Metabolite ID]],Table18[],2,FALSE)</f>
        <v>Triglycerides in large HDL</v>
      </c>
      <c r="C2783">
        <v>15</v>
      </c>
      <c r="D2783">
        <v>58972699</v>
      </c>
      <c r="E2783" t="s">
        <v>4116</v>
      </c>
      <c r="F2783" t="s">
        <v>892</v>
      </c>
      <c r="G2783" t="s">
        <v>893</v>
      </c>
      <c r="H2783">
        <v>0.95069800000000004</v>
      </c>
      <c r="I2783">
        <v>9.6837999999999994E-2</v>
      </c>
      <c r="J2783">
        <v>1.63284E-2</v>
      </c>
      <c r="K2783" s="6">
        <v>5.7999999999999998E-9</v>
      </c>
      <c r="L2783">
        <v>37359</v>
      </c>
    </row>
    <row r="2784" spans="1:12" x14ac:dyDescent="0.2">
      <c r="A2784" t="s">
        <v>795</v>
      </c>
      <c r="B2784" t="str">
        <f>VLOOKUP(Table2[[#This Row],[Metabolite ID]],Table18[],2,FALSE)</f>
        <v>Cholesterol in medium HDL</v>
      </c>
      <c r="C2784">
        <v>19</v>
      </c>
      <c r="D2784">
        <v>11355298</v>
      </c>
      <c r="E2784" t="s">
        <v>4106</v>
      </c>
      <c r="F2784" t="s">
        <v>894</v>
      </c>
      <c r="G2784" t="s">
        <v>892</v>
      </c>
      <c r="H2784">
        <v>0.55199399999999998</v>
      </c>
      <c r="I2784">
        <v>4.15033E-2</v>
      </c>
      <c r="J2784">
        <v>7.2074299999999999E-3</v>
      </c>
      <c r="K2784" s="6">
        <v>5.8999999999999999E-9</v>
      </c>
      <c r="L2784">
        <v>37359</v>
      </c>
    </row>
    <row r="2785" spans="1:12" x14ac:dyDescent="0.2">
      <c r="A2785" t="s">
        <v>815</v>
      </c>
      <c r="B2785" t="str">
        <f>VLOOKUP(Table2[[#This Row],[Metabolite ID]],Table18[],2,FALSE)</f>
        <v>Phospholipids in medium VLDL</v>
      </c>
      <c r="C2785">
        <v>19</v>
      </c>
      <c r="D2785">
        <v>45393516</v>
      </c>
      <c r="E2785" t="s">
        <v>1066</v>
      </c>
      <c r="F2785" t="s">
        <v>894</v>
      </c>
      <c r="G2785" t="s">
        <v>895</v>
      </c>
      <c r="H2785">
        <v>0.98838800000000004</v>
      </c>
      <c r="I2785">
        <v>-0.181753</v>
      </c>
      <c r="J2785">
        <v>3.2393900000000003E-2</v>
      </c>
      <c r="K2785" s="6">
        <v>5.8999999999999999E-9</v>
      </c>
      <c r="L2785">
        <v>37359</v>
      </c>
    </row>
    <row r="2786" spans="1:12" x14ac:dyDescent="0.2">
      <c r="A2786" t="s">
        <v>859</v>
      </c>
      <c r="B2786" t="str">
        <f>VLOOKUP(Table2[[#This Row],[Metabolite ID]],Table18[],2,FALSE)</f>
        <v>Concentration of very large HDL particles</v>
      </c>
      <c r="C2786">
        <v>8</v>
      </c>
      <c r="D2786">
        <v>19889205</v>
      </c>
      <c r="E2786" t="s">
        <v>996</v>
      </c>
      <c r="F2786" t="s">
        <v>892</v>
      </c>
      <c r="G2786" t="s">
        <v>893</v>
      </c>
      <c r="H2786">
        <v>0.972912</v>
      </c>
      <c r="I2786">
        <v>0.12662300000000001</v>
      </c>
      <c r="J2786">
        <v>2.1971299999999999E-2</v>
      </c>
      <c r="K2786" s="6">
        <v>5.8999999999999999E-9</v>
      </c>
      <c r="L2786">
        <v>37359</v>
      </c>
    </row>
    <row r="2787" spans="1:12" x14ac:dyDescent="0.2">
      <c r="A2787" t="s">
        <v>756</v>
      </c>
      <c r="B2787" t="str">
        <f>VLOOKUP(Table2[[#This Row],[Metabolite ID]],Table18[],2,FALSE)</f>
        <v>Glycoprotein acetyls</v>
      </c>
      <c r="C2787">
        <v>16</v>
      </c>
      <c r="D2787">
        <v>71060244</v>
      </c>
      <c r="E2787" t="s">
        <v>4117</v>
      </c>
      <c r="F2787" t="s">
        <v>893</v>
      </c>
      <c r="G2787" t="s">
        <v>892</v>
      </c>
      <c r="H2787">
        <v>0.94316199999999994</v>
      </c>
      <c r="I2787">
        <v>-9.0922699999999995E-2</v>
      </c>
      <c r="J2787">
        <v>1.5677400000000001E-2</v>
      </c>
      <c r="K2787" s="6">
        <v>6E-9</v>
      </c>
      <c r="L2787">
        <v>37359</v>
      </c>
    </row>
    <row r="2788" spans="1:12" x14ac:dyDescent="0.2">
      <c r="A2788" t="s">
        <v>814</v>
      </c>
      <c r="B2788" t="str">
        <f>VLOOKUP(Table2[[#This Row],[Metabolite ID]],Table18[],2,FALSE)</f>
        <v>Concentration of medium VLDL particles</v>
      </c>
      <c r="C2788">
        <v>11</v>
      </c>
      <c r="D2788">
        <v>61581764</v>
      </c>
      <c r="E2788" t="s">
        <v>1046</v>
      </c>
      <c r="F2788" t="s">
        <v>895</v>
      </c>
      <c r="G2788" t="s">
        <v>894</v>
      </c>
      <c r="H2788">
        <v>0.69043200000000005</v>
      </c>
      <c r="I2788">
        <v>-4.5603100000000001E-2</v>
      </c>
      <c r="J2788">
        <v>7.5559099999999999E-3</v>
      </c>
      <c r="K2788" s="6">
        <v>6E-9</v>
      </c>
      <c r="L2788">
        <v>37359</v>
      </c>
    </row>
    <row r="2789" spans="1:12" x14ac:dyDescent="0.2">
      <c r="A2789" t="s">
        <v>842</v>
      </c>
      <c r="B2789" t="str">
        <f>VLOOKUP(Table2[[#This Row],[Metabolite ID]],Table18[],2,FALSE)</f>
        <v>Total lipids in small VLDL</v>
      </c>
      <c r="C2789">
        <v>19</v>
      </c>
      <c r="D2789">
        <v>19380513</v>
      </c>
      <c r="E2789" t="s">
        <v>1052</v>
      </c>
      <c r="F2789" t="s">
        <v>892</v>
      </c>
      <c r="G2789" t="s">
        <v>893</v>
      </c>
      <c r="H2789">
        <v>0.985039</v>
      </c>
      <c r="I2789">
        <v>0.18656500000000001</v>
      </c>
      <c r="J2789">
        <v>3.3113099999999999E-2</v>
      </c>
      <c r="K2789" s="6">
        <v>6E-9</v>
      </c>
      <c r="L2789">
        <v>37359</v>
      </c>
    </row>
    <row r="2790" spans="1:12" x14ac:dyDescent="0.2">
      <c r="A2790" t="s">
        <v>876</v>
      </c>
      <c r="B2790" t="str">
        <f>VLOOKUP(Table2[[#This Row],[Metabolite ID]],Table18[],2,FALSE)</f>
        <v>Cholesterol in chylomicrons and extremely large VLDL</v>
      </c>
      <c r="C2790">
        <v>5</v>
      </c>
      <c r="D2790">
        <v>156400808</v>
      </c>
      <c r="E2790" t="s">
        <v>1105</v>
      </c>
      <c r="F2790" t="s">
        <v>892</v>
      </c>
      <c r="G2790" t="s">
        <v>893</v>
      </c>
      <c r="H2790">
        <v>0.36513000000000001</v>
      </c>
      <c r="I2790">
        <v>-4.1973499999999997E-2</v>
      </c>
      <c r="J2790">
        <v>7.2817400000000001E-3</v>
      </c>
      <c r="K2790" s="6">
        <v>6E-9</v>
      </c>
      <c r="L2790">
        <v>37359</v>
      </c>
    </row>
    <row r="2791" spans="1:12" x14ac:dyDescent="0.2">
      <c r="A2791" t="s">
        <v>882</v>
      </c>
      <c r="B2791" t="str">
        <f>VLOOKUP(Table2[[#This Row],[Metabolite ID]],Table18[],2,FALSE)</f>
        <v>Triglycerides in chylomicrons and extremely large VLDL</v>
      </c>
      <c r="C2791">
        <v>6</v>
      </c>
      <c r="D2791">
        <v>160416770</v>
      </c>
      <c r="E2791" t="s">
        <v>4005</v>
      </c>
      <c r="F2791" t="s">
        <v>893</v>
      </c>
      <c r="G2791" t="s">
        <v>892</v>
      </c>
      <c r="H2791">
        <v>0.90651800000000005</v>
      </c>
      <c r="I2791">
        <v>-7.1901000000000007E-2</v>
      </c>
      <c r="J2791">
        <v>1.22018E-2</v>
      </c>
      <c r="K2791" s="6">
        <v>6E-9</v>
      </c>
      <c r="L2791">
        <v>37359</v>
      </c>
    </row>
    <row r="2792" spans="1:12" x14ac:dyDescent="0.2">
      <c r="A2792" t="s">
        <v>810</v>
      </c>
      <c r="B2792" t="str">
        <f>VLOOKUP(Table2[[#This Row],[Metabolite ID]],Table18[],2,FALSE)</f>
        <v>Cholesterol in medium VLDL</v>
      </c>
      <c r="C2792">
        <v>5</v>
      </c>
      <c r="D2792">
        <v>55861894</v>
      </c>
      <c r="E2792" t="s">
        <v>1028</v>
      </c>
      <c r="F2792" t="s">
        <v>893</v>
      </c>
      <c r="G2792" t="s">
        <v>892</v>
      </c>
      <c r="H2792">
        <v>0.80089999999999995</v>
      </c>
      <c r="I2792">
        <v>-5.1210800000000001E-2</v>
      </c>
      <c r="J2792">
        <v>8.8619600000000003E-3</v>
      </c>
      <c r="K2792" s="6">
        <v>6.1E-9</v>
      </c>
      <c r="L2792">
        <v>37359</v>
      </c>
    </row>
    <row r="2793" spans="1:12" x14ac:dyDescent="0.2">
      <c r="A2793" t="s">
        <v>812</v>
      </c>
      <c r="B2793" t="str">
        <f>VLOOKUP(Table2[[#This Row],[Metabolite ID]],Table18[],2,FALSE)</f>
        <v>Free cholesterol in medium VLDL</v>
      </c>
      <c r="C2793">
        <v>11</v>
      </c>
      <c r="D2793">
        <v>117042408</v>
      </c>
      <c r="E2793" t="s">
        <v>3995</v>
      </c>
      <c r="F2793" t="s">
        <v>894</v>
      </c>
      <c r="G2793" t="s">
        <v>895</v>
      </c>
      <c r="H2793">
        <v>0.98809800000000003</v>
      </c>
      <c r="I2793">
        <v>0.18801000000000001</v>
      </c>
      <c r="J2793">
        <v>3.2754199999999997E-2</v>
      </c>
      <c r="K2793" s="6">
        <v>6.1E-9</v>
      </c>
      <c r="L2793">
        <v>37359</v>
      </c>
    </row>
    <row r="2794" spans="1:12" x14ac:dyDescent="0.2">
      <c r="A2794" t="s">
        <v>866</v>
      </c>
      <c r="B2794" t="str">
        <f>VLOOKUP(Table2[[#This Row],[Metabolite ID]],Table18[],2,FALSE)</f>
        <v>Concentration of very large VLDL particles</v>
      </c>
      <c r="C2794">
        <v>16</v>
      </c>
      <c r="D2794">
        <v>56991363</v>
      </c>
      <c r="E2794" t="s">
        <v>960</v>
      </c>
      <c r="F2794" t="s">
        <v>894</v>
      </c>
      <c r="G2794" t="s">
        <v>895</v>
      </c>
      <c r="H2794">
        <v>0.68096800000000002</v>
      </c>
      <c r="I2794">
        <v>4.34644E-2</v>
      </c>
      <c r="J2794">
        <v>7.4827899999999996E-3</v>
      </c>
      <c r="K2794" s="6">
        <v>6.1E-9</v>
      </c>
      <c r="L2794">
        <v>37359</v>
      </c>
    </row>
    <row r="2795" spans="1:12" x14ac:dyDescent="0.2">
      <c r="A2795" t="s">
        <v>873</v>
      </c>
      <c r="B2795" t="str">
        <f>VLOOKUP(Table2[[#This Row],[Metabolite ID]],Table18[],2,FALSE)</f>
        <v>Concentration of very small VLDL particles</v>
      </c>
      <c r="C2795">
        <v>15</v>
      </c>
      <c r="D2795">
        <v>58575005</v>
      </c>
      <c r="E2795" t="s">
        <v>1005</v>
      </c>
      <c r="F2795" t="s">
        <v>892</v>
      </c>
      <c r="G2795" t="s">
        <v>893</v>
      </c>
      <c r="H2795">
        <v>0.86371500000000001</v>
      </c>
      <c r="I2795">
        <v>6.11202E-2</v>
      </c>
      <c r="J2795">
        <v>1.03967E-2</v>
      </c>
      <c r="K2795" s="6">
        <v>6.1E-9</v>
      </c>
      <c r="L2795">
        <v>37359</v>
      </c>
    </row>
    <row r="2796" spans="1:12" x14ac:dyDescent="0.2">
      <c r="A2796" t="s">
        <v>745</v>
      </c>
      <c r="B2796" t="str">
        <f>VLOOKUP(Table2[[#This Row],[Metabolite ID]],Table18[],2,FALSE)</f>
        <v>Apolipoprotein A1</v>
      </c>
      <c r="C2796">
        <v>1</v>
      </c>
      <c r="D2796">
        <v>220970028</v>
      </c>
      <c r="E2796" t="s">
        <v>4068</v>
      </c>
      <c r="F2796" t="s">
        <v>892</v>
      </c>
      <c r="G2796" t="s">
        <v>893</v>
      </c>
      <c r="H2796">
        <v>0.295234</v>
      </c>
      <c r="I2796">
        <v>-4.31572E-2</v>
      </c>
      <c r="J2796">
        <v>7.6514199999999999E-3</v>
      </c>
      <c r="K2796" s="6">
        <v>6.2000000000000001E-9</v>
      </c>
      <c r="L2796">
        <v>37359</v>
      </c>
    </row>
    <row r="2797" spans="1:12" x14ac:dyDescent="0.2">
      <c r="A2797" t="s">
        <v>855</v>
      </c>
      <c r="B2797" t="str">
        <f>VLOOKUP(Table2[[#This Row],[Metabolite ID]],Table18[],2,FALSE)</f>
        <v>Cholesterol in very large HDL</v>
      </c>
      <c r="C2797">
        <v>20</v>
      </c>
      <c r="D2797">
        <v>44724919</v>
      </c>
      <c r="E2797" t="s">
        <v>1022</v>
      </c>
      <c r="F2797" t="s">
        <v>895</v>
      </c>
      <c r="G2797" t="s">
        <v>893</v>
      </c>
      <c r="H2797">
        <v>0.48811300000000002</v>
      </c>
      <c r="I2797">
        <v>-4.08397E-2</v>
      </c>
      <c r="J2797">
        <v>7.0179400000000003E-3</v>
      </c>
      <c r="K2797" s="6">
        <v>6.2000000000000001E-9</v>
      </c>
      <c r="L2797">
        <v>37359</v>
      </c>
    </row>
    <row r="2798" spans="1:12" x14ac:dyDescent="0.2">
      <c r="A2798" t="s">
        <v>789</v>
      </c>
      <c r="B2798" t="str">
        <f>VLOOKUP(Table2[[#This Row],[Metabolite ID]],Table18[],2,FALSE)</f>
        <v>Cholesteryl esters in large VLDL</v>
      </c>
      <c r="C2798">
        <v>15</v>
      </c>
      <c r="D2798">
        <v>44564692</v>
      </c>
      <c r="E2798" t="s">
        <v>1051</v>
      </c>
      <c r="F2798" t="s">
        <v>892</v>
      </c>
      <c r="G2798" t="s">
        <v>893</v>
      </c>
      <c r="H2798">
        <v>0.97103300000000004</v>
      </c>
      <c r="I2798">
        <v>-0.127552</v>
      </c>
      <c r="J2798">
        <v>2.1316700000000001E-2</v>
      </c>
      <c r="K2798" s="6">
        <v>6.3000000000000002E-9</v>
      </c>
      <c r="L2798">
        <v>37359</v>
      </c>
    </row>
    <row r="2799" spans="1:12" x14ac:dyDescent="0.2">
      <c r="A2799" t="s">
        <v>794</v>
      </c>
      <c r="B2799" t="str">
        <f>VLOOKUP(Table2[[#This Row],[Metabolite ID]],Table18[],2,FALSE)</f>
        <v>Triglycerides in large VLDL</v>
      </c>
      <c r="C2799">
        <v>2</v>
      </c>
      <c r="D2799">
        <v>227095159</v>
      </c>
      <c r="E2799" t="s">
        <v>1027</v>
      </c>
      <c r="F2799" t="s">
        <v>895</v>
      </c>
      <c r="G2799" t="s">
        <v>894</v>
      </c>
      <c r="H2799">
        <v>0.35059699999999999</v>
      </c>
      <c r="I2799">
        <v>-4.1975199999999997E-2</v>
      </c>
      <c r="J2799">
        <v>7.2789500000000002E-3</v>
      </c>
      <c r="K2799" s="6">
        <v>6.3000000000000002E-9</v>
      </c>
      <c r="L2799">
        <v>37359</v>
      </c>
    </row>
    <row r="2800" spans="1:12" x14ac:dyDescent="0.2">
      <c r="A2800" t="s">
        <v>815</v>
      </c>
      <c r="B2800" t="str">
        <f>VLOOKUP(Table2[[#This Row],[Metabolite ID]],Table18[],2,FALSE)</f>
        <v>Phospholipids in medium VLDL</v>
      </c>
      <c r="C2800">
        <v>16</v>
      </c>
      <c r="D2800">
        <v>57010486</v>
      </c>
      <c r="E2800" t="s">
        <v>1009</v>
      </c>
      <c r="F2800" t="s">
        <v>894</v>
      </c>
      <c r="G2800" t="s">
        <v>895</v>
      </c>
      <c r="H2800">
        <v>0.94581899999999997</v>
      </c>
      <c r="I2800">
        <v>-9.6795999999999993E-2</v>
      </c>
      <c r="J2800">
        <v>1.6325300000000001E-2</v>
      </c>
      <c r="K2800" s="6">
        <v>6.3000000000000002E-9</v>
      </c>
      <c r="L2800">
        <v>37359</v>
      </c>
    </row>
    <row r="2801" spans="1:12" x14ac:dyDescent="0.2">
      <c r="A2801" t="s">
        <v>794</v>
      </c>
      <c r="B2801" t="str">
        <f>VLOOKUP(Table2[[#This Row],[Metabolite ID]],Table18[],2,FALSE)</f>
        <v>Triglycerides in large VLDL</v>
      </c>
      <c r="C2801">
        <v>8</v>
      </c>
      <c r="D2801">
        <v>19813529</v>
      </c>
      <c r="E2801" t="s">
        <v>994</v>
      </c>
      <c r="F2801" t="s">
        <v>892</v>
      </c>
      <c r="G2801" t="s">
        <v>893</v>
      </c>
      <c r="H2801">
        <v>0.98156299999999996</v>
      </c>
      <c r="I2801">
        <v>-0.15278700000000001</v>
      </c>
      <c r="J2801">
        <v>2.6271300000000001E-2</v>
      </c>
      <c r="K2801" s="6">
        <v>6.4000000000000002E-9</v>
      </c>
      <c r="L2801">
        <v>37359</v>
      </c>
    </row>
    <row r="2802" spans="1:12" x14ac:dyDescent="0.2">
      <c r="A2802" t="s">
        <v>843</v>
      </c>
      <c r="B2802" t="str">
        <f>VLOOKUP(Table2[[#This Row],[Metabolite ID]],Table18[],2,FALSE)</f>
        <v>Concentration of small VLDL particles</v>
      </c>
      <c r="C2802">
        <v>11</v>
      </c>
      <c r="D2802">
        <v>116692293</v>
      </c>
      <c r="E2802" t="s">
        <v>3994</v>
      </c>
      <c r="F2802" t="s">
        <v>894</v>
      </c>
      <c r="G2802" t="s">
        <v>892</v>
      </c>
      <c r="H2802">
        <v>0.98857499999999998</v>
      </c>
      <c r="I2802">
        <v>0.18602099999999999</v>
      </c>
      <c r="J2802">
        <v>3.27806E-2</v>
      </c>
      <c r="K2802" s="6">
        <v>6.5000000000000003E-9</v>
      </c>
      <c r="L2802">
        <v>37359</v>
      </c>
    </row>
    <row r="2803" spans="1:12" x14ac:dyDescent="0.2">
      <c r="A2803" t="s">
        <v>878</v>
      </c>
      <c r="B2803" t="str">
        <f>VLOOKUP(Table2[[#This Row],[Metabolite ID]],Table18[],2,FALSE)</f>
        <v>Free cholesterol in chylomicrons and extremely large VLDL</v>
      </c>
      <c r="C2803">
        <v>6</v>
      </c>
      <c r="D2803">
        <v>160390603</v>
      </c>
      <c r="E2803" t="s">
        <v>4050</v>
      </c>
      <c r="F2803" t="s">
        <v>893</v>
      </c>
      <c r="G2803" t="s">
        <v>894</v>
      </c>
      <c r="H2803">
        <v>0.90079500000000001</v>
      </c>
      <c r="I2803">
        <v>-7.0053299999999999E-2</v>
      </c>
      <c r="J2803">
        <v>1.18592E-2</v>
      </c>
      <c r="K2803" s="6">
        <v>6.5000000000000003E-9</v>
      </c>
      <c r="L2803">
        <v>37359</v>
      </c>
    </row>
    <row r="2804" spans="1:12" x14ac:dyDescent="0.2">
      <c r="A2804" t="s">
        <v>837</v>
      </c>
      <c r="B2804" t="str">
        <f>VLOOKUP(Table2[[#This Row],[Metabolite ID]],Table18[],2,FALSE)</f>
        <v>Triglycerides in small LDL</v>
      </c>
      <c r="C2804">
        <v>4</v>
      </c>
      <c r="D2804">
        <v>87990334</v>
      </c>
      <c r="E2804" t="s">
        <v>4053</v>
      </c>
      <c r="F2804" t="s">
        <v>893</v>
      </c>
      <c r="G2804" t="s">
        <v>895</v>
      </c>
      <c r="H2804">
        <v>0.62311399999999995</v>
      </c>
      <c r="I2804">
        <v>4.1389500000000003E-2</v>
      </c>
      <c r="J2804">
        <v>7.2817300000000001E-3</v>
      </c>
      <c r="K2804" s="6">
        <v>6.6000000000000004E-9</v>
      </c>
      <c r="L2804">
        <v>37359</v>
      </c>
    </row>
    <row r="2805" spans="1:12" x14ac:dyDescent="0.2">
      <c r="A2805" t="s">
        <v>864</v>
      </c>
      <c r="B2805" t="str">
        <f>VLOOKUP(Table2[[#This Row],[Metabolite ID]],Table18[],2,FALSE)</f>
        <v>Free cholesterol in very large VLDL</v>
      </c>
      <c r="C2805">
        <v>6</v>
      </c>
      <c r="D2805">
        <v>160505199</v>
      </c>
      <c r="E2805" t="s">
        <v>4025</v>
      </c>
      <c r="F2805" t="s">
        <v>894</v>
      </c>
      <c r="G2805" t="s">
        <v>893</v>
      </c>
      <c r="H2805">
        <v>2.00941E-2</v>
      </c>
      <c r="I2805">
        <v>-0.16403200000000001</v>
      </c>
      <c r="J2805">
        <v>2.83209E-2</v>
      </c>
      <c r="K2805" s="6">
        <v>6.6000000000000004E-9</v>
      </c>
      <c r="L2805">
        <v>37359</v>
      </c>
    </row>
    <row r="2806" spans="1:12" x14ac:dyDescent="0.2">
      <c r="A2806" t="s">
        <v>867</v>
      </c>
      <c r="B2806" t="str">
        <f>VLOOKUP(Table2[[#This Row],[Metabolite ID]],Table18[],2,FALSE)</f>
        <v>Phospholipids in very large VLDL</v>
      </c>
      <c r="C2806">
        <v>15</v>
      </c>
      <c r="D2806">
        <v>44636409</v>
      </c>
      <c r="E2806" t="s">
        <v>4033</v>
      </c>
      <c r="F2806" t="s">
        <v>893</v>
      </c>
      <c r="G2806" t="s">
        <v>895</v>
      </c>
      <c r="H2806">
        <v>0.97267999999999999</v>
      </c>
      <c r="I2806">
        <v>-0.13312499999999999</v>
      </c>
      <c r="J2806">
        <v>2.2588E-2</v>
      </c>
      <c r="K2806" s="6">
        <v>6.6000000000000004E-9</v>
      </c>
      <c r="L2806">
        <v>37359</v>
      </c>
    </row>
    <row r="2807" spans="1:12" x14ac:dyDescent="0.2">
      <c r="A2807" t="s">
        <v>745</v>
      </c>
      <c r="B2807" t="str">
        <f>VLOOKUP(Table2[[#This Row],[Metabolite ID]],Table18[],2,FALSE)</f>
        <v>Apolipoprotein A1</v>
      </c>
      <c r="C2807">
        <v>20</v>
      </c>
      <c r="D2807">
        <v>43042364</v>
      </c>
      <c r="E2807" t="s">
        <v>4118</v>
      </c>
      <c r="F2807" t="s">
        <v>894</v>
      </c>
      <c r="G2807" t="s">
        <v>895</v>
      </c>
      <c r="H2807">
        <v>0.96737600000000001</v>
      </c>
      <c r="I2807">
        <v>0.113829</v>
      </c>
      <c r="J2807">
        <v>2.0008700000000001E-2</v>
      </c>
      <c r="K2807" s="6">
        <v>6.6999999999999996E-9</v>
      </c>
      <c r="L2807">
        <v>37359</v>
      </c>
    </row>
    <row r="2808" spans="1:12" x14ac:dyDescent="0.2">
      <c r="A2808" t="s">
        <v>775</v>
      </c>
      <c r="B2808" t="str">
        <f>VLOOKUP(Table2[[#This Row],[Metabolite ID]],Table18[],2,FALSE)</f>
        <v>Cholesteryl esters in large HDL</v>
      </c>
      <c r="C2808">
        <v>18</v>
      </c>
      <c r="D2808">
        <v>47029576</v>
      </c>
      <c r="E2808" t="s">
        <v>4087</v>
      </c>
      <c r="F2808" t="s">
        <v>892</v>
      </c>
      <c r="G2808" t="s">
        <v>893</v>
      </c>
      <c r="H2808">
        <v>0.58484499999999995</v>
      </c>
      <c r="I2808">
        <v>-3.8651999999999999E-2</v>
      </c>
      <c r="J2808">
        <v>7.0903700000000004E-3</v>
      </c>
      <c r="K2808" s="6">
        <v>6.6999999999999996E-9</v>
      </c>
      <c r="L2808">
        <v>37359</v>
      </c>
    </row>
    <row r="2809" spans="1:12" x14ac:dyDescent="0.2">
      <c r="A2809" t="s">
        <v>759</v>
      </c>
      <c r="B2809" t="str">
        <f>VLOOKUP(Table2[[#This Row],[Metabolite ID]],Table18[],2,FALSE)</f>
        <v>Triglycerides in HDL</v>
      </c>
      <c r="C2809">
        <v>4</v>
      </c>
      <c r="D2809">
        <v>88011793</v>
      </c>
      <c r="E2809" t="s">
        <v>4119</v>
      </c>
      <c r="F2809" t="s">
        <v>895</v>
      </c>
      <c r="G2809" t="s">
        <v>893</v>
      </c>
      <c r="H2809">
        <v>0.62273400000000001</v>
      </c>
      <c r="I2809">
        <v>4.0840399999999999E-2</v>
      </c>
      <c r="J2809">
        <v>7.2322100000000002E-3</v>
      </c>
      <c r="K2809" s="6">
        <v>6.7999999999999997E-9</v>
      </c>
      <c r="L2809">
        <v>37359</v>
      </c>
    </row>
    <row r="2810" spans="1:12" x14ac:dyDescent="0.2">
      <c r="A2810" t="s">
        <v>816</v>
      </c>
      <c r="B2810" t="str">
        <f>VLOOKUP(Table2[[#This Row],[Metabolite ID]],Table18[],2,FALSE)</f>
        <v>Triglycerides in medium VLDL</v>
      </c>
      <c r="C2810">
        <v>8</v>
      </c>
      <c r="D2810">
        <v>11664834</v>
      </c>
      <c r="E2810" t="s">
        <v>1076</v>
      </c>
      <c r="F2810" t="s">
        <v>1075</v>
      </c>
      <c r="G2810" t="s">
        <v>892</v>
      </c>
      <c r="H2810">
        <v>0.41422599999999998</v>
      </c>
      <c r="I2810">
        <v>4.1385499999999999E-2</v>
      </c>
      <c r="J2810">
        <v>7.0970800000000004E-3</v>
      </c>
      <c r="K2810" s="6">
        <v>6.7999999999999997E-9</v>
      </c>
      <c r="L2810">
        <v>37359</v>
      </c>
    </row>
    <row r="2811" spans="1:12" x14ac:dyDescent="0.2">
      <c r="A2811" t="s">
        <v>858</v>
      </c>
      <c r="B2811" t="str">
        <f>VLOOKUP(Table2[[#This Row],[Metabolite ID]],Table18[],2,FALSE)</f>
        <v>Total lipids in very large HDL</v>
      </c>
      <c r="C2811">
        <v>5</v>
      </c>
      <c r="D2811">
        <v>55860866</v>
      </c>
      <c r="E2811" t="s">
        <v>991</v>
      </c>
      <c r="F2811" t="s">
        <v>893</v>
      </c>
      <c r="G2811" t="s">
        <v>895</v>
      </c>
      <c r="H2811">
        <v>0.799597</v>
      </c>
      <c r="I2811">
        <v>5.0780199999999998E-2</v>
      </c>
      <c r="J2811">
        <v>8.7195099999999998E-3</v>
      </c>
      <c r="K2811" s="6">
        <v>6.7999999999999997E-9</v>
      </c>
      <c r="L2811">
        <v>37359</v>
      </c>
    </row>
    <row r="2812" spans="1:12" x14ac:dyDescent="0.2">
      <c r="A2812" t="s">
        <v>868</v>
      </c>
      <c r="B2812" t="str">
        <f>VLOOKUP(Table2[[#This Row],[Metabolite ID]],Table18[],2,FALSE)</f>
        <v>Triglycerides in very large VLDL</v>
      </c>
      <c r="C2812">
        <v>5</v>
      </c>
      <c r="D2812">
        <v>156400808</v>
      </c>
      <c r="E2812" t="s">
        <v>1105</v>
      </c>
      <c r="F2812" t="s">
        <v>892</v>
      </c>
      <c r="G2812" t="s">
        <v>893</v>
      </c>
      <c r="H2812">
        <v>0.365149</v>
      </c>
      <c r="I2812">
        <v>-4.1437000000000002E-2</v>
      </c>
      <c r="J2812">
        <v>7.2829499999999998E-3</v>
      </c>
      <c r="K2812" s="6">
        <v>6.7999999999999997E-9</v>
      </c>
      <c r="L2812">
        <v>37359</v>
      </c>
    </row>
    <row r="2813" spans="1:12" x14ac:dyDescent="0.2">
      <c r="A2813" t="s">
        <v>878</v>
      </c>
      <c r="B2813" t="str">
        <f>VLOOKUP(Table2[[#This Row],[Metabolite ID]],Table18[],2,FALSE)</f>
        <v>Free cholesterol in chylomicrons and extremely large VLDL</v>
      </c>
      <c r="C2813">
        <v>11</v>
      </c>
      <c r="D2813">
        <v>61581764</v>
      </c>
      <c r="E2813" t="s">
        <v>1046</v>
      </c>
      <c r="F2813" t="s">
        <v>895</v>
      </c>
      <c r="G2813" t="s">
        <v>894</v>
      </c>
      <c r="H2813">
        <v>0.69043200000000005</v>
      </c>
      <c r="I2813">
        <v>-4.5450999999999998E-2</v>
      </c>
      <c r="J2813">
        <v>7.5679900000000001E-3</v>
      </c>
      <c r="K2813" s="6">
        <v>6.7999999999999997E-9</v>
      </c>
      <c r="L2813">
        <v>37359</v>
      </c>
    </row>
    <row r="2814" spans="1:12" x14ac:dyDescent="0.2">
      <c r="A2814" t="s">
        <v>814</v>
      </c>
      <c r="B2814" t="str">
        <f>VLOOKUP(Table2[[#This Row],[Metabolite ID]],Table18[],2,FALSE)</f>
        <v>Concentration of medium VLDL particles</v>
      </c>
      <c r="C2814">
        <v>19</v>
      </c>
      <c r="D2814">
        <v>19422152</v>
      </c>
      <c r="E2814" t="s">
        <v>1065</v>
      </c>
      <c r="F2814" t="s">
        <v>1060</v>
      </c>
      <c r="G2814" t="s">
        <v>894</v>
      </c>
      <c r="H2814">
        <v>0.82859700000000003</v>
      </c>
      <c r="I2814">
        <v>5.5077300000000003E-2</v>
      </c>
      <c r="J2814">
        <v>9.2824599999999993E-3</v>
      </c>
      <c r="K2814" s="6">
        <v>6.8999999999999997E-9</v>
      </c>
      <c r="L2814">
        <v>37359</v>
      </c>
    </row>
    <row r="2815" spans="1:12" x14ac:dyDescent="0.2">
      <c r="A2815" t="s">
        <v>875</v>
      </c>
      <c r="B2815" t="str">
        <f>VLOOKUP(Table2[[#This Row],[Metabolite ID]],Table18[],2,FALSE)</f>
        <v>Triglycerides in very small VLDL</v>
      </c>
      <c r="C2815">
        <v>3</v>
      </c>
      <c r="D2815">
        <v>136211960</v>
      </c>
      <c r="E2815" t="s">
        <v>4120</v>
      </c>
      <c r="F2815" t="s">
        <v>892</v>
      </c>
      <c r="G2815" t="s">
        <v>893</v>
      </c>
      <c r="H2815">
        <v>0.241256</v>
      </c>
      <c r="I2815">
        <v>-4.6802000000000003E-2</v>
      </c>
      <c r="J2815">
        <v>8.1576200000000008E-3</v>
      </c>
      <c r="K2815" s="6">
        <v>6.8999999999999997E-9</v>
      </c>
      <c r="L2815">
        <v>37359</v>
      </c>
    </row>
    <row r="2816" spans="1:12" x14ac:dyDescent="0.2">
      <c r="A2816" t="s">
        <v>775</v>
      </c>
      <c r="B2816" t="str">
        <f>VLOOKUP(Table2[[#This Row],[Metabolite ID]],Table18[],2,FALSE)</f>
        <v>Cholesteryl esters in large HDL</v>
      </c>
      <c r="C2816">
        <v>18</v>
      </c>
      <c r="D2816">
        <v>47698555</v>
      </c>
      <c r="E2816" t="s">
        <v>3957</v>
      </c>
      <c r="F2816" t="s">
        <v>893</v>
      </c>
      <c r="G2816" t="s">
        <v>892</v>
      </c>
      <c r="H2816">
        <v>0.98660700000000001</v>
      </c>
      <c r="I2816">
        <v>-0.18167</v>
      </c>
      <c r="J2816">
        <v>3.0946999999999999E-2</v>
      </c>
      <c r="K2816" s="6">
        <v>6.9999999999999998E-9</v>
      </c>
      <c r="L2816">
        <v>37359</v>
      </c>
    </row>
    <row r="2817" spans="1:12" x14ac:dyDescent="0.2">
      <c r="A2817" t="s">
        <v>758</v>
      </c>
      <c r="B2817" t="str">
        <f>VLOOKUP(Table2[[#This Row],[Metabolite ID]],Table18[],2,FALSE)</f>
        <v>Average diameter for HDL particles</v>
      </c>
      <c r="C2817">
        <v>12</v>
      </c>
      <c r="D2817">
        <v>125290856</v>
      </c>
      <c r="E2817" t="s">
        <v>4121</v>
      </c>
      <c r="F2817" t="s">
        <v>892</v>
      </c>
      <c r="G2817" t="s">
        <v>895</v>
      </c>
      <c r="H2817">
        <v>0.49959300000000001</v>
      </c>
      <c r="I2817">
        <v>4.0333300000000002E-2</v>
      </c>
      <c r="J2817">
        <v>7.0862499999999997E-3</v>
      </c>
      <c r="K2817" s="6">
        <v>7.0999999999999999E-9</v>
      </c>
      <c r="L2817">
        <v>37359</v>
      </c>
    </row>
    <row r="2818" spans="1:12" x14ac:dyDescent="0.2">
      <c r="A2818" t="s">
        <v>866</v>
      </c>
      <c r="B2818" t="str">
        <f>VLOOKUP(Table2[[#This Row],[Metabolite ID]],Table18[],2,FALSE)</f>
        <v>Concentration of very large VLDL particles</v>
      </c>
      <c r="C2818">
        <v>5</v>
      </c>
      <c r="D2818">
        <v>156400808</v>
      </c>
      <c r="E2818" t="s">
        <v>1105</v>
      </c>
      <c r="F2818" t="s">
        <v>892</v>
      </c>
      <c r="G2818" t="s">
        <v>893</v>
      </c>
      <c r="H2818">
        <v>0.36513000000000001</v>
      </c>
      <c r="I2818">
        <v>-4.1403599999999999E-2</v>
      </c>
      <c r="J2818">
        <v>7.2803E-3</v>
      </c>
      <c r="K2818" s="6">
        <v>7.0999999999999999E-9</v>
      </c>
      <c r="L2818">
        <v>37359</v>
      </c>
    </row>
    <row r="2819" spans="1:12" x14ac:dyDescent="0.2">
      <c r="A2819" t="s">
        <v>880</v>
      </c>
      <c r="B2819" t="str">
        <f>VLOOKUP(Table2[[#This Row],[Metabolite ID]],Table18[],2,FALSE)</f>
        <v>Concentration of chylomicrons and extremely large VLDL particles</v>
      </c>
      <c r="C2819">
        <v>6</v>
      </c>
      <c r="D2819">
        <v>161560461</v>
      </c>
      <c r="E2819" t="s">
        <v>4086</v>
      </c>
      <c r="F2819" t="s">
        <v>893</v>
      </c>
      <c r="G2819" t="s">
        <v>892</v>
      </c>
      <c r="H2819">
        <v>0.98738800000000004</v>
      </c>
      <c r="I2819">
        <v>0.183175</v>
      </c>
      <c r="J2819">
        <v>3.1714899999999997E-2</v>
      </c>
      <c r="K2819" s="6">
        <v>7.0999999999999999E-9</v>
      </c>
      <c r="L2819">
        <v>37359</v>
      </c>
    </row>
    <row r="2820" spans="1:12" x14ac:dyDescent="0.2">
      <c r="A2820" t="s">
        <v>758</v>
      </c>
      <c r="B2820" t="str">
        <f>VLOOKUP(Table2[[#This Row],[Metabolite ID]],Table18[],2,FALSE)</f>
        <v>Average diameter for HDL particles</v>
      </c>
      <c r="C2820">
        <v>4</v>
      </c>
      <c r="D2820">
        <v>103198082</v>
      </c>
      <c r="E2820" t="s">
        <v>4122</v>
      </c>
      <c r="F2820" t="s">
        <v>892</v>
      </c>
      <c r="G2820" t="s">
        <v>893</v>
      </c>
      <c r="H2820">
        <v>0.914829</v>
      </c>
      <c r="I2820">
        <v>7.0662799999999998E-2</v>
      </c>
      <c r="J2820">
        <v>1.2588500000000001E-2</v>
      </c>
      <c r="K2820" s="6">
        <v>7.2E-9</v>
      </c>
      <c r="L2820">
        <v>37359</v>
      </c>
    </row>
    <row r="2821" spans="1:12" x14ac:dyDescent="0.2">
      <c r="A2821" t="s">
        <v>787</v>
      </c>
      <c r="B2821" t="str">
        <f>VLOOKUP(Table2[[#This Row],[Metabolite ID]],Table18[],2,FALSE)</f>
        <v>Triglycerides in large LDL</v>
      </c>
      <c r="C2821">
        <v>4</v>
      </c>
      <c r="D2821">
        <v>87992753</v>
      </c>
      <c r="E2821" t="s">
        <v>4112</v>
      </c>
      <c r="F2821" t="s">
        <v>893</v>
      </c>
      <c r="G2821" t="s">
        <v>892</v>
      </c>
      <c r="H2821">
        <v>0.61913099999999999</v>
      </c>
      <c r="I2821">
        <v>4.17673E-2</v>
      </c>
      <c r="J2821">
        <v>7.2592000000000004E-3</v>
      </c>
      <c r="K2821" s="6">
        <v>7.2E-9</v>
      </c>
      <c r="L2821">
        <v>37359</v>
      </c>
    </row>
    <row r="2822" spans="1:12" x14ac:dyDescent="0.2">
      <c r="A2822" t="s">
        <v>795</v>
      </c>
      <c r="B2822" t="str">
        <f>VLOOKUP(Table2[[#This Row],[Metabolite ID]],Table18[],2,FALSE)</f>
        <v>Cholesterol in medium HDL</v>
      </c>
      <c r="C2822">
        <v>8</v>
      </c>
      <c r="D2822">
        <v>9183102</v>
      </c>
      <c r="E2822" t="s">
        <v>4089</v>
      </c>
      <c r="F2822" t="s">
        <v>892</v>
      </c>
      <c r="G2822" t="s">
        <v>4090</v>
      </c>
      <c r="H2822">
        <v>9.24653E-2</v>
      </c>
      <c r="I2822">
        <v>-6.9649699999999995E-2</v>
      </c>
      <c r="J2822">
        <v>1.21181E-2</v>
      </c>
      <c r="K2822" s="6">
        <v>7.2E-9</v>
      </c>
      <c r="L2822">
        <v>37359</v>
      </c>
    </row>
    <row r="2823" spans="1:12" x14ac:dyDescent="0.2">
      <c r="A2823" t="s">
        <v>809</v>
      </c>
      <c r="B2823" t="str">
        <f>VLOOKUP(Table2[[#This Row],[Metabolite ID]],Table18[],2,FALSE)</f>
        <v>Monounsaturated fatty acids</v>
      </c>
      <c r="C2823">
        <v>6</v>
      </c>
      <c r="D2823">
        <v>160964135</v>
      </c>
      <c r="E2823" t="s">
        <v>1035</v>
      </c>
      <c r="F2823" t="s">
        <v>895</v>
      </c>
      <c r="G2823" t="s">
        <v>894</v>
      </c>
      <c r="H2823">
        <v>0.92909399999999998</v>
      </c>
      <c r="I2823">
        <v>-7.5669899999999998E-2</v>
      </c>
      <c r="J2823">
        <v>1.37345E-2</v>
      </c>
      <c r="K2823" s="6">
        <v>7.3E-9</v>
      </c>
      <c r="L2823">
        <v>37359</v>
      </c>
    </row>
    <row r="2824" spans="1:12" x14ac:dyDescent="0.2">
      <c r="A2824" t="s">
        <v>844</v>
      </c>
      <c r="B2824" t="str">
        <f>VLOOKUP(Table2[[#This Row],[Metabolite ID]],Table18[],2,FALSE)</f>
        <v>Phospholipids in small VLDL</v>
      </c>
      <c r="C2824">
        <v>8</v>
      </c>
      <c r="D2824">
        <v>11664834</v>
      </c>
      <c r="E2824" t="s">
        <v>1076</v>
      </c>
      <c r="F2824" t="s">
        <v>1075</v>
      </c>
      <c r="G2824" t="s">
        <v>892</v>
      </c>
      <c r="H2824">
        <v>0.41422599999999998</v>
      </c>
      <c r="I2824">
        <v>4.0281999999999998E-2</v>
      </c>
      <c r="J2824">
        <v>7.0895200000000002E-3</v>
      </c>
      <c r="K2824" s="6">
        <v>7.3E-9</v>
      </c>
      <c r="L2824">
        <v>37359</v>
      </c>
    </row>
    <row r="2825" spans="1:12" x14ac:dyDescent="0.2">
      <c r="A2825" t="s">
        <v>758</v>
      </c>
      <c r="B2825" t="str">
        <f>VLOOKUP(Table2[[#This Row],[Metabolite ID]],Table18[],2,FALSE)</f>
        <v>Average diameter for HDL particles</v>
      </c>
      <c r="C2825">
        <v>1</v>
      </c>
      <c r="D2825">
        <v>182170792</v>
      </c>
      <c r="E2825" t="s">
        <v>4123</v>
      </c>
      <c r="F2825" t="s">
        <v>895</v>
      </c>
      <c r="G2825" t="s">
        <v>894</v>
      </c>
      <c r="H2825">
        <v>0.65847</v>
      </c>
      <c r="I2825">
        <v>4.1986799999999998E-2</v>
      </c>
      <c r="J2825">
        <v>7.3827600000000004E-3</v>
      </c>
      <c r="K2825" s="6">
        <v>7.4000000000000001E-9</v>
      </c>
      <c r="L2825">
        <v>37359</v>
      </c>
    </row>
    <row r="2826" spans="1:12" x14ac:dyDescent="0.2">
      <c r="A2826" t="s">
        <v>853</v>
      </c>
      <c r="B2826" t="str">
        <f>VLOOKUP(Table2[[#This Row],[Metabolite ID]],Table18[],2,FALSE)</f>
        <v>Average diameter for VLDL particles</v>
      </c>
      <c r="C2826">
        <v>8</v>
      </c>
      <c r="D2826">
        <v>10365181</v>
      </c>
      <c r="E2826" t="s">
        <v>4124</v>
      </c>
      <c r="F2826" t="s">
        <v>894</v>
      </c>
      <c r="G2826" t="s">
        <v>895</v>
      </c>
      <c r="H2826">
        <v>0.43009700000000001</v>
      </c>
      <c r="I2826">
        <v>4.1025800000000001E-2</v>
      </c>
      <c r="J2826">
        <v>7.0665800000000003E-3</v>
      </c>
      <c r="K2826" s="6">
        <v>7.4999999999999993E-9</v>
      </c>
      <c r="L2826">
        <v>37359</v>
      </c>
    </row>
    <row r="2827" spans="1:12" x14ac:dyDescent="0.2">
      <c r="A2827" t="s">
        <v>877</v>
      </c>
      <c r="B2827" t="str">
        <f>VLOOKUP(Table2[[#This Row],[Metabolite ID]],Table18[],2,FALSE)</f>
        <v>Cholesteryl esters in chylomicrons and extremely large VLDL</v>
      </c>
      <c r="C2827">
        <v>2</v>
      </c>
      <c r="D2827">
        <v>44074431</v>
      </c>
      <c r="E2827" t="s">
        <v>1102</v>
      </c>
      <c r="F2827" t="s">
        <v>894</v>
      </c>
      <c r="G2827" t="s">
        <v>895</v>
      </c>
      <c r="H2827">
        <v>0.32084800000000002</v>
      </c>
      <c r="I2827">
        <v>4.18976E-2</v>
      </c>
      <c r="J2827">
        <v>7.4840200000000001E-3</v>
      </c>
      <c r="K2827" s="6">
        <v>7.4999999999999993E-9</v>
      </c>
      <c r="L2827">
        <v>37359</v>
      </c>
    </row>
    <row r="2828" spans="1:12" x14ac:dyDescent="0.2">
      <c r="A2828" t="s">
        <v>877</v>
      </c>
      <c r="B2828" t="str">
        <f>VLOOKUP(Table2[[#This Row],[Metabolite ID]],Table18[],2,FALSE)</f>
        <v>Cholesteryl esters in chylomicrons and extremely large VLDL</v>
      </c>
      <c r="C2828">
        <v>7</v>
      </c>
      <c r="D2828">
        <v>21598753</v>
      </c>
      <c r="E2828" t="s">
        <v>4125</v>
      </c>
      <c r="F2828" t="s">
        <v>893</v>
      </c>
      <c r="G2828" t="s">
        <v>894</v>
      </c>
      <c r="H2828">
        <v>0.78568800000000005</v>
      </c>
      <c r="I2828">
        <v>-4.8780999999999998E-2</v>
      </c>
      <c r="J2828">
        <v>8.5500100000000002E-3</v>
      </c>
      <c r="K2828" s="6">
        <v>7.6000000000000002E-9</v>
      </c>
      <c r="L2828">
        <v>37359</v>
      </c>
    </row>
    <row r="2829" spans="1:12" x14ac:dyDescent="0.2">
      <c r="A2829" t="s">
        <v>750</v>
      </c>
      <c r="B2829" t="str">
        <f>VLOOKUP(Table2[[#This Row],[Metabolite ID]],Table18[],2,FALSE)</f>
        <v>Omega-3 fatty acids</v>
      </c>
      <c r="C2829">
        <v>18</v>
      </c>
      <c r="D2829">
        <v>47109955</v>
      </c>
      <c r="E2829" t="s">
        <v>1014</v>
      </c>
      <c r="F2829" t="s">
        <v>892</v>
      </c>
      <c r="G2829" t="s">
        <v>893</v>
      </c>
      <c r="H2829">
        <v>0.98586200000000002</v>
      </c>
      <c r="I2829">
        <v>-0.17668700000000001</v>
      </c>
      <c r="J2829">
        <v>3.0075999999999999E-2</v>
      </c>
      <c r="K2829" s="6">
        <v>7.6999999999999995E-9</v>
      </c>
      <c r="L2829">
        <v>37359</v>
      </c>
    </row>
    <row r="2830" spans="1:12" x14ac:dyDescent="0.2">
      <c r="A2830" t="s">
        <v>865</v>
      </c>
      <c r="B2830" t="str">
        <f>VLOOKUP(Table2[[#This Row],[Metabolite ID]],Table18[],2,FALSE)</f>
        <v>Total lipids in very large VLDL</v>
      </c>
      <c r="C2830">
        <v>5</v>
      </c>
      <c r="D2830">
        <v>156400808</v>
      </c>
      <c r="E2830" t="s">
        <v>1105</v>
      </c>
      <c r="F2830" t="s">
        <v>892</v>
      </c>
      <c r="G2830" t="s">
        <v>893</v>
      </c>
      <c r="H2830">
        <v>0.36513000000000001</v>
      </c>
      <c r="I2830">
        <v>-4.13298E-2</v>
      </c>
      <c r="J2830">
        <v>7.2803199999999998E-3</v>
      </c>
      <c r="K2830" s="6">
        <v>7.6999999999999995E-9</v>
      </c>
      <c r="L2830">
        <v>37359</v>
      </c>
    </row>
    <row r="2831" spans="1:12" x14ac:dyDescent="0.2">
      <c r="A2831" t="s">
        <v>774</v>
      </c>
      <c r="B2831" t="str">
        <f>VLOOKUP(Table2[[#This Row],[Metabolite ID]],Table18[],2,FALSE)</f>
        <v>Cholesterol in large HDL</v>
      </c>
      <c r="C2831">
        <v>19</v>
      </c>
      <c r="D2831">
        <v>11269893</v>
      </c>
      <c r="E2831" t="s">
        <v>4103</v>
      </c>
      <c r="F2831" t="s">
        <v>894</v>
      </c>
      <c r="G2831" t="s">
        <v>895</v>
      </c>
      <c r="H2831">
        <v>0.590279</v>
      </c>
      <c r="I2831">
        <v>-3.9726900000000002E-2</v>
      </c>
      <c r="J2831">
        <v>7.1347399999999997E-3</v>
      </c>
      <c r="K2831" s="6">
        <v>7.8000000000000004E-9</v>
      </c>
      <c r="L2831">
        <v>37359</v>
      </c>
    </row>
    <row r="2832" spans="1:12" x14ac:dyDescent="0.2">
      <c r="A2832" t="s">
        <v>822</v>
      </c>
      <c r="B2832" t="str">
        <f>VLOOKUP(Table2[[#This Row],[Metabolite ID]],Table18[],2,FALSE)</f>
        <v>Total triglycerides</v>
      </c>
      <c r="C2832">
        <v>2</v>
      </c>
      <c r="D2832">
        <v>21524000</v>
      </c>
      <c r="E2832" t="s">
        <v>1069</v>
      </c>
      <c r="F2832" t="s">
        <v>893</v>
      </c>
      <c r="G2832" t="s">
        <v>892</v>
      </c>
      <c r="H2832">
        <v>0.91650100000000001</v>
      </c>
      <c r="I2832">
        <v>7.7438800000000002E-2</v>
      </c>
      <c r="J2832">
        <v>1.3816800000000001E-2</v>
      </c>
      <c r="K2832" s="6">
        <v>7.8000000000000004E-9</v>
      </c>
      <c r="L2832">
        <v>37359</v>
      </c>
    </row>
    <row r="2833" spans="1:12" x14ac:dyDescent="0.2">
      <c r="A2833" t="s">
        <v>756</v>
      </c>
      <c r="B2833" t="str">
        <f>VLOOKUP(Table2[[#This Row],[Metabolite ID]],Table18[],2,FALSE)</f>
        <v>Glycoprotein acetyls</v>
      </c>
      <c r="C2833">
        <v>19</v>
      </c>
      <c r="D2833">
        <v>45416178</v>
      </c>
      <c r="E2833" t="s">
        <v>4126</v>
      </c>
      <c r="F2833" t="s">
        <v>893</v>
      </c>
      <c r="G2833" t="s">
        <v>895</v>
      </c>
      <c r="H2833">
        <v>0.76264500000000002</v>
      </c>
      <c r="I2833">
        <v>-4.7536700000000001E-2</v>
      </c>
      <c r="J2833">
        <v>8.2847800000000003E-3</v>
      </c>
      <c r="K2833" s="6">
        <v>7.8999999999999996E-9</v>
      </c>
      <c r="L2833">
        <v>37359</v>
      </c>
    </row>
    <row r="2834" spans="1:12" x14ac:dyDescent="0.2">
      <c r="A2834" t="s">
        <v>791</v>
      </c>
      <c r="B2834" t="str">
        <f>VLOOKUP(Table2[[#This Row],[Metabolite ID]],Table18[],2,FALSE)</f>
        <v>Total lipids in large VLDL</v>
      </c>
      <c r="C2834">
        <v>6</v>
      </c>
      <c r="D2834">
        <v>160625299</v>
      </c>
      <c r="E2834" t="s">
        <v>1034</v>
      </c>
      <c r="F2834" t="s">
        <v>894</v>
      </c>
      <c r="G2834" t="s">
        <v>895</v>
      </c>
      <c r="H2834">
        <v>0.98946100000000003</v>
      </c>
      <c r="I2834">
        <v>0.21219499999999999</v>
      </c>
      <c r="J2834">
        <v>3.6626100000000002E-2</v>
      </c>
      <c r="K2834" s="6">
        <v>7.8999999999999996E-9</v>
      </c>
      <c r="L2834">
        <v>37359</v>
      </c>
    </row>
    <row r="2835" spans="1:12" x14ac:dyDescent="0.2">
      <c r="A2835" t="s">
        <v>877</v>
      </c>
      <c r="B2835" t="str">
        <f>VLOOKUP(Table2[[#This Row],[Metabolite ID]],Table18[],2,FALSE)</f>
        <v>Cholesteryl esters in chylomicrons and extremely large VLDL</v>
      </c>
      <c r="C2835">
        <v>6</v>
      </c>
      <c r="D2835">
        <v>160770220</v>
      </c>
      <c r="E2835" t="s">
        <v>4014</v>
      </c>
      <c r="F2835" t="s">
        <v>893</v>
      </c>
      <c r="G2835" t="s">
        <v>892</v>
      </c>
      <c r="H2835">
        <v>0.92614099999999999</v>
      </c>
      <c r="I2835">
        <v>-8.4186300000000006E-2</v>
      </c>
      <c r="J2835">
        <v>1.4057E-2</v>
      </c>
      <c r="K2835" s="6">
        <v>8.0000000000000005E-9</v>
      </c>
      <c r="L2835">
        <v>37359</v>
      </c>
    </row>
    <row r="2836" spans="1:12" x14ac:dyDescent="0.2">
      <c r="A2836" t="s">
        <v>879</v>
      </c>
      <c r="B2836" t="str">
        <f>VLOOKUP(Table2[[#This Row],[Metabolite ID]],Table18[],2,FALSE)</f>
        <v>Total lipids in chylomicrons and extremely large VLDL</v>
      </c>
      <c r="C2836">
        <v>6</v>
      </c>
      <c r="D2836">
        <v>161560461</v>
      </c>
      <c r="E2836" t="s">
        <v>4086</v>
      </c>
      <c r="F2836" t="s">
        <v>893</v>
      </c>
      <c r="G2836" t="s">
        <v>892</v>
      </c>
      <c r="H2836">
        <v>0.98738800000000004</v>
      </c>
      <c r="I2836">
        <v>0.18254100000000001</v>
      </c>
      <c r="J2836">
        <v>3.1714699999999998E-2</v>
      </c>
      <c r="K2836" s="6">
        <v>8.0999999999999997E-9</v>
      </c>
      <c r="L2836">
        <v>37359</v>
      </c>
    </row>
    <row r="2837" spans="1:12" x14ac:dyDescent="0.2">
      <c r="A2837" t="s">
        <v>811</v>
      </c>
      <c r="B2837" t="str">
        <f>VLOOKUP(Table2[[#This Row],[Metabolite ID]],Table18[],2,FALSE)</f>
        <v>Cholesteryl esters in medium VLDL</v>
      </c>
      <c r="C2837">
        <v>11</v>
      </c>
      <c r="D2837">
        <v>117175658</v>
      </c>
      <c r="E2837" t="s">
        <v>1047</v>
      </c>
      <c r="F2837" t="s">
        <v>893</v>
      </c>
      <c r="G2837" t="s">
        <v>892</v>
      </c>
      <c r="H2837">
        <v>0.97367899999999996</v>
      </c>
      <c r="I2837">
        <v>-0.12587300000000001</v>
      </c>
      <c r="J2837">
        <v>2.2169899999999999E-2</v>
      </c>
      <c r="K2837" s="6">
        <v>8.2000000000000006E-9</v>
      </c>
      <c r="L2837">
        <v>37359</v>
      </c>
    </row>
    <row r="2838" spans="1:12" x14ac:dyDescent="0.2">
      <c r="A2838" t="s">
        <v>858</v>
      </c>
      <c r="B2838" t="str">
        <f>VLOOKUP(Table2[[#This Row],[Metabolite ID]],Table18[],2,FALSE)</f>
        <v>Total lipids in very large HDL</v>
      </c>
      <c r="C2838">
        <v>8</v>
      </c>
      <c r="D2838">
        <v>19889205</v>
      </c>
      <c r="E2838" t="s">
        <v>996</v>
      </c>
      <c r="F2838" t="s">
        <v>892</v>
      </c>
      <c r="G2838" t="s">
        <v>893</v>
      </c>
      <c r="H2838">
        <v>0.972912</v>
      </c>
      <c r="I2838">
        <v>0.12551200000000001</v>
      </c>
      <c r="J2838">
        <v>2.19729E-2</v>
      </c>
      <c r="K2838" s="6">
        <v>8.2999999999999999E-9</v>
      </c>
      <c r="L2838">
        <v>37359</v>
      </c>
    </row>
    <row r="2839" spans="1:12" x14ac:dyDescent="0.2">
      <c r="A2839" t="s">
        <v>817</v>
      </c>
      <c r="B2839" t="str">
        <f>VLOOKUP(Table2[[#This Row],[Metabolite ID]],Table18[],2,FALSE)</f>
        <v>Phosphatidylcholines</v>
      </c>
      <c r="C2839">
        <v>18</v>
      </c>
      <c r="D2839">
        <v>47119579</v>
      </c>
      <c r="E2839" t="s">
        <v>1015</v>
      </c>
      <c r="F2839" t="s">
        <v>892</v>
      </c>
      <c r="G2839" t="s">
        <v>893</v>
      </c>
      <c r="H2839">
        <v>0.95511000000000001</v>
      </c>
      <c r="I2839">
        <v>-0.101241</v>
      </c>
      <c r="J2839">
        <v>1.7408900000000001E-2</v>
      </c>
      <c r="K2839" s="6">
        <v>8.4000000000000008E-9</v>
      </c>
      <c r="L2839">
        <v>37359</v>
      </c>
    </row>
    <row r="2840" spans="1:12" x14ac:dyDescent="0.2">
      <c r="A2840" t="s">
        <v>767</v>
      </c>
      <c r="B2840" t="str">
        <f>VLOOKUP(Table2[[#This Row],[Metabolite ID]],Table18[],2,FALSE)</f>
        <v>Triglycerides in IDL</v>
      </c>
      <c r="C2840">
        <v>3</v>
      </c>
      <c r="D2840">
        <v>135955604</v>
      </c>
      <c r="E2840" t="s">
        <v>4127</v>
      </c>
      <c r="F2840" t="s">
        <v>894</v>
      </c>
      <c r="G2840" t="s">
        <v>895</v>
      </c>
      <c r="H2840">
        <v>0.23163300000000001</v>
      </c>
      <c r="I2840">
        <v>-4.5887299999999999E-2</v>
      </c>
      <c r="J2840">
        <v>8.2501499999999995E-3</v>
      </c>
      <c r="K2840" s="6">
        <v>8.5E-9</v>
      </c>
      <c r="L2840">
        <v>37359</v>
      </c>
    </row>
    <row r="2841" spans="1:12" x14ac:dyDescent="0.2">
      <c r="A2841" t="s">
        <v>778</v>
      </c>
      <c r="B2841" t="str">
        <f>VLOOKUP(Table2[[#This Row],[Metabolite ID]],Table18[],2,FALSE)</f>
        <v>Concentration of large HDL particles</v>
      </c>
      <c r="C2841">
        <v>2</v>
      </c>
      <c r="D2841">
        <v>165513091</v>
      </c>
      <c r="E2841" t="s">
        <v>989</v>
      </c>
      <c r="F2841" t="s">
        <v>895</v>
      </c>
      <c r="G2841" t="s">
        <v>894</v>
      </c>
      <c r="H2841">
        <v>0.595777</v>
      </c>
      <c r="I2841">
        <v>-4.1464500000000001E-2</v>
      </c>
      <c r="J2841">
        <v>7.10445E-3</v>
      </c>
      <c r="K2841" s="6">
        <v>8.5E-9</v>
      </c>
      <c r="L2841">
        <v>37359</v>
      </c>
    </row>
    <row r="2842" spans="1:12" x14ac:dyDescent="0.2">
      <c r="A2842" t="s">
        <v>855</v>
      </c>
      <c r="B2842" t="str">
        <f>VLOOKUP(Table2[[#This Row],[Metabolite ID]],Table18[],2,FALSE)</f>
        <v>Cholesterol in very large HDL</v>
      </c>
      <c r="C2842">
        <v>8</v>
      </c>
      <c r="D2842">
        <v>19936687</v>
      </c>
      <c r="E2842" t="s">
        <v>997</v>
      </c>
      <c r="F2842" t="s">
        <v>892</v>
      </c>
      <c r="G2842" t="s">
        <v>893</v>
      </c>
      <c r="H2842">
        <v>0.80356399999999994</v>
      </c>
      <c r="I2842">
        <v>-5.2403199999999997E-2</v>
      </c>
      <c r="J2842">
        <v>9.0757200000000007E-3</v>
      </c>
      <c r="K2842" s="6">
        <v>8.5E-9</v>
      </c>
      <c r="L2842">
        <v>37359</v>
      </c>
    </row>
    <row r="2843" spans="1:12" x14ac:dyDescent="0.2">
      <c r="A2843" t="s">
        <v>772</v>
      </c>
      <c r="B2843" t="str">
        <f>VLOOKUP(Table2[[#This Row],[Metabolite ID]],Table18[],2,FALSE)</f>
        <v>Triglycerides in LDL</v>
      </c>
      <c r="C2843">
        <v>15</v>
      </c>
      <c r="D2843">
        <v>58833993</v>
      </c>
      <c r="E2843" t="s">
        <v>4104</v>
      </c>
      <c r="F2843" t="s">
        <v>893</v>
      </c>
      <c r="G2843" t="s">
        <v>892</v>
      </c>
      <c r="H2843">
        <v>0.97135000000000005</v>
      </c>
      <c r="I2843">
        <v>-0.12198100000000001</v>
      </c>
      <c r="J2843">
        <v>2.1563599999999999E-2</v>
      </c>
      <c r="K2843" s="6">
        <v>8.7000000000000001E-9</v>
      </c>
      <c r="L2843">
        <v>37359</v>
      </c>
    </row>
    <row r="2844" spans="1:12" x14ac:dyDescent="0.2">
      <c r="A2844" t="s">
        <v>868</v>
      </c>
      <c r="B2844" t="str">
        <f>VLOOKUP(Table2[[#This Row],[Metabolite ID]],Table18[],2,FALSE)</f>
        <v>Triglycerides in very large VLDL</v>
      </c>
      <c r="C2844">
        <v>17</v>
      </c>
      <c r="D2844">
        <v>41926126</v>
      </c>
      <c r="E2844" t="s">
        <v>1012</v>
      </c>
      <c r="F2844" t="s">
        <v>894</v>
      </c>
      <c r="G2844" t="s">
        <v>895</v>
      </c>
      <c r="H2844">
        <v>0.96821000000000002</v>
      </c>
      <c r="I2844">
        <v>-0.116202</v>
      </c>
      <c r="J2844">
        <v>2.0235300000000001E-2</v>
      </c>
      <c r="K2844" s="6">
        <v>8.7000000000000001E-9</v>
      </c>
      <c r="L2844">
        <v>37359</v>
      </c>
    </row>
    <row r="2845" spans="1:12" x14ac:dyDescent="0.2">
      <c r="A2845" t="s">
        <v>776</v>
      </c>
      <c r="B2845" t="str">
        <f>VLOOKUP(Table2[[#This Row],[Metabolite ID]],Table18[],2,FALSE)</f>
        <v>Free cholesterol in large HDL</v>
      </c>
      <c r="C2845">
        <v>16</v>
      </c>
      <c r="D2845">
        <v>56684825</v>
      </c>
      <c r="E2845" t="s">
        <v>4128</v>
      </c>
      <c r="F2845" t="s">
        <v>892</v>
      </c>
      <c r="G2845" t="s">
        <v>893</v>
      </c>
      <c r="H2845">
        <v>0.79798599999999997</v>
      </c>
      <c r="I2845">
        <v>-4.9660999999999997E-2</v>
      </c>
      <c r="J2845">
        <v>8.7548000000000001E-3</v>
      </c>
      <c r="K2845" s="6">
        <v>8.9999999999999995E-9</v>
      </c>
      <c r="L2845">
        <v>37359</v>
      </c>
    </row>
    <row r="2846" spans="1:12" x14ac:dyDescent="0.2">
      <c r="A2846" t="s">
        <v>829</v>
      </c>
      <c r="B2846" t="str">
        <f>VLOOKUP(Table2[[#This Row],[Metabolite ID]],Table18[],2,FALSE)</f>
        <v>Phospholipids in small HDL</v>
      </c>
      <c r="C2846">
        <v>18</v>
      </c>
      <c r="D2846">
        <v>47169815</v>
      </c>
      <c r="E2846" t="s">
        <v>983</v>
      </c>
      <c r="F2846" t="s">
        <v>892</v>
      </c>
      <c r="G2846" t="s">
        <v>895</v>
      </c>
      <c r="H2846">
        <v>0.18962999999999999</v>
      </c>
      <c r="I2846">
        <v>-5.2200099999999999E-2</v>
      </c>
      <c r="J2846">
        <v>9.0293500000000002E-3</v>
      </c>
      <c r="K2846" s="6">
        <v>9.1000000000000004E-9</v>
      </c>
      <c r="L2846">
        <v>37359</v>
      </c>
    </row>
    <row r="2847" spans="1:12" x14ac:dyDescent="0.2">
      <c r="A2847" t="s">
        <v>845</v>
      </c>
      <c r="B2847" t="str">
        <f>VLOOKUP(Table2[[#This Row],[Metabolite ID]],Table18[],2,FALSE)</f>
        <v>Triglycerides in small VLDL</v>
      </c>
      <c r="C2847">
        <v>10</v>
      </c>
      <c r="D2847">
        <v>94842680</v>
      </c>
      <c r="E2847" t="s">
        <v>4129</v>
      </c>
      <c r="F2847" t="s">
        <v>1020</v>
      </c>
      <c r="G2847" t="s">
        <v>895</v>
      </c>
      <c r="H2847">
        <v>0.49578499999999998</v>
      </c>
      <c r="I2847">
        <v>3.96233E-2</v>
      </c>
      <c r="J2847">
        <v>7.2821700000000001E-3</v>
      </c>
      <c r="K2847" s="6">
        <v>9.1000000000000004E-9</v>
      </c>
      <c r="L2847">
        <v>37359</v>
      </c>
    </row>
    <row r="2848" spans="1:12" x14ac:dyDescent="0.2">
      <c r="A2848" t="s">
        <v>850</v>
      </c>
      <c r="B2848" t="str">
        <f>VLOOKUP(Table2[[#This Row],[Metabolite ID]],Table18[],2,FALSE)</f>
        <v>Degree of unsaturation</v>
      </c>
      <c r="C2848">
        <v>11</v>
      </c>
      <c r="D2848">
        <v>61765007</v>
      </c>
      <c r="E2848" t="s">
        <v>4130</v>
      </c>
      <c r="F2848" t="s">
        <v>895</v>
      </c>
      <c r="G2848" t="s">
        <v>894</v>
      </c>
      <c r="H2848">
        <v>0.97265100000000004</v>
      </c>
      <c r="I2848">
        <v>0.13146099999999999</v>
      </c>
      <c r="J2848">
        <v>2.2548100000000001E-2</v>
      </c>
      <c r="K2848" s="6">
        <v>9.1000000000000004E-9</v>
      </c>
      <c r="L2848">
        <v>37359</v>
      </c>
    </row>
    <row r="2849" spans="1:12" x14ac:dyDescent="0.2">
      <c r="A2849" t="s">
        <v>855</v>
      </c>
      <c r="B2849" t="str">
        <f>VLOOKUP(Table2[[#This Row],[Metabolite ID]],Table18[],2,FALSE)</f>
        <v>Cholesterol in very large HDL</v>
      </c>
      <c r="C2849">
        <v>8</v>
      </c>
      <c r="D2849">
        <v>19813529</v>
      </c>
      <c r="E2849" t="s">
        <v>994</v>
      </c>
      <c r="F2849" t="s">
        <v>892</v>
      </c>
      <c r="G2849" t="s">
        <v>893</v>
      </c>
      <c r="H2849">
        <v>0.98156299999999996</v>
      </c>
      <c r="I2849">
        <v>0.15013099999999999</v>
      </c>
      <c r="J2849">
        <v>2.6247099999999999E-2</v>
      </c>
      <c r="K2849" s="6">
        <v>9.1000000000000004E-9</v>
      </c>
      <c r="L2849">
        <v>37359</v>
      </c>
    </row>
    <row r="2850" spans="1:12" x14ac:dyDescent="0.2">
      <c r="A2850" t="s">
        <v>867</v>
      </c>
      <c r="B2850" t="str">
        <f>VLOOKUP(Table2[[#This Row],[Metabolite ID]],Table18[],2,FALSE)</f>
        <v>Phospholipids in very large VLDL</v>
      </c>
      <c r="C2850">
        <v>5</v>
      </c>
      <c r="D2850">
        <v>156400808</v>
      </c>
      <c r="E2850" t="s">
        <v>1105</v>
      </c>
      <c r="F2850" t="s">
        <v>892</v>
      </c>
      <c r="G2850" t="s">
        <v>893</v>
      </c>
      <c r="H2850">
        <v>0.36513000000000001</v>
      </c>
      <c r="I2850">
        <v>-4.1444000000000002E-2</v>
      </c>
      <c r="J2850">
        <v>7.2801000000000003E-3</v>
      </c>
      <c r="K2850" s="6">
        <v>9.1000000000000004E-9</v>
      </c>
      <c r="L2850">
        <v>37359</v>
      </c>
    </row>
    <row r="2851" spans="1:12" x14ac:dyDescent="0.2">
      <c r="A2851" t="s">
        <v>792</v>
      </c>
      <c r="B2851" t="str">
        <f>VLOOKUP(Table2[[#This Row],[Metabolite ID]],Table18[],2,FALSE)</f>
        <v>Concentration of large VLDL particles</v>
      </c>
      <c r="C2851">
        <v>6</v>
      </c>
      <c r="D2851">
        <v>160625299</v>
      </c>
      <c r="E2851" t="s">
        <v>1034</v>
      </c>
      <c r="F2851" t="s">
        <v>894</v>
      </c>
      <c r="G2851" t="s">
        <v>895</v>
      </c>
      <c r="H2851">
        <v>0.98946100000000003</v>
      </c>
      <c r="I2851">
        <v>0.21119599999999999</v>
      </c>
      <c r="J2851">
        <v>3.6626300000000001E-2</v>
      </c>
      <c r="K2851" s="6">
        <v>9.1999999999999997E-9</v>
      </c>
      <c r="L2851">
        <v>37359</v>
      </c>
    </row>
    <row r="2852" spans="1:12" x14ac:dyDescent="0.2">
      <c r="A2852" t="s">
        <v>872</v>
      </c>
      <c r="B2852" t="str">
        <f>VLOOKUP(Table2[[#This Row],[Metabolite ID]],Table18[],2,FALSE)</f>
        <v>Total lipids in very small VLDL</v>
      </c>
      <c r="C2852">
        <v>6</v>
      </c>
      <c r="D2852">
        <v>160416770</v>
      </c>
      <c r="E2852" t="s">
        <v>4005</v>
      </c>
      <c r="F2852" t="s">
        <v>893</v>
      </c>
      <c r="G2852" t="s">
        <v>892</v>
      </c>
      <c r="H2852">
        <v>0.90652900000000003</v>
      </c>
      <c r="I2852">
        <v>-7.1320599999999998E-2</v>
      </c>
      <c r="J2852">
        <v>1.21742E-2</v>
      </c>
      <c r="K2852" s="6">
        <v>9.1999999999999997E-9</v>
      </c>
      <c r="L2852">
        <v>37359</v>
      </c>
    </row>
    <row r="2853" spans="1:12" x14ac:dyDescent="0.2">
      <c r="A2853" t="s">
        <v>801</v>
      </c>
      <c r="B2853" t="str">
        <f>VLOOKUP(Table2[[#This Row],[Metabolite ID]],Table18[],2,FALSE)</f>
        <v>Triglycerides in medium HDL</v>
      </c>
      <c r="C2853">
        <v>7</v>
      </c>
      <c r="D2853">
        <v>55884326</v>
      </c>
      <c r="E2853" t="s">
        <v>4097</v>
      </c>
      <c r="F2853" t="s">
        <v>894</v>
      </c>
      <c r="G2853" t="s">
        <v>895</v>
      </c>
      <c r="H2853">
        <v>0.80050100000000002</v>
      </c>
      <c r="I2853">
        <v>4.9292299999999997E-2</v>
      </c>
      <c r="J2853">
        <v>8.8508200000000006E-3</v>
      </c>
      <c r="K2853" s="6">
        <v>9.3999999999999998E-9</v>
      </c>
      <c r="L2853">
        <v>37359</v>
      </c>
    </row>
    <row r="2854" spans="1:12" x14ac:dyDescent="0.2">
      <c r="A2854" t="s">
        <v>814</v>
      </c>
      <c r="B2854" t="str">
        <f>VLOOKUP(Table2[[#This Row],[Metabolite ID]],Table18[],2,FALSE)</f>
        <v>Concentration of medium VLDL particles</v>
      </c>
      <c r="C2854">
        <v>2</v>
      </c>
      <c r="D2854">
        <v>227095159</v>
      </c>
      <c r="E2854" t="s">
        <v>1027</v>
      </c>
      <c r="F2854" t="s">
        <v>895</v>
      </c>
      <c r="G2854" t="s">
        <v>894</v>
      </c>
      <c r="H2854">
        <v>0.35060799999999998</v>
      </c>
      <c r="I2854">
        <v>-4.1510400000000003E-2</v>
      </c>
      <c r="J2854">
        <v>7.2728300000000001E-3</v>
      </c>
      <c r="K2854" s="6">
        <v>9.3999999999999998E-9</v>
      </c>
      <c r="L2854">
        <v>37359</v>
      </c>
    </row>
    <row r="2855" spans="1:12" x14ac:dyDescent="0.2">
      <c r="A2855" t="s">
        <v>774</v>
      </c>
      <c r="B2855" t="str">
        <f>VLOOKUP(Table2[[#This Row],[Metabolite ID]],Table18[],2,FALSE)</f>
        <v>Cholesterol in large HDL</v>
      </c>
      <c r="C2855">
        <v>18</v>
      </c>
      <c r="D2855">
        <v>47698555</v>
      </c>
      <c r="E2855" t="s">
        <v>3957</v>
      </c>
      <c r="F2855" t="s">
        <v>893</v>
      </c>
      <c r="G2855" t="s">
        <v>892</v>
      </c>
      <c r="H2855">
        <v>0.98660700000000001</v>
      </c>
      <c r="I2855">
        <v>-0.180031</v>
      </c>
      <c r="J2855">
        <v>3.0943999999999999E-2</v>
      </c>
      <c r="K2855" s="6">
        <v>9.5999999999999999E-9</v>
      </c>
      <c r="L2855">
        <v>37359</v>
      </c>
    </row>
    <row r="2856" spans="1:12" x14ac:dyDescent="0.2">
      <c r="A2856" t="s">
        <v>864</v>
      </c>
      <c r="B2856" t="str">
        <f>VLOOKUP(Table2[[#This Row],[Metabolite ID]],Table18[],2,FALSE)</f>
        <v>Free cholesterol in very large VLDL</v>
      </c>
      <c r="C2856">
        <v>11</v>
      </c>
      <c r="D2856">
        <v>117175658</v>
      </c>
      <c r="E2856" t="s">
        <v>1047</v>
      </c>
      <c r="F2856" t="s">
        <v>893</v>
      </c>
      <c r="G2856" t="s">
        <v>892</v>
      </c>
      <c r="H2856">
        <v>0.97366900000000001</v>
      </c>
      <c r="I2856">
        <v>-0.12687899999999999</v>
      </c>
      <c r="J2856">
        <v>2.21879E-2</v>
      </c>
      <c r="K2856" s="6">
        <v>9.5999999999999999E-9</v>
      </c>
      <c r="L2856">
        <v>37359</v>
      </c>
    </row>
    <row r="2857" spans="1:12" x14ac:dyDescent="0.2">
      <c r="A2857" t="s">
        <v>746</v>
      </c>
      <c r="B2857" t="str">
        <f>VLOOKUP(Table2[[#This Row],[Metabolite ID]],Table18[],2,FALSE)</f>
        <v>Apolipoprotein B</v>
      </c>
      <c r="C2857">
        <v>1</v>
      </c>
      <c r="D2857">
        <v>55521109</v>
      </c>
      <c r="E2857" t="s">
        <v>4044</v>
      </c>
      <c r="F2857" t="s">
        <v>893</v>
      </c>
      <c r="G2857" t="s">
        <v>892</v>
      </c>
      <c r="H2857">
        <v>0.35105199999999998</v>
      </c>
      <c r="I2857">
        <v>-4.21476E-2</v>
      </c>
      <c r="J2857">
        <v>7.3078500000000003E-3</v>
      </c>
      <c r="K2857" s="6">
        <v>9.6999999999999992E-9</v>
      </c>
      <c r="L2857">
        <v>37359</v>
      </c>
    </row>
    <row r="2858" spans="1:12" x14ac:dyDescent="0.2">
      <c r="A2858" t="s">
        <v>810</v>
      </c>
      <c r="B2858" t="str">
        <f>VLOOKUP(Table2[[#This Row],[Metabolite ID]],Table18[],2,FALSE)</f>
        <v>Cholesterol in medium VLDL</v>
      </c>
      <c r="C2858">
        <v>2</v>
      </c>
      <c r="D2858">
        <v>44074431</v>
      </c>
      <c r="E2858" t="s">
        <v>1102</v>
      </c>
      <c r="F2858" t="s">
        <v>894</v>
      </c>
      <c r="G2858" t="s">
        <v>895</v>
      </c>
      <c r="H2858">
        <v>0.32084800000000002</v>
      </c>
      <c r="I2858">
        <v>4.1333700000000001E-2</v>
      </c>
      <c r="J2858">
        <v>7.4712600000000004E-3</v>
      </c>
      <c r="K2858" s="6">
        <v>9.6999999999999992E-9</v>
      </c>
      <c r="L2858">
        <v>37359</v>
      </c>
    </row>
    <row r="2859" spans="1:12" x14ac:dyDescent="0.2">
      <c r="A2859" t="s">
        <v>853</v>
      </c>
      <c r="B2859" t="str">
        <f>VLOOKUP(Table2[[#This Row],[Metabolite ID]],Table18[],2,FALSE)</f>
        <v>Average diameter for VLDL particles</v>
      </c>
      <c r="C2859">
        <v>15</v>
      </c>
      <c r="D2859">
        <v>44842210</v>
      </c>
      <c r="E2859" t="s">
        <v>3977</v>
      </c>
      <c r="F2859" t="s">
        <v>892</v>
      </c>
      <c r="G2859" t="s">
        <v>893</v>
      </c>
      <c r="H2859">
        <v>0.97231400000000001</v>
      </c>
      <c r="I2859">
        <v>-0.12406499999999999</v>
      </c>
      <c r="J2859">
        <v>2.1597600000000002E-2</v>
      </c>
      <c r="K2859" s="6">
        <v>9.8000000000000001E-9</v>
      </c>
      <c r="L2859">
        <v>37359</v>
      </c>
    </row>
    <row r="2860" spans="1:12" x14ac:dyDescent="0.2">
      <c r="A2860" t="s">
        <v>800</v>
      </c>
      <c r="B2860" t="str">
        <f>VLOOKUP(Table2[[#This Row],[Metabolite ID]],Table18[],2,FALSE)</f>
        <v>Phospholipids in medium HDL</v>
      </c>
      <c r="C2860">
        <v>8</v>
      </c>
      <c r="D2860">
        <v>144286717</v>
      </c>
      <c r="E2860" t="s">
        <v>4131</v>
      </c>
      <c r="F2860" t="s">
        <v>895</v>
      </c>
      <c r="G2860" t="s">
        <v>893</v>
      </c>
      <c r="H2860">
        <v>0.51032200000000005</v>
      </c>
      <c r="I2860">
        <v>4.5876E-2</v>
      </c>
      <c r="J2860">
        <v>8.0057099999999992E-3</v>
      </c>
      <c r="K2860" s="6">
        <v>9.8999999999999993E-9</v>
      </c>
      <c r="L2860">
        <v>37359</v>
      </c>
    </row>
    <row r="2861" spans="1:12" x14ac:dyDescent="0.2">
      <c r="A2861" t="s">
        <v>812</v>
      </c>
      <c r="B2861" t="str">
        <f>VLOOKUP(Table2[[#This Row],[Metabolite ID]],Table18[],2,FALSE)</f>
        <v>Free cholesterol in medium VLDL</v>
      </c>
      <c r="C2861">
        <v>11</v>
      </c>
      <c r="D2861">
        <v>61581764</v>
      </c>
      <c r="E2861" t="s">
        <v>1046</v>
      </c>
      <c r="F2861" t="s">
        <v>895</v>
      </c>
      <c r="G2861" t="s">
        <v>894</v>
      </c>
      <c r="H2861">
        <v>0.69043200000000005</v>
      </c>
      <c r="I2861">
        <v>-4.4844099999999998E-2</v>
      </c>
      <c r="J2861">
        <v>7.5575599999999996E-3</v>
      </c>
      <c r="K2861" s="6">
        <v>9.8999999999999993E-9</v>
      </c>
      <c r="L2861">
        <v>37359</v>
      </c>
    </row>
    <row r="2862" spans="1:12" x14ac:dyDescent="0.2">
      <c r="A2862" t="s">
        <v>757</v>
      </c>
      <c r="B2862" t="str">
        <f>VLOOKUP(Table2[[#This Row],[Metabolite ID]],Table18[],2,FALSE)</f>
        <v>HDL cholesterol</v>
      </c>
      <c r="C2862">
        <v>18</v>
      </c>
      <c r="D2862">
        <v>47029576</v>
      </c>
      <c r="E2862" t="s">
        <v>4087</v>
      </c>
      <c r="F2862" t="s">
        <v>892</v>
      </c>
      <c r="G2862" t="s">
        <v>893</v>
      </c>
      <c r="H2862">
        <v>0.58484499999999995</v>
      </c>
      <c r="I2862">
        <v>-3.8662099999999998E-2</v>
      </c>
      <c r="J2862">
        <v>7.1014499999999996E-3</v>
      </c>
      <c r="K2862" s="6">
        <v>1E-8</v>
      </c>
      <c r="L2862">
        <v>37359</v>
      </c>
    </row>
    <row r="2863" spans="1:12" x14ac:dyDescent="0.2">
      <c r="A2863" t="s">
        <v>767</v>
      </c>
      <c r="B2863" t="str">
        <f>VLOOKUP(Table2[[#This Row],[Metabolite ID]],Table18[],2,FALSE)</f>
        <v>Triglycerides in IDL</v>
      </c>
      <c r="C2863">
        <v>15</v>
      </c>
      <c r="D2863">
        <v>58789530</v>
      </c>
      <c r="E2863" t="s">
        <v>4132</v>
      </c>
      <c r="F2863" t="s">
        <v>894</v>
      </c>
      <c r="G2863" t="s">
        <v>893</v>
      </c>
      <c r="H2863">
        <v>0.84845599999999999</v>
      </c>
      <c r="I2863">
        <v>5.64355E-2</v>
      </c>
      <c r="J2863">
        <v>9.8908199999999998E-3</v>
      </c>
      <c r="K2863" s="6">
        <v>1E-8</v>
      </c>
      <c r="L2863">
        <v>37359</v>
      </c>
    </row>
    <row r="2864" spans="1:12" x14ac:dyDescent="0.2">
      <c r="A2864" t="s">
        <v>772</v>
      </c>
      <c r="B2864" t="str">
        <f>VLOOKUP(Table2[[#This Row],[Metabolite ID]],Table18[],2,FALSE)</f>
        <v>Triglycerides in LDL</v>
      </c>
      <c r="C2864">
        <v>5</v>
      </c>
      <c r="D2864">
        <v>156397673</v>
      </c>
      <c r="E2864" t="s">
        <v>3982</v>
      </c>
      <c r="F2864" t="s">
        <v>893</v>
      </c>
      <c r="G2864" t="s">
        <v>892</v>
      </c>
      <c r="H2864">
        <v>0.36583900000000003</v>
      </c>
      <c r="I2864">
        <v>-4.1680500000000002E-2</v>
      </c>
      <c r="J2864">
        <v>7.2648499999999998E-3</v>
      </c>
      <c r="K2864" s="6">
        <v>1E-8</v>
      </c>
      <c r="L2864">
        <v>37359</v>
      </c>
    </row>
    <row r="2865" spans="1:12" x14ac:dyDescent="0.2">
      <c r="A2865" t="s">
        <v>788</v>
      </c>
      <c r="B2865" t="str">
        <f>VLOOKUP(Table2[[#This Row],[Metabolite ID]],Table18[],2,FALSE)</f>
        <v>Cholesterol in large VLDL</v>
      </c>
      <c r="C2865">
        <v>4</v>
      </c>
      <c r="D2865">
        <v>87990334</v>
      </c>
      <c r="E2865" t="s">
        <v>4053</v>
      </c>
      <c r="F2865" t="s">
        <v>893</v>
      </c>
      <c r="G2865" t="s">
        <v>895</v>
      </c>
      <c r="H2865">
        <v>0.623108</v>
      </c>
      <c r="I2865">
        <v>4.2401500000000002E-2</v>
      </c>
      <c r="J2865">
        <v>7.2779300000000002E-3</v>
      </c>
      <c r="K2865" s="6">
        <v>1E-8</v>
      </c>
      <c r="L2865">
        <v>37359</v>
      </c>
    </row>
    <row r="2866" spans="1:12" x14ac:dyDescent="0.2">
      <c r="A2866" t="s">
        <v>794</v>
      </c>
      <c r="B2866" t="str">
        <f>VLOOKUP(Table2[[#This Row],[Metabolite ID]],Table18[],2,FALSE)</f>
        <v>Triglycerides in large VLDL</v>
      </c>
      <c r="C2866">
        <v>19</v>
      </c>
      <c r="D2866">
        <v>19380513</v>
      </c>
      <c r="E2866" t="s">
        <v>1052</v>
      </c>
      <c r="F2866" t="s">
        <v>892</v>
      </c>
      <c r="G2866" t="s">
        <v>893</v>
      </c>
      <c r="H2866">
        <v>0.98503700000000005</v>
      </c>
      <c r="I2866">
        <v>0.184638</v>
      </c>
      <c r="J2866">
        <v>3.3178100000000002E-2</v>
      </c>
      <c r="K2866" s="6">
        <v>1E-8</v>
      </c>
      <c r="L2866">
        <v>37359</v>
      </c>
    </row>
    <row r="2867" spans="1:12" x14ac:dyDescent="0.2">
      <c r="A2867" t="s">
        <v>795</v>
      </c>
      <c r="B2867" t="str">
        <f>VLOOKUP(Table2[[#This Row],[Metabolite ID]],Table18[],2,FALSE)</f>
        <v>Cholesterol in medium HDL</v>
      </c>
      <c r="C2867">
        <v>1</v>
      </c>
      <c r="D2867">
        <v>220970499</v>
      </c>
      <c r="E2867" t="s">
        <v>4072</v>
      </c>
      <c r="F2867" t="s">
        <v>892</v>
      </c>
      <c r="G2867" t="s">
        <v>893</v>
      </c>
      <c r="H2867">
        <v>0.31357400000000002</v>
      </c>
      <c r="I2867">
        <v>-4.2361200000000002E-2</v>
      </c>
      <c r="J2867">
        <v>7.5455299999999999E-3</v>
      </c>
      <c r="K2867" s="6">
        <v>1E-8</v>
      </c>
      <c r="L2867">
        <v>37359</v>
      </c>
    </row>
    <row r="2868" spans="1:12" x14ac:dyDescent="0.2">
      <c r="A2868" t="s">
        <v>797</v>
      </c>
      <c r="B2868" t="str">
        <f>VLOOKUP(Table2[[#This Row],[Metabolite ID]],Table18[],2,FALSE)</f>
        <v>Free cholesterol in medium HDL</v>
      </c>
      <c r="C2868">
        <v>11</v>
      </c>
      <c r="D2868">
        <v>75450576</v>
      </c>
      <c r="E2868" t="s">
        <v>4049</v>
      </c>
      <c r="F2868" t="s">
        <v>895</v>
      </c>
      <c r="G2868" t="s">
        <v>894</v>
      </c>
      <c r="H2868">
        <v>0.83895799999999998</v>
      </c>
      <c r="I2868">
        <v>5.4896E-2</v>
      </c>
      <c r="J2868">
        <v>9.5007100000000008E-3</v>
      </c>
      <c r="K2868" s="6">
        <v>1E-8</v>
      </c>
      <c r="L2868">
        <v>37359</v>
      </c>
    </row>
    <row r="2869" spans="1:12" x14ac:dyDescent="0.2">
      <c r="A2869" t="s">
        <v>845</v>
      </c>
      <c r="B2869" t="str">
        <f>VLOOKUP(Table2[[#This Row],[Metabolite ID]],Table18[],2,FALSE)</f>
        <v>Triglycerides in small VLDL</v>
      </c>
      <c r="C2869">
        <v>15</v>
      </c>
      <c r="D2869">
        <v>42701374</v>
      </c>
      <c r="E2869" t="s">
        <v>4045</v>
      </c>
      <c r="F2869" t="s">
        <v>894</v>
      </c>
      <c r="G2869" t="s">
        <v>895</v>
      </c>
      <c r="H2869">
        <v>0.98113300000000003</v>
      </c>
      <c r="I2869">
        <v>-0.147094</v>
      </c>
      <c r="J2869">
        <v>2.5880500000000001E-2</v>
      </c>
      <c r="K2869" s="6">
        <v>1E-8</v>
      </c>
      <c r="L2869">
        <v>37359</v>
      </c>
    </row>
    <row r="2870" spans="1:12" x14ac:dyDescent="0.2">
      <c r="A2870" t="s">
        <v>856</v>
      </c>
      <c r="B2870" t="str">
        <f>VLOOKUP(Table2[[#This Row],[Metabolite ID]],Table18[],2,FALSE)</f>
        <v>Cholesteryl esters in very large HDL</v>
      </c>
      <c r="C2870">
        <v>6</v>
      </c>
      <c r="D2870">
        <v>161183526</v>
      </c>
      <c r="E2870" t="s">
        <v>4133</v>
      </c>
      <c r="F2870" t="s">
        <v>893</v>
      </c>
      <c r="G2870" t="s">
        <v>892</v>
      </c>
      <c r="H2870">
        <v>0.875112</v>
      </c>
      <c r="I2870">
        <v>-6.3328700000000002E-2</v>
      </c>
      <c r="J2870">
        <v>1.10361E-2</v>
      </c>
      <c r="K2870" s="6">
        <v>1E-8</v>
      </c>
      <c r="L2870">
        <v>37359</v>
      </c>
    </row>
    <row r="2871" spans="1:12" x14ac:dyDescent="0.2">
      <c r="A2871" t="s">
        <v>859</v>
      </c>
      <c r="B2871" t="str">
        <f>VLOOKUP(Table2[[#This Row],[Metabolite ID]],Table18[],2,FALSE)</f>
        <v>Concentration of very large HDL particles</v>
      </c>
      <c r="C2871">
        <v>20</v>
      </c>
      <c r="D2871">
        <v>44724919</v>
      </c>
      <c r="E2871" t="s">
        <v>1022</v>
      </c>
      <c r="F2871" t="s">
        <v>895</v>
      </c>
      <c r="G2871" t="s">
        <v>893</v>
      </c>
      <c r="H2871">
        <v>0.48811300000000002</v>
      </c>
      <c r="I2871">
        <v>-4.0236000000000001E-2</v>
      </c>
      <c r="J2871">
        <v>7.0083699999999999E-3</v>
      </c>
      <c r="K2871" s="6">
        <v>1E-8</v>
      </c>
      <c r="L2871">
        <v>37359</v>
      </c>
    </row>
    <row r="2872" spans="1:12" x14ac:dyDescent="0.2">
      <c r="A2872" t="s">
        <v>860</v>
      </c>
      <c r="B2872" t="str">
        <f>VLOOKUP(Table2[[#This Row],[Metabolite ID]],Table18[],2,FALSE)</f>
        <v>Phospholipids in very large HDL</v>
      </c>
      <c r="C2872">
        <v>6</v>
      </c>
      <c r="D2872">
        <v>161005389</v>
      </c>
      <c r="E2872" t="s">
        <v>3952</v>
      </c>
      <c r="F2872" t="s">
        <v>892</v>
      </c>
      <c r="G2872" t="s">
        <v>895</v>
      </c>
      <c r="H2872">
        <v>0.89462299999999995</v>
      </c>
      <c r="I2872">
        <v>6.7031800000000002E-2</v>
      </c>
      <c r="J2872">
        <v>1.14956E-2</v>
      </c>
      <c r="K2872" s="6">
        <v>1E-8</v>
      </c>
      <c r="L2872">
        <v>37359</v>
      </c>
    </row>
    <row r="2873" spans="1:12" x14ac:dyDescent="0.2">
      <c r="A2873" t="s">
        <v>868</v>
      </c>
      <c r="B2873" t="str">
        <f>VLOOKUP(Table2[[#This Row],[Metabolite ID]],Table18[],2,FALSE)</f>
        <v>Triglycerides in very large VLDL</v>
      </c>
      <c r="C2873">
        <v>2</v>
      </c>
      <c r="D2873">
        <v>227095876</v>
      </c>
      <c r="E2873" t="s">
        <v>4109</v>
      </c>
      <c r="F2873" t="s">
        <v>893</v>
      </c>
      <c r="G2873" t="s">
        <v>895</v>
      </c>
      <c r="H2873">
        <v>0.35173500000000002</v>
      </c>
      <c r="I2873">
        <v>-4.1662900000000003E-2</v>
      </c>
      <c r="J2873">
        <v>7.2788499999999999E-3</v>
      </c>
      <c r="K2873" s="6">
        <v>1E-8</v>
      </c>
      <c r="L2873">
        <v>37359</v>
      </c>
    </row>
    <row r="2874" spans="1:12" x14ac:dyDescent="0.2">
      <c r="A2874" t="s">
        <v>878</v>
      </c>
      <c r="B2874" t="str">
        <f>VLOOKUP(Table2[[#This Row],[Metabolite ID]],Table18[],2,FALSE)</f>
        <v>Free cholesterol in chylomicrons and extremely large VLDL</v>
      </c>
      <c r="C2874">
        <v>15</v>
      </c>
      <c r="D2874">
        <v>43360509</v>
      </c>
      <c r="E2874" t="s">
        <v>1049</v>
      </c>
      <c r="F2874" t="s">
        <v>1048</v>
      </c>
      <c r="G2874" t="s">
        <v>894</v>
      </c>
      <c r="H2874">
        <v>0.97171700000000005</v>
      </c>
      <c r="I2874">
        <v>-0.12934699999999999</v>
      </c>
      <c r="J2874">
        <v>2.24969E-2</v>
      </c>
      <c r="K2874" s="6">
        <v>1E-8</v>
      </c>
      <c r="L2874">
        <v>37359</v>
      </c>
    </row>
    <row r="2875" spans="1:12" x14ac:dyDescent="0.2">
      <c r="A2875" t="s">
        <v>758</v>
      </c>
      <c r="B2875" t="str">
        <f>VLOOKUP(Table2[[#This Row],[Metabolite ID]],Table18[],2,FALSE)</f>
        <v>Average diameter for HDL particles</v>
      </c>
      <c r="C2875">
        <v>2</v>
      </c>
      <c r="D2875">
        <v>27734972</v>
      </c>
      <c r="E2875" t="s">
        <v>4134</v>
      </c>
      <c r="F2875" t="s">
        <v>893</v>
      </c>
      <c r="G2875" t="s">
        <v>892</v>
      </c>
      <c r="H2875">
        <v>0.44669199999999998</v>
      </c>
      <c r="I2875">
        <v>-3.7146199999999997E-2</v>
      </c>
      <c r="J2875">
        <v>6.9949299999999999E-3</v>
      </c>
      <c r="K2875" s="6">
        <v>1.0999999999999999E-8</v>
      </c>
      <c r="L2875">
        <v>37359</v>
      </c>
    </row>
    <row r="2876" spans="1:12" x14ac:dyDescent="0.2">
      <c r="A2876" t="s">
        <v>774</v>
      </c>
      <c r="B2876" t="str">
        <f>VLOOKUP(Table2[[#This Row],[Metabolite ID]],Table18[],2,FALSE)</f>
        <v>Cholesterol in large HDL</v>
      </c>
      <c r="C2876">
        <v>18</v>
      </c>
      <c r="D2876">
        <v>47029576</v>
      </c>
      <c r="E2876" t="s">
        <v>4087</v>
      </c>
      <c r="F2876" t="s">
        <v>892</v>
      </c>
      <c r="G2876" t="s">
        <v>893</v>
      </c>
      <c r="H2876">
        <v>0.58484499999999995</v>
      </c>
      <c r="I2876">
        <v>-3.8176300000000003E-2</v>
      </c>
      <c r="J2876">
        <v>7.0896800000000001E-3</v>
      </c>
      <c r="K2876" s="6">
        <v>1.0999999999999999E-8</v>
      </c>
      <c r="L2876">
        <v>37359</v>
      </c>
    </row>
    <row r="2877" spans="1:12" x14ac:dyDescent="0.2">
      <c r="A2877" t="s">
        <v>797</v>
      </c>
      <c r="B2877" t="str">
        <f>VLOOKUP(Table2[[#This Row],[Metabolite ID]],Table18[],2,FALSE)</f>
        <v>Free cholesterol in medium HDL</v>
      </c>
      <c r="C2877">
        <v>8</v>
      </c>
      <c r="D2877">
        <v>19813529</v>
      </c>
      <c r="E2877" t="s">
        <v>994</v>
      </c>
      <c r="F2877" t="s">
        <v>892</v>
      </c>
      <c r="G2877" t="s">
        <v>893</v>
      </c>
      <c r="H2877">
        <v>0.98156299999999996</v>
      </c>
      <c r="I2877">
        <v>0.15182799999999999</v>
      </c>
      <c r="J2877">
        <v>2.6334699999999999E-2</v>
      </c>
      <c r="K2877" s="6">
        <v>1.0999999999999999E-8</v>
      </c>
      <c r="L2877">
        <v>37359</v>
      </c>
    </row>
    <row r="2878" spans="1:12" x14ac:dyDescent="0.2">
      <c r="A2878" t="s">
        <v>808</v>
      </c>
      <c r="B2878" t="str">
        <f>VLOOKUP(Table2[[#This Row],[Metabolite ID]],Table18[],2,FALSE)</f>
        <v>Triglycerides in medium LDL</v>
      </c>
      <c r="C2878">
        <v>15</v>
      </c>
      <c r="D2878">
        <v>58833993</v>
      </c>
      <c r="E2878" t="s">
        <v>4104</v>
      </c>
      <c r="F2878" t="s">
        <v>893</v>
      </c>
      <c r="G2878" t="s">
        <v>892</v>
      </c>
      <c r="H2878">
        <v>0.97134900000000002</v>
      </c>
      <c r="I2878">
        <v>-0.12146</v>
      </c>
      <c r="J2878">
        <v>2.1575E-2</v>
      </c>
      <c r="K2878" s="6">
        <v>1.0999999999999999E-8</v>
      </c>
      <c r="L2878">
        <v>37359</v>
      </c>
    </row>
    <row r="2879" spans="1:12" x14ac:dyDescent="0.2">
      <c r="A2879" t="s">
        <v>839</v>
      </c>
      <c r="B2879" t="str">
        <f>VLOOKUP(Table2[[#This Row],[Metabolite ID]],Table18[],2,FALSE)</f>
        <v>Cholesterol in small VLDL</v>
      </c>
      <c r="C2879">
        <v>15</v>
      </c>
      <c r="D2879">
        <v>44027885</v>
      </c>
      <c r="E2879" t="s">
        <v>1050</v>
      </c>
      <c r="F2879" t="s">
        <v>895</v>
      </c>
      <c r="G2879" t="s">
        <v>894</v>
      </c>
      <c r="H2879">
        <v>0.97276700000000005</v>
      </c>
      <c r="I2879">
        <v>-0.12600500000000001</v>
      </c>
      <c r="J2879">
        <v>2.1756399999999999E-2</v>
      </c>
      <c r="K2879" s="6">
        <v>1.0999999999999999E-8</v>
      </c>
      <c r="L2879">
        <v>37359</v>
      </c>
    </row>
    <row r="2880" spans="1:12" x14ac:dyDescent="0.2">
      <c r="A2880" t="s">
        <v>842</v>
      </c>
      <c r="B2880" t="str">
        <f>VLOOKUP(Table2[[#This Row],[Metabolite ID]],Table18[],2,FALSE)</f>
        <v>Total lipids in small VLDL</v>
      </c>
      <c r="C2880">
        <v>20</v>
      </c>
      <c r="D2880">
        <v>44545460</v>
      </c>
      <c r="E2880" t="s">
        <v>1089</v>
      </c>
      <c r="F2880" t="s">
        <v>893</v>
      </c>
      <c r="G2880" t="s">
        <v>892</v>
      </c>
      <c r="H2880">
        <v>0.24645500000000001</v>
      </c>
      <c r="I2880">
        <v>4.5125600000000002E-2</v>
      </c>
      <c r="J2880">
        <v>8.0780699999999997E-3</v>
      </c>
      <c r="K2880" s="6">
        <v>1.0999999999999999E-8</v>
      </c>
      <c r="L2880">
        <v>37359</v>
      </c>
    </row>
    <row r="2881" spans="1:12" x14ac:dyDescent="0.2">
      <c r="A2881" t="s">
        <v>862</v>
      </c>
      <c r="B2881" t="str">
        <f>VLOOKUP(Table2[[#This Row],[Metabolite ID]],Table18[],2,FALSE)</f>
        <v>Cholesterol in very large VLDL</v>
      </c>
      <c r="C2881">
        <v>6</v>
      </c>
      <c r="D2881">
        <v>160770220</v>
      </c>
      <c r="E2881" t="s">
        <v>4014</v>
      </c>
      <c r="F2881" t="s">
        <v>893</v>
      </c>
      <c r="G2881" t="s">
        <v>892</v>
      </c>
      <c r="H2881">
        <v>0.92613599999999996</v>
      </c>
      <c r="I2881">
        <v>-8.3116399999999993E-2</v>
      </c>
      <c r="J2881">
        <v>1.40527E-2</v>
      </c>
      <c r="K2881" s="6">
        <v>1.0999999999999999E-8</v>
      </c>
      <c r="L2881">
        <v>37359</v>
      </c>
    </row>
    <row r="2882" spans="1:12" x14ac:dyDescent="0.2">
      <c r="A2882" t="s">
        <v>867</v>
      </c>
      <c r="B2882" t="str">
        <f>VLOOKUP(Table2[[#This Row],[Metabolite ID]],Table18[],2,FALSE)</f>
        <v>Phospholipids in very large VLDL</v>
      </c>
      <c r="C2882">
        <v>16</v>
      </c>
      <c r="D2882">
        <v>56991363</v>
      </c>
      <c r="E2882" t="s">
        <v>960</v>
      </c>
      <c r="F2882" t="s">
        <v>894</v>
      </c>
      <c r="G2882" t="s">
        <v>895</v>
      </c>
      <c r="H2882">
        <v>0.68096800000000002</v>
      </c>
      <c r="I2882">
        <v>4.2420800000000002E-2</v>
      </c>
      <c r="J2882">
        <v>7.4824699999999997E-3</v>
      </c>
      <c r="K2882" s="6">
        <v>1.0999999999999999E-8</v>
      </c>
      <c r="L2882">
        <v>37359</v>
      </c>
    </row>
    <row r="2883" spans="1:12" x14ac:dyDescent="0.2">
      <c r="A2883" t="s">
        <v>872</v>
      </c>
      <c r="B2883" t="str">
        <f>VLOOKUP(Table2[[#This Row],[Metabolite ID]],Table18[],2,FALSE)</f>
        <v>Total lipids in very small VLDL</v>
      </c>
      <c r="C2883">
        <v>15</v>
      </c>
      <c r="D2883">
        <v>58575005</v>
      </c>
      <c r="E2883" t="s">
        <v>1005</v>
      </c>
      <c r="F2883" t="s">
        <v>892</v>
      </c>
      <c r="G2883" t="s">
        <v>893</v>
      </c>
      <c r="H2883">
        <v>0.86371500000000001</v>
      </c>
      <c r="I2883">
        <v>6.0174100000000001E-2</v>
      </c>
      <c r="J2883">
        <v>1.03982E-2</v>
      </c>
      <c r="K2883" s="6">
        <v>1.0999999999999999E-8</v>
      </c>
      <c r="L2883">
        <v>37359</v>
      </c>
    </row>
    <row r="2884" spans="1:12" x14ac:dyDescent="0.2">
      <c r="A2884" t="s">
        <v>876</v>
      </c>
      <c r="B2884" t="str">
        <f>VLOOKUP(Table2[[#This Row],[Metabolite ID]],Table18[],2,FALSE)</f>
        <v>Cholesterol in chylomicrons and extremely large VLDL</v>
      </c>
      <c r="C2884">
        <v>16</v>
      </c>
      <c r="D2884">
        <v>57010486</v>
      </c>
      <c r="E2884" t="s">
        <v>1009</v>
      </c>
      <c r="F2884" t="s">
        <v>894</v>
      </c>
      <c r="G2884" t="s">
        <v>895</v>
      </c>
      <c r="H2884">
        <v>0.94581899999999997</v>
      </c>
      <c r="I2884">
        <v>-9.3724600000000005E-2</v>
      </c>
      <c r="J2884">
        <v>1.6348600000000001E-2</v>
      </c>
      <c r="K2884" s="6">
        <v>1.0999999999999999E-8</v>
      </c>
      <c r="L2884">
        <v>37359</v>
      </c>
    </row>
    <row r="2885" spans="1:12" x14ac:dyDescent="0.2">
      <c r="A2885" t="s">
        <v>879</v>
      </c>
      <c r="B2885" t="str">
        <f>VLOOKUP(Table2[[#This Row],[Metabolite ID]],Table18[],2,FALSE)</f>
        <v>Total lipids in chylomicrons and extremely large VLDL</v>
      </c>
      <c r="C2885">
        <v>11</v>
      </c>
      <c r="D2885">
        <v>117175658</v>
      </c>
      <c r="E2885" t="s">
        <v>1047</v>
      </c>
      <c r="F2885" t="s">
        <v>893</v>
      </c>
      <c r="G2885" t="s">
        <v>892</v>
      </c>
      <c r="H2885">
        <v>0.97366900000000001</v>
      </c>
      <c r="I2885">
        <v>-0.127084</v>
      </c>
      <c r="J2885">
        <v>2.2191700000000002E-2</v>
      </c>
      <c r="K2885" s="6">
        <v>1.0999999999999999E-8</v>
      </c>
      <c r="L2885">
        <v>37359</v>
      </c>
    </row>
    <row r="2886" spans="1:12" x14ac:dyDescent="0.2">
      <c r="A2886" t="s">
        <v>750</v>
      </c>
      <c r="B2886" t="str">
        <f>VLOOKUP(Table2[[#This Row],[Metabolite ID]],Table18[],2,FALSE)</f>
        <v>Omega-3 fatty acids</v>
      </c>
      <c r="C2886">
        <v>6</v>
      </c>
      <c r="D2886">
        <v>161111700</v>
      </c>
      <c r="E2886" t="s">
        <v>1099</v>
      </c>
      <c r="F2886" t="s">
        <v>894</v>
      </c>
      <c r="G2886" t="s">
        <v>895</v>
      </c>
      <c r="H2886">
        <v>0.984352</v>
      </c>
      <c r="I2886">
        <v>0.169763</v>
      </c>
      <c r="J2886">
        <v>3.00716E-2</v>
      </c>
      <c r="K2886" s="6">
        <v>1.2E-8</v>
      </c>
      <c r="L2886">
        <v>37359</v>
      </c>
    </row>
    <row r="2887" spans="1:12" x14ac:dyDescent="0.2">
      <c r="A2887" t="s">
        <v>774</v>
      </c>
      <c r="B2887" t="str">
        <f>VLOOKUP(Table2[[#This Row],[Metabolite ID]],Table18[],2,FALSE)</f>
        <v>Cholesterol in large HDL</v>
      </c>
      <c r="C2887">
        <v>16</v>
      </c>
      <c r="D2887">
        <v>56684825</v>
      </c>
      <c r="E2887" t="s">
        <v>4128</v>
      </c>
      <c r="F2887" t="s">
        <v>892</v>
      </c>
      <c r="G2887" t="s">
        <v>893</v>
      </c>
      <c r="H2887">
        <v>0.79798599999999997</v>
      </c>
      <c r="I2887">
        <v>-4.9198600000000002E-2</v>
      </c>
      <c r="J2887">
        <v>8.7557099999999999E-3</v>
      </c>
      <c r="K2887" s="6">
        <v>1.2E-8</v>
      </c>
      <c r="L2887">
        <v>37359</v>
      </c>
    </row>
    <row r="2888" spans="1:12" x14ac:dyDescent="0.2">
      <c r="A2888" t="s">
        <v>788</v>
      </c>
      <c r="B2888" t="str">
        <f>VLOOKUP(Table2[[#This Row],[Metabolite ID]],Table18[],2,FALSE)</f>
        <v>Cholesterol in large VLDL</v>
      </c>
      <c r="C2888">
        <v>2</v>
      </c>
      <c r="D2888">
        <v>227095159</v>
      </c>
      <c r="E2888" t="s">
        <v>1027</v>
      </c>
      <c r="F2888" t="s">
        <v>895</v>
      </c>
      <c r="G2888" t="s">
        <v>894</v>
      </c>
      <c r="H2888">
        <v>0.350601</v>
      </c>
      <c r="I2888">
        <v>-4.13952E-2</v>
      </c>
      <c r="J2888">
        <v>7.2810599999999998E-3</v>
      </c>
      <c r="K2888" s="6">
        <v>1.2E-8</v>
      </c>
      <c r="L2888">
        <v>37359</v>
      </c>
    </row>
    <row r="2889" spans="1:12" x14ac:dyDescent="0.2">
      <c r="A2889" t="s">
        <v>801</v>
      </c>
      <c r="B2889" t="str">
        <f>VLOOKUP(Table2[[#This Row],[Metabolite ID]],Table18[],2,FALSE)</f>
        <v>Triglycerides in medium HDL</v>
      </c>
      <c r="C2889">
        <v>2</v>
      </c>
      <c r="D2889">
        <v>20390694</v>
      </c>
      <c r="E2889" t="s">
        <v>4135</v>
      </c>
      <c r="F2889" t="s">
        <v>893</v>
      </c>
      <c r="G2889" t="s">
        <v>892</v>
      </c>
      <c r="H2889">
        <v>0.60968599999999995</v>
      </c>
      <c r="I2889">
        <v>4.20192E-2</v>
      </c>
      <c r="J2889">
        <v>7.3412599999999996E-3</v>
      </c>
      <c r="K2889" s="6">
        <v>1.2E-8</v>
      </c>
      <c r="L2889">
        <v>37359</v>
      </c>
    </row>
    <row r="2890" spans="1:12" x14ac:dyDescent="0.2">
      <c r="A2890" t="s">
        <v>801</v>
      </c>
      <c r="B2890" t="str">
        <f>VLOOKUP(Table2[[#This Row],[Metabolite ID]],Table18[],2,FALSE)</f>
        <v>Triglycerides in medium HDL</v>
      </c>
      <c r="C2890">
        <v>8</v>
      </c>
      <c r="D2890">
        <v>18291590</v>
      </c>
      <c r="E2890" t="s">
        <v>4136</v>
      </c>
      <c r="F2890" t="s">
        <v>893</v>
      </c>
      <c r="G2890" t="s">
        <v>894</v>
      </c>
      <c r="H2890">
        <v>0.72075999999999996</v>
      </c>
      <c r="I2890">
        <v>-4.4472699999999997E-2</v>
      </c>
      <c r="J2890">
        <v>7.9270199999999999E-3</v>
      </c>
      <c r="K2890" s="6">
        <v>1.2E-8</v>
      </c>
      <c r="L2890">
        <v>37359</v>
      </c>
    </row>
    <row r="2891" spans="1:12" x14ac:dyDescent="0.2">
      <c r="A2891" t="s">
        <v>801</v>
      </c>
      <c r="B2891" t="str">
        <f>VLOOKUP(Table2[[#This Row],[Metabolite ID]],Table18[],2,FALSE)</f>
        <v>Triglycerides in medium HDL</v>
      </c>
      <c r="C2891">
        <v>11</v>
      </c>
      <c r="D2891">
        <v>116714293</v>
      </c>
      <c r="E2891" t="s">
        <v>3935</v>
      </c>
      <c r="F2891" t="s">
        <v>892</v>
      </c>
      <c r="G2891" t="s">
        <v>893</v>
      </c>
      <c r="H2891">
        <v>0.98784799999999995</v>
      </c>
      <c r="I2891">
        <v>-0.199906</v>
      </c>
      <c r="J2891">
        <v>3.4704100000000002E-2</v>
      </c>
      <c r="K2891" s="6">
        <v>1.2E-8</v>
      </c>
      <c r="L2891">
        <v>37359</v>
      </c>
    </row>
    <row r="2892" spans="1:12" x14ac:dyDescent="0.2">
      <c r="A2892" t="s">
        <v>801</v>
      </c>
      <c r="B2892" t="str">
        <f>VLOOKUP(Table2[[#This Row],[Metabolite ID]],Table18[],2,FALSE)</f>
        <v>Triglycerides in medium HDL</v>
      </c>
      <c r="C2892">
        <v>11</v>
      </c>
      <c r="D2892">
        <v>117175658</v>
      </c>
      <c r="E2892" t="s">
        <v>1047</v>
      </c>
      <c r="F2892" t="s">
        <v>893</v>
      </c>
      <c r="G2892" t="s">
        <v>892</v>
      </c>
      <c r="H2892">
        <v>0.97366900000000001</v>
      </c>
      <c r="I2892">
        <v>-0.122838</v>
      </c>
      <c r="J2892">
        <v>2.2178199999999999E-2</v>
      </c>
      <c r="K2892" s="6">
        <v>1.2E-8</v>
      </c>
      <c r="L2892">
        <v>37359</v>
      </c>
    </row>
    <row r="2893" spans="1:12" x14ac:dyDescent="0.2">
      <c r="A2893" t="s">
        <v>809</v>
      </c>
      <c r="B2893" t="str">
        <f>VLOOKUP(Table2[[#This Row],[Metabolite ID]],Table18[],2,FALSE)</f>
        <v>Monounsaturated fatty acids</v>
      </c>
      <c r="C2893">
        <v>11</v>
      </c>
      <c r="D2893">
        <v>116982312</v>
      </c>
      <c r="E2893" t="s">
        <v>4000</v>
      </c>
      <c r="F2893" t="s">
        <v>895</v>
      </c>
      <c r="G2893" t="s">
        <v>892</v>
      </c>
      <c r="H2893">
        <v>0.98926599999999998</v>
      </c>
      <c r="I2893">
        <v>-0.232183</v>
      </c>
      <c r="J2893">
        <v>3.9324100000000001E-2</v>
      </c>
      <c r="K2893" s="6">
        <v>1.2E-8</v>
      </c>
      <c r="L2893">
        <v>37359</v>
      </c>
    </row>
    <row r="2894" spans="1:12" x14ac:dyDescent="0.2">
      <c r="A2894" t="s">
        <v>810</v>
      </c>
      <c r="B2894" t="str">
        <f>VLOOKUP(Table2[[#This Row],[Metabolite ID]],Table18[],2,FALSE)</f>
        <v>Cholesterol in medium VLDL</v>
      </c>
      <c r="C2894">
        <v>6</v>
      </c>
      <c r="D2894">
        <v>160625299</v>
      </c>
      <c r="E2894" t="s">
        <v>1034</v>
      </c>
      <c r="F2894" t="s">
        <v>894</v>
      </c>
      <c r="G2894" t="s">
        <v>895</v>
      </c>
      <c r="H2894">
        <v>0.98946100000000003</v>
      </c>
      <c r="I2894">
        <v>0.20660700000000001</v>
      </c>
      <c r="J2894">
        <v>3.6602700000000002E-2</v>
      </c>
      <c r="K2894" s="6">
        <v>1.2E-8</v>
      </c>
      <c r="L2894">
        <v>37359</v>
      </c>
    </row>
    <row r="2895" spans="1:12" x14ac:dyDescent="0.2">
      <c r="A2895" t="s">
        <v>816</v>
      </c>
      <c r="B2895" t="str">
        <f>VLOOKUP(Table2[[#This Row],[Metabolite ID]],Table18[],2,FALSE)</f>
        <v>Triglycerides in medium VLDL</v>
      </c>
      <c r="C2895">
        <v>15</v>
      </c>
      <c r="D2895">
        <v>58692118</v>
      </c>
      <c r="E2895" t="s">
        <v>4137</v>
      </c>
      <c r="F2895" t="s">
        <v>892</v>
      </c>
      <c r="G2895" t="s">
        <v>895</v>
      </c>
      <c r="H2895">
        <v>0.42768499999999998</v>
      </c>
      <c r="I2895">
        <v>-3.8958199999999998E-2</v>
      </c>
      <c r="J2895">
        <v>7.1543500000000003E-3</v>
      </c>
      <c r="K2895" s="6">
        <v>1.2E-8</v>
      </c>
      <c r="L2895">
        <v>37359</v>
      </c>
    </row>
    <row r="2896" spans="1:12" x14ac:dyDescent="0.2">
      <c r="A2896" t="s">
        <v>822</v>
      </c>
      <c r="B2896" t="str">
        <f>VLOOKUP(Table2[[#This Row],[Metabolite ID]],Table18[],2,FALSE)</f>
        <v>Total triglycerides</v>
      </c>
      <c r="C2896">
        <v>15</v>
      </c>
      <c r="D2896">
        <v>42701374</v>
      </c>
      <c r="E2896" t="s">
        <v>4045</v>
      </c>
      <c r="F2896" t="s">
        <v>894</v>
      </c>
      <c r="G2896" t="s">
        <v>895</v>
      </c>
      <c r="H2896">
        <v>0.98113300000000003</v>
      </c>
      <c r="I2896">
        <v>-0.146449</v>
      </c>
      <c r="J2896">
        <v>2.5897099999999999E-2</v>
      </c>
      <c r="K2896" s="6">
        <v>1.2E-8</v>
      </c>
      <c r="L2896">
        <v>37359</v>
      </c>
    </row>
    <row r="2897" spans="1:12" x14ac:dyDescent="0.2">
      <c r="A2897" t="s">
        <v>830</v>
      </c>
      <c r="B2897" t="str">
        <f>VLOOKUP(Table2[[#This Row],[Metabolite ID]],Table18[],2,FALSE)</f>
        <v>Triglycerides in small HDL</v>
      </c>
      <c r="C2897">
        <v>5</v>
      </c>
      <c r="D2897">
        <v>55860866</v>
      </c>
      <c r="E2897" t="s">
        <v>991</v>
      </c>
      <c r="F2897" t="s">
        <v>893</v>
      </c>
      <c r="G2897" t="s">
        <v>895</v>
      </c>
      <c r="H2897">
        <v>0.79959199999999997</v>
      </c>
      <c r="I2897">
        <v>-4.9841799999999999E-2</v>
      </c>
      <c r="J2897">
        <v>8.7439300000000005E-3</v>
      </c>
      <c r="K2897" s="6">
        <v>1.2E-8</v>
      </c>
      <c r="L2897">
        <v>37359</v>
      </c>
    </row>
    <row r="2898" spans="1:12" x14ac:dyDescent="0.2">
      <c r="A2898" t="s">
        <v>837</v>
      </c>
      <c r="B2898" t="str">
        <f>VLOOKUP(Table2[[#This Row],[Metabolite ID]],Table18[],2,FALSE)</f>
        <v>Triglycerides in small LDL</v>
      </c>
      <c r="C2898">
        <v>11</v>
      </c>
      <c r="D2898">
        <v>116714293</v>
      </c>
      <c r="E2898" t="s">
        <v>3935</v>
      </c>
      <c r="F2898" t="s">
        <v>892</v>
      </c>
      <c r="G2898" t="s">
        <v>893</v>
      </c>
      <c r="H2898">
        <v>0.98784799999999995</v>
      </c>
      <c r="I2898">
        <v>-0.20475399999999999</v>
      </c>
      <c r="J2898">
        <v>3.4705100000000003E-2</v>
      </c>
      <c r="K2898" s="6">
        <v>1.2E-8</v>
      </c>
      <c r="L2898">
        <v>37359</v>
      </c>
    </row>
    <row r="2899" spans="1:12" x14ac:dyDescent="0.2">
      <c r="A2899" t="s">
        <v>841</v>
      </c>
      <c r="B2899" t="str">
        <f>VLOOKUP(Table2[[#This Row],[Metabolite ID]],Table18[],2,FALSE)</f>
        <v>Free cholesterol in small VLDL</v>
      </c>
      <c r="C2899">
        <v>5</v>
      </c>
      <c r="D2899">
        <v>55861786</v>
      </c>
      <c r="E2899" t="s">
        <v>1110</v>
      </c>
      <c r="F2899" t="s">
        <v>894</v>
      </c>
      <c r="G2899" t="s">
        <v>895</v>
      </c>
      <c r="H2899">
        <v>0.80035500000000004</v>
      </c>
      <c r="I2899">
        <v>-4.90436E-2</v>
      </c>
      <c r="J2899">
        <v>8.7405E-3</v>
      </c>
      <c r="K2899" s="6">
        <v>1.2E-8</v>
      </c>
      <c r="L2899">
        <v>37359</v>
      </c>
    </row>
    <row r="2900" spans="1:12" x14ac:dyDescent="0.2">
      <c r="A2900" t="s">
        <v>855</v>
      </c>
      <c r="B2900" t="str">
        <f>VLOOKUP(Table2[[#This Row],[Metabolite ID]],Table18[],2,FALSE)</f>
        <v>Cholesterol in very large HDL</v>
      </c>
      <c r="C2900">
        <v>6</v>
      </c>
      <c r="D2900">
        <v>161183526</v>
      </c>
      <c r="E2900" t="s">
        <v>4133</v>
      </c>
      <c r="F2900" t="s">
        <v>893</v>
      </c>
      <c r="G2900" t="s">
        <v>892</v>
      </c>
      <c r="H2900">
        <v>0.875112</v>
      </c>
      <c r="I2900">
        <v>-6.3200800000000001E-2</v>
      </c>
      <c r="J2900">
        <v>1.1031900000000001E-2</v>
      </c>
      <c r="K2900" s="6">
        <v>1.2E-8</v>
      </c>
      <c r="L2900">
        <v>37359</v>
      </c>
    </row>
    <row r="2901" spans="1:12" x14ac:dyDescent="0.2">
      <c r="A2901" t="s">
        <v>855</v>
      </c>
      <c r="B2901" t="str">
        <f>VLOOKUP(Table2[[#This Row],[Metabolite ID]],Table18[],2,FALSE)</f>
        <v>Cholesterol in very large HDL</v>
      </c>
      <c r="C2901">
        <v>11</v>
      </c>
      <c r="D2901">
        <v>47270255</v>
      </c>
      <c r="E2901" t="s">
        <v>1001</v>
      </c>
      <c r="F2901" t="s">
        <v>894</v>
      </c>
      <c r="G2901" t="s">
        <v>895</v>
      </c>
      <c r="H2901">
        <v>0.69767199999999996</v>
      </c>
      <c r="I2901">
        <v>-4.1882599999999999E-2</v>
      </c>
      <c r="J2901">
        <v>7.60277E-3</v>
      </c>
      <c r="K2901" s="6">
        <v>1.2E-8</v>
      </c>
      <c r="L2901">
        <v>37359</v>
      </c>
    </row>
    <row r="2902" spans="1:12" x14ac:dyDescent="0.2">
      <c r="A2902" t="s">
        <v>858</v>
      </c>
      <c r="B2902" t="str">
        <f>VLOOKUP(Table2[[#This Row],[Metabolite ID]],Table18[],2,FALSE)</f>
        <v>Total lipids in very large HDL</v>
      </c>
      <c r="C2902">
        <v>20</v>
      </c>
      <c r="D2902">
        <v>44724919</v>
      </c>
      <c r="E2902" t="s">
        <v>1022</v>
      </c>
      <c r="F2902" t="s">
        <v>895</v>
      </c>
      <c r="G2902" t="s">
        <v>893</v>
      </c>
      <c r="H2902">
        <v>0.48811300000000002</v>
      </c>
      <c r="I2902">
        <v>-4.0049700000000001E-2</v>
      </c>
      <c r="J2902">
        <v>7.0088399999999997E-3</v>
      </c>
      <c r="K2902" s="6">
        <v>1.2E-8</v>
      </c>
      <c r="L2902">
        <v>37359</v>
      </c>
    </row>
    <row r="2903" spans="1:12" x14ac:dyDescent="0.2">
      <c r="A2903" t="s">
        <v>880</v>
      </c>
      <c r="B2903" t="str">
        <f>VLOOKUP(Table2[[#This Row],[Metabolite ID]],Table18[],2,FALSE)</f>
        <v>Concentration of chylomicrons and extremely large VLDL particles</v>
      </c>
      <c r="C2903">
        <v>11</v>
      </c>
      <c r="D2903">
        <v>117175658</v>
      </c>
      <c r="E2903" t="s">
        <v>1047</v>
      </c>
      <c r="F2903" t="s">
        <v>893</v>
      </c>
      <c r="G2903" t="s">
        <v>892</v>
      </c>
      <c r="H2903">
        <v>0.97366900000000001</v>
      </c>
      <c r="I2903">
        <v>-0.126942</v>
      </c>
      <c r="J2903">
        <v>2.2191900000000001E-2</v>
      </c>
      <c r="K2903" s="6">
        <v>1.2E-8</v>
      </c>
      <c r="L2903">
        <v>37359</v>
      </c>
    </row>
    <row r="2904" spans="1:12" x14ac:dyDescent="0.2">
      <c r="A2904" t="s">
        <v>746</v>
      </c>
      <c r="B2904" t="str">
        <f>VLOOKUP(Table2[[#This Row],[Metabolite ID]],Table18[],2,FALSE)</f>
        <v>Apolipoprotein B</v>
      </c>
      <c r="C2904">
        <v>2</v>
      </c>
      <c r="D2904">
        <v>21088994</v>
      </c>
      <c r="E2904" t="s">
        <v>4138</v>
      </c>
      <c r="F2904" t="s">
        <v>893</v>
      </c>
      <c r="G2904" t="s">
        <v>892</v>
      </c>
      <c r="H2904">
        <v>0.89433399999999996</v>
      </c>
      <c r="I2904">
        <v>6.5160999999999997E-2</v>
      </c>
      <c r="J2904">
        <v>1.14935E-2</v>
      </c>
      <c r="K2904" s="6">
        <v>1.3000000000000001E-8</v>
      </c>
      <c r="L2904">
        <v>37359</v>
      </c>
    </row>
    <row r="2905" spans="1:12" x14ac:dyDescent="0.2">
      <c r="A2905" t="s">
        <v>757</v>
      </c>
      <c r="B2905" t="str">
        <f>VLOOKUP(Table2[[#This Row],[Metabolite ID]],Table18[],2,FALSE)</f>
        <v>HDL cholesterol</v>
      </c>
      <c r="C2905">
        <v>8</v>
      </c>
      <c r="D2905">
        <v>126483840</v>
      </c>
      <c r="E2905" t="s">
        <v>4139</v>
      </c>
      <c r="F2905" t="s">
        <v>892</v>
      </c>
      <c r="G2905" t="s">
        <v>893</v>
      </c>
      <c r="H2905">
        <v>0.35477900000000001</v>
      </c>
      <c r="I2905">
        <v>-4.10552E-2</v>
      </c>
      <c r="J2905">
        <v>7.2861499999999999E-3</v>
      </c>
      <c r="K2905" s="6">
        <v>1.3000000000000001E-8</v>
      </c>
      <c r="L2905">
        <v>37359</v>
      </c>
    </row>
    <row r="2906" spans="1:12" x14ac:dyDescent="0.2">
      <c r="A2906" t="s">
        <v>759</v>
      </c>
      <c r="B2906" t="str">
        <f>VLOOKUP(Table2[[#This Row],[Metabolite ID]],Table18[],2,FALSE)</f>
        <v>Triglycerides in HDL</v>
      </c>
      <c r="C2906">
        <v>15</v>
      </c>
      <c r="D2906">
        <v>58666087</v>
      </c>
      <c r="E2906" t="s">
        <v>4140</v>
      </c>
      <c r="F2906" t="s">
        <v>894</v>
      </c>
      <c r="G2906" t="s">
        <v>893</v>
      </c>
      <c r="H2906">
        <v>0.62497999999999998</v>
      </c>
      <c r="I2906">
        <v>4.2719699999999999E-2</v>
      </c>
      <c r="J2906">
        <v>7.5161400000000001E-3</v>
      </c>
      <c r="K2906" s="6">
        <v>1.3000000000000001E-8</v>
      </c>
      <c r="L2906">
        <v>37359</v>
      </c>
    </row>
    <row r="2907" spans="1:12" x14ac:dyDescent="0.2">
      <c r="A2907" t="s">
        <v>759</v>
      </c>
      <c r="B2907" t="str">
        <f>VLOOKUP(Table2[[#This Row],[Metabolite ID]],Table18[],2,FALSE)</f>
        <v>Triglycerides in HDL</v>
      </c>
      <c r="C2907">
        <v>19</v>
      </c>
      <c r="D2907">
        <v>19325963</v>
      </c>
      <c r="E2907" t="s">
        <v>4141</v>
      </c>
      <c r="F2907" t="s">
        <v>893</v>
      </c>
      <c r="G2907" t="s">
        <v>895</v>
      </c>
      <c r="H2907">
        <v>0.88242699999999996</v>
      </c>
      <c r="I2907">
        <v>6.0997200000000001E-2</v>
      </c>
      <c r="J2907">
        <v>1.12345E-2</v>
      </c>
      <c r="K2907" s="6">
        <v>1.3000000000000001E-8</v>
      </c>
      <c r="L2907">
        <v>37359</v>
      </c>
    </row>
    <row r="2908" spans="1:12" x14ac:dyDescent="0.2">
      <c r="A2908" t="s">
        <v>774</v>
      </c>
      <c r="B2908" t="str">
        <f>VLOOKUP(Table2[[#This Row],[Metabolite ID]],Table18[],2,FALSE)</f>
        <v>Cholesterol in large HDL</v>
      </c>
      <c r="C2908">
        <v>7</v>
      </c>
      <c r="D2908">
        <v>73026378</v>
      </c>
      <c r="E2908" t="s">
        <v>1074</v>
      </c>
      <c r="F2908" t="s">
        <v>894</v>
      </c>
      <c r="G2908" t="s">
        <v>895</v>
      </c>
      <c r="H2908">
        <v>0.83916000000000002</v>
      </c>
      <c r="I2908">
        <v>-5.3241700000000003E-2</v>
      </c>
      <c r="J2908">
        <v>9.5228399999999994E-3</v>
      </c>
      <c r="K2908" s="6">
        <v>1.3000000000000001E-8</v>
      </c>
      <c r="L2908">
        <v>37359</v>
      </c>
    </row>
    <row r="2909" spans="1:12" x14ac:dyDescent="0.2">
      <c r="A2909" t="s">
        <v>793</v>
      </c>
      <c r="B2909" t="str">
        <f>VLOOKUP(Table2[[#This Row],[Metabolite ID]],Table18[],2,FALSE)</f>
        <v>Phospholipids in large VLDL</v>
      </c>
      <c r="C2909">
        <v>2</v>
      </c>
      <c r="D2909">
        <v>227095159</v>
      </c>
      <c r="E2909" t="s">
        <v>1027</v>
      </c>
      <c r="F2909" t="s">
        <v>895</v>
      </c>
      <c r="G2909" t="s">
        <v>894</v>
      </c>
      <c r="H2909">
        <v>0.350578</v>
      </c>
      <c r="I2909">
        <v>-4.1098599999999999E-2</v>
      </c>
      <c r="J2909">
        <v>7.27957E-3</v>
      </c>
      <c r="K2909" s="6">
        <v>1.3000000000000001E-8</v>
      </c>
      <c r="L2909">
        <v>37359</v>
      </c>
    </row>
    <row r="2910" spans="1:12" x14ac:dyDescent="0.2">
      <c r="A2910" t="s">
        <v>793</v>
      </c>
      <c r="B2910" t="str">
        <f>VLOOKUP(Table2[[#This Row],[Metabolite ID]],Table18[],2,FALSE)</f>
        <v>Phospholipids in large VLDL</v>
      </c>
      <c r="C2910">
        <v>6</v>
      </c>
      <c r="D2910">
        <v>160625299</v>
      </c>
      <c r="E2910" t="s">
        <v>1034</v>
      </c>
      <c r="F2910" t="s">
        <v>894</v>
      </c>
      <c r="G2910" t="s">
        <v>895</v>
      </c>
      <c r="H2910">
        <v>0.98946000000000001</v>
      </c>
      <c r="I2910">
        <v>0.2092</v>
      </c>
      <c r="J2910">
        <v>3.6622300000000003E-2</v>
      </c>
      <c r="K2910" s="6">
        <v>1.3000000000000001E-8</v>
      </c>
      <c r="L2910">
        <v>37359</v>
      </c>
    </row>
    <row r="2911" spans="1:12" x14ac:dyDescent="0.2">
      <c r="A2911" t="s">
        <v>799</v>
      </c>
      <c r="B2911" t="str">
        <f>VLOOKUP(Table2[[#This Row],[Metabolite ID]],Table18[],2,FALSE)</f>
        <v>Concentration of medium HDL particles</v>
      </c>
      <c r="C2911">
        <v>18</v>
      </c>
      <c r="D2911">
        <v>46578242</v>
      </c>
      <c r="E2911" t="s">
        <v>1013</v>
      </c>
      <c r="F2911" t="s">
        <v>894</v>
      </c>
      <c r="G2911" t="s">
        <v>892</v>
      </c>
      <c r="H2911">
        <v>0.98857300000000004</v>
      </c>
      <c r="I2911">
        <v>-0.19851199999999999</v>
      </c>
      <c r="J2911">
        <v>3.5053000000000001E-2</v>
      </c>
      <c r="K2911" s="6">
        <v>1.3000000000000001E-8</v>
      </c>
      <c r="L2911">
        <v>37359</v>
      </c>
    </row>
    <row r="2912" spans="1:12" x14ac:dyDescent="0.2">
      <c r="A2912" t="s">
        <v>808</v>
      </c>
      <c r="B2912" t="str">
        <f>VLOOKUP(Table2[[#This Row],[Metabolite ID]],Table18[],2,FALSE)</f>
        <v>Triglycerides in medium LDL</v>
      </c>
      <c r="C2912">
        <v>4</v>
      </c>
      <c r="D2912">
        <v>88138394</v>
      </c>
      <c r="E2912" t="s">
        <v>4142</v>
      </c>
      <c r="F2912" t="s">
        <v>3851</v>
      </c>
      <c r="G2912" t="s">
        <v>893</v>
      </c>
      <c r="H2912">
        <v>0.64562799999999998</v>
      </c>
      <c r="I2912">
        <v>4.26693E-2</v>
      </c>
      <c r="J2912">
        <v>7.4559400000000003E-3</v>
      </c>
      <c r="K2912" s="6">
        <v>1.3000000000000001E-8</v>
      </c>
      <c r="L2912">
        <v>37359</v>
      </c>
    </row>
    <row r="2913" spans="1:12" x14ac:dyDescent="0.2">
      <c r="A2913" t="s">
        <v>810</v>
      </c>
      <c r="B2913" t="str">
        <f>VLOOKUP(Table2[[#This Row],[Metabolite ID]],Table18[],2,FALSE)</f>
        <v>Cholesterol in medium VLDL</v>
      </c>
      <c r="C2913">
        <v>17</v>
      </c>
      <c r="D2913">
        <v>41926126</v>
      </c>
      <c r="E2913" t="s">
        <v>1012</v>
      </c>
      <c r="F2913" t="s">
        <v>894</v>
      </c>
      <c r="G2913" t="s">
        <v>895</v>
      </c>
      <c r="H2913">
        <v>0.96820499999999998</v>
      </c>
      <c r="I2913">
        <v>-0.111439</v>
      </c>
      <c r="J2913">
        <v>2.0205500000000001E-2</v>
      </c>
      <c r="K2913" s="6">
        <v>1.3000000000000001E-8</v>
      </c>
      <c r="L2913">
        <v>37359</v>
      </c>
    </row>
    <row r="2914" spans="1:12" x14ac:dyDescent="0.2">
      <c r="A2914" t="s">
        <v>812</v>
      </c>
      <c r="B2914" t="str">
        <f>VLOOKUP(Table2[[#This Row],[Metabolite ID]],Table18[],2,FALSE)</f>
        <v>Free cholesterol in medium VLDL</v>
      </c>
      <c r="C2914">
        <v>10</v>
      </c>
      <c r="D2914">
        <v>94839724</v>
      </c>
      <c r="E2914" t="s">
        <v>1079</v>
      </c>
      <c r="F2914" t="s">
        <v>893</v>
      </c>
      <c r="G2914" t="s">
        <v>895</v>
      </c>
      <c r="H2914">
        <v>0.54889200000000005</v>
      </c>
      <c r="I2914">
        <v>3.8270899999999997E-2</v>
      </c>
      <c r="J2914">
        <v>7.0441200000000001E-3</v>
      </c>
      <c r="K2914" s="6">
        <v>1.3000000000000001E-8</v>
      </c>
      <c r="L2914">
        <v>37359</v>
      </c>
    </row>
    <row r="2915" spans="1:12" x14ac:dyDescent="0.2">
      <c r="A2915" t="s">
        <v>813</v>
      </c>
      <c r="B2915" t="str">
        <f>VLOOKUP(Table2[[#This Row],[Metabolite ID]],Table18[],2,FALSE)</f>
        <v>Total lipids in medium VLDL</v>
      </c>
      <c r="C2915">
        <v>2</v>
      </c>
      <c r="D2915">
        <v>227095159</v>
      </c>
      <c r="E2915" t="s">
        <v>1027</v>
      </c>
      <c r="F2915" t="s">
        <v>895</v>
      </c>
      <c r="G2915" t="s">
        <v>894</v>
      </c>
      <c r="H2915">
        <v>0.35060799999999998</v>
      </c>
      <c r="I2915">
        <v>-4.1085900000000002E-2</v>
      </c>
      <c r="J2915">
        <v>7.2727099999999999E-3</v>
      </c>
      <c r="K2915" s="6">
        <v>1.3000000000000001E-8</v>
      </c>
      <c r="L2915">
        <v>37359</v>
      </c>
    </row>
    <row r="2916" spans="1:12" x14ac:dyDescent="0.2">
      <c r="A2916" t="s">
        <v>813</v>
      </c>
      <c r="B2916" t="str">
        <f>VLOOKUP(Table2[[#This Row],[Metabolite ID]],Table18[],2,FALSE)</f>
        <v>Total lipids in medium VLDL</v>
      </c>
      <c r="C2916">
        <v>19</v>
      </c>
      <c r="D2916">
        <v>11189272</v>
      </c>
      <c r="E2916" t="s">
        <v>1085</v>
      </c>
      <c r="F2916" t="s">
        <v>895</v>
      </c>
      <c r="G2916" t="s">
        <v>894</v>
      </c>
      <c r="H2916">
        <v>0.88306200000000001</v>
      </c>
      <c r="I2916">
        <v>5.9964999999999997E-2</v>
      </c>
      <c r="J2916">
        <v>1.09517E-2</v>
      </c>
      <c r="K2916" s="6">
        <v>1.3000000000000001E-8</v>
      </c>
      <c r="L2916">
        <v>37359</v>
      </c>
    </row>
    <row r="2917" spans="1:12" x14ac:dyDescent="0.2">
      <c r="A2917" t="s">
        <v>823</v>
      </c>
      <c r="B2917" t="str">
        <f>VLOOKUP(Table2[[#This Row],[Metabolite ID]],Table18[],2,FALSE)</f>
        <v>Saturated fatty acids</v>
      </c>
      <c r="C2917">
        <v>19</v>
      </c>
      <c r="D2917">
        <v>8596372</v>
      </c>
      <c r="E2917" t="s">
        <v>4073</v>
      </c>
      <c r="F2917" t="s">
        <v>4074</v>
      </c>
      <c r="G2917" t="s">
        <v>892</v>
      </c>
      <c r="H2917">
        <v>0.98166100000000001</v>
      </c>
      <c r="I2917">
        <v>0.162302</v>
      </c>
      <c r="J2917">
        <v>2.9233100000000001E-2</v>
      </c>
      <c r="K2917" s="6">
        <v>1.3000000000000001E-8</v>
      </c>
      <c r="L2917">
        <v>37359</v>
      </c>
    </row>
    <row r="2918" spans="1:12" x14ac:dyDescent="0.2">
      <c r="A2918" t="s">
        <v>837</v>
      </c>
      <c r="B2918" t="str">
        <f>VLOOKUP(Table2[[#This Row],[Metabolite ID]],Table18[],2,FALSE)</f>
        <v>Triglycerides in small LDL</v>
      </c>
      <c r="C2918">
        <v>2</v>
      </c>
      <c r="D2918">
        <v>21268819</v>
      </c>
      <c r="E2918" t="s">
        <v>4037</v>
      </c>
      <c r="F2918" t="s">
        <v>1090</v>
      </c>
      <c r="G2918" t="s">
        <v>892</v>
      </c>
      <c r="H2918">
        <v>0.16110099999999999</v>
      </c>
      <c r="I2918">
        <v>-6.0473699999999998E-2</v>
      </c>
      <c r="J2918">
        <v>1.0622100000000001E-2</v>
      </c>
      <c r="K2918" s="6">
        <v>1.3000000000000001E-8</v>
      </c>
      <c r="L2918">
        <v>37359</v>
      </c>
    </row>
    <row r="2919" spans="1:12" x14ac:dyDescent="0.2">
      <c r="A2919" t="s">
        <v>840</v>
      </c>
      <c r="B2919" t="str">
        <f>VLOOKUP(Table2[[#This Row],[Metabolite ID]],Table18[],2,FALSE)</f>
        <v>Cholesteryl esters in small VLDL</v>
      </c>
      <c r="C2919">
        <v>8</v>
      </c>
      <c r="D2919">
        <v>19936687</v>
      </c>
      <c r="E2919" t="s">
        <v>997</v>
      </c>
      <c r="F2919" t="s">
        <v>892</v>
      </c>
      <c r="G2919" t="s">
        <v>893</v>
      </c>
      <c r="H2919">
        <v>0.80354999999999999</v>
      </c>
      <c r="I2919">
        <v>5.0722099999999999E-2</v>
      </c>
      <c r="J2919">
        <v>9.08371E-3</v>
      </c>
      <c r="K2919" s="6">
        <v>1.3000000000000001E-8</v>
      </c>
      <c r="L2919">
        <v>37359</v>
      </c>
    </row>
    <row r="2920" spans="1:12" x14ac:dyDescent="0.2">
      <c r="A2920" t="s">
        <v>843</v>
      </c>
      <c r="B2920" t="str">
        <f>VLOOKUP(Table2[[#This Row],[Metabolite ID]],Table18[],2,FALSE)</f>
        <v>Concentration of small VLDL particles</v>
      </c>
      <c r="C2920">
        <v>2</v>
      </c>
      <c r="D2920">
        <v>165508389</v>
      </c>
      <c r="E2920" t="s">
        <v>1070</v>
      </c>
      <c r="F2920" t="s">
        <v>894</v>
      </c>
      <c r="G2920" t="s">
        <v>895</v>
      </c>
      <c r="H2920">
        <v>0.59511599999999998</v>
      </c>
      <c r="I2920">
        <v>4.0992599999999997E-2</v>
      </c>
      <c r="J2920">
        <v>7.0908999999999998E-3</v>
      </c>
      <c r="K2920" s="6">
        <v>1.3000000000000001E-8</v>
      </c>
      <c r="L2920">
        <v>37359</v>
      </c>
    </row>
    <row r="2921" spans="1:12" x14ac:dyDescent="0.2">
      <c r="A2921" t="s">
        <v>844</v>
      </c>
      <c r="B2921" t="str">
        <f>VLOOKUP(Table2[[#This Row],[Metabolite ID]],Table18[],2,FALSE)</f>
        <v>Phospholipids in small VLDL</v>
      </c>
      <c r="C2921">
        <v>2</v>
      </c>
      <c r="D2921">
        <v>165508389</v>
      </c>
      <c r="E2921" t="s">
        <v>1070</v>
      </c>
      <c r="F2921" t="s">
        <v>894</v>
      </c>
      <c r="G2921" t="s">
        <v>895</v>
      </c>
      <c r="H2921">
        <v>0.59511599999999998</v>
      </c>
      <c r="I2921">
        <v>4.0822200000000003E-2</v>
      </c>
      <c r="J2921">
        <v>7.0903299999999997E-3</v>
      </c>
      <c r="K2921" s="6">
        <v>1.3000000000000001E-8</v>
      </c>
      <c r="L2921">
        <v>37359</v>
      </c>
    </row>
    <row r="2922" spans="1:12" x14ac:dyDescent="0.2">
      <c r="A2922" t="s">
        <v>848</v>
      </c>
      <c r="B2922" t="str">
        <f>VLOOKUP(Table2[[#This Row],[Metabolite ID]],Table18[],2,FALSE)</f>
        <v>Phosphoglycerides</v>
      </c>
      <c r="C2922">
        <v>19</v>
      </c>
      <c r="D2922">
        <v>11275411</v>
      </c>
      <c r="E2922" t="s">
        <v>4143</v>
      </c>
      <c r="F2922" t="s">
        <v>894</v>
      </c>
      <c r="G2922" t="s">
        <v>895</v>
      </c>
      <c r="H2922">
        <v>0.67224300000000003</v>
      </c>
      <c r="I2922">
        <v>-4.3606499999999999E-2</v>
      </c>
      <c r="J2922">
        <v>7.8199199999999993E-3</v>
      </c>
      <c r="K2922" s="6">
        <v>1.3000000000000001E-8</v>
      </c>
      <c r="L2922">
        <v>37359</v>
      </c>
    </row>
    <row r="2923" spans="1:12" x14ac:dyDescent="0.2">
      <c r="A2923" t="s">
        <v>850</v>
      </c>
      <c r="B2923" t="str">
        <f>VLOOKUP(Table2[[#This Row],[Metabolite ID]],Table18[],2,FALSE)</f>
        <v>Degree of unsaturation</v>
      </c>
      <c r="C2923">
        <v>8</v>
      </c>
      <c r="D2923">
        <v>19851610</v>
      </c>
      <c r="E2923" t="s">
        <v>4144</v>
      </c>
      <c r="F2923" t="s">
        <v>895</v>
      </c>
      <c r="G2923" t="s">
        <v>894</v>
      </c>
      <c r="H2923">
        <v>0.97284899999999996</v>
      </c>
      <c r="I2923">
        <v>0.12253799999999999</v>
      </c>
      <c r="J2923">
        <v>2.19911E-2</v>
      </c>
      <c r="K2923" s="6">
        <v>1.3000000000000001E-8</v>
      </c>
      <c r="L2923">
        <v>37359</v>
      </c>
    </row>
    <row r="2924" spans="1:12" x14ac:dyDescent="0.2">
      <c r="A2924" t="s">
        <v>854</v>
      </c>
      <c r="B2924" t="str">
        <f>VLOOKUP(Table2[[#This Row],[Metabolite ID]],Table18[],2,FALSE)</f>
        <v>Triglycerides in VLDL</v>
      </c>
      <c r="C2924">
        <v>8</v>
      </c>
      <c r="D2924">
        <v>11664834</v>
      </c>
      <c r="E2924" t="s">
        <v>1076</v>
      </c>
      <c r="F2924" t="s">
        <v>1075</v>
      </c>
      <c r="G2924" t="s">
        <v>892</v>
      </c>
      <c r="H2924">
        <v>0.41422599999999998</v>
      </c>
      <c r="I2924">
        <v>4.05364E-2</v>
      </c>
      <c r="J2924">
        <v>7.0966600000000003E-3</v>
      </c>
      <c r="K2924" s="6">
        <v>1.3000000000000001E-8</v>
      </c>
      <c r="L2924">
        <v>37359</v>
      </c>
    </row>
    <row r="2925" spans="1:12" x14ac:dyDescent="0.2">
      <c r="A2925" t="s">
        <v>860</v>
      </c>
      <c r="B2925" t="str">
        <f>VLOOKUP(Table2[[#This Row],[Metabolite ID]],Table18[],2,FALSE)</f>
        <v>Phospholipids in very large HDL</v>
      </c>
      <c r="C2925">
        <v>4</v>
      </c>
      <c r="D2925">
        <v>103188709</v>
      </c>
      <c r="E2925" t="s">
        <v>990</v>
      </c>
      <c r="F2925" t="s">
        <v>894</v>
      </c>
      <c r="G2925" t="s">
        <v>895</v>
      </c>
      <c r="H2925">
        <v>0.92314300000000005</v>
      </c>
      <c r="I2925">
        <v>7.2017899999999996E-2</v>
      </c>
      <c r="J2925">
        <v>1.31299E-2</v>
      </c>
      <c r="K2925" s="6">
        <v>1.3000000000000001E-8</v>
      </c>
      <c r="L2925">
        <v>37359</v>
      </c>
    </row>
    <row r="2926" spans="1:12" x14ac:dyDescent="0.2">
      <c r="A2926" t="s">
        <v>866</v>
      </c>
      <c r="B2926" t="str">
        <f>VLOOKUP(Table2[[#This Row],[Metabolite ID]],Table18[],2,FALSE)</f>
        <v>Concentration of very large VLDL particles</v>
      </c>
      <c r="C2926">
        <v>2</v>
      </c>
      <c r="D2926">
        <v>227095876</v>
      </c>
      <c r="E2926" t="s">
        <v>4109</v>
      </c>
      <c r="F2926" t="s">
        <v>893</v>
      </c>
      <c r="G2926" t="s">
        <v>895</v>
      </c>
      <c r="H2926">
        <v>0.35174299999999997</v>
      </c>
      <c r="I2926">
        <v>-4.1262500000000001E-2</v>
      </c>
      <c r="J2926">
        <v>7.2757999999999998E-3</v>
      </c>
      <c r="K2926" s="6">
        <v>1.3000000000000001E-8</v>
      </c>
      <c r="L2926">
        <v>37359</v>
      </c>
    </row>
    <row r="2927" spans="1:12" x14ac:dyDescent="0.2">
      <c r="A2927" t="s">
        <v>868</v>
      </c>
      <c r="B2927" t="str">
        <f>VLOOKUP(Table2[[#This Row],[Metabolite ID]],Table18[],2,FALSE)</f>
        <v>Triglycerides in very large VLDL</v>
      </c>
      <c r="C2927">
        <v>5</v>
      </c>
      <c r="D2927">
        <v>55861894</v>
      </c>
      <c r="E2927" t="s">
        <v>1028</v>
      </c>
      <c r="F2927" t="s">
        <v>893</v>
      </c>
      <c r="G2927" t="s">
        <v>892</v>
      </c>
      <c r="H2927">
        <v>0.80090700000000004</v>
      </c>
      <c r="I2927">
        <v>-5.07752E-2</v>
      </c>
      <c r="J2927">
        <v>8.8734899999999995E-3</v>
      </c>
      <c r="K2927" s="6">
        <v>1.3000000000000001E-8</v>
      </c>
      <c r="L2927">
        <v>37359</v>
      </c>
    </row>
    <row r="2928" spans="1:12" x14ac:dyDescent="0.2">
      <c r="A2928" t="s">
        <v>869</v>
      </c>
      <c r="B2928" t="str">
        <f>VLOOKUP(Table2[[#This Row],[Metabolite ID]],Table18[],2,FALSE)</f>
        <v>Cholesterol in very small VLDL</v>
      </c>
      <c r="C2928">
        <v>8</v>
      </c>
      <c r="D2928">
        <v>19824667</v>
      </c>
      <c r="E2928" t="s">
        <v>1095</v>
      </c>
      <c r="F2928" t="s">
        <v>894</v>
      </c>
      <c r="G2928" t="s">
        <v>895</v>
      </c>
      <c r="H2928">
        <v>0.70706999999999998</v>
      </c>
      <c r="I2928">
        <v>4.3375900000000002E-2</v>
      </c>
      <c r="J2928">
        <v>7.6485199999999998E-3</v>
      </c>
      <c r="K2928" s="6">
        <v>1.3000000000000001E-8</v>
      </c>
      <c r="L2928">
        <v>37359</v>
      </c>
    </row>
    <row r="2929" spans="1:12" x14ac:dyDescent="0.2">
      <c r="A2929" t="s">
        <v>869</v>
      </c>
      <c r="B2929" t="str">
        <f>VLOOKUP(Table2[[#This Row],[Metabolite ID]],Table18[],2,FALSE)</f>
        <v>Cholesterol in very small VLDL</v>
      </c>
      <c r="C2929">
        <v>19</v>
      </c>
      <c r="D2929">
        <v>45441907</v>
      </c>
      <c r="E2929" t="s">
        <v>3997</v>
      </c>
      <c r="F2929" t="s">
        <v>893</v>
      </c>
      <c r="G2929" t="s">
        <v>894</v>
      </c>
      <c r="H2929">
        <v>0.49442199999999997</v>
      </c>
      <c r="I2929">
        <v>4.0046600000000002E-2</v>
      </c>
      <c r="J2929">
        <v>7.2761800000000001E-3</v>
      </c>
      <c r="K2929" s="6">
        <v>1.3000000000000001E-8</v>
      </c>
      <c r="L2929">
        <v>37359</v>
      </c>
    </row>
    <row r="2930" spans="1:12" x14ac:dyDescent="0.2">
      <c r="A2930" t="s">
        <v>790</v>
      </c>
      <c r="B2930" t="str">
        <f>VLOOKUP(Table2[[#This Row],[Metabolite ID]],Table18[],2,FALSE)</f>
        <v>Free cholesterol in large VLDL</v>
      </c>
      <c r="C2930">
        <v>2</v>
      </c>
      <c r="D2930">
        <v>28244926</v>
      </c>
      <c r="E2930" t="s">
        <v>1025</v>
      </c>
      <c r="F2930" t="s">
        <v>893</v>
      </c>
      <c r="G2930" t="s">
        <v>894</v>
      </c>
      <c r="H2930">
        <v>0.88202100000000005</v>
      </c>
      <c r="I2930">
        <v>-6.16407E-2</v>
      </c>
      <c r="J2930">
        <v>1.08713E-2</v>
      </c>
      <c r="K2930" s="6">
        <v>1.4E-8</v>
      </c>
      <c r="L2930">
        <v>37359</v>
      </c>
    </row>
    <row r="2931" spans="1:12" x14ac:dyDescent="0.2">
      <c r="A2931" t="s">
        <v>790</v>
      </c>
      <c r="B2931" t="str">
        <f>VLOOKUP(Table2[[#This Row],[Metabolite ID]],Table18[],2,FALSE)</f>
        <v>Free cholesterol in large VLDL</v>
      </c>
      <c r="C2931">
        <v>19</v>
      </c>
      <c r="D2931">
        <v>19380513</v>
      </c>
      <c r="E2931" t="s">
        <v>1052</v>
      </c>
      <c r="F2931" t="s">
        <v>892</v>
      </c>
      <c r="G2931" t="s">
        <v>893</v>
      </c>
      <c r="H2931">
        <v>0.985039</v>
      </c>
      <c r="I2931">
        <v>0.18341399999999999</v>
      </c>
      <c r="J2931">
        <v>3.3181799999999997E-2</v>
      </c>
      <c r="K2931" s="6">
        <v>1.4E-8</v>
      </c>
      <c r="L2931">
        <v>37359</v>
      </c>
    </row>
    <row r="2932" spans="1:12" x14ac:dyDescent="0.2">
      <c r="A2932" t="s">
        <v>796</v>
      </c>
      <c r="B2932" t="str">
        <f>VLOOKUP(Table2[[#This Row],[Metabolite ID]],Table18[],2,FALSE)</f>
        <v>Cholesteryl esters in medium HDL</v>
      </c>
      <c r="C2932">
        <v>1</v>
      </c>
      <c r="D2932">
        <v>220970499</v>
      </c>
      <c r="E2932" t="s">
        <v>4072</v>
      </c>
      <c r="F2932" t="s">
        <v>892</v>
      </c>
      <c r="G2932" t="s">
        <v>893</v>
      </c>
      <c r="H2932">
        <v>0.31357000000000002</v>
      </c>
      <c r="I2932">
        <v>-4.1846099999999997E-2</v>
      </c>
      <c r="J2932">
        <v>7.5449899999999997E-3</v>
      </c>
      <c r="K2932" s="6">
        <v>1.4E-8</v>
      </c>
      <c r="L2932">
        <v>37359</v>
      </c>
    </row>
    <row r="2933" spans="1:12" x14ac:dyDescent="0.2">
      <c r="A2933" t="s">
        <v>809</v>
      </c>
      <c r="B2933" t="str">
        <f>VLOOKUP(Table2[[#This Row],[Metabolite ID]],Table18[],2,FALSE)</f>
        <v>Monounsaturated fatty acids</v>
      </c>
      <c r="C2933">
        <v>4</v>
      </c>
      <c r="D2933">
        <v>3452345</v>
      </c>
      <c r="E2933" t="s">
        <v>1071</v>
      </c>
      <c r="F2933" t="s">
        <v>893</v>
      </c>
      <c r="G2933" t="s">
        <v>892</v>
      </c>
      <c r="H2933">
        <v>0.65952500000000003</v>
      </c>
      <c r="I2933">
        <v>-4.4900500000000003E-2</v>
      </c>
      <c r="J2933">
        <v>7.6443700000000002E-3</v>
      </c>
      <c r="K2933" s="6">
        <v>1.4E-8</v>
      </c>
      <c r="L2933">
        <v>37359</v>
      </c>
    </row>
    <row r="2934" spans="1:12" x14ac:dyDescent="0.2">
      <c r="A2934" t="s">
        <v>816</v>
      </c>
      <c r="B2934" t="str">
        <f>VLOOKUP(Table2[[#This Row],[Metabolite ID]],Table18[],2,FALSE)</f>
        <v>Triglycerides in medium VLDL</v>
      </c>
      <c r="C2934">
        <v>2</v>
      </c>
      <c r="D2934">
        <v>28244926</v>
      </c>
      <c r="E2934" t="s">
        <v>1025</v>
      </c>
      <c r="F2934" t="s">
        <v>893</v>
      </c>
      <c r="G2934" t="s">
        <v>894</v>
      </c>
      <c r="H2934">
        <v>0.88202100000000005</v>
      </c>
      <c r="I2934">
        <v>-6.0797799999999999E-2</v>
      </c>
      <c r="J2934">
        <v>1.08614E-2</v>
      </c>
      <c r="K2934" s="6">
        <v>1.4E-8</v>
      </c>
      <c r="L2934">
        <v>37359</v>
      </c>
    </row>
    <row r="2935" spans="1:12" x14ac:dyDescent="0.2">
      <c r="A2935" t="s">
        <v>839</v>
      </c>
      <c r="B2935" t="str">
        <f>VLOOKUP(Table2[[#This Row],[Metabolite ID]],Table18[],2,FALSE)</f>
        <v>Cholesterol in small VLDL</v>
      </c>
      <c r="C2935">
        <v>11</v>
      </c>
      <c r="D2935">
        <v>61624181</v>
      </c>
      <c r="E2935" t="s">
        <v>3936</v>
      </c>
      <c r="F2935" t="s">
        <v>895</v>
      </c>
      <c r="G2935" t="s">
        <v>894</v>
      </c>
      <c r="H2935">
        <v>0.37884099999999998</v>
      </c>
      <c r="I2935">
        <v>-4.0089899999999998E-2</v>
      </c>
      <c r="J2935">
        <v>7.3096100000000002E-3</v>
      </c>
      <c r="K2935" s="6">
        <v>1.4E-8</v>
      </c>
      <c r="L2935">
        <v>37359</v>
      </c>
    </row>
    <row r="2936" spans="1:12" x14ac:dyDescent="0.2">
      <c r="A2936" t="s">
        <v>842</v>
      </c>
      <c r="B2936" t="str">
        <f>VLOOKUP(Table2[[#This Row],[Metabolite ID]],Table18[],2,FALSE)</f>
        <v>Total lipids in small VLDL</v>
      </c>
      <c r="C2936">
        <v>2</v>
      </c>
      <c r="D2936">
        <v>44069772</v>
      </c>
      <c r="E2936" t="s">
        <v>1094</v>
      </c>
      <c r="F2936" t="s">
        <v>893</v>
      </c>
      <c r="G2936" t="s">
        <v>892</v>
      </c>
      <c r="H2936">
        <v>0.93401999999999996</v>
      </c>
      <c r="I2936">
        <v>7.9934000000000005E-2</v>
      </c>
      <c r="J2936">
        <v>1.41003E-2</v>
      </c>
      <c r="K2936" s="6">
        <v>1.4E-8</v>
      </c>
      <c r="L2936">
        <v>37359</v>
      </c>
    </row>
    <row r="2937" spans="1:12" x14ac:dyDescent="0.2">
      <c r="A2937" t="s">
        <v>844</v>
      </c>
      <c r="B2937" t="str">
        <f>VLOOKUP(Table2[[#This Row],[Metabolite ID]],Table18[],2,FALSE)</f>
        <v>Phospholipids in small VLDL</v>
      </c>
      <c r="C2937">
        <v>11</v>
      </c>
      <c r="D2937">
        <v>116692293</v>
      </c>
      <c r="E2937" t="s">
        <v>3994</v>
      </c>
      <c r="F2937" t="s">
        <v>894</v>
      </c>
      <c r="G2937" t="s">
        <v>892</v>
      </c>
      <c r="H2937">
        <v>0.98857499999999998</v>
      </c>
      <c r="I2937">
        <v>0.18137900000000001</v>
      </c>
      <c r="J2937">
        <v>3.2780200000000002E-2</v>
      </c>
      <c r="K2937" s="6">
        <v>1.4E-8</v>
      </c>
      <c r="L2937">
        <v>37359</v>
      </c>
    </row>
    <row r="2938" spans="1:12" x14ac:dyDescent="0.2">
      <c r="A2938" t="s">
        <v>846</v>
      </c>
      <c r="B2938" t="str">
        <f>VLOOKUP(Table2[[#This Row],[Metabolite ID]],Table18[],2,FALSE)</f>
        <v>Total cholines</v>
      </c>
      <c r="C2938">
        <v>19</v>
      </c>
      <c r="D2938">
        <v>45430280</v>
      </c>
      <c r="E2938" t="s">
        <v>1088</v>
      </c>
      <c r="F2938" t="s">
        <v>894</v>
      </c>
      <c r="G2938" t="s">
        <v>893</v>
      </c>
      <c r="H2938">
        <v>0.46472200000000002</v>
      </c>
      <c r="I2938">
        <v>-4.2731199999999997E-2</v>
      </c>
      <c r="J2938">
        <v>7.6627600000000002E-3</v>
      </c>
      <c r="K2938" s="6">
        <v>1.4E-8</v>
      </c>
      <c r="L2938">
        <v>37359</v>
      </c>
    </row>
    <row r="2939" spans="1:12" x14ac:dyDescent="0.2">
      <c r="A2939" t="s">
        <v>860</v>
      </c>
      <c r="B2939" t="str">
        <f>VLOOKUP(Table2[[#This Row],[Metabolite ID]],Table18[],2,FALSE)</f>
        <v>Phospholipids in very large HDL</v>
      </c>
      <c r="C2939">
        <v>2</v>
      </c>
      <c r="D2939">
        <v>27734972</v>
      </c>
      <c r="E2939" t="s">
        <v>4134</v>
      </c>
      <c r="F2939" t="s">
        <v>893</v>
      </c>
      <c r="G2939" t="s">
        <v>892</v>
      </c>
      <c r="H2939">
        <v>0.44667800000000002</v>
      </c>
      <c r="I2939">
        <v>-3.69016E-2</v>
      </c>
      <c r="J2939">
        <v>6.9937599999999999E-3</v>
      </c>
      <c r="K2939" s="6">
        <v>1.4E-8</v>
      </c>
      <c r="L2939">
        <v>37359</v>
      </c>
    </row>
    <row r="2940" spans="1:12" x14ac:dyDescent="0.2">
      <c r="A2940" t="s">
        <v>863</v>
      </c>
      <c r="B2940" t="str">
        <f>VLOOKUP(Table2[[#This Row],[Metabolite ID]],Table18[],2,FALSE)</f>
        <v>Cholesteryl esters in very large VLDL</v>
      </c>
      <c r="C2940">
        <v>6</v>
      </c>
      <c r="D2940">
        <v>160770220</v>
      </c>
      <c r="E2940" t="s">
        <v>4014</v>
      </c>
      <c r="F2940" t="s">
        <v>893</v>
      </c>
      <c r="G2940" t="s">
        <v>892</v>
      </c>
      <c r="H2940">
        <v>0.92613199999999996</v>
      </c>
      <c r="I2940">
        <v>-8.2342700000000005E-2</v>
      </c>
      <c r="J2940">
        <v>1.40547E-2</v>
      </c>
      <c r="K2940" s="6">
        <v>1.4E-8</v>
      </c>
      <c r="L2940">
        <v>37359</v>
      </c>
    </row>
    <row r="2941" spans="1:12" x14ac:dyDescent="0.2">
      <c r="A2941" t="s">
        <v>864</v>
      </c>
      <c r="B2941" t="str">
        <f>VLOOKUP(Table2[[#This Row],[Metabolite ID]],Table18[],2,FALSE)</f>
        <v>Free cholesterol in very large VLDL</v>
      </c>
      <c r="C2941">
        <v>6</v>
      </c>
      <c r="D2941">
        <v>160770220</v>
      </c>
      <c r="E2941" t="s">
        <v>4014</v>
      </c>
      <c r="F2941" t="s">
        <v>893</v>
      </c>
      <c r="G2941" t="s">
        <v>892</v>
      </c>
      <c r="H2941">
        <v>0.92614099999999999</v>
      </c>
      <c r="I2941">
        <v>-8.2565100000000002E-2</v>
      </c>
      <c r="J2941">
        <v>1.4052200000000001E-2</v>
      </c>
      <c r="K2941" s="6">
        <v>1.4E-8</v>
      </c>
      <c r="L2941">
        <v>37359</v>
      </c>
    </row>
    <row r="2942" spans="1:12" x14ac:dyDescent="0.2">
      <c r="A2942" t="s">
        <v>866</v>
      </c>
      <c r="B2942" t="str">
        <f>VLOOKUP(Table2[[#This Row],[Metabolite ID]],Table18[],2,FALSE)</f>
        <v>Concentration of very large VLDL particles</v>
      </c>
      <c r="C2942">
        <v>5</v>
      </c>
      <c r="D2942">
        <v>55861894</v>
      </c>
      <c r="E2942" t="s">
        <v>1028</v>
      </c>
      <c r="F2942" t="s">
        <v>893</v>
      </c>
      <c r="G2942" t="s">
        <v>892</v>
      </c>
      <c r="H2942">
        <v>0.80089999999999995</v>
      </c>
      <c r="I2942">
        <v>-5.0761300000000002E-2</v>
      </c>
      <c r="J2942">
        <v>8.8705499999999996E-3</v>
      </c>
      <c r="K2942" s="6">
        <v>1.4E-8</v>
      </c>
      <c r="L2942">
        <v>37359</v>
      </c>
    </row>
    <row r="2943" spans="1:12" x14ac:dyDescent="0.2">
      <c r="A2943" t="s">
        <v>882</v>
      </c>
      <c r="B2943" t="str">
        <f>VLOOKUP(Table2[[#This Row],[Metabolite ID]],Table18[],2,FALSE)</f>
        <v>Triglycerides in chylomicrons and extremely large VLDL</v>
      </c>
      <c r="C2943">
        <v>11</v>
      </c>
      <c r="D2943">
        <v>117175658</v>
      </c>
      <c r="E2943" t="s">
        <v>1047</v>
      </c>
      <c r="F2943" t="s">
        <v>893</v>
      </c>
      <c r="G2943" t="s">
        <v>892</v>
      </c>
      <c r="H2943">
        <v>0.97366299999999995</v>
      </c>
      <c r="I2943">
        <v>-0.126333</v>
      </c>
      <c r="J2943">
        <v>2.2196799999999999E-2</v>
      </c>
      <c r="K2943" s="6">
        <v>1.4E-8</v>
      </c>
      <c r="L2943">
        <v>37359</v>
      </c>
    </row>
    <row r="2944" spans="1:12" x14ac:dyDescent="0.2">
      <c r="A2944" t="s">
        <v>773</v>
      </c>
      <c r="B2944" t="str">
        <f>VLOOKUP(Table2[[#This Row],[Metabolite ID]],Table18[],2,FALSE)</f>
        <v>Leucine</v>
      </c>
      <c r="C2944">
        <v>7</v>
      </c>
      <c r="D2944">
        <v>73025975</v>
      </c>
      <c r="E2944" t="s">
        <v>1100</v>
      </c>
      <c r="F2944" t="s">
        <v>892</v>
      </c>
      <c r="G2944" t="s">
        <v>893</v>
      </c>
      <c r="H2944">
        <v>0.87210600000000005</v>
      </c>
      <c r="I2944">
        <v>5.9951900000000002E-2</v>
      </c>
      <c r="J2944">
        <v>1.05018E-2</v>
      </c>
      <c r="K2944" s="6">
        <v>1.4999999999999999E-8</v>
      </c>
      <c r="L2944">
        <v>37359</v>
      </c>
    </row>
    <row r="2945" spans="1:12" x14ac:dyDescent="0.2">
      <c r="A2945" t="s">
        <v>789</v>
      </c>
      <c r="B2945" t="str">
        <f>VLOOKUP(Table2[[#This Row],[Metabolite ID]],Table18[],2,FALSE)</f>
        <v>Cholesteryl esters in large VLDL</v>
      </c>
      <c r="C2945">
        <v>11</v>
      </c>
      <c r="D2945">
        <v>117042408</v>
      </c>
      <c r="E2945" t="s">
        <v>3995</v>
      </c>
      <c r="F2945" t="s">
        <v>894</v>
      </c>
      <c r="G2945" t="s">
        <v>895</v>
      </c>
      <c r="H2945">
        <v>0.98810799999999999</v>
      </c>
      <c r="I2945">
        <v>0.18073800000000001</v>
      </c>
      <c r="J2945">
        <v>3.2793900000000001E-2</v>
      </c>
      <c r="K2945" s="6">
        <v>1.4999999999999999E-8</v>
      </c>
      <c r="L2945">
        <v>37359</v>
      </c>
    </row>
    <row r="2946" spans="1:12" x14ac:dyDescent="0.2">
      <c r="A2946" t="s">
        <v>801</v>
      </c>
      <c r="B2946" t="str">
        <f>VLOOKUP(Table2[[#This Row],[Metabolite ID]],Table18[],2,FALSE)</f>
        <v>Triglycerides in medium HDL</v>
      </c>
      <c r="C2946">
        <v>2</v>
      </c>
      <c r="D2946">
        <v>21152158</v>
      </c>
      <c r="E2946" t="s">
        <v>4145</v>
      </c>
      <c r="F2946" t="s">
        <v>894</v>
      </c>
      <c r="G2946" t="s">
        <v>893</v>
      </c>
      <c r="H2946">
        <v>0.25867600000000002</v>
      </c>
      <c r="I2946">
        <v>4.4332700000000003E-2</v>
      </c>
      <c r="J2946">
        <v>8.0141899999999992E-3</v>
      </c>
      <c r="K2946" s="6">
        <v>1.4999999999999999E-8</v>
      </c>
      <c r="L2946">
        <v>37359</v>
      </c>
    </row>
    <row r="2947" spans="1:12" x14ac:dyDescent="0.2">
      <c r="A2947" t="s">
        <v>801</v>
      </c>
      <c r="B2947" t="str">
        <f>VLOOKUP(Table2[[#This Row],[Metabolite ID]],Table18[],2,FALSE)</f>
        <v>Triglycerides in medium HDL</v>
      </c>
      <c r="C2947">
        <v>15</v>
      </c>
      <c r="D2947">
        <v>43360509</v>
      </c>
      <c r="E2947" t="s">
        <v>1049</v>
      </c>
      <c r="F2947" t="s">
        <v>1048</v>
      </c>
      <c r="G2947" t="s">
        <v>894</v>
      </c>
      <c r="H2947">
        <v>0.97171700000000005</v>
      </c>
      <c r="I2947">
        <v>-0.12740899999999999</v>
      </c>
      <c r="J2947">
        <v>2.2481299999999999E-2</v>
      </c>
      <c r="K2947" s="6">
        <v>1.4999999999999999E-8</v>
      </c>
      <c r="L2947">
        <v>37359</v>
      </c>
    </row>
    <row r="2948" spans="1:12" x14ac:dyDescent="0.2">
      <c r="A2948" t="s">
        <v>809</v>
      </c>
      <c r="B2948" t="str">
        <f>VLOOKUP(Table2[[#This Row],[Metabolite ID]],Table18[],2,FALSE)</f>
        <v>Monounsaturated fatty acids</v>
      </c>
      <c r="C2948">
        <v>2</v>
      </c>
      <c r="D2948">
        <v>20372409</v>
      </c>
      <c r="E2948" t="s">
        <v>1101</v>
      </c>
      <c r="F2948" t="s">
        <v>893</v>
      </c>
      <c r="G2948" t="s">
        <v>892</v>
      </c>
      <c r="H2948">
        <v>0.53380300000000003</v>
      </c>
      <c r="I2948">
        <v>3.9829099999999999E-2</v>
      </c>
      <c r="J2948">
        <v>7.0366999999999999E-3</v>
      </c>
      <c r="K2948" s="6">
        <v>1.4999999999999999E-8</v>
      </c>
      <c r="L2948">
        <v>37359</v>
      </c>
    </row>
    <row r="2949" spans="1:12" x14ac:dyDescent="0.2">
      <c r="A2949" t="s">
        <v>810</v>
      </c>
      <c r="B2949" t="str">
        <f>VLOOKUP(Table2[[#This Row],[Metabolite ID]],Table18[],2,FALSE)</f>
        <v>Cholesterol in medium VLDL</v>
      </c>
      <c r="C2949">
        <v>19</v>
      </c>
      <c r="D2949">
        <v>11273556</v>
      </c>
      <c r="E2949" t="s">
        <v>1086</v>
      </c>
      <c r="F2949" t="s">
        <v>892</v>
      </c>
      <c r="G2949" t="s">
        <v>894</v>
      </c>
      <c r="H2949">
        <v>0.66991800000000001</v>
      </c>
      <c r="I2949">
        <v>-4.2184199999999998E-2</v>
      </c>
      <c r="J2949">
        <v>7.4653899999999997E-3</v>
      </c>
      <c r="K2949" s="6">
        <v>1.4999999999999999E-8</v>
      </c>
      <c r="L2949">
        <v>37359</v>
      </c>
    </row>
    <row r="2950" spans="1:12" x14ac:dyDescent="0.2">
      <c r="A2950" t="s">
        <v>813</v>
      </c>
      <c r="B2950" t="str">
        <f>VLOOKUP(Table2[[#This Row],[Metabolite ID]],Table18[],2,FALSE)</f>
        <v>Total lipids in medium VLDL</v>
      </c>
      <c r="C2950">
        <v>6</v>
      </c>
      <c r="D2950">
        <v>160625299</v>
      </c>
      <c r="E2950" t="s">
        <v>1034</v>
      </c>
      <c r="F2950" t="s">
        <v>894</v>
      </c>
      <c r="G2950" t="s">
        <v>895</v>
      </c>
      <c r="H2950">
        <v>0.98946100000000003</v>
      </c>
      <c r="I2950">
        <v>0.20601800000000001</v>
      </c>
      <c r="J2950">
        <v>3.65937E-2</v>
      </c>
      <c r="K2950" s="6">
        <v>1.4999999999999999E-8</v>
      </c>
      <c r="L2950">
        <v>37359</v>
      </c>
    </row>
    <row r="2951" spans="1:12" x14ac:dyDescent="0.2">
      <c r="A2951" t="s">
        <v>814</v>
      </c>
      <c r="B2951" t="str">
        <f>VLOOKUP(Table2[[#This Row],[Metabolite ID]],Table18[],2,FALSE)</f>
        <v>Concentration of medium VLDL particles</v>
      </c>
      <c r="C2951">
        <v>6</v>
      </c>
      <c r="D2951">
        <v>160625299</v>
      </c>
      <c r="E2951" t="s">
        <v>1034</v>
      </c>
      <c r="F2951" t="s">
        <v>894</v>
      </c>
      <c r="G2951" t="s">
        <v>895</v>
      </c>
      <c r="H2951">
        <v>0.98946100000000003</v>
      </c>
      <c r="I2951">
        <v>0.20621</v>
      </c>
      <c r="J2951">
        <v>3.6594500000000002E-2</v>
      </c>
      <c r="K2951" s="6">
        <v>1.4999999999999999E-8</v>
      </c>
      <c r="L2951">
        <v>37359</v>
      </c>
    </row>
    <row r="2952" spans="1:12" x14ac:dyDescent="0.2">
      <c r="A2952" t="s">
        <v>830</v>
      </c>
      <c r="B2952" t="str">
        <f>VLOOKUP(Table2[[#This Row],[Metabolite ID]],Table18[],2,FALSE)</f>
        <v>Triglycerides in small HDL</v>
      </c>
      <c r="C2952">
        <v>6</v>
      </c>
      <c r="D2952">
        <v>160395286</v>
      </c>
      <c r="E2952" t="s">
        <v>1032</v>
      </c>
      <c r="F2952" t="s">
        <v>1031</v>
      </c>
      <c r="G2952" t="s">
        <v>892</v>
      </c>
      <c r="H2952">
        <v>0.90632699999999999</v>
      </c>
      <c r="I2952">
        <v>-6.9471900000000003E-2</v>
      </c>
      <c r="J2952">
        <v>1.2079100000000001E-2</v>
      </c>
      <c r="K2952" s="6">
        <v>1.4999999999999999E-8</v>
      </c>
      <c r="L2952">
        <v>37359</v>
      </c>
    </row>
    <row r="2953" spans="1:12" x14ac:dyDescent="0.2">
      <c r="A2953" t="s">
        <v>840</v>
      </c>
      <c r="B2953" t="str">
        <f>VLOOKUP(Table2[[#This Row],[Metabolite ID]],Table18[],2,FALSE)</f>
        <v>Cholesteryl esters in small VLDL</v>
      </c>
      <c r="C2953">
        <v>7</v>
      </c>
      <c r="D2953">
        <v>73019074</v>
      </c>
      <c r="E2953" t="s">
        <v>3960</v>
      </c>
      <c r="F2953" t="s">
        <v>895</v>
      </c>
      <c r="G2953" t="s">
        <v>894</v>
      </c>
      <c r="H2953">
        <v>4.3810799999999997E-2</v>
      </c>
      <c r="I2953">
        <v>9.6315300000000006E-2</v>
      </c>
      <c r="J2953">
        <v>1.7143599999999998E-2</v>
      </c>
      <c r="K2953" s="6">
        <v>1.4999999999999999E-8</v>
      </c>
      <c r="L2953">
        <v>37359</v>
      </c>
    </row>
    <row r="2954" spans="1:12" x14ac:dyDescent="0.2">
      <c r="A2954" t="s">
        <v>841</v>
      </c>
      <c r="B2954" t="str">
        <f>VLOOKUP(Table2[[#This Row],[Metabolite ID]],Table18[],2,FALSE)</f>
        <v>Free cholesterol in small VLDL</v>
      </c>
      <c r="C2954">
        <v>2</v>
      </c>
      <c r="D2954">
        <v>44069772</v>
      </c>
      <c r="E2954" t="s">
        <v>1094</v>
      </c>
      <c r="F2954" t="s">
        <v>893</v>
      </c>
      <c r="G2954" t="s">
        <v>892</v>
      </c>
      <c r="H2954">
        <v>0.93401999999999996</v>
      </c>
      <c r="I2954">
        <v>7.9968600000000001E-2</v>
      </c>
      <c r="J2954">
        <v>1.4103900000000001E-2</v>
      </c>
      <c r="K2954" s="6">
        <v>1.4999999999999999E-8</v>
      </c>
      <c r="L2954">
        <v>37359</v>
      </c>
    </row>
    <row r="2955" spans="1:12" x14ac:dyDescent="0.2">
      <c r="A2955" t="s">
        <v>844</v>
      </c>
      <c r="B2955" t="str">
        <f>VLOOKUP(Table2[[#This Row],[Metabolite ID]],Table18[],2,FALSE)</f>
        <v>Phospholipids in small VLDL</v>
      </c>
      <c r="C2955">
        <v>4</v>
      </c>
      <c r="D2955">
        <v>88155588</v>
      </c>
      <c r="E2955" t="s">
        <v>1072</v>
      </c>
      <c r="F2955" t="s">
        <v>894</v>
      </c>
      <c r="G2955" t="s">
        <v>1060</v>
      </c>
      <c r="H2955">
        <v>0.688635</v>
      </c>
      <c r="I2955">
        <v>4.67857E-2</v>
      </c>
      <c r="J2955">
        <v>8.1225900000000007E-3</v>
      </c>
      <c r="K2955" s="6">
        <v>1.4999999999999999E-8</v>
      </c>
      <c r="L2955">
        <v>37359</v>
      </c>
    </row>
    <row r="2956" spans="1:12" x14ac:dyDescent="0.2">
      <c r="A2956" t="s">
        <v>844</v>
      </c>
      <c r="B2956" t="str">
        <f>VLOOKUP(Table2[[#This Row],[Metabolite ID]],Table18[],2,FALSE)</f>
        <v>Phospholipids in small VLDL</v>
      </c>
      <c r="C2956">
        <v>20</v>
      </c>
      <c r="D2956">
        <v>39165692</v>
      </c>
      <c r="E2956" t="s">
        <v>1097</v>
      </c>
      <c r="F2956" t="s">
        <v>893</v>
      </c>
      <c r="G2956" t="s">
        <v>892</v>
      </c>
      <c r="H2956">
        <v>0.96575100000000003</v>
      </c>
      <c r="I2956">
        <v>-0.112639</v>
      </c>
      <c r="J2956">
        <v>1.9734700000000001E-2</v>
      </c>
      <c r="K2956" s="6">
        <v>1.4999999999999999E-8</v>
      </c>
      <c r="L2956">
        <v>37359</v>
      </c>
    </row>
    <row r="2957" spans="1:12" x14ac:dyDescent="0.2">
      <c r="A2957" t="s">
        <v>853</v>
      </c>
      <c r="B2957" t="str">
        <f>VLOOKUP(Table2[[#This Row],[Metabolite ID]],Table18[],2,FALSE)</f>
        <v>Average diameter for VLDL particles</v>
      </c>
      <c r="C2957">
        <v>7</v>
      </c>
      <c r="D2957">
        <v>73020301</v>
      </c>
      <c r="E2957" t="s">
        <v>1042</v>
      </c>
      <c r="F2957" t="s">
        <v>895</v>
      </c>
      <c r="G2957" t="s">
        <v>894</v>
      </c>
      <c r="H2957">
        <v>4.3948800000000003E-2</v>
      </c>
      <c r="I2957">
        <v>9.3383999999999995E-2</v>
      </c>
      <c r="J2957">
        <v>1.7258599999999999E-2</v>
      </c>
      <c r="K2957" s="6">
        <v>1.4999999999999999E-8</v>
      </c>
      <c r="L2957">
        <v>37359</v>
      </c>
    </row>
    <row r="2958" spans="1:12" x14ac:dyDescent="0.2">
      <c r="A2958" t="s">
        <v>859</v>
      </c>
      <c r="B2958" t="str">
        <f>VLOOKUP(Table2[[#This Row],[Metabolite ID]],Table18[],2,FALSE)</f>
        <v>Concentration of very large HDL particles</v>
      </c>
      <c r="C2958">
        <v>2</v>
      </c>
      <c r="D2958">
        <v>21226560</v>
      </c>
      <c r="E2958" t="s">
        <v>988</v>
      </c>
      <c r="F2958" t="s">
        <v>892</v>
      </c>
      <c r="G2958" t="s">
        <v>893</v>
      </c>
      <c r="H2958">
        <v>0.20594699999999999</v>
      </c>
      <c r="I2958">
        <v>4.9187399999999999E-2</v>
      </c>
      <c r="J2958">
        <v>8.5919199999999994E-3</v>
      </c>
      <c r="K2958" s="6">
        <v>1.4999999999999999E-8</v>
      </c>
      <c r="L2958">
        <v>37359</v>
      </c>
    </row>
    <row r="2959" spans="1:12" x14ac:dyDescent="0.2">
      <c r="A2959" t="s">
        <v>859</v>
      </c>
      <c r="B2959" t="str">
        <f>VLOOKUP(Table2[[#This Row],[Metabolite ID]],Table18[],2,FALSE)</f>
        <v>Concentration of very large HDL particles</v>
      </c>
      <c r="C2959">
        <v>16</v>
      </c>
      <c r="D2959">
        <v>15129940</v>
      </c>
      <c r="E2959" t="s">
        <v>1008</v>
      </c>
      <c r="F2959" t="s">
        <v>894</v>
      </c>
      <c r="G2959" t="s">
        <v>895</v>
      </c>
      <c r="H2959">
        <v>0.58844200000000002</v>
      </c>
      <c r="I2959">
        <v>-3.8762100000000001E-2</v>
      </c>
      <c r="J2959">
        <v>7.0861800000000001E-3</v>
      </c>
      <c r="K2959" s="6">
        <v>1.4999999999999999E-8</v>
      </c>
      <c r="L2959">
        <v>37359</v>
      </c>
    </row>
    <row r="2960" spans="1:12" x14ac:dyDescent="0.2">
      <c r="A2960" t="s">
        <v>865</v>
      </c>
      <c r="B2960" t="str">
        <f>VLOOKUP(Table2[[#This Row],[Metabolite ID]],Table18[],2,FALSE)</f>
        <v>Total lipids in very large VLDL</v>
      </c>
      <c r="C2960">
        <v>2</v>
      </c>
      <c r="D2960">
        <v>227095876</v>
      </c>
      <c r="E2960" t="s">
        <v>4109</v>
      </c>
      <c r="F2960" t="s">
        <v>893</v>
      </c>
      <c r="G2960" t="s">
        <v>895</v>
      </c>
      <c r="H2960">
        <v>0.35174299999999997</v>
      </c>
      <c r="I2960">
        <v>-4.1083799999999997E-2</v>
      </c>
      <c r="J2960">
        <v>7.2758700000000003E-3</v>
      </c>
      <c r="K2960" s="6">
        <v>1.4999999999999999E-8</v>
      </c>
      <c r="L2960">
        <v>37359</v>
      </c>
    </row>
    <row r="2961" spans="1:12" x14ac:dyDescent="0.2">
      <c r="A2961" t="s">
        <v>865</v>
      </c>
      <c r="B2961" t="str">
        <f>VLOOKUP(Table2[[#This Row],[Metabolite ID]],Table18[],2,FALSE)</f>
        <v>Total lipids in very large VLDL</v>
      </c>
      <c r="C2961">
        <v>5</v>
      </c>
      <c r="D2961">
        <v>55861894</v>
      </c>
      <c r="E2961" t="s">
        <v>1028</v>
      </c>
      <c r="F2961" t="s">
        <v>893</v>
      </c>
      <c r="G2961" t="s">
        <v>892</v>
      </c>
      <c r="H2961">
        <v>0.80089999999999995</v>
      </c>
      <c r="I2961">
        <v>-5.0621300000000001E-2</v>
      </c>
      <c r="J2961">
        <v>8.8705699999999995E-3</v>
      </c>
      <c r="K2961" s="6">
        <v>1.4999999999999999E-8</v>
      </c>
      <c r="L2961">
        <v>37359</v>
      </c>
    </row>
    <row r="2962" spans="1:12" x14ac:dyDescent="0.2">
      <c r="A2962" t="s">
        <v>869</v>
      </c>
      <c r="B2962" t="str">
        <f>VLOOKUP(Table2[[#This Row],[Metabolite ID]],Table18[],2,FALSE)</f>
        <v>Cholesterol in very small VLDL</v>
      </c>
      <c r="C2962">
        <v>2</v>
      </c>
      <c r="D2962">
        <v>27730940</v>
      </c>
      <c r="E2962" t="s">
        <v>967</v>
      </c>
      <c r="F2962" t="s">
        <v>895</v>
      </c>
      <c r="G2962" t="s">
        <v>894</v>
      </c>
      <c r="H2962">
        <v>0.39645000000000002</v>
      </c>
      <c r="I2962">
        <v>4.0531699999999997E-2</v>
      </c>
      <c r="J2962">
        <v>7.13615E-3</v>
      </c>
      <c r="K2962" s="6">
        <v>1.4999999999999999E-8</v>
      </c>
      <c r="L2962">
        <v>37359</v>
      </c>
    </row>
    <row r="2963" spans="1:12" x14ac:dyDescent="0.2">
      <c r="A2963" t="s">
        <v>872</v>
      </c>
      <c r="B2963" t="str">
        <f>VLOOKUP(Table2[[#This Row],[Metabolite ID]],Table18[],2,FALSE)</f>
        <v>Total lipids in very small VLDL</v>
      </c>
      <c r="C2963">
        <v>7</v>
      </c>
      <c r="D2963">
        <v>1219656</v>
      </c>
      <c r="E2963" t="s">
        <v>4146</v>
      </c>
      <c r="F2963" t="s">
        <v>892</v>
      </c>
      <c r="G2963" t="s">
        <v>894</v>
      </c>
      <c r="H2963">
        <v>0.62607000000000002</v>
      </c>
      <c r="I2963">
        <v>-4.2982899999999997E-2</v>
      </c>
      <c r="J2963">
        <v>7.7597200000000003E-3</v>
      </c>
      <c r="K2963" s="6">
        <v>1.4999999999999999E-8</v>
      </c>
      <c r="L2963">
        <v>37359</v>
      </c>
    </row>
    <row r="2964" spans="1:12" x14ac:dyDescent="0.2">
      <c r="A2964" t="s">
        <v>873</v>
      </c>
      <c r="B2964" t="str">
        <f>VLOOKUP(Table2[[#This Row],[Metabolite ID]],Table18[],2,FALSE)</f>
        <v>Concentration of very small VLDL particles</v>
      </c>
      <c r="C2964">
        <v>7</v>
      </c>
      <c r="D2964">
        <v>1219656</v>
      </c>
      <c r="E2964" t="s">
        <v>4146</v>
      </c>
      <c r="F2964" t="s">
        <v>892</v>
      </c>
      <c r="G2964" t="s">
        <v>894</v>
      </c>
      <c r="H2964">
        <v>0.62607000000000002</v>
      </c>
      <c r="I2964">
        <v>-4.30117E-2</v>
      </c>
      <c r="J2964">
        <v>7.7585900000000001E-3</v>
      </c>
      <c r="K2964" s="6">
        <v>1.4999999999999999E-8</v>
      </c>
      <c r="L2964">
        <v>37359</v>
      </c>
    </row>
    <row r="2965" spans="1:12" x14ac:dyDescent="0.2">
      <c r="A2965" t="s">
        <v>754</v>
      </c>
      <c r="B2965" t="str">
        <f>VLOOKUP(Table2[[#This Row],[Metabolite ID]],Table18[],2,FALSE)</f>
        <v>Glutamine</v>
      </c>
      <c r="C2965">
        <v>11</v>
      </c>
      <c r="D2965">
        <v>8255408</v>
      </c>
      <c r="E2965" t="s">
        <v>4147</v>
      </c>
      <c r="F2965" t="s">
        <v>894</v>
      </c>
      <c r="G2965" t="s">
        <v>892</v>
      </c>
      <c r="H2965">
        <v>0.686755</v>
      </c>
      <c r="I2965">
        <v>4.6827599999999997E-2</v>
      </c>
      <c r="J2965">
        <v>8.1291799999999997E-3</v>
      </c>
      <c r="K2965" s="6">
        <v>1.6000000000000001E-8</v>
      </c>
      <c r="L2965">
        <v>37359</v>
      </c>
    </row>
    <row r="2966" spans="1:12" x14ac:dyDescent="0.2">
      <c r="A2966" t="s">
        <v>772</v>
      </c>
      <c r="B2966" t="str">
        <f>VLOOKUP(Table2[[#This Row],[Metabolite ID]],Table18[],2,FALSE)</f>
        <v>Triglycerides in LDL</v>
      </c>
      <c r="C2966">
        <v>19</v>
      </c>
      <c r="D2966">
        <v>45441907</v>
      </c>
      <c r="E2966" t="s">
        <v>3997</v>
      </c>
      <c r="F2966" t="s">
        <v>893</v>
      </c>
      <c r="G2966" t="s">
        <v>894</v>
      </c>
      <c r="H2966">
        <v>0.49441000000000002</v>
      </c>
      <c r="I2966">
        <v>3.8513499999999999E-2</v>
      </c>
      <c r="J2966">
        <v>7.2842499999999999E-3</v>
      </c>
      <c r="K2966" s="6">
        <v>1.6000000000000001E-8</v>
      </c>
      <c r="L2966">
        <v>37359</v>
      </c>
    </row>
    <row r="2967" spans="1:12" x14ac:dyDescent="0.2">
      <c r="A2967" t="s">
        <v>775</v>
      </c>
      <c r="B2967" t="str">
        <f>VLOOKUP(Table2[[#This Row],[Metabolite ID]],Table18[],2,FALSE)</f>
        <v>Cholesteryl esters in large HDL</v>
      </c>
      <c r="C2967">
        <v>16</v>
      </c>
      <c r="D2967">
        <v>56684825</v>
      </c>
      <c r="E2967" t="s">
        <v>4128</v>
      </c>
      <c r="F2967" t="s">
        <v>892</v>
      </c>
      <c r="G2967" t="s">
        <v>893</v>
      </c>
      <c r="H2967">
        <v>0.79798599999999997</v>
      </c>
      <c r="I2967">
        <v>-4.8806299999999997E-2</v>
      </c>
      <c r="J2967">
        <v>8.7565500000000001E-3</v>
      </c>
      <c r="K2967" s="6">
        <v>1.6000000000000001E-8</v>
      </c>
      <c r="L2967">
        <v>37359</v>
      </c>
    </row>
    <row r="2968" spans="1:12" x14ac:dyDescent="0.2">
      <c r="A2968" t="s">
        <v>779</v>
      </c>
      <c r="B2968" t="str">
        <f>VLOOKUP(Table2[[#This Row],[Metabolite ID]],Table18[],2,FALSE)</f>
        <v>Phospholipids in large HDL</v>
      </c>
      <c r="C2968">
        <v>1</v>
      </c>
      <c r="D2968">
        <v>220970028</v>
      </c>
      <c r="E2968" t="s">
        <v>4068</v>
      </c>
      <c r="F2968" t="s">
        <v>892</v>
      </c>
      <c r="G2968" t="s">
        <v>893</v>
      </c>
      <c r="H2968">
        <v>0.29523199999999999</v>
      </c>
      <c r="I2968">
        <v>-4.1759200000000003E-2</v>
      </c>
      <c r="J2968">
        <v>7.6376200000000003E-3</v>
      </c>
      <c r="K2968" s="6">
        <v>1.6000000000000001E-8</v>
      </c>
      <c r="L2968">
        <v>37359</v>
      </c>
    </row>
    <row r="2969" spans="1:12" x14ac:dyDescent="0.2">
      <c r="A2969" t="s">
        <v>790</v>
      </c>
      <c r="B2969" t="str">
        <f>VLOOKUP(Table2[[#This Row],[Metabolite ID]],Table18[],2,FALSE)</f>
        <v>Free cholesterol in large VLDL</v>
      </c>
      <c r="C2969">
        <v>8</v>
      </c>
      <c r="D2969">
        <v>19813529</v>
      </c>
      <c r="E2969" t="s">
        <v>994</v>
      </c>
      <c r="F2969" t="s">
        <v>892</v>
      </c>
      <c r="G2969" t="s">
        <v>893</v>
      </c>
      <c r="H2969">
        <v>0.98156299999999996</v>
      </c>
      <c r="I2969">
        <v>-0.149035</v>
      </c>
      <c r="J2969">
        <v>2.6277999999999999E-2</v>
      </c>
      <c r="K2969" s="6">
        <v>1.6000000000000001E-8</v>
      </c>
      <c r="L2969">
        <v>37359</v>
      </c>
    </row>
    <row r="2970" spans="1:12" x14ac:dyDescent="0.2">
      <c r="A2970" t="s">
        <v>796</v>
      </c>
      <c r="B2970" t="str">
        <f>VLOOKUP(Table2[[#This Row],[Metabolite ID]],Table18[],2,FALSE)</f>
        <v>Cholesteryl esters in medium HDL</v>
      </c>
      <c r="C2970">
        <v>8</v>
      </c>
      <c r="D2970">
        <v>19876110</v>
      </c>
      <c r="E2970" t="s">
        <v>4148</v>
      </c>
      <c r="F2970" t="s">
        <v>893</v>
      </c>
      <c r="G2970" t="s">
        <v>892</v>
      </c>
      <c r="H2970">
        <v>0.97273699999999996</v>
      </c>
      <c r="I2970">
        <v>0.127634</v>
      </c>
      <c r="J2970">
        <v>2.2173399999999999E-2</v>
      </c>
      <c r="K2970" s="6">
        <v>1.6000000000000001E-8</v>
      </c>
      <c r="L2970">
        <v>37359</v>
      </c>
    </row>
    <row r="2971" spans="1:12" x14ac:dyDescent="0.2">
      <c r="A2971" t="s">
        <v>808</v>
      </c>
      <c r="B2971" t="str">
        <f>VLOOKUP(Table2[[#This Row],[Metabolite ID]],Table18[],2,FALSE)</f>
        <v>Triglycerides in medium LDL</v>
      </c>
      <c r="C2971">
        <v>6</v>
      </c>
      <c r="D2971">
        <v>161010118</v>
      </c>
      <c r="E2971" t="s">
        <v>1036</v>
      </c>
      <c r="F2971" t="s">
        <v>892</v>
      </c>
      <c r="G2971" t="s">
        <v>893</v>
      </c>
      <c r="H2971">
        <v>0.92162500000000003</v>
      </c>
      <c r="I2971">
        <v>6.9749099999999994E-2</v>
      </c>
      <c r="J2971">
        <v>1.30945E-2</v>
      </c>
      <c r="K2971" s="6">
        <v>1.6000000000000001E-8</v>
      </c>
      <c r="L2971">
        <v>37359</v>
      </c>
    </row>
    <row r="2972" spans="1:12" x14ac:dyDescent="0.2">
      <c r="A2972" t="s">
        <v>822</v>
      </c>
      <c r="B2972" t="str">
        <f>VLOOKUP(Table2[[#This Row],[Metabolite ID]],Table18[],2,FALSE)</f>
        <v>Total triglycerides</v>
      </c>
      <c r="C2972">
        <v>19</v>
      </c>
      <c r="D2972">
        <v>45406673</v>
      </c>
      <c r="E2972" t="s">
        <v>4077</v>
      </c>
      <c r="F2972" t="s">
        <v>893</v>
      </c>
      <c r="G2972" t="s">
        <v>892</v>
      </c>
      <c r="H2972">
        <v>0.69972599999999996</v>
      </c>
      <c r="I2972">
        <v>-4.2919499999999999E-2</v>
      </c>
      <c r="J2972">
        <v>7.7459099999999999E-3</v>
      </c>
      <c r="K2972" s="6">
        <v>1.6000000000000001E-8</v>
      </c>
      <c r="L2972">
        <v>37359</v>
      </c>
    </row>
    <row r="2973" spans="1:12" x14ac:dyDescent="0.2">
      <c r="A2973" t="s">
        <v>842</v>
      </c>
      <c r="B2973" t="str">
        <f>VLOOKUP(Table2[[#This Row],[Metabolite ID]],Table18[],2,FALSE)</f>
        <v>Total lipids in small VLDL</v>
      </c>
      <c r="C2973">
        <v>20</v>
      </c>
      <c r="D2973">
        <v>39165692</v>
      </c>
      <c r="E2973" t="s">
        <v>1097</v>
      </c>
      <c r="F2973" t="s">
        <v>893</v>
      </c>
      <c r="G2973" t="s">
        <v>892</v>
      </c>
      <c r="H2973">
        <v>0.96575100000000003</v>
      </c>
      <c r="I2973">
        <v>-0.112104</v>
      </c>
      <c r="J2973">
        <v>1.9734999999999999E-2</v>
      </c>
      <c r="K2973" s="6">
        <v>1.6000000000000001E-8</v>
      </c>
      <c r="L2973">
        <v>37359</v>
      </c>
    </row>
    <row r="2974" spans="1:12" x14ac:dyDescent="0.2">
      <c r="A2974" t="s">
        <v>845</v>
      </c>
      <c r="B2974" t="str">
        <f>VLOOKUP(Table2[[#This Row],[Metabolite ID]],Table18[],2,FALSE)</f>
        <v>Triglycerides in small VLDL</v>
      </c>
      <c r="C2974">
        <v>2</v>
      </c>
      <c r="D2974">
        <v>227095159</v>
      </c>
      <c r="E2974" t="s">
        <v>1027</v>
      </c>
      <c r="F2974" t="s">
        <v>895</v>
      </c>
      <c r="G2974" t="s">
        <v>894</v>
      </c>
      <c r="H2974">
        <v>0.35060799999999998</v>
      </c>
      <c r="I2974">
        <v>-4.0550999999999997E-2</v>
      </c>
      <c r="J2974">
        <v>7.2666500000000004E-3</v>
      </c>
      <c r="K2974" s="6">
        <v>1.6000000000000001E-8</v>
      </c>
      <c r="L2974">
        <v>37359</v>
      </c>
    </row>
    <row r="2975" spans="1:12" x14ac:dyDescent="0.2">
      <c r="A2975" t="s">
        <v>848</v>
      </c>
      <c r="B2975" t="str">
        <f>VLOOKUP(Table2[[#This Row],[Metabolite ID]],Table18[],2,FALSE)</f>
        <v>Phosphoglycerides</v>
      </c>
      <c r="C2975">
        <v>4</v>
      </c>
      <c r="D2975">
        <v>69326683</v>
      </c>
      <c r="E2975" t="s">
        <v>3991</v>
      </c>
      <c r="F2975" t="s">
        <v>894</v>
      </c>
      <c r="G2975" t="s">
        <v>895</v>
      </c>
      <c r="H2975">
        <v>0.67837199999999998</v>
      </c>
      <c r="I2975">
        <v>-4.2247300000000002E-2</v>
      </c>
      <c r="J2975">
        <v>7.6928999999999999E-3</v>
      </c>
      <c r="K2975" s="6">
        <v>1.6000000000000001E-8</v>
      </c>
      <c r="L2975">
        <v>37359</v>
      </c>
    </row>
    <row r="2976" spans="1:12" x14ac:dyDescent="0.2">
      <c r="A2976" t="s">
        <v>856</v>
      </c>
      <c r="B2976" t="str">
        <f>VLOOKUP(Table2[[#This Row],[Metabolite ID]],Table18[],2,FALSE)</f>
        <v>Cholesteryl esters in very large HDL</v>
      </c>
      <c r="C2976">
        <v>6</v>
      </c>
      <c r="D2976">
        <v>160997118</v>
      </c>
      <c r="E2976" t="s">
        <v>3970</v>
      </c>
      <c r="F2976" t="s">
        <v>892</v>
      </c>
      <c r="G2976" t="s">
        <v>895</v>
      </c>
      <c r="H2976">
        <v>0.92001999999999995</v>
      </c>
      <c r="I2976">
        <v>7.3972300000000005E-2</v>
      </c>
      <c r="J2976">
        <v>1.31059E-2</v>
      </c>
      <c r="K2976" s="6">
        <v>1.6000000000000001E-8</v>
      </c>
      <c r="L2976">
        <v>37359</v>
      </c>
    </row>
    <row r="2977" spans="1:12" x14ac:dyDescent="0.2">
      <c r="A2977" t="s">
        <v>858</v>
      </c>
      <c r="B2977" t="str">
        <f>VLOOKUP(Table2[[#This Row],[Metabolite ID]],Table18[],2,FALSE)</f>
        <v>Total lipids in very large HDL</v>
      </c>
      <c r="C2977">
        <v>2</v>
      </c>
      <c r="D2977">
        <v>21226560</v>
      </c>
      <c r="E2977" t="s">
        <v>988</v>
      </c>
      <c r="F2977" t="s">
        <v>892</v>
      </c>
      <c r="G2977" t="s">
        <v>893</v>
      </c>
      <c r="H2977">
        <v>0.20594699999999999</v>
      </c>
      <c r="I2977">
        <v>4.9175200000000002E-2</v>
      </c>
      <c r="J2977">
        <v>8.5925800000000007E-3</v>
      </c>
      <c r="K2977" s="6">
        <v>1.6000000000000001E-8</v>
      </c>
      <c r="L2977">
        <v>37359</v>
      </c>
    </row>
    <row r="2978" spans="1:12" x14ac:dyDescent="0.2">
      <c r="A2978" t="s">
        <v>863</v>
      </c>
      <c r="B2978" t="str">
        <f>VLOOKUP(Table2[[#This Row],[Metabolite ID]],Table18[],2,FALSE)</f>
        <v>Cholesteryl esters in very large VLDL</v>
      </c>
      <c r="C2978">
        <v>4</v>
      </c>
      <c r="D2978">
        <v>87990334</v>
      </c>
      <c r="E2978" t="s">
        <v>4053</v>
      </c>
      <c r="F2978" t="s">
        <v>893</v>
      </c>
      <c r="G2978" t="s">
        <v>895</v>
      </c>
      <c r="H2978">
        <v>0.62310399999999999</v>
      </c>
      <c r="I2978">
        <v>4.1472799999999997E-2</v>
      </c>
      <c r="J2978">
        <v>7.2823599999999999E-3</v>
      </c>
      <c r="K2978" s="6">
        <v>1.6000000000000001E-8</v>
      </c>
      <c r="L2978">
        <v>37359</v>
      </c>
    </row>
    <row r="2979" spans="1:12" x14ac:dyDescent="0.2">
      <c r="A2979" t="s">
        <v>863</v>
      </c>
      <c r="B2979" t="str">
        <f>VLOOKUP(Table2[[#This Row],[Metabolite ID]],Table18[],2,FALSE)</f>
        <v>Cholesteryl esters in very large VLDL</v>
      </c>
      <c r="C2979">
        <v>17</v>
      </c>
      <c r="D2979">
        <v>41926126</v>
      </c>
      <c r="E2979" t="s">
        <v>1012</v>
      </c>
      <c r="F2979" t="s">
        <v>894</v>
      </c>
      <c r="G2979" t="s">
        <v>895</v>
      </c>
      <c r="H2979">
        <v>0.968225</v>
      </c>
      <c r="I2979">
        <v>-0.111578</v>
      </c>
      <c r="J2979">
        <v>2.0238699999999998E-2</v>
      </c>
      <c r="K2979" s="6">
        <v>1.6000000000000001E-8</v>
      </c>
      <c r="L2979">
        <v>37359</v>
      </c>
    </row>
    <row r="2980" spans="1:12" x14ac:dyDescent="0.2">
      <c r="A2980" t="s">
        <v>775</v>
      </c>
      <c r="B2980" t="str">
        <f>VLOOKUP(Table2[[#This Row],[Metabolite ID]],Table18[],2,FALSE)</f>
        <v>Cholesteryl esters in large HDL</v>
      </c>
      <c r="C2980">
        <v>1</v>
      </c>
      <c r="D2980">
        <v>182170792</v>
      </c>
      <c r="E2980" t="s">
        <v>4123</v>
      </c>
      <c r="F2980" t="s">
        <v>895</v>
      </c>
      <c r="G2980" t="s">
        <v>894</v>
      </c>
      <c r="H2980">
        <v>0.65847</v>
      </c>
      <c r="I2980">
        <v>4.0705699999999997E-2</v>
      </c>
      <c r="J2980">
        <v>7.3935600000000004E-3</v>
      </c>
      <c r="K2980" s="6">
        <v>1.7E-8</v>
      </c>
      <c r="L2980">
        <v>37359</v>
      </c>
    </row>
    <row r="2981" spans="1:12" x14ac:dyDescent="0.2">
      <c r="A2981" t="s">
        <v>780</v>
      </c>
      <c r="B2981" t="str">
        <f>VLOOKUP(Table2[[#This Row],[Metabolite ID]],Table18[],2,FALSE)</f>
        <v>Triglycerides in large HDL</v>
      </c>
      <c r="C2981">
        <v>2</v>
      </c>
      <c r="D2981">
        <v>169833447</v>
      </c>
      <c r="E2981" t="s">
        <v>4149</v>
      </c>
      <c r="F2981" t="s">
        <v>893</v>
      </c>
      <c r="G2981" t="s">
        <v>895</v>
      </c>
      <c r="H2981">
        <v>0.39937600000000001</v>
      </c>
      <c r="I2981">
        <v>4.3063900000000002E-2</v>
      </c>
      <c r="J2981">
        <v>7.7151299999999997E-3</v>
      </c>
      <c r="K2981" s="6">
        <v>1.7E-8</v>
      </c>
      <c r="L2981">
        <v>37359</v>
      </c>
    </row>
    <row r="2982" spans="1:12" x14ac:dyDescent="0.2">
      <c r="A2982" t="s">
        <v>780</v>
      </c>
      <c r="B2982" t="str">
        <f>VLOOKUP(Table2[[#This Row],[Metabolite ID]],Table18[],2,FALSE)</f>
        <v>Triglycerides in large HDL</v>
      </c>
      <c r="C2982">
        <v>15</v>
      </c>
      <c r="D2982">
        <v>58541942</v>
      </c>
      <c r="E2982" t="s">
        <v>4150</v>
      </c>
      <c r="F2982" t="s">
        <v>893</v>
      </c>
      <c r="G2982" t="s">
        <v>3851</v>
      </c>
      <c r="H2982">
        <v>0.95506999999999997</v>
      </c>
      <c r="I2982">
        <v>-0.10018299999999999</v>
      </c>
      <c r="J2982">
        <v>1.7350600000000001E-2</v>
      </c>
      <c r="K2982" s="6">
        <v>1.7E-8</v>
      </c>
      <c r="L2982">
        <v>37359</v>
      </c>
    </row>
    <row r="2983" spans="1:12" x14ac:dyDescent="0.2">
      <c r="A2983" t="s">
        <v>787</v>
      </c>
      <c r="B2983" t="str">
        <f>VLOOKUP(Table2[[#This Row],[Metabolite ID]],Table18[],2,FALSE)</f>
        <v>Triglycerides in large LDL</v>
      </c>
      <c r="C2983">
        <v>15</v>
      </c>
      <c r="D2983">
        <v>58949991</v>
      </c>
      <c r="E2983" t="s">
        <v>4151</v>
      </c>
      <c r="F2983" t="s">
        <v>893</v>
      </c>
      <c r="G2983" t="s">
        <v>892</v>
      </c>
      <c r="H2983">
        <v>0.94424200000000003</v>
      </c>
      <c r="I2983">
        <v>8.4266199999999999E-2</v>
      </c>
      <c r="J2983">
        <v>1.5655599999999999E-2</v>
      </c>
      <c r="K2983" s="6">
        <v>1.7E-8</v>
      </c>
      <c r="L2983">
        <v>37359</v>
      </c>
    </row>
    <row r="2984" spans="1:12" x14ac:dyDescent="0.2">
      <c r="A2984" t="s">
        <v>812</v>
      </c>
      <c r="B2984" t="str">
        <f>VLOOKUP(Table2[[#This Row],[Metabolite ID]],Table18[],2,FALSE)</f>
        <v>Free cholesterol in medium VLDL</v>
      </c>
      <c r="C2984">
        <v>2</v>
      </c>
      <c r="D2984">
        <v>28246841</v>
      </c>
      <c r="E2984" t="s">
        <v>1058</v>
      </c>
      <c r="F2984" t="s">
        <v>893</v>
      </c>
      <c r="G2984" t="s">
        <v>892</v>
      </c>
      <c r="H2984">
        <v>0.88222100000000003</v>
      </c>
      <c r="I2984">
        <v>-6.09192E-2</v>
      </c>
      <c r="J2984">
        <v>1.08667E-2</v>
      </c>
      <c r="K2984" s="6">
        <v>1.7E-8</v>
      </c>
      <c r="L2984">
        <v>37359</v>
      </c>
    </row>
    <row r="2985" spans="1:12" x14ac:dyDescent="0.2">
      <c r="A2985" t="s">
        <v>815</v>
      </c>
      <c r="B2985" t="str">
        <f>VLOOKUP(Table2[[#This Row],[Metabolite ID]],Table18[],2,FALSE)</f>
        <v>Phospholipids in medium VLDL</v>
      </c>
      <c r="C2985">
        <v>10</v>
      </c>
      <c r="D2985">
        <v>94839724</v>
      </c>
      <c r="E2985" t="s">
        <v>1079</v>
      </c>
      <c r="F2985" t="s">
        <v>893</v>
      </c>
      <c r="G2985" t="s">
        <v>895</v>
      </c>
      <c r="H2985">
        <v>0.54889200000000005</v>
      </c>
      <c r="I2985">
        <v>3.7924800000000002E-2</v>
      </c>
      <c r="J2985">
        <v>7.0429500000000001E-3</v>
      </c>
      <c r="K2985" s="6">
        <v>1.7E-8</v>
      </c>
      <c r="L2985">
        <v>37359</v>
      </c>
    </row>
    <row r="2986" spans="1:12" x14ac:dyDescent="0.2">
      <c r="A2986" t="s">
        <v>843</v>
      </c>
      <c r="B2986" t="str">
        <f>VLOOKUP(Table2[[#This Row],[Metabolite ID]],Table18[],2,FALSE)</f>
        <v>Concentration of small VLDL particles</v>
      </c>
      <c r="C2986">
        <v>6</v>
      </c>
      <c r="D2986">
        <v>43757082</v>
      </c>
      <c r="E2986" t="s">
        <v>1030</v>
      </c>
      <c r="F2986" t="s">
        <v>895</v>
      </c>
      <c r="G2986" t="s">
        <v>892</v>
      </c>
      <c r="H2986">
        <v>0.49925900000000001</v>
      </c>
      <c r="I2986">
        <v>-3.8825400000000003E-2</v>
      </c>
      <c r="J2986">
        <v>6.96556E-3</v>
      </c>
      <c r="K2986" s="6">
        <v>1.7E-8</v>
      </c>
      <c r="L2986">
        <v>37359</v>
      </c>
    </row>
    <row r="2987" spans="1:12" x14ac:dyDescent="0.2">
      <c r="A2987" t="s">
        <v>853</v>
      </c>
      <c r="B2987" t="str">
        <f>VLOOKUP(Table2[[#This Row],[Metabolite ID]],Table18[],2,FALSE)</f>
        <v>Average diameter for VLDL particles</v>
      </c>
      <c r="C2987">
        <v>17</v>
      </c>
      <c r="D2987">
        <v>63981251</v>
      </c>
      <c r="E2987" t="s">
        <v>4152</v>
      </c>
      <c r="F2987" t="s">
        <v>893</v>
      </c>
      <c r="G2987" t="s">
        <v>892</v>
      </c>
      <c r="H2987">
        <v>0.98025200000000001</v>
      </c>
      <c r="I2987">
        <v>0.14679200000000001</v>
      </c>
      <c r="J2987">
        <v>2.6031200000000001E-2</v>
      </c>
      <c r="K2987" s="6">
        <v>1.7E-8</v>
      </c>
      <c r="L2987">
        <v>37359</v>
      </c>
    </row>
    <row r="2988" spans="1:12" x14ac:dyDescent="0.2">
      <c r="A2988" t="s">
        <v>787</v>
      </c>
      <c r="B2988" t="str">
        <f>VLOOKUP(Table2[[#This Row],[Metabolite ID]],Table18[],2,FALSE)</f>
        <v>Triglycerides in large LDL</v>
      </c>
      <c r="C2988">
        <v>11</v>
      </c>
      <c r="D2988">
        <v>116714293</v>
      </c>
      <c r="E2988" t="s">
        <v>3935</v>
      </c>
      <c r="F2988" t="s">
        <v>892</v>
      </c>
      <c r="G2988" t="s">
        <v>893</v>
      </c>
      <c r="H2988">
        <v>0.98784799999999995</v>
      </c>
      <c r="I2988">
        <v>-0.20313500000000001</v>
      </c>
      <c r="J2988">
        <v>3.47084E-2</v>
      </c>
      <c r="K2988" s="6">
        <v>1.7999999999999999E-8</v>
      </c>
      <c r="L2988">
        <v>37359</v>
      </c>
    </row>
    <row r="2989" spans="1:12" x14ac:dyDescent="0.2">
      <c r="A2989" t="s">
        <v>796</v>
      </c>
      <c r="B2989" t="str">
        <f>VLOOKUP(Table2[[#This Row],[Metabolite ID]],Table18[],2,FALSE)</f>
        <v>Cholesteryl esters in medium HDL</v>
      </c>
      <c r="C2989">
        <v>1</v>
      </c>
      <c r="D2989">
        <v>26987646</v>
      </c>
      <c r="E2989" t="s">
        <v>4153</v>
      </c>
      <c r="F2989" t="s">
        <v>892</v>
      </c>
      <c r="G2989" t="s">
        <v>893</v>
      </c>
      <c r="H2989">
        <v>0.97311800000000004</v>
      </c>
      <c r="I2989">
        <v>0.12584600000000001</v>
      </c>
      <c r="J2989">
        <v>2.2624499999999999E-2</v>
      </c>
      <c r="K2989" s="6">
        <v>1.7999999999999999E-8</v>
      </c>
      <c r="L2989">
        <v>37359</v>
      </c>
    </row>
    <row r="2990" spans="1:12" x14ac:dyDescent="0.2">
      <c r="A2990" t="s">
        <v>808</v>
      </c>
      <c r="B2990" t="str">
        <f>VLOOKUP(Table2[[#This Row],[Metabolite ID]],Table18[],2,FALSE)</f>
        <v>Triglycerides in medium LDL</v>
      </c>
      <c r="C2990">
        <v>8</v>
      </c>
      <c r="D2990">
        <v>19889205</v>
      </c>
      <c r="E2990" t="s">
        <v>996</v>
      </c>
      <c r="F2990" t="s">
        <v>892</v>
      </c>
      <c r="G2990" t="s">
        <v>893</v>
      </c>
      <c r="H2990">
        <v>0.97291099999999997</v>
      </c>
      <c r="I2990">
        <v>-0.12561</v>
      </c>
      <c r="J2990">
        <v>2.2055499999999999E-2</v>
      </c>
      <c r="K2990" s="6">
        <v>1.7999999999999999E-8</v>
      </c>
      <c r="L2990">
        <v>37359</v>
      </c>
    </row>
    <row r="2991" spans="1:12" x14ac:dyDescent="0.2">
      <c r="A2991" t="s">
        <v>814</v>
      </c>
      <c r="B2991" t="str">
        <f>VLOOKUP(Table2[[#This Row],[Metabolite ID]],Table18[],2,FALSE)</f>
        <v>Concentration of medium VLDL particles</v>
      </c>
      <c r="C2991">
        <v>6</v>
      </c>
      <c r="D2991">
        <v>161017363</v>
      </c>
      <c r="E2991" t="s">
        <v>1039</v>
      </c>
      <c r="F2991" t="s">
        <v>893</v>
      </c>
      <c r="G2991" t="s">
        <v>892</v>
      </c>
      <c r="H2991">
        <v>0.96577400000000002</v>
      </c>
      <c r="I2991">
        <v>0.10900799999999999</v>
      </c>
      <c r="J2991">
        <v>1.94936E-2</v>
      </c>
      <c r="K2991" s="6">
        <v>1.7999999999999999E-8</v>
      </c>
      <c r="L2991">
        <v>37359</v>
      </c>
    </row>
    <row r="2992" spans="1:12" x14ac:dyDescent="0.2">
      <c r="A2992" t="s">
        <v>826</v>
      </c>
      <c r="B2992" t="str">
        <f>VLOOKUP(Table2[[#This Row],[Metabolite ID]],Table18[],2,FALSE)</f>
        <v>Free cholesterol in small HDL</v>
      </c>
      <c r="C2992">
        <v>9</v>
      </c>
      <c r="D2992">
        <v>107672365</v>
      </c>
      <c r="E2992" t="s">
        <v>4154</v>
      </c>
      <c r="F2992" t="s">
        <v>893</v>
      </c>
      <c r="G2992" t="s">
        <v>892</v>
      </c>
      <c r="H2992">
        <v>0.88058899999999996</v>
      </c>
      <c r="I2992">
        <v>6.3750699999999993E-2</v>
      </c>
      <c r="J2992">
        <v>1.1564899999999999E-2</v>
      </c>
      <c r="K2992" s="6">
        <v>1.7999999999999999E-8</v>
      </c>
      <c r="L2992">
        <v>37359</v>
      </c>
    </row>
    <row r="2993" spans="1:12" x14ac:dyDescent="0.2">
      <c r="A2993" t="s">
        <v>843</v>
      </c>
      <c r="B2993" t="str">
        <f>VLOOKUP(Table2[[#This Row],[Metabolite ID]],Table18[],2,FALSE)</f>
        <v>Concentration of small VLDL particles</v>
      </c>
      <c r="C2993">
        <v>8</v>
      </c>
      <c r="D2993">
        <v>11664834</v>
      </c>
      <c r="E2993" t="s">
        <v>1076</v>
      </c>
      <c r="F2993" t="s">
        <v>1075</v>
      </c>
      <c r="G2993" t="s">
        <v>892</v>
      </c>
      <c r="H2993">
        <v>0.41422599999999998</v>
      </c>
      <c r="I2993">
        <v>3.93424E-2</v>
      </c>
      <c r="J2993">
        <v>7.0892699999999999E-3</v>
      </c>
      <c r="K2993" s="6">
        <v>1.7999999999999999E-8</v>
      </c>
      <c r="L2993">
        <v>37359</v>
      </c>
    </row>
    <row r="2994" spans="1:12" x14ac:dyDescent="0.2">
      <c r="A2994" t="s">
        <v>854</v>
      </c>
      <c r="B2994" t="str">
        <f>VLOOKUP(Table2[[#This Row],[Metabolite ID]],Table18[],2,FALSE)</f>
        <v>Triglycerides in VLDL</v>
      </c>
      <c r="C2994">
        <v>2</v>
      </c>
      <c r="D2994">
        <v>28244926</v>
      </c>
      <c r="E2994" t="s">
        <v>1025</v>
      </c>
      <c r="F2994" t="s">
        <v>893</v>
      </c>
      <c r="G2994" t="s">
        <v>894</v>
      </c>
      <c r="H2994">
        <v>0.88202100000000005</v>
      </c>
      <c r="I2994">
        <v>-6.0522699999999999E-2</v>
      </c>
      <c r="J2994">
        <v>1.08603E-2</v>
      </c>
      <c r="K2994" s="6">
        <v>1.7999999999999999E-8</v>
      </c>
      <c r="L2994">
        <v>37359</v>
      </c>
    </row>
    <row r="2995" spans="1:12" x14ac:dyDescent="0.2">
      <c r="A2995" t="s">
        <v>860</v>
      </c>
      <c r="B2995" t="str">
        <f>VLOOKUP(Table2[[#This Row],[Metabolite ID]],Table18[],2,FALSE)</f>
        <v>Phospholipids in very large HDL</v>
      </c>
      <c r="C2995">
        <v>1</v>
      </c>
      <c r="D2995">
        <v>182171433</v>
      </c>
      <c r="E2995" t="s">
        <v>4155</v>
      </c>
      <c r="F2995" t="s">
        <v>894</v>
      </c>
      <c r="G2995" t="s">
        <v>895</v>
      </c>
      <c r="H2995">
        <v>0.66885799999999995</v>
      </c>
      <c r="I2995">
        <v>4.0846199999999999E-2</v>
      </c>
      <c r="J2995">
        <v>7.4270400000000002E-3</v>
      </c>
      <c r="K2995" s="6">
        <v>1.7999999999999999E-8</v>
      </c>
      <c r="L2995">
        <v>37359</v>
      </c>
    </row>
    <row r="2996" spans="1:12" x14ac:dyDescent="0.2">
      <c r="A2996" t="s">
        <v>862</v>
      </c>
      <c r="B2996" t="str">
        <f>VLOOKUP(Table2[[#This Row],[Metabolite ID]],Table18[],2,FALSE)</f>
        <v>Cholesterol in very large VLDL</v>
      </c>
      <c r="C2996">
        <v>5</v>
      </c>
      <c r="D2996">
        <v>55861894</v>
      </c>
      <c r="E2996" t="s">
        <v>1028</v>
      </c>
      <c r="F2996" t="s">
        <v>893</v>
      </c>
      <c r="G2996" t="s">
        <v>892</v>
      </c>
      <c r="H2996">
        <v>0.80089699999999997</v>
      </c>
      <c r="I2996">
        <v>-5.0203400000000002E-2</v>
      </c>
      <c r="J2996">
        <v>8.8715200000000008E-3</v>
      </c>
      <c r="K2996" s="6">
        <v>1.7999999999999999E-8</v>
      </c>
      <c r="L2996">
        <v>37359</v>
      </c>
    </row>
    <row r="2997" spans="1:12" x14ac:dyDescent="0.2">
      <c r="A2997" t="s">
        <v>746</v>
      </c>
      <c r="B2997" t="str">
        <f>VLOOKUP(Table2[[#This Row],[Metabolite ID]],Table18[],2,FALSE)</f>
        <v>Apolipoprotein B</v>
      </c>
      <c r="C2997">
        <v>15</v>
      </c>
      <c r="D2997">
        <v>44027885</v>
      </c>
      <c r="E2997" t="s">
        <v>1050</v>
      </c>
      <c r="F2997" t="s">
        <v>895</v>
      </c>
      <c r="G2997" t="s">
        <v>894</v>
      </c>
      <c r="H2997">
        <v>0.97276300000000004</v>
      </c>
      <c r="I2997">
        <v>-0.123072</v>
      </c>
      <c r="J2997">
        <v>2.1744599999999999E-2</v>
      </c>
      <c r="K2997" s="6">
        <v>1.9000000000000001E-8</v>
      </c>
      <c r="L2997">
        <v>37359</v>
      </c>
    </row>
    <row r="2998" spans="1:12" x14ac:dyDescent="0.2">
      <c r="A2998" t="s">
        <v>750</v>
      </c>
      <c r="B2998" t="str">
        <f>VLOOKUP(Table2[[#This Row],[Metabolite ID]],Table18[],2,FALSE)</f>
        <v>Omega-3 fatty acids</v>
      </c>
      <c r="C2998">
        <v>6</v>
      </c>
      <c r="D2998">
        <v>160985526</v>
      </c>
      <c r="E2998" t="s">
        <v>4156</v>
      </c>
      <c r="F2998" t="s">
        <v>893</v>
      </c>
      <c r="G2998" t="s">
        <v>892</v>
      </c>
      <c r="H2998">
        <v>0.91988899999999996</v>
      </c>
      <c r="I2998">
        <v>7.1887900000000005E-2</v>
      </c>
      <c r="J2998">
        <v>1.3155500000000001E-2</v>
      </c>
      <c r="K2998" s="6">
        <v>1.9000000000000001E-8</v>
      </c>
      <c r="L2998">
        <v>37359</v>
      </c>
    </row>
    <row r="2999" spans="1:12" x14ac:dyDescent="0.2">
      <c r="A2999" t="s">
        <v>767</v>
      </c>
      <c r="B2999" t="str">
        <f>VLOOKUP(Table2[[#This Row],[Metabolite ID]],Table18[],2,FALSE)</f>
        <v>Triglycerides in IDL</v>
      </c>
      <c r="C2999">
        <v>10</v>
      </c>
      <c r="D2999">
        <v>94839724</v>
      </c>
      <c r="E2999" t="s">
        <v>1079</v>
      </c>
      <c r="F2999" t="s">
        <v>893</v>
      </c>
      <c r="G2999" t="s">
        <v>895</v>
      </c>
      <c r="H2999">
        <v>0.54889200000000005</v>
      </c>
      <c r="I2999">
        <v>3.8787700000000001E-2</v>
      </c>
      <c r="J2999">
        <v>7.04486E-3</v>
      </c>
      <c r="K2999" s="6">
        <v>1.9000000000000001E-8</v>
      </c>
      <c r="L2999">
        <v>37359</v>
      </c>
    </row>
    <row r="3000" spans="1:12" x14ac:dyDescent="0.2">
      <c r="A3000" t="s">
        <v>768</v>
      </c>
      <c r="B3000" t="str">
        <f>VLOOKUP(Table2[[#This Row],[Metabolite ID]],Table18[],2,FALSE)</f>
        <v>Isoleucine</v>
      </c>
      <c r="C3000">
        <v>6</v>
      </c>
      <c r="D3000">
        <v>161111700</v>
      </c>
      <c r="E3000" t="s">
        <v>1099</v>
      </c>
      <c r="F3000" t="s">
        <v>894</v>
      </c>
      <c r="G3000" t="s">
        <v>895</v>
      </c>
      <c r="H3000">
        <v>0.98443099999999994</v>
      </c>
      <c r="I3000">
        <v>0.171538</v>
      </c>
      <c r="J3000">
        <v>3.0089000000000001E-2</v>
      </c>
      <c r="K3000" s="6">
        <v>1.9000000000000001E-8</v>
      </c>
      <c r="L3000">
        <v>37359</v>
      </c>
    </row>
    <row r="3001" spans="1:12" x14ac:dyDescent="0.2">
      <c r="A3001" t="s">
        <v>794</v>
      </c>
      <c r="B3001" t="str">
        <f>VLOOKUP(Table2[[#This Row],[Metabolite ID]],Table18[],2,FALSE)</f>
        <v>Triglycerides in large VLDL</v>
      </c>
      <c r="C3001">
        <v>2</v>
      </c>
      <c r="D3001">
        <v>28244926</v>
      </c>
      <c r="E3001" t="s">
        <v>1025</v>
      </c>
      <c r="F3001" t="s">
        <v>893</v>
      </c>
      <c r="G3001" t="s">
        <v>894</v>
      </c>
      <c r="H3001">
        <v>0.88202499999999995</v>
      </c>
      <c r="I3001">
        <v>-6.0937999999999999E-2</v>
      </c>
      <c r="J3001">
        <v>1.08691E-2</v>
      </c>
      <c r="K3001" s="6">
        <v>1.9000000000000001E-8</v>
      </c>
      <c r="L3001">
        <v>37359</v>
      </c>
    </row>
    <row r="3002" spans="1:12" x14ac:dyDescent="0.2">
      <c r="A3002" t="s">
        <v>812</v>
      </c>
      <c r="B3002" t="str">
        <f>VLOOKUP(Table2[[#This Row],[Metabolite ID]],Table18[],2,FALSE)</f>
        <v>Free cholesterol in medium VLDL</v>
      </c>
      <c r="C3002">
        <v>2</v>
      </c>
      <c r="D3002">
        <v>227095159</v>
      </c>
      <c r="E3002" t="s">
        <v>1027</v>
      </c>
      <c r="F3002" t="s">
        <v>895</v>
      </c>
      <c r="G3002" t="s">
        <v>894</v>
      </c>
      <c r="H3002">
        <v>0.35060799999999998</v>
      </c>
      <c r="I3002">
        <v>-4.0534300000000002E-2</v>
      </c>
      <c r="J3002">
        <v>7.2746199999999999E-3</v>
      </c>
      <c r="K3002" s="6">
        <v>1.9000000000000001E-8</v>
      </c>
      <c r="L3002">
        <v>37359</v>
      </c>
    </row>
    <row r="3003" spans="1:12" x14ac:dyDescent="0.2">
      <c r="A3003" t="s">
        <v>817</v>
      </c>
      <c r="B3003" t="str">
        <f>VLOOKUP(Table2[[#This Row],[Metabolite ID]],Table18[],2,FALSE)</f>
        <v>Phosphatidylcholines</v>
      </c>
      <c r="C3003">
        <v>6</v>
      </c>
      <c r="D3003">
        <v>161111700</v>
      </c>
      <c r="E3003" t="s">
        <v>1099</v>
      </c>
      <c r="F3003" t="s">
        <v>894</v>
      </c>
      <c r="G3003" t="s">
        <v>895</v>
      </c>
      <c r="H3003">
        <v>0.98434500000000003</v>
      </c>
      <c r="I3003">
        <v>0.168158</v>
      </c>
      <c r="J3003">
        <v>3.01926E-2</v>
      </c>
      <c r="K3003" s="6">
        <v>1.9000000000000001E-8</v>
      </c>
      <c r="L3003">
        <v>37359</v>
      </c>
    </row>
    <row r="3004" spans="1:12" x14ac:dyDescent="0.2">
      <c r="A3004" t="s">
        <v>817</v>
      </c>
      <c r="B3004" t="str">
        <f>VLOOKUP(Table2[[#This Row],[Metabolite ID]],Table18[],2,FALSE)</f>
        <v>Phosphatidylcholines</v>
      </c>
      <c r="C3004">
        <v>9</v>
      </c>
      <c r="D3004">
        <v>107665739</v>
      </c>
      <c r="E3004" t="s">
        <v>3951</v>
      </c>
      <c r="F3004" t="s">
        <v>893</v>
      </c>
      <c r="G3004" t="s">
        <v>892</v>
      </c>
      <c r="H3004">
        <v>0.74950399999999995</v>
      </c>
      <c r="I3004">
        <v>4.5430999999999999E-2</v>
      </c>
      <c r="J3004">
        <v>8.2102800000000004E-3</v>
      </c>
      <c r="K3004" s="6">
        <v>1.9000000000000001E-8</v>
      </c>
      <c r="L3004">
        <v>37359</v>
      </c>
    </row>
    <row r="3005" spans="1:12" x14ac:dyDescent="0.2">
      <c r="A3005" t="s">
        <v>845</v>
      </c>
      <c r="B3005" t="str">
        <f>VLOOKUP(Table2[[#This Row],[Metabolite ID]],Table18[],2,FALSE)</f>
        <v>Triglycerides in small VLDL</v>
      </c>
      <c r="C3005">
        <v>11</v>
      </c>
      <c r="D3005">
        <v>117006015</v>
      </c>
      <c r="E3005" t="s">
        <v>4157</v>
      </c>
      <c r="F3005" t="s">
        <v>895</v>
      </c>
      <c r="G3005" t="s">
        <v>892</v>
      </c>
      <c r="H3005">
        <v>0.77760899999999999</v>
      </c>
      <c r="I3005">
        <v>5.3663599999999999E-2</v>
      </c>
      <c r="J3005">
        <v>9.6722600000000002E-3</v>
      </c>
      <c r="K3005" s="6">
        <v>1.9000000000000001E-8</v>
      </c>
      <c r="L3005">
        <v>37359</v>
      </c>
    </row>
    <row r="3006" spans="1:12" x14ac:dyDescent="0.2">
      <c r="A3006" t="s">
        <v>875</v>
      </c>
      <c r="B3006" t="str">
        <f>VLOOKUP(Table2[[#This Row],[Metabolite ID]],Table18[],2,FALSE)</f>
        <v>Triglycerides in very small VLDL</v>
      </c>
      <c r="C3006">
        <v>11</v>
      </c>
      <c r="D3006">
        <v>117006015</v>
      </c>
      <c r="E3006" t="s">
        <v>4157</v>
      </c>
      <c r="F3006" t="s">
        <v>895</v>
      </c>
      <c r="G3006" t="s">
        <v>892</v>
      </c>
      <c r="H3006">
        <v>0.77760899999999999</v>
      </c>
      <c r="I3006">
        <v>5.4115799999999999E-2</v>
      </c>
      <c r="J3006">
        <v>9.6724800000000007E-3</v>
      </c>
      <c r="K3006" s="6">
        <v>1.9000000000000001E-8</v>
      </c>
      <c r="L3006">
        <v>37359</v>
      </c>
    </row>
    <row r="3007" spans="1:12" x14ac:dyDescent="0.2">
      <c r="A3007" t="s">
        <v>878</v>
      </c>
      <c r="B3007" t="str">
        <f>VLOOKUP(Table2[[#This Row],[Metabolite ID]],Table18[],2,FALSE)</f>
        <v>Free cholesterol in chylomicrons and extremely large VLDL</v>
      </c>
      <c r="C3007">
        <v>15</v>
      </c>
      <c r="D3007">
        <v>44636409</v>
      </c>
      <c r="E3007" t="s">
        <v>4033</v>
      </c>
      <c r="F3007" t="s">
        <v>893</v>
      </c>
      <c r="G3007" t="s">
        <v>895</v>
      </c>
      <c r="H3007">
        <v>0.97267999999999999</v>
      </c>
      <c r="I3007">
        <v>-0.129555</v>
      </c>
      <c r="J3007">
        <v>2.2594900000000001E-2</v>
      </c>
      <c r="K3007" s="6">
        <v>1.9000000000000001E-8</v>
      </c>
      <c r="L3007">
        <v>37359</v>
      </c>
    </row>
    <row r="3008" spans="1:12" x14ac:dyDescent="0.2">
      <c r="A3008" t="s">
        <v>881</v>
      </c>
      <c r="B3008" t="str">
        <f>VLOOKUP(Table2[[#This Row],[Metabolite ID]],Table18[],2,FALSE)</f>
        <v>Phospholipids in chylomicrons and extremely large VLDL</v>
      </c>
      <c r="C3008">
        <v>15</v>
      </c>
      <c r="D3008">
        <v>44636409</v>
      </c>
      <c r="E3008" t="s">
        <v>4033</v>
      </c>
      <c r="F3008" t="s">
        <v>893</v>
      </c>
      <c r="G3008" t="s">
        <v>895</v>
      </c>
      <c r="H3008">
        <v>0.97267999999999999</v>
      </c>
      <c r="I3008">
        <v>-0.130138</v>
      </c>
      <c r="J3008">
        <v>2.25915E-2</v>
      </c>
      <c r="K3008" s="6">
        <v>1.9000000000000001E-8</v>
      </c>
      <c r="L3008">
        <v>37359</v>
      </c>
    </row>
    <row r="3009" spans="1:12" x14ac:dyDescent="0.2">
      <c r="A3009" t="s">
        <v>745</v>
      </c>
      <c r="B3009" t="str">
        <f>VLOOKUP(Table2[[#This Row],[Metabolite ID]],Table18[],2,FALSE)</f>
        <v>Apolipoprotein A1</v>
      </c>
      <c r="C3009">
        <v>8</v>
      </c>
      <c r="D3009">
        <v>19936687</v>
      </c>
      <c r="E3009" t="s">
        <v>997</v>
      </c>
      <c r="F3009" t="s">
        <v>892</v>
      </c>
      <c r="G3009" t="s">
        <v>893</v>
      </c>
      <c r="H3009">
        <v>0.80355500000000002</v>
      </c>
      <c r="I3009">
        <v>-5.13698E-2</v>
      </c>
      <c r="J3009">
        <v>9.0990399999999992E-3</v>
      </c>
      <c r="K3009" s="6">
        <v>2E-8</v>
      </c>
      <c r="L3009">
        <v>37359</v>
      </c>
    </row>
    <row r="3010" spans="1:12" x14ac:dyDescent="0.2">
      <c r="A3010" t="s">
        <v>745</v>
      </c>
      <c r="B3010" t="str">
        <f>VLOOKUP(Table2[[#This Row],[Metabolite ID]],Table18[],2,FALSE)</f>
        <v>Apolipoprotein A1</v>
      </c>
      <c r="C3010">
        <v>17</v>
      </c>
      <c r="D3010">
        <v>37893484</v>
      </c>
      <c r="E3010" t="s">
        <v>4158</v>
      </c>
      <c r="F3010" t="s">
        <v>894</v>
      </c>
      <c r="G3010" t="s">
        <v>895</v>
      </c>
      <c r="H3010">
        <v>0.36844100000000002</v>
      </c>
      <c r="I3010">
        <v>-4.1999099999999998E-2</v>
      </c>
      <c r="J3010">
        <v>7.3241000000000001E-3</v>
      </c>
      <c r="K3010" s="6">
        <v>2E-8</v>
      </c>
      <c r="L3010">
        <v>37359</v>
      </c>
    </row>
    <row r="3011" spans="1:12" x14ac:dyDescent="0.2">
      <c r="A3011" t="s">
        <v>758</v>
      </c>
      <c r="B3011" t="str">
        <f>VLOOKUP(Table2[[#This Row],[Metabolite ID]],Table18[],2,FALSE)</f>
        <v>Average diameter for HDL particles</v>
      </c>
      <c r="C3011">
        <v>16</v>
      </c>
      <c r="D3011">
        <v>56671696</v>
      </c>
      <c r="E3011" t="s">
        <v>4159</v>
      </c>
      <c r="F3011" t="s">
        <v>895</v>
      </c>
      <c r="G3011" t="s">
        <v>894</v>
      </c>
      <c r="H3011">
        <v>0.22980400000000001</v>
      </c>
      <c r="I3011">
        <v>4.5950900000000003E-2</v>
      </c>
      <c r="J3011">
        <v>8.29709E-3</v>
      </c>
      <c r="K3011" s="6">
        <v>2E-8</v>
      </c>
      <c r="L3011">
        <v>37359</v>
      </c>
    </row>
    <row r="3012" spans="1:12" x14ac:dyDescent="0.2">
      <c r="A3012" t="s">
        <v>772</v>
      </c>
      <c r="B3012" t="str">
        <f>VLOOKUP(Table2[[#This Row],[Metabolite ID]],Table18[],2,FALSE)</f>
        <v>Triglycerides in LDL</v>
      </c>
      <c r="C3012">
        <v>11</v>
      </c>
      <c r="D3012">
        <v>116714293</v>
      </c>
      <c r="E3012" t="s">
        <v>3935</v>
      </c>
      <c r="F3012" t="s">
        <v>892</v>
      </c>
      <c r="G3012" t="s">
        <v>893</v>
      </c>
      <c r="H3012">
        <v>0.98784799999999995</v>
      </c>
      <c r="I3012">
        <v>-0.20199800000000001</v>
      </c>
      <c r="J3012">
        <v>3.4708700000000002E-2</v>
      </c>
      <c r="K3012" s="6">
        <v>2E-8</v>
      </c>
      <c r="L3012">
        <v>37359</v>
      </c>
    </row>
    <row r="3013" spans="1:12" x14ac:dyDescent="0.2">
      <c r="A3013" t="s">
        <v>774</v>
      </c>
      <c r="B3013" t="str">
        <f>VLOOKUP(Table2[[#This Row],[Metabolite ID]],Table18[],2,FALSE)</f>
        <v>Cholesterol in large HDL</v>
      </c>
      <c r="C3013">
        <v>1</v>
      </c>
      <c r="D3013">
        <v>182170792</v>
      </c>
      <c r="E3013" t="s">
        <v>4123</v>
      </c>
      <c r="F3013" t="s">
        <v>895</v>
      </c>
      <c r="G3013" t="s">
        <v>894</v>
      </c>
      <c r="H3013">
        <v>0.65847</v>
      </c>
      <c r="I3013">
        <v>4.0548099999999997E-2</v>
      </c>
      <c r="J3013">
        <v>7.3927400000000001E-3</v>
      </c>
      <c r="K3013" s="6">
        <v>2E-8</v>
      </c>
      <c r="L3013">
        <v>37359</v>
      </c>
    </row>
    <row r="3014" spans="1:12" x14ac:dyDescent="0.2">
      <c r="A3014" t="s">
        <v>775</v>
      </c>
      <c r="B3014" t="str">
        <f>VLOOKUP(Table2[[#This Row],[Metabolite ID]],Table18[],2,FALSE)</f>
        <v>Cholesteryl esters in large HDL</v>
      </c>
      <c r="C3014">
        <v>12</v>
      </c>
      <c r="D3014">
        <v>124479331</v>
      </c>
      <c r="E3014" t="s">
        <v>4160</v>
      </c>
      <c r="F3014" t="s">
        <v>894</v>
      </c>
      <c r="G3014" t="s">
        <v>895</v>
      </c>
      <c r="H3014">
        <v>0.666875</v>
      </c>
      <c r="I3014">
        <v>-4.2532599999999997E-2</v>
      </c>
      <c r="J3014">
        <v>7.41715E-3</v>
      </c>
      <c r="K3014" s="6">
        <v>2E-8</v>
      </c>
      <c r="L3014">
        <v>37359</v>
      </c>
    </row>
    <row r="3015" spans="1:12" x14ac:dyDescent="0.2">
      <c r="A3015" t="s">
        <v>776</v>
      </c>
      <c r="B3015" t="str">
        <f>VLOOKUP(Table2[[#This Row],[Metabolite ID]],Table18[],2,FALSE)</f>
        <v>Free cholesterol in large HDL</v>
      </c>
      <c r="C3015">
        <v>11</v>
      </c>
      <c r="D3015">
        <v>116714293</v>
      </c>
      <c r="E3015" t="s">
        <v>3935</v>
      </c>
      <c r="F3015" t="s">
        <v>892</v>
      </c>
      <c r="G3015" t="s">
        <v>893</v>
      </c>
      <c r="H3015">
        <v>0.98784799999999995</v>
      </c>
      <c r="I3015">
        <v>0.19132199999999999</v>
      </c>
      <c r="J3015">
        <v>3.46167E-2</v>
      </c>
      <c r="K3015" s="6">
        <v>2E-8</v>
      </c>
      <c r="L3015">
        <v>37359</v>
      </c>
    </row>
    <row r="3016" spans="1:12" x14ac:dyDescent="0.2">
      <c r="A3016" t="s">
        <v>808</v>
      </c>
      <c r="B3016" t="str">
        <f>VLOOKUP(Table2[[#This Row],[Metabolite ID]],Table18[],2,FALSE)</f>
        <v>Triglycerides in medium LDL</v>
      </c>
      <c r="C3016">
        <v>15</v>
      </c>
      <c r="D3016">
        <v>44564692</v>
      </c>
      <c r="E3016" t="s">
        <v>1051</v>
      </c>
      <c r="F3016" t="s">
        <v>892</v>
      </c>
      <c r="G3016" t="s">
        <v>893</v>
      </c>
      <c r="H3016">
        <v>0.97103799999999996</v>
      </c>
      <c r="I3016">
        <v>-0.120766</v>
      </c>
      <c r="J3016">
        <v>2.1318E-2</v>
      </c>
      <c r="K3016" s="6">
        <v>2E-8</v>
      </c>
      <c r="L3016">
        <v>37359</v>
      </c>
    </row>
    <row r="3017" spans="1:12" x14ac:dyDescent="0.2">
      <c r="A3017" t="s">
        <v>839</v>
      </c>
      <c r="B3017" t="str">
        <f>VLOOKUP(Table2[[#This Row],[Metabolite ID]],Table18[],2,FALSE)</f>
        <v>Cholesterol in small VLDL</v>
      </c>
      <c r="C3017">
        <v>2</v>
      </c>
      <c r="D3017">
        <v>21194732</v>
      </c>
      <c r="E3017" t="s">
        <v>1092</v>
      </c>
      <c r="F3017" t="s">
        <v>894</v>
      </c>
      <c r="G3017" t="s">
        <v>893</v>
      </c>
      <c r="H3017">
        <v>0.45879500000000001</v>
      </c>
      <c r="I3017">
        <v>3.8265800000000003E-2</v>
      </c>
      <c r="J3017">
        <v>7.03099E-3</v>
      </c>
      <c r="K3017" s="6">
        <v>2E-8</v>
      </c>
      <c r="L3017">
        <v>37359</v>
      </c>
    </row>
    <row r="3018" spans="1:12" x14ac:dyDescent="0.2">
      <c r="A3018" t="s">
        <v>846</v>
      </c>
      <c r="B3018" t="str">
        <f>VLOOKUP(Table2[[#This Row],[Metabolite ID]],Table18[],2,FALSE)</f>
        <v>Total cholines</v>
      </c>
      <c r="C3018">
        <v>1</v>
      </c>
      <c r="D3018">
        <v>188360126</v>
      </c>
      <c r="E3018" t="s">
        <v>4161</v>
      </c>
      <c r="F3018" t="s">
        <v>892</v>
      </c>
      <c r="G3018" t="s">
        <v>893</v>
      </c>
      <c r="H3018">
        <v>0.95640099999999995</v>
      </c>
      <c r="I3018">
        <v>-9.8478800000000005E-2</v>
      </c>
      <c r="J3018">
        <v>1.82147E-2</v>
      </c>
      <c r="K3018" s="6">
        <v>2E-8</v>
      </c>
      <c r="L3018">
        <v>37359</v>
      </c>
    </row>
    <row r="3019" spans="1:12" x14ac:dyDescent="0.2">
      <c r="A3019" t="s">
        <v>859</v>
      </c>
      <c r="B3019" t="str">
        <f>VLOOKUP(Table2[[#This Row],[Metabolite ID]],Table18[],2,FALSE)</f>
        <v>Concentration of very large HDL particles</v>
      </c>
      <c r="C3019">
        <v>19</v>
      </c>
      <c r="D3019">
        <v>11317744</v>
      </c>
      <c r="E3019" t="s">
        <v>1018</v>
      </c>
      <c r="F3019" t="s">
        <v>894</v>
      </c>
      <c r="G3019" t="s">
        <v>895</v>
      </c>
      <c r="H3019">
        <v>0.97568900000000003</v>
      </c>
      <c r="I3019">
        <v>0.14017199999999999</v>
      </c>
      <c r="J3019">
        <v>2.5045700000000001E-2</v>
      </c>
      <c r="K3019" s="6">
        <v>2E-8</v>
      </c>
      <c r="L3019">
        <v>37359</v>
      </c>
    </row>
    <row r="3020" spans="1:12" x14ac:dyDescent="0.2">
      <c r="A3020" t="s">
        <v>860</v>
      </c>
      <c r="B3020" t="str">
        <f>VLOOKUP(Table2[[#This Row],[Metabolite ID]],Table18[],2,FALSE)</f>
        <v>Phospholipids in very large HDL</v>
      </c>
      <c r="C3020">
        <v>20</v>
      </c>
      <c r="D3020">
        <v>44533369</v>
      </c>
      <c r="E3020" t="s">
        <v>4162</v>
      </c>
      <c r="F3020" t="s">
        <v>894</v>
      </c>
      <c r="G3020" t="s">
        <v>892</v>
      </c>
      <c r="H3020">
        <v>0.93543200000000004</v>
      </c>
      <c r="I3020">
        <v>-8.0476000000000006E-2</v>
      </c>
      <c r="J3020">
        <v>1.4544E-2</v>
      </c>
      <c r="K3020" s="6">
        <v>2E-8</v>
      </c>
      <c r="L3020">
        <v>37359</v>
      </c>
    </row>
    <row r="3021" spans="1:12" x14ac:dyDescent="0.2">
      <c r="A3021" t="s">
        <v>862</v>
      </c>
      <c r="B3021" t="str">
        <f>VLOOKUP(Table2[[#This Row],[Metabolite ID]],Table18[],2,FALSE)</f>
        <v>Cholesterol in very large VLDL</v>
      </c>
      <c r="C3021">
        <v>4</v>
      </c>
      <c r="D3021">
        <v>88080971</v>
      </c>
      <c r="E3021" t="s">
        <v>4163</v>
      </c>
      <c r="F3021" t="s">
        <v>895</v>
      </c>
      <c r="G3021" t="s">
        <v>894</v>
      </c>
      <c r="H3021">
        <v>0.88124199999999997</v>
      </c>
      <c r="I3021">
        <v>6.1402100000000001E-2</v>
      </c>
      <c r="J3021">
        <v>1.09359E-2</v>
      </c>
      <c r="K3021" s="6">
        <v>2E-8</v>
      </c>
      <c r="L3021">
        <v>37359</v>
      </c>
    </row>
    <row r="3022" spans="1:12" x14ac:dyDescent="0.2">
      <c r="A3022" t="s">
        <v>759</v>
      </c>
      <c r="B3022" t="str">
        <f>VLOOKUP(Table2[[#This Row],[Metabolite ID]],Table18[],2,FALSE)</f>
        <v>Triglycerides in HDL</v>
      </c>
      <c r="C3022">
        <v>8</v>
      </c>
      <c r="D3022">
        <v>59331781</v>
      </c>
      <c r="E3022" t="s">
        <v>4164</v>
      </c>
      <c r="F3022" t="s">
        <v>894</v>
      </c>
      <c r="G3022" t="s">
        <v>892</v>
      </c>
      <c r="H3022">
        <v>0.20407</v>
      </c>
      <c r="I3022">
        <v>5.1878300000000002E-2</v>
      </c>
      <c r="J3022">
        <v>9.0742900000000005E-3</v>
      </c>
      <c r="K3022" s="6">
        <v>2.0999999999999999E-8</v>
      </c>
      <c r="L3022">
        <v>37359</v>
      </c>
    </row>
    <row r="3023" spans="1:12" x14ac:dyDescent="0.2">
      <c r="A3023" t="s">
        <v>788</v>
      </c>
      <c r="B3023" t="str">
        <f>VLOOKUP(Table2[[#This Row],[Metabolite ID]],Table18[],2,FALSE)</f>
        <v>Cholesterol in large VLDL</v>
      </c>
      <c r="C3023">
        <v>11</v>
      </c>
      <c r="D3023">
        <v>117042408</v>
      </c>
      <c r="E3023" t="s">
        <v>3995</v>
      </c>
      <c r="F3023" t="s">
        <v>894</v>
      </c>
      <c r="G3023" t="s">
        <v>895</v>
      </c>
      <c r="H3023">
        <v>0.988097</v>
      </c>
      <c r="I3023">
        <v>0.17889099999999999</v>
      </c>
      <c r="J3023">
        <v>3.2777500000000001E-2</v>
      </c>
      <c r="K3023" s="6">
        <v>2.0999999999999999E-8</v>
      </c>
      <c r="L3023">
        <v>37359</v>
      </c>
    </row>
    <row r="3024" spans="1:12" x14ac:dyDescent="0.2">
      <c r="A3024" t="s">
        <v>810</v>
      </c>
      <c r="B3024" t="str">
        <f>VLOOKUP(Table2[[#This Row],[Metabolite ID]],Table18[],2,FALSE)</f>
        <v>Cholesterol in medium VLDL</v>
      </c>
      <c r="C3024">
        <v>15</v>
      </c>
      <c r="D3024">
        <v>58722590</v>
      </c>
      <c r="E3024" t="s">
        <v>1082</v>
      </c>
      <c r="F3024" t="s">
        <v>893</v>
      </c>
      <c r="G3024" t="s">
        <v>1081</v>
      </c>
      <c r="H3024">
        <v>0.790829</v>
      </c>
      <c r="I3024">
        <v>-4.6902699999999999E-2</v>
      </c>
      <c r="J3024">
        <v>8.6440900000000001E-3</v>
      </c>
      <c r="K3024" s="6">
        <v>2.0999999999999999E-8</v>
      </c>
      <c r="L3024">
        <v>37359</v>
      </c>
    </row>
    <row r="3025" spans="1:12" x14ac:dyDescent="0.2">
      <c r="A3025" t="s">
        <v>843</v>
      </c>
      <c r="B3025" t="str">
        <f>VLOOKUP(Table2[[#This Row],[Metabolite ID]],Table18[],2,FALSE)</f>
        <v>Concentration of small VLDL particles</v>
      </c>
      <c r="C3025">
        <v>4</v>
      </c>
      <c r="D3025">
        <v>3452345</v>
      </c>
      <c r="E3025" t="s">
        <v>1071</v>
      </c>
      <c r="F3025" t="s">
        <v>893</v>
      </c>
      <c r="G3025" t="s">
        <v>892</v>
      </c>
      <c r="H3025">
        <v>0.65935999999999995</v>
      </c>
      <c r="I3025">
        <v>-4.2714700000000001E-2</v>
      </c>
      <c r="J3025">
        <v>7.5878400000000002E-3</v>
      </c>
      <c r="K3025" s="6">
        <v>2.0999999999999999E-8</v>
      </c>
      <c r="L3025">
        <v>37359</v>
      </c>
    </row>
    <row r="3026" spans="1:12" x14ac:dyDescent="0.2">
      <c r="A3026" t="s">
        <v>852</v>
      </c>
      <c r="B3026" t="str">
        <f>VLOOKUP(Table2[[#This Row],[Metabolite ID]],Table18[],2,FALSE)</f>
        <v>VLDL cholesterol</v>
      </c>
      <c r="C3026">
        <v>19</v>
      </c>
      <c r="D3026">
        <v>45301011</v>
      </c>
      <c r="E3026" t="s">
        <v>3980</v>
      </c>
      <c r="F3026" t="s">
        <v>1060</v>
      </c>
      <c r="G3026" t="s">
        <v>894</v>
      </c>
      <c r="H3026">
        <v>0.89303900000000003</v>
      </c>
      <c r="I3026">
        <v>6.4842399999999994E-2</v>
      </c>
      <c r="J3026">
        <v>1.17351E-2</v>
      </c>
      <c r="K3026" s="6">
        <v>2.0999999999999999E-8</v>
      </c>
      <c r="L3026">
        <v>37359</v>
      </c>
    </row>
    <row r="3027" spans="1:12" x14ac:dyDescent="0.2">
      <c r="A3027" t="s">
        <v>853</v>
      </c>
      <c r="B3027" t="str">
        <f>VLOOKUP(Table2[[#This Row],[Metabolite ID]],Table18[],2,FALSE)</f>
        <v>Average diameter for VLDL particles</v>
      </c>
      <c r="C3027">
        <v>5</v>
      </c>
      <c r="D3027">
        <v>156391628</v>
      </c>
      <c r="E3027" t="s">
        <v>1059</v>
      </c>
      <c r="F3027" t="s">
        <v>895</v>
      </c>
      <c r="G3027" t="s">
        <v>894</v>
      </c>
      <c r="H3027">
        <v>0.36485299999999998</v>
      </c>
      <c r="I3027">
        <v>-4.01211E-2</v>
      </c>
      <c r="J3027">
        <v>7.2677499999999999E-3</v>
      </c>
      <c r="K3027" s="6">
        <v>2.0999999999999999E-8</v>
      </c>
      <c r="L3027">
        <v>37359</v>
      </c>
    </row>
    <row r="3028" spans="1:12" x14ac:dyDescent="0.2">
      <c r="A3028" t="s">
        <v>854</v>
      </c>
      <c r="B3028" t="str">
        <f>VLOOKUP(Table2[[#This Row],[Metabolite ID]],Table18[],2,FALSE)</f>
        <v>Triglycerides in VLDL</v>
      </c>
      <c r="C3028">
        <v>10</v>
      </c>
      <c r="D3028">
        <v>94839724</v>
      </c>
      <c r="E3028" t="s">
        <v>1079</v>
      </c>
      <c r="F3028" t="s">
        <v>893</v>
      </c>
      <c r="G3028" t="s">
        <v>895</v>
      </c>
      <c r="H3028">
        <v>0.54889200000000005</v>
      </c>
      <c r="I3028">
        <v>3.7346900000000002E-2</v>
      </c>
      <c r="J3028">
        <v>7.04253E-3</v>
      </c>
      <c r="K3028" s="6">
        <v>2.0999999999999999E-8</v>
      </c>
      <c r="L3028">
        <v>37359</v>
      </c>
    </row>
    <row r="3029" spans="1:12" x14ac:dyDescent="0.2">
      <c r="A3029" t="s">
        <v>859</v>
      </c>
      <c r="B3029" t="str">
        <f>VLOOKUP(Table2[[#This Row],[Metabolite ID]],Table18[],2,FALSE)</f>
        <v>Concentration of very large HDL particles</v>
      </c>
      <c r="C3029">
        <v>18</v>
      </c>
      <c r="D3029">
        <v>47119579</v>
      </c>
      <c r="E3029" t="s">
        <v>1015</v>
      </c>
      <c r="F3029" t="s">
        <v>892</v>
      </c>
      <c r="G3029" t="s">
        <v>893</v>
      </c>
      <c r="H3029">
        <v>0.95524600000000004</v>
      </c>
      <c r="I3029">
        <v>-9.83575E-2</v>
      </c>
      <c r="J3029">
        <v>1.7229999999999999E-2</v>
      </c>
      <c r="K3029" s="6">
        <v>2.0999999999999999E-8</v>
      </c>
      <c r="L3029">
        <v>37359</v>
      </c>
    </row>
    <row r="3030" spans="1:12" x14ac:dyDescent="0.2">
      <c r="A3030" t="s">
        <v>859</v>
      </c>
      <c r="B3030" t="str">
        <f>VLOOKUP(Table2[[#This Row],[Metabolite ID]],Table18[],2,FALSE)</f>
        <v>Concentration of very large HDL particles</v>
      </c>
      <c r="C3030">
        <v>19</v>
      </c>
      <c r="D3030">
        <v>45448465</v>
      </c>
      <c r="E3030" t="s">
        <v>1019</v>
      </c>
      <c r="F3030" t="s">
        <v>895</v>
      </c>
      <c r="G3030" t="s">
        <v>893</v>
      </c>
      <c r="H3030">
        <v>0.64955300000000005</v>
      </c>
      <c r="I3030">
        <v>-4.1044700000000003E-2</v>
      </c>
      <c r="J3030">
        <v>7.3258000000000004E-3</v>
      </c>
      <c r="K3030" s="6">
        <v>2.0999999999999999E-8</v>
      </c>
      <c r="L3030">
        <v>37359</v>
      </c>
    </row>
    <row r="3031" spans="1:12" x14ac:dyDescent="0.2">
      <c r="A3031" t="s">
        <v>876</v>
      </c>
      <c r="B3031" t="str">
        <f>VLOOKUP(Table2[[#This Row],[Metabolite ID]],Table18[],2,FALSE)</f>
        <v>Cholesterol in chylomicrons and extremely large VLDL</v>
      </c>
      <c r="C3031">
        <v>11</v>
      </c>
      <c r="D3031">
        <v>117175658</v>
      </c>
      <c r="E3031" t="s">
        <v>1047</v>
      </c>
      <c r="F3031" t="s">
        <v>893</v>
      </c>
      <c r="G3031" t="s">
        <v>892</v>
      </c>
      <c r="H3031">
        <v>0.97366900000000001</v>
      </c>
      <c r="I3031">
        <v>-0.124085</v>
      </c>
      <c r="J3031">
        <v>2.2191200000000001E-2</v>
      </c>
      <c r="K3031" s="6">
        <v>2.0999999999999999E-8</v>
      </c>
      <c r="L3031">
        <v>37359</v>
      </c>
    </row>
    <row r="3032" spans="1:12" x14ac:dyDescent="0.2">
      <c r="A3032" t="s">
        <v>759</v>
      </c>
      <c r="B3032" t="str">
        <f>VLOOKUP(Table2[[#This Row],[Metabolite ID]],Table18[],2,FALSE)</f>
        <v>Triglycerides in HDL</v>
      </c>
      <c r="C3032">
        <v>18</v>
      </c>
      <c r="D3032">
        <v>46578242</v>
      </c>
      <c r="E3032" t="s">
        <v>1013</v>
      </c>
      <c r="F3032" t="s">
        <v>894</v>
      </c>
      <c r="G3032" t="s">
        <v>892</v>
      </c>
      <c r="H3032">
        <v>0.98857300000000004</v>
      </c>
      <c r="I3032">
        <v>-0.19434299999999999</v>
      </c>
      <c r="J3032">
        <v>3.5015999999999999E-2</v>
      </c>
      <c r="K3032" s="6">
        <v>2.1999999999999998E-8</v>
      </c>
      <c r="L3032">
        <v>37359</v>
      </c>
    </row>
    <row r="3033" spans="1:12" x14ac:dyDescent="0.2">
      <c r="A3033" t="s">
        <v>774</v>
      </c>
      <c r="B3033" t="str">
        <f>VLOOKUP(Table2[[#This Row],[Metabolite ID]],Table18[],2,FALSE)</f>
        <v>Cholesterol in large HDL</v>
      </c>
      <c r="C3033">
        <v>12</v>
      </c>
      <c r="D3033">
        <v>124479331</v>
      </c>
      <c r="E3033" t="s">
        <v>4160</v>
      </c>
      <c r="F3033" t="s">
        <v>894</v>
      </c>
      <c r="G3033" t="s">
        <v>895</v>
      </c>
      <c r="H3033">
        <v>0.666875</v>
      </c>
      <c r="I3033">
        <v>-4.2428599999999997E-2</v>
      </c>
      <c r="J3033">
        <v>7.4164399999999998E-3</v>
      </c>
      <c r="K3033" s="6">
        <v>2.1999999999999998E-8</v>
      </c>
      <c r="L3033">
        <v>37359</v>
      </c>
    </row>
    <row r="3034" spans="1:12" x14ac:dyDescent="0.2">
      <c r="A3034" t="s">
        <v>842</v>
      </c>
      <c r="B3034" t="str">
        <f>VLOOKUP(Table2[[#This Row],[Metabolite ID]],Table18[],2,FALSE)</f>
        <v>Total lipids in small VLDL</v>
      </c>
      <c r="C3034">
        <v>4</v>
      </c>
      <c r="D3034">
        <v>88155588</v>
      </c>
      <c r="E3034" t="s">
        <v>1072</v>
      </c>
      <c r="F3034" t="s">
        <v>894</v>
      </c>
      <c r="G3034" t="s">
        <v>1060</v>
      </c>
      <c r="H3034">
        <v>0.688635</v>
      </c>
      <c r="I3034">
        <v>4.6163200000000001E-2</v>
      </c>
      <c r="J3034">
        <v>8.1222800000000008E-3</v>
      </c>
      <c r="K3034" s="6">
        <v>2.1999999999999998E-8</v>
      </c>
      <c r="L3034">
        <v>37359</v>
      </c>
    </row>
    <row r="3035" spans="1:12" x14ac:dyDescent="0.2">
      <c r="A3035" t="s">
        <v>842</v>
      </c>
      <c r="B3035" t="str">
        <f>VLOOKUP(Table2[[#This Row],[Metabolite ID]],Table18[],2,FALSE)</f>
        <v>Total lipids in small VLDL</v>
      </c>
      <c r="C3035">
        <v>16</v>
      </c>
      <c r="D3035">
        <v>72140553</v>
      </c>
      <c r="E3035" t="s">
        <v>1084</v>
      </c>
      <c r="F3035" t="s">
        <v>893</v>
      </c>
      <c r="G3035" t="s">
        <v>892</v>
      </c>
      <c r="H3035">
        <v>0.81080600000000003</v>
      </c>
      <c r="I3035">
        <v>-4.8530200000000003E-2</v>
      </c>
      <c r="J3035">
        <v>8.9632600000000007E-3</v>
      </c>
      <c r="K3035" s="6">
        <v>2.1999999999999998E-8</v>
      </c>
      <c r="L3035">
        <v>37359</v>
      </c>
    </row>
    <row r="3036" spans="1:12" x14ac:dyDescent="0.2">
      <c r="A3036" t="s">
        <v>845</v>
      </c>
      <c r="B3036" t="str">
        <f>VLOOKUP(Table2[[#This Row],[Metabolite ID]],Table18[],2,FALSE)</f>
        <v>Triglycerides in small VLDL</v>
      </c>
      <c r="C3036">
        <v>4</v>
      </c>
      <c r="D3036">
        <v>3452345</v>
      </c>
      <c r="E3036" t="s">
        <v>1071</v>
      </c>
      <c r="F3036" t="s">
        <v>893</v>
      </c>
      <c r="G3036" t="s">
        <v>892</v>
      </c>
      <c r="H3036">
        <v>0.65935999999999995</v>
      </c>
      <c r="I3036">
        <v>-4.2583799999999998E-2</v>
      </c>
      <c r="J3036">
        <v>7.5899899999999996E-3</v>
      </c>
      <c r="K3036" s="6">
        <v>2.1999999999999998E-8</v>
      </c>
      <c r="L3036">
        <v>37359</v>
      </c>
    </row>
    <row r="3037" spans="1:12" x14ac:dyDescent="0.2">
      <c r="A3037" t="s">
        <v>847</v>
      </c>
      <c r="B3037" t="str">
        <f>VLOOKUP(Table2[[#This Row],[Metabolite ID]],Table18[],2,FALSE)</f>
        <v>Total fatty acids</v>
      </c>
      <c r="C3037">
        <v>15</v>
      </c>
      <c r="D3037">
        <v>43360509</v>
      </c>
      <c r="E3037" t="s">
        <v>1049</v>
      </c>
      <c r="F3037" t="s">
        <v>1048</v>
      </c>
      <c r="G3037" t="s">
        <v>894</v>
      </c>
      <c r="H3037">
        <v>0.97167599999999998</v>
      </c>
      <c r="I3037">
        <v>-0.12478599999999999</v>
      </c>
      <c r="J3037">
        <v>2.25571E-2</v>
      </c>
      <c r="K3037" s="6">
        <v>2.1999999999999998E-8</v>
      </c>
      <c r="L3037">
        <v>37359</v>
      </c>
    </row>
    <row r="3038" spans="1:12" x14ac:dyDescent="0.2">
      <c r="A3038" t="s">
        <v>856</v>
      </c>
      <c r="B3038" t="str">
        <f>VLOOKUP(Table2[[#This Row],[Metabolite ID]],Table18[],2,FALSE)</f>
        <v>Cholesteryl esters in very large HDL</v>
      </c>
      <c r="C3038">
        <v>11</v>
      </c>
      <c r="D3038">
        <v>117042408</v>
      </c>
      <c r="E3038" t="s">
        <v>3995</v>
      </c>
      <c r="F3038" t="s">
        <v>894</v>
      </c>
      <c r="G3038" t="s">
        <v>895</v>
      </c>
      <c r="H3038">
        <v>0.98809800000000003</v>
      </c>
      <c r="I3038">
        <v>-0.18836700000000001</v>
      </c>
      <c r="J3038">
        <v>3.27268E-2</v>
      </c>
      <c r="K3038" s="6">
        <v>2.1999999999999998E-8</v>
      </c>
      <c r="L3038">
        <v>37359</v>
      </c>
    </row>
    <row r="3039" spans="1:12" x14ac:dyDescent="0.2">
      <c r="A3039" t="s">
        <v>866</v>
      </c>
      <c r="B3039" t="str">
        <f>VLOOKUP(Table2[[#This Row],[Metabolite ID]],Table18[],2,FALSE)</f>
        <v>Concentration of very large VLDL particles</v>
      </c>
      <c r="C3039">
        <v>17</v>
      </c>
      <c r="D3039">
        <v>41926126</v>
      </c>
      <c r="E3039" t="s">
        <v>1012</v>
      </c>
      <c r="F3039" t="s">
        <v>894</v>
      </c>
      <c r="G3039" t="s">
        <v>895</v>
      </c>
      <c r="H3039">
        <v>0.96820499999999998</v>
      </c>
      <c r="I3039">
        <v>-0.112599</v>
      </c>
      <c r="J3039">
        <v>2.0226999999999998E-2</v>
      </c>
      <c r="K3039" s="6">
        <v>2.1999999999999998E-8</v>
      </c>
      <c r="L3039">
        <v>37359</v>
      </c>
    </row>
    <row r="3040" spans="1:12" x14ac:dyDescent="0.2">
      <c r="A3040" t="s">
        <v>745</v>
      </c>
      <c r="B3040" t="str">
        <f>VLOOKUP(Table2[[#This Row],[Metabolite ID]],Table18[],2,FALSE)</f>
        <v>Apolipoprotein A1</v>
      </c>
      <c r="C3040">
        <v>12</v>
      </c>
      <c r="D3040">
        <v>111904371</v>
      </c>
      <c r="E3040" t="s">
        <v>4061</v>
      </c>
      <c r="F3040" t="s">
        <v>895</v>
      </c>
      <c r="G3040" t="s">
        <v>892</v>
      </c>
      <c r="H3040">
        <v>0.49764000000000003</v>
      </c>
      <c r="I3040">
        <v>-3.7728100000000001E-2</v>
      </c>
      <c r="J3040">
        <v>6.9947799999999999E-3</v>
      </c>
      <c r="K3040" s="6">
        <v>2.3000000000000001E-8</v>
      </c>
      <c r="L3040">
        <v>37359</v>
      </c>
    </row>
    <row r="3041" spans="1:12" x14ac:dyDescent="0.2">
      <c r="A3041" t="s">
        <v>787</v>
      </c>
      <c r="B3041" t="str">
        <f>VLOOKUP(Table2[[#This Row],[Metabolite ID]],Table18[],2,FALSE)</f>
        <v>Triglycerides in large LDL</v>
      </c>
      <c r="C3041">
        <v>6</v>
      </c>
      <c r="D3041">
        <v>160395286</v>
      </c>
      <c r="E3041" t="s">
        <v>1032</v>
      </c>
      <c r="F3041" t="s">
        <v>1031</v>
      </c>
      <c r="G3041" t="s">
        <v>892</v>
      </c>
      <c r="H3041">
        <v>0.90632900000000005</v>
      </c>
      <c r="I3041">
        <v>-6.7394300000000004E-2</v>
      </c>
      <c r="J3041">
        <v>1.20821E-2</v>
      </c>
      <c r="K3041" s="6">
        <v>2.3000000000000001E-8</v>
      </c>
      <c r="L3041">
        <v>37359</v>
      </c>
    </row>
    <row r="3042" spans="1:12" x14ac:dyDescent="0.2">
      <c r="A3042" t="s">
        <v>809</v>
      </c>
      <c r="B3042" t="str">
        <f>VLOOKUP(Table2[[#This Row],[Metabolite ID]],Table18[],2,FALSE)</f>
        <v>Monounsaturated fatty acids</v>
      </c>
      <c r="C3042">
        <v>20</v>
      </c>
      <c r="D3042">
        <v>39165692</v>
      </c>
      <c r="E3042" t="s">
        <v>1097</v>
      </c>
      <c r="F3042" t="s">
        <v>893</v>
      </c>
      <c r="G3042" t="s">
        <v>892</v>
      </c>
      <c r="H3042">
        <v>0.96574599999999999</v>
      </c>
      <c r="I3042">
        <v>-0.113675</v>
      </c>
      <c r="J3042">
        <v>1.9870700000000002E-2</v>
      </c>
      <c r="K3042" s="6">
        <v>2.3000000000000001E-8</v>
      </c>
      <c r="L3042">
        <v>37359</v>
      </c>
    </row>
    <row r="3043" spans="1:12" x14ac:dyDescent="0.2">
      <c r="A3043" t="s">
        <v>829</v>
      </c>
      <c r="B3043" t="str">
        <f>VLOOKUP(Table2[[#This Row],[Metabolite ID]],Table18[],2,FALSE)</f>
        <v>Phospholipids in small HDL</v>
      </c>
      <c r="C3043">
        <v>15</v>
      </c>
      <c r="D3043">
        <v>58723939</v>
      </c>
      <c r="E3043" t="s">
        <v>975</v>
      </c>
      <c r="F3043" t="s">
        <v>893</v>
      </c>
      <c r="G3043" t="s">
        <v>892</v>
      </c>
      <c r="H3043">
        <v>0.784721</v>
      </c>
      <c r="I3043">
        <v>4.80685E-2</v>
      </c>
      <c r="J3043">
        <v>8.5630099999999994E-3</v>
      </c>
      <c r="K3043" s="6">
        <v>2.3000000000000001E-8</v>
      </c>
      <c r="L3043">
        <v>37359</v>
      </c>
    </row>
    <row r="3044" spans="1:12" x14ac:dyDescent="0.2">
      <c r="A3044" t="s">
        <v>830</v>
      </c>
      <c r="B3044" t="str">
        <f>VLOOKUP(Table2[[#This Row],[Metabolite ID]],Table18[],2,FALSE)</f>
        <v>Triglycerides in small HDL</v>
      </c>
      <c r="C3044">
        <v>8</v>
      </c>
      <c r="D3044">
        <v>18260355</v>
      </c>
      <c r="E3044" t="s">
        <v>4102</v>
      </c>
      <c r="F3044" t="s">
        <v>894</v>
      </c>
      <c r="G3044" t="s">
        <v>895</v>
      </c>
      <c r="H3044">
        <v>0.28021600000000002</v>
      </c>
      <c r="I3044">
        <v>4.2598499999999997E-2</v>
      </c>
      <c r="J3044">
        <v>7.8027299999999999E-3</v>
      </c>
      <c r="K3044" s="6">
        <v>2.3000000000000001E-8</v>
      </c>
      <c r="L3044">
        <v>37359</v>
      </c>
    </row>
    <row r="3045" spans="1:12" x14ac:dyDescent="0.2">
      <c r="A3045" t="s">
        <v>844</v>
      </c>
      <c r="B3045" t="str">
        <f>VLOOKUP(Table2[[#This Row],[Metabolite ID]],Table18[],2,FALSE)</f>
        <v>Phospholipids in small VLDL</v>
      </c>
      <c r="C3045">
        <v>6</v>
      </c>
      <c r="D3045">
        <v>160551093</v>
      </c>
      <c r="E3045" t="s">
        <v>1098</v>
      </c>
      <c r="F3045" t="s">
        <v>895</v>
      </c>
      <c r="G3045" t="s">
        <v>893</v>
      </c>
      <c r="H3045">
        <v>0.94136900000000001</v>
      </c>
      <c r="I3045">
        <v>8.3189100000000002E-2</v>
      </c>
      <c r="J3045">
        <v>1.51945E-2</v>
      </c>
      <c r="K3045" s="6">
        <v>2.3000000000000001E-8</v>
      </c>
      <c r="L3045">
        <v>37359</v>
      </c>
    </row>
    <row r="3046" spans="1:12" x14ac:dyDescent="0.2">
      <c r="A3046" t="s">
        <v>856</v>
      </c>
      <c r="B3046" t="str">
        <f>VLOOKUP(Table2[[#This Row],[Metabolite ID]],Table18[],2,FALSE)</f>
        <v>Cholesteryl esters in very large HDL</v>
      </c>
      <c r="C3046">
        <v>14</v>
      </c>
      <c r="D3046">
        <v>94847262</v>
      </c>
      <c r="E3046" t="s">
        <v>3907</v>
      </c>
      <c r="F3046" t="s">
        <v>895</v>
      </c>
      <c r="G3046" t="s">
        <v>892</v>
      </c>
      <c r="H3046">
        <v>0.95046799999999998</v>
      </c>
      <c r="I3046">
        <v>-9.1170899999999999E-2</v>
      </c>
      <c r="J3046">
        <v>1.6286399999999999E-2</v>
      </c>
      <c r="K3046" s="6">
        <v>2.3000000000000001E-8</v>
      </c>
      <c r="L3046">
        <v>37359</v>
      </c>
    </row>
    <row r="3047" spans="1:12" x14ac:dyDescent="0.2">
      <c r="A3047" t="s">
        <v>857</v>
      </c>
      <c r="B3047" t="str">
        <f>VLOOKUP(Table2[[#This Row],[Metabolite ID]],Table18[],2,FALSE)</f>
        <v>Free cholesterol in very large HDL</v>
      </c>
      <c r="C3047">
        <v>7</v>
      </c>
      <c r="D3047">
        <v>95057510</v>
      </c>
      <c r="E3047" t="s">
        <v>4165</v>
      </c>
      <c r="F3047" t="s">
        <v>893</v>
      </c>
      <c r="G3047" t="s">
        <v>892</v>
      </c>
      <c r="H3047">
        <v>0.72987100000000005</v>
      </c>
      <c r="I3047">
        <v>-4.4002399999999997E-2</v>
      </c>
      <c r="J3047">
        <v>7.9616900000000004E-3</v>
      </c>
      <c r="K3047" s="6">
        <v>2.3000000000000001E-8</v>
      </c>
      <c r="L3047">
        <v>37359</v>
      </c>
    </row>
    <row r="3048" spans="1:12" x14ac:dyDescent="0.2">
      <c r="A3048" t="s">
        <v>863</v>
      </c>
      <c r="B3048" t="str">
        <f>VLOOKUP(Table2[[#This Row],[Metabolite ID]],Table18[],2,FALSE)</f>
        <v>Cholesteryl esters in very large VLDL</v>
      </c>
      <c r="C3048">
        <v>2</v>
      </c>
      <c r="D3048">
        <v>227095159</v>
      </c>
      <c r="E3048" t="s">
        <v>1027</v>
      </c>
      <c r="F3048" t="s">
        <v>895</v>
      </c>
      <c r="G3048" t="s">
        <v>894</v>
      </c>
      <c r="H3048">
        <v>0.35059000000000001</v>
      </c>
      <c r="I3048">
        <v>-4.06807E-2</v>
      </c>
      <c r="J3048">
        <v>7.2862300000000003E-3</v>
      </c>
      <c r="K3048" s="6">
        <v>2.3000000000000001E-8</v>
      </c>
      <c r="L3048">
        <v>37359</v>
      </c>
    </row>
    <row r="3049" spans="1:12" x14ac:dyDescent="0.2">
      <c r="A3049" t="s">
        <v>775</v>
      </c>
      <c r="B3049" t="str">
        <f>VLOOKUP(Table2[[#This Row],[Metabolite ID]],Table18[],2,FALSE)</f>
        <v>Cholesteryl esters in large HDL</v>
      </c>
      <c r="C3049">
        <v>11</v>
      </c>
      <c r="D3049">
        <v>126250680</v>
      </c>
      <c r="E3049" t="s">
        <v>4166</v>
      </c>
      <c r="F3049" t="s">
        <v>893</v>
      </c>
      <c r="G3049" t="s">
        <v>892</v>
      </c>
      <c r="H3049">
        <v>0.92766800000000005</v>
      </c>
      <c r="I3049">
        <v>7.4410100000000007E-2</v>
      </c>
      <c r="J3049">
        <v>1.3615800000000001E-2</v>
      </c>
      <c r="K3049" s="6">
        <v>2.4E-8</v>
      </c>
      <c r="L3049">
        <v>37359</v>
      </c>
    </row>
    <row r="3050" spans="1:12" x14ac:dyDescent="0.2">
      <c r="A3050" t="s">
        <v>792</v>
      </c>
      <c r="B3050" t="str">
        <f>VLOOKUP(Table2[[#This Row],[Metabolite ID]],Table18[],2,FALSE)</f>
        <v>Concentration of large VLDL particles</v>
      </c>
      <c r="C3050">
        <v>11</v>
      </c>
      <c r="D3050">
        <v>117042408</v>
      </c>
      <c r="E3050" t="s">
        <v>3995</v>
      </c>
      <c r="F3050" t="s">
        <v>894</v>
      </c>
      <c r="G3050" t="s">
        <v>895</v>
      </c>
      <c r="H3050">
        <v>0.988097</v>
      </c>
      <c r="I3050">
        <v>0.18038699999999999</v>
      </c>
      <c r="J3050">
        <v>3.2775800000000001E-2</v>
      </c>
      <c r="K3050" s="6">
        <v>2.4E-8</v>
      </c>
      <c r="L3050">
        <v>37359</v>
      </c>
    </row>
    <row r="3051" spans="1:12" x14ac:dyDescent="0.2">
      <c r="A3051" t="s">
        <v>795</v>
      </c>
      <c r="B3051" t="str">
        <f>VLOOKUP(Table2[[#This Row],[Metabolite ID]],Table18[],2,FALSE)</f>
        <v>Cholesterol in medium HDL</v>
      </c>
      <c r="C3051">
        <v>11</v>
      </c>
      <c r="D3051">
        <v>75450576</v>
      </c>
      <c r="E3051" t="s">
        <v>4049</v>
      </c>
      <c r="F3051" t="s">
        <v>895</v>
      </c>
      <c r="G3051" t="s">
        <v>894</v>
      </c>
      <c r="H3051">
        <v>0.83895399999999998</v>
      </c>
      <c r="I3051">
        <v>5.2962299999999997E-2</v>
      </c>
      <c r="J3051">
        <v>9.5016100000000006E-3</v>
      </c>
      <c r="K3051" s="6">
        <v>2.4E-8</v>
      </c>
      <c r="L3051">
        <v>37359</v>
      </c>
    </row>
    <row r="3052" spans="1:12" x14ac:dyDescent="0.2">
      <c r="A3052" t="s">
        <v>809</v>
      </c>
      <c r="B3052" t="str">
        <f>VLOOKUP(Table2[[#This Row],[Metabolite ID]],Table18[],2,FALSE)</f>
        <v>Monounsaturated fatty acids</v>
      </c>
      <c r="C3052">
        <v>2</v>
      </c>
      <c r="D3052">
        <v>28246841</v>
      </c>
      <c r="E3052" t="s">
        <v>1058</v>
      </c>
      <c r="F3052" t="s">
        <v>893</v>
      </c>
      <c r="G3052" t="s">
        <v>892</v>
      </c>
      <c r="H3052">
        <v>0.88212000000000002</v>
      </c>
      <c r="I3052">
        <v>-6.0501199999999998E-2</v>
      </c>
      <c r="J3052">
        <v>1.09287E-2</v>
      </c>
      <c r="K3052" s="6">
        <v>2.4E-8</v>
      </c>
      <c r="L3052">
        <v>37359</v>
      </c>
    </row>
    <row r="3053" spans="1:12" x14ac:dyDescent="0.2">
      <c r="A3053" t="s">
        <v>840</v>
      </c>
      <c r="B3053" t="str">
        <f>VLOOKUP(Table2[[#This Row],[Metabolite ID]],Table18[],2,FALSE)</f>
        <v>Cholesteryl esters in small VLDL</v>
      </c>
      <c r="C3053">
        <v>6</v>
      </c>
      <c r="D3053">
        <v>160514283</v>
      </c>
      <c r="E3053" t="s">
        <v>3781</v>
      </c>
      <c r="F3053" t="s">
        <v>892</v>
      </c>
      <c r="G3053" t="s">
        <v>893</v>
      </c>
      <c r="H3053">
        <v>0.92297600000000002</v>
      </c>
      <c r="I3053">
        <v>-7.5515499999999999E-2</v>
      </c>
      <c r="J3053">
        <v>1.3127399999999999E-2</v>
      </c>
      <c r="K3053" s="6">
        <v>2.4E-8</v>
      </c>
      <c r="L3053">
        <v>37359</v>
      </c>
    </row>
    <row r="3054" spans="1:12" x14ac:dyDescent="0.2">
      <c r="A3054" t="s">
        <v>847</v>
      </c>
      <c r="B3054" t="str">
        <f>VLOOKUP(Table2[[#This Row],[Metabolite ID]],Table18[],2,FALSE)</f>
        <v>Total fatty acids</v>
      </c>
      <c r="C3054">
        <v>4</v>
      </c>
      <c r="D3054">
        <v>69326683</v>
      </c>
      <c r="E3054" t="s">
        <v>3991</v>
      </c>
      <c r="F3054" t="s">
        <v>894</v>
      </c>
      <c r="G3054" t="s">
        <v>895</v>
      </c>
      <c r="H3054">
        <v>0.67838699999999996</v>
      </c>
      <c r="I3054">
        <v>-4.08156E-2</v>
      </c>
      <c r="J3054">
        <v>7.68981E-3</v>
      </c>
      <c r="K3054" s="6">
        <v>2.4E-8</v>
      </c>
      <c r="L3054">
        <v>37359</v>
      </c>
    </row>
    <row r="3055" spans="1:12" x14ac:dyDescent="0.2">
      <c r="A3055" t="s">
        <v>850</v>
      </c>
      <c r="B3055" t="str">
        <f>VLOOKUP(Table2[[#This Row],[Metabolite ID]],Table18[],2,FALSE)</f>
        <v>Degree of unsaturation</v>
      </c>
      <c r="C3055">
        <v>11</v>
      </c>
      <c r="D3055">
        <v>75459865</v>
      </c>
      <c r="E3055" t="s">
        <v>4167</v>
      </c>
      <c r="F3055" t="s">
        <v>893</v>
      </c>
      <c r="G3055" t="s">
        <v>892</v>
      </c>
      <c r="H3055">
        <v>0.90965700000000005</v>
      </c>
      <c r="I3055">
        <v>6.8716100000000002E-2</v>
      </c>
      <c r="J3055">
        <v>1.2417900000000001E-2</v>
      </c>
      <c r="K3055" s="6">
        <v>2.4E-8</v>
      </c>
      <c r="L3055">
        <v>37359</v>
      </c>
    </row>
    <row r="3056" spans="1:12" x14ac:dyDescent="0.2">
      <c r="A3056" t="s">
        <v>853</v>
      </c>
      <c r="B3056" t="str">
        <f>VLOOKUP(Table2[[#This Row],[Metabolite ID]],Table18[],2,FALSE)</f>
        <v>Average diameter for VLDL particles</v>
      </c>
      <c r="C3056">
        <v>8</v>
      </c>
      <c r="D3056">
        <v>10812335</v>
      </c>
      <c r="E3056" t="s">
        <v>4168</v>
      </c>
      <c r="F3056" t="s">
        <v>895</v>
      </c>
      <c r="G3056" t="s">
        <v>893</v>
      </c>
      <c r="H3056">
        <v>0.86632399999999998</v>
      </c>
      <c r="I3056">
        <v>-5.6875000000000002E-2</v>
      </c>
      <c r="J3056">
        <v>1.0286999999999999E-2</v>
      </c>
      <c r="K3056" s="6">
        <v>2.4E-8</v>
      </c>
      <c r="L3056">
        <v>37359</v>
      </c>
    </row>
    <row r="3057" spans="1:12" x14ac:dyDescent="0.2">
      <c r="A3057" t="s">
        <v>858</v>
      </c>
      <c r="B3057" t="str">
        <f>VLOOKUP(Table2[[#This Row],[Metabolite ID]],Table18[],2,FALSE)</f>
        <v>Total lipids in very large HDL</v>
      </c>
      <c r="C3057">
        <v>18</v>
      </c>
      <c r="D3057">
        <v>47119579</v>
      </c>
      <c r="E3057" t="s">
        <v>1015</v>
      </c>
      <c r="F3057" t="s">
        <v>892</v>
      </c>
      <c r="G3057" t="s">
        <v>893</v>
      </c>
      <c r="H3057">
        <v>0.95524600000000004</v>
      </c>
      <c r="I3057">
        <v>-9.8052200000000006E-2</v>
      </c>
      <c r="J3057">
        <v>1.7231199999999999E-2</v>
      </c>
      <c r="K3057" s="6">
        <v>2.4E-8</v>
      </c>
      <c r="L3057">
        <v>37359</v>
      </c>
    </row>
    <row r="3058" spans="1:12" x14ac:dyDescent="0.2">
      <c r="A3058" t="s">
        <v>758</v>
      </c>
      <c r="B3058" t="str">
        <f>VLOOKUP(Table2[[#This Row],[Metabolite ID]],Table18[],2,FALSE)</f>
        <v>Average diameter for HDL particles</v>
      </c>
      <c r="C3058">
        <v>20</v>
      </c>
      <c r="D3058">
        <v>44533369</v>
      </c>
      <c r="E3058" t="s">
        <v>4162</v>
      </c>
      <c r="F3058" t="s">
        <v>894</v>
      </c>
      <c r="G3058" t="s">
        <v>892</v>
      </c>
      <c r="H3058">
        <v>0.93543299999999996</v>
      </c>
      <c r="I3058">
        <v>-7.8997399999999995E-2</v>
      </c>
      <c r="J3058">
        <v>1.45472E-2</v>
      </c>
      <c r="K3058" s="6">
        <v>2.4999999999999999E-8</v>
      </c>
      <c r="L3058">
        <v>37359</v>
      </c>
    </row>
    <row r="3059" spans="1:12" x14ac:dyDescent="0.2">
      <c r="A3059" t="s">
        <v>791</v>
      </c>
      <c r="B3059" t="str">
        <f>VLOOKUP(Table2[[#This Row],[Metabolite ID]],Table18[],2,FALSE)</f>
        <v>Total lipids in large VLDL</v>
      </c>
      <c r="C3059">
        <v>11</v>
      </c>
      <c r="D3059">
        <v>117042408</v>
      </c>
      <c r="E3059" t="s">
        <v>3995</v>
      </c>
      <c r="F3059" t="s">
        <v>894</v>
      </c>
      <c r="G3059" t="s">
        <v>895</v>
      </c>
      <c r="H3059">
        <v>0.988097</v>
      </c>
      <c r="I3059">
        <v>0.18005399999999999</v>
      </c>
      <c r="J3059">
        <v>3.2775800000000001E-2</v>
      </c>
      <c r="K3059" s="6">
        <v>2.4999999999999999E-8</v>
      </c>
      <c r="L3059">
        <v>37359</v>
      </c>
    </row>
    <row r="3060" spans="1:12" x14ac:dyDescent="0.2">
      <c r="A3060" t="s">
        <v>826</v>
      </c>
      <c r="B3060" t="str">
        <f>VLOOKUP(Table2[[#This Row],[Metabolite ID]],Table18[],2,FALSE)</f>
        <v>Free cholesterol in small HDL</v>
      </c>
      <c r="C3060">
        <v>1</v>
      </c>
      <c r="D3060">
        <v>55505647</v>
      </c>
      <c r="E3060" t="s">
        <v>976</v>
      </c>
      <c r="F3060" t="s">
        <v>893</v>
      </c>
      <c r="G3060" t="s">
        <v>895</v>
      </c>
      <c r="H3060">
        <v>0.98227699999999996</v>
      </c>
      <c r="I3060">
        <v>-0.148449</v>
      </c>
      <c r="J3060">
        <v>2.6839700000000001E-2</v>
      </c>
      <c r="K3060" s="6">
        <v>2.4999999999999999E-8</v>
      </c>
      <c r="L3060">
        <v>37359</v>
      </c>
    </row>
    <row r="3061" spans="1:12" x14ac:dyDescent="0.2">
      <c r="A3061" t="s">
        <v>845</v>
      </c>
      <c r="B3061" t="str">
        <f>VLOOKUP(Table2[[#This Row],[Metabolite ID]],Table18[],2,FALSE)</f>
        <v>Triglycerides in small VLDL</v>
      </c>
      <c r="C3061">
        <v>4</v>
      </c>
      <c r="D3061">
        <v>87990334</v>
      </c>
      <c r="E3061" t="s">
        <v>4053</v>
      </c>
      <c r="F3061" t="s">
        <v>893</v>
      </c>
      <c r="G3061" t="s">
        <v>895</v>
      </c>
      <c r="H3061">
        <v>0.62311399999999995</v>
      </c>
      <c r="I3061">
        <v>4.1368700000000001E-2</v>
      </c>
      <c r="J3061">
        <v>7.2683399999999999E-3</v>
      </c>
      <c r="K3061" s="6">
        <v>2.4999999999999999E-8</v>
      </c>
      <c r="L3061">
        <v>37359</v>
      </c>
    </row>
    <row r="3062" spans="1:12" x14ac:dyDescent="0.2">
      <c r="A3062" t="s">
        <v>848</v>
      </c>
      <c r="B3062" t="str">
        <f>VLOOKUP(Table2[[#This Row],[Metabolite ID]],Table18[],2,FALSE)</f>
        <v>Phosphoglycerides</v>
      </c>
      <c r="C3062">
        <v>1</v>
      </c>
      <c r="D3062">
        <v>188360126</v>
      </c>
      <c r="E3062" t="s">
        <v>4161</v>
      </c>
      <c r="F3062" t="s">
        <v>892</v>
      </c>
      <c r="G3062" t="s">
        <v>893</v>
      </c>
      <c r="H3062">
        <v>0.95640400000000003</v>
      </c>
      <c r="I3062">
        <v>-9.8496100000000003E-2</v>
      </c>
      <c r="J3062">
        <v>1.8219599999999999E-2</v>
      </c>
      <c r="K3062" s="6">
        <v>2.4999999999999999E-8</v>
      </c>
      <c r="L3062">
        <v>37359</v>
      </c>
    </row>
    <row r="3063" spans="1:12" x14ac:dyDescent="0.2">
      <c r="A3063" t="s">
        <v>850</v>
      </c>
      <c r="B3063" t="str">
        <f>VLOOKUP(Table2[[#This Row],[Metabolite ID]],Table18[],2,FALSE)</f>
        <v>Degree of unsaturation</v>
      </c>
      <c r="C3063">
        <v>6</v>
      </c>
      <c r="D3063">
        <v>161111700</v>
      </c>
      <c r="E3063" t="s">
        <v>1099</v>
      </c>
      <c r="F3063" t="s">
        <v>894</v>
      </c>
      <c r="G3063" t="s">
        <v>895</v>
      </c>
      <c r="H3063">
        <v>0.98435099999999998</v>
      </c>
      <c r="I3063">
        <v>-0.175038</v>
      </c>
      <c r="J3063">
        <v>3.0092600000000001E-2</v>
      </c>
      <c r="K3063" s="6">
        <v>2.4999999999999999E-8</v>
      </c>
      <c r="L3063">
        <v>37359</v>
      </c>
    </row>
    <row r="3064" spans="1:12" x14ac:dyDescent="0.2">
      <c r="A3064" t="s">
        <v>858</v>
      </c>
      <c r="B3064" t="str">
        <f>VLOOKUP(Table2[[#This Row],[Metabolite ID]],Table18[],2,FALSE)</f>
        <v>Total lipids in very large HDL</v>
      </c>
      <c r="C3064">
        <v>16</v>
      </c>
      <c r="D3064">
        <v>15129940</v>
      </c>
      <c r="E3064" t="s">
        <v>1008</v>
      </c>
      <c r="F3064" t="s">
        <v>894</v>
      </c>
      <c r="G3064" t="s">
        <v>895</v>
      </c>
      <c r="H3064">
        <v>0.58844200000000002</v>
      </c>
      <c r="I3064">
        <v>-3.8255699999999997E-2</v>
      </c>
      <c r="J3064">
        <v>7.0866799999999997E-3</v>
      </c>
      <c r="K3064" s="6">
        <v>2.4999999999999999E-8</v>
      </c>
      <c r="L3064">
        <v>37359</v>
      </c>
    </row>
    <row r="3065" spans="1:12" x14ac:dyDescent="0.2">
      <c r="A3065" t="s">
        <v>858</v>
      </c>
      <c r="B3065" t="str">
        <f>VLOOKUP(Table2[[#This Row],[Metabolite ID]],Table18[],2,FALSE)</f>
        <v>Total lipids in very large HDL</v>
      </c>
      <c r="C3065">
        <v>19</v>
      </c>
      <c r="D3065">
        <v>11317744</v>
      </c>
      <c r="E3065" t="s">
        <v>1018</v>
      </c>
      <c r="F3065" t="s">
        <v>894</v>
      </c>
      <c r="G3065" t="s">
        <v>895</v>
      </c>
      <c r="H3065">
        <v>0.97568900000000003</v>
      </c>
      <c r="I3065">
        <v>0.13922200000000001</v>
      </c>
      <c r="J3065">
        <v>2.5047400000000001E-2</v>
      </c>
      <c r="K3065" s="6">
        <v>2.4999999999999999E-8</v>
      </c>
      <c r="L3065">
        <v>37359</v>
      </c>
    </row>
    <row r="3066" spans="1:12" x14ac:dyDescent="0.2">
      <c r="A3066" t="s">
        <v>875</v>
      </c>
      <c r="B3066" t="str">
        <f>VLOOKUP(Table2[[#This Row],[Metabolite ID]],Table18[],2,FALSE)</f>
        <v>Triglycerides in very small VLDL</v>
      </c>
      <c r="C3066">
        <v>16</v>
      </c>
      <c r="D3066">
        <v>72052348</v>
      </c>
      <c r="E3066" t="s">
        <v>4003</v>
      </c>
      <c r="F3066" t="s">
        <v>892</v>
      </c>
      <c r="G3066" t="s">
        <v>893</v>
      </c>
      <c r="H3066">
        <v>0.77039400000000002</v>
      </c>
      <c r="I3066">
        <v>-4.5967000000000001E-2</v>
      </c>
      <c r="J3066">
        <v>8.5315400000000007E-3</v>
      </c>
      <c r="K3066" s="6">
        <v>2.4999999999999999E-8</v>
      </c>
      <c r="L3066">
        <v>37359</v>
      </c>
    </row>
    <row r="3067" spans="1:12" x14ac:dyDescent="0.2">
      <c r="A3067" t="s">
        <v>787</v>
      </c>
      <c r="B3067" t="str">
        <f>VLOOKUP(Table2[[#This Row],[Metabolite ID]],Table18[],2,FALSE)</f>
        <v>Triglycerides in large LDL</v>
      </c>
      <c r="C3067">
        <v>16</v>
      </c>
      <c r="D3067">
        <v>72052348</v>
      </c>
      <c r="E3067" t="s">
        <v>4003</v>
      </c>
      <c r="F3067" t="s">
        <v>892</v>
      </c>
      <c r="G3067" t="s">
        <v>893</v>
      </c>
      <c r="H3067">
        <v>0.77039400000000002</v>
      </c>
      <c r="I3067">
        <v>-4.5436999999999998E-2</v>
      </c>
      <c r="J3067">
        <v>8.5467300000000006E-3</v>
      </c>
      <c r="K3067" s="6">
        <v>2.6000000000000001E-8</v>
      </c>
      <c r="L3067">
        <v>37359</v>
      </c>
    </row>
    <row r="3068" spans="1:12" x14ac:dyDescent="0.2">
      <c r="A3068" t="s">
        <v>794</v>
      </c>
      <c r="B3068" t="str">
        <f>VLOOKUP(Table2[[#This Row],[Metabolite ID]],Table18[],2,FALSE)</f>
        <v>Triglycerides in large VLDL</v>
      </c>
      <c r="C3068">
        <v>6</v>
      </c>
      <c r="D3068">
        <v>160625299</v>
      </c>
      <c r="E3068" t="s">
        <v>1034</v>
      </c>
      <c r="F3068" t="s">
        <v>894</v>
      </c>
      <c r="G3068" t="s">
        <v>895</v>
      </c>
      <c r="H3068">
        <v>0.98946000000000001</v>
      </c>
      <c r="I3068">
        <v>0.20438100000000001</v>
      </c>
      <c r="J3068">
        <v>3.6620600000000003E-2</v>
      </c>
      <c r="K3068" s="6">
        <v>2.6000000000000001E-8</v>
      </c>
      <c r="L3068">
        <v>37359</v>
      </c>
    </row>
    <row r="3069" spans="1:12" x14ac:dyDescent="0.2">
      <c r="A3069" t="s">
        <v>823</v>
      </c>
      <c r="B3069" t="str">
        <f>VLOOKUP(Table2[[#This Row],[Metabolite ID]],Table18[],2,FALSE)</f>
        <v>Saturated fatty acids</v>
      </c>
      <c r="C3069">
        <v>1</v>
      </c>
      <c r="D3069">
        <v>188360126</v>
      </c>
      <c r="E3069" t="s">
        <v>4161</v>
      </c>
      <c r="F3069" t="s">
        <v>892</v>
      </c>
      <c r="G3069" t="s">
        <v>893</v>
      </c>
      <c r="H3069">
        <v>0.95639300000000005</v>
      </c>
      <c r="I3069">
        <v>-9.8855899999999997E-2</v>
      </c>
      <c r="J3069">
        <v>1.82347E-2</v>
      </c>
      <c r="K3069" s="6">
        <v>2.6000000000000001E-8</v>
      </c>
      <c r="L3069">
        <v>37359</v>
      </c>
    </row>
    <row r="3070" spans="1:12" x14ac:dyDescent="0.2">
      <c r="A3070" t="s">
        <v>828</v>
      </c>
      <c r="B3070" t="str">
        <f>VLOOKUP(Table2[[#This Row],[Metabolite ID]],Table18[],2,FALSE)</f>
        <v>Concentration of small HDL particles</v>
      </c>
      <c r="C3070">
        <v>8</v>
      </c>
      <c r="D3070">
        <v>126500031</v>
      </c>
      <c r="E3070" t="s">
        <v>957</v>
      </c>
      <c r="F3070" t="s">
        <v>894</v>
      </c>
      <c r="G3070" t="s">
        <v>893</v>
      </c>
      <c r="H3070">
        <v>0.58312600000000003</v>
      </c>
      <c r="I3070">
        <v>4.1080400000000003E-2</v>
      </c>
      <c r="J3070">
        <v>7.3587699999999997E-3</v>
      </c>
      <c r="K3070" s="6">
        <v>2.6000000000000001E-8</v>
      </c>
      <c r="L3070">
        <v>37359</v>
      </c>
    </row>
    <row r="3071" spans="1:12" x14ac:dyDescent="0.2">
      <c r="A3071" t="s">
        <v>829</v>
      </c>
      <c r="B3071" t="str">
        <f>VLOOKUP(Table2[[#This Row],[Metabolite ID]],Table18[],2,FALSE)</f>
        <v>Phospholipids in small HDL</v>
      </c>
      <c r="C3071">
        <v>17</v>
      </c>
      <c r="D3071">
        <v>66973049</v>
      </c>
      <c r="E3071" t="s">
        <v>982</v>
      </c>
      <c r="F3071" t="s">
        <v>893</v>
      </c>
      <c r="G3071" t="s">
        <v>892</v>
      </c>
      <c r="H3071">
        <v>0.95682800000000001</v>
      </c>
      <c r="I3071">
        <v>0.10116700000000001</v>
      </c>
      <c r="J3071">
        <v>1.82784E-2</v>
      </c>
      <c r="K3071" s="6">
        <v>2.6000000000000001E-8</v>
      </c>
      <c r="L3071">
        <v>37359</v>
      </c>
    </row>
    <row r="3072" spans="1:12" x14ac:dyDescent="0.2">
      <c r="A3072" t="s">
        <v>845</v>
      </c>
      <c r="B3072" t="str">
        <f>VLOOKUP(Table2[[#This Row],[Metabolite ID]],Table18[],2,FALSE)</f>
        <v>Triglycerides in small VLDL</v>
      </c>
      <c r="C3072">
        <v>11</v>
      </c>
      <c r="D3072">
        <v>117261026</v>
      </c>
      <c r="E3072" t="s">
        <v>1064</v>
      </c>
      <c r="F3072" t="s">
        <v>893</v>
      </c>
      <c r="G3072" t="s">
        <v>892</v>
      </c>
      <c r="H3072">
        <v>0.98570800000000003</v>
      </c>
      <c r="I3072">
        <v>-0.188887</v>
      </c>
      <c r="J3072">
        <v>3.3827900000000001E-2</v>
      </c>
      <c r="K3072" s="6">
        <v>2.6000000000000001E-8</v>
      </c>
      <c r="L3072">
        <v>37359</v>
      </c>
    </row>
    <row r="3073" spans="1:12" x14ac:dyDescent="0.2">
      <c r="A3073" t="s">
        <v>863</v>
      </c>
      <c r="B3073" t="str">
        <f>VLOOKUP(Table2[[#This Row],[Metabolite ID]],Table18[],2,FALSE)</f>
        <v>Cholesteryl esters in very large VLDL</v>
      </c>
      <c r="C3073">
        <v>15</v>
      </c>
      <c r="D3073">
        <v>43360509</v>
      </c>
      <c r="E3073" t="s">
        <v>1049</v>
      </c>
      <c r="F3073" t="s">
        <v>1048</v>
      </c>
      <c r="G3073" t="s">
        <v>894</v>
      </c>
      <c r="H3073">
        <v>0.97171300000000005</v>
      </c>
      <c r="I3073">
        <v>-0.12607699999999999</v>
      </c>
      <c r="J3073">
        <v>2.2495500000000002E-2</v>
      </c>
      <c r="K3073" s="6">
        <v>2.6000000000000001E-8</v>
      </c>
      <c r="L3073">
        <v>37359</v>
      </c>
    </row>
    <row r="3074" spans="1:12" x14ac:dyDescent="0.2">
      <c r="A3074" t="s">
        <v>867</v>
      </c>
      <c r="B3074" t="str">
        <f>VLOOKUP(Table2[[#This Row],[Metabolite ID]],Table18[],2,FALSE)</f>
        <v>Phospholipids in very large VLDL</v>
      </c>
      <c r="C3074">
        <v>6</v>
      </c>
      <c r="D3074">
        <v>160505199</v>
      </c>
      <c r="E3074" t="s">
        <v>4025</v>
      </c>
      <c r="F3074" t="s">
        <v>894</v>
      </c>
      <c r="G3074" t="s">
        <v>893</v>
      </c>
      <c r="H3074">
        <v>2.00941E-2</v>
      </c>
      <c r="I3074">
        <v>-0.15829399999999999</v>
      </c>
      <c r="J3074">
        <v>2.8318099999999999E-2</v>
      </c>
      <c r="K3074" s="6">
        <v>2.6000000000000001E-8</v>
      </c>
      <c r="L3074">
        <v>37359</v>
      </c>
    </row>
    <row r="3075" spans="1:12" x14ac:dyDescent="0.2">
      <c r="A3075" t="s">
        <v>799</v>
      </c>
      <c r="B3075" t="str">
        <f>VLOOKUP(Table2[[#This Row],[Metabolite ID]],Table18[],2,FALSE)</f>
        <v>Concentration of medium HDL particles</v>
      </c>
      <c r="C3075">
        <v>8</v>
      </c>
      <c r="D3075">
        <v>144286717</v>
      </c>
      <c r="E3075" t="s">
        <v>4131</v>
      </c>
      <c r="F3075" t="s">
        <v>895</v>
      </c>
      <c r="G3075" t="s">
        <v>893</v>
      </c>
      <c r="H3075">
        <v>0.51032200000000005</v>
      </c>
      <c r="I3075">
        <v>4.4532099999999998E-2</v>
      </c>
      <c r="J3075">
        <v>8.00616E-3</v>
      </c>
      <c r="K3075" s="6">
        <v>2.7E-8</v>
      </c>
      <c r="L3075">
        <v>37359</v>
      </c>
    </row>
    <row r="3076" spans="1:12" x14ac:dyDescent="0.2">
      <c r="A3076" t="s">
        <v>800</v>
      </c>
      <c r="B3076" t="str">
        <f>VLOOKUP(Table2[[#This Row],[Metabolite ID]],Table18[],2,FALSE)</f>
        <v>Phospholipids in medium HDL</v>
      </c>
      <c r="C3076">
        <v>19</v>
      </c>
      <c r="D3076">
        <v>45470914</v>
      </c>
      <c r="E3076" t="s">
        <v>4043</v>
      </c>
      <c r="F3076" t="s">
        <v>1060</v>
      </c>
      <c r="G3076" t="s">
        <v>894</v>
      </c>
      <c r="H3076">
        <v>0.68119499999999999</v>
      </c>
      <c r="I3076">
        <v>-4.2357699999999998E-2</v>
      </c>
      <c r="J3076">
        <v>7.5939299999999996E-3</v>
      </c>
      <c r="K3076" s="6">
        <v>2.7E-8</v>
      </c>
      <c r="L3076">
        <v>37359</v>
      </c>
    </row>
    <row r="3077" spans="1:12" x14ac:dyDescent="0.2">
      <c r="A3077" t="s">
        <v>815</v>
      </c>
      <c r="B3077" t="str">
        <f>VLOOKUP(Table2[[#This Row],[Metabolite ID]],Table18[],2,FALSE)</f>
        <v>Phospholipids in medium VLDL</v>
      </c>
      <c r="C3077">
        <v>2</v>
      </c>
      <c r="D3077">
        <v>227095159</v>
      </c>
      <c r="E3077" t="s">
        <v>1027</v>
      </c>
      <c r="F3077" t="s">
        <v>895</v>
      </c>
      <c r="G3077" t="s">
        <v>894</v>
      </c>
      <c r="H3077">
        <v>0.35060799999999998</v>
      </c>
      <c r="I3077">
        <v>-4.0252000000000003E-2</v>
      </c>
      <c r="J3077">
        <v>7.2729800000000001E-3</v>
      </c>
      <c r="K3077" s="6">
        <v>2.7E-8</v>
      </c>
      <c r="L3077">
        <v>37359</v>
      </c>
    </row>
    <row r="3078" spans="1:12" x14ac:dyDescent="0.2">
      <c r="A3078" t="s">
        <v>787</v>
      </c>
      <c r="B3078" t="str">
        <f>VLOOKUP(Table2[[#This Row],[Metabolite ID]],Table18[],2,FALSE)</f>
        <v>Triglycerides in large LDL</v>
      </c>
      <c r="C3078">
        <v>15</v>
      </c>
      <c r="D3078">
        <v>42701374</v>
      </c>
      <c r="E3078" t="s">
        <v>4045</v>
      </c>
      <c r="F3078" t="s">
        <v>894</v>
      </c>
      <c r="G3078" t="s">
        <v>895</v>
      </c>
      <c r="H3078">
        <v>0.98113300000000003</v>
      </c>
      <c r="I3078">
        <v>-0.14059099999999999</v>
      </c>
      <c r="J3078">
        <v>2.5901199999999999E-2</v>
      </c>
      <c r="K3078" s="6">
        <v>2.7999999999999999E-8</v>
      </c>
      <c r="L3078">
        <v>37359</v>
      </c>
    </row>
    <row r="3079" spans="1:12" x14ac:dyDescent="0.2">
      <c r="A3079" t="s">
        <v>787</v>
      </c>
      <c r="B3079" t="str">
        <f>VLOOKUP(Table2[[#This Row],[Metabolite ID]],Table18[],2,FALSE)</f>
        <v>Triglycerides in large LDL</v>
      </c>
      <c r="C3079">
        <v>15</v>
      </c>
      <c r="D3079">
        <v>58790560</v>
      </c>
      <c r="E3079" t="s">
        <v>4169</v>
      </c>
      <c r="F3079" t="s">
        <v>893</v>
      </c>
      <c r="G3079" t="s">
        <v>892</v>
      </c>
      <c r="H3079">
        <v>0.84820600000000002</v>
      </c>
      <c r="I3079">
        <v>5.4565299999999997E-2</v>
      </c>
      <c r="J3079">
        <v>9.90276E-3</v>
      </c>
      <c r="K3079" s="6">
        <v>2.7999999999999999E-8</v>
      </c>
      <c r="L3079">
        <v>37359</v>
      </c>
    </row>
    <row r="3080" spans="1:12" x14ac:dyDescent="0.2">
      <c r="A3080" t="s">
        <v>790</v>
      </c>
      <c r="B3080" t="str">
        <f>VLOOKUP(Table2[[#This Row],[Metabolite ID]],Table18[],2,FALSE)</f>
        <v>Free cholesterol in large VLDL</v>
      </c>
      <c r="C3080">
        <v>10</v>
      </c>
      <c r="D3080">
        <v>94839724</v>
      </c>
      <c r="E3080" t="s">
        <v>1079</v>
      </c>
      <c r="F3080" t="s">
        <v>893</v>
      </c>
      <c r="G3080" t="s">
        <v>895</v>
      </c>
      <c r="H3080">
        <v>0.54889200000000005</v>
      </c>
      <c r="I3080">
        <v>3.7615999999999997E-2</v>
      </c>
      <c r="J3080">
        <v>7.0479699999999998E-3</v>
      </c>
      <c r="K3080" s="6">
        <v>2.7999999999999999E-8</v>
      </c>
      <c r="L3080">
        <v>37359</v>
      </c>
    </row>
    <row r="3081" spans="1:12" x14ac:dyDescent="0.2">
      <c r="A3081" t="s">
        <v>799</v>
      </c>
      <c r="B3081" t="str">
        <f>VLOOKUP(Table2[[#This Row],[Metabolite ID]],Table18[],2,FALSE)</f>
        <v>Concentration of medium HDL particles</v>
      </c>
      <c r="C3081">
        <v>19</v>
      </c>
      <c r="D3081">
        <v>45470914</v>
      </c>
      <c r="E3081" t="s">
        <v>4043</v>
      </c>
      <c r="F3081" t="s">
        <v>1060</v>
      </c>
      <c r="G3081" t="s">
        <v>894</v>
      </c>
      <c r="H3081">
        <v>0.68119499999999999</v>
      </c>
      <c r="I3081">
        <v>-4.2105400000000001E-2</v>
      </c>
      <c r="J3081">
        <v>7.5941000000000003E-3</v>
      </c>
      <c r="K3081" s="6">
        <v>2.7999999999999999E-8</v>
      </c>
      <c r="L3081">
        <v>37359</v>
      </c>
    </row>
    <row r="3082" spans="1:12" x14ac:dyDescent="0.2">
      <c r="A3082" t="s">
        <v>826</v>
      </c>
      <c r="B3082" t="str">
        <f>VLOOKUP(Table2[[#This Row],[Metabolite ID]],Table18[],2,FALSE)</f>
        <v>Free cholesterol in small HDL</v>
      </c>
      <c r="C3082">
        <v>19</v>
      </c>
      <c r="D3082">
        <v>45425460</v>
      </c>
      <c r="E3082" t="s">
        <v>4170</v>
      </c>
      <c r="F3082" t="s">
        <v>892</v>
      </c>
      <c r="G3082" t="s">
        <v>893</v>
      </c>
      <c r="H3082">
        <v>0.38937100000000002</v>
      </c>
      <c r="I3082">
        <v>4.1093200000000003E-2</v>
      </c>
      <c r="J3082">
        <v>7.3401999999999998E-3</v>
      </c>
      <c r="K3082" s="6">
        <v>2.7999999999999999E-8</v>
      </c>
      <c r="L3082">
        <v>37359</v>
      </c>
    </row>
    <row r="3083" spans="1:12" x14ac:dyDescent="0.2">
      <c r="A3083" t="s">
        <v>830</v>
      </c>
      <c r="B3083" t="str">
        <f>VLOOKUP(Table2[[#This Row],[Metabolite ID]],Table18[],2,FALSE)</f>
        <v>Triglycerides in small HDL</v>
      </c>
      <c r="C3083">
        <v>8</v>
      </c>
      <c r="D3083">
        <v>11664834</v>
      </c>
      <c r="E3083" t="s">
        <v>1076</v>
      </c>
      <c r="F3083" t="s">
        <v>1075</v>
      </c>
      <c r="G3083" t="s">
        <v>892</v>
      </c>
      <c r="H3083">
        <v>0.41423599999999999</v>
      </c>
      <c r="I3083">
        <v>3.8492699999999998E-2</v>
      </c>
      <c r="J3083">
        <v>7.1015799999999997E-3</v>
      </c>
      <c r="K3083" s="6">
        <v>2.7999999999999999E-8</v>
      </c>
      <c r="L3083">
        <v>37359</v>
      </c>
    </row>
    <row r="3084" spans="1:12" x14ac:dyDescent="0.2">
      <c r="A3084" t="s">
        <v>842</v>
      </c>
      <c r="B3084" t="str">
        <f>VLOOKUP(Table2[[#This Row],[Metabolite ID]],Table18[],2,FALSE)</f>
        <v>Total lipids in small VLDL</v>
      </c>
      <c r="C3084">
        <v>4</v>
      </c>
      <c r="D3084">
        <v>3452345</v>
      </c>
      <c r="E3084" t="s">
        <v>1071</v>
      </c>
      <c r="F3084" t="s">
        <v>893</v>
      </c>
      <c r="G3084" t="s">
        <v>892</v>
      </c>
      <c r="H3084">
        <v>0.65935999999999995</v>
      </c>
      <c r="I3084">
        <v>-4.2376799999999999E-2</v>
      </c>
      <c r="J3084">
        <v>7.5879700000000003E-3</v>
      </c>
      <c r="K3084" s="6">
        <v>2.7999999999999999E-8</v>
      </c>
      <c r="L3084">
        <v>37359</v>
      </c>
    </row>
    <row r="3085" spans="1:12" x14ac:dyDescent="0.2">
      <c r="A3085" t="s">
        <v>842</v>
      </c>
      <c r="B3085" t="str">
        <f>VLOOKUP(Table2[[#This Row],[Metabolite ID]],Table18[],2,FALSE)</f>
        <v>Total lipids in small VLDL</v>
      </c>
      <c r="C3085">
        <v>11</v>
      </c>
      <c r="D3085">
        <v>116692293</v>
      </c>
      <c r="E3085" t="s">
        <v>3994</v>
      </c>
      <c r="F3085" t="s">
        <v>894</v>
      </c>
      <c r="G3085" t="s">
        <v>892</v>
      </c>
      <c r="H3085">
        <v>0.98857499999999998</v>
      </c>
      <c r="I3085">
        <v>0.17782500000000001</v>
      </c>
      <c r="J3085">
        <v>3.2781100000000001E-2</v>
      </c>
      <c r="K3085" s="6">
        <v>2.7999999999999999E-8</v>
      </c>
      <c r="L3085">
        <v>37359</v>
      </c>
    </row>
    <row r="3086" spans="1:12" x14ac:dyDescent="0.2">
      <c r="A3086" t="s">
        <v>860</v>
      </c>
      <c r="B3086" t="str">
        <f>VLOOKUP(Table2[[#This Row],[Metabolite ID]],Table18[],2,FALSE)</f>
        <v>Phospholipids in very large HDL</v>
      </c>
      <c r="C3086">
        <v>7</v>
      </c>
      <c r="D3086">
        <v>95029701</v>
      </c>
      <c r="E3086" t="s">
        <v>4171</v>
      </c>
      <c r="F3086" t="s">
        <v>895</v>
      </c>
      <c r="G3086" t="s">
        <v>892</v>
      </c>
      <c r="H3086">
        <v>0.75981200000000004</v>
      </c>
      <c r="I3086">
        <v>-4.6664200000000003E-2</v>
      </c>
      <c r="J3086">
        <v>8.2200099999999998E-3</v>
      </c>
      <c r="K3086" s="6">
        <v>2.7999999999999999E-8</v>
      </c>
      <c r="L3086">
        <v>37359</v>
      </c>
    </row>
    <row r="3087" spans="1:12" x14ac:dyDescent="0.2">
      <c r="A3087" t="s">
        <v>860</v>
      </c>
      <c r="B3087" t="str">
        <f>VLOOKUP(Table2[[#This Row],[Metabolite ID]],Table18[],2,FALSE)</f>
        <v>Phospholipids in very large HDL</v>
      </c>
      <c r="C3087">
        <v>15</v>
      </c>
      <c r="D3087">
        <v>43726625</v>
      </c>
      <c r="E3087" t="s">
        <v>4035</v>
      </c>
      <c r="F3087" t="s">
        <v>892</v>
      </c>
      <c r="G3087" t="s">
        <v>894</v>
      </c>
      <c r="H3087">
        <v>0.97243400000000002</v>
      </c>
      <c r="I3087">
        <v>0.11337700000000001</v>
      </c>
      <c r="J3087">
        <v>2.1475299999999999E-2</v>
      </c>
      <c r="K3087" s="6">
        <v>2.7999999999999999E-8</v>
      </c>
      <c r="L3087">
        <v>37359</v>
      </c>
    </row>
    <row r="3088" spans="1:12" x14ac:dyDescent="0.2">
      <c r="A3088" t="s">
        <v>862</v>
      </c>
      <c r="B3088" t="str">
        <f>VLOOKUP(Table2[[#This Row],[Metabolite ID]],Table18[],2,FALSE)</f>
        <v>Cholesterol in very large VLDL</v>
      </c>
      <c r="C3088">
        <v>15</v>
      </c>
      <c r="D3088">
        <v>43360509</v>
      </c>
      <c r="E3088" t="s">
        <v>1049</v>
      </c>
      <c r="F3088" t="s">
        <v>1048</v>
      </c>
      <c r="G3088" t="s">
        <v>894</v>
      </c>
      <c r="H3088">
        <v>0.971715</v>
      </c>
      <c r="I3088">
        <v>-0.12624299999999999</v>
      </c>
      <c r="J3088">
        <v>2.2493300000000001E-2</v>
      </c>
      <c r="K3088" s="6">
        <v>2.7999999999999999E-8</v>
      </c>
      <c r="L3088">
        <v>37359</v>
      </c>
    </row>
    <row r="3089" spans="1:12" x14ac:dyDescent="0.2">
      <c r="A3089" t="s">
        <v>877</v>
      </c>
      <c r="B3089" t="str">
        <f>VLOOKUP(Table2[[#This Row],[Metabolite ID]],Table18[],2,FALSE)</f>
        <v>Cholesteryl esters in chylomicrons and extremely large VLDL</v>
      </c>
      <c r="C3089">
        <v>1</v>
      </c>
      <c r="D3089">
        <v>55505647</v>
      </c>
      <c r="E3089" t="s">
        <v>976</v>
      </c>
      <c r="F3089" t="s">
        <v>893</v>
      </c>
      <c r="G3089" t="s">
        <v>895</v>
      </c>
      <c r="H3089">
        <v>0.98227699999999996</v>
      </c>
      <c r="I3089">
        <v>0.14710400000000001</v>
      </c>
      <c r="J3089">
        <v>2.68136E-2</v>
      </c>
      <c r="K3089" s="6">
        <v>2.7999999999999999E-8</v>
      </c>
      <c r="L3089">
        <v>37359</v>
      </c>
    </row>
    <row r="3090" spans="1:12" x14ac:dyDescent="0.2">
      <c r="A3090" t="s">
        <v>882</v>
      </c>
      <c r="B3090" t="str">
        <f>VLOOKUP(Table2[[#This Row],[Metabolite ID]],Table18[],2,FALSE)</f>
        <v>Triglycerides in chylomicrons and extremely large VLDL</v>
      </c>
      <c r="C3090">
        <v>15</v>
      </c>
      <c r="D3090">
        <v>43360509</v>
      </c>
      <c r="E3090" t="s">
        <v>1049</v>
      </c>
      <c r="F3090" t="s">
        <v>1048</v>
      </c>
      <c r="G3090" t="s">
        <v>894</v>
      </c>
      <c r="H3090">
        <v>0.97172400000000003</v>
      </c>
      <c r="I3090">
        <v>-0.12515200000000001</v>
      </c>
      <c r="J3090">
        <v>2.2506200000000001E-2</v>
      </c>
      <c r="K3090" s="6">
        <v>2.7999999999999999E-8</v>
      </c>
      <c r="L3090">
        <v>37359</v>
      </c>
    </row>
    <row r="3091" spans="1:12" x14ac:dyDescent="0.2">
      <c r="A3091" t="s">
        <v>746</v>
      </c>
      <c r="B3091" t="str">
        <f>VLOOKUP(Table2[[#This Row],[Metabolite ID]],Table18[],2,FALSE)</f>
        <v>Apolipoprotein B</v>
      </c>
      <c r="C3091">
        <v>7</v>
      </c>
      <c r="D3091">
        <v>44584551</v>
      </c>
      <c r="E3091" t="s">
        <v>4172</v>
      </c>
      <c r="F3091" t="s">
        <v>893</v>
      </c>
      <c r="G3091" t="s">
        <v>894</v>
      </c>
      <c r="H3091">
        <v>0.81848399999999999</v>
      </c>
      <c r="I3091">
        <v>-4.8840000000000001E-2</v>
      </c>
      <c r="J3091">
        <v>9.1148199999999992E-3</v>
      </c>
      <c r="K3091" s="6">
        <v>2.9000000000000002E-8</v>
      </c>
      <c r="L3091">
        <v>37359</v>
      </c>
    </row>
    <row r="3092" spans="1:12" x14ac:dyDescent="0.2">
      <c r="A3092" t="s">
        <v>775</v>
      </c>
      <c r="B3092" t="str">
        <f>VLOOKUP(Table2[[#This Row],[Metabolite ID]],Table18[],2,FALSE)</f>
        <v>Cholesteryl esters in large HDL</v>
      </c>
      <c r="C3092">
        <v>19</v>
      </c>
      <c r="D3092">
        <v>11317744</v>
      </c>
      <c r="E3092" t="s">
        <v>1018</v>
      </c>
      <c r="F3092" t="s">
        <v>894</v>
      </c>
      <c r="G3092" t="s">
        <v>895</v>
      </c>
      <c r="H3092">
        <v>0.97568900000000003</v>
      </c>
      <c r="I3092">
        <v>0.13953599999999999</v>
      </c>
      <c r="J3092">
        <v>2.50604E-2</v>
      </c>
      <c r="K3092" s="6">
        <v>2.9000000000000002E-8</v>
      </c>
      <c r="L3092">
        <v>37359</v>
      </c>
    </row>
    <row r="3093" spans="1:12" x14ac:dyDescent="0.2">
      <c r="A3093" t="s">
        <v>793</v>
      </c>
      <c r="B3093" t="str">
        <f>VLOOKUP(Table2[[#This Row],[Metabolite ID]],Table18[],2,FALSE)</f>
        <v>Phospholipids in large VLDL</v>
      </c>
      <c r="C3093">
        <v>2</v>
      </c>
      <c r="D3093">
        <v>28244926</v>
      </c>
      <c r="E3093" t="s">
        <v>1025</v>
      </c>
      <c r="F3093" t="s">
        <v>893</v>
      </c>
      <c r="G3093" t="s">
        <v>894</v>
      </c>
      <c r="H3093">
        <v>0.882019</v>
      </c>
      <c r="I3093">
        <v>-6.0213700000000002E-2</v>
      </c>
      <c r="J3093">
        <v>1.08702E-2</v>
      </c>
      <c r="K3093" s="6">
        <v>2.9000000000000002E-8</v>
      </c>
      <c r="L3093">
        <v>37359</v>
      </c>
    </row>
    <row r="3094" spans="1:12" x14ac:dyDescent="0.2">
      <c r="A3094" t="s">
        <v>795</v>
      </c>
      <c r="B3094" t="str">
        <f>VLOOKUP(Table2[[#This Row],[Metabolite ID]],Table18[],2,FALSE)</f>
        <v>Cholesterol in medium HDL</v>
      </c>
      <c r="C3094">
        <v>8</v>
      </c>
      <c r="D3094">
        <v>19876110</v>
      </c>
      <c r="E3094" t="s">
        <v>4148</v>
      </c>
      <c r="F3094" t="s">
        <v>893</v>
      </c>
      <c r="G3094" t="s">
        <v>892</v>
      </c>
      <c r="H3094">
        <v>0.97273699999999996</v>
      </c>
      <c r="I3094">
        <v>0.12507199999999999</v>
      </c>
      <c r="J3094">
        <v>2.21751E-2</v>
      </c>
      <c r="K3094" s="6">
        <v>2.9000000000000002E-8</v>
      </c>
      <c r="L3094">
        <v>37359</v>
      </c>
    </row>
    <row r="3095" spans="1:12" x14ac:dyDescent="0.2">
      <c r="A3095" t="s">
        <v>798</v>
      </c>
      <c r="B3095" t="str">
        <f>VLOOKUP(Table2[[#This Row],[Metabolite ID]],Table18[],2,FALSE)</f>
        <v>Total lipids in medium HDL</v>
      </c>
      <c r="C3095">
        <v>8</v>
      </c>
      <c r="D3095">
        <v>144286717</v>
      </c>
      <c r="E3095" t="s">
        <v>4131</v>
      </c>
      <c r="F3095" t="s">
        <v>895</v>
      </c>
      <c r="G3095" t="s">
        <v>893</v>
      </c>
      <c r="H3095">
        <v>0.51032200000000005</v>
      </c>
      <c r="I3095">
        <v>4.4380999999999997E-2</v>
      </c>
      <c r="J3095">
        <v>8.0071599999999993E-3</v>
      </c>
      <c r="K3095" s="6">
        <v>2.9000000000000002E-8</v>
      </c>
      <c r="L3095">
        <v>37359</v>
      </c>
    </row>
    <row r="3096" spans="1:12" x14ac:dyDescent="0.2">
      <c r="A3096" t="s">
        <v>810</v>
      </c>
      <c r="B3096" t="str">
        <f>VLOOKUP(Table2[[#This Row],[Metabolite ID]],Table18[],2,FALSE)</f>
        <v>Cholesterol in medium VLDL</v>
      </c>
      <c r="C3096">
        <v>5</v>
      </c>
      <c r="D3096">
        <v>74380957</v>
      </c>
      <c r="E3096" t="s">
        <v>1104</v>
      </c>
      <c r="F3096" t="s">
        <v>892</v>
      </c>
      <c r="G3096" t="s">
        <v>893</v>
      </c>
      <c r="H3096">
        <v>0.841225</v>
      </c>
      <c r="I3096">
        <v>-5.1263400000000001E-2</v>
      </c>
      <c r="J3096">
        <v>9.6130499999999997E-3</v>
      </c>
      <c r="K3096" s="6">
        <v>2.9000000000000002E-8</v>
      </c>
      <c r="L3096">
        <v>37359</v>
      </c>
    </row>
    <row r="3097" spans="1:12" x14ac:dyDescent="0.2">
      <c r="A3097" t="s">
        <v>815</v>
      </c>
      <c r="B3097" t="str">
        <f>VLOOKUP(Table2[[#This Row],[Metabolite ID]],Table18[],2,FALSE)</f>
        <v>Phospholipids in medium VLDL</v>
      </c>
      <c r="C3097">
        <v>4</v>
      </c>
      <c r="D3097">
        <v>3452345</v>
      </c>
      <c r="E3097" t="s">
        <v>1071</v>
      </c>
      <c r="F3097" t="s">
        <v>893</v>
      </c>
      <c r="G3097" t="s">
        <v>892</v>
      </c>
      <c r="H3097">
        <v>0.65935999999999995</v>
      </c>
      <c r="I3097">
        <v>-4.2757999999999997E-2</v>
      </c>
      <c r="J3097">
        <v>7.5941999999999997E-3</v>
      </c>
      <c r="K3097" s="6">
        <v>2.9000000000000002E-8</v>
      </c>
      <c r="L3097">
        <v>37359</v>
      </c>
    </row>
    <row r="3098" spans="1:12" x14ac:dyDescent="0.2">
      <c r="A3098" t="s">
        <v>837</v>
      </c>
      <c r="B3098" t="str">
        <f>VLOOKUP(Table2[[#This Row],[Metabolite ID]],Table18[],2,FALSE)</f>
        <v>Triglycerides in small LDL</v>
      </c>
      <c r="C3098">
        <v>19</v>
      </c>
      <c r="D3098">
        <v>45438643</v>
      </c>
      <c r="E3098" t="s">
        <v>4079</v>
      </c>
      <c r="F3098" t="s">
        <v>892</v>
      </c>
      <c r="G3098" t="s">
        <v>893</v>
      </c>
      <c r="H3098">
        <v>0.68985799999999997</v>
      </c>
      <c r="I3098">
        <v>4.7815200000000002E-2</v>
      </c>
      <c r="J3098">
        <v>8.7387100000000002E-3</v>
      </c>
      <c r="K3098" s="6">
        <v>2.9000000000000002E-8</v>
      </c>
      <c r="L3098">
        <v>37359</v>
      </c>
    </row>
    <row r="3099" spans="1:12" x14ac:dyDescent="0.2">
      <c r="A3099" t="s">
        <v>843</v>
      </c>
      <c r="B3099" t="str">
        <f>VLOOKUP(Table2[[#This Row],[Metabolite ID]],Table18[],2,FALSE)</f>
        <v>Concentration of small VLDL particles</v>
      </c>
      <c r="C3099">
        <v>4</v>
      </c>
      <c r="D3099">
        <v>88155588</v>
      </c>
      <c r="E3099" t="s">
        <v>1072</v>
      </c>
      <c r="F3099" t="s">
        <v>894</v>
      </c>
      <c r="G3099" t="s">
        <v>1060</v>
      </c>
      <c r="H3099">
        <v>0.688635</v>
      </c>
      <c r="I3099">
        <v>4.5946800000000003E-2</v>
      </c>
      <c r="J3099">
        <v>8.1221399999999999E-3</v>
      </c>
      <c r="K3099" s="6">
        <v>2.9000000000000002E-8</v>
      </c>
      <c r="L3099">
        <v>37359</v>
      </c>
    </row>
    <row r="3100" spans="1:12" x14ac:dyDescent="0.2">
      <c r="A3100" t="s">
        <v>855</v>
      </c>
      <c r="B3100" t="str">
        <f>VLOOKUP(Table2[[#This Row],[Metabolite ID]],Table18[],2,FALSE)</f>
        <v>Cholesterol in very large HDL</v>
      </c>
      <c r="C3100">
        <v>11</v>
      </c>
      <c r="D3100">
        <v>116652491</v>
      </c>
      <c r="E3100" t="s">
        <v>4173</v>
      </c>
      <c r="F3100" t="s">
        <v>892</v>
      </c>
      <c r="G3100" t="s">
        <v>893</v>
      </c>
      <c r="H3100">
        <v>6.6292599999999993E-2</v>
      </c>
      <c r="I3100">
        <v>-7.8581100000000001E-2</v>
      </c>
      <c r="J3100">
        <v>1.40293E-2</v>
      </c>
      <c r="K3100" s="6">
        <v>2.9000000000000002E-8</v>
      </c>
      <c r="L3100">
        <v>37359</v>
      </c>
    </row>
    <row r="3101" spans="1:12" x14ac:dyDescent="0.2">
      <c r="A3101" t="s">
        <v>862</v>
      </c>
      <c r="B3101" t="str">
        <f>VLOOKUP(Table2[[#This Row],[Metabolite ID]],Table18[],2,FALSE)</f>
        <v>Cholesterol in very large VLDL</v>
      </c>
      <c r="C3101">
        <v>6</v>
      </c>
      <c r="D3101">
        <v>160505199</v>
      </c>
      <c r="E3101" t="s">
        <v>4025</v>
      </c>
      <c r="F3101" t="s">
        <v>894</v>
      </c>
      <c r="G3101" t="s">
        <v>893</v>
      </c>
      <c r="H3101">
        <v>2.0095600000000002E-2</v>
      </c>
      <c r="I3101">
        <v>-0.15762599999999999</v>
      </c>
      <c r="J3101">
        <v>2.8321599999999999E-2</v>
      </c>
      <c r="K3101" s="6">
        <v>2.9000000000000002E-8</v>
      </c>
      <c r="L3101">
        <v>37359</v>
      </c>
    </row>
    <row r="3102" spans="1:12" x14ac:dyDescent="0.2">
      <c r="A3102" t="s">
        <v>865</v>
      </c>
      <c r="B3102" t="str">
        <f>VLOOKUP(Table2[[#This Row],[Metabolite ID]],Table18[],2,FALSE)</f>
        <v>Total lipids in very large VLDL</v>
      </c>
      <c r="C3102">
        <v>17</v>
      </c>
      <c r="D3102">
        <v>41926126</v>
      </c>
      <c r="E3102" t="s">
        <v>1012</v>
      </c>
      <c r="F3102" t="s">
        <v>894</v>
      </c>
      <c r="G3102" t="s">
        <v>895</v>
      </c>
      <c r="H3102">
        <v>0.96820499999999998</v>
      </c>
      <c r="I3102">
        <v>-0.11150599999999999</v>
      </c>
      <c r="J3102">
        <v>2.0227100000000001E-2</v>
      </c>
      <c r="K3102" s="6">
        <v>2.9000000000000002E-8</v>
      </c>
      <c r="L3102">
        <v>37359</v>
      </c>
    </row>
    <row r="3103" spans="1:12" x14ac:dyDescent="0.2">
      <c r="A3103" t="s">
        <v>750</v>
      </c>
      <c r="B3103" t="str">
        <f>VLOOKUP(Table2[[#This Row],[Metabolite ID]],Table18[],2,FALSE)</f>
        <v>Omega-3 fatty acids</v>
      </c>
      <c r="C3103">
        <v>7</v>
      </c>
      <c r="D3103">
        <v>73026378</v>
      </c>
      <c r="E3103" t="s">
        <v>1074</v>
      </c>
      <c r="F3103" t="s">
        <v>894</v>
      </c>
      <c r="G3103" t="s">
        <v>895</v>
      </c>
      <c r="H3103">
        <v>0.83911500000000006</v>
      </c>
      <c r="I3103">
        <v>5.31598E-2</v>
      </c>
      <c r="J3103">
        <v>9.5908799999999995E-3</v>
      </c>
      <c r="K3103" s="6">
        <v>2.9999999999999997E-8</v>
      </c>
      <c r="L3103">
        <v>37359</v>
      </c>
    </row>
    <row r="3104" spans="1:12" x14ac:dyDescent="0.2">
      <c r="A3104" t="s">
        <v>759</v>
      </c>
      <c r="B3104" t="str">
        <f>VLOOKUP(Table2[[#This Row],[Metabolite ID]],Table18[],2,FALSE)</f>
        <v>Triglycerides in HDL</v>
      </c>
      <c r="C3104">
        <v>19</v>
      </c>
      <c r="D3104">
        <v>11347657</v>
      </c>
      <c r="E3104" t="s">
        <v>4007</v>
      </c>
      <c r="F3104" t="s">
        <v>894</v>
      </c>
      <c r="G3104" t="s">
        <v>895</v>
      </c>
      <c r="H3104">
        <v>0.96508099999999997</v>
      </c>
      <c r="I3104">
        <v>0.105782</v>
      </c>
      <c r="J3104">
        <v>1.9208699999999999E-2</v>
      </c>
      <c r="K3104" s="6">
        <v>2.9999999999999997E-8</v>
      </c>
      <c r="L3104">
        <v>37359</v>
      </c>
    </row>
    <row r="3105" spans="1:12" x14ac:dyDescent="0.2">
      <c r="A3105" t="s">
        <v>768</v>
      </c>
      <c r="B3105" t="str">
        <f>VLOOKUP(Table2[[#This Row],[Metabolite ID]],Table18[],2,FALSE)</f>
        <v>Isoleucine</v>
      </c>
      <c r="C3105">
        <v>11</v>
      </c>
      <c r="D3105">
        <v>116648917</v>
      </c>
      <c r="E3105" t="s">
        <v>1003</v>
      </c>
      <c r="F3105" t="s">
        <v>893</v>
      </c>
      <c r="G3105" t="s">
        <v>894</v>
      </c>
      <c r="H3105">
        <v>0.13253599999999999</v>
      </c>
      <c r="I3105">
        <v>5.7454600000000002E-2</v>
      </c>
      <c r="J3105">
        <v>1.03243E-2</v>
      </c>
      <c r="K3105" s="6">
        <v>2.9999999999999997E-8</v>
      </c>
      <c r="L3105">
        <v>37359</v>
      </c>
    </row>
    <row r="3106" spans="1:12" x14ac:dyDescent="0.2">
      <c r="A3106" t="s">
        <v>775</v>
      </c>
      <c r="B3106" t="str">
        <f>VLOOKUP(Table2[[#This Row],[Metabolite ID]],Table18[],2,FALSE)</f>
        <v>Cholesteryl esters in large HDL</v>
      </c>
      <c r="C3106">
        <v>9</v>
      </c>
      <c r="D3106">
        <v>107647019</v>
      </c>
      <c r="E3106" t="s">
        <v>3918</v>
      </c>
      <c r="F3106" t="s">
        <v>894</v>
      </c>
      <c r="G3106" t="s">
        <v>895</v>
      </c>
      <c r="H3106">
        <v>0.89019000000000004</v>
      </c>
      <c r="I3106">
        <v>-6.0328899999999998E-2</v>
      </c>
      <c r="J3106">
        <v>1.1296E-2</v>
      </c>
      <c r="K3106" s="6">
        <v>2.9999999999999997E-8</v>
      </c>
      <c r="L3106">
        <v>37359</v>
      </c>
    </row>
    <row r="3107" spans="1:12" x14ac:dyDescent="0.2">
      <c r="A3107" t="s">
        <v>798</v>
      </c>
      <c r="B3107" t="str">
        <f>VLOOKUP(Table2[[#This Row],[Metabolite ID]],Table18[],2,FALSE)</f>
        <v>Total lipids in medium HDL</v>
      </c>
      <c r="C3107">
        <v>18</v>
      </c>
      <c r="D3107">
        <v>46578242</v>
      </c>
      <c r="E3107" t="s">
        <v>1013</v>
      </c>
      <c r="F3107" t="s">
        <v>894</v>
      </c>
      <c r="G3107" t="s">
        <v>892</v>
      </c>
      <c r="H3107">
        <v>0.98857300000000004</v>
      </c>
      <c r="I3107">
        <v>-0.19311900000000001</v>
      </c>
      <c r="J3107">
        <v>3.5057699999999997E-2</v>
      </c>
      <c r="K3107" s="6">
        <v>2.9999999999999997E-8</v>
      </c>
      <c r="L3107">
        <v>37359</v>
      </c>
    </row>
    <row r="3108" spans="1:12" x14ac:dyDescent="0.2">
      <c r="A3108" t="s">
        <v>809</v>
      </c>
      <c r="B3108" t="str">
        <f>VLOOKUP(Table2[[#This Row],[Metabolite ID]],Table18[],2,FALSE)</f>
        <v>Monounsaturated fatty acids</v>
      </c>
      <c r="C3108">
        <v>11</v>
      </c>
      <c r="D3108">
        <v>117175658</v>
      </c>
      <c r="E3108" t="s">
        <v>1047</v>
      </c>
      <c r="F3108" t="s">
        <v>893</v>
      </c>
      <c r="G3108" t="s">
        <v>892</v>
      </c>
      <c r="H3108">
        <v>0.97368399999999999</v>
      </c>
      <c r="I3108">
        <v>-0.11863899999999999</v>
      </c>
      <c r="J3108">
        <v>2.2296400000000001E-2</v>
      </c>
      <c r="K3108" s="6">
        <v>2.9999999999999997E-8</v>
      </c>
      <c r="L3108">
        <v>37359</v>
      </c>
    </row>
    <row r="3109" spans="1:12" x14ac:dyDescent="0.2">
      <c r="A3109" t="s">
        <v>813</v>
      </c>
      <c r="B3109" t="str">
        <f>VLOOKUP(Table2[[#This Row],[Metabolite ID]],Table18[],2,FALSE)</f>
        <v>Total lipids in medium VLDL</v>
      </c>
      <c r="C3109">
        <v>19</v>
      </c>
      <c r="D3109">
        <v>45393516</v>
      </c>
      <c r="E3109" t="s">
        <v>1066</v>
      </c>
      <c r="F3109" t="s">
        <v>894</v>
      </c>
      <c r="G3109" t="s">
        <v>895</v>
      </c>
      <c r="H3109">
        <v>0.98838800000000004</v>
      </c>
      <c r="I3109">
        <v>-0.17321400000000001</v>
      </c>
      <c r="J3109">
        <v>3.2392499999999998E-2</v>
      </c>
      <c r="K3109" s="6">
        <v>2.9999999999999997E-8</v>
      </c>
      <c r="L3109">
        <v>37359</v>
      </c>
    </row>
    <row r="3110" spans="1:12" x14ac:dyDescent="0.2">
      <c r="A3110" t="s">
        <v>872</v>
      </c>
      <c r="B3110" t="str">
        <f>VLOOKUP(Table2[[#This Row],[Metabolite ID]],Table18[],2,FALSE)</f>
        <v>Total lipids in very small VLDL</v>
      </c>
      <c r="C3110">
        <v>19</v>
      </c>
      <c r="D3110">
        <v>46018119</v>
      </c>
      <c r="E3110" t="s">
        <v>4017</v>
      </c>
      <c r="F3110" t="s">
        <v>893</v>
      </c>
      <c r="G3110" t="s">
        <v>892</v>
      </c>
      <c r="H3110">
        <v>0.98060099999999994</v>
      </c>
      <c r="I3110">
        <v>0.144903</v>
      </c>
      <c r="J3110">
        <v>2.66716E-2</v>
      </c>
      <c r="K3110" s="6">
        <v>2.9999999999999997E-8</v>
      </c>
      <c r="L3110">
        <v>37359</v>
      </c>
    </row>
    <row r="3111" spans="1:12" x14ac:dyDescent="0.2">
      <c r="A3111" t="s">
        <v>844</v>
      </c>
      <c r="B3111" t="str">
        <f>VLOOKUP(Table2[[#This Row],[Metabolite ID]],Table18[],2,FALSE)</f>
        <v>Phospholipids in small VLDL</v>
      </c>
      <c r="C3111">
        <v>17</v>
      </c>
      <c r="D3111">
        <v>41926126</v>
      </c>
      <c r="E3111" t="s">
        <v>1012</v>
      </c>
      <c r="F3111" t="s">
        <v>894</v>
      </c>
      <c r="G3111" t="s">
        <v>895</v>
      </c>
      <c r="H3111">
        <v>0.96820499999999998</v>
      </c>
      <c r="I3111">
        <v>-0.108803</v>
      </c>
      <c r="J3111">
        <v>2.0180099999999999E-2</v>
      </c>
      <c r="K3111" s="6">
        <v>3.1E-8</v>
      </c>
      <c r="L3111">
        <v>37359</v>
      </c>
    </row>
    <row r="3112" spans="1:12" x14ac:dyDescent="0.2">
      <c r="A3112" t="s">
        <v>881</v>
      </c>
      <c r="B3112" t="str">
        <f>VLOOKUP(Table2[[#This Row],[Metabolite ID]],Table18[],2,FALSE)</f>
        <v>Phospholipids in chylomicrons and extremely large VLDL</v>
      </c>
      <c r="C3112">
        <v>6</v>
      </c>
      <c r="D3112">
        <v>161005269</v>
      </c>
      <c r="E3112" t="s">
        <v>4174</v>
      </c>
      <c r="F3112" t="s">
        <v>895</v>
      </c>
      <c r="G3112" t="s">
        <v>894</v>
      </c>
      <c r="H3112">
        <v>0.91056700000000002</v>
      </c>
      <c r="I3112">
        <v>-7.7499100000000001E-2</v>
      </c>
      <c r="J3112">
        <v>1.4567999999999999E-2</v>
      </c>
      <c r="K3112" s="6">
        <v>3.1E-8</v>
      </c>
      <c r="L3112">
        <v>37359</v>
      </c>
    </row>
    <row r="3113" spans="1:12" x14ac:dyDescent="0.2">
      <c r="A3113" t="s">
        <v>767</v>
      </c>
      <c r="B3113" t="str">
        <f>VLOOKUP(Table2[[#This Row],[Metabolite ID]],Table18[],2,FALSE)</f>
        <v>Triglycerides in IDL</v>
      </c>
      <c r="C3113">
        <v>15</v>
      </c>
      <c r="D3113">
        <v>58949991</v>
      </c>
      <c r="E3113" t="s">
        <v>4151</v>
      </c>
      <c r="F3113" t="s">
        <v>893</v>
      </c>
      <c r="G3113" t="s">
        <v>892</v>
      </c>
      <c r="H3113">
        <v>0.94424200000000003</v>
      </c>
      <c r="I3113">
        <v>8.2202300000000006E-2</v>
      </c>
      <c r="J3113">
        <v>1.5645800000000001E-2</v>
      </c>
      <c r="K3113" s="6">
        <v>3.2000000000000002E-8</v>
      </c>
      <c r="L3113">
        <v>37359</v>
      </c>
    </row>
    <row r="3114" spans="1:12" x14ac:dyDescent="0.2">
      <c r="A3114" t="s">
        <v>796</v>
      </c>
      <c r="B3114" t="str">
        <f>VLOOKUP(Table2[[#This Row],[Metabolite ID]],Table18[],2,FALSE)</f>
        <v>Cholesteryl esters in medium HDL</v>
      </c>
      <c r="C3114">
        <v>15</v>
      </c>
      <c r="D3114">
        <v>58723939</v>
      </c>
      <c r="E3114" t="s">
        <v>975</v>
      </c>
      <c r="F3114" t="s">
        <v>893</v>
      </c>
      <c r="G3114" t="s">
        <v>892</v>
      </c>
      <c r="H3114">
        <v>0.78472200000000003</v>
      </c>
      <c r="I3114">
        <v>4.64807E-2</v>
      </c>
      <c r="J3114">
        <v>8.5632E-3</v>
      </c>
      <c r="K3114" s="6">
        <v>3.2000000000000002E-8</v>
      </c>
      <c r="L3114">
        <v>37359</v>
      </c>
    </row>
    <row r="3115" spans="1:12" x14ac:dyDescent="0.2">
      <c r="A3115" t="s">
        <v>813</v>
      </c>
      <c r="B3115" t="str">
        <f>VLOOKUP(Table2[[#This Row],[Metabolite ID]],Table18[],2,FALSE)</f>
        <v>Total lipids in medium VLDL</v>
      </c>
      <c r="C3115">
        <v>11</v>
      </c>
      <c r="D3115">
        <v>117261026</v>
      </c>
      <c r="E3115" t="s">
        <v>1064</v>
      </c>
      <c r="F3115" t="s">
        <v>893</v>
      </c>
      <c r="G3115" t="s">
        <v>892</v>
      </c>
      <c r="H3115">
        <v>0.98570800000000003</v>
      </c>
      <c r="I3115">
        <v>-0.18876699999999999</v>
      </c>
      <c r="J3115">
        <v>3.3849999999999998E-2</v>
      </c>
      <c r="K3115" s="6">
        <v>3.2000000000000002E-8</v>
      </c>
      <c r="L3115">
        <v>37359</v>
      </c>
    </row>
    <row r="3116" spans="1:12" x14ac:dyDescent="0.2">
      <c r="A3116" t="s">
        <v>815</v>
      </c>
      <c r="B3116" t="str">
        <f>VLOOKUP(Table2[[#This Row],[Metabolite ID]],Table18[],2,FALSE)</f>
        <v>Phospholipids in medium VLDL</v>
      </c>
      <c r="C3116">
        <v>6</v>
      </c>
      <c r="D3116">
        <v>160625299</v>
      </c>
      <c r="E3116" t="s">
        <v>1034</v>
      </c>
      <c r="F3116" t="s">
        <v>894</v>
      </c>
      <c r="G3116" t="s">
        <v>895</v>
      </c>
      <c r="H3116">
        <v>0.98946100000000003</v>
      </c>
      <c r="I3116">
        <v>0.20113800000000001</v>
      </c>
      <c r="J3116">
        <v>3.6595500000000003E-2</v>
      </c>
      <c r="K3116" s="6">
        <v>3.2000000000000002E-8</v>
      </c>
      <c r="L3116">
        <v>37359</v>
      </c>
    </row>
    <row r="3117" spans="1:12" x14ac:dyDescent="0.2">
      <c r="A3117" t="s">
        <v>862</v>
      </c>
      <c r="B3117" t="str">
        <f>VLOOKUP(Table2[[#This Row],[Metabolite ID]],Table18[],2,FALSE)</f>
        <v>Cholesterol in very large VLDL</v>
      </c>
      <c r="C3117">
        <v>5</v>
      </c>
      <c r="D3117">
        <v>156400808</v>
      </c>
      <c r="E3117" t="s">
        <v>1105</v>
      </c>
      <c r="F3117" t="s">
        <v>892</v>
      </c>
      <c r="G3117" t="s">
        <v>893</v>
      </c>
      <c r="H3117">
        <v>0.36510799999999999</v>
      </c>
      <c r="I3117">
        <v>-3.9770300000000001E-2</v>
      </c>
      <c r="J3117">
        <v>7.2812399999999996E-3</v>
      </c>
      <c r="K3117" s="6">
        <v>3.2000000000000002E-8</v>
      </c>
      <c r="L3117">
        <v>37359</v>
      </c>
    </row>
    <row r="3118" spans="1:12" x14ac:dyDescent="0.2">
      <c r="A3118" t="s">
        <v>863</v>
      </c>
      <c r="B3118" t="str">
        <f>VLOOKUP(Table2[[#This Row],[Metabolite ID]],Table18[],2,FALSE)</f>
        <v>Cholesteryl esters in very large VLDL</v>
      </c>
      <c r="C3118">
        <v>5</v>
      </c>
      <c r="D3118">
        <v>156400808</v>
      </c>
      <c r="E3118" t="s">
        <v>1105</v>
      </c>
      <c r="F3118" t="s">
        <v>892</v>
      </c>
      <c r="G3118" t="s">
        <v>893</v>
      </c>
      <c r="H3118">
        <v>0.36511399999999999</v>
      </c>
      <c r="I3118">
        <v>-3.9717200000000001E-2</v>
      </c>
      <c r="J3118">
        <v>7.2821300000000004E-3</v>
      </c>
      <c r="K3118" s="6">
        <v>3.2000000000000002E-8</v>
      </c>
      <c r="L3118">
        <v>37359</v>
      </c>
    </row>
    <row r="3119" spans="1:12" x14ac:dyDescent="0.2">
      <c r="A3119" t="s">
        <v>870</v>
      </c>
      <c r="B3119" t="str">
        <f>VLOOKUP(Table2[[#This Row],[Metabolite ID]],Table18[],2,FALSE)</f>
        <v>Cholesteryl esters in very small VLDL</v>
      </c>
      <c r="C3119">
        <v>8</v>
      </c>
      <c r="D3119">
        <v>19824667</v>
      </c>
      <c r="E3119" t="s">
        <v>1095</v>
      </c>
      <c r="F3119" t="s">
        <v>894</v>
      </c>
      <c r="G3119" t="s">
        <v>895</v>
      </c>
      <c r="H3119">
        <v>0.70707500000000001</v>
      </c>
      <c r="I3119">
        <v>4.2318300000000003E-2</v>
      </c>
      <c r="J3119">
        <v>7.6500700000000001E-3</v>
      </c>
      <c r="K3119" s="6">
        <v>3.2000000000000002E-8</v>
      </c>
      <c r="L3119">
        <v>37359</v>
      </c>
    </row>
    <row r="3120" spans="1:12" x14ac:dyDescent="0.2">
      <c r="A3120" t="s">
        <v>878</v>
      </c>
      <c r="B3120" t="str">
        <f>VLOOKUP(Table2[[#This Row],[Metabolite ID]],Table18[],2,FALSE)</f>
        <v>Free cholesterol in chylomicrons and extremely large VLDL</v>
      </c>
      <c r="C3120">
        <v>6</v>
      </c>
      <c r="D3120">
        <v>161560461</v>
      </c>
      <c r="E3120" t="s">
        <v>4086</v>
      </c>
      <c r="F3120" t="s">
        <v>893</v>
      </c>
      <c r="G3120" t="s">
        <v>892</v>
      </c>
      <c r="H3120">
        <v>0.98738800000000004</v>
      </c>
      <c r="I3120">
        <v>0.17608499999999999</v>
      </c>
      <c r="J3120">
        <v>3.17174E-2</v>
      </c>
      <c r="K3120" s="6">
        <v>3.2000000000000002E-8</v>
      </c>
      <c r="L3120">
        <v>37359</v>
      </c>
    </row>
    <row r="3121" spans="1:12" x14ac:dyDescent="0.2">
      <c r="A3121" t="s">
        <v>878</v>
      </c>
      <c r="B3121" t="str">
        <f>VLOOKUP(Table2[[#This Row],[Metabolite ID]],Table18[],2,FALSE)</f>
        <v>Free cholesterol in chylomicrons and extremely large VLDL</v>
      </c>
      <c r="C3121">
        <v>10</v>
      </c>
      <c r="D3121">
        <v>94839724</v>
      </c>
      <c r="E3121" t="s">
        <v>1079</v>
      </c>
      <c r="F3121" t="s">
        <v>893</v>
      </c>
      <c r="G3121" t="s">
        <v>895</v>
      </c>
      <c r="H3121">
        <v>0.54889200000000005</v>
      </c>
      <c r="I3121">
        <v>3.7844099999999999E-2</v>
      </c>
      <c r="J3121">
        <v>7.05216E-3</v>
      </c>
      <c r="K3121" s="6">
        <v>3.2000000000000002E-8</v>
      </c>
      <c r="L3121">
        <v>37359</v>
      </c>
    </row>
    <row r="3122" spans="1:12" x14ac:dyDescent="0.2">
      <c r="A3122" t="s">
        <v>759</v>
      </c>
      <c r="B3122" t="str">
        <f>VLOOKUP(Table2[[#This Row],[Metabolite ID]],Table18[],2,FALSE)</f>
        <v>Triglycerides in HDL</v>
      </c>
      <c r="C3122">
        <v>11</v>
      </c>
      <c r="D3122">
        <v>117175658</v>
      </c>
      <c r="E3122" t="s">
        <v>1047</v>
      </c>
      <c r="F3122" t="s">
        <v>893</v>
      </c>
      <c r="G3122" t="s">
        <v>892</v>
      </c>
      <c r="H3122">
        <v>0.97366900000000001</v>
      </c>
      <c r="I3122">
        <v>-0.11522399999999999</v>
      </c>
      <c r="J3122">
        <v>2.2192699999999999E-2</v>
      </c>
      <c r="K3122" s="6">
        <v>3.2999999999999998E-8</v>
      </c>
      <c r="L3122">
        <v>37359</v>
      </c>
    </row>
    <row r="3123" spans="1:12" x14ac:dyDescent="0.2">
      <c r="A3123" t="s">
        <v>767</v>
      </c>
      <c r="B3123" t="str">
        <f>VLOOKUP(Table2[[#This Row],[Metabolite ID]],Table18[],2,FALSE)</f>
        <v>Triglycerides in IDL</v>
      </c>
      <c r="C3123">
        <v>2</v>
      </c>
      <c r="D3123">
        <v>165545373</v>
      </c>
      <c r="E3123" t="s">
        <v>4175</v>
      </c>
      <c r="F3123" t="s">
        <v>894</v>
      </c>
      <c r="G3123" t="s">
        <v>4176</v>
      </c>
      <c r="H3123">
        <v>0.598804</v>
      </c>
      <c r="I3123">
        <v>3.9401899999999997E-2</v>
      </c>
      <c r="J3123">
        <v>7.1442700000000003E-3</v>
      </c>
      <c r="K3123" s="6">
        <v>3.2999999999999998E-8</v>
      </c>
      <c r="L3123">
        <v>37359</v>
      </c>
    </row>
    <row r="3124" spans="1:12" x14ac:dyDescent="0.2">
      <c r="A3124" t="s">
        <v>767</v>
      </c>
      <c r="B3124" t="str">
        <f>VLOOKUP(Table2[[#This Row],[Metabolite ID]],Table18[],2,FALSE)</f>
        <v>Triglycerides in IDL</v>
      </c>
      <c r="C3124">
        <v>16</v>
      </c>
      <c r="D3124">
        <v>72052348</v>
      </c>
      <c r="E3124" t="s">
        <v>4003</v>
      </c>
      <c r="F3124" t="s">
        <v>892</v>
      </c>
      <c r="G3124" t="s">
        <v>893</v>
      </c>
      <c r="H3124">
        <v>0.77039400000000002</v>
      </c>
      <c r="I3124">
        <v>-4.4651799999999998E-2</v>
      </c>
      <c r="J3124">
        <v>8.5410599999999996E-3</v>
      </c>
      <c r="K3124" s="6">
        <v>3.2999999999999998E-8</v>
      </c>
      <c r="L3124">
        <v>37359</v>
      </c>
    </row>
    <row r="3125" spans="1:12" x14ac:dyDescent="0.2">
      <c r="A3125" t="s">
        <v>774</v>
      </c>
      <c r="B3125" t="str">
        <f>VLOOKUP(Table2[[#This Row],[Metabolite ID]],Table18[],2,FALSE)</f>
        <v>Cholesterol in large HDL</v>
      </c>
      <c r="C3125">
        <v>11</v>
      </c>
      <c r="D3125">
        <v>126250680</v>
      </c>
      <c r="E3125" t="s">
        <v>4166</v>
      </c>
      <c r="F3125" t="s">
        <v>893</v>
      </c>
      <c r="G3125" t="s">
        <v>892</v>
      </c>
      <c r="H3125">
        <v>0.92766800000000005</v>
      </c>
      <c r="I3125">
        <v>7.3672199999999993E-2</v>
      </c>
      <c r="J3125">
        <v>1.3614299999999999E-2</v>
      </c>
      <c r="K3125" s="6">
        <v>3.2999999999999998E-8</v>
      </c>
      <c r="L3125">
        <v>37359</v>
      </c>
    </row>
    <row r="3126" spans="1:12" x14ac:dyDescent="0.2">
      <c r="A3126" t="s">
        <v>792</v>
      </c>
      <c r="B3126" t="str">
        <f>VLOOKUP(Table2[[#This Row],[Metabolite ID]],Table18[],2,FALSE)</f>
        <v>Concentration of large VLDL particles</v>
      </c>
      <c r="C3126">
        <v>2</v>
      </c>
      <c r="D3126">
        <v>28244926</v>
      </c>
      <c r="E3126" t="s">
        <v>1025</v>
      </c>
      <c r="F3126" t="s">
        <v>893</v>
      </c>
      <c r="G3126" t="s">
        <v>894</v>
      </c>
      <c r="H3126">
        <v>0.88201799999999997</v>
      </c>
      <c r="I3126">
        <v>-5.9802300000000003E-2</v>
      </c>
      <c r="J3126">
        <v>1.0870899999999999E-2</v>
      </c>
      <c r="K3126" s="6">
        <v>3.2999999999999998E-8</v>
      </c>
      <c r="L3126">
        <v>37359</v>
      </c>
    </row>
    <row r="3127" spans="1:12" x14ac:dyDescent="0.2">
      <c r="A3127" t="s">
        <v>810</v>
      </c>
      <c r="B3127" t="str">
        <f>VLOOKUP(Table2[[#This Row],[Metabolite ID]],Table18[],2,FALSE)</f>
        <v>Cholesterol in medium VLDL</v>
      </c>
      <c r="C3127">
        <v>2</v>
      </c>
      <c r="D3127">
        <v>20372409</v>
      </c>
      <c r="E3127" t="s">
        <v>1101</v>
      </c>
      <c r="F3127" t="s">
        <v>893</v>
      </c>
      <c r="G3127" t="s">
        <v>892</v>
      </c>
      <c r="H3127">
        <v>0.53368800000000005</v>
      </c>
      <c r="I3127">
        <v>3.89322E-2</v>
      </c>
      <c r="J3127">
        <v>6.9914900000000004E-3</v>
      </c>
      <c r="K3127" s="6">
        <v>3.2999999999999998E-8</v>
      </c>
      <c r="L3127">
        <v>37359</v>
      </c>
    </row>
    <row r="3128" spans="1:12" x14ac:dyDescent="0.2">
      <c r="A3128" t="s">
        <v>813</v>
      </c>
      <c r="B3128" t="str">
        <f>VLOOKUP(Table2[[#This Row],[Metabolite ID]],Table18[],2,FALSE)</f>
        <v>Total lipids in medium VLDL</v>
      </c>
      <c r="C3128">
        <v>6</v>
      </c>
      <c r="D3128">
        <v>161017363</v>
      </c>
      <c r="E3128" t="s">
        <v>1039</v>
      </c>
      <c r="F3128" t="s">
        <v>893</v>
      </c>
      <c r="G3128" t="s">
        <v>892</v>
      </c>
      <c r="H3128">
        <v>0.96577400000000002</v>
      </c>
      <c r="I3128">
        <v>0.106986</v>
      </c>
      <c r="J3128">
        <v>1.9493099999999999E-2</v>
      </c>
      <c r="K3128" s="6">
        <v>3.2999999999999998E-8</v>
      </c>
      <c r="L3128">
        <v>37359</v>
      </c>
    </row>
    <row r="3129" spans="1:12" x14ac:dyDescent="0.2">
      <c r="A3129" t="s">
        <v>856</v>
      </c>
      <c r="B3129" t="str">
        <f>VLOOKUP(Table2[[#This Row],[Metabolite ID]],Table18[],2,FALSE)</f>
        <v>Cholesteryl esters in very large HDL</v>
      </c>
      <c r="C3129">
        <v>11</v>
      </c>
      <c r="D3129">
        <v>47270255</v>
      </c>
      <c r="E3129" t="s">
        <v>1001</v>
      </c>
      <c r="F3129" t="s">
        <v>894</v>
      </c>
      <c r="G3129" t="s">
        <v>895</v>
      </c>
      <c r="H3129">
        <v>0.69767199999999996</v>
      </c>
      <c r="I3129">
        <v>-4.0640700000000002E-2</v>
      </c>
      <c r="J3129">
        <v>7.6056199999999996E-3</v>
      </c>
      <c r="K3129" s="6">
        <v>3.2999999999999998E-8</v>
      </c>
      <c r="L3129">
        <v>37359</v>
      </c>
    </row>
    <row r="3130" spans="1:12" x14ac:dyDescent="0.2">
      <c r="A3130" t="s">
        <v>774</v>
      </c>
      <c r="B3130" t="str">
        <f>VLOOKUP(Table2[[#This Row],[Metabolite ID]],Table18[],2,FALSE)</f>
        <v>Cholesterol in large HDL</v>
      </c>
      <c r="C3130">
        <v>9</v>
      </c>
      <c r="D3130">
        <v>107647019</v>
      </c>
      <c r="E3130" t="s">
        <v>3918</v>
      </c>
      <c r="F3130" t="s">
        <v>894</v>
      </c>
      <c r="G3130" t="s">
        <v>895</v>
      </c>
      <c r="H3130">
        <v>0.89019000000000004</v>
      </c>
      <c r="I3130">
        <v>-6.0178799999999998E-2</v>
      </c>
      <c r="J3130">
        <v>1.1294800000000001E-2</v>
      </c>
      <c r="K3130" s="6">
        <v>3.4E-8</v>
      </c>
      <c r="L3130">
        <v>37359</v>
      </c>
    </row>
    <row r="3131" spans="1:12" x14ac:dyDescent="0.2">
      <c r="A3131" t="s">
        <v>793</v>
      </c>
      <c r="B3131" t="str">
        <f>VLOOKUP(Table2[[#This Row],[Metabolite ID]],Table18[],2,FALSE)</f>
        <v>Phospholipids in large VLDL</v>
      </c>
      <c r="C3131">
        <v>4</v>
      </c>
      <c r="D3131">
        <v>87990334</v>
      </c>
      <c r="E3131" t="s">
        <v>4053</v>
      </c>
      <c r="F3131" t="s">
        <v>893</v>
      </c>
      <c r="G3131" t="s">
        <v>895</v>
      </c>
      <c r="H3131">
        <v>0.62310500000000002</v>
      </c>
      <c r="I3131">
        <v>4.0727899999999997E-2</v>
      </c>
      <c r="J3131">
        <v>7.2771900000000002E-3</v>
      </c>
      <c r="K3131" s="6">
        <v>3.4E-8</v>
      </c>
      <c r="L3131">
        <v>37359</v>
      </c>
    </row>
    <row r="3132" spans="1:12" x14ac:dyDescent="0.2">
      <c r="A3132" t="s">
        <v>797</v>
      </c>
      <c r="B3132" t="str">
        <f>VLOOKUP(Table2[[#This Row],[Metabolite ID]],Table18[],2,FALSE)</f>
        <v>Free cholesterol in medium HDL</v>
      </c>
      <c r="C3132">
        <v>8</v>
      </c>
      <c r="D3132">
        <v>144286717</v>
      </c>
      <c r="E3132" t="s">
        <v>4131</v>
      </c>
      <c r="F3132" t="s">
        <v>895</v>
      </c>
      <c r="G3132" t="s">
        <v>893</v>
      </c>
      <c r="H3132">
        <v>0.51032200000000005</v>
      </c>
      <c r="I3132">
        <v>4.4044600000000003E-2</v>
      </c>
      <c r="J3132">
        <v>8.0058799999999999E-3</v>
      </c>
      <c r="K3132" s="6">
        <v>3.4E-8</v>
      </c>
      <c r="L3132">
        <v>37359</v>
      </c>
    </row>
    <row r="3133" spans="1:12" x14ac:dyDescent="0.2">
      <c r="A3133" t="s">
        <v>814</v>
      </c>
      <c r="B3133" t="str">
        <f>VLOOKUP(Table2[[#This Row],[Metabolite ID]],Table18[],2,FALSE)</f>
        <v>Concentration of medium VLDL particles</v>
      </c>
      <c r="C3133">
        <v>11</v>
      </c>
      <c r="D3133">
        <v>117261026</v>
      </c>
      <c r="E3133" t="s">
        <v>1064</v>
      </c>
      <c r="F3133" t="s">
        <v>893</v>
      </c>
      <c r="G3133" t="s">
        <v>892</v>
      </c>
      <c r="H3133">
        <v>0.98570800000000003</v>
      </c>
      <c r="I3133">
        <v>-0.188696</v>
      </c>
      <c r="J3133">
        <v>3.3850600000000002E-2</v>
      </c>
      <c r="K3133" s="6">
        <v>3.4E-8</v>
      </c>
      <c r="L3133">
        <v>37359</v>
      </c>
    </row>
    <row r="3134" spans="1:12" x14ac:dyDescent="0.2">
      <c r="A3134" t="s">
        <v>815</v>
      </c>
      <c r="B3134" t="str">
        <f>VLOOKUP(Table2[[#This Row],[Metabolite ID]],Table18[],2,FALSE)</f>
        <v>Phospholipids in medium VLDL</v>
      </c>
      <c r="C3134">
        <v>1</v>
      </c>
      <c r="D3134">
        <v>109817838</v>
      </c>
      <c r="E3134" t="s">
        <v>1068</v>
      </c>
      <c r="F3134" t="s">
        <v>895</v>
      </c>
      <c r="G3134" t="s">
        <v>894</v>
      </c>
      <c r="H3134">
        <v>0.21329799999999999</v>
      </c>
      <c r="I3134">
        <v>-4.6547499999999999E-2</v>
      </c>
      <c r="J3134">
        <v>8.4992100000000001E-3</v>
      </c>
      <c r="K3134" s="6">
        <v>3.4E-8</v>
      </c>
      <c r="L3134">
        <v>37359</v>
      </c>
    </row>
    <row r="3135" spans="1:12" x14ac:dyDescent="0.2">
      <c r="A3135" t="s">
        <v>817</v>
      </c>
      <c r="B3135" t="str">
        <f>VLOOKUP(Table2[[#This Row],[Metabolite ID]],Table18[],2,FALSE)</f>
        <v>Phosphatidylcholines</v>
      </c>
      <c r="C3135">
        <v>18</v>
      </c>
      <c r="D3135">
        <v>47050544</v>
      </c>
      <c r="E3135" t="s">
        <v>4177</v>
      </c>
      <c r="F3135" t="s">
        <v>892</v>
      </c>
      <c r="G3135" t="s">
        <v>895</v>
      </c>
      <c r="H3135">
        <v>0.51853899999999997</v>
      </c>
      <c r="I3135">
        <v>-3.9180399999999997E-2</v>
      </c>
      <c r="J3135">
        <v>7.1542000000000003E-3</v>
      </c>
      <c r="K3135" s="6">
        <v>3.4E-8</v>
      </c>
      <c r="L3135">
        <v>37359</v>
      </c>
    </row>
    <row r="3136" spans="1:12" x14ac:dyDescent="0.2">
      <c r="A3136" t="s">
        <v>841</v>
      </c>
      <c r="B3136" t="str">
        <f>VLOOKUP(Table2[[#This Row],[Metabolite ID]],Table18[],2,FALSE)</f>
        <v>Free cholesterol in small VLDL</v>
      </c>
      <c r="C3136">
        <v>4</v>
      </c>
      <c r="D3136">
        <v>88155588</v>
      </c>
      <c r="E3136" t="s">
        <v>1072</v>
      </c>
      <c r="F3136" t="s">
        <v>894</v>
      </c>
      <c r="G3136" t="s">
        <v>1060</v>
      </c>
      <c r="H3136">
        <v>0.688635</v>
      </c>
      <c r="I3136">
        <v>4.5385200000000001E-2</v>
      </c>
      <c r="J3136">
        <v>8.1244100000000003E-3</v>
      </c>
      <c r="K3136" s="6">
        <v>3.4E-8</v>
      </c>
      <c r="L3136">
        <v>37359</v>
      </c>
    </row>
    <row r="3137" spans="1:12" x14ac:dyDescent="0.2">
      <c r="A3137" t="s">
        <v>843</v>
      </c>
      <c r="B3137" t="str">
        <f>VLOOKUP(Table2[[#This Row],[Metabolite ID]],Table18[],2,FALSE)</f>
        <v>Concentration of small VLDL particles</v>
      </c>
      <c r="C3137">
        <v>16</v>
      </c>
      <c r="D3137">
        <v>72140553</v>
      </c>
      <c r="E3137" t="s">
        <v>1084</v>
      </c>
      <c r="F3137" t="s">
        <v>893</v>
      </c>
      <c r="G3137" t="s">
        <v>892</v>
      </c>
      <c r="H3137">
        <v>0.81080600000000003</v>
      </c>
      <c r="I3137">
        <v>-4.7742E-2</v>
      </c>
      <c r="J3137">
        <v>8.9633000000000004E-3</v>
      </c>
      <c r="K3137" s="6">
        <v>3.4E-8</v>
      </c>
      <c r="L3137">
        <v>37359</v>
      </c>
    </row>
    <row r="3138" spans="1:12" x14ac:dyDescent="0.2">
      <c r="A3138" t="s">
        <v>845</v>
      </c>
      <c r="B3138" t="str">
        <f>VLOOKUP(Table2[[#This Row],[Metabolite ID]],Table18[],2,FALSE)</f>
        <v>Triglycerides in small VLDL</v>
      </c>
      <c r="C3138">
        <v>19</v>
      </c>
      <c r="D3138">
        <v>11269893</v>
      </c>
      <c r="E3138" t="s">
        <v>4103</v>
      </c>
      <c r="F3138" t="s">
        <v>894</v>
      </c>
      <c r="G3138" t="s">
        <v>895</v>
      </c>
      <c r="H3138">
        <v>0.590279</v>
      </c>
      <c r="I3138">
        <v>3.8972100000000003E-2</v>
      </c>
      <c r="J3138">
        <v>7.1413900000000001E-3</v>
      </c>
      <c r="K3138" s="6">
        <v>3.4E-8</v>
      </c>
      <c r="L3138">
        <v>37359</v>
      </c>
    </row>
    <row r="3139" spans="1:12" x14ac:dyDescent="0.2">
      <c r="A3139" t="s">
        <v>852</v>
      </c>
      <c r="B3139" t="str">
        <f>VLOOKUP(Table2[[#This Row],[Metabolite ID]],Table18[],2,FALSE)</f>
        <v>VLDL cholesterol</v>
      </c>
      <c r="C3139">
        <v>2</v>
      </c>
      <c r="D3139">
        <v>21194732</v>
      </c>
      <c r="E3139" t="s">
        <v>1092</v>
      </c>
      <c r="F3139" t="s">
        <v>894</v>
      </c>
      <c r="G3139" t="s">
        <v>893</v>
      </c>
      <c r="H3139">
        <v>0.45879500000000001</v>
      </c>
      <c r="I3139">
        <v>3.7945E-2</v>
      </c>
      <c r="J3139">
        <v>7.03405E-3</v>
      </c>
      <c r="K3139" s="6">
        <v>3.4E-8</v>
      </c>
      <c r="L3139">
        <v>37359</v>
      </c>
    </row>
    <row r="3140" spans="1:12" x14ac:dyDescent="0.2">
      <c r="A3140" t="s">
        <v>746</v>
      </c>
      <c r="B3140" t="str">
        <f>VLOOKUP(Table2[[#This Row],[Metabolite ID]],Table18[],2,FALSE)</f>
        <v>Apolipoprotein B</v>
      </c>
      <c r="C3140">
        <v>2</v>
      </c>
      <c r="D3140">
        <v>21502727</v>
      </c>
      <c r="E3140" t="s">
        <v>4178</v>
      </c>
      <c r="F3140" t="s">
        <v>892</v>
      </c>
      <c r="G3140" t="s">
        <v>893</v>
      </c>
      <c r="H3140">
        <v>0.55290099999999998</v>
      </c>
      <c r="I3140">
        <v>-4.08882E-2</v>
      </c>
      <c r="J3140">
        <v>7.2921699999999997E-3</v>
      </c>
      <c r="K3140" s="6">
        <v>3.5000000000000002E-8</v>
      </c>
      <c r="L3140">
        <v>37359</v>
      </c>
    </row>
    <row r="3141" spans="1:12" x14ac:dyDescent="0.2">
      <c r="A3141" t="s">
        <v>791</v>
      </c>
      <c r="B3141" t="str">
        <f>VLOOKUP(Table2[[#This Row],[Metabolite ID]],Table18[],2,FALSE)</f>
        <v>Total lipids in large VLDL</v>
      </c>
      <c r="C3141">
        <v>2</v>
      </c>
      <c r="D3141">
        <v>28244926</v>
      </c>
      <c r="E3141" t="s">
        <v>1025</v>
      </c>
      <c r="F3141" t="s">
        <v>893</v>
      </c>
      <c r="G3141" t="s">
        <v>894</v>
      </c>
      <c r="H3141">
        <v>0.88201799999999997</v>
      </c>
      <c r="I3141">
        <v>-5.9673499999999997E-2</v>
      </c>
      <c r="J3141">
        <v>1.0870899999999999E-2</v>
      </c>
      <c r="K3141" s="6">
        <v>3.5000000000000002E-8</v>
      </c>
      <c r="L3141">
        <v>37359</v>
      </c>
    </row>
    <row r="3142" spans="1:12" x14ac:dyDescent="0.2">
      <c r="A3142" t="s">
        <v>794</v>
      </c>
      <c r="B3142" t="str">
        <f>VLOOKUP(Table2[[#This Row],[Metabolite ID]],Table18[],2,FALSE)</f>
        <v>Triglycerides in large VLDL</v>
      </c>
      <c r="C3142">
        <v>11</v>
      </c>
      <c r="D3142">
        <v>117042408</v>
      </c>
      <c r="E3142" t="s">
        <v>3995</v>
      </c>
      <c r="F3142" t="s">
        <v>894</v>
      </c>
      <c r="G3142" t="s">
        <v>895</v>
      </c>
      <c r="H3142">
        <v>0.988097</v>
      </c>
      <c r="I3142">
        <v>0.17912500000000001</v>
      </c>
      <c r="J3142">
        <v>3.27707E-2</v>
      </c>
      <c r="K3142" s="6">
        <v>3.5000000000000002E-8</v>
      </c>
      <c r="L3142">
        <v>37359</v>
      </c>
    </row>
    <row r="3143" spans="1:12" x14ac:dyDescent="0.2">
      <c r="A3143" t="s">
        <v>800</v>
      </c>
      <c r="B3143" t="str">
        <f>VLOOKUP(Table2[[#This Row],[Metabolite ID]],Table18[],2,FALSE)</f>
        <v>Phospholipids in medium HDL</v>
      </c>
      <c r="C3143">
        <v>1</v>
      </c>
      <c r="D3143">
        <v>230299222</v>
      </c>
      <c r="E3143" t="s">
        <v>4179</v>
      </c>
      <c r="F3143" t="s">
        <v>895</v>
      </c>
      <c r="G3143" t="s">
        <v>894</v>
      </c>
      <c r="H3143">
        <v>0.20705699999999999</v>
      </c>
      <c r="I3143">
        <v>-4.83414E-2</v>
      </c>
      <c r="J3143">
        <v>8.7665999999999994E-3</v>
      </c>
      <c r="K3143" s="6">
        <v>3.5000000000000002E-8</v>
      </c>
      <c r="L3143">
        <v>37359</v>
      </c>
    </row>
    <row r="3144" spans="1:12" x14ac:dyDescent="0.2">
      <c r="A3144" t="s">
        <v>800</v>
      </c>
      <c r="B3144" t="str">
        <f>VLOOKUP(Table2[[#This Row],[Metabolite ID]],Table18[],2,FALSE)</f>
        <v>Phospholipids in medium HDL</v>
      </c>
      <c r="C3144">
        <v>8</v>
      </c>
      <c r="D3144">
        <v>19813529</v>
      </c>
      <c r="E3144" t="s">
        <v>994</v>
      </c>
      <c r="F3144" t="s">
        <v>892</v>
      </c>
      <c r="G3144" t="s">
        <v>893</v>
      </c>
      <c r="H3144">
        <v>0.98156299999999996</v>
      </c>
      <c r="I3144">
        <v>0.146677</v>
      </c>
      <c r="J3144">
        <v>2.6334099999999999E-2</v>
      </c>
      <c r="K3144" s="6">
        <v>3.5000000000000002E-8</v>
      </c>
      <c r="L3144">
        <v>37359</v>
      </c>
    </row>
    <row r="3145" spans="1:12" x14ac:dyDescent="0.2">
      <c r="A3145" t="s">
        <v>808</v>
      </c>
      <c r="B3145" t="str">
        <f>VLOOKUP(Table2[[#This Row],[Metabolite ID]],Table18[],2,FALSE)</f>
        <v>Triglycerides in medium LDL</v>
      </c>
      <c r="C3145">
        <v>19</v>
      </c>
      <c r="D3145">
        <v>45430280</v>
      </c>
      <c r="E3145" t="s">
        <v>1088</v>
      </c>
      <c r="F3145" t="s">
        <v>894</v>
      </c>
      <c r="G3145" t="s">
        <v>893</v>
      </c>
      <c r="H3145">
        <v>0.46463300000000002</v>
      </c>
      <c r="I3145">
        <v>-4.1553800000000002E-2</v>
      </c>
      <c r="J3145">
        <v>7.6314800000000004E-3</v>
      </c>
      <c r="K3145" s="6">
        <v>3.5000000000000002E-8</v>
      </c>
      <c r="L3145">
        <v>37359</v>
      </c>
    </row>
    <row r="3146" spans="1:12" x14ac:dyDescent="0.2">
      <c r="A3146" t="s">
        <v>822</v>
      </c>
      <c r="B3146" t="str">
        <f>VLOOKUP(Table2[[#This Row],[Metabolite ID]],Table18[],2,FALSE)</f>
        <v>Total triglycerides</v>
      </c>
      <c r="C3146">
        <v>19</v>
      </c>
      <c r="D3146">
        <v>11189272</v>
      </c>
      <c r="E3146" t="s">
        <v>1085</v>
      </c>
      <c r="F3146" t="s">
        <v>895</v>
      </c>
      <c r="G3146" t="s">
        <v>894</v>
      </c>
      <c r="H3146">
        <v>0.88306200000000001</v>
      </c>
      <c r="I3146">
        <v>5.85689E-2</v>
      </c>
      <c r="J3146">
        <v>1.09534E-2</v>
      </c>
      <c r="K3146" s="6">
        <v>3.5000000000000002E-8</v>
      </c>
      <c r="L3146">
        <v>37359</v>
      </c>
    </row>
    <row r="3147" spans="1:12" x14ac:dyDescent="0.2">
      <c r="A3147" t="s">
        <v>852</v>
      </c>
      <c r="B3147" t="str">
        <f>VLOOKUP(Table2[[#This Row],[Metabolite ID]],Table18[],2,FALSE)</f>
        <v>VLDL cholesterol</v>
      </c>
      <c r="C3147">
        <v>10</v>
      </c>
      <c r="D3147">
        <v>94839724</v>
      </c>
      <c r="E3147" t="s">
        <v>1079</v>
      </c>
      <c r="F3147" t="s">
        <v>893</v>
      </c>
      <c r="G3147" t="s">
        <v>895</v>
      </c>
      <c r="H3147">
        <v>0.54889200000000005</v>
      </c>
      <c r="I3147">
        <v>3.7733900000000001E-2</v>
      </c>
      <c r="J3147">
        <v>7.0418099999999999E-3</v>
      </c>
      <c r="K3147" s="6">
        <v>3.5000000000000002E-8</v>
      </c>
      <c r="L3147">
        <v>37359</v>
      </c>
    </row>
    <row r="3148" spans="1:12" x14ac:dyDescent="0.2">
      <c r="A3148" t="s">
        <v>864</v>
      </c>
      <c r="B3148" t="str">
        <f>VLOOKUP(Table2[[#This Row],[Metabolite ID]],Table18[],2,FALSE)</f>
        <v>Free cholesterol in very large VLDL</v>
      </c>
      <c r="C3148">
        <v>4</v>
      </c>
      <c r="D3148">
        <v>88080971</v>
      </c>
      <c r="E3148" t="s">
        <v>4163</v>
      </c>
      <c r="F3148" t="s">
        <v>895</v>
      </c>
      <c r="G3148" t="s">
        <v>894</v>
      </c>
      <c r="H3148">
        <v>0.88122599999999995</v>
      </c>
      <c r="I3148">
        <v>6.0293699999999999E-2</v>
      </c>
      <c r="J3148">
        <v>1.0935E-2</v>
      </c>
      <c r="K3148" s="6">
        <v>3.5000000000000002E-8</v>
      </c>
      <c r="L3148">
        <v>37359</v>
      </c>
    </row>
    <row r="3149" spans="1:12" x14ac:dyDescent="0.2">
      <c r="A3149" t="s">
        <v>867</v>
      </c>
      <c r="B3149" t="str">
        <f>VLOOKUP(Table2[[#This Row],[Metabolite ID]],Table18[],2,FALSE)</f>
        <v>Phospholipids in very large VLDL</v>
      </c>
      <c r="C3149">
        <v>2</v>
      </c>
      <c r="D3149">
        <v>28244926</v>
      </c>
      <c r="E3149" t="s">
        <v>1025</v>
      </c>
      <c r="F3149" t="s">
        <v>893</v>
      </c>
      <c r="G3149" t="s">
        <v>894</v>
      </c>
      <c r="H3149">
        <v>0.88202100000000005</v>
      </c>
      <c r="I3149">
        <v>-6.0134100000000003E-2</v>
      </c>
      <c r="J3149">
        <v>1.08767E-2</v>
      </c>
      <c r="K3149" s="6">
        <v>3.5000000000000002E-8</v>
      </c>
      <c r="L3149">
        <v>37359</v>
      </c>
    </row>
    <row r="3150" spans="1:12" x14ac:dyDescent="0.2">
      <c r="A3150" t="s">
        <v>867</v>
      </c>
      <c r="B3150" t="str">
        <f>VLOOKUP(Table2[[#This Row],[Metabolite ID]],Table18[],2,FALSE)</f>
        <v>Phospholipids in very large VLDL</v>
      </c>
      <c r="C3150">
        <v>19</v>
      </c>
      <c r="D3150">
        <v>19380513</v>
      </c>
      <c r="E3150" t="s">
        <v>1052</v>
      </c>
      <c r="F3150" t="s">
        <v>892</v>
      </c>
      <c r="G3150" t="s">
        <v>893</v>
      </c>
      <c r="H3150">
        <v>0.985039</v>
      </c>
      <c r="I3150">
        <v>0.178313</v>
      </c>
      <c r="J3150">
        <v>3.3194599999999998E-2</v>
      </c>
      <c r="K3150" s="6">
        <v>3.5000000000000002E-8</v>
      </c>
      <c r="L3150">
        <v>37359</v>
      </c>
    </row>
    <row r="3151" spans="1:12" x14ac:dyDescent="0.2">
      <c r="A3151" t="s">
        <v>872</v>
      </c>
      <c r="B3151" t="str">
        <f>VLOOKUP(Table2[[#This Row],[Metabolite ID]],Table18[],2,FALSE)</f>
        <v>Total lipids in very small VLDL</v>
      </c>
      <c r="C3151">
        <v>1</v>
      </c>
      <c r="D3151">
        <v>55521109</v>
      </c>
      <c r="E3151" t="s">
        <v>4044</v>
      </c>
      <c r="F3151" t="s">
        <v>893</v>
      </c>
      <c r="G3151" t="s">
        <v>892</v>
      </c>
      <c r="H3151">
        <v>0.351053</v>
      </c>
      <c r="I3151">
        <v>-4.1433200000000003E-2</v>
      </c>
      <c r="J3151">
        <v>7.3112100000000003E-3</v>
      </c>
      <c r="K3151" s="6">
        <v>3.5000000000000002E-8</v>
      </c>
      <c r="L3151">
        <v>37359</v>
      </c>
    </row>
    <row r="3152" spans="1:12" x14ac:dyDescent="0.2">
      <c r="A3152" t="s">
        <v>879</v>
      </c>
      <c r="B3152" t="str">
        <f>VLOOKUP(Table2[[#This Row],[Metabolite ID]],Table18[],2,FALSE)</f>
        <v>Total lipids in chylomicrons and extremely large VLDL</v>
      </c>
      <c r="C3152">
        <v>15</v>
      </c>
      <c r="D3152">
        <v>43360509</v>
      </c>
      <c r="E3152" t="s">
        <v>1049</v>
      </c>
      <c r="F3152" t="s">
        <v>1048</v>
      </c>
      <c r="G3152" t="s">
        <v>894</v>
      </c>
      <c r="H3152">
        <v>0.97171700000000005</v>
      </c>
      <c r="I3152">
        <v>-0.124567</v>
      </c>
      <c r="J3152">
        <v>2.2496599999999999E-2</v>
      </c>
      <c r="K3152" s="6">
        <v>3.5000000000000002E-8</v>
      </c>
      <c r="L3152">
        <v>37359</v>
      </c>
    </row>
    <row r="3153" spans="1:12" x14ac:dyDescent="0.2">
      <c r="A3153" t="s">
        <v>772</v>
      </c>
      <c r="B3153" t="str">
        <f>VLOOKUP(Table2[[#This Row],[Metabolite ID]],Table18[],2,FALSE)</f>
        <v>Triglycerides in LDL</v>
      </c>
      <c r="C3153">
        <v>6</v>
      </c>
      <c r="D3153">
        <v>160395286</v>
      </c>
      <c r="E3153" t="s">
        <v>1032</v>
      </c>
      <c r="F3153" t="s">
        <v>1031</v>
      </c>
      <c r="G3153" t="s">
        <v>892</v>
      </c>
      <c r="H3153">
        <v>0.90632900000000005</v>
      </c>
      <c r="I3153">
        <v>-6.6643099999999997E-2</v>
      </c>
      <c r="J3153">
        <v>1.2082499999999999E-2</v>
      </c>
      <c r="K3153" s="6">
        <v>3.5999999999999998E-8</v>
      </c>
      <c r="L3153">
        <v>37359</v>
      </c>
    </row>
    <row r="3154" spans="1:12" x14ac:dyDescent="0.2">
      <c r="A3154" t="s">
        <v>776</v>
      </c>
      <c r="B3154" t="str">
        <f>VLOOKUP(Table2[[#This Row],[Metabolite ID]],Table18[],2,FALSE)</f>
        <v>Free cholesterol in large HDL</v>
      </c>
      <c r="C3154">
        <v>1</v>
      </c>
      <c r="D3154">
        <v>182170792</v>
      </c>
      <c r="E3154" t="s">
        <v>4123</v>
      </c>
      <c r="F3154" t="s">
        <v>895</v>
      </c>
      <c r="G3154" t="s">
        <v>894</v>
      </c>
      <c r="H3154">
        <v>0.65847</v>
      </c>
      <c r="I3154">
        <v>3.9967900000000001E-2</v>
      </c>
      <c r="J3154">
        <v>7.3916600000000004E-3</v>
      </c>
      <c r="K3154" s="6">
        <v>3.5999999999999998E-8</v>
      </c>
      <c r="L3154">
        <v>37359</v>
      </c>
    </row>
    <row r="3155" spans="1:12" x14ac:dyDescent="0.2">
      <c r="A3155" t="s">
        <v>814</v>
      </c>
      <c r="B3155" t="str">
        <f>VLOOKUP(Table2[[#This Row],[Metabolite ID]],Table18[],2,FALSE)</f>
        <v>Concentration of medium VLDL particles</v>
      </c>
      <c r="C3155">
        <v>2</v>
      </c>
      <c r="D3155">
        <v>28246841</v>
      </c>
      <c r="E3155" t="s">
        <v>1058</v>
      </c>
      <c r="F3155" t="s">
        <v>893</v>
      </c>
      <c r="G3155" t="s">
        <v>892</v>
      </c>
      <c r="H3155">
        <v>0.88222100000000003</v>
      </c>
      <c r="I3155">
        <v>-5.94453E-2</v>
      </c>
      <c r="J3155">
        <v>1.0864E-2</v>
      </c>
      <c r="K3155" s="6">
        <v>3.5999999999999998E-8</v>
      </c>
      <c r="L3155">
        <v>37359</v>
      </c>
    </row>
    <row r="3156" spans="1:12" x14ac:dyDescent="0.2">
      <c r="A3156" t="s">
        <v>815</v>
      </c>
      <c r="B3156" t="str">
        <f>VLOOKUP(Table2[[#This Row],[Metabolite ID]],Table18[],2,FALSE)</f>
        <v>Phospholipids in medium VLDL</v>
      </c>
      <c r="C3156">
        <v>11</v>
      </c>
      <c r="D3156">
        <v>117261026</v>
      </c>
      <c r="E3156" t="s">
        <v>1064</v>
      </c>
      <c r="F3156" t="s">
        <v>893</v>
      </c>
      <c r="G3156" t="s">
        <v>892</v>
      </c>
      <c r="H3156">
        <v>0.98570800000000003</v>
      </c>
      <c r="I3156">
        <v>-0.18757299999999999</v>
      </c>
      <c r="J3156">
        <v>3.3851699999999998E-2</v>
      </c>
      <c r="K3156" s="6">
        <v>3.5999999999999998E-8</v>
      </c>
      <c r="L3156">
        <v>37359</v>
      </c>
    </row>
    <row r="3157" spans="1:12" x14ac:dyDescent="0.2">
      <c r="A3157" t="s">
        <v>853</v>
      </c>
      <c r="B3157" t="str">
        <f>VLOOKUP(Table2[[#This Row],[Metabolite ID]],Table18[],2,FALSE)</f>
        <v>Average diameter for VLDL particles</v>
      </c>
      <c r="C3157">
        <v>6</v>
      </c>
      <c r="D3157">
        <v>161006077</v>
      </c>
      <c r="E3157" t="s">
        <v>4093</v>
      </c>
      <c r="F3157" t="s">
        <v>894</v>
      </c>
      <c r="G3157" t="s">
        <v>895</v>
      </c>
      <c r="H3157">
        <v>0.96188300000000004</v>
      </c>
      <c r="I3157">
        <v>-0.10270700000000001</v>
      </c>
      <c r="J3157">
        <v>1.8262799999999999E-2</v>
      </c>
      <c r="K3157" s="6">
        <v>3.5999999999999998E-8</v>
      </c>
      <c r="L3157">
        <v>37359</v>
      </c>
    </row>
    <row r="3158" spans="1:12" x14ac:dyDescent="0.2">
      <c r="A3158" t="s">
        <v>880</v>
      </c>
      <c r="B3158" t="str">
        <f>VLOOKUP(Table2[[#This Row],[Metabolite ID]],Table18[],2,FALSE)</f>
        <v>Concentration of chylomicrons and extremely large VLDL particles</v>
      </c>
      <c r="C3158">
        <v>15</v>
      </c>
      <c r="D3158">
        <v>43360509</v>
      </c>
      <c r="E3158" t="s">
        <v>1049</v>
      </c>
      <c r="F3158" t="s">
        <v>1048</v>
      </c>
      <c r="G3158" t="s">
        <v>894</v>
      </c>
      <c r="H3158">
        <v>0.97171700000000005</v>
      </c>
      <c r="I3158">
        <v>-0.124422</v>
      </c>
      <c r="J3158">
        <v>2.2496800000000001E-2</v>
      </c>
      <c r="K3158" s="6">
        <v>3.5999999999999998E-8</v>
      </c>
      <c r="L3158">
        <v>37359</v>
      </c>
    </row>
    <row r="3159" spans="1:12" x14ac:dyDescent="0.2">
      <c r="A3159" t="s">
        <v>881</v>
      </c>
      <c r="B3159" t="str">
        <f>VLOOKUP(Table2[[#This Row],[Metabolite ID]],Table18[],2,FALSE)</f>
        <v>Phospholipids in chylomicrons and extremely large VLDL</v>
      </c>
      <c r="C3159">
        <v>10</v>
      </c>
      <c r="D3159">
        <v>94839724</v>
      </c>
      <c r="E3159" t="s">
        <v>1079</v>
      </c>
      <c r="F3159" t="s">
        <v>893</v>
      </c>
      <c r="G3159" t="s">
        <v>895</v>
      </c>
      <c r="H3159">
        <v>0.54889200000000005</v>
      </c>
      <c r="I3159">
        <v>3.7659499999999999E-2</v>
      </c>
      <c r="J3159">
        <v>7.0509600000000002E-3</v>
      </c>
      <c r="K3159" s="6">
        <v>3.5999999999999998E-8</v>
      </c>
      <c r="L3159">
        <v>37359</v>
      </c>
    </row>
    <row r="3160" spans="1:12" x14ac:dyDescent="0.2">
      <c r="A3160" t="s">
        <v>809</v>
      </c>
      <c r="B3160" t="str">
        <f>VLOOKUP(Table2[[#This Row],[Metabolite ID]],Table18[],2,FALSE)</f>
        <v>Monounsaturated fatty acids</v>
      </c>
      <c r="C3160">
        <v>4</v>
      </c>
      <c r="D3160">
        <v>87990334</v>
      </c>
      <c r="E3160" t="s">
        <v>4053</v>
      </c>
      <c r="F3160" t="s">
        <v>893</v>
      </c>
      <c r="G3160" t="s">
        <v>895</v>
      </c>
      <c r="H3160">
        <v>0.62316800000000006</v>
      </c>
      <c r="I3160">
        <v>4.03781E-2</v>
      </c>
      <c r="J3160">
        <v>7.3180600000000004E-3</v>
      </c>
      <c r="K3160" s="6">
        <v>3.7E-8</v>
      </c>
      <c r="L3160">
        <v>37359</v>
      </c>
    </row>
    <row r="3161" spans="1:12" x14ac:dyDescent="0.2">
      <c r="A3161" t="s">
        <v>817</v>
      </c>
      <c r="B3161" t="str">
        <f>VLOOKUP(Table2[[#This Row],[Metabolite ID]],Table18[],2,FALSE)</f>
        <v>Phosphatidylcholines</v>
      </c>
      <c r="C3161">
        <v>15</v>
      </c>
      <c r="D3161">
        <v>58949991</v>
      </c>
      <c r="E3161" t="s">
        <v>4151</v>
      </c>
      <c r="F3161" t="s">
        <v>893</v>
      </c>
      <c r="G3161" t="s">
        <v>892</v>
      </c>
      <c r="H3161">
        <v>0.94433100000000003</v>
      </c>
      <c r="I3161">
        <v>8.5059099999999999E-2</v>
      </c>
      <c r="J3161">
        <v>1.5817100000000001E-2</v>
      </c>
      <c r="K3161" s="6">
        <v>3.7E-8</v>
      </c>
      <c r="L3161">
        <v>37359</v>
      </c>
    </row>
    <row r="3162" spans="1:12" x14ac:dyDescent="0.2">
      <c r="A3162" t="s">
        <v>827</v>
      </c>
      <c r="B3162" t="str">
        <f>VLOOKUP(Table2[[#This Row],[Metabolite ID]],Table18[],2,FALSE)</f>
        <v>Total lipids in small HDL</v>
      </c>
      <c r="C3162">
        <v>15</v>
      </c>
      <c r="D3162">
        <v>58723939</v>
      </c>
      <c r="E3162" t="s">
        <v>975</v>
      </c>
      <c r="F3162" t="s">
        <v>893</v>
      </c>
      <c r="G3162" t="s">
        <v>892</v>
      </c>
      <c r="H3162">
        <v>0.784721</v>
      </c>
      <c r="I3162">
        <v>4.7187E-2</v>
      </c>
      <c r="J3162">
        <v>8.5644599999999994E-3</v>
      </c>
      <c r="K3162" s="6">
        <v>3.7E-8</v>
      </c>
      <c r="L3162">
        <v>37359</v>
      </c>
    </row>
    <row r="3163" spans="1:12" x14ac:dyDescent="0.2">
      <c r="A3163" t="s">
        <v>750</v>
      </c>
      <c r="B3163" t="str">
        <f>VLOOKUP(Table2[[#This Row],[Metabolite ID]],Table18[],2,FALSE)</f>
        <v>Omega-3 fatty acids</v>
      </c>
      <c r="C3163">
        <v>19</v>
      </c>
      <c r="D3163">
        <v>11273556</v>
      </c>
      <c r="E3163" t="s">
        <v>1086</v>
      </c>
      <c r="F3163" t="s">
        <v>892</v>
      </c>
      <c r="G3163" t="s">
        <v>894</v>
      </c>
      <c r="H3163">
        <v>0.67019200000000001</v>
      </c>
      <c r="I3163">
        <v>-4.00405E-2</v>
      </c>
      <c r="J3163">
        <v>7.5053100000000003E-3</v>
      </c>
      <c r="K3163" s="6">
        <v>3.8000000000000003E-8</v>
      </c>
      <c r="L3163">
        <v>37359</v>
      </c>
    </row>
    <row r="3164" spans="1:12" x14ac:dyDescent="0.2">
      <c r="A3164" t="s">
        <v>795</v>
      </c>
      <c r="B3164" t="str">
        <f>VLOOKUP(Table2[[#This Row],[Metabolite ID]],Table18[],2,FALSE)</f>
        <v>Cholesterol in medium HDL</v>
      </c>
      <c r="C3164">
        <v>1</v>
      </c>
      <c r="D3164">
        <v>26987646</v>
      </c>
      <c r="E3164" t="s">
        <v>4153</v>
      </c>
      <c r="F3164" t="s">
        <v>892</v>
      </c>
      <c r="G3164" t="s">
        <v>893</v>
      </c>
      <c r="H3164">
        <v>0.97311800000000004</v>
      </c>
      <c r="I3164">
        <v>0.123033</v>
      </c>
      <c r="J3164">
        <v>2.2626199999999999E-2</v>
      </c>
      <c r="K3164" s="6">
        <v>3.8000000000000003E-8</v>
      </c>
      <c r="L3164">
        <v>37359</v>
      </c>
    </row>
    <row r="3165" spans="1:12" x14ac:dyDescent="0.2">
      <c r="A3165" t="s">
        <v>796</v>
      </c>
      <c r="B3165" t="str">
        <f>VLOOKUP(Table2[[#This Row],[Metabolite ID]],Table18[],2,FALSE)</f>
        <v>Cholesteryl esters in medium HDL</v>
      </c>
      <c r="C3165">
        <v>17</v>
      </c>
      <c r="D3165">
        <v>41926126</v>
      </c>
      <c r="E3165" t="s">
        <v>1012</v>
      </c>
      <c r="F3165" t="s">
        <v>894</v>
      </c>
      <c r="G3165" t="s">
        <v>895</v>
      </c>
      <c r="H3165">
        <v>0.96820300000000004</v>
      </c>
      <c r="I3165">
        <v>0.10875700000000001</v>
      </c>
      <c r="J3165">
        <v>2.02536E-2</v>
      </c>
      <c r="K3165" s="6">
        <v>3.8000000000000003E-8</v>
      </c>
      <c r="L3165">
        <v>37359</v>
      </c>
    </row>
    <row r="3166" spans="1:12" x14ac:dyDescent="0.2">
      <c r="A3166" t="s">
        <v>810</v>
      </c>
      <c r="B3166" t="str">
        <f>VLOOKUP(Table2[[#This Row],[Metabolite ID]],Table18[],2,FALSE)</f>
        <v>Cholesterol in medium VLDL</v>
      </c>
      <c r="C3166">
        <v>11</v>
      </c>
      <c r="D3166">
        <v>117261026</v>
      </c>
      <c r="E3166" t="s">
        <v>1064</v>
      </c>
      <c r="F3166" t="s">
        <v>893</v>
      </c>
      <c r="G3166" t="s">
        <v>892</v>
      </c>
      <c r="H3166">
        <v>0.98570800000000003</v>
      </c>
      <c r="I3166">
        <v>-0.18750500000000001</v>
      </c>
      <c r="J3166">
        <v>3.38597E-2</v>
      </c>
      <c r="K3166" s="6">
        <v>3.8000000000000003E-8</v>
      </c>
      <c r="L3166">
        <v>37359</v>
      </c>
    </row>
    <row r="3167" spans="1:12" x14ac:dyDescent="0.2">
      <c r="A3167" t="s">
        <v>816</v>
      </c>
      <c r="B3167" t="str">
        <f>VLOOKUP(Table2[[#This Row],[Metabolite ID]],Table18[],2,FALSE)</f>
        <v>Triglycerides in medium VLDL</v>
      </c>
      <c r="C3167">
        <v>8</v>
      </c>
      <c r="D3167">
        <v>8114543</v>
      </c>
      <c r="E3167" t="s">
        <v>4180</v>
      </c>
      <c r="F3167" t="s">
        <v>892</v>
      </c>
      <c r="G3167" t="s">
        <v>893</v>
      </c>
      <c r="H3167">
        <v>0.51155399999999995</v>
      </c>
      <c r="I3167">
        <v>4.0662799999999999E-2</v>
      </c>
      <c r="J3167">
        <v>7.2466400000000004E-3</v>
      </c>
      <c r="K3167" s="6">
        <v>3.8000000000000003E-8</v>
      </c>
      <c r="L3167">
        <v>37359</v>
      </c>
    </row>
    <row r="3168" spans="1:12" x14ac:dyDescent="0.2">
      <c r="A3168" t="s">
        <v>841</v>
      </c>
      <c r="B3168" t="str">
        <f>VLOOKUP(Table2[[#This Row],[Metabolite ID]],Table18[],2,FALSE)</f>
        <v>Free cholesterol in small VLDL</v>
      </c>
      <c r="C3168">
        <v>19</v>
      </c>
      <c r="D3168">
        <v>19380513</v>
      </c>
      <c r="E3168" t="s">
        <v>1052</v>
      </c>
      <c r="F3168" t="s">
        <v>892</v>
      </c>
      <c r="G3168" t="s">
        <v>893</v>
      </c>
      <c r="H3168">
        <v>0.985039</v>
      </c>
      <c r="I3168">
        <v>0.17582900000000001</v>
      </c>
      <c r="J3168">
        <v>3.3120999999999998E-2</v>
      </c>
      <c r="K3168" s="6">
        <v>3.8000000000000003E-8</v>
      </c>
      <c r="L3168">
        <v>37359</v>
      </c>
    </row>
    <row r="3169" spans="1:12" x14ac:dyDescent="0.2">
      <c r="A3169" t="s">
        <v>858</v>
      </c>
      <c r="B3169" t="str">
        <f>VLOOKUP(Table2[[#This Row],[Metabolite ID]],Table18[],2,FALSE)</f>
        <v>Total lipids in very large HDL</v>
      </c>
      <c r="C3169">
        <v>16</v>
      </c>
      <c r="D3169">
        <v>67682234</v>
      </c>
      <c r="E3169" t="s">
        <v>1010</v>
      </c>
      <c r="F3169" t="s">
        <v>893</v>
      </c>
      <c r="G3169" t="s">
        <v>892</v>
      </c>
      <c r="H3169">
        <v>0.90501399999999999</v>
      </c>
      <c r="I3169">
        <v>-6.4975199999999997E-2</v>
      </c>
      <c r="J3169">
        <v>1.2001299999999999E-2</v>
      </c>
      <c r="K3169" s="6">
        <v>3.8000000000000003E-8</v>
      </c>
      <c r="L3169">
        <v>37359</v>
      </c>
    </row>
    <row r="3170" spans="1:12" x14ac:dyDescent="0.2">
      <c r="A3170" t="s">
        <v>862</v>
      </c>
      <c r="B3170" t="str">
        <f>VLOOKUP(Table2[[#This Row],[Metabolite ID]],Table18[],2,FALSE)</f>
        <v>Cholesterol in very large VLDL</v>
      </c>
      <c r="C3170">
        <v>2</v>
      </c>
      <c r="D3170">
        <v>227095876</v>
      </c>
      <c r="E3170" t="s">
        <v>4109</v>
      </c>
      <c r="F3170" t="s">
        <v>893</v>
      </c>
      <c r="G3170" t="s">
        <v>895</v>
      </c>
      <c r="H3170">
        <v>0.35173199999999999</v>
      </c>
      <c r="I3170">
        <v>-3.9961900000000002E-2</v>
      </c>
      <c r="J3170">
        <v>7.2771399999999997E-3</v>
      </c>
      <c r="K3170" s="6">
        <v>3.8000000000000003E-8</v>
      </c>
      <c r="L3170">
        <v>37359</v>
      </c>
    </row>
    <row r="3171" spans="1:12" x14ac:dyDescent="0.2">
      <c r="A3171" t="s">
        <v>877</v>
      </c>
      <c r="B3171" t="str">
        <f>VLOOKUP(Table2[[#This Row],[Metabolite ID]],Table18[],2,FALSE)</f>
        <v>Cholesteryl esters in chylomicrons and extremely large VLDL</v>
      </c>
      <c r="C3171">
        <v>19</v>
      </c>
      <c r="D3171">
        <v>19396616</v>
      </c>
      <c r="E3171" t="s">
        <v>4023</v>
      </c>
      <c r="F3171" t="s">
        <v>894</v>
      </c>
      <c r="G3171" t="s">
        <v>895</v>
      </c>
      <c r="H3171">
        <v>0.984823</v>
      </c>
      <c r="I3171">
        <v>0.17092199999999999</v>
      </c>
      <c r="J3171">
        <v>3.2715500000000002E-2</v>
      </c>
      <c r="K3171" s="6">
        <v>3.8000000000000003E-8</v>
      </c>
      <c r="L3171">
        <v>37359</v>
      </c>
    </row>
    <row r="3172" spans="1:12" x14ac:dyDescent="0.2">
      <c r="A3172" t="s">
        <v>882</v>
      </c>
      <c r="B3172" t="str">
        <f>VLOOKUP(Table2[[#This Row],[Metabolite ID]],Table18[],2,FALSE)</f>
        <v>Triglycerides in chylomicrons and extremely large VLDL</v>
      </c>
      <c r="C3172">
        <v>6</v>
      </c>
      <c r="D3172">
        <v>161005269</v>
      </c>
      <c r="E3172" t="s">
        <v>4174</v>
      </c>
      <c r="F3172" t="s">
        <v>895</v>
      </c>
      <c r="G3172" t="s">
        <v>894</v>
      </c>
      <c r="H3172">
        <v>0.91056499999999996</v>
      </c>
      <c r="I3172">
        <v>-7.7402899999999997E-2</v>
      </c>
      <c r="J3172">
        <v>1.4575299999999999E-2</v>
      </c>
      <c r="K3172" s="6">
        <v>3.8000000000000003E-8</v>
      </c>
      <c r="L3172">
        <v>37359</v>
      </c>
    </row>
    <row r="3173" spans="1:12" x14ac:dyDescent="0.2">
      <c r="A3173" t="s">
        <v>745</v>
      </c>
      <c r="B3173" t="str">
        <f>VLOOKUP(Table2[[#This Row],[Metabolite ID]],Table18[],2,FALSE)</f>
        <v>Apolipoprotein A1</v>
      </c>
      <c r="C3173">
        <v>10</v>
      </c>
      <c r="D3173">
        <v>113919125</v>
      </c>
      <c r="E3173" t="s">
        <v>4088</v>
      </c>
      <c r="F3173" t="s">
        <v>893</v>
      </c>
      <c r="G3173" t="s">
        <v>895</v>
      </c>
      <c r="H3173">
        <v>0.27694800000000003</v>
      </c>
      <c r="I3173">
        <v>4.1874700000000001E-2</v>
      </c>
      <c r="J3173">
        <v>7.8224200000000001E-3</v>
      </c>
      <c r="K3173" s="6">
        <v>3.8999999999999998E-8</v>
      </c>
      <c r="L3173">
        <v>37359</v>
      </c>
    </row>
    <row r="3174" spans="1:12" x14ac:dyDescent="0.2">
      <c r="A3174" t="s">
        <v>758</v>
      </c>
      <c r="B3174" t="str">
        <f>VLOOKUP(Table2[[#This Row],[Metabolite ID]],Table18[],2,FALSE)</f>
        <v>Average diameter for HDL particles</v>
      </c>
      <c r="C3174">
        <v>8</v>
      </c>
      <c r="D3174">
        <v>19782568</v>
      </c>
      <c r="E3174" t="s">
        <v>4181</v>
      </c>
      <c r="F3174" t="s">
        <v>894</v>
      </c>
      <c r="G3174" t="s">
        <v>895</v>
      </c>
      <c r="H3174">
        <v>0.98254699999999995</v>
      </c>
      <c r="I3174">
        <v>0.14660100000000001</v>
      </c>
      <c r="J3174">
        <v>2.67552E-2</v>
      </c>
      <c r="K3174" s="6">
        <v>3.8999999999999998E-8</v>
      </c>
      <c r="L3174">
        <v>37359</v>
      </c>
    </row>
    <row r="3175" spans="1:12" x14ac:dyDescent="0.2">
      <c r="A3175" t="s">
        <v>788</v>
      </c>
      <c r="B3175" t="str">
        <f>VLOOKUP(Table2[[#This Row],[Metabolite ID]],Table18[],2,FALSE)</f>
        <v>Cholesterol in large VLDL</v>
      </c>
      <c r="C3175">
        <v>6</v>
      </c>
      <c r="D3175">
        <v>43757082</v>
      </c>
      <c r="E3175" t="s">
        <v>1030</v>
      </c>
      <c r="F3175" t="s">
        <v>895</v>
      </c>
      <c r="G3175" t="s">
        <v>892</v>
      </c>
      <c r="H3175">
        <v>0.49924600000000002</v>
      </c>
      <c r="I3175">
        <v>-3.8102200000000003E-2</v>
      </c>
      <c r="J3175">
        <v>6.9787499999999997E-3</v>
      </c>
      <c r="K3175" s="6">
        <v>3.8999999999999998E-8</v>
      </c>
      <c r="L3175">
        <v>37359</v>
      </c>
    </row>
    <row r="3176" spans="1:12" x14ac:dyDescent="0.2">
      <c r="A3176" t="s">
        <v>789</v>
      </c>
      <c r="B3176" t="str">
        <f>VLOOKUP(Table2[[#This Row],[Metabolite ID]],Table18[],2,FALSE)</f>
        <v>Cholesteryl esters in large VLDL</v>
      </c>
      <c r="C3176">
        <v>2</v>
      </c>
      <c r="D3176">
        <v>227095159</v>
      </c>
      <c r="E3176" t="s">
        <v>1027</v>
      </c>
      <c r="F3176" t="s">
        <v>895</v>
      </c>
      <c r="G3176" t="s">
        <v>894</v>
      </c>
      <c r="H3176">
        <v>0.350607</v>
      </c>
      <c r="I3176">
        <v>-4.0051000000000003E-2</v>
      </c>
      <c r="J3176">
        <v>7.2807699999999998E-3</v>
      </c>
      <c r="K3176" s="6">
        <v>3.8999999999999998E-8</v>
      </c>
      <c r="L3176">
        <v>37359</v>
      </c>
    </row>
    <row r="3177" spans="1:12" x14ac:dyDescent="0.2">
      <c r="A3177" t="s">
        <v>790</v>
      </c>
      <c r="B3177" t="str">
        <f>VLOOKUP(Table2[[#This Row],[Metabolite ID]],Table18[],2,FALSE)</f>
        <v>Free cholesterol in large VLDL</v>
      </c>
      <c r="C3177">
        <v>4</v>
      </c>
      <c r="D3177">
        <v>87990334</v>
      </c>
      <c r="E3177" t="s">
        <v>4053</v>
      </c>
      <c r="F3177" t="s">
        <v>893</v>
      </c>
      <c r="G3177" t="s">
        <v>895</v>
      </c>
      <c r="H3177">
        <v>0.62311399999999995</v>
      </c>
      <c r="I3177">
        <v>4.0358699999999997E-2</v>
      </c>
      <c r="J3177">
        <v>7.2775899999999996E-3</v>
      </c>
      <c r="K3177" s="6">
        <v>3.8999999999999998E-8</v>
      </c>
      <c r="L3177">
        <v>37359</v>
      </c>
    </row>
    <row r="3178" spans="1:12" x14ac:dyDescent="0.2">
      <c r="A3178" t="s">
        <v>798</v>
      </c>
      <c r="B3178" t="str">
        <f>VLOOKUP(Table2[[#This Row],[Metabolite ID]],Table18[],2,FALSE)</f>
        <v>Total lipids in medium HDL</v>
      </c>
      <c r="C3178">
        <v>19</v>
      </c>
      <c r="D3178">
        <v>45470914</v>
      </c>
      <c r="E3178" t="s">
        <v>4043</v>
      </c>
      <c r="F3178" t="s">
        <v>1060</v>
      </c>
      <c r="G3178" t="s">
        <v>894</v>
      </c>
      <c r="H3178">
        <v>0.68119499999999999</v>
      </c>
      <c r="I3178">
        <v>-4.1639900000000001E-2</v>
      </c>
      <c r="J3178">
        <v>7.5950599999999998E-3</v>
      </c>
      <c r="K3178" s="6">
        <v>3.8999999999999998E-8</v>
      </c>
      <c r="L3178">
        <v>37359</v>
      </c>
    </row>
    <row r="3179" spans="1:12" x14ac:dyDescent="0.2">
      <c r="A3179" t="s">
        <v>801</v>
      </c>
      <c r="B3179" t="str">
        <f>VLOOKUP(Table2[[#This Row],[Metabolite ID]],Table18[],2,FALSE)</f>
        <v>Triglycerides in medium HDL</v>
      </c>
      <c r="C3179">
        <v>6</v>
      </c>
      <c r="D3179">
        <v>161005389</v>
      </c>
      <c r="E3179" t="s">
        <v>3952</v>
      </c>
      <c r="F3179" t="s">
        <v>892</v>
      </c>
      <c r="G3179" t="s">
        <v>895</v>
      </c>
      <c r="H3179">
        <v>0.894625</v>
      </c>
      <c r="I3179">
        <v>-6.2485899999999997E-2</v>
      </c>
      <c r="J3179">
        <v>1.15394E-2</v>
      </c>
      <c r="K3179" s="6">
        <v>3.8999999999999998E-8</v>
      </c>
      <c r="L3179">
        <v>37359</v>
      </c>
    </row>
    <row r="3180" spans="1:12" x14ac:dyDescent="0.2">
      <c r="A3180" t="s">
        <v>816</v>
      </c>
      <c r="B3180" t="str">
        <f>VLOOKUP(Table2[[#This Row],[Metabolite ID]],Table18[],2,FALSE)</f>
        <v>Triglycerides in medium VLDL</v>
      </c>
      <c r="C3180">
        <v>6</v>
      </c>
      <c r="D3180">
        <v>160625299</v>
      </c>
      <c r="E3180" t="s">
        <v>1034</v>
      </c>
      <c r="F3180" t="s">
        <v>894</v>
      </c>
      <c r="G3180" t="s">
        <v>895</v>
      </c>
      <c r="H3180">
        <v>0.98946100000000003</v>
      </c>
      <c r="I3180">
        <v>0.200656</v>
      </c>
      <c r="J3180">
        <v>3.6599100000000002E-2</v>
      </c>
      <c r="K3180" s="6">
        <v>3.8999999999999998E-8</v>
      </c>
      <c r="L3180">
        <v>37359</v>
      </c>
    </row>
    <row r="3181" spans="1:12" x14ac:dyDescent="0.2">
      <c r="A3181" t="s">
        <v>848</v>
      </c>
      <c r="B3181" t="str">
        <f>VLOOKUP(Table2[[#This Row],[Metabolite ID]],Table18[],2,FALSE)</f>
        <v>Phosphoglycerides</v>
      </c>
      <c r="C3181">
        <v>18</v>
      </c>
      <c r="D3181">
        <v>47118923</v>
      </c>
      <c r="E3181" t="s">
        <v>4182</v>
      </c>
      <c r="F3181" t="s">
        <v>895</v>
      </c>
      <c r="G3181" t="s">
        <v>893</v>
      </c>
      <c r="H3181">
        <v>0.95631600000000005</v>
      </c>
      <c r="I3181">
        <v>-9.7094399999999997E-2</v>
      </c>
      <c r="J3181">
        <v>1.7603000000000001E-2</v>
      </c>
      <c r="K3181" s="6">
        <v>3.8999999999999998E-8</v>
      </c>
      <c r="L3181">
        <v>37359</v>
      </c>
    </row>
    <row r="3182" spans="1:12" x14ac:dyDescent="0.2">
      <c r="A3182" t="s">
        <v>757</v>
      </c>
      <c r="B3182" t="str">
        <f>VLOOKUP(Table2[[#This Row],[Metabolite ID]],Table18[],2,FALSE)</f>
        <v>HDL cholesterol</v>
      </c>
      <c r="C3182">
        <v>6</v>
      </c>
      <c r="D3182">
        <v>34592090</v>
      </c>
      <c r="E3182" t="s">
        <v>4183</v>
      </c>
      <c r="F3182" t="s">
        <v>892</v>
      </c>
      <c r="G3182" t="s">
        <v>893</v>
      </c>
      <c r="H3182">
        <v>0.88232600000000005</v>
      </c>
      <c r="I3182">
        <v>5.8173500000000003E-2</v>
      </c>
      <c r="J3182">
        <v>1.09639E-2</v>
      </c>
      <c r="K3182" s="6">
        <v>4.0000000000000001E-8</v>
      </c>
      <c r="L3182">
        <v>37359</v>
      </c>
    </row>
    <row r="3183" spans="1:12" x14ac:dyDescent="0.2">
      <c r="A3183" t="s">
        <v>775</v>
      </c>
      <c r="B3183" t="str">
        <f>VLOOKUP(Table2[[#This Row],[Metabolite ID]],Table18[],2,FALSE)</f>
        <v>Cholesteryl esters in large HDL</v>
      </c>
      <c r="C3183">
        <v>20</v>
      </c>
      <c r="D3183">
        <v>46344574</v>
      </c>
      <c r="E3183" t="s">
        <v>4054</v>
      </c>
      <c r="F3183" t="s">
        <v>895</v>
      </c>
      <c r="G3183" t="s">
        <v>894</v>
      </c>
      <c r="H3183">
        <v>0.61177999999999999</v>
      </c>
      <c r="I3183">
        <v>3.9248100000000001E-2</v>
      </c>
      <c r="J3183">
        <v>7.2678400000000002E-3</v>
      </c>
      <c r="K3183" s="6">
        <v>4.0000000000000001E-8</v>
      </c>
      <c r="L3183">
        <v>37359</v>
      </c>
    </row>
    <row r="3184" spans="1:12" x14ac:dyDescent="0.2">
      <c r="A3184" t="s">
        <v>776</v>
      </c>
      <c r="B3184" t="str">
        <f>VLOOKUP(Table2[[#This Row],[Metabolite ID]],Table18[],2,FALSE)</f>
        <v>Free cholesterol in large HDL</v>
      </c>
      <c r="C3184">
        <v>19</v>
      </c>
      <c r="D3184">
        <v>11269893</v>
      </c>
      <c r="E3184" t="s">
        <v>4103</v>
      </c>
      <c r="F3184" t="s">
        <v>894</v>
      </c>
      <c r="G3184" t="s">
        <v>895</v>
      </c>
      <c r="H3184">
        <v>0.590279</v>
      </c>
      <c r="I3184">
        <v>-3.7653600000000002E-2</v>
      </c>
      <c r="J3184">
        <v>7.1342999999999997E-3</v>
      </c>
      <c r="K3184" s="6">
        <v>4.0000000000000001E-8</v>
      </c>
      <c r="L3184">
        <v>37359</v>
      </c>
    </row>
    <row r="3185" spans="1:12" x14ac:dyDescent="0.2">
      <c r="A3185" t="s">
        <v>814</v>
      </c>
      <c r="B3185" t="str">
        <f>VLOOKUP(Table2[[#This Row],[Metabolite ID]],Table18[],2,FALSE)</f>
        <v>Concentration of medium VLDL particles</v>
      </c>
      <c r="C3185">
        <v>19</v>
      </c>
      <c r="D3185">
        <v>45393516</v>
      </c>
      <c r="E3185" t="s">
        <v>1066</v>
      </c>
      <c r="F3185" t="s">
        <v>894</v>
      </c>
      <c r="G3185" t="s">
        <v>895</v>
      </c>
      <c r="H3185">
        <v>0.98838800000000004</v>
      </c>
      <c r="I3185">
        <v>-0.17170199999999999</v>
      </c>
      <c r="J3185">
        <v>3.23933E-2</v>
      </c>
      <c r="K3185" s="6">
        <v>4.0000000000000001E-8</v>
      </c>
      <c r="L3185">
        <v>37359</v>
      </c>
    </row>
    <row r="3186" spans="1:12" x14ac:dyDescent="0.2">
      <c r="A3186" t="s">
        <v>844</v>
      </c>
      <c r="B3186" t="str">
        <f>VLOOKUP(Table2[[#This Row],[Metabolite ID]],Table18[],2,FALSE)</f>
        <v>Phospholipids in small VLDL</v>
      </c>
      <c r="C3186">
        <v>4</v>
      </c>
      <c r="D3186">
        <v>3452345</v>
      </c>
      <c r="E3186" t="s">
        <v>1071</v>
      </c>
      <c r="F3186" t="s">
        <v>893</v>
      </c>
      <c r="G3186" t="s">
        <v>892</v>
      </c>
      <c r="H3186">
        <v>0.65935999999999995</v>
      </c>
      <c r="I3186">
        <v>-4.1692100000000003E-2</v>
      </c>
      <c r="J3186">
        <v>7.5882600000000003E-3</v>
      </c>
      <c r="K3186" s="6">
        <v>4.0000000000000001E-8</v>
      </c>
      <c r="L3186">
        <v>37359</v>
      </c>
    </row>
    <row r="3187" spans="1:12" x14ac:dyDescent="0.2">
      <c r="A3187" t="s">
        <v>860</v>
      </c>
      <c r="B3187" t="str">
        <f>VLOOKUP(Table2[[#This Row],[Metabolite ID]],Table18[],2,FALSE)</f>
        <v>Phospholipids in very large HDL</v>
      </c>
      <c r="C3187">
        <v>20</v>
      </c>
      <c r="D3187">
        <v>46344574</v>
      </c>
      <c r="E3187" t="s">
        <v>4054</v>
      </c>
      <c r="F3187" t="s">
        <v>895</v>
      </c>
      <c r="G3187" t="s">
        <v>894</v>
      </c>
      <c r="H3187">
        <v>0.61177099999999995</v>
      </c>
      <c r="I3187">
        <v>3.9074499999999998E-2</v>
      </c>
      <c r="J3187">
        <v>7.2564999999999999E-3</v>
      </c>
      <c r="K3187" s="6">
        <v>4.0000000000000001E-8</v>
      </c>
      <c r="L3187">
        <v>37359</v>
      </c>
    </row>
    <row r="3188" spans="1:12" x14ac:dyDescent="0.2">
      <c r="A3188" t="s">
        <v>864</v>
      </c>
      <c r="B3188" t="str">
        <f>VLOOKUP(Table2[[#This Row],[Metabolite ID]],Table18[],2,FALSE)</f>
        <v>Free cholesterol in very large VLDL</v>
      </c>
      <c r="C3188">
        <v>15</v>
      </c>
      <c r="D3188">
        <v>43360509</v>
      </c>
      <c r="E3188" t="s">
        <v>1049</v>
      </c>
      <c r="F3188" t="s">
        <v>1048</v>
      </c>
      <c r="G3188" t="s">
        <v>894</v>
      </c>
      <c r="H3188">
        <v>0.97171700000000005</v>
      </c>
      <c r="I3188">
        <v>-0.124739</v>
      </c>
      <c r="J3188">
        <v>2.2492499999999999E-2</v>
      </c>
      <c r="K3188" s="6">
        <v>4.0000000000000001E-8</v>
      </c>
      <c r="L3188">
        <v>37359</v>
      </c>
    </row>
    <row r="3189" spans="1:12" x14ac:dyDescent="0.2">
      <c r="A3189" t="s">
        <v>875</v>
      </c>
      <c r="B3189" t="str">
        <f>VLOOKUP(Table2[[#This Row],[Metabolite ID]],Table18[],2,FALSE)</f>
        <v>Triglycerides in very small VLDL</v>
      </c>
      <c r="C3189">
        <v>1</v>
      </c>
      <c r="D3189">
        <v>27180088</v>
      </c>
      <c r="E3189" t="s">
        <v>4184</v>
      </c>
      <c r="F3189" t="s">
        <v>892</v>
      </c>
      <c r="G3189" t="s">
        <v>894</v>
      </c>
      <c r="H3189">
        <v>0.97414900000000004</v>
      </c>
      <c r="I3189">
        <v>-0.118491</v>
      </c>
      <c r="J3189">
        <v>2.25501E-2</v>
      </c>
      <c r="K3189" s="6">
        <v>4.0000000000000001E-8</v>
      </c>
      <c r="L3189">
        <v>37359</v>
      </c>
    </row>
    <row r="3190" spans="1:12" x14ac:dyDescent="0.2">
      <c r="A3190" t="s">
        <v>882</v>
      </c>
      <c r="B3190" t="str">
        <f>VLOOKUP(Table2[[#This Row],[Metabolite ID]],Table18[],2,FALSE)</f>
        <v>Triglycerides in chylomicrons and extremely large VLDL</v>
      </c>
      <c r="C3190">
        <v>11</v>
      </c>
      <c r="D3190">
        <v>61581764</v>
      </c>
      <c r="E3190" t="s">
        <v>1046</v>
      </c>
      <c r="F3190" t="s">
        <v>895</v>
      </c>
      <c r="G3190" t="s">
        <v>894</v>
      </c>
      <c r="H3190">
        <v>0.69042999999999999</v>
      </c>
      <c r="I3190">
        <v>-4.3258699999999997E-2</v>
      </c>
      <c r="J3190">
        <v>7.5703400000000001E-3</v>
      </c>
      <c r="K3190" s="6">
        <v>4.0000000000000001E-8</v>
      </c>
      <c r="L3190">
        <v>37359</v>
      </c>
    </row>
    <row r="3191" spans="1:12" x14ac:dyDescent="0.2">
      <c r="A3191" t="s">
        <v>774</v>
      </c>
      <c r="B3191" t="str">
        <f>VLOOKUP(Table2[[#This Row],[Metabolite ID]],Table18[],2,FALSE)</f>
        <v>Cholesterol in large HDL</v>
      </c>
      <c r="C3191">
        <v>19</v>
      </c>
      <c r="D3191">
        <v>11317744</v>
      </c>
      <c r="E3191" t="s">
        <v>1018</v>
      </c>
      <c r="F3191" t="s">
        <v>894</v>
      </c>
      <c r="G3191" t="s">
        <v>895</v>
      </c>
      <c r="H3191">
        <v>0.97568900000000003</v>
      </c>
      <c r="I3191">
        <v>0.138456</v>
      </c>
      <c r="J3191">
        <v>2.5058400000000002E-2</v>
      </c>
      <c r="K3191" s="6">
        <v>4.1000000000000003E-8</v>
      </c>
      <c r="L3191">
        <v>37359</v>
      </c>
    </row>
    <row r="3192" spans="1:12" x14ac:dyDescent="0.2">
      <c r="A3192" t="s">
        <v>798</v>
      </c>
      <c r="B3192" t="str">
        <f>VLOOKUP(Table2[[#This Row],[Metabolite ID]],Table18[],2,FALSE)</f>
        <v>Total lipids in medium HDL</v>
      </c>
      <c r="C3192">
        <v>8</v>
      </c>
      <c r="D3192">
        <v>9183102</v>
      </c>
      <c r="E3192" t="s">
        <v>4089</v>
      </c>
      <c r="F3192" t="s">
        <v>892</v>
      </c>
      <c r="G3192" t="s">
        <v>4090</v>
      </c>
      <c r="H3192">
        <v>9.2475199999999994E-2</v>
      </c>
      <c r="I3192">
        <v>-6.6039299999999995E-2</v>
      </c>
      <c r="J3192">
        <v>1.21183E-2</v>
      </c>
      <c r="K3192" s="6">
        <v>4.1000000000000003E-8</v>
      </c>
      <c r="L3192">
        <v>37359</v>
      </c>
    </row>
    <row r="3193" spans="1:12" x14ac:dyDescent="0.2">
      <c r="A3193" t="s">
        <v>810</v>
      </c>
      <c r="B3193" t="str">
        <f>VLOOKUP(Table2[[#This Row],[Metabolite ID]],Table18[],2,FALSE)</f>
        <v>Cholesterol in medium VLDL</v>
      </c>
      <c r="C3193">
        <v>4</v>
      </c>
      <c r="D3193">
        <v>87978626</v>
      </c>
      <c r="E3193" t="s">
        <v>1103</v>
      </c>
      <c r="F3193" t="s">
        <v>894</v>
      </c>
      <c r="G3193" t="s">
        <v>892</v>
      </c>
      <c r="H3193">
        <v>0.80404100000000001</v>
      </c>
      <c r="I3193">
        <v>4.9616399999999998E-2</v>
      </c>
      <c r="J3193">
        <v>8.98996E-3</v>
      </c>
      <c r="K3193" s="6">
        <v>4.1000000000000003E-8</v>
      </c>
      <c r="L3193">
        <v>37359</v>
      </c>
    </row>
    <row r="3194" spans="1:12" x14ac:dyDescent="0.2">
      <c r="A3194" t="s">
        <v>813</v>
      </c>
      <c r="B3194" t="str">
        <f>VLOOKUP(Table2[[#This Row],[Metabolite ID]],Table18[],2,FALSE)</f>
        <v>Total lipids in medium VLDL</v>
      </c>
      <c r="C3194">
        <v>2</v>
      </c>
      <c r="D3194">
        <v>28246841</v>
      </c>
      <c r="E3194" t="s">
        <v>1058</v>
      </c>
      <c r="F3194" t="s">
        <v>893</v>
      </c>
      <c r="G3194" t="s">
        <v>892</v>
      </c>
      <c r="H3194">
        <v>0.88222100000000003</v>
      </c>
      <c r="I3194">
        <v>-5.9229799999999999E-2</v>
      </c>
      <c r="J3194">
        <v>1.0863899999999999E-2</v>
      </c>
      <c r="K3194" s="6">
        <v>4.1000000000000003E-8</v>
      </c>
      <c r="L3194">
        <v>37359</v>
      </c>
    </row>
    <row r="3195" spans="1:12" x14ac:dyDescent="0.2">
      <c r="A3195" t="s">
        <v>813</v>
      </c>
      <c r="B3195" t="str">
        <f>VLOOKUP(Table2[[#This Row],[Metabolite ID]],Table18[],2,FALSE)</f>
        <v>Total lipids in medium VLDL</v>
      </c>
      <c r="C3195">
        <v>10</v>
      </c>
      <c r="D3195">
        <v>94839724</v>
      </c>
      <c r="E3195" t="s">
        <v>1079</v>
      </c>
      <c r="F3195" t="s">
        <v>893</v>
      </c>
      <c r="G3195" t="s">
        <v>895</v>
      </c>
      <c r="H3195">
        <v>0.54889200000000005</v>
      </c>
      <c r="I3195">
        <v>3.6767599999999998E-2</v>
      </c>
      <c r="J3195">
        <v>7.0424800000000003E-3</v>
      </c>
      <c r="K3195" s="6">
        <v>4.1000000000000003E-8</v>
      </c>
      <c r="L3195">
        <v>37359</v>
      </c>
    </row>
    <row r="3196" spans="1:12" x14ac:dyDescent="0.2">
      <c r="A3196" t="s">
        <v>867</v>
      </c>
      <c r="B3196" t="str">
        <f>VLOOKUP(Table2[[#This Row],[Metabolite ID]],Table18[],2,FALSE)</f>
        <v>Phospholipids in very large VLDL</v>
      </c>
      <c r="C3196">
        <v>4</v>
      </c>
      <c r="D3196">
        <v>87990334</v>
      </c>
      <c r="E3196" t="s">
        <v>4053</v>
      </c>
      <c r="F3196" t="s">
        <v>893</v>
      </c>
      <c r="G3196" t="s">
        <v>895</v>
      </c>
      <c r="H3196">
        <v>0.62311399999999995</v>
      </c>
      <c r="I3196">
        <v>4.0157900000000003E-2</v>
      </c>
      <c r="J3196">
        <v>7.2804799999999998E-3</v>
      </c>
      <c r="K3196" s="6">
        <v>4.1000000000000003E-8</v>
      </c>
      <c r="L3196">
        <v>37359</v>
      </c>
    </row>
    <row r="3197" spans="1:12" x14ac:dyDescent="0.2">
      <c r="A3197" t="s">
        <v>880</v>
      </c>
      <c r="B3197" t="str">
        <f>VLOOKUP(Table2[[#This Row],[Metabolite ID]],Table18[],2,FALSE)</f>
        <v>Concentration of chylomicrons and extremely large VLDL particles</v>
      </c>
      <c r="C3197">
        <v>6</v>
      </c>
      <c r="D3197">
        <v>161005269</v>
      </c>
      <c r="E3197" t="s">
        <v>4174</v>
      </c>
      <c r="F3197" t="s">
        <v>895</v>
      </c>
      <c r="G3197" t="s">
        <v>894</v>
      </c>
      <c r="H3197">
        <v>0.91056700000000002</v>
      </c>
      <c r="I3197">
        <v>-7.6938300000000001E-2</v>
      </c>
      <c r="J3197">
        <v>1.45705E-2</v>
      </c>
      <c r="K3197" s="6">
        <v>4.1000000000000003E-8</v>
      </c>
      <c r="L3197">
        <v>37359</v>
      </c>
    </row>
    <row r="3198" spans="1:12" x14ac:dyDescent="0.2">
      <c r="A3198" t="s">
        <v>776</v>
      </c>
      <c r="B3198" t="str">
        <f>VLOOKUP(Table2[[#This Row],[Metabolite ID]],Table18[],2,FALSE)</f>
        <v>Free cholesterol in large HDL</v>
      </c>
      <c r="C3198">
        <v>18</v>
      </c>
      <c r="D3198">
        <v>46578242</v>
      </c>
      <c r="E3198" t="s">
        <v>1013</v>
      </c>
      <c r="F3198" t="s">
        <v>894</v>
      </c>
      <c r="G3198" t="s">
        <v>892</v>
      </c>
      <c r="H3198">
        <v>0.98857300000000004</v>
      </c>
      <c r="I3198">
        <v>-0.19325200000000001</v>
      </c>
      <c r="J3198">
        <v>3.4915000000000002E-2</v>
      </c>
      <c r="K3198" s="6">
        <v>4.1999999999999999E-8</v>
      </c>
      <c r="L3198">
        <v>37359</v>
      </c>
    </row>
    <row r="3199" spans="1:12" x14ac:dyDescent="0.2">
      <c r="A3199" t="s">
        <v>793</v>
      </c>
      <c r="B3199" t="str">
        <f>VLOOKUP(Table2[[#This Row],[Metabolite ID]],Table18[],2,FALSE)</f>
        <v>Phospholipids in large VLDL</v>
      </c>
      <c r="C3199">
        <v>10</v>
      </c>
      <c r="D3199">
        <v>94839724</v>
      </c>
      <c r="E3199" t="s">
        <v>1079</v>
      </c>
      <c r="F3199" t="s">
        <v>893</v>
      </c>
      <c r="G3199" t="s">
        <v>895</v>
      </c>
      <c r="H3199">
        <v>0.54891199999999996</v>
      </c>
      <c r="I3199">
        <v>3.7056699999999998E-2</v>
      </c>
      <c r="J3199">
        <v>7.0478800000000003E-3</v>
      </c>
      <c r="K3199" s="6">
        <v>4.1999999999999999E-8</v>
      </c>
      <c r="L3199">
        <v>37359</v>
      </c>
    </row>
    <row r="3200" spans="1:12" x14ac:dyDescent="0.2">
      <c r="A3200" t="s">
        <v>798</v>
      </c>
      <c r="B3200" t="str">
        <f>VLOOKUP(Table2[[#This Row],[Metabolite ID]],Table18[],2,FALSE)</f>
        <v>Total lipids in medium HDL</v>
      </c>
      <c r="C3200">
        <v>8</v>
      </c>
      <c r="D3200">
        <v>19813529</v>
      </c>
      <c r="E3200" t="s">
        <v>994</v>
      </c>
      <c r="F3200" t="s">
        <v>892</v>
      </c>
      <c r="G3200" t="s">
        <v>893</v>
      </c>
      <c r="H3200">
        <v>0.98156299999999996</v>
      </c>
      <c r="I3200">
        <v>0.14564099999999999</v>
      </c>
      <c r="J3200">
        <v>2.6338899999999998E-2</v>
      </c>
      <c r="K3200" s="6">
        <v>4.1999999999999999E-8</v>
      </c>
      <c r="L3200">
        <v>37359</v>
      </c>
    </row>
    <row r="3201" spans="1:12" x14ac:dyDescent="0.2">
      <c r="A3201" t="s">
        <v>801</v>
      </c>
      <c r="B3201" t="str">
        <f>VLOOKUP(Table2[[#This Row],[Metabolite ID]],Table18[],2,FALSE)</f>
        <v>Triglycerides in medium HDL</v>
      </c>
      <c r="C3201">
        <v>6</v>
      </c>
      <c r="D3201">
        <v>160551093</v>
      </c>
      <c r="E3201" t="s">
        <v>1098</v>
      </c>
      <c r="F3201" t="s">
        <v>895</v>
      </c>
      <c r="G3201" t="s">
        <v>893</v>
      </c>
      <c r="H3201">
        <v>0.94136900000000001</v>
      </c>
      <c r="I3201">
        <v>8.1872799999999996E-2</v>
      </c>
      <c r="J3201">
        <v>1.52254E-2</v>
      </c>
      <c r="K3201" s="6">
        <v>4.1999999999999999E-8</v>
      </c>
      <c r="L3201">
        <v>37359</v>
      </c>
    </row>
    <row r="3202" spans="1:12" x14ac:dyDescent="0.2">
      <c r="A3202" t="s">
        <v>822</v>
      </c>
      <c r="B3202" t="str">
        <f>VLOOKUP(Table2[[#This Row],[Metabolite ID]],Table18[],2,FALSE)</f>
        <v>Total triglycerides</v>
      </c>
      <c r="C3202">
        <v>2</v>
      </c>
      <c r="D3202">
        <v>227095159</v>
      </c>
      <c r="E3202" t="s">
        <v>1027</v>
      </c>
      <c r="F3202" t="s">
        <v>895</v>
      </c>
      <c r="G3202" t="s">
        <v>894</v>
      </c>
      <c r="H3202">
        <v>0.35060799999999998</v>
      </c>
      <c r="I3202">
        <v>-3.9354699999999999E-2</v>
      </c>
      <c r="J3202">
        <v>7.2734100000000001E-3</v>
      </c>
      <c r="K3202" s="6">
        <v>4.1999999999999999E-8</v>
      </c>
      <c r="L3202">
        <v>37359</v>
      </c>
    </row>
    <row r="3203" spans="1:12" x14ac:dyDescent="0.2">
      <c r="A3203" t="s">
        <v>847</v>
      </c>
      <c r="B3203" t="str">
        <f>VLOOKUP(Table2[[#This Row],[Metabolite ID]],Table18[],2,FALSE)</f>
        <v>Total fatty acids</v>
      </c>
      <c r="C3203">
        <v>15</v>
      </c>
      <c r="D3203">
        <v>58574993</v>
      </c>
      <c r="E3203" t="s">
        <v>4185</v>
      </c>
      <c r="F3203" t="s">
        <v>892</v>
      </c>
      <c r="G3203" t="s">
        <v>893</v>
      </c>
      <c r="H3203">
        <v>0.93485799999999997</v>
      </c>
      <c r="I3203">
        <v>8.4029999999999994E-2</v>
      </c>
      <c r="J3203">
        <v>1.5128300000000001E-2</v>
      </c>
      <c r="K3203" s="6">
        <v>4.1999999999999999E-8</v>
      </c>
      <c r="L3203">
        <v>37359</v>
      </c>
    </row>
    <row r="3204" spans="1:12" x14ac:dyDescent="0.2">
      <c r="A3204" t="s">
        <v>848</v>
      </c>
      <c r="B3204" t="str">
        <f>VLOOKUP(Table2[[#This Row],[Metabolite ID]],Table18[],2,FALSE)</f>
        <v>Phosphoglycerides</v>
      </c>
      <c r="C3204">
        <v>1</v>
      </c>
      <c r="D3204">
        <v>109818306</v>
      </c>
      <c r="E3204" t="s">
        <v>3870</v>
      </c>
      <c r="F3204" t="s">
        <v>893</v>
      </c>
      <c r="G3204" t="s">
        <v>895</v>
      </c>
      <c r="H3204">
        <v>0.22046099999999999</v>
      </c>
      <c r="I3204">
        <v>-4.6556199999999999E-2</v>
      </c>
      <c r="J3204">
        <v>8.4531499999999996E-3</v>
      </c>
      <c r="K3204" s="6">
        <v>4.1999999999999999E-8</v>
      </c>
      <c r="L3204">
        <v>37359</v>
      </c>
    </row>
    <row r="3205" spans="1:12" x14ac:dyDescent="0.2">
      <c r="A3205" t="s">
        <v>858</v>
      </c>
      <c r="B3205" t="str">
        <f>VLOOKUP(Table2[[#This Row],[Metabolite ID]],Table18[],2,FALSE)</f>
        <v>Total lipids in very large HDL</v>
      </c>
      <c r="C3205">
        <v>19</v>
      </c>
      <c r="D3205">
        <v>45448465</v>
      </c>
      <c r="E3205" t="s">
        <v>1019</v>
      </c>
      <c r="F3205" t="s">
        <v>895</v>
      </c>
      <c r="G3205" t="s">
        <v>893</v>
      </c>
      <c r="H3205">
        <v>0.64955300000000005</v>
      </c>
      <c r="I3205">
        <v>-4.0172399999999997E-2</v>
      </c>
      <c r="J3205">
        <v>7.3262900000000001E-3</v>
      </c>
      <c r="K3205" s="6">
        <v>4.1999999999999999E-8</v>
      </c>
      <c r="L3205">
        <v>37359</v>
      </c>
    </row>
    <row r="3206" spans="1:12" x14ac:dyDescent="0.2">
      <c r="A3206" t="s">
        <v>859</v>
      </c>
      <c r="B3206" t="str">
        <f>VLOOKUP(Table2[[#This Row],[Metabolite ID]],Table18[],2,FALSE)</f>
        <v>Concentration of very large HDL particles</v>
      </c>
      <c r="C3206">
        <v>16</v>
      </c>
      <c r="D3206">
        <v>67682234</v>
      </c>
      <c r="E3206" t="s">
        <v>1010</v>
      </c>
      <c r="F3206" t="s">
        <v>893</v>
      </c>
      <c r="G3206" t="s">
        <v>892</v>
      </c>
      <c r="H3206">
        <v>0.90501399999999999</v>
      </c>
      <c r="I3206">
        <v>-6.4669199999999996E-2</v>
      </c>
      <c r="J3206">
        <v>1.2000500000000001E-2</v>
      </c>
      <c r="K3206" s="6">
        <v>4.1999999999999999E-8</v>
      </c>
      <c r="L3206">
        <v>37359</v>
      </c>
    </row>
    <row r="3207" spans="1:12" x14ac:dyDescent="0.2">
      <c r="A3207" t="s">
        <v>759</v>
      </c>
      <c r="B3207" t="str">
        <f>VLOOKUP(Table2[[#This Row],[Metabolite ID]],Table18[],2,FALSE)</f>
        <v>Triglycerides in HDL</v>
      </c>
      <c r="C3207">
        <v>6</v>
      </c>
      <c r="D3207">
        <v>160964135</v>
      </c>
      <c r="E3207" t="s">
        <v>1035</v>
      </c>
      <c r="F3207" t="s">
        <v>895</v>
      </c>
      <c r="G3207" t="s">
        <v>894</v>
      </c>
      <c r="H3207">
        <v>0.92884800000000001</v>
      </c>
      <c r="I3207">
        <v>-6.9665099999999994E-2</v>
      </c>
      <c r="J3207">
        <v>1.3643499999999999E-2</v>
      </c>
      <c r="K3207" s="6">
        <v>4.3000000000000001E-8</v>
      </c>
      <c r="L3207">
        <v>37359</v>
      </c>
    </row>
    <row r="3208" spans="1:12" x14ac:dyDescent="0.2">
      <c r="A3208" t="s">
        <v>779</v>
      </c>
      <c r="B3208" t="str">
        <f>VLOOKUP(Table2[[#This Row],[Metabolite ID]],Table18[],2,FALSE)</f>
        <v>Phospholipids in large HDL</v>
      </c>
      <c r="C3208">
        <v>2</v>
      </c>
      <c r="D3208">
        <v>165513091</v>
      </c>
      <c r="E3208" t="s">
        <v>989</v>
      </c>
      <c r="F3208" t="s">
        <v>895</v>
      </c>
      <c r="G3208" t="s">
        <v>894</v>
      </c>
      <c r="H3208">
        <v>0.595777</v>
      </c>
      <c r="I3208">
        <v>-3.9315500000000003E-2</v>
      </c>
      <c r="J3208">
        <v>7.10883E-3</v>
      </c>
      <c r="K3208" s="6">
        <v>4.3000000000000001E-8</v>
      </c>
      <c r="L3208">
        <v>37359</v>
      </c>
    </row>
    <row r="3209" spans="1:12" x14ac:dyDescent="0.2">
      <c r="A3209" t="s">
        <v>796</v>
      </c>
      <c r="B3209" t="str">
        <f>VLOOKUP(Table2[[#This Row],[Metabolite ID]],Table18[],2,FALSE)</f>
        <v>Cholesteryl esters in medium HDL</v>
      </c>
      <c r="C3209">
        <v>11</v>
      </c>
      <c r="D3209">
        <v>75450576</v>
      </c>
      <c r="E3209" t="s">
        <v>4049</v>
      </c>
      <c r="F3209" t="s">
        <v>895</v>
      </c>
      <c r="G3209" t="s">
        <v>894</v>
      </c>
      <c r="H3209">
        <v>0.83896199999999999</v>
      </c>
      <c r="I3209">
        <v>5.1981699999999999E-2</v>
      </c>
      <c r="J3209">
        <v>9.5011599999999998E-3</v>
      </c>
      <c r="K3209" s="6">
        <v>4.3000000000000001E-8</v>
      </c>
      <c r="L3209">
        <v>37359</v>
      </c>
    </row>
    <row r="3210" spans="1:12" x14ac:dyDescent="0.2">
      <c r="A3210" t="s">
        <v>799</v>
      </c>
      <c r="B3210" t="str">
        <f>VLOOKUP(Table2[[#This Row],[Metabolite ID]],Table18[],2,FALSE)</f>
        <v>Concentration of medium HDL particles</v>
      </c>
      <c r="C3210">
        <v>20</v>
      </c>
      <c r="D3210">
        <v>44204771</v>
      </c>
      <c r="E3210" t="s">
        <v>4186</v>
      </c>
      <c r="F3210" t="s">
        <v>894</v>
      </c>
      <c r="G3210" t="s">
        <v>895</v>
      </c>
      <c r="H3210">
        <v>0.98538000000000003</v>
      </c>
      <c r="I3210">
        <v>-0.163546</v>
      </c>
      <c r="J3210">
        <v>2.9520100000000001E-2</v>
      </c>
      <c r="K3210" s="6">
        <v>4.3000000000000001E-8</v>
      </c>
      <c r="L3210">
        <v>37359</v>
      </c>
    </row>
    <row r="3211" spans="1:12" x14ac:dyDescent="0.2">
      <c r="A3211" t="s">
        <v>801</v>
      </c>
      <c r="B3211" t="str">
        <f>VLOOKUP(Table2[[#This Row],[Metabolite ID]],Table18[],2,FALSE)</f>
        <v>Triglycerides in medium HDL</v>
      </c>
      <c r="C3211">
        <v>10</v>
      </c>
      <c r="D3211">
        <v>94839642</v>
      </c>
      <c r="E3211" t="s">
        <v>4187</v>
      </c>
      <c r="F3211" t="s">
        <v>893</v>
      </c>
      <c r="G3211" t="s">
        <v>892</v>
      </c>
      <c r="H3211">
        <v>0.54879</v>
      </c>
      <c r="I3211">
        <v>3.7554499999999998E-2</v>
      </c>
      <c r="J3211">
        <v>7.0440299999999997E-3</v>
      </c>
      <c r="K3211" s="6">
        <v>4.3000000000000001E-8</v>
      </c>
      <c r="L3211">
        <v>37359</v>
      </c>
    </row>
    <row r="3212" spans="1:12" x14ac:dyDescent="0.2">
      <c r="A3212" t="s">
        <v>812</v>
      </c>
      <c r="B3212" t="str">
        <f>VLOOKUP(Table2[[#This Row],[Metabolite ID]],Table18[],2,FALSE)</f>
        <v>Free cholesterol in medium VLDL</v>
      </c>
      <c r="C3212">
        <v>4</v>
      </c>
      <c r="D3212">
        <v>3452345</v>
      </c>
      <c r="E3212" t="s">
        <v>1071</v>
      </c>
      <c r="F3212" t="s">
        <v>893</v>
      </c>
      <c r="G3212" t="s">
        <v>892</v>
      </c>
      <c r="H3212">
        <v>0.65935999999999995</v>
      </c>
      <c r="I3212">
        <v>-4.2169400000000003E-2</v>
      </c>
      <c r="J3212">
        <v>7.5953499999999998E-3</v>
      </c>
      <c r="K3212" s="6">
        <v>4.3000000000000001E-8</v>
      </c>
      <c r="L3212">
        <v>37359</v>
      </c>
    </row>
    <row r="3213" spans="1:12" x14ac:dyDescent="0.2">
      <c r="A3213" t="s">
        <v>860</v>
      </c>
      <c r="B3213" t="str">
        <f>VLOOKUP(Table2[[#This Row],[Metabolite ID]],Table18[],2,FALSE)</f>
        <v>Phospholipids in very large HDL</v>
      </c>
      <c r="C3213">
        <v>12</v>
      </c>
      <c r="D3213">
        <v>125290856</v>
      </c>
      <c r="E3213" t="s">
        <v>4121</v>
      </c>
      <c r="F3213" t="s">
        <v>892</v>
      </c>
      <c r="G3213" t="s">
        <v>895</v>
      </c>
      <c r="H3213">
        <v>0.499581</v>
      </c>
      <c r="I3213">
        <v>3.8069199999999997E-2</v>
      </c>
      <c r="J3213">
        <v>7.0849199999999998E-3</v>
      </c>
      <c r="K3213" s="6">
        <v>4.3000000000000001E-8</v>
      </c>
      <c r="L3213">
        <v>37359</v>
      </c>
    </row>
    <row r="3214" spans="1:12" x14ac:dyDescent="0.2">
      <c r="A3214" t="s">
        <v>865</v>
      </c>
      <c r="B3214" t="str">
        <f>VLOOKUP(Table2[[#This Row],[Metabolite ID]],Table18[],2,FALSE)</f>
        <v>Total lipids in very large VLDL</v>
      </c>
      <c r="C3214">
        <v>4</v>
      </c>
      <c r="D3214">
        <v>87990334</v>
      </c>
      <c r="E3214" t="s">
        <v>4053</v>
      </c>
      <c r="F3214" t="s">
        <v>893</v>
      </c>
      <c r="G3214" t="s">
        <v>895</v>
      </c>
      <c r="H3214">
        <v>0.62311399999999995</v>
      </c>
      <c r="I3214">
        <v>4.00883E-2</v>
      </c>
      <c r="J3214">
        <v>7.2806199999999998E-3</v>
      </c>
      <c r="K3214" s="6">
        <v>4.3000000000000001E-8</v>
      </c>
      <c r="L3214">
        <v>37359</v>
      </c>
    </row>
    <row r="3215" spans="1:12" x14ac:dyDescent="0.2">
      <c r="A3215" t="s">
        <v>759</v>
      </c>
      <c r="B3215" t="str">
        <f>VLOOKUP(Table2[[#This Row],[Metabolite ID]],Table18[],2,FALSE)</f>
        <v>Triglycerides in HDL</v>
      </c>
      <c r="C3215">
        <v>16</v>
      </c>
      <c r="D3215">
        <v>56993909</v>
      </c>
      <c r="E3215" t="s">
        <v>4188</v>
      </c>
      <c r="F3215" t="s">
        <v>892</v>
      </c>
      <c r="G3215" t="s">
        <v>894</v>
      </c>
      <c r="H3215">
        <v>0.44358900000000001</v>
      </c>
      <c r="I3215">
        <v>4.0058900000000001E-2</v>
      </c>
      <c r="J3215">
        <v>7.3398999999999999E-3</v>
      </c>
      <c r="K3215" s="6">
        <v>4.3999999999999997E-8</v>
      </c>
      <c r="L3215">
        <v>37359</v>
      </c>
    </row>
    <row r="3216" spans="1:12" x14ac:dyDescent="0.2">
      <c r="A3216" t="s">
        <v>793</v>
      </c>
      <c r="B3216" t="str">
        <f>VLOOKUP(Table2[[#This Row],[Metabolite ID]],Table18[],2,FALSE)</f>
        <v>Phospholipids in large VLDL</v>
      </c>
      <c r="C3216">
        <v>11</v>
      </c>
      <c r="D3216">
        <v>117042408</v>
      </c>
      <c r="E3216" t="s">
        <v>3995</v>
      </c>
      <c r="F3216" t="s">
        <v>894</v>
      </c>
      <c r="G3216" t="s">
        <v>895</v>
      </c>
      <c r="H3216">
        <v>0.98809599999999997</v>
      </c>
      <c r="I3216">
        <v>0.17751600000000001</v>
      </c>
      <c r="J3216">
        <v>3.2772299999999997E-2</v>
      </c>
      <c r="K3216" s="6">
        <v>4.3999999999999997E-8</v>
      </c>
      <c r="L3216">
        <v>37359</v>
      </c>
    </row>
    <row r="3217" spans="1:12" x14ac:dyDescent="0.2">
      <c r="A3217" t="s">
        <v>813</v>
      </c>
      <c r="B3217" t="str">
        <f>VLOOKUP(Table2[[#This Row],[Metabolite ID]],Table18[],2,FALSE)</f>
        <v>Total lipids in medium VLDL</v>
      </c>
      <c r="C3217">
        <v>11</v>
      </c>
      <c r="D3217">
        <v>61581764</v>
      </c>
      <c r="E3217" t="s">
        <v>1046</v>
      </c>
      <c r="F3217" t="s">
        <v>895</v>
      </c>
      <c r="G3217" t="s">
        <v>894</v>
      </c>
      <c r="H3217">
        <v>0.69043200000000005</v>
      </c>
      <c r="I3217">
        <v>-4.3024399999999997E-2</v>
      </c>
      <c r="J3217">
        <v>7.5557799999999998E-3</v>
      </c>
      <c r="K3217" s="6">
        <v>4.3999999999999997E-8</v>
      </c>
      <c r="L3217">
        <v>37359</v>
      </c>
    </row>
    <row r="3218" spans="1:12" x14ac:dyDescent="0.2">
      <c r="A3218" t="s">
        <v>823</v>
      </c>
      <c r="B3218" t="str">
        <f>VLOOKUP(Table2[[#This Row],[Metabolite ID]],Table18[],2,FALSE)</f>
        <v>Saturated fatty acids</v>
      </c>
      <c r="C3218">
        <v>6</v>
      </c>
      <c r="D3218">
        <v>160390603</v>
      </c>
      <c r="E3218" t="s">
        <v>4050</v>
      </c>
      <c r="F3218" t="s">
        <v>893</v>
      </c>
      <c r="G3218" t="s">
        <v>894</v>
      </c>
      <c r="H3218">
        <v>0.90090199999999998</v>
      </c>
      <c r="I3218">
        <v>-6.5955700000000006E-2</v>
      </c>
      <c r="J3218">
        <v>1.19314E-2</v>
      </c>
      <c r="K3218" s="6">
        <v>4.3999999999999997E-8</v>
      </c>
      <c r="L3218">
        <v>37359</v>
      </c>
    </row>
    <row r="3219" spans="1:12" x14ac:dyDescent="0.2">
      <c r="A3219" t="s">
        <v>842</v>
      </c>
      <c r="B3219" t="str">
        <f>VLOOKUP(Table2[[#This Row],[Metabolite ID]],Table18[],2,FALSE)</f>
        <v>Total lipids in small VLDL</v>
      </c>
      <c r="C3219">
        <v>2</v>
      </c>
      <c r="D3219">
        <v>165508389</v>
      </c>
      <c r="E3219" t="s">
        <v>1070</v>
      </c>
      <c r="F3219" t="s">
        <v>894</v>
      </c>
      <c r="G3219" t="s">
        <v>895</v>
      </c>
      <c r="H3219">
        <v>0.59511599999999998</v>
      </c>
      <c r="I3219">
        <v>3.93055E-2</v>
      </c>
      <c r="J3219">
        <v>7.0909199999999997E-3</v>
      </c>
      <c r="K3219" s="6">
        <v>4.3999999999999997E-8</v>
      </c>
      <c r="L3219">
        <v>37359</v>
      </c>
    </row>
    <row r="3220" spans="1:12" x14ac:dyDescent="0.2">
      <c r="A3220" t="s">
        <v>864</v>
      </c>
      <c r="B3220" t="str">
        <f>VLOOKUP(Table2[[#This Row],[Metabolite ID]],Table18[],2,FALSE)</f>
        <v>Free cholesterol in very large VLDL</v>
      </c>
      <c r="C3220">
        <v>5</v>
      </c>
      <c r="D3220">
        <v>156400808</v>
      </c>
      <c r="E3220" t="s">
        <v>1105</v>
      </c>
      <c r="F3220" t="s">
        <v>892</v>
      </c>
      <c r="G3220" t="s">
        <v>893</v>
      </c>
      <c r="H3220">
        <v>0.36513000000000001</v>
      </c>
      <c r="I3220">
        <v>-3.9486500000000001E-2</v>
      </c>
      <c r="J3220">
        <v>7.2807000000000002E-3</v>
      </c>
      <c r="K3220" s="6">
        <v>4.3999999999999997E-8</v>
      </c>
      <c r="L3220">
        <v>37359</v>
      </c>
    </row>
    <row r="3221" spans="1:12" x14ac:dyDescent="0.2">
      <c r="A3221" t="s">
        <v>767</v>
      </c>
      <c r="B3221" t="str">
        <f>VLOOKUP(Table2[[#This Row],[Metabolite ID]],Table18[],2,FALSE)</f>
        <v>Triglycerides in IDL</v>
      </c>
      <c r="C3221">
        <v>19</v>
      </c>
      <c r="D3221">
        <v>45441907</v>
      </c>
      <c r="E3221" t="s">
        <v>3997</v>
      </c>
      <c r="F3221" t="s">
        <v>893</v>
      </c>
      <c r="G3221" t="s">
        <v>894</v>
      </c>
      <c r="H3221">
        <v>0.49441000000000002</v>
      </c>
      <c r="I3221">
        <v>3.6412100000000003E-2</v>
      </c>
      <c r="J3221">
        <v>7.2794399999999999E-3</v>
      </c>
      <c r="K3221" s="6">
        <v>4.4999999999999999E-8</v>
      </c>
      <c r="L3221">
        <v>37359</v>
      </c>
    </row>
    <row r="3222" spans="1:12" x14ac:dyDescent="0.2">
      <c r="A3222" t="s">
        <v>776</v>
      </c>
      <c r="B3222" t="str">
        <f>VLOOKUP(Table2[[#This Row],[Metabolite ID]],Table18[],2,FALSE)</f>
        <v>Free cholesterol in large HDL</v>
      </c>
      <c r="C3222">
        <v>12</v>
      </c>
      <c r="D3222">
        <v>124486678</v>
      </c>
      <c r="E3222" t="s">
        <v>4189</v>
      </c>
      <c r="F3222" t="s">
        <v>892</v>
      </c>
      <c r="G3222" t="s">
        <v>893</v>
      </c>
      <c r="H3222">
        <v>0.66805999999999999</v>
      </c>
      <c r="I3222">
        <v>-4.1668999999999998E-2</v>
      </c>
      <c r="J3222">
        <v>7.4403799999999999E-3</v>
      </c>
      <c r="K3222" s="6">
        <v>4.4999999999999999E-8</v>
      </c>
      <c r="L3222">
        <v>37359</v>
      </c>
    </row>
    <row r="3223" spans="1:12" x14ac:dyDescent="0.2">
      <c r="A3223" t="s">
        <v>795</v>
      </c>
      <c r="B3223" t="str">
        <f>VLOOKUP(Table2[[#This Row],[Metabolite ID]],Table18[],2,FALSE)</f>
        <v>Cholesterol in medium HDL</v>
      </c>
      <c r="C3223">
        <v>17</v>
      </c>
      <c r="D3223">
        <v>41926126</v>
      </c>
      <c r="E3223" t="s">
        <v>1012</v>
      </c>
      <c r="F3223" t="s">
        <v>894</v>
      </c>
      <c r="G3223" t="s">
        <v>895</v>
      </c>
      <c r="H3223">
        <v>0.96820399999999995</v>
      </c>
      <c r="I3223">
        <v>0.108375</v>
      </c>
      <c r="J3223">
        <v>2.0254999999999999E-2</v>
      </c>
      <c r="K3223" s="6">
        <v>4.4999999999999999E-8</v>
      </c>
      <c r="L3223">
        <v>37359</v>
      </c>
    </row>
    <row r="3224" spans="1:12" x14ac:dyDescent="0.2">
      <c r="A3224" t="s">
        <v>851</v>
      </c>
      <c r="B3224" t="str">
        <f>VLOOKUP(Table2[[#This Row],[Metabolite ID]],Table18[],2,FALSE)</f>
        <v>Valine</v>
      </c>
      <c r="C3224">
        <v>4</v>
      </c>
      <c r="D3224">
        <v>89140833</v>
      </c>
      <c r="E3224" t="s">
        <v>4190</v>
      </c>
      <c r="F3224" t="s">
        <v>892</v>
      </c>
      <c r="G3224" t="s">
        <v>894</v>
      </c>
      <c r="H3224">
        <v>0.739456</v>
      </c>
      <c r="I3224">
        <v>4.5124400000000002E-2</v>
      </c>
      <c r="J3224">
        <v>8.2600399999999997E-3</v>
      </c>
      <c r="K3224" s="6">
        <v>4.4999999999999999E-8</v>
      </c>
      <c r="L3224">
        <v>37359</v>
      </c>
    </row>
    <row r="3225" spans="1:12" x14ac:dyDescent="0.2">
      <c r="A3225" t="s">
        <v>867</v>
      </c>
      <c r="B3225" t="str">
        <f>VLOOKUP(Table2[[#This Row],[Metabolite ID]],Table18[],2,FALSE)</f>
        <v>Phospholipids in very large VLDL</v>
      </c>
      <c r="C3225">
        <v>6</v>
      </c>
      <c r="D3225">
        <v>160770220</v>
      </c>
      <c r="E3225" t="s">
        <v>4014</v>
      </c>
      <c r="F3225" t="s">
        <v>893</v>
      </c>
      <c r="G3225" t="s">
        <v>892</v>
      </c>
      <c r="H3225">
        <v>0.92614099999999999</v>
      </c>
      <c r="I3225">
        <v>-7.94097E-2</v>
      </c>
      <c r="J3225">
        <v>1.40509E-2</v>
      </c>
      <c r="K3225" s="6">
        <v>4.4999999999999999E-8</v>
      </c>
      <c r="L3225">
        <v>37359</v>
      </c>
    </row>
    <row r="3226" spans="1:12" x14ac:dyDescent="0.2">
      <c r="A3226" t="s">
        <v>868</v>
      </c>
      <c r="B3226" t="str">
        <f>VLOOKUP(Table2[[#This Row],[Metabolite ID]],Table18[],2,FALSE)</f>
        <v>Triglycerides in very large VLDL</v>
      </c>
      <c r="C3226">
        <v>2</v>
      </c>
      <c r="D3226">
        <v>28244926</v>
      </c>
      <c r="E3226" t="s">
        <v>1025</v>
      </c>
      <c r="F3226" t="s">
        <v>893</v>
      </c>
      <c r="G3226" t="s">
        <v>894</v>
      </c>
      <c r="H3226">
        <v>0.88200800000000001</v>
      </c>
      <c r="I3226">
        <v>-5.97969E-2</v>
      </c>
      <c r="J3226">
        <v>1.08805E-2</v>
      </c>
      <c r="K3226" s="6">
        <v>4.4999999999999999E-8</v>
      </c>
      <c r="L3226">
        <v>37359</v>
      </c>
    </row>
    <row r="3227" spans="1:12" x14ac:dyDescent="0.2">
      <c r="A3227" t="s">
        <v>875</v>
      </c>
      <c r="B3227" t="str">
        <f>VLOOKUP(Table2[[#This Row],[Metabolite ID]],Table18[],2,FALSE)</f>
        <v>Triglycerides in very small VLDL</v>
      </c>
      <c r="C3227">
        <v>6</v>
      </c>
      <c r="D3227">
        <v>43757082</v>
      </c>
      <c r="E3227" t="s">
        <v>1030</v>
      </c>
      <c r="F3227" t="s">
        <v>895</v>
      </c>
      <c r="G3227" t="s">
        <v>892</v>
      </c>
      <c r="H3227">
        <v>0.49925900000000001</v>
      </c>
      <c r="I3227">
        <v>-3.6962500000000002E-2</v>
      </c>
      <c r="J3227">
        <v>6.96804E-3</v>
      </c>
      <c r="K3227" s="6">
        <v>4.4999999999999999E-8</v>
      </c>
      <c r="L3227">
        <v>37359</v>
      </c>
    </row>
    <row r="3228" spans="1:12" x14ac:dyDescent="0.2">
      <c r="A3228" t="s">
        <v>879</v>
      </c>
      <c r="B3228" t="str">
        <f>VLOOKUP(Table2[[#This Row],[Metabolite ID]],Table18[],2,FALSE)</f>
        <v>Total lipids in chylomicrons and extremely large VLDL</v>
      </c>
      <c r="C3228">
        <v>6</v>
      </c>
      <c r="D3228">
        <v>161005269</v>
      </c>
      <c r="E3228" t="s">
        <v>4174</v>
      </c>
      <c r="F3228" t="s">
        <v>895</v>
      </c>
      <c r="G3228" t="s">
        <v>894</v>
      </c>
      <c r="H3228">
        <v>0.91056700000000002</v>
      </c>
      <c r="I3228">
        <v>-7.6721300000000006E-2</v>
      </c>
      <c r="J3228">
        <v>1.4570400000000001E-2</v>
      </c>
      <c r="K3228" s="6">
        <v>4.4999999999999999E-8</v>
      </c>
      <c r="L3228">
        <v>37359</v>
      </c>
    </row>
    <row r="3229" spans="1:12" x14ac:dyDescent="0.2">
      <c r="A3229" t="s">
        <v>777</v>
      </c>
      <c r="B3229" t="str">
        <f>VLOOKUP(Table2[[#This Row],[Metabolite ID]],Table18[],2,FALSE)</f>
        <v>Total lipids in large HDL</v>
      </c>
      <c r="C3229">
        <v>16</v>
      </c>
      <c r="D3229">
        <v>56684825</v>
      </c>
      <c r="E3229" t="s">
        <v>4128</v>
      </c>
      <c r="F3229" t="s">
        <v>892</v>
      </c>
      <c r="G3229" t="s">
        <v>893</v>
      </c>
      <c r="H3229">
        <v>0.79798599999999997</v>
      </c>
      <c r="I3229">
        <v>-4.7227499999999999E-2</v>
      </c>
      <c r="J3229">
        <v>8.7642599999999994E-3</v>
      </c>
      <c r="K3229" s="6">
        <v>4.6000000000000002E-8</v>
      </c>
      <c r="L3229">
        <v>37359</v>
      </c>
    </row>
    <row r="3230" spans="1:12" x14ac:dyDescent="0.2">
      <c r="A3230" t="s">
        <v>842</v>
      </c>
      <c r="B3230" t="str">
        <f>VLOOKUP(Table2[[#This Row],[Metabolite ID]],Table18[],2,FALSE)</f>
        <v>Total lipids in small VLDL</v>
      </c>
      <c r="C3230">
        <v>19</v>
      </c>
      <c r="D3230">
        <v>11231203</v>
      </c>
      <c r="E3230" t="s">
        <v>1096</v>
      </c>
      <c r="F3230" t="s">
        <v>893</v>
      </c>
      <c r="G3230" t="s">
        <v>892</v>
      </c>
      <c r="H3230">
        <v>0.98654699999999995</v>
      </c>
      <c r="I3230">
        <v>0.16275000000000001</v>
      </c>
      <c r="J3230">
        <v>3.0776299999999999E-2</v>
      </c>
      <c r="K3230" s="6">
        <v>4.6000000000000002E-8</v>
      </c>
      <c r="L3230">
        <v>37359</v>
      </c>
    </row>
    <row r="3231" spans="1:12" x14ac:dyDescent="0.2">
      <c r="A3231" t="s">
        <v>746</v>
      </c>
      <c r="B3231" t="str">
        <f>VLOOKUP(Table2[[#This Row],[Metabolite ID]],Table18[],2,FALSE)</f>
        <v>Apolipoprotein B</v>
      </c>
      <c r="C3231">
        <v>1</v>
      </c>
      <c r="D3231">
        <v>27180088</v>
      </c>
      <c r="E3231" t="s">
        <v>4184</v>
      </c>
      <c r="F3231" t="s">
        <v>892</v>
      </c>
      <c r="G3231" t="s">
        <v>894</v>
      </c>
      <c r="H3231">
        <v>0.97414800000000001</v>
      </c>
      <c r="I3231">
        <v>-0.112648</v>
      </c>
      <c r="J3231">
        <v>2.2544999999999999E-2</v>
      </c>
      <c r="K3231" s="6">
        <v>4.6999999999999997E-8</v>
      </c>
      <c r="L3231">
        <v>37359</v>
      </c>
    </row>
    <row r="3232" spans="1:12" x14ac:dyDescent="0.2">
      <c r="A3232" t="s">
        <v>865</v>
      </c>
      <c r="B3232" t="str">
        <f>VLOOKUP(Table2[[#This Row],[Metabolite ID]],Table18[],2,FALSE)</f>
        <v>Total lipids in very large VLDL</v>
      </c>
      <c r="C3232">
        <v>19</v>
      </c>
      <c r="D3232">
        <v>19380513</v>
      </c>
      <c r="E3232" t="s">
        <v>1052</v>
      </c>
      <c r="F3232" t="s">
        <v>892</v>
      </c>
      <c r="G3232" t="s">
        <v>893</v>
      </c>
      <c r="H3232">
        <v>0.985039</v>
      </c>
      <c r="I3232">
        <v>0.17538200000000001</v>
      </c>
      <c r="J3232">
        <v>3.31959E-2</v>
      </c>
      <c r="K3232" s="6">
        <v>4.6999999999999997E-8</v>
      </c>
      <c r="L3232">
        <v>37359</v>
      </c>
    </row>
    <row r="3233" spans="1:12" x14ac:dyDescent="0.2">
      <c r="A3233" t="s">
        <v>866</v>
      </c>
      <c r="B3233" t="str">
        <f>VLOOKUP(Table2[[#This Row],[Metabolite ID]],Table18[],2,FALSE)</f>
        <v>Concentration of very large VLDL particles</v>
      </c>
      <c r="C3233">
        <v>19</v>
      </c>
      <c r="D3233">
        <v>19380513</v>
      </c>
      <c r="E3233" t="s">
        <v>1052</v>
      </c>
      <c r="F3233" t="s">
        <v>892</v>
      </c>
      <c r="G3233" t="s">
        <v>893</v>
      </c>
      <c r="H3233">
        <v>0.985039</v>
      </c>
      <c r="I3233">
        <v>0.17529</v>
      </c>
      <c r="J3233">
        <v>3.31959E-2</v>
      </c>
      <c r="K3233" s="6">
        <v>4.6999999999999997E-8</v>
      </c>
      <c r="L3233">
        <v>37359</v>
      </c>
    </row>
    <row r="3234" spans="1:12" x14ac:dyDescent="0.2">
      <c r="A3234" t="s">
        <v>767</v>
      </c>
      <c r="B3234" t="str">
        <f>VLOOKUP(Table2[[#This Row],[Metabolite ID]],Table18[],2,FALSE)</f>
        <v>Triglycerides in IDL</v>
      </c>
      <c r="C3234">
        <v>15</v>
      </c>
      <c r="D3234">
        <v>58833993</v>
      </c>
      <c r="E3234" t="s">
        <v>4104</v>
      </c>
      <c r="F3234" t="s">
        <v>893</v>
      </c>
      <c r="G3234" t="s">
        <v>892</v>
      </c>
      <c r="H3234">
        <v>0.97135000000000005</v>
      </c>
      <c r="I3234">
        <v>-0.11402900000000001</v>
      </c>
      <c r="J3234">
        <v>2.1547E-2</v>
      </c>
      <c r="K3234" s="6">
        <v>4.8E-8</v>
      </c>
      <c r="L3234">
        <v>37359</v>
      </c>
    </row>
    <row r="3235" spans="1:12" x14ac:dyDescent="0.2">
      <c r="A3235" t="s">
        <v>827</v>
      </c>
      <c r="B3235" t="str">
        <f>VLOOKUP(Table2[[#This Row],[Metabolite ID]],Table18[],2,FALSE)</f>
        <v>Total lipids in small HDL</v>
      </c>
      <c r="C3235">
        <v>7</v>
      </c>
      <c r="D3235">
        <v>94955528</v>
      </c>
      <c r="E3235" t="s">
        <v>974</v>
      </c>
      <c r="F3235" t="s">
        <v>894</v>
      </c>
      <c r="G3235" t="s">
        <v>895</v>
      </c>
      <c r="H3235">
        <v>0.56919600000000004</v>
      </c>
      <c r="I3235">
        <v>3.9242800000000001E-2</v>
      </c>
      <c r="J3235">
        <v>7.1415999999999997E-3</v>
      </c>
      <c r="K3235" s="6">
        <v>4.8E-8</v>
      </c>
      <c r="L3235">
        <v>37359</v>
      </c>
    </row>
    <row r="3236" spans="1:12" x14ac:dyDescent="0.2">
      <c r="A3236" t="s">
        <v>845</v>
      </c>
      <c r="B3236" t="str">
        <f>VLOOKUP(Table2[[#This Row],[Metabolite ID]],Table18[],2,FALSE)</f>
        <v>Triglycerides in small VLDL</v>
      </c>
      <c r="C3236">
        <v>8</v>
      </c>
      <c r="D3236">
        <v>10193772</v>
      </c>
      <c r="E3236" t="s">
        <v>4191</v>
      </c>
      <c r="F3236" t="s">
        <v>894</v>
      </c>
      <c r="G3236" t="s">
        <v>893</v>
      </c>
      <c r="H3236">
        <v>0.47612599999999999</v>
      </c>
      <c r="I3236">
        <v>-3.8344200000000002E-2</v>
      </c>
      <c r="J3236">
        <v>7.0436800000000001E-3</v>
      </c>
      <c r="K3236" s="6">
        <v>4.8E-8</v>
      </c>
      <c r="L3236">
        <v>37359</v>
      </c>
    </row>
    <row r="3237" spans="1:12" x14ac:dyDescent="0.2">
      <c r="A3237" t="s">
        <v>853</v>
      </c>
      <c r="B3237" t="str">
        <f>VLOOKUP(Table2[[#This Row],[Metabolite ID]],Table18[],2,FALSE)</f>
        <v>Average diameter for VLDL particles</v>
      </c>
      <c r="C3237">
        <v>5</v>
      </c>
      <c r="D3237">
        <v>157985730</v>
      </c>
      <c r="E3237" t="s">
        <v>4192</v>
      </c>
      <c r="F3237" t="s">
        <v>894</v>
      </c>
      <c r="G3237" t="s">
        <v>893</v>
      </c>
      <c r="H3237">
        <v>0.812249</v>
      </c>
      <c r="I3237">
        <v>-4.7291699999999999E-2</v>
      </c>
      <c r="J3237">
        <v>8.9526399999999996E-3</v>
      </c>
      <c r="K3237" s="6">
        <v>4.8E-8</v>
      </c>
      <c r="L3237">
        <v>37359</v>
      </c>
    </row>
    <row r="3238" spans="1:12" x14ac:dyDescent="0.2">
      <c r="A3238" t="s">
        <v>866</v>
      </c>
      <c r="B3238" t="str">
        <f>VLOOKUP(Table2[[#This Row],[Metabolite ID]],Table18[],2,FALSE)</f>
        <v>Concentration of very large VLDL particles</v>
      </c>
      <c r="C3238">
        <v>4</v>
      </c>
      <c r="D3238">
        <v>87990334</v>
      </c>
      <c r="E3238" t="s">
        <v>4053</v>
      </c>
      <c r="F3238" t="s">
        <v>893</v>
      </c>
      <c r="G3238" t="s">
        <v>895</v>
      </c>
      <c r="H3238">
        <v>0.62311399999999995</v>
      </c>
      <c r="I3238">
        <v>3.9938800000000003E-2</v>
      </c>
      <c r="J3238">
        <v>7.28058E-3</v>
      </c>
      <c r="K3238" s="6">
        <v>4.8E-8</v>
      </c>
      <c r="L3238">
        <v>37359</v>
      </c>
    </row>
    <row r="3239" spans="1:12" x14ac:dyDescent="0.2">
      <c r="A3239" t="s">
        <v>790</v>
      </c>
      <c r="B3239" t="str">
        <f>VLOOKUP(Table2[[#This Row],[Metabolite ID]],Table18[],2,FALSE)</f>
        <v>Free cholesterol in large VLDL</v>
      </c>
      <c r="C3239">
        <v>6</v>
      </c>
      <c r="D3239">
        <v>43757082</v>
      </c>
      <c r="E3239" t="s">
        <v>1030</v>
      </c>
      <c r="F3239" t="s">
        <v>895</v>
      </c>
      <c r="G3239" t="s">
        <v>892</v>
      </c>
      <c r="H3239">
        <v>0.49925900000000001</v>
      </c>
      <c r="I3239">
        <v>-3.7293699999999999E-2</v>
      </c>
      <c r="J3239">
        <v>6.9782899999999998E-3</v>
      </c>
      <c r="K3239" s="6">
        <v>4.9000000000000002E-8</v>
      </c>
      <c r="L3239">
        <v>37359</v>
      </c>
    </row>
    <row r="3240" spans="1:12" x14ac:dyDescent="0.2">
      <c r="A3240" t="s">
        <v>790</v>
      </c>
      <c r="B3240" t="str">
        <f>VLOOKUP(Table2[[#This Row],[Metabolite ID]],Table18[],2,FALSE)</f>
        <v>Free cholesterol in large VLDL</v>
      </c>
      <c r="C3240">
        <v>6</v>
      </c>
      <c r="D3240">
        <v>160625299</v>
      </c>
      <c r="E3240" t="s">
        <v>1034</v>
      </c>
      <c r="F3240" t="s">
        <v>894</v>
      </c>
      <c r="G3240" t="s">
        <v>895</v>
      </c>
      <c r="H3240">
        <v>0.98946100000000003</v>
      </c>
      <c r="I3240">
        <v>0.20111799999999999</v>
      </c>
      <c r="J3240">
        <v>3.6625499999999998E-2</v>
      </c>
      <c r="K3240" s="6">
        <v>4.9000000000000002E-8</v>
      </c>
      <c r="L3240">
        <v>37359</v>
      </c>
    </row>
    <row r="3241" spans="1:12" x14ac:dyDescent="0.2">
      <c r="A3241" t="s">
        <v>794</v>
      </c>
      <c r="B3241" t="str">
        <f>VLOOKUP(Table2[[#This Row],[Metabolite ID]],Table18[],2,FALSE)</f>
        <v>Triglycerides in large VLDL</v>
      </c>
      <c r="C3241">
        <v>8</v>
      </c>
      <c r="D3241">
        <v>10814297</v>
      </c>
      <c r="E3241" t="s">
        <v>4193</v>
      </c>
      <c r="F3241" t="s">
        <v>893</v>
      </c>
      <c r="G3241" t="s">
        <v>895</v>
      </c>
      <c r="H3241">
        <v>0.85950300000000002</v>
      </c>
      <c r="I3241">
        <v>-5.58612E-2</v>
      </c>
      <c r="J3241">
        <v>1.0159E-2</v>
      </c>
      <c r="K3241" s="6">
        <v>4.9000000000000002E-8</v>
      </c>
      <c r="L3241">
        <v>37359</v>
      </c>
    </row>
    <row r="3242" spans="1:12" x14ac:dyDescent="0.2">
      <c r="A3242" t="s">
        <v>808</v>
      </c>
      <c r="B3242" t="str">
        <f>VLOOKUP(Table2[[#This Row],[Metabolite ID]],Table18[],2,FALSE)</f>
        <v>Triglycerides in medium LDL</v>
      </c>
      <c r="C3242">
        <v>19</v>
      </c>
      <c r="D3242">
        <v>8596372</v>
      </c>
      <c r="E3242" t="s">
        <v>4073</v>
      </c>
      <c r="F3242" t="s">
        <v>4074</v>
      </c>
      <c r="G3242" t="s">
        <v>892</v>
      </c>
      <c r="H3242">
        <v>0.981653</v>
      </c>
      <c r="I3242">
        <v>0.153582</v>
      </c>
      <c r="J3242">
        <v>2.9038700000000001E-2</v>
      </c>
      <c r="K3242" s="6">
        <v>4.9000000000000002E-8</v>
      </c>
      <c r="L3242">
        <v>37359</v>
      </c>
    </row>
    <row r="3243" spans="1:12" ht="17" customHeight="1" x14ac:dyDescent="0.2">
      <c r="A3243" t="s">
        <v>869</v>
      </c>
      <c r="B3243" t="str">
        <f>VLOOKUP(Table2[[#This Row],[Metabolite ID]],Table18[],2,FALSE)</f>
        <v>Cholesterol in very small VLDL</v>
      </c>
      <c r="C3243">
        <v>7</v>
      </c>
      <c r="D3243">
        <v>73019074</v>
      </c>
      <c r="E3243" t="s">
        <v>3960</v>
      </c>
      <c r="F3243" t="s">
        <v>895</v>
      </c>
      <c r="G3243" t="s">
        <v>894</v>
      </c>
      <c r="H3243">
        <v>4.3808699999999999E-2</v>
      </c>
      <c r="I3243">
        <v>9.3042600000000003E-2</v>
      </c>
      <c r="J3243">
        <v>1.7150100000000001E-2</v>
      </c>
      <c r="K3243" s="6">
        <v>4.9000000000000002E-8</v>
      </c>
      <c r="L3243">
        <v>37359</v>
      </c>
    </row>
    <row r="3244" spans="1:12" x14ac:dyDescent="0.2">
      <c r="A3244" t="s">
        <v>870</v>
      </c>
      <c r="B3244" t="str">
        <f>VLOOKUP(Table2[[#This Row],[Metabolite ID]],Table18[],2,FALSE)</f>
        <v>Cholesteryl esters in very small VLDL</v>
      </c>
      <c r="C3244">
        <v>19</v>
      </c>
      <c r="D3244">
        <v>45441907</v>
      </c>
      <c r="E3244" t="s">
        <v>3997</v>
      </c>
      <c r="F3244" t="s">
        <v>893</v>
      </c>
      <c r="G3244" t="s">
        <v>894</v>
      </c>
      <c r="H3244">
        <v>0.49442199999999997</v>
      </c>
      <c r="I3244">
        <v>3.8466500000000001E-2</v>
      </c>
      <c r="J3244">
        <v>7.2776799999999999E-3</v>
      </c>
      <c r="K3244" s="6">
        <v>4.9000000000000002E-8</v>
      </c>
      <c r="L3244">
        <v>37359</v>
      </c>
    </row>
    <row r="3245" spans="1:12" x14ac:dyDescent="0.2">
      <c r="J3245" s="6"/>
    </row>
    <row r="3246" spans="1:12" x14ac:dyDescent="0.2">
      <c r="A3246" s="32" t="s">
        <v>4194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4A8C9-C909-D747-BC0C-0066D4B78968}">
  <sheetPr codeName="Sheet9"/>
  <dimension ref="A1:J6852"/>
  <sheetViews>
    <sheetView topLeftCell="A755" workbookViewId="0">
      <selection activeCell="M859" sqref="M859"/>
    </sheetView>
  </sheetViews>
  <sheetFormatPr baseColWidth="10" defaultRowHeight="16" x14ac:dyDescent="0.2"/>
  <cols>
    <col min="1" max="1" width="14.6640625" customWidth="1"/>
    <col min="2" max="2" width="55.1640625" bestFit="1" customWidth="1"/>
    <col min="3" max="3" width="34" bestFit="1" customWidth="1"/>
    <col min="4" max="4" width="12.1640625" bestFit="1" customWidth="1"/>
    <col min="5" max="5" width="12.33203125" customWidth="1"/>
    <col min="6" max="6" width="12.1640625" bestFit="1" customWidth="1"/>
    <col min="7" max="7" width="11.83203125" customWidth="1"/>
    <col min="8" max="8" width="15.1640625" customWidth="1"/>
    <col min="9" max="9" width="15.33203125" customWidth="1"/>
  </cols>
  <sheetData>
    <row r="1" spans="1:10" x14ac:dyDescent="0.2">
      <c r="A1" s="1" t="s">
        <v>1180</v>
      </c>
    </row>
    <row r="2" spans="1:10" x14ac:dyDescent="0.2">
      <c r="A2" s="34" t="s">
        <v>8</v>
      </c>
      <c r="B2" s="34" t="s">
        <v>940</v>
      </c>
      <c r="C2" s="34" t="s">
        <v>1112</v>
      </c>
      <c r="D2" s="34" t="s">
        <v>9</v>
      </c>
      <c r="E2" s="34" t="s">
        <v>15</v>
      </c>
      <c r="F2" s="34" t="s">
        <v>890</v>
      </c>
      <c r="G2" s="34" t="s">
        <v>891</v>
      </c>
      <c r="H2" s="34" t="s">
        <v>1113</v>
      </c>
      <c r="I2" s="34" t="s">
        <v>1114</v>
      </c>
      <c r="J2" s="34" t="s">
        <v>1115</v>
      </c>
    </row>
    <row r="3" spans="1:10" x14ac:dyDescent="0.2">
      <c r="A3" s="35" t="s">
        <v>818</v>
      </c>
      <c r="B3" s="35" t="str">
        <f>VLOOKUP(Table4[[#This Row],[Metabolite ID]],Table18[],2,FALSE)</f>
        <v>Phenylalanine</v>
      </c>
      <c r="C3" s="35" t="s">
        <v>1116</v>
      </c>
      <c r="D3" s="35">
        <v>1069</v>
      </c>
      <c r="E3" s="35">
        <v>0.21907422887522138</v>
      </c>
      <c r="F3" s="35">
        <v>1.7592406100815854E-2</v>
      </c>
      <c r="G3" s="36">
        <v>1.3507037468818127E-35</v>
      </c>
      <c r="H3" s="35" t="b">
        <v>0</v>
      </c>
      <c r="I3" s="35" t="b">
        <v>0</v>
      </c>
      <c r="J3" s="35" t="b">
        <v>0</v>
      </c>
    </row>
    <row r="4" spans="1:10" hidden="1" x14ac:dyDescent="0.2">
      <c r="A4" s="35" t="s">
        <v>818</v>
      </c>
      <c r="B4" s="35" t="str">
        <f>VLOOKUP(Table4[[#This Row],[Metabolite ID]],Table18[],2,FALSE)</f>
        <v>Phenylalanine</v>
      </c>
      <c r="C4" s="35" t="s">
        <v>1117</v>
      </c>
      <c r="D4" s="35">
        <v>1069</v>
      </c>
      <c r="E4" s="35">
        <v>0.21907422887522138</v>
      </c>
      <c r="F4" s="35">
        <v>1.6770990948634081E-2</v>
      </c>
      <c r="G4" s="35">
        <v>5.3793966295901105E-39</v>
      </c>
      <c r="H4" s="35" t="b">
        <v>0</v>
      </c>
      <c r="I4" s="35" t="b">
        <v>0</v>
      </c>
      <c r="J4" s="35" t="b">
        <v>0</v>
      </c>
    </row>
    <row r="5" spans="1:10" hidden="1" x14ac:dyDescent="0.2">
      <c r="A5" s="35" t="s">
        <v>818</v>
      </c>
      <c r="B5" s="35" t="str">
        <f>VLOOKUP(Table4[[#This Row],[Metabolite ID]],Table18[],2,FALSE)</f>
        <v>Phenylalanine</v>
      </c>
      <c r="C5" s="35" t="s">
        <v>1118</v>
      </c>
      <c r="D5" s="35">
        <v>1069</v>
      </c>
      <c r="E5" s="35">
        <v>0.21944945938572358</v>
      </c>
      <c r="F5" s="35">
        <v>1.6956197853438267E-2</v>
      </c>
      <c r="G5" s="35">
        <v>2.602823582635589E-38</v>
      </c>
      <c r="H5" s="35" t="b">
        <v>0</v>
      </c>
      <c r="I5" s="35" t="b">
        <v>0</v>
      </c>
      <c r="J5" s="35" t="b">
        <v>0</v>
      </c>
    </row>
    <row r="6" spans="1:10" hidden="1" x14ac:dyDescent="0.2">
      <c r="A6" s="35" t="s">
        <v>818</v>
      </c>
      <c r="B6" s="35" t="str">
        <f>VLOOKUP(Table4[[#This Row],[Metabolite ID]],Table18[],2,FALSE)</f>
        <v>Phenylalanine</v>
      </c>
      <c r="C6" s="35" t="s">
        <v>1119</v>
      </c>
      <c r="D6" s="35">
        <v>1069</v>
      </c>
      <c r="E6" s="35">
        <v>0.20539708029197079</v>
      </c>
      <c r="F6" s="35">
        <v>2.5062539356436354E-2</v>
      </c>
      <c r="G6" s="35">
        <v>2.4979887226411288E-16</v>
      </c>
      <c r="H6" s="35" t="b">
        <v>0</v>
      </c>
      <c r="I6" s="35" t="b">
        <v>0</v>
      </c>
      <c r="J6" s="35" t="b">
        <v>0</v>
      </c>
    </row>
    <row r="7" spans="1:10" hidden="1" x14ac:dyDescent="0.2">
      <c r="A7" s="35" t="s">
        <v>818</v>
      </c>
      <c r="B7" s="35" t="str">
        <f>VLOOKUP(Table4[[#This Row],[Metabolite ID]],Table18[],2,FALSE)</f>
        <v>Phenylalanine</v>
      </c>
      <c r="C7" s="35" t="s">
        <v>1120</v>
      </c>
      <c r="D7" s="35">
        <v>1069</v>
      </c>
      <c r="E7" s="35">
        <v>0.24707283790059384</v>
      </c>
      <c r="F7" s="35">
        <v>2.8375532732167509E-2</v>
      </c>
      <c r="G7" s="35">
        <v>3.1133779764209486E-18</v>
      </c>
      <c r="H7" s="35" t="b">
        <v>0</v>
      </c>
      <c r="I7" s="35" t="b">
        <v>0</v>
      </c>
      <c r="J7" s="35" t="b">
        <v>0</v>
      </c>
    </row>
    <row r="8" spans="1:10" hidden="1" x14ac:dyDescent="0.2">
      <c r="A8" s="35" t="s">
        <v>818</v>
      </c>
      <c r="B8" s="35" t="str">
        <f>VLOOKUP(Table4[[#This Row],[Metabolite ID]],Table18[],2,FALSE)</f>
        <v>Phenylalanine</v>
      </c>
      <c r="C8" s="35" t="s">
        <v>1121</v>
      </c>
      <c r="D8" s="35">
        <v>1069</v>
      </c>
      <c r="E8" s="35">
        <v>9.0790892005393697E-2</v>
      </c>
      <c r="F8" s="35">
        <v>0.11418019433109754</v>
      </c>
      <c r="G8" s="35">
        <v>0.42670032581378647</v>
      </c>
      <c r="H8" s="35" t="b">
        <v>0</v>
      </c>
      <c r="I8" s="35" t="b">
        <v>0</v>
      </c>
      <c r="J8" s="35" t="b">
        <v>0</v>
      </c>
    </row>
    <row r="9" spans="1:10" hidden="1" x14ac:dyDescent="0.2">
      <c r="A9" s="35" t="s">
        <v>818</v>
      </c>
      <c r="B9" s="35" t="str">
        <f>VLOOKUP(Table4[[#This Row],[Metabolite ID]],Table18[],2,FALSE)</f>
        <v>Phenylalanine</v>
      </c>
      <c r="C9" s="35" t="s">
        <v>1122</v>
      </c>
      <c r="D9" s="35">
        <v>1069</v>
      </c>
      <c r="E9" s="35">
        <v>0.32486228788845795</v>
      </c>
      <c r="F9" s="35">
        <v>6.4400978065369596E-2</v>
      </c>
      <c r="G9" s="35">
        <v>5.3439621601973931E-7</v>
      </c>
      <c r="H9" s="35" t="b">
        <v>0</v>
      </c>
      <c r="I9" s="35" t="b">
        <v>0</v>
      </c>
      <c r="J9" s="35" t="b">
        <v>0</v>
      </c>
    </row>
    <row r="10" spans="1:10" hidden="1" x14ac:dyDescent="0.2">
      <c r="A10" s="35" t="s">
        <v>818</v>
      </c>
      <c r="B10" s="35" t="str">
        <f>VLOOKUP(Table4[[#This Row],[Metabolite ID]],Table18[],2,FALSE)</f>
        <v>Phenylalanine</v>
      </c>
      <c r="C10" s="35" t="s">
        <v>1123</v>
      </c>
      <c r="D10" s="35">
        <v>1069</v>
      </c>
      <c r="E10" s="35">
        <v>0.314462198018923</v>
      </c>
      <c r="F10" s="35">
        <v>5.1528976031615076E-2</v>
      </c>
      <c r="G10" s="35">
        <v>1.4579470621639463E-9</v>
      </c>
      <c r="H10" s="35" t="b">
        <v>0</v>
      </c>
      <c r="I10" s="35" t="b">
        <v>0</v>
      </c>
      <c r="J10" s="35" t="b">
        <v>0</v>
      </c>
    </row>
    <row r="11" spans="1:10" x14ac:dyDescent="0.2">
      <c r="A11" s="35" t="s">
        <v>776</v>
      </c>
      <c r="B11" s="35" t="str">
        <f>VLOOKUP(Table4[[#This Row],[Metabolite ID]],Table18[],2,FALSE)</f>
        <v>Free cholesterol in large HDL</v>
      </c>
      <c r="C11" s="35" t="s">
        <v>1116</v>
      </c>
      <c r="D11" s="35">
        <v>1069</v>
      </c>
      <c r="E11" s="35">
        <v>-0.25054139212810334</v>
      </c>
      <c r="F11" s="35">
        <v>2.0808242655300957E-2</v>
      </c>
      <c r="G11" s="36">
        <v>2.1766470191442985E-33</v>
      </c>
      <c r="H11" s="35" t="b">
        <v>0</v>
      </c>
      <c r="I11" s="35" t="b">
        <v>0</v>
      </c>
      <c r="J11" s="35" t="b">
        <v>0</v>
      </c>
    </row>
    <row r="12" spans="1:10" hidden="1" x14ac:dyDescent="0.2">
      <c r="A12" s="35" t="s">
        <v>776</v>
      </c>
      <c r="B12" s="35" t="str">
        <f>VLOOKUP(Table4[[#This Row],[Metabolite ID]],Table18[],2,FALSE)</f>
        <v>Free cholesterol in large HDL</v>
      </c>
      <c r="C12" s="35" t="s">
        <v>1117</v>
      </c>
      <c r="D12" s="35">
        <v>1069</v>
      </c>
      <c r="E12" s="35">
        <v>-0.25054139212810334</v>
      </c>
      <c r="F12" s="35">
        <v>1.6682722557226245E-2</v>
      </c>
      <c r="G12" s="35">
        <v>5.5957748629876438E-51</v>
      </c>
      <c r="H12" s="35" t="b">
        <v>0</v>
      </c>
      <c r="I12" s="35" t="b">
        <v>0</v>
      </c>
      <c r="J12" s="35" t="b">
        <v>0</v>
      </c>
    </row>
    <row r="13" spans="1:10" hidden="1" x14ac:dyDescent="0.2">
      <c r="A13" s="35" t="s">
        <v>776</v>
      </c>
      <c r="B13" s="35" t="str">
        <f>VLOOKUP(Table4[[#This Row],[Metabolite ID]],Table18[],2,FALSE)</f>
        <v>Free cholesterol in large HDL</v>
      </c>
      <c r="C13" s="35" t="s">
        <v>1118</v>
      </c>
      <c r="D13" s="35">
        <v>1069</v>
      </c>
      <c r="E13" s="35">
        <v>-0.24998949544097587</v>
      </c>
      <c r="F13" s="35">
        <v>1.6935202415869492E-2</v>
      </c>
      <c r="G13" s="35">
        <v>2.5933092170413944E-49</v>
      </c>
      <c r="H13" s="35" t="b">
        <v>0</v>
      </c>
      <c r="I13" s="35" t="b">
        <v>0</v>
      </c>
      <c r="J13" s="35" t="b">
        <v>0</v>
      </c>
    </row>
    <row r="14" spans="1:10" hidden="1" x14ac:dyDescent="0.2">
      <c r="A14" s="35" t="s">
        <v>776</v>
      </c>
      <c r="B14" s="35" t="str">
        <f>VLOOKUP(Table4[[#This Row],[Metabolite ID]],Table18[],2,FALSE)</f>
        <v>Free cholesterol in large HDL</v>
      </c>
      <c r="C14" s="35" t="s">
        <v>1119</v>
      </c>
      <c r="D14" s="35">
        <v>1069</v>
      </c>
      <c r="E14" s="35">
        <v>-0.28254428571428569</v>
      </c>
      <c r="F14" s="35">
        <v>2.6692662550491117E-2</v>
      </c>
      <c r="G14" s="35">
        <v>3.4943774280355334E-26</v>
      </c>
      <c r="H14" s="35" t="b">
        <v>0</v>
      </c>
      <c r="I14" s="35" t="b">
        <v>0</v>
      </c>
      <c r="J14" s="35" t="b">
        <v>0</v>
      </c>
    </row>
    <row r="15" spans="1:10" hidden="1" x14ac:dyDescent="0.2">
      <c r="A15" s="35" t="s">
        <v>776</v>
      </c>
      <c r="B15" s="35" t="str">
        <f>VLOOKUP(Table4[[#This Row],[Metabolite ID]],Table18[],2,FALSE)</f>
        <v>Free cholesterol in large HDL</v>
      </c>
      <c r="C15" s="35" t="s">
        <v>1120</v>
      </c>
      <c r="D15" s="35">
        <v>1069</v>
      </c>
      <c r="E15" s="35">
        <v>-0.28470802183070681</v>
      </c>
      <c r="F15" s="35">
        <v>3.1474828203326304E-2</v>
      </c>
      <c r="G15" s="35">
        <v>1.4887508390344943E-19</v>
      </c>
      <c r="H15" s="35" t="b">
        <v>0</v>
      </c>
      <c r="I15" s="35" t="b">
        <v>0</v>
      </c>
      <c r="J15" s="35" t="b">
        <v>0</v>
      </c>
    </row>
    <row r="16" spans="1:10" hidden="1" x14ac:dyDescent="0.2">
      <c r="A16" s="35" t="s">
        <v>776</v>
      </c>
      <c r="B16" s="35" t="str">
        <f>VLOOKUP(Table4[[#This Row],[Metabolite ID]],Table18[],2,FALSE)</f>
        <v>Free cholesterol in large HDL</v>
      </c>
      <c r="C16" s="35" t="s">
        <v>1121</v>
      </c>
      <c r="D16" s="35">
        <v>1069</v>
      </c>
      <c r="E16" s="35">
        <v>-0.27885994584192542</v>
      </c>
      <c r="F16" s="35">
        <v>0.11633014297834668</v>
      </c>
      <c r="G16" s="35">
        <v>1.6694508621283802E-2</v>
      </c>
      <c r="H16" s="35" t="b">
        <v>0</v>
      </c>
      <c r="I16" s="35" t="b">
        <v>0</v>
      </c>
      <c r="J16" s="35" t="b">
        <v>0</v>
      </c>
    </row>
    <row r="17" spans="1:10" hidden="1" x14ac:dyDescent="0.2">
      <c r="A17" s="35" t="s">
        <v>776</v>
      </c>
      <c r="B17" s="35" t="str">
        <f>VLOOKUP(Table4[[#This Row],[Metabolite ID]],Table18[],2,FALSE)</f>
        <v>Free cholesterol in large HDL</v>
      </c>
      <c r="C17" s="35" t="s">
        <v>1122</v>
      </c>
      <c r="D17" s="35">
        <v>1069</v>
      </c>
      <c r="E17" s="35">
        <v>-0.29369243382960786</v>
      </c>
      <c r="F17" s="35">
        <v>6.8308013444575572E-2</v>
      </c>
      <c r="G17" s="35">
        <v>1.8681109341879856E-5</v>
      </c>
      <c r="H17" s="35" t="b">
        <v>0</v>
      </c>
      <c r="I17" s="35" t="b">
        <v>0</v>
      </c>
      <c r="J17" s="35" t="b">
        <v>0</v>
      </c>
    </row>
    <row r="18" spans="1:10" hidden="1" x14ac:dyDescent="0.2">
      <c r="A18" s="35" t="s">
        <v>776</v>
      </c>
      <c r="B18" s="35" t="str">
        <f>VLOOKUP(Table4[[#This Row],[Metabolite ID]],Table18[],2,FALSE)</f>
        <v>Free cholesterol in large HDL</v>
      </c>
      <c r="C18" s="35" t="s">
        <v>1123</v>
      </c>
      <c r="D18" s="35">
        <v>1069</v>
      </c>
      <c r="E18" s="35">
        <v>-0.22248275015874971</v>
      </c>
      <c r="F18" s="35">
        <v>6.1047624638608071E-2</v>
      </c>
      <c r="G18" s="35">
        <v>2.8090925192156366E-4</v>
      </c>
      <c r="H18" s="35" t="b">
        <v>0</v>
      </c>
      <c r="I18" s="35" t="b">
        <v>0</v>
      </c>
      <c r="J18" s="35" t="b">
        <v>0</v>
      </c>
    </row>
    <row r="19" spans="1:10" x14ac:dyDescent="0.2">
      <c r="A19" s="35" t="s">
        <v>758</v>
      </c>
      <c r="B19" s="35" t="str">
        <f>VLOOKUP(Table4[[#This Row],[Metabolite ID]],Table18[],2,FALSE)</f>
        <v>Average diameter for HDL particles</v>
      </c>
      <c r="C19" s="35" t="s">
        <v>1116</v>
      </c>
      <c r="D19" s="35">
        <v>1069</v>
      </c>
      <c r="E19" s="35">
        <v>-0.23917528747753378</v>
      </c>
      <c r="F19" s="35">
        <v>2.0824782655681721E-2</v>
      </c>
      <c r="G19" s="36">
        <v>1.5670380519897316E-30</v>
      </c>
      <c r="H19" s="35" t="b">
        <v>0</v>
      </c>
      <c r="I19" s="35" t="b">
        <v>0</v>
      </c>
      <c r="J19" s="35" t="b">
        <v>0</v>
      </c>
    </row>
    <row r="20" spans="1:10" hidden="1" x14ac:dyDescent="0.2">
      <c r="A20" s="35" t="s">
        <v>758</v>
      </c>
      <c r="B20" s="35" t="str">
        <f>VLOOKUP(Table4[[#This Row],[Metabolite ID]],Table18[],2,FALSE)</f>
        <v>Average diameter for HDL particles</v>
      </c>
      <c r="C20" s="35" t="s">
        <v>1117</v>
      </c>
      <c r="D20" s="35">
        <v>1069</v>
      </c>
      <c r="E20" s="35">
        <v>-0.23917528747753378</v>
      </c>
      <c r="F20" s="35">
        <v>1.6663551632143926E-2</v>
      </c>
      <c r="G20" s="35">
        <v>1.017328390841583E-46</v>
      </c>
      <c r="H20" s="35" t="b">
        <v>0</v>
      </c>
      <c r="I20" s="35" t="b">
        <v>0</v>
      </c>
      <c r="J20" s="35" t="b">
        <v>0</v>
      </c>
    </row>
    <row r="21" spans="1:10" hidden="1" x14ac:dyDescent="0.2">
      <c r="A21" s="35" t="s">
        <v>758</v>
      </c>
      <c r="B21" s="35" t="str">
        <f>VLOOKUP(Table4[[#This Row],[Metabolite ID]],Table18[],2,FALSE)</f>
        <v>Average diameter for HDL particles</v>
      </c>
      <c r="C21" s="35" t="s">
        <v>1118</v>
      </c>
      <c r="D21" s="35">
        <v>1069</v>
      </c>
      <c r="E21" s="35">
        <v>-0.2386511288426546</v>
      </c>
      <c r="F21" s="35">
        <v>1.6912813607087025E-2</v>
      </c>
      <c r="G21" s="35">
        <v>3.2646226492238642E-45</v>
      </c>
      <c r="H21" s="35" t="b">
        <v>0</v>
      </c>
      <c r="I21" s="35" t="b">
        <v>0</v>
      </c>
      <c r="J21" s="35" t="b">
        <v>0</v>
      </c>
    </row>
    <row r="22" spans="1:10" hidden="1" x14ac:dyDescent="0.2">
      <c r="A22" s="35" t="s">
        <v>758</v>
      </c>
      <c r="B22" s="35" t="str">
        <f>VLOOKUP(Table4[[#This Row],[Metabolite ID]],Table18[],2,FALSE)</f>
        <v>Average diameter for HDL particles</v>
      </c>
      <c r="C22" s="35" t="s">
        <v>1119</v>
      </c>
      <c r="D22" s="35">
        <v>1069</v>
      </c>
      <c r="E22" s="35">
        <v>-0.30353710691823899</v>
      </c>
      <c r="F22" s="35">
        <v>2.515223988358244E-2</v>
      </c>
      <c r="G22" s="35">
        <v>1.5588602532532101E-33</v>
      </c>
      <c r="H22" s="35" t="b">
        <v>0</v>
      </c>
      <c r="I22" s="35" t="b">
        <v>0</v>
      </c>
      <c r="J22" s="35" t="b">
        <v>0</v>
      </c>
    </row>
    <row r="23" spans="1:10" hidden="1" x14ac:dyDescent="0.2">
      <c r="A23" s="35" t="s">
        <v>758</v>
      </c>
      <c r="B23" s="35" t="str">
        <f>VLOOKUP(Table4[[#This Row],[Metabolite ID]],Table18[],2,FALSE)</f>
        <v>Average diameter for HDL particles</v>
      </c>
      <c r="C23" s="35" t="s">
        <v>1120</v>
      </c>
      <c r="D23" s="35">
        <v>1069</v>
      </c>
      <c r="E23" s="35">
        <v>-0.28858408680622932</v>
      </c>
      <c r="F23" s="35">
        <v>3.0187232308552345E-2</v>
      </c>
      <c r="G23" s="35">
        <v>1.1797756029014019E-21</v>
      </c>
      <c r="H23" s="35" t="b">
        <v>0</v>
      </c>
      <c r="I23" s="35" t="b">
        <v>0</v>
      </c>
      <c r="J23" s="35" t="b">
        <v>0</v>
      </c>
    </row>
    <row r="24" spans="1:10" hidden="1" x14ac:dyDescent="0.2">
      <c r="A24" s="35" t="s">
        <v>758</v>
      </c>
      <c r="B24" s="35" t="str">
        <f>VLOOKUP(Table4[[#This Row],[Metabolite ID]],Table18[],2,FALSE)</f>
        <v>Average diameter for HDL particles</v>
      </c>
      <c r="C24" s="35" t="s">
        <v>1121</v>
      </c>
      <c r="D24" s="35">
        <v>1069</v>
      </c>
      <c r="E24" s="35">
        <v>-0.44478871131953701</v>
      </c>
      <c r="F24" s="35">
        <v>0.11596790980636507</v>
      </c>
      <c r="G24" s="35">
        <v>1.3267301593072062E-4</v>
      </c>
      <c r="H24" s="35" t="b">
        <v>0</v>
      </c>
      <c r="I24" s="35" t="b">
        <v>0</v>
      </c>
      <c r="J24" s="35" t="b">
        <v>0</v>
      </c>
    </row>
    <row r="25" spans="1:10" hidden="1" x14ac:dyDescent="0.2">
      <c r="A25" s="35" t="s">
        <v>758</v>
      </c>
      <c r="B25" s="35" t="str">
        <f>VLOOKUP(Table4[[#This Row],[Metabolite ID]],Table18[],2,FALSE)</f>
        <v>Average diameter for HDL particles</v>
      </c>
      <c r="C25" s="35" t="s">
        <v>1122</v>
      </c>
      <c r="D25" s="35">
        <v>1069</v>
      </c>
      <c r="E25" s="35">
        <v>-0.37079958009744995</v>
      </c>
      <c r="F25" s="35">
        <v>7.0896057588450731E-2</v>
      </c>
      <c r="G25" s="35">
        <v>2.0368936809940655E-7</v>
      </c>
      <c r="H25" s="35" t="b">
        <v>0</v>
      </c>
      <c r="I25" s="35" t="b">
        <v>0</v>
      </c>
      <c r="J25" s="35" t="b">
        <v>0</v>
      </c>
    </row>
    <row r="26" spans="1:10" hidden="1" x14ac:dyDescent="0.2">
      <c r="A26" s="35" t="s">
        <v>758</v>
      </c>
      <c r="B26" s="35" t="str">
        <f>VLOOKUP(Table4[[#This Row],[Metabolite ID]],Table18[],2,FALSE)</f>
        <v>Average diameter for HDL particles</v>
      </c>
      <c r="C26" s="35" t="s">
        <v>1123</v>
      </c>
      <c r="D26" s="35">
        <v>1069</v>
      </c>
      <c r="E26" s="35">
        <v>-0.20265834001339633</v>
      </c>
      <c r="F26" s="35">
        <v>6.1092337052691938E-2</v>
      </c>
      <c r="G26" s="35">
        <v>9.3976007083508702E-4</v>
      </c>
      <c r="H26" s="35" t="b">
        <v>0</v>
      </c>
      <c r="I26" s="35" t="b">
        <v>0</v>
      </c>
      <c r="J26" s="35" t="b">
        <v>0</v>
      </c>
    </row>
    <row r="27" spans="1:10" x14ac:dyDescent="0.2">
      <c r="A27" s="35" t="s">
        <v>774</v>
      </c>
      <c r="B27" s="35" t="str">
        <f>VLOOKUP(Table4[[#This Row],[Metabolite ID]],Table18[],2,FALSE)</f>
        <v>Cholesterol in large HDL</v>
      </c>
      <c r="C27" s="35" t="s">
        <v>1116</v>
      </c>
      <c r="D27" s="35">
        <v>1069</v>
      </c>
      <c r="E27" s="35">
        <v>-0.23979687375923855</v>
      </c>
      <c r="F27" s="35">
        <v>2.0883140998571609E-2</v>
      </c>
      <c r="G27" s="36">
        <v>1.6098641565979148E-30</v>
      </c>
      <c r="H27" s="35" t="b">
        <v>0</v>
      </c>
      <c r="I27" s="35" t="b">
        <v>0</v>
      </c>
      <c r="J27" s="35" t="b">
        <v>0</v>
      </c>
    </row>
    <row r="28" spans="1:10" hidden="1" x14ac:dyDescent="0.2">
      <c r="A28" s="35" t="s">
        <v>774</v>
      </c>
      <c r="B28" s="35" t="str">
        <f>VLOOKUP(Table4[[#This Row],[Metabolite ID]],Table18[],2,FALSE)</f>
        <v>Cholesterol in large HDL</v>
      </c>
      <c r="C28" s="35" t="s">
        <v>1117</v>
      </c>
      <c r="D28" s="35">
        <v>1069</v>
      </c>
      <c r="E28" s="35">
        <v>-0.23979687375923855</v>
      </c>
      <c r="F28" s="35">
        <v>1.66848557365245E-2</v>
      </c>
      <c r="G28" s="35">
        <v>7.7416047964967959E-47</v>
      </c>
      <c r="H28" s="35" t="b">
        <v>0</v>
      </c>
      <c r="I28" s="35" t="b">
        <v>0</v>
      </c>
      <c r="J28" s="35" t="b">
        <v>0</v>
      </c>
    </row>
    <row r="29" spans="1:10" hidden="1" x14ac:dyDescent="0.2">
      <c r="A29" s="35" t="s">
        <v>774</v>
      </c>
      <c r="B29" s="35" t="str">
        <f>VLOOKUP(Table4[[#This Row],[Metabolite ID]],Table18[],2,FALSE)</f>
        <v>Cholesterol in large HDL</v>
      </c>
      <c r="C29" s="35" t="s">
        <v>1118</v>
      </c>
      <c r="D29" s="35">
        <v>1069</v>
      </c>
      <c r="E29" s="35">
        <v>-0.23917486645421515</v>
      </c>
      <c r="F29" s="35">
        <v>1.6936933784276513E-2</v>
      </c>
      <c r="G29" s="35">
        <v>2.7997827941770569E-45</v>
      </c>
      <c r="H29" s="35" t="b">
        <v>0</v>
      </c>
      <c r="I29" s="35" t="b">
        <v>0</v>
      </c>
      <c r="J29" s="35" t="b">
        <v>0</v>
      </c>
    </row>
    <row r="30" spans="1:10" hidden="1" x14ac:dyDescent="0.2">
      <c r="A30" s="35" t="s">
        <v>774</v>
      </c>
      <c r="B30" s="35" t="str">
        <f>VLOOKUP(Table4[[#This Row],[Metabolite ID]],Table18[],2,FALSE)</f>
        <v>Cholesterol in large HDL</v>
      </c>
      <c r="C30" s="35" t="s">
        <v>1119</v>
      </c>
      <c r="D30" s="35">
        <v>1069</v>
      </c>
      <c r="E30" s="35">
        <v>-0.26963465909090906</v>
      </c>
      <c r="F30" s="35">
        <v>2.5684849509777993E-2</v>
      </c>
      <c r="G30" s="35">
        <v>8.8407756897013236E-26</v>
      </c>
      <c r="H30" s="35" t="b">
        <v>0</v>
      </c>
      <c r="I30" s="35" t="b">
        <v>0</v>
      </c>
      <c r="J30" s="35" t="b">
        <v>0</v>
      </c>
    </row>
    <row r="31" spans="1:10" hidden="1" x14ac:dyDescent="0.2">
      <c r="A31" s="35" t="s">
        <v>774</v>
      </c>
      <c r="B31" s="35" t="str">
        <f>VLOOKUP(Table4[[#This Row],[Metabolite ID]],Table18[],2,FALSE)</f>
        <v>Cholesterol in large HDL</v>
      </c>
      <c r="C31" s="35" t="s">
        <v>1120</v>
      </c>
      <c r="D31" s="35">
        <v>1069</v>
      </c>
      <c r="E31" s="35">
        <v>-0.25392156606396554</v>
      </c>
      <c r="F31" s="35">
        <v>3.0392234536343637E-2</v>
      </c>
      <c r="G31" s="35">
        <v>6.553407776980704E-17</v>
      </c>
      <c r="H31" s="35" t="b">
        <v>0</v>
      </c>
      <c r="I31" s="35" t="b">
        <v>0</v>
      </c>
      <c r="J31" s="35" t="b">
        <v>0</v>
      </c>
    </row>
    <row r="32" spans="1:10" hidden="1" x14ac:dyDescent="0.2">
      <c r="A32" s="35" t="s">
        <v>774</v>
      </c>
      <c r="B32" s="35" t="str">
        <f>VLOOKUP(Table4[[#This Row],[Metabolite ID]],Table18[],2,FALSE)</f>
        <v>Cholesterol in large HDL</v>
      </c>
      <c r="C32" s="35" t="s">
        <v>1121</v>
      </c>
      <c r="D32" s="35">
        <v>1069</v>
      </c>
      <c r="E32" s="35">
        <v>-0.2130550423372104</v>
      </c>
      <c r="F32" s="35">
        <v>0.11173770589710981</v>
      </c>
      <c r="G32" s="35">
        <v>5.6822061500137286E-2</v>
      </c>
      <c r="H32" s="35" t="b">
        <v>0</v>
      </c>
      <c r="I32" s="35" t="b">
        <v>0</v>
      </c>
      <c r="J32" s="35" t="b">
        <v>0</v>
      </c>
    </row>
    <row r="33" spans="1:10" hidden="1" x14ac:dyDescent="0.2">
      <c r="A33" s="35" t="s">
        <v>774</v>
      </c>
      <c r="B33" s="35" t="str">
        <f>VLOOKUP(Table4[[#This Row],[Metabolite ID]],Table18[],2,FALSE)</f>
        <v>Cholesterol in large HDL</v>
      </c>
      <c r="C33" s="35" t="s">
        <v>1122</v>
      </c>
      <c r="D33" s="35">
        <v>1069</v>
      </c>
      <c r="E33" s="35">
        <v>-0.25800210527214329</v>
      </c>
      <c r="F33" s="35">
        <v>6.723700555071678E-2</v>
      </c>
      <c r="G33" s="35">
        <v>1.3174031700540016E-4</v>
      </c>
      <c r="H33" s="35" t="b">
        <v>0</v>
      </c>
      <c r="I33" s="35" t="b">
        <v>0</v>
      </c>
      <c r="J33" s="35" t="b">
        <v>0</v>
      </c>
    </row>
    <row r="34" spans="1:10" hidden="1" x14ac:dyDescent="0.2">
      <c r="A34" s="35" t="s">
        <v>774</v>
      </c>
      <c r="B34" s="35" t="str">
        <f>VLOOKUP(Table4[[#This Row],[Metabolite ID]],Table18[],2,FALSE)</f>
        <v>Cholesterol in large HDL</v>
      </c>
      <c r="C34" s="35" t="s">
        <v>1123</v>
      </c>
      <c r="D34" s="35">
        <v>1069</v>
      </c>
      <c r="E34" s="35">
        <v>-0.20841226585547129</v>
      </c>
      <c r="F34" s="35">
        <v>6.1265555254276613E-2</v>
      </c>
      <c r="G34" s="35">
        <v>6.9429654916722348E-4</v>
      </c>
      <c r="H34" s="35" t="b">
        <v>0</v>
      </c>
      <c r="I34" s="35" t="b">
        <v>0</v>
      </c>
      <c r="J34" s="35" t="b">
        <v>0</v>
      </c>
    </row>
    <row r="35" spans="1:10" x14ac:dyDescent="0.2">
      <c r="A35" s="35" t="s">
        <v>777</v>
      </c>
      <c r="B35" s="35" t="str">
        <f>VLOOKUP(Table4[[#This Row],[Metabolite ID]],Table18[],2,FALSE)</f>
        <v>Total lipids in large HDL</v>
      </c>
      <c r="C35" s="35" t="s">
        <v>1116</v>
      </c>
      <c r="D35" s="35">
        <v>1069</v>
      </c>
      <c r="E35" s="35">
        <v>-0.23130339169390912</v>
      </c>
      <c r="F35" s="35">
        <v>2.0473225593304726E-2</v>
      </c>
      <c r="G35" s="36">
        <v>1.3447286624090072E-29</v>
      </c>
      <c r="H35" s="35" t="b">
        <v>0</v>
      </c>
      <c r="I35" s="35" t="b">
        <v>0</v>
      </c>
      <c r="J35" s="35" t="b">
        <v>0</v>
      </c>
    </row>
    <row r="36" spans="1:10" hidden="1" x14ac:dyDescent="0.2">
      <c r="A36" s="35" t="s">
        <v>777</v>
      </c>
      <c r="B36" s="35" t="str">
        <f>VLOOKUP(Table4[[#This Row],[Metabolite ID]],Table18[],2,FALSE)</f>
        <v>Total lipids in large HDL</v>
      </c>
      <c r="C36" s="35" t="s">
        <v>1117</v>
      </c>
      <c r="D36" s="35">
        <v>1069</v>
      </c>
      <c r="E36" s="35">
        <v>-0.23130339169390912</v>
      </c>
      <c r="F36" s="35">
        <v>1.6700512564599233E-2</v>
      </c>
      <c r="G36" s="35">
        <v>1.2707508520483158E-43</v>
      </c>
      <c r="H36" s="35" t="b">
        <v>0</v>
      </c>
      <c r="I36" s="35" t="b">
        <v>0</v>
      </c>
      <c r="J36" s="35" t="b">
        <v>0</v>
      </c>
    </row>
    <row r="37" spans="1:10" hidden="1" x14ac:dyDescent="0.2">
      <c r="A37" s="35" t="s">
        <v>777</v>
      </c>
      <c r="B37" s="35" t="str">
        <f>VLOOKUP(Table4[[#This Row],[Metabolite ID]],Table18[],2,FALSE)</f>
        <v>Total lipids in large HDL</v>
      </c>
      <c r="C37" s="35" t="s">
        <v>1118</v>
      </c>
      <c r="D37" s="35">
        <v>1069</v>
      </c>
      <c r="E37" s="35">
        <v>-0.23080820853351919</v>
      </c>
      <c r="F37" s="35">
        <v>1.6942695464554128E-2</v>
      </c>
      <c r="G37" s="35">
        <v>2.9281303769824244E-42</v>
      </c>
      <c r="H37" s="35" t="b">
        <v>0</v>
      </c>
      <c r="I37" s="35" t="b">
        <v>0</v>
      </c>
      <c r="J37" s="35" t="b">
        <v>0</v>
      </c>
    </row>
    <row r="38" spans="1:10" hidden="1" x14ac:dyDescent="0.2">
      <c r="A38" s="35" t="s">
        <v>777</v>
      </c>
      <c r="B38" s="35" t="str">
        <f>VLOOKUP(Table4[[#This Row],[Metabolite ID]],Table18[],2,FALSE)</f>
        <v>Total lipids in large HDL</v>
      </c>
      <c r="C38" s="35" t="s">
        <v>1119</v>
      </c>
      <c r="D38" s="35">
        <v>1069</v>
      </c>
      <c r="E38" s="35">
        <v>-0.25640476190476191</v>
      </c>
      <c r="F38" s="35">
        <v>2.6938869069307102E-2</v>
      </c>
      <c r="G38" s="35">
        <v>1.7650572999445979E-21</v>
      </c>
      <c r="H38" s="35" t="b">
        <v>0</v>
      </c>
      <c r="I38" s="35" t="b">
        <v>0</v>
      </c>
      <c r="J38" s="35" t="b">
        <v>0</v>
      </c>
    </row>
    <row r="39" spans="1:10" hidden="1" x14ac:dyDescent="0.2">
      <c r="A39" s="35" t="s">
        <v>777</v>
      </c>
      <c r="B39" s="35" t="str">
        <f>VLOOKUP(Table4[[#This Row],[Metabolite ID]],Table18[],2,FALSE)</f>
        <v>Total lipids in large HDL</v>
      </c>
      <c r="C39" s="35" t="s">
        <v>1120</v>
      </c>
      <c r="D39" s="35">
        <v>1069</v>
      </c>
      <c r="E39" s="35">
        <v>-0.24209663457645131</v>
      </c>
      <c r="F39" s="35">
        <v>3.0013052089266037E-2</v>
      </c>
      <c r="G39" s="35">
        <v>7.2414146473870324E-16</v>
      </c>
      <c r="H39" s="35" t="b">
        <v>0</v>
      </c>
      <c r="I39" s="35" t="b">
        <v>0</v>
      </c>
      <c r="J39" s="35" t="b">
        <v>0</v>
      </c>
    </row>
    <row r="40" spans="1:10" hidden="1" x14ac:dyDescent="0.2">
      <c r="A40" s="35" t="s">
        <v>777</v>
      </c>
      <c r="B40" s="35" t="str">
        <f>VLOOKUP(Table4[[#This Row],[Metabolite ID]],Table18[],2,FALSE)</f>
        <v>Total lipids in large HDL</v>
      </c>
      <c r="C40" s="35" t="s">
        <v>1121</v>
      </c>
      <c r="D40" s="35">
        <v>1069</v>
      </c>
      <c r="E40" s="35">
        <v>-0.20108231630384044</v>
      </c>
      <c r="F40" s="35">
        <v>0.11744026552714408</v>
      </c>
      <c r="G40" s="35">
        <v>8.714839038526026E-2</v>
      </c>
      <c r="H40" s="35" t="b">
        <v>0</v>
      </c>
      <c r="I40" s="35" t="b">
        <v>0</v>
      </c>
      <c r="J40" s="35" t="b">
        <v>0</v>
      </c>
    </row>
    <row r="41" spans="1:10" hidden="1" x14ac:dyDescent="0.2">
      <c r="A41" s="35" t="s">
        <v>777</v>
      </c>
      <c r="B41" s="35" t="str">
        <f>VLOOKUP(Table4[[#This Row],[Metabolite ID]],Table18[],2,FALSE)</f>
        <v>Total lipids in large HDL</v>
      </c>
      <c r="C41" s="35" t="s">
        <v>1122</v>
      </c>
      <c r="D41" s="35">
        <v>1069</v>
      </c>
      <c r="E41" s="35">
        <v>-0.25727726352403923</v>
      </c>
      <c r="F41" s="35">
        <v>6.571274207274222E-2</v>
      </c>
      <c r="G41" s="35">
        <v>9.6062215402498914E-5</v>
      </c>
      <c r="H41" s="35" t="b">
        <v>0</v>
      </c>
      <c r="I41" s="35" t="b">
        <v>0</v>
      </c>
      <c r="J41" s="35" t="b">
        <v>0</v>
      </c>
    </row>
    <row r="42" spans="1:10" hidden="1" x14ac:dyDescent="0.2">
      <c r="A42" s="35" t="s">
        <v>777</v>
      </c>
      <c r="B42" s="35" t="str">
        <f>VLOOKUP(Table4[[#This Row],[Metabolite ID]],Table18[],2,FALSE)</f>
        <v>Total lipids in large HDL</v>
      </c>
      <c r="C42" s="35" t="s">
        <v>1123</v>
      </c>
      <c r="D42" s="35">
        <v>1069</v>
      </c>
      <c r="E42" s="35">
        <v>-0.20124415524656847</v>
      </c>
      <c r="F42" s="35">
        <v>6.0063727197421424E-2</v>
      </c>
      <c r="G42" s="35">
        <v>8.3487570943689552E-4</v>
      </c>
      <c r="H42" s="35" t="b">
        <v>0</v>
      </c>
      <c r="I42" s="35" t="b">
        <v>0</v>
      </c>
      <c r="J42" s="35" t="b">
        <v>0</v>
      </c>
    </row>
    <row r="43" spans="1:10" x14ac:dyDescent="0.2">
      <c r="A43" s="35" t="s">
        <v>775</v>
      </c>
      <c r="B43" s="35" t="str">
        <f>VLOOKUP(Table4[[#This Row],[Metabolite ID]],Table18[],2,FALSE)</f>
        <v>Cholesteryl esters in large HDL</v>
      </c>
      <c r="C43" s="35" t="s">
        <v>1116</v>
      </c>
      <c r="D43" s="35">
        <v>1069</v>
      </c>
      <c r="E43" s="35">
        <v>-0.23553462992739455</v>
      </c>
      <c r="F43" s="35">
        <v>2.0897308285021701E-2</v>
      </c>
      <c r="G43" s="36">
        <v>1.8237951096475626E-29</v>
      </c>
      <c r="H43" s="35" t="b">
        <v>0</v>
      </c>
      <c r="I43" s="35" t="b">
        <v>0</v>
      </c>
      <c r="J43" s="35" t="b">
        <v>0</v>
      </c>
    </row>
    <row r="44" spans="1:10" hidden="1" x14ac:dyDescent="0.2">
      <c r="A44" s="35" t="s">
        <v>775</v>
      </c>
      <c r="B44" s="35" t="str">
        <f>VLOOKUP(Table4[[#This Row],[Metabolite ID]],Table18[],2,FALSE)</f>
        <v>Cholesteryl esters in large HDL</v>
      </c>
      <c r="C44" s="35" t="s">
        <v>1117</v>
      </c>
      <c r="D44" s="35">
        <v>1069</v>
      </c>
      <c r="E44" s="35">
        <v>-0.23553462992739455</v>
      </c>
      <c r="F44" s="35">
        <v>1.6686533206457802E-2</v>
      </c>
      <c r="G44" s="35">
        <v>3.0591815324352534E-45</v>
      </c>
      <c r="H44" s="35" t="b">
        <v>0</v>
      </c>
      <c r="I44" s="35" t="b">
        <v>0</v>
      </c>
      <c r="J44" s="35" t="b">
        <v>0</v>
      </c>
    </row>
    <row r="45" spans="1:10" hidden="1" x14ac:dyDescent="0.2">
      <c r="A45" s="35" t="s">
        <v>775</v>
      </c>
      <c r="B45" s="35" t="str">
        <f>VLOOKUP(Table4[[#This Row],[Metabolite ID]],Table18[],2,FALSE)</f>
        <v>Cholesteryl esters in large HDL</v>
      </c>
      <c r="C45" s="35" t="s">
        <v>1118</v>
      </c>
      <c r="D45" s="35">
        <v>1069</v>
      </c>
      <c r="E45" s="35">
        <v>-0.23492639884542937</v>
      </c>
      <c r="F45" s="35">
        <v>1.6938563233807498E-2</v>
      </c>
      <c r="G45" s="35">
        <v>9.7190230806147836E-44</v>
      </c>
      <c r="H45" s="35" t="b">
        <v>0</v>
      </c>
      <c r="I45" s="35" t="b">
        <v>0</v>
      </c>
      <c r="J45" s="35" t="b">
        <v>0</v>
      </c>
    </row>
    <row r="46" spans="1:10" hidden="1" x14ac:dyDescent="0.2">
      <c r="A46" s="35" t="s">
        <v>775</v>
      </c>
      <c r="B46" s="35" t="str">
        <f>VLOOKUP(Table4[[#This Row],[Metabolite ID]],Table18[],2,FALSE)</f>
        <v>Cholesteryl esters in large HDL</v>
      </c>
      <c r="C46" s="35" t="s">
        <v>1119</v>
      </c>
      <c r="D46" s="35">
        <v>1069</v>
      </c>
      <c r="E46" s="35">
        <v>-0.26005083333333329</v>
      </c>
      <c r="F46" s="35">
        <v>2.6021128188143235E-2</v>
      </c>
      <c r="G46" s="35">
        <v>1.6218477126915183E-23</v>
      </c>
      <c r="H46" s="35" t="b">
        <v>0</v>
      </c>
      <c r="I46" s="35" t="b">
        <v>0</v>
      </c>
      <c r="J46" s="35" t="b">
        <v>0</v>
      </c>
    </row>
    <row r="47" spans="1:10" hidden="1" x14ac:dyDescent="0.2">
      <c r="A47" s="35" t="s">
        <v>775</v>
      </c>
      <c r="B47" s="35" t="str">
        <f>VLOOKUP(Table4[[#This Row],[Metabolite ID]],Table18[],2,FALSE)</f>
        <v>Cholesteryl esters in large HDL</v>
      </c>
      <c r="C47" s="35" t="s">
        <v>1120</v>
      </c>
      <c r="D47" s="35">
        <v>1069</v>
      </c>
      <c r="E47" s="35">
        <v>-0.24175081008261781</v>
      </c>
      <c r="F47" s="35">
        <v>3.1401905224484196E-2</v>
      </c>
      <c r="G47" s="35">
        <v>1.3756154192152304E-14</v>
      </c>
      <c r="H47" s="35" t="b">
        <v>0</v>
      </c>
      <c r="I47" s="35" t="b">
        <v>0</v>
      </c>
      <c r="J47" s="35" t="b">
        <v>0</v>
      </c>
    </row>
    <row r="48" spans="1:10" hidden="1" x14ac:dyDescent="0.2">
      <c r="A48" s="35" t="s">
        <v>775</v>
      </c>
      <c r="B48" s="35" t="str">
        <f>VLOOKUP(Table4[[#This Row],[Metabolite ID]],Table18[],2,FALSE)</f>
        <v>Cholesteryl esters in large HDL</v>
      </c>
      <c r="C48" s="35" t="s">
        <v>1121</v>
      </c>
      <c r="D48" s="35">
        <v>1069</v>
      </c>
      <c r="E48" s="35">
        <v>-0.19368071152022637</v>
      </c>
      <c r="F48" s="35">
        <v>0.11051611363798512</v>
      </c>
      <c r="G48" s="35">
        <v>7.9972908402809836E-2</v>
      </c>
      <c r="H48" s="35" t="b">
        <v>0</v>
      </c>
      <c r="I48" s="35" t="b">
        <v>0</v>
      </c>
      <c r="J48" s="35" t="b">
        <v>0</v>
      </c>
    </row>
    <row r="49" spans="1:10" hidden="1" x14ac:dyDescent="0.2">
      <c r="A49" s="35" t="s">
        <v>775</v>
      </c>
      <c r="B49" s="35" t="str">
        <f>VLOOKUP(Table4[[#This Row],[Metabolite ID]],Table18[],2,FALSE)</f>
        <v>Cholesteryl esters in large HDL</v>
      </c>
      <c r="C49" s="35" t="s">
        <v>1122</v>
      </c>
      <c r="D49" s="35">
        <v>1069</v>
      </c>
      <c r="E49" s="35">
        <v>-0.25715653009729245</v>
      </c>
      <c r="F49" s="35">
        <v>6.3174737745728446E-2</v>
      </c>
      <c r="G49" s="35">
        <v>5.0358943972880367E-5</v>
      </c>
      <c r="H49" s="35" t="b">
        <v>0</v>
      </c>
      <c r="I49" s="35" t="b">
        <v>0</v>
      </c>
      <c r="J49" s="35" t="b">
        <v>0</v>
      </c>
    </row>
    <row r="50" spans="1:10" hidden="1" x14ac:dyDescent="0.2">
      <c r="A50" s="35" t="s">
        <v>775</v>
      </c>
      <c r="B50" s="35" t="str">
        <f>VLOOKUP(Table4[[#This Row],[Metabolite ID]],Table18[],2,FALSE)</f>
        <v>Cholesteryl esters in large HDL</v>
      </c>
      <c r="C50" s="35" t="s">
        <v>1123</v>
      </c>
      <c r="D50" s="35">
        <v>1069</v>
      </c>
      <c r="E50" s="35">
        <v>-0.20327953841889221</v>
      </c>
      <c r="F50" s="35">
        <v>6.130662731541571E-2</v>
      </c>
      <c r="G50" s="35">
        <v>9.4464035116186159E-4</v>
      </c>
      <c r="H50" s="35" t="b">
        <v>0</v>
      </c>
      <c r="I50" s="35" t="b">
        <v>0</v>
      </c>
      <c r="J50" s="35" t="b">
        <v>0</v>
      </c>
    </row>
    <row r="51" spans="1:10" x14ac:dyDescent="0.2">
      <c r="A51" s="35" t="s">
        <v>778</v>
      </c>
      <c r="B51" s="35" t="str">
        <f>VLOOKUP(Table4[[#This Row],[Metabolite ID]],Table18[],2,FALSE)</f>
        <v>Concentration of large HDL particles</v>
      </c>
      <c r="C51" s="35" t="s">
        <v>1116</v>
      </c>
      <c r="D51" s="35">
        <v>1069</v>
      </c>
      <c r="E51" s="35">
        <v>-0.22882913808146368</v>
      </c>
      <c r="F51" s="35">
        <v>2.0396466867297246E-2</v>
      </c>
      <c r="G51" s="36">
        <v>3.2875479468562007E-29</v>
      </c>
      <c r="H51" s="35" t="b">
        <v>0</v>
      </c>
      <c r="I51" s="35" t="b">
        <v>0</v>
      </c>
      <c r="J51" s="35" t="b">
        <v>0</v>
      </c>
    </row>
    <row r="52" spans="1:10" hidden="1" x14ac:dyDescent="0.2">
      <c r="A52" s="35" t="s">
        <v>778</v>
      </c>
      <c r="B52" s="35" t="str">
        <f>VLOOKUP(Table4[[#This Row],[Metabolite ID]],Table18[],2,FALSE)</f>
        <v>Concentration of large HDL particles</v>
      </c>
      <c r="C52" s="35" t="s">
        <v>1117</v>
      </c>
      <c r="D52" s="35">
        <v>1069</v>
      </c>
      <c r="E52" s="35">
        <v>-0.22882913808146368</v>
      </c>
      <c r="F52" s="35">
        <v>1.6703018486364407E-2</v>
      </c>
      <c r="G52" s="35">
        <v>1.0170989855299478E-42</v>
      </c>
      <c r="H52" s="35" t="b">
        <v>0</v>
      </c>
      <c r="I52" s="35" t="b">
        <v>0</v>
      </c>
      <c r="J52" s="35" t="b">
        <v>0</v>
      </c>
    </row>
    <row r="53" spans="1:10" hidden="1" x14ac:dyDescent="0.2">
      <c r="A53" s="35" t="s">
        <v>778</v>
      </c>
      <c r="B53" s="35" t="str">
        <f>VLOOKUP(Table4[[#This Row],[Metabolite ID]],Table18[],2,FALSE)</f>
        <v>Concentration of large HDL particles</v>
      </c>
      <c r="C53" s="35" t="s">
        <v>1118</v>
      </c>
      <c r="D53" s="35">
        <v>1069</v>
      </c>
      <c r="E53" s="35">
        <v>-0.22834107705024859</v>
      </c>
      <c r="F53" s="35">
        <v>1.6943214651688163E-2</v>
      </c>
      <c r="G53" s="35">
        <v>2.1406666734651839E-41</v>
      </c>
      <c r="H53" s="35" t="b">
        <v>0</v>
      </c>
      <c r="I53" s="35" t="b">
        <v>0</v>
      </c>
      <c r="J53" s="35" t="b">
        <v>0</v>
      </c>
    </row>
    <row r="54" spans="1:10" hidden="1" x14ac:dyDescent="0.2">
      <c r="A54" s="35" t="s">
        <v>778</v>
      </c>
      <c r="B54" s="35" t="str">
        <f>VLOOKUP(Table4[[#This Row],[Metabolite ID]],Table18[],2,FALSE)</f>
        <v>Concentration of large HDL particles</v>
      </c>
      <c r="C54" s="35" t="s">
        <v>1119</v>
      </c>
      <c r="D54" s="35">
        <v>1069</v>
      </c>
      <c r="E54" s="35">
        <v>-0.25245000000000001</v>
      </c>
      <c r="F54" s="35">
        <v>2.6679142446389408E-2</v>
      </c>
      <c r="G54" s="35">
        <v>3.0081647114543087E-21</v>
      </c>
      <c r="H54" s="35" t="b">
        <v>0</v>
      </c>
      <c r="I54" s="35" t="b">
        <v>0</v>
      </c>
      <c r="J54" s="35" t="b">
        <v>0</v>
      </c>
    </row>
    <row r="55" spans="1:10" hidden="1" x14ac:dyDescent="0.2">
      <c r="A55" s="35" t="s">
        <v>778</v>
      </c>
      <c r="B55" s="35" t="str">
        <f>VLOOKUP(Table4[[#This Row],[Metabolite ID]],Table18[],2,FALSE)</f>
        <v>Concentration of large HDL particles</v>
      </c>
      <c r="C55" s="35" t="s">
        <v>1120</v>
      </c>
      <c r="D55" s="35">
        <v>1069</v>
      </c>
      <c r="E55" s="35">
        <v>-0.24511779093874303</v>
      </c>
      <c r="F55" s="35">
        <v>3.0151416712814641E-2</v>
      </c>
      <c r="G55" s="35">
        <v>4.3084678261582768E-16</v>
      </c>
      <c r="H55" s="35" t="b">
        <v>0</v>
      </c>
      <c r="I55" s="35" t="b">
        <v>0</v>
      </c>
      <c r="J55" s="35" t="b">
        <v>0</v>
      </c>
    </row>
    <row r="56" spans="1:10" hidden="1" x14ac:dyDescent="0.2">
      <c r="A56" s="35" t="s">
        <v>778</v>
      </c>
      <c r="B56" s="35" t="str">
        <f>VLOOKUP(Table4[[#This Row],[Metabolite ID]],Table18[],2,FALSE)</f>
        <v>Concentration of large HDL particles</v>
      </c>
      <c r="C56" s="35" t="s">
        <v>1121</v>
      </c>
      <c r="D56" s="35">
        <v>1069</v>
      </c>
      <c r="E56" s="35">
        <v>-0.20765464861714911</v>
      </c>
      <c r="F56" s="35">
        <v>0.10686993119580339</v>
      </c>
      <c r="G56" s="35">
        <v>5.2271447189069155E-2</v>
      </c>
      <c r="H56" s="35" t="b">
        <v>0</v>
      </c>
      <c r="I56" s="35" t="b">
        <v>0</v>
      </c>
      <c r="J56" s="35" t="b">
        <v>0</v>
      </c>
    </row>
    <row r="57" spans="1:10" hidden="1" x14ac:dyDescent="0.2">
      <c r="A57" s="35" t="s">
        <v>778</v>
      </c>
      <c r="B57" s="35" t="str">
        <f>VLOOKUP(Table4[[#This Row],[Metabolite ID]],Table18[],2,FALSE)</f>
        <v>Concentration of large HDL particles</v>
      </c>
      <c r="C57" s="35" t="s">
        <v>1122</v>
      </c>
      <c r="D57" s="35">
        <v>1069</v>
      </c>
      <c r="E57" s="35">
        <v>-0.24955554049222117</v>
      </c>
      <c r="F57" s="35">
        <v>6.5131155843824604E-2</v>
      </c>
      <c r="G57" s="35">
        <v>1.3474437750002685E-4</v>
      </c>
      <c r="H57" s="35" t="b">
        <v>0</v>
      </c>
      <c r="I57" s="35" t="b">
        <v>0</v>
      </c>
      <c r="J57" s="35" t="b">
        <v>0</v>
      </c>
    </row>
    <row r="58" spans="1:10" hidden="1" x14ac:dyDescent="0.2">
      <c r="A58" s="35" t="s">
        <v>778</v>
      </c>
      <c r="B58" s="35" t="str">
        <f>VLOOKUP(Table4[[#This Row],[Metabolite ID]],Table18[],2,FALSE)</f>
        <v>Concentration of large HDL particles</v>
      </c>
      <c r="C58" s="35" t="s">
        <v>1123</v>
      </c>
      <c r="D58" s="35">
        <v>1069</v>
      </c>
      <c r="E58" s="35">
        <v>-0.19801410432009009</v>
      </c>
      <c r="F58" s="35">
        <v>5.9838148736947525E-2</v>
      </c>
      <c r="G58" s="35">
        <v>9.6703627320842225E-4</v>
      </c>
      <c r="H58" s="35" t="b">
        <v>0</v>
      </c>
      <c r="I58" s="35" t="b">
        <v>0</v>
      </c>
      <c r="J58" s="35" t="b">
        <v>0</v>
      </c>
    </row>
    <row r="59" spans="1:10" x14ac:dyDescent="0.2">
      <c r="A59" s="35" t="s">
        <v>757</v>
      </c>
      <c r="B59" s="35" t="str">
        <f>VLOOKUP(Table4[[#This Row],[Metabolite ID]],Table18[],2,FALSE)</f>
        <v>HDL cholesterol</v>
      </c>
      <c r="C59" s="35" t="s">
        <v>1116</v>
      </c>
      <c r="D59" s="35">
        <v>1069</v>
      </c>
      <c r="E59" s="35">
        <v>-0.22287205747103683</v>
      </c>
      <c r="F59" s="35">
        <v>1.9894935082261561E-2</v>
      </c>
      <c r="G59" s="36">
        <v>3.966013392249337E-29</v>
      </c>
      <c r="H59" s="35" t="b">
        <v>0</v>
      </c>
      <c r="I59" s="35" t="b">
        <v>0</v>
      </c>
      <c r="J59" s="35" t="b">
        <v>0</v>
      </c>
    </row>
    <row r="60" spans="1:10" hidden="1" x14ac:dyDescent="0.2">
      <c r="A60" s="35" t="s">
        <v>757</v>
      </c>
      <c r="B60" s="35" t="str">
        <f>VLOOKUP(Table4[[#This Row],[Metabolite ID]],Table18[],2,FALSE)</f>
        <v>HDL cholesterol</v>
      </c>
      <c r="C60" s="35" t="s">
        <v>1117</v>
      </c>
      <c r="D60" s="35">
        <v>1069</v>
      </c>
      <c r="E60" s="35">
        <v>-0.22287205747103683</v>
      </c>
      <c r="F60" s="35">
        <v>1.6715461917480617E-2</v>
      </c>
      <c r="G60" s="35">
        <v>1.4821954390829557E-40</v>
      </c>
      <c r="H60" s="35" t="b">
        <v>0</v>
      </c>
      <c r="I60" s="35" t="b">
        <v>0</v>
      </c>
      <c r="J60" s="35" t="b">
        <v>0</v>
      </c>
    </row>
    <row r="61" spans="1:10" hidden="1" x14ac:dyDescent="0.2">
      <c r="A61" s="35" t="s">
        <v>757</v>
      </c>
      <c r="B61" s="35" t="str">
        <f>VLOOKUP(Table4[[#This Row],[Metabolite ID]],Table18[],2,FALSE)</f>
        <v>HDL cholesterol</v>
      </c>
      <c r="C61" s="35" t="s">
        <v>1118</v>
      </c>
      <c r="D61" s="35">
        <v>1069</v>
      </c>
      <c r="E61" s="35">
        <v>-0.22239692927871157</v>
      </c>
      <c r="F61" s="35">
        <v>1.6943949559374085E-2</v>
      </c>
      <c r="G61" s="35">
        <v>2.3538651629536167E-39</v>
      </c>
      <c r="H61" s="35" t="b">
        <v>0</v>
      </c>
      <c r="I61" s="35" t="b">
        <v>0</v>
      </c>
      <c r="J61" s="35" t="b">
        <v>0</v>
      </c>
    </row>
    <row r="62" spans="1:10" hidden="1" x14ac:dyDescent="0.2">
      <c r="A62" s="35" t="s">
        <v>757</v>
      </c>
      <c r="B62" s="35" t="str">
        <f>VLOOKUP(Table4[[#This Row],[Metabolite ID]],Table18[],2,FALSE)</f>
        <v>HDL cholesterol</v>
      </c>
      <c r="C62" s="35" t="s">
        <v>1119</v>
      </c>
      <c r="D62" s="35">
        <v>1069</v>
      </c>
      <c r="E62" s="35">
        <v>-0.24862895927601808</v>
      </c>
      <c r="F62" s="35">
        <v>2.5774624337557228E-2</v>
      </c>
      <c r="G62" s="35">
        <v>5.0976747143030449E-22</v>
      </c>
      <c r="H62" s="35" t="b">
        <v>0</v>
      </c>
      <c r="I62" s="35" t="b">
        <v>0</v>
      </c>
      <c r="J62" s="35" t="b">
        <v>0</v>
      </c>
    </row>
    <row r="63" spans="1:10" hidden="1" x14ac:dyDescent="0.2">
      <c r="A63" s="35" t="s">
        <v>757</v>
      </c>
      <c r="B63" s="35" t="str">
        <f>VLOOKUP(Table4[[#This Row],[Metabolite ID]],Table18[],2,FALSE)</f>
        <v>HDL cholesterol</v>
      </c>
      <c r="C63" s="35" t="s">
        <v>1120</v>
      </c>
      <c r="D63" s="35">
        <v>1069</v>
      </c>
      <c r="E63" s="35">
        <v>-0.24759645385117812</v>
      </c>
      <c r="F63" s="35">
        <v>3.004881901178616E-2</v>
      </c>
      <c r="G63" s="35">
        <v>1.7248940741314153E-16</v>
      </c>
      <c r="H63" s="35" t="b">
        <v>0</v>
      </c>
      <c r="I63" s="35" t="b">
        <v>0</v>
      </c>
      <c r="J63" s="35" t="b">
        <v>0</v>
      </c>
    </row>
    <row r="64" spans="1:10" hidden="1" x14ac:dyDescent="0.2">
      <c r="A64" s="35" t="s">
        <v>757</v>
      </c>
      <c r="B64" s="35" t="str">
        <f>VLOOKUP(Table4[[#This Row],[Metabolite ID]],Table18[],2,FALSE)</f>
        <v>HDL cholesterol</v>
      </c>
      <c r="C64" s="35" t="s">
        <v>1121</v>
      </c>
      <c r="D64" s="35">
        <v>1069</v>
      </c>
      <c r="E64" s="35">
        <v>-0.25549760690605616</v>
      </c>
      <c r="F64" s="35">
        <v>0.11145351507083369</v>
      </c>
      <c r="G64" s="35">
        <v>2.207552358235864E-2</v>
      </c>
      <c r="H64" s="35" t="b">
        <v>0</v>
      </c>
      <c r="I64" s="35" t="b">
        <v>0</v>
      </c>
      <c r="J64" s="35" t="b">
        <v>0</v>
      </c>
    </row>
    <row r="65" spans="1:10" hidden="1" x14ac:dyDescent="0.2">
      <c r="A65" s="35" t="s">
        <v>757</v>
      </c>
      <c r="B65" s="35" t="str">
        <f>VLOOKUP(Table4[[#This Row],[Metabolite ID]],Table18[],2,FALSE)</f>
        <v>HDL cholesterol</v>
      </c>
      <c r="C65" s="35" t="s">
        <v>1122</v>
      </c>
      <c r="D65" s="35">
        <v>1069</v>
      </c>
      <c r="E65" s="35">
        <v>-0.26832511878627452</v>
      </c>
      <c r="F65" s="35">
        <v>7.3406668185992077E-2</v>
      </c>
      <c r="G65" s="35">
        <v>2.6935770381236637E-4</v>
      </c>
      <c r="H65" s="35" t="b">
        <v>0</v>
      </c>
      <c r="I65" s="35" t="b">
        <v>0</v>
      </c>
      <c r="J65" s="35" t="b">
        <v>0</v>
      </c>
    </row>
    <row r="66" spans="1:10" hidden="1" x14ac:dyDescent="0.2">
      <c r="A66" s="35" t="s">
        <v>757</v>
      </c>
      <c r="B66" s="35" t="str">
        <f>VLOOKUP(Table4[[#This Row],[Metabolite ID]],Table18[],2,FALSE)</f>
        <v>HDL cholesterol</v>
      </c>
      <c r="C66" s="35" t="s">
        <v>1123</v>
      </c>
      <c r="D66" s="35">
        <v>1069</v>
      </c>
      <c r="E66" s="35">
        <v>-0.24109302025253324</v>
      </c>
      <c r="F66" s="35">
        <v>5.837081787759027E-2</v>
      </c>
      <c r="G66" s="35">
        <v>3.9048577185181421E-5</v>
      </c>
      <c r="H66" s="35" t="b">
        <v>0</v>
      </c>
      <c r="I66" s="35" t="b">
        <v>0</v>
      </c>
      <c r="J66" s="35" t="b">
        <v>0</v>
      </c>
    </row>
    <row r="67" spans="1:10" x14ac:dyDescent="0.2">
      <c r="A67" s="35" t="s">
        <v>779</v>
      </c>
      <c r="B67" s="35" t="str">
        <f>VLOOKUP(Table4[[#This Row],[Metabolite ID]],Table18[],2,FALSE)</f>
        <v>Phospholipids in large HDL</v>
      </c>
      <c r="C67" s="35" t="s">
        <v>1116</v>
      </c>
      <c r="D67" s="35">
        <v>1069</v>
      </c>
      <c r="E67" s="35">
        <v>-0.22237032468248996</v>
      </c>
      <c r="F67" s="35">
        <v>2.0157469393703751E-2</v>
      </c>
      <c r="G67" s="36">
        <v>2.6885964827911384E-28</v>
      </c>
      <c r="H67" s="35" t="b">
        <v>0</v>
      </c>
      <c r="I67" s="35" t="b">
        <v>0</v>
      </c>
      <c r="J67" s="35" t="b">
        <v>0</v>
      </c>
    </row>
    <row r="68" spans="1:10" hidden="1" x14ac:dyDescent="0.2">
      <c r="A68" s="35" t="s">
        <v>779</v>
      </c>
      <c r="B68" s="35" t="str">
        <f>VLOOKUP(Table4[[#This Row],[Metabolite ID]],Table18[],2,FALSE)</f>
        <v>Phospholipids in large HDL</v>
      </c>
      <c r="C68" s="35" t="s">
        <v>1117</v>
      </c>
      <c r="D68" s="35">
        <v>1069</v>
      </c>
      <c r="E68" s="35">
        <v>-0.22237032468248996</v>
      </c>
      <c r="F68" s="35">
        <v>1.6711721210406431E-2</v>
      </c>
      <c r="G68" s="35">
        <v>2.1290507540921191E-40</v>
      </c>
      <c r="H68" s="35" t="b">
        <v>0</v>
      </c>
      <c r="I68" s="35" t="b">
        <v>0</v>
      </c>
      <c r="J68" s="35" t="b">
        <v>0</v>
      </c>
    </row>
    <row r="69" spans="1:10" hidden="1" x14ac:dyDescent="0.2">
      <c r="A69" s="35" t="s">
        <v>779</v>
      </c>
      <c r="B69" s="35" t="str">
        <f>VLOOKUP(Table4[[#This Row],[Metabolite ID]],Table18[],2,FALSE)</f>
        <v>Phospholipids in large HDL</v>
      </c>
      <c r="C69" s="35" t="s">
        <v>1118</v>
      </c>
      <c r="D69" s="35">
        <v>1069</v>
      </c>
      <c r="E69" s="35">
        <v>-0.22189439019928583</v>
      </c>
      <c r="F69" s="35">
        <v>1.6945063704339243E-2</v>
      </c>
      <c r="G69" s="35">
        <v>3.5200768367084662E-39</v>
      </c>
      <c r="H69" s="35" t="b">
        <v>0</v>
      </c>
      <c r="I69" s="35" t="b">
        <v>0</v>
      </c>
      <c r="J69" s="35" t="b">
        <v>0</v>
      </c>
    </row>
    <row r="70" spans="1:10" hidden="1" x14ac:dyDescent="0.2">
      <c r="A70" s="35" t="s">
        <v>779</v>
      </c>
      <c r="B70" s="35" t="str">
        <f>VLOOKUP(Table4[[#This Row],[Metabolite ID]],Table18[],2,FALSE)</f>
        <v>Phospholipids in large HDL</v>
      </c>
      <c r="C70" s="35" t="s">
        <v>1119</v>
      </c>
      <c r="D70" s="35">
        <v>1069</v>
      </c>
      <c r="E70" s="35">
        <v>-0.23550000000000001</v>
      </c>
      <c r="F70" s="35">
        <v>2.7494900627762629E-2</v>
      </c>
      <c r="G70" s="35">
        <v>1.0786535468788449E-17</v>
      </c>
      <c r="H70" s="35" t="b">
        <v>0</v>
      </c>
      <c r="I70" s="35" t="b">
        <v>0</v>
      </c>
      <c r="J70" s="35" t="b">
        <v>0</v>
      </c>
    </row>
    <row r="71" spans="1:10" hidden="1" x14ac:dyDescent="0.2">
      <c r="A71" s="35" t="s">
        <v>779</v>
      </c>
      <c r="B71" s="35" t="str">
        <f>VLOOKUP(Table4[[#This Row],[Metabolite ID]],Table18[],2,FALSE)</f>
        <v>Phospholipids in large HDL</v>
      </c>
      <c r="C71" s="35" t="s">
        <v>1120</v>
      </c>
      <c r="D71" s="35">
        <v>1069</v>
      </c>
      <c r="E71" s="35">
        <v>-0.23650059163962703</v>
      </c>
      <c r="F71" s="35">
        <v>3.0822834332531593E-2</v>
      </c>
      <c r="G71" s="35">
        <v>1.6814776993211254E-14</v>
      </c>
      <c r="H71" s="35" t="b">
        <v>0</v>
      </c>
      <c r="I71" s="35" t="b">
        <v>0</v>
      </c>
      <c r="J71" s="35" t="b">
        <v>0</v>
      </c>
    </row>
    <row r="72" spans="1:10" hidden="1" x14ac:dyDescent="0.2">
      <c r="A72" s="35" t="s">
        <v>779</v>
      </c>
      <c r="B72" s="35" t="str">
        <f>VLOOKUP(Table4[[#This Row],[Metabolite ID]],Table18[],2,FALSE)</f>
        <v>Phospholipids in large HDL</v>
      </c>
      <c r="C72" s="35" t="s">
        <v>1121</v>
      </c>
      <c r="D72" s="35">
        <v>1069</v>
      </c>
      <c r="E72" s="35">
        <v>-0.21880090961444232</v>
      </c>
      <c r="F72" s="35">
        <v>0.11313543070009563</v>
      </c>
      <c r="G72" s="35">
        <v>5.3380344514920311E-2</v>
      </c>
      <c r="H72" s="35" t="b">
        <v>0</v>
      </c>
      <c r="I72" s="35" t="b">
        <v>0</v>
      </c>
      <c r="J72" s="35" t="b">
        <v>0</v>
      </c>
    </row>
    <row r="73" spans="1:10" hidden="1" x14ac:dyDescent="0.2">
      <c r="A73" s="35" t="s">
        <v>779</v>
      </c>
      <c r="B73" s="35" t="str">
        <f>VLOOKUP(Table4[[#This Row],[Metabolite ID]],Table18[],2,FALSE)</f>
        <v>Phospholipids in large HDL</v>
      </c>
      <c r="C73" s="35" t="s">
        <v>1122</v>
      </c>
      <c r="D73" s="35">
        <v>1069</v>
      </c>
      <c r="E73" s="35">
        <v>-0.25931908394077574</v>
      </c>
      <c r="F73" s="35">
        <v>6.5723773415661865E-2</v>
      </c>
      <c r="G73" s="35">
        <v>8.4802720760691303E-5</v>
      </c>
      <c r="H73" s="35" t="b">
        <v>0</v>
      </c>
      <c r="I73" s="35" t="b">
        <v>0</v>
      </c>
      <c r="J73" s="35" t="b">
        <v>0</v>
      </c>
    </row>
    <row r="74" spans="1:10" hidden="1" x14ac:dyDescent="0.2">
      <c r="A74" s="35" t="s">
        <v>779</v>
      </c>
      <c r="B74" s="35" t="str">
        <f>VLOOKUP(Table4[[#This Row],[Metabolite ID]],Table18[],2,FALSE)</f>
        <v>Phospholipids in large HDL</v>
      </c>
      <c r="C74" s="35" t="s">
        <v>1123</v>
      </c>
      <c r="D74" s="35">
        <v>1069</v>
      </c>
      <c r="E74" s="35">
        <v>-0.20233874031864479</v>
      </c>
      <c r="F74" s="35">
        <v>5.914165482975485E-2</v>
      </c>
      <c r="G74" s="35">
        <v>6.4694255333713941E-4</v>
      </c>
      <c r="H74" s="35" t="b">
        <v>0</v>
      </c>
      <c r="I74" s="35" t="b">
        <v>0</v>
      </c>
      <c r="J74" s="35" t="b">
        <v>0</v>
      </c>
    </row>
    <row r="75" spans="1:10" x14ac:dyDescent="0.2">
      <c r="A75" s="35" t="s">
        <v>860</v>
      </c>
      <c r="B75" s="35" t="str">
        <f>VLOOKUP(Table4[[#This Row],[Metabolite ID]],Table18[],2,FALSE)</f>
        <v>Phospholipids in very large HDL</v>
      </c>
      <c r="C75" s="35" t="s">
        <v>1116</v>
      </c>
      <c r="D75" s="35">
        <v>1069</v>
      </c>
      <c r="E75" s="35">
        <v>-0.21588999034599612</v>
      </c>
      <c r="F75" s="35">
        <v>2.0696634394526157E-2</v>
      </c>
      <c r="G75" s="36">
        <v>1.7868553518663329E-25</v>
      </c>
      <c r="H75" s="35" t="b">
        <v>0</v>
      </c>
      <c r="I75" s="35" t="b">
        <v>0</v>
      </c>
      <c r="J75" s="35" t="b">
        <v>0</v>
      </c>
    </row>
    <row r="76" spans="1:10" hidden="1" x14ac:dyDescent="0.2">
      <c r="A76" s="35" t="s">
        <v>860</v>
      </c>
      <c r="B76" s="35" t="str">
        <f>VLOOKUP(Table4[[#This Row],[Metabolite ID]],Table18[],2,FALSE)</f>
        <v>Phospholipids in very large HDL</v>
      </c>
      <c r="C76" s="35" t="s">
        <v>1117</v>
      </c>
      <c r="D76" s="35">
        <v>1069</v>
      </c>
      <c r="E76" s="35">
        <v>-0.21588999034599612</v>
      </c>
      <c r="F76" s="35">
        <v>1.6660089827045071E-2</v>
      </c>
      <c r="G76" s="35">
        <v>2.102844394983767E-38</v>
      </c>
      <c r="H76" s="35" t="b">
        <v>0</v>
      </c>
      <c r="I76" s="35" t="b">
        <v>0</v>
      </c>
      <c r="J76" s="35" t="b">
        <v>0</v>
      </c>
    </row>
    <row r="77" spans="1:10" hidden="1" x14ac:dyDescent="0.2">
      <c r="A77" s="35" t="s">
        <v>860</v>
      </c>
      <c r="B77" s="35" t="str">
        <f>VLOOKUP(Table4[[#This Row],[Metabolite ID]],Table18[],2,FALSE)</f>
        <v>Phospholipids in very large HDL</v>
      </c>
      <c r="C77" s="35" t="s">
        <v>1118</v>
      </c>
      <c r="D77" s="35">
        <v>1069</v>
      </c>
      <c r="E77" s="35">
        <v>-0.21542207618749756</v>
      </c>
      <c r="F77" s="35">
        <v>1.69037060868686E-2</v>
      </c>
      <c r="G77" s="35">
        <v>3.3636217765447808E-37</v>
      </c>
      <c r="H77" s="35" t="b">
        <v>0</v>
      </c>
      <c r="I77" s="35" t="b">
        <v>0</v>
      </c>
      <c r="J77" s="35" t="b">
        <v>0</v>
      </c>
    </row>
    <row r="78" spans="1:10" hidden="1" x14ac:dyDescent="0.2">
      <c r="A78" s="35" t="s">
        <v>860</v>
      </c>
      <c r="B78" s="35" t="str">
        <f>VLOOKUP(Table4[[#This Row],[Metabolite ID]],Table18[],2,FALSE)</f>
        <v>Phospholipids in very large HDL</v>
      </c>
      <c r="C78" s="35" t="s">
        <v>1119</v>
      </c>
      <c r="D78" s="35">
        <v>1069</v>
      </c>
      <c r="E78" s="35">
        <v>-0.24694559999999999</v>
      </c>
      <c r="F78" s="35">
        <v>2.6211801146590104E-2</v>
      </c>
      <c r="G78" s="35">
        <v>4.4612720579519895E-21</v>
      </c>
      <c r="H78" s="35" t="b">
        <v>0</v>
      </c>
      <c r="I78" s="35" t="b">
        <v>0</v>
      </c>
      <c r="J78" s="35" t="b">
        <v>0</v>
      </c>
    </row>
    <row r="79" spans="1:10" hidden="1" x14ac:dyDescent="0.2">
      <c r="A79" s="35" t="s">
        <v>860</v>
      </c>
      <c r="B79" s="35" t="str">
        <f>VLOOKUP(Table4[[#This Row],[Metabolite ID]],Table18[],2,FALSE)</f>
        <v>Phospholipids in very large HDL</v>
      </c>
      <c r="C79" s="35" t="s">
        <v>1120</v>
      </c>
      <c r="D79" s="35">
        <v>1069</v>
      </c>
      <c r="E79" s="35">
        <v>-0.23755173932093138</v>
      </c>
      <c r="F79" s="35">
        <v>3.0583611489214409E-2</v>
      </c>
      <c r="G79" s="35">
        <v>8.0183956565376409E-15</v>
      </c>
      <c r="H79" s="35" t="b">
        <v>0</v>
      </c>
      <c r="I79" s="35" t="b">
        <v>0</v>
      </c>
      <c r="J79" s="35" t="b">
        <v>0</v>
      </c>
    </row>
    <row r="80" spans="1:10" hidden="1" x14ac:dyDescent="0.2">
      <c r="A80" s="35" t="s">
        <v>860</v>
      </c>
      <c r="B80" s="35" t="str">
        <f>VLOOKUP(Table4[[#This Row],[Metabolite ID]],Table18[],2,FALSE)</f>
        <v>Phospholipids in very large HDL</v>
      </c>
      <c r="C80" s="35" t="s">
        <v>1121</v>
      </c>
      <c r="D80" s="35">
        <v>1069</v>
      </c>
      <c r="E80" s="35">
        <v>-0.20995558438024453</v>
      </c>
      <c r="F80" s="35">
        <v>0.11165213022197837</v>
      </c>
      <c r="G80" s="35">
        <v>6.0319536178509339E-2</v>
      </c>
      <c r="H80" s="35" t="b">
        <v>0</v>
      </c>
      <c r="I80" s="35" t="b">
        <v>0</v>
      </c>
      <c r="J80" s="35" t="b">
        <v>0</v>
      </c>
    </row>
    <row r="81" spans="1:10" hidden="1" x14ac:dyDescent="0.2">
      <c r="A81" s="35" t="s">
        <v>860</v>
      </c>
      <c r="B81" s="35" t="str">
        <f>VLOOKUP(Table4[[#This Row],[Metabolite ID]],Table18[],2,FALSE)</f>
        <v>Phospholipids in very large HDL</v>
      </c>
      <c r="C81" s="35" t="s">
        <v>1122</v>
      </c>
      <c r="D81" s="35">
        <v>1069</v>
      </c>
      <c r="E81" s="35">
        <v>-0.25495104128060841</v>
      </c>
      <c r="F81" s="35">
        <v>7.4510751994750907E-2</v>
      </c>
      <c r="G81" s="35">
        <v>6.4595190440048611E-4</v>
      </c>
      <c r="H81" s="35" t="b">
        <v>0</v>
      </c>
      <c r="I81" s="35" t="b">
        <v>0</v>
      </c>
      <c r="J81" s="35" t="b">
        <v>0</v>
      </c>
    </row>
    <row r="82" spans="1:10" hidden="1" x14ac:dyDescent="0.2">
      <c r="A82" s="35" t="s">
        <v>860</v>
      </c>
      <c r="B82" s="35" t="str">
        <f>VLOOKUP(Table4[[#This Row],[Metabolite ID]],Table18[],2,FALSE)</f>
        <v>Phospholipids in very large HDL</v>
      </c>
      <c r="C82" s="35" t="s">
        <v>1123</v>
      </c>
      <c r="D82" s="35">
        <v>1069</v>
      </c>
      <c r="E82" s="35">
        <v>-0.20069259014720006</v>
      </c>
      <c r="F82" s="35">
        <v>6.0725177781346208E-2</v>
      </c>
      <c r="G82" s="35">
        <v>9.8159622623421035E-4</v>
      </c>
      <c r="H82" s="35" t="b">
        <v>0</v>
      </c>
      <c r="I82" s="35" t="b">
        <v>0</v>
      </c>
      <c r="J82" s="35" t="b">
        <v>0</v>
      </c>
    </row>
    <row r="83" spans="1:10" x14ac:dyDescent="0.2">
      <c r="A83" s="35" t="s">
        <v>857</v>
      </c>
      <c r="B83" s="35" t="str">
        <f>VLOOKUP(Table4[[#This Row],[Metabolite ID]],Table18[],2,FALSE)</f>
        <v>Free cholesterol in very large HDL</v>
      </c>
      <c r="C83" s="35" t="s">
        <v>1116</v>
      </c>
      <c r="D83" s="35">
        <v>1069</v>
      </c>
      <c r="E83" s="35">
        <v>-0.20459960428622884</v>
      </c>
      <c r="F83" s="35">
        <v>1.9628597779672661E-2</v>
      </c>
      <c r="G83" s="36">
        <v>1.9359638834134005E-25</v>
      </c>
      <c r="H83" s="35" t="b">
        <v>0</v>
      </c>
      <c r="I83" s="35" t="b">
        <v>0</v>
      </c>
      <c r="J83" s="35" t="b">
        <v>0</v>
      </c>
    </row>
    <row r="84" spans="1:10" hidden="1" x14ac:dyDescent="0.2">
      <c r="A84" s="35" t="s">
        <v>857</v>
      </c>
      <c r="B84" s="35" t="str">
        <f>VLOOKUP(Table4[[#This Row],[Metabolite ID]],Table18[],2,FALSE)</f>
        <v>Free cholesterol in very large HDL</v>
      </c>
      <c r="C84" s="35" t="s">
        <v>1117</v>
      </c>
      <c r="D84" s="35">
        <v>1069</v>
      </c>
      <c r="E84" s="35">
        <v>-0.20459960428622884</v>
      </c>
      <c r="F84" s="35">
        <v>1.6685058774687313E-2</v>
      </c>
      <c r="G84" s="35">
        <v>1.4408696332631878E-34</v>
      </c>
      <c r="H84" s="35" t="b">
        <v>0</v>
      </c>
      <c r="I84" s="35" t="b">
        <v>0</v>
      </c>
      <c r="J84" s="35" t="b">
        <v>0</v>
      </c>
    </row>
    <row r="85" spans="1:10" hidden="1" x14ac:dyDescent="0.2">
      <c r="A85" s="35" t="s">
        <v>857</v>
      </c>
      <c r="B85" s="35" t="str">
        <f>VLOOKUP(Table4[[#This Row],[Metabolite ID]],Table18[],2,FALSE)</f>
        <v>Free cholesterol in very large HDL</v>
      </c>
      <c r="C85" s="35" t="s">
        <v>1118</v>
      </c>
      <c r="D85" s="35">
        <v>1069</v>
      </c>
      <c r="E85" s="35">
        <v>-0.20417071635050102</v>
      </c>
      <c r="F85" s="35">
        <v>1.6906419439747186E-2</v>
      </c>
      <c r="G85" s="35">
        <v>1.4054256906640131E-33</v>
      </c>
      <c r="H85" s="35" t="b">
        <v>0</v>
      </c>
      <c r="I85" s="35" t="b">
        <v>0</v>
      </c>
      <c r="J85" s="35" t="b">
        <v>0</v>
      </c>
    </row>
    <row r="86" spans="1:10" hidden="1" x14ac:dyDescent="0.2">
      <c r="A86" s="35" t="s">
        <v>857</v>
      </c>
      <c r="B86" s="35" t="str">
        <f>VLOOKUP(Table4[[#This Row],[Metabolite ID]],Table18[],2,FALSE)</f>
        <v>Free cholesterol in very large HDL</v>
      </c>
      <c r="C86" s="35" t="s">
        <v>1119</v>
      </c>
      <c r="D86" s="35">
        <v>1069</v>
      </c>
      <c r="E86" s="35">
        <v>-0.24102137931034481</v>
      </c>
      <c r="F86" s="35">
        <v>2.6773306336320635E-2</v>
      </c>
      <c r="G86" s="35">
        <v>2.2103431009074703E-19</v>
      </c>
      <c r="H86" s="35" t="b">
        <v>0</v>
      </c>
      <c r="I86" s="35" t="b">
        <v>0</v>
      </c>
      <c r="J86" s="35" t="b">
        <v>0</v>
      </c>
    </row>
    <row r="87" spans="1:10" hidden="1" x14ac:dyDescent="0.2">
      <c r="A87" s="35" t="s">
        <v>857</v>
      </c>
      <c r="B87" s="35" t="str">
        <f>VLOOKUP(Table4[[#This Row],[Metabolite ID]],Table18[],2,FALSE)</f>
        <v>Free cholesterol in very large HDL</v>
      </c>
      <c r="C87" s="35" t="s">
        <v>1120</v>
      </c>
      <c r="D87" s="35">
        <v>1069</v>
      </c>
      <c r="E87" s="35">
        <v>-0.21351660498370165</v>
      </c>
      <c r="F87" s="35">
        <v>2.9133561373617178E-2</v>
      </c>
      <c r="G87" s="35">
        <v>2.320704236898968E-13</v>
      </c>
      <c r="H87" s="35" t="b">
        <v>0</v>
      </c>
      <c r="I87" s="35" t="b">
        <v>0</v>
      </c>
      <c r="J87" s="35" t="b">
        <v>0</v>
      </c>
    </row>
    <row r="88" spans="1:10" hidden="1" x14ac:dyDescent="0.2">
      <c r="A88" s="35" t="s">
        <v>857</v>
      </c>
      <c r="B88" s="35" t="str">
        <f>VLOOKUP(Table4[[#This Row],[Metabolite ID]],Table18[],2,FALSE)</f>
        <v>Free cholesterol in very large HDL</v>
      </c>
      <c r="C88" s="35" t="s">
        <v>1121</v>
      </c>
      <c r="D88" s="35">
        <v>1069</v>
      </c>
      <c r="E88" s="35">
        <v>-0.3765401561520112</v>
      </c>
      <c r="F88" s="35">
        <v>0.11408120949066118</v>
      </c>
      <c r="G88" s="35">
        <v>9.965752624157085E-4</v>
      </c>
      <c r="H88" s="35" t="b">
        <v>0</v>
      </c>
      <c r="I88" s="35" t="b">
        <v>0</v>
      </c>
      <c r="J88" s="35" t="b">
        <v>0</v>
      </c>
    </row>
    <row r="89" spans="1:10" hidden="1" x14ac:dyDescent="0.2">
      <c r="A89" s="35" t="s">
        <v>857</v>
      </c>
      <c r="B89" s="35" t="str">
        <f>VLOOKUP(Table4[[#This Row],[Metabolite ID]],Table18[],2,FALSE)</f>
        <v>Free cholesterol in very large HDL</v>
      </c>
      <c r="C89" s="35" t="s">
        <v>1122</v>
      </c>
      <c r="D89" s="35">
        <v>1069</v>
      </c>
      <c r="E89" s="35">
        <v>-0.22902383948339944</v>
      </c>
      <c r="F89" s="35">
        <v>7.2453385496763598E-2</v>
      </c>
      <c r="G89" s="35">
        <v>1.6166363504473622E-3</v>
      </c>
      <c r="H89" s="35" t="b">
        <v>0</v>
      </c>
      <c r="I89" s="35" t="b">
        <v>0</v>
      </c>
      <c r="J89" s="35" t="b">
        <v>0</v>
      </c>
    </row>
    <row r="90" spans="1:10" hidden="1" x14ac:dyDescent="0.2">
      <c r="A90" s="35" t="s">
        <v>857</v>
      </c>
      <c r="B90" s="35" t="str">
        <f>VLOOKUP(Table4[[#This Row],[Metabolite ID]],Table18[],2,FALSE)</f>
        <v>Free cholesterol in very large HDL</v>
      </c>
      <c r="C90" s="35" t="s">
        <v>1123</v>
      </c>
      <c r="D90" s="35">
        <v>1069</v>
      </c>
      <c r="E90" s="35">
        <v>-0.20754193240510757</v>
      </c>
      <c r="F90" s="35">
        <v>5.7594475205294517E-2</v>
      </c>
      <c r="G90" s="35">
        <v>3.284377376673654E-4</v>
      </c>
      <c r="H90" s="35" t="b">
        <v>0</v>
      </c>
      <c r="I90" s="35" t="b">
        <v>0</v>
      </c>
      <c r="J90" s="35" t="b">
        <v>0</v>
      </c>
    </row>
    <row r="91" spans="1:10" x14ac:dyDescent="0.2">
      <c r="A91" s="35" t="s">
        <v>859</v>
      </c>
      <c r="B91" s="35" t="str">
        <f>VLOOKUP(Table4[[#This Row],[Metabolite ID]],Table18[],2,FALSE)</f>
        <v>Concentration of very large HDL particles</v>
      </c>
      <c r="C91" s="35" t="s">
        <v>1116</v>
      </c>
      <c r="D91" s="35">
        <v>1069</v>
      </c>
      <c r="E91" s="35">
        <v>-0.200898347211107</v>
      </c>
      <c r="F91" s="35">
        <v>1.9954136804321058E-2</v>
      </c>
      <c r="G91" s="36">
        <v>7.6514395757867232E-24</v>
      </c>
      <c r="H91" s="35" t="b">
        <v>0</v>
      </c>
      <c r="I91" s="35" t="b">
        <v>0</v>
      </c>
      <c r="J91" s="35" t="b">
        <v>0</v>
      </c>
    </row>
    <row r="92" spans="1:10" hidden="1" x14ac:dyDescent="0.2">
      <c r="A92" s="35" t="s">
        <v>859</v>
      </c>
      <c r="B92" s="35" t="str">
        <f>VLOOKUP(Table4[[#This Row],[Metabolite ID]],Table18[],2,FALSE)</f>
        <v>Concentration of very large HDL particles</v>
      </c>
      <c r="C92" s="35" t="s">
        <v>1117</v>
      </c>
      <c r="D92" s="35">
        <v>1069</v>
      </c>
      <c r="E92" s="35">
        <v>-0.200898347211107</v>
      </c>
      <c r="F92" s="35">
        <v>1.6670862201536452E-2</v>
      </c>
      <c r="G92" s="35">
        <v>1.9191995465939056E-33</v>
      </c>
      <c r="H92" s="35" t="b">
        <v>0</v>
      </c>
      <c r="I92" s="35" t="b">
        <v>0</v>
      </c>
      <c r="J92" s="35" t="b">
        <v>0</v>
      </c>
    </row>
    <row r="93" spans="1:10" hidden="1" x14ac:dyDescent="0.2">
      <c r="A93" s="35" t="s">
        <v>859</v>
      </c>
      <c r="B93" s="35" t="str">
        <f>VLOOKUP(Table4[[#This Row],[Metabolite ID]],Table18[],2,FALSE)</f>
        <v>Concentration of very large HDL particles</v>
      </c>
      <c r="C93" s="35" t="s">
        <v>1118</v>
      </c>
      <c r="D93" s="35">
        <v>1069</v>
      </c>
      <c r="E93" s="35">
        <v>-0.20046782259633963</v>
      </c>
      <c r="F93" s="35">
        <v>1.6897800453429673E-2</v>
      </c>
      <c r="G93" s="35">
        <v>1.8305631656572554E-32</v>
      </c>
      <c r="H93" s="35" t="b">
        <v>0</v>
      </c>
      <c r="I93" s="35" t="b">
        <v>0</v>
      </c>
      <c r="J93" s="35" t="b">
        <v>0</v>
      </c>
    </row>
    <row r="94" spans="1:10" hidden="1" x14ac:dyDescent="0.2">
      <c r="A94" s="35" t="s">
        <v>859</v>
      </c>
      <c r="B94" s="35" t="str">
        <f>VLOOKUP(Table4[[#This Row],[Metabolite ID]],Table18[],2,FALSE)</f>
        <v>Concentration of very large HDL particles</v>
      </c>
      <c r="C94" s="35" t="s">
        <v>1119</v>
      </c>
      <c r="D94" s="35">
        <v>1069</v>
      </c>
      <c r="E94" s="35">
        <v>-0.2236070796460177</v>
      </c>
      <c r="F94" s="35">
        <v>2.6869034301177555E-2</v>
      </c>
      <c r="G94" s="35">
        <v>8.6410500395402296E-17</v>
      </c>
      <c r="H94" s="35" t="b">
        <v>0</v>
      </c>
      <c r="I94" s="35" t="b">
        <v>0</v>
      </c>
      <c r="J94" s="35" t="b">
        <v>0</v>
      </c>
    </row>
    <row r="95" spans="1:10" hidden="1" x14ac:dyDescent="0.2">
      <c r="A95" s="35" t="s">
        <v>859</v>
      </c>
      <c r="B95" s="35" t="str">
        <f>VLOOKUP(Table4[[#This Row],[Metabolite ID]],Table18[],2,FALSE)</f>
        <v>Concentration of very large HDL particles</v>
      </c>
      <c r="C95" s="35" t="s">
        <v>1120</v>
      </c>
      <c r="D95" s="35">
        <v>1069</v>
      </c>
      <c r="E95" s="35">
        <v>-0.20488088748011749</v>
      </c>
      <c r="F95" s="35">
        <v>2.8577751314357244E-2</v>
      </c>
      <c r="G95" s="35">
        <v>7.5412748731649334E-13</v>
      </c>
      <c r="H95" s="35" t="b">
        <v>0</v>
      </c>
      <c r="I95" s="35" t="b">
        <v>0</v>
      </c>
      <c r="J95" s="35" t="b">
        <v>0</v>
      </c>
    </row>
    <row r="96" spans="1:10" hidden="1" x14ac:dyDescent="0.2">
      <c r="A96" s="35" t="s">
        <v>859</v>
      </c>
      <c r="B96" s="35" t="str">
        <f>VLOOKUP(Table4[[#This Row],[Metabolite ID]],Table18[],2,FALSE)</f>
        <v>Concentration of very large HDL particles</v>
      </c>
      <c r="C96" s="35" t="s">
        <v>1121</v>
      </c>
      <c r="D96" s="35">
        <v>1069</v>
      </c>
      <c r="E96" s="35">
        <v>-0.19740062823206239</v>
      </c>
      <c r="F96" s="35">
        <v>0.11296659931883507</v>
      </c>
      <c r="G96" s="35">
        <v>8.0851092484804488E-2</v>
      </c>
      <c r="H96" s="35" t="b">
        <v>0</v>
      </c>
      <c r="I96" s="35" t="b">
        <v>0</v>
      </c>
      <c r="J96" s="35" t="b">
        <v>0</v>
      </c>
    </row>
    <row r="97" spans="1:10" hidden="1" x14ac:dyDescent="0.2">
      <c r="A97" s="35" t="s">
        <v>859</v>
      </c>
      <c r="B97" s="35" t="str">
        <f>VLOOKUP(Table4[[#This Row],[Metabolite ID]],Table18[],2,FALSE)</f>
        <v>Concentration of very large HDL particles</v>
      </c>
      <c r="C97" s="35" t="s">
        <v>1122</v>
      </c>
      <c r="D97" s="35">
        <v>1069</v>
      </c>
      <c r="E97" s="35">
        <v>-0.21114515632007169</v>
      </c>
      <c r="F97" s="35">
        <v>7.6791035998544949E-2</v>
      </c>
      <c r="G97" s="35">
        <v>6.0673862754243389E-3</v>
      </c>
      <c r="H97" s="35" t="b">
        <v>0</v>
      </c>
      <c r="I97" s="35" t="b">
        <v>0</v>
      </c>
      <c r="J97" s="35" t="b">
        <v>0</v>
      </c>
    </row>
    <row r="98" spans="1:10" hidden="1" x14ac:dyDescent="0.2">
      <c r="A98" s="35" t="s">
        <v>859</v>
      </c>
      <c r="B98" s="35" t="str">
        <f>VLOOKUP(Table4[[#This Row],[Metabolite ID]],Table18[],2,FALSE)</f>
        <v>Concentration of very large HDL particles</v>
      </c>
      <c r="C98" s="35" t="s">
        <v>1123</v>
      </c>
      <c r="D98" s="35">
        <v>1069</v>
      </c>
      <c r="E98" s="35">
        <v>-0.19302065668138288</v>
      </c>
      <c r="F98" s="35">
        <v>5.8548516687121445E-2</v>
      </c>
      <c r="G98" s="35">
        <v>1.0102909107381913E-3</v>
      </c>
      <c r="H98" s="35" t="b">
        <v>0</v>
      </c>
      <c r="I98" s="35" t="b">
        <v>0</v>
      </c>
      <c r="J98" s="35" t="b">
        <v>0</v>
      </c>
    </row>
    <row r="99" spans="1:10" x14ac:dyDescent="0.2">
      <c r="A99" s="35" t="s">
        <v>858</v>
      </c>
      <c r="B99" s="35" t="str">
        <f>VLOOKUP(Table4[[#This Row],[Metabolite ID]],Table18[],2,FALSE)</f>
        <v>Total lipids in very large HDL</v>
      </c>
      <c r="C99" s="35" t="s">
        <v>1116</v>
      </c>
      <c r="D99" s="35">
        <v>1069</v>
      </c>
      <c r="E99" s="35">
        <v>-0.20023216902810911</v>
      </c>
      <c r="F99" s="35">
        <v>1.9916921157368268E-2</v>
      </c>
      <c r="G99" s="36">
        <v>8.8778787736624412E-24</v>
      </c>
      <c r="H99" s="35" t="b">
        <v>0</v>
      </c>
      <c r="I99" s="35" t="b">
        <v>0</v>
      </c>
      <c r="J99" s="35" t="b">
        <v>0</v>
      </c>
    </row>
    <row r="100" spans="1:10" hidden="1" x14ac:dyDescent="0.2">
      <c r="A100" s="35" t="s">
        <v>858</v>
      </c>
      <c r="B100" s="35" t="str">
        <f>VLOOKUP(Table4[[#This Row],[Metabolite ID]],Table18[],2,FALSE)</f>
        <v>Total lipids in very large HDL</v>
      </c>
      <c r="C100" s="35" t="s">
        <v>1117</v>
      </c>
      <c r="D100" s="35">
        <v>1069</v>
      </c>
      <c r="E100" s="35">
        <v>-0.20023216902810911</v>
      </c>
      <c r="F100" s="35">
        <v>1.6671989403652349E-2</v>
      </c>
      <c r="G100" s="35">
        <v>3.1448530246278841E-33</v>
      </c>
      <c r="H100" s="35" t="b">
        <v>0</v>
      </c>
      <c r="I100" s="35" t="b">
        <v>0</v>
      </c>
      <c r="J100" s="35" t="b">
        <v>0</v>
      </c>
    </row>
    <row r="101" spans="1:10" hidden="1" x14ac:dyDescent="0.2">
      <c r="A101" s="35" t="s">
        <v>858</v>
      </c>
      <c r="B101" s="35" t="str">
        <f>VLOOKUP(Table4[[#This Row],[Metabolite ID]],Table18[],2,FALSE)</f>
        <v>Total lipids in very large HDL</v>
      </c>
      <c r="C101" s="35" t="s">
        <v>1118</v>
      </c>
      <c r="D101" s="35">
        <v>1069</v>
      </c>
      <c r="E101" s="35">
        <v>-0.19980396702358816</v>
      </c>
      <c r="F101" s="35">
        <v>1.6897819808797527E-2</v>
      </c>
      <c r="G101" s="35">
        <v>2.9251970023748711E-32</v>
      </c>
      <c r="H101" s="35" t="b">
        <v>0</v>
      </c>
      <c r="I101" s="35" t="b">
        <v>0</v>
      </c>
      <c r="J101" s="35" t="b">
        <v>0</v>
      </c>
    </row>
    <row r="102" spans="1:10" hidden="1" x14ac:dyDescent="0.2">
      <c r="A102" s="35" t="s">
        <v>858</v>
      </c>
      <c r="B102" s="35" t="str">
        <f>VLOOKUP(Table4[[#This Row],[Metabolite ID]],Table18[],2,FALSE)</f>
        <v>Total lipids in very large HDL</v>
      </c>
      <c r="C102" s="35" t="s">
        <v>1119</v>
      </c>
      <c r="D102" s="35">
        <v>1069</v>
      </c>
      <c r="E102" s="35">
        <v>-0.22373931623931623</v>
      </c>
      <c r="F102" s="35">
        <v>2.4935539257227447E-2</v>
      </c>
      <c r="G102" s="35">
        <v>2.893119069696955E-19</v>
      </c>
      <c r="H102" s="35" t="b">
        <v>0</v>
      </c>
      <c r="I102" s="35" t="b">
        <v>0</v>
      </c>
      <c r="J102" s="35" t="b">
        <v>0</v>
      </c>
    </row>
    <row r="103" spans="1:10" hidden="1" x14ac:dyDescent="0.2">
      <c r="A103" s="35" t="s">
        <v>858</v>
      </c>
      <c r="B103" s="35" t="str">
        <f>VLOOKUP(Table4[[#This Row],[Metabolite ID]],Table18[],2,FALSE)</f>
        <v>Total lipids in very large HDL</v>
      </c>
      <c r="C103" s="35" t="s">
        <v>1120</v>
      </c>
      <c r="D103" s="35">
        <v>1069</v>
      </c>
      <c r="E103" s="35">
        <v>-0.20572681189296202</v>
      </c>
      <c r="F103" s="35">
        <v>2.8874388301701148E-2</v>
      </c>
      <c r="G103" s="35">
        <v>1.0416459123133968E-12</v>
      </c>
      <c r="H103" s="35" t="b">
        <v>0</v>
      </c>
      <c r="I103" s="35" t="b">
        <v>0</v>
      </c>
      <c r="J103" s="35" t="b">
        <v>0</v>
      </c>
    </row>
    <row r="104" spans="1:10" hidden="1" x14ac:dyDescent="0.2">
      <c r="A104" s="35" t="s">
        <v>858</v>
      </c>
      <c r="B104" s="35" t="str">
        <f>VLOOKUP(Table4[[#This Row],[Metabolite ID]],Table18[],2,FALSE)</f>
        <v>Total lipids in very large HDL</v>
      </c>
      <c r="C104" s="35" t="s">
        <v>1121</v>
      </c>
      <c r="D104" s="35">
        <v>1069</v>
      </c>
      <c r="E104" s="35">
        <v>-0.20837522308583356</v>
      </c>
      <c r="F104" s="35">
        <v>0.1193596843865284</v>
      </c>
      <c r="G104" s="35">
        <v>8.1137501826754166E-2</v>
      </c>
      <c r="H104" s="35" t="b">
        <v>0</v>
      </c>
      <c r="I104" s="35" t="b">
        <v>0</v>
      </c>
      <c r="J104" s="35" t="b">
        <v>0</v>
      </c>
    </row>
    <row r="105" spans="1:10" hidden="1" x14ac:dyDescent="0.2">
      <c r="A105" s="35" t="s">
        <v>858</v>
      </c>
      <c r="B105" s="35" t="str">
        <f>VLOOKUP(Table4[[#This Row],[Metabolite ID]],Table18[],2,FALSE)</f>
        <v>Total lipids in very large HDL</v>
      </c>
      <c r="C105" s="35" t="s">
        <v>1122</v>
      </c>
      <c r="D105" s="35">
        <v>1069</v>
      </c>
      <c r="E105" s="35">
        <v>-0.20837522308583356</v>
      </c>
      <c r="F105" s="35">
        <v>7.6088249934661525E-2</v>
      </c>
      <c r="G105" s="35">
        <v>6.2727934735201316E-3</v>
      </c>
      <c r="H105" s="35" t="b">
        <v>0</v>
      </c>
      <c r="I105" s="35" t="b">
        <v>0</v>
      </c>
      <c r="J105" s="35" t="b">
        <v>0</v>
      </c>
    </row>
    <row r="106" spans="1:10" hidden="1" x14ac:dyDescent="0.2">
      <c r="A106" s="35" t="s">
        <v>858</v>
      </c>
      <c r="B106" s="35" t="str">
        <f>VLOOKUP(Table4[[#This Row],[Metabolite ID]],Table18[],2,FALSE)</f>
        <v>Total lipids in very large HDL</v>
      </c>
      <c r="C106" s="35" t="s">
        <v>1123</v>
      </c>
      <c r="D106" s="35">
        <v>1069</v>
      </c>
      <c r="E106" s="35">
        <v>-0.19422256319968534</v>
      </c>
      <c r="F106" s="35">
        <v>5.8439603216849816E-2</v>
      </c>
      <c r="G106" s="35">
        <v>9.1923517483018398E-4</v>
      </c>
      <c r="H106" s="35" t="b">
        <v>0</v>
      </c>
      <c r="I106" s="35" t="b">
        <v>0</v>
      </c>
      <c r="J106" s="35" t="b">
        <v>0</v>
      </c>
    </row>
    <row r="107" spans="1:10" x14ac:dyDescent="0.2">
      <c r="A107" s="35" t="s">
        <v>745</v>
      </c>
      <c r="B107" s="35" t="str">
        <f>VLOOKUP(Table4[[#This Row],[Metabolite ID]],Table18[],2,FALSE)</f>
        <v>Apolipoprotein A1</v>
      </c>
      <c r="C107" s="35" t="s">
        <v>1116</v>
      </c>
      <c r="D107" s="35">
        <v>1069</v>
      </c>
      <c r="E107" s="35">
        <v>-0.18964978359522366</v>
      </c>
      <c r="F107" s="35">
        <v>1.9428208887085373E-2</v>
      </c>
      <c r="G107" s="36">
        <v>1.6459037028485642E-22</v>
      </c>
      <c r="H107" s="35" t="b">
        <v>0</v>
      </c>
      <c r="I107" s="35" t="b">
        <v>0</v>
      </c>
      <c r="J107" s="35" t="b">
        <v>0</v>
      </c>
    </row>
    <row r="108" spans="1:10" hidden="1" x14ac:dyDescent="0.2">
      <c r="A108" s="35" t="s">
        <v>745</v>
      </c>
      <c r="B108" s="35" t="str">
        <f>VLOOKUP(Table4[[#This Row],[Metabolite ID]],Table18[],2,FALSE)</f>
        <v>Apolipoprotein A1</v>
      </c>
      <c r="C108" s="35" t="s">
        <v>1117</v>
      </c>
      <c r="D108" s="35">
        <v>1069</v>
      </c>
      <c r="E108" s="35">
        <v>-0.18964978359522366</v>
      </c>
      <c r="F108" s="35">
        <v>1.6739812348489602E-2</v>
      </c>
      <c r="G108" s="35">
        <v>9.3989267482717126E-30</v>
      </c>
      <c r="H108" s="35" t="b">
        <v>0</v>
      </c>
      <c r="I108" s="35" t="b">
        <v>0</v>
      </c>
      <c r="J108" s="35" t="b">
        <v>0</v>
      </c>
    </row>
    <row r="109" spans="1:10" hidden="1" x14ac:dyDescent="0.2">
      <c r="A109" s="35" t="s">
        <v>745</v>
      </c>
      <c r="B109" s="35" t="str">
        <f>VLOOKUP(Table4[[#This Row],[Metabolite ID]],Table18[],2,FALSE)</f>
        <v>Apolipoprotein A1</v>
      </c>
      <c r="C109" s="35" t="s">
        <v>1118</v>
      </c>
      <c r="D109" s="35">
        <v>1069</v>
      </c>
      <c r="E109" s="35">
        <v>-0.1892527666045293</v>
      </c>
      <c r="F109" s="35">
        <v>1.6954624107988783E-2</v>
      </c>
      <c r="G109" s="35">
        <v>6.2350256409174626E-29</v>
      </c>
      <c r="H109" s="35" t="b">
        <v>0</v>
      </c>
      <c r="I109" s="35" t="b">
        <v>0</v>
      </c>
      <c r="J109" s="35" t="b">
        <v>0</v>
      </c>
    </row>
    <row r="110" spans="1:10" hidden="1" x14ac:dyDescent="0.2">
      <c r="A110" s="35" t="s">
        <v>745</v>
      </c>
      <c r="B110" s="35" t="str">
        <f>VLOOKUP(Table4[[#This Row],[Metabolite ID]],Table18[],2,FALSE)</f>
        <v>Apolipoprotein A1</v>
      </c>
      <c r="C110" s="35" t="s">
        <v>1119</v>
      </c>
      <c r="D110" s="35">
        <v>1069</v>
      </c>
      <c r="E110" s="35">
        <v>-0.20389603960396041</v>
      </c>
      <c r="F110" s="35">
        <v>2.7242856914203927E-2</v>
      </c>
      <c r="G110" s="35">
        <v>7.1882745253092778E-14</v>
      </c>
      <c r="H110" s="35" t="b">
        <v>0</v>
      </c>
      <c r="I110" s="35" t="b">
        <v>0</v>
      </c>
      <c r="J110" s="35" t="b">
        <v>0</v>
      </c>
    </row>
    <row r="111" spans="1:10" hidden="1" x14ac:dyDescent="0.2">
      <c r="A111" s="35" t="s">
        <v>745</v>
      </c>
      <c r="B111" s="35" t="str">
        <f>VLOOKUP(Table4[[#This Row],[Metabolite ID]],Table18[],2,FALSE)</f>
        <v>Apolipoprotein A1</v>
      </c>
      <c r="C111" s="35" t="s">
        <v>1120</v>
      </c>
      <c r="D111" s="35">
        <v>1069</v>
      </c>
      <c r="E111" s="35">
        <v>-0.18724149357664474</v>
      </c>
      <c r="F111" s="35">
        <v>2.9086654373811447E-2</v>
      </c>
      <c r="G111" s="35">
        <v>1.2156308365608445E-10</v>
      </c>
      <c r="H111" s="35" t="b">
        <v>0</v>
      </c>
      <c r="I111" s="35" t="b">
        <v>0</v>
      </c>
      <c r="J111" s="35" t="b">
        <v>0</v>
      </c>
    </row>
    <row r="112" spans="1:10" hidden="1" x14ac:dyDescent="0.2">
      <c r="A112" s="35" t="s">
        <v>745</v>
      </c>
      <c r="B112" s="35" t="str">
        <f>VLOOKUP(Table4[[#This Row],[Metabolite ID]],Table18[],2,FALSE)</f>
        <v>Apolipoprotein A1</v>
      </c>
      <c r="C112" s="35" t="s">
        <v>1121</v>
      </c>
      <c r="D112" s="35">
        <v>1069</v>
      </c>
      <c r="E112" s="35">
        <v>-0.26656548354820853</v>
      </c>
      <c r="F112" s="35">
        <v>0.12012619713496561</v>
      </c>
      <c r="G112" s="35">
        <v>2.6693189154955797E-2</v>
      </c>
      <c r="H112" s="35" t="b">
        <v>0</v>
      </c>
      <c r="I112" s="35" t="b">
        <v>0</v>
      </c>
      <c r="J112" s="35" t="b">
        <v>0</v>
      </c>
    </row>
    <row r="113" spans="1:10" hidden="1" x14ac:dyDescent="0.2">
      <c r="A113" s="35" t="s">
        <v>745</v>
      </c>
      <c r="B113" s="35" t="str">
        <f>VLOOKUP(Table4[[#This Row],[Metabolite ID]],Table18[],2,FALSE)</f>
        <v>Apolipoprotein A1</v>
      </c>
      <c r="C113" s="35" t="s">
        <v>1122</v>
      </c>
      <c r="D113" s="35">
        <v>1069</v>
      </c>
      <c r="E113" s="35">
        <v>-0.21495342119794447</v>
      </c>
      <c r="F113" s="35">
        <v>7.1288359667184095E-2</v>
      </c>
      <c r="G113" s="35">
        <v>2.6282154754024949E-3</v>
      </c>
      <c r="H113" s="35" t="b">
        <v>0</v>
      </c>
      <c r="I113" s="35" t="b">
        <v>0</v>
      </c>
      <c r="J113" s="35" t="b">
        <v>0</v>
      </c>
    </row>
    <row r="114" spans="1:10" hidden="1" x14ac:dyDescent="0.2">
      <c r="A114" s="35" t="s">
        <v>745</v>
      </c>
      <c r="B114" s="35" t="str">
        <f>VLOOKUP(Table4[[#This Row],[Metabolite ID]],Table18[],2,FALSE)</f>
        <v>Apolipoprotein A1</v>
      </c>
      <c r="C114" s="35" t="s">
        <v>1123</v>
      </c>
      <c r="D114" s="35">
        <v>1069</v>
      </c>
      <c r="E114" s="35">
        <v>-0.21338609825795973</v>
      </c>
      <c r="F114" s="35">
        <v>5.699969944183781E-2</v>
      </c>
      <c r="G114" s="35">
        <v>1.9105765979281035E-4</v>
      </c>
      <c r="H114" s="35" t="b">
        <v>0</v>
      </c>
      <c r="I114" s="35" t="b">
        <v>0</v>
      </c>
      <c r="J114" s="35" t="b">
        <v>0</v>
      </c>
    </row>
    <row r="115" spans="1:10" x14ac:dyDescent="0.2">
      <c r="A115" s="35" t="s">
        <v>855</v>
      </c>
      <c r="B115" s="35" t="str">
        <f>VLOOKUP(Table4[[#This Row],[Metabolite ID]],Table18[],2,FALSE)</f>
        <v>Cholesterol in very large HDL</v>
      </c>
      <c r="C115" s="35" t="s">
        <v>1116</v>
      </c>
      <c r="D115" s="35">
        <v>1069</v>
      </c>
      <c r="E115" s="35">
        <v>-0.17005091304841527</v>
      </c>
      <c r="F115" s="35">
        <v>1.9228262022862184E-2</v>
      </c>
      <c r="G115" s="36">
        <v>9.2516745515531633E-19</v>
      </c>
      <c r="H115" s="35" t="b">
        <v>0</v>
      </c>
      <c r="I115" s="35" t="b">
        <v>0</v>
      </c>
      <c r="J115" s="35" t="b">
        <v>0</v>
      </c>
    </row>
    <row r="116" spans="1:10" hidden="1" x14ac:dyDescent="0.2">
      <c r="A116" s="35" t="s">
        <v>855</v>
      </c>
      <c r="B116" s="35" t="str">
        <f>VLOOKUP(Table4[[#This Row],[Metabolite ID]],Table18[],2,FALSE)</f>
        <v>Cholesterol in very large HDL</v>
      </c>
      <c r="C116" s="35" t="s">
        <v>1117</v>
      </c>
      <c r="D116" s="35">
        <v>1069</v>
      </c>
      <c r="E116" s="35">
        <v>-0.17005091304841527</v>
      </c>
      <c r="F116" s="35">
        <v>1.6695688361179704E-2</v>
      </c>
      <c r="G116" s="35">
        <v>2.3060215329362805E-24</v>
      </c>
      <c r="H116" s="35" t="b">
        <v>0</v>
      </c>
      <c r="I116" s="35" t="b">
        <v>0</v>
      </c>
      <c r="J116" s="35" t="b">
        <v>0</v>
      </c>
    </row>
    <row r="117" spans="1:10" hidden="1" x14ac:dyDescent="0.2">
      <c r="A117" s="35" t="s">
        <v>855</v>
      </c>
      <c r="B117" s="35" t="str">
        <f>VLOOKUP(Table4[[#This Row],[Metabolite ID]],Table18[],2,FALSE)</f>
        <v>Cholesterol in very large HDL</v>
      </c>
      <c r="C117" s="35" t="s">
        <v>1118</v>
      </c>
      <c r="D117" s="35">
        <v>1069</v>
      </c>
      <c r="E117" s="35">
        <v>-0.16969982747865331</v>
      </c>
      <c r="F117" s="35">
        <v>1.6904457536031078E-2</v>
      </c>
      <c r="G117" s="35">
        <v>1.0295808632386147E-23</v>
      </c>
      <c r="H117" s="35" t="b">
        <v>0</v>
      </c>
      <c r="I117" s="35" t="b">
        <v>0</v>
      </c>
      <c r="J117" s="35" t="b">
        <v>0</v>
      </c>
    </row>
    <row r="118" spans="1:10" hidden="1" x14ac:dyDescent="0.2">
      <c r="A118" s="35" t="s">
        <v>855</v>
      </c>
      <c r="B118" s="35" t="str">
        <f>VLOOKUP(Table4[[#This Row],[Metabolite ID]],Table18[],2,FALSE)</f>
        <v>Cholesterol in very large HDL</v>
      </c>
      <c r="C118" s="35" t="s">
        <v>1119</v>
      </c>
      <c r="D118" s="35">
        <v>1069</v>
      </c>
      <c r="E118" s="35">
        <v>-0.20153177570093461</v>
      </c>
      <c r="F118" s="35">
        <v>2.6286173690670551E-2</v>
      </c>
      <c r="G118" s="35">
        <v>1.7629131966688475E-14</v>
      </c>
      <c r="H118" s="35" t="b">
        <v>0</v>
      </c>
      <c r="I118" s="35" t="b">
        <v>0</v>
      </c>
      <c r="J118" s="35" t="b">
        <v>0</v>
      </c>
    </row>
    <row r="119" spans="1:10" hidden="1" x14ac:dyDescent="0.2">
      <c r="A119" s="35" t="s">
        <v>855</v>
      </c>
      <c r="B119" s="35" t="str">
        <f>VLOOKUP(Table4[[#This Row],[Metabolite ID]],Table18[],2,FALSE)</f>
        <v>Cholesterol in very large HDL</v>
      </c>
      <c r="C119" s="35" t="s">
        <v>1120</v>
      </c>
      <c r="D119" s="35">
        <v>1069</v>
      </c>
      <c r="E119" s="35">
        <v>-0.1752309415760491</v>
      </c>
      <c r="F119" s="35">
        <v>2.7496267168871744E-2</v>
      </c>
      <c r="G119" s="35">
        <v>1.8548769424454568E-10</v>
      </c>
      <c r="H119" s="35" t="b">
        <v>0</v>
      </c>
      <c r="I119" s="35" t="b">
        <v>0</v>
      </c>
      <c r="J119" s="35" t="b">
        <v>0</v>
      </c>
    </row>
    <row r="120" spans="1:10" hidden="1" x14ac:dyDescent="0.2">
      <c r="A120" s="35" t="s">
        <v>855</v>
      </c>
      <c r="B120" s="35" t="str">
        <f>VLOOKUP(Table4[[#This Row],[Metabolite ID]],Table18[],2,FALSE)</f>
        <v>Cholesterol in very large HDL</v>
      </c>
      <c r="C120" s="35" t="s">
        <v>1121</v>
      </c>
      <c r="D120" s="35">
        <v>1069</v>
      </c>
      <c r="E120" s="35">
        <v>-0.38316616987279639</v>
      </c>
      <c r="F120" s="35">
        <v>0.11967502357680673</v>
      </c>
      <c r="G120" s="35">
        <v>1.4064114312769313E-3</v>
      </c>
      <c r="H120" s="35" t="b">
        <v>0</v>
      </c>
      <c r="I120" s="35" t="b">
        <v>0</v>
      </c>
      <c r="J120" s="35" t="b">
        <v>0</v>
      </c>
    </row>
    <row r="121" spans="1:10" hidden="1" x14ac:dyDescent="0.2">
      <c r="A121" s="35" t="s">
        <v>855</v>
      </c>
      <c r="B121" s="35" t="str">
        <f>VLOOKUP(Table4[[#This Row],[Metabolite ID]],Table18[],2,FALSE)</f>
        <v>Cholesterol in very large HDL</v>
      </c>
      <c r="C121" s="35" t="s">
        <v>1122</v>
      </c>
      <c r="D121" s="35">
        <v>1069</v>
      </c>
      <c r="E121" s="35">
        <v>-0.14642885285683249</v>
      </c>
      <c r="F121" s="35">
        <v>7.9609181471139948E-2</v>
      </c>
      <c r="G121" s="35">
        <v>6.6141711027532774E-2</v>
      </c>
      <c r="H121" s="35" t="b">
        <v>0</v>
      </c>
      <c r="I121" s="35" t="b">
        <v>0</v>
      </c>
      <c r="J121" s="35" t="b">
        <v>0</v>
      </c>
    </row>
    <row r="122" spans="1:10" hidden="1" x14ac:dyDescent="0.2">
      <c r="A122" s="35" t="s">
        <v>855</v>
      </c>
      <c r="B122" s="35" t="str">
        <f>VLOOKUP(Table4[[#This Row],[Metabolite ID]],Table18[],2,FALSE)</f>
        <v>Cholesterol in very large HDL</v>
      </c>
      <c r="C122" s="35" t="s">
        <v>1123</v>
      </c>
      <c r="D122" s="35">
        <v>1069</v>
      </c>
      <c r="E122" s="35">
        <v>-0.17889595721692753</v>
      </c>
      <c r="F122" s="35">
        <v>5.6419390176483349E-2</v>
      </c>
      <c r="G122" s="35">
        <v>1.5633916680671471E-3</v>
      </c>
      <c r="H122" s="35" t="b">
        <v>0</v>
      </c>
      <c r="I122" s="35" t="b">
        <v>0</v>
      </c>
      <c r="J122" s="35" t="b">
        <v>0</v>
      </c>
    </row>
    <row r="123" spans="1:10" x14ac:dyDescent="0.2">
      <c r="A123" s="35" t="s">
        <v>756</v>
      </c>
      <c r="B123" s="35" t="str">
        <f>VLOOKUP(Table4[[#This Row],[Metabolite ID]],Table18[],2,FALSE)</f>
        <v>Glycoprotein acetyls</v>
      </c>
      <c r="C123" s="35" t="s">
        <v>1116</v>
      </c>
      <c r="D123" s="35">
        <v>1069</v>
      </c>
      <c r="E123" s="35">
        <v>0.16829644428486304</v>
      </c>
      <c r="F123" s="35">
        <v>1.9695796146052269E-2</v>
      </c>
      <c r="G123" s="36">
        <v>1.2877008173444865E-17</v>
      </c>
      <c r="H123" s="35" t="b">
        <v>0</v>
      </c>
      <c r="I123" s="35" t="b">
        <v>0</v>
      </c>
      <c r="J123" s="35" t="b">
        <v>0</v>
      </c>
    </row>
    <row r="124" spans="1:10" hidden="1" x14ac:dyDescent="0.2">
      <c r="A124" s="35" t="s">
        <v>756</v>
      </c>
      <c r="B124" s="35" t="str">
        <f>VLOOKUP(Table4[[#This Row],[Metabolite ID]],Table18[],2,FALSE)</f>
        <v>Glycoprotein acetyls</v>
      </c>
      <c r="C124" s="35" t="s">
        <v>1117</v>
      </c>
      <c r="D124" s="35">
        <v>1069</v>
      </c>
      <c r="E124" s="35">
        <v>0.16829644428486304</v>
      </c>
      <c r="F124" s="35">
        <v>1.675697021903378E-2</v>
      </c>
      <c r="G124" s="35">
        <v>9.8259122284090795E-24</v>
      </c>
      <c r="H124" s="35" t="b">
        <v>0</v>
      </c>
      <c r="I124" s="35" t="b">
        <v>0</v>
      </c>
      <c r="J124" s="35" t="b">
        <v>0</v>
      </c>
    </row>
    <row r="125" spans="1:10" hidden="1" x14ac:dyDescent="0.2">
      <c r="A125" s="35" t="s">
        <v>756</v>
      </c>
      <c r="B125" s="35" t="str">
        <f>VLOOKUP(Table4[[#This Row],[Metabolite ID]],Table18[],2,FALSE)</f>
        <v>Glycoprotein acetyls</v>
      </c>
      <c r="C125" s="35" t="s">
        <v>1118</v>
      </c>
      <c r="D125" s="35">
        <v>1069</v>
      </c>
      <c r="E125" s="35">
        <v>0.16873655947388919</v>
      </c>
      <c r="F125" s="35">
        <v>1.6971868668447142E-2</v>
      </c>
      <c r="G125" s="35">
        <v>2.7292221023479612E-23</v>
      </c>
      <c r="H125" s="35" t="b">
        <v>0</v>
      </c>
      <c r="I125" s="35" t="b">
        <v>0</v>
      </c>
      <c r="J125" s="35" t="b">
        <v>0</v>
      </c>
    </row>
    <row r="126" spans="1:10" hidden="1" x14ac:dyDescent="0.2">
      <c r="A126" s="35" t="s">
        <v>756</v>
      </c>
      <c r="B126" s="35" t="str">
        <f>VLOOKUP(Table4[[#This Row],[Metabolite ID]],Table18[],2,FALSE)</f>
        <v>Glycoprotein acetyls</v>
      </c>
      <c r="C126" s="35" t="s">
        <v>1119</v>
      </c>
      <c r="D126" s="35">
        <v>1069</v>
      </c>
      <c r="E126" s="35">
        <v>0.19470852713178297</v>
      </c>
      <c r="F126" s="35">
        <v>2.6472159514729147E-2</v>
      </c>
      <c r="G126" s="35">
        <v>1.9061453126887094E-13</v>
      </c>
      <c r="H126" s="35" t="b">
        <v>0</v>
      </c>
      <c r="I126" s="35" t="b">
        <v>0</v>
      </c>
      <c r="J126" s="35" t="b">
        <v>0</v>
      </c>
    </row>
    <row r="127" spans="1:10" hidden="1" x14ac:dyDescent="0.2">
      <c r="A127" s="35" t="s">
        <v>756</v>
      </c>
      <c r="B127" s="35" t="str">
        <f>VLOOKUP(Table4[[#This Row],[Metabolite ID]],Table18[],2,FALSE)</f>
        <v>Glycoprotein acetyls</v>
      </c>
      <c r="C127" s="35" t="s">
        <v>1120</v>
      </c>
      <c r="D127" s="35">
        <v>1069</v>
      </c>
      <c r="E127" s="35">
        <v>0.19387968913257275</v>
      </c>
      <c r="F127" s="35">
        <v>2.9536391682965166E-2</v>
      </c>
      <c r="G127" s="35">
        <v>5.234972305134241E-11</v>
      </c>
      <c r="H127" s="35" t="b">
        <v>0</v>
      </c>
      <c r="I127" s="35" t="b">
        <v>0</v>
      </c>
      <c r="J127" s="35" t="b">
        <v>0</v>
      </c>
    </row>
    <row r="128" spans="1:10" hidden="1" x14ac:dyDescent="0.2">
      <c r="A128" s="35" t="s">
        <v>756</v>
      </c>
      <c r="B128" s="35" t="str">
        <f>VLOOKUP(Table4[[#This Row],[Metabolite ID]],Table18[],2,FALSE)</f>
        <v>Glycoprotein acetyls</v>
      </c>
      <c r="C128" s="35" t="s">
        <v>1121</v>
      </c>
      <c r="D128" s="35">
        <v>1069</v>
      </c>
      <c r="E128" s="35">
        <v>0.17984828313129597</v>
      </c>
      <c r="F128" s="35">
        <v>0.1082544926037748</v>
      </c>
      <c r="G128" s="35">
        <v>9.6937251987107412E-2</v>
      </c>
      <c r="H128" s="35" t="b">
        <v>0</v>
      </c>
      <c r="I128" s="35" t="b">
        <v>0</v>
      </c>
      <c r="J128" s="35" t="b">
        <v>0</v>
      </c>
    </row>
    <row r="129" spans="1:10" hidden="1" x14ac:dyDescent="0.2">
      <c r="A129" s="35" t="s">
        <v>756</v>
      </c>
      <c r="B129" s="35" t="str">
        <f>VLOOKUP(Table4[[#This Row],[Metabolite ID]],Table18[],2,FALSE)</f>
        <v>Glycoprotein acetyls</v>
      </c>
      <c r="C129" s="35" t="s">
        <v>1122</v>
      </c>
      <c r="D129" s="35">
        <v>1069</v>
      </c>
      <c r="E129" s="35">
        <v>0.20201405928244753</v>
      </c>
      <c r="F129" s="35">
        <v>6.7138791377995499E-2</v>
      </c>
      <c r="G129" s="35">
        <v>2.6834223008126322E-3</v>
      </c>
      <c r="H129" s="35" t="b">
        <v>0</v>
      </c>
      <c r="I129" s="35" t="b">
        <v>0</v>
      </c>
      <c r="J129" s="35" t="b">
        <v>0</v>
      </c>
    </row>
    <row r="130" spans="1:10" hidden="1" x14ac:dyDescent="0.2">
      <c r="A130" s="35" t="s">
        <v>756</v>
      </c>
      <c r="B130" s="35" t="str">
        <f>VLOOKUP(Table4[[#This Row],[Metabolite ID]],Table18[],2,FALSE)</f>
        <v>Glycoprotein acetyls</v>
      </c>
      <c r="C130" s="35" t="s">
        <v>1123</v>
      </c>
      <c r="D130" s="35">
        <v>1069</v>
      </c>
      <c r="E130" s="35">
        <v>0.15074714163084632</v>
      </c>
      <c r="F130" s="35">
        <v>5.7790730964543117E-2</v>
      </c>
      <c r="G130" s="35">
        <v>9.2211005441158716E-3</v>
      </c>
      <c r="H130" s="35" t="b">
        <v>0</v>
      </c>
      <c r="I130" s="35" t="b">
        <v>0</v>
      </c>
      <c r="J130" s="35" t="b">
        <v>0</v>
      </c>
    </row>
    <row r="131" spans="1:10" x14ac:dyDescent="0.2">
      <c r="A131" s="35" t="s">
        <v>856</v>
      </c>
      <c r="B131" s="35" t="str">
        <f>VLOOKUP(Table4[[#This Row],[Metabolite ID]],Table18[],2,FALSE)</f>
        <v>Cholesteryl esters in very large HDL</v>
      </c>
      <c r="C131" s="35" t="s">
        <v>1116</v>
      </c>
      <c r="D131" s="35">
        <v>1069</v>
      </c>
      <c r="E131" s="35">
        <v>-0.15453957802863658</v>
      </c>
      <c r="F131" s="35">
        <v>1.9043001943636752E-2</v>
      </c>
      <c r="G131" s="36">
        <v>4.846062242338783E-16</v>
      </c>
      <c r="H131" s="35" t="b">
        <v>0</v>
      </c>
      <c r="I131" s="35" t="b">
        <v>0</v>
      </c>
      <c r="J131" s="35" t="b">
        <v>0</v>
      </c>
    </row>
    <row r="132" spans="1:10" hidden="1" x14ac:dyDescent="0.2">
      <c r="A132" s="35" t="s">
        <v>856</v>
      </c>
      <c r="B132" s="35" t="str">
        <f>VLOOKUP(Table4[[#This Row],[Metabolite ID]],Table18[],2,FALSE)</f>
        <v>Cholesteryl esters in very large HDL</v>
      </c>
      <c r="C132" s="35" t="s">
        <v>1117</v>
      </c>
      <c r="D132" s="35">
        <v>1069</v>
      </c>
      <c r="E132" s="35">
        <v>-0.15453957802863658</v>
      </c>
      <c r="F132" s="35">
        <v>1.6701996201446519E-2</v>
      </c>
      <c r="G132" s="35">
        <v>2.1876733010637084E-20</v>
      </c>
      <c r="H132" s="35" t="b">
        <v>0</v>
      </c>
      <c r="I132" s="35" t="b">
        <v>0</v>
      </c>
      <c r="J132" s="35" t="b">
        <v>0</v>
      </c>
    </row>
    <row r="133" spans="1:10" hidden="1" x14ac:dyDescent="0.2">
      <c r="A133" s="35" t="s">
        <v>856</v>
      </c>
      <c r="B133" s="35" t="str">
        <f>VLOOKUP(Table4[[#This Row],[Metabolite ID]],Table18[],2,FALSE)</f>
        <v>Cholesteryl esters in very large HDL</v>
      </c>
      <c r="C133" s="35" t="s">
        <v>1118</v>
      </c>
      <c r="D133" s="35">
        <v>1069</v>
      </c>
      <c r="E133" s="35">
        <v>-0.15421812028059748</v>
      </c>
      <c r="F133" s="35">
        <v>1.6905217471338971E-2</v>
      </c>
      <c r="G133" s="35">
        <v>7.3400000862329324E-20</v>
      </c>
      <c r="H133" s="35" t="b">
        <v>0</v>
      </c>
      <c r="I133" s="35" t="b">
        <v>0</v>
      </c>
      <c r="J133" s="35" t="b">
        <v>0</v>
      </c>
    </row>
    <row r="134" spans="1:10" hidden="1" x14ac:dyDescent="0.2">
      <c r="A134" s="35" t="s">
        <v>856</v>
      </c>
      <c r="B134" s="35" t="str">
        <f>VLOOKUP(Table4[[#This Row],[Metabolite ID]],Table18[],2,FALSE)</f>
        <v>Cholesteryl esters in very large HDL</v>
      </c>
      <c r="C134" s="35" t="s">
        <v>1119</v>
      </c>
      <c r="D134" s="35">
        <v>1069</v>
      </c>
      <c r="E134" s="35">
        <v>-0.16995188284518825</v>
      </c>
      <c r="F134" s="35">
        <v>2.6715302663230418E-2</v>
      </c>
      <c r="G134" s="35">
        <v>1.9967193105643732E-10</v>
      </c>
      <c r="H134" s="35" t="b">
        <v>0</v>
      </c>
      <c r="I134" s="35" t="b">
        <v>0</v>
      </c>
      <c r="J134" s="35" t="b">
        <v>0</v>
      </c>
    </row>
    <row r="135" spans="1:10" hidden="1" x14ac:dyDescent="0.2">
      <c r="A135" s="35" t="s">
        <v>856</v>
      </c>
      <c r="B135" s="35" t="str">
        <f>VLOOKUP(Table4[[#This Row],[Metabolite ID]],Table18[],2,FALSE)</f>
        <v>Cholesteryl esters in very large HDL</v>
      </c>
      <c r="C135" s="35" t="s">
        <v>1120</v>
      </c>
      <c r="D135" s="35">
        <v>1069</v>
      </c>
      <c r="E135" s="35">
        <v>-0.15277761826086109</v>
      </c>
      <c r="F135" s="35">
        <v>2.7217892586394662E-2</v>
      </c>
      <c r="G135" s="35">
        <v>1.9869714352619392E-8</v>
      </c>
      <c r="H135" s="35" t="b">
        <v>0</v>
      </c>
      <c r="I135" s="35" t="b">
        <v>0</v>
      </c>
      <c r="J135" s="35" t="b">
        <v>0</v>
      </c>
    </row>
    <row r="136" spans="1:10" hidden="1" x14ac:dyDescent="0.2">
      <c r="A136" s="35" t="s">
        <v>856</v>
      </c>
      <c r="B136" s="35" t="str">
        <f>VLOOKUP(Table4[[#This Row],[Metabolite ID]],Table18[],2,FALSE)</f>
        <v>Cholesteryl esters in very large HDL</v>
      </c>
      <c r="C136" s="35" t="s">
        <v>1121</v>
      </c>
      <c r="D136" s="35">
        <v>1069</v>
      </c>
      <c r="E136" s="35">
        <v>-0.37884565244857704</v>
      </c>
      <c r="F136" s="35">
        <v>0.12501893775013573</v>
      </c>
      <c r="G136" s="35">
        <v>2.5018686698941219E-3</v>
      </c>
      <c r="H136" s="35" t="b">
        <v>0</v>
      </c>
      <c r="I136" s="35" t="b">
        <v>0</v>
      </c>
      <c r="J136" s="35" t="b">
        <v>0</v>
      </c>
    </row>
    <row r="137" spans="1:10" hidden="1" x14ac:dyDescent="0.2">
      <c r="A137" s="35" t="s">
        <v>856</v>
      </c>
      <c r="B137" s="35" t="str">
        <f>VLOOKUP(Table4[[#This Row],[Metabolite ID]],Table18[],2,FALSE)</f>
        <v>Cholesteryl esters in very large HDL</v>
      </c>
      <c r="C137" s="35" t="s">
        <v>1122</v>
      </c>
      <c r="D137" s="35">
        <v>1069</v>
      </c>
      <c r="E137" s="35">
        <v>-0.12455692680437291</v>
      </c>
      <c r="F137" s="35">
        <v>7.6361608862433497E-2</v>
      </c>
      <c r="G137" s="35">
        <v>0.10315435848528051</v>
      </c>
      <c r="H137" s="35" t="b">
        <v>0</v>
      </c>
      <c r="I137" s="35" t="b">
        <v>0</v>
      </c>
      <c r="J137" s="35" t="b">
        <v>0</v>
      </c>
    </row>
    <row r="138" spans="1:10" hidden="1" x14ac:dyDescent="0.2">
      <c r="A138" s="35" t="s">
        <v>856</v>
      </c>
      <c r="B138" s="35" t="str">
        <f>VLOOKUP(Table4[[#This Row],[Metabolite ID]],Table18[],2,FALSE)</f>
        <v>Cholesteryl esters in very large HDL</v>
      </c>
      <c r="C138" s="35" t="s">
        <v>1123</v>
      </c>
      <c r="D138" s="35">
        <v>1069</v>
      </c>
      <c r="E138" s="35">
        <v>-0.16499000198602723</v>
      </c>
      <c r="F138" s="35">
        <v>5.5875603006351741E-2</v>
      </c>
      <c r="G138" s="35">
        <v>3.2179407851297514E-3</v>
      </c>
      <c r="H138" s="35" t="b">
        <v>0</v>
      </c>
      <c r="I138" s="35" t="b">
        <v>0</v>
      </c>
      <c r="J138" s="35" t="b">
        <v>0</v>
      </c>
    </row>
    <row r="139" spans="1:10" x14ac:dyDescent="0.2">
      <c r="A139" s="35" t="s">
        <v>797</v>
      </c>
      <c r="B139" s="35" t="str">
        <f>VLOOKUP(Table4[[#This Row],[Metabolite ID]],Table18[],2,FALSE)</f>
        <v>Free cholesterol in medium HDL</v>
      </c>
      <c r="C139" s="35" t="s">
        <v>1116</v>
      </c>
      <c r="D139" s="35">
        <v>1069</v>
      </c>
      <c r="E139" s="35">
        <v>-0.14425746694219838</v>
      </c>
      <c r="F139" s="35">
        <v>1.8701373271910158E-2</v>
      </c>
      <c r="G139" s="36">
        <v>1.2218654577832633E-14</v>
      </c>
      <c r="H139" s="35" t="b">
        <v>0</v>
      </c>
      <c r="I139" s="35" t="b">
        <v>0</v>
      </c>
      <c r="J139" s="35" t="b">
        <v>0</v>
      </c>
    </row>
    <row r="140" spans="1:10" hidden="1" x14ac:dyDescent="0.2">
      <c r="A140" s="35" t="s">
        <v>797</v>
      </c>
      <c r="B140" s="35" t="str">
        <f>VLOOKUP(Table4[[#This Row],[Metabolite ID]],Table18[],2,FALSE)</f>
        <v>Free cholesterol in medium HDL</v>
      </c>
      <c r="C140" s="35" t="s">
        <v>1117</v>
      </c>
      <c r="D140" s="35">
        <v>1069</v>
      </c>
      <c r="E140" s="35">
        <v>-0.14425746694219838</v>
      </c>
      <c r="F140" s="35">
        <v>1.6753633318089253E-2</v>
      </c>
      <c r="G140" s="35">
        <v>7.2730962702713318E-18</v>
      </c>
      <c r="H140" s="35" t="b">
        <v>0</v>
      </c>
      <c r="I140" s="35" t="b">
        <v>0</v>
      </c>
      <c r="J140" s="35" t="b">
        <v>0</v>
      </c>
    </row>
    <row r="141" spans="1:10" hidden="1" x14ac:dyDescent="0.2">
      <c r="A141" s="35" t="s">
        <v>797</v>
      </c>
      <c r="B141" s="35" t="str">
        <f>VLOOKUP(Table4[[#This Row],[Metabolite ID]],Table18[],2,FALSE)</f>
        <v>Free cholesterol in medium HDL</v>
      </c>
      <c r="C141" s="35" t="s">
        <v>1118</v>
      </c>
      <c r="D141" s="35">
        <v>1069</v>
      </c>
      <c r="E141" s="35">
        <v>-0.1439585216956302</v>
      </c>
      <c r="F141" s="35">
        <v>1.6946250903147088E-2</v>
      </c>
      <c r="G141" s="35">
        <v>1.9792081970497712E-17</v>
      </c>
      <c r="H141" s="35" t="b">
        <v>0</v>
      </c>
      <c r="I141" s="35" t="b">
        <v>0</v>
      </c>
      <c r="J141" s="35" t="b">
        <v>0</v>
      </c>
    </row>
    <row r="142" spans="1:10" hidden="1" x14ac:dyDescent="0.2">
      <c r="A142" s="35" t="s">
        <v>797</v>
      </c>
      <c r="B142" s="35" t="str">
        <f>VLOOKUP(Table4[[#This Row],[Metabolite ID]],Table18[],2,FALSE)</f>
        <v>Free cholesterol in medium HDL</v>
      </c>
      <c r="C142" s="35" t="s">
        <v>1119</v>
      </c>
      <c r="D142" s="35">
        <v>1069</v>
      </c>
      <c r="E142" s="35">
        <v>-0.14886204379562046</v>
      </c>
      <c r="F142" s="35">
        <v>2.643271379562567E-2</v>
      </c>
      <c r="G142" s="35">
        <v>1.7840549621012915E-8</v>
      </c>
      <c r="H142" s="35" t="b">
        <v>0</v>
      </c>
      <c r="I142" s="35" t="b">
        <v>0</v>
      </c>
      <c r="J142" s="35" t="b">
        <v>0</v>
      </c>
    </row>
    <row r="143" spans="1:10" hidden="1" x14ac:dyDescent="0.2">
      <c r="A143" s="35" t="s">
        <v>797</v>
      </c>
      <c r="B143" s="35" t="str">
        <f>VLOOKUP(Table4[[#This Row],[Metabolite ID]],Table18[],2,FALSE)</f>
        <v>Free cholesterol in medium HDL</v>
      </c>
      <c r="C143" s="35" t="s">
        <v>1120</v>
      </c>
      <c r="D143" s="35">
        <v>1069</v>
      </c>
      <c r="E143" s="35">
        <v>-0.17389154655263075</v>
      </c>
      <c r="F143" s="35">
        <v>2.9369753612091126E-2</v>
      </c>
      <c r="G143" s="35">
        <v>3.2043837510338352E-9</v>
      </c>
      <c r="H143" s="35" t="b">
        <v>0</v>
      </c>
      <c r="I143" s="35" t="b">
        <v>0</v>
      </c>
      <c r="J143" s="35" t="b">
        <v>0</v>
      </c>
    </row>
    <row r="144" spans="1:10" hidden="1" x14ac:dyDescent="0.2">
      <c r="A144" s="35" t="s">
        <v>797</v>
      </c>
      <c r="B144" s="35" t="str">
        <f>VLOOKUP(Table4[[#This Row],[Metabolite ID]],Table18[],2,FALSE)</f>
        <v>Free cholesterol in medium HDL</v>
      </c>
      <c r="C144" s="35" t="s">
        <v>1121</v>
      </c>
      <c r="D144" s="35">
        <v>1069</v>
      </c>
      <c r="E144" s="35">
        <v>-0.22743234192724326</v>
      </c>
      <c r="F144" s="35">
        <v>0.10987157582224295</v>
      </c>
      <c r="G144" s="35">
        <v>3.8693852438769098E-2</v>
      </c>
      <c r="H144" s="35" t="b">
        <v>0</v>
      </c>
      <c r="I144" s="35" t="b">
        <v>0</v>
      </c>
      <c r="J144" s="35" t="b">
        <v>0</v>
      </c>
    </row>
    <row r="145" spans="1:10" hidden="1" x14ac:dyDescent="0.2">
      <c r="A145" s="35" t="s">
        <v>797</v>
      </c>
      <c r="B145" s="35" t="str">
        <f>VLOOKUP(Table4[[#This Row],[Metabolite ID]],Table18[],2,FALSE)</f>
        <v>Free cholesterol in medium HDL</v>
      </c>
      <c r="C145" s="35" t="s">
        <v>1122</v>
      </c>
      <c r="D145" s="35">
        <v>1069</v>
      </c>
      <c r="E145" s="35">
        <v>-0.18929987622553535</v>
      </c>
      <c r="F145" s="35">
        <v>6.8269909920958244E-2</v>
      </c>
      <c r="G145" s="35">
        <v>5.6540535605135505E-3</v>
      </c>
      <c r="H145" s="35" t="b">
        <v>0</v>
      </c>
      <c r="I145" s="35" t="b">
        <v>0</v>
      </c>
      <c r="J145" s="35" t="b">
        <v>0</v>
      </c>
    </row>
    <row r="146" spans="1:10" hidden="1" x14ac:dyDescent="0.2">
      <c r="A146" s="35" t="s">
        <v>797</v>
      </c>
      <c r="B146" s="35" t="str">
        <f>VLOOKUP(Table4[[#This Row],[Metabolite ID]],Table18[],2,FALSE)</f>
        <v>Free cholesterol in medium HDL</v>
      </c>
      <c r="C146" s="35" t="s">
        <v>1123</v>
      </c>
      <c r="D146" s="35">
        <v>1069</v>
      </c>
      <c r="E146" s="35">
        <v>-0.19491068795525227</v>
      </c>
      <c r="F146" s="35">
        <v>5.4848854347219103E-2</v>
      </c>
      <c r="G146" s="35">
        <v>3.9662450879320162E-4</v>
      </c>
      <c r="H146" s="35" t="b">
        <v>0</v>
      </c>
      <c r="I146" s="35" t="b">
        <v>0</v>
      </c>
      <c r="J146" s="35" t="b">
        <v>0</v>
      </c>
    </row>
    <row r="147" spans="1:10" x14ac:dyDescent="0.2">
      <c r="A147" s="35" t="s">
        <v>830</v>
      </c>
      <c r="B147" s="35" t="str">
        <f>VLOOKUP(Table4[[#This Row],[Metabolite ID]],Table18[],2,FALSE)</f>
        <v>Triglycerides in small HDL</v>
      </c>
      <c r="C147" s="35" t="s">
        <v>1116</v>
      </c>
      <c r="D147" s="35">
        <v>1069</v>
      </c>
      <c r="E147" s="35">
        <v>0.15300426232893843</v>
      </c>
      <c r="F147" s="35">
        <v>2.0924588345597024E-2</v>
      </c>
      <c r="G147" s="36">
        <v>2.6285147749602954E-13</v>
      </c>
      <c r="H147" s="35" t="b">
        <v>0</v>
      </c>
      <c r="I147" s="35" t="b">
        <v>0</v>
      </c>
      <c r="J147" s="35" t="b">
        <v>0</v>
      </c>
    </row>
    <row r="148" spans="1:10" hidden="1" x14ac:dyDescent="0.2">
      <c r="A148" s="35" t="s">
        <v>830</v>
      </c>
      <c r="B148" s="35" t="str">
        <f>VLOOKUP(Table4[[#This Row],[Metabolite ID]],Table18[],2,FALSE)</f>
        <v>Triglycerides in small HDL</v>
      </c>
      <c r="C148" s="35" t="s">
        <v>1117</v>
      </c>
      <c r="D148" s="35">
        <v>1069</v>
      </c>
      <c r="E148" s="35">
        <v>0.15300426232893843</v>
      </c>
      <c r="F148" s="35">
        <v>1.6721157606355706E-2</v>
      </c>
      <c r="G148" s="35">
        <v>5.6755108678598637E-20</v>
      </c>
      <c r="H148" s="35" t="b">
        <v>0</v>
      </c>
      <c r="I148" s="35" t="b">
        <v>0</v>
      </c>
      <c r="J148" s="35" t="b">
        <v>0</v>
      </c>
    </row>
    <row r="149" spans="1:10" hidden="1" x14ac:dyDescent="0.2">
      <c r="A149" s="35" t="s">
        <v>830</v>
      </c>
      <c r="B149" s="35" t="str">
        <f>VLOOKUP(Table4[[#This Row],[Metabolite ID]],Table18[],2,FALSE)</f>
        <v>Triglycerides in small HDL</v>
      </c>
      <c r="C149" s="35" t="s">
        <v>1118</v>
      </c>
      <c r="D149" s="35">
        <v>1069</v>
      </c>
      <c r="E149" s="35">
        <v>0.15341167395447086</v>
      </c>
      <c r="F149" s="35">
        <v>1.6958494100245428E-2</v>
      </c>
      <c r="G149" s="35">
        <v>1.4789085400331248E-19</v>
      </c>
      <c r="H149" s="35" t="b">
        <v>0</v>
      </c>
      <c r="I149" s="35" t="b">
        <v>0</v>
      </c>
      <c r="J149" s="35" t="b">
        <v>0</v>
      </c>
    </row>
    <row r="150" spans="1:10" hidden="1" x14ac:dyDescent="0.2">
      <c r="A150" s="35" t="s">
        <v>830</v>
      </c>
      <c r="B150" s="35" t="str">
        <f>VLOOKUP(Table4[[#This Row],[Metabolite ID]],Table18[],2,FALSE)</f>
        <v>Triglycerides in small HDL</v>
      </c>
      <c r="C150" s="35" t="s">
        <v>1119</v>
      </c>
      <c r="D150" s="35">
        <v>1069</v>
      </c>
      <c r="E150" s="35">
        <v>0.17919307692307693</v>
      </c>
      <c r="F150" s="35">
        <v>2.6206034822420191E-2</v>
      </c>
      <c r="G150" s="35">
        <v>8.0387470400295504E-12</v>
      </c>
      <c r="H150" s="35" t="b">
        <v>0</v>
      </c>
      <c r="I150" s="35" t="b">
        <v>0</v>
      </c>
      <c r="J150" s="35" t="b">
        <v>0</v>
      </c>
    </row>
    <row r="151" spans="1:10" hidden="1" x14ac:dyDescent="0.2">
      <c r="A151" s="35" t="s">
        <v>830</v>
      </c>
      <c r="B151" s="35" t="str">
        <f>VLOOKUP(Table4[[#This Row],[Metabolite ID]],Table18[],2,FALSE)</f>
        <v>Triglycerides in small HDL</v>
      </c>
      <c r="C151" s="35" t="s">
        <v>1120</v>
      </c>
      <c r="D151" s="35">
        <v>1069</v>
      </c>
      <c r="E151" s="35">
        <v>0.19492982212114057</v>
      </c>
      <c r="F151" s="35">
        <v>3.1523763684966538E-2</v>
      </c>
      <c r="G151" s="35">
        <v>6.2662599899261117E-10</v>
      </c>
      <c r="H151" s="35" t="b">
        <v>0</v>
      </c>
      <c r="I151" s="35" t="b">
        <v>0</v>
      </c>
      <c r="J151" s="35" t="b">
        <v>0</v>
      </c>
    </row>
    <row r="152" spans="1:10" hidden="1" x14ac:dyDescent="0.2">
      <c r="A152" s="35" t="s">
        <v>830</v>
      </c>
      <c r="B152" s="35" t="str">
        <f>VLOOKUP(Table4[[#This Row],[Metabolite ID]],Table18[],2,FALSE)</f>
        <v>Triglycerides in small HDL</v>
      </c>
      <c r="C152" s="35" t="s">
        <v>1121</v>
      </c>
      <c r="D152" s="35">
        <v>1069</v>
      </c>
      <c r="E152" s="35">
        <v>0.17031415073376266</v>
      </c>
      <c r="F152" s="35">
        <v>0.11185083551521213</v>
      </c>
      <c r="G152" s="35">
        <v>0.1281322979257086</v>
      </c>
      <c r="H152" s="35" t="b">
        <v>0</v>
      </c>
      <c r="I152" s="35" t="b">
        <v>0</v>
      </c>
      <c r="J152" s="35" t="b">
        <v>0</v>
      </c>
    </row>
    <row r="153" spans="1:10" hidden="1" x14ac:dyDescent="0.2">
      <c r="A153" s="35" t="s">
        <v>830</v>
      </c>
      <c r="B153" s="35" t="str">
        <f>VLOOKUP(Table4[[#This Row],[Metabolite ID]],Table18[],2,FALSE)</f>
        <v>Triglycerides in small HDL</v>
      </c>
      <c r="C153" s="35" t="s">
        <v>1122</v>
      </c>
      <c r="D153" s="35">
        <v>1069</v>
      </c>
      <c r="E153" s="35">
        <v>0.21847494426908121</v>
      </c>
      <c r="F153" s="35">
        <v>6.4647742749985387E-2</v>
      </c>
      <c r="G153" s="35">
        <v>7.5250999131677232E-4</v>
      </c>
      <c r="H153" s="35" t="b">
        <v>0</v>
      </c>
      <c r="I153" s="35" t="b">
        <v>0</v>
      </c>
      <c r="J153" s="35" t="b">
        <v>0</v>
      </c>
    </row>
    <row r="154" spans="1:10" hidden="1" x14ac:dyDescent="0.2">
      <c r="A154" s="35" t="s">
        <v>830</v>
      </c>
      <c r="B154" s="35" t="str">
        <f>VLOOKUP(Table4[[#This Row],[Metabolite ID]],Table18[],2,FALSE)</f>
        <v>Triglycerides in small HDL</v>
      </c>
      <c r="C154" s="35" t="s">
        <v>1123</v>
      </c>
      <c r="D154" s="35">
        <v>1069</v>
      </c>
      <c r="E154" s="35">
        <v>0.12185799215781759</v>
      </c>
      <c r="F154" s="35">
        <v>6.1388695388427714E-2</v>
      </c>
      <c r="G154" s="35">
        <v>4.7397608800084361E-2</v>
      </c>
      <c r="H154" s="35" t="b">
        <v>0</v>
      </c>
      <c r="I154" s="35" t="b">
        <v>0</v>
      </c>
      <c r="J154" s="35" t="b">
        <v>0</v>
      </c>
    </row>
    <row r="155" spans="1:10" x14ac:dyDescent="0.2">
      <c r="A155" s="35" t="s">
        <v>795</v>
      </c>
      <c r="B155" s="35" t="str">
        <f>VLOOKUP(Table4[[#This Row],[Metabolite ID]],Table18[],2,FALSE)</f>
        <v>Cholesterol in medium HDL</v>
      </c>
      <c r="C155" s="35" t="s">
        <v>1116</v>
      </c>
      <c r="D155" s="35">
        <v>1069</v>
      </c>
      <c r="E155" s="35">
        <v>-0.13963441826531264</v>
      </c>
      <c r="F155" s="35">
        <v>1.9117618888878713E-2</v>
      </c>
      <c r="G155" s="36">
        <v>2.7940919490060773E-13</v>
      </c>
      <c r="H155" s="35" t="b">
        <v>0</v>
      </c>
      <c r="I155" s="35" t="b">
        <v>0</v>
      </c>
      <c r="J155" s="35" t="b">
        <v>0</v>
      </c>
    </row>
    <row r="156" spans="1:10" hidden="1" x14ac:dyDescent="0.2">
      <c r="A156" s="35" t="s">
        <v>795</v>
      </c>
      <c r="B156" s="35" t="str">
        <f>VLOOKUP(Table4[[#This Row],[Metabolite ID]],Table18[],2,FALSE)</f>
        <v>Cholesterol in medium HDL</v>
      </c>
      <c r="C156" s="35" t="s">
        <v>1117</v>
      </c>
      <c r="D156" s="35">
        <v>1069</v>
      </c>
      <c r="E156" s="35">
        <v>-0.13963441826531264</v>
      </c>
      <c r="F156" s="35">
        <v>1.6755364376634385E-2</v>
      </c>
      <c r="G156" s="35">
        <v>7.8344905330818631E-17</v>
      </c>
      <c r="H156" s="35" t="b">
        <v>0</v>
      </c>
      <c r="I156" s="35" t="b">
        <v>0</v>
      </c>
      <c r="J156" s="35" t="b">
        <v>0</v>
      </c>
    </row>
    <row r="157" spans="1:10" hidden="1" x14ac:dyDescent="0.2">
      <c r="A157" s="35" t="s">
        <v>795</v>
      </c>
      <c r="B157" s="35" t="str">
        <f>VLOOKUP(Table4[[#This Row],[Metabolite ID]],Table18[],2,FALSE)</f>
        <v>Cholesterol in medium HDL</v>
      </c>
      <c r="C157" s="35" t="s">
        <v>1118</v>
      </c>
      <c r="D157" s="35">
        <v>1069</v>
      </c>
      <c r="E157" s="35">
        <v>-0.13934131105823475</v>
      </c>
      <c r="F157" s="35">
        <v>1.6955332649849619E-2</v>
      </c>
      <c r="G157" s="35">
        <v>2.0668222583796706E-16</v>
      </c>
      <c r="H157" s="35" t="b">
        <v>0</v>
      </c>
      <c r="I157" s="35" t="b">
        <v>0</v>
      </c>
      <c r="J157" s="35" t="b">
        <v>0</v>
      </c>
    </row>
    <row r="158" spans="1:10" hidden="1" x14ac:dyDescent="0.2">
      <c r="A158" s="35" t="s">
        <v>795</v>
      </c>
      <c r="B158" s="35" t="str">
        <f>VLOOKUP(Table4[[#This Row],[Metabolite ID]],Table18[],2,FALSE)</f>
        <v>Cholesterol in medium HDL</v>
      </c>
      <c r="C158" s="35" t="s">
        <v>1119</v>
      </c>
      <c r="D158" s="35">
        <v>1069</v>
      </c>
      <c r="E158" s="35">
        <v>-0.13942955665024631</v>
      </c>
      <c r="F158" s="35">
        <v>2.6437426101680449E-2</v>
      </c>
      <c r="G158" s="35">
        <v>1.3352123698743565E-7</v>
      </c>
      <c r="H158" s="35" t="b">
        <v>0</v>
      </c>
      <c r="I158" s="35" t="b">
        <v>0</v>
      </c>
      <c r="J158" s="35" t="b">
        <v>0</v>
      </c>
    </row>
    <row r="159" spans="1:10" hidden="1" x14ac:dyDescent="0.2">
      <c r="A159" s="35" t="s">
        <v>795</v>
      </c>
      <c r="B159" s="35" t="str">
        <f>VLOOKUP(Table4[[#This Row],[Metabolite ID]],Table18[],2,FALSE)</f>
        <v>Cholesterol in medium HDL</v>
      </c>
      <c r="C159" s="35" t="s">
        <v>1120</v>
      </c>
      <c r="D159" s="35">
        <v>1069</v>
      </c>
      <c r="E159" s="35">
        <v>-0.1759571291115187</v>
      </c>
      <c r="F159" s="35">
        <v>3.0242699621802281E-2</v>
      </c>
      <c r="G159" s="35">
        <v>5.9495831109366411E-9</v>
      </c>
      <c r="H159" s="35" t="b">
        <v>0</v>
      </c>
      <c r="I159" s="35" t="b">
        <v>0</v>
      </c>
      <c r="J159" s="35" t="b">
        <v>0</v>
      </c>
    </row>
    <row r="160" spans="1:10" hidden="1" x14ac:dyDescent="0.2">
      <c r="A160" s="35" t="s">
        <v>795</v>
      </c>
      <c r="B160" s="35" t="str">
        <f>VLOOKUP(Table4[[#This Row],[Metabolite ID]],Table18[],2,FALSE)</f>
        <v>Cholesterol in medium HDL</v>
      </c>
      <c r="C160" s="35" t="s">
        <v>1121</v>
      </c>
      <c r="D160" s="35">
        <v>1069</v>
      </c>
      <c r="E160" s="35">
        <v>-0.11830473941144382</v>
      </c>
      <c r="F160" s="35">
        <v>0.10751309107119356</v>
      </c>
      <c r="G160" s="35">
        <v>0.27141663107489172</v>
      </c>
      <c r="H160" s="35" t="b">
        <v>0</v>
      </c>
      <c r="I160" s="35" t="b">
        <v>0</v>
      </c>
      <c r="J160" s="35" t="b">
        <v>0</v>
      </c>
    </row>
    <row r="161" spans="1:10" hidden="1" x14ac:dyDescent="0.2">
      <c r="A161" s="35" t="s">
        <v>795</v>
      </c>
      <c r="B161" s="35" t="str">
        <f>VLOOKUP(Table4[[#This Row],[Metabolite ID]],Table18[],2,FALSE)</f>
        <v>Cholesterol in medium HDL</v>
      </c>
      <c r="C161" s="35" t="s">
        <v>1122</v>
      </c>
      <c r="D161" s="35">
        <v>1069</v>
      </c>
      <c r="E161" s="35">
        <v>-0.17177155759212148</v>
      </c>
      <c r="F161" s="35">
        <v>6.5114878677918944E-2</v>
      </c>
      <c r="G161" s="35">
        <v>8.4614682813059592E-3</v>
      </c>
      <c r="H161" s="35" t="b">
        <v>0</v>
      </c>
      <c r="I161" s="35" t="b">
        <v>0</v>
      </c>
      <c r="J161" s="35" t="b">
        <v>0</v>
      </c>
    </row>
    <row r="162" spans="1:10" hidden="1" x14ac:dyDescent="0.2">
      <c r="A162" s="35" t="s">
        <v>795</v>
      </c>
      <c r="B162" s="35" t="str">
        <f>VLOOKUP(Table4[[#This Row],[Metabolite ID]],Table18[],2,FALSE)</f>
        <v>Cholesterol in medium HDL</v>
      </c>
      <c r="C162" s="35" t="s">
        <v>1123</v>
      </c>
      <c r="D162" s="35">
        <v>1069</v>
      </c>
      <c r="E162" s="35">
        <v>-0.18563553683241404</v>
      </c>
      <c r="F162" s="35">
        <v>5.6074896947685297E-2</v>
      </c>
      <c r="G162" s="35">
        <v>9.6249561250687547E-4</v>
      </c>
      <c r="H162" s="35" t="b">
        <v>0</v>
      </c>
      <c r="I162" s="35" t="b">
        <v>0</v>
      </c>
      <c r="J162" s="35" t="b">
        <v>0</v>
      </c>
    </row>
    <row r="163" spans="1:10" x14ac:dyDescent="0.2">
      <c r="A163" s="35" t="s">
        <v>585</v>
      </c>
      <c r="B163" s="35" t="str">
        <f>VLOOKUP(Table4[[#This Row],[Metabolite ID]],Table18[],2,FALSE)</f>
        <v>X - 17359</v>
      </c>
      <c r="C163" s="35" t="s">
        <v>1116</v>
      </c>
      <c r="D163" s="35">
        <v>1068</v>
      </c>
      <c r="E163" s="35">
        <v>0.26862563172575599</v>
      </c>
      <c r="F163" s="35">
        <v>3.7085491585624963E-2</v>
      </c>
      <c r="G163" s="36">
        <v>4.3752325835749893E-13</v>
      </c>
      <c r="H163" s="35" t="b">
        <v>0</v>
      </c>
      <c r="I163" s="35" t="b">
        <v>0</v>
      </c>
      <c r="J163" s="35" t="b">
        <v>0</v>
      </c>
    </row>
    <row r="164" spans="1:10" hidden="1" x14ac:dyDescent="0.2">
      <c r="A164" s="35" t="s">
        <v>585</v>
      </c>
      <c r="B164" s="35" t="str">
        <f>VLOOKUP(Table4[[#This Row],[Metabolite ID]],Table18[],2,FALSE)</f>
        <v>X - 17359</v>
      </c>
      <c r="C164" s="35" t="s">
        <v>1117</v>
      </c>
      <c r="D164" s="35">
        <v>1068</v>
      </c>
      <c r="E164" s="35">
        <v>0.26862563172575599</v>
      </c>
      <c r="F164" s="35">
        <v>3.7085491585624963E-2</v>
      </c>
      <c r="G164" s="35">
        <v>4.3752325835749893E-13</v>
      </c>
      <c r="H164" s="35" t="b">
        <v>0</v>
      </c>
      <c r="I164" s="35" t="b">
        <v>0</v>
      </c>
      <c r="J164" s="35" t="b">
        <v>0</v>
      </c>
    </row>
    <row r="165" spans="1:10" hidden="1" x14ac:dyDescent="0.2">
      <c r="A165" s="35" t="s">
        <v>585</v>
      </c>
      <c r="B165" s="35" t="str">
        <f>VLOOKUP(Table4[[#This Row],[Metabolite ID]],Table18[],2,FALSE)</f>
        <v>X - 17359</v>
      </c>
      <c r="C165" s="35" t="s">
        <v>1118</v>
      </c>
      <c r="D165" s="35">
        <v>1068</v>
      </c>
      <c r="E165" s="35">
        <v>0.26893462881501368</v>
      </c>
      <c r="F165" s="35">
        <v>3.7419477490821987E-2</v>
      </c>
      <c r="G165" s="35">
        <v>6.6219473662075925E-13</v>
      </c>
      <c r="H165" s="35" t="b">
        <v>0</v>
      </c>
      <c r="I165" s="35" t="b">
        <v>0</v>
      </c>
      <c r="J165" s="35" t="b">
        <v>0</v>
      </c>
    </row>
    <row r="166" spans="1:10" hidden="1" x14ac:dyDescent="0.2">
      <c r="A166" s="35" t="s">
        <v>585</v>
      </c>
      <c r="B166" s="35" t="str">
        <f>VLOOKUP(Table4[[#This Row],[Metabolite ID]],Table18[],2,FALSE)</f>
        <v>X - 17359</v>
      </c>
      <c r="C166" s="35" t="s">
        <v>1119</v>
      </c>
      <c r="D166" s="35">
        <v>1068</v>
      </c>
      <c r="E166" s="35">
        <v>0.3126058196645351</v>
      </c>
      <c r="F166" s="35">
        <v>5.4776103800192467E-2</v>
      </c>
      <c r="G166" s="35">
        <v>1.1500210107099368E-8</v>
      </c>
      <c r="H166" s="35" t="b">
        <v>0</v>
      </c>
      <c r="I166" s="35" t="b">
        <v>0</v>
      </c>
      <c r="J166" s="35" t="b">
        <v>0</v>
      </c>
    </row>
    <row r="167" spans="1:10" hidden="1" x14ac:dyDescent="0.2">
      <c r="A167" s="35" t="s">
        <v>585</v>
      </c>
      <c r="B167" s="35" t="str">
        <f>VLOOKUP(Table4[[#This Row],[Metabolite ID]],Table18[],2,FALSE)</f>
        <v>X - 17359</v>
      </c>
      <c r="C167" s="35" t="s">
        <v>1120</v>
      </c>
      <c r="D167" s="35">
        <v>1068</v>
      </c>
      <c r="E167" s="35">
        <v>0.27424064567746054</v>
      </c>
      <c r="F167" s="35">
        <v>6.7622744051762954E-2</v>
      </c>
      <c r="G167" s="35">
        <v>5.0037912740508915E-5</v>
      </c>
      <c r="H167" s="35" t="b">
        <v>0</v>
      </c>
      <c r="I167" s="35" t="b">
        <v>0</v>
      </c>
      <c r="J167" s="35" t="b">
        <v>0</v>
      </c>
    </row>
    <row r="168" spans="1:10" hidden="1" x14ac:dyDescent="0.2">
      <c r="A168" s="35" t="s">
        <v>585</v>
      </c>
      <c r="B168" s="35" t="str">
        <f>VLOOKUP(Table4[[#This Row],[Metabolite ID]],Table18[],2,FALSE)</f>
        <v>X - 17359</v>
      </c>
      <c r="C168" s="35" t="s">
        <v>1121</v>
      </c>
      <c r="D168" s="35">
        <v>1068</v>
      </c>
      <c r="E168" s="35">
        <v>0.3538450101991506</v>
      </c>
      <c r="F168" s="35">
        <v>0.23210890796565128</v>
      </c>
      <c r="G168" s="35">
        <v>0.12768558123446627</v>
      </c>
      <c r="H168" s="35" t="b">
        <v>0</v>
      </c>
      <c r="I168" s="35" t="b">
        <v>0</v>
      </c>
      <c r="J168" s="35" t="b">
        <v>0</v>
      </c>
    </row>
    <row r="169" spans="1:10" hidden="1" x14ac:dyDescent="0.2">
      <c r="A169" s="35" t="s">
        <v>585</v>
      </c>
      <c r="B169" s="35" t="str">
        <f>VLOOKUP(Table4[[#This Row],[Metabolite ID]],Table18[],2,FALSE)</f>
        <v>X - 17359</v>
      </c>
      <c r="C169" s="35" t="s">
        <v>1122</v>
      </c>
      <c r="D169" s="35">
        <v>1068</v>
      </c>
      <c r="E169" s="35">
        <v>0.29442023151820695</v>
      </c>
      <c r="F169" s="35">
        <v>0.17120111124255416</v>
      </c>
      <c r="G169" s="35">
        <v>8.5770941773831461E-2</v>
      </c>
      <c r="H169" s="35" t="b">
        <v>0</v>
      </c>
      <c r="I169" s="35" t="b">
        <v>0</v>
      </c>
      <c r="J169" s="35" t="b">
        <v>0</v>
      </c>
    </row>
    <row r="170" spans="1:10" hidden="1" x14ac:dyDescent="0.2">
      <c r="A170" s="35" t="s">
        <v>585</v>
      </c>
      <c r="B170" s="35" t="str">
        <f>VLOOKUP(Table4[[#This Row],[Metabolite ID]],Table18[],2,FALSE)</f>
        <v>X - 17359</v>
      </c>
      <c r="C170" s="35" t="s">
        <v>1123</v>
      </c>
      <c r="D170" s="35">
        <v>1068</v>
      </c>
      <c r="E170" s="35">
        <v>0.14121666277139053</v>
      </c>
      <c r="F170" s="35">
        <v>0.10884241613024502</v>
      </c>
      <c r="G170" s="35">
        <v>0.19476003874350137</v>
      </c>
      <c r="H170" s="35" t="b">
        <v>0</v>
      </c>
      <c r="I170" s="35" t="b">
        <v>0</v>
      </c>
      <c r="J170" s="35" t="b">
        <v>0</v>
      </c>
    </row>
    <row r="171" spans="1:10" x14ac:dyDescent="0.2">
      <c r="A171" s="35" t="s">
        <v>796</v>
      </c>
      <c r="B171" s="35" t="str">
        <f>VLOOKUP(Table4[[#This Row],[Metabolite ID]],Table18[],2,FALSE)</f>
        <v>Cholesteryl esters in medium HDL</v>
      </c>
      <c r="C171" s="35" t="s">
        <v>1116</v>
      </c>
      <c r="D171" s="35">
        <v>1069</v>
      </c>
      <c r="E171" s="35">
        <v>-0.13749860692650412</v>
      </c>
      <c r="F171" s="35">
        <v>1.9202076005572284E-2</v>
      </c>
      <c r="G171" s="36">
        <v>8.0317951595425266E-13</v>
      </c>
      <c r="H171" s="35" t="b">
        <v>0</v>
      </c>
      <c r="I171" s="35" t="b">
        <v>0</v>
      </c>
      <c r="J171" s="35" t="b">
        <v>0</v>
      </c>
    </row>
    <row r="172" spans="1:10" hidden="1" x14ac:dyDescent="0.2">
      <c r="A172" s="35" t="s">
        <v>796</v>
      </c>
      <c r="B172" s="35" t="str">
        <f>VLOOKUP(Table4[[#This Row],[Metabolite ID]],Table18[],2,FALSE)</f>
        <v>Cholesteryl esters in medium HDL</v>
      </c>
      <c r="C172" s="35" t="s">
        <v>1117</v>
      </c>
      <c r="D172" s="35">
        <v>1069</v>
      </c>
      <c r="E172" s="35">
        <v>-0.13749860692650412</v>
      </c>
      <c r="F172" s="35">
        <v>1.675442850794736E-2</v>
      </c>
      <c r="G172" s="35">
        <v>2.2734634122659401E-16</v>
      </c>
      <c r="H172" s="35" t="b">
        <v>0</v>
      </c>
      <c r="I172" s="35" t="b">
        <v>0</v>
      </c>
      <c r="J172" s="35" t="b">
        <v>0</v>
      </c>
    </row>
    <row r="173" spans="1:10" hidden="1" x14ac:dyDescent="0.2">
      <c r="A173" s="35" t="s">
        <v>796</v>
      </c>
      <c r="B173" s="35" t="str">
        <f>VLOOKUP(Table4[[#This Row],[Metabolite ID]],Table18[],2,FALSE)</f>
        <v>Cholesteryl esters in medium HDL</v>
      </c>
      <c r="C173" s="35" t="s">
        <v>1118</v>
      </c>
      <c r="D173" s="35">
        <v>1069</v>
      </c>
      <c r="E173" s="35">
        <v>-0.1372116969348775</v>
      </c>
      <c r="F173" s="35">
        <v>1.6955525234001498E-2</v>
      </c>
      <c r="G173" s="35">
        <v>5.8477633717311051E-16</v>
      </c>
      <c r="H173" s="35" t="b">
        <v>0</v>
      </c>
      <c r="I173" s="35" t="b">
        <v>0</v>
      </c>
      <c r="J173" s="35" t="b">
        <v>0</v>
      </c>
    </row>
    <row r="174" spans="1:10" hidden="1" x14ac:dyDescent="0.2">
      <c r="A174" s="35" t="s">
        <v>796</v>
      </c>
      <c r="B174" s="35" t="str">
        <f>VLOOKUP(Table4[[#This Row],[Metabolite ID]],Table18[],2,FALSE)</f>
        <v>Cholesteryl esters in medium HDL</v>
      </c>
      <c r="C174" s="35" t="s">
        <v>1119</v>
      </c>
      <c r="D174" s="35">
        <v>1069</v>
      </c>
      <c r="E174" s="35">
        <v>-0.13243071428571429</v>
      </c>
      <c r="F174" s="35">
        <v>2.6083599300945323E-2</v>
      </c>
      <c r="G174" s="35">
        <v>3.8310994874482261E-7</v>
      </c>
      <c r="H174" s="35" t="b">
        <v>0</v>
      </c>
      <c r="I174" s="35" t="b">
        <v>0</v>
      </c>
      <c r="J174" s="35" t="b">
        <v>0</v>
      </c>
    </row>
    <row r="175" spans="1:10" hidden="1" x14ac:dyDescent="0.2">
      <c r="A175" s="35" t="s">
        <v>796</v>
      </c>
      <c r="B175" s="35" t="str">
        <f>VLOOKUP(Table4[[#This Row],[Metabolite ID]],Table18[],2,FALSE)</f>
        <v>Cholesteryl esters in medium HDL</v>
      </c>
      <c r="C175" s="35" t="s">
        <v>1120</v>
      </c>
      <c r="D175" s="35">
        <v>1069</v>
      </c>
      <c r="E175" s="35">
        <v>-0.16348125558977797</v>
      </c>
      <c r="F175" s="35">
        <v>3.0251630220563642E-2</v>
      </c>
      <c r="G175" s="35">
        <v>6.5153571310852086E-8</v>
      </c>
      <c r="H175" s="35" t="b">
        <v>0</v>
      </c>
      <c r="I175" s="35" t="b">
        <v>0</v>
      </c>
      <c r="J175" s="35" t="b">
        <v>0</v>
      </c>
    </row>
    <row r="176" spans="1:10" hidden="1" x14ac:dyDescent="0.2">
      <c r="A176" s="35" t="s">
        <v>796</v>
      </c>
      <c r="B176" s="35" t="str">
        <f>VLOOKUP(Table4[[#This Row],[Metabolite ID]],Table18[],2,FALSE)</f>
        <v>Cholesteryl esters in medium HDL</v>
      </c>
      <c r="C176" s="35" t="s">
        <v>1121</v>
      </c>
      <c r="D176" s="35">
        <v>1069</v>
      </c>
      <c r="E176" s="35">
        <v>-0.11610202319411655</v>
      </c>
      <c r="F176" s="35">
        <v>0.11157858237028075</v>
      </c>
      <c r="G176" s="35">
        <v>0.29832439931558807</v>
      </c>
      <c r="H176" s="35" t="b">
        <v>0</v>
      </c>
      <c r="I176" s="35" t="b">
        <v>0</v>
      </c>
      <c r="J176" s="35" t="b">
        <v>0</v>
      </c>
    </row>
    <row r="177" spans="1:10" hidden="1" x14ac:dyDescent="0.2">
      <c r="A177" s="35" t="s">
        <v>796</v>
      </c>
      <c r="B177" s="35" t="str">
        <f>VLOOKUP(Table4[[#This Row],[Metabolite ID]],Table18[],2,FALSE)</f>
        <v>Cholesteryl esters in medium HDL</v>
      </c>
      <c r="C177" s="35" t="s">
        <v>1122</v>
      </c>
      <c r="D177" s="35">
        <v>1069</v>
      </c>
      <c r="E177" s="35">
        <v>-0.15669496356013335</v>
      </c>
      <c r="F177" s="35">
        <v>7.1441013353076233E-2</v>
      </c>
      <c r="G177" s="35">
        <v>2.8497349834397279E-2</v>
      </c>
      <c r="H177" s="35" t="b">
        <v>0</v>
      </c>
      <c r="I177" s="35" t="b">
        <v>0</v>
      </c>
      <c r="J177" s="35" t="b">
        <v>0</v>
      </c>
    </row>
    <row r="178" spans="1:10" hidden="1" x14ac:dyDescent="0.2">
      <c r="A178" s="35" t="s">
        <v>796</v>
      </c>
      <c r="B178" s="35" t="str">
        <f>VLOOKUP(Table4[[#This Row],[Metabolite ID]],Table18[],2,FALSE)</f>
        <v>Cholesteryl esters in medium HDL</v>
      </c>
      <c r="C178" s="35" t="s">
        <v>1123</v>
      </c>
      <c r="D178" s="35">
        <v>1069</v>
      </c>
      <c r="E178" s="35">
        <v>-0.18479662265034144</v>
      </c>
      <c r="F178" s="35">
        <v>5.6322005593059624E-2</v>
      </c>
      <c r="G178" s="35">
        <v>1.0676088806058153E-3</v>
      </c>
      <c r="H178" s="35" t="b">
        <v>0</v>
      </c>
      <c r="I178" s="35" t="b">
        <v>0</v>
      </c>
      <c r="J178" s="35" t="b">
        <v>0</v>
      </c>
    </row>
    <row r="179" spans="1:10" x14ac:dyDescent="0.2">
      <c r="A179" s="35" t="s">
        <v>456</v>
      </c>
      <c r="B179" s="35" t="str">
        <f>VLOOKUP(Table4[[#This Row],[Metabolite ID]],Table18[],2,FALSE)</f>
        <v>X - 12063</v>
      </c>
      <c r="C179" s="35" t="s">
        <v>1116</v>
      </c>
      <c r="D179" s="35">
        <v>1068</v>
      </c>
      <c r="E179" s="35">
        <v>0.35587030713799289</v>
      </c>
      <c r="F179" s="35">
        <v>5.0210078334657612E-2</v>
      </c>
      <c r="G179" s="36">
        <v>1.3643108038643091E-12</v>
      </c>
      <c r="H179" s="35" t="b">
        <v>0</v>
      </c>
      <c r="I179" s="35" t="b">
        <v>0</v>
      </c>
      <c r="J179" s="35" t="b">
        <v>0</v>
      </c>
    </row>
    <row r="180" spans="1:10" hidden="1" x14ac:dyDescent="0.2">
      <c r="A180" s="35" t="s">
        <v>456</v>
      </c>
      <c r="B180" s="35" t="str">
        <f>VLOOKUP(Table4[[#This Row],[Metabolite ID]],Table18[],2,FALSE)</f>
        <v>X - 12063</v>
      </c>
      <c r="C180" s="35" t="s">
        <v>1117</v>
      </c>
      <c r="D180" s="35">
        <v>1068</v>
      </c>
      <c r="E180" s="35">
        <v>0.35587030713799289</v>
      </c>
      <c r="F180" s="35">
        <v>3.6947971772328003E-2</v>
      </c>
      <c r="G180" s="35">
        <v>5.8772159569364866E-22</v>
      </c>
      <c r="H180" s="35" t="b">
        <v>0</v>
      </c>
      <c r="I180" s="35" t="b">
        <v>0</v>
      </c>
      <c r="J180" s="35" t="b">
        <v>0</v>
      </c>
    </row>
    <row r="181" spans="1:10" hidden="1" x14ac:dyDescent="0.2">
      <c r="A181" s="35" t="s">
        <v>456</v>
      </c>
      <c r="B181" s="35" t="str">
        <f>VLOOKUP(Table4[[#This Row],[Metabolite ID]],Table18[],2,FALSE)</f>
        <v>X - 12063</v>
      </c>
      <c r="C181" s="35" t="s">
        <v>1118</v>
      </c>
      <c r="D181" s="35">
        <v>1068</v>
      </c>
      <c r="E181" s="35">
        <v>0.35620018876387555</v>
      </c>
      <c r="F181" s="35">
        <v>3.7597421729451602E-2</v>
      </c>
      <c r="G181" s="35">
        <v>2.6917602487805586E-21</v>
      </c>
      <c r="H181" s="35" t="b">
        <v>0</v>
      </c>
      <c r="I181" s="35" t="b">
        <v>0</v>
      </c>
      <c r="J181" s="35" t="b">
        <v>0</v>
      </c>
    </row>
    <row r="182" spans="1:10" hidden="1" x14ac:dyDescent="0.2">
      <c r="A182" s="35" t="s">
        <v>456</v>
      </c>
      <c r="B182" s="35" t="str">
        <f>VLOOKUP(Table4[[#This Row],[Metabolite ID]],Table18[],2,FALSE)</f>
        <v>X - 12063</v>
      </c>
      <c r="C182" s="35" t="s">
        <v>1119</v>
      </c>
      <c r="D182" s="35">
        <v>1068</v>
      </c>
      <c r="E182" s="35">
        <v>0.34980971396205024</v>
      </c>
      <c r="F182" s="35">
        <v>5.5017728849594279E-2</v>
      </c>
      <c r="G182" s="35">
        <v>2.0422843185140073E-10</v>
      </c>
      <c r="H182" s="35" t="b">
        <v>0</v>
      </c>
      <c r="I182" s="35" t="b">
        <v>0</v>
      </c>
      <c r="J182" s="35" t="b">
        <v>0</v>
      </c>
    </row>
    <row r="183" spans="1:10" hidden="1" x14ac:dyDescent="0.2">
      <c r="A183" s="35" t="s">
        <v>456</v>
      </c>
      <c r="B183" s="35" t="str">
        <f>VLOOKUP(Table4[[#This Row],[Metabolite ID]],Table18[],2,FALSE)</f>
        <v>X - 12063</v>
      </c>
      <c r="C183" s="35" t="s">
        <v>1120</v>
      </c>
      <c r="D183" s="35">
        <v>1068</v>
      </c>
      <c r="E183" s="35">
        <v>0.27481662122755096</v>
      </c>
      <c r="F183" s="35">
        <v>6.3157663580635806E-2</v>
      </c>
      <c r="G183" s="35">
        <v>1.3534563914477673E-5</v>
      </c>
      <c r="H183" s="35" t="b">
        <v>0</v>
      </c>
      <c r="I183" s="35" t="b">
        <v>0</v>
      </c>
      <c r="J183" s="35" t="b">
        <v>0</v>
      </c>
    </row>
    <row r="184" spans="1:10" hidden="1" x14ac:dyDescent="0.2">
      <c r="A184" s="35" t="s">
        <v>456</v>
      </c>
      <c r="B184" s="35" t="str">
        <f>VLOOKUP(Table4[[#This Row],[Metabolite ID]],Table18[],2,FALSE)</f>
        <v>X - 12063</v>
      </c>
      <c r="C184" s="35" t="s">
        <v>1121</v>
      </c>
      <c r="D184" s="35">
        <v>1068</v>
      </c>
      <c r="E184" s="35">
        <v>0.31315085874931192</v>
      </c>
      <c r="F184" s="35">
        <v>0.22602308544809832</v>
      </c>
      <c r="G184" s="35">
        <v>0.16619474967674452</v>
      </c>
      <c r="H184" s="35" t="b">
        <v>0</v>
      </c>
      <c r="I184" s="35" t="b">
        <v>0</v>
      </c>
      <c r="J184" s="35" t="b">
        <v>0</v>
      </c>
    </row>
    <row r="185" spans="1:10" hidden="1" x14ac:dyDescent="0.2">
      <c r="A185" s="35" t="s">
        <v>456</v>
      </c>
      <c r="B185" s="35" t="str">
        <f>VLOOKUP(Table4[[#This Row],[Metabolite ID]],Table18[],2,FALSE)</f>
        <v>X - 12063</v>
      </c>
      <c r="C185" s="35" t="s">
        <v>1122</v>
      </c>
      <c r="D185" s="35">
        <v>1068</v>
      </c>
      <c r="E185" s="35">
        <v>0.31315085874931192</v>
      </c>
      <c r="F185" s="35">
        <v>0.14439436010527829</v>
      </c>
      <c r="G185" s="35">
        <v>3.0324341536547686E-2</v>
      </c>
      <c r="H185" s="35" t="b">
        <v>0</v>
      </c>
      <c r="I185" s="35" t="b">
        <v>0</v>
      </c>
      <c r="J185" s="35" t="b">
        <v>0</v>
      </c>
    </row>
    <row r="186" spans="1:10" hidden="1" x14ac:dyDescent="0.2">
      <c r="A186" s="35" t="s">
        <v>456</v>
      </c>
      <c r="B186" s="35" t="str">
        <f>VLOOKUP(Table4[[#This Row],[Metabolite ID]],Table18[],2,FALSE)</f>
        <v>X - 12063</v>
      </c>
      <c r="C186" s="35" t="s">
        <v>1123</v>
      </c>
      <c r="D186" s="35">
        <v>1068</v>
      </c>
      <c r="E186" s="35">
        <v>0.36678855102668861</v>
      </c>
      <c r="F186" s="35">
        <v>0.14742645742018023</v>
      </c>
      <c r="G186" s="35">
        <v>1.3000342463141738E-2</v>
      </c>
      <c r="H186" s="35" t="b">
        <v>0</v>
      </c>
      <c r="I186" s="35" t="b">
        <v>0</v>
      </c>
      <c r="J186" s="35" t="b">
        <v>0</v>
      </c>
    </row>
    <row r="187" spans="1:10" x14ac:dyDescent="0.2">
      <c r="A187" s="35" t="s">
        <v>798</v>
      </c>
      <c r="B187" s="35" t="str">
        <f>VLOOKUP(Table4[[#This Row],[Metabolite ID]],Table18[],2,FALSE)</f>
        <v>Total lipids in medium HDL</v>
      </c>
      <c r="C187" s="35" t="s">
        <v>1116</v>
      </c>
      <c r="D187" s="35">
        <v>1069</v>
      </c>
      <c r="E187" s="35">
        <v>-0.1250372782668018</v>
      </c>
      <c r="F187" s="35">
        <v>1.89667509229931E-2</v>
      </c>
      <c r="G187" s="36">
        <v>4.3263902886978227E-11</v>
      </c>
      <c r="H187" s="35" t="b">
        <v>0</v>
      </c>
      <c r="I187" s="35" t="b">
        <v>0</v>
      </c>
      <c r="J187" s="35" t="b">
        <v>0</v>
      </c>
    </row>
    <row r="188" spans="1:10" hidden="1" x14ac:dyDescent="0.2">
      <c r="A188" s="35" t="s">
        <v>798</v>
      </c>
      <c r="B188" s="35" t="str">
        <f>VLOOKUP(Table4[[#This Row],[Metabolite ID]],Table18[],2,FALSE)</f>
        <v>Total lipids in medium HDL</v>
      </c>
      <c r="C188" s="35" t="s">
        <v>1117</v>
      </c>
      <c r="D188" s="35">
        <v>1069</v>
      </c>
      <c r="E188" s="35">
        <v>-0.1250372782668018</v>
      </c>
      <c r="F188" s="35">
        <v>1.675620469257031E-2</v>
      </c>
      <c r="G188" s="35">
        <v>8.5123231466479164E-14</v>
      </c>
      <c r="H188" s="35" t="b">
        <v>0</v>
      </c>
      <c r="I188" s="35" t="b">
        <v>0</v>
      </c>
      <c r="J188" s="35" t="b">
        <v>0</v>
      </c>
    </row>
    <row r="189" spans="1:10" hidden="1" x14ac:dyDescent="0.2">
      <c r="A189" s="35" t="s">
        <v>798</v>
      </c>
      <c r="B189" s="35" t="str">
        <f>VLOOKUP(Table4[[#This Row],[Metabolite ID]],Table18[],2,FALSE)</f>
        <v>Total lipids in medium HDL</v>
      </c>
      <c r="C189" s="35" t="s">
        <v>1118</v>
      </c>
      <c r="D189" s="35">
        <v>1069</v>
      </c>
      <c r="E189" s="35">
        <v>-0.12477452838012248</v>
      </c>
      <c r="F189" s="35">
        <v>1.6951982130664438E-2</v>
      </c>
      <c r="G189" s="35">
        <v>1.8326604918264181E-13</v>
      </c>
      <c r="H189" s="35" t="b">
        <v>0</v>
      </c>
      <c r="I189" s="35" t="b">
        <v>0</v>
      </c>
      <c r="J189" s="35" t="b">
        <v>0</v>
      </c>
    </row>
    <row r="190" spans="1:10" hidden="1" x14ac:dyDescent="0.2">
      <c r="A190" s="35" t="s">
        <v>798</v>
      </c>
      <c r="B190" s="35" t="str">
        <f>VLOOKUP(Table4[[#This Row],[Metabolite ID]],Table18[],2,FALSE)</f>
        <v>Total lipids in medium HDL</v>
      </c>
      <c r="C190" s="35" t="s">
        <v>1119</v>
      </c>
      <c r="D190" s="35">
        <v>1069</v>
      </c>
      <c r="E190" s="35">
        <v>-0.12954416666666665</v>
      </c>
      <c r="F190" s="35">
        <v>2.484799079141739E-2</v>
      </c>
      <c r="G190" s="35">
        <v>1.8534405104782228E-7</v>
      </c>
      <c r="H190" s="35" t="b">
        <v>0</v>
      </c>
      <c r="I190" s="35" t="b">
        <v>0</v>
      </c>
      <c r="J190" s="35" t="b">
        <v>0</v>
      </c>
    </row>
    <row r="191" spans="1:10" hidden="1" x14ac:dyDescent="0.2">
      <c r="A191" s="35" t="s">
        <v>798</v>
      </c>
      <c r="B191" s="35" t="str">
        <f>VLOOKUP(Table4[[#This Row],[Metabolite ID]],Table18[],2,FALSE)</f>
        <v>Total lipids in medium HDL</v>
      </c>
      <c r="C191" s="35" t="s">
        <v>1120</v>
      </c>
      <c r="D191" s="35">
        <v>1069</v>
      </c>
      <c r="E191" s="35">
        <v>-0.14757710874946034</v>
      </c>
      <c r="F191" s="35">
        <v>2.9335053647718705E-2</v>
      </c>
      <c r="G191" s="35">
        <v>4.8858331881130459E-7</v>
      </c>
      <c r="H191" s="35" t="b">
        <v>0</v>
      </c>
      <c r="I191" s="35" t="b">
        <v>0</v>
      </c>
      <c r="J191" s="35" t="b">
        <v>0</v>
      </c>
    </row>
    <row r="192" spans="1:10" hidden="1" x14ac:dyDescent="0.2">
      <c r="A192" s="35" t="s">
        <v>798</v>
      </c>
      <c r="B192" s="35" t="str">
        <f>VLOOKUP(Table4[[#This Row],[Metabolite ID]],Table18[],2,FALSE)</f>
        <v>Total lipids in medium HDL</v>
      </c>
      <c r="C192" s="35" t="s">
        <v>1121</v>
      </c>
      <c r="D192" s="35">
        <v>1069</v>
      </c>
      <c r="E192" s="35">
        <v>-0.15714511395288699</v>
      </c>
      <c r="F192" s="35">
        <v>0.1153225044668422</v>
      </c>
      <c r="G192" s="35">
        <v>0.17327763112026892</v>
      </c>
      <c r="H192" s="35" t="b">
        <v>0</v>
      </c>
      <c r="I192" s="35" t="b">
        <v>0</v>
      </c>
      <c r="J192" s="35" t="b">
        <v>0</v>
      </c>
    </row>
    <row r="193" spans="1:10" hidden="1" x14ac:dyDescent="0.2">
      <c r="A193" s="35" t="s">
        <v>798</v>
      </c>
      <c r="B193" s="35" t="str">
        <f>VLOOKUP(Table4[[#This Row],[Metabolite ID]],Table18[],2,FALSE)</f>
        <v>Total lipids in medium HDL</v>
      </c>
      <c r="C193" s="35" t="s">
        <v>1122</v>
      </c>
      <c r="D193" s="35">
        <v>1069</v>
      </c>
      <c r="E193" s="35">
        <v>-0.15714511395288699</v>
      </c>
      <c r="F193" s="35">
        <v>6.6912611578141518E-2</v>
      </c>
      <c r="G193" s="35">
        <v>1.9030130209216789E-2</v>
      </c>
      <c r="H193" s="35" t="b">
        <v>0</v>
      </c>
      <c r="I193" s="35" t="b">
        <v>0</v>
      </c>
      <c r="J193" s="35" t="b">
        <v>0</v>
      </c>
    </row>
    <row r="194" spans="1:10" hidden="1" x14ac:dyDescent="0.2">
      <c r="A194" s="35" t="s">
        <v>798</v>
      </c>
      <c r="B194" s="35" t="str">
        <f>VLOOKUP(Table4[[#This Row],[Metabolite ID]],Table18[],2,FALSE)</f>
        <v>Total lipids in medium HDL</v>
      </c>
      <c r="C194" s="35" t="s">
        <v>1123</v>
      </c>
      <c r="D194" s="35">
        <v>1069</v>
      </c>
      <c r="E194" s="35">
        <v>-0.18328401134566044</v>
      </c>
      <c r="F194" s="35">
        <v>5.5619962270812624E-2</v>
      </c>
      <c r="G194" s="35">
        <v>1.0155454299510119E-3</v>
      </c>
      <c r="H194" s="35" t="b">
        <v>0</v>
      </c>
      <c r="I194" s="35" t="b">
        <v>0</v>
      </c>
      <c r="J194" s="35" t="b">
        <v>0</v>
      </c>
    </row>
    <row r="195" spans="1:10" x14ac:dyDescent="0.2">
      <c r="A195" s="35" t="s">
        <v>800</v>
      </c>
      <c r="B195" s="35" t="str">
        <f>VLOOKUP(Table4[[#This Row],[Metabolite ID]],Table18[],2,FALSE)</f>
        <v>Phospholipids in medium HDL</v>
      </c>
      <c r="C195" s="35" t="s">
        <v>1116</v>
      </c>
      <c r="D195" s="35">
        <v>1069</v>
      </c>
      <c r="E195" s="35">
        <v>-0.12252928011025609</v>
      </c>
      <c r="F195" s="35">
        <v>1.8821188957938759E-2</v>
      </c>
      <c r="G195" s="36">
        <v>7.5062075966826691E-11</v>
      </c>
      <c r="H195" s="35" t="b">
        <v>0</v>
      </c>
      <c r="I195" s="35" t="b">
        <v>0</v>
      </c>
      <c r="J195" s="35" t="b">
        <v>0</v>
      </c>
    </row>
    <row r="196" spans="1:10" hidden="1" x14ac:dyDescent="0.2">
      <c r="A196" s="35" t="s">
        <v>800</v>
      </c>
      <c r="B196" s="35" t="str">
        <f>VLOOKUP(Table4[[#This Row],[Metabolite ID]],Table18[],2,FALSE)</f>
        <v>Phospholipids in medium HDL</v>
      </c>
      <c r="C196" s="35" t="s">
        <v>1117</v>
      </c>
      <c r="D196" s="35">
        <v>1069</v>
      </c>
      <c r="E196" s="35">
        <v>-0.12252928011025609</v>
      </c>
      <c r="F196" s="35">
        <v>1.6753400774447556E-2</v>
      </c>
      <c r="G196" s="35">
        <v>2.5989277104855923E-13</v>
      </c>
      <c r="H196" s="35" t="b">
        <v>0</v>
      </c>
      <c r="I196" s="35" t="b">
        <v>0</v>
      </c>
      <c r="J196" s="35" t="b">
        <v>0</v>
      </c>
    </row>
    <row r="197" spans="1:10" hidden="1" x14ac:dyDescent="0.2">
      <c r="A197" s="35" t="s">
        <v>800</v>
      </c>
      <c r="B197" s="35" t="str">
        <f>VLOOKUP(Table4[[#This Row],[Metabolite ID]],Table18[],2,FALSE)</f>
        <v>Phospholipids in medium HDL</v>
      </c>
      <c r="C197" s="35" t="s">
        <v>1118</v>
      </c>
      <c r="D197" s="35">
        <v>1069</v>
      </c>
      <c r="E197" s="35">
        <v>-0.12227420288643191</v>
      </c>
      <c r="F197" s="35">
        <v>1.6946032554220239E-2</v>
      </c>
      <c r="G197" s="35">
        <v>5.3733713865210878E-13</v>
      </c>
      <c r="H197" s="35" t="b">
        <v>0</v>
      </c>
      <c r="I197" s="35" t="b">
        <v>0</v>
      </c>
      <c r="J197" s="35" t="b">
        <v>0</v>
      </c>
    </row>
    <row r="198" spans="1:10" hidden="1" x14ac:dyDescent="0.2">
      <c r="A198" s="35" t="s">
        <v>800</v>
      </c>
      <c r="B198" s="35" t="str">
        <f>VLOOKUP(Table4[[#This Row],[Metabolite ID]],Table18[],2,FALSE)</f>
        <v>Phospholipids in medium HDL</v>
      </c>
      <c r="C198" s="35" t="s">
        <v>1119</v>
      </c>
      <c r="D198" s="35">
        <v>1069</v>
      </c>
      <c r="E198" s="35">
        <v>-0.13203749999999997</v>
      </c>
      <c r="F198" s="35">
        <v>2.6690799652389456E-2</v>
      </c>
      <c r="G198" s="35">
        <v>7.5393327026466781E-7</v>
      </c>
      <c r="H198" s="35" t="b">
        <v>0</v>
      </c>
      <c r="I198" s="35" t="b">
        <v>0</v>
      </c>
      <c r="J198" s="35" t="b">
        <v>0</v>
      </c>
    </row>
    <row r="199" spans="1:10" hidden="1" x14ac:dyDescent="0.2">
      <c r="A199" s="35" t="s">
        <v>800</v>
      </c>
      <c r="B199" s="35" t="str">
        <f>VLOOKUP(Table4[[#This Row],[Metabolite ID]],Table18[],2,FALSE)</f>
        <v>Phospholipids in medium HDL</v>
      </c>
      <c r="C199" s="35" t="s">
        <v>1120</v>
      </c>
      <c r="D199" s="35">
        <v>1069</v>
      </c>
      <c r="E199" s="35">
        <v>-0.14623494753173186</v>
      </c>
      <c r="F199" s="35">
        <v>3.013381262806223E-2</v>
      </c>
      <c r="G199" s="35">
        <v>1.2169821428876975E-6</v>
      </c>
      <c r="H199" s="35" t="b">
        <v>0</v>
      </c>
      <c r="I199" s="35" t="b">
        <v>0</v>
      </c>
      <c r="J199" s="35" t="b">
        <v>0</v>
      </c>
    </row>
    <row r="200" spans="1:10" hidden="1" x14ac:dyDescent="0.2">
      <c r="A200" s="35" t="s">
        <v>800</v>
      </c>
      <c r="B200" s="35" t="str">
        <f>VLOOKUP(Table4[[#This Row],[Metabolite ID]],Table18[],2,FALSE)</f>
        <v>Phospholipids in medium HDL</v>
      </c>
      <c r="C200" s="35" t="s">
        <v>1121</v>
      </c>
      <c r="D200" s="35">
        <v>1069</v>
      </c>
      <c r="E200" s="35">
        <v>-0.20825025231980376</v>
      </c>
      <c r="F200" s="35">
        <v>0.11253761843194618</v>
      </c>
      <c r="G200" s="35">
        <v>6.4518312508191289E-2</v>
      </c>
      <c r="H200" s="35" t="b">
        <v>0</v>
      </c>
      <c r="I200" s="35" t="b">
        <v>0</v>
      </c>
      <c r="J200" s="35" t="b">
        <v>0</v>
      </c>
    </row>
    <row r="201" spans="1:10" hidden="1" x14ac:dyDescent="0.2">
      <c r="A201" s="35" t="s">
        <v>800</v>
      </c>
      <c r="B201" s="35" t="str">
        <f>VLOOKUP(Table4[[#This Row],[Metabolite ID]],Table18[],2,FALSE)</f>
        <v>Phospholipids in medium HDL</v>
      </c>
      <c r="C201" s="35" t="s">
        <v>1122</v>
      </c>
      <c r="D201" s="35">
        <v>1069</v>
      </c>
      <c r="E201" s="35">
        <v>-0.16242357486364423</v>
      </c>
      <c r="F201" s="35">
        <v>6.9649737532412742E-2</v>
      </c>
      <c r="G201" s="35">
        <v>1.988555959383714E-2</v>
      </c>
      <c r="H201" s="35" t="b">
        <v>0</v>
      </c>
      <c r="I201" s="35" t="b">
        <v>0</v>
      </c>
      <c r="J201" s="35" t="b">
        <v>0</v>
      </c>
    </row>
    <row r="202" spans="1:10" hidden="1" x14ac:dyDescent="0.2">
      <c r="A202" s="35" t="s">
        <v>800</v>
      </c>
      <c r="B202" s="35" t="str">
        <f>VLOOKUP(Table4[[#This Row],[Metabolite ID]],Table18[],2,FALSE)</f>
        <v>Phospholipids in medium HDL</v>
      </c>
      <c r="C202" s="35" t="s">
        <v>1123</v>
      </c>
      <c r="D202" s="35">
        <v>1069</v>
      </c>
      <c r="E202" s="35">
        <v>-0.18950903179510573</v>
      </c>
      <c r="F202" s="35">
        <v>5.5182101987904811E-2</v>
      </c>
      <c r="G202" s="35">
        <v>6.1703704037756996E-4</v>
      </c>
      <c r="H202" s="35" t="b">
        <v>0</v>
      </c>
      <c r="I202" s="35" t="b">
        <v>0</v>
      </c>
      <c r="J202" s="35" t="b">
        <v>0</v>
      </c>
    </row>
    <row r="203" spans="1:10" x14ac:dyDescent="0.2">
      <c r="A203" s="35" t="s">
        <v>799</v>
      </c>
      <c r="B203" s="35" t="str">
        <f>VLOOKUP(Table4[[#This Row],[Metabolite ID]],Table18[],2,FALSE)</f>
        <v>Concentration of medium HDL particles</v>
      </c>
      <c r="C203" s="35" t="s">
        <v>1116</v>
      </c>
      <c r="D203" s="35">
        <v>1069</v>
      </c>
      <c r="E203" s="35">
        <v>-0.12046626184966916</v>
      </c>
      <c r="F203" s="35">
        <v>1.8964087088103408E-2</v>
      </c>
      <c r="G203" s="36">
        <v>2.1206883619122492E-10</v>
      </c>
      <c r="H203" s="35" t="b">
        <v>0</v>
      </c>
      <c r="I203" s="35" t="b">
        <v>0</v>
      </c>
      <c r="J203" s="35" t="b">
        <v>0</v>
      </c>
    </row>
    <row r="204" spans="1:10" hidden="1" x14ac:dyDescent="0.2">
      <c r="A204" s="35" t="s">
        <v>799</v>
      </c>
      <c r="B204" s="35" t="str">
        <f>VLOOKUP(Table4[[#This Row],[Metabolite ID]],Table18[],2,FALSE)</f>
        <v>Concentration of medium HDL particles</v>
      </c>
      <c r="C204" s="35" t="s">
        <v>1117</v>
      </c>
      <c r="D204" s="35">
        <v>1069</v>
      </c>
      <c r="E204" s="35">
        <v>-0.12046626184966916</v>
      </c>
      <c r="F204" s="35">
        <v>1.6754070493451113E-2</v>
      </c>
      <c r="G204" s="35">
        <v>6.4664128613769674E-13</v>
      </c>
      <c r="H204" s="35" t="b">
        <v>0</v>
      </c>
      <c r="I204" s="35" t="b">
        <v>0</v>
      </c>
      <c r="J204" s="35" t="b">
        <v>0</v>
      </c>
    </row>
    <row r="205" spans="1:10" hidden="1" x14ac:dyDescent="0.2">
      <c r="A205" s="35" t="s">
        <v>799</v>
      </c>
      <c r="B205" s="35" t="str">
        <f>VLOOKUP(Table4[[#This Row],[Metabolite ID]],Table18[],2,FALSE)</f>
        <v>Concentration of medium HDL particles</v>
      </c>
      <c r="C205" s="35" t="s">
        <v>1118</v>
      </c>
      <c r="D205" s="35">
        <v>1069</v>
      </c>
      <c r="E205" s="35">
        <v>-0.12021283411507562</v>
      </c>
      <c r="F205" s="35">
        <v>1.694925663523654E-2</v>
      </c>
      <c r="G205" s="35">
        <v>1.316976420633624E-12</v>
      </c>
      <c r="H205" s="35" t="b">
        <v>0</v>
      </c>
      <c r="I205" s="35" t="b">
        <v>0</v>
      </c>
      <c r="J205" s="35" t="b">
        <v>0</v>
      </c>
    </row>
    <row r="206" spans="1:10" hidden="1" x14ac:dyDescent="0.2">
      <c r="A206" s="35" t="s">
        <v>799</v>
      </c>
      <c r="B206" s="35" t="str">
        <f>VLOOKUP(Table4[[#This Row],[Metabolite ID]],Table18[],2,FALSE)</f>
        <v>Concentration of medium HDL particles</v>
      </c>
      <c r="C206" s="35" t="s">
        <v>1119</v>
      </c>
      <c r="D206" s="35">
        <v>1069</v>
      </c>
      <c r="E206" s="35">
        <v>-0.12193983050847458</v>
      </c>
      <c r="F206" s="35">
        <v>2.6729937437363047E-2</v>
      </c>
      <c r="G206" s="35">
        <v>5.0688012752934691E-6</v>
      </c>
      <c r="H206" s="35" t="b">
        <v>0</v>
      </c>
      <c r="I206" s="35" t="b">
        <v>0</v>
      </c>
      <c r="J206" s="35" t="b">
        <v>0</v>
      </c>
    </row>
    <row r="207" spans="1:10" hidden="1" x14ac:dyDescent="0.2">
      <c r="A207" s="35" t="s">
        <v>799</v>
      </c>
      <c r="B207" s="35" t="str">
        <f>VLOOKUP(Table4[[#This Row],[Metabolite ID]],Table18[],2,FALSE)</f>
        <v>Concentration of medium HDL particles</v>
      </c>
      <c r="C207" s="35" t="s">
        <v>1120</v>
      </c>
      <c r="D207" s="35">
        <v>1069</v>
      </c>
      <c r="E207" s="35">
        <v>-0.13880469610657711</v>
      </c>
      <c r="F207" s="35">
        <v>3.1179363246491117E-2</v>
      </c>
      <c r="G207" s="35">
        <v>8.5148284848043253E-6</v>
      </c>
      <c r="H207" s="35" t="b">
        <v>0</v>
      </c>
      <c r="I207" s="35" t="b">
        <v>0</v>
      </c>
      <c r="J207" s="35" t="b">
        <v>0</v>
      </c>
    </row>
    <row r="208" spans="1:10" hidden="1" x14ac:dyDescent="0.2">
      <c r="A208" s="35" t="s">
        <v>799</v>
      </c>
      <c r="B208" s="35" t="str">
        <f>VLOOKUP(Table4[[#This Row],[Metabolite ID]],Table18[],2,FALSE)</f>
        <v>Concentration of medium HDL particles</v>
      </c>
      <c r="C208" s="35" t="s">
        <v>1121</v>
      </c>
      <c r="D208" s="35">
        <v>1069</v>
      </c>
      <c r="E208" s="35">
        <v>-0.11589193161272604</v>
      </c>
      <c r="F208" s="35">
        <v>0.11040367201727841</v>
      </c>
      <c r="G208" s="35">
        <v>0.29408854843376075</v>
      </c>
      <c r="H208" s="35" t="b">
        <v>0</v>
      </c>
      <c r="I208" s="35" t="b">
        <v>0</v>
      </c>
      <c r="J208" s="35" t="b">
        <v>0</v>
      </c>
    </row>
    <row r="209" spans="1:10" hidden="1" x14ac:dyDescent="0.2">
      <c r="A209" s="35" t="s">
        <v>799</v>
      </c>
      <c r="B209" s="35" t="str">
        <f>VLOOKUP(Table4[[#This Row],[Metabolite ID]],Table18[],2,FALSE)</f>
        <v>Concentration of medium HDL particles</v>
      </c>
      <c r="C209" s="35" t="s">
        <v>1122</v>
      </c>
      <c r="D209" s="35">
        <v>1069</v>
      </c>
      <c r="E209" s="35">
        <v>-0.14671199634393517</v>
      </c>
      <c r="F209" s="35">
        <v>6.875504808493306E-2</v>
      </c>
      <c r="G209" s="35">
        <v>3.3083525509075042E-2</v>
      </c>
      <c r="H209" s="35" t="b">
        <v>0</v>
      </c>
      <c r="I209" s="35" t="b">
        <v>0</v>
      </c>
      <c r="J209" s="35" t="b">
        <v>0</v>
      </c>
    </row>
    <row r="210" spans="1:10" hidden="1" x14ac:dyDescent="0.2">
      <c r="A210" s="35" t="s">
        <v>799</v>
      </c>
      <c r="B210" s="35" t="str">
        <f>VLOOKUP(Table4[[#This Row],[Metabolite ID]],Table18[],2,FALSE)</f>
        <v>Concentration of medium HDL particles</v>
      </c>
      <c r="C210" s="35" t="s">
        <v>1123</v>
      </c>
      <c r="D210" s="35">
        <v>1069</v>
      </c>
      <c r="E210" s="35">
        <v>-0.18024220677568362</v>
      </c>
      <c r="F210" s="35">
        <v>5.5610453785865967E-2</v>
      </c>
      <c r="G210" s="35">
        <v>1.2272730978977601E-3</v>
      </c>
      <c r="H210" s="35" t="b">
        <v>0</v>
      </c>
      <c r="I210" s="35" t="b">
        <v>0</v>
      </c>
      <c r="J210" s="35" t="b">
        <v>0</v>
      </c>
    </row>
    <row r="211" spans="1:10" x14ac:dyDescent="0.2">
      <c r="A211" s="35" t="s">
        <v>780</v>
      </c>
      <c r="B211" s="35" t="str">
        <f>VLOOKUP(Table4[[#This Row],[Metabolite ID]],Table18[],2,FALSE)</f>
        <v>Triglycerides in large HDL</v>
      </c>
      <c r="C211" s="35" t="s">
        <v>1116</v>
      </c>
      <c r="D211" s="35">
        <v>1069</v>
      </c>
      <c r="E211" s="35">
        <v>-0.11281286128957468</v>
      </c>
      <c r="F211" s="35">
        <v>1.7767879816691402E-2</v>
      </c>
      <c r="G211" s="36">
        <v>2.1635527015698654E-10</v>
      </c>
      <c r="H211" s="35" t="b">
        <v>0</v>
      </c>
      <c r="I211" s="35" t="b">
        <v>0</v>
      </c>
      <c r="J211" s="35" t="b">
        <v>0</v>
      </c>
    </row>
    <row r="212" spans="1:10" hidden="1" x14ac:dyDescent="0.2">
      <c r="A212" s="35" t="s">
        <v>780</v>
      </c>
      <c r="B212" s="35" t="str">
        <f>VLOOKUP(Table4[[#This Row],[Metabolite ID]],Table18[],2,FALSE)</f>
        <v>Triglycerides in large HDL</v>
      </c>
      <c r="C212" s="35" t="s">
        <v>1117</v>
      </c>
      <c r="D212" s="35">
        <v>1069</v>
      </c>
      <c r="E212" s="35">
        <v>-0.11281286128957468</v>
      </c>
      <c r="F212" s="35">
        <v>1.6745649229940013E-2</v>
      </c>
      <c r="G212" s="35">
        <v>1.6186148779504705E-11</v>
      </c>
      <c r="H212" s="35" t="b">
        <v>0</v>
      </c>
      <c r="I212" s="35" t="b">
        <v>0</v>
      </c>
      <c r="J212" s="35" t="b">
        <v>0</v>
      </c>
    </row>
    <row r="213" spans="1:10" hidden="1" x14ac:dyDescent="0.2">
      <c r="A213" s="35" t="s">
        <v>780</v>
      </c>
      <c r="B213" s="35" t="str">
        <f>VLOOKUP(Table4[[#This Row],[Metabolite ID]],Table18[],2,FALSE)</f>
        <v>Triglycerides in large HDL</v>
      </c>
      <c r="C213" s="35" t="s">
        <v>1118</v>
      </c>
      <c r="D213" s="35">
        <v>1069</v>
      </c>
      <c r="E213" s="35">
        <v>-0.11262287439922805</v>
      </c>
      <c r="F213" s="35">
        <v>1.6918238628026206E-2</v>
      </c>
      <c r="G213" s="35">
        <v>2.7967999901026906E-11</v>
      </c>
      <c r="H213" s="35" t="b">
        <v>0</v>
      </c>
      <c r="I213" s="35" t="b">
        <v>0</v>
      </c>
      <c r="J213" s="35" t="b">
        <v>0</v>
      </c>
    </row>
    <row r="214" spans="1:10" hidden="1" x14ac:dyDescent="0.2">
      <c r="A214" s="35" t="s">
        <v>780</v>
      </c>
      <c r="B214" s="35" t="str">
        <f>VLOOKUP(Table4[[#This Row],[Metabolite ID]],Table18[],2,FALSE)</f>
        <v>Triglycerides in large HDL</v>
      </c>
      <c r="C214" s="35" t="s">
        <v>1119</v>
      </c>
      <c r="D214" s="35">
        <v>1069</v>
      </c>
      <c r="E214" s="35">
        <v>-0.12755839416058395</v>
      </c>
      <c r="F214" s="35">
        <v>2.4427432092533924E-2</v>
      </c>
      <c r="G214" s="35">
        <v>1.7706580430345369E-7</v>
      </c>
      <c r="H214" s="35" t="b">
        <v>0</v>
      </c>
      <c r="I214" s="35" t="b">
        <v>0</v>
      </c>
      <c r="J214" s="35" t="b">
        <v>0</v>
      </c>
    </row>
    <row r="215" spans="1:10" hidden="1" x14ac:dyDescent="0.2">
      <c r="A215" s="35" t="s">
        <v>780</v>
      </c>
      <c r="B215" s="35" t="str">
        <f>VLOOKUP(Table4[[#This Row],[Metabolite ID]],Table18[],2,FALSE)</f>
        <v>Triglycerides in large HDL</v>
      </c>
      <c r="C215" s="35" t="s">
        <v>1120</v>
      </c>
      <c r="D215" s="35">
        <v>1069</v>
      </c>
      <c r="E215" s="35">
        <v>-7.5996520050249039E-2</v>
      </c>
      <c r="F215" s="35">
        <v>3.1738363639084825E-2</v>
      </c>
      <c r="G215" s="35">
        <v>1.6644461535446513E-2</v>
      </c>
      <c r="H215" s="35" t="b">
        <v>0</v>
      </c>
      <c r="I215" s="35" t="b">
        <v>0</v>
      </c>
      <c r="J215" s="35" t="b">
        <v>0</v>
      </c>
    </row>
    <row r="216" spans="1:10" hidden="1" x14ac:dyDescent="0.2">
      <c r="A216" s="35" t="s">
        <v>780</v>
      </c>
      <c r="B216" s="35" t="str">
        <f>VLOOKUP(Table4[[#This Row],[Metabolite ID]],Table18[],2,FALSE)</f>
        <v>Triglycerides in large HDL</v>
      </c>
      <c r="C216" s="35" t="s">
        <v>1121</v>
      </c>
      <c r="D216" s="35">
        <v>1069</v>
      </c>
      <c r="E216" s="35">
        <v>-0.10142372613867101</v>
      </c>
      <c r="F216" s="35">
        <v>0.10345159278690577</v>
      </c>
      <c r="G216" s="35">
        <v>0.32711176681559306</v>
      </c>
      <c r="H216" s="35" t="b">
        <v>0</v>
      </c>
      <c r="I216" s="35" t="b">
        <v>0</v>
      </c>
      <c r="J216" s="35" t="b">
        <v>0</v>
      </c>
    </row>
    <row r="217" spans="1:10" hidden="1" x14ac:dyDescent="0.2">
      <c r="A217" s="35" t="s">
        <v>780</v>
      </c>
      <c r="B217" s="35" t="str">
        <f>VLOOKUP(Table4[[#This Row],[Metabolite ID]],Table18[],2,FALSE)</f>
        <v>Triglycerides in large HDL</v>
      </c>
      <c r="C217" s="35" t="s">
        <v>1122</v>
      </c>
      <c r="D217" s="35">
        <v>1069</v>
      </c>
      <c r="E217" s="35">
        <v>-4.146676792009929E-2</v>
      </c>
      <c r="F217" s="35">
        <v>6.7466660848010396E-2</v>
      </c>
      <c r="G217" s="35">
        <v>0.53893261672603643</v>
      </c>
      <c r="H217" s="35" t="b">
        <v>0</v>
      </c>
      <c r="I217" s="35" t="b">
        <v>0</v>
      </c>
      <c r="J217" s="35" t="b">
        <v>0</v>
      </c>
    </row>
    <row r="218" spans="1:10" hidden="1" x14ac:dyDescent="0.2">
      <c r="A218" s="35" t="s">
        <v>780</v>
      </c>
      <c r="B218" s="35" t="str">
        <f>VLOOKUP(Table4[[#This Row],[Metabolite ID]],Table18[],2,FALSE)</f>
        <v>Triglycerides in large HDL</v>
      </c>
      <c r="C218" s="35" t="s">
        <v>1123</v>
      </c>
      <c r="D218" s="35">
        <v>1069</v>
      </c>
      <c r="E218" s="35">
        <v>-1.2191398532594806E-2</v>
      </c>
      <c r="F218" s="35">
        <v>5.2032552174168634E-2</v>
      </c>
      <c r="G218" s="35">
        <v>0.81479447650739345</v>
      </c>
      <c r="H218" s="35" t="b">
        <v>0</v>
      </c>
      <c r="I218" s="35" t="b">
        <v>0</v>
      </c>
      <c r="J218" s="35" t="b">
        <v>0</v>
      </c>
    </row>
    <row r="219" spans="1:10" x14ac:dyDescent="0.2">
      <c r="A219" s="35" t="s">
        <v>851</v>
      </c>
      <c r="B219" s="35" t="str">
        <f>VLOOKUP(Table4[[#This Row],[Metabolite ID]],Table18[],2,FALSE)</f>
        <v>Valine</v>
      </c>
      <c r="C219" s="35" t="s">
        <v>1116</v>
      </c>
      <c r="D219" s="35">
        <v>1069</v>
      </c>
      <c r="E219" s="35">
        <v>0.11377789688118183</v>
      </c>
      <c r="F219" s="35">
        <v>1.8572495673290994E-2</v>
      </c>
      <c r="G219" s="36">
        <v>9.0030858439756319E-10</v>
      </c>
      <c r="H219" s="35" t="b">
        <v>0</v>
      </c>
      <c r="I219" s="35" t="b">
        <v>0</v>
      </c>
      <c r="J219" s="35" t="b">
        <v>0</v>
      </c>
    </row>
    <row r="220" spans="1:10" hidden="1" x14ac:dyDescent="0.2">
      <c r="A220" s="35" t="s">
        <v>851</v>
      </c>
      <c r="B220" s="35" t="str">
        <f>VLOOKUP(Table4[[#This Row],[Metabolite ID]],Table18[],2,FALSE)</f>
        <v>Valine</v>
      </c>
      <c r="C220" s="35" t="s">
        <v>1117</v>
      </c>
      <c r="D220" s="35">
        <v>1069</v>
      </c>
      <c r="E220" s="35">
        <v>0.11377789688118183</v>
      </c>
      <c r="F220" s="35">
        <v>1.6963034951349928E-2</v>
      </c>
      <c r="G220" s="35">
        <v>1.9811973838357725E-11</v>
      </c>
      <c r="H220" s="35" t="b">
        <v>0</v>
      </c>
      <c r="I220" s="35" t="b">
        <v>0</v>
      </c>
      <c r="J220" s="35" t="b">
        <v>0</v>
      </c>
    </row>
    <row r="221" spans="1:10" hidden="1" x14ac:dyDescent="0.2">
      <c r="A221" s="35" t="s">
        <v>851</v>
      </c>
      <c r="B221" s="35" t="str">
        <f>VLOOKUP(Table4[[#This Row],[Metabolite ID]],Table18[],2,FALSE)</f>
        <v>Valine</v>
      </c>
      <c r="C221" s="35" t="s">
        <v>1118</v>
      </c>
      <c r="D221" s="35">
        <v>1069</v>
      </c>
      <c r="E221" s="35">
        <v>0.11406820392625644</v>
      </c>
      <c r="F221" s="35">
        <v>1.7147530833479835E-2</v>
      </c>
      <c r="G221" s="35">
        <v>2.8881271035233398E-11</v>
      </c>
      <c r="H221" s="35" t="b">
        <v>0</v>
      </c>
      <c r="I221" s="35" t="b">
        <v>0</v>
      </c>
      <c r="J221" s="35" t="b">
        <v>0</v>
      </c>
    </row>
    <row r="222" spans="1:10" hidden="1" x14ac:dyDescent="0.2">
      <c r="A222" s="35" t="s">
        <v>851</v>
      </c>
      <c r="B222" s="35" t="str">
        <f>VLOOKUP(Table4[[#This Row],[Metabolite ID]],Table18[],2,FALSE)</f>
        <v>Valine</v>
      </c>
      <c r="C222" s="35" t="s">
        <v>1119</v>
      </c>
      <c r="D222" s="35">
        <v>1069</v>
      </c>
      <c r="E222" s="35">
        <v>9.7642682926829261E-2</v>
      </c>
      <c r="F222" s="35">
        <v>2.610788373772846E-2</v>
      </c>
      <c r="G222" s="35">
        <v>1.8404275251537023E-4</v>
      </c>
      <c r="H222" s="35" t="b">
        <v>0</v>
      </c>
      <c r="I222" s="35" t="b">
        <v>0</v>
      </c>
      <c r="J222" s="35" t="b">
        <v>0</v>
      </c>
    </row>
    <row r="223" spans="1:10" hidden="1" x14ac:dyDescent="0.2">
      <c r="A223" s="35" t="s">
        <v>851</v>
      </c>
      <c r="B223" s="35" t="str">
        <f>VLOOKUP(Table4[[#This Row],[Metabolite ID]],Table18[],2,FALSE)</f>
        <v>Valine</v>
      </c>
      <c r="C223" s="35" t="s">
        <v>1120</v>
      </c>
      <c r="D223" s="35">
        <v>1069</v>
      </c>
      <c r="E223" s="35">
        <v>0.1273718422858135</v>
      </c>
      <c r="F223" s="35">
        <v>2.8226926812971266E-2</v>
      </c>
      <c r="G223" s="35">
        <v>6.4091114359989155E-6</v>
      </c>
      <c r="H223" s="35" t="b">
        <v>0</v>
      </c>
      <c r="I223" s="35" t="b">
        <v>0</v>
      </c>
      <c r="J223" s="35" t="b">
        <v>0</v>
      </c>
    </row>
    <row r="224" spans="1:10" hidden="1" x14ac:dyDescent="0.2">
      <c r="A224" s="35" t="s">
        <v>851</v>
      </c>
      <c r="B224" s="35" t="str">
        <f>VLOOKUP(Table4[[#This Row],[Metabolite ID]],Table18[],2,FALSE)</f>
        <v>Valine</v>
      </c>
      <c r="C224" s="35" t="s">
        <v>1121</v>
      </c>
      <c r="D224" s="35">
        <v>1069</v>
      </c>
      <c r="E224" s="35">
        <v>4.9604585577062821E-2</v>
      </c>
      <c r="F224" s="35">
        <v>0.11850475996276998</v>
      </c>
      <c r="G224" s="35">
        <v>0.67560194470163148</v>
      </c>
      <c r="H224" s="35" t="b">
        <v>0</v>
      </c>
      <c r="I224" s="35" t="b">
        <v>0</v>
      </c>
      <c r="J224" s="35" t="b">
        <v>0</v>
      </c>
    </row>
    <row r="225" spans="1:10" hidden="1" x14ac:dyDescent="0.2">
      <c r="A225" s="35" t="s">
        <v>851</v>
      </c>
      <c r="B225" s="35" t="str">
        <f>VLOOKUP(Table4[[#This Row],[Metabolite ID]],Table18[],2,FALSE)</f>
        <v>Valine</v>
      </c>
      <c r="C225" s="35" t="s">
        <v>1122</v>
      </c>
      <c r="D225" s="35">
        <v>1069</v>
      </c>
      <c r="E225" s="35">
        <v>0.14632274428117498</v>
      </c>
      <c r="F225" s="35">
        <v>6.8064709187093411E-2</v>
      </c>
      <c r="G225" s="35">
        <v>3.1798319814153764E-2</v>
      </c>
      <c r="H225" s="35" t="b">
        <v>0</v>
      </c>
      <c r="I225" s="35" t="b">
        <v>0</v>
      </c>
      <c r="J225" s="35" t="b">
        <v>0</v>
      </c>
    </row>
    <row r="226" spans="1:10" hidden="1" x14ac:dyDescent="0.2">
      <c r="A226" s="35" t="s">
        <v>851</v>
      </c>
      <c r="B226" s="35" t="str">
        <f>VLOOKUP(Table4[[#This Row],[Metabolite ID]],Table18[],2,FALSE)</f>
        <v>Valine</v>
      </c>
      <c r="C226" s="35" t="s">
        <v>1123</v>
      </c>
      <c r="D226" s="35">
        <v>1069</v>
      </c>
      <c r="E226" s="35">
        <v>0.1972608884876596</v>
      </c>
      <c r="F226" s="35">
        <v>5.4429993714267419E-2</v>
      </c>
      <c r="G226" s="35">
        <v>3.0361438403474217E-4</v>
      </c>
      <c r="H226" s="35" t="b">
        <v>0</v>
      </c>
      <c r="I226" s="35" t="b">
        <v>0</v>
      </c>
      <c r="J226" s="35" t="b">
        <v>0</v>
      </c>
    </row>
    <row r="227" spans="1:10" x14ac:dyDescent="0.2">
      <c r="A227" s="35" t="s">
        <v>845</v>
      </c>
      <c r="B227" s="35" t="str">
        <f>VLOOKUP(Table4[[#This Row],[Metabolite ID]],Table18[],2,FALSE)</f>
        <v>Triglycerides in small VLDL</v>
      </c>
      <c r="C227" s="35" t="s">
        <v>1116</v>
      </c>
      <c r="D227" s="35">
        <v>1069</v>
      </c>
      <c r="E227" s="35">
        <v>0.13547668958862294</v>
      </c>
      <c r="F227" s="35">
        <v>2.2151675003798128E-2</v>
      </c>
      <c r="G227" s="36">
        <v>9.6033628834650797E-10</v>
      </c>
      <c r="H227" s="35" t="b">
        <v>0</v>
      </c>
      <c r="I227" s="35" t="b">
        <v>0</v>
      </c>
      <c r="J227" s="35" t="b">
        <v>0</v>
      </c>
    </row>
    <row r="228" spans="1:10" hidden="1" x14ac:dyDescent="0.2">
      <c r="A228" s="35" t="s">
        <v>845</v>
      </c>
      <c r="B228" s="35" t="str">
        <f>VLOOKUP(Table4[[#This Row],[Metabolite ID]],Table18[],2,FALSE)</f>
        <v>Triglycerides in small VLDL</v>
      </c>
      <c r="C228" s="35" t="s">
        <v>1117</v>
      </c>
      <c r="D228" s="35">
        <v>1069</v>
      </c>
      <c r="E228" s="35">
        <v>0.13547668958862294</v>
      </c>
      <c r="F228" s="35">
        <v>1.6700025178765916E-2</v>
      </c>
      <c r="G228" s="35">
        <v>4.9644162059731349E-16</v>
      </c>
      <c r="H228" s="35" t="b">
        <v>0</v>
      </c>
      <c r="I228" s="35" t="b">
        <v>0</v>
      </c>
      <c r="J228" s="35" t="b">
        <v>0</v>
      </c>
    </row>
    <row r="229" spans="1:10" hidden="1" x14ac:dyDescent="0.2">
      <c r="A229" s="35" t="s">
        <v>845</v>
      </c>
      <c r="B229" s="35" t="str">
        <f>VLOOKUP(Table4[[#This Row],[Metabolite ID]],Table18[],2,FALSE)</f>
        <v>Triglycerides in small VLDL</v>
      </c>
      <c r="C229" s="35" t="s">
        <v>1118</v>
      </c>
      <c r="D229" s="35">
        <v>1069</v>
      </c>
      <c r="E229" s="35">
        <v>0.1358385411278743</v>
      </c>
      <c r="F229" s="35">
        <v>1.6963961859104999E-2</v>
      </c>
      <c r="G229" s="35">
        <v>1.1708525717792563E-15</v>
      </c>
      <c r="H229" s="35" t="b">
        <v>0</v>
      </c>
      <c r="I229" s="35" t="b">
        <v>0</v>
      </c>
      <c r="J229" s="35" t="b">
        <v>0</v>
      </c>
    </row>
    <row r="230" spans="1:10" hidden="1" x14ac:dyDescent="0.2">
      <c r="A230" s="35" t="s">
        <v>845</v>
      </c>
      <c r="B230" s="35" t="str">
        <f>VLOOKUP(Table4[[#This Row],[Metabolite ID]],Table18[],2,FALSE)</f>
        <v>Triglycerides in small VLDL</v>
      </c>
      <c r="C230" s="35" t="s">
        <v>1119</v>
      </c>
      <c r="D230" s="35">
        <v>1069</v>
      </c>
      <c r="E230" s="35">
        <v>0.21771481481481481</v>
      </c>
      <c r="F230" s="35">
        <v>2.654725332587643E-2</v>
      </c>
      <c r="G230" s="35">
        <v>2.3833649646067687E-16</v>
      </c>
      <c r="H230" s="35" t="b">
        <v>0</v>
      </c>
      <c r="I230" s="35" t="b">
        <v>0</v>
      </c>
      <c r="J230" s="35" t="b">
        <v>0</v>
      </c>
    </row>
    <row r="231" spans="1:10" hidden="1" x14ac:dyDescent="0.2">
      <c r="A231" s="35" t="s">
        <v>845</v>
      </c>
      <c r="B231" s="35" t="str">
        <f>VLOOKUP(Table4[[#This Row],[Metabolite ID]],Table18[],2,FALSE)</f>
        <v>Triglycerides in small VLDL</v>
      </c>
      <c r="C231" s="35" t="s">
        <v>1120</v>
      </c>
      <c r="D231" s="35">
        <v>1069</v>
      </c>
      <c r="E231" s="35">
        <v>0.21168014451715819</v>
      </c>
      <c r="F231" s="35">
        <v>3.1556740667869808E-2</v>
      </c>
      <c r="G231" s="35">
        <v>1.9741584716491866E-11</v>
      </c>
      <c r="H231" s="35" t="b">
        <v>0</v>
      </c>
      <c r="I231" s="35" t="b">
        <v>0</v>
      </c>
      <c r="J231" s="35" t="b">
        <v>0</v>
      </c>
    </row>
    <row r="232" spans="1:10" hidden="1" x14ac:dyDescent="0.2">
      <c r="A232" s="35" t="s">
        <v>845</v>
      </c>
      <c r="B232" s="35" t="str">
        <f>VLOOKUP(Table4[[#This Row],[Metabolite ID]],Table18[],2,FALSE)</f>
        <v>Triglycerides in small VLDL</v>
      </c>
      <c r="C232" s="35" t="s">
        <v>1121</v>
      </c>
      <c r="D232" s="35">
        <v>1069</v>
      </c>
      <c r="E232" s="35">
        <v>0.28226079000408433</v>
      </c>
      <c r="F232" s="35">
        <v>0.1099588048667792</v>
      </c>
      <c r="G232" s="35">
        <v>1.0394472273871993E-2</v>
      </c>
      <c r="H232" s="35" t="b">
        <v>0</v>
      </c>
      <c r="I232" s="35" t="b">
        <v>0</v>
      </c>
      <c r="J232" s="35" t="b">
        <v>0</v>
      </c>
    </row>
    <row r="233" spans="1:10" hidden="1" x14ac:dyDescent="0.2">
      <c r="A233" s="35" t="s">
        <v>845</v>
      </c>
      <c r="B233" s="35" t="str">
        <f>VLOOKUP(Table4[[#This Row],[Metabolite ID]],Table18[],2,FALSE)</f>
        <v>Triglycerides in small VLDL</v>
      </c>
      <c r="C233" s="35" t="s">
        <v>1122</v>
      </c>
      <c r="D233" s="35">
        <v>1069</v>
      </c>
      <c r="E233" s="35">
        <v>0.22513871535591967</v>
      </c>
      <c r="F233" s="35">
        <v>6.4499986460096581E-2</v>
      </c>
      <c r="G233" s="35">
        <v>5.0175895183131856E-4</v>
      </c>
      <c r="H233" s="35" t="b">
        <v>0</v>
      </c>
      <c r="I233" s="35" t="b">
        <v>0</v>
      </c>
      <c r="J233" s="35" t="b">
        <v>0</v>
      </c>
    </row>
    <row r="234" spans="1:10" hidden="1" x14ac:dyDescent="0.2">
      <c r="A234" s="35" t="s">
        <v>845</v>
      </c>
      <c r="B234" s="35" t="str">
        <f>VLOOKUP(Table4[[#This Row],[Metabolite ID]],Table18[],2,FALSE)</f>
        <v>Triglycerides in small VLDL</v>
      </c>
      <c r="C234" s="35" t="s">
        <v>1123</v>
      </c>
      <c r="D234" s="35">
        <v>1069</v>
      </c>
      <c r="E234" s="35">
        <v>5.5478246572779853E-2</v>
      </c>
      <c r="F234" s="35">
        <v>6.4946247406598309E-2</v>
      </c>
      <c r="G234" s="35">
        <v>0.39317601091989796</v>
      </c>
      <c r="H234" s="35" t="b">
        <v>0</v>
      </c>
      <c r="I234" s="35" t="b">
        <v>0</v>
      </c>
      <c r="J234" s="35" t="b">
        <v>0</v>
      </c>
    </row>
    <row r="235" spans="1:10" x14ac:dyDescent="0.2">
      <c r="A235" s="35" t="s">
        <v>854</v>
      </c>
      <c r="B235" s="35" t="str">
        <f>VLOOKUP(Table4[[#This Row],[Metabolite ID]],Table18[],2,FALSE)</f>
        <v>Triglycerides in VLDL</v>
      </c>
      <c r="C235" s="35" t="s">
        <v>1116</v>
      </c>
      <c r="D235" s="35">
        <v>1069</v>
      </c>
      <c r="E235" s="35">
        <v>0.13395607083320893</v>
      </c>
      <c r="F235" s="35">
        <v>2.2063829313431219E-2</v>
      </c>
      <c r="G235" s="36">
        <v>1.2688091685340653E-9</v>
      </c>
      <c r="H235" s="35" t="b">
        <v>0</v>
      </c>
      <c r="I235" s="35" t="b">
        <v>0</v>
      </c>
      <c r="J235" s="35" t="b">
        <v>0</v>
      </c>
    </row>
    <row r="236" spans="1:10" hidden="1" x14ac:dyDescent="0.2">
      <c r="A236" s="35" t="s">
        <v>854</v>
      </c>
      <c r="B236" s="35" t="str">
        <f>VLOOKUP(Table4[[#This Row],[Metabolite ID]],Table18[],2,FALSE)</f>
        <v>Triglycerides in VLDL</v>
      </c>
      <c r="C236" s="35" t="s">
        <v>1117</v>
      </c>
      <c r="D236" s="35">
        <v>1069</v>
      </c>
      <c r="E236" s="35">
        <v>0.13395607083320893</v>
      </c>
      <c r="F236" s="35">
        <v>1.6711298887902317E-2</v>
      </c>
      <c r="G236" s="35">
        <v>1.0933502824399104E-15</v>
      </c>
      <c r="H236" s="35" t="b">
        <v>0</v>
      </c>
      <c r="I236" s="35" t="b">
        <v>0</v>
      </c>
      <c r="J236" s="35" t="b">
        <v>0</v>
      </c>
    </row>
    <row r="237" spans="1:10" hidden="1" x14ac:dyDescent="0.2">
      <c r="A237" s="35" t="s">
        <v>854</v>
      </c>
      <c r="B237" s="35" t="str">
        <f>VLOOKUP(Table4[[#This Row],[Metabolite ID]],Table18[],2,FALSE)</f>
        <v>Triglycerides in VLDL</v>
      </c>
      <c r="C237" s="35" t="s">
        <v>1118</v>
      </c>
      <c r="D237" s="35">
        <v>1069</v>
      </c>
      <c r="E237" s="35">
        <v>0.13431452013156844</v>
      </c>
      <c r="F237" s="35">
        <v>1.6973406540747891E-2</v>
      </c>
      <c r="G237" s="35">
        <v>2.5078943277038738E-15</v>
      </c>
      <c r="H237" s="35" t="b">
        <v>0</v>
      </c>
      <c r="I237" s="35" t="b">
        <v>0</v>
      </c>
      <c r="J237" s="35" t="b">
        <v>0</v>
      </c>
    </row>
    <row r="238" spans="1:10" hidden="1" x14ac:dyDescent="0.2">
      <c r="A238" s="35" t="s">
        <v>854</v>
      </c>
      <c r="B238" s="35" t="str">
        <f>VLOOKUP(Table4[[#This Row],[Metabolite ID]],Table18[],2,FALSE)</f>
        <v>Triglycerides in VLDL</v>
      </c>
      <c r="C238" s="35" t="s">
        <v>1119</v>
      </c>
      <c r="D238" s="35">
        <v>1069</v>
      </c>
      <c r="E238" s="35">
        <v>0.20109611650485437</v>
      </c>
      <c r="F238" s="35">
        <v>2.6280297113253425E-2</v>
      </c>
      <c r="G238" s="35">
        <v>1.9791923689429637E-14</v>
      </c>
      <c r="H238" s="35" t="b">
        <v>0</v>
      </c>
      <c r="I238" s="35" t="b">
        <v>0</v>
      </c>
      <c r="J238" s="35" t="b">
        <v>0</v>
      </c>
    </row>
    <row r="239" spans="1:10" hidden="1" x14ac:dyDescent="0.2">
      <c r="A239" s="35" t="s">
        <v>854</v>
      </c>
      <c r="B239" s="35" t="str">
        <f>VLOOKUP(Table4[[#This Row],[Metabolite ID]],Table18[],2,FALSE)</f>
        <v>Triglycerides in VLDL</v>
      </c>
      <c r="C239" s="35" t="s">
        <v>1120</v>
      </c>
      <c r="D239" s="35">
        <v>1069</v>
      </c>
      <c r="E239" s="35">
        <v>0.20079394978138221</v>
      </c>
      <c r="F239" s="35">
        <v>2.9654539416039977E-2</v>
      </c>
      <c r="G239" s="35">
        <v>1.2780397430795425E-11</v>
      </c>
      <c r="H239" s="35" t="b">
        <v>0</v>
      </c>
      <c r="I239" s="35" t="b">
        <v>0</v>
      </c>
      <c r="J239" s="35" t="b">
        <v>0</v>
      </c>
    </row>
    <row r="240" spans="1:10" hidden="1" x14ac:dyDescent="0.2">
      <c r="A240" s="35" t="s">
        <v>854</v>
      </c>
      <c r="B240" s="35" t="str">
        <f>VLOOKUP(Table4[[#This Row],[Metabolite ID]],Table18[],2,FALSE)</f>
        <v>Triglycerides in VLDL</v>
      </c>
      <c r="C240" s="35" t="s">
        <v>1121</v>
      </c>
      <c r="D240" s="35">
        <v>1069</v>
      </c>
      <c r="E240" s="35">
        <v>0.22363501745288517</v>
      </c>
      <c r="F240" s="35">
        <v>0.11411093563366413</v>
      </c>
      <c r="G240" s="35">
        <v>5.0278514529326489E-2</v>
      </c>
      <c r="H240" s="35" t="b">
        <v>0</v>
      </c>
      <c r="I240" s="35" t="b">
        <v>0</v>
      </c>
      <c r="J240" s="35" t="b">
        <v>0</v>
      </c>
    </row>
    <row r="241" spans="1:10" hidden="1" x14ac:dyDescent="0.2">
      <c r="A241" s="35" t="s">
        <v>854</v>
      </c>
      <c r="B241" s="35" t="str">
        <f>VLOOKUP(Table4[[#This Row],[Metabolite ID]],Table18[],2,FALSE)</f>
        <v>Triglycerides in VLDL</v>
      </c>
      <c r="C241" s="35" t="s">
        <v>1122</v>
      </c>
      <c r="D241" s="35">
        <v>1069</v>
      </c>
      <c r="E241" s="35">
        <v>0.22363501745288517</v>
      </c>
      <c r="F241" s="35">
        <v>6.4456860738079436E-2</v>
      </c>
      <c r="G241" s="35">
        <v>5.4217714886314818E-4</v>
      </c>
      <c r="H241" s="35" t="b">
        <v>0</v>
      </c>
      <c r="I241" s="35" t="b">
        <v>0</v>
      </c>
      <c r="J241" s="35" t="b">
        <v>0</v>
      </c>
    </row>
    <row r="242" spans="1:10" hidden="1" x14ac:dyDescent="0.2">
      <c r="A242" s="35" t="s">
        <v>854</v>
      </c>
      <c r="B242" s="35" t="str">
        <f>VLOOKUP(Table4[[#This Row],[Metabolite ID]],Table18[],2,FALSE)</f>
        <v>Triglycerides in VLDL</v>
      </c>
      <c r="C242" s="35" t="s">
        <v>1123</v>
      </c>
      <c r="D242" s="35">
        <v>1069</v>
      </c>
      <c r="E242" s="35">
        <v>4.9745172566313382E-2</v>
      </c>
      <c r="F242" s="35">
        <v>6.4682867766898758E-2</v>
      </c>
      <c r="G242" s="35">
        <v>0.44202636516197091</v>
      </c>
      <c r="H242" s="35" t="b">
        <v>0</v>
      </c>
      <c r="I242" s="35" t="b">
        <v>0</v>
      </c>
      <c r="J242" s="35" t="b">
        <v>0</v>
      </c>
    </row>
    <row r="243" spans="1:10" x14ac:dyDescent="0.2">
      <c r="A243" s="35" t="s">
        <v>658</v>
      </c>
      <c r="B243" s="35" t="str">
        <f>VLOOKUP(Table4[[#This Row],[Metabolite ID]],Table18[],2,FALSE)</f>
        <v>1-oleoyl-2-linoleoyl-GPC (18:1/18:2)*</v>
      </c>
      <c r="C243" s="35" t="s">
        <v>1116</v>
      </c>
      <c r="D243" s="35">
        <v>1068</v>
      </c>
      <c r="E243" s="35">
        <v>-0.23864589713463016</v>
      </c>
      <c r="F243" s="35">
        <v>3.9713427012942566E-2</v>
      </c>
      <c r="G243" s="36">
        <v>1.8644183791882942E-9</v>
      </c>
      <c r="H243" s="35" t="b">
        <v>0</v>
      </c>
      <c r="I243" s="35" t="b">
        <v>0</v>
      </c>
      <c r="J243" s="35" t="b">
        <v>0</v>
      </c>
    </row>
    <row r="244" spans="1:10" hidden="1" x14ac:dyDescent="0.2">
      <c r="A244" s="35" t="s">
        <v>658</v>
      </c>
      <c r="B244" s="35" t="str">
        <f>VLOOKUP(Table4[[#This Row],[Metabolite ID]],Table18[],2,FALSE)</f>
        <v>1-oleoyl-2-linoleoyl-GPC (18:1/18:2)*</v>
      </c>
      <c r="C244" s="35" t="s">
        <v>1117</v>
      </c>
      <c r="D244" s="35">
        <v>1068</v>
      </c>
      <c r="E244" s="35">
        <v>-0.23864589713463016</v>
      </c>
      <c r="F244" s="35">
        <v>3.702009974972683E-2</v>
      </c>
      <c r="G244" s="35">
        <v>1.1454779756832873E-10</v>
      </c>
      <c r="H244" s="35" t="b">
        <v>0</v>
      </c>
      <c r="I244" s="35" t="b">
        <v>0</v>
      </c>
      <c r="J244" s="35" t="b">
        <v>0</v>
      </c>
    </row>
    <row r="245" spans="1:10" hidden="1" x14ac:dyDescent="0.2">
      <c r="A245" s="35" t="s">
        <v>658</v>
      </c>
      <c r="B245" s="35" t="str">
        <f>VLOOKUP(Table4[[#This Row],[Metabolite ID]],Table18[],2,FALSE)</f>
        <v>1-oleoyl-2-linoleoyl-GPC (18:1/18:2)*</v>
      </c>
      <c r="C245" s="35" t="s">
        <v>1118</v>
      </c>
      <c r="D245" s="35">
        <v>1068</v>
      </c>
      <c r="E245" s="35">
        <v>-0.23844279318999922</v>
      </c>
      <c r="F245" s="35">
        <v>3.7406495365673323E-2</v>
      </c>
      <c r="G245" s="35">
        <v>1.8371813307085876E-10</v>
      </c>
      <c r="H245" s="35" t="b">
        <v>0</v>
      </c>
      <c r="I245" s="35" t="b">
        <v>0</v>
      </c>
      <c r="J245" s="35" t="b">
        <v>0</v>
      </c>
    </row>
    <row r="246" spans="1:10" hidden="1" x14ac:dyDescent="0.2">
      <c r="A246" s="35" t="s">
        <v>658</v>
      </c>
      <c r="B246" s="35" t="str">
        <f>VLOOKUP(Table4[[#This Row],[Metabolite ID]],Table18[],2,FALSE)</f>
        <v>1-oleoyl-2-linoleoyl-GPC (18:1/18:2)*</v>
      </c>
      <c r="C246" s="35" t="s">
        <v>1119</v>
      </c>
      <c r="D246" s="35">
        <v>1068</v>
      </c>
      <c r="E246" s="35">
        <v>-0.17514009666803784</v>
      </c>
      <c r="F246" s="35">
        <v>5.6998068995548712E-2</v>
      </c>
      <c r="G246" s="35">
        <v>2.1210506787780244E-3</v>
      </c>
      <c r="H246" s="35" t="b">
        <v>0</v>
      </c>
      <c r="I246" s="35" t="b">
        <v>0</v>
      </c>
      <c r="J246" s="35" t="b">
        <v>0</v>
      </c>
    </row>
    <row r="247" spans="1:10" hidden="1" x14ac:dyDescent="0.2">
      <c r="A247" s="35" t="s">
        <v>658</v>
      </c>
      <c r="B247" s="35" t="str">
        <f>VLOOKUP(Table4[[#This Row],[Metabolite ID]],Table18[],2,FALSE)</f>
        <v>1-oleoyl-2-linoleoyl-GPC (18:1/18:2)*</v>
      </c>
      <c r="C247" s="35" t="s">
        <v>1120</v>
      </c>
      <c r="D247" s="35">
        <v>1068</v>
      </c>
      <c r="E247" s="35">
        <v>-0.17965096598545041</v>
      </c>
      <c r="F247" s="35">
        <v>6.5124879888130011E-2</v>
      </c>
      <c r="G247" s="35">
        <v>5.8056435389147497E-3</v>
      </c>
      <c r="H247" s="35" t="b">
        <v>0</v>
      </c>
      <c r="I247" s="35" t="b">
        <v>0</v>
      </c>
      <c r="J247" s="35" t="b">
        <v>0</v>
      </c>
    </row>
    <row r="248" spans="1:10" hidden="1" x14ac:dyDescent="0.2">
      <c r="A248" s="35" t="s">
        <v>658</v>
      </c>
      <c r="B248" s="35" t="str">
        <f>VLOOKUP(Table4[[#This Row],[Metabolite ID]],Table18[],2,FALSE)</f>
        <v>1-oleoyl-2-linoleoyl-GPC (18:1/18:2)*</v>
      </c>
      <c r="C248" s="35" t="s">
        <v>1121</v>
      </c>
      <c r="D248" s="35">
        <v>1068</v>
      </c>
      <c r="E248" s="35">
        <v>-3.8320174791804718E-2</v>
      </c>
      <c r="F248" s="35">
        <v>0.23805063026310866</v>
      </c>
      <c r="G248" s="35">
        <v>0.87214364734409466</v>
      </c>
      <c r="H248" s="35" t="b">
        <v>0</v>
      </c>
      <c r="I248" s="35" t="b">
        <v>0</v>
      </c>
      <c r="J248" s="35" t="b">
        <v>0</v>
      </c>
    </row>
    <row r="249" spans="1:10" hidden="1" x14ac:dyDescent="0.2">
      <c r="A249" s="35" t="s">
        <v>658</v>
      </c>
      <c r="B249" s="35" t="str">
        <f>VLOOKUP(Table4[[#This Row],[Metabolite ID]],Table18[],2,FALSE)</f>
        <v>1-oleoyl-2-linoleoyl-GPC (18:1/18:2)*</v>
      </c>
      <c r="C249" s="35" t="s">
        <v>1122</v>
      </c>
      <c r="D249" s="35">
        <v>1068</v>
      </c>
      <c r="E249" s="35">
        <v>-0.1026053267515632</v>
      </c>
      <c r="F249" s="35">
        <v>0.16337776643326798</v>
      </c>
      <c r="G249" s="35">
        <v>0.53012193290647847</v>
      </c>
      <c r="H249" s="35" t="b">
        <v>0</v>
      </c>
      <c r="I249" s="35" t="b">
        <v>0</v>
      </c>
      <c r="J249" s="35" t="b">
        <v>0</v>
      </c>
    </row>
    <row r="250" spans="1:10" hidden="1" x14ac:dyDescent="0.2">
      <c r="A250" s="35" t="s">
        <v>658</v>
      </c>
      <c r="B250" s="35" t="str">
        <f>VLOOKUP(Table4[[#This Row],[Metabolite ID]],Table18[],2,FALSE)</f>
        <v>1-oleoyl-2-linoleoyl-GPC (18:1/18:2)*</v>
      </c>
      <c r="C250" s="35" t="s">
        <v>1123</v>
      </c>
      <c r="D250" s="35">
        <v>1068</v>
      </c>
      <c r="E250" s="35">
        <v>-0.35439079073174173</v>
      </c>
      <c r="F250" s="35">
        <v>0.11655861303746959</v>
      </c>
      <c r="G250" s="35">
        <v>2.4199160335402503E-3</v>
      </c>
      <c r="H250" s="35" t="b">
        <v>0</v>
      </c>
      <c r="I250" s="35" t="b">
        <v>0</v>
      </c>
      <c r="J250" s="35" t="b">
        <v>0</v>
      </c>
    </row>
    <row r="251" spans="1:10" x14ac:dyDescent="0.2">
      <c r="A251" s="35" t="s">
        <v>816</v>
      </c>
      <c r="B251" s="35" t="str">
        <f>VLOOKUP(Table4[[#This Row],[Metabolite ID]],Table18[],2,FALSE)</f>
        <v>Triglycerides in medium VLDL</v>
      </c>
      <c r="C251" s="35" t="s">
        <v>1116</v>
      </c>
      <c r="D251" s="35">
        <v>1069</v>
      </c>
      <c r="E251" s="35">
        <v>0.1315273329531492</v>
      </c>
      <c r="F251" s="35">
        <v>2.195870279043062E-2</v>
      </c>
      <c r="G251" s="36">
        <v>2.1015249081575579E-9</v>
      </c>
      <c r="H251" s="35" t="b">
        <v>0</v>
      </c>
      <c r="I251" s="35" t="b">
        <v>0</v>
      </c>
      <c r="J251" s="35" t="b">
        <v>0</v>
      </c>
    </row>
    <row r="252" spans="1:10" hidden="1" x14ac:dyDescent="0.2">
      <c r="A252" s="35" t="s">
        <v>816</v>
      </c>
      <c r="B252" s="35" t="str">
        <f>VLOOKUP(Table4[[#This Row],[Metabolite ID]],Table18[],2,FALSE)</f>
        <v>Triglycerides in medium VLDL</v>
      </c>
      <c r="C252" s="35" t="s">
        <v>1117</v>
      </c>
      <c r="D252" s="35">
        <v>1069</v>
      </c>
      <c r="E252" s="35">
        <v>0.1315273329531492</v>
      </c>
      <c r="F252" s="35">
        <v>1.6712501058307433E-2</v>
      </c>
      <c r="G252" s="35">
        <v>3.5464979648140173E-15</v>
      </c>
      <c r="H252" s="35" t="b">
        <v>0</v>
      </c>
      <c r="I252" s="35" t="b">
        <v>0</v>
      </c>
      <c r="J252" s="35" t="b">
        <v>0</v>
      </c>
    </row>
    <row r="253" spans="1:10" hidden="1" x14ac:dyDescent="0.2">
      <c r="A253" s="35" t="s">
        <v>816</v>
      </c>
      <c r="B253" s="35" t="str">
        <f>VLOOKUP(Table4[[#This Row],[Metabolite ID]],Table18[],2,FALSE)</f>
        <v>Triglycerides in medium VLDL</v>
      </c>
      <c r="C253" s="35" t="s">
        <v>1118</v>
      </c>
      <c r="D253" s="35">
        <v>1069</v>
      </c>
      <c r="E253" s="35">
        <v>0.13187735025481021</v>
      </c>
      <c r="F253" s="35">
        <v>1.6971912108839804E-2</v>
      </c>
      <c r="G253" s="35">
        <v>7.8282186211740982E-15</v>
      </c>
      <c r="H253" s="35" t="b">
        <v>0</v>
      </c>
      <c r="I253" s="35" t="b">
        <v>0</v>
      </c>
      <c r="J253" s="35" t="b">
        <v>0</v>
      </c>
    </row>
    <row r="254" spans="1:10" hidden="1" x14ac:dyDescent="0.2">
      <c r="A254" s="35" t="s">
        <v>816</v>
      </c>
      <c r="B254" s="35" t="str">
        <f>VLOOKUP(Table4[[#This Row],[Metabolite ID]],Table18[],2,FALSE)</f>
        <v>Triglycerides in medium VLDL</v>
      </c>
      <c r="C254" s="35" t="s">
        <v>1119</v>
      </c>
      <c r="D254" s="35">
        <v>1069</v>
      </c>
      <c r="E254" s="35">
        <v>0.19250027472527473</v>
      </c>
      <c r="F254" s="35">
        <v>2.6910727607377487E-2</v>
      </c>
      <c r="G254" s="35">
        <v>8.4721527145654647E-13</v>
      </c>
      <c r="H254" s="35" t="b">
        <v>0</v>
      </c>
      <c r="I254" s="35" t="b">
        <v>0</v>
      </c>
      <c r="J254" s="35" t="b">
        <v>0</v>
      </c>
    </row>
    <row r="255" spans="1:10" hidden="1" x14ac:dyDescent="0.2">
      <c r="A255" s="35" t="s">
        <v>816</v>
      </c>
      <c r="B255" s="35" t="str">
        <f>VLOOKUP(Table4[[#This Row],[Metabolite ID]],Table18[],2,FALSE)</f>
        <v>Triglycerides in medium VLDL</v>
      </c>
      <c r="C255" s="35" t="s">
        <v>1120</v>
      </c>
      <c r="D255" s="35">
        <v>1069</v>
      </c>
      <c r="E255" s="35">
        <v>0.19020359131821385</v>
      </c>
      <c r="F255" s="35">
        <v>2.9315140518960191E-2</v>
      </c>
      <c r="G255" s="35">
        <v>8.6846358512019946E-11</v>
      </c>
      <c r="H255" s="35" t="b">
        <v>0</v>
      </c>
      <c r="I255" s="35" t="b">
        <v>0</v>
      </c>
      <c r="J255" s="35" t="b">
        <v>0</v>
      </c>
    </row>
    <row r="256" spans="1:10" hidden="1" x14ac:dyDescent="0.2">
      <c r="A256" s="35" t="s">
        <v>816</v>
      </c>
      <c r="B256" s="35" t="str">
        <f>VLOOKUP(Table4[[#This Row],[Metabolite ID]],Table18[],2,FALSE)</f>
        <v>Triglycerides in medium VLDL</v>
      </c>
      <c r="C256" s="35" t="s">
        <v>1121</v>
      </c>
      <c r="D256" s="35">
        <v>1069</v>
      </c>
      <c r="E256" s="35">
        <v>0.23720179571502342</v>
      </c>
      <c r="F256" s="35">
        <v>0.11379630079452117</v>
      </c>
      <c r="G256" s="35">
        <v>3.7357132982170263E-2</v>
      </c>
      <c r="H256" s="35" t="b">
        <v>0</v>
      </c>
      <c r="I256" s="35" t="b">
        <v>0</v>
      </c>
      <c r="J256" s="35" t="b">
        <v>0</v>
      </c>
    </row>
    <row r="257" spans="1:10" hidden="1" x14ac:dyDescent="0.2">
      <c r="A257" s="35" t="s">
        <v>816</v>
      </c>
      <c r="B257" s="35" t="str">
        <f>VLOOKUP(Table4[[#This Row],[Metabolite ID]],Table18[],2,FALSE)</f>
        <v>Triglycerides in medium VLDL</v>
      </c>
      <c r="C257" s="35" t="s">
        <v>1122</v>
      </c>
      <c r="D257" s="35">
        <v>1069</v>
      </c>
      <c r="E257" s="35">
        <v>0.23720179571502342</v>
      </c>
      <c r="F257" s="35">
        <v>7.3414775520716152E-2</v>
      </c>
      <c r="G257" s="35">
        <v>1.2713303301045359E-3</v>
      </c>
      <c r="H257" s="35" t="b">
        <v>0</v>
      </c>
      <c r="I257" s="35" t="b">
        <v>0</v>
      </c>
      <c r="J257" s="35" t="b">
        <v>0</v>
      </c>
    </row>
    <row r="258" spans="1:10" hidden="1" x14ac:dyDescent="0.2">
      <c r="A258" s="35" t="s">
        <v>816</v>
      </c>
      <c r="B258" s="35" t="str">
        <f>VLOOKUP(Table4[[#This Row],[Metabolite ID]],Table18[],2,FALSE)</f>
        <v>Triglycerides in medium VLDL</v>
      </c>
      <c r="C258" s="35" t="s">
        <v>1123</v>
      </c>
      <c r="D258" s="35">
        <v>1069</v>
      </c>
      <c r="E258" s="35">
        <v>4.8476506576971952E-2</v>
      </c>
      <c r="F258" s="35">
        <v>6.4376035175525093E-2</v>
      </c>
      <c r="G258" s="35">
        <v>0.45160340083996475</v>
      </c>
      <c r="H258" s="35" t="b">
        <v>0</v>
      </c>
      <c r="I258" s="35" t="b">
        <v>0</v>
      </c>
      <c r="J258" s="35" t="b">
        <v>0</v>
      </c>
    </row>
    <row r="259" spans="1:10" x14ac:dyDescent="0.2">
      <c r="A259" s="35" t="s">
        <v>247</v>
      </c>
      <c r="B259" s="35" t="str">
        <f>VLOOKUP(Table4[[#This Row],[Metabolite ID]],Table18[],2,FALSE)</f>
        <v>1-linoleoyl-GPC (18:2)</v>
      </c>
      <c r="C259" s="35" t="s">
        <v>1116</v>
      </c>
      <c r="D259" s="35">
        <v>1068</v>
      </c>
      <c r="E259" s="35">
        <v>-0.21969528878590552</v>
      </c>
      <c r="F259" s="35">
        <v>3.688288532415257E-2</v>
      </c>
      <c r="G259" s="36">
        <v>2.5759532916216321E-9</v>
      </c>
      <c r="H259" s="35" t="b">
        <v>0</v>
      </c>
      <c r="I259" s="35" t="b">
        <v>0</v>
      </c>
      <c r="J259" s="35" t="b">
        <v>0</v>
      </c>
    </row>
    <row r="260" spans="1:10" hidden="1" x14ac:dyDescent="0.2">
      <c r="A260" s="35" t="s">
        <v>247</v>
      </c>
      <c r="B260" s="35" t="str">
        <f>VLOOKUP(Table4[[#This Row],[Metabolite ID]],Table18[],2,FALSE)</f>
        <v>1-linoleoyl-GPC (18:2)</v>
      </c>
      <c r="C260" s="35" t="s">
        <v>1117</v>
      </c>
      <c r="D260" s="35">
        <v>1068</v>
      </c>
      <c r="E260" s="35">
        <v>-0.21969528878590552</v>
      </c>
      <c r="F260" s="35">
        <v>3.688288532415257E-2</v>
      </c>
      <c r="G260" s="35">
        <v>2.5759532916216321E-9</v>
      </c>
      <c r="H260" s="35" t="b">
        <v>0</v>
      </c>
      <c r="I260" s="35" t="b">
        <v>0</v>
      </c>
      <c r="J260" s="35" t="b">
        <v>0</v>
      </c>
    </row>
    <row r="261" spans="1:10" hidden="1" x14ac:dyDescent="0.2">
      <c r="A261" s="35" t="s">
        <v>247</v>
      </c>
      <c r="B261" s="35" t="str">
        <f>VLOOKUP(Table4[[#This Row],[Metabolite ID]],Table18[],2,FALSE)</f>
        <v>1-linoleoyl-GPC (18:2)</v>
      </c>
      <c r="C261" s="35" t="s">
        <v>1118</v>
      </c>
      <c r="D261" s="35">
        <v>1068</v>
      </c>
      <c r="E261" s="35">
        <v>-0.22221339360064857</v>
      </c>
      <c r="F261" s="35">
        <v>3.7215968316052749E-2</v>
      </c>
      <c r="G261" s="35">
        <v>2.3592624981134284E-9</v>
      </c>
      <c r="H261" s="35" t="b">
        <v>0</v>
      </c>
      <c r="I261" s="35" t="b">
        <v>0</v>
      </c>
      <c r="J261" s="35" t="b">
        <v>0</v>
      </c>
    </row>
    <row r="262" spans="1:10" hidden="1" x14ac:dyDescent="0.2">
      <c r="A262" s="35" t="s">
        <v>247</v>
      </c>
      <c r="B262" s="35" t="str">
        <f>VLOOKUP(Table4[[#This Row],[Metabolite ID]],Table18[],2,FALSE)</f>
        <v>1-linoleoyl-GPC (18:2)</v>
      </c>
      <c r="C262" s="35" t="s">
        <v>1119</v>
      </c>
      <c r="D262" s="35">
        <v>1068</v>
      </c>
      <c r="E262" s="35">
        <v>-0.21498360689655222</v>
      </c>
      <c r="F262" s="35">
        <v>5.6450537234816557E-2</v>
      </c>
      <c r="G262" s="35">
        <v>1.398951296297132E-4</v>
      </c>
      <c r="H262" s="35" t="b">
        <v>0</v>
      </c>
      <c r="I262" s="35" t="b">
        <v>0</v>
      </c>
      <c r="J262" s="35" t="b">
        <v>0</v>
      </c>
    </row>
    <row r="263" spans="1:10" hidden="1" x14ac:dyDescent="0.2">
      <c r="A263" s="35" t="s">
        <v>247</v>
      </c>
      <c r="B263" s="35" t="str">
        <f>VLOOKUP(Table4[[#This Row],[Metabolite ID]],Table18[],2,FALSE)</f>
        <v>1-linoleoyl-GPC (18:2)</v>
      </c>
      <c r="C263" s="35" t="s">
        <v>1120</v>
      </c>
      <c r="D263" s="35">
        <v>1068</v>
      </c>
      <c r="E263" s="35">
        <v>-0.20775044237230147</v>
      </c>
      <c r="F263" s="35">
        <v>6.4454300601096221E-2</v>
      </c>
      <c r="G263" s="35">
        <v>1.267578032823537E-3</v>
      </c>
      <c r="H263" s="35" t="b">
        <v>0</v>
      </c>
      <c r="I263" s="35" t="b">
        <v>0</v>
      </c>
      <c r="J263" s="35" t="b">
        <v>0</v>
      </c>
    </row>
    <row r="264" spans="1:10" hidden="1" x14ac:dyDescent="0.2">
      <c r="A264" s="35" t="s">
        <v>247</v>
      </c>
      <c r="B264" s="35" t="str">
        <f>VLOOKUP(Table4[[#This Row],[Metabolite ID]],Table18[],2,FALSE)</f>
        <v>1-linoleoyl-GPC (18:2)</v>
      </c>
      <c r="C264" s="35" t="s">
        <v>1121</v>
      </c>
      <c r="D264" s="35">
        <v>1068</v>
      </c>
      <c r="E264" s="35">
        <v>-0.20662058394701255</v>
      </c>
      <c r="F264" s="35">
        <v>0.23899350896760196</v>
      </c>
      <c r="G264" s="35">
        <v>0.38748302384361966</v>
      </c>
      <c r="H264" s="35" t="b">
        <v>0</v>
      </c>
      <c r="I264" s="35" t="b">
        <v>0</v>
      </c>
      <c r="J264" s="35" t="b">
        <v>0</v>
      </c>
    </row>
    <row r="265" spans="1:10" hidden="1" x14ac:dyDescent="0.2">
      <c r="A265" s="35" t="s">
        <v>247</v>
      </c>
      <c r="B265" s="35" t="str">
        <f>VLOOKUP(Table4[[#This Row],[Metabolite ID]],Table18[],2,FALSE)</f>
        <v>1-linoleoyl-GPC (18:2)</v>
      </c>
      <c r="C265" s="35" t="s">
        <v>1122</v>
      </c>
      <c r="D265" s="35">
        <v>1068</v>
      </c>
      <c r="E265" s="35">
        <v>-0.18245035084018557</v>
      </c>
      <c r="F265" s="35">
        <v>0.16353262353278217</v>
      </c>
      <c r="G265" s="35">
        <v>0.26480961998540931</v>
      </c>
      <c r="H265" s="35" t="b">
        <v>0</v>
      </c>
      <c r="I265" s="35" t="b">
        <v>0</v>
      </c>
      <c r="J265" s="35" t="b">
        <v>0</v>
      </c>
    </row>
    <row r="266" spans="1:10" hidden="1" x14ac:dyDescent="0.2">
      <c r="A266" s="35" t="s">
        <v>247</v>
      </c>
      <c r="B266" s="35" t="str">
        <f>VLOOKUP(Table4[[#This Row],[Metabolite ID]],Table18[],2,FALSE)</f>
        <v>1-linoleoyl-GPC (18:2)</v>
      </c>
      <c r="C266" s="35" t="s">
        <v>1123</v>
      </c>
      <c r="D266" s="35">
        <v>1068</v>
      </c>
      <c r="E266" s="35">
        <v>-0.25488492093063586</v>
      </c>
      <c r="F266" s="35">
        <v>0.10824832276376581</v>
      </c>
      <c r="G266" s="35">
        <v>1.8721656445568974E-2</v>
      </c>
      <c r="H266" s="35" t="b">
        <v>0</v>
      </c>
      <c r="I266" s="35" t="b">
        <v>0</v>
      </c>
      <c r="J266" s="35" t="b">
        <v>0</v>
      </c>
    </row>
    <row r="267" spans="1:10" x14ac:dyDescent="0.2">
      <c r="A267" s="35" t="s">
        <v>849</v>
      </c>
      <c r="B267" s="35" t="str">
        <f>VLOOKUP(Table4[[#This Row],[Metabolite ID]],Table18[],2,FALSE)</f>
        <v>Tyrosine</v>
      </c>
      <c r="C267" s="35" t="s">
        <v>1116</v>
      </c>
      <c r="D267" s="35">
        <v>1069</v>
      </c>
      <c r="E267" s="35">
        <v>0.10993151834272412</v>
      </c>
      <c r="F267" s="35">
        <v>1.8519856683996052E-2</v>
      </c>
      <c r="G267" s="36">
        <v>2.9228589119825065E-9</v>
      </c>
      <c r="H267" s="35" t="b">
        <v>0</v>
      </c>
      <c r="I267" s="35" t="b">
        <v>0</v>
      </c>
      <c r="J267" s="35" t="b">
        <v>0</v>
      </c>
    </row>
    <row r="268" spans="1:10" hidden="1" x14ac:dyDescent="0.2">
      <c r="A268" s="35" t="s">
        <v>849</v>
      </c>
      <c r="B268" s="35" t="str">
        <f>VLOOKUP(Table4[[#This Row],[Metabolite ID]],Table18[],2,FALSE)</f>
        <v>Tyrosine</v>
      </c>
      <c r="C268" s="35" t="s">
        <v>1117</v>
      </c>
      <c r="D268" s="35">
        <v>1069</v>
      </c>
      <c r="E268" s="35">
        <v>0.10993151834272412</v>
      </c>
      <c r="F268" s="35">
        <v>1.6786007518701993E-2</v>
      </c>
      <c r="G268" s="35">
        <v>5.7924668892776725E-11</v>
      </c>
      <c r="H268" s="35" t="b">
        <v>0</v>
      </c>
      <c r="I268" s="35" t="b">
        <v>0</v>
      </c>
      <c r="J268" s="35" t="b">
        <v>0</v>
      </c>
    </row>
    <row r="269" spans="1:10" hidden="1" x14ac:dyDescent="0.2">
      <c r="A269" s="35" t="s">
        <v>849</v>
      </c>
      <c r="B269" s="35" t="str">
        <f>VLOOKUP(Table4[[#This Row],[Metabolite ID]],Table18[],2,FALSE)</f>
        <v>Tyrosine</v>
      </c>
      <c r="C269" s="35" t="s">
        <v>1118</v>
      </c>
      <c r="D269" s="35">
        <v>1069</v>
      </c>
      <c r="E269" s="35">
        <v>0.1102096461985501</v>
      </c>
      <c r="F269" s="35">
        <v>1.6971472612582902E-2</v>
      </c>
      <c r="G269" s="35">
        <v>8.3688108409882434E-11</v>
      </c>
      <c r="H269" s="35" t="b">
        <v>0</v>
      </c>
      <c r="I269" s="35" t="b">
        <v>0</v>
      </c>
      <c r="J269" s="35" t="b">
        <v>0</v>
      </c>
    </row>
    <row r="270" spans="1:10" hidden="1" x14ac:dyDescent="0.2">
      <c r="A270" s="35" t="s">
        <v>849</v>
      </c>
      <c r="B270" s="35" t="str">
        <f>VLOOKUP(Table4[[#This Row],[Metabolite ID]],Table18[],2,FALSE)</f>
        <v>Tyrosine</v>
      </c>
      <c r="C270" s="35" t="s">
        <v>1119</v>
      </c>
      <c r="D270" s="35">
        <v>1069</v>
      </c>
      <c r="E270" s="35">
        <v>0.12935642857142857</v>
      </c>
      <c r="F270" s="35">
        <v>2.6863778802447388E-2</v>
      </c>
      <c r="G270" s="35">
        <v>1.4699878811713534E-6</v>
      </c>
      <c r="H270" s="35" t="b">
        <v>0</v>
      </c>
      <c r="I270" s="35" t="b">
        <v>0</v>
      </c>
      <c r="J270" s="35" t="b">
        <v>0</v>
      </c>
    </row>
    <row r="271" spans="1:10" hidden="1" x14ac:dyDescent="0.2">
      <c r="A271" s="35" t="s">
        <v>849</v>
      </c>
      <c r="B271" s="35" t="str">
        <f>VLOOKUP(Table4[[#This Row],[Metabolite ID]],Table18[],2,FALSE)</f>
        <v>Tyrosine</v>
      </c>
      <c r="C271" s="35" t="s">
        <v>1120</v>
      </c>
      <c r="D271" s="35">
        <v>1069</v>
      </c>
      <c r="E271" s="35">
        <v>0.15408677575016688</v>
      </c>
      <c r="F271" s="35">
        <v>2.7730557459480998E-2</v>
      </c>
      <c r="G271" s="35">
        <v>2.7512786427705208E-8</v>
      </c>
      <c r="H271" s="35" t="b">
        <v>0</v>
      </c>
      <c r="I271" s="35" t="b">
        <v>0</v>
      </c>
      <c r="J271" s="35" t="b">
        <v>0</v>
      </c>
    </row>
    <row r="272" spans="1:10" hidden="1" x14ac:dyDescent="0.2">
      <c r="A272" s="35" t="s">
        <v>849</v>
      </c>
      <c r="B272" s="35" t="str">
        <f>VLOOKUP(Table4[[#This Row],[Metabolite ID]],Table18[],2,FALSE)</f>
        <v>Tyrosine</v>
      </c>
      <c r="C272" s="35" t="s">
        <v>1121</v>
      </c>
      <c r="D272" s="35">
        <v>1069</v>
      </c>
      <c r="E272" s="35">
        <v>0.17422832456224047</v>
      </c>
      <c r="F272" s="35">
        <v>0.10535913578820709</v>
      </c>
      <c r="G272" s="35">
        <v>9.8490220927281255E-2</v>
      </c>
      <c r="H272" s="35" t="b">
        <v>0</v>
      </c>
      <c r="I272" s="35" t="b">
        <v>0</v>
      </c>
      <c r="J272" s="35" t="b">
        <v>0</v>
      </c>
    </row>
    <row r="273" spans="1:10" hidden="1" x14ac:dyDescent="0.2">
      <c r="A273" s="35" t="s">
        <v>849</v>
      </c>
      <c r="B273" s="35" t="str">
        <f>VLOOKUP(Table4[[#This Row],[Metabolite ID]],Table18[],2,FALSE)</f>
        <v>Tyrosine</v>
      </c>
      <c r="C273" s="35" t="s">
        <v>1122</v>
      </c>
      <c r="D273" s="35">
        <v>1069</v>
      </c>
      <c r="E273" s="35">
        <v>0.20543832133388928</v>
      </c>
      <c r="F273" s="35">
        <v>6.3487381693653713E-2</v>
      </c>
      <c r="G273" s="35">
        <v>1.2498721951732013E-3</v>
      </c>
      <c r="H273" s="35" t="b">
        <v>0</v>
      </c>
      <c r="I273" s="35" t="b">
        <v>0</v>
      </c>
      <c r="J273" s="35" t="b">
        <v>0</v>
      </c>
    </row>
    <row r="274" spans="1:10" hidden="1" x14ac:dyDescent="0.2">
      <c r="A274" s="35" t="s">
        <v>849</v>
      </c>
      <c r="B274" s="35" t="str">
        <f>VLOOKUP(Table4[[#This Row],[Metabolite ID]],Table18[],2,FALSE)</f>
        <v>Tyrosine</v>
      </c>
      <c r="C274" s="35" t="s">
        <v>1123</v>
      </c>
      <c r="D274" s="35">
        <v>1069</v>
      </c>
      <c r="E274" s="35">
        <v>0.18431072793343878</v>
      </c>
      <c r="F274" s="35">
        <v>5.4290926412203858E-2</v>
      </c>
      <c r="G274" s="35">
        <v>7.1187319669992145E-4</v>
      </c>
      <c r="H274" s="35" t="b">
        <v>0</v>
      </c>
      <c r="I274" s="35" t="b">
        <v>0</v>
      </c>
      <c r="J274" s="35" t="b">
        <v>0</v>
      </c>
    </row>
    <row r="275" spans="1:10" x14ac:dyDescent="0.2">
      <c r="A275" s="35" t="s">
        <v>793</v>
      </c>
      <c r="B275" s="35" t="str">
        <f>VLOOKUP(Table4[[#This Row],[Metabolite ID]],Table18[],2,FALSE)</f>
        <v>Phospholipids in large VLDL</v>
      </c>
      <c r="C275" s="35" t="s">
        <v>1116</v>
      </c>
      <c r="D275" s="35">
        <v>1069</v>
      </c>
      <c r="E275" s="35">
        <v>0.12740739571191667</v>
      </c>
      <c r="F275" s="35">
        <v>2.1590052281215244E-2</v>
      </c>
      <c r="G275" s="36">
        <v>3.6084897097692145E-9</v>
      </c>
      <c r="H275" s="35" t="b">
        <v>0</v>
      </c>
      <c r="I275" s="35" t="b">
        <v>0</v>
      </c>
      <c r="J275" s="35" t="b">
        <v>0</v>
      </c>
    </row>
    <row r="276" spans="1:10" hidden="1" x14ac:dyDescent="0.2">
      <c r="A276" s="35" t="s">
        <v>793</v>
      </c>
      <c r="B276" s="35" t="str">
        <f>VLOOKUP(Table4[[#This Row],[Metabolite ID]],Table18[],2,FALSE)</f>
        <v>Phospholipids in large VLDL</v>
      </c>
      <c r="C276" s="35" t="s">
        <v>1117</v>
      </c>
      <c r="D276" s="35">
        <v>1069</v>
      </c>
      <c r="E276" s="35">
        <v>0.12740739571191667</v>
      </c>
      <c r="F276" s="35">
        <v>1.6724617430977601E-2</v>
      </c>
      <c r="G276" s="35">
        <v>2.5772458891031377E-14</v>
      </c>
      <c r="H276" s="35" t="b">
        <v>0</v>
      </c>
      <c r="I276" s="35" t="b">
        <v>0</v>
      </c>
      <c r="J276" s="35" t="b">
        <v>0</v>
      </c>
    </row>
    <row r="277" spans="1:10" hidden="1" x14ac:dyDescent="0.2">
      <c r="A277" s="35" t="s">
        <v>793</v>
      </c>
      <c r="B277" s="35" t="str">
        <f>VLOOKUP(Table4[[#This Row],[Metabolite ID]],Table18[],2,FALSE)</f>
        <v>Phospholipids in large VLDL</v>
      </c>
      <c r="C277" s="35" t="s">
        <v>1118</v>
      </c>
      <c r="D277" s="35">
        <v>1069</v>
      </c>
      <c r="E277" s="35">
        <v>0.12774830047654057</v>
      </c>
      <c r="F277" s="35">
        <v>1.697616784806371E-2</v>
      </c>
      <c r="G277" s="35">
        <v>5.2657673281127076E-14</v>
      </c>
      <c r="H277" s="35" t="b">
        <v>0</v>
      </c>
      <c r="I277" s="35" t="b">
        <v>0</v>
      </c>
      <c r="J277" s="35" t="b">
        <v>0</v>
      </c>
    </row>
    <row r="278" spans="1:10" hidden="1" x14ac:dyDescent="0.2">
      <c r="A278" s="35" t="s">
        <v>793</v>
      </c>
      <c r="B278" s="35" t="str">
        <f>VLOOKUP(Table4[[#This Row],[Metabolite ID]],Table18[],2,FALSE)</f>
        <v>Phospholipids in large VLDL</v>
      </c>
      <c r="C278" s="35" t="s">
        <v>1119</v>
      </c>
      <c r="D278" s="35">
        <v>1069</v>
      </c>
      <c r="E278" s="35">
        <v>0.17209478260869568</v>
      </c>
      <c r="F278" s="35">
        <v>2.5892223481968558E-2</v>
      </c>
      <c r="G278" s="35">
        <v>2.9997767062963757E-11</v>
      </c>
      <c r="H278" s="35" t="b">
        <v>0</v>
      </c>
      <c r="I278" s="35" t="b">
        <v>0</v>
      </c>
      <c r="J278" s="35" t="b">
        <v>0</v>
      </c>
    </row>
    <row r="279" spans="1:10" hidden="1" x14ac:dyDescent="0.2">
      <c r="A279" s="35" t="s">
        <v>793</v>
      </c>
      <c r="B279" s="35" t="str">
        <f>VLOOKUP(Table4[[#This Row],[Metabolite ID]],Table18[],2,FALSE)</f>
        <v>Phospholipids in large VLDL</v>
      </c>
      <c r="C279" s="35" t="s">
        <v>1120</v>
      </c>
      <c r="D279" s="35">
        <v>1069</v>
      </c>
      <c r="E279" s="35">
        <v>0.17134703177405763</v>
      </c>
      <c r="F279" s="35">
        <v>2.9913063157538496E-2</v>
      </c>
      <c r="G279" s="35">
        <v>1.0152139029114746E-8</v>
      </c>
      <c r="H279" s="35" t="b">
        <v>0</v>
      </c>
      <c r="I279" s="35" t="b">
        <v>0</v>
      </c>
      <c r="J279" s="35" t="b">
        <v>0</v>
      </c>
    </row>
    <row r="280" spans="1:10" hidden="1" x14ac:dyDescent="0.2">
      <c r="A280" s="35" t="s">
        <v>793</v>
      </c>
      <c r="B280" s="35" t="str">
        <f>VLOOKUP(Table4[[#This Row],[Metabolite ID]],Table18[],2,FALSE)</f>
        <v>Phospholipids in large VLDL</v>
      </c>
      <c r="C280" s="35" t="s">
        <v>1121</v>
      </c>
      <c r="D280" s="35">
        <v>1069</v>
      </c>
      <c r="E280" s="35">
        <v>0.19518193088357805</v>
      </c>
      <c r="F280" s="35">
        <v>0.11010631578530809</v>
      </c>
      <c r="G280" s="35">
        <v>7.656875851055675E-2</v>
      </c>
      <c r="H280" s="35" t="b">
        <v>0</v>
      </c>
      <c r="I280" s="35" t="b">
        <v>0</v>
      </c>
      <c r="J280" s="35" t="b">
        <v>0</v>
      </c>
    </row>
    <row r="281" spans="1:10" hidden="1" x14ac:dyDescent="0.2">
      <c r="A281" s="35" t="s">
        <v>793</v>
      </c>
      <c r="B281" s="35" t="str">
        <f>VLOOKUP(Table4[[#This Row],[Metabolite ID]],Table18[],2,FALSE)</f>
        <v>Phospholipids in large VLDL</v>
      </c>
      <c r="C281" s="35" t="s">
        <v>1122</v>
      </c>
      <c r="D281" s="35">
        <v>1069</v>
      </c>
      <c r="E281" s="35">
        <v>0.22412818692823144</v>
      </c>
      <c r="F281" s="35">
        <v>6.8208473827069405E-2</v>
      </c>
      <c r="G281" s="35">
        <v>1.0495265290715006E-3</v>
      </c>
      <c r="H281" s="35" t="b">
        <v>0</v>
      </c>
      <c r="I281" s="35" t="b">
        <v>0</v>
      </c>
      <c r="J281" s="35" t="b">
        <v>0</v>
      </c>
    </row>
    <row r="282" spans="1:10" hidden="1" x14ac:dyDescent="0.2">
      <c r="A282" s="35" t="s">
        <v>793</v>
      </c>
      <c r="B282" s="35" t="str">
        <f>VLOOKUP(Table4[[#This Row],[Metabolite ID]],Table18[],2,FALSE)</f>
        <v>Phospholipids in large VLDL</v>
      </c>
      <c r="C282" s="35" t="s">
        <v>1123</v>
      </c>
      <c r="D282" s="35">
        <v>1069</v>
      </c>
      <c r="E282" s="35">
        <v>5.3500203016224046E-2</v>
      </c>
      <c r="F282" s="35">
        <v>6.3305787432388905E-2</v>
      </c>
      <c r="G282" s="35">
        <v>0.39824021531054232</v>
      </c>
      <c r="H282" s="35" t="b">
        <v>0</v>
      </c>
      <c r="I282" s="35" t="b">
        <v>0</v>
      </c>
      <c r="J282" s="35" t="b">
        <v>0</v>
      </c>
    </row>
    <row r="283" spans="1:10" x14ac:dyDescent="0.2">
      <c r="A283" s="35" t="s">
        <v>794</v>
      </c>
      <c r="B283" s="35" t="str">
        <f>VLOOKUP(Table4[[#This Row],[Metabolite ID]],Table18[],2,FALSE)</f>
        <v>Triglycerides in large VLDL</v>
      </c>
      <c r="C283" s="35" t="s">
        <v>1116</v>
      </c>
      <c r="D283" s="35">
        <v>1069</v>
      </c>
      <c r="E283" s="35">
        <v>0.12797011661941496</v>
      </c>
      <c r="F283" s="35">
        <v>2.1744830678275054E-2</v>
      </c>
      <c r="G283" s="36">
        <v>3.9785613321855765E-9</v>
      </c>
      <c r="H283" s="35" t="b">
        <v>0</v>
      </c>
      <c r="I283" s="35" t="b">
        <v>0</v>
      </c>
      <c r="J283" s="35" t="b">
        <v>0</v>
      </c>
    </row>
    <row r="284" spans="1:10" hidden="1" x14ac:dyDescent="0.2">
      <c r="A284" s="35" t="s">
        <v>794</v>
      </c>
      <c r="B284" s="35" t="str">
        <f>VLOOKUP(Table4[[#This Row],[Metabolite ID]],Table18[],2,FALSE)</f>
        <v>Triglycerides in large VLDL</v>
      </c>
      <c r="C284" s="35" t="s">
        <v>1117</v>
      </c>
      <c r="D284" s="35">
        <v>1069</v>
      </c>
      <c r="E284" s="35">
        <v>0.12797011661941496</v>
      </c>
      <c r="F284" s="35">
        <v>1.6723186663640175E-2</v>
      </c>
      <c r="G284" s="35">
        <v>1.9748256624722045E-14</v>
      </c>
      <c r="H284" s="35" t="b">
        <v>0</v>
      </c>
      <c r="I284" s="35" t="b">
        <v>0</v>
      </c>
      <c r="J284" s="35" t="b">
        <v>0</v>
      </c>
    </row>
    <row r="285" spans="1:10" hidden="1" x14ac:dyDescent="0.2">
      <c r="A285" s="35" t="s">
        <v>794</v>
      </c>
      <c r="B285" s="35" t="str">
        <f>VLOOKUP(Table4[[#This Row],[Metabolite ID]],Table18[],2,FALSE)</f>
        <v>Triglycerides in large VLDL</v>
      </c>
      <c r="C285" s="35" t="s">
        <v>1118</v>
      </c>
      <c r="D285" s="35">
        <v>1069</v>
      </c>
      <c r="E285" s="35">
        <v>0.12831016480501109</v>
      </c>
      <c r="F285" s="35">
        <v>1.6978199729009189E-2</v>
      </c>
      <c r="G285" s="35">
        <v>4.1137010944088553E-14</v>
      </c>
      <c r="H285" s="35" t="b">
        <v>0</v>
      </c>
      <c r="I285" s="35" t="b">
        <v>0</v>
      </c>
      <c r="J285" s="35" t="b">
        <v>0</v>
      </c>
    </row>
    <row r="286" spans="1:10" hidden="1" x14ac:dyDescent="0.2">
      <c r="A286" s="35" t="s">
        <v>794</v>
      </c>
      <c r="B286" s="35" t="str">
        <f>VLOOKUP(Table4[[#This Row],[Metabolite ID]],Table18[],2,FALSE)</f>
        <v>Triglycerides in large VLDL</v>
      </c>
      <c r="C286" s="35" t="s">
        <v>1119</v>
      </c>
      <c r="D286" s="35">
        <v>1069</v>
      </c>
      <c r="E286" s="35">
        <v>0.17122030075187969</v>
      </c>
      <c r="F286" s="35">
        <v>2.5264154461831088E-2</v>
      </c>
      <c r="G286" s="35">
        <v>1.2252476706137912E-11</v>
      </c>
      <c r="H286" s="35" t="b">
        <v>0</v>
      </c>
      <c r="I286" s="35" t="b">
        <v>0</v>
      </c>
      <c r="J286" s="35" t="b">
        <v>0</v>
      </c>
    </row>
    <row r="287" spans="1:10" hidden="1" x14ac:dyDescent="0.2">
      <c r="A287" s="35" t="s">
        <v>794</v>
      </c>
      <c r="B287" s="35" t="str">
        <f>VLOOKUP(Table4[[#This Row],[Metabolite ID]],Table18[],2,FALSE)</f>
        <v>Triglycerides in large VLDL</v>
      </c>
      <c r="C287" s="35" t="s">
        <v>1120</v>
      </c>
      <c r="D287" s="35">
        <v>1069</v>
      </c>
      <c r="E287" s="35">
        <v>0.16786615066065694</v>
      </c>
      <c r="F287" s="35">
        <v>2.9629602948143794E-2</v>
      </c>
      <c r="G287" s="35">
        <v>1.4660695328671751E-8</v>
      </c>
      <c r="H287" s="35" t="b">
        <v>0</v>
      </c>
      <c r="I287" s="35" t="b">
        <v>0</v>
      </c>
      <c r="J287" s="35" t="b">
        <v>0</v>
      </c>
    </row>
    <row r="288" spans="1:10" hidden="1" x14ac:dyDescent="0.2">
      <c r="A288" s="35" t="s">
        <v>794</v>
      </c>
      <c r="B288" s="35" t="str">
        <f>VLOOKUP(Table4[[#This Row],[Metabolite ID]],Table18[],2,FALSE)</f>
        <v>Triglycerides in large VLDL</v>
      </c>
      <c r="C288" s="35" t="s">
        <v>1121</v>
      </c>
      <c r="D288" s="35">
        <v>1069</v>
      </c>
      <c r="E288" s="35">
        <v>0.18855804235651519</v>
      </c>
      <c r="F288" s="35">
        <v>0.11484299409905122</v>
      </c>
      <c r="G288" s="35">
        <v>0.10090994767845043</v>
      </c>
      <c r="H288" s="35" t="b">
        <v>0</v>
      </c>
      <c r="I288" s="35" t="b">
        <v>0</v>
      </c>
      <c r="J288" s="35" t="b">
        <v>0</v>
      </c>
    </row>
    <row r="289" spans="1:10" hidden="1" x14ac:dyDescent="0.2">
      <c r="A289" s="35" t="s">
        <v>794</v>
      </c>
      <c r="B289" s="35" t="str">
        <f>VLOOKUP(Table4[[#This Row],[Metabolite ID]],Table18[],2,FALSE)</f>
        <v>Triglycerides in large VLDL</v>
      </c>
      <c r="C289" s="35" t="s">
        <v>1122</v>
      </c>
      <c r="D289" s="35">
        <v>1069</v>
      </c>
      <c r="E289" s="35">
        <v>0.21751358181255753</v>
      </c>
      <c r="F289" s="35">
        <v>6.9153054301127351E-2</v>
      </c>
      <c r="G289" s="35">
        <v>1.7044660685378958E-3</v>
      </c>
      <c r="H289" s="35" t="b">
        <v>0</v>
      </c>
      <c r="I289" s="35" t="b">
        <v>0</v>
      </c>
      <c r="J289" s="35" t="b">
        <v>0</v>
      </c>
    </row>
    <row r="290" spans="1:10" hidden="1" x14ac:dyDescent="0.2">
      <c r="A290" s="35" t="s">
        <v>794</v>
      </c>
      <c r="B290" s="35" t="str">
        <f>VLOOKUP(Table4[[#This Row],[Metabolite ID]],Table18[],2,FALSE)</f>
        <v>Triglycerides in large VLDL</v>
      </c>
      <c r="C290" s="35" t="s">
        <v>1123</v>
      </c>
      <c r="D290" s="35">
        <v>1069</v>
      </c>
      <c r="E290" s="35">
        <v>4.9745373731768246E-2</v>
      </c>
      <c r="F290" s="35">
        <v>6.3754183058951877E-2</v>
      </c>
      <c r="G290" s="35">
        <v>0.43540596816557375</v>
      </c>
      <c r="H290" s="35" t="b">
        <v>0</v>
      </c>
      <c r="I290" s="35" t="b">
        <v>0</v>
      </c>
      <c r="J290" s="35" t="b">
        <v>0</v>
      </c>
    </row>
    <row r="291" spans="1:10" x14ac:dyDescent="0.2">
      <c r="A291" s="35" t="s">
        <v>792</v>
      </c>
      <c r="B291" s="35" t="str">
        <f>VLOOKUP(Table4[[#This Row],[Metabolite ID]],Table18[],2,FALSE)</f>
        <v>Concentration of large VLDL particles</v>
      </c>
      <c r="C291" s="35" t="s">
        <v>1116</v>
      </c>
      <c r="D291" s="35">
        <v>1069</v>
      </c>
      <c r="E291" s="35">
        <v>0.12697321331522746</v>
      </c>
      <c r="F291" s="35">
        <v>2.1656276185799288E-2</v>
      </c>
      <c r="G291" s="36">
        <v>4.542664593220036E-9</v>
      </c>
      <c r="H291" s="35" t="b">
        <v>0</v>
      </c>
      <c r="I291" s="35" t="b">
        <v>0</v>
      </c>
      <c r="J291" s="35" t="b">
        <v>0</v>
      </c>
    </row>
    <row r="292" spans="1:10" hidden="1" x14ac:dyDescent="0.2">
      <c r="A292" s="35" t="s">
        <v>792</v>
      </c>
      <c r="B292" s="35" t="str">
        <f>VLOOKUP(Table4[[#This Row],[Metabolite ID]],Table18[],2,FALSE)</f>
        <v>Concentration of large VLDL particles</v>
      </c>
      <c r="C292" s="35" t="s">
        <v>1117</v>
      </c>
      <c r="D292" s="35">
        <v>1069</v>
      </c>
      <c r="E292" s="35">
        <v>0.12697321331522746</v>
      </c>
      <c r="F292" s="35">
        <v>1.672532517091212E-2</v>
      </c>
      <c r="G292" s="35">
        <v>3.1579915563629864E-14</v>
      </c>
      <c r="H292" s="35" t="b">
        <v>0</v>
      </c>
      <c r="I292" s="35" t="b">
        <v>0</v>
      </c>
      <c r="J292" s="35" t="b">
        <v>0</v>
      </c>
    </row>
    <row r="293" spans="1:10" hidden="1" x14ac:dyDescent="0.2">
      <c r="A293" s="35" t="s">
        <v>792</v>
      </c>
      <c r="B293" s="35" t="str">
        <f>VLOOKUP(Table4[[#This Row],[Metabolite ID]],Table18[],2,FALSE)</f>
        <v>Concentration of large VLDL particles</v>
      </c>
      <c r="C293" s="35" t="s">
        <v>1118</v>
      </c>
      <c r="D293" s="35">
        <v>1069</v>
      </c>
      <c r="E293" s="35">
        <v>0.12731159587776383</v>
      </c>
      <c r="F293" s="35">
        <v>1.6978554626248182E-2</v>
      </c>
      <c r="G293" s="35">
        <v>6.4613063686659759E-14</v>
      </c>
      <c r="H293" s="35" t="b">
        <v>0</v>
      </c>
      <c r="I293" s="35" t="b">
        <v>0</v>
      </c>
      <c r="J293" s="35" t="b">
        <v>0</v>
      </c>
    </row>
    <row r="294" spans="1:10" hidden="1" x14ac:dyDescent="0.2">
      <c r="A294" s="35" t="s">
        <v>792</v>
      </c>
      <c r="B294" s="35" t="str">
        <f>VLOOKUP(Table4[[#This Row],[Metabolite ID]],Table18[],2,FALSE)</f>
        <v>Concentration of large VLDL particles</v>
      </c>
      <c r="C294" s="35" t="s">
        <v>1119</v>
      </c>
      <c r="D294" s="35">
        <v>1069</v>
      </c>
      <c r="E294" s="35">
        <v>0.17311944444444444</v>
      </c>
      <c r="F294" s="35">
        <v>2.6323543373568261E-2</v>
      </c>
      <c r="G294" s="35">
        <v>4.8132375366483437E-11</v>
      </c>
      <c r="H294" s="35" t="b">
        <v>0</v>
      </c>
      <c r="I294" s="35" t="b">
        <v>0</v>
      </c>
      <c r="J294" s="35" t="b">
        <v>0</v>
      </c>
    </row>
    <row r="295" spans="1:10" hidden="1" x14ac:dyDescent="0.2">
      <c r="A295" s="35" t="s">
        <v>792</v>
      </c>
      <c r="B295" s="35" t="str">
        <f>VLOOKUP(Table4[[#This Row],[Metabolite ID]],Table18[],2,FALSE)</f>
        <v>Concentration of large VLDL particles</v>
      </c>
      <c r="C295" s="35" t="s">
        <v>1120</v>
      </c>
      <c r="D295" s="35">
        <v>1069</v>
      </c>
      <c r="E295" s="35">
        <v>0.16740732518600893</v>
      </c>
      <c r="F295" s="35">
        <v>2.9525578062310973E-2</v>
      </c>
      <c r="G295" s="35">
        <v>1.42873826417957E-8</v>
      </c>
      <c r="H295" s="35" t="b">
        <v>0</v>
      </c>
      <c r="I295" s="35" t="b">
        <v>0</v>
      </c>
      <c r="J295" s="35" t="b">
        <v>0</v>
      </c>
    </row>
    <row r="296" spans="1:10" hidden="1" x14ac:dyDescent="0.2">
      <c r="A296" s="35" t="s">
        <v>792</v>
      </c>
      <c r="B296" s="35" t="str">
        <f>VLOOKUP(Table4[[#This Row],[Metabolite ID]],Table18[],2,FALSE)</f>
        <v>Concentration of large VLDL particles</v>
      </c>
      <c r="C296" s="35" t="s">
        <v>1121</v>
      </c>
      <c r="D296" s="35">
        <v>1069</v>
      </c>
      <c r="E296" s="35">
        <v>0.18211199596409955</v>
      </c>
      <c r="F296" s="35">
        <v>0.12619834178015052</v>
      </c>
      <c r="G296" s="35">
        <v>0.14929631130325707</v>
      </c>
      <c r="H296" s="35" t="b">
        <v>0</v>
      </c>
      <c r="I296" s="35" t="b">
        <v>0</v>
      </c>
      <c r="J296" s="35" t="b">
        <v>0</v>
      </c>
    </row>
    <row r="297" spans="1:10" hidden="1" x14ac:dyDescent="0.2">
      <c r="A297" s="35" t="s">
        <v>792</v>
      </c>
      <c r="B297" s="35" t="str">
        <f>VLOOKUP(Table4[[#This Row],[Metabolite ID]],Table18[],2,FALSE)</f>
        <v>Concentration of large VLDL particles</v>
      </c>
      <c r="C297" s="35" t="s">
        <v>1122</v>
      </c>
      <c r="D297" s="35">
        <v>1069</v>
      </c>
      <c r="E297" s="35">
        <v>0.21080225266112329</v>
      </c>
      <c r="F297" s="35">
        <v>7.0689925809148305E-2</v>
      </c>
      <c r="G297" s="35">
        <v>2.9280382871062567E-3</v>
      </c>
      <c r="H297" s="35" t="b">
        <v>0</v>
      </c>
      <c r="I297" s="35" t="b">
        <v>0</v>
      </c>
      <c r="J297" s="35" t="b">
        <v>0</v>
      </c>
    </row>
    <row r="298" spans="1:10" hidden="1" x14ac:dyDescent="0.2">
      <c r="A298" s="35" t="s">
        <v>792</v>
      </c>
      <c r="B298" s="35" t="str">
        <f>VLOOKUP(Table4[[#This Row],[Metabolite ID]],Table18[],2,FALSE)</f>
        <v>Concentration of large VLDL particles</v>
      </c>
      <c r="C298" s="35" t="s">
        <v>1123</v>
      </c>
      <c r="D298" s="35">
        <v>1069</v>
      </c>
      <c r="E298" s="35">
        <v>5.3623397191441893E-2</v>
      </c>
      <c r="F298" s="35">
        <v>6.3500075360322927E-2</v>
      </c>
      <c r="G298" s="35">
        <v>0.39860061572729744</v>
      </c>
      <c r="H298" s="35" t="b">
        <v>0</v>
      </c>
      <c r="I298" s="35" t="b">
        <v>0</v>
      </c>
      <c r="J298" s="35" t="b">
        <v>0</v>
      </c>
    </row>
    <row r="299" spans="1:10" x14ac:dyDescent="0.2">
      <c r="A299" s="35" t="s">
        <v>791</v>
      </c>
      <c r="B299" s="35" t="str">
        <f>VLOOKUP(Table4[[#This Row],[Metabolite ID]],Table18[],2,FALSE)</f>
        <v>Total lipids in large VLDL</v>
      </c>
      <c r="C299" s="35" t="s">
        <v>1116</v>
      </c>
      <c r="D299" s="35">
        <v>1069</v>
      </c>
      <c r="E299" s="35">
        <v>0.12618572847645454</v>
      </c>
      <c r="F299" s="35">
        <v>2.1630975223338563E-2</v>
      </c>
      <c r="G299" s="36">
        <v>5.4255028646781988E-9</v>
      </c>
      <c r="H299" s="35" t="b">
        <v>0</v>
      </c>
      <c r="I299" s="35" t="b">
        <v>0</v>
      </c>
      <c r="J299" s="35" t="b">
        <v>0</v>
      </c>
    </row>
    <row r="300" spans="1:10" hidden="1" x14ac:dyDescent="0.2">
      <c r="A300" s="35" t="s">
        <v>791</v>
      </c>
      <c r="B300" s="35" t="str">
        <f>VLOOKUP(Table4[[#This Row],[Metabolite ID]],Table18[],2,FALSE)</f>
        <v>Total lipids in large VLDL</v>
      </c>
      <c r="C300" s="35" t="s">
        <v>1117</v>
      </c>
      <c r="D300" s="35">
        <v>1069</v>
      </c>
      <c r="E300" s="35">
        <v>0.12618572847645454</v>
      </c>
      <c r="F300" s="35">
        <v>1.6725338952450139E-2</v>
      </c>
      <c r="G300" s="35">
        <v>4.5373270619951792E-14</v>
      </c>
      <c r="H300" s="35" t="b">
        <v>0</v>
      </c>
      <c r="I300" s="35" t="b">
        <v>0</v>
      </c>
      <c r="J300" s="35" t="b">
        <v>0</v>
      </c>
    </row>
    <row r="301" spans="1:10" hidden="1" x14ac:dyDescent="0.2">
      <c r="A301" s="35" t="s">
        <v>791</v>
      </c>
      <c r="B301" s="35" t="str">
        <f>VLOOKUP(Table4[[#This Row],[Metabolite ID]],Table18[],2,FALSE)</f>
        <v>Total lipids in large VLDL</v>
      </c>
      <c r="C301" s="35" t="s">
        <v>1118</v>
      </c>
      <c r="D301" s="35">
        <v>1069</v>
      </c>
      <c r="E301" s="35">
        <v>0.12652211260863397</v>
      </c>
      <c r="F301" s="35">
        <v>1.6977839535692405E-2</v>
      </c>
      <c r="G301" s="35">
        <v>9.1802292844842288E-14</v>
      </c>
      <c r="H301" s="35" t="b">
        <v>0</v>
      </c>
      <c r="I301" s="35" t="b">
        <v>0</v>
      </c>
      <c r="J301" s="35" t="b">
        <v>0</v>
      </c>
    </row>
    <row r="302" spans="1:10" hidden="1" x14ac:dyDescent="0.2">
      <c r="A302" s="35" t="s">
        <v>791</v>
      </c>
      <c r="B302" s="35" t="str">
        <f>VLOOKUP(Table4[[#This Row],[Metabolite ID]],Table18[],2,FALSE)</f>
        <v>Total lipids in large VLDL</v>
      </c>
      <c r="C302" s="35" t="s">
        <v>1119</v>
      </c>
      <c r="D302" s="35">
        <v>1069</v>
      </c>
      <c r="E302" s="35">
        <v>0.16649032258064517</v>
      </c>
      <c r="F302" s="35">
        <v>2.7409836785641083E-2</v>
      </c>
      <c r="G302" s="35">
        <v>1.2467841203455318E-9</v>
      </c>
      <c r="H302" s="35" t="b">
        <v>0</v>
      </c>
      <c r="I302" s="35" t="b">
        <v>0</v>
      </c>
      <c r="J302" s="35" t="b">
        <v>0</v>
      </c>
    </row>
    <row r="303" spans="1:10" hidden="1" x14ac:dyDescent="0.2">
      <c r="A303" s="35" t="s">
        <v>791</v>
      </c>
      <c r="B303" s="35" t="str">
        <f>VLOOKUP(Table4[[#This Row],[Metabolite ID]],Table18[],2,FALSE)</f>
        <v>Total lipids in large VLDL</v>
      </c>
      <c r="C303" s="35" t="s">
        <v>1120</v>
      </c>
      <c r="D303" s="35">
        <v>1069</v>
      </c>
      <c r="E303" s="35">
        <v>0.16211267480107738</v>
      </c>
      <c r="F303" s="35">
        <v>2.8713266593338341E-2</v>
      </c>
      <c r="G303" s="35">
        <v>1.6430460667969355E-8</v>
      </c>
      <c r="H303" s="35" t="b">
        <v>0</v>
      </c>
      <c r="I303" s="35" t="b">
        <v>0</v>
      </c>
      <c r="J303" s="35" t="b">
        <v>0</v>
      </c>
    </row>
    <row r="304" spans="1:10" hidden="1" x14ac:dyDescent="0.2">
      <c r="A304" s="35" t="s">
        <v>791</v>
      </c>
      <c r="B304" s="35" t="str">
        <f>VLOOKUP(Table4[[#This Row],[Metabolite ID]],Table18[],2,FALSE)</f>
        <v>Total lipids in large VLDL</v>
      </c>
      <c r="C304" s="35" t="s">
        <v>1121</v>
      </c>
      <c r="D304" s="35">
        <v>1069</v>
      </c>
      <c r="E304" s="35">
        <v>0.18253815067727963</v>
      </c>
      <c r="F304" s="35">
        <v>0.11758523394560903</v>
      </c>
      <c r="G304" s="35">
        <v>0.12086517952627676</v>
      </c>
      <c r="H304" s="35" t="b">
        <v>0</v>
      </c>
      <c r="I304" s="35" t="b">
        <v>0</v>
      </c>
      <c r="J304" s="35" t="b">
        <v>0</v>
      </c>
    </row>
    <row r="305" spans="1:10" hidden="1" x14ac:dyDescent="0.2">
      <c r="A305" s="35" t="s">
        <v>791</v>
      </c>
      <c r="B305" s="35" t="str">
        <f>VLOOKUP(Table4[[#This Row],[Metabolite ID]],Table18[],2,FALSE)</f>
        <v>Total lipids in large VLDL</v>
      </c>
      <c r="C305" s="35" t="s">
        <v>1122</v>
      </c>
      <c r="D305" s="35">
        <v>1069</v>
      </c>
      <c r="E305" s="35">
        <v>0.21114410135441197</v>
      </c>
      <c r="F305" s="35">
        <v>7.0899748373219815E-2</v>
      </c>
      <c r="G305" s="35">
        <v>2.9662352658463135E-3</v>
      </c>
      <c r="H305" s="35" t="b">
        <v>0</v>
      </c>
      <c r="I305" s="35" t="b">
        <v>0</v>
      </c>
      <c r="J305" s="35" t="b">
        <v>0</v>
      </c>
    </row>
    <row r="306" spans="1:10" hidden="1" x14ac:dyDescent="0.2">
      <c r="A306" s="35" t="s">
        <v>791</v>
      </c>
      <c r="B306" s="35" t="str">
        <f>VLOOKUP(Table4[[#This Row],[Metabolite ID]],Table18[],2,FALSE)</f>
        <v>Total lipids in large VLDL</v>
      </c>
      <c r="C306" s="35" t="s">
        <v>1123</v>
      </c>
      <c r="D306" s="35">
        <v>1069</v>
      </c>
      <c r="E306" s="35">
        <v>5.3858012728057882E-2</v>
      </c>
      <c r="F306" s="35">
        <v>6.3427013887515316E-2</v>
      </c>
      <c r="G306" s="35">
        <v>0.39599738727679412</v>
      </c>
      <c r="H306" s="35" t="b">
        <v>0</v>
      </c>
      <c r="I306" s="35" t="b">
        <v>0</v>
      </c>
      <c r="J306" s="35" t="b">
        <v>0</v>
      </c>
    </row>
    <row r="307" spans="1:10" x14ac:dyDescent="0.2">
      <c r="A307" s="35" t="s">
        <v>814</v>
      </c>
      <c r="B307" s="35" t="str">
        <f>VLOOKUP(Table4[[#This Row],[Metabolite ID]],Table18[],2,FALSE)</f>
        <v>Concentration of medium VLDL particles</v>
      </c>
      <c r="C307" s="35" t="s">
        <v>1116</v>
      </c>
      <c r="D307" s="35">
        <v>1069</v>
      </c>
      <c r="E307" s="35">
        <v>0.12569421971611444</v>
      </c>
      <c r="F307" s="35">
        <v>2.1790077253488613E-2</v>
      </c>
      <c r="G307" s="36">
        <v>8.0020310801712808E-9</v>
      </c>
      <c r="H307" s="35" t="b">
        <v>0</v>
      </c>
      <c r="I307" s="35" t="b">
        <v>0</v>
      </c>
      <c r="J307" s="35" t="b">
        <v>0</v>
      </c>
    </row>
    <row r="308" spans="1:10" hidden="1" x14ac:dyDescent="0.2">
      <c r="A308" s="35" t="s">
        <v>814</v>
      </c>
      <c r="B308" s="35" t="str">
        <f>VLOOKUP(Table4[[#This Row],[Metabolite ID]],Table18[],2,FALSE)</f>
        <v>Concentration of medium VLDL particles</v>
      </c>
      <c r="C308" s="35" t="s">
        <v>1117</v>
      </c>
      <c r="D308" s="35">
        <v>1069</v>
      </c>
      <c r="E308" s="35">
        <v>0.12569421971611444</v>
      </c>
      <c r="F308" s="35">
        <v>1.6710700333728231E-2</v>
      </c>
      <c r="G308" s="35">
        <v>5.4035253778250555E-14</v>
      </c>
      <c r="H308" s="35" t="b">
        <v>0</v>
      </c>
      <c r="I308" s="35" t="b">
        <v>0</v>
      </c>
      <c r="J308" s="35" t="b">
        <v>0</v>
      </c>
    </row>
    <row r="309" spans="1:10" hidden="1" x14ac:dyDescent="0.2">
      <c r="A309" s="35" t="s">
        <v>814</v>
      </c>
      <c r="B309" s="35" t="str">
        <f>VLOOKUP(Table4[[#This Row],[Metabolite ID]],Table18[],2,FALSE)</f>
        <v>Concentration of medium VLDL particles</v>
      </c>
      <c r="C309" s="35" t="s">
        <v>1118</v>
      </c>
      <c r="D309" s="35">
        <v>1069</v>
      </c>
      <c r="E309" s="35">
        <v>0.12603047113974861</v>
      </c>
      <c r="F309" s="35">
        <v>1.6965988413625569E-2</v>
      </c>
      <c r="G309" s="35">
        <v>1.0990332675890322E-13</v>
      </c>
      <c r="H309" s="35" t="b">
        <v>0</v>
      </c>
      <c r="I309" s="35" t="b">
        <v>0</v>
      </c>
      <c r="J309" s="35" t="b">
        <v>0</v>
      </c>
    </row>
    <row r="310" spans="1:10" hidden="1" x14ac:dyDescent="0.2">
      <c r="A310" s="35" t="s">
        <v>814</v>
      </c>
      <c r="B310" s="35" t="str">
        <f>VLOOKUP(Table4[[#This Row],[Metabolite ID]],Table18[],2,FALSE)</f>
        <v>Concentration of medium VLDL particles</v>
      </c>
      <c r="C310" s="35" t="s">
        <v>1119</v>
      </c>
      <c r="D310" s="35">
        <v>1069</v>
      </c>
      <c r="E310" s="35">
        <v>0.19514586466165415</v>
      </c>
      <c r="F310" s="35">
        <v>2.5945621389048379E-2</v>
      </c>
      <c r="G310" s="35">
        <v>5.4217255140926483E-14</v>
      </c>
      <c r="H310" s="35" t="b">
        <v>0</v>
      </c>
      <c r="I310" s="35" t="b">
        <v>0</v>
      </c>
      <c r="J310" s="35" t="b">
        <v>0</v>
      </c>
    </row>
    <row r="311" spans="1:10" hidden="1" x14ac:dyDescent="0.2">
      <c r="A311" s="35" t="s">
        <v>814</v>
      </c>
      <c r="B311" s="35" t="str">
        <f>VLOOKUP(Table4[[#This Row],[Metabolite ID]],Table18[],2,FALSE)</f>
        <v>Concentration of medium VLDL particles</v>
      </c>
      <c r="C311" s="35" t="s">
        <v>1120</v>
      </c>
      <c r="D311" s="35">
        <v>1069</v>
      </c>
      <c r="E311" s="35">
        <v>0.19299310361734848</v>
      </c>
      <c r="F311" s="35">
        <v>3.0153211860249902E-2</v>
      </c>
      <c r="G311" s="35">
        <v>1.549540476018545E-10</v>
      </c>
      <c r="H311" s="35" t="b">
        <v>0</v>
      </c>
      <c r="I311" s="35" t="b">
        <v>0</v>
      </c>
      <c r="J311" s="35" t="b">
        <v>0</v>
      </c>
    </row>
    <row r="312" spans="1:10" hidden="1" x14ac:dyDescent="0.2">
      <c r="A312" s="35" t="s">
        <v>814</v>
      </c>
      <c r="B312" s="35" t="str">
        <f>VLOOKUP(Table4[[#This Row],[Metabolite ID]],Table18[],2,FALSE)</f>
        <v>Concentration of medium VLDL particles</v>
      </c>
      <c r="C312" s="35" t="s">
        <v>1121</v>
      </c>
      <c r="D312" s="35">
        <v>1069</v>
      </c>
      <c r="E312" s="35">
        <v>0.19568702447624986</v>
      </c>
      <c r="F312" s="35">
        <v>0.12174923516454635</v>
      </c>
      <c r="G312" s="35">
        <v>0.10828508954969296</v>
      </c>
      <c r="H312" s="35" t="b">
        <v>0</v>
      </c>
      <c r="I312" s="35" t="b">
        <v>0</v>
      </c>
      <c r="J312" s="35" t="b">
        <v>0</v>
      </c>
    </row>
    <row r="313" spans="1:10" hidden="1" x14ac:dyDescent="0.2">
      <c r="A313" s="35" t="s">
        <v>814</v>
      </c>
      <c r="B313" s="35" t="str">
        <f>VLOOKUP(Table4[[#This Row],[Metabolite ID]],Table18[],2,FALSE)</f>
        <v>Concentration of medium VLDL particles</v>
      </c>
      <c r="C313" s="35" t="s">
        <v>1122</v>
      </c>
      <c r="D313" s="35">
        <v>1069</v>
      </c>
      <c r="E313" s="35">
        <v>0.22457209736387185</v>
      </c>
      <c r="F313" s="35">
        <v>6.719071188439199E-2</v>
      </c>
      <c r="G313" s="35">
        <v>8.5964886347571559E-4</v>
      </c>
      <c r="H313" s="35" t="b">
        <v>0</v>
      </c>
      <c r="I313" s="35" t="b">
        <v>0</v>
      </c>
      <c r="J313" s="35" t="b">
        <v>0</v>
      </c>
    </row>
    <row r="314" spans="1:10" hidden="1" x14ac:dyDescent="0.2">
      <c r="A314" s="35" t="s">
        <v>814</v>
      </c>
      <c r="B314" s="35" t="str">
        <f>VLOOKUP(Table4[[#This Row],[Metabolite ID]],Table18[],2,FALSE)</f>
        <v>Concentration of medium VLDL particles</v>
      </c>
      <c r="C314" s="35" t="s">
        <v>1123</v>
      </c>
      <c r="D314" s="35">
        <v>1069</v>
      </c>
      <c r="E314" s="35">
        <v>5.5643920460457658E-2</v>
      </c>
      <c r="F314" s="35">
        <v>6.3897162821444323E-2</v>
      </c>
      <c r="G314" s="35">
        <v>0.3840398362343701</v>
      </c>
      <c r="H314" s="35" t="b">
        <v>0</v>
      </c>
      <c r="I314" s="35" t="b">
        <v>0</v>
      </c>
      <c r="J314" s="35" t="b">
        <v>0</v>
      </c>
    </row>
    <row r="315" spans="1:10" x14ac:dyDescent="0.2">
      <c r="A315" s="35" t="s">
        <v>843</v>
      </c>
      <c r="B315" s="35" t="str">
        <f>VLOOKUP(Table4[[#This Row],[Metabolite ID]],Table18[],2,FALSE)</f>
        <v>Concentration of small VLDL particles</v>
      </c>
      <c r="C315" s="35" t="s">
        <v>1116</v>
      </c>
      <c r="D315" s="35">
        <v>1069</v>
      </c>
      <c r="E315" s="35">
        <v>0.1252136634632289</v>
      </c>
      <c r="F315" s="35">
        <v>2.1765275098283132E-2</v>
      </c>
      <c r="G315" s="36">
        <v>8.7720317647967872E-9</v>
      </c>
      <c r="H315" s="35" t="b">
        <v>0</v>
      </c>
      <c r="I315" s="35" t="b">
        <v>0</v>
      </c>
      <c r="J315" s="35" t="b">
        <v>0</v>
      </c>
    </row>
    <row r="316" spans="1:10" hidden="1" x14ac:dyDescent="0.2">
      <c r="A316" s="35" t="s">
        <v>843</v>
      </c>
      <c r="B316" s="35" t="str">
        <f>VLOOKUP(Table4[[#This Row],[Metabolite ID]],Table18[],2,FALSE)</f>
        <v>Concentration of small VLDL particles</v>
      </c>
      <c r="C316" s="35" t="s">
        <v>1117</v>
      </c>
      <c r="D316" s="35">
        <v>1069</v>
      </c>
      <c r="E316" s="35">
        <v>0.1252136634632289</v>
      </c>
      <c r="F316" s="35">
        <v>1.6693496274577984E-2</v>
      </c>
      <c r="G316" s="35">
        <v>6.345599344198368E-14</v>
      </c>
      <c r="H316" s="35" t="b">
        <v>0</v>
      </c>
      <c r="I316" s="35" t="b">
        <v>0</v>
      </c>
      <c r="J316" s="35" t="b">
        <v>0</v>
      </c>
    </row>
    <row r="317" spans="1:10" hidden="1" x14ac:dyDescent="0.2">
      <c r="A317" s="35" t="s">
        <v>843</v>
      </c>
      <c r="B317" s="35" t="str">
        <f>VLOOKUP(Table4[[#This Row],[Metabolite ID]],Table18[],2,FALSE)</f>
        <v>Concentration of small VLDL particles</v>
      </c>
      <c r="C317" s="35" t="s">
        <v>1118</v>
      </c>
      <c r="D317" s="35">
        <v>1069</v>
      </c>
      <c r="E317" s="35">
        <v>0.12554939386909247</v>
      </c>
      <c r="F317" s="35">
        <v>1.6947816454765088E-2</v>
      </c>
      <c r="G317" s="35">
        <v>1.2822003934202957E-13</v>
      </c>
      <c r="H317" s="35" t="b">
        <v>0</v>
      </c>
      <c r="I317" s="35" t="b">
        <v>0</v>
      </c>
      <c r="J317" s="35" t="b">
        <v>0</v>
      </c>
    </row>
    <row r="318" spans="1:10" hidden="1" x14ac:dyDescent="0.2">
      <c r="A318" s="35" t="s">
        <v>843</v>
      </c>
      <c r="B318" s="35" t="str">
        <f>VLOOKUP(Table4[[#This Row],[Metabolite ID]],Table18[],2,FALSE)</f>
        <v>Concentration of small VLDL particles</v>
      </c>
      <c r="C318" s="35" t="s">
        <v>1119</v>
      </c>
      <c r="D318" s="35">
        <v>1069</v>
      </c>
      <c r="E318" s="35">
        <v>0.18824850299401197</v>
      </c>
      <c r="F318" s="35">
        <v>2.5066890421694143E-2</v>
      </c>
      <c r="G318" s="35">
        <v>5.9196666615310191E-14</v>
      </c>
      <c r="H318" s="35" t="b">
        <v>0</v>
      </c>
      <c r="I318" s="35" t="b">
        <v>0</v>
      </c>
      <c r="J318" s="35" t="b">
        <v>0</v>
      </c>
    </row>
    <row r="319" spans="1:10" hidden="1" x14ac:dyDescent="0.2">
      <c r="A319" s="35" t="s">
        <v>843</v>
      </c>
      <c r="B319" s="35" t="str">
        <f>VLOOKUP(Table4[[#This Row],[Metabolite ID]],Table18[],2,FALSE)</f>
        <v>Concentration of small VLDL particles</v>
      </c>
      <c r="C319" s="35" t="s">
        <v>1120</v>
      </c>
      <c r="D319" s="35">
        <v>1069</v>
      </c>
      <c r="E319" s="35">
        <v>0.18971927476232434</v>
      </c>
      <c r="F319" s="35">
        <v>3.0986283060787833E-2</v>
      </c>
      <c r="G319" s="35">
        <v>9.2011034335390937E-10</v>
      </c>
      <c r="H319" s="35" t="b">
        <v>0</v>
      </c>
      <c r="I319" s="35" t="b">
        <v>0</v>
      </c>
      <c r="J319" s="35" t="b">
        <v>0</v>
      </c>
    </row>
    <row r="320" spans="1:10" hidden="1" x14ac:dyDescent="0.2">
      <c r="A320" s="35" t="s">
        <v>843</v>
      </c>
      <c r="B320" s="35" t="str">
        <f>VLOOKUP(Table4[[#This Row],[Metabolite ID]],Table18[],2,FALSE)</f>
        <v>Concentration of small VLDL particles</v>
      </c>
      <c r="C320" s="35" t="s">
        <v>1121</v>
      </c>
      <c r="D320" s="35">
        <v>1069</v>
      </c>
      <c r="E320" s="35">
        <v>0.2683394494489022</v>
      </c>
      <c r="F320" s="35">
        <v>0.11096217808908067</v>
      </c>
      <c r="G320" s="35">
        <v>1.575981662699329E-2</v>
      </c>
      <c r="H320" s="35" t="b">
        <v>0</v>
      </c>
      <c r="I320" s="35" t="b">
        <v>0</v>
      </c>
      <c r="J320" s="35" t="b">
        <v>0</v>
      </c>
    </row>
    <row r="321" spans="1:10" hidden="1" x14ac:dyDescent="0.2">
      <c r="A321" s="35" t="s">
        <v>843</v>
      </c>
      <c r="B321" s="35" t="str">
        <f>VLOOKUP(Table4[[#This Row],[Metabolite ID]],Table18[],2,FALSE)</f>
        <v>Concentration of small VLDL particles</v>
      </c>
      <c r="C321" s="35" t="s">
        <v>1122</v>
      </c>
      <c r="D321" s="35">
        <v>1069</v>
      </c>
      <c r="E321" s="35">
        <v>0.21229297211185205</v>
      </c>
      <c r="F321" s="35">
        <v>7.219025459031729E-2</v>
      </c>
      <c r="G321" s="35">
        <v>3.3448486081671534E-3</v>
      </c>
      <c r="H321" s="35" t="b">
        <v>0</v>
      </c>
      <c r="I321" s="35" t="b">
        <v>0</v>
      </c>
      <c r="J321" s="35" t="b">
        <v>0</v>
      </c>
    </row>
    <row r="322" spans="1:10" hidden="1" x14ac:dyDescent="0.2">
      <c r="A322" s="35" t="s">
        <v>843</v>
      </c>
      <c r="B322" s="35" t="str">
        <f>VLOOKUP(Table4[[#This Row],[Metabolite ID]],Table18[],2,FALSE)</f>
        <v>Concentration of small VLDL particles</v>
      </c>
      <c r="C322" s="35" t="s">
        <v>1123</v>
      </c>
      <c r="D322" s="35">
        <v>1069</v>
      </c>
      <c r="E322" s="35">
        <v>6.8796448498521012E-2</v>
      </c>
      <c r="F322" s="35">
        <v>6.3838090656428911E-2</v>
      </c>
      <c r="G322" s="35">
        <v>0.28142425503873225</v>
      </c>
      <c r="H322" s="35" t="b">
        <v>0</v>
      </c>
      <c r="I322" s="35" t="b">
        <v>0</v>
      </c>
      <c r="J322" s="35" t="b">
        <v>0</v>
      </c>
    </row>
    <row r="323" spans="1:10" x14ac:dyDescent="0.2">
      <c r="A323" s="35" t="s">
        <v>813</v>
      </c>
      <c r="B323" s="35" t="str">
        <f>VLOOKUP(Table4[[#This Row],[Metabolite ID]],Table18[],2,FALSE)</f>
        <v>Total lipids in medium VLDL</v>
      </c>
      <c r="C323" s="35" t="s">
        <v>1116</v>
      </c>
      <c r="D323" s="35">
        <v>1069</v>
      </c>
      <c r="E323" s="35">
        <v>0.12373364315601453</v>
      </c>
      <c r="F323" s="35">
        <v>2.1749742494158897E-2</v>
      </c>
      <c r="G323" s="36">
        <v>1.2780755284876078E-8</v>
      </c>
      <c r="H323" s="35" t="b">
        <v>0</v>
      </c>
      <c r="I323" s="35" t="b">
        <v>0</v>
      </c>
      <c r="J323" s="35" t="b">
        <v>0</v>
      </c>
    </row>
    <row r="324" spans="1:10" hidden="1" x14ac:dyDescent="0.2">
      <c r="A324" s="35" t="s">
        <v>813</v>
      </c>
      <c r="B324" s="35" t="str">
        <f>VLOOKUP(Table4[[#This Row],[Metabolite ID]],Table18[],2,FALSE)</f>
        <v>Total lipids in medium VLDL</v>
      </c>
      <c r="C324" s="35" t="s">
        <v>1117</v>
      </c>
      <c r="D324" s="35">
        <v>1069</v>
      </c>
      <c r="E324" s="35">
        <v>0.12373364315601453</v>
      </c>
      <c r="F324" s="35">
        <v>1.67103952114868E-2</v>
      </c>
      <c r="G324" s="35">
        <v>1.3155522180636316E-13</v>
      </c>
      <c r="H324" s="35" t="b">
        <v>0</v>
      </c>
      <c r="I324" s="35" t="b">
        <v>0</v>
      </c>
      <c r="J324" s="35" t="b">
        <v>0</v>
      </c>
    </row>
    <row r="325" spans="1:10" hidden="1" x14ac:dyDescent="0.2">
      <c r="A325" s="35" t="s">
        <v>813</v>
      </c>
      <c r="B325" s="35" t="str">
        <f>VLOOKUP(Table4[[#This Row],[Metabolite ID]],Table18[],2,FALSE)</f>
        <v>Total lipids in medium VLDL</v>
      </c>
      <c r="C325" s="35" t="s">
        <v>1118</v>
      </c>
      <c r="D325" s="35">
        <v>1069</v>
      </c>
      <c r="E325" s="35">
        <v>0.12406414578936752</v>
      </c>
      <c r="F325" s="35">
        <v>1.6964641361340613E-2</v>
      </c>
      <c r="G325" s="35">
        <v>2.6104549063776754E-13</v>
      </c>
      <c r="H325" s="35" t="b">
        <v>0</v>
      </c>
      <c r="I325" s="35" t="b">
        <v>0</v>
      </c>
      <c r="J325" s="35" t="b">
        <v>0</v>
      </c>
    </row>
    <row r="326" spans="1:10" hidden="1" x14ac:dyDescent="0.2">
      <c r="A326" s="35" t="s">
        <v>813</v>
      </c>
      <c r="B326" s="35" t="str">
        <f>VLOOKUP(Table4[[#This Row],[Metabolite ID]],Table18[],2,FALSE)</f>
        <v>Total lipids in medium VLDL</v>
      </c>
      <c r="C326" s="35" t="s">
        <v>1119</v>
      </c>
      <c r="D326" s="35">
        <v>1069</v>
      </c>
      <c r="E326" s="35">
        <v>0.18974740740740739</v>
      </c>
      <c r="F326" s="35">
        <v>2.6625731463571133E-2</v>
      </c>
      <c r="G326" s="35">
        <v>1.0297761026435932E-12</v>
      </c>
      <c r="H326" s="35" t="b">
        <v>0</v>
      </c>
      <c r="I326" s="35" t="b">
        <v>0</v>
      </c>
      <c r="J326" s="35" t="b">
        <v>0</v>
      </c>
    </row>
    <row r="327" spans="1:10" hidden="1" x14ac:dyDescent="0.2">
      <c r="A327" s="35" t="s">
        <v>813</v>
      </c>
      <c r="B327" s="35" t="str">
        <f>VLOOKUP(Table4[[#This Row],[Metabolite ID]],Table18[],2,FALSE)</f>
        <v>Total lipids in medium VLDL</v>
      </c>
      <c r="C327" s="35" t="s">
        <v>1120</v>
      </c>
      <c r="D327" s="35">
        <v>1069</v>
      </c>
      <c r="E327" s="35">
        <v>0.18461121081383394</v>
      </c>
      <c r="F327" s="35">
        <v>2.9410438677769216E-2</v>
      </c>
      <c r="G327" s="35">
        <v>3.4502571426193356E-10</v>
      </c>
      <c r="H327" s="35" t="b">
        <v>0</v>
      </c>
      <c r="I327" s="35" t="b">
        <v>0</v>
      </c>
      <c r="J327" s="35" t="b">
        <v>0</v>
      </c>
    </row>
    <row r="328" spans="1:10" hidden="1" x14ac:dyDescent="0.2">
      <c r="A328" s="35" t="s">
        <v>813</v>
      </c>
      <c r="B328" s="35" t="str">
        <f>VLOOKUP(Table4[[#This Row],[Metabolite ID]],Table18[],2,FALSE)</f>
        <v>Total lipids in medium VLDL</v>
      </c>
      <c r="C328" s="35" t="s">
        <v>1121</v>
      </c>
      <c r="D328" s="35">
        <v>1069</v>
      </c>
      <c r="E328" s="35">
        <v>0.20551813435733735</v>
      </c>
      <c r="F328" s="35">
        <v>0.11449795262092938</v>
      </c>
      <c r="G328" s="35">
        <v>7.2944290751673108E-2</v>
      </c>
      <c r="H328" s="35" t="b">
        <v>0</v>
      </c>
      <c r="I328" s="35" t="b">
        <v>0</v>
      </c>
      <c r="J328" s="35" t="b">
        <v>0</v>
      </c>
    </row>
    <row r="329" spans="1:10" hidden="1" x14ac:dyDescent="0.2">
      <c r="A329" s="35" t="s">
        <v>813</v>
      </c>
      <c r="B329" s="35" t="str">
        <f>VLOOKUP(Table4[[#This Row],[Metabolite ID]],Table18[],2,FALSE)</f>
        <v>Total lipids in medium VLDL</v>
      </c>
      <c r="C329" s="35" t="s">
        <v>1122</v>
      </c>
      <c r="D329" s="35">
        <v>1069</v>
      </c>
      <c r="E329" s="35">
        <v>0.23435625941931271</v>
      </c>
      <c r="F329" s="35">
        <v>6.9715919437556256E-2</v>
      </c>
      <c r="G329" s="35">
        <v>8.0240632152854758E-4</v>
      </c>
      <c r="H329" s="35" t="b">
        <v>0</v>
      </c>
      <c r="I329" s="35" t="b">
        <v>0</v>
      </c>
      <c r="J329" s="35" t="b">
        <v>0</v>
      </c>
    </row>
    <row r="330" spans="1:10" hidden="1" x14ac:dyDescent="0.2">
      <c r="A330" s="35" t="s">
        <v>813</v>
      </c>
      <c r="B330" s="35" t="str">
        <f>VLOOKUP(Table4[[#This Row],[Metabolite ID]],Table18[],2,FALSE)</f>
        <v>Total lipids in medium VLDL</v>
      </c>
      <c r="C330" s="35" t="s">
        <v>1123</v>
      </c>
      <c r="D330" s="35">
        <v>1069</v>
      </c>
      <c r="E330" s="35">
        <v>5.649162201603089E-2</v>
      </c>
      <c r="F330" s="35">
        <v>6.3781899935217129E-2</v>
      </c>
      <c r="G330" s="35">
        <v>0.37597882512879932</v>
      </c>
      <c r="H330" s="35" t="b">
        <v>0</v>
      </c>
      <c r="I330" s="35" t="b">
        <v>0</v>
      </c>
      <c r="J330" s="35" t="b">
        <v>0</v>
      </c>
    </row>
    <row r="331" spans="1:10" x14ac:dyDescent="0.2">
      <c r="A331" s="35" t="s">
        <v>868</v>
      </c>
      <c r="B331" s="35" t="str">
        <f>VLOOKUP(Table4[[#This Row],[Metabolite ID]],Table18[],2,FALSE)</f>
        <v>Triglycerides in very large VLDL</v>
      </c>
      <c r="C331" s="35" t="s">
        <v>1116</v>
      </c>
      <c r="D331" s="35">
        <v>1069</v>
      </c>
      <c r="E331" s="35">
        <v>0.12071318090765727</v>
      </c>
      <c r="F331" s="35">
        <v>2.1294121994151479E-2</v>
      </c>
      <c r="G331" s="36">
        <v>1.4375925382037762E-8</v>
      </c>
      <c r="H331" s="35" t="b">
        <v>0</v>
      </c>
      <c r="I331" s="35" t="b">
        <v>0</v>
      </c>
      <c r="J331" s="35" t="b">
        <v>0</v>
      </c>
    </row>
    <row r="332" spans="1:10" hidden="1" x14ac:dyDescent="0.2">
      <c r="A332" s="35" t="s">
        <v>868</v>
      </c>
      <c r="B332" s="35" t="str">
        <f>VLOOKUP(Table4[[#This Row],[Metabolite ID]],Table18[],2,FALSE)</f>
        <v>Triglycerides in very large VLDL</v>
      </c>
      <c r="C332" s="35" t="s">
        <v>1117</v>
      </c>
      <c r="D332" s="35">
        <v>1069</v>
      </c>
      <c r="E332" s="35">
        <v>0.12071318090765727</v>
      </c>
      <c r="F332" s="35">
        <v>1.6738378387254723E-2</v>
      </c>
      <c r="G332" s="35">
        <v>5.5232942732218386E-13</v>
      </c>
      <c r="H332" s="35" t="b">
        <v>0</v>
      </c>
      <c r="I332" s="35" t="b">
        <v>0</v>
      </c>
      <c r="J332" s="35" t="b">
        <v>0</v>
      </c>
    </row>
    <row r="333" spans="1:10" hidden="1" x14ac:dyDescent="0.2">
      <c r="A333" s="35" t="s">
        <v>868</v>
      </c>
      <c r="B333" s="35" t="str">
        <f>VLOOKUP(Table4[[#This Row],[Metabolite ID]],Table18[],2,FALSE)</f>
        <v>Triglycerides in very large VLDL</v>
      </c>
      <c r="C333" s="35" t="s">
        <v>1118</v>
      </c>
      <c r="D333" s="35">
        <v>1069</v>
      </c>
      <c r="E333" s="35">
        <v>0.12103533200405185</v>
      </c>
      <c r="F333" s="35">
        <v>1.6982556008122183E-2</v>
      </c>
      <c r="G333" s="35">
        <v>1.0255134912828209E-12</v>
      </c>
      <c r="H333" s="35" t="b">
        <v>0</v>
      </c>
      <c r="I333" s="35" t="b">
        <v>0</v>
      </c>
      <c r="J333" s="35" t="b">
        <v>0</v>
      </c>
    </row>
    <row r="334" spans="1:10" hidden="1" x14ac:dyDescent="0.2">
      <c r="A334" s="35" t="s">
        <v>868</v>
      </c>
      <c r="B334" s="35" t="str">
        <f>VLOOKUP(Table4[[#This Row],[Metabolite ID]],Table18[],2,FALSE)</f>
        <v>Triglycerides in very large VLDL</v>
      </c>
      <c r="C334" s="35" t="s">
        <v>1119</v>
      </c>
      <c r="D334" s="35">
        <v>1069</v>
      </c>
      <c r="E334" s="35">
        <v>0.15412914285714283</v>
      </c>
      <c r="F334" s="35">
        <v>2.6531068522308184E-2</v>
      </c>
      <c r="G334" s="35">
        <v>6.2703433609984998E-9</v>
      </c>
      <c r="H334" s="35" t="b">
        <v>0</v>
      </c>
      <c r="I334" s="35" t="b">
        <v>0</v>
      </c>
      <c r="J334" s="35" t="b">
        <v>0</v>
      </c>
    </row>
    <row r="335" spans="1:10" hidden="1" x14ac:dyDescent="0.2">
      <c r="A335" s="35" t="s">
        <v>868</v>
      </c>
      <c r="B335" s="35" t="str">
        <f>VLOOKUP(Table4[[#This Row],[Metabolite ID]],Table18[],2,FALSE)</f>
        <v>Triglycerides in very large VLDL</v>
      </c>
      <c r="C335" s="35" t="s">
        <v>1120</v>
      </c>
      <c r="D335" s="35">
        <v>1069</v>
      </c>
      <c r="E335" s="35">
        <v>0.15178783400787832</v>
      </c>
      <c r="F335" s="35">
        <v>2.8841039355389814E-2</v>
      </c>
      <c r="G335" s="35">
        <v>1.4179194039430188E-7</v>
      </c>
      <c r="H335" s="35" t="b">
        <v>0</v>
      </c>
      <c r="I335" s="35" t="b">
        <v>0</v>
      </c>
      <c r="J335" s="35" t="b">
        <v>0</v>
      </c>
    </row>
    <row r="336" spans="1:10" hidden="1" x14ac:dyDescent="0.2">
      <c r="A336" s="35" t="s">
        <v>868</v>
      </c>
      <c r="B336" s="35" t="str">
        <f>VLOOKUP(Table4[[#This Row],[Metabolite ID]],Table18[],2,FALSE)</f>
        <v>Triglycerides in very large VLDL</v>
      </c>
      <c r="C336" s="35" t="s">
        <v>1121</v>
      </c>
      <c r="D336" s="35">
        <v>1069</v>
      </c>
      <c r="E336" s="35">
        <v>0.22270773411024258</v>
      </c>
      <c r="F336" s="35">
        <v>0.11413642162851474</v>
      </c>
      <c r="G336" s="35">
        <v>5.128947947937796E-2</v>
      </c>
      <c r="H336" s="35" t="b">
        <v>0</v>
      </c>
      <c r="I336" s="35" t="b">
        <v>0</v>
      </c>
      <c r="J336" s="35" t="b">
        <v>0</v>
      </c>
    </row>
    <row r="337" spans="1:10" hidden="1" x14ac:dyDescent="0.2">
      <c r="A337" s="35" t="s">
        <v>868</v>
      </c>
      <c r="B337" s="35" t="str">
        <f>VLOOKUP(Table4[[#This Row],[Metabolite ID]],Table18[],2,FALSE)</f>
        <v>Triglycerides in very large VLDL</v>
      </c>
      <c r="C337" s="35" t="s">
        <v>1122</v>
      </c>
      <c r="D337" s="35">
        <v>1069</v>
      </c>
      <c r="E337" s="35">
        <v>0.19488963254921465</v>
      </c>
      <c r="F337" s="35">
        <v>6.3951134525544726E-2</v>
      </c>
      <c r="G337" s="35">
        <v>2.3644302447582586E-3</v>
      </c>
      <c r="H337" s="35" t="b">
        <v>0</v>
      </c>
      <c r="I337" s="35" t="b">
        <v>0</v>
      </c>
      <c r="J337" s="35" t="b">
        <v>0</v>
      </c>
    </row>
    <row r="338" spans="1:10" hidden="1" x14ac:dyDescent="0.2">
      <c r="A338" s="35" t="s">
        <v>868</v>
      </c>
      <c r="B338" s="35" t="str">
        <f>VLOOKUP(Table4[[#This Row],[Metabolite ID]],Table18[],2,FALSE)</f>
        <v>Triglycerides in very large VLDL</v>
      </c>
      <c r="C338" s="35" t="s">
        <v>1123</v>
      </c>
      <c r="D338" s="35">
        <v>1069</v>
      </c>
      <c r="E338" s="35">
        <v>4.9923898150453817E-2</v>
      </c>
      <c r="F338" s="35">
        <v>6.2439725840779003E-2</v>
      </c>
      <c r="G338" s="35">
        <v>0.42414752365154773</v>
      </c>
      <c r="H338" s="35" t="b">
        <v>0</v>
      </c>
      <c r="I338" s="35" t="b">
        <v>0</v>
      </c>
      <c r="J338" s="35" t="b">
        <v>0</v>
      </c>
    </row>
    <row r="339" spans="1:10" x14ac:dyDescent="0.2">
      <c r="A339" s="35" t="s">
        <v>866</v>
      </c>
      <c r="B339" s="35" t="str">
        <f>VLOOKUP(Table4[[#This Row],[Metabolite ID]],Table18[],2,FALSE)</f>
        <v>Concentration of very large VLDL particles</v>
      </c>
      <c r="C339" s="35" t="s">
        <v>1116</v>
      </c>
      <c r="D339" s="35">
        <v>1069</v>
      </c>
      <c r="E339" s="35">
        <v>0.11964187203902918</v>
      </c>
      <c r="F339" s="35">
        <v>2.1125496352233448E-2</v>
      </c>
      <c r="G339" s="36">
        <v>1.4841348362073434E-8</v>
      </c>
      <c r="H339" s="35" t="b">
        <v>0</v>
      </c>
      <c r="I339" s="35" t="b">
        <v>0</v>
      </c>
      <c r="J339" s="35" t="b">
        <v>0</v>
      </c>
    </row>
    <row r="340" spans="1:10" hidden="1" x14ac:dyDescent="0.2">
      <c r="A340" s="35" t="s">
        <v>866</v>
      </c>
      <c r="B340" s="35" t="str">
        <f>VLOOKUP(Table4[[#This Row],[Metabolite ID]],Table18[],2,FALSE)</f>
        <v>Concentration of very large VLDL particles</v>
      </c>
      <c r="C340" s="35" t="s">
        <v>1117</v>
      </c>
      <c r="D340" s="35">
        <v>1069</v>
      </c>
      <c r="E340" s="35">
        <v>0.11964187203902918</v>
      </c>
      <c r="F340" s="35">
        <v>1.6732526166894805E-2</v>
      </c>
      <c r="G340" s="35">
        <v>8.6615218108744744E-13</v>
      </c>
      <c r="H340" s="35" t="b">
        <v>0</v>
      </c>
      <c r="I340" s="35" t="b">
        <v>0</v>
      </c>
      <c r="J340" s="35" t="b">
        <v>0</v>
      </c>
    </row>
    <row r="341" spans="1:10" hidden="1" x14ac:dyDescent="0.2">
      <c r="A341" s="35" t="s">
        <v>866</v>
      </c>
      <c r="B341" s="35" t="str">
        <f>VLOOKUP(Table4[[#This Row],[Metabolite ID]],Table18[],2,FALSE)</f>
        <v>Concentration of very large VLDL particles</v>
      </c>
      <c r="C341" s="35" t="s">
        <v>1118</v>
      </c>
      <c r="D341" s="35">
        <v>1069</v>
      </c>
      <c r="E341" s="35">
        <v>0.1199582611599784</v>
      </c>
      <c r="F341" s="35">
        <v>1.697322050660563E-2</v>
      </c>
      <c r="G341" s="35">
        <v>1.5774805723383573E-12</v>
      </c>
      <c r="H341" s="35" t="b">
        <v>0</v>
      </c>
      <c r="I341" s="35" t="b">
        <v>0</v>
      </c>
      <c r="J341" s="35" t="b">
        <v>0</v>
      </c>
    </row>
    <row r="342" spans="1:10" hidden="1" x14ac:dyDescent="0.2">
      <c r="A342" s="35" t="s">
        <v>866</v>
      </c>
      <c r="B342" s="35" t="str">
        <f>VLOOKUP(Table4[[#This Row],[Metabolite ID]],Table18[],2,FALSE)</f>
        <v>Concentration of very large VLDL particles</v>
      </c>
      <c r="C342" s="35" t="s">
        <v>1119</v>
      </c>
      <c r="D342" s="35">
        <v>1069</v>
      </c>
      <c r="E342" s="35">
        <v>0.15556194690265487</v>
      </c>
      <c r="F342" s="35">
        <v>2.5274132340985286E-2</v>
      </c>
      <c r="G342" s="35">
        <v>7.5083824701065739E-10</v>
      </c>
      <c r="H342" s="35" t="b">
        <v>0</v>
      </c>
      <c r="I342" s="35" t="b">
        <v>0</v>
      </c>
      <c r="J342" s="35" t="b">
        <v>0</v>
      </c>
    </row>
    <row r="343" spans="1:10" hidden="1" x14ac:dyDescent="0.2">
      <c r="A343" s="35" t="s">
        <v>866</v>
      </c>
      <c r="B343" s="35" t="str">
        <f>VLOOKUP(Table4[[#This Row],[Metabolite ID]],Table18[],2,FALSE)</f>
        <v>Concentration of very large VLDL particles</v>
      </c>
      <c r="C343" s="35" t="s">
        <v>1120</v>
      </c>
      <c r="D343" s="35">
        <v>1069</v>
      </c>
      <c r="E343" s="35">
        <v>0.15225433156413781</v>
      </c>
      <c r="F343" s="35">
        <v>2.9182470067836426E-2</v>
      </c>
      <c r="G343" s="35">
        <v>1.8152891735726055E-7</v>
      </c>
      <c r="H343" s="35" t="b">
        <v>0</v>
      </c>
      <c r="I343" s="35" t="b">
        <v>0</v>
      </c>
      <c r="J343" s="35" t="b">
        <v>0</v>
      </c>
    </row>
    <row r="344" spans="1:10" hidden="1" x14ac:dyDescent="0.2">
      <c r="A344" s="35" t="s">
        <v>866</v>
      </c>
      <c r="B344" s="35" t="str">
        <f>VLOOKUP(Table4[[#This Row],[Metabolite ID]],Table18[],2,FALSE)</f>
        <v>Concentration of very large VLDL particles</v>
      </c>
      <c r="C344" s="35" t="s">
        <v>1121</v>
      </c>
      <c r="D344" s="35">
        <v>1069</v>
      </c>
      <c r="E344" s="35">
        <v>0.24016722963837012</v>
      </c>
      <c r="F344" s="35">
        <v>0.11636942875215141</v>
      </c>
      <c r="G344" s="35">
        <v>3.9274555440195702E-2</v>
      </c>
      <c r="H344" s="35" t="b">
        <v>0</v>
      </c>
      <c r="I344" s="35" t="b">
        <v>0</v>
      </c>
      <c r="J344" s="35" t="b">
        <v>0</v>
      </c>
    </row>
    <row r="345" spans="1:10" hidden="1" x14ac:dyDescent="0.2">
      <c r="A345" s="35" t="s">
        <v>866</v>
      </c>
      <c r="B345" s="35" t="str">
        <f>VLOOKUP(Table4[[#This Row],[Metabolite ID]],Table18[],2,FALSE)</f>
        <v>Concentration of very large VLDL particles</v>
      </c>
      <c r="C345" s="35" t="s">
        <v>1122</v>
      </c>
      <c r="D345" s="35">
        <v>1069</v>
      </c>
      <c r="E345" s="35">
        <v>0.21275262946492646</v>
      </c>
      <c r="F345" s="35">
        <v>7.2886806912233301E-2</v>
      </c>
      <c r="G345" s="35">
        <v>3.5858534289247056E-3</v>
      </c>
      <c r="H345" s="35" t="b">
        <v>0</v>
      </c>
      <c r="I345" s="35" t="b">
        <v>0</v>
      </c>
      <c r="J345" s="35" t="b">
        <v>0</v>
      </c>
    </row>
    <row r="346" spans="1:10" hidden="1" x14ac:dyDescent="0.2">
      <c r="A346" s="35" t="s">
        <v>866</v>
      </c>
      <c r="B346" s="35" t="str">
        <f>VLOOKUP(Table4[[#This Row],[Metabolite ID]],Table18[],2,FALSE)</f>
        <v>Concentration of very large VLDL particles</v>
      </c>
      <c r="C346" s="35" t="s">
        <v>1123</v>
      </c>
      <c r="D346" s="35">
        <v>1069</v>
      </c>
      <c r="E346" s="35">
        <v>5.143461114946369E-2</v>
      </c>
      <c r="F346" s="35">
        <v>6.1947760748143281E-2</v>
      </c>
      <c r="G346" s="35">
        <v>0.40656052847719892</v>
      </c>
      <c r="H346" s="35" t="b">
        <v>0</v>
      </c>
      <c r="I346" s="35" t="b">
        <v>0</v>
      </c>
      <c r="J346" s="35" t="b">
        <v>0</v>
      </c>
    </row>
    <row r="347" spans="1:10" x14ac:dyDescent="0.2">
      <c r="A347" s="35" t="s">
        <v>865</v>
      </c>
      <c r="B347" s="35" t="str">
        <f>VLOOKUP(Table4[[#This Row],[Metabolite ID]],Table18[],2,FALSE)</f>
        <v>Total lipids in very large VLDL</v>
      </c>
      <c r="C347" s="35" t="s">
        <v>1116</v>
      </c>
      <c r="D347" s="35">
        <v>1069</v>
      </c>
      <c r="E347" s="35">
        <v>0.11913278263938032</v>
      </c>
      <c r="F347" s="35">
        <v>2.1074038236128072E-2</v>
      </c>
      <c r="G347" s="36">
        <v>1.5761712339722909E-8</v>
      </c>
      <c r="H347" s="35" t="b">
        <v>0</v>
      </c>
      <c r="I347" s="35" t="b">
        <v>0</v>
      </c>
      <c r="J347" s="35" t="b">
        <v>0</v>
      </c>
    </row>
    <row r="348" spans="1:10" hidden="1" x14ac:dyDescent="0.2">
      <c r="A348" s="35" t="s">
        <v>865</v>
      </c>
      <c r="B348" s="35" t="str">
        <f>VLOOKUP(Table4[[#This Row],[Metabolite ID]],Table18[],2,FALSE)</f>
        <v>Total lipids in very large VLDL</v>
      </c>
      <c r="C348" s="35" t="s">
        <v>1117</v>
      </c>
      <c r="D348" s="35">
        <v>1069</v>
      </c>
      <c r="E348" s="35">
        <v>0.11913278263938032</v>
      </c>
      <c r="F348" s="35">
        <v>1.6732603337393646E-2</v>
      </c>
      <c r="G348" s="35">
        <v>1.0808409494175225E-12</v>
      </c>
      <c r="H348" s="35" t="b">
        <v>0</v>
      </c>
      <c r="I348" s="35" t="b">
        <v>0</v>
      </c>
      <c r="J348" s="35" t="b">
        <v>0</v>
      </c>
    </row>
    <row r="349" spans="1:10" hidden="1" x14ac:dyDescent="0.2">
      <c r="A349" s="35" t="s">
        <v>865</v>
      </c>
      <c r="B349" s="35" t="str">
        <f>VLOOKUP(Table4[[#This Row],[Metabolite ID]],Table18[],2,FALSE)</f>
        <v>Total lipids in very large VLDL</v>
      </c>
      <c r="C349" s="35" t="s">
        <v>1118</v>
      </c>
      <c r="D349" s="35">
        <v>1069</v>
      </c>
      <c r="E349" s="35">
        <v>0.11944830609880119</v>
      </c>
      <c r="F349" s="35">
        <v>1.6972153767665244E-2</v>
      </c>
      <c r="G349" s="35">
        <v>1.9515989037526984E-12</v>
      </c>
      <c r="H349" s="35" t="b">
        <v>0</v>
      </c>
      <c r="I349" s="35" t="b">
        <v>0</v>
      </c>
      <c r="J349" s="35" t="b">
        <v>0</v>
      </c>
    </row>
    <row r="350" spans="1:10" hidden="1" x14ac:dyDescent="0.2">
      <c r="A350" s="35" t="s">
        <v>865</v>
      </c>
      <c r="B350" s="35" t="str">
        <f>VLOOKUP(Table4[[#This Row],[Metabolite ID]],Table18[],2,FALSE)</f>
        <v>Total lipids in very large VLDL</v>
      </c>
      <c r="C350" s="35" t="s">
        <v>1119</v>
      </c>
      <c r="D350" s="35">
        <v>1069</v>
      </c>
      <c r="E350" s="35">
        <v>0.15017964601769912</v>
      </c>
      <c r="F350" s="35">
        <v>2.6335815491707149E-2</v>
      </c>
      <c r="G350" s="35">
        <v>1.1807190456245235E-8</v>
      </c>
      <c r="H350" s="35" t="b">
        <v>0</v>
      </c>
      <c r="I350" s="35" t="b">
        <v>0</v>
      </c>
      <c r="J350" s="35" t="b">
        <v>0</v>
      </c>
    </row>
    <row r="351" spans="1:10" hidden="1" x14ac:dyDescent="0.2">
      <c r="A351" s="35" t="s">
        <v>865</v>
      </c>
      <c r="B351" s="35" t="str">
        <f>VLOOKUP(Table4[[#This Row],[Metabolite ID]],Table18[],2,FALSE)</f>
        <v>Total lipids in very large VLDL</v>
      </c>
      <c r="C351" s="35" t="s">
        <v>1120</v>
      </c>
      <c r="D351" s="35">
        <v>1069</v>
      </c>
      <c r="E351" s="35">
        <v>0.15200178578642121</v>
      </c>
      <c r="F351" s="35">
        <v>2.8620633394343901E-2</v>
      </c>
      <c r="G351" s="35">
        <v>1.0907547525750238E-7</v>
      </c>
      <c r="H351" s="35" t="b">
        <v>0</v>
      </c>
      <c r="I351" s="35" t="b">
        <v>0</v>
      </c>
      <c r="J351" s="35" t="b">
        <v>0</v>
      </c>
    </row>
    <row r="352" spans="1:10" hidden="1" x14ac:dyDescent="0.2">
      <c r="A352" s="35" t="s">
        <v>865</v>
      </c>
      <c r="B352" s="35" t="str">
        <f>VLOOKUP(Table4[[#This Row],[Metabolite ID]],Table18[],2,FALSE)</f>
        <v>Total lipids in very large VLDL</v>
      </c>
      <c r="C352" s="35" t="s">
        <v>1121</v>
      </c>
      <c r="D352" s="35">
        <v>1069</v>
      </c>
      <c r="E352" s="35">
        <v>0.2468827993175271</v>
      </c>
      <c r="F352" s="35">
        <v>0.12119078818385519</v>
      </c>
      <c r="G352" s="35">
        <v>4.1882009133941425E-2</v>
      </c>
      <c r="H352" s="35" t="b">
        <v>0</v>
      </c>
      <c r="I352" s="35" t="b">
        <v>0</v>
      </c>
      <c r="J352" s="35" t="b">
        <v>0</v>
      </c>
    </row>
    <row r="353" spans="1:10" hidden="1" x14ac:dyDescent="0.2">
      <c r="A353" s="35" t="s">
        <v>865</v>
      </c>
      <c r="B353" s="35" t="str">
        <f>VLOOKUP(Table4[[#This Row],[Metabolite ID]],Table18[],2,FALSE)</f>
        <v>Total lipids in very large VLDL</v>
      </c>
      <c r="C353" s="35" t="s">
        <v>1122</v>
      </c>
      <c r="D353" s="35">
        <v>1069</v>
      </c>
      <c r="E353" s="35">
        <v>0.21961160964814219</v>
      </c>
      <c r="F353" s="35">
        <v>6.7745353479651632E-2</v>
      </c>
      <c r="G353" s="35">
        <v>1.2248311622658334E-3</v>
      </c>
      <c r="H353" s="35" t="b">
        <v>0</v>
      </c>
      <c r="I353" s="35" t="b">
        <v>0</v>
      </c>
      <c r="J353" s="35" t="b">
        <v>0</v>
      </c>
    </row>
    <row r="354" spans="1:10" hidden="1" x14ac:dyDescent="0.2">
      <c r="A354" s="35" t="s">
        <v>865</v>
      </c>
      <c r="B354" s="35" t="str">
        <f>VLOOKUP(Table4[[#This Row],[Metabolite ID]],Table18[],2,FALSE)</f>
        <v>Total lipids in very large VLDL</v>
      </c>
      <c r="C354" s="35" t="s">
        <v>1123</v>
      </c>
      <c r="D354" s="35">
        <v>1069</v>
      </c>
      <c r="E354" s="35">
        <v>5.2262124519381524E-2</v>
      </c>
      <c r="F354" s="35">
        <v>6.1798218258819169E-2</v>
      </c>
      <c r="G354" s="35">
        <v>0.39791540379209522</v>
      </c>
      <c r="H354" s="35" t="b">
        <v>0</v>
      </c>
      <c r="I354" s="35" t="b">
        <v>0</v>
      </c>
      <c r="J354" s="35" t="b">
        <v>0</v>
      </c>
    </row>
    <row r="355" spans="1:10" x14ac:dyDescent="0.2">
      <c r="A355" s="35" t="s">
        <v>875</v>
      </c>
      <c r="B355" s="35" t="str">
        <f>VLOOKUP(Table4[[#This Row],[Metabolite ID]],Table18[],2,FALSE)</f>
        <v>Triglycerides in very small VLDL</v>
      </c>
      <c r="C355" s="35" t="s">
        <v>1116</v>
      </c>
      <c r="D355" s="35">
        <v>1069</v>
      </c>
      <c r="E355" s="35">
        <v>0.12331077292736128</v>
      </c>
      <c r="F355" s="35">
        <v>2.1827872420078887E-2</v>
      </c>
      <c r="G355" s="36">
        <v>1.6116375625606611E-8</v>
      </c>
      <c r="H355" s="35" t="b">
        <v>0</v>
      </c>
      <c r="I355" s="35" t="b">
        <v>0</v>
      </c>
      <c r="J355" s="35" t="b">
        <v>0</v>
      </c>
    </row>
    <row r="356" spans="1:10" hidden="1" x14ac:dyDescent="0.2">
      <c r="A356" s="35" t="s">
        <v>875</v>
      </c>
      <c r="B356" s="35" t="str">
        <f>VLOOKUP(Table4[[#This Row],[Metabolite ID]],Table18[],2,FALSE)</f>
        <v>Triglycerides in very small VLDL</v>
      </c>
      <c r="C356" s="35" t="s">
        <v>1117</v>
      </c>
      <c r="D356" s="35">
        <v>1069</v>
      </c>
      <c r="E356" s="35">
        <v>0.12331077292736128</v>
      </c>
      <c r="F356" s="35">
        <v>1.6699302260881056E-2</v>
      </c>
      <c r="G356" s="35">
        <v>1.5338758296934638E-13</v>
      </c>
      <c r="H356" s="35" t="b">
        <v>0</v>
      </c>
      <c r="I356" s="35" t="b">
        <v>0</v>
      </c>
      <c r="J356" s="35" t="b">
        <v>0</v>
      </c>
    </row>
    <row r="357" spans="1:10" hidden="1" x14ac:dyDescent="0.2">
      <c r="A357" s="35" t="s">
        <v>875</v>
      </c>
      <c r="B357" s="35" t="str">
        <f>VLOOKUP(Table4[[#This Row],[Metabolite ID]],Table18[],2,FALSE)</f>
        <v>Triglycerides in very small VLDL</v>
      </c>
      <c r="C357" s="35" t="s">
        <v>1118</v>
      </c>
      <c r="D357" s="35">
        <v>1069</v>
      </c>
      <c r="E357" s="35">
        <v>0.12363960885247895</v>
      </c>
      <c r="F357" s="35">
        <v>1.6955146635704906E-2</v>
      </c>
      <c r="G357" s="35">
        <v>3.05029043448717E-13</v>
      </c>
      <c r="H357" s="35" t="b">
        <v>0</v>
      </c>
      <c r="I357" s="35" t="b">
        <v>0</v>
      </c>
      <c r="J357" s="35" t="b">
        <v>0</v>
      </c>
    </row>
    <row r="358" spans="1:10" hidden="1" x14ac:dyDescent="0.2">
      <c r="A358" s="35" t="s">
        <v>875</v>
      </c>
      <c r="B358" s="35" t="str">
        <f>VLOOKUP(Table4[[#This Row],[Metabolite ID]],Table18[],2,FALSE)</f>
        <v>Triglycerides in very small VLDL</v>
      </c>
      <c r="C358" s="35" t="s">
        <v>1119</v>
      </c>
      <c r="D358" s="35">
        <v>1069</v>
      </c>
      <c r="E358" s="35">
        <v>0.15379207920792082</v>
      </c>
      <c r="F358" s="35">
        <v>2.5692463481700883E-2</v>
      </c>
      <c r="G358" s="35">
        <v>2.1521910069074665E-9</v>
      </c>
      <c r="H358" s="35" t="b">
        <v>0</v>
      </c>
      <c r="I358" s="35" t="b">
        <v>0</v>
      </c>
      <c r="J358" s="35" t="b">
        <v>0</v>
      </c>
    </row>
    <row r="359" spans="1:10" hidden="1" x14ac:dyDescent="0.2">
      <c r="A359" s="35" t="s">
        <v>875</v>
      </c>
      <c r="B359" s="35" t="str">
        <f>VLOOKUP(Table4[[#This Row],[Metabolite ID]],Table18[],2,FALSE)</f>
        <v>Triglycerides in very small VLDL</v>
      </c>
      <c r="C359" s="35" t="s">
        <v>1120</v>
      </c>
      <c r="D359" s="35">
        <v>1069</v>
      </c>
      <c r="E359" s="35">
        <v>0.14704026333874337</v>
      </c>
      <c r="F359" s="35">
        <v>3.06799620985823E-2</v>
      </c>
      <c r="G359" s="35">
        <v>1.6454065767093961E-6</v>
      </c>
      <c r="H359" s="35" t="b">
        <v>0</v>
      </c>
      <c r="I359" s="35" t="b">
        <v>0</v>
      </c>
      <c r="J359" s="35" t="b">
        <v>0</v>
      </c>
    </row>
    <row r="360" spans="1:10" hidden="1" x14ac:dyDescent="0.2">
      <c r="A360" s="35" t="s">
        <v>875</v>
      </c>
      <c r="B360" s="35" t="str">
        <f>VLOOKUP(Table4[[#This Row],[Metabolite ID]],Table18[],2,FALSE)</f>
        <v>Triglycerides in very small VLDL</v>
      </c>
      <c r="C360" s="35" t="s">
        <v>1121</v>
      </c>
      <c r="D360" s="35">
        <v>1069</v>
      </c>
      <c r="E360" s="35">
        <v>0.14599931731843618</v>
      </c>
      <c r="F360" s="35">
        <v>0.11388703226559224</v>
      </c>
      <c r="G360" s="35">
        <v>0.20013274390000133</v>
      </c>
      <c r="H360" s="35" t="b">
        <v>0</v>
      </c>
      <c r="I360" s="35" t="b">
        <v>0</v>
      </c>
      <c r="J360" s="35" t="b">
        <v>0</v>
      </c>
    </row>
    <row r="361" spans="1:10" hidden="1" x14ac:dyDescent="0.2">
      <c r="A361" s="35" t="s">
        <v>875</v>
      </c>
      <c r="B361" s="35" t="str">
        <f>VLOOKUP(Table4[[#This Row],[Metabolite ID]],Table18[],2,FALSE)</f>
        <v>Triglycerides in very small VLDL</v>
      </c>
      <c r="C361" s="35" t="s">
        <v>1122</v>
      </c>
      <c r="D361" s="35">
        <v>1069</v>
      </c>
      <c r="E361" s="35">
        <v>0.17355861809586948</v>
      </c>
      <c r="F361" s="35">
        <v>6.6016524928478731E-2</v>
      </c>
      <c r="G361" s="35">
        <v>8.6861671210515974E-3</v>
      </c>
      <c r="H361" s="35" t="b">
        <v>0</v>
      </c>
      <c r="I361" s="35" t="b">
        <v>0</v>
      </c>
      <c r="J361" s="35" t="b">
        <v>0</v>
      </c>
    </row>
    <row r="362" spans="1:10" hidden="1" x14ac:dyDescent="0.2">
      <c r="A362" s="35" t="s">
        <v>875</v>
      </c>
      <c r="B362" s="35" t="str">
        <f>VLOOKUP(Table4[[#This Row],[Metabolite ID]],Table18[],2,FALSE)</f>
        <v>Triglycerides in very small VLDL</v>
      </c>
      <c r="C362" s="35" t="s">
        <v>1123</v>
      </c>
      <c r="D362" s="35">
        <v>1069</v>
      </c>
      <c r="E362" s="35">
        <v>5.5243524958149257E-2</v>
      </c>
      <c r="F362" s="35">
        <v>6.4009704265019909E-2</v>
      </c>
      <c r="G362" s="35">
        <v>0.38830435290389376</v>
      </c>
      <c r="H362" s="35" t="b">
        <v>0</v>
      </c>
      <c r="I362" s="35" t="b">
        <v>0</v>
      </c>
      <c r="J362" s="35" t="b">
        <v>0</v>
      </c>
    </row>
    <row r="363" spans="1:10" x14ac:dyDescent="0.2">
      <c r="A363" s="35" t="s">
        <v>815</v>
      </c>
      <c r="B363" s="35" t="str">
        <f>VLOOKUP(Table4[[#This Row],[Metabolite ID]],Table18[],2,FALSE)</f>
        <v>Phospholipids in medium VLDL</v>
      </c>
      <c r="C363" s="35" t="s">
        <v>1116</v>
      </c>
      <c r="D363" s="35">
        <v>1069</v>
      </c>
      <c r="E363" s="35">
        <v>0.1228479087702096</v>
      </c>
      <c r="F363" s="35">
        <v>2.1773340742929571E-2</v>
      </c>
      <c r="G363" s="36">
        <v>1.6796414122311749E-8</v>
      </c>
      <c r="H363" s="35" t="b">
        <v>0</v>
      </c>
      <c r="I363" s="35" t="b">
        <v>0</v>
      </c>
      <c r="J363" s="35" t="b">
        <v>0</v>
      </c>
    </row>
    <row r="364" spans="1:10" hidden="1" x14ac:dyDescent="0.2">
      <c r="A364" s="35" t="s">
        <v>815</v>
      </c>
      <c r="B364" s="35" t="str">
        <f>VLOOKUP(Table4[[#This Row],[Metabolite ID]],Table18[],2,FALSE)</f>
        <v>Phospholipids in medium VLDL</v>
      </c>
      <c r="C364" s="35" t="s">
        <v>1117</v>
      </c>
      <c r="D364" s="35">
        <v>1069</v>
      </c>
      <c r="E364" s="35">
        <v>0.1228479087702096</v>
      </c>
      <c r="F364" s="35">
        <v>1.6711407665959847E-2</v>
      </c>
      <c r="G364" s="35">
        <v>1.9652244049147599E-13</v>
      </c>
      <c r="H364" s="35" t="b">
        <v>0</v>
      </c>
      <c r="I364" s="35" t="b">
        <v>0</v>
      </c>
      <c r="J364" s="35" t="b">
        <v>0</v>
      </c>
    </row>
    <row r="365" spans="1:10" hidden="1" x14ac:dyDescent="0.2">
      <c r="A365" s="35" t="s">
        <v>815</v>
      </c>
      <c r="B365" s="35" t="str">
        <f>VLOOKUP(Table4[[#This Row],[Metabolite ID]],Table18[],2,FALSE)</f>
        <v>Phospholipids in medium VLDL</v>
      </c>
      <c r="C365" s="35" t="s">
        <v>1118</v>
      </c>
      <c r="D365" s="35">
        <v>1069</v>
      </c>
      <c r="E365" s="35">
        <v>0.12317620093067688</v>
      </c>
      <c r="F365" s="35">
        <v>1.6965823850599627E-2</v>
      </c>
      <c r="G365" s="35">
        <v>3.86362351045477E-13</v>
      </c>
      <c r="H365" s="35" t="b">
        <v>0</v>
      </c>
      <c r="I365" s="35" t="b">
        <v>0</v>
      </c>
      <c r="J365" s="35" t="b">
        <v>0</v>
      </c>
    </row>
    <row r="366" spans="1:10" hidden="1" x14ac:dyDescent="0.2">
      <c r="A366" s="35" t="s">
        <v>815</v>
      </c>
      <c r="B366" s="35" t="str">
        <f>VLOOKUP(Table4[[#This Row],[Metabolite ID]],Table18[],2,FALSE)</f>
        <v>Phospholipids in medium VLDL</v>
      </c>
      <c r="C366" s="35" t="s">
        <v>1119</v>
      </c>
      <c r="D366" s="35">
        <v>1069</v>
      </c>
      <c r="E366" s="35">
        <v>0.18331666666666666</v>
      </c>
      <c r="F366" s="35">
        <v>2.5561571288422048E-2</v>
      </c>
      <c r="G366" s="35">
        <v>7.4141050367972604E-13</v>
      </c>
      <c r="H366" s="35" t="b">
        <v>0</v>
      </c>
      <c r="I366" s="35" t="b">
        <v>0</v>
      </c>
      <c r="J366" s="35" t="b">
        <v>0</v>
      </c>
    </row>
    <row r="367" spans="1:10" hidden="1" x14ac:dyDescent="0.2">
      <c r="A367" s="35" t="s">
        <v>815</v>
      </c>
      <c r="B367" s="35" t="str">
        <f>VLOOKUP(Table4[[#This Row],[Metabolite ID]],Table18[],2,FALSE)</f>
        <v>Phospholipids in medium VLDL</v>
      </c>
      <c r="C367" s="35" t="s">
        <v>1120</v>
      </c>
      <c r="D367" s="35">
        <v>1069</v>
      </c>
      <c r="E367" s="35">
        <v>0.18312852814173874</v>
      </c>
      <c r="F367" s="35">
        <v>3.0826583700736571E-2</v>
      </c>
      <c r="G367" s="35">
        <v>2.8397373857374292E-9</v>
      </c>
      <c r="H367" s="35" t="b">
        <v>0</v>
      </c>
      <c r="I367" s="35" t="b">
        <v>0</v>
      </c>
      <c r="J367" s="35" t="b">
        <v>0</v>
      </c>
    </row>
    <row r="368" spans="1:10" hidden="1" x14ac:dyDescent="0.2">
      <c r="A368" s="35" t="s">
        <v>815</v>
      </c>
      <c r="B368" s="35" t="str">
        <f>VLOOKUP(Table4[[#This Row],[Metabolite ID]],Table18[],2,FALSE)</f>
        <v>Phospholipids in medium VLDL</v>
      </c>
      <c r="C368" s="35" t="s">
        <v>1121</v>
      </c>
      <c r="D368" s="35">
        <v>1069</v>
      </c>
      <c r="E368" s="35">
        <v>0.22679477277460158</v>
      </c>
      <c r="F368" s="35">
        <v>0.12224437436866727</v>
      </c>
      <c r="G368" s="35">
        <v>6.3834875608471994E-2</v>
      </c>
      <c r="H368" s="35" t="b">
        <v>0</v>
      </c>
      <c r="I368" s="35" t="b">
        <v>0</v>
      </c>
      <c r="J368" s="35" t="b">
        <v>0</v>
      </c>
    </row>
    <row r="369" spans="1:10" hidden="1" x14ac:dyDescent="0.2">
      <c r="A369" s="35" t="s">
        <v>815</v>
      </c>
      <c r="B369" s="35" t="str">
        <f>VLOOKUP(Table4[[#This Row],[Metabolite ID]],Table18[],2,FALSE)</f>
        <v>Phospholipids in medium VLDL</v>
      </c>
      <c r="C369" s="35" t="s">
        <v>1122</v>
      </c>
      <c r="D369" s="35">
        <v>1069</v>
      </c>
      <c r="E369" s="35">
        <v>0.22679477277460158</v>
      </c>
      <c r="F369" s="35">
        <v>6.5091069750944947E-2</v>
      </c>
      <c r="G369" s="35">
        <v>5.1349699746675546E-4</v>
      </c>
      <c r="H369" s="35" t="b">
        <v>0</v>
      </c>
      <c r="I369" s="35" t="b">
        <v>0</v>
      </c>
      <c r="J369" s="35" t="b">
        <v>0</v>
      </c>
    </row>
    <row r="370" spans="1:10" hidden="1" x14ac:dyDescent="0.2">
      <c r="A370" s="35" t="s">
        <v>815</v>
      </c>
      <c r="B370" s="35" t="str">
        <f>VLOOKUP(Table4[[#This Row],[Metabolite ID]],Table18[],2,FALSE)</f>
        <v>Phospholipids in medium VLDL</v>
      </c>
      <c r="C370" s="35" t="s">
        <v>1123</v>
      </c>
      <c r="D370" s="35">
        <v>1069</v>
      </c>
      <c r="E370" s="35">
        <v>5.5938296248565583E-2</v>
      </c>
      <c r="F370" s="35">
        <v>6.3851432018042567E-2</v>
      </c>
      <c r="G370" s="35">
        <v>0.38118939635943561</v>
      </c>
      <c r="H370" s="35" t="b">
        <v>0</v>
      </c>
      <c r="I370" s="35" t="b">
        <v>0</v>
      </c>
      <c r="J370" s="35" t="b">
        <v>0</v>
      </c>
    </row>
    <row r="371" spans="1:10" x14ac:dyDescent="0.2">
      <c r="A371" s="35" t="s">
        <v>867</v>
      </c>
      <c r="B371" s="35" t="str">
        <f>VLOOKUP(Table4[[#This Row],[Metabolite ID]],Table18[],2,FALSE)</f>
        <v>Phospholipids in very large VLDL</v>
      </c>
      <c r="C371" s="35" t="s">
        <v>1116</v>
      </c>
      <c r="D371" s="35">
        <v>1069</v>
      </c>
      <c r="E371" s="35">
        <v>0.1175512646781762</v>
      </c>
      <c r="F371" s="35">
        <v>2.0849922486043952E-2</v>
      </c>
      <c r="G371" s="36">
        <v>1.7206517186075412E-8</v>
      </c>
      <c r="H371" s="35" t="b">
        <v>0</v>
      </c>
      <c r="I371" s="35" t="b">
        <v>0</v>
      </c>
      <c r="J371" s="35" t="b">
        <v>0</v>
      </c>
    </row>
    <row r="372" spans="1:10" hidden="1" x14ac:dyDescent="0.2">
      <c r="A372" s="35" t="s">
        <v>867</v>
      </c>
      <c r="B372" s="35" t="str">
        <f>VLOOKUP(Table4[[#This Row],[Metabolite ID]],Table18[],2,FALSE)</f>
        <v>Phospholipids in very large VLDL</v>
      </c>
      <c r="C372" s="35" t="s">
        <v>1117</v>
      </c>
      <c r="D372" s="35">
        <v>1069</v>
      </c>
      <c r="E372" s="35">
        <v>0.1175512646781762</v>
      </c>
      <c r="F372" s="35">
        <v>1.6731959360814595E-2</v>
      </c>
      <c r="G372" s="35">
        <v>2.1322029221173291E-12</v>
      </c>
      <c r="H372" s="35" t="b">
        <v>0</v>
      </c>
      <c r="I372" s="35" t="b">
        <v>0</v>
      </c>
      <c r="J372" s="35" t="b">
        <v>0</v>
      </c>
    </row>
    <row r="373" spans="1:10" hidden="1" x14ac:dyDescent="0.2">
      <c r="A373" s="35" t="s">
        <v>867</v>
      </c>
      <c r="B373" s="35" t="str">
        <f>VLOOKUP(Table4[[#This Row],[Metabolite ID]],Table18[],2,FALSE)</f>
        <v>Phospholipids in very large VLDL</v>
      </c>
      <c r="C373" s="35" t="s">
        <v>1118</v>
      </c>
      <c r="D373" s="35">
        <v>1069</v>
      </c>
      <c r="E373" s="35">
        <v>0.1178602981824604</v>
      </c>
      <c r="F373" s="35">
        <v>1.6966177017384725E-2</v>
      </c>
      <c r="G373" s="35">
        <v>3.7371795225056693E-12</v>
      </c>
      <c r="H373" s="35" t="b">
        <v>0</v>
      </c>
      <c r="I373" s="35" t="b">
        <v>0</v>
      </c>
      <c r="J373" s="35" t="b">
        <v>0</v>
      </c>
    </row>
    <row r="374" spans="1:10" hidden="1" x14ac:dyDescent="0.2">
      <c r="A374" s="35" t="s">
        <v>867</v>
      </c>
      <c r="B374" s="35" t="str">
        <f>VLOOKUP(Table4[[#This Row],[Metabolite ID]],Table18[],2,FALSE)</f>
        <v>Phospholipids in very large VLDL</v>
      </c>
      <c r="C374" s="35" t="s">
        <v>1119</v>
      </c>
      <c r="D374" s="35">
        <v>1069</v>
      </c>
      <c r="E374" s="35">
        <v>0.14509254658385093</v>
      </c>
      <c r="F374" s="35">
        <v>2.6445868838771633E-2</v>
      </c>
      <c r="G374" s="35">
        <v>4.102134495456974E-8</v>
      </c>
      <c r="H374" s="35" t="b">
        <v>0</v>
      </c>
      <c r="I374" s="35" t="b">
        <v>0</v>
      </c>
      <c r="J374" s="35" t="b">
        <v>0</v>
      </c>
    </row>
    <row r="375" spans="1:10" hidden="1" x14ac:dyDescent="0.2">
      <c r="A375" s="35" t="s">
        <v>867</v>
      </c>
      <c r="B375" s="35" t="str">
        <f>VLOOKUP(Table4[[#This Row],[Metabolite ID]],Table18[],2,FALSE)</f>
        <v>Phospholipids in very large VLDL</v>
      </c>
      <c r="C375" s="35" t="s">
        <v>1120</v>
      </c>
      <c r="D375" s="35">
        <v>1069</v>
      </c>
      <c r="E375" s="35">
        <v>0.13927665727499947</v>
      </c>
      <c r="F375" s="35">
        <v>2.7986256928939017E-2</v>
      </c>
      <c r="G375" s="35">
        <v>6.4707854774237866E-7</v>
      </c>
      <c r="H375" s="35" t="b">
        <v>0</v>
      </c>
      <c r="I375" s="35" t="b">
        <v>0</v>
      </c>
      <c r="J375" s="35" t="b">
        <v>0</v>
      </c>
    </row>
    <row r="376" spans="1:10" hidden="1" x14ac:dyDescent="0.2">
      <c r="A376" s="35" t="s">
        <v>867</v>
      </c>
      <c r="B376" s="35" t="str">
        <f>VLOOKUP(Table4[[#This Row],[Metabolite ID]],Table18[],2,FALSE)</f>
        <v>Phospholipids in very large VLDL</v>
      </c>
      <c r="C376" s="35" t="s">
        <v>1121</v>
      </c>
      <c r="D376" s="35">
        <v>1069</v>
      </c>
      <c r="E376" s="35">
        <v>0.2147972434175589</v>
      </c>
      <c r="F376" s="35">
        <v>0.11735631009938638</v>
      </c>
      <c r="G376" s="35">
        <v>6.7483674723572945E-2</v>
      </c>
      <c r="H376" s="35" t="b">
        <v>0</v>
      </c>
      <c r="I376" s="35" t="b">
        <v>0</v>
      </c>
      <c r="J376" s="35" t="b">
        <v>0</v>
      </c>
    </row>
    <row r="377" spans="1:10" hidden="1" x14ac:dyDescent="0.2">
      <c r="A377" s="35" t="s">
        <v>867</v>
      </c>
      <c r="B377" s="35" t="str">
        <f>VLOOKUP(Table4[[#This Row],[Metabolite ID]],Table18[],2,FALSE)</f>
        <v>Phospholipids in very large VLDL</v>
      </c>
      <c r="C377" s="35" t="s">
        <v>1122</v>
      </c>
      <c r="D377" s="35">
        <v>1069</v>
      </c>
      <c r="E377" s="35">
        <v>0.2147972434175589</v>
      </c>
      <c r="F377" s="35">
        <v>6.9950706957251668E-2</v>
      </c>
      <c r="G377" s="35">
        <v>2.1895996770537407E-3</v>
      </c>
      <c r="H377" s="35" t="b">
        <v>0</v>
      </c>
      <c r="I377" s="35" t="b">
        <v>0</v>
      </c>
      <c r="J377" s="35" t="b">
        <v>0</v>
      </c>
    </row>
    <row r="378" spans="1:10" hidden="1" x14ac:dyDescent="0.2">
      <c r="A378" s="35" t="s">
        <v>867</v>
      </c>
      <c r="B378" s="35" t="str">
        <f>VLOOKUP(Table4[[#This Row],[Metabolite ID]],Table18[],2,FALSE)</f>
        <v>Phospholipids in very large VLDL</v>
      </c>
      <c r="C378" s="35" t="s">
        <v>1123</v>
      </c>
      <c r="D378" s="35">
        <v>1069</v>
      </c>
      <c r="E378" s="35">
        <v>4.25379872817543E-2</v>
      </c>
      <c r="F378" s="35">
        <v>6.1129975119529611E-2</v>
      </c>
      <c r="G378" s="35">
        <v>0.48666719629491195</v>
      </c>
      <c r="H378" s="35" t="b">
        <v>0</v>
      </c>
      <c r="I378" s="35" t="b">
        <v>0</v>
      </c>
      <c r="J378" s="35" t="b">
        <v>0</v>
      </c>
    </row>
    <row r="379" spans="1:10" x14ac:dyDescent="0.2">
      <c r="A379" s="35" t="s">
        <v>789</v>
      </c>
      <c r="B379" s="35" t="str">
        <f>VLOOKUP(Table4[[#This Row],[Metabolite ID]],Table18[],2,FALSE)</f>
        <v>Cholesteryl esters in large VLDL</v>
      </c>
      <c r="C379" s="35" t="s">
        <v>1116</v>
      </c>
      <c r="D379" s="35">
        <v>1069</v>
      </c>
      <c r="E379" s="35">
        <v>0.11808930976381173</v>
      </c>
      <c r="F379" s="35">
        <v>2.0955346558878186E-2</v>
      </c>
      <c r="G379" s="36">
        <v>1.747710158613287E-8</v>
      </c>
      <c r="H379" s="35" t="b">
        <v>0</v>
      </c>
      <c r="I379" s="35" t="b">
        <v>0</v>
      </c>
      <c r="J379" s="35" t="b">
        <v>0</v>
      </c>
    </row>
    <row r="380" spans="1:10" hidden="1" x14ac:dyDescent="0.2">
      <c r="A380" s="35" t="s">
        <v>789</v>
      </c>
      <c r="B380" s="35" t="str">
        <f>VLOOKUP(Table4[[#This Row],[Metabolite ID]],Table18[],2,FALSE)</f>
        <v>Cholesteryl esters in large VLDL</v>
      </c>
      <c r="C380" s="35" t="s">
        <v>1117</v>
      </c>
      <c r="D380" s="35">
        <v>1069</v>
      </c>
      <c r="E380" s="35">
        <v>0.11808930976381173</v>
      </c>
      <c r="F380" s="35">
        <v>1.6726630917198004E-2</v>
      </c>
      <c r="G380" s="35">
        <v>1.6655308015658835E-12</v>
      </c>
      <c r="H380" s="35" t="b">
        <v>0</v>
      </c>
      <c r="I380" s="35" t="b">
        <v>0</v>
      </c>
      <c r="J380" s="35" t="b">
        <v>0</v>
      </c>
    </row>
    <row r="381" spans="1:10" hidden="1" x14ac:dyDescent="0.2">
      <c r="A381" s="35" t="s">
        <v>789</v>
      </c>
      <c r="B381" s="35" t="str">
        <f>VLOOKUP(Table4[[#This Row],[Metabolite ID]],Table18[],2,FALSE)</f>
        <v>Cholesteryl esters in large VLDL</v>
      </c>
      <c r="C381" s="35" t="s">
        <v>1118</v>
      </c>
      <c r="D381" s="35">
        <v>1069</v>
      </c>
      <c r="E381" s="35">
        <v>0.11839944622951312</v>
      </c>
      <c r="F381" s="35">
        <v>1.6963439326527992E-2</v>
      </c>
      <c r="G381" s="35">
        <v>2.9584471090826937E-12</v>
      </c>
      <c r="H381" s="35" t="b">
        <v>0</v>
      </c>
      <c r="I381" s="35" t="b">
        <v>0</v>
      </c>
      <c r="J381" s="35" t="b">
        <v>0</v>
      </c>
    </row>
    <row r="382" spans="1:10" hidden="1" x14ac:dyDescent="0.2">
      <c r="A382" s="35" t="s">
        <v>789</v>
      </c>
      <c r="B382" s="35" t="str">
        <f>VLOOKUP(Table4[[#This Row],[Metabolite ID]],Table18[],2,FALSE)</f>
        <v>Cholesteryl esters in large VLDL</v>
      </c>
      <c r="C382" s="35" t="s">
        <v>1119</v>
      </c>
      <c r="D382" s="35">
        <v>1069</v>
      </c>
      <c r="E382" s="35">
        <v>0.14945586206896549</v>
      </c>
      <c r="F382" s="35">
        <v>2.5069400273915986E-2</v>
      </c>
      <c r="G382" s="35">
        <v>2.4965039306209804E-9</v>
      </c>
      <c r="H382" s="35" t="b">
        <v>0</v>
      </c>
      <c r="I382" s="35" t="b">
        <v>0</v>
      </c>
      <c r="J382" s="35" t="b">
        <v>0</v>
      </c>
    </row>
    <row r="383" spans="1:10" hidden="1" x14ac:dyDescent="0.2">
      <c r="A383" s="35" t="s">
        <v>789</v>
      </c>
      <c r="B383" s="35" t="str">
        <f>VLOOKUP(Table4[[#This Row],[Metabolite ID]],Table18[],2,FALSE)</f>
        <v>Cholesteryl esters in large VLDL</v>
      </c>
      <c r="C383" s="35" t="s">
        <v>1120</v>
      </c>
      <c r="D383" s="35">
        <v>1069</v>
      </c>
      <c r="E383" s="35">
        <v>0.15939128783043929</v>
      </c>
      <c r="F383" s="35">
        <v>2.9736365581893322E-2</v>
      </c>
      <c r="G383" s="35">
        <v>8.315430600741481E-8</v>
      </c>
      <c r="H383" s="35" t="b">
        <v>0</v>
      </c>
      <c r="I383" s="35" t="b">
        <v>0</v>
      </c>
      <c r="J383" s="35" t="b">
        <v>0</v>
      </c>
    </row>
    <row r="384" spans="1:10" hidden="1" x14ac:dyDescent="0.2">
      <c r="A384" s="35" t="s">
        <v>789</v>
      </c>
      <c r="B384" s="35" t="str">
        <f>VLOOKUP(Table4[[#This Row],[Metabolite ID]],Table18[],2,FALSE)</f>
        <v>Cholesteryl esters in large VLDL</v>
      </c>
      <c r="C384" s="35" t="s">
        <v>1121</v>
      </c>
      <c r="D384" s="35">
        <v>1069</v>
      </c>
      <c r="E384" s="35">
        <v>0.14241574968182746</v>
      </c>
      <c r="F384" s="35">
        <v>0.12100168253295575</v>
      </c>
      <c r="G384" s="35">
        <v>0.23946840141637149</v>
      </c>
      <c r="H384" s="35" t="b">
        <v>0</v>
      </c>
      <c r="I384" s="35" t="b">
        <v>0</v>
      </c>
      <c r="J384" s="35" t="b">
        <v>0</v>
      </c>
    </row>
    <row r="385" spans="1:10" hidden="1" x14ac:dyDescent="0.2">
      <c r="A385" s="35" t="s">
        <v>789</v>
      </c>
      <c r="B385" s="35" t="str">
        <f>VLOOKUP(Table4[[#This Row],[Metabolite ID]],Table18[],2,FALSE)</f>
        <v>Cholesteryl esters in large VLDL</v>
      </c>
      <c r="C385" s="35" t="s">
        <v>1122</v>
      </c>
      <c r="D385" s="35">
        <v>1069</v>
      </c>
      <c r="E385" s="35">
        <v>0.19361068065184739</v>
      </c>
      <c r="F385" s="35">
        <v>7.3324818250249155E-2</v>
      </c>
      <c r="G385" s="35">
        <v>8.4003160222485915E-3</v>
      </c>
      <c r="H385" s="35" t="b">
        <v>0</v>
      </c>
      <c r="I385" s="35" t="b">
        <v>0</v>
      </c>
      <c r="J385" s="35" t="b">
        <v>0</v>
      </c>
    </row>
    <row r="386" spans="1:10" hidden="1" x14ac:dyDescent="0.2">
      <c r="A386" s="35" t="s">
        <v>789</v>
      </c>
      <c r="B386" s="35" t="str">
        <f>VLOOKUP(Table4[[#This Row],[Metabolite ID]],Table18[],2,FALSE)</f>
        <v>Cholesteryl esters in large VLDL</v>
      </c>
      <c r="C386" s="35" t="s">
        <v>1123</v>
      </c>
      <c r="D386" s="35">
        <v>1069</v>
      </c>
      <c r="E386" s="35">
        <v>6.8613890506243697E-2</v>
      </c>
      <c r="F386" s="35">
        <v>6.1466089172863912E-2</v>
      </c>
      <c r="G386" s="35">
        <v>0.2645499679126273</v>
      </c>
      <c r="H386" s="35" t="b">
        <v>0</v>
      </c>
      <c r="I386" s="35" t="b">
        <v>0</v>
      </c>
      <c r="J386" s="35" t="b">
        <v>0</v>
      </c>
    </row>
    <row r="387" spans="1:10" x14ac:dyDescent="0.2">
      <c r="A387" s="35" t="s">
        <v>822</v>
      </c>
      <c r="B387" s="35" t="str">
        <f>VLOOKUP(Table4[[#This Row],[Metabolite ID]],Table18[],2,FALSE)</f>
        <v>Total triglycerides</v>
      </c>
      <c r="C387" s="35" t="s">
        <v>1116</v>
      </c>
      <c r="D387" s="35">
        <v>1069</v>
      </c>
      <c r="E387" s="35">
        <v>0.12325222274107331</v>
      </c>
      <c r="F387" s="35">
        <v>2.1907502794338708E-2</v>
      </c>
      <c r="G387" s="36">
        <v>1.844064939635216E-8</v>
      </c>
      <c r="H387" s="35" t="b">
        <v>0</v>
      </c>
      <c r="I387" s="35" t="b">
        <v>0</v>
      </c>
      <c r="J387" s="35" t="b">
        <v>0</v>
      </c>
    </row>
    <row r="388" spans="1:10" hidden="1" x14ac:dyDescent="0.2">
      <c r="A388" s="35" t="s">
        <v>822</v>
      </c>
      <c r="B388" s="35" t="str">
        <f>VLOOKUP(Table4[[#This Row],[Metabolite ID]],Table18[],2,FALSE)</f>
        <v>Total triglycerides</v>
      </c>
      <c r="C388" s="35" t="s">
        <v>1117</v>
      </c>
      <c r="D388" s="35">
        <v>1069</v>
      </c>
      <c r="E388" s="35">
        <v>0.12325222274107331</v>
      </c>
      <c r="F388" s="35">
        <v>1.6712781617265939E-2</v>
      </c>
      <c r="G388" s="35">
        <v>1.6468061167131824E-13</v>
      </c>
      <c r="H388" s="35" t="b">
        <v>0</v>
      </c>
      <c r="I388" s="35" t="b">
        <v>0</v>
      </c>
      <c r="J388" s="35" t="b">
        <v>0</v>
      </c>
    </row>
    <row r="389" spans="1:10" hidden="1" x14ac:dyDescent="0.2">
      <c r="A389" s="35" t="s">
        <v>822</v>
      </c>
      <c r="B389" s="35" t="str">
        <f>VLOOKUP(Table4[[#This Row],[Metabolite ID]],Table18[],2,FALSE)</f>
        <v>Total triglycerides</v>
      </c>
      <c r="C389" s="35" t="s">
        <v>1118</v>
      </c>
      <c r="D389" s="35">
        <v>1069</v>
      </c>
      <c r="E389" s="35">
        <v>0.1235830568291412</v>
      </c>
      <c r="F389" s="35">
        <v>1.6970101713421372E-2</v>
      </c>
      <c r="G389" s="35">
        <v>3.279347165915514E-13</v>
      </c>
      <c r="H389" s="35" t="b">
        <v>0</v>
      </c>
      <c r="I389" s="35" t="b">
        <v>0</v>
      </c>
      <c r="J389" s="35" t="b">
        <v>0</v>
      </c>
    </row>
    <row r="390" spans="1:10" hidden="1" x14ac:dyDescent="0.2">
      <c r="A390" s="35" t="s">
        <v>822</v>
      </c>
      <c r="B390" s="35" t="str">
        <f>VLOOKUP(Table4[[#This Row],[Metabolite ID]],Table18[],2,FALSE)</f>
        <v>Total triglycerides</v>
      </c>
      <c r="C390" s="35" t="s">
        <v>1119</v>
      </c>
      <c r="D390" s="35">
        <v>1069</v>
      </c>
      <c r="E390" s="35">
        <v>0.18185824345146379</v>
      </c>
      <c r="F390" s="35">
        <v>2.6632595311844611E-2</v>
      </c>
      <c r="G390" s="35">
        <v>8.5861732295165788E-12</v>
      </c>
      <c r="H390" s="35" t="b">
        <v>0</v>
      </c>
      <c r="I390" s="35" t="b">
        <v>0</v>
      </c>
      <c r="J390" s="35" t="b">
        <v>0</v>
      </c>
    </row>
    <row r="391" spans="1:10" hidden="1" x14ac:dyDescent="0.2">
      <c r="A391" s="35" t="s">
        <v>822</v>
      </c>
      <c r="B391" s="35" t="str">
        <f>VLOOKUP(Table4[[#This Row],[Metabolite ID]],Table18[],2,FALSE)</f>
        <v>Total triglycerides</v>
      </c>
      <c r="C391" s="35" t="s">
        <v>1120</v>
      </c>
      <c r="D391" s="35">
        <v>1069</v>
      </c>
      <c r="E391" s="35">
        <v>0.17777936280771867</v>
      </c>
      <c r="F391" s="35">
        <v>3.1472068816770303E-2</v>
      </c>
      <c r="G391" s="35">
        <v>1.6157347250324023E-8</v>
      </c>
      <c r="H391" s="35" t="b">
        <v>0</v>
      </c>
      <c r="I391" s="35" t="b">
        <v>0</v>
      </c>
      <c r="J391" s="35" t="b">
        <v>0</v>
      </c>
    </row>
    <row r="392" spans="1:10" hidden="1" x14ac:dyDescent="0.2">
      <c r="A392" s="35" t="s">
        <v>822</v>
      </c>
      <c r="B392" s="35" t="str">
        <f>VLOOKUP(Table4[[#This Row],[Metabolite ID]],Table18[],2,FALSE)</f>
        <v>Total triglycerides</v>
      </c>
      <c r="C392" s="35" t="s">
        <v>1121</v>
      </c>
      <c r="D392" s="35">
        <v>1069</v>
      </c>
      <c r="E392" s="35">
        <v>0.25581587306221998</v>
      </c>
      <c r="F392" s="35">
        <v>0.11366230341300705</v>
      </c>
      <c r="G392" s="35">
        <v>2.4609488913577029E-2</v>
      </c>
      <c r="H392" s="35" t="b">
        <v>0</v>
      </c>
      <c r="I392" s="35" t="b">
        <v>0</v>
      </c>
      <c r="J392" s="35" t="b">
        <v>0</v>
      </c>
    </row>
    <row r="393" spans="1:10" hidden="1" x14ac:dyDescent="0.2">
      <c r="A393" s="35" t="s">
        <v>822</v>
      </c>
      <c r="B393" s="35" t="str">
        <f>VLOOKUP(Table4[[#This Row],[Metabolite ID]],Table18[],2,FALSE)</f>
        <v>Total triglycerides</v>
      </c>
      <c r="C393" s="35" t="s">
        <v>1122</v>
      </c>
      <c r="D393" s="35">
        <v>1069</v>
      </c>
      <c r="E393" s="35">
        <v>0.2264118327502036</v>
      </c>
      <c r="F393" s="35">
        <v>6.9987848945055373E-2</v>
      </c>
      <c r="G393" s="35">
        <v>1.2536748854686723E-3</v>
      </c>
      <c r="H393" s="35" t="b">
        <v>0</v>
      </c>
      <c r="I393" s="35" t="b">
        <v>0</v>
      </c>
      <c r="J393" s="35" t="b">
        <v>0</v>
      </c>
    </row>
    <row r="394" spans="1:10" hidden="1" x14ac:dyDescent="0.2">
      <c r="A394" s="35" t="s">
        <v>822</v>
      </c>
      <c r="B394" s="35" t="str">
        <f>VLOOKUP(Table4[[#This Row],[Metabolite ID]],Table18[],2,FALSE)</f>
        <v>Total triglycerides</v>
      </c>
      <c r="C394" s="35" t="s">
        <v>1123</v>
      </c>
      <c r="D394" s="35">
        <v>1069</v>
      </c>
      <c r="E394" s="35">
        <v>4.6634753703265461E-2</v>
      </c>
      <c r="F394" s="35">
        <v>6.4233607198615914E-2</v>
      </c>
      <c r="G394" s="35">
        <v>0.46798696692633135</v>
      </c>
      <c r="H394" s="35" t="b">
        <v>0</v>
      </c>
      <c r="I394" s="35" t="b">
        <v>0</v>
      </c>
      <c r="J394" s="35" t="b">
        <v>0</v>
      </c>
    </row>
    <row r="395" spans="1:10" x14ac:dyDescent="0.2">
      <c r="A395" s="35" t="s">
        <v>882</v>
      </c>
      <c r="B395" s="35" t="str">
        <f>VLOOKUP(Table4[[#This Row],[Metabolite ID]],Table18[],2,FALSE)</f>
        <v>Triglycerides in chylomicrons and extremely large VLDL</v>
      </c>
      <c r="C395" s="35" t="s">
        <v>1116</v>
      </c>
      <c r="D395" s="35">
        <v>1069</v>
      </c>
      <c r="E395" s="35">
        <v>0.11563548989787154</v>
      </c>
      <c r="F395" s="35">
        <v>2.0651125430870252E-2</v>
      </c>
      <c r="G395" s="36">
        <v>2.1500017441025832E-8</v>
      </c>
      <c r="H395" s="35" t="b">
        <v>0</v>
      </c>
      <c r="I395" s="35" t="b">
        <v>0</v>
      </c>
      <c r="J395" s="35" t="b">
        <v>0</v>
      </c>
    </row>
    <row r="396" spans="1:10" hidden="1" x14ac:dyDescent="0.2">
      <c r="A396" s="35" t="s">
        <v>882</v>
      </c>
      <c r="B396" s="35" t="str">
        <f>VLOOKUP(Table4[[#This Row],[Metabolite ID]],Table18[],2,FALSE)</f>
        <v>Triglycerides in chylomicrons and extremely large VLDL</v>
      </c>
      <c r="C396" s="35" t="s">
        <v>1117</v>
      </c>
      <c r="D396" s="35">
        <v>1069</v>
      </c>
      <c r="E396" s="35">
        <v>0.11563548989787154</v>
      </c>
      <c r="F396" s="35">
        <v>1.674243516307488E-2</v>
      </c>
      <c r="G396" s="35">
        <v>4.9595033600203633E-12</v>
      </c>
      <c r="H396" s="35" t="b">
        <v>0</v>
      </c>
      <c r="I396" s="35" t="b">
        <v>0</v>
      </c>
      <c r="J396" s="35" t="b">
        <v>0</v>
      </c>
    </row>
    <row r="397" spans="1:10" hidden="1" x14ac:dyDescent="0.2">
      <c r="A397" s="35" t="s">
        <v>882</v>
      </c>
      <c r="B397" s="35" t="str">
        <f>VLOOKUP(Table4[[#This Row],[Metabolite ID]],Table18[],2,FALSE)</f>
        <v>Triglycerides in chylomicrons and extremely large VLDL</v>
      </c>
      <c r="C397" s="35" t="s">
        <v>1118</v>
      </c>
      <c r="D397" s="35">
        <v>1069</v>
      </c>
      <c r="E397" s="35">
        <v>0.11593822487820715</v>
      </c>
      <c r="F397" s="35">
        <v>1.6972116087113968E-2</v>
      </c>
      <c r="G397" s="35">
        <v>8.4265872297046644E-12</v>
      </c>
      <c r="H397" s="35" t="b">
        <v>0</v>
      </c>
      <c r="I397" s="35" t="b">
        <v>0</v>
      </c>
      <c r="J397" s="35" t="b">
        <v>0</v>
      </c>
    </row>
    <row r="398" spans="1:10" hidden="1" x14ac:dyDescent="0.2">
      <c r="A398" s="35" t="s">
        <v>882</v>
      </c>
      <c r="B398" s="35" t="str">
        <f>VLOOKUP(Table4[[#This Row],[Metabolite ID]],Table18[],2,FALSE)</f>
        <v>Triglycerides in chylomicrons and extremely large VLDL</v>
      </c>
      <c r="C398" s="35" t="s">
        <v>1119</v>
      </c>
      <c r="D398" s="35">
        <v>1069</v>
      </c>
      <c r="E398" s="35">
        <v>0.15091944444444444</v>
      </c>
      <c r="F398" s="35">
        <v>2.5942875861728065E-2</v>
      </c>
      <c r="G398" s="35">
        <v>5.9778837158676419E-9</v>
      </c>
      <c r="H398" s="35" t="b">
        <v>0</v>
      </c>
      <c r="I398" s="35" t="b">
        <v>0</v>
      </c>
      <c r="J398" s="35" t="b">
        <v>0</v>
      </c>
    </row>
    <row r="399" spans="1:10" hidden="1" x14ac:dyDescent="0.2">
      <c r="A399" s="35" t="s">
        <v>882</v>
      </c>
      <c r="B399" s="35" t="str">
        <f>VLOOKUP(Table4[[#This Row],[Metabolite ID]],Table18[],2,FALSE)</f>
        <v>Triglycerides in chylomicrons and extremely large VLDL</v>
      </c>
      <c r="C399" s="35" t="s">
        <v>1120</v>
      </c>
      <c r="D399" s="35">
        <v>1069</v>
      </c>
      <c r="E399" s="35">
        <v>0.14252580151704827</v>
      </c>
      <c r="F399" s="35">
        <v>2.9456732279658608E-2</v>
      </c>
      <c r="G399" s="35">
        <v>1.3083604819397027E-6</v>
      </c>
      <c r="H399" s="35" t="b">
        <v>0</v>
      </c>
      <c r="I399" s="35" t="b">
        <v>0</v>
      </c>
      <c r="J399" s="35" t="b">
        <v>0</v>
      </c>
    </row>
    <row r="400" spans="1:10" hidden="1" x14ac:dyDescent="0.2">
      <c r="A400" s="35" t="s">
        <v>882</v>
      </c>
      <c r="B400" s="35" t="str">
        <f>VLOOKUP(Table4[[#This Row],[Metabolite ID]],Table18[],2,FALSE)</f>
        <v>Triglycerides in chylomicrons and extremely large VLDL</v>
      </c>
      <c r="C400" s="35" t="s">
        <v>1121</v>
      </c>
      <c r="D400" s="35">
        <v>1069</v>
      </c>
      <c r="E400" s="35">
        <v>0.23914828314203795</v>
      </c>
      <c r="F400" s="35">
        <v>0.11631976756486938</v>
      </c>
      <c r="G400" s="35">
        <v>4.0029424398965591E-2</v>
      </c>
      <c r="H400" s="35" t="b">
        <v>0</v>
      </c>
      <c r="I400" s="35" t="b">
        <v>0</v>
      </c>
      <c r="J400" s="35" t="b">
        <v>0</v>
      </c>
    </row>
    <row r="401" spans="1:10" hidden="1" x14ac:dyDescent="0.2">
      <c r="A401" s="35" t="s">
        <v>882</v>
      </c>
      <c r="B401" s="35" t="str">
        <f>VLOOKUP(Table4[[#This Row],[Metabolite ID]],Table18[],2,FALSE)</f>
        <v>Triglycerides in chylomicrons and extremely large VLDL</v>
      </c>
      <c r="C401" s="35" t="s">
        <v>1122</v>
      </c>
      <c r="D401" s="35">
        <v>1069</v>
      </c>
      <c r="E401" s="35">
        <v>0.2128132754660399</v>
      </c>
      <c r="F401" s="35">
        <v>7.0437590314223544E-2</v>
      </c>
      <c r="G401" s="35">
        <v>2.5768221583366562E-3</v>
      </c>
      <c r="H401" s="35" t="b">
        <v>0</v>
      </c>
      <c r="I401" s="35" t="b">
        <v>0</v>
      </c>
      <c r="J401" s="35" t="b">
        <v>0</v>
      </c>
    </row>
    <row r="402" spans="1:10" hidden="1" x14ac:dyDescent="0.2">
      <c r="A402" s="35" t="s">
        <v>882</v>
      </c>
      <c r="B402" s="35" t="str">
        <f>VLOOKUP(Table4[[#This Row],[Metabolite ID]],Table18[],2,FALSE)</f>
        <v>Triglycerides in chylomicrons and extremely large VLDL</v>
      </c>
      <c r="C402" s="35" t="s">
        <v>1123</v>
      </c>
      <c r="D402" s="35">
        <v>1069</v>
      </c>
      <c r="E402" s="35">
        <v>4.6893518641652754E-2</v>
      </c>
      <c r="F402" s="35">
        <v>6.0553619777395658E-2</v>
      </c>
      <c r="G402" s="35">
        <v>0.43885807945639888</v>
      </c>
      <c r="H402" s="35" t="b">
        <v>0</v>
      </c>
      <c r="I402" s="35" t="b">
        <v>0</v>
      </c>
      <c r="J402" s="35" t="b">
        <v>0</v>
      </c>
    </row>
    <row r="403" spans="1:10" x14ac:dyDescent="0.2">
      <c r="A403" s="35" t="s">
        <v>842</v>
      </c>
      <c r="B403" s="35" t="str">
        <f>VLOOKUP(Table4[[#This Row],[Metabolite ID]],Table18[],2,FALSE)</f>
        <v>Total lipids in small VLDL</v>
      </c>
      <c r="C403" s="35" t="s">
        <v>1116</v>
      </c>
      <c r="D403" s="35">
        <v>1069</v>
      </c>
      <c r="E403" s="35">
        <v>0.1211450835658095</v>
      </c>
      <c r="F403" s="35">
        <v>2.1682311732104768E-2</v>
      </c>
      <c r="G403" s="36">
        <v>2.3065754072470594E-8</v>
      </c>
      <c r="H403" s="35" t="b">
        <v>0</v>
      </c>
      <c r="I403" s="35" t="b">
        <v>0</v>
      </c>
      <c r="J403" s="35" t="b">
        <v>0</v>
      </c>
    </row>
    <row r="404" spans="1:10" hidden="1" x14ac:dyDescent="0.2">
      <c r="A404" s="35" t="s">
        <v>842</v>
      </c>
      <c r="B404" s="35" t="str">
        <f>VLOOKUP(Table4[[#This Row],[Metabolite ID]],Table18[],2,FALSE)</f>
        <v>Total lipids in small VLDL</v>
      </c>
      <c r="C404" s="35" t="s">
        <v>1117</v>
      </c>
      <c r="D404" s="35">
        <v>1069</v>
      </c>
      <c r="E404" s="35">
        <v>0.1211450835658095</v>
      </c>
      <c r="F404" s="35">
        <v>1.6693548230448267E-2</v>
      </c>
      <c r="G404" s="35">
        <v>3.9576899456650099E-13</v>
      </c>
      <c r="H404" s="35" t="b">
        <v>0</v>
      </c>
      <c r="I404" s="35" t="b">
        <v>0</v>
      </c>
      <c r="J404" s="35" t="b">
        <v>0</v>
      </c>
    </row>
    <row r="405" spans="1:10" hidden="1" x14ac:dyDescent="0.2">
      <c r="A405" s="35" t="s">
        <v>842</v>
      </c>
      <c r="B405" s="35" t="str">
        <f>VLOOKUP(Table4[[#This Row],[Metabolite ID]],Table18[],2,FALSE)</f>
        <v>Total lipids in small VLDL</v>
      </c>
      <c r="C405" s="35" t="s">
        <v>1118</v>
      </c>
      <c r="D405" s="35">
        <v>1069</v>
      </c>
      <c r="E405" s="35">
        <v>0.12146547862006538</v>
      </c>
      <c r="F405" s="35">
        <v>1.6945611128311482E-2</v>
      </c>
      <c r="G405" s="35">
        <v>7.6123014501043641E-13</v>
      </c>
      <c r="H405" s="35" t="b">
        <v>0</v>
      </c>
      <c r="I405" s="35" t="b">
        <v>0</v>
      </c>
      <c r="J405" s="35" t="b">
        <v>0</v>
      </c>
    </row>
    <row r="406" spans="1:10" hidden="1" x14ac:dyDescent="0.2">
      <c r="A406" s="35" t="s">
        <v>842</v>
      </c>
      <c r="B406" s="35" t="str">
        <f>VLOOKUP(Table4[[#This Row],[Metabolite ID]],Table18[],2,FALSE)</f>
        <v>Total lipids in small VLDL</v>
      </c>
      <c r="C406" s="35" t="s">
        <v>1119</v>
      </c>
      <c r="D406" s="35">
        <v>1069</v>
      </c>
      <c r="E406" s="35">
        <v>0.18371347517730496</v>
      </c>
      <c r="F406" s="35">
        <v>2.6562245724482143E-2</v>
      </c>
      <c r="G406" s="35">
        <v>4.634671530610593E-12</v>
      </c>
      <c r="H406" s="35" t="b">
        <v>0</v>
      </c>
      <c r="I406" s="35" t="b">
        <v>0</v>
      </c>
      <c r="J406" s="35" t="b">
        <v>0</v>
      </c>
    </row>
    <row r="407" spans="1:10" hidden="1" x14ac:dyDescent="0.2">
      <c r="A407" s="35" t="s">
        <v>842</v>
      </c>
      <c r="B407" s="35" t="str">
        <f>VLOOKUP(Table4[[#This Row],[Metabolite ID]],Table18[],2,FALSE)</f>
        <v>Total lipids in small VLDL</v>
      </c>
      <c r="C407" s="35" t="s">
        <v>1120</v>
      </c>
      <c r="D407" s="35">
        <v>1069</v>
      </c>
      <c r="E407" s="35">
        <v>0.18750595475567064</v>
      </c>
      <c r="F407" s="35">
        <v>2.9833394534605397E-2</v>
      </c>
      <c r="G407" s="35">
        <v>3.2763658767067369E-10</v>
      </c>
      <c r="H407" s="35" t="b">
        <v>0</v>
      </c>
      <c r="I407" s="35" t="b">
        <v>0</v>
      </c>
      <c r="J407" s="35" t="b">
        <v>0</v>
      </c>
    </row>
    <row r="408" spans="1:10" hidden="1" x14ac:dyDescent="0.2">
      <c r="A408" s="35" t="s">
        <v>842</v>
      </c>
      <c r="B408" s="35" t="str">
        <f>VLOOKUP(Table4[[#This Row],[Metabolite ID]],Table18[],2,FALSE)</f>
        <v>Total lipids in small VLDL</v>
      </c>
      <c r="C408" s="35" t="s">
        <v>1121</v>
      </c>
      <c r="D408" s="35">
        <v>1069</v>
      </c>
      <c r="E408" s="35">
        <v>0.25281088630301518</v>
      </c>
      <c r="F408" s="35">
        <v>0.11732285490246419</v>
      </c>
      <c r="G408" s="35">
        <v>3.1398107545960265E-2</v>
      </c>
      <c r="H408" s="35" t="b">
        <v>0</v>
      </c>
      <c r="I408" s="35" t="b">
        <v>0</v>
      </c>
      <c r="J408" s="35" t="b">
        <v>0</v>
      </c>
    </row>
    <row r="409" spans="1:10" hidden="1" x14ac:dyDescent="0.2">
      <c r="A409" s="35" t="s">
        <v>842</v>
      </c>
      <c r="B409" s="35" t="str">
        <f>VLOOKUP(Table4[[#This Row],[Metabolite ID]],Table18[],2,FALSE)</f>
        <v>Total lipids in small VLDL</v>
      </c>
      <c r="C409" s="35" t="s">
        <v>1122</v>
      </c>
      <c r="D409" s="35">
        <v>1069</v>
      </c>
      <c r="E409" s="35">
        <v>0.22516690907693615</v>
      </c>
      <c r="F409" s="35">
        <v>6.8348430732952881E-2</v>
      </c>
      <c r="G409" s="35">
        <v>1.0187185789269626E-3</v>
      </c>
      <c r="H409" s="35" t="b">
        <v>0</v>
      </c>
      <c r="I409" s="35" t="b">
        <v>0</v>
      </c>
      <c r="J409" s="35" t="b">
        <v>0</v>
      </c>
    </row>
    <row r="410" spans="1:10" hidden="1" x14ac:dyDescent="0.2">
      <c r="A410" s="35" t="s">
        <v>842</v>
      </c>
      <c r="B410" s="35" t="str">
        <f>VLOOKUP(Table4[[#This Row],[Metabolite ID]],Table18[],2,FALSE)</f>
        <v>Total lipids in small VLDL</v>
      </c>
      <c r="C410" s="35" t="s">
        <v>1123</v>
      </c>
      <c r="D410" s="35">
        <v>1069</v>
      </c>
      <c r="E410" s="35">
        <v>6.9915403686711619E-2</v>
      </c>
      <c r="F410" s="35">
        <v>6.3599207640060676E-2</v>
      </c>
      <c r="G410" s="35">
        <v>0.27187975688751309</v>
      </c>
      <c r="H410" s="35" t="b">
        <v>0</v>
      </c>
      <c r="I410" s="35" t="b">
        <v>0</v>
      </c>
      <c r="J410" s="35" t="b">
        <v>0</v>
      </c>
    </row>
    <row r="411" spans="1:10" x14ac:dyDescent="0.2">
      <c r="A411" s="35" t="s">
        <v>773</v>
      </c>
      <c r="B411" s="35" t="str">
        <f>VLOOKUP(Table4[[#This Row],[Metabolite ID]],Table18[],2,FALSE)</f>
        <v>Leucine</v>
      </c>
      <c r="C411" s="35" t="s">
        <v>1116</v>
      </c>
      <c r="D411" s="35">
        <v>1069</v>
      </c>
      <c r="E411" s="35">
        <v>0.10685144886134849</v>
      </c>
      <c r="F411" s="35">
        <v>1.9139547201780193E-2</v>
      </c>
      <c r="G411" s="36">
        <v>2.3673485717934888E-8</v>
      </c>
      <c r="H411" s="35" t="b">
        <v>0</v>
      </c>
      <c r="I411" s="35" t="b">
        <v>0</v>
      </c>
      <c r="J411" s="35" t="b">
        <v>0</v>
      </c>
    </row>
    <row r="412" spans="1:10" hidden="1" x14ac:dyDescent="0.2">
      <c r="A412" s="35" t="s">
        <v>773</v>
      </c>
      <c r="B412" s="35" t="str">
        <f>VLOOKUP(Table4[[#This Row],[Metabolite ID]],Table18[],2,FALSE)</f>
        <v>Leucine</v>
      </c>
      <c r="C412" s="35" t="s">
        <v>1117</v>
      </c>
      <c r="D412" s="35">
        <v>1069</v>
      </c>
      <c r="E412" s="35">
        <v>0.10685144886134849</v>
      </c>
      <c r="F412" s="35">
        <v>1.6771536427759616E-2</v>
      </c>
      <c r="G412" s="35">
        <v>1.8780035215537369E-10</v>
      </c>
      <c r="H412" s="35" t="b">
        <v>0</v>
      </c>
      <c r="I412" s="35" t="b">
        <v>0</v>
      </c>
      <c r="J412" s="35" t="b">
        <v>0</v>
      </c>
    </row>
    <row r="413" spans="1:10" hidden="1" x14ac:dyDescent="0.2">
      <c r="A413" s="35" t="s">
        <v>773</v>
      </c>
      <c r="B413" s="35" t="str">
        <f>VLOOKUP(Table4[[#This Row],[Metabolite ID]],Table18[],2,FALSE)</f>
        <v>Leucine</v>
      </c>
      <c r="C413" s="35" t="s">
        <v>1118</v>
      </c>
      <c r="D413" s="35">
        <v>1069</v>
      </c>
      <c r="E413" s="35">
        <v>0.10712821707313887</v>
      </c>
      <c r="F413" s="35">
        <v>1.6968350373770327E-2</v>
      </c>
      <c r="G413" s="35">
        <v>2.7294642108453113E-10</v>
      </c>
      <c r="H413" s="35" t="b">
        <v>0</v>
      </c>
      <c r="I413" s="35" t="b">
        <v>0</v>
      </c>
      <c r="J413" s="35" t="b">
        <v>0</v>
      </c>
    </row>
    <row r="414" spans="1:10" hidden="1" x14ac:dyDescent="0.2">
      <c r="A414" s="35" t="s">
        <v>773</v>
      </c>
      <c r="B414" s="35" t="str">
        <f>VLOOKUP(Table4[[#This Row],[Metabolite ID]],Table18[],2,FALSE)</f>
        <v>Leucine</v>
      </c>
      <c r="C414" s="35" t="s">
        <v>1119</v>
      </c>
      <c r="D414" s="35">
        <v>1069</v>
      </c>
      <c r="E414" s="35">
        <v>9.9514166666666667E-2</v>
      </c>
      <c r="F414" s="35">
        <v>2.5366828569193901E-2</v>
      </c>
      <c r="G414" s="35">
        <v>8.7451745738124071E-5</v>
      </c>
      <c r="H414" s="35" t="b">
        <v>0</v>
      </c>
      <c r="I414" s="35" t="b">
        <v>0</v>
      </c>
      <c r="J414" s="35" t="b">
        <v>0</v>
      </c>
    </row>
    <row r="415" spans="1:10" hidden="1" x14ac:dyDescent="0.2">
      <c r="A415" s="35" t="s">
        <v>773</v>
      </c>
      <c r="B415" s="35" t="str">
        <f>VLOOKUP(Table4[[#This Row],[Metabolite ID]],Table18[],2,FALSE)</f>
        <v>Leucine</v>
      </c>
      <c r="C415" s="35" t="s">
        <v>1120</v>
      </c>
      <c r="D415" s="35">
        <v>1069</v>
      </c>
      <c r="E415" s="35">
        <v>0.12684485575788698</v>
      </c>
      <c r="F415" s="35">
        <v>2.750153367543957E-2</v>
      </c>
      <c r="G415" s="35">
        <v>3.9827027469630379E-6</v>
      </c>
      <c r="H415" s="35" t="b">
        <v>0</v>
      </c>
      <c r="I415" s="35" t="b">
        <v>0</v>
      </c>
      <c r="J415" s="35" t="b">
        <v>0</v>
      </c>
    </row>
    <row r="416" spans="1:10" hidden="1" x14ac:dyDescent="0.2">
      <c r="A416" s="35" t="s">
        <v>773</v>
      </c>
      <c r="B416" s="35" t="str">
        <f>VLOOKUP(Table4[[#This Row],[Metabolite ID]],Table18[],2,FALSE)</f>
        <v>Leucine</v>
      </c>
      <c r="C416" s="35" t="s">
        <v>1121</v>
      </c>
      <c r="D416" s="35">
        <v>1069</v>
      </c>
      <c r="E416" s="35">
        <v>5.4691202233529523E-2</v>
      </c>
      <c r="F416" s="35">
        <v>0.11221149450695402</v>
      </c>
      <c r="G416" s="35">
        <v>0.62607921292727586</v>
      </c>
      <c r="H416" s="35" t="b">
        <v>0</v>
      </c>
      <c r="I416" s="35" t="b">
        <v>0</v>
      </c>
      <c r="J416" s="35" t="b">
        <v>0</v>
      </c>
    </row>
    <row r="417" spans="1:10" hidden="1" x14ac:dyDescent="0.2">
      <c r="A417" s="35" t="s">
        <v>773</v>
      </c>
      <c r="B417" s="35" t="str">
        <f>VLOOKUP(Table4[[#This Row],[Metabolite ID]],Table18[],2,FALSE)</f>
        <v>Leucine</v>
      </c>
      <c r="C417" s="35" t="s">
        <v>1122</v>
      </c>
      <c r="D417" s="35">
        <v>1069</v>
      </c>
      <c r="E417" s="35">
        <v>0.14470790126895849</v>
      </c>
      <c r="F417" s="35">
        <v>6.7033713306310666E-2</v>
      </c>
      <c r="G417" s="35">
        <v>3.1093088109135605E-2</v>
      </c>
      <c r="H417" s="35" t="b">
        <v>0</v>
      </c>
      <c r="I417" s="35" t="b">
        <v>0</v>
      </c>
      <c r="J417" s="35" t="b">
        <v>0</v>
      </c>
    </row>
    <row r="418" spans="1:10" hidden="1" x14ac:dyDescent="0.2">
      <c r="A418" s="35" t="s">
        <v>773</v>
      </c>
      <c r="B418" s="35" t="str">
        <f>VLOOKUP(Table4[[#This Row],[Metabolite ID]],Table18[],2,FALSE)</f>
        <v>Leucine</v>
      </c>
      <c r="C418" s="35" t="s">
        <v>1123</v>
      </c>
      <c r="D418" s="35">
        <v>1069</v>
      </c>
      <c r="E418" s="35">
        <v>0.17662641159894116</v>
      </c>
      <c r="F418" s="35">
        <v>5.6116301308927551E-2</v>
      </c>
      <c r="G418" s="35">
        <v>1.6923539147299363E-3</v>
      </c>
      <c r="H418" s="35" t="b">
        <v>0</v>
      </c>
      <c r="I418" s="35" t="b">
        <v>0</v>
      </c>
      <c r="J418" s="35" t="b">
        <v>0</v>
      </c>
    </row>
    <row r="419" spans="1:10" x14ac:dyDescent="0.2">
      <c r="A419" s="35" t="s">
        <v>788</v>
      </c>
      <c r="B419" s="35" t="str">
        <f>VLOOKUP(Table4[[#This Row],[Metabolite ID]],Table18[],2,FALSE)</f>
        <v>Cholesterol in large VLDL</v>
      </c>
      <c r="C419" s="35" t="s">
        <v>1116</v>
      </c>
      <c r="D419" s="35">
        <v>1069</v>
      </c>
      <c r="E419" s="35">
        <v>0.11839293584685148</v>
      </c>
      <c r="F419" s="35">
        <v>2.1266180531781084E-2</v>
      </c>
      <c r="G419" s="36">
        <v>2.5887530492989959E-8</v>
      </c>
      <c r="H419" s="35" t="b">
        <v>0</v>
      </c>
      <c r="I419" s="35" t="b">
        <v>0</v>
      </c>
      <c r="J419" s="35" t="b">
        <v>0</v>
      </c>
    </row>
    <row r="420" spans="1:10" hidden="1" x14ac:dyDescent="0.2">
      <c r="A420" s="35" t="s">
        <v>788</v>
      </c>
      <c r="B420" s="35" t="str">
        <f>VLOOKUP(Table4[[#This Row],[Metabolite ID]],Table18[],2,FALSE)</f>
        <v>Cholesterol in large VLDL</v>
      </c>
      <c r="C420" s="35" t="s">
        <v>1117</v>
      </c>
      <c r="D420" s="35">
        <v>1069</v>
      </c>
      <c r="E420" s="35">
        <v>0.11839293584685148</v>
      </c>
      <c r="F420" s="35">
        <v>1.6726211976090408E-2</v>
      </c>
      <c r="G420" s="35">
        <v>1.4594678503080676E-12</v>
      </c>
      <c r="H420" s="35" t="b">
        <v>0</v>
      </c>
      <c r="I420" s="35" t="b">
        <v>0</v>
      </c>
      <c r="J420" s="35" t="b">
        <v>0</v>
      </c>
    </row>
    <row r="421" spans="1:10" hidden="1" x14ac:dyDescent="0.2">
      <c r="A421" s="35" t="s">
        <v>788</v>
      </c>
      <c r="B421" s="35" t="str">
        <f>VLOOKUP(Table4[[#This Row],[Metabolite ID]],Table18[],2,FALSE)</f>
        <v>Cholesterol in large VLDL</v>
      </c>
      <c r="C421" s="35" t="s">
        <v>1118</v>
      </c>
      <c r="D421" s="35">
        <v>1069</v>
      </c>
      <c r="E421" s="35">
        <v>0.11870572788504054</v>
      </c>
      <c r="F421" s="35">
        <v>1.6970052120520395E-2</v>
      </c>
      <c r="G421" s="35">
        <v>2.6523514910573954E-12</v>
      </c>
      <c r="H421" s="35" t="b">
        <v>0</v>
      </c>
      <c r="I421" s="35" t="b">
        <v>0</v>
      </c>
      <c r="J421" s="35" t="b">
        <v>0</v>
      </c>
    </row>
    <row r="422" spans="1:10" hidden="1" x14ac:dyDescent="0.2">
      <c r="A422" s="35" t="s">
        <v>788</v>
      </c>
      <c r="B422" s="35" t="str">
        <f>VLOOKUP(Table4[[#This Row],[Metabolite ID]],Table18[],2,FALSE)</f>
        <v>Cholesterol in large VLDL</v>
      </c>
      <c r="C422" s="35" t="s">
        <v>1119</v>
      </c>
      <c r="D422" s="35">
        <v>1069</v>
      </c>
      <c r="E422" s="35">
        <v>0.15143894736842106</v>
      </c>
      <c r="F422" s="35">
        <v>2.5492492448522041E-2</v>
      </c>
      <c r="G422" s="35">
        <v>2.8409993784911917E-9</v>
      </c>
      <c r="H422" s="35" t="b">
        <v>0</v>
      </c>
      <c r="I422" s="35" t="b">
        <v>0</v>
      </c>
      <c r="J422" s="35" t="b">
        <v>0</v>
      </c>
    </row>
    <row r="423" spans="1:10" hidden="1" x14ac:dyDescent="0.2">
      <c r="A423" s="35" t="s">
        <v>788</v>
      </c>
      <c r="B423" s="35" t="str">
        <f>VLOOKUP(Table4[[#This Row],[Metabolite ID]],Table18[],2,FALSE)</f>
        <v>Cholesterol in large VLDL</v>
      </c>
      <c r="C423" s="35" t="s">
        <v>1120</v>
      </c>
      <c r="D423" s="35">
        <v>1069</v>
      </c>
      <c r="E423" s="35">
        <v>0.15667007633857</v>
      </c>
      <c r="F423" s="35">
        <v>2.9874588376743703E-2</v>
      </c>
      <c r="G423" s="35">
        <v>1.5691172914563701E-7</v>
      </c>
      <c r="H423" s="35" t="b">
        <v>0</v>
      </c>
      <c r="I423" s="35" t="b">
        <v>0</v>
      </c>
      <c r="J423" s="35" t="b">
        <v>0</v>
      </c>
    </row>
    <row r="424" spans="1:10" hidden="1" x14ac:dyDescent="0.2">
      <c r="A424" s="35" t="s">
        <v>788</v>
      </c>
      <c r="B424" s="35" t="str">
        <f>VLOOKUP(Table4[[#This Row],[Metabolite ID]],Table18[],2,FALSE)</f>
        <v>Cholesterol in large VLDL</v>
      </c>
      <c r="C424" s="35" t="s">
        <v>1121</v>
      </c>
      <c r="D424" s="35">
        <v>1069</v>
      </c>
      <c r="E424" s="35">
        <v>0.17230229423069687</v>
      </c>
      <c r="F424" s="35">
        <v>0.11426002883465841</v>
      </c>
      <c r="G424" s="35">
        <v>0.13185436504504924</v>
      </c>
      <c r="H424" s="35" t="b">
        <v>0</v>
      </c>
      <c r="I424" s="35" t="b">
        <v>0</v>
      </c>
      <c r="J424" s="35" t="b">
        <v>0</v>
      </c>
    </row>
    <row r="425" spans="1:10" hidden="1" x14ac:dyDescent="0.2">
      <c r="A425" s="35" t="s">
        <v>788</v>
      </c>
      <c r="B425" s="35" t="str">
        <f>VLOOKUP(Table4[[#This Row],[Metabolite ID]],Table18[],2,FALSE)</f>
        <v>Cholesterol in large VLDL</v>
      </c>
      <c r="C425" s="35" t="s">
        <v>1122</v>
      </c>
      <c r="D425" s="35">
        <v>1069</v>
      </c>
      <c r="E425" s="35">
        <v>0.19948230361661423</v>
      </c>
      <c r="F425" s="35">
        <v>7.4204715704716304E-2</v>
      </c>
      <c r="G425" s="35">
        <v>7.2940765561885076E-3</v>
      </c>
      <c r="H425" s="35" t="b">
        <v>0</v>
      </c>
      <c r="I425" s="35" t="b">
        <v>0</v>
      </c>
      <c r="J425" s="35" t="b">
        <v>0</v>
      </c>
    </row>
    <row r="426" spans="1:10" hidden="1" x14ac:dyDescent="0.2">
      <c r="A426" s="35" t="s">
        <v>788</v>
      </c>
      <c r="B426" s="35" t="str">
        <f>VLOOKUP(Table4[[#This Row],[Metabolite ID]],Table18[],2,FALSE)</f>
        <v>Cholesterol in large VLDL</v>
      </c>
      <c r="C426" s="35" t="s">
        <v>1123</v>
      </c>
      <c r="D426" s="35">
        <v>1069</v>
      </c>
      <c r="E426" s="35">
        <v>5.9662203065894454E-2</v>
      </c>
      <c r="F426" s="35">
        <v>6.2370913604653924E-2</v>
      </c>
      <c r="G426" s="35">
        <v>0.33900054283202452</v>
      </c>
      <c r="H426" s="35" t="b">
        <v>0</v>
      </c>
      <c r="I426" s="35" t="b">
        <v>0</v>
      </c>
      <c r="J426" s="35" t="b">
        <v>0</v>
      </c>
    </row>
    <row r="427" spans="1:10" x14ac:dyDescent="0.2">
      <c r="A427" s="35" t="s">
        <v>863</v>
      </c>
      <c r="B427" s="35" t="str">
        <f>VLOOKUP(Table4[[#This Row],[Metabolite ID]],Table18[],2,FALSE)</f>
        <v>Cholesteryl esters in very large VLDL</v>
      </c>
      <c r="C427" s="35" t="s">
        <v>1116</v>
      </c>
      <c r="D427" s="35">
        <v>1069</v>
      </c>
      <c r="E427" s="35">
        <v>0.11431830654006969</v>
      </c>
      <c r="F427" s="35">
        <v>2.0582765916241724E-2</v>
      </c>
      <c r="G427" s="36">
        <v>2.7907936243270606E-8</v>
      </c>
      <c r="H427" s="35" t="b">
        <v>0</v>
      </c>
      <c r="I427" s="35" t="b">
        <v>0</v>
      </c>
      <c r="J427" s="35" t="b">
        <v>0</v>
      </c>
    </row>
    <row r="428" spans="1:10" hidden="1" x14ac:dyDescent="0.2">
      <c r="A428" s="35" t="s">
        <v>863</v>
      </c>
      <c r="B428" s="35" t="str">
        <f>VLOOKUP(Table4[[#This Row],[Metabolite ID]],Table18[],2,FALSE)</f>
        <v>Cholesteryl esters in very large VLDL</v>
      </c>
      <c r="C428" s="35" t="s">
        <v>1117</v>
      </c>
      <c r="D428" s="35">
        <v>1069</v>
      </c>
      <c r="E428" s="35">
        <v>0.11431830654006969</v>
      </c>
      <c r="F428" s="35">
        <v>1.6737163008782936E-2</v>
      </c>
      <c r="G428" s="35">
        <v>8.479153586453173E-12</v>
      </c>
      <c r="H428" s="35" t="b">
        <v>0</v>
      </c>
      <c r="I428" s="35" t="b">
        <v>0</v>
      </c>
      <c r="J428" s="35" t="b">
        <v>0</v>
      </c>
    </row>
    <row r="429" spans="1:10" hidden="1" x14ac:dyDescent="0.2">
      <c r="A429" s="35" t="s">
        <v>863</v>
      </c>
      <c r="B429" s="35" t="str">
        <f>VLOOKUP(Table4[[#This Row],[Metabolite ID]],Table18[],2,FALSE)</f>
        <v>Cholesteryl esters in very large VLDL</v>
      </c>
      <c r="C429" s="35" t="s">
        <v>1118</v>
      </c>
      <c r="D429" s="35">
        <v>1069</v>
      </c>
      <c r="E429" s="35">
        <v>0.11461560714678591</v>
      </c>
      <c r="F429" s="35">
        <v>1.6965789779607107E-2</v>
      </c>
      <c r="G429" s="35">
        <v>1.421576110409001E-11</v>
      </c>
      <c r="H429" s="35" t="b">
        <v>0</v>
      </c>
      <c r="I429" s="35" t="b">
        <v>0</v>
      </c>
      <c r="J429" s="35" t="b">
        <v>0</v>
      </c>
    </row>
    <row r="430" spans="1:10" hidden="1" x14ac:dyDescent="0.2">
      <c r="A430" s="35" t="s">
        <v>863</v>
      </c>
      <c r="B430" s="35" t="str">
        <f>VLOOKUP(Table4[[#This Row],[Metabolite ID]],Table18[],2,FALSE)</f>
        <v>Cholesteryl esters in very large VLDL</v>
      </c>
      <c r="C430" s="35" t="s">
        <v>1119</v>
      </c>
      <c r="D430" s="35">
        <v>1069</v>
      </c>
      <c r="E430" s="35">
        <v>0.13447301587301588</v>
      </c>
      <c r="F430" s="35">
        <v>2.5876693884216605E-2</v>
      </c>
      <c r="G430" s="35">
        <v>2.0287416533273287E-7</v>
      </c>
      <c r="H430" s="35" t="b">
        <v>0</v>
      </c>
      <c r="I430" s="35" t="b">
        <v>0</v>
      </c>
      <c r="J430" s="35" t="b">
        <v>0</v>
      </c>
    </row>
    <row r="431" spans="1:10" hidden="1" x14ac:dyDescent="0.2">
      <c r="A431" s="35" t="s">
        <v>863</v>
      </c>
      <c r="B431" s="35" t="str">
        <f>VLOOKUP(Table4[[#This Row],[Metabolite ID]],Table18[],2,FALSE)</f>
        <v>Cholesteryl esters in very large VLDL</v>
      </c>
      <c r="C431" s="35" t="s">
        <v>1120</v>
      </c>
      <c r="D431" s="35">
        <v>1069</v>
      </c>
      <c r="E431" s="35">
        <v>0.13368211454950429</v>
      </c>
      <c r="F431" s="35">
        <v>2.8741157968348481E-2</v>
      </c>
      <c r="G431" s="35">
        <v>3.2994000643614594E-6</v>
      </c>
      <c r="H431" s="35" t="b">
        <v>0</v>
      </c>
      <c r="I431" s="35" t="b">
        <v>0</v>
      </c>
      <c r="J431" s="35" t="b">
        <v>0</v>
      </c>
    </row>
    <row r="432" spans="1:10" hidden="1" x14ac:dyDescent="0.2">
      <c r="A432" s="35" t="s">
        <v>863</v>
      </c>
      <c r="B432" s="35" t="str">
        <f>VLOOKUP(Table4[[#This Row],[Metabolite ID]],Table18[],2,FALSE)</f>
        <v>Cholesteryl esters in very large VLDL</v>
      </c>
      <c r="C432" s="35" t="s">
        <v>1121</v>
      </c>
      <c r="D432" s="35">
        <v>1069</v>
      </c>
      <c r="E432" s="35">
        <v>0.15906632149512312</v>
      </c>
      <c r="F432" s="35">
        <v>0.11913221483701006</v>
      </c>
      <c r="G432" s="35">
        <v>0.18209269838429848</v>
      </c>
      <c r="H432" s="35" t="b">
        <v>0</v>
      </c>
      <c r="I432" s="35" t="b">
        <v>0</v>
      </c>
      <c r="J432" s="35" t="b">
        <v>0</v>
      </c>
    </row>
    <row r="433" spans="1:10" hidden="1" x14ac:dyDescent="0.2">
      <c r="A433" s="35" t="s">
        <v>863</v>
      </c>
      <c r="B433" s="35" t="str">
        <f>VLOOKUP(Table4[[#This Row],[Metabolite ID]],Table18[],2,FALSE)</f>
        <v>Cholesteryl esters in very large VLDL</v>
      </c>
      <c r="C433" s="35" t="s">
        <v>1122</v>
      </c>
      <c r="D433" s="35">
        <v>1069</v>
      </c>
      <c r="E433" s="35">
        <v>0.20850233553531972</v>
      </c>
      <c r="F433" s="35">
        <v>7.3080315696120224E-2</v>
      </c>
      <c r="G433" s="35">
        <v>4.4136497687445563E-3</v>
      </c>
      <c r="H433" s="35" t="b">
        <v>0</v>
      </c>
      <c r="I433" s="35" t="b">
        <v>0</v>
      </c>
      <c r="J433" s="35" t="b">
        <v>0</v>
      </c>
    </row>
    <row r="434" spans="1:10" hidden="1" x14ac:dyDescent="0.2">
      <c r="A434" s="35" t="s">
        <v>863</v>
      </c>
      <c r="B434" s="35" t="str">
        <f>VLOOKUP(Table4[[#This Row],[Metabolite ID]],Table18[],2,FALSE)</f>
        <v>Cholesteryl esters in very large VLDL</v>
      </c>
      <c r="C434" s="35" t="s">
        <v>1123</v>
      </c>
      <c r="D434" s="35">
        <v>1069</v>
      </c>
      <c r="E434" s="35">
        <v>7.7016966123239924E-2</v>
      </c>
      <c r="F434" s="35">
        <v>6.0382579366334073E-2</v>
      </c>
      <c r="G434" s="35">
        <v>0.20241588369113017</v>
      </c>
      <c r="H434" s="35" t="b">
        <v>0</v>
      </c>
      <c r="I434" s="35" t="b">
        <v>0</v>
      </c>
      <c r="J434" s="35" t="b">
        <v>0</v>
      </c>
    </row>
    <row r="435" spans="1:10" x14ac:dyDescent="0.2">
      <c r="A435" s="35" t="s">
        <v>880</v>
      </c>
      <c r="B435" s="35" t="str">
        <f>VLOOKUP(Table4[[#This Row],[Metabolite ID]],Table18[],2,FALSE)</f>
        <v>Concentration of chylomicrons and extremely large VLDL particles</v>
      </c>
      <c r="C435" s="35" t="s">
        <v>1116</v>
      </c>
      <c r="D435" s="35">
        <v>1069</v>
      </c>
      <c r="E435" s="35">
        <v>0.11360075684827832</v>
      </c>
      <c r="F435" s="35">
        <v>2.0610067981913768E-2</v>
      </c>
      <c r="G435" s="36">
        <v>3.5496854730798669E-8</v>
      </c>
      <c r="H435" s="35" t="b">
        <v>0</v>
      </c>
      <c r="I435" s="35" t="b">
        <v>0</v>
      </c>
      <c r="J435" s="35" t="b">
        <v>0</v>
      </c>
    </row>
    <row r="436" spans="1:10" hidden="1" x14ac:dyDescent="0.2">
      <c r="A436" s="35" t="s">
        <v>880</v>
      </c>
      <c r="B436" s="35" t="str">
        <f>VLOOKUP(Table4[[#This Row],[Metabolite ID]],Table18[],2,FALSE)</f>
        <v>Concentration of chylomicrons and extremely large VLDL particles</v>
      </c>
      <c r="C436" s="35" t="s">
        <v>1117</v>
      </c>
      <c r="D436" s="35">
        <v>1069</v>
      </c>
      <c r="E436" s="35">
        <v>0.11360075684827832</v>
      </c>
      <c r="F436" s="35">
        <v>1.6736806056563441E-2</v>
      </c>
      <c r="G436" s="35">
        <v>1.1410810422642926E-11</v>
      </c>
      <c r="H436" s="35" t="b">
        <v>0</v>
      </c>
      <c r="I436" s="35" t="b">
        <v>0</v>
      </c>
      <c r="J436" s="35" t="b">
        <v>0</v>
      </c>
    </row>
    <row r="437" spans="1:10" hidden="1" x14ac:dyDescent="0.2">
      <c r="A437" s="35" t="s">
        <v>880</v>
      </c>
      <c r="B437" s="35" t="str">
        <f>VLOOKUP(Table4[[#This Row],[Metabolite ID]],Table18[],2,FALSE)</f>
        <v>Concentration of chylomicrons and extremely large VLDL particles</v>
      </c>
      <c r="C437" s="35" t="s">
        <v>1118</v>
      </c>
      <c r="D437" s="35">
        <v>1069</v>
      </c>
      <c r="E437" s="35">
        <v>0.11389714830907313</v>
      </c>
      <c r="F437" s="35">
        <v>1.6965362062487048E-2</v>
      </c>
      <c r="G437" s="35">
        <v>1.8999602005850999E-11</v>
      </c>
      <c r="H437" s="35" t="b">
        <v>0</v>
      </c>
      <c r="I437" s="35" t="b">
        <v>0</v>
      </c>
      <c r="J437" s="35" t="b">
        <v>0</v>
      </c>
    </row>
    <row r="438" spans="1:10" hidden="1" x14ac:dyDescent="0.2">
      <c r="A438" s="35" t="s">
        <v>880</v>
      </c>
      <c r="B438" s="35" t="str">
        <f>VLOOKUP(Table4[[#This Row],[Metabolite ID]],Table18[],2,FALSE)</f>
        <v>Concentration of chylomicrons and extremely large VLDL particles</v>
      </c>
      <c r="C438" s="35" t="s">
        <v>1119</v>
      </c>
      <c r="D438" s="35">
        <v>1069</v>
      </c>
      <c r="E438" s="35">
        <v>0.14260064102564102</v>
      </c>
      <c r="F438" s="35">
        <v>2.5760216299019662E-2</v>
      </c>
      <c r="G438" s="35">
        <v>3.1000070557371623E-8</v>
      </c>
      <c r="H438" s="35" t="b">
        <v>0</v>
      </c>
      <c r="I438" s="35" t="b">
        <v>0</v>
      </c>
      <c r="J438" s="35" t="b">
        <v>0</v>
      </c>
    </row>
    <row r="439" spans="1:10" hidden="1" x14ac:dyDescent="0.2">
      <c r="A439" s="35" t="s">
        <v>880</v>
      </c>
      <c r="B439" s="35" t="str">
        <f>VLOOKUP(Table4[[#This Row],[Metabolite ID]],Table18[],2,FALSE)</f>
        <v>Concentration of chylomicrons and extremely large VLDL particles</v>
      </c>
      <c r="C439" s="35" t="s">
        <v>1120</v>
      </c>
      <c r="D439" s="35">
        <v>1069</v>
      </c>
      <c r="E439" s="35">
        <v>0.14285985951990038</v>
      </c>
      <c r="F439" s="35">
        <v>2.9554021661829161E-2</v>
      </c>
      <c r="G439" s="35">
        <v>1.3391404866171026E-6</v>
      </c>
      <c r="H439" s="35" t="b">
        <v>0</v>
      </c>
      <c r="I439" s="35" t="b">
        <v>0</v>
      </c>
      <c r="J439" s="35" t="b">
        <v>0</v>
      </c>
    </row>
    <row r="440" spans="1:10" hidden="1" x14ac:dyDescent="0.2">
      <c r="A440" s="35" t="s">
        <v>880</v>
      </c>
      <c r="B440" s="35" t="str">
        <f>VLOOKUP(Table4[[#This Row],[Metabolite ID]],Table18[],2,FALSE)</f>
        <v>Concentration of chylomicrons and extremely large VLDL particles</v>
      </c>
      <c r="C440" s="35" t="s">
        <v>1121</v>
      </c>
      <c r="D440" s="35">
        <v>1069</v>
      </c>
      <c r="E440" s="35">
        <v>0.21714501470467695</v>
      </c>
      <c r="F440" s="35">
        <v>0.11475799616493733</v>
      </c>
      <c r="G440" s="35">
        <v>5.8734687454566094E-2</v>
      </c>
      <c r="H440" s="35" t="b">
        <v>0</v>
      </c>
      <c r="I440" s="35" t="b">
        <v>0</v>
      </c>
      <c r="J440" s="35" t="b">
        <v>0</v>
      </c>
    </row>
    <row r="441" spans="1:10" hidden="1" x14ac:dyDescent="0.2">
      <c r="A441" s="35" t="s">
        <v>880</v>
      </c>
      <c r="B441" s="35" t="str">
        <f>VLOOKUP(Table4[[#This Row],[Metabolite ID]],Table18[],2,FALSE)</f>
        <v>Concentration of chylomicrons and extremely large VLDL particles</v>
      </c>
      <c r="C441" s="35" t="s">
        <v>1122</v>
      </c>
      <c r="D441" s="35">
        <v>1069</v>
      </c>
      <c r="E441" s="35">
        <v>0.21714501470467695</v>
      </c>
      <c r="F441" s="35">
        <v>6.5534395182748256E-2</v>
      </c>
      <c r="G441" s="35">
        <v>9.5244522659377684E-4</v>
      </c>
      <c r="H441" s="35" t="b">
        <v>0</v>
      </c>
      <c r="I441" s="35" t="b">
        <v>0</v>
      </c>
      <c r="J441" s="35" t="b">
        <v>0</v>
      </c>
    </row>
    <row r="442" spans="1:10" hidden="1" x14ac:dyDescent="0.2">
      <c r="A442" s="35" t="s">
        <v>880</v>
      </c>
      <c r="B442" s="35" t="str">
        <f>VLOOKUP(Table4[[#This Row],[Metabolite ID]],Table18[],2,FALSE)</f>
        <v>Concentration of chylomicrons and extremely large VLDL particles</v>
      </c>
      <c r="C442" s="35" t="s">
        <v>1123</v>
      </c>
      <c r="D442" s="35">
        <v>1069</v>
      </c>
      <c r="E442" s="35">
        <v>4.9072836913435981E-2</v>
      </c>
      <c r="F442" s="35">
        <v>6.0438579209375239E-2</v>
      </c>
      <c r="G442" s="35">
        <v>0.417003959911879</v>
      </c>
      <c r="H442" s="35" t="b">
        <v>0</v>
      </c>
      <c r="I442" s="35" t="b">
        <v>0</v>
      </c>
      <c r="J442" s="35" t="b">
        <v>0</v>
      </c>
    </row>
    <row r="443" spans="1:10" x14ac:dyDescent="0.2">
      <c r="A443" s="35" t="s">
        <v>862</v>
      </c>
      <c r="B443" s="35" t="str">
        <f>VLOOKUP(Table4[[#This Row],[Metabolite ID]],Table18[],2,FALSE)</f>
        <v>Cholesterol in very large VLDL</v>
      </c>
      <c r="C443" s="35" t="s">
        <v>1116</v>
      </c>
      <c r="D443" s="35">
        <v>1069</v>
      </c>
      <c r="E443" s="35">
        <v>0.11377303537113126</v>
      </c>
      <c r="F443" s="35">
        <v>2.0646819566024429E-2</v>
      </c>
      <c r="G443" s="36">
        <v>3.579402754514852E-8</v>
      </c>
      <c r="H443" s="35" t="b">
        <v>0</v>
      </c>
      <c r="I443" s="35" t="b">
        <v>0</v>
      </c>
      <c r="J443" s="35" t="b">
        <v>0</v>
      </c>
    </row>
    <row r="444" spans="1:10" hidden="1" x14ac:dyDescent="0.2">
      <c r="A444" s="35" t="s">
        <v>862</v>
      </c>
      <c r="B444" s="35" t="str">
        <f>VLOOKUP(Table4[[#This Row],[Metabolite ID]],Table18[],2,FALSE)</f>
        <v>Cholesterol in very large VLDL</v>
      </c>
      <c r="C444" s="35" t="s">
        <v>1117</v>
      </c>
      <c r="D444" s="35">
        <v>1069</v>
      </c>
      <c r="E444" s="35">
        <v>0.11377303537113126</v>
      </c>
      <c r="F444" s="35">
        <v>1.6734909497094594E-2</v>
      </c>
      <c r="G444" s="35">
        <v>1.0568100094415674E-11</v>
      </c>
      <c r="H444" s="35" t="b">
        <v>0</v>
      </c>
      <c r="I444" s="35" t="b">
        <v>0</v>
      </c>
      <c r="J444" s="35" t="b">
        <v>0</v>
      </c>
    </row>
    <row r="445" spans="1:10" hidden="1" x14ac:dyDescent="0.2">
      <c r="A445" s="35" t="s">
        <v>862</v>
      </c>
      <c r="B445" s="35" t="str">
        <f>VLOOKUP(Table4[[#This Row],[Metabolite ID]],Table18[],2,FALSE)</f>
        <v>Cholesterol in very large VLDL</v>
      </c>
      <c r="C445" s="35" t="s">
        <v>1118</v>
      </c>
      <c r="D445" s="35">
        <v>1069</v>
      </c>
      <c r="E445" s="35">
        <v>0.11407015327241356</v>
      </c>
      <c r="F445" s="35">
        <v>1.6965195521392203E-2</v>
      </c>
      <c r="G445" s="35">
        <v>1.7707610629290482E-11</v>
      </c>
      <c r="H445" s="35" t="b">
        <v>0</v>
      </c>
      <c r="I445" s="35" t="b">
        <v>0</v>
      </c>
      <c r="J445" s="35" t="b">
        <v>0</v>
      </c>
    </row>
    <row r="446" spans="1:10" hidden="1" x14ac:dyDescent="0.2">
      <c r="A446" s="35" t="s">
        <v>862</v>
      </c>
      <c r="B446" s="35" t="str">
        <f>VLOOKUP(Table4[[#This Row],[Metabolite ID]],Table18[],2,FALSE)</f>
        <v>Cholesterol in very large VLDL</v>
      </c>
      <c r="C446" s="35" t="s">
        <v>1119</v>
      </c>
      <c r="D446" s="35">
        <v>1069</v>
      </c>
      <c r="E446" s="35">
        <v>0.14539155844155843</v>
      </c>
      <c r="F446" s="35">
        <v>2.6669817023504273E-2</v>
      </c>
      <c r="G446" s="35">
        <v>4.9935653454452615E-8</v>
      </c>
      <c r="H446" s="35" t="b">
        <v>0</v>
      </c>
      <c r="I446" s="35" t="b">
        <v>0</v>
      </c>
      <c r="J446" s="35" t="b">
        <v>0</v>
      </c>
    </row>
    <row r="447" spans="1:10" hidden="1" x14ac:dyDescent="0.2">
      <c r="A447" s="35" t="s">
        <v>862</v>
      </c>
      <c r="B447" s="35" t="str">
        <f>VLOOKUP(Table4[[#This Row],[Metabolite ID]],Table18[],2,FALSE)</f>
        <v>Cholesterol in very large VLDL</v>
      </c>
      <c r="C447" s="35" t="s">
        <v>1120</v>
      </c>
      <c r="D447" s="35">
        <v>1069</v>
      </c>
      <c r="E447" s="35">
        <v>0.14659182057403036</v>
      </c>
      <c r="F447" s="35">
        <v>2.9337400096610573E-2</v>
      </c>
      <c r="G447" s="35">
        <v>5.8302858180323784E-7</v>
      </c>
      <c r="H447" s="35" t="b">
        <v>0</v>
      </c>
      <c r="I447" s="35" t="b">
        <v>0</v>
      </c>
      <c r="J447" s="35" t="b">
        <v>0</v>
      </c>
    </row>
    <row r="448" spans="1:10" hidden="1" x14ac:dyDescent="0.2">
      <c r="A448" s="35" t="s">
        <v>862</v>
      </c>
      <c r="B448" s="35" t="str">
        <f>VLOOKUP(Table4[[#This Row],[Metabolite ID]],Table18[],2,FALSE)</f>
        <v>Cholesterol in very large VLDL</v>
      </c>
      <c r="C448" s="35" t="s">
        <v>1121</v>
      </c>
      <c r="D448" s="35">
        <v>1069</v>
      </c>
      <c r="E448" s="35">
        <v>0.24274533644688745</v>
      </c>
      <c r="F448" s="35">
        <v>0.11437232311275265</v>
      </c>
      <c r="G448" s="35">
        <v>3.4032676803406929E-2</v>
      </c>
      <c r="H448" s="35" t="b">
        <v>0</v>
      </c>
      <c r="I448" s="35" t="b">
        <v>0</v>
      </c>
      <c r="J448" s="35" t="b">
        <v>0</v>
      </c>
    </row>
    <row r="449" spans="1:10" hidden="1" x14ac:dyDescent="0.2">
      <c r="A449" s="35" t="s">
        <v>862</v>
      </c>
      <c r="B449" s="35" t="str">
        <f>VLOOKUP(Table4[[#This Row],[Metabolite ID]],Table18[],2,FALSE)</f>
        <v>Cholesterol in very large VLDL</v>
      </c>
      <c r="C449" s="35" t="s">
        <v>1122</v>
      </c>
      <c r="D449" s="35">
        <v>1069</v>
      </c>
      <c r="E449" s="35">
        <v>0.21716846697569636</v>
      </c>
      <c r="F449" s="35">
        <v>6.9827349953497195E-2</v>
      </c>
      <c r="G449" s="35">
        <v>1.9199453413070128E-3</v>
      </c>
      <c r="H449" s="35" t="b">
        <v>0</v>
      </c>
      <c r="I449" s="35" t="b">
        <v>0</v>
      </c>
      <c r="J449" s="35" t="b">
        <v>0</v>
      </c>
    </row>
    <row r="450" spans="1:10" hidden="1" x14ac:dyDescent="0.2">
      <c r="A450" s="35" t="s">
        <v>862</v>
      </c>
      <c r="B450" s="35" t="str">
        <f>VLOOKUP(Table4[[#This Row],[Metabolite ID]],Table18[],2,FALSE)</f>
        <v>Cholesterol in very large VLDL</v>
      </c>
      <c r="C450" s="35" t="s">
        <v>1123</v>
      </c>
      <c r="D450" s="35">
        <v>1069</v>
      </c>
      <c r="E450" s="35">
        <v>6.5771288298512309E-2</v>
      </c>
      <c r="F450" s="35">
        <v>6.0562804013169783E-2</v>
      </c>
      <c r="G450" s="35">
        <v>0.27772367091567368</v>
      </c>
      <c r="H450" s="35" t="b">
        <v>0</v>
      </c>
      <c r="I450" s="35" t="b">
        <v>0</v>
      </c>
      <c r="J450" s="35" t="b">
        <v>0</v>
      </c>
    </row>
    <row r="451" spans="1:10" x14ac:dyDescent="0.2">
      <c r="A451" s="35" t="s">
        <v>879</v>
      </c>
      <c r="B451" s="35" t="str">
        <f>VLOOKUP(Table4[[#This Row],[Metabolite ID]],Table18[],2,FALSE)</f>
        <v>Total lipids in chylomicrons and extremely large VLDL</v>
      </c>
      <c r="C451" s="35" t="s">
        <v>1116</v>
      </c>
      <c r="D451" s="35">
        <v>1069</v>
      </c>
      <c r="E451" s="35">
        <v>0.11305659736878863</v>
      </c>
      <c r="F451" s="35">
        <v>2.0606402037771879E-2</v>
      </c>
      <c r="G451" s="36">
        <v>4.1002354166480043E-8</v>
      </c>
      <c r="H451" s="35" t="b">
        <v>0</v>
      </c>
      <c r="I451" s="35" t="b">
        <v>0</v>
      </c>
      <c r="J451" s="35" t="b">
        <v>0</v>
      </c>
    </row>
    <row r="452" spans="1:10" hidden="1" x14ac:dyDescent="0.2">
      <c r="A452" s="35" t="s">
        <v>879</v>
      </c>
      <c r="B452" s="35" t="str">
        <f>VLOOKUP(Table4[[#This Row],[Metabolite ID]],Table18[],2,FALSE)</f>
        <v>Total lipids in chylomicrons and extremely large VLDL</v>
      </c>
      <c r="C452" s="35" t="s">
        <v>1117</v>
      </c>
      <c r="D452" s="35">
        <v>1069</v>
      </c>
      <c r="E452" s="35">
        <v>0.11305659736878863</v>
      </c>
      <c r="F452" s="35">
        <v>1.6736646699148511E-2</v>
      </c>
      <c r="G452" s="35">
        <v>1.4280294933446688E-11</v>
      </c>
      <c r="H452" s="35" t="b">
        <v>0</v>
      </c>
      <c r="I452" s="35" t="b">
        <v>0</v>
      </c>
      <c r="J452" s="35" t="b">
        <v>0</v>
      </c>
    </row>
    <row r="453" spans="1:10" hidden="1" x14ac:dyDescent="0.2">
      <c r="A453" s="35" t="s">
        <v>879</v>
      </c>
      <c r="B453" s="35" t="str">
        <f>VLOOKUP(Table4[[#This Row],[Metabolite ID]],Table18[],2,FALSE)</f>
        <v>Total lipids in chylomicrons and extremely large VLDL</v>
      </c>
      <c r="C453" s="35" t="s">
        <v>1118</v>
      </c>
      <c r="D453" s="35">
        <v>1069</v>
      </c>
      <c r="E453" s="35">
        <v>0.11335194588088374</v>
      </c>
      <c r="F453" s="35">
        <v>1.6965143891033964E-2</v>
      </c>
      <c r="G453" s="35">
        <v>2.3657187302934304E-11</v>
      </c>
      <c r="H453" s="35" t="b">
        <v>0</v>
      </c>
      <c r="I453" s="35" t="b">
        <v>0</v>
      </c>
      <c r="J453" s="35" t="b">
        <v>0</v>
      </c>
    </row>
    <row r="454" spans="1:10" hidden="1" x14ac:dyDescent="0.2">
      <c r="A454" s="35" t="s">
        <v>879</v>
      </c>
      <c r="B454" s="35" t="str">
        <f>VLOOKUP(Table4[[#This Row],[Metabolite ID]],Table18[],2,FALSE)</f>
        <v>Total lipids in chylomicrons and extremely large VLDL</v>
      </c>
      <c r="C454" s="35" t="s">
        <v>1119</v>
      </c>
      <c r="D454" s="35">
        <v>1069</v>
      </c>
      <c r="E454" s="35">
        <v>0.13703972602739728</v>
      </c>
      <c r="F454" s="35">
        <v>2.5984133438722169E-2</v>
      </c>
      <c r="G454" s="35">
        <v>1.3349853597415997E-7</v>
      </c>
      <c r="H454" s="35" t="b">
        <v>0</v>
      </c>
      <c r="I454" s="35" t="b">
        <v>0</v>
      </c>
      <c r="J454" s="35" t="b">
        <v>0</v>
      </c>
    </row>
    <row r="455" spans="1:10" hidden="1" x14ac:dyDescent="0.2">
      <c r="A455" s="35" t="s">
        <v>879</v>
      </c>
      <c r="B455" s="35" t="str">
        <f>VLOOKUP(Table4[[#This Row],[Metabolite ID]],Table18[],2,FALSE)</f>
        <v>Total lipids in chylomicrons and extremely large VLDL</v>
      </c>
      <c r="C455" s="35" t="s">
        <v>1120</v>
      </c>
      <c r="D455" s="35">
        <v>1069</v>
      </c>
      <c r="E455" s="35">
        <v>0.13681182239920003</v>
      </c>
      <c r="F455" s="35">
        <v>2.9007187295380255E-2</v>
      </c>
      <c r="G455" s="35">
        <v>2.399597943634654E-6</v>
      </c>
      <c r="H455" s="35" t="b">
        <v>0</v>
      </c>
      <c r="I455" s="35" t="b">
        <v>0</v>
      </c>
      <c r="J455" s="35" t="b">
        <v>0</v>
      </c>
    </row>
    <row r="456" spans="1:10" hidden="1" x14ac:dyDescent="0.2">
      <c r="A456" s="35" t="s">
        <v>879</v>
      </c>
      <c r="B456" s="35" t="str">
        <f>VLOOKUP(Table4[[#This Row],[Metabolite ID]],Table18[],2,FALSE)</f>
        <v>Total lipids in chylomicrons and extremely large VLDL</v>
      </c>
      <c r="C456" s="35" t="s">
        <v>1121</v>
      </c>
      <c r="D456" s="35">
        <v>1069</v>
      </c>
      <c r="E456" s="35">
        <v>0.21321467450871268</v>
      </c>
      <c r="F456" s="35">
        <v>0.12188195161311215</v>
      </c>
      <c r="G456" s="35">
        <v>8.0517080548714037E-2</v>
      </c>
      <c r="H456" s="35" t="b">
        <v>0</v>
      </c>
      <c r="I456" s="35" t="b">
        <v>0</v>
      </c>
      <c r="J456" s="35" t="b">
        <v>0</v>
      </c>
    </row>
    <row r="457" spans="1:10" hidden="1" x14ac:dyDescent="0.2">
      <c r="A457" s="35" t="s">
        <v>879</v>
      </c>
      <c r="B457" s="35" t="str">
        <f>VLOOKUP(Table4[[#This Row],[Metabolite ID]],Table18[],2,FALSE)</f>
        <v>Total lipids in chylomicrons and extremely large VLDL</v>
      </c>
      <c r="C457" s="35" t="s">
        <v>1122</v>
      </c>
      <c r="D457" s="35">
        <v>1069</v>
      </c>
      <c r="E457" s="35">
        <v>0.21321467450871268</v>
      </c>
      <c r="F457" s="35">
        <v>7.3779278802197715E-2</v>
      </c>
      <c r="G457" s="35">
        <v>3.9315939642096832E-3</v>
      </c>
      <c r="H457" s="35" t="b">
        <v>0</v>
      </c>
      <c r="I457" s="35" t="b">
        <v>0</v>
      </c>
      <c r="J457" s="35" t="b">
        <v>0</v>
      </c>
    </row>
    <row r="458" spans="1:10" hidden="1" x14ac:dyDescent="0.2">
      <c r="A458" s="35" t="s">
        <v>879</v>
      </c>
      <c r="B458" s="35" t="str">
        <f>VLOOKUP(Table4[[#This Row],[Metabolite ID]],Table18[],2,FALSE)</f>
        <v>Total lipids in chylomicrons and extremely large VLDL</v>
      </c>
      <c r="C458" s="35" t="s">
        <v>1123</v>
      </c>
      <c r="D458" s="35">
        <v>1069</v>
      </c>
      <c r="E458" s="35">
        <v>4.9426084506822329E-2</v>
      </c>
      <c r="F458" s="35">
        <v>6.0428819890515968E-2</v>
      </c>
      <c r="G458" s="35">
        <v>0.41358411751227842</v>
      </c>
      <c r="H458" s="35" t="b">
        <v>0</v>
      </c>
      <c r="I458" s="35" t="b">
        <v>0</v>
      </c>
      <c r="J458" s="35" t="b">
        <v>0</v>
      </c>
    </row>
    <row r="459" spans="1:10" x14ac:dyDescent="0.2">
      <c r="A459" s="35" t="s">
        <v>790</v>
      </c>
      <c r="B459" s="35" t="str">
        <f>VLOOKUP(Table4[[#This Row],[Metabolite ID]],Table18[],2,FALSE)</f>
        <v>Free cholesterol in large VLDL</v>
      </c>
      <c r="C459" s="35" t="s">
        <v>1116</v>
      </c>
      <c r="D459" s="35">
        <v>1069</v>
      </c>
      <c r="E459" s="35">
        <v>0.11772748956608101</v>
      </c>
      <c r="F459" s="35">
        <v>2.1476900691731551E-2</v>
      </c>
      <c r="G459" s="36">
        <v>4.2152846110308589E-8</v>
      </c>
      <c r="H459" s="35" t="b">
        <v>0</v>
      </c>
      <c r="I459" s="35" t="b">
        <v>0</v>
      </c>
      <c r="J459" s="35" t="b">
        <v>0</v>
      </c>
    </row>
    <row r="460" spans="1:10" hidden="1" x14ac:dyDescent="0.2">
      <c r="A460" s="35" t="s">
        <v>790</v>
      </c>
      <c r="B460" s="35" t="str">
        <f>VLOOKUP(Table4[[#This Row],[Metabolite ID]],Table18[],2,FALSE)</f>
        <v>Free cholesterol in large VLDL</v>
      </c>
      <c r="C460" s="35" t="s">
        <v>1117</v>
      </c>
      <c r="D460" s="35">
        <v>1069</v>
      </c>
      <c r="E460" s="35">
        <v>0.11772748956608101</v>
      </c>
      <c r="F460" s="35">
        <v>1.6725277679684496E-2</v>
      </c>
      <c r="G460" s="35">
        <v>1.9376897184019804E-12</v>
      </c>
      <c r="H460" s="35" t="b">
        <v>0</v>
      </c>
      <c r="I460" s="35" t="b">
        <v>0</v>
      </c>
      <c r="J460" s="35" t="b">
        <v>0</v>
      </c>
    </row>
    <row r="461" spans="1:10" hidden="1" x14ac:dyDescent="0.2">
      <c r="A461" s="35" t="s">
        <v>790</v>
      </c>
      <c r="B461" s="35" t="str">
        <f>VLOOKUP(Table4[[#This Row],[Metabolite ID]],Table18[],2,FALSE)</f>
        <v>Free cholesterol in large VLDL</v>
      </c>
      <c r="C461" s="35" t="s">
        <v>1118</v>
      </c>
      <c r="D461" s="35">
        <v>1069</v>
      </c>
      <c r="E461" s="35">
        <v>0.11804367560179393</v>
      </c>
      <c r="F461" s="35">
        <v>1.6973398875635093E-2</v>
      </c>
      <c r="G461" s="35">
        <v>3.5349348126758681E-12</v>
      </c>
      <c r="H461" s="35" t="b">
        <v>0</v>
      </c>
      <c r="I461" s="35" t="b">
        <v>0</v>
      </c>
      <c r="J461" s="35" t="b">
        <v>0</v>
      </c>
    </row>
    <row r="462" spans="1:10" hidden="1" x14ac:dyDescent="0.2">
      <c r="A462" s="35" t="s">
        <v>790</v>
      </c>
      <c r="B462" s="35" t="str">
        <f>VLOOKUP(Table4[[#This Row],[Metabolite ID]],Table18[],2,FALSE)</f>
        <v>Free cholesterol in large VLDL</v>
      </c>
      <c r="C462" s="35" t="s">
        <v>1119</v>
      </c>
      <c r="D462" s="35">
        <v>1069</v>
      </c>
      <c r="E462" s="35">
        <v>0.16533461538461541</v>
      </c>
      <c r="F462" s="35">
        <v>2.7122769367909957E-2</v>
      </c>
      <c r="G462" s="35">
        <v>1.0890057820935968E-9</v>
      </c>
      <c r="H462" s="35" t="b">
        <v>0</v>
      </c>
      <c r="I462" s="35" t="b">
        <v>0</v>
      </c>
      <c r="J462" s="35" t="b">
        <v>0</v>
      </c>
    </row>
    <row r="463" spans="1:10" hidden="1" x14ac:dyDescent="0.2">
      <c r="A463" s="35" t="s">
        <v>790</v>
      </c>
      <c r="B463" s="35" t="str">
        <f>VLOOKUP(Table4[[#This Row],[Metabolite ID]],Table18[],2,FALSE)</f>
        <v>Free cholesterol in large VLDL</v>
      </c>
      <c r="C463" s="35" t="s">
        <v>1120</v>
      </c>
      <c r="D463" s="35">
        <v>1069</v>
      </c>
      <c r="E463" s="35">
        <v>0.16342659926321834</v>
      </c>
      <c r="F463" s="35">
        <v>2.9762076373052806E-2</v>
      </c>
      <c r="G463" s="35">
        <v>3.994334113424849E-8</v>
      </c>
      <c r="H463" s="35" t="b">
        <v>0</v>
      </c>
      <c r="I463" s="35" t="b">
        <v>0</v>
      </c>
      <c r="J463" s="35" t="b">
        <v>0</v>
      </c>
    </row>
    <row r="464" spans="1:10" hidden="1" x14ac:dyDescent="0.2">
      <c r="A464" s="35" t="s">
        <v>790</v>
      </c>
      <c r="B464" s="35" t="str">
        <f>VLOOKUP(Table4[[#This Row],[Metabolite ID]],Table18[],2,FALSE)</f>
        <v>Free cholesterol in large VLDL</v>
      </c>
      <c r="C464" s="35" t="s">
        <v>1121</v>
      </c>
      <c r="D464" s="35">
        <v>1069</v>
      </c>
      <c r="E464" s="35">
        <v>0.19978688655955246</v>
      </c>
      <c r="F464" s="35">
        <v>0.11914885637552608</v>
      </c>
      <c r="G464" s="35">
        <v>9.3877384642900533E-2</v>
      </c>
      <c r="H464" s="35" t="b">
        <v>0</v>
      </c>
      <c r="I464" s="35" t="b">
        <v>0</v>
      </c>
      <c r="J464" s="35" t="b">
        <v>0</v>
      </c>
    </row>
    <row r="465" spans="1:10" hidden="1" x14ac:dyDescent="0.2">
      <c r="A465" s="35" t="s">
        <v>790</v>
      </c>
      <c r="B465" s="35" t="str">
        <f>VLOOKUP(Table4[[#This Row],[Metabolite ID]],Table18[],2,FALSE)</f>
        <v>Free cholesterol in large VLDL</v>
      </c>
      <c r="C465" s="35" t="s">
        <v>1122</v>
      </c>
      <c r="D465" s="35">
        <v>1069</v>
      </c>
      <c r="E465" s="35">
        <v>0.19978688655955246</v>
      </c>
      <c r="F465" s="35">
        <v>7.0485618036808029E-2</v>
      </c>
      <c r="G465" s="35">
        <v>4.6771943538339378E-3</v>
      </c>
      <c r="H465" s="35" t="b">
        <v>0</v>
      </c>
      <c r="I465" s="35" t="b">
        <v>0</v>
      </c>
      <c r="J465" s="35" t="b">
        <v>0</v>
      </c>
    </row>
    <row r="466" spans="1:10" hidden="1" x14ac:dyDescent="0.2">
      <c r="A466" s="35" t="s">
        <v>790</v>
      </c>
      <c r="B466" s="35" t="str">
        <f>VLOOKUP(Table4[[#This Row],[Metabolite ID]],Table18[],2,FALSE)</f>
        <v>Free cholesterol in large VLDL</v>
      </c>
      <c r="C466" s="35" t="s">
        <v>1123</v>
      </c>
      <c r="D466" s="35">
        <v>1069</v>
      </c>
      <c r="E466" s="35">
        <v>4.5425698715143424E-2</v>
      </c>
      <c r="F466" s="35">
        <v>6.2974616074596118E-2</v>
      </c>
      <c r="G466" s="35">
        <v>0.47086238882443132</v>
      </c>
      <c r="H466" s="35" t="b">
        <v>0</v>
      </c>
      <c r="I466" s="35" t="b">
        <v>0</v>
      </c>
      <c r="J466" s="35" t="b">
        <v>0</v>
      </c>
    </row>
    <row r="467" spans="1:10" x14ac:dyDescent="0.2">
      <c r="A467" s="35" t="s">
        <v>543</v>
      </c>
      <c r="B467" s="35" t="str">
        <f>VLOOKUP(Table4[[#This Row],[Metabolite ID]],Table18[],2,FALSE)</f>
        <v>sphingomyelin (d18:2/14:0, d18:1/14:1)*</v>
      </c>
      <c r="C467" s="35" t="s">
        <v>1116</v>
      </c>
      <c r="D467" s="35">
        <v>1068</v>
      </c>
      <c r="E467" s="35">
        <v>0.20690770071406711</v>
      </c>
      <c r="F467" s="35">
        <v>3.8058077739297487E-2</v>
      </c>
      <c r="G467" s="36">
        <v>5.4297618851046538E-8</v>
      </c>
      <c r="H467" s="35" t="b">
        <v>0</v>
      </c>
      <c r="I467" s="35" t="b">
        <v>0</v>
      </c>
      <c r="J467" s="35" t="b">
        <v>0</v>
      </c>
    </row>
    <row r="468" spans="1:10" hidden="1" x14ac:dyDescent="0.2">
      <c r="A468" s="35" t="s">
        <v>543</v>
      </c>
      <c r="B468" s="35" t="str">
        <f>VLOOKUP(Table4[[#This Row],[Metabolite ID]],Table18[],2,FALSE)</f>
        <v>sphingomyelin (d18:2/14:0, d18:1/14:1)*</v>
      </c>
      <c r="C468" s="35" t="s">
        <v>1117</v>
      </c>
      <c r="D468" s="35">
        <v>1068</v>
      </c>
      <c r="E468" s="35">
        <v>0.20690770071406711</v>
      </c>
      <c r="F468" s="35">
        <v>3.6883274459908431E-2</v>
      </c>
      <c r="G468" s="35">
        <v>2.0256350167473467E-8</v>
      </c>
      <c r="H468" s="35" t="b">
        <v>0</v>
      </c>
      <c r="I468" s="35" t="b">
        <v>0</v>
      </c>
      <c r="J468" s="35" t="b">
        <v>0</v>
      </c>
    </row>
    <row r="469" spans="1:10" hidden="1" x14ac:dyDescent="0.2">
      <c r="A469" s="35" t="s">
        <v>543</v>
      </c>
      <c r="B469" s="35" t="str">
        <f>VLOOKUP(Table4[[#This Row],[Metabolite ID]],Table18[],2,FALSE)</f>
        <v>sphingomyelin (d18:2/14:0, d18:1/14:1)*</v>
      </c>
      <c r="C469" s="35" t="s">
        <v>1118</v>
      </c>
      <c r="D469" s="35">
        <v>1068</v>
      </c>
      <c r="E469" s="35">
        <v>0.20716871561223341</v>
      </c>
      <c r="F469" s="35">
        <v>3.7237383349261043E-2</v>
      </c>
      <c r="G469" s="35">
        <v>2.6447657762917804E-8</v>
      </c>
      <c r="H469" s="35" t="b">
        <v>0</v>
      </c>
      <c r="I469" s="35" t="b">
        <v>0</v>
      </c>
      <c r="J469" s="35" t="b">
        <v>0</v>
      </c>
    </row>
    <row r="470" spans="1:10" hidden="1" x14ac:dyDescent="0.2">
      <c r="A470" s="35" t="s">
        <v>543</v>
      </c>
      <c r="B470" s="35" t="str">
        <f>VLOOKUP(Table4[[#This Row],[Metabolite ID]],Table18[],2,FALSE)</f>
        <v>sphingomyelin (d18:2/14:0, d18:1/14:1)*</v>
      </c>
      <c r="C470" s="35" t="s">
        <v>1119</v>
      </c>
      <c r="D470" s="35">
        <v>1068</v>
      </c>
      <c r="E470" s="35">
        <v>0.19291993769470397</v>
      </c>
      <c r="F470" s="35">
        <v>5.4960393065132611E-2</v>
      </c>
      <c r="G470" s="35">
        <v>4.4783209236503397E-4</v>
      </c>
      <c r="H470" s="35" t="b">
        <v>0</v>
      </c>
      <c r="I470" s="35" t="b">
        <v>0</v>
      </c>
      <c r="J470" s="35" t="b">
        <v>0</v>
      </c>
    </row>
    <row r="471" spans="1:10" hidden="1" x14ac:dyDescent="0.2">
      <c r="A471" s="35" t="s">
        <v>543</v>
      </c>
      <c r="B471" s="35" t="str">
        <f>VLOOKUP(Table4[[#This Row],[Metabolite ID]],Table18[],2,FALSE)</f>
        <v>sphingomyelin (d18:2/14:0, d18:1/14:1)*</v>
      </c>
      <c r="C471" s="35" t="s">
        <v>1120</v>
      </c>
      <c r="D471" s="35">
        <v>1068</v>
      </c>
      <c r="E471" s="35">
        <v>0.19003570780936938</v>
      </c>
      <c r="F471" s="35">
        <v>6.3012515404416061E-2</v>
      </c>
      <c r="G471" s="35">
        <v>2.5626786643597613E-3</v>
      </c>
      <c r="H471" s="35" t="b">
        <v>0</v>
      </c>
      <c r="I471" s="35" t="b">
        <v>0</v>
      </c>
      <c r="J471" s="35" t="b">
        <v>0</v>
      </c>
    </row>
    <row r="472" spans="1:10" hidden="1" x14ac:dyDescent="0.2">
      <c r="A472" s="35" t="s">
        <v>543</v>
      </c>
      <c r="B472" s="35" t="str">
        <f>VLOOKUP(Table4[[#This Row],[Metabolite ID]],Table18[],2,FALSE)</f>
        <v>sphingomyelin (d18:2/14:0, d18:1/14:1)*</v>
      </c>
      <c r="C472" s="35" t="s">
        <v>1121</v>
      </c>
      <c r="D472" s="35">
        <v>1068</v>
      </c>
      <c r="E472" s="35">
        <v>9.0929311080291342E-2</v>
      </c>
      <c r="F472" s="35">
        <v>0.23739418832973341</v>
      </c>
      <c r="G472" s="35">
        <v>0.70177314221269915</v>
      </c>
      <c r="H472" s="35" t="b">
        <v>0</v>
      </c>
      <c r="I472" s="35" t="b">
        <v>0</v>
      </c>
      <c r="J472" s="35" t="b">
        <v>0</v>
      </c>
    </row>
    <row r="473" spans="1:10" hidden="1" x14ac:dyDescent="0.2">
      <c r="A473" s="35" t="s">
        <v>543</v>
      </c>
      <c r="B473" s="35" t="str">
        <f>VLOOKUP(Table4[[#This Row],[Metabolite ID]],Table18[],2,FALSE)</f>
        <v>sphingomyelin (d18:2/14:0, d18:1/14:1)*</v>
      </c>
      <c r="C473" s="35" t="s">
        <v>1122</v>
      </c>
      <c r="D473" s="35">
        <v>1068</v>
      </c>
      <c r="E473" s="35">
        <v>0.21648017372165906</v>
      </c>
      <c r="F473" s="35">
        <v>0.14854463715817029</v>
      </c>
      <c r="G473" s="35">
        <v>0.14531653697396898</v>
      </c>
      <c r="H473" s="35" t="b">
        <v>0</v>
      </c>
      <c r="I473" s="35" t="b">
        <v>0</v>
      </c>
      <c r="J473" s="35" t="b">
        <v>0</v>
      </c>
    </row>
    <row r="474" spans="1:10" hidden="1" x14ac:dyDescent="0.2">
      <c r="A474" s="35" t="s">
        <v>543</v>
      </c>
      <c r="B474" s="35" t="str">
        <f>VLOOKUP(Table4[[#This Row],[Metabolite ID]],Table18[],2,FALSE)</f>
        <v>sphingomyelin (d18:2/14:0, d18:1/14:1)*</v>
      </c>
      <c r="C474" s="35" t="s">
        <v>1123</v>
      </c>
      <c r="D474" s="35">
        <v>1068</v>
      </c>
      <c r="E474" s="35">
        <v>0.12802866930407888</v>
      </c>
      <c r="F474" s="35">
        <v>0.11172631004701856</v>
      </c>
      <c r="G474" s="35">
        <v>0.25208818219987106</v>
      </c>
      <c r="H474" s="35" t="b">
        <v>0</v>
      </c>
      <c r="I474" s="35" t="b">
        <v>0</v>
      </c>
      <c r="J474" s="35" t="b">
        <v>0</v>
      </c>
    </row>
    <row r="475" spans="1:10" x14ac:dyDescent="0.2">
      <c r="A475" s="35" t="s">
        <v>678</v>
      </c>
      <c r="B475" s="35" t="str">
        <f>VLOOKUP(Table4[[#This Row],[Metabolite ID]],Table18[],2,FALSE)</f>
        <v>1-margaroyl-2-linoleoyl-GPC (17:0/18:2)*</v>
      </c>
      <c r="C475" s="35" t="s">
        <v>1116</v>
      </c>
      <c r="D475" s="35">
        <v>1068</v>
      </c>
      <c r="E475" s="35">
        <v>-0.20394240558447074</v>
      </c>
      <c r="F475" s="35">
        <v>3.7513793026464383E-2</v>
      </c>
      <c r="G475" s="36">
        <v>5.4348148787311062E-8</v>
      </c>
      <c r="H475" s="35" t="b">
        <v>0</v>
      </c>
      <c r="I475" s="35" t="b">
        <v>0</v>
      </c>
      <c r="J475" s="35" t="b">
        <v>0</v>
      </c>
    </row>
    <row r="476" spans="1:10" hidden="1" x14ac:dyDescent="0.2">
      <c r="A476" s="35" t="s">
        <v>678</v>
      </c>
      <c r="B476" s="35" t="str">
        <f>VLOOKUP(Table4[[#This Row],[Metabolite ID]],Table18[],2,FALSE)</f>
        <v>1-margaroyl-2-linoleoyl-GPC (17:0/18:2)*</v>
      </c>
      <c r="C476" s="35" t="s">
        <v>1117</v>
      </c>
      <c r="D476" s="35">
        <v>1068</v>
      </c>
      <c r="E476" s="35">
        <v>-0.20394240558447074</v>
      </c>
      <c r="F476" s="35">
        <v>3.6922677385232833E-2</v>
      </c>
      <c r="G476" s="35">
        <v>3.3231244329653775E-8</v>
      </c>
      <c r="H476" s="35" t="b">
        <v>0</v>
      </c>
      <c r="I476" s="35" t="b">
        <v>0</v>
      </c>
      <c r="J476" s="35" t="b">
        <v>0</v>
      </c>
    </row>
    <row r="477" spans="1:10" hidden="1" x14ac:dyDescent="0.2">
      <c r="A477" s="35" t="s">
        <v>678</v>
      </c>
      <c r="B477" s="35" t="str">
        <f>VLOOKUP(Table4[[#This Row],[Metabolite ID]],Table18[],2,FALSE)</f>
        <v>1-margaroyl-2-linoleoyl-GPC (17:0/18:2)*</v>
      </c>
      <c r="C477" s="35" t="s">
        <v>1118</v>
      </c>
      <c r="D477" s="35">
        <v>1068</v>
      </c>
      <c r="E477" s="35">
        <v>-0.20629586674843914</v>
      </c>
      <c r="F477" s="35">
        <v>3.7268223641405009E-2</v>
      </c>
      <c r="G477" s="35">
        <v>3.1045508726760497E-8</v>
      </c>
      <c r="H477" s="35" t="b">
        <v>0</v>
      </c>
      <c r="I477" s="35" t="b">
        <v>0</v>
      </c>
      <c r="J477" s="35" t="b">
        <v>0</v>
      </c>
    </row>
    <row r="478" spans="1:10" hidden="1" x14ac:dyDescent="0.2">
      <c r="A478" s="35" t="s">
        <v>678</v>
      </c>
      <c r="B478" s="35" t="str">
        <f>VLOOKUP(Table4[[#This Row],[Metabolite ID]],Table18[],2,FALSE)</f>
        <v>1-margaroyl-2-linoleoyl-GPC (17:0/18:2)*</v>
      </c>
      <c r="C478" s="35" t="s">
        <v>1119</v>
      </c>
      <c r="D478" s="35">
        <v>1068</v>
      </c>
      <c r="E478" s="35">
        <v>-0.23486496596858641</v>
      </c>
      <c r="F478" s="35">
        <v>5.7054649037299898E-2</v>
      </c>
      <c r="G478" s="35">
        <v>3.8468385587730363E-5</v>
      </c>
      <c r="H478" s="35" t="b">
        <v>0</v>
      </c>
      <c r="I478" s="35" t="b">
        <v>0</v>
      </c>
      <c r="J478" s="35" t="b">
        <v>0</v>
      </c>
    </row>
    <row r="479" spans="1:10" hidden="1" x14ac:dyDescent="0.2">
      <c r="A479" s="35" t="s">
        <v>678</v>
      </c>
      <c r="B479" s="35" t="str">
        <f>VLOOKUP(Table4[[#This Row],[Metabolite ID]],Table18[],2,FALSE)</f>
        <v>1-margaroyl-2-linoleoyl-GPC (17:0/18:2)*</v>
      </c>
      <c r="C479" s="35" t="s">
        <v>1120</v>
      </c>
      <c r="D479" s="35">
        <v>1068</v>
      </c>
      <c r="E479" s="35">
        <v>-0.22610120373792034</v>
      </c>
      <c r="F479" s="35">
        <v>5.9820521706562185E-2</v>
      </c>
      <c r="G479" s="35">
        <v>1.5704296275458233E-4</v>
      </c>
      <c r="H479" s="35" t="b">
        <v>0</v>
      </c>
      <c r="I479" s="35" t="b">
        <v>0</v>
      </c>
      <c r="J479" s="35" t="b">
        <v>0</v>
      </c>
    </row>
    <row r="480" spans="1:10" hidden="1" x14ac:dyDescent="0.2">
      <c r="A480" s="35" t="s">
        <v>678</v>
      </c>
      <c r="B480" s="35" t="str">
        <f>VLOOKUP(Table4[[#This Row],[Metabolite ID]],Table18[],2,FALSE)</f>
        <v>1-margaroyl-2-linoleoyl-GPC (17:0/18:2)*</v>
      </c>
      <c r="C480" s="35" t="s">
        <v>1121</v>
      </c>
      <c r="D480" s="35">
        <v>1068</v>
      </c>
      <c r="E480" s="35">
        <v>-0.31548544787612798</v>
      </c>
      <c r="F480" s="35">
        <v>0.26193085704691171</v>
      </c>
      <c r="G480" s="35">
        <v>0.2286786261211036</v>
      </c>
      <c r="H480" s="35" t="b">
        <v>0</v>
      </c>
      <c r="I480" s="35" t="b">
        <v>0</v>
      </c>
      <c r="J480" s="35" t="b">
        <v>0</v>
      </c>
    </row>
    <row r="481" spans="1:10" hidden="1" x14ac:dyDescent="0.2">
      <c r="A481" s="35" t="s">
        <v>678</v>
      </c>
      <c r="B481" s="35" t="str">
        <f>VLOOKUP(Table4[[#This Row],[Metabolite ID]],Table18[],2,FALSE)</f>
        <v>1-margaroyl-2-linoleoyl-GPC (17:0/18:2)*</v>
      </c>
      <c r="C481" s="35" t="s">
        <v>1122</v>
      </c>
      <c r="D481" s="35">
        <v>1068</v>
      </c>
      <c r="E481" s="35">
        <v>-0.26255481523292978</v>
      </c>
      <c r="F481" s="35">
        <v>0.17218993179297679</v>
      </c>
      <c r="G481" s="35">
        <v>0.12760588937955689</v>
      </c>
      <c r="H481" s="35" t="b">
        <v>0</v>
      </c>
      <c r="I481" s="35" t="b">
        <v>0</v>
      </c>
      <c r="J481" s="35" t="b">
        <v>0</v>
      </c>
    </row>
    <row r="482" spans="1:10" hidden="1" x14ac:dyDescent="0.2">
      <c r="A482" s="35" t="s">
        <v>678</v>
      </c>
      <c r="B482" s="35" t="str">
        <f>VLOOKUP(Table4[[#This Row],[Metabolite ID]],Table18[],2,FALSE)</f>
        <v>1-margaroyl-2-linoleoyl-GPC (17:0/18:2)*</v>
      </c>
      <c r="C482" s="35" t="s">
        <v>1123</v>
      </c>
      <c r="D482" s="35">
        <v>1068</v>
      </c>
      <c r="E482" s="35">
        <v>-0.30708263566967831</v>
      </c>
      <c r="F482" s="35">
        <v>0.11010082717003383</v>
      </c>
      <c r="G482" s="35">
        <v>5.3795256870610257E-3</v>
      </c>
      <c r="H482" s="35" t="b">
        <v>0</v>
      </c>
      <c r="I482" s="35" t="b">
        <v>0</v>
      </c>
      <c r="J482" s="35" t="b">
        <v>0</v>
      </c>
    </row>
    <row r="483" spans="1:10" x14ac:dyDescent="0.2">
      <c r="A483" s="35" t="s">
        <v>864</v>
      </c>
      <c r="B483" s="35" t="str">
        <f>VLOOKUP(Table4[[#This Row],[Metabolite ID]],Table18[],2,FALSE)</f>
        <v>Free cholesterol in very large VLDL</v>
      </c>
      <c r="C483" s="35" t="s">
        <v>1116</v>
      </c>
      <c r="D483" s="35">
        <v>1069</v>
      </c>
      <c r="E483" s="35">
        <v>0.11180825592354125</v>
      </c>
      <c r="F483" s="35">
        <v>2.0644185551067111E-2</v>
      </c>
      <c r="G483" s="36">
        <v>6.0957878155160928E-8</v>
      </c>
      <c r="H483" s="35" t="b">
        <v>0</v>
      </c>
      <c r="I483" s="35" t="b">
        <v>0</v>
      </c>
      <c r="J483" s="35" t="b">
        <v>0</v>
      </c>
    </row>
    <row r="484" spans="1:10" hidden="1" x14ac:dyDescent="0.2">
      <c r="A484" s="35" t="s">
        <v>864</v>
      </c>
      <c r="B484" s="35" t="str">
        <f>VLOOKUP(Table4[[#This Row],[Metabolite ID]],Table18[],2,FALSE)</f>
        <v>Free cholesterol in very large VLDL</v>
      </c>
      <c r="C484" s="35" t="s">
        <v>1117</v>
      </c>
      <c r="D484" s="35">
        <v>1069</v>
      </c>
      <c r="E484" s="35">
        <v>0.11180825592354125</v>
      </c>
      <c r="F484" s="35">
        <v>1.6733726748719421E-2</v>
      </c>
      <c r="G484" s="35">
        <v>2.3632936029390521E-11</v>
      </c>
      <c r="H484" s="35" t="b">
        <v>0</v>
      </c>
      <c r="I484" s="35" t="b">
        <v>0</v>
      </c>
      <c r="J484" s="35" t="b">
        <v>0</v>
      </c>
    </row>
    <row r="485" spans="1:10" hidden="1" x14ac:dyDescent="0.2">
      <c r="A485" s="35" t="s">
        <v>864</v>
      </c>
      <c r="B485" s="35" t="str">
        <f>VLOOKUP(Table4[[#This Row],[Metabolite ID]],Table18[],2,FALSE)</f>
        <v>Free cholesterol in very large VLDL</v>
      </c>
      <c r="C485" s="35" t="s">
        <v>1118</v>
      </c>
      <c r="D485" s="35">
        <v>1069</v>
      </c>
      <c r="E485" s="35">
        <v>0.11210005504050852</v>
      </c>
      <c r="F485" s="35">
        <v>1.6963125454346317E-2</v>
      </c>
      <c r="G485" s="35">
        <v>3.883509547300142E-11</v>
      </c>
      <c r="H485" s="35" t="b">
        <v>0</v>
      </c>
      <c r="I485" s="35" t="b">
        <v>0</v>
      </c>
      <c r="J485" s="35" t="b">
        <v>0</v>
      </c>
    </row>
    <row r="486" spans="1:10" hidden="1" x14ac:dyDescent="0.2">
      <c r="A486" s="35" t="s">
        <v>864</v>
      </c>
      <c r="B486" s="35" t="str">
        <f>VLOOKUP(Table4[[#This Row],[Metabolite ID]],Table18[],2,FALSE)</f>
        <v>Free cholesterol in very large VLDL</v>
      </c>
      <c r="C486" s="35" t="s">
        <v>1119</v>
      </c>
      <c r="D486" s="35">
        <v>1069</v>
      </c>
      <c r="E486" s="35">
        <v>0.15624222222222223</v>
      </c>
      <c r="F486" s="35">
        <v>2.6100118360871068E-2</v>
      </c>
      <c r="G486" s="35">
        <v>2.1471458099882972E-9</v>
      </c>
      <c r="H486" s="35" t="b">
        <v>0</v>
      </c>
      <c r="I486" s="35" t="b">
        <v>0</v>
      </c>
      <c r="J486" s="35" t="b">
        <v>0</v>
      </c>
    </row>
    <row r="487" spans="1:10" hidden="1" x14ac:dyDescent="0.2">
      <c r="A487" s="35" t="s">
        <v>864</v>
      </c>
      <c r="B487" s="35" t="str">
        <f>VLOOKUP(Table4[[#This Row],[Metabolite ID]],Table18[],2,FALSE)</f>
        <v>Free cholesterol in very large VLDL</v>
      </c>
      <c r="C487" s="35" t="s">
        <v>1120</v>
      </c>
      <c r="D487" s="35">
        <v>1069</v>
      </c>
      <c r="E487" s="35">
        <v>0.14631614504896812</v>
      </c>
      <c r="F487" s="35">
        <v>2.8546195341057162E-2</v>
      </c>
      <c r="G487" s="35">
        <v>2.9660458674152516E-7</v>
      </c>
      <c r="H487" s="35" t="b">
        <v>0</v>
      </c>
      <c r="I487" s="35" t="b">
        <v>0</v>
      </c>
      <c r="J487" s="35" t="b">
        <v>0</v>
      </c>
    </row>
    <row r="488" spans="1:10" hidden="1" x14ac:dyDescent="0.2">
      <c r="A488" s="35" t="s">
        <v>864</v>
      </c>
      <c r="B488" s="35" t="str">
        <f>VLOOKUP(Table4[[#This Row],[Metabolite ID]],Table18[],2,FALSE)</f>
        <v>Free cholesterol in very large VLDL</v>
      </c>
      <c r="C488" s="35" t="s">
        <v>1121</v>
      </c>
      <c r="D488" s="35">
        <v>1069</v>
      </c>
      <c r="E488" s="35">
        <v>0.24790254965831515</v>
      </c>
      <c r="F488" s="35">
        <v>0.11214172486338722</v>
      </c>
      <c r="G488" s="35">
        <v>2.7273623249812674E-2</v>
      </c>
      <c r="H488" s="35" t="b">
        <v>0</v>
      </c>
      <c r="I488" s="35" t="b">
        <v>0</v>
      </c>
      <c r="J488" s="35" t="b">
        <v>0</v>
      </c>
    </row>
    <row r="489" spans="1:10" hidden="1" x14ac:dyDescent="0.2">
      <c r="A489" s="35" t="s">
        <v>864</v>
      </c>
      <c r="B489" s="35" t="str">
        <f>VLOOKUP(Table4[[#This Row],[Metabolite ID]],Table18[],2,FALSE)</f>
        <v>Free cholesterol in very large VLDL</v>
      </c>
      <c r="C489" s="35" t="s">
        <v>1122</v>
      </c>
      <c r="D489" s="35">
        <v>1069</v>
      </c>
      <c r="E489" s="35">
        <v>0.22172751378912992</v>
      </c>
      <c r="F489" s="35">
        <v>7.2007523086662334E-2</v>
      </c>
      <c r="G489" s="35">
        <v>2.1283864015335719E-3</v>
      </c>
      <c r="H489" s="35" t="b">
        <v>0</v>
      </c>
      <c r="I489" s="35" t="b">
        <v>0</v>
      </c>
      <c r="J489" s="35" t="b">
        <v>0</v>
      </c>
    </row>
    <row r="490" spans="1:10" hidden="1" x14ac:dyDescent="0.2">
      <c r="A490" s="35" t="s">
        <v>864</v>
      </c>
      <c r="B490" s="35" t="str">
        <f>VLOOKUP(Table4[[#This Row],[Metabolite ID]],Table18[],2,FALSE)</f>
        <v>Free cholesterol in very large VLDL</v>
      </c>
      <c r="C490" s="35" t="s">
        <v>1123</v>
      </c>
      <c r="D490" s="35">
        <v>1069</v>
      </c>
      <c r="E490" s="35">
        <v>5.1742916865783285E-2</v>
      </c>
      <c r="F490" s="35">
        <v>6.054352954053524E-2</v>
      </c>
      <c r="G490" s="35">
        <v>0.39294236916595815</v>
      </c>
      <c r="H490" s="35" t="b">
        <v>0</v>
      </c>
      <c r="I490" s="35" t="b">
        <v>0</v>
      </c>
      <c r="J490" s="35" t="b">
        <v>0</v>
      </c>
    </row>
    <row r="491" spans="1:10" x14ac:dyDescent="0.2">
      <c r="A491" s="35" t="s">
        <v>844</v>
      </c>
      <c r="B491" s="35" t="str">
        <f>VLOOKUP(Table4[[#This Row],[Metabolite ID]],Table18[],2,FALSE)</f>
        <v>Phospholipids in small VLDL</v>
      </c>
      <c r="C491" s="35" t="s">
        <v>1116</v>
      </c>
      <c r="D491" s="35">
        <v>1069</v>
      </c>
      <c r="E491" s="35">
        <v>0.11716919544432124</v>
      </c>
      <c r="F491" s="35">
        <v>2.1723644739204157E-2</v>
      </c>
      <c r="G491" s="36">
        <v>6.9050213250102721E-8</v>
      </c>
      <c r="H491" s="35" t="b">
        <v>0</v>
      </c>
      <c r="I491" s="35" t="b">
        <v>0</v>
      </c>
      <c r="J491" s="35" t="b">
        <v>0</v>
      </c>
    </row>
    <row r="492" spans="1:10" hidden="1" x14ac:dyDescent="0.2">
      <c r="A492" s="35" t="s">
        <v>844</v>
      </c>
      <c r="B492" s="35" t="str">
        <f>VLOOKUP(Table4[[#This Row],[Metabolite ID]],Table18[],2,FALSE)</f>
        <v>Phospholipids in small VLDL</v>
      </c>
      <c r="C492" s="35" t="s">
        <v>1117</v>
      </c>
      <c r="D492" s="35">
        <v>1069</v>
      </c>
      <c r="E492" s="35">
        <v>0.11716919544432124</v>
      </c>
      <c r="F492" s="35">
        <v>1.6693307343238067E-2</v>
      </c>
      <c r="G492" s="35">
        <v>2.2356994237442404E-12</v>
      </c>
      <c r="H492" s="35" t="b">
        <v>0</v>
      </c>
      <c r="I492" s="35" t="b">
        <v>0</v>
      </c>
      <c r="J492" s="35" t="b">
        <v>0</v>
      </c>
    </row>
    <row r="493" spans="1:10" hidden="1" x14ac:dyDescent="0.2">
      <c r="A493" s="35" t="s">
        <v>844</v>
      </c>
      <c r="B493" s="35" t="str">
        <f>VLOOKUP(Table4[[#This Row],[Metabolite ID]],Table18[],2,FALSE)</f>
        <v>Phospholipids in small VLDL</v>
      </c>
      <c r="C493" s="35" t="s">
        <v>1118</v>
      </c>
      <c r="D493" s="35">
        <v>1069</v>
      </c>
      <c r="E493" s="35">
        <v>0.11747855999400156</v>
      </c>
      <c r="F493" s="35">
        <v>1.6945929010040391E-2</v>
      </c>
      <c r="G493" s="35">
        <v>4.1331106686953056E-12</v>
      </c>
      <c r="H493" s="35" t="b">
        <v>0</v>
      </c>
      <c r="I493" s="35" t="b">
        <v>0</v>
      </c>
      <c r="J493" s="35" t="b">
        <v>0</v>
      </c>
    </row>
    <row r="494" spans="1:10" hidden="1" x14ac:dyDescent="0.2">
      <c r="A494" s="35" t="s">
        <v>844</v>
      </c>
      <c r="B494" s="35" t="str">
        <f>VLOOKUP(Table4[[#This Row],[Metabolite ID]],Table18[],2,FALSE)</f>
        <v>Phospholipids in small VLDL</v>
      </c>
      <c r="C494" s="35" t="s">
        <v>1119</v>
      </c>
      <c r="D494" s="35">
        <v>1069</v>
      </c>
      <c r="E494" s="35">
        <v>0.18817474747474747</v>
      </c>
      <c r="F494" s="35">
        <v>2.7467320084986455E-2</v>
      </c>
      <c r="G494" s="35">
        <v>7.3407648081805346E-12</v>
      </c>
      <c r="H494" s="35" t="b">
        <v>0</v>
      </c>
      <c r="I494" s="35" t="b">
        <v>0</v>
      </c>
      <c r="J494" s="35" t="b">
        <v>0</v>
      </c>
    </row>
    <row r="495" spans="1:10" hidden="1" x14ac:dyDescent="0.2">
      <c r="A495" s="35" t="s">
        <v>844</v>
      </c>
      <c r="B495" s="35" t="str">
        <f>VLOOKUP(Table4[[#This Row],[Metabolite ID]],Table18[],2,FALSE)</f>
        <v>Phospholipids in small VLDL</v>
      </c>
      <c r="C495" s="35" t="s">
        <v>1120</v>
      </c>
      <c r="D495" s="35">
        <v>1069</v>
      </c>
      <c r="E495" s="35">
        <v>0.16115765343173127</v>
      </c>
      <c r="F495" s="35">
        <v>3.2507791550771048E-2</v>
      </c>
      <c r="G495" s="35">
        <v>7.1402913710787546E-7</v>
      </c>
      <c r="H495" s="35" t="b">
        <v>0</v>
      </c>
      <c r="I495" s="35" t="b">
        <v>0</v>
      </c>
      <c r="J495" s="35" t="b">
        <v>0</v>
      </c>
    </row>
    <row r="496" spans="1:10" hidden="1" x14ac:dyDescent="0.2">
      <c r="A496" s="35" t="s">
        <v>844</v>
      </c>
      <c r="B496" s="35" t="str">
        <f>VLOOKUP(Table4[[#This Row],[Metabolite ID]],Table18[],2,FALSE)</f>
        <v>Phospholipids in small VLDL</v>
      </c>
      <c r="C496" s="35" t="s">
        <v>1121</v>
      </c>
      <c r="D496" s="35">
        <v>1069</v>
      </c>
      <c r="E496" s="35">
        <v>0.27025124513822441</v>
      </c>
      <c r="F496" s="35">
        <v>0.11883120301271513</v>
      </c>
      <c r="G496" s="35">
        <v>2.3148970600252922E-2</v>
      </c>
      <c r="H496" s="35" t="b">
        <v>0</v>
      </c>
      <c r="I496" s="35" t="b">
        <v>0</v>
      </c>
      <c r="J496" s="35" t="b">
        <v>0</v>
      </c>
    </row>
    <row r="497" spans="1:10" hidden="1" x14ac:dyDescent="0.2">
      <c r="A497" s="35" t="s">
        <v>844</v>
      </c>
      <c r="B497" s="35" t="str">
        <f>VLOOKUP(Table4[[#This Row],[Metabolite ID]],Table18[],2,FALSE)</f>
        <v>Phospholipids in small VLDL</v>
      </c>
      <c r="C497" s="35" t="s">
        <v>1122</v>
      </c>
      <c r="D497" s="35">
        <v>1069</v>
      </c>
      <c r="E497" s="35">
        <v>0.18652266712201993</v>
      </c>
      <c r="F497" s="35">
        <v>6.989214487791226E-2</v>
      </c>
      <c r="G497" s="35">
        <v>7.7294482584798008E-3</v>
      </c>
      <c r="H497" s="35" t="b">
        <v>0</v>
      </c>
      <c r="I497" s="35" t="b">
        <v>0</v>
      </c>
      <c r="J497" s="35" t="b">
        <v>0</v>
      </c>
    </row>
    <row r="498" spans="1:10" hidden="1" x14ac:dyDescent="0.2">
      <c r="A498" s="35" t="s">
        <v>844</v>
      </c>
      <c r="B498" s="35" t="str">
        <f>VLOOKUP(Table4[[#This Row],[Metabolite ID]],Table18[],2,FALSE)</f>
        <v>Phospholipids in small VLDL</v>
      </c>
      <c r="C498" s="35" t="s">
        <v>1123</v>
      </c>
      <c r="D498" s="35">
        <v>1069</v>
      </c>
      <c r="E498" s="35">
        <v>4.7935275885282395E-2</v>
      </c>
      <c r="F498" s="35">
        <v>6.3701964875161332E-2</v>
      </c>
      <c r="G498" s="35">
        <v>0.45192067484860043</v>
      </c>
      <c r="H498" s="35" t="b">
        <v>0</v>
      </c>
      <c r="I498" s="35" t="b">
        <v>0</v>
      </c>
      <c r="J498" s="35" t="b">
        <v>0</v>
      </c>
    </row>
    <row r="499" spans="1:10" x14ac:dyDescent="0.2">
      <c r="A499" s="35" t="s">
        <v>686</v>
      </c>
      <c r="B499" s="35" t="str">
        <f>VLOOKUP(Table4[[#This Row],[Metabolite ID]],Table18[],2,FALSE)</f>
        <v>1-(1-enyl-stearoyl)-2-oleoyl-GPC (P-18:0/18:1)</v>
      </c>
      <c r="C499" s="35" t="s">
        <v>1116</v>
      </c>
      <c r="D499" s="35">
        <v>1069</v>
      </c>
      <c r="E499" s="35">
        <v>-0.20547135081593779</v>
      </c>
      <c r="F499" s="35">
        <v>3.8315526552933722E-2</v>
      </c>
      <c r="G499" s="36">
        <v>8.2026502978178335E-8</v>
      </c>
      <c r="H499" s="35" t="b">
        <v>0</v>
      </c>
      <c r="I499" s="35" t="b">
        <v>0</v>
      </c>
      <c r="J499" s="35" t="b">
        <v>0</v>
      </c>
    </row>
    <row r="500" spans="1:10" hidden="1" x14ac:dyDescent="0.2">
      <c r="A500" s="35" t="s">
        <v>686</v>
      </c>
      <c r="B500" s="35" t="str">
        <f>VLOOKUP(Table4[[#This Row],[Metabolite ID]],Table18[],2,FALSE)</f>
        <v>1-(1-enyl-stearoyl)-2-oleoyl-GPC (P-18:0/18:1)</v>
      </c>
      <c r="C500" s="35" t="s">
        <v>1117</v>
      </c>
      <c r="D500" s="35">
        <v>1069</v>
      </c>
      <c r="E500" s="35">
        <v>-0.20547135081593779</v>
      </c>
      <c r="F500" s="35">
        <v>3.763498110808567E-2</v>
      </c>
      <c r="G500" s="35">
        <v>4.7725077531127933E-8</v>
      </c>
      <c r="H500" s="35" t="b">
        <v>0</v>
      </c>
      <c r="I500" s="35" t="b">
        <v>0</v>
      </c>
      <c r="J500" s="35" t="b">
        <v>0</v>
      </c>
    </row>
    <row r="501" spans="1:10" hidden="1" x14ac:dyDescent="0.2">
      <c r="A501" s="35" t="s">
        <v>686</v>
      </c>
      <c r="B501" s="35" t="str">
        <f>VLOOKUP(Table4[[#This Row],[Metabolite ID]],Table18[],2,FALSE)</f>
        <v>1-(1-enyl-stearoyl)-2-oleoyl-GPC (P-18:0/18:1)</v>
      </c>
      <c r="C501" s="35" t="s">
        <v>1118</v>
      </c>
      <c r="D501" s="35">
        <v>1069</v>
      </c>
      <c r="E501" s="35">
        <v>-0.2078202807435634</v>
      </c>
      <c r="F501" s="35">
        <v>3.7988242826876802E-2</v>
      </c>
      <c r="G501" s="35">
        <v>4.4839467349326739E-8</v>
      </c>
      <c r="H501" s="35" t="b">
        <v>0</v>
      </c>
      <c r="I501" s="35" t="b">
        <v>0</v>
      </c>
      <c r="J501" s="35" t="b">
        <v>0</v>
      </c>
    </row>
    <row r="502" spans="1:10" hidden="1" x14ac:dyDescent="0.2">
      <c r="A502" s="35" t="s">
        <v>686</v>
      </c>
      <c r="B502" s="35" t="str">
        <f>VLOOKUP(Table4[[#This Row],[Metabolite ID]],Table18[],2,FALSE)</f>
        <v>1-(1-enyl-stearoyl)-2-oleoyl-GPC (P-18:0/18:1)</v>
      </c>
      <c r="C502" s="35" t="s">
        <v>1119</v>
      </c>
      <c r="D502" s="35">
        <v>1069</v>
      </c>
      <c r="E502" s="35">
        <v>-0.19840887573964497</v>
      </c>
      <c r="F502" s="35">
        <v>5.8924735568936383E-2</v>
      </c>
      <c r="G502" s="35">
        <v>7.5947251073036628E-4</v>
      </c>
      <c r="H502" s="35" t="b">
        <v>0</v>
      </c>
      <c r="I502" s="35" t="b">
        <v>0</v>
      </c>
      <c r="J502" s="35" t="b">
        <v>0</v>
      </c>
    </row>
    <row r="503" spans="1:10" hidden="1" x14ac:dyDescent="0.2">
      <c r="A503" s="35" t="s">
        <v>686</v>
      </c>
      <c r="B503" s="35" t="str">
        <f>VLOOKUP(Table4[[#This Row],[Metabolite ID]],Table18[],2,FALSE)</f>
        <v>1-(1-enyl-stearoyl)-2-oleoyl-GPC (P-18:0/18:1)</v>
      </c>
      <c r="C503" s="35" t="s">
        <v>1120</v>
      </c>
      <c r="D503" s="35">
        <v>1069</v>
      </c>
      <c r="E503" s="35">
        <v>-0.16613490075052703</v>
      </c>
      <c r="F503" s="35">
        <v>6.4547593637903786E-2</v>
      </c>
      <c r="G503" s="35">
        <v>1.0057802284032299E-2</v>
      </c>
      <c r="H503" s="35" t="b">
        <v>0</v>
      </c>
      <c r="I503" s="35" t="b">
        <v>0</v>
      </c>
      <c r="J503" s="35" t="b">
        <v>0</v>
      </c>
    </row>
    <row r="504" spans="1:10" hidden="1" x14ac:dyDescent="0.2">
      <c r="A504" s="35" t="s">
        <v>686</v>
      </c>
      <c r="B504" s="35" t="str">
        <f>VLOOKUP(Table4[[#This Row],[Metabolite ID]],Table18[],2,FALSE)</f>
        <v>1-(1-enyl-stearoyl)-2-oleoyl-GPC (P-18:0/18:1)</v>
      </c>
      <c r="C504" s="35" t="s">
        <v>1121</v>
      </c>
      <c r="D504" s="35">
        <v>1069</v>
      </c>
      <c r="E504" s="35">
        <v>-4.7595493268378419E-2</v>
      </c>
      <c r="F504" s="35">
        <v>0.26386380162949208</v>
      </c>
      <c r="G504" s="35">
        <v>0.85688924605579331</v>
      </c>
      <c r="H504" s="35" t="b">
        <v>0</v>
      </c>
      <c r="I504" s="35" t="b">
        <v>0</v>
      </c>
      <c r="J504" s="35" t="b">
        <v>0</v>
      </c>
    </row>
    <row r="505" spans="1:10" hidden="1" x14ac:dyDescent="0.2">
      <c r="A505" s="35" t="s">
        <v>686</v>
      </c>
      <c r="B505" s="35" t="str">
        <f>VLOOKUP(Table4[[#This Row],[Metabolite ID]],Table18[],2,FALSE)</f>
        <v>1-(1-enyl-stearoyl)-2-oleoyl-GPC (P-18:0/18:1)</v>
      </c>
      <c r="C505" s="35" t="s">
        <v>1122</v>
      </c>
      <c r="D505" s="35">
        <v>1069</v>
      </c>
      <c r="E505" s="35">
        <v>-9.505269735874311E-2</v>
      </c>
      <c r="F505" s="35">
        <v>0.15317706413313559</v>
      </c>
      <c r="G505" s="35">
        <v>0.53503385250897351</v>
      </c>
      <c r="H505" s="35" t="b">
        <v>0</v>
      </c>
      <c r="I505" s="35" t="b">
        <v>0</v>
      </c>
      <c r="J505" s="35" t="b">
        <v>0</v>
      </c>
    </row>
    <row r="506" spans="1:10" hidden="1" x14ac:dyDescent="0.2">
      <c r="A506" s="35" t="s">
        <v>686</v>
      </c>
      <c r="B506" s="35" t="str">
        <f>VLOOKUP(Table4[[#This Row],[Metabolite ID]],Table18[],2,FALSE)</f>
        <v>1-(1-enyl-stearoyl)-2-oleoyl-GPC (P-18:0/18:1)</v>
      </c>
      <c r="C506" s="35" t="s">
        <v>1123</v>
      </c>
      <c r="D506" s="35">
        <v>1069</v>
      </c>
      <c r="E506" s="35">
        <v>-0.28901643007338357</v>
      </c>
      <c r="F506" s="35">
        <v>0.11252383315113171</v>
      </c>
      <c r="G506" s="35">
        <v>1.0349341027481794E-2</v>
      </c>
      <c r="H506" s="35" t="b">
        <v>0</v>
      </c>
      <c r="I506" s="35" t="b">
        <v>0</v>
      </c>
      <c r="J506" s="35" t="b">
        <v>0</v>
      </c>
    </row>
    <row r="507" spans="1:10" x14ac:dyDescent="0.2">
      <c r="A507" s="35" t="s">
        <v>682</v>
      </c>
      <c r="B507" s="35" t="str">
        <f>VLOOKUP(Table4[[#This Row],[Metabolite ID]],Table18[],2,FALSE)</f>
        <v>1,2-dilinoleoyl-GPC (18:2/18:2)</v>
      </c>
      <c r="C507" s="35" t="s">
        <v>1116</v>
      </c>
      <c r="D507" s="35">
        <v>1068</v>
      </c>
      <c r="E507" s="35">
        <v>-0.20733041856823409</v>
      </c>
      <c r="F507" s="35">
        <v>3.8678010560537046E-2</v>
      </c>
      <c r="G507" s="36">
        <v>8.302824751033116E-8</v>
      </c>
      <c r="H507" s="35" t="b">
        <v>0</v>
      </c>
      <c r="I507" s="35" t="b">
        <v>0</v>
      </c>
      <c r="J507" s="35" t="b">
        <v>0</v>
      </c>
    </row>
    <row r="508" spans="1:10" hidden="1" x14ac:dyDescent="0.2">
      <c r="A508" s="35" t="s">
        <v>682</v>
      </c>
      <c r="B508" s="35" t="str">
        <f>VLOOKUP(Table4[[#This Row],[Metabolite ID]],Table18[],2,FALSE)</f>
        <v>1,2-dilinoleoyl-GPC (18:2/18:2)</v>
      </c>
      <c r="C508" s="35" t="s">
        <v>1117</v>
      </c>
      <c r="D508" s="35">
        <v>1068</v>
      </c>
      <c r="E508" s="35">
        <v>-0.20733041856823409</v>
      </c>
      <c r="F508" s="35">
        <v>3.6941799431567758E-2</v>
      </c>
      <c r="G508" s="35">
        <v>1.9959375644879979E-8</v>
      </c>
      <c r="H508" s="35" t="b">
        <v>0</v>
      </c>
      <c r="I508" s="35" t="b">
        <v>0</v>
      </c>
      <c r="J508" s="35" t="b">
        <v>0</v>
      </c>
    </row>
    <row r="509" spans="1:10" hidden="1" x14ac:dyDescent="0.2">
      <c r="A509" s="35" t="s">
        <v>682</v>
      </c>
      <c r="B509" s="35" t="str">
        <f>VLOOKUP(Table4[[#This Row],[Metabolite ID]],Table18[],2,FALSE)</f>
        <v>1,2-dilinoleoyl-GPC (18:2/18:2)</v>
      </c>
      <c r="C509" s="35" t="s">
        <v>1118</v>
      </c>
      <c r="D509" s="35">
        <v>1068</v>
      </c>
      <c r="E509" s="35">
        <v>-0.20974866241432963</v>
      </c>
      <c r="F509" s="35">
        <v>3.7306915051699141E-2</v>
      </c>
      <c r="G509" s="35">
        <v>1.8849034160137389E-8</v>
      </c>
      <c r="H509" s="35" t="b">
        <v>0</v>
      </c>
      <c r="I509" s="35" t="b">
        <v>0</v>
      </c>
      <c r="J509" s="35" t="b">
        <v>0</v>
      </c>
    </row>
    <row r="510" spans="1:10" hidden="1" x14ac:dyDescent="0.2">
      <c r="A510" s="35" t="s">
        <v>682</v>
      </c>
      <c r="B510" s="35" t="str">
        <f>VLOOKUP(Table4[[#This Row],[Metabolite ID]],Table18[],2,FALSE)</f>
        <v>1,2-dilinoleoyl-GPC (18:2/18:2)</v>
      </c>
      <c r="C510" s="35" t="s">
        <v>1119</v>
      </c>
      <c r="D510" s="35">
        <v>1068</v>
      </c>
      <c r="E510" s="35">
        <v>-0.20482801607599577</v>
      </c>
      <c r="F510" s="35">
        <v>5.8110197047608565E-2</v>
      </c>
      <c r="G510" s="35">
        <v>4.2376977528919173E-4</v>
      </c>
      <c r="H510" s="35" t="b">
        <v>0</v>
      </c>
      <c r="I510" s="35" t="b">
        <v>0</v>
      </c>
      <c r="J510" s="35" t="b">
        <v>0</v>
      </c>
    </row>
    <row r="511" spans="1:10" hidden="1" x14ac:dyDescent="0.2">
      <c r="A511" s="35" t="s">
        <v>682</v>
      </c>
      <c r="B511" s="35" t="str">
        <f>VLOOKUP(Table4[[#This Row],[Metabolite ID]],Table18[],2,FALSE)</f>
        <v>1,2-dilinoleoyl-GPC (18:2/18:2)</v>
      </c>
      <c r="C511" s="35" t="s">
        <v>1120</v>
      </c>
      <c r="D511" s="35">
        <v>1068</v>
      </c>
      <c r="E511" s="35">
        <v>-0.18044749541200969</v>
      </c>
      <c r="F511" s="35">
        <v>6.2133591001530514E-2</v>
      </c>
      <c r="G511" s="35">
        <v>3.6820952413218889E-3</v>
      </c>
      <c r="H511" s="35" t="b">
        <v>0</v>
      </c>
      <c r="I511" s="35" t="b">
        <v>0</v>
      </c>
      <c r="J511" s="35" t="b">
        <v>0</v>
      </c>
    </row>
    <row r="512" spans="1:10" hidden="1" x14ac:dyDescent="0.2">
      <c r="A512" s="35" t="s">
        <v>682</v>
      </c>
      <c r="B512" s="35" t="str">
        <f>VLOOKUP(Table4[[#This Row],[Metabolite ID]],Table18[],2,FALSE)</f>
        <v>1,2-dilinoleoyl-GPC (18:2/18:2)</v>
      </c>
      <c r="C512" s="35" t="s">
        <v>1121</v>
      </c>
      <c r="D512" s="35">
        <v>1068</v>
      </c>
      <c r="E512" s="35">
        <v>-0.1345334554183637</v>
      </c>
      <c r="F512" s="35">
        <v>0.24909724068294326</v>
      </c>
      <c r="G512" s="35">
        <v>0.58925174706622196</v>
      </c>
      <c r="H512" s="35" t="b">
        <v>0</v>
      </c>
      <c r="I512" s="35" t="b">
        <v>0</v>
      </c>
      <c r="J512" s="35" t="b">
        <v>0</v>
      </c>
    </row>
    <row r="513" spans="1:10" hidden="1" x14ac:dyDescent="0.2">
      <c r="A513" s="35" t="s">
        <v>682</v>
      </c>
      <c r="B513" s="35" t="str">
        <f>VLOOKUP(Table4[[#This Row],[Metabolite ID]],Table18[],2,FALSE)</f>
        <v>1,2-dilinoleoyl-GPC (18:2/18:2)</v>
      </c>
      <c r="C513" s="35" t="s">
        <v>1122</v>
      </c>
      <c r="D513" s="35">
        <v>1068</v>
      </c>
      <c r="E513" s="35">
        <v>-0.10484976876622554</v>
      </c>
      <c r="F513" s="35">
        <v>0.16825828183100341</v>
      </c>
      <c r="G513" s="35">
        <v>0.5333206060527389</v>
      </c>
      <c r="H513" s="35" t="b">
        <v>0</v>
      </c>
      <c r="I513" s="35" t="b">
        <v>0</v>
      </c>
      <c r="J513" s="35" t="b">
        <v>0</v>
      </c>
    </row>
    <row r="514" spans="1:10" hidden="1" x14ac:dyDescent="0.2">
      <c r="A514" s="35" t="s">
        <v>682</v>
      </c>
      <c r="B514" s="35" t="str">
        <f>VLOOKUP(Table4[[#This Row],[Metabolite ID]],Table18[],2,FALSE)</f>
        <v>1,2-dilinoleoyl-GPC (18:2/18:2)</v>
      </c>
      <c r="C514" s="35" t="s">
        <v>1123</v>
      </c>
      <c r="D514" s="35">
        <v>1068</v>
      </c>
      <c r="E514" s="35">
        <v>-0.27607417551869984</v>
      </c>
      <c r="F514" s="35">
        <v>0.11354434171260902</v>
      </c>
      <c r="G514" s="35">
        <v>1.520363723581988E-2</v>
      </c>
      <c r="H514" s="35" t="b">
        <v>0</v>
      </c>
      <c r="I514" s="35" t="b">
        <v>0</v>
      </c>
      <c r="J514" s="35" t="b">
        <v>0</v>
      </c>
    </row>
    <row r="515" spans="1:10" x14ac:dyDescent="0.2">
      <c r="A515" s="35" t="s">
        <v>817</v>
      </c>
      <c r="B515" s="35" t="str">
        <f>VLOOKUP(Table4[[#This Row],[Metabolite ID]],Table18[],2,FALSE)</f>
        <v>Phosphatidylcholines</v>
      </c>
      <c r="C515" s="35" t="s">
        <v>1116</v>
      </c>
      <c r="D515" s="35">
        <v>1069</v>
      </c>
      <c r="E515" s="35">
        <v>-0.10418841943493347</v>
      </c>
      <c r="F515" s="35">
        <v>1.9522787668215802E-2</v>
      </c>
      <c r="G515" s="36">
        <v>9.4622496767760032E-8</v>
      </c>
      <c r="H515" s="35" t="b">
        <v>0</v>
      </c>
      <c r="I515" s="35" t="b">
        <v>0</v>
      </c>
      <c r="J515" s="35" t="b">
        <v>0</v>
      </c>
    </row>
    <row r="516" spans="1:10" hidden="1" x14ac:dyDescent="0.2">
      <c r="A516" s="35" t="s">
        <v>817</v>
      </c>
      <c r="B516" s="35" t="str">
        <f>VLOOKUP(Table4[[#This Row],[Metabolite ID]],Table18[],2,FALSE)</f>
        <v>Phosphatidylcholines</v>
      </c>
      <c r="C516" s="35" t="s">
        <v>1117</v>
      </c>
      <c r="D516" s="35">
        <v>1069</v>
      </c>
      <c r="E516" s="35">
        <v>-0.10418841943493347</v>
      </c>
      <c r="F516" s="35">
        <v>1.6878984496507935E-2</v>
      </c>
      <c r="G516" s="35">
        <v>6.7145808989190367E-10</v>
      </c>
      <c r="H516" s="35" t="b">
        <v>0</v>
      </c>
      <c r="I516" s="35" t="b">
        <v>0</v>
      </c>
      <c r="J516" s="35" t="b">
        <v>0</v>
      </c>
    </row>
    <row r="517" spans="1:10" hidden="1" x14ac:dyDescent="0.2">
      <c r="A517" s="35" t="s">
        <v>817</v>
      </c>
      <c r="B517" s="35" t="str">
        <f>VLOOKUP(Table4[[#This Row],[Metabolite ID]],Table18[],2,FALSE)</f>
        <v>Phosphatidylcholines</v>
      </c>
      <c r="C517" s="35" t="s">
        <v>1118</v>
      </c>
      <c r="D517" s="35">
        <v>1069</v>
      </c>
      <c r="E517" s="35">
        <v>-0.10396720581636626</v>
      </c>
      <c r="F517" s="35">
        <v>1.708397678797283E-2</v>
      </c>
      <c r="G517" s="35">
        <v>1.1601529994509346E-9</v>
      </c>
      <c r="H517" s="35" t="b">
        <v>0</v>
      </c>
      <c r="I517" s="35" t="b">
        <v>0</v>
      </c>
      <c r="J517" s="35" t="b">
        <v>0</v>
      </c>
    </row>
    <row r="518" spans="1:10" hidden="1" x14ac:dyDescent="0.2">
      <c r="A518" s="35" t="s">
        <v>817</v>
      </c>
      <c r="B518" s="35" t="str">
        <f>VLOOKUP(Table4[[#This Row],[Metabolite ID]],Table18[],2,FALSE)</f>
        <v>Phosphatidylcholines</v>
      </c>
      <c r="C518" s="35" t="s">
        <v>1119</v>
      </c>
      <c r="D518" s="35">
        <v>1069</v>
      </c>
      <c r="E518" s="35">
        <v>-7.6820925925925918E-2</v>
      </c>
      <c r="F518" s="35">
        <v>2.5537221204310578E-2</v>
      </c>
      <c r="G518" s="35">
        <v>2.6280496484196911E-3</v>
      </c>
      <c r="H518" s="35" t="b">
        <v>0</v>
      </c>
      <c r="I518" s="35" t="b">
        <v>0</v>
      </c>
      <c r="J518" s="35" t="b">
        <v>0</v>
      </c>
    </row>
    <row r="519" spans="1:10" hidden="1" x14ac:dyDescent="0.2">
      <c r="A519" s="35" t="s">
        <v>817</v>
      </c>
      <c r="B519" s="35" t="str">
        <f>VLOOKUP(Table4[[#This Row],[Metabolite ID]],Table18[],2,FALSE)</f>
        <v>Phosphatidylcholines</v>
      </c>
      <c r="C519" s="35" t="s">
        <v>1120</v>
      </c>
      <c r="D519" s="35">
        <v>1069</v>
      </c>
      <c r="E519" s="35">
        <v>-5.2609154834354251E-2</v>
      </c>
      <c r="F519" s="35">
        <v>3.1014646046020871E-2</v>
      </c>
      <c r="G519" s="35">
        <v>8.983511811507397E-2</v>
      </c>
      <c r="H519" s="35" t="b">
        <v>0</v>
      </c>
      <c r="I519" s="35" t="b">
        <v>0</v>
      </c>
      <c r="J519" s="35" t="b">
        <v>0</v>
      </c>
    </row>
    <row r="520" spans="1:10" hidden="1" x14ac:dyDescent="0.2">
      <c r="A520" s="35" t="s">
        <v>817</v>
      </c>
      <c r="B520" s="35" t="str">
        <f>VLOOKUP(Table4[[#This Row],[Metabolite ID]],Table18[],2,FALSE)</f>
        <v>Phosphatidylcholines</v>
      </c>
      <c r="C520" s="35" t="s">
        <v>1121</v>
      </c>
      <c r="D520" s="35">
        <v>1069</v>
      </c>
      <c r="E520" s="35">
        <v>3.7241184819222006E-2</v>
      </c>
      <c r="F520" s="35">
        <v>0.10896921267645204</v>
      </c>
      <c r="G520" s="35">
        <v>0.73259966839953272</v>
      </c>
      <c r="H520" s="35" t="b">
        <v>0</v>
      </c>
      <c r="I520" s="35" t="b">
        <v>0</v>
      </c>
      <c r="J520" s="35" t="b">
        <v>0</v>
      </c>
    </row>
    <row r="521" spans="1:10" hidden="1" x14ac:dyDescent="0.2">
      <c r="A521" s="35" t="s">
        <v>817</v>
      </c>
      <c r="B521" s="35" t="str">
        <f>VLOOKUP(Table4[[#This Row],[Metabolite ID]],Table18[],2,FALSE)</f>
        <v>Phosphatidylcholines</v>
      </c>
      <c r="C521" s="35" t="s">
        <v>1122</v>
      </c>
      <c r="D521" s="35">
        <v>1069</v>
      </c>
      <c r="E521" s="35">
        <v>-7.1768356856081184E-3</v>
      </c>
      <c r="F521" s="35">
        <v>6.7837900339444535E-2</v>
      </c>
      <c r="G521" s="35">
        <v>0.91576574743183792</v>
      </c>
      <c r="H521" s="35" t="b">
        <v>0</v>
      </c>
      <c r="I521" s="35" t="b">
        <v>0</v>
      </c>
      <c r="J521" s="35" t="b">
        <v>0</v>
      </c>
    </row>
    <row r="522" spans="1:10" hidden="1" x14ac:dyDescent="0.2">
      <c r="A522" s="35" t="s">
        <v>817</v>
      </c>
      <c r="B522" s="35" t="str">
        <f>VLOOKUP(Table4[[#This Row],[Metabolite ID]],Table18[],2,FALSE)</f>
        <v>Phosphatidylcholines</v>
      </c>
      <c r="C522" s="35" t="s">
        <v>1123</v>
      </c>
      <c r="D522" s="35">
        <v>1069</v>
      </c>
      <c r="E522" s="35">
        <v>-0.13243809758559072</v>
      </c>
      <c r="F522" s="35">
        <v>5.7278700617084663E-2</v>
      </c>
      <c r="G522" s="35">
        <v>2.0957963966008897E-2</v>
      </c>
      <c r="H522" s="35" t="b">
        <v>0</v>
      </c>
      <c r="I522" s="35" t="b">
        <v>0</v>
      </c>
      <c r="J522" s="35" t="b">
        <v>0</v>
      </c>
    </row>
    <row r="523" spans="1:10" x14ac:dyDescent="0.2">
      <c r="A523" s="35" t="s">
        <v>68</v>
      </c>
      <c r="B523" s="35" t="str">
        <f>VLOOKUP(Table4[[#This Row],[Metabolite ID]],Table18[],2,FALSE)</f>
        <v>urate</v>
      </c>
      <c r="C523" s="35" t="s">
        <v>1116</v>
      </c>
      <c r="D523" s="35">
        <v>1068</v>
      </c>
      <c r="E523" s="35">
        <v>0.20743258145822668</v>
      </c>
      <c r="F523" s="35">
        <v>3.8894656407153401E-2</v>
      </c>
      <c r="G523" s="36">
        <v>9.6502396093083594E-8</v>
      </c>
      <c r="H523" s="35" t="b">
        <v>0</v>
      </c>
      <c r="I523" s="35" t="b">
        <v>0</v>
      </c>
      <c r="J523" s="35" t="b">
        <v>0</v>
      </c>
    </row>
    <row r="524" spans="1:10" hidden="1" x14ac:dyDescent="0.2">
      <c r="A524" s="35" t="s">
        <v>68</v>
      </c>
      <c r="B524" s="35" t="str">
        <f>VLOOKUP(Table4[[#This Row],[Metabolite ID]],Table18[],2,FALSE)</f>
        <v>urate</v>
      </c>
      <c r="C524" s="35" t="s">
        <v>1117</v>
      </c>
      <c r="D524" s="35">
        <v>1068</v>
      </c>
      <c r="E524" s="35">
        <v>0.20743258145822668</v>
      </c>
      <c r="F524" s="35">
        <v>3.68491506230521E-2</v>
      </c>
      <c r="G524" s="35">
        <v>1.8100912960775466E-8</v>
      </c>
      <c r="H524" s="35" t="b">
        <v>0</v>
      </c>
      <c r="I524" s="35" t="b">
        <v>0</v>
      </c>
      <c r="J524" s="35" t="b">
        <v>0</v>
      </c>
    </row>
    <row r="525" spans="1:10" hidden="1" x14ac:dyDescent="0.2">
      <c r="A525" s="35" t="s">
        <v>68</v>
      </c>
      <c r="B525" s="35" t="str">
        <f>VLOOKUP(Table4[[#This Row],[Metabolite ID]],Table18[],2,FALSE)</f>
        <v>urate</v>
      </c>
      <c r="C525" s="35" t="s">
        <v>1118</v>
      </c>
      <c r="D525" s="35">
        <v>1068</v>
      </c>
      <c r="E525" s="35">
        <v>0.20763634265307146</v>
      </c>
      <c r="F525" s="35">
        <v>3.7217151147221704E-2</v>
      </c>
      <c r="G525" s="35">
        <v>2.4183589074380588E-8</v>
      </c>
      <c r="H525" s="35" t="b">
        <v>0</v>
      </c>
      <c r="I525" s="35" t="b">
        <v>0</v>
      </c>
      <c r="J525" s="35" t="b">
        <v>0</v>
      </c>
    </row>
    <row r="526" spans="1:10" hidden="1" x14ac:dyDescent="0.2">
      <c r="A526" s="35" t="s">
        <v>68</v>
      </c>
      <c r="B526" s="35" t="str">
        <f>VLOOKUP(Table4[[#This Row],[Metabolite ID]],Table18[],2,FALSE)</f>
        <v>urate</v>
      </c>
      <c r="C526" s="35" t="s">
        <v>1119</v>
      </c>
      <c r="D526" s="35">
        <v>1068</v>
      </c>
      <c r="E526" s="35">
        <v>0.28144099322483757</v>
      </c>
      <c r="F526" s="35">
        <v>5.5203684514503026E-2</v>
      </c>
      <c r="G526" s="35">
        <v>3.4284696384433999E-7</v>
      </c>
      <c r="H526" s="35" t="b">
        <v>0</v>
      </c>
      <c r="I526" s="35" t="b">
        <v>0</v>
      </c>
      <c r="J526" s="35" t="b">
        <v>0</v>
      </c>
    </row>
    <row r="527" spans="1:10" hidden="1" x14ac:dyDescent="0.2">
      <c r="A527" s="35" t="s">
        <v>68</v>
      </c>
      <c r="B527" s="35" t="str">
        <f>VLOOKUP(Table4[[#This Row],[Metabolite ID]],Table18[],2,FALSE)</f>
        <v>urate</v>
      </c>
      <c r="C527" s="35" t="s">
        <v>1120</v>
      </c>
      <c r="D527" s="35">
        <v>1068</v>
      </c>
      <c r="E527" s="35">
        <v>0.2525276210061696</v>
      </c>
      <c r="F527" s="35">
        <v>6.4802950424393005E-2</v>
      </c>
      <c r="G527" s="35">
        <v>9.7450422265261667E-5</v>
      </c>
      <c r="H527" s="35" t="b">
        <v>0</v>
      </c>
      <c r="I527" s="35" t="b">
        <v>0</v>
      </c>
      <c r="J527" s="35" t="b">
        <v>0</v>
      </c>
    </row>
    <row r="528" spans="1:10" hidden="1" x14ac:dyDescent="0.2">
      <c r="A528" s="35" t="s">
        <v>68</v>
      </c>
      <c r="B528" s="35" t="str">
        <f>VLOOKUP(Table4[[#This Row],[Metabolite ID]],Table18[],2,FALSE)</f>
        <v>urate</v>
      </c>
      <c r="C528" s="35" t="s">
        <v>1121</v>
      </c>
      <c r="D528" s="35">
        <v>1068</v>
      </c>
      <c r="E528" s="35">
        <v>0.46548534777437212</v>
      </c>
      <c r="F528" s="35">
        <v>0.23960531563514728</v>
      </c>
      <c r="G528" s="35">
        <v>5.2313141071862468E-2</v>
      </c>
      <c r="H528" s="35" t="b">
        <v>0</v>
      </c>
      <c r="I528" s="35" t="b">
        <v>0</v>
      </c>
      <c r="J528" s="35" t="b">
        <v>0</v>
      </c>
    </row>
    <row r="529" spans="1:10" hidden="1" x14ac:dyDescent="0.2">
      <c r="A529" s="35" t="s">
        <v>68</v>
      </c>
      <c r="B529" s="35" t="str">
        <f>VLOOKUP(Table4[[#This Row],[Metabolite ID]],Table18[],2,FALSE)</f>
        <v>urate</v>
      </c>
      <c r="C529" s="35" t="s">
        <v>1122</v>
      </c>
      <c r="D529" s="35">
        <v>1068</v>
      </c>
      <c r="E529" s="35">
        <v>0.29951751671796067</v>
      </c>
      <c r="F529" s="35">
        <v>0.13662034829400307</v>
      </c>
      <c r="G529" s="35">
        <v>2.8570763720024445E-2</v>
      </c>
      <c r="H529" s="35" t="b">
        <v>0</v>
      </c>
      <c r="I529" s="35" t="b">
        <v>0</v>
      </c>
      <c r="J529" s="35" t="b">
        <v>0</v>
      </c>
    </row>
    <row r="530" spans="1:10" hidden="1" x14ac:dyDescent="0.2">
      <c r="A530" s="35" t="s">
        <v>68</v>
      </c>
      <c r="B530" s="35" t="str">
        <f>VLOOKUP(Table4[[#This Row],[Metabolite ID]],Table18[],2,FALSE)</f>
        <v>urate</v>
      </c>
      <c r="C530" s="35" t="s">
        <v>1123</v>
      </c>
      <c r="D530" s="35">
        <v>1068</v>
      </c>
      <c r="E530" s="35">
        <v>0.28564545203850333</v>
      </c>
      <c r="F530" s="35">
        <v>0.11417677548378703</v>
      </c>
      <c r="G530" s="35">
        <v>1.2505965273360392E-2</v>
      </c>
      <c r="H530" s="35" t="b">
        <v>0</v>
      </c>
      <c r="I530" s="35" t="b">
        <v>0</v>
      </c>
      <c r="J530" s="35" t="b">
        <v>0</v>
      </c>
    </row>
    <row r="531" spans="1:10" x14ac:dyDescent="0.2">
      <c r="A531" s="35" t="s">
        <v>876</v>
      </c>
      <c r="B531" s="35" t="str">
        <f>VLOOKUP(Table4[[#This Row],[Metabolite ID]],Table18[],2,FALSE)</f>
        <v>Cholesterol in chylomicrons and extremely large VLDL</v>
      </c>
      <c r="C531" s="35" t="s">
        <v>1116</v>
      </c>
      <c r="D531" s="35">
        <v>1069</v>
      </c>
      <c r="E531" s="35">
        <v>0.10826278729021994</v>
      </c>
      <c r="F531" s="35">
        <v>2.0301837983508653E-2</v>
      </c>
      <c r="G531" s="36">
        <v>9.6784742150585696E-8</v>
      </c>
      <c r="H531" s="35" t="b">
        <v>0</v>
      </c>
      <c r="I531" s="35" t="b">
        <v>0</v>
      </c>
      <c r="J531" s="35" t="b">
        <v>0</v>
      </c>
    </row>
    <row r="532" spans="1:10" hidden="1" x14ac:dyDescent="0.2">
      <c r="A532" s="35" t="s">
        <v>876</v>
      </c>
      <c r="B532" s="35" t="str">
        <f>VLOOKUP(Table4[[#This Row],[Metabolite ID]],Table18[],2,FALSE)</f>
        <v>Cholesterol in chylomicrons and extremely large VLDL</v>
      </c>
      <c r="C532" s="35" t="s">
        <v>1117</v>
      </c>
      <c r="D532" s="35">
        <v>1069</v>
      </c>
      <c r="E532" s="35">
        <v>0.10826278729021994</v>
      </c>
      <c r="F532" s="35">
        <v>1.6735897271575279E-2</v>
      </c>
      <c r="G532" s="35">
        <v>9.8721182056344784E-11</v>
      </c>
      <c r="H532" s="35" t="b">
        <v>0</v>
      </c>
      <c r="I532" s="35" t="b">
        <v>0</v>
      </c>
      <c r="J532" s="35" t="b">
        <v>0</v>
      </c>
    </row>
    <row r="533" spans="1:10" hidden="1" x14ac:dyDescent="0.2">
      <c r="A533" s="35" t="s">
        <v>876</v>
      </c>
      <c r="B533" s="35" t="str">
        <f>VLOOKUP(Table4[[#This Row],[Metabolite ID]],Table18[],2,FALSE)</f>
        <v>Cholesterol in chylomicrons and extremely large VLDL</v>
      </c>
      <c r="C533" s="35" t="s">
        <v>1118</v>
      </c>
      <c r="D533" s="35">
        <v>1069</v>
      </c>
      <c r="E533" s="35">
        <v>0.10854479181514162</v>
      </c>
      <c r="F533" s="35">
        <v>1.6957896162730225E-2</v>
      </c>
      <c r="G533" s="35">
        <v>1.5452373699679406E-10</v>
      </c>
      <c r="H533" s="35" t="b">
        <v>0</v>
      </c>
      <c r="I533" s="35" t="b">
        <v>0</v>
      </c>
      <c r="J533" s="35" t="b">
        <v>0</v>
      </c>
    </row>
    <row r="534" spans="1:10" hidden="1" x14ac:dyDescent="0.2">
      <c r="A534" s="35" t="s">
        <v>876</v>
      </c>
      <c r="B534" s="35" t="str">
        <f>VLOOKUP(Table4[[#This Row],[Metabolite ID]],Table18[],2,FALSE)</f>
        <v>Cholesterol in chylomicrons and extremely large VLDL</v>
      </c>
      <c r="C534" s="35" t="s">
        <v>1119</v>
      </c>
      <c r="D534" s="35">
        <v>1069</v>
      </c>
      <c r="E534" s="35">
        <v>0.13264406779661017</v>
      </c>
      <c r="F534" s="35">
        <v>2.6110577789936203E-2</v>
      </c>
      <c r="G534" s="35">
        <v>3.7725741620678713E-7</v>
      </c>
      <c r="H534" s="35" t="b">
        <v>0</v>
      </c>
      <c r="I534" s="35" t="b">
        <v>0</v>
      </c>
      <c r="J534" s="35" t="b">
        <v>0</v>
      </c>
    </row>
    <row r="535" spans="1:10" hidden="1" x14ac:dyDescent="0.2">
      <c r="A535" s="35" t="s">
        <v>876</v>
      </c>
      <c r="B535" s="35" t="str">
        <f>VLOOKUP(Table4[[#This Row],[Metabolite ID]],Table18[],2,FALSE)</f>
        <v>Cholesterol in chylomicrons and extremely large VLDL</v>
      </c>
      <c r="C535" s="35" t="s">
        <v>1120</v>
      </c>
      <c r="D535" s="35">
        <v>1069</v>
      </c>
      <c r="E535" s="35">
        <v>0.13618266306936086</v>
      </c>
      <c r="F535" s="35">
        <v>2.9365063726121774E-2</v>
      </c>
      <c r="G535" s="35">
        <v>3.5252200812941598E-6</v>
      </c>
      <c r="H535" s="35" t="b">
        <v>0</v>
      </c>
      <c r="I535" s="35" t="b">
        <v>0</v>
      </c>
      <c r="J535" s="35" t="b">
        <v>0</v>
      </c>
    </row>
    <row r="536" spans="1:10" hidden="1" x14ac:dyDescent="0.2">
      <c r="A536" s="35" t="s">
        <v>876</v>
      </c>
      <c r="B536" s="35" t="str">
        <f>VLOOKUP(Table4[[#This Row],[Metabolite ID]],Table18[],2,FALSE)</f>
        <v>Cholesterol in chylomicrons and extremely large VLDL</v>
      </c>
      <c r="C536" s="35" t="s">
        <v>1121</v>
      </c>
      <c r="D536" s="35">
        <v>1069</v>
      </c>
      <c r="E536" s="35">
        <v>0.21779069597449308</v>
      </c>
      <c r="F536" s="35">
        <v>0.11813407847403469</v>
      </c>
      <c r="G536" s="35">
        <v>6.5519954161917762E-2</v>
      </c>
      <c r="H536" s="35" t="b">
        <v>0</v>
      </c>
      <c r="I536" s="35" t="b">
        <v>0</v>
      </c>
      <c r="J536" s="35" t="b">
        <v>0</v>
      </c>
    </row>
    <row r="537" spans="1:10" hidden="1" x14ac:dyDescent="0.2">
      <c r="A537" s="35" t="s">
        <v>876</v>
      </c>
      <c r="B537" s="35" t="str">
        <f>VLOOKUP(Table4[[#This Row],[Metabolite ID]],Table18[],2,FALSE)</f>
        <v>Cholesterol in chylomicrons and extremely large VLDL</v>
      </c>
      <c r="C537" s="35" t="s">
        <v>1122</v>
      </c>
      <c r="D537" s="35">
        <v>1069</v>
      </c>
      <c r="E537" s="35">
        <v>0.21779069597449308</v>
      </c>
      <c r="F537" s="35">
        <v>6.8611835530983545E-2</v>
      </c>
      <c r="G537" s="35">
        <v>1.5452181654379553E-3</v>
      </c>
      <c r="H537" s="35" t="b">
        <v>0</v>
      </c>
      <c r="I537" s="35" t="b">
        <v>0</v>
      </c>
      <c r="J537" s="35" t="b">
        <v>0</v>
      </c>
    </row>
    <row r="538" spans="1:10" hidden="1" x14ac:dyDescent="0.2">
      <c r="A538" s="35" t="s">
        <v>876</v>
      </c>
      <c r="B538" s="35" t="str">
        <f>VLOOKUP(Table4[[#This Row],[Metabolite ID]],Table18[],2,FALSE)</f>
        <v>Cholesterol in chylomicrons and extremely large VLDL</v>
      </c>
      <c r="C538" s="35" t="s">
        <v>1123</v>
      </c>
      <c r="D538" s="35">
        <v>1069</v>
      </c>
      <c r="E538" s="35">
        <v>6.3245930496901276E-2</v>
      </c>
      <c r="F538" s="35">
        <v>5.9552594290481417E-2</v>
      </c>
      <c r="G538" s="35">
        <v>0.28846779838298314</v>
      </c>
      <c r="H538" s="35" t="b">
        <v>0</v>
      </c>
      <c r="I538" s="35" t="b">
        <v>0</v>
      </c>
      <c r="J538" s="35" t="b">
        <v>0</v>
      </c>
    </row>
    <row r="539" spans="1:10" x14ac:dyDescent="0.2">
      <c r="A539" s="35" t="s">
        <v>877</v>
      </c>
      <c r="B539" s="35" t="str">
        <f>VLOOKUP(Table4[[#This Row],[Metabolite ID]],Table18[],2,FALSE)</f>
        <v>Cholesteryl esters in chylomicrons and extremely large VLDL</v>
      </c>
      <c r="C539" s="35" t="s">
        <v>1116</v>
      </c>
      <c r="D539" s="35">
        <v>1069</v>
      </c>
      <c r="E539" s="35">
        <v>0.10566957204824998</v>
      </c>
      <c r="F539" s="35">
        <v>1.9966527177383894E-2</v>
      </c>
      <c r="G539" s="36">
        <v>1.2076370337541158E-7</v>
      </c>
      <c r="H539" s="35" t="b">
        <v>0</v>
      </c>
      <c r="I539" s="35" t="b">
        <v>0</v>
      </c>
      <c r="J539" s="35" t="b">
        <v>0</v>
      </c>
    </row>
    <row r="540" spans="1:10" hidden="1" x14ac:dyDescent="0.2">
      <c r="A540" s="35" t="s">
        <v>877</v>
      </c>
      <c r="B540" s="35" t="str">
        <f>VLOOKUP(Table4[[#This Row],[Metabolite ID]],Table18[],2,FALSE)</f>
        <v>Cholesteryl esters in chylomicrons and extremely large VLDL</v>
      </c>
      <c r="C540" s="35" t="s">
        <v>1117</v>
      </c>
      <c r="D540" s="35">
        <v>1069</v>
      </c>
      <c r="E540" s="35">
        <v>0.10566957204824998</v>
      </c>
      <c r="F540" s="35">
        <v>1.6739792782369676E-2</v>
      </c>
      <c r="G540" s="35">
        <v>2.746026801619855E-10</v>
      </c>
      <c r="H540" s="35" t="b">
        <v>0</v>
      </c>
      <c r="I540" s="35" t="b">
        <v>0</v>
      </c>
      <c r="J540" s="35" t="b">
        <v>0</v>
      </c>
    </row>
    <row r="541" spans="1:10" hidden="1" x14ac:dyDescent="0.2">
      <c r="A541" s="35" t="s">
        <v>877</v>
      </c>
      <c r="B541" s="35" t="str">
        <f>VLOOKUP(Table4[[#This Row],[Metabolite ID]],Table18[],2,FALSE)</f>
        <v>Cholesteryl esters in chylomicrons and extremely large VLDL</v>
      </c>
      <c r="C541" s="35" t="s">
        <v>1118</v>
      </c>
      <c r="D541" s="35">
        <v>1069</v>
      </c>
      <c r="E541" s="35">
        <v>0.10594827760446798</v>
      </c>
      <c r="F541" s="35">
        <v>1.6954361273953739E-2</v>
      </c>
      <c r="G541" s="35">
        <v>4.1301499102210206E-10</v>
      </c>
      <c r="H541" s="35" t="b">
        <v>0</v>
      </c>
      <c r="I541" s="35" t="b">
        <v>0</v>
      </c>
      <c r="J541" s="35" t="b">
        <v>0</v>
      </c>
    </row>
    <row r="542" spans="1:10" hidden="1" x14ac:dyDescent="0.2">
      <c r="A542" s="35" t="s">
        <v>877</v>
      </c>
      <c r="B542" s="35" t="str">
        <f>VLOOKUP(Table4[[#This Row],[Metabolite ID]],Table18[],2,FALSE)</f>
        <v>Cholesteryl esters in chylomicrons and extremely large VLDL</v>
      </c>
      <c r="C542" s="35" t="s">
        <v>1119</v>
      </c>
      <c r="D542" s="35">
        <v>1069</v>
      </c>
      <c r="E542" s="35">
        <v>0.12066666666666667</v>
      </c>
      <c r="F542" s="35">
        <v>2.6369172643160473E-2</v>
      </c>
      <c r="G542" s="35">
        <v>4.7383612440584443E-6</v>
      </c>
      <c r="H542" s="35" t="b">
        <v>0</v>
      </c>
      <c r="I542" s="35" t="b">
        <v>0</v>
      </c>
      <c r="J542" s="35" t="b">
        <v>0</v>
      </c>
    </row>
    <row r="543" spans="1:10" hidden="1" x14ac:dyDescent="0.2">
      <c r="A543" s="35" t="s">
        <v>877</v>
      </c>
      <c r="B543" s="35" t="str">
        <f>VLOOKUP(Table4[[#This Row],[Metabolite ID]],Table18[],2,FALSE)</f>
        <v>Cholesteryl esters in chylomicrons and extremely large VLDL</v>
      </c>
      <c r="C543" s="35" t="s">
        <v>1120</v>
      </c>
      <c r="D543" s="35">
        <v>1069</v>
      </c>
      <c r="E543" s="35">
        <v>0.13538484124005096</v>
      </c>
      <c r="F543" s="35">
        <v>2.9171975882463244E-2</v>
      </c>
      <c r="G543" s="35">
        <v>3.4685939260238744E-6</v>
      </c>
      <c r="H543" s="35" t="b">
        <v>0</v>
      </c>
      <c r="I543" s="35" t="b">
        <v>0</v>
      </c>
      <c r="J543" s="35" t="b">
        <v>0</v>
      </c>
    </row>
    <row r="544" spans="1:10" hidden="1" x14ac:dyDescent="0.2">
      <c r="A544" s="35" t="s">
        <v>877</v>
      </c>
      <c r="B544" s="35" t="str">
        <f>VLOOKUP(Table4[[#This Row],[Metabolite ID]],Table18[],2,FALSE)</f>
        <v>Cholesteryl esters in chylomicrons and extremely large VLDL</v>
      </c>
      <c r="C544" s="35" t="s">
        <v>1121</v>
      </c>
      <c r="D544" s="35">
        <v>1069</v>
      </c>
      <c r="E544" s="35">
        <v>9.141768966680619E-2</v>
      </c>
      <c r="F544" s="35">
        <v>0.11622616837278732</v>
      </c>
      <c r="G544" s="35">
        <v>0.43171984225807192</v>
      </c>
      <c r="H544" s="35" t="b">
        <v>0</v>
      </c>
      <c r="I544" s="35" t="b">
        <v>0</v>
      </c>
      <c r="J544" s="35" t="b">
        <v>0</v>
      </c>
    </row>
    <row r="545" spans="1:10" hidden="1" x14ac:dyDescent="0.2">
      <c r="A545" s="35" t="s">
        <v>877</v>
      </c>
      <c r="B545" s="35" t="str">
        <f>VLOOKUP(Table4[[#This Row],[Metabolite ID]],Table18[],2,FALSE)</f>
        <v>Cholesteryl esters in chylomicrons and extremely large VLDL</v>
      </c>
      <c r="C545" s="35" t="s">
        <v>1122</v>
      </c>
      <c r="D545" s="35">
        <v>1069</v>
      </c>
      <c r="E545" s="35">
        <v>0.18586116655722229</v>
      </c>
      <c r="F545" s="35">
        <v>6.6113116365832267E-2</v>
      </c>
      <c r="G545" s="35">
        <v>5.0250483677559948E-3</v>
      </c>
      <c r="H545" s="35" t="b">
        <v>0</v>
      </c>
      <c r="I545" s="35" t="b">
        <v>0</v>
      </c>
      <c r="J545" s="35" t="b">
        <v>0</v>
      </c>
    </row>
    <row r="546" spans="1:10" hidden="1" x14ac:dyDescent="0.2">
      <c r="A546" s="35" t="s">
        <v>877</v>
      </c>
      <c r="B546" s="35" t="str">
        <f>VLOOKUP(Table4[[#This Row],[Metabolite ID]],Table18[],2,FALSE)</f>
        <v>Cholesteryl esters in chylomicrons and extremely large VLDL</v>
      </c>
      <c r="C546" s="35" t="s">
        <v>1123</v>
      </c>
      <c r="D546" s="35">
        <v>1069</v>
      </c>
      <c r="E546" s="35">
        <v>6.891805180172117E-2</v>
      </c>
      <c r="F546" s="35">
        <v>5.8574436566236315E-2</v>
      </c>
      <c r="G546" s="35">
        <v>0.23962191211502432</v>
      </c>
      <c r="H546" s="35" t="b">
        <v>0</v>
      </c>
      <c r="I546" s="35" t="b">
        <v>0</v>
      </c>
      <c r="J546" s="35" t="b">
        <v>0</v>
      </c>
    </row>
    <row r="547" spans="1:10" x14ac:dyDescent="0.2">
      <c r="A547" s="35" t="s">
        <v>853</v>
      </c>
      <c r="B547" s="35" t="str">
        <f>VLOOKUP(Table4[[#This Row],[Metabolite ID]],Table18[],2,FALSE)</f>
        <v>Average diameter for VLDL particles</v>
      </c>
      <c r="C547" s="35" t="s">
        <v>1116</v>
      </c>
      <c r="D547" s="35">
        <v>1069</v>
      </c>
      <c r="E547" s="35">
        <v>0.11342995423410675</v>
      </c>
      <c r="F547" s="35">
        <v>2.172951539916897E-2</v>
      </c>
      <c r="G547" s="36">
        <v>1.7883939258867148E-7</v>
      </c>
      <c r="H547" s="35" t="b">
        <v>0</v>
      </c>
      <c r="I547" s="35" t="b">
        <v>0</v>
      </c>
      <c r="J547" s="35" t="b">
        <v>0</v>
      </c>
    </row>
    <row r="548" spans="1:10" hidden="1" x14ac:dyDescent="0.2">
      <c r="A548" s="35" t="s">
        <v>853</v>
      </c>
      <c r="B548" s="35" t="str">
        <f>VLOOKUP(Table4[[#This Row],[Metabolite ID]],Table18[],2,FALSE)</f>
        <v>Average diameter for VLDL particles</v>
      </c>
      <c r="C548" s="35" t="s">
        <v>1117</v>
      </c>
      <c r="D548" s="35">
        <v>1069</v>
      </c>
      <c r="E548" s="35">
        <v>0.11342995423410675</v>
      </c>
      <c r="F548" s="35">
        <v>1.6723260253983345E-2</v>
      </c>
      <c r="G548" s="35">
        <v>1.1789684732682153E-11</v>
      </c>
      <c r="H548" s="35" t="b">
        <v>0</v>
      </c>
      <c r="I548" s="35" t="b">
        <v>0</v>
      </c>
      <c r="J548" s="35" t="b">
        <v>0</v>
      </c>
    </row>
    <row r="549" spans="1:10" hidden="1" x14ac:dyDescent="0.2">
      <c r="A549" s="35" t="s">
        <v>853</v>
      </c>
      <c r="B549" s="35" t="str">
        <f>VLOOKUP(Table4[[#This Row],[Metabolite ID]],Table18[],2,FALSE)</f>
        <v>Average diameter for VLDL particles</v>
      </c>
      <c r="C549" s="35" t="s">
        <v>1118</v>
      </c>
      <c r="D549" s="35">
        <v>1069</v>
      </c>
      <c r="E549" s="35">
        <v>0.11373247841296141</v>
      </c>
      <c r="F549" s="35">
        <v>1.6977349041266264E-2</v>
      </c>
      <c r="G549" s="35">
        <v>2.0974767552896525E-11</v>
      </c>
      <c r="H549" s="35" t="b">
        <v>0</v>
      </c>
      <c r="I549" s="35" t="b">
        <v>0</v>
      </c>
      <c r="J549" s="35" t="b">
        <v>0</v>
      </c>
    </row>
    <row r="550" spans="1:10" hidden="1" x14ac:dyDescent="0.2">
      <c r="A550" s="35" t="s">
        <v>853</v>
      </c>
      <c r="B550" s="35" t="str">
        <f>VLOOKUP(Table4[[#This Row],[Metabolite ID]],Table18[],2,FALSE)</f>
        <v>Average diameter for VLDL particles</v>
      </c>
      <c r="C550" s="35" t="s">
        <v>1119</v>
      </c>
      <c r="D550" s="35">
        <v>1069</v>
      </c>
      <c r="E550" s="35">
        <v>0.15793473684210527</v>
      </c>
      <c r="F550" s="35">
        <v>2.6030946024158615E-2</v>
      </c>
      <c r="G550" s="35">
        <v>1.3016624605605299E-9</v>
      </c>
      <c r="H550" s="35" t="b">
        <v>0</v>
      </c>
      <c r="I550" s="35" t="b">
        <v>0</v>
      </c>
      <c r="J550" s="35" t="b">
        <v>0</v>
      </c>
    </row>
    <row r="551" spans="1:10" hidden="1" x14ac:dyDescent="0.2">
      <c r="A551" s="35" t="s">
        <v>853</v>
      </c>
      <c r="B551" s="35" t="str">
        <f>VLOOKUP(Table4[[#This Row],[Metabolite ID]],Table18[],2,FALSE)</f>
        <v>Average diameter for VLDL particles</v>
      </c>
      <c r="C551" s="35" t="s">
        <v>1120</v>
      </c>
      <c r="D551" s="35">
        <v>1069</v>
      </c>
      <c r="E551" s="35">
        <v>0.1590984574294248</v>
      </c>
      <c r="F551" s="35">
        <v>2.9436757884878109E-2</v>
      </c>
      <c r="G551" s="35">
        <v>6.4897122096231964E-8</v>
      </c>
      <c r="H551" s="35" t="b">
        <v>0</v>
      </c>
      <c r="I551" s="35" t="b">
        <v>0</v>
      </c>
      <c r="J551" s="35" t="b">
        <v>0</v>
      </c>
    </row>
    <row r="552" spans="1:10" hidden="1" x14ac:dyDescent="0.2">
      <c r="A552" s="35" t="s">
        <v>853</v>
      </c>
      <c r="B552" s="35" t="str">
        <f>VLOOKUP(Table4[[#This Row],[Metabolite ID]],Table18[],2,FALSE)</f>
        <v>Average diameter for VLDL particles</v>
      </c>
      <c r="C552" s="35" t="s">
        <v>1121</v>
      </c>
      <c r="D552" s="35">
        <v>1069</v>
      </c>
      <c r="E552" s="35">
        <v>0.22585060243837951</v>
      </c>
      <c r="F552" s="35">
        <v>0.11542656327947969</v>
      </c>
      <c r="G552" s="35">
        <v>5.0647669736114696E-2</v>
      </c>
      <c r="H552" s="35" t="b">
        <v>0</v>
      </c>
      <c r="I552" s="35" t="b">
        <v>0</v>
      </c>
      <c r="J552" s="35" t="b">
        <v>0</v>
      </c>
    </row>
    <row r="553" spans="1:10" hidden="1" x14ac:dyDescent="0.2">
      <c r="A553" s="35" t="s">
        <v>853</v>
      </c>
      <c r="B553" s="35" t="str">
        <f>VLOOKUP(Table4[[#This Row],[Metabolite ID]],Table18[],2,FALSE)</f>
        <v>Average diameter for VLDL particles</v>
      </c>
      <c r="C553" s="35" t="s">
        <v>1122</v>
      </c>
      <c r="D553" s="35">
        <v>1069</v>
      </c>
      <c r="E553" s="35">
        <v>0.22585060243837951</v>
      </c>
      <c r="F553" s="35">
        <v>6.7333021567659718E-2</v>
      </c>
      <c r="G553" s="35">
        <v>8.2381623488076425E-4</v>
      </c>
      <c r="H553" s="35" t="b">
        <v>0</v>
      </c>
      <c r="I553" s="35" t="b">
        <v>0</v>
      </c>
      <c r="J553" s="35" t="b">
        <v>0</v>
      </c>
    </row>
    <row r="554" spans="1:10" hidden="1" x14ac:dyDescent="0.2">
      <c r="A554" s="35" t="s">
        <v>853</v>
      </c>
      <c r="B554" s="35" t="str">
        <f>VLOOKUP(Table4[[#This Row],[Metabolite ID]],Table18[],2,FALSE)</f>
        <v>Average diameter for VLDL particles</v>
      </c>
      <c r="C554" s="35" t="s">
        <v>1123</v>
      </c>
      <c r="D554" s="35">
        <v>1069</v>
      </c>
      <c r="E554" s="35">
        <v>5.7421627363893404E-2</v>
      </c>
      <c r="F554" s="35">
        <v>6.373496183238668E-2</v>
      </c>
      <c r="G554" s="35">
        <v>0.3678214337920821</v>
      </c>
      <c r="H554" s="35" t="b">
        <v>0</v>
      </c>
      <c r="I554" s="35" t="b">
        <v>0</v>
      </c>
      <c r="J554" s="35" t="b">
        <v>0</v>
      </c>
    </row>
    <row r="555" spans="1:10" x14ac:dyDescent="0.2">
      <c r="A555" s="35" t="s">
        <v>262</v>
      </c>
      <c r="B555" s="35" t="str">
        <f>VLOOKUP(Table4[[#This Row],[Metabolite ID]],Table18[],2,FALSE)</f>
        <v>2-linoleoyl-GPC (18:2)*</v>
      </c>
      <c r="C555" s="35" t="s">
        <v>1116</v>
      </c>
      <c r="D555" s="35">
        <v>1068</v>
      </c>
      <c r="E555" s="35">
        <v>-0.19817954718241992</v>
      </c>
      <c r="F555" s="35">
        <v>3.7988642009105782E-2</v>
      </c>
      <c r="G555" s="36">
        <v>1.8203030042822293E-7</v>
      </c>
      <c r="H555" s="35" t="b">
        <v>0</v>
      </c>
      <c r="I555" s="35" t="b">
        <v>0</v>
      </c>
      <c r="J555" s="35" t="b">
        <v>0</v>
      </c>
    </row>
    <row r="556" spans="1:10" hidden="1" x14ac:dyDescent="0.2">
      <c r="A556" s="35" t="s">
        <v>262</v>
      </c>
      <c r="B556" s="35" t="str">
        <f>VLOOKUP(Table4[[#This Row],[Metabolite ID]],Table18[],2,FALSE)</f>
        <v>2-linoleoyl-GPC (18:2)*</v>
      </c>
      <c r="C556" s="35" t="s">
        <v>1117</v>
      </c>
      <c r="D556" s="35">
        <v>1068</v>
      </c>
      <c r="E556" s="35">
        <v>-0.19817954718241992</v>
      </c>
      <c r="F556" s="35">
        <v>3.6878235246995246E-2</v>
      </c>
      <c r="G556" s="35">
        <v>7.70562525621579E-8</v>
      </c>
      <c r="H556" s="35" t="b">
        <v>0</v>
      </c>
      <c r="I556" s="35" t="b">
        <v>0</v>
      </c>
      <c r="J556" s="35" t="b">
        <v>0</v>
      </c>
    </row>
    <row r="557" spans="1:10" hidden="1" x14ac:dyDescent="0.2">
      <c r="A557" s="35" t="s">
        <v>262</v>
      </c>
      <c r="B557" s="35" t="str">
        <f>VLOOKUP(Table4[[#This Row],[Metabolite ID]],Table18[],2,FALSE)</f>
        <v>2-linoleoyl-GPC (18:2)*</v>
      </c>
      <c r="C557" s="35" t="s">
        <v>1118</v>
      </c>
      <c r="D557" s="35">
        <v>1068</v>
      </c>
      <c r="E557" s="35">
        <v>-0.20048955826228099</v>
      </c>
      <c r="F557" s="35">
        <v>3.7231883608287421E-2</v>
      </c>
      <c r="G557" s="35">
        <v>7.2489393194008719E-8</v>
      </c>
      <c r="H557" s="35" t="b">
        <v>0</v>
      </c>
      <c r="I557" s="35" t="b">
        <v>0</v>
      </c>
      <c r="J557" s="35" t="b">
        <v>0</v>
      </c>
    </row>
    <row r="558" spans="1:10" hidden="1" x14ac:dyDescent="0.2">
      <c r="A558" s="35" t="s">
        <v>262</v>
      </c>
      <c r="B558" s="35" t="str">
        <f>VLOOKUP(Table4[[#This Row],[Metabolite ID]],Table18[],2,FALSE)</f>
        <v>2-linoleoyl-GPC (18:2)*</v>
      </c>
      <c r="C558" s="35" t="s">
        <v>1119</v>
      </c>
      <c r="D558" s="35">
        <v>1068</v>
      </c>
      <c r="E558" s="35">
        <v>-0.23291294047619054</v>
      </c>
      <c r="F558" s="35">
        <v>5.5495826998230524E-2</v>
      </c>
      <c r="G558" s="35">
        <v>2.7053945309080434E-5</v>
      </c>
      <c r="H558" s="35" t="b">
        <v>0</v>
      </c>
      <c r="I558" s="35" t="b">
        <v>0</v>
      </c>
      <c r="J558" s="35" t="b">
        <v>0</v>
      </c>
    </row>
    <row r="559" spans="1:10" hidden="1" x14ac:dyDescent="0.2">
      <c r="A559" s="35" t="s">
        <v>262</v>
      </c>
      <c r="B559" s="35" t="str">
        <f>VLOOKUP(Table4[[#This Row],[Metabolite ID]],Table18[],2,FALSE)</f>
        <v>2-linoleoyl-GPC (18:2)*</v>
      </c>
      <c r="C559" s="35" t="s">
        <v>1120</v>
      </c>
      <c r="D559" s="35">
        <v>1068</v>
      </c>
      <c r="E559" s="35">
        <v>-0.19678018486942891</v>
      </c>
      <c r="F559" s="35">
        <v>6.2345478725620719E-2</v>
      </c>
      <c r="G559" s="35">
        <v>1.5979189104171683E-3</v>
      </c>
      <c r="H559" s="35" t="b">
        <v>0</v>
      </c>
      <c r="I559" s="35" t="b">
        <v>0</v>
      </c>
      <c r="J559" s="35" t="b">
        <v>0</v>
      </c>
    </row>
    <row r="560" spans="1:10" hidden="1" x14ac:dyDescent="0.2">
      <c r="A560" s="35" t="s">
        <v>262</v>
      </c>
      <c r="B560" s="35" t="str">
        <f>VLOOKUP(Table4[[#This Row],[Metabolite ID]],Table18[],2,FALSE)</f>
        <v>2-linoleoyl-GPC (18:2)*</v>
      </c>
      <c r="C560" s="35" t="s">
        <v>1121</v>
      </c>
      <c r="D560" s="35">
        <v>1068</v>
      </c>
      <c r="E560" s="35">
        <v>-0.46085698074204728</v>
      </c>
      <c r="F560" s="35">
        <v>0.24004957896331067</v>
      </c>
      <c r="G560" s="35">
        <v>5.5144403924764739E-2</v>
      </c>
      <c r="H560" s="35" t="b">
        <v>0</v>
      </c>
      <c r="I560" s="35" t="b">
        <v>0</v>
      </c>
      <c r="J560" s="35" t="b">
        <v>0</v>
      </c>
    </row>
    <row r="561" spans="1:10" hidden="1" x14ac:dyDescent="0.2">
      <c r="A561" s="35" t="s">
        <v>262</v>
      </c>
      <c r="B561" s="35" t="str">
        <f>VLOOKUP(Table4[[#This Row],[Metabolite ID]],Table18[],2,FALSE)</f>
        <v>2-linoleoyl-GPC (18:2)*</v>
      </c>
      <c r="C561" s="35" t="s">
        <v>1122</v>
      </c>
      <c r="D561" s="35">
        <v>1068</v>
      </c>
      <c r="E561" s="35">
        <v>-0.13907715638561946</v>
      </c>
      <c r="F561" s="35">
        <v>0.1630458741999756</v>
      </c>
      <c r="G561" s="35">
        <v>0.39385405165018972</v>
      </c>
      <c r="H561" s="35" t="b">
        <v>0</v>
      </c>
      <c r="I561" s="35" t="b">
        <v>0</v>
      </c>
      <c r="J561" s="35" t="b">
        <v>0</v>
      </c>
    </row>
    <row r="562" spans="1:10" hidden="1" x14ac:dyDescent="0.2">
      <c r="A562" s="35" t="s">
        <v>262</v>
      </c>
      <c r="B562" s="35" t="str">
        <f>VLOOKUP(Table4[[#This Row],[Metabolite ID]],Table18[],2,FALSE)</f>
        <v>2-linoleoyl-GPC (18:2)*</v>
      </c>
      <c r="C562" s="35" t="s">
        <v>1123</v>
      </c>
      <c r="D562" s="35">
        <v>1068</v>
      </c>
      <c r="E562" s="35">
        <v>-0.13449548220896859</v>
      </c>
      <c r="F562" s="35">
        <v>0.11152364908221443</v>
      </c>
      <c r="G562" s="35">
        <v>0.22809213530215472</v>
      </c>
      <c r="H562" s="35" t="b">
        <v>0</v>
      </c>
      <c r="I562" s="35" t="b">
        <v>0</v>
      </c>
      <c r="J562" s="35" t="b">
        <v>0</v>
      </c>
    </row>
    <row r="563" spans="1:10" x14ac:dyDescent="0.2">
      <c r="A563" s="35" t="s">
        <v>812</v>
      </c>
      <c r="B563" s="35" t="str">
        <f>VLOOKUP(Table4[[#This Row],[Metabolite ID]],Table18[],2,FALSE)</f>
        <v>Free cholesterol in medium VLDL</v>
      </c>
      <c r="C563" s="35" t="s">
        <v>1116</v>
      </c>
      <c r="D563" s="35">
        <v>1069</v>
      </c>
      <c r="E563" s="35">
        <v>0.11276548067296278</v>
      </c>
      <c r="F563" s="35">
        <v>2.1786118030746551E-2</v>
      </c>
      <c r="G563" s="36">
        <v>2.2666370633680004E-7</v>
      </c>
      <c r="H563" s="35" t="b">
        <v>0</v>
      </c>
      <c r="I563" s="35" t="b">
        <v>0</v>
      </c>
      <c r="J563" s="35" t="b">
        <v>0</v>
      </c>
    </row>
    <row r="564" spans="1:10" hidden="1" x14ac:dyDescent="0.2">
      <c r="A564" s="35" t="s">
        <v>812</v>
      </c>
      <c r="B564" s="35" t="str">
        <f>VLOOKUP(Table4[[#This Row],[Metabolite ID]],Table18[],2,FALSE)</f>
        <v>Free cholesterol in medium VLDL</v>
      </c>
      <c r="C564" s="35" t="s">
        <v>1117</v>
      </c>
      <c r="D564" s="35">
        <v>1069</v>
      </c>
      <c r="E564" s="35">
        <v>0.11276548067296278</v>
      </c>
      <c r="F564" s="35">
        <v>1.6714413249385621E-2</v>
      </c>
      <c r="G564" s="35">
        <v>1.5134850541945766E-11</v>
      </c>
      <c r="H564" s="35" t="b">
        <v>0</v>
      </c>
      <c r="I564" s="35" t="b">
        <v>0</v>
      </c>
      <c r="J564" s="35" t="b">
        <v>0</v>
      </c>
    </row>
    <row r="565" spans="1:10" hidden="1" x14ac:dyDescent="0.2">
      <c r="A565" s="35" t="s">
        <v>812</v>
      </c>
      <c r="B565" s="35" t="str">
        <f>VLOOKUP(Table4[[#This Row],[Metabolite ID]],Table18[],2,FALSE)</f>
        <v>Free cholesterol in medium VLDL</v>
      </c>
      <c r="C565" s="35" t="s">
        <v>1118</v>
      </c>
      <c r="D565" s="35">
        <v>1069</v>
      </c>
      <c r="E565" s="35">
        <v>0.11306579531718147</v>
      </c>
      <c r="F565" s="35">
        <v>1.6968448263925309E-2</v>
      </c>
      <c r="G565" s="35">
        <v>2.6775341760854104E-11</v>
      </c>
      <c r="H565" s="35" t="b">
        <v>0</v>
      </c>
      <c r="I565" s="35" t="b">
        <v>0</v>
      </c>
      <c r="J565" s="35" t="b">
        <v>0</v>
      </c>
    </row>
    <row r="566" spans="1:10" hidden="1" x14ac:dyDescent="0.2">
      <c r="A566" s="35" t="s">
        <v>812</v>
      </c>
      <c r="B566" s="35" t="str">
        <f>VLOOKUP(Table4[[#This Row],[Metabolite ID]],Table18[],2,FALSE)</f>
        <v>Free cholesterol in medium VLDL</v>
      </c>
      <c r="C566" s="35" t="s">
        <v>1119</v>
      </c>
      <c r="D566" s="35">
        <v>1069</v>
      </c>
      <c r="E566" s="35">
        <v>0.16779017857142858</v>
      </c>
      <c r="F566" s="35">
        <v>2.589531719131943E-2</v>
      </c>
      <c r="G566" s="35">
        <v>9.1992432660390569E-11</v>
      </c>
      <c r="H566" s="35" t="b">
        <v>0</v>
      </c>
      <c r="I566" s="35" t="b">
        <v>0</v>
      </c>
      <c r="J566" s="35" t="b">
        <v>0</v>
      </c>
    </row>
    <row r="567" spans="1:10" hidden="1" x14ac:dyDescent="0.2">
      <c r="A567" s="35" t="s">
        <v>812</v>
      </c>
      <c r="B567" s="35" t="str">
        <f>VLOOKUP(Table4[[#This Row],[Metabolite ID]],Table18[],2,FALSE)</f>
        <v>Free cholesterol in medium VLDL</v>
      </c>
      <c r="C567" s="35" t="s">
        <v>1120</v>
      </c>
      <c r="D567" s="35">
        <v>1069</v>
      </c>
      <c r="E567" s="35">
        <v>0.16349097081322492</v>
      </c>
      <c r="F567" s="35">
        <v>2.9858099784069756E-2</v>
      </c>
      <c r="G567" s="35">
        <v>4.3603496684876949E-8</v>
      </c>
      <c r="H567" s="35" t="b">
        <v>0</v>
      </c>
      <c r="I567" s="35" t="b">
        <v>0</v>
      </c>
      <c r="J567" s="35" t="b">
        <v>0</v>
      </c>
    </row>
    <row r="568" spans="1:10" hidden="1" x14ac:dyDescent="0.2">
      <c r="A568" s="35" t="s">
        <v>812</v>
      </c>
      <c r="B568" s="35" t="str">
        <f>VLOOKUP(Table4[[#This Row],[Metabolite ID]],Table18[],2,FALSE)</f>
        <v>Free cholesterol in medium VLDL</v>
      </c>
      <c r="C568" s="35" t="s">
        <v>1121</v>
      </c>
      <c r="D568" s="35">
        <v>1069</v>
      </c>
      <c r="E568" s="35">
        <v>0.22175766546221709</v>
      </c>
      <c r="F568" s="35">
        <v>0.11417708761811471</v>
      </c>
      <c r="G568" s="35">
        <v>5.2372418976903319E-2</v>
      </c>
      <c r="H568" s="35" t="b">
        <v>0</v>
      </c>
      <c r="I568" s="35" t="b">
        <v>0</v>
      </c>
      <c r="J568" s="35" t="b">
        <v>0</v>
      </c>
    </row>
    <row r="569" spans="1:10" hidden="1" x14ac:dyDescent="0.2">
      <c r="A569" s="35" t="s">
        <v>812</v>
      </c>
      <c r="B569" s="35" t="str">
        <f>VLOOKUP(Table4[[#This Row],[Metabolite ID]],Table18[],2,FALSE)</f>
        <v>Free cholesterol in medium VLDL</v>
      </c>
      <c r="C569" s="35" t="s">
        <v>1122</v>
      </c>
      <c r="D569" s="35">
        <v>1069</v>
      </c>
      <c r="E569" s="35">
        <v>0.22175766546221709</v>
      </c>
      <c r="F569" s="35">
        <v>7.2140889011103354E-2</v>
      </c>
      <c r="G569" s="35">
        <v>2.1660378744253654E-3</v>
      </c>
      <c r="H569" s="35" t="b">
        <v>0</v>
      </c>
      <c r="I569" s="35" t="b">
        <v>0</v>
      </c>
      <c r="J569" s="35" t="b">
        <v>0</v>
      </c>
    </row>
    <row r="570" spans="1:10" hidden="1" x14ac:dyDescent="0.2">
      <c r="A570" s="35" t="s">
        <v>812</v>
      </c>
      <c r="B570" s="35" t="str">
        <f>VLOOKUP(Table4[[#This Row],[Metabolite ID]],Table18[],2,FALSE)</f>
        <v>Free cholesterol in medium VLDL</v>
      </c>
      <c r="C570" s="35" t="s">
        <v>1123</v>
      </c>
      <c r="D570" s="35">
        <v>1069</v>
      </c>
      <c r="E570" s="35">
        <v>5.0318629710822751E-2</v>
      </c>
      <c r="F570" s="35">
        <v>6.3893781272601188E-2</v>
      </c>
      <c r="G570" s="35">
        <v>0.43114327799243901</v>
      </c>
      <c r="H570" s="35" t="b">
        <v>0</v>
      </c>
      <c r="I570" s="35" t="b">
        <v>0</v>
      </c>
      <c r="J570" s="35" t="b">
        <v>0</v>
      </c>
    </row>
    <row r="571" spans="1:10" x14ac:dyDescent="0.2">
      <c r="A571" s="35" t="s">
        <v>878</v>
      </c>
      <c r="B571" s="35" t="str">
        <f>VLOOKUP(Table4[[#This Row],[Metabolite ID]],Table18[],2,FALSE)</f>
        <v>Free cholesterol in chylomicrons and extremely large VLDL</v>
      </c>
      <c r="C571" s="35" t="s">
        <v>1116</v>
      </c>
      <c r="D571" s="35">
        <v>1069</v>
      </c>
      <c r="E571" s="35">
        <v>0.10740335459423944</v>
      </c>
      <c r="F571" s="35">
        <v>2.075389576271092E-2</v>
      </c>
      <c r="G571" s="36">
        <v>2.2779666744638276E-7</v>
      </c>
      <c r="H571" s="35" t="b">
        <v>0</v>
      </c>
      <c r="I571" s="35" t="b">
        <v>0</v>
      </c>
      <c r="J571" s="35" t="b">
        <v>0</v>
      </c>
    </row>
    <row r="572" spans="1:10" hidden="1" x14ac:dyDescent="0.2">
      <c r="A572" s="35" t="s">
        <v>878</v>
      </c>
      <c r="B572" s="35" t="str">
        <f>VLOOKUP(Table4[[#This Row],[Metabolite ID]],Table18[],2,FALSE)</f>
        <v>Free cholesterol in chylomicrons and extremely large VLDL</v>
      </c>
      <c r="C572" s="35" t="s">
        <v>1117</v>
      </c>
      <c r="D572" s="35">
        <v>1069</v>
      </c>
      <c r="E572" s="35">
        <v>0.10740335459423944</v>
      </c>
      <c r="F572" s="35">
        <v>1.6737090224665723E-2</v>
      </c>
      <c r="G572" s="35">
        <v>1.3890706795601263E-10</v>
      </c>
      <c r="H572" s="35" t="b">
        <v>0</v>
      </c>
      <c r="I572" s="35" t="b">
        <v>0</v>
      </c>
      <c r="J572" s="35" t="b">
        <v>0</v>
      </c>
    </row>
    <row r="573" spans="1:10" hidden="1" x14ac:dyDescent="0.2">
      <c r="A573" s="35" t="s">
        <v>878</v>
      </c>
      <c r="B573" s="35" t="str">
        <f>VLOOKUP(Table4[[#This Row],[Metabolite ID]],Table18[],2,FALSE)</f>
        <v>Free cholesterol in chylomicrons and extremely large VLDL</v>
      </c>
      <c r="C573" s="35" t="s">
        <v>1118</v>
      </c>
      <c r="D573" s="35">
        <v>1069</v>
      </c>
      <c r="E573" s="35">
        <v>0.10768616374815748</v>
      </c>
      <c r="F573" s="35">
        <v>1.6968717732419158E-2</v>
      </c>
      <c r="G573" s="35">
        <v>2.2075851803939262E-10</v>
      </c>
      <c r="H573" s="35" t="b">
        <v>0</v>
      </c>
      <c r="I573" s="35" t="b">
        <v>0</v>
      </c>
      <c r="J573" s="35" t="b">
        <v>0</v>
      </c>
    </row>
    <row r="574" spans="1:10" hidden="1" x14ac:dyDescent="0.2">
      <c r="A574" s="35" t="s">
        <v>878</v>
      </c>
      <c r="B574" s="35" t="str">
        <f>VLOOKUP(Table4[[#This Row],[Metabolite ID]],Table18[],2,FALSE)</f>
        <v>Free cholesterol in chylomicrons and extremely large VLDL</v>
      </c>
      <c r="C574" s="35" t="s">
        <v>1119</v>
      </c>
      <c r="D574" s="35">
        <v>1069</v>
      </c>
      <c r="E574" s="35">
        <v>0.1452857142857143</v>
      </c>
      <c r="F574" s="35">
        <v>2.6976764046942374E-2</v>
      </c>
      <c r="G574" s="35">
        <v>7.2208529111328565E-8</v>
      </c>
      <c r="H574" s="35" t="b">
        <v>0</v>
      </c>
      <c r="I574" s="35" t="b">
        <v>0</v>
      </c>
      <c r="J574" s="35" t="b">
        <v>0</v>
      </c>
    </row>
    <row r="575" spans="1:10" hidden="1" x14ac:dyDescent="0.2">
      <c r="A575" s="35" t="s">
        <v>878</v>
      </c>
      <c r="B575" s="35" t="str">
        <f>VLOOKUP(Table4[[#This Row],[Metabolite ID]],Table18[],2,FALSE)</f>
        <v>Free cholesterol in chylomicrons and extremely large VLDL</v>
      </c>
      <c r="C575" s="35" t="s">
        <v>1120</v>
      </c>
      <c r="D575" s="35">
        <v>1069</v>
      </c>
      <c r="E575" s="35">
        <v>0.1389229871424417</v>
      </c>
      <c r="F575" s="35">
        <v>2.8943773991842343E-2</v>
      </c>
      <c r="G575" s="35">
        <v>1.5886085654741476E-6</v>
      </c>
      <c r="H575" s="35" t="b">
        <v>0</v>
      </c>
      <c r="I575" s="35" t="b">
        <v>0</v>
      </c>
      <c r="J575" s="35" t="b">
        <v>0</v>
      </c>
    </row>
    <row r="576" spans="1:10" hidden="1" x14ac:dyDescent="0.2">
      <c r="A576" s="35" t="s">
        <v>878</v>
      </c>
      <c r="B576" s="35" t="str">
        <f>VLOOKUP(Table4[[#This Row],[Metabolite ID]],Table18[],2,FALSE)</f>
        <v>Free cholesterol in chylomicrons and extremely large VLDL</v>
      </c>
      <c r="C576" s="35" t="s">
        <v>1121</v>
      </c>
      <c r="D576" s="35">
        <v>1069</v>
      </c>
      <c r="E576" s="35">
        <v>0.30183779815116552</v>
      </c>
      <c r="F576" s="35">
        <v>0.11971276836310875</v>
      </c>
      <c r="G576" s="35">
        <v>1.1835173595577158E-2</v>
      </c>
      <c r="H576" s="35" t="b">
        <v>0</v>
      </c>
      <c r="I576" s="35" t="b">
        <v>0</v>
      </c>
      <c r="J576" s="35" t="b">
        <v>0</v>
      </c>
    </row>
    <row r="577" spans="1:10" hidden="1" x14ac:dyDescent="0.2">
      <c r="A577" s="35" t="s">
        <v>878</v>
      </c>
      <c r="B577" s="35" t="str">
        <f>VLOOKUP(Table4[[#This Row],[Metabolite ID]],Table18[],2,FALSE)</f>
        <v>Free cholesterol in chylomicrons and extremely large VLDL</v>
      </c>
      <c r="C577" s="35" t="s">
        <v>1122</v>
      </c>
      <c r="D577" s="35">
        <v>1069</v>
      </c>
      <c r="E577" s="35">
        <v>0.219832157099491</v>
      </c>
      <c r="F577" s="35">
        <v>6.9360365659431072E-2</v>
      </c>
      <c r="G577" s="35">
        <v>1.5708497278711876E-3</v>
      </c>
      <c r="H577" s="35" t="b">
        <v>0</v>
      </c>
      <c r="I577" s="35" t="b">
        <v>0</v>
      </c>
      <c r="J577" s="35" t="b">
        <v>0</v>
      </c>
    </row>
    <row r="578" spans="1:10" hidden="1" x14ac:dyDescent="0.2">
      <c r="A578" s="35" t="s">
        <v>878</v>
      </c>
      <c r="B578" s="35" t="str">
        <f>VLOOKUP(Table4[[#This Row],[Metabolite ID]],Table18[],2,FALSE)</f>
        <v>Free cholesterol in chylomicrons and extremely large VLDL</v>
      </c>
      <c r="C578" s="35" t="s">
        <v>1123</v>
      </c>
      <c r="D578" s="35">
        <v>1069</v>
      </c>
      <c r="E578" s="35">
        <v>5.0523070490462021E-2</v>
      </c>
      <c r="F578" s="35">
        <v>6.0868854365706888E-2</v>
      </c>
      <c r="G578" s="35">
        <v>0.40670660424646976</v>
      </c>
      <c r="H578" s="35" t="b">
        <v>0</v>
      </c>
      <c r="I578" s="35" t="b">
        <v>0</v>
      </c>
      <c r="J578" s="35" t="b">
        <v>0</v>
      </c>
    </row>
    <row r="579" spans="1:10" x14ac:dyDescent="0.2">
      <c r="A579" s="35" t="s">
        <v>848</v>
      </c>
      <c r="B579" s="35" t="str">
        <f>VLOOKUP(Table4[[#This Row],[Metabolite ID]],Table18[],2,FALSE)</f>
        <v>Phosphoglycerides</v>
      </c>
      <c r="C579" s="35" t="s">
        <v>1116</v>
      </c>
      <c r="D579" s="35">
        <v>1069</v>
      </c>
      <c r="E579" s="35">
        <v>-9.8258073074416821E-2</v>
      </c>
      <c r="F579" s="35">
        <v>1.9228842006033812E-2</v>
      </c>
      <c r="G579" s="36">
        <v>3.2227496322409304E-7</v>
      </c>
      <c r="H579" s="35" t="b">
        <v>0</v>
      </c>
      <c r="I579" s="35" t="b">
        <v>0</v>
      </c>
      <c r="J579" s="35" t="b">
        <v>0</v>
      </c>
    </row>
    <row r="580" spans="1:10" hidden="1" x14ac:dyDescent="0.2">
      <c r="A580" s="35" t="s">
        <v>848</v>
      </c>
      <c r="B580" s="35" t="str">
        <f>VLOOKUP(Table4[[#This Row],[Metabolite ID]],Table18[],2,FALSE)</f>
        <v>Phosphoglycerides</v>
      </c>
      <c r="C580" s="35" t="s">
        <v>1117</v>
      </c>
      <c r="D580" s="35">
        <v>1069</v>
      </c>
      <c r="E580" s="35">
        <v>-9.8258073074416821E-2</v>
      </c>
      <c r="F580" s="35">
        <v>1.6811174948636425E-2</v>
      </c>
      <c r="G580" s="35">
        <v>5.0715590598297511E-9</v>
      </c>
      <c r="H580" s="35" t="b">
        <v>0</v>
      </c>
      <c r="I580" s="35" t="b">
        <v>0</v>
      </c>
      <c r="J580" s="35" t="b">
        <v>0</v>
      </c>
    </row>
    <row r="581" spans="1:10" hidden="1" x14ac:dyDescent="0.2">
      <c r="A581" s="35" t="s">
        <v>848</v>
      </c>
      <c r="B581" s="35" t="str">
        <f>VLOOKUP(Table4[[#This Row],[Metabolite ID]],Table18[],2,FALSE)</f>
        <v>Phosphoglycerides</v>
      </c>
      <c r="C581" s="35" t="s">
        <v>1118</v>
      </c>
      <c r="D581" s="35">
        <v>1069</v>
      </c>
      <c r="E581" s="35">
        <v>-9.8076237565360144E-2</v>
      </c>
      <c r="F581" s="35">
        <v>1.7010817907227367E-2</v>
      </c>
      <c r="G581" s="35">
        <v>8.1405689259203214E-9</v>
      </c>
      <c r="H581" s="35" t="b">
        <v>0</v>
      </c>
      <c r="I581" s="35" t="b">
        <v>0</v>
      </c>
      <c r="J581" s="35" t="b">
        <v>0</v>
      </c>
    </row>
    <row r="582" spans="1:10" hidden="1" x14ac:dyDescent="0.2">
      <c r="A582" s="35" t="s">
        <v>848</v>
      </c>
      <c r="B582" s="35" t="str">
        <f>VLOOKUP(Table4[[#This Row],[Metabolite ID]],Table18[],2,FALSE)</f>
        <v>Phosphoglycerides</v>
      </c>
      <c r="C582" s="35" t="s">
        <v>1119</v>
      </c>
      <c r="D582" s="35">
        <v>1069</v>
      </c>
      <c r="E582" s="35">
        <v>-7.3036599999999993E-2</v>
      </c>
      <c r="F582" s="35">
        <v>2.5511978805976023E-2</v>
      </c>
      <c r="G582" s="35">
        <v>4.1986841335604468E-3</v>
      </c>
      <c r="H582" s="35" t="b">
        <v>0</v>
      </c>
      <c r="I582" s="35" t="b">
        <v>0</v>
      </c>
      <c r="J582" s="35" t="b">
        <v>0</v>
      </c>
    </row>
    <row r="583" spans="1:10" hidden="1" x14ac:dyDescent="0.2">
      <c r="A583" s="35" t="s">
        <v>848</v>
      </c>
      <c r="B583" s="35" t="str">
        <f>VLOOKUP(Table4[[#This Row],[Metabolite ID]],Table18[],2,FALSE)</f>
        <v>Phosphoglycerides</v>
      </c>
      <c r="C583" s="35" t="s">
        <v>1120</v>
      </c>
      <c r="D583" s="35">
        <v>1069</v>
      </c>
      <c r="E583" s="35">
        <v>-5.8679216682215124E-2</v>
      </c>
      <c r="F583" s="35">
        <v>2.8956257271303441E-2</v>
      </c>
      <c r="G583" s="35">
        <v>4.2715830760533285E-2</v>
      </c>
      <c r="H583" s="35" t="b">
        <v>0</v>
      </c>
      <c r="I583" s="35" t="b">
        <v>0</v>
      </c>
      <c r="J583" s="35" t="b">
        <v>0</v>
      </c>
    </row>
    <row r="584" spans="1:10" hidden="1" x14ac:dyDescent="0.2">
      <c r="A584" s="35" t="s">
        <v>848</v>
      </c>
      <c r="B584" s="35" t="str">
        <f>VLOOKUP(Table4[[#This Row],[Metabolite ID]],Table18[],2,FALSE)</f>
        <v>Phosphoglycerides</v>
      </c>
      <c r="C584" s="35" t="s">
        <v>1121</v>
      </c>
      <c r="D584" s="35">
        <v>1069</v>
      </c>
      <c r="E584" s="35">
        <v>3.0953574872440548E-2</v>
      </c>
      <c r="F584" s="35">
        <v>0.11679946143030981</v>
      </c>
      <c r="G584" s="35">
        <v>0.79104927242563372</v>
      </c>
      <c r="H584" s="35" t="b">
        <v>0</v>
      </c>
      <c r="I584" s="35" t="b">
        <v>0</v>
      </c>
      <c r="J584" s="35" t="b">
        <v>0</v>
      </c>
    </row>
    <row r="585" spans="1:10" hidden="1" x14ac:dyDescent="0.2">
      <c r="A585" s="35" t="s">
        <v>848</v>
      </c>
      <c r="B585" s="35" t="str">
        <f>VLOOKUP(Table4[[#This Row],[Metabolite ID]],Table18[],2,FALSE)</f>
        <v>Phosphoglycerides</v>
      </c>
      <c r="C585" s="35" t="s">
        <v>1122</v>
      </c>
      <c r="D585" s="35">
        <v>1069</v>
      </c>
      <c r="E585" s="35">
        <v>-9.6796639661720363E-3</v>
      </c>
      <c r="F585" s="35">
        <v>6.1616254641952639E-2</v>
      </c>
      <c r="G585" s="35">
        <v>0.87519892334773053</v>
      </c>
      <c r="H585" s="35" t="b">
        <v>0</v>
      </c>
      <c r="I585" s="35" t="b">
        <v>0</v>
      </c>
      <c r="J585" s="35" t="b">
        <v>0</v>
      </c>
    </row>
    <row r="586" spans="1:10" hidden="1" x14ac:dyDescent="0.2">
      <c r="A586" s="35" t="s">
        <v>848</v>
      </c>
      <c r="B586" s="35" t="str">
        <f>VLOOKUP(Table4[[#This Row],[Metabolite ID]],Table18[],2,FALSE)</f>
        <v>Phosphoglycerides</v>
      </c>
      <c r="C586" s="35" t="s">
        <v>1123</v>
      </c>
      <c r="D586" s="35">
        <v>1069</v>
      </c>
      <c r="E586" s="35">
        <v>-0.12739114080031794</v>
      </c>
      <c r="F586" s="35">
        <v>5.6415709809739978E-2</v>
      </c>
      <c r="G586" s="35">
        <v>2.4142099337858793E-2</v>
      </c>
      <c r="H586" s="35" t="b">
        <v>0</v>
      </c>
      <c r="I586" s="35" t="b">
        <v>0</v>
      </c>
      <c r="J586" s="35" t="b">
        <v>0</v>
      </c>
    </row>
    <row r="587" spans="1:10" x14ac:dyDescent="0.2">
      <c r="A587" s="35" t="s">
        <v>280</v>
      </c>
      <c r="B587" s="35" t="str">
        <f>VLOOKUP(Table4[[#This Row],[Metabolite ID]],Table18[],2,FALSE)</f>
        <v>1-linoleoyl-GPE (18:2)*</v>
      </c>
      <c r="C587" s="35" t="s">
        <v>1116</v>
      </c>
      <c r="D587" s="35">
        <v>1068</v>
      </c>
      <c r="E587" s="35">
        <v>-0.18703450513797659</v>
      </c>
      <c r="F587" s="35">
        <v>3.6890222619917423E-2</v>
      </c>
      <c r="G587" s="36">
        <v>3.9775471420288194E-7</v>
      </c>
      <c r="H587" s="35" t="b">
        <v>0</v>
      </c>
      <c r="I587" s="35" t="b">
        <v>0</v>
      </c>
      <c r="J587" s="35" t="b">
        <v>0</v>
      </c>
    </row>
    <row r="588" spans="1:10" hidden="1" x14ac:dyDescent="0.2">
      <c r="A588" s="35" t="s">
        <v>280</v>
      </c>
      <c r="B588" s="35" t="str">
        <f>VLOOKUP(Table4[[#This Row],[Metabolite ID]],Table18[],2,FALSE)</f>
        <v>1-linoleoyl-GPE (18:2)*</v>
      </c>
      <c r="C588" s="35" t="s">
        <v>1117</v>
      </c>
      <c r="D588" s="35">
        <v>1068</v>
      </c>
      <c r="E588" s="35">
        <v>-0.18703450513797659</v>
      </c>
      <c r="F588" s="35">
        <v>3.6881772098931433E-2</v>
      </c>
      <c r="G588" s="35">
        <v>3.9533406721036451E-7</v>
      </c>
      <c r="H588" s="35" t="b">
        <v>0</v>
      </c>
      <c r="I588" s="35" t="b">
        <v>0</v>
      </c>
      <c r="J588" s="35" t="b">
        <v>0</v>
      </c>
    </row>
    <row r="589" spans="1:10" hidden="1" x14ac:dyDescent="0.2">
      <c r="A589" s="35" t="s">
        <v>280</v>
      </c>
      <c r="B589" s="35" t="str">
        <f>VLOOKUP(Table4[[#This Row],[Metabolite ID]],Table18[],2,FALSE)</f>
        <v>1-linoleoyl-GPE (18:2)*</v>
      </c>
      <c r="C589" s="35" t="s">
        <v>1118</v>
      </c>
      <c r="D589" s="35">
        <v>1068</v>
      </c>
      <c r="E589" s="35">
        <v>-0.18918143870725629</v>
      </c>
      <c r="F589" s="35">
        <v>3.7213977149490395E-2</v>
      </c>
      <c r="G589" s="35">
        <v>3.7032310525146437E-7</v>
      </c>
      <c r="H589" s="35" t="b">
        <v>0</v>
      </c>
      <c r="I589" s="35" t="b">
        <v>0</v>
      </c>
      <c r="J589" s="35" t="b">
        <v>0</v>
      </c>
    </row>
    <row r="590" spans="1:10" hidden="1" x14ac:dyDescent="0.2">
      <c r="A590" s="35" t="s">
        <v>280</v>
      </c>
      <c r="B590" s="35" t="str">
        <f>VLOOKUP(Table4[[#This Row],[Metabolite ID]],Table18[],2,FALSE)</f>
        <v>1-linoleoyl-GPE (18:2)*</v>
      </c>
      <c r="C590" s="35" t="s">
        <v>1119</v>
      </c>
      <c r="D590" s="35">
        <v>1068</v>
      </c>
      <c r="E590" s="35">
        <v>-0.18022674632352978</v>
      </c>
      <c r="F590" s="35">
        <v>5.4709452594598827E-2</v>
      </c>
      <c r="G590" s="35">
        <v>9.8683837568031333E-4</v>
      </c>
      <c r="H590" s="35" t="b">
        <v>0</v>
      </c>
      <c r="I590" s="35" t="b">
        <v>0</v>
      </c>
      <c r="J590" s="35" t="b">
        <v>0</v>
      </c>
    </row>
    <row r="591" spans="1:10" hidden="1" x14ac:dyDescent="0.2">
      <c r="A591" s="35" t="s">
        <v>280</v>
      </c>
      <c r="B591" s="35" t="str">
        <f>VLOOKUP(Table4[[#This Row],[Metabolite ID]],Table18[],2,FALSE)</f>
        <v>1-linoleoyl-GPE (18:2)*</v>
      </c>
      <c r="C591" s="35" t="s">
        <v>1120</v>
      </c>
      <c r="D591" s="35">
        <v>1068</v>
      </c>
      <c r="E591" s="35">
        <v>-0.19302043150997208</v>
      </c>
      <c r="F591" s="35">
        <v>6.2776309223712801E-2</v>
      </c>
      <c r="G591" s="35">
        <v>2.1069060600255158E-3</v>
      </c>
      <c r="H591" s="35" t="b">
        <v>0</v>
      </c>
      <c r="I591" s="35" t="b">
        <v>0</v>
      </c>
      <c r="J591" s="35" t="b">
        <v>0</v>
      </c>
    </row>
    <row r="592" spans="1:10" hidden="1" x14ac:dyDescent="0.2">
      <c r="A592" s="35" t="s">
        <v>280</v>
      </c>
      <c r="B592" s="35" t="str">
        <f>VLOOKUP(Table4[[#This Row],[Metabolite ID]],Table18[],2,FALSE)</f>
        <v>1-linoleoyl-GPE (18:2)*</v>
      </c>
      <c r="C592" s="35" t="s">
        <v>1121</v>
      </c>
      <c r="D592" s="35">
        <v>1068</v>
      </c>
      <c r="E592" s="35">
        <v>-0.24743521987014994</v>
      </c>
      <c r="F592" s="35">
        <v>0.23108604665555471</v>
      </c>
      <c r="G592" s="35">
        <v>0.28452431594908595</v>
      </c>
      <c r="H592" s="35" t="b">
        <v>0</v>
      </c>
      <c r="I592" s="35" t="b">
        <v>0</v>
      </c>
      <c r="J592" s="35" t="b">
        <v>0</v>
      </c>
    </row>
    <row r="593" spans="1:10" hidden="1" x14ac:dyDescent="0.2">
      <c r="A593" s="35" t="s">
        <v>280</v>
      </c>
      <c r="B593" s="35" t="str">
        <f>VLOOKUP(Table4[[#This Row],[Metabolite ID]],Table18[],2,FALSE)</f>
        <v>1-linoleoyl-GPE (18:2)*</v>
      </c>
      <c r="C593" s="35" t="s">
        <v>1122</v>
      </c>
      <c r="D593" s="35">
        <v>1068</v>
      </c>
      <c r="E593" s="35">
        <v>-0.19839432698218484</v>
      </c>
      <c r="F593" s="35">
        <v>0.1599324521894547</v>
      </c>
      <c r="G593" s="35">
        <v>0.21506755666362939</v>
      </c>
      <c r="H593" s="35" t="b">
        <v>0</v>
      </c>
      <c r="I593" s="35" t="b">
        <v>0</v>
      </c>
      <c r="J593" s="35" t="b">
        <v>0</v>
      </c>
    </row>
    <row r="594" spans="1:10" hidden="1" x14ac:dyDescent="0.2">
      <c r="A594" s="35" t="s">
        <v>280</v>
      </c>
      <c r="B594" s="35" t="str">
        <f>VLOOKUP(Table4[[#This Row],[Metabolite ID]],Table18[],2,FALSE)</f>
        <v>1-linoleoyl-GPE (18:2)*</v>
      </c>
      <c r="C594" s="35" t="s">
        <v>1123</v>
      </c>
      <c r="D594" s="35">
        <v>1068</v>
      </c>
      <c r="E594" s="35">
        <v>-0.23818349134985789</v>
      </c>
      <c r="F594" s="35">
        <v>0.10830756498859834</v>
      </c>
      <c r="G594" s="35">
        <v>2.8082147605232734E-2</v>
      </c>
      <c r="H594" s="35" t="b">
        <v>0</v>
      </c>
      <c r="I594" s="35" t="b">
        <v>0</v>
      </c>
      <c r="J594" s="35" t="b">
        <v>0</v>
      </c>
    </row>
    <row r="595" spans="1:10" x14ac:dyDescent="0.2">
      <c r="A595" s="35" t="s">
        <v>598</v>
      </c>
      <c r="B595" s="35" t="str">
        <f>VLOOKUP(Table4[[#This Row],[Metabolite ID]],Table18[],2,FALSE)</f>
        <v>1-oleoyl-GPC (18:1)</v>
      </c>
      <c r="C595" s="35" t="s">
        <v>1116</v>
      </c>
      <c r="D595" s="35">
        <v>1068</v>
      </c>
      <c r="E595" s="35">
        <v>-0.18660699744240761</v>
      </c>
      <c r="F595" s="35">
        <v>3.6874682003919051E-2</v>
      </c>
      <c r="G595" s="36">
        <v>4.1799973014243313E-7</v>
      </c>
      <c r="H595" s="35" t="b">
        <v>0</v>
      </c>
      <c r="I595" s="35" t="b">
        <v>0</v>
      </c>
      <c r="J595" s="35" t="b">
        <v>0</v>
      </c>
    </row>
    <row r="596" spans="1:10" hidden="1" x14ac:dyDescent="0.2">
      <c r="A596" s="35" t="s">
        <v>598</v>
      </c>
      <c r="B596" s="35" t="str">
        <f>VLOOKUP(Table4[[#This Row],[Metabolite ID]],Table18[],2,FALSE)</f>
        <v>1-oleoyl-GPC (18:1)</v>
      </c>
      <c r="C596" s="35" t="s">
        <v>1117</v>
      </c>
      <c r="D596" s="35">
        <v>1068</v>
      </c>
      <c r="E596" s="35">
        <v>-0.18660699744240761</v>
      </c>
      <c r="F596" s="35">
        <v>3.6874682003919051E-2</v>
      </c>
      <c r="G596" s="35">
        <v>4.1799973014243313E-7</v>
      </c>
      <c r="H596" s="35" t="b">
        <v>0</v>
      </c>
      <c r="I596" s="35" t="b">
        <v>0</v>
      </c>
      <c r="J596" s="35" t="b">
        <v>0</v>
      </c>
    </row>
    <row r="597" spans="1:10" hidden="1" x14ac:dyDescent="0.2">
      <c r="A597" s="35" t="s">
        <v>598</v>
      </c>
      <c r="B597" s="35" t="str">
        <f>VLOOKUP(Table4[[#This Row],[Metabolite ID]],Table18[],2,FALSE)</f>
        <v>1-oleoyl-GPC (18:1)</v>
      </c>
      <c r="C597" s="35" t="s">
        <v>1118</v>
      </c>
      <c r="D597" s="35">
        <v>1068</v>
      </c>
      <c r="E597" s="35">
        <v>-0.18873758856837691</v>
      </c>
      <c r="F597" s="35">
        <v>3.7202780297388417E-2</v>
      </c>
      <c r="G597" s="35">
        <v>3.911564573165175E-7</v>
      </c>
      <c r="H597" s="35" t="b">
        <v>0</v>
      </c>
      <c r="I597" s="35" t="b">
        <v>0</v>
      </c>
      <c r="J597" s="35" t="b">
        <v>0</v>
      </c>
    </row>
    <row r="598" spans="1:10" hidden="1" x14ac:dyDescent="0.2">
      <c r="A598" s="35" t="s">
        <v>598</v>
      </c>
      <c r="B598" s="35" t="str">
        <f>VLOOKUP(Table4[[#This Row],[Metabolite ID]],Table18[],2,FALSE)</f>
        <v>1-oleoyl-GPC (18:1)</v>
      </c>
      <c r="C598" s="35" t="s">
        <v>1119</v>
      </c>
      <c r="D598" s="35">
        <v>1068</v>
      </c>
      <c r="E598" s="35">
        <v>-0.1437555807658627</v>
      </c>
      <c r="F598" s="35">
        <v>5.4925189756101486E-2</v>
      </c>
      <c r="G598" s="35">
        <v>8.862896879335426E-3</v>
      </c>
      <c r="H598" s="35" t="b">
        <v>0</v>
      </c>
      <c r="I598" s="35" t="b">
        <v>0</v>
      </c>
      <c r="J598" s="35" t="b">
        <v>0</v>
      </c>
    </row>
    <row r="599" spans="1:10" hidden="1" x14ac:dyDescent="0.2">
      <c r="A599" s="35" t="s">
        <v>598</v>
      </c>
      <c r="B599" s="35" t="str">
        <f>VLOOKUP(Table4[[#This Row],[Metabolite ID]],Table18[],2,FALSE)</f>
        <v>1-oleoyl-GPC (18:1)</v>
      </c>
      <c r="C599" s="35" t="s">
        <v>1120</v>
      </c>
      <c r="D599" s="35">
        <v>1068</v>
      </c>
      <c r="E599" s="35">
        <v>-0.17887358519508514</v>
      </c>
      <c r="F599" s="35">
        <v>6.2399277780739719E-2</v>
      </c>
      <c r="G599" s="35">
        <v>4.1491093055654859E-3</v>
      </c>
      <c r="H599" s="35" t="b">
        <v>0</v>
      </c>
      <c r="I599" s="35" t="b">
        <v>0</v>
      </c>
      <c r="J599" s="35" t="b">
        <v>0</v>
      </c>
    </row>
    <row r="600" spans="1:10" hidden="1" x14ac:dyDescent="0.2">
      <c r="A600" s="35" t="s">
        <v>598</v>
      </c>
      <c r="B600" s="35" t="str">
        <f>VLOOKUP(Table4[[#This Row],[Metabolite ID]],Table18[],2,FALSE)</f>
        <v>1-oleoyl-GPC (18:1)</v>
      </c>
      <c r="C600" s="35" t="s">
        <v>1121</v>
      </c>
      <c r="D600" s="35">
        <v>1068</v>
      </c>
      <c r="E600" s="35">
        <v>-0.13958922799378648</v>
      </c>
      <c r="F600" s="35">
        <v>0.24224773121491139</v>
      </c>
      <c r="G600" s="35">
        <v>0.56458455024083709</v>
      </c>
      <c r="H600" s="35" t="b">
        <v>0</v>
      </c>
      <c r="I600" s="35" t="b">
        <v>0</v>
      </c>
      <c r="J600" s="35" t="b">
        <v>0</v>
      </c>
    </row>
    <row r="601" spans="1:10" hidden="1" x14ac:dyDescent="0.2">
      <c r="A601" s="35" t="s">
        <v>598</v>
      </c>
      <c r="B601" s="35" t="str">
        <f>VLOOKUP(Table4[[#This Row],[Metabolite ID]],Table18[],2,FALSE)</f>
        <v>1-oleoyl-GPC (18:1)</v>
      </c>
      <c r="C601" s="35" t="s">
        <v>1122</v>
      </c>
      <c r="D601" s="35">
        <v>1068</v>
      </c>
      <c r="E601" s="35">
        <v>-0.19043145804664352</v>
      </c>
      <c r="F601" s="35">
        <v>0.15905531638248788</v>
      </c>
      <c r="G601" s="35">
        <v>0.23146896896805919</v>
      </c>
      <c r="H601" s="35" t="b">
        <v>0</v>
      </c>
      <c r="I601" s="35" t="b">
        <v>0</v>
      </c>
      <c r="J601" s="35" t="b">
        <v>0</v>
      </c>
    </row>
    <row r="602" spans="1:10" hidden="1" x14ac:dyDescent="0.2">
      <c r="A602" s="35" t="s">
        <v>598</v>
      </c>
      <c r="B602" s="35" t="str">
        <f>VLOOKUP(Table4[[#This Row],[Metabolite ID]],Table18[],2,FALSE)</f>
        <v>1-oleoyl-GPC (18:1)</v>
      </c>
      <c r="C602" s="35" t="s">
        <v>1123</v>
      </c>
      <c r="D602" s="35">
        <v>1068</v>
      </c>
      <c r="E602" s="35">
        <v>-0.37492420581292407</v>
      </c>
      <c r="F602" s="35">
        <v>0.1082240233815645</v>
      </c>
      <c r="G602" s="35">
        <v>5.5267904509561587E-4</v>
      </c>
      <c r="H602" s="35" t="b">
        <v>0</v>
      </c>
      <c r="I602" s="35" t="b">
        <v>0</v>
      </c>
      <c r="J602" s="35" t="b">
        <v>0</v>
      </c>
    </row>
    <row r="603" spans="1:10" x14ac:dyDescent="0.2">
      <c r="A603" s="35" t="s">
        <v>185</v>
      </c>
      <c r="B603" s="35" t="str">
        <f>VLOOKUP(Table4[[#This Row],[Metabolite ID]],Table18[],2,FALSE)</f>
        <v>caproate (6:0)</v>
      </c>
      <c r="C603" s="35" t="s">
        <v>1116</v>
      </c>
      <c r="D603" s="35">
        <v>1068</v>
      </c>
      <c r="E603" s="35">
        <v>-0.19181120650239702</v>
      </c>
      <c r="F603" s="35">
        <v>3.8154178121920887E-2</v>
      </c>
      <c r="G603" s="36">
        <v>4.9752173793565247E-7</v>
      </c>
      <c r="H603" s="35" t="b">
        <v>0</v>
      </c>
      <c r="I603" s="35" t="b">
        <v>0</v>
      </c>
      <c r="J603" s="35" t="b">
        <v>0</v>
      </c>
    </row>
    <row r="604" spans="1:10" hidden="1" x14ac:dyDescent="0.2">
      <c r="A604" s="35" t="s">
        <v>185</v>
      </c>
      <c r="B604" s="35" t="str">
        <f>VLOOKUP(Table4[[#This Row],[Metabolite ID]],Table18[],2,FALSE)</f>
        <v>caproate (6:0)</v>
      </c>
      <c r="C604" s="35" t="s">
        <v>1117</v>
      </c>
      <c r="D604" s="35">
        <v>1068</v>
      </c>
      <c r="E604" s="35">
        <v>-0.19181120650239702</v>
      </c>
      <c r="F604" s="35">
        <v>3.6954933804537238E-2</v>
      </c>
      <c r="G604" s="35">
        <v>2.0983309646129147E-7</v>
      </c>
      <c r="H604" s="35" t="b">
        <v>0</v>
      </c>
      <c r="I604" s="35" t="b">
        <v>0</v>
      </c>
      <c r="J604" s="35" t="b">
        <v>0</v>
      </c>
    </row>
    <row r="605" spans="1:10" hidden="1" x14ac:dyDescent="0.2">
      <c r="A605" s="35" t="s">
        <v>185</v>
      </c>
      <c r="B605" s="35" t="str">
        <f>VLOOKUP(Table4[[#This Row],[Metabolite ID]],Table18[],2,FALSE)</f>
        <v>caproate (6:0)</v>
      </c>
      <c r="C605" s="35" t="s">
        <v>1118</v>
      </c>
      <c r="D605" s="35">
        <v>1068</v>
      </c>
      <c r="E605" s="35">
        <v>-0.19401705773636579</v>
      </c>
      <c r="F605" s="35">
        <v>3.7310191100873462E-2</v>
      </c>
      <c r="G605" s="35">
        <v>1.9917176927453607E-7</v>
      </c>
      <c r="H605" s="35" t="b">
        <v>0</v>
      </c>
      <c r="I605" s="35" t="b">
        <v>0</v>
      </c>
      <c r="J605" s="35" t="b">
        <v>0</v>
      </c>
    </row>
    <row r="606" spans="1:10" hidden="1" x14ac:dyDescent="0.2">
      <c r="A606" s="35" t="s">
        <v>185</v>
      </c>
      <c r="B606" s="35" t="str">
        <f>VLOOKUP(Table4[[#This Row],[Metabolite ID]],Table18[],2,FALSE)</f>
        <v>caproate (6:0)</v>
      </c>
      <c r="C606" s="35" t="s">
        <v>1119</v>
      </c>
      <c r="D606" s="35">
        <v>1068</v>
      </c>
      <c r="E606" s="35">
        <v>-0.12699934005685701</v>
      </c>
      <c r="F606" s="35">
        <v>5.6711551083629602E-2</v>
      </c>
      <c r="G606" s="35">
        <v>2.5130483054568283E-2</v>
      </c>
      <c r="H606" s="35" t="b">
        <v>0</v>
      </c>
      <c r="I606" s="35" t="b">
        <v>0</v>
      </c>
      <c r="J606" s="35" t="b">
        <v>0</v>
      </c>
    </row>
    <row r="607" spans="1:10" hidden="1" x14ac:dyDescent="0.2">
      <c r="A607" s="35" t="s">
        <v>185</v>
      </c>
      <c r="B607" s="35" t="str">
        <f>VLOOKUP(Table4[[#This Row],[Metabolite ID]],Table18[],2,FALSE)</f>
        <v>caproate (6:0)</v>
      </c>
      <c r="C607" s="35" t="s">
        <v>1120</v>
      </c>
      <c r="D607" s="35">
        <v>1068</v>
      </c>
      <c r="E607" s="35">
        <v>-0.10398972642028158</v>
      </c>
      <c r="F607" s="35">
        <v>6.0672347882772086E-2</v>
      </c>
      <c r="G607" s="35">
        <v>8.6536832075737702E-2</v>
      </c>
      <c r="H607" s="35" t="b">
        <v>0</v>
      </c>
      <c r="I607" s="35" t="b">
        <v>0</v>
      </c>
      <c r="J607" s="35" t="b">
        <v>0</v>
      </c>
    </row>
    <row r="608" spans="1:10" hidden="1" x14ac:dyDescent="0.2">
      <c r="A608" s="35" t="s">
        <v>185</v>
      </c>
      <c r="B608" s="35" t="str">
        <f>VLOOKUP(Table4[[#This Row],[Metabolite ID]],Table18[],2,FALSE)</f>
        <v>caproate (6:0)</v>
      </c>
      <c r="C608" s="35" t="s">
        <v>1121</v>
      </c>
      <c r="D608" s="35">
        <v>1068</v>
      </c>
      <c r="E608" s="35">
        <v>0.15273807973457121</v>
      </c>
      <c r="F608" s="35">
        <v>0.25181383417806769</v>
      </c>
      <c r="G608" s="35">
        <v>0.54427756675606376</v>
      </c>
      <c r="H608" s="35" t="b">
        <v>0</v>
      </c>
      <c r="I608" s="35" t="b">
        <v>0</v>
      </c>
      <c r="J608" s="35" t="b">
        <v>0</v>
      </c>
    </row>
    <row r="609" spans="1:10" hidden="1" x14ac:dyDescent="0.2">
      <c r="A609" s="35" t="s">
        <v>185</v>
      </c>
      <c r="B609" s="35" t="str">
        <f>VLOOKUP(Table4[[#This Row],[Metabolite ID]],Table18[],2,FALSE)</f>
        <v>caproate (6:0)</v>
      </c>
      <c r="C609" s="35" t="s">
        <v>1122</v>
      </c>
      <c r="D609" s="35">
        <v>1068</v>
      </c>
      <c r="E609" s="35">
        <v>8.1907761562106884E-2</v>
      </c>
      <c r="F609" s="35">
        <v>0.15876015299655627</v>
      </c>
      <c r="G609" s="35">
        <v>0.60601619007371688</v>
      </c>
      <c r="H609" s="35" t="b">
        <v>0</v>
      </c>
      <c r="I609" s="35" t="b">
        <v>0</v>
      </c>
      <c r="J609" s="35" t="b">
        <v>0</v>
      </c>
    </row>
    <row r="610" spans="1:10" hidden="1" x14ac:dyDescent="0.2">
      <c r="A610" s="35" t="s">
        <v>185</v>
      </c>
      <c r="B610" s="35" t="str">
        <f>VLOOKUP(Table4[[#This Row],[Metabolite ID]],Table18[],2,FALSE)</f>
        <v>caproate (6:0)</v>
      </c>
      <c r="C610" s="35" t="s">
        <v>1123</v>
      </c>
      <c r="D610" s="35">
        <v>1068</v>
      </c>
      <c r="E610" s="35">
        <v>-2.6674045751506927E-2</v>
      </c>
      <c r="F610" s="35">
        <v>0.11189830927492184</v>
      </c>
      <c r="G610" s="35">
        <v>0.81163408565724815</v>
      </c>
      <c r="H610" s="35" t="b">
        <v>0</v>
      </c>
      <c r="I610" s="35" t="b">
        <v>0</v>
      </c>
      <c r="J610" s="35" t="b">
        <v>0</v>
      </c>
    </row>
    <row r="611" spans="1:10" x14ac:dyDescent="0.2">
      <c r="A611" s="35" t="s">
        <v>708</v>
      </c>
      <c r="B611" s="35" t="str">
        <f>VLOOKUP(Table4[[#This Row],[Metabolite ID]],Table18[],2,FALSE)</f>
        <v>1-linoleoyl-GPA (18:2)*</v>
      </c>
      <c r="C611" s="35" t="s">
        <v>1116</v>
      </c>
      <c r="D611" s="35">
        <v>1068</v>
      </c>
      <c r="E611" s="35">
        <v>-0.19216859672235501</v>
      </c>
      <c r="F611" s="35">
        <v>3.8360316766077075E-2</v>
      </c>
      <c r="G611" s="36">
        <v>5.4552487093360079E-7</v>
      </c>
      <c r="H611" s="35" t="b">
        <v>0</v>
      </c>
      <c r="I611" s="35" t="b">
        <v>0</v>
      </c>
      <c r="J611" s="35" t="b">
        <v>0</v>
      </c>
    </row>
    <row r="612" spans="1:10" hidden="1" x14ac:dyDescent="0.2">
      <c r="A612" s="35" t="s">
        <v>708</v>
      </c>
      <c r="B612" s="35" t="str">
        <f>VLOOKUP(Table4[[#This Row],[Metabolite ID]],Table18[],2,FALSE)</f>
        <v>1-linoleoyl-GPA (18:2)*</v>
      </c>
      <c r="C612" s="35" t="s">
        <v>1117</v>
      </c>
      <c r="D612" s="35">
        <v>1068</v>
      </c>
      <c r="E612" s="35">
        <v>-0.19216859672235501</v>
      </c>
      <c r="F612" s="35">
        <v>3.7645192891930371E-2</v>
      </c>
      <c r="G612" s="35">
        <v>3.3126476473074886E-7</v>
      </c>
      <c r="H612" s="35" t="b">
        <v>0</v>
      </c>
      <c r="I612" s="35" t="b">
        <v>0</v>
      </c>
      <c r="J612" s="35" t="b">
        <v>0</v>
      </c>
    </row>
    <row r="613" spans="1:10" hidden="1" x14ac:dyDescent="0.2">
      <c r="A613" s="35" t="s">
        <v>708</v>
      </c>
      <c r="B613" s="35" t="str">
        <f>VLOOKUP(Table4[[#This Row],[Metabolite ID]],Table18[],2,FALSE)</f>
        <v>1-linoleoyl-GPA (18:2)*</v>
      </c>
      <c r="C613" s="35" t="s">
        <v>1118</v>
      </c>
      <c r="D613" s="35">
        <v>1068</v>
      </c>
      <c r="E613" s="35">
        <v>-0.19437300401188379</v>
      </c>
      <c r="F613" s="35">
        <v>3.7996379452641935E-2</v>
      </c>
      <c r="G613" s="35">
        <v>3.128007961799725E-7</v>
      </c>
      <c r="H613" s="35" t="b">
        <v>0</v>
      </c>
      <c r="I613" s="35" t="b">
        <v>0</v>
      </c>
      <c r="J613" s="35" t="b">
        <v>0</v>
      </c>
    </row>
    <row r="614" spans="1:10" hidden="1" x14ac:dyDescent="0.2">
      <c r="A614" s="35" t="s">
        <v>708</v>
      </c>
      <c r="B614" s="35" t="str">
        <f>VLOOKUP(Table4[[#This Row],[Metabolite ID]],Table18[],2,FALSE)</f>
        <v>1-linoleoyl-GPA (18:2)*</v>
      </c>
      <c r="C614" s="35" t="s">
        <v>1119</v>
      </c>
      <c r="D614" s="35">
        <v>1068</v>
      </c>
      <c r="E614" s="35">
        <v>-0.21653333333333386</v>
      </c>
      <c r="F614" s="35">
        <v>5.8584121925303129E-2</v>
      </c>
      <c r="G614" s="35">
        <v>2.189285224452925E-4</v>
      </c>
      <c r="H614" s="35" t="b">
        <v>0</v>
      </c>
      <c r="I614" s="35" t="b">
        <v>0</v>
      </c>
      <c r="J614" s="35" t="b">
        <v>0</v>
      </c>
    </row>
    <row r="615" spans="1:10" hidden="1" x14ac:dyDescent="0.2">
      <c r="A615" s="35" t="s">
        <v>708</v>
      </c>
      <c r="B615" s="35" t="str">
        <f>VLOOKUP(Table4[[#This Row],[Metabolite ID]],Table18[],2,FALSE)</f>
        <v>1-linoleoyl-GPA (18:2)*</v>
      </c>
      <c r="C615" s="35" t="s">
        <v>1120</v>
      </c>
      <c r="D615" s="35">
        <v>1068</v>
      </c>
      <c r="E615" s="35">
        <v>-0.24685234643835327</v>
      </c>
      <c r="F615" s="35">
        <v>6.6775271044705209E-2</v>
      </c>
      <c r="G615" s="35">
        <v>2.1836608669258714E-4</v>
      </c>
      <c r="H615" s="35" t="b">
        <v>0</v>
      </c>
      <c r="I615" s="35" t="b">
        <v>0</v>
      </c>
      <c r="J615" s="35" t="b">
        <v>0</v>
      </c>
    </row>
    <row r="616" spans="1:10" hidden="1" x14ac:dyDescent="0.2">
      <c r="A616" s="35" t="s">
        <v>708</v>
      </c>
      <c r="B616" s="35" t="str">
        <f>VLOOKUP(Table4[[#This Row],[Metabolite ID]],Table18[],2,FALSE)</f>
        <v>1-linoleoyl-GPA (18:2)*</v>
      </c>
      <c r="C616" s="35" t="s">
        <v>1121</v>
      </c>
      <c r="D616" s="35">
        <v>1068</v>
      </c>
      <c r="E616" s="35">
        <v>-0.12689444785306581</v>
      </c>
      <c r="F616" s="35">
        <v>0.24609869725695338</v>
      </c>
      <c r="G616" s="35">
        <v>0.60622371082358639</v>
      </c>
      <c r="H616" s="35" t="b">
        <v>0</v>
      </c>
      <c r="I616" s="35" t="b">
        <v>0</v>
      </c>
      <c r="J616" s="35" t="b">
        <v>0</v>
      </c>
    </row>
    <row r="617" spans="1:10" hidden="1" x14ac:dyDescent="0.2">
      <c r="A617" s="35" t="s">
        <v>708</v>
      </c>
      <c r="B617" s="35" t="str">
        <f>VLOOKUP(Table4[[#This Row],[Metabolite ID]],Table18[],2,FALSE)</f>
        <v>1-linoleoyl-GPA (18:2)*</v>
      </c>
      <c r="C617" s="35" t="s">
        <v>1122</v>
      </c>
      <c r="D617" s="35">
        <v>1068</v>
      </c>
      <c r="E617" s="35">
        <v>-0.26011955914618401</v>
      </c>
      <c r="F617" s="35">
        <v>0.16058184692575334</v>
      </c>
      <c r="G617" s="35">
        <v>0.1055585832259708</v>
      </c>
      <c r="H617" s="35" t="b">
        <v>0</v>
      </c>
      <c r="I617" s="35" t="b">
        <v>0</v>
      </c>
      <c r="J617" s="35" t="b">
        <v>0</v>
      </c>
    </row>
    <row r="618" spans="1:10" hidden="1" x14ac:dyDescent="0.2">
      <c r="A618" s="35" t="s">
        <v>708</v>
      </c>
      <c r="B618" s="35" t="str">
        <f>VLOOKUP(Table4[[#This Row],[Metabolite ID]],Table18[],2,FALSE)</f>
        <v>1-linoleoyl-GPA (18:2)*</v>
      </c>
      <c r="C618" s="35" t="s">
        <v>1123</v>
      </c>
      <c r="D618" s="35">
        <v>1068</v>
      </c>
      <c r="E618" s="35">
        <v>-0.20045881897117632</v>
      </c>
      <c r="F618" s="35">
        <v>0.11262101235247524</v>
      </c>
      <c r="G618" s="35">
        <v>7.5370325718475878E-2</v>
      </c>
      <c r="H618" s="35" t="b">
        <v>0</v>
      </c>
      <c r="I618" s="35" t="b">
        <v>0</v>
      </c>
      <c r="J618" s="35" t="b">
        <v>0</v>
      </c>
    </row>
    <row r="619" spans="1:10" x14ac:dyDescent="0.2">
      <c r="A619" s="35" t="s">
        <v>846</v>
      </c>
      <c r="B619" s="35" t="str">
        <f>VLOOKUP(Table4[[#This Row],[Metabolite ID]],Table18[],2,FALSE)</f>
        <v>Total cholines</v>
      </c>
      <c r="C619" s="35" t="s">
        <v>1116</v>
      </c>
      <c r="D619" s="35">
        <v>1069</v>
      </c>
      <c r="E619" s="35">
        <v>-9.678437843850371E-2</v>
      </c>
      <c r="F619" s="35">
        <v>1.9343927784550921E-2</v>
      </c>
      <c r="G619" s="36">
        <v>5.6343457022439821E-7</v>
      </c>
      <c r="H619" s="35" t="b">
        <v>0</v>
      </c>
      <c r="I619" s="35" t="b">
        <v>0</v>
      </c>
      <c r="J619" s="35" t="b">
        <v>0</v>
      </c>
    </row>
    <row r="620" spans="1:10" hidden="1" x14ac:dyDescent="0.2">
      <c r="A620" s="35" t="s">
        <v>846</v>
      </c>
      <c r="B620" s="35" t="str">
        <f>VLOOKUP(Table4[[#This Row],[Metabolite ID]],Table18[],2,FALSE)</f>
        <v>Total cholines</v>
      </c>
      <c r="C620" s="35" t="s">
        <v>1117</v>
      </c>
      <c r="D620" s="35">
        <v>1069</v>
      </c>
      <c r="E620" s="35">
        <v>-9.678437843850371E-2</v>
      </c>
      <c r="F620" s="35">
        <v>1.6807987747204989E-2</v>
      </c>
      <c r="G620" s="35">
        <v>8.4996919949700051E-9</v>
      </c>
      <c r="H620" s="35" t="b">
        <v>0</v>
      </c>
      <c r="I620" s="35" t="b">
        <v>0</v>
      </c>
      <c r="J620" s="35" t="b">
        <v>0</v>
      </c>
    </row>
    <row r="621" spans="1:10" hidden="1" x14ac:dyDescent="0.2">
      <c r="A621" s="35" t="s">
        <v>846</v>
      </c>
      <c r="B621" s="35" t="str">
        <f>VLOOKUP(Table4[[#This Row],[Metabolite ID]],Table18[],2,FALSE)</f>
        <v>Total cholines</v>
      </c>
      <c r="C621" s="35" t="s">
        <v>1118</v>
      </c>
      <c r="D621" s="35">
        <v>1069</v>
      </c>
      <c r="E621" s="35">
        <v>-9.6602877795203754E-2</v>
      </c>
      <c r="F621" s="35">
        <v>1.7009361381012958E-2</v>
      </c>
      <c r="G621" s="35">
        <v>1.351721916832129E-8</v>
      </c>
      <c r="H621" s="35" t="b">
        <v>0</v>
      </c>
      <c r="I621" s="35" t="b">
        <v>0</v>
      </c>
      <c r="J621" s="35" t="b">
        <v>0</v>
      </c>
    </row>
    <row r="622" spans="1:10" hidden="1" x14ac:dyDescent="0.2">
      <c r="A622" s="35" t="s">
        <v>846</v>
      </c>
      <c r="B622" s="35" t="str">
        <f>VLOOKUP(Table4[[#This Row],[Metabolite ID]],Table18[],2,FALSE)</f>
        <v>Total cholines</v>
      </c>
      <c r="C622" s="35" t="s">
        <v>1119</v>
      </c>
      <c r="D622" s="35">
        <v>1069</v>
      </c>
      <c r="E622" s="35">
        <v>-6.3552029520295206E-2</v>
      </c>
      <c r="F622" s="35">
        <v>2.5981513539698103E-2</v>
      </c>
      <c r="G622" s="35">
        <v>1.444317659120771E-2</v>
      </c>
      <c r="H622" s="35" t="b">
        <v>0</v>
      </c>
      <c r="I622" s="35" t="b">
        <v>0</v>
      </c>
      <c r="J622" s="35" t="b">
        <v>0</v>
      </c>
    </row>
    <row r="623" spans="1:10" hidden="1" x14ac:dyDescent="0.2">
      <c r="A623" s="35" t="s">
        <v>846</v>
      </c>
      <c r="B623" s="35" t="str">
        <f>VLOOKUP(Table4[[#This Row],[Metabolite ID]],Table18[],2,FALSE)</f>
        <v>Total cholines</v>
      </c>
      <c r="C623" s="35" t="s">
        <v>1120</v>
      </c>
      <c r="D623" s="35">
        <v>1069</v>
      </c>
      <c r="E623" s="35">
        <v>-3.928837159218454E-2</v>
      </c>
      <c r="F623" s="35">
        <v>2.922161822394263E-2</v>
      </c>
      <c r="G623" s="35">
        <v>0.17878779715893675</v>
      </c>
      <c r="H623" s="35" t="b">
        <v>0</v>
      </c>
      <c r="I623" s="35" t="b">
        <v>0</v>
      </c>
      <c r="J623" s="35" t="b">
        <v>0</v>
      </c>
    </row>
    <row r="624" spans="1:10" hidden="1" x14ac:dyDescent="0.2">
      <c r="A624" s="35" t="s">
        <v>846</v>
      </c>
      <c r="B624" s="35" t="str">
        <f>VLOOKUP(Table4[[#This Row],[Metabolite ID]],Table18[],2,FALSE)</f>
        <v>Total cholines</v>
      </c>
      <c r="C624" s="35" t="s">
        <v>1121</v>
      </c>
      <c r="D624" s="35">
        <v>1069</v>
      </c>
      <c r="E624" s="35">
        <v>4.6978909751506315E-2</v>
      </c>
      <c r="F624" s="35">
        <v>0.11177681325558678</v>
      </c>
      <c r="G624" s="35">
        <v>0.67435663739659479</v>
      </c>
      <c r="H624" s="35" t="b">
        <v>0</v>
      </c>
      <c r="I624" s="35" t="b">
        <v>0</v>
      </c>
      <c r="J624" s="35" t="b">
        <v>0</v>
      </c>
    </row>
    <row r="625" spans="1:10" hidden="1" x14ac:dyDescent="0.2">
      <c r="A625" s="35" t="s">
        <v>846</v>
      </c>
      <c r="B625" s="35" t="str">
        <f>VLOOKUP(Table4[[#This Row],[Metabolite ID]],Table18[],2,FALSE)</f>
        <v>Total cholines</v>
      </c>
      <c r="C625" s="35" t="s">
        <v>1122</v>
      </c>
      <c r="D625" s="35">
        <v>1069</v>
      </c>
      <c r="E625" s="35">
        <v>6.3249425066560505E-3</v>
      </c>
      <c r="F625" s="35">
        <v>6.4528047436244629E-2</v>
      </c>
      <c r="G625" s="35">
        <v>0.92193599426286732</v>
      </c>
      <c r="H625" s="35" t="b">
        <v>0</v>
      </c>
      <c r="I625" s="35" t="b">
        <v>0</v>
      </c>
      <c r="J625" s="35" t="b">
        <v>0</v>
      </c>
    </row>
    <row r="626" spans="1:10" hidden="1" x14ac:dyDescent="0.2">
      <c r="A626" s="35" t="s">
        <v>846</v>
      </c>
      <c r="B626" s="35" t="str">
        <f>VLOOKUP(Table4[[#This Row],[Metabolite ID]],Table18[],2,FALSE)</f>
        <v>Total cholines</v>
      </c>
      <c r="C626" s="35" t="s">
        <v>1123</v>
      </c>
      <c r="D626" s="35">
        <v>1069</v>
      </c>
      <c r="E626" s="35">
        <v>-0.10670941437367504</v>
      </c>
      <c r="F626" s="35">
        <v>5.6760712486821206E-2</v>
      </c>
      <c r="G626" s="35">
        <v>6.0382090090870276E-2</v>
      </c>
      <c r="H626" s="35" t="b">
        <v>0</v>
      </c>
      <c r="I626" s="35" t="b">
        <v>0</v>
      </c>
      <c r="J626" s="35" t="b">
        <v>0</v>
      </c>
    </row>
    <row r="627" spans="1:10" x14ac:dyDescent="0.2">
      <c r="A627" s="35" t="s">
        <v>810</v>
      </c>
      <c r="B627" s="35" t="str">
        <f>VLOOKUP(Table4[[#This Row],[Metabolite ID]],Table18[],2,FALSE)</f>
        <v>Cholesterol in medium VLDL</v>
      </c>
      <c r="C627" s="35" t="s">
        <v>1116</v>
      </c>
      <c r="D627" s="35">
        <v>1069</v>
      </c>
      <c r="E627" s="35">
        <v>0.10504357084539943</v>
      </c>
      <c r="F627" s="35">
        <v>2.114777566694551E-2</v>
      </c>
      <c r="G627" s="36">
        <v>6.7954021675447342E-7</v>
      </c>
      <c r="H627" s="35" t="b">
        <v>0</v>
      </c>
      <c r="I627" s="35" t="b">
        <v>0</v>
      </c>
      <c r="J627" s="35" t="b">
        <v>0</v>
      </c>
    </row>
    <row r="628" spans="1:10" hidden="1" x14ac:dyDescent="0.2">
      <c r="A628" s="35" t="s">
        <v>810</v>
      </c>
      <c r="B628" s="35" t="str">
        <f>VLOOKUP(Table4[[#This Row],[Metabolite ID]],Table18[],2,FALSE)</f>
        <v>Cholesterol in medium VLDL</v>
      </c>
      <c r="C628" s="35" t="s">
        <v>1117</v>
      </c>
      <c r="D628" s="35">
        <v>1069</v>
      </c>
      <c r="E628" s="35">
        <v>0.10504357084539943</v>
      </c>
      <c r="F628" s="35">
        <v>1.6714806772418184E-2</v>
      </c>
      <c r="G628" s="35">
        <v>3.2899063047206958E-10</v>
      </c>
      <c r="H628" s="35" t="b">
        <v>0</v>
      </c>
      <c r="I628" s="35" t="b">
        <v>0</v>
      </c>
      <c r="J628" s="35" t="b">
        <v>0</v>
      </c>
    </row>
    <row r="629" spans="1:10" hidden="1" x14ac:dyDescent="0.2">
      <c r="A629" s="35" t="s">
        <v>810</v>
      </c>
      <c r="B629" s="35" t="str">
        <f>VLOOKUP(Table4[[#This Row],[Metabolite ID]],Table18[],2,FALSE)</f>
        <v>Cholesterol in medium VLDL</v>
      </c>
      <c r="C629" s="35" t="s">
        <v>1118</v>
      </c>
      <c r="D629" s="35">
        <v>1069</v>
      </c>
      <c r="E629" s="35">
        <v>0.10532487931709794</v>
      </c>
      <c r="F629" s="35">
        <v>1.6953821383470322E-2</v>
      </c>
      <c r="G629" s="35">
        <v>5.216259479820433E-10</v>
      </c>
      <c r="H629" s="35" t="b">
        <v>0</v>
      </c>
      <c r="I629" s="35" t="b">
        <v>0</v>
      </c>
      <c r="J629" s="35" t="b">
        <v>0</v>
      </c>
    </row>
    <row r="630" spans="1:10" hidden="1" x14ac:dyDescent="0.2">
      <c r="A630" s="35" t="s">
        <v>810</v>
      </c>
      <c r="B630" s="35" t="str">
        <f>VLOOKUP(Table4[[#This Row],[Metabolite ID]],Table18[],2,FALSE)</f>
        <v>Cholesterol in medium VLDL</v>
      </c>
      <c r="C630" s="35" t="s">
        <v>1119</v>
      </c>
      <c r="D630" s="35">
        <v>1069</v>
      </c>
      <c r="E630" s="35">
        <v>0.14205793650793649</v>
      </c>
      <c r="F630" s="35">
        <v>2.6489187251433895E-2</v>
      </c>
      <c r="G630" s="35">
        <v>8.1912203493609331E-8</v>
      </c>
      <c r="H630" s="35" t="b">
        <v>0</v>
      </c>
      <c r="I630" s="35" t="b">
        <v>0</v>
      </c>
      <c r="J630" s="35" t="b">
        <v>0</v>
      </c>
    </row>
    <row r="631" spans="1:10" hidden="1" x14ac:dyDescent="0.2">
      <c r="A631" s="35" t="s">
        <v>810</v>
      </c>
      <c r="B631" s="35" t="str">
        <f>VLOOKUP(Table4[[#This Row],[Metabolite ID]],Table18[],2,FALSE)</f>
        <v>Cholesterol in medium VLDL</v>
      </c>
      <c r="C631" s="35" t="s">
        <v>1120</v>
      </c>
      <c r="D631" s="35">
        <v>1069</v>
      </c>
      <c r="E631" s="35">
        <v>0.15733574323447794</v>
      </c>
      <c r="F631" s="35">
        <v>3.0331121883945888E-2</v>
      </c>
      <c r="G631" s="35">
        <v>2.1339830162683831E-7</v>
      </c>
      <c r="H631" s="35" t="b">
        <v>0</v>
      </c>
      <c r="I631" s="35" t="b">
        <v>0</v>
      </c>
      <c r="J631" s="35" t="b">
        <v>0</v>
      </c>
    </row>
    <row r="632" spans="1:10" hidden="1" x14ac:dyDescent="0.2">
      <c r="A632" s="35" t="s">
        <v>810</v>
      </c>
      <c r="B632" s="35" t="str">
        <f>VLOOKUP(Table4[[#This Row],[Metabolite ID]],Table18[],2,FALSE)</f>
        <v>Cholesterol in medium VLDL</v>
      </c>
      <c r="C632" s="35" t="s">
        <v>1121</v>
      </c>
      <c r="D632" s="35">
        <v>1069</v>
      </c>
      <c r="E632" s="35">
        <v>0.25879703025522893</v>
      </c>
      <c r="F632" s="35">
        <v>0.12461212118238786</v>
      </c>
      <c r="G632" s="35">
        <v>3.8056750886891796E-2</v>
      </c>
      <c r="H632" s="35" t="b">
        <v>0</v>
      </c>
      <c r="I632" s="35" t="b">
        <v>0</v>
      </c>
      <c r="J632" s="35" t="b">
        <v>0</v>
      </c>
    </row>
    <row r="633" spans="1:10" hidden="1" x14ac:dyDescent="0.2">
      <c r="A633" s="35" t="s">
        <v>810</v>
      </c>
      <c r="B633" s="35" t="str">
        <f>VLOOKUP(Table4[[#This Row],[Metabolite ID]],Table18[],2,FALSE)</f>
        <v>Cholesterol in medium VLDL</v>
      </c>
      <c r="C633" s="35" t="s">
        <v>1122</v>
      </c>
      <c r="D633" s="35">
        <v>1069</v>
      </c>
      <c r="E633" s="35">
        <v>0.23161468851018086</v>
      </c>
      <c r="F633" s="35">
        <v>7.0019121983146415E-2</v>
      </c>
      <c r="G633" s="35">
        <v>9.7140529598067438E-4</v>
      </c>
      <c r="H633" s="35" t="b">
        <v>0</v>
      </c>
      <c r="I633" s="35" t="b">
        <v>0</v>
      </c>
      <c r="J633" s="35" t="b">
        <v>0</v>
      </c>
    </row>
    <row r="634" spans="1:10" hidden="1" x14ac:dyDescent="0.2">
      <c r="A634" s="35" t="s">
        <v>810</v>
      </c>
      <c r="B634" s="35" t="str">
        <f>VLOOKUP(Table4[[#This Row],[Metabolite ID]],Table18[],2,FALSE)</f>
        <v>Cholesterol in medium VLDL</v>
      </c>
      <c r="C634" s="35" t="s">
        <v>1123</v>
      </c>
      <c r="D634" s="35">
        <v>1069</v>
      </c>
      <c r="E634" s="35">
        <v>6.5767549650274523E-2</v>
      </c>
      <c r="F634" s="35">
        <v>6.2039544188897282E-2</v>
      </c>
      <c r="G634" s="35">
        <v>0.28934319930137919</v>
      </c>
      <c r="H634" s="35" t="b">
        <v>0</v>
      </c>
      <c r="I634" s="35" t="b">
        <v>0</v>
      </c>
      <c r="J634" s="35" t="b">
        <v>0</v>
      </c>
    </row>
    <row r="635" spans="1:10" x14ac:dyDescent="0.2">
      <c r="A635" s="35" t="s">
        <v>27</v>
      </c>
      <c r="B635" s="35" t="str">
        <f>VLOOKUP(Table4[[#This Row],[Metabolite ID]],Table18[],2,FALSE)</f>
        <v>asparagine</v>
      </c>
      <c r="C635" s="35" t="s">
        <v>1116</v>
      </c>
      <c r="D635" s="35">
        <v>1068</v>
      </c>
      <c r="E635" s="35">
        <v>-0.18625619909751767</v>
      </c>
      <c r="F635" s="35">
        <v>3.7602785215838652E-2</v>
      </c>
      <c r="G635" s="36">
        <v>7.2982080515259305E-7</v>
      </c>
      <c r="H635" s="35" t="b">
        <v>0</v>
      </c>
      <c r="I635" s="35" t="b">
        <v>0</v>
      </c>
      <c r="J635" s="35" t="b">
        <v>0</v>
      </c>
    </row>
    <row r="636" spans="1:10" hidden="1" x14ac:dyDescent="0.2">
      <c r="A636" s="35" t="s">
        <v>27</v>
      </c>
      <c r="B636" s="35" t="str">
        <f>VLOOKUP(Table4[[#This Row],[Metabolite ID]],Table18[],2,FALSE)</f>
        <v>asparagine</v>
      </c>
      <c r="C636" s="35" t="s">
        <v>1117</v>
      </c>
      <c r="D636" s="35">
        <v>1068</v>
      </c>
      <c r="E636" s="35">
        <v>-0.18625619909751767</v>
      </c>
      <c r="F636" s="35">
        <v>3.6902880808409241E-2</v>
      </c>
      <c r="G636" s="35">
        <v>4.4833329357920804E-7</v>
      </c>
      <c r="H636" s="35" t="b">
        <v>0</v>
      </c>
      <c r="I636" s="35" t="b">
        <v>0</v>
      </c>
      <c r="J636" s="35" t="b">
        <v>0</v>
      </c>
    </row>
    <row r="637" spans="1:10" hidden="1" x14ac:dyDescent="0.2">
      <c r="A637" s="35" t="s">
        <v>27</v>
      </c>
      <c r="B637" s="35" t="str">
        <f>VLOOKUP(Table4[[#This Row],[Metabolite ID]],Table18[],2,FALSE)</f>
        <v>asparagine</v>
      </c>
      <c r="C637" s="35" t="s">
        <v>1118</v>
      </c>
      <c r="D637" s="35">
        <v>1068</v>
      </c>
      <c r="E637" s="35">
        <v>-0.18841977581636971</v>
      </c>
      <c r="F637" s="35">
        <v>3.7250912113894537E-2</v>
      </c>
      <c r="G637" s="35">
        <v>4.2339851938668226E-7</v>
      </c>
      <c r="H637" s="35" t="b">
        <v>0</v>
      </c>
      <c r="I637" s="35" t="b">
        <v>0</v>
      </c>
      <c r="J637" s="35" t="b">
        <v>0</v>
      </c>
    </row>
    <row r="638" spans="1:10" hidden="1" x14ac:dyDescent="0.2">
      <c r="A638" s="35" t="s">
        <v>27</v>
      </c>
      <c r="B638" s="35" t="str">
        <f>VLOOKUP(Table4[[#This Row],[Metabolite ID]],Table18[],2,FALSE)</f>
        <v>asparagine</v>
      </c>
      <c r="C638" s="35" t="s">
        <v>1119</v>
      </c>
      <c r="D638" s="35">
        <v>1068</v>
      </c>
      <c r="E638" s="35">
        <v>-0.16632194525657831</v>
      </c>
      <c r="F638" s="35">
        <v>5.8983274478547017E-2</v>
      </c>
      <c r="G638" s="35">
        <v>4.8051284610017312E-3</v>
      </c>
      <c r="H638" s="35" t="b">
        <v>0</v>
      </c>
      <c r="I638" s="35" t="b">
        <v>0</v>
      </c>
      <c r="J638" s="35" t="b">
        <v>0</v>
      </c>
    </row>
    <row r="639" spans="1:10" hidden="1" x14ac:dyDescent="0.2">
      <c r="A639" s="35" t="s">
        <v>27</v>
      </c>
      <c r="B639" s="35" t="str">
        <f>VLOOKUP(Table4[[#This Row],[Metabolite ID]],Table18[],2,FALSE)</f>
        <v>asparagine</v>
      </c>
      <c r="C639" s="35" t="s">
        <v>1120</v>
      </c>
      <c r="D639" s="35">
        <v>1068</v>
      </c>
      <c r="E639" s="35">
        <v>-9.4936542921242761E-2</v>
      </c>
      <c r="F639" s="35">
        <v>6.783042760149309E-2</v>
      </c>
      <c r="G639" s="35">
        <v>0.16162837910600653</v>
      </c>
      <c r="H639" s="35" t="b">
        <v>0</v>
      </c>
      <c r="I639" s="35" t="b">
        <v>0</v>
      </c>
      <c r="J639" s="35" t="b">
        <v>0</v>
      </c>
    </row>
    <row r="640" spans="1:10" hidden="1" x14ac:dyDescent="0.2">
      <c r="A640" s="35" t="s">
        <v>27</v>
      </c>
      <c r="B640" s="35" t="str">
        <f>VLOOKUP(Table4[[#This Row],[Metabolite ID]],Table18[],2,FALSE)</f>
        <v>asparagine</v>
      </c>
      <c r="C640" s="35" t="s">
        <v>1121</v>
      </c>
      <c r="D640" s="35">
        <v>1068</v>
      </c>
      <c r="E640" s="35">
        <v>3.4037662667373958E-2</v>
      </c>
      <c r="F640" s="35">
        <v>0.23950349287954503</v>
      </c>
      <c r="G640" s="35">
        <v>0.88701394232793329</v>
      </c>
      <c r="H640" s="35" t="b">
        <v>0</v>
      </c>
      <c r="I640" s="35" t="b">
        <v>0</v>
      </c>
      <c r="J640" s="35" t="b">
        <v>0</v>
      </c>
    </row>
    <row r="641" spans="1:10" hidden="1" x14ac:dyDescent="0.2">
      <c r="A641" s="35" t="s">
        <v>27</v>
      </c>
      <c r="B641" s="35" t="str">
        <f>VLOOKUP(Table4[[#This Row],[Metabolite ID]],Table18[],2,FALSE)</f>
        <v>asparagine</v>
      </c>
      <c r="C641" s="35" t="s">
        <v>1122</v>
      </c>
      <c r="D641" s="35">
        <v>1068</v>
      </c>
      <c r="E641" s="35">
        <v>6.0757575427865085E-2</v>
      </c>
      <c r="F641" s="35">
        <v>0.16611300705098503</v>
      </c>
      <c r="G641" s="35">
        <v>0.71461630125438058</v>
      </c>
      <c r="H641" s="35" t="b">
        <v>0</v>
      </c>
      <c r="I641" s="35" t="b">
        <v>0</v>
      </c>
      <c r="J641" s="35" t="b">
        <v>0</v>
      </c>
    </row>
    <row r="642" spans="1:10" hidden="1" x14ac:dyDescent="0.2">
      <c r="A642" s="35" t="s">
        <v>27</v>
      </c>
      <c r="B642" s="35" t="str">
        <f>VLOOKUP(Table4[[#This Row],[Metabolite ID]],Table18[],2,FALSE)</f>
        <v>asparagine</v>
      </c>
      <c r="C642" s="35" t="s">
        <v>1123</v>
      </c>
      <c r="D642" s="35">
        <v>1068</v>
      </c>
      <c r="E642" s="35">
        <v>-8.8654361052430686E-2</v>
      </c>
      <c r="F642" s="35">
        <v>0.11036702266649338</v>
      </c>
      <c r="G642" s="35">
        <v>0.42199858373739219</v>
      </c>
      <c r="H642" s="35" t="b">
        <v>0</v>
      </c>
      <c r="I642" s="35" t="b">
        <v>0</v>
      </c>
      <c r="J642" s="35" t="b">
        <v>0</v>
      </c>
    </row>
    <row r="643" spans="1:10" x14ac:dyDescent="0.2">
      <c r="A643" s="35" t="s">
        <v>881</v>
      </c>
      <c r="B643" s="35" t="str">
        <f>VLOOKUP(Table4[[#This Row],[Metabolite ID]],Table18[],2,FALSE)</f>
        <v>Phospholipids in chylomicrons and extremely large VLDL</v>
      </c>
      <c r="C643" s="35" t="s">
        <v>1116</v>
      </c>
      <c r="D643" s="35">
        <v>1069</v>
      </c>
      <c r="E643" s="35">
        <v>0.10218171305076496</v>
      </c>
      <c r="F643" s="35">
        <v>2.0789954067071965E-2</v>
      </c>
      <c r="G643" s="36">
        <v>8.8802323556987224E-7</v>
      </c>
      <c r="H643" s="35" t="b">
        <v>0</v>
      </c>
      <c r="I643" s="35" t="b">
        <v>0</v>
      </c>
      <c r="J643" s="35" t="b">
        <v>0</v>
      </c>
    </row>
    <row r="644" spans="1:10" hidden="1" x14ac:dyDescent="0.2">
      <c r="A644" s="35" t="s">
        <v>881</v>
      </c>
      <c r="B644" s="35" t="str">
        <f>VLOOKUP(Table4[[#This Row],[Metabolite ID]],Table18[],2,FALSE)</f>
        <v>Phospholipids in chylomicrons and extremely large VLDL</v>
      </c>
      <c r="C644" s="35" t="s">
        <v>1117</v>
      </c>
      <c r="D644" s="35">
        <v>1069</v>
      </c>
      <c r="E644" s="35">
        <v>0.10218171305076496</v>
      </c>
      <c r="F644" s="35">
        <v>1.6734187273214348E-2</v>
      </c>
      <c r="G644" s="35">
        <v>1.0205333830406218E-9</v>
      </c>
      <c r="H644" s="35" t="b">
        <v>0</v>
      </c>
      <c r="I644" s="35" t="b">
        <v>0</v>
      </c>
      <c r="J644" s="35" t="b">
        <v>0</v>
      </c>
    </row>
    <row r="645" spans="1:10" hidden="1" x14ac:dyDescent="0.2">
      <c r="A645" s="35" t="s">
        <v>881</v>
      </c>
      <c r="B645" s="35" t="str">
        <f>VLOOKUP(Table4[[#This Row],[Metabolite ID]],Table18[],2,FALSE)</f>
        <v>Phospholipids in chylomicrons and extremely large VLDL</v>
      </c>
      <c r="C645" s="35" t="s">
        <v>1118</v>
      </c>
      <c r="D645" s="35">
        <v>1069</v>
      </c>
      <c r="E645" s="35">
        <v>0.10245896088802257</v>
      </c>
      <c r="F645" s="35">
        <v>1.6966012663714041E-2</v>
      </c>
      <c r="G645" s="35">
        <v>1.5500370516194021E-9</v>
      </c>
      <c r="H645" s="35" t="b">
        <v>0</v>
      </c>
      <c r="I645" s="35" t="b">
        <v>0</v>
      </c>
      <c r="J645" s="35" t="b">
        <v>0</v>
      </c>
    </row>
    <row r="646" spans="1:10" hidden="1" x14ac:dyDescent="0.2">
      <c r="A646" s="35" t="s">
        <v>881</v>
      </c>
      <c r="B646" s="35" t="str">
        <f>VLOOKUP(Table4[[#This Row],[Metabolite ID]],Table18[],2,FALSE)</f>
        <v>Phospholipids in chylomicrons and extremely large VLDL</v>
      </c>
      <c r="C646" s="35" t="s">
        <v>1119</v>
      </c>
      <c r="D646" s="35">
        <v>1069</v>
      </c>
      <c r="E646" s="35">
        <v>0.1374412213740458</v>
      </c>
      <c r="F646" s="35">
        <v>2.5815687533240577E-2</v>
      </c>
      <c r="G646" s="35">
        <v>1.0154233307455408E-7</v>
      </c>
      <c r="H646" s="35" t="b">
        <v>0</v>
      </c>
      <c r="I646" s="35" t="b">
        <v>0</v>
      </c>
      <c r="J646" s="35" t="b">
        <v>0</v>
      </c>
    </row>
    <row r="647" spans="1:10" hidden="1" x14ac:dyDescent="0.2">
      <c r="A647" s="35" t="s">
        <v>881</v>
      </c>
      <c r="B647" s="35" t="str">
        <f>VLOOKUP(Table4[[#This Row],[Metabolite ID]],Table18[],2,FALSE)</f>
        <v>Phospholipids in chylomicrons and extremely large VLDL</v>
      </c>
      <c r="C647" s="35" t="s">
        <v>1120</v>
      </c>
      <c r="D647" s="35">
        <v>1069</v>
      </c>
      <c r="E647" s="35">
        <v>0.13382842327517522</v>
      </c>
      <c r="F647" s="35">
        <v>2.9258041097782E-2</v>
      </c>
      <c r="G647" s="35">
        <v>4.7833247257282004E-6</v>
      </c>
      <c r="H647" s="35" t="b">
        <v>0</v>
      </c>
      <c r="I647" s="35" t="b">
        <v>0</v>
      </c>
      <c r="J647" s="35" t="b">
        <v>0</v>
      </c>
    </row>
    <row r="648" spans="1:10" hidden="1" x14ac:dyDescent="0.2">
      <c r="A648" s="35" t="s">
        <v>881</v>
      </c>
      <c r="B648" s="35" t="str">
        <f>VLOOKUP(Table4[[#This Row],[Metabolite ID]],Table18[],2,FALSE)</f>
        <v>Phospholipids in chylomicrons and extremely large VLDL</v>
      </c>
      <c r="C648" s="35" t="s">
        <v>1121</v>
      </c>
      <c r="D648" s="35">
        <v>1069</v>
      </c>
      <c r="E648" s="35">
        <v>0.20444377146523074</v>
      </c>
      <c r="F648" s="35">
        <v>0.11484884038792485</v>
      </c>
      <c r="G648" s="35">
        <v>7.53419197499096E-2</v>
      </c>
      <c r="H648" s="35" t="b">
        <v>0</v>
      </c>
      <c r="I648" s="35" t="b">
        <v>0</v>
      </c>
      <c r="J648" s="35" t="b">
        <v>0</v>
      </c>
    </row>
    <row r="649" spans="1:10" hidden="1" x14ac:dyDescent="0.2">
      <c r="A649" s="35" t="s">
        <v>881</v>
      </c>
      <c r="B649" s="35" t="str">
        <f>VLOOKUP(Table4[[#This Row],[Metabolite ID]],Table18[],2,FALSE)</f>
        <v>Phospholipids in chylomicrons and extremely large VLDL</v>
      </c>
      <c r="C649" s="35" t="s">
        <v>1122</v>
      </c>
      <c r="D649" s="35">
        <v>1069</v>
      </c>
      <c r="E649" s="35">
        <v>0.17705396433385445</v>
      </c>
      <c r="F649" s="35">
        <v>6.7683050214935828E-2</v>
      </c>
      <c r="G649" s="35">
        <v>9.0240710061359596E-3</v>
      </c>
      <c r="H649" s="35" t="b">
        <v>0</v>
      </c>
      <c r="I649" s="35" t="b">
        <v>0</v>
      </c>
      <c r="J649" s="35" t="b">
        <v>0</v>
      </c>
    </row>
    <row r="650" spans="1:10" hidden="1" x14ac:dyDescent="0.2">
      <c r="A650" s="35" t="s">
        <v>881</v>
      </c>
      <c r="B650" s="35" t="str">
        <f>VLOOKUP(Table4[[#This Row],[Metabolite ID]],Table18[],2,FALSE)</f>
        <v>Phospholipids in chylomicrons and extremely large VLDL</v>
      </c>
      <c r="C650" s="35" t="s">
        <v>1123</v>
      </c>
      <c r="D650" s="35">
        <v>1069</v>
      </c>
      <c r="E650" s="35">
        <v>2.5603777688539418E-2</v>
      </c>
      <c r="F650" s="35">
        <v>6.0951743073590726E-2</v>
      </c>
      <c r="G650" s="35">
        <v>0.67452153995982833</v>
      </c>
      <c r="H650" s="35" t="b">
        <v>0</v>
      </c>
      <c r="I650" s="35" t="b">
        <v>0</v>
      </c>
      <c r="J650" s="35" t="b">
        <v>0</v>
      </c>
    </row>
    <row r="651" spans="1:10" x14ac:dyDescent="0.2">
      <c r="A651" s="35" t="s">
        <v>571</v>
      </c>
      <c r="B651" s="35" t="str">
        <f>VLOOKUP(Table4[[#This Row],[Metabolite ID]],Table18[],2,FALSE)</f>
        <v>X - 17340</v>
      </c>
      <c r="C651" s="35" t="s">
        <v>1116</v>
      </c>
      <c r="D651" s="35">
        <v>1068</v>
      </c>
      <c r="E651" s="35">
        <v>0.19196513138224469</v>
      </c>
      <c r="F651" s="35">
        <v>3.9214347261759867E-2</v>
      </c>
      <c r="G651" s="36">
        <v>9.8166855798891481E-7</v>
      </c>
      <c r="H651" s="35" t="b">
        <v>0</v>
      </c>
      <c r="I651" s="35" t="b">
        <v>0</v>
      </c>
      <c r="J651" s="35" t="b">
        <v>0</v>
      </c>
    </row>
    <row r="652" spans="1:10" hidden="1" x14ac:dyDescent="0.2">
      <c r="A652" s="35" t="s">
        <v>571</v>
      </c>
      <c r="B652" s="35" t="str">
        <f>VLOOKUP(Table4[[#This Row],[Metabolite ID]],Table18[],2,FALSE)</f>
        <v>X - 17340</v>
      </c>
      <c r="C652" s="35" t="s">
        <v>1117</v>
      </c>
      <c r="D652" s="35">
        <v>1068</v>
      </c>
      <c r="E652" s="35">
        <v>0.19196513138224469</v>
      </c>
      <c r="F652" s="35">
        <v>3.829140736870925E-2</v>
      </c>
      <c r="G652" s="35">
        <v>5.3512959351901177E-7</v>
      </c>
      <c r="H652" s="35" t="b">
        <v>0</v>
      </c>
      <c r="I652" s="35" t="b">
        <v>0</v>
      </c>
      <c r="J652" s="35" t="b">
        <v>0</v>
      </c>
    </row>
    <row r="653" spans="1:10" hidden="1" x14ac:dyDescent="0.2">
      <c r="A653" s="35" t="s">
        <v>571</v>
      </c>
      <c r="B653" s="35" t="str">
        <f>VLOOKUP(Table4[[#This Row],[Metabolite ID]],Table18[],2,FALSE)</f>
        <v>X - 17340</v>
      </c>
      <c r="C653" s="35" t="s">
        <v>1118</v>
      </c>
      <c r="D653" s="35">
        <v>1068</v>
      </c>
      <c r="E653" s="35">
        <v>0.19221009497649466</v>
      </c>
      <c r="F653" s="35">
        <v>3.8652615355428299E-2</v>
      </c>
      <c r="G653" s="35">
        <v>6.6007102221555279E-7</v>
      </c>
      <c r="H653" s="35" t="b">
        <v>0</v>
      </c>
      <c r="I653" s="35" t="b">
        <v>0</v>
      </c>
      <c r="J653" s="35" t="b">
        <v>0</v>
      </c>
    </row>
    <row r="654" spans="1:10" hidden="1" x14ac:dyDescent="0.2">
      <c r="A654" s="35" t="s">
        <v>571</v>
      </c>
      <c r="B654" s="35" t="str">
        <f>VLOOKUP(Table4[[#This Row],[Metabolite ID]],Table18[],2,FALSE)</f>
        <v>X - 17340</v>
      </c>
      <c r="C654" s="35" t="s">
        <v>1119</v>
      </c>
      <c r="D654" s="35">
        <v>1068</v>
      </c>
      <c r="E654" s="35">
        <v>0.1932257874538745</v>
      </c>
      <c r="F654" s="35">
        <v>5.6488090170128617E-2</v>
      </c>
      <c r="G654" s="35">
        <v>6.2472479915868866E-4</v>
      </c>
      <c r="H654" s="35" t="b">
        <v>0</v>
      </c>
      <c r="I654" s="35" t="b">
        <v>0</v>
      </c>
      <c r="J654" s="35" t="b">
        <v>0</v>
      </c>
    </row>
    <row r="655" spans="1:10" hidden="1" x14ac:dyDescent="0.2">
      <c r="A655" s="35" t="s">
        <v>571</v>
      </c>
      <c r="B655" s="35" t="str">
        <f>VLOOKUP(Table4[[#This Row],[Metabolite ID]],Table18[],2,FALSE)</f>
        <v>X - 17340</v>
      </c>
      <c r="C655" s="35" t="s">
        <v>1120</v>
      </c>
      <c r="D655" s="35">
        <v>1068</v>
      </c>
      <c r="E655" s="35">
        <v>0.15058432252374984</v>
      </c>
      <c r="F655" s="35">
        <v>6.7666723678206378E-2</v>
      </c>
      <c r="G655" s="35">
        <v>2.605559132813285E-2</v>
      </c>
      <c r="H655" s="35" t="b">
        <v>0</v>
      </c>
      <c r="I655" s="35" t="b">
        <v>0</v>
      </c>
      <c r="J655" s="35" t="b">
        <v>0</v>
      </c>
    </row>
    <row r="656" spans="1:10" hidden="1" x14ac:dyDescent="0.2">
      <c r="A656" s="35" t="s">
        <v>571</v>
      </c>
      <c r="B656" s="35" t="str">
        <f>VLOOKUP(Table4[[#This Row],[Metabolite ID]],Table18[],2,FALSE)</f>
        <v>X - 17340</v>
      </c>
      <c r="C656" s="35" t="s">
        <v>1121</v>
      </c>
      <c r="D656" s="35">
        <v>1068</v>
      </c>
      <c r="E656" s="35">
        <v>0.11043105274384057</v>
      </c>
      <c r="F656" s="35">
        <v>0.25278046803784837</v>
      </c>
      <c r="G656" s="35">
        <v>0.66229732329162583</v>
      </c>
      <c r="H656" s="35" t="b">
        <v>0</v>
      </c>
      <c r="I656" s="35" t="b">
        <v>0</v>
      </c>
      <c r="J656" s="35" t="b">
        <v>0</v>
      </c>
    </row>
    <row r="657" spans="1:10" hidden="1" x14ac:dyDescent="0.2">
      <c r="A657" s="35" t="s">
        <v>571</v>
      </c>
      <c r="B657" s="35" t="str">
        <f>VLOOKUP(Table4[[#This Row],[Metabolite ID]],Table18[],2,FALSE)</f>
        <v>X - 17340</v>
      </c>
      <c r="C657" s="35" t="s">
        <v>1122</v>
      </c>
      <c r="D657" s="35">
        <v>1068</v>
      </c>
      <c r="E657" s="35">
        <v>6.4528238715220176E-2</v>
      </c>
      <c r="F657" s="35">
        <v>0.14936731651372634</v>
      </c>
      <c r="G657" s="35">
        <v>0.6658211173407923</v>
      </c>
      <c r="H657" s="35" t="b">
        <v>0</v>
      </c>
      <c r="I657" s="35" t="b">
        <v>0</v>
      </c>
      <c r="J657" s="35" t="b">
        <v>0</v>
      </c>
    </row>
    <row r="658" spans="1:10" hidden="1" x14ac:dyDescent="0.2">
      <c r="A658" s="35" t="s">
        <v>571</v>
      </c>
      <c r="B658" s="35" t="str">
        <f>VLOOKUP(Table4[[#This Row],[Metabolite ID]],Table18[],2,FALSE)</f>
        <v>X - 17340</v>
      </c>
      <c r="C658" s="35" t="s">
        <v>1123</v>
      </c>
      <c r="D658" s="35">
        <v>1068</v>
      </c>
      <c r="E658" s="35">
        <v>5.1024485971669233E-2</v>
      </c>
      <c r="F658" s="35">
        <v>0.11504410950991401</v>
      </c>
      <c r="G658" s="35">
        <v>0.65747888789128472</v>
      </c>
      <c r="H658" s="35" t="b">
        <v>0</v>
      </c>
      <c r="I658" s="35" t="b">
        <v>0</v>
      </c>
      <c r="J658" s="35" t="b">
        <v>0</v>
      </c>
    </row>
    <row r="659" spans="1:10" x14ac:dyDescent="0.2">
      <c r="A659" s="35" t="s">
        <v>278</v>
      </c>
      <c r="B659" s="35" t="str">
        <f>VLOOKUP(Table4[[#This Row],[Metabolite ID]],Table18[],2,FALSE)</f>
        <v>2-linoleoyl-GPE (18:2)*</v>
      </c>
      <c r="C659" s="35" t="s">
        <v>1116</v>
      </c>
      <c r="D659" s="35">
        <v>1068</v>
      </c>
      <c r="E659" s="35">
        <v>-0.18722879157909819</v>
      </c>
      <c r="F659" s="35">
        <v>3.857754200522736E-2</v>
      </c>
      <c r="G659" s="36">
        <v>1.2141733049853277E-6</v>
      </c>
      <c r="H659" s="35" t="b">
        <v>0</v>
      </c>
      <c r="I659" s="35" t="b">
        <v>0</v>
      </c>
      <c r="J659" s="35" t="b">
        <v>0</v>
      </c>
    </row>
    <row r="660" spans="1:10" hidden="1" x14ac:dyDescent="0.2">
      <c r="A660" s="35" t="s">
        <v>278</v>
      </c>
      <c r="B660" s="35" t="str">
        <f>VLOOKUP(Table4[[#This Row],[Metabolite ID]],Table18[],2,FALSE)</f>
        <v>2-linoleoyl-GPE (18:2)*</v>
      </c>
      <c r="C660" s="35" t="s">
        <v>1117</v>
      </c>
      <c r="D660" s="35">
        <v>1068</v>
      </c>
      <c r="E660" s="35">
        <v>-0.18722879157909819</v>
      </c>
      <c r="F660" s="35">
        <v>3.7176662022913087E-2</v>
      </c>
      <c r="G660" s="35">
        <v>4.74885326889867E-7</v>
      </c>
      <c r="H660" s="35" t="b">
        <v>0</v>
      </c>
      <c r="I660" s="35" t="b">
        <v>0</v>
      </c>
      <c r="J660" s="35" t="b">
        <v>0</v>
      </c>
    </row>
    <row r="661" spans="1:10" hidden="1" x14ac:dyDescent="0.2">
      <c r="A661" s="35" t="s">
        <v>278</v>
      </c>
      <c r="B661" s="35" t="str">
        <f>VLOOKUP(Table4[[#This Row],[Metabolite ID]],Table18[],2,FALSE)</f>
        <v>2-linoleoyl-GPE (18:2)*</v>
      </c>
      <c r="C661" s="35" t="s">
        <v>1118</v>
      </c>
      <c r="D661" s="35">
        <v>1068</v>
      </c>
      <c r="E661" s="35">
        <v>-0.18699689158505564</v>
      </c>
      <c r="F661" s="35">
        <v>3.7536113941101748E-2</v>
      </c>
      <c r="G661" s="35">
        <v>6.3000044439461161E-7</v>
      </c>
      <c r="H661" s="35" t="b">
        <v>0</v>
      </c>
      <c r="I661" s="35" t="b">
        <v>0</v>
      </c>
      <c r="J661" s="35" t="b">
        <v>0</v>
      </c>
    </row>
    <row r="662" spans="1:10" hidden="1" x14ac:dyDescent="0.2">
      <c r="A662" s="35" t="s">
        <v>278</v>
      </c>
      <c r="B662" s="35" t="str">
        <f>VLOOKUP(Table4[[#This Row],[Metabolite ID]],Table18[],2,FALSE)</f>
        <v>2-linoleoyl-GPE (18:2)*</v>
      </c>
      <c r="C662" s="35" t="s">
        <v>1119</v>
      </c>
      <c r="D662" s="35">
        <v>1068</v>
      </c>
      <c r="E662" s="35">
        <v>-0.18411628610261707</v>
      </c>
      <c r="F662" s="35">
        <v>5.7478684396240966E-2</v>
      </c>
      <c r="G662" s="35">
        <v>1.3590492636128282E-3</v>
      </c>
      <c r="H662" s="35" t="b">
        <v>0</v>
      </c>
      <c r="I662" s="35" t="b">
        <v>0</v>
      </c>
      <c r="J662" s="35" t="b">
        <v>0</v>
      </c>
    </row>
    <row r="663" spans="1:10" hidden="1" x14ac:dyDescent="0.2">
      <c r="A663" s="35" t="s">
        <v>278</v>
      </c>
      <c r="B663" s="35" t="str">
        <f>VLOOKUP(Table4[[#This Row],[Metabolite ID]],Table18[],2,FALSE)</f>
        <v>2-linoleoyl-GPE (18:2)*</v>
      </c>
      <c r="C663" s="35" t="s">
        <v>1120</v>
      </c>
      <c r="D663" s="35">
        <v>1068</v>
      </c>
      <c r="E663" s="35">
        <v>-0.15143025297529725</v>
      </c>
      <c r="F663" s="35">
        <v>6.7837745772518374E-2</v>
      </c>
      <c r="G663" s="35">
        <v>2.559898492040941E-2</v>
      </c>
      <c r="H663" s="35" t="b">
        <v>0</v>
      </c>
      <c r="I663" s="35" t="b">
        <v>0</v>
      </c>
      <c r="J663" s="35" t="b">
        <v>0</v>
      </c>
    </row>
    <row r="664" spans="1:10" hidden="1" x14ac:dyDescent="0.2">
      <c r="A664" s="35" t="s">
        <v>278</v>
      </c>
      <c r="B664" s="35" t="str">
        <f>VLOOKUP(Table4[[#This Row],[Metabolite ID]],Table18[],2,FALSE)</f>
        <v>2-linoleoyl-GPE (18:2)*</v>
      </c>
      <c r="C664" s="35" t="s">
        <v>1121</v>
      </c>
      <c r="D664" s="35">
        <v>1068</v>
      </c>
      <c r="E664" s="35">
        <v>-0.15783121407630496</v>
      </c>
      <c r="F664" s="35">
        <v>0.2555170139134631</v>
      </c>
      <c r="G664" s="35">
        <v>0.53690916255187471</v>
      </c>
      <c r="H664" s="35" t="b">
        <v>0</v>
      </c>
      <c r="I664" s="35" t="b">
        <v>0</v>
      </c>
      <c r="J664" s="35" t="b">
        <v>0</v>
      </c>
    </row>
    <row r="665" spans="1:10" hidden="1" x14ac:dyDescent="0.2">
      <c r="A665" s="35" t="s">
        <v>278</v>
      </c>
      <c r="B665" s="35" t="str">
        <f>VLOOKUP(Table4[[#This Row],[Metabolite ID]],Table18[],2,FALSE)</f>
        <v>2-linoleoyl-GPE (18:2)*</v>
      </c>
      <c r="C665" s="35" t="s">
        <v>1122</v>
      </c>
      <c r="D665" s="35">
        <v>1068</v>
      </c>
      <c r="E665" s="35">
        <v>-0.1064953612963464</v>
      </c>
      <c r="F665" s="35">
        <v>0.15721845013003913</v>
      </c>
      <c r="G665" s="35">
        <v>0.49831685644089407</v>
      </c>
      <c r="H665" s="35" t="b">
        <v>0</v>
      </c>
      <c r="I665" s="35" t="b">
        <v>0</v>
      </c>
      <c r="J665" s="35" t="b">
        <v>0</v>
      </c>
    </row>
    <row r="666" spans="1:10" hidden="1" x14ac:dyDescent="0.2">
      <c r="A666" s="35" t="s">
        <v>278</v>
      </c>
      <c r="B666" s="35" t="str">
        <f>VLOOKUP(Table4[[#This Row],[Metabolite ID]],Table18[],2,FALSE)</f>
        <v>2-linoleoyl-GPE (18:2)*</v>
      </c>
      <c r="C666" s="35" t="s">
        <v>1123</v>
      </c>
      <c r="D666" s="35">
        <v>1068</v>
      </c>
      <c r="E666" s="35">
        <v>-0.14142665584712577</v>
      </c>
      <c r="F666" s="35">
        <v>0.1132752954074536</v>
      </c>
      <c r="G666" s="35">
        <v>0.21211422440537969</v>
      </c>
      <c r="H666" s="35" t="b">
        <v>0</v>
      </c>
      <c r="I666" s="35" t="b">
        <v>0</v>
      </c>
      <c r="J666" s="35" t="b">
        <v>0</v>
      </c>
    </row>
    <row r="667" spans="1:10" x14ac:dyDescent="0.2">
      <c r="A667" s="35" t="s">
        <v>754</v>
      </c>
      <c r="B667" s="35" t="str">
        <f>VLOOKUP(Table4[[#This Row],[Metabolite ID]],Table18[],2,FALSE)</f>
        <v>Glutamine</v>
      </c>
      <c r="C667" s="35" t="s">
        <v>1116</v>
      </c>
      <c r="D667" s="35">
        <v>1069</v>
      </c>
      <c r="E667" s="35">
        <v>-0.10753838933974096</v>
      </c>
      <c r="F667" s="35">
        <v>2.2248086816059783E-2</v>
      </c>
      <c r="G667" s="36">
        <v>1.3408475741614889E-6</v>
      </c>
      <c r="H667" s="35" t="b">
        <v>0</v>
      </c>
      <c r="I667" s="35" t="b">
        <v>0</v>
      </c>
      <c r="J667" s="35" t="b">
        <v>0</v>
      </c>
    </row>
    <row r="668" spans="1:10" hidden="1" x14ac:dyDescent="0.2">
      <c r="A668" s="35" t="s">
        <v>754</v>
      </c>
      <c r="B668" s="35" t="str">
        <f>VLOOKUP(Table4[[#This Row],[Metabolite ID]],Table18[],2,FALSE)</f>
        <v>Glutamine</v>
      </c>
      <c r="C668" s="35" t="s">
        <v>1117</v>
      </c>
      <c r="D668" s="35">
        <v>1069</v>
      </c>
      <c r="E668" s="35">
        <v>-0.10753838933974096</v>
      </c>
      <c r="F668" s="35">
        <v>1.6823594068799571E-2</v>
      </c>
      <c r="G668" s="35">
        <v>1.6360414325542402E-10</v>
      </c>
      <c r="H668" s="35" t="b">
        <v>0</v>
      </c>
      <c r="I668" s="35" t="b">
        <v>0</v>
      </c>
      <c r="J668" s="35" t="b">
        <v>0</v>
      </c>
    </row>
    <row r="669" spans="1:10" hidden="1" x14ac:dyDescent="0.2">
      <c r="A669" s="35" t="s">
        <v>754</v>
      </c>
      <c r="B669" s="35" t="str">
        <f>VLOOKUP(Table4[[#This Row],[Metabolite ID]],Table18[],2,FALSE)</f>
        <v>Glutamine</v>
      </c>
      <c r="C669" s="35" t="s">
        <v>1118</v>
      </c>
      <c r="D669" s="35">
        <v>1069</v>
      </c>
      <c r="E669" s="35">
        <v>-0.10748488610251075</v>
      </c>
      <c r="F669" s="35">
        <v>1.7092691089375053E-2</v>
      </c>
      <c r="G669" s="35">
        <v>3.2085037447704266E-10</v>
      </c>
      <c r="H669" s="35" t="b">
        <v>0</v>
      </c>
      <c r="I669" s="35" t="b">
        <v>0</v>
      </c>
      <c r="J669" s="35" t="b">
        <v>0</v>
      </c>
    </row>
    <row r="670" spans="1:10" hidden="1" x14ac:dyDescent="0.2">
      <c r="A670" s="35" t="s">
        <v>754</v>
      </c>
      <c r="B670" s="35" t="str">
        <f>VLOOKUP(Table4[[#This Row],[Metabolite ID]],Table18[],2,FALSE)</f>
        <v>Glutamine</v>
      </c>
      <c r="C670" s="35" t="s">
        <v>1119</v>
      </c>
      <c r="D670" s="35">
        <v>1069</v>
      </c>
      <c r="E670" s="35">
        <v>-0.11170826446280992</v>
      </c>
      <c r="F670" s="35">
        <v>2.6079712281530807E-2</v>
      </c>
      <c r="G670" s="35">
        <v>1.8410883377164771E-5</v>
      </c>
      <c r="H670" s="35" t="b">
        <v>0</v>
      </c>
      <c r="I670" s="35" t="b">
        <v>0</v>
      </c>
      <c r="J670" s="35" t="b">
        <v>0</v>
      </c>
    </row>
    <row r="671" spans="1:10" hidden="1" x14ac:dyDescent="0.2">
      <c r="A671" s="35" t="s">
        <v>754</v>
      </c>
      <c r="B671" s="35" t="str">
        <f>VLOOKUP(Table4[[#This Row],[Metabolite ID]],Table18[],2,FALSE)</f>
        <v>Glutamine</v>
      </c>
      <c r="C671" s="35" t="s">
        <v>1120</v>
      </c>
      <c r="D671" s="35">
        <v>1069</v>
      </c>
      <c r="E671" s="35">
        <v>-0.12548097038631875</v>
      </c>
      <c r="F671" s="35">
        <v>3.1422733013433568E-2</v>
      </c>
      <c r="G671" s="35">
        <v>6.5155049166414384E-5</v>
      </c>
      <c r="H671" s="35" t="b">
        <v>0</v>
      </c>
      <c r="I671" s="35" t="b">
        <v>0</v>
      </c>
      <c r="J671" s="35" t="b">
        <v>0</v>
      </c>
    </row>
    <row r="672" spans="1:10" hidden="1" x14ac:dyDescent="0.2">
      <c r="A672" s="35" t="s">
        <v>754</v>
      </c>
      <c r="B672" s="35" t="str">
        <f>VLOOKUP(Table4[[#This Row],[Metabolite ID]],Table18[],2,FALSE)</f>
        <v>Glutamine</v>
      </c>
      <c r="C672" s="35" t="s">
        <v>1121</v>
      </c>
      <c r="D672" s="35">
        <v>1069</v>
      </c>
      <c r="E672" s="35">
        <v>-0.14682101165263806</v>
      </c>
      <c r="F672" s="35">
        <v>0.11807649403441162</v>
      </c>
      <c r="G672" s="35">
        <v>0.21397869000719308</v>
      </c>
      <c r="H672" s="35" t="b">
        <v>0</v>
      </c>
      <c r="I672" s="35" t="b">
        <v>0</v>
      </c>
      <c r="J672" s="35" t="b">
        <v>0</v>
      </c>
    </row>
    <row r="673" spans="1:10" hidden="1" x14ac:dyDescent="0.2">
      <c r="A673" s="35" t="s">
        <v>754</v>
      </c>
      <c r="B673" s="35" t="str">
        <f>VLOOKUP(Table4[[#This Row],[Metabolite ID]],Table18[],2,FALSE)</f>
        <v>Glutamine</v>
      </c>
      <c r="C673" s="35" t="s">
        <v>1122</v>
      </c>
      <c r="D673" s="35">
        <v>1069</v>
      </c>
      <c r="E673" s="35">
        <v>-0.14682101165263806</v>
      </c>
      <c r="F673" s="35">
        <v>6.3985949719188737E-2</v>
      </c>
      <c r="G673" s="35">
        <v>2.1950380792908047E-2</v>
      </c>
      <c r="H673" s="35" t="b">
        <v>0</v>
      </c>
      <c r="I673" s="35" t="b">
        <v>0</v>
      </c>
      <c r="J673" s="35" t="b">
        <v>0</v>
      </c>
    </row>
    <row r="674" spans="1:10" hidden="1" x14ac:dyDescent="0.2">
      <c r="A674" s="35" t="s">
        <v>754</v>
      </c>
      <c r="B674" s="35" t="str">
        <f>VLOOKUP(Table4[[#This Row],[Metabolite ID]],Table18[],2,FALSE)</f>
        <v>Glutamine</v>
      </c>
      <c r="C674" s="35" t="s">
        <v>1123</v>
      </c>
      <c r="D674" s="35">
        <v>1069</v>
      </c>
      <c r="E674" s="35">
        <v>-0.11865785393602113</v>
      </c>
      <c r="F674" s="35">
        <v>6.5282574281857284E-2</v>
      </c>
      <c r="G674" s="35">
        <v>6.9405073980440352E-2</v>
      </c>
      <c r="H674" s="35" t="b">
        <v>0</v>
      </c>
      <c r="I674" s="35" t="b">
        <v>0</v>
      </c>
      <c r="J674" s="35" t="b">
        <v>0</v>
      </c>
    </row>
    <row r="675" spans="1:10" x14ac:dyDescent="0.2">
      <c r="A675" s="35" t="s">
        <v>801</v>
      </c>
      <c r="B675" s="35" t="str">
        <f>VLOOKUP(Table4[[#This Row],[Metabolite ID]],Table18[],2,FALSE)</f>
        <v>Triglycerides in medium HDL</v>
      </c>
      <c r="C675" s="35" t="s">
        <v>1116</v>
      </c>
      <c r="D675" s="35">
        <v>1069</v>
      </c>
      <c r="E675" s="35">
        <v>9.5704101765137592E-2</v>
      </c>
      <c r="F675" s="35">
        <v>1.9879739298680695E-2</v>
      </c>
      <c r="G675" s="36">
        <v>1.4782570139216224E-6</v>
      </c>
      <c r="H675" s="35" t="b">
        <v>0</v>
      </c>
      <c r="I675" s="35" t="b">
        <v>0</v>
      </c>
      <c r="J675" s="35" t="b">
        <v>0</v>
      </c>
    </row>
    <row r="676" spans="1:10" hidden="1" x14ac:dyDescent="0.2">
      <c r="A676" s="35" t="s">
        <v>801</v>
      </c>
      <c r="B676" s="35" t="str">
        <f>VLOOKUP(Table4[[#This Row],[Metabolite ID]],Table18[],2,FALSE)</f>
        <v>Triglycerides in medium HDL</v>
      </c>
      <c r="C676" s="35" t="s">
        <v>1117</v>
      </c>
      <c r="D676" s="35">
        <v>1069</v>
      </c>
      <c r="E676" s="35">
        <v>9.5704101765137592E-2</v>
      </c>
      <c r="F676" s="35">
        <v>1.6725905323949585E-2</v>
      </c>
      <c r="G676" s="35">
        <v>1.0533396451908627E-8</v>
      </c>
      <c r="H676" s="35" t="b">
        <v>0</v>
      </c>
      <c r="I676" s="35" t="b">
        <v>0</v>
      </c>
      <c r="J676" s="35" t="b">
        <v>0</v>
      </c>
    </row>
    <row r="677" spans="1:10" hidden="1" x14ac:dyDescent="0.2">
      <c r="A677" s="35" t="s">
        <v>801</v>
      </c>
      <c r="B677" s="35" t="str">
        <f>VLOOKUP(Table4[[#This Row],[Metabolite ID]],Table18[],2,FALSE)</f>
        <v>Triglycerides in medium HDL</v>
      </c>
      <c r="C677" s="35" t="s">
        <v>1118</v>
      </c>
      <c r="D677" s="35">
        <v>1069</v>
      </c>
      <c r="E677" s="35">
        <v>9.5886994378361304E-2</v>
      </c>
      <c r="F677" s="35">
        <v>1.6938521878635884E-2</v>
      </c>
      <c r="G677" s="35">
        <v>1.5059588112304259E-8</v>
      </c>
      <c r="H677" s="35" t="b">
        <v>0</v>
      </c>
      <c r="I677" s="35" t="b">
        <v>0</v>
      </c>
      <c r="J677" s="35" t="b">
        <v>0</v>
      </c>
    </row>
    <row r="678" spans="1:10" hidden="1" x14ac:dyDescent="0.2">
      <c r="A678" s="35" t="s">
        <v>801</v>
      </c>
      <c r="B678" s="35" t="str">
        <f>VLOOKUP(Table4[[#This Row],[Metabolite ID]],Table18[],2,FALSE)</f>
        <v>Triglycerides in medium HDL</v>
      </c>
      <c r="C678" s="35" t="s">
        <v>1119</v>
      </c>
      <c r="D678" s="35">
        <v>1069</v>
      </c>
      <c r="E678" s="35">
        <v>9.7230344827586204E-2</v>
      </c>
      <c r="F678" s="35">
        <v>2.5712750484929634E-2</v>
      </c>
      <c r="G678" s="35">
        <v>1.5594520662128334E-4</v>
      </c>
      <c r="H678" s="35" t="b">
        <v>0</v>
      </c>
      <c r="I678" s="35" t="b">
        <v>0</v>
      </c>
      <c r="J678" s="35" t="b">
        <v>0</v>
      </c>
    </row>
    <row r="679" spans="1:10" hidden="1" x14ac:dyDescent="0.2">
      <c r="A679" s="35" t="s">
        <v>801</v>
      </c>
      <c r="B679" s="35" t="str">
        <f>VLOOKUP(Table4[[#This Row],[Metabolite ID]],Table18[],2,FALSE)</f>
        <v>Triglycerides in medium HDL</v>
      </c>
      <c r="C679" s="35" t="s">
        <v>1120</v>
      </c>
      <c r="D679" s="35">
        <v>1069</v>
      </c>
      <c r="E679" s="35">
        <v>0.1004843183622612</v>
      </c>
      <c r="F679" s="35">
        <v>3.1085040912429782E-2</v>
      </c>
      <c r="G679" s="35">
        <v>1.2268556049781713E-3</v>
      </c>
      <c r="H679" s="35" t="b">
        <v>0</v>
      </c>
      <c r="I679" s="35" t="b">
        <v>0</v>
      </c>
      <c r="J679" s="35" t="b">
        <v>0</v>
      </c>
    </row>
    <row r="680" spans="1:10" hidden="1" x14ac:dyDescent="0.2">
      <c r="A680" s="35" t="s">
        <v>801</v>
      </c>
      <c r="B680" s="35" t="str">
        <f>VLOOKUP(Table4[[#This Row],[Metabolite ID]],Table18[],2,FALSE)</f>
        <v>Triglycerides in medium HDL</v>
      </c>
      <c r="C680" s="35" t="s">
        <v>1121</v>
      </c>
      <c r="D680" s="35">
        <v>1069</v>
      </c>
      <c r="E680" s="35">
        <v>7.4305446335926284E-2</v>
      </c>
      <c r="F680" s="35">
        <v>0.10807237411425973</v>
      </c>
      <c r="G680" s="35">
        <v>0.49188382253474872</v>
      </c>
      <c r="H680" s="35" t="b">
        <v>0</v>
      </c>
      <c r="I680" s="35" t="b">
        <v>0</v>
      </c>
      <c r="J680" s="35" t="b">
        <v>0</v>
      </c>
    </row>
    <row r="681" spans="1:10" hidden="1" x14ac:dyDescent="0.2">
      <c r="A681" s="35" t="s">
        <v>801</v>
      </c>
      <c r="B681" s="35" t="str">
        <f>VLOOKUP(Table4[[#This Row],[Metabolite ID]],Table18[],2,FALSE)</f>
        <v>Triglycerides in medium HDL</v>
      </c>
      <c r="C681" s="35" t="s">
        <v>1122</v>
      </c>
      <c r="D681" s="35">
        <v>1069</v>
      </c>
      <c r="E681" s="35">
        <v>0.12258575206604494</v>
      </c>
      <c r="F681" s="35">
        <v>7.1482597009608753E-2</v>
      </c>
      <c r="G681" s="35">
        <v>8.6653017053814979E-2</v>
      </c>
      <c r="H681" s="35" t="b">
        <v>0</v>
      </c>
      <c r="I681" s="35" t="b">
        <v>0</v>
      </c>
      <c r="J681" s="35" t="b">
        <v>0</v>
      </c>
    </row>
    <row r="682" spans="1:10" hidden="1" x14ac:dyDescent="0.2">
      <c r="A682" s="35" t="s">
        <v>801</v>
      </c>
      <c r="B682" s="35" t="str">
        <f>VLOOKUP(Table4[[#This Row],[Metabolite ID]],Table18[],2,FALSE)</f>
        <v>Triglycerides in medium HDL</v>
      </c>
      <c r="C682" s="35" t="s">
        <v>1123</v>
      </c>
      <c r="D682" s="35">
        <v>1069</v>
      </c>
      <c r="E682" s="35">
        <v>7.036575391433833E-2</v>
      </c>
      <c r="F682" s="35">
        <v>5.8324213512678726E-2</v>
      </c>
      <c r="G682" s="35">
        <v>0.22790810336660733</v>
      </c>
      <c r="H682" s="35" t="b">
        <v>0</v>
      </c>
      <c r="I682" s="35" t="b">
        <v>0</v>
      </c>
      <c r="J682" s="35" t="b">
        <v>0</v>
      </c>
    </row>
    <row r="683" spans="1:10" x14ac:dyDescent="0.2">
      <c r="A683" s="35" t="s">
        <v>582</v>
      </c>
      <c r="B683" s="35" t="str">
        <f>VLOOKUP(Table4[[#This Row],[Metabolite ID]],Table18[],2,FALSE)</f>
        <v>X - 17010</v>
      </c>
      <c r="C683" s="35" t="s">
        <v>1116</v>
      </c>
      <c r="D683" s="35">
        <v>1068</v>
      </c>
      <c r="E683" s="35">
        <v>-0.17704415273079918</v>
      </c>
      <c r="F683" s="35">
        <v>3.6907355867097626E-2</v>
      </c>
      <c r="G683" s="36">
        <v>1.6106903930779606E-6</v>
      </c>
      <c r="H683" s="35" t="b">
        <v>0</v>
      </c>
      <c r="I683" s="35" t="b">
        <v>0</v>
      </c>
      <c r="J683" s="35" t="b">
        <v>0</v>
      </c>
    </row>
    <row r="684" spans="1:10" hidden="1" x14ac:dyDescent="0.2">
      <c r="A684" s="35" t="s">
        <v>582</v>
      </c>
      <c r="B684" s="35" t="str">
        <f>VLOOKUP(Table4[[#This Row],[Metabolite ID]],Table18[],2,FALSE)</f>
        <v>X - 17010</v>
      </c>
      <c r="C684" s="35" t="s">
        <v>1117</v>
      </c>
      <c r="D684" s="35">
        <v>1068</v>
      </c>
      <c r="E684" s="35">
        <v>-0.17704415273079918</v>
      </c>
      <c r="F684" s="35">
        <v>3.6907355867097626E-2</v>
      </c>
      <c r="G684" s="35">
        <v>1.6106903930779606E-6</v>
      </c>
      <c r="H684" s="35" t="b">
        <v>0</v>
      </c>
      <c r="I684" s="35" t="b">
        <v>0</v>
      </c>
      <c r="J684" s="35" t="b">
        <v>0</v>
      </c>
    </row>
    <row r="685" spans="1:10" hidden="1" x14ac:dyDescent="0.2">
      <c r="A685" s="35" t="s">
        <v>582</v>
      </c>
      <c r="B685" s="35" t="str">
        <f>VLOOKUP(Table4[[#This Row],[Metabolite ID]],Table18[],2,FALSE)</f>
        <v>X - 17010</v>
      </c>
      <c r="C685" s="35" t="s">
        <v>1118</v>
      </c>
      <c r="D685" s="35">
        <v>1068</v>
      </c>
      <c r="E685" s="35">
        <v>-0.17907267261139306</v>
      </c>
      <c r="F685" s="35">
        <v>3.7219926292681837E-2</v>
      </c>
      <c r="G685" s="35">
        <v>1.5002350340007935E-6</v>
      </c>
      <c r="H685" s="35" t="b">
        <v>0</v>
      </c>
      <c r="I685" s="35" t="b">
        <v>0</v>
      </c>
      <c r="J685" s="35" t="b">
        <v>0</v>
      </c>
    </row>
    <row r="686" spans="1:10" hidden="1" x14ac:dyDescent="0.2">
      <c r="A686" s="35" t="s">
        <v>582</v>
      </c>
      <c r="B686" s="35" t="str">
        <f>VLOOKUP(Table4[[#This Row],[Metabolite ID]],Table18[],2,FALSE)</f>
        <v>X - 17010</v>
      </c>
      <c r="C686" s="35" t="s">
        <v>1119</v>
      </c>
      <c r="D686" s="35">
        <v>1068</v>
      </c>
      <c r="E686" s="35">
        <v>-0.25121925848137461</v>
      </c>
      <c r="F686" s="35">
        <v>5.7114255456740079E-2</v>
      </c>
      <c r="G686" s="35">
        <v>1.0898223438790764E-5</v>
      </c>
      <c r="H686" s="35" t="b">
        <v>0</v>
      </c>
      <c r="I686" s="35" t="b">
        <v>0</v>
      </c>
      <c r="J686" s="35" t="b">
        <v>0</v>
      </c>
    </row>
    <row r="687" spans="1:10" hidden="1" x14ac:dyDescent="0.2">
      <c r="A687" s="35" t="s">
        <v>582</v>
      </c>
      <c r="B687" s="35" t="str">
        <f>VLOOKUP(Table4[[#This Row],[Metabolite ID]],Table18[],2,FALSE)</f>
        <v>X - 17010</v>
      </c>
      <c r="C687" s="35" t="s">
        <v>1120</v>
      </c>
      <c r="D687" s="35">
        <v>1068</v>
      </c>
      <c r="E687" s="35">
        <v>-0.22188075986008801</v>
      </c>
      <c r="F687" s="35">
        <v>6.4151379958872615E-2</v>
      </c>
      <c r="G687" s="35">
        <v>5.4277711752756107E-4</v>
      </c>
      <c r="H687" s="35" t="b">
        <v>0</v>
      </c>
      <c r="I687" s="35" t="b">
        <v>0</v>
      </c>
      <c r="J687" s="35" t="b">
        <v>0</v>
      </c>
    </row>
    <row r="688" spans="1:10" hidden="1" x14ac:dyDescent="0.2">
      <c r="A688" s="35" t="s">
        <v>582</v>
      </c>
      <c r="B688" s="35" t="str">
        <f>VLOOKUP(Table4[[#This Row],[Metabolite ID]],Table18[],2,FALSE)</f>
        <v>X - 17010</v>
      </c>
      <c r="C688" s="35" t="s">
        <v>1121</v>
      </c>
      <c r="D688" s="35">
        <v>1068</v>
      </c>
      <c r="E688" s="35">
        <v>-0.38020710595780294</v>
      </c>
      <c r="F688" s="35">
        <v>0.23702785221653944</v>
      </c>
      <c r="G688" s="35">
        <v>0.10899656770906363</v>
      </c>
      <c r="H688" s="35" t="b">
        <v>0</v>
      </c>
      <c r="I688" s="35" t="b">
        <v>0</v>
      </c>
      <c r="J688" s="35" t="b">
        <v>0</v>
      </c>
    </row>
    <row r="689" spans="1:10" hidden="1" x14ac:dyDescent="0.2">
      <c r="A689" s="35" t="s">
        <v>582</v>
      </c>
      <c r="B689" s="35" t="str">
        <f>VLOOKUP(Table4[[#This Row],[Metabolite ID]],Table18[],2,FALSE)</f>
        <v>X - 17010</v>
      </c>
      <c r="C689" s="35" t="s">
        <v>1122</v>
      </c>
      <c r="D689" s="35">
        <v>1068</v>
      </c>
      <c r="E689" s="35">
        <v>-0.27537291060713898</v>
      </c>
      <c r="F689" s="35">
        <v>0.17619221861719928</v>
      </c>
      <c r="G689" s="35">
        <v>0.11836984772652506</v>
      </c>
      <c r="H689" s="35" t="b">
        <v>0</v>
      </c>
      <c r="I689" s="35" t="b">
        <v>0</v>
      </c>
      <c r="J689" s="35" t="b">
        <v>0</v>
      </c>
    </row>
    <row r="690" spans="1:10" hidden="1" x14ac:dyDescent="0.2">
      <c r="A690" s="35" t="s">
        <v>582</v>
      </c>
      <c r="B690" s="35" t="str">
        <f>VLOOKUP(Table4[[#This Row],[Metabolite ID]],Table18[],2,FALSE)</f>
        <v>X - 17010</v>
      </c>
      <c r="C690" s="35" t="s">
        <v>1123</v>
      </c>
      <c r="D690" s="35">
        <v>1068</v>
      </c>
      <c r="E690" s="35">
        <v>-6.7328730158420164E-3</v>
      </c>
      <c r="F690" s="35">
        <v>0.1083128486794207</v>
      </c>
      <c r="G690" s="35">
        <v>0.95044599303027</v>
      </c>
      <c r="H690" s="35" t="b">
        <v>0</v>
      </c>
      <c r="I690" s="35" t="b">
        <v>0</v>
      </c>
      <c r="J690" s="35" t="b">
        <v>0</v>
      </c>
    </row>
    <row r="691" spans="1:10" x14ac:dyDescent="0.2">
      <c r="A691" s="35" t="s">
        <v>767</v>
      </c>
      <c r="B691" s="35" t="str">
        <f>VLOOKUP(Table4[[#This Row],[Metabolite ID]],Table18[],2,FALSE)</f>
        <v>Triglycerides in IDL</v>
      </c>
      <c r="C691" s="35" t="s">
        <v>1116</v>
      </c>
      <c r="D691" s="35">
        <v>1069</v>
      </c>
      <c r="E691" s="35">
        <v>0.10060241197440561</v>
      </c>
      <c r="F691" s="35">
        <v>2.1057639792060306E-2</v>
      </c>
      <c r="G691" s="36">
        <v>1.7750741650449268E-6</v>
      </c>
      <c r="H691" s="35" t="b">
        <v>0</v>
      </c>
      <c r="I691" s="35" t="b">
        <v>0</v>
      </c>
      <c r="J691" s="35" t="b">
        <v>0</v>
      </c>
    </row>
    <row r="692" spans="1:10" hidden="1" x14ac:dyDescent="0.2">
      <c r="A692" s="35" t="s">
        <v>767</v>
      </c>
      <c r="B692" s="35" t="str">
        <f>VLOOKUP(Table4[[#This Row],[Metabolite ID]],Table18[],2,FALSE)</f>
        <v>Triglycerides in IDL</v>
      </c>
      <c r="C692" s="35" t="s">
        <v>1117</v>
      </c>
      <c r="D692" s="35">
        <v>1069</v>
      </c>
      <c r="E692" s="35">
        <v>0.10060241197440561</v>
      </c>
      <c r="F692" s="35">
        <v>1.6716934509400681E-2</v>
      </c>
      <c r="G692" s="35">
        <v>1.7659171179320824E-9</v>
      </c>
      <c r="H692" s="35" t="b">
        <v>0</v>
      </c>
      <c r="I692" s="35" t="b">
        <v>0</v>
      </c>
      <c r="J692" s="35" t="b">
        <v>0</v>
      </c>
    </row>
    <row r="693" spans="1:10" hidden="1" x14ac:dyDescent="0.2">
      <c r="A693" s="35" t="s">
        <v>767</v>
      </c>
      <c r="B693" s="35" t="str">
        <f>VLOOKUP(Table4[[#This Row],[Metabolite ID]],Table18[],2,FALSE)</f>
        <v>Triglycerides in IDL</v>
      </c>
      <c r="C693" s="35" t="s">
        <v>1118</v>
      </c>
      <c r="D693" s="35">
        <v>1069</v>
      </c>
      <c r="E693" s="35">
        <v>0.10088099793867628</v>
      </c>
      <c r="F693" s="35">
        <v>1.6952899912943575E-2</v>
      </c>
      <c r="G693" s="35">
        <v>2.6705810239426142E-9</v>
      </c>
      <c r="H693" s="35" t="b">
        <v>0</v>
      </c>
      <c r="I693" s="35" t="b">
        <v>0</v>
      </c>
      <c r="J693" s="35" t="b">
        <v>0</v>
      </c>
    </row>
    <row r="694" spans="1:10" hidden="1" x14ac:dyDescent="0.2">
      <c r="A694" s="35" t="s">
        <v>767</v>
      </c>
      <c r="B694" s="35" t="str">
        <f>VLOOKUP(Table4[[#This Row],[Metabolite ID]],Table18[],2,FALSE)</f>
        <v>Triglycerides in IDL</v>
      </c>
      <c r="C694" s="35" t="s">
        <v>1119</v>
      </c>
      <c r="D694" s="35">
        <v>1069</v>
      </c>
      <c r="E694" s="35">
        <v>0.11721770833333334</v>
      </c>
      <c r="F694" s="35">
        <v>2.6016101541078324E-2</v>
      </c>
      <c r="G694" s="35">
        <v>6.6190918015367098E-6</v>
      </c>
      <c r="H694" s="35" t="b">
        <v>0</v>
      </c>
      <c r="I694" s="35" t="b">
        <v>0</v>
      </c>
      <c r="J694" s="35" t="b">
        <v>0</v>
      </c>
    </row>
    <row r="695" spans="1:10" hidden="1" x14ac:dyDescent="0.2">
      <c r="A695" s="35" t="s">
        <v>767</v>
      </c>
      <c r="B695" s="35" t="str">
        <f>VLOOKUP(Table4[[#This Row],[Metabolite ID]],Table18[],2,FALSE)</f>
        <v>Triglycerides in IDL</v>
      </c>
      <c r="C695" s="35" t="s">
        <v>1120</v>
      </c>
      <c r="D695" s="35">
        <v>1069</v>
      </c>
      <c r="E695" s="35">
        <v>0.1296407660440847</v>
      </c>
      <c r="F695" s="35">
        <v>3.0108382826996162E-2</v>
      </c>
      <c r="G695" s="35">
        <v>1.6638105396412229E-5</v>
      </c>
      <c r="H695" s="35" t="b">
        <v>0</v>
      </c>
      <c r="I695" s="35" t="b">
        <v>0</v>
      </c>
      <c r="J695" s="35" t="b">
        <v>0</v>
      </c>
    </row>
    <row r="696" spans="1:10" hidden="1" x14ac:dyDescent="0.2">
      <c r="A696" s="35" t="s">
        <v>767</v>
      </c>
      <c r="B696" s="35" t="str">
        <f>VLOOKUP(Table4[[#This Row],[Metabolite ID]],Table18[],2,FALSE)</f>
        <v>Triglycerides in IDL</v>
      </c>
      <c r="C696" s="35" t="s">
        <v>1121</v>
      </c>
      <c r="D696" s="35">
        <v>1069</v>
      </c>
      <c r="E696" s="35">
        <v>0.1011335716977726</v>
      </c>
      <c r="F696" s="35">
        <v>0.10114702586389634</v>
      </c>
      <c r="G696" s="35">
        <v>0.31760136524692217</v>
      </c>
      <c r="H696" s="35" t="b">
        <v>0</v>
      </c>
      <c r="I696" s="35" t="b">
        <v>0</v>
      </c>
      <c r="J696" s="35" t="b">
        <v>0</v>
      </c>
    </row>
    <row r="697" spans="1:10" hidden="1" x14ac:dyDescent="0.2">
      <c r="A697" s="35" t="s">
        <v>767</v>
      </c>
      <c r="B697" s="35" t="str">
        <f>VLOOKUP(Table4[[#This Row],[Metabolite ID]],Table18[],2,FALSE)</f>
        <v>Triglycerides in IDL</v>
      </c>
      <c r="C697" s="35" t="s">
        <v>1122</v>
      </c>
      <c r="D697" s="35">
        <v>1069</v>
      </c>
      <c r="E697" s="35">
        <v>0.12623651097550237</v>
      </c>
      <c r="F697" s="35">
        <v>6.3607260444842842E-2</v>
      </c>
      <c r="G697" s="35">
        <v>4.7441854778331148E-2</v>
      </c>
      <c r="H697" s="35" t="b">
        <v>0</v>
      </c>
      <c r="I697" s="35" t="b">
        <v>0</v>
      </c>
      <c r="J697" s="35" t="b">
        <v>0</v>
      </c>
    </row>
    <row r="698" spans="1:10" hidden="1" x14ac:dyDescent="0.2">
      <c r="A698" s="35" t="s">
        <v>767</v>
      </c>
      <c r="B698" s="35" t="str">
        <f>VLOOKUP(Table4[[#This Row],[Metabolite ID]],Table18[],2,FALSE)</f>
        <v>Triglycerides in IDL</v>
      </c>
      <c r="C698" s="35" t="s">
        <v>1123</v>
      </c>
      <c r="D698" s="35">
        <v>1069</v>
      </c>
      <c r="E698" s="35">
        <v>4.5669652754056024E-2</v>
      </c>
      <c r="F698" s="35">
        <v>6.1762268013522463E-2</v>
      </c>
      <c r="G698" s="35">
        <v>0.45980091873109907</v>
      </c>
      <c r="H698" s="35" t="b">
        <v>0</v>
      </c>
      <c r="I698" s="35" t="b">
        <v>0</v>
      </c>
      <c r="J698" s="35" t="b">
        <v>0</v>
      </c>
    </row>
    <row r="699" spans="1:10" x14ac:dyDescent="0.2">
      <c r="A699" s="35" t="s">
        <v>490</v>
      </c>
      <c r="B699" s="35" t="str">
        <f>VLOOKUP(Table4[[#This Row],[Metabolite ID]],Table18[],2,FALSE)</f>
        <v>X - 15492</v>
      </c>
      <c r="C699" s="35" t="s">
        <v>1116</v>
      </c>
      <c r="D699" s="35">
        <v>1068</v>
      </c>
      <c r="E699" s="35">
        <v>0.18250880934696004</v>
      </c>
      <c r="F699" s="35">
        <v>3.8451260768897405E-2</v>
      </c>
      <c r="G699" s="36">
        <v>2.0696938168050585E-6</v>
      </c>
      <c r="H699" s="35" t="b">
        <v>0</v>
      </c>
      <c r="I699" s="35" t="b">
        <v>0</v>
      </c>
      <c r="J699" s="35" t="b">
        <v>0</v>
      </c>
    </row>
    <row r="700" spans="1:10" hidden="1" x14ac:dyDescent="0.2">
      <c r="A700" s="35" t="s">
        <v>490</v>
      </c>
      <c r="B700" s="35" t="str">
        <f>VLOOKUP(Table4[[#This Row],[Metabolite ID]],Table18[],2,FALSE)</f>
        <v>X - 15492</v>
      </c>
      <c r="C700" s="35" t="s">
        <v>1117</v>
      </c>
      <c r="D700" s="35">
        <v>1068</v>
      </c>
      <c r="E700" s="35">
        <v>0.18250880934696004</v>
      </c>
      <c r="F700" s="35">
        <v>3.7123768249948799E-2</v>
      </c>
      <c r="G700" s="35">
        <v>8.8228846021808776E-7</v>
      </c>
      <c r="H700" s="35" t="b">
        <v>0</v>
      </c>
      <c r="I700" s="35" t="b">
        <v>0</v>
      </c>
      <c r="J700" s="35" t="b">
        <v>0</v>
      </c>
    </row>
    <row r="701" spans="1:10" hidden="1" x14ac:dyDescent="0.2">
      <c r="A701" s="35" t="s">
        <v>490</v>
      </c>
      <c r="B701" s="35" t="str">
        <f>VLOOKUP(Table4[[#This Row],[Metabolite ID]],Table18[],2,FALSE)</f>
        <v>X - 15492</v>
      </c>
      <c r="C701" s="35" t="s">
        <v>1118</v>
      </c>
      <c r="D701" s="35">
        <v>1068</v>
      </c>
      <c r="E701" s="35">
        <v>0.18274354055278136</v>
      </c>
      <c r="F701" s="35">
        <v>3.7482789519464058E-2</v>
      </c>
      <c r="G701" s="35">
        <v>1.0858894994297142E-6</v>
      </c>
      <c r="H701" s="35" t="b">
        <v>0</v>
      </c>
      <c r="I701" s="35" t="b">
        <v>0</v>
      </c>
      <c r="J701" s="35" t="b">
        <v>0</v>
      </c>
    </row>
    <row r="702" spans="1:10" hidden="1" x14ac:dyDescent="0.2">
      <c r="A702" s="35" t="s">
        <v>490</v>
      </c>
      <c r="B702" s="35" t="str">
        <f>VLOOKUP(Table4[[#This Row],[Metabolite ID]],Table18[],2,FALSE)</f>
        <v>X - 15492</v>
      </c>
      <c r="C702" s="35" t="s">
        <v>1119</v>
      </c>
      <c r="D702" s="35">
        <v>1068</v>
      </c>
      <c r="E702" s="35">
        <v>0.25237880105606447</v>
      </c>
      <c r="F702" s="35">
        <v>5.7163434431213585E-2</v>
      </c>
      <c r="G702" s="35">
        <v>1.0099171056884162E-5</v>
      </c>
      <c r="H702" s="35" t="b">
        <v>0</v>
      </c>
      <c r="I702" s="35" t="b">
        <v>0</v>
      </c>
      <c r="J702" s="35" t="b">
        <v>0</v>
      </c>
    </row>
    <row r="703" spans="1:10" hidden="1" x14ac:dyDescent="0.2">
      <c r="A703" s="35" t="s">
        <v>490</v>
      </c>
      <c r="B703" s="35" t="str">
        <f>VLOOKUP(Table4[[#This Row],[Metabolite ID]],Table18[],2,FALSE)</f>
        <v>X - 15492</v>
      </c>
      <c r="C703" s="35" t="s">
        <v>1120</v>
      </c>
      <c r="D703" s="35">
        <v>1068</v>
      </c>
      <c r="E703" s="35">
        <v>0.1425374339699268</v>
      </c>
      <c r="F703" s="35">
        <v>6.5744029805902757E-2</v>
      </c>
      <c r="G703" s="35">
        <v>3.0153621029318713E-2</v>
      </c>
      <c r="H703" s="35" t="b">
        <v>0</v>
      </c>
      <c r="I703" s="35" t="b">
        <v>0</v>
      </c>
      <c r="J703" s="35" t="b">
        <v>0</v>
      </c>
    </row>
    <row r="704" spans="1:10" hidden="1" x14ac:dyDescent="0.2">
      <c r="A704" s="35" t="s">
        <v>490</v>
      </c>
      <c r="B704" s="35" t="str">
        <f>VLOOKUP(Table4[[#This Row],[Metabolite ID]],Table18[],2,FALSE)</f>
        <v>X - 15492</v>
      </c>
      <c r="C704" s="35" t="s">
        <v>1121</v>
      </c>
      <c r="D704" s="35">
        <v>1068</v>
      </c>
      <c r="E704" s="35">
        <v>0.36103799163985606</v>
      </c>
      <c r="F704" s="35">
        <v>0.25621918596803184</v>
      </c>
      <c r="G704" s="35">
        <v>0.15909749361669126</v>
      </c>
      <c r="H704" s="35" t="b">
        <v>0</v>
      </c>
      <c r="I704" s="35" t="b">
        <v>0</v>
      </c>
      <c r="J704" s="35" t="b">
        <v>0</v>
      </c>
    </row>
    <row r="705" spans="1:10" hidden="1" x14ac:dyDescent="0.2">
      <c r="A705" s="35" t="s">
        <v>490</v>
      </c>
      <c r="B705" s="35" t="str">
        <f>VLOOKUP(Table4[[#This Row],[Metabolite ID]],Table18[],2,FALSE)</f>
        <v>X - 15492</v>
      </c>
      <c r="C705" s="35" t="s">
        <v>1122</v>
      </c>
      <c r="D705" s="35">
        <v>1068</v>
      </c>
      <c r="E705" s="35">
        <v>-0.1104391080437912</v>
      </c>
      <c r="F705" s="35">
        <v>0.14122627187560022</v>
      </c>
      <c r="G705" s="35">
        <v>0.43438738770925511</v>
      </c>
      <c r="H705" s="35" t="b">
        <v>0</v>
      </c>
      <c r="I705" s="35" t="b">
        <v>0</v>
      </c>
      <c r="J705" s="35" t="b">
        <v>0</v>
      </c>
    </row>
    <row r="706" spans="1:10" hidden="1" x14ac:dyDescent="0.2">
      <c r="A706" s="35" t="s">
        <v>490</v>
      </c>
      <c r="B706" s="35" t="str">
        <f>VLOOKUP(Table4[[#This Row],[Metabolite ID]],Table18[],2,FALSE)</f>
        <v>X - 15492</v>
      </c>
      <c r="C706" s="35" t="s">
        <v>1123</v>
      </c>
      <c r="D706" s="35">
        <v>1068</v>
      </c>
      <c r="E706" s="35">
        <v>6.9630413378989273E-2</v>
      </c>
      <c r="F706" s="35">
        <v>0.11283919161973538</v>
      </c>
      <c r="G706" s="35">
        <v>0.53731604277152156</v>
      </c>
      <c r="H706" s="35" t="b">
        <v>0</v>
      </c>
      <c r="I706" s="35" t="b">
        <v>0</v>
      </c>
      <c r="J706" s="35" t="b">
        <v>0</v>
      </c>
    </row>
    <row r="707" spans="1:10" x14ac:dyDescent="0.2">
      <c r="A707" s="35" t="s">
        <v>702</v>
      </c>
      <c r="B707" s="35" t="str">
        <f>VLOOKUP(Table4[[#This Row],[Metabolite ID]],Table18[],2,FALSE)</f>
        <v>1-(1-enyl-palmitoyl)-2-linoleoyl-GPC (P-16:0/18:2)*</v>
      </c>
      <c r="C707" s="35" t="s">
        <v>1116</v>
      </c>
      <c r="D707" s="35">
        <v>1068</v>
      </c>
      <c r="E707" s="35">
        <v>-0.18370998987062195</v>
      </c>
      <c r="F707" s="35">
        <v>3.8871746958029633E-2</v>
      </c>
      <c r="G707" s="36">
        <v>2.2892436974981325E-6</v>
      </c>
      <c r="H707" s="35" t="b">
        <v>0</v>
      </c>
      <c r="I707" s="35" t="b">
        <v>0</v>
      </c>
      <c r="J707" s="35" t="b">
        <v>0</v>
      </c>
    </row>
    <row r="708" spans="1:10" hidden="1" x14ac:dyDescent="0.2">
      <c r="A708" s="35" t="s">
        <v>702</v>
      </c>
      <c r="B708" s="35" t="str">
        <f>VLOOKUP(Table4[[#This Row],[Metabolite ID]],Table18[],2,FALSE)</f>
        <v>1-(1-enyl-palmitoyl)-2-linoleoyl-GPC (P-16:0/18:2)*</v>
      </c>
      <c r="C708" s="35" t="s">
        <v>1117</v>
      </c>
      <c r="D708" s="35">
        <v>1068</v>
      </c>
      <c r="E708" s="35">
        <v>-0.18370998987062195</v>
      </c>
      <c r="F708" s="35">
        <v>3.6912508659312684E-2</v>
      </c>
      <c r="G708" s="35">
        <v>6.4609544778552549E-7</v>
      </c>
      <c r="H708" s="35" t="b">
        <v>0</v>
      </c>
      <c r="I708" s="35" t="b">
        <v>0</v>
      </c>
      <c r="J708" s="35" t="b">
        <v>0</v>
      </c>
    </row>
    <row r="709" spans="1:10" hidden="1" x14ac:dyDescent="0.2">
      <c r="A709" s="35" t="s">
        <v>702</v>
      </c>
      <c r="B709" s="35" t="str">
        <f>VLOOKUP(Table4[[#This Row],[Metabolite ID]],Table18[],2,FALSE)</f>
        <v>1-(1-enyl-palmitoyl)-2-linoleoyl-GPC (P-16:0/18:2)*</v>
      </c>
      <c r="C709" s="35" t="s">
        <v>1118</v>
      </c>
      <c r="D709" s="35">
        <v>1068</v>
      </c>
      <c r="E709" s="35">
        <v>-0.18583068829497051</v>
      </c>
      <c r="F709" s="35">
        <v>3.7280898744799902E-2</v>
      </c>
      <c r="G709" s="35">
        <v>6.2087367590394971E-7</v>
      </c>
      <c r="H709" s="35" t="b">
        <v>0</v>
      </c>
      <c r="I709" s="35" t="b">
        <v>0</v>
      </c>
      <c r="J709" s="35" t="b">
        <v>0</v>
      </c>
    </row>
    <row r="710" spans="1:10" hidden="1" x14ac:dyDescent="0.2">
      <c r="A710" s="35" t="s">
        <v>702</v>
      </c>
      <c r="B710" s="35" t="str">
        <f>VLOOKUP(Table4[[#This Row],[Metabolite ID]],Table18[],2,FALSE)</f>
        <v>1-(1-enyl-palmitoyl)-2-linoleoyl-GPC (P-16:0/18:2)*</v>
      </c>
      <c r="C710" s="35" t="s">
        <v>1119</v>
      </c>
      <c r="D710" s="35">
        <v>1068</v>
      </c>
      <c r="E710" s="35">
        <v>-0.23316214998703685</v>
      </c>
      <c r="F710" s="35">
        <v>5.5703405516861322E-2</v>
      </c>
      <c r="G710" s="35">
        <v>2.8418964333908999E-5</v>
      </c>
      <c r="H710" s="35" t="b">
        <v>0</v>
      </c>
      <c r="I710" s="35" t="b">
        <v>0</v>
      </c>
      <c r="J710" s="35" t="b">
        <v>0</v>
      </c>
    </row>
    <row r="711" spans="1:10" hidden="1" x14ac:dyDescent="0.2">
      <c r="A711" s="35" t="s">
        <v>702</v>
      </c>
      <c r="B711" s="35" t="str">
        <f>VLOOKUP(Table4[[#This Row],[Metabolite ID]],Table18[],2,FALSE)</f>
        <v>1-(1-enyl-palmitoyl)-2-linoleoyl-GPC (P-16:0/18:2)*</v>
      </c>
      <c r="C711" s="35" t="s">
        <v>1120</v>
      </c>
      <c r="D711" s="35">
        <v>1068</v>
      </c>
      <c r="E711" s="35">
        <v>-0.16296103066496972</v>
      </c>
      <c r="F711" s="35">
        <v>6.38310099621682E-2</v>
      </c>
      <c r="G711" s="35">
        <v>1.0679727579359007E-2</v>
      </c>
      <c r="H711" s="35" t="b">
        <v>0</v>
      </c>
      <c r="I711" s="35" t="b">
        <v>0</v>
      </c>
      <c r="J711" s="35" t="b">
        <v>0</v>
      </c>
    </row>
    <row r="712" spans="1:10" hidden="1" x14ac:dyDescent="0.2">
      <c r="A712" s="35" t="s">
        <v>702</v>
      </c>
      <c r="B712" s="35" t="str">
        <f>VLOOKUP(Table4[[#This Row],[Metabolite ID]],Table18[],2,FALSE)</f>
        <v>1-(1-enyl-palmitoyl)-2-linoleoyl-GPC (P-16:0/18:2)*</v>
      </c>
      <c r="C712" s="35" t="s">
        <v>1121</v>
      </c>
      <c r="D712" s="35">
        <v>1068</v>
      </c>
      <c r="E712" s="35">
        <v>-0.1797296968582538</v>
      </c>
      <c r="F712" s="35">
        <v>0.2588107715613962</v>
      </c>
      <c r="G712" s="35">
        <v>0.48755471788297355</v>
      </c>
      <c r="H712" s="35" t="b">
        <v>0</v>
      </c>
      <c r="I712" s="35" t="b">
        <v>0</v>
      </c>
      <c r="J712" s="35" t="b">
        <v>0</v>
      </c>
    </row>
    <row r="713" spans="1:10" hidden="1" x14ac:dyDescent="0.2">
      <c r="A713" s="35" t="s">
        <v>702</v>
      </c>
      <c r="B713" s="35" t="str">
        <f>VLOOKUP(Table4[[#This Row],[Metabolite ID]],Table18[],2,FALSE)</f>
        <v>1-(1-enyl-palmitoyl)-2-linoleoyl-GPC (P-16:0/18:2)*</v>
      </c>
      <c r="C713" s="35" t="s">
        <v>1122</v>
      </c>
      <c r="D713" s="35">
        <v>1068</v>
      </c>
      <c r="E713" s="35">
        <v>-7.8950473334238325E-2</v>
      </c>
      <c r="F713" s="35">
        <v>0.17026228370615695</v>
      </c>
      <c r="G713" s="35">
        <v>0.64295789488260291</v>
      </c>
      <c r="H713" s="35" t="b">
        <v>0</v>
      </c>
      <c r="I713" s="35" t="b">
        <v>0</v>
      </c>
      <c r="J713" s="35" t="b">
        <v>0</v>
      </c>
    </row>
    <row r="714" spans="1:10" hidden="1" x14ac:dyDescent="0.2">
      <c r="A714" s="35" t="s">
        <v>702</v>
      </c>
      <c r="B714" s="35" t="str">
        <f>VLOOKUP(Table4[[#This Row],[Metabolite ID]],Table18[],2,FALSE)</f>
        <v>1-(1-enyl-palmitoyl)-2-linoleoyl-GPC (P-16:0/18:2)*</v>
      </c>
      <c r="C714" s="35" t="s">
        <v>1123</v>
      </c>
      <c r="D714" s="35">
        <v>1068</v>
      </c>
      <c r="E714" s="35">
        <v>-0.24356444342325079</v>
      </c>
      <c r="F714" s="35">
        <v>0.11413042478459799</v>
      </c>
      <c r="G714" s="35">
        <v>3.3063217811020534E-2</v>
      </c>
      <c r="H714" s="35" t="b">
        <v>0</v>
      </c>
      <c r="I714" s="35" t="b">
        <v>0</v>
      </c>
      <c r="J714" s="35" t="b">
        <v>0</v>
      </c>
    </row>
    <row r="715" spans="1:10" x14ac:dyDescent="0.2">
      <c r="A715" s="35" t="s">
        <v>811</v>
      </c>
      <c r="B715" s="35" t="str">
        <f>VLOOKUP(Table4[[#This Row],[Metabolite ID]],Table18[],2,FALSE)</f>
        <v>Cholesteryl esters in medium VLDL</v>
      </c>
      <c r="C715" s="35" t="s">
        <v>1116</v>
      </c>
      <c r="D715" s="35">
        <v>1069</v>
      </c>
      <c r="E715" s="35">
        <v>9.6579727979314953E-2</v>
      </c>
      <c r="F715" s="35">
        <v>2.061695524348851E-2</v>
      </c>
      <c r="G715" s="36">
        <v>2.8067067421972014E-6</v>
      </c>
      <c r="H715" s="35" t="b">
        <v>0</v>
      </c>
      <c r="I715" s="35" t="b">
        <v>0</v>
      </c>
      <c r="J715" s="35" t="b">
        <v>0</v>
      </c>
    </row>
    <row r="716" spans="1:10" hidden="1" x14ac:dyDescent="0.2">
      <c r="A716" s="35" t="s">
        <v>811</v>
      </c>
      <c r="B716" s="35" t="str">
        <f>VLOOKUP(Table4[[#This Row],[Metabolite ID]],Table18[],2,FALSE)</f>
        <v>Cholesteryl esters in medium VLDL</v>
      </c>
      <c r="C716" s="35" t="s">
        <v>1117</v>
      </c>
      <c r="D716" s="35">
        <v>1069</v>
      </c>
      <c r="E716" s="35">
        <v>9.6579727979314953E-2</v>
      </c>
      <c r="F716" s="35">
        <v>1.6716790418125849E-2</v>
      </c>
      <c r="G716" s="35">
        <v>7.5859926485294046E-9</v>
      </c>
      <c r="H716" s="35" t="b">
        <v>0</v>
      </c>
      <c r="I716" s="35" t="b">
        <v>0</v>
      </c>
      <c r="J716" s="35" t="b">
        <v>0</v>
      </c>
    </row>
    <row r="717" spans="1:10" hidden="1" x14ac:dyDescent="0.2">
      <c r="A717" s="35" t="s">
        <v>811</v>
      </c>
      <c r="B717" s="35" t="str">
        <f>VLOOKUP(Table4[[#This Row],[Metabolite ID]],Table18[],2,FALSE)</f>
        <v>Cholesteryl esters in medium VLDL</v>
      </c>
      <c r="C717" s="35" t="s">
        <v>1118</v>
      </c>
      <c r="D717" s="35">
        <v>1069</v>
      </c>
      <c r="E717" s="35">
        <v>9.6854161476519471E-2</v>
      </c>
      <c r="F717" s="35">
        <v>1.6942778342748478E-2</v>
      </c>
      <c r="G717" s="35">
        <v>1.0871143980511871E-8</v>
      </c>
      <c r="H717" s="35" t="b">
        <v>0</v>
      </c>
      <c r="I717" s="35" t="b">
        <v>0</v>
      </c>
      <c r="J717" s="35" t="b">
        <v>0</v>
      </c>
    </row>
    <row r="718" spans="1:10" hidden="1" x14ac:dyDescent="0.2">
      <c r="A718" s="35" t="s">
        <v>811</v>
      </c>
      <c r="B718" s="35" t="str">
        <f>VLOOKUP(Table4[[#This Row],[Metabolite ID]],Table18[],2,FALSE)</f>
        <v>Cholesteryl esters in medium VLDL</v>
      </c>
      <c r="C718" s="35" t="s">
        <v>1119</v>
      </c>
      <c r="D718" s="35">
        <v>1069</v>
      </c>
      <c r="E718" s="35">
        <v>0.12292698412698413</v>
      </c>
      <c r="F718" s="35">
        <v>2.5485480967159174E-2</v>
      </c>
      <c r="G718" s="35">
        <v>1.4112278388302713E-6</v>
      </c>
      <c r="H718" s="35" t="b">
        <v>0</v>
      </c>
      <c r="I718" s="35" t="b">
        <v>0</v>
      </c>
      <c r="J718" s="35" t="b">
        <v>0</v>
      </c>
    </row>
    <row r="719" spans="1:10" hidden="1" x14ac:dyDescent="0.2">
      <c r="A719" s="35" t="s">
        <v>811</v>
      </c>
      <c r="B719" s="35" t="str">
        <f>VLOOKUP(Table4[[#This Row],[Metabolite ID]],Table18[],2,FALSE)</f>
        <v>Cholesteryl esters in medium VLDL</v>
      </c>
      <c r="C719" s="35" t="s">
        <v>1120</v>
      </c>
      <c r="D719" s="35">
        <v>1069</v>
      </c>
      <c r="E719" s="35">
        <v>0.1353534387845958</v>
      </c>
      <c r="F719" s="35">
        <v>2.9336309705672105E-2</v>
      </c>
      <c r="G719" s="35">
        <v>3.9527085311235016E-6</v>
      </c>
      <c r="H719" s="35" t="b">
        <v>0</v>
      </c>
      <c r="I719" s="35" t="b">
        <v>0</v>
      </c>
      <c r="J719" s="35" t="b">
        <v>0</v>
      </c>
    </row>
    <row r="720" spans="1:10" hidden="1" x14ac:dyDescent="0.2">
      <c r="A720" s="35" t="s">
        <v>811</v>
      </c>
      <c r="B720" s="35" t="str">
        <f>VLOOKUP(Table4[[#This Row],[Metabolite ID]],Table18[],2,FALSE)</f>
        <v>Cholesteryl esters in medium VLDL</v>
      </c>
      <c r="C720" s="35" t="s">
        <v>1121</v>
      </c>
      <c r="D720" s="35">
        <v>1069</v>
      </c>
      <c r="E720" s="35">
        <v>8.9183124250667767E-2</v>
      </c>
      <c r="F720" s="35">
        <v>0.12000296650656944</v>
      </c>
      <c r="G720" s="35">
        <v>0.45753958483681911</v>
      </c>
      <c r="H720" s="35" t="b">
        <v>0</v>
      </c>
      <c r="I720" s="35" t="b">
        <v>0</v>
      </c>
      <c r="J720" s="35" t="b">
        <v>0</v>
      </c>
    </row>
    <row r="721" spans="1:10" hidden="1" x14ac:dyDescent="0.2">
      <c r="A721" s="35" t="s">
        <v>811</v>
      </c>
      <c r="B721" s="35" t="str">
        <f>VLOOKUP(Table4[[#This Row],[Metabolite ID]],Table18[],2,FALSE)</f>
        <v>Cholesteryl esters in medium VLDL</v>
      </c>
      <c r="C721" s="35" t="s">
        <v>1122</v>
      </c>
      <c r="D721" s="35">
        <v>1069</v>
      </c>
      <c r="E721" s="35">
        <v>0.16360992194414514</v>
      </c>
      <c r="F721" s="35">
        <v>6.4900746912791796E-2</v>
      </c>
      <c r="G721" s="35">
        <v>1.1849390074466391E-2</v>
      </c>
      <c r="H721" s="35" t="b">
        <v>0</v>
      </c>
      <c r="I721" s="35" t="b">
        <v>0</v>
      </c>
      <c r="J721" s="35" t="b">
        <v>0</v>
      </c>
    </row>
    <row r="722" spans="1:10" hidden="1" x14ac:dyDescent="0.2">
      <c r="A722" s="35" t="s">
        <v>811</v>
      </c>
      <c r="B722" s="35" t="str">
        <f>VLOOKUP(Table4[[#This Row],[Metabolite ID]],Table18[],2,FALSE)</f>
        <v>Cholesteryl esters in medium VLDL</v>
      </c>
      <c r="C722" s="35" t="s">
        <v>1123</v>
      </c>
      <c r="D722" s="35">
        <v>1069</v>
      </c>
      <c r="E722" s="35">
        <v>7.3776389127138423E-2</v>
      </c>
      <c r="F722" s="35">
        <v>6.049051655445109E-2</v>
      </c>
      <c r="G722" s="35">
        <v>0.22287255501690964</v>
      </c>
      <c r="H722" s="35" t="b">
        <v>0</v>
      </c>
      <c r="I722" s="35" t="b">
        <v>0</v>
      </c>
      <c r="J722" s="35" t="b">
        <v>0</v>
      </c>
    </row>
    <row r="723" spans="1:10" x14ac:dyDescent="0.2">
      <c r="A723" s="35" t="s">
        <v>852</v>
      </c>
      <c r="B723" s="35" t="str">
        <f>VLOOKUP(Table4[[#This Row],[Metabolite ID]],Table18[],2,FALSE)</f>
        <v>VLDL cholesterol</v>
      </c>
      <c r="C723" s="35" t="s">
        <v>1116</v>
      </c>
      <c r="D723" s="35">
        <v>1069</v>
      </c>
      <c r="E723" s="35">
        <v>9.9260500605007101E-2</v>
      </c>
      <c r="F723" s="35">
        <v>2.1193903070962822E-2</v>
      </c>
      <c r="G723" s="36">
        <v>2.8209179207238601E-6</v>
      </c>
      <c r="H723" s="35" t="b">
        <v>0</v>
      </c>
      <c r="I723" s="35" t="b">
        <v>0</v>
      </c>
      <c r="J723" s="35" t="b">
        <v>0</v>
      </c>
    </row>
    <row r="724" spans="1:10" hidden="1" x14ac:dyDescent="0.2">
      <c r="A724" s="35" t="s">
        <v>852</v>
      </c>
      <c r="B724" s="35" t="str">
        <f>VLOOKUP(Table4[[#This Row],[Metabolite ID]],Table18[],2,FALSE)</f>
        <v>VLDL cholesterol</v>
      </c>
      <c r="C724" s="35" t="s">
        <v>1117</v>
      </c>
      <c r="D724" s="35">
        <v>1069</v>
      </c>
      <c r="E724" s="35">
        <v>9.9260500605007101E-2</v>
      </c>
      <c r="F724" s="35">
        <v>1.6709054801253617E-2</v>
      </c>
      <c r="G724" s="35">
        <v>2.8411665515074504E-9</v>
      </c>
      <c r="H724" s="35" t="b">
        <v>0</v>
      </c>
      <c r="I724" s="35" t="b">
        <v>0</v>
      </c>
      <c r="J724" s="35" t="b">
        <v>0</v>
      </c>
    </row>
    <row r="725" spans="1:10" hidden="1" x14ac:dyDescent="0.2">
      <c r="A725" s="35" t="s">
        <v>852</v>
      </c>
      <c r="B725" s="35" t="str">
        <f>VLOOKUP(Table4[[#This Row],[Metabolite ID]],Table18[],2,FALSE)</f>
        <v>VLDL cholesterol</v>
      </c>
      <c r="C725" s="35" t="s">
        <v>1118</v>
      </c>
      <c r="D725" s="35">
        <v>1069</v>
      </c>
      <c r="E725" s="35">
        <v>9.9537518724023222E-2</v>
      </c>
      <c r="F725" s="35">
        <v>1.6948341313842652E-2</v>
      </c>
      <c r="G725" s="35">
        <v>4.2799215957517641E-9</v>
      </c>
      <c r="H725" s="35" t="b">
        <v>0</v>
      </c>
      <c r="I725" s="35" t="b">
        <v>0</v>
      </c>
      <c r="J725" s="35" t="b">
        <v>0</v>
      </c>
    </row>
    <row r="726" spans="1:10" hidden="1" x14ac:dyDescent="0.2">
      <c r="A726" s="35" t="s">
        <v>852</v>
      </c>
      <c r="B726" s="35" t="str">
        <f>VLOOKUP(Table4[[#This Row],[Metabolite ID]],Table18[],2,FALSE)</f>
        <v>VLDL cholesterol</v>
      </c>
      <c r="C726" s="35" t="s">
        <v>1119</v>
      </c>
      <c r="D726" s="35">
        <v>1069</v>
      </c>
      <c r="E726" s="35">
        <v>0.12106047619047619</v>
      </c>
      <c r="F726" s="35">
        <v>2.6235980781202619E-2</v>
      </c>
      <c r="G726" s="35">
        <v>3.9443756545118839E-6</v>
      </c>
      <c r="H726" s="35" t="b">
        <v>0</v>
      </c>
      <c r="I726" s="35" t="b">
        <v>0</v>
      </c>
      <c r="J726" s="35" t="b">
        <v>0</v>
      </c>
    </row>
    <row r="727" spans="1:10" hidden="1" x14ac:dyDescent="0.2">
      <c r="A727" s="35" t="s">
        <v>852</v>
      </c>
      <c r="B727" s="35" t="str">
        <f>VLOOKUP(Table4[[#This Row],[Metabolite ID]],Table18[],2,FALSE)</f>
        <v>VLDL cholesterol</v>
      </c>
      <c r="C727" s="35" t="s">
        <v>1120</v>
      </c>
      <c r="D727" s="35">
        <v>1069</v>
      </c>
      <c r="E727" s="35">
        <v>0.13956132177907887</v>
      </c>
      <c r="F727" s="35">
        <v>2.9078916656847004E-2</v>
      </c>
      <c r="G727" s="35">
        <v>1.5914251365089502E-6</v>
      </c>
      <c r="H727" s="35" t="b">
        <v>0</v>
      </c>
      <c r="I727" s="35" t="b">
        <v>0</v>
      </c>
      <c r="J727" s="35" t="b">
        <v>0</v>
      </c>
    </row>
    <row r="728" spans="1:10" hidden="1" x14ac:dyDescent="0.2">
      <c r="A728" s="35" t="s">
        <v>852</v>
      </c>
      <c r="B728" s="35" t="str">
        <f>VLOOKUP(Table4[[#This Row],[Metabolite ID]],Table18[],2,FALSE)</f>
        <v>VLDL cholesterol</v>
      </c>
      <c r="C728" s="35" t="s">
        <v>1121</v>
      </c>
      <c r="D728" s="35">
        <v>1069</v>
      </c>
      <c r="E728" s="35">
        <v>0.13457329658381223</v>
      </c>
      <c r="F728" s="35">
        <v>0.11789193685859484</v>
      </c>
      <c r="G728" s="35">
        <v>0.25391901808858214</v>
      </c>
      <c r="H728" s="35" t="b">
        <v>0</v>
      </c>
      <c r="I728" s="35" t="b">
        <v>0</v>
      </c>
      <c r="J728" s="35" t="b">
        <v>0</v>
      </c>
    </row>
    <row r="729" spans="1:10" hidden="1" x14ac:dyDescent="0.2">
      <c r="A729" s="35" t="s">
        <v>852</v>
      </c>
      <c r="B729" s="35" t="str">
        <f>VLOOKUP(Table4[[#This Row],[Metabolite ID]],Table18[],2,FALSE)</f>
        <v>VLDL cholesterol</v>
      </c>
      <c r="C729" s="35" t="s">
        <v>1122</v>
      </c>
      <c r="D729" s="35">
        <v>1069</v>
      </c>
      <c r="E729" s="35">
        <v>0.18534568772825732</v>
      </c>
      <c r="F729" s="35">
        <v>6.9108740353988354E-2</v>
      </c>
      <c r="G729" s="35">
        <v>7.4325163209061282E-3</v>
      </c>
      <c r="H729" s="35" t="b">
        <v>0</v>
      </c>
      <c r="I729" s="35" t="b">
        <v>0</v>
      </c>
      <c r="J729" s="35" t="b">
        <v>0</v>
      </c>
    </row>
    <row r="730" spans="1:10" hidden="1" x14ac:dyDescent="0.2">
      <c r="A730" s="35" t="s">
        <v>852</v>
      </c>
      <c r="B730" s="35" t="str">
        <f>VLOOKUP(Table4[[#This Row],[Metabolite ID]],Table18[],2,FALSE)</f>
        <v>VLDL cholesterol</v>
      </c>
      <c r="C730" s="35" t="s">
        <v>1123</v>
      </c>
      <c r="D730" s="35">
        <v>1069</v>
      </c>
      <c r="E730" s="35">
        <v>7.6366762688922993E-2</v>
      </c>
      <c r="F730" s="35">
        <v>6.2183305632574223E-2</v>
      </c>
      <c r="G730" s="35">
        <v>0.21968361113465038</v>
      </c>
      <c r="H730" s="35" t="b">
        <v>0</v>
      </c>
      <c r="I730" s="35" t="b">
        <v>0</v>
      </c>
      <c r="J730" s="35" t="b">
        <v>0</v>
      </c>
    </row>
    <row r="731" spans="1:10" x14ac:dyDescent="0.2">
      <c r="A731" s="35" t="s">
        <v>768</v>
      </c>
      <c r="B731" s="35" t="str">
        <f>VLOOKUP(Table4[[#This Row],[Metabolite ID]],Table18[],2,FALSE)</f>
        <v>Isoleucine</v>
      </c>
      <c r="C731" s="35" t="s">
        <v>1116</v>
      </c>
      <c r="D731" s="35">
        <v>1069</v>
      </c>
      <c r="E731" s="35">
        <v>8.9955609775582993E-2</v>
      </c>
      <c r="F731" s="35">
        <v>1.9244398430625104E-2</v>
      </c>
      <c r="G731" s="36">
        <v>2.9484456380352168E-6</v>
      </c>
      <c r="H731" s="35" t="b">
        <v>0</v>
      </c>
      <c r="I731" s="35" t="b">
        <v>0</v>
      </c>
      <c r="J731" s="35" t="b">
        <v>0</v>
      </c>
    </row>
    <row r="732" spans="1:10" hidden="1" x14ac:dyDescent="0.2">
      <c r="A732" s="35" t="s">
        <v>768</v>
      </c>
      <c r="B732" s="35" t="str">
        <f>VLOOKUP(Table4[[#This Row],[Metabolite ID]],Table18[],2,FALSE)</f>
        <v>Isoleucine</v>
      </c>
      <c r="C732" s="35" t="s">
        <v>1117</v>
      </c>
      <c r="D732" s="35">
        <v>1069</v>
      </c>
      <c r="E732" s="35">
        <v>8.9955609775582993E-2</v>
      </c>
      <c r="F732" s="35">
        <v>1.6772341793790765E-2</v>
      </c>
      <c r="G732" s="35">
        <v>8.1701385993628521E-8</v>
      </c>
      <c r="H732" s="35" t="b">
        <v>0</v>
      </c>
      <c r="I732" s="35" t="b">
        <v>0</v>
      </c>
      <c r="J732" s="35" t="b">
        <v>0</v>
      </c>
    </row>
    <row r="733" spans="1:10" hidden="1" x14ac:dyDescent="0.2">
      <c r="A733" s="35" t="s">
        <v>768</v>
      </c>
      <c r="B733" s="35" t="str">
        <f>VLOOKUP(Table4[[#This Row],[Metabolite ID]],Table18[],2,FALSE)</f>
        <v>Isoleucine</v>
      </c>
      <c r="C733" s="35" t="s">
        <v>1118</v>
      </c>
      <c r="D733" s="35">
        <v>1069</v>
      </c>
      <c r="E733" s="35">
        <v>9.0143696234667517E-2</v>
      </c>
      <c r="F733" s="35">
        <v>1.6970242638568226E-2</v>
      </c>
      <c r="G733" s="35">
        <v>1.0850693000237801E-7</v>
      </c>
      <c r="H733" s="35" t="b">
        <v>0</v>
      </c>
      <c r="I733" s="35" t="b">
        <v>0</v>
      </c>
      <c r="J733" s="35" t="b">
        <v>0</v>
      </c>
    </row>
    <row r="734" spans="1:10" hidden="1" x14ac:dyDescent="0.2">
      <c r="A734" s="35" t="s">
        <v>768</v>
      </c>
      <c r="B734" s="35" t="str">
        <f>VLOOKUP(Table4[[#This Row],[Metabolite ID]],Table18[],2,FALSE)</f>
        <v>Isoleucine</v>
      </c>
      <c r="C734" s="35" t="s">
        <v>1119</v>
      </c>
      <c r="D734" s="35">
        <v>1069</v>
      </c>
      <c r="E734" s="35">
        <v>9.4647651006711409E-2</v>
      </c>
      <c r="F734" s="35">
        <v>2.6283881451645265E-2</v>
      </c>
      <c r="G734" s="35">
        <v>3.17023697260188E-4</v>
      </c>
      <c r="H734" s="35" t="b">
        <v>0</v>
      </c>
      <c r="I734" s="35" t="b">
        <v>0</v>
      </c>
      <c r="J734" s="35" t="b">
        <v>0</v>
      </c>
    </row>
    <row r="735" spans="1:10" hidden="1" x14ac:dyDescent="0.2">
      <c r="A735" s="35" t="s">
        <v>768</v>
      </c>
      <c r="B735" s="35" t="str">
        <f>VLOOKUP(Table4[[#This Row],[Metabolite ID]],Table18[],2,FALSE)</f>
        <v>Isoleucine</v>
      </c>
      <c r="C735" s="35" t="s">
        <v>1120</v>
      </c>
      <c r="D735" s="35">
        <v>1069</v>
      </c>
      <c r="E735" s="35">
        <v>0.11829844077878406</v>
      </c>
      <c r="F735" s="35">
        <v>2.7959020176142657E-2</v>
      </c>
      <c r="G735" s="35">
        <v>2.3251314050607519E-5</v>
      </c>
      <c r="H735" s="35" t="b">
        <v>0</v>
      </c>
      <c r="I735" s="35" t="b">
        <v>0</v>
      </c>
      <c r="J735" s="35" t="b">
        <v>0</v>
      </c>
    </row>
    <row r="736" spans="1:10" hidden="1" x14ac:dyDescent="0.2">
      <c r="A736" s="35" t="s">
        <v>768</v>
      </c>
      <c r="B736" s="35" t="str">
        <f>VLOOKUP(Table4[[#This Row],[Metabolite ID]],Table18[],2,FALSE)</f>
        <v>Isoleucine</v>
      </c>
      <c r="C736" s="35" t="s">
        <v>1121</v>
      </c>
      <c r="D736" s="35">
        <v>1069</v>
      </c>
      <c r="E736" s="35">
        <v>4.7681533183342673E-2</v>
      </c>
      <c r="F736" s="35">
        <v>0.10638078443840955</v>
      </c>
      <c r="G736" s="35">
        <v>0.65408847530121816</v>
      </c>
      <c r="H736" s="35" t="b">
        <v>0</v>
      </c>
      <c r="I736" s="35" t="b">
        <v>0</v>
      </c>
      <c r="J736" s="35" t="b">
        <v>0</v>
      </c>
    </row>
    <row r="737" spans="1:10" hidden="1" x14ac:dyDescent="0.2">
      <c r="A737" s="35" t="s">
        <v>768</v>
      </c>
      <c r="B737" s="35" t="str">
        <f>VLOOKUP(Table4[[#This Row],[Metabolite ID]],Table18[],2,FALSE)</f>
        <v>Isoleucine</v>
      </c>
      <c r="C737" s="35" t="s">
        <v>1122</v>
      </c>
      <c r="D737" s="35">
        <v>1069</v>
      </c>
      <c r="E737" s="35">
        <v>0.14908920108132584</v>
      </c>
      <c r="F737" s="35">
        <v>6.179933856473966E-2</v>
      </c>
      <c r="G737" s="35">
        <v>1.6012443021379365E-2</v>
      </c>
      <c r="H737" s="35" t="b">
        <v>0</v>
      </c>
      <c r="I737" s="35" t="b">
        <v>0</v>
      </c>
      <c r="J737" s="35" t="b">
        <v>0</v>
      </c>
    </row>
    <row r="738" spans="1:10" hidden="1" x14ac:dyDescent="0.2">
      <c r="A738" s="35" t="s">
        <v>768</v>
      </c>
      <c r="B738" s="35" t="str">
        <f>VLOOKUP(Table4[[#This Row],[Metabolite ID]],Table18[],2,FALSE)</f>
        <v>Isoleucine</v>
      </c>
      <c r="C738" s="35" t="s">
        <v>1123</v>
      </c>
      <c r="D738" s="35">
        <v>1069</v>
      </c>
      <c r="E738" s="35">
        <v>0.14390720701441886</v>
      </c>
      <c r="F738" s="35">
        <v>5.6442567356745882E-2</v>
      </c>
      <c r="G738" s="35">
        <v>1.092291583602284E-2</v>
      </c>
      <c r="H738" s="35" t="b">
        <v>0</v>
      </c>
      <c r="I738" s="35" t="b">
        <v>0</v>
      </c>
      <c r="J738" s="35" t="b">
        <v>0</v>
      </c>
    </row>
    <row r="739" spans="1:10" x14ac:dyDescent="0.2">
      <c r="A739" s="35" t="s">
        <v>841</v>
      </c>
      <c r="B739" s="35" t="str">
        <f>VLOOKUP(Table4[[#This Row],[Metabolite ID]],Table18[],2,FALSE)</f>
        <v>Free cholesterol in small VLDL</v>
      </c>
      <c r="C739" s="35" t="s">
        <v>1116</v>
      </c>
      <c r="D739" s="35">
        <v>1069</v>
      </c>
      <c r="E739" s="35">
        <v>9.7422537541918749E-2</v>
      </c>
      <c r="F739" s="35">
        <v>2.1514146531483588E-2</v>
      </c>
      <c r="G739" s="36">
        <v>5.9459759657773571E-6</v>
      </c>
      <c r="H739" s="35" t="b">
        <v>0</v>
      </c>
      <c r="I739" s="35" t="b">
        <v>0</v>
      </c>
      <c r="J739" s="35" t="b">
        <v>0</v>
      </c>
    </row>
    <row r="740" spans="1:10" hidden="1" x14ac:dyDescent="0.2">
      <c r="A740" s="35" t="s">
        <v>841</v>
      </c>
      <c r="B740" s="35" t="str">
        <f>VLOOKUP(Table4[[#This Row],[Metabolite ID]],Table18[],2,FALSE)</f>
        <v>Free cholesterol in small VLDL</v>
      </c>
      <c r="C740" s="35" t="s">
        <v>1117</v>
      </c>
      <c r="D740" s="35">
        <v>1069</v>
      </c>
      <c r="E740" s="35">
        <v>9.7422537541918749E-2</v>
      </c>
      <c r="F740" s="35">
        <v>1.6697290971554566E-2</v>
      </c>
      <c r="G740" s="35">
        <v>5.3909622159752263E-9</v>
      </c>
      <c r="H740" s="35" t="b">
        <v>0</v>
      </c>
      <c r="I740" s="35" t="b">
        <v>0</v>
      </c>
      <c r="J740" s="35" t="b">
        <v>0</v>
      </c>
    </row>
    <row r="741" spans="1:10" hidden="1" x14ac:dyDescent="0.2">
      <c r="A741" s="35" t="s">
        <v>841</v>
      </c>
      <c r="B741" s="35" t="str">
        <f>VLOOKUP(Table4[[#This Row],[Metabolite ID]],Table18[],2,FALSE)</f>
        <v>Free cholesterol in small VLDL</v>
      </c>
      <c r="C741" s="35" t="s">
        <v>1118</v>
      </c>
      <c r="D741" s="35">
        <v>1069</v>
      </c>
      <c r="E741" s="35">
        <v>9.7696095623504009E-2</v>
      </c>
      <c r="F741" s="35">
        <v>1.6943758759893245E-2</v>
      </c>
      <c r="G741" s="35">
        <v>8.1221023406314204E-9</v>
      </c>
      <c r="H741" s="35" t="b">
        <v>0</v>
      </c>
      <c r="I741" s="35" t="b">
        <v>0</v>
      </c>
      <c r="J741" s="35" t="b">
        <v>0</v>
      </c>
    </row>
    <row r="742" spans="1:10" hidden="1" x14ac:dyDescent="0.2">
      <c r="A742" s="35" t="s">
        <v>841</v>
      </c>
      <c r="B742" s="35" t="str">
        <f>VLOOKUP(Table4[[#This Row],[Metabolite ID]],Table18[],2,FALSE)</f>
        <v>Free cholesterol in small VLDL</v>
      </c>
      <c r="C742" s="35" t="s">
        <v>1119</v>
      </c>
      <c r="D742" s="35">
        <v>1069</v>
      </c>
      <c r="E742" s="35">
        <v>0.1508071651090343</v>
      </c>
      <c r="F742" s="35">
        <v>2.5895664139018094E-2</v>
      </c>
      <c r="G742" s="35">
        <v>5.7577678878770517E-9</v>
      </c>
      <c r="H742" s="35" t="b">
        <v>0</v>
      </c>
      <c r="I742" s="35" t="b">
        <v>0</v>
      </c>
      <c r="J742" s="35" t="b">
        <v>0</v>
      </c>
    </row>
    <row r="743" spans="1:10" hidden="1" x14ac:dyDescent="0.2">
      <c r="A743" s="35" t="s">
        <v>841</v>
      </c>
      <c r="B743" s="35" t="str">
        <f>VLOOKUP(Table4[[#This Row],[Metabolite ID]],Table18[],2,FALSE)</f>
        <v>Free cholesterol in small VLDL</v>
      </c>
      <c r="C743" s="35" t="s">
        <v>1120</v>
      </c>
      <c r="D743" s="35">
        <v>1069</v>
      </c>
      <c r="E743" s="35">
        <v>0.15074503971053135</v>
      </c>
      <c r="F743" s="35">
        <v>3.0764701815420469E-2</v>
      </c>
      <c r="G743" s="35">
        <v>9.5868358600663162E-7</v>
      </c>
      <c r="H743" s="35" t="b">
        <v>0</v>
      </c>
      <c r="I743" s="35" t="b">
        <v>0</v>
      </c>
      <c r="J743" s="35" t="b">
        <v>0</v>
      </c>
    </row>
    <row r="744" spans="1:10" hidden="1" x14ac:dyDescent="0.2">
      <c r="A744" s="35" t="s">
        <v>841</v>
      </c>
      <c r="B744" s="35" t="str">
        <f>VLOOKUP(Table4[[#This Row],[Metabolite ID]],Table18[],2,FALSE)</f>
        <v>Free cholesterol in small VLDL</v>
      </c>
      <c r="C744" s="35" t="s">
        <v>1121</v>
      </c>
      <c r="D744" s="35">
        <v>1069</v>
      </c>
      <c r="E744" s="35">
        <v>0.25062148748566671</v>
      </c>
      <c r="F744" s="35">
        <v>0.11931965598370436</v>
      </c>
      <c r="G744" s="35">
        <v>3.5925860008482628E-2</v>
      </c>
      <c r="H744" s="35" t="b">
        <v>0</v>
      </c>
      <c r="I744" s="35" t="b">
        <v>0</v>
      </c>
      <c r="J744" s="35" t="b">
        <v>0</v>
      </c>
    </row>
    <row r="745" spans="1:10" hidden="1" x14ac:dyDescent="0.2">
      <c r="A745" s="35" t="s">
        <v>841</v>
      </c>
      <c r="B745" s="35" t="str">
        <f>VLOOKUP(Table4[[#This Row],[Metabolite ID]],Table18[],2,FALSE)</f>
        <v>Free cholesterol in small VLDL</v>
      </c>
      <c r="C745" s="35" t="s">
        <v>1122</v>
      </c>
      <c r="D745" s="35">
        <v>1069</v>
      </c>
      <c r="E745" s="35">
        <v>0.19636967723367604</v>
      </c>
      <c r="F745" s="35">
        <v>6.5027936090355676E-2</v>
      </c>
      <c r="G745" s="35">
        <v>2.5897491740580988E-3</v>
      </c>
      <c r="H745" s="35" t="b">
        <v>0</v>
      </c>
      <c r="I745" s="35" t="b">
        <v>0</v>
      </c>
      <c r="J745" s="35" t="b">
        <v>0</v>
      </c>
    </row>
    <row r="746" spans="1:10" hidden="1" x14ac:dyDescent="0.2">
      <c r="A746" s="35" t="s">
        <v>841</v>
      </c>
      <c r="B746" s="35" t="str">
        <f>VLOOKUP(Table4[[#This Row],[Metabolite ID]],Table18[],2,FALSE)</f>
        <v>Free cholesterol in small VLDL</v>
      </c>
      <c r="C746" s="35" t="s">
        <v>1123</v>
      </c>
      <c r="D746" s="35">
        <v>1069</v>
      </c>
      <c r="E746" s="35">
        <v>4.9812996204115084E-2</v>
      </c>
      <c r="F746" s="35">
        <v>6.3108782499232449E-2</v>
      </c>
      <c r="G746" s="35">
        <v>0.43010061543953493</v>
      </c>
      <c r="H746" s="35" t="b">
        <v>0</v>
      </c>
      <c r="I746" s="35" t="b">
        <v>0</v>
      </c>
      <c r="J746" s="35" t="b">
        <v>0</v>
      </c>
    </row>
    <row r="747" spans="1:10" x14ac:dyDescent="0.2">
      <c r="A747" s="35" t="s">
        <v>251</v>
      </c>
      <c r="B747" s="35" t="str">
        <f>VLOOKUP(Table4[[#This Row],[Metabolite ID]],Table18[],2,FALSE)</f>
        <v>sphingosine 1-phosphate</v>
      </c>
      <c r="C747" s="35" t="s">
        <v>1116</v>
      </c>
      <c r="D747" s="35">
        <v>1068</v>
      </c>
      <c r="E747" s="35">
        <v>-0.1665605979998811</v>
      </c>
      <c r="F747" s="35">
        <v>3.7291368929372265E-2</v>
      </c>
      <c r="G747" s="36">
        <v>7.9522626434647765E-6</v>
      </c>
      <c r="H747" s="35" t="b">
        <v>0</v>
      </c>
      <c r="I747" s="35" t="b">
        <v>0</v>
      </c>
      <c r="J747" s="35" t="b">
        <v>0</v>
      </c>
    </row>
    <row r="748" spans="1:10" hidden="1" x14ac:dyDescent="0.2">
      <c r="A748" s="35" t="s">
        <v>251</v>
      </c>
      <c r="B748" s="35" t="str">
        <f>VLOOKUP(Table4[[#This Row],[Metabolite ID]],Table18[],2,FALSE)</f>
        <v>sphingosine 1-phosphate</v>
      </c>
      <c r="C748" s="35" t="s">
        <v>1117</v>
      </c>
      <c r="D748" s="35">
        <v>1068</v>
      </c>
      <c r="E748" s="35">
        <v>-0.1665605979998811</v>
      </c>
      <c r="F748" s="35">
        <v>3.6872969787199714E-2</v>
      </c>
      <c r="G748" s="35">
        <v>6.2678610330395422E-6</v>
      </c>
      <c r="H748" s="35" t="b">
        <v>0</v>
      </c>
      <c r="I748" s="35" t="b">
        <v>0</v>
      </c>
      <c r="J748" s="35" t="b">
        <v>0</v>
      </c>
    </row>
    <row r="749" spans="1:10" hidden="1" x14ac:dyDescent="0.2">
      <c r="A749" s="35" t="s">
        <v>251</v>
      </c>
      <c r="B749" s="35" t="str">
        <f>VLOOKUP(Table4[[#This Row],[Metabolite ID]],Table18[],2,FALSE)</f>
        <v>sphingosine 1-phosphate</v>
      </c>
      <c r="C749" s="35" t="s">
        <v>1118</v>
      </c>
      <c r="D749" s="35">
        <v>1068</v>
      </c>
      <c r="E749" s="35">
        <v>-0.16845589574105976</v>
      </c>
      <c r="F749" s="35">
        <v>3.7210354430386831E-2</v>
      </c>
      <c r="G749" s="35">
        <v>5.9791803829837505E-6</v>
      </c>
      <c r="H749" s="35" t="b">
        <v>0</v>
      </c>
      <c r="I749" s="35" t="b">
        <v>0</v>
      </c>
      <c r="J749" s="35" t="b">
        <v>0</v>
      </c>
    </row>
    <row r="750" spans="1:10" hidden="1" x14ac:dyDescent="0.2">
      <c r="A750" s="35" t="s">
        <v>251</v>
      </c>
      <c r="B750" s="35" t="str">
        <f>VLOOKUP(Table4[[#This Row],[Metabolite ID]],Table18[],2,FALSE)</f>
        <v>sphingosine 1-phosphate</v>
      </c>
      <c r="C750" s="35" t="s">
        <v>1119</v>
      </c>
      <c r="D750" s="35">
        <v>1068</v>
      </c>
      <c r="E750" s="35">
        <v>-0.20298919158361042</v>
      </c>
      <c r="F750" s="35">
        <v>5.6484048009600343E-2</v>
      </c>
      <c r="G750" s="35">
        <v>3.2596048910475174E-4</v>
      </c>
      <c r="H750" s="35" t="b">
        <v>0</v>
      </c>
      <c r="I750" s="35" t="b">
        <v>0</v>
      </c>
      <c r="J750" s="35" t="b">
        <v>0</v>
      </c>
    </row>
    <row r="751" spans="1:10" hidden="1" x14ac:dyDescent="0.2">
      <c r="A751" s="35" t="s">
        <v>251</v>
      </c>
      <c r="B751" s="35" t="str">
        <f>VLOOKUP(Table4[[#This Row],[Metabolite ID]],Table18[],2,FALSE)</f>
        <v>sphingosine 1-phosphate</v>
      </c>
      <c r="C751" s="35" t="s">
        <v>1120</v>
      </c>
      <c r="D751" s="35">
        <v>1068</v>
      </c>
      <c r="E751" s="35">
        <v>-0.17743620021474463</v>
      </c>
      <c r="F751" s="35">
        <v>6.5938268389860166E-2</v>
      </c>
      <c r="G751" s="35">
        <v>7.1250113254435581E-3</v>
      </c>
      <c r="H751" s="35" t="b">
        <v>0</v>
      </c>
      <c r="I751" s="35" t="b">
        <v>0</v>
      </c>
      <c r="J751" s="35" t="b">
        <v>0</v>
      </c>
    </row>
    <row r="752" spans="1:10" hidden="1" x14ac:dyDescent="0.2">
      <c r="A752" s="35" t="s">
        <v>251</v>
      </c>
      <c r="B752" s="35" t="str">
        <f>VLOOKUP(Table4[[#This Row],[Metabolite ID]],Table18[],2,FALSE)</f>
        <v>sphingosine 1-phosphate</v>
      </c>
      <c r="C752" s="35" t="s">
        <v>1121</v>
      </c>
      <c r="D752" s="35">
        <v>1068</v>
      </c>
      <c r="E752" s="35">
        <v>-0.31103393947265001</v>
      </c>
      <c r="F752" s="35">
        <v>0.25163887949526159</v>
      </c>
      <c r="G752" s="35">
        <v>0.21671836015725537</v>
      </c>
      <c r="H752" s="35" t="b">
        <v>0</v>
      </c>
      <c r="I752" s="35" t="b">
        <v>0</v>
      </c>
      <c r="J752" s="35" t="b">
        <v>0</v>
      </c>
    </row>
    <row r="753" spans="1:10" hidden="1" x14ac:dyDescent="0.2">
      <c r="A753" s="35" t="s">
        <v>251</v>
      </c>
      <c r="B753" s="35" t="str">
        <f>VLOOKUP(Table4[[#This Row],[Metabolite ID]],Table18[],2,FALSE)</f>
        <v>sphingosine 1-phosphate</v>
      </c>
      <c r="C753" s="35" t="s">
        <v>1122</v>
      </c>
      <c r="D753" s="35">
        <v>1068</v>
      </c>
      <c r="E753" s="35">
        <v>-0.24891829846841507</v>
      </c>
      <c r="F753" s="35">
        <v>0.14201604107199717</v>
      </c>
      <c r="G753" s="35">
        <v>7.9932498921313003E-2</v>
      </c>
      <c r="H753" s="35" t="b">
        <v>0</v>
      </c>
      <c r="I753" s="35" t="b">
        <v>0</v>
      </c>
      <c r="J753" s="35" t="b">
        <v>0</v>
      </c>
    </row>
    <row r="754" spans="1:10" hidden="1" x14ac:dyDescent="0.2">
      <c r="A754" s="35" t="s">
        <v>251</v>
      </c>
      <c r="B754" s="35" t="str">
        <f>VLOOKUP(Table4[[#This Row],[Metabolite ID]],Table18[],2,FALSE)</f>
        <v>sphingosine 1-phosphate</v>
      </c>
      <c r="C754" s="35" t="s">
        <v>1123</v>
      </c>
      <c r="D754" s="35">
        <v>1068</v>
      </c>
      <c r="E754" s="35">
        <v>-0.21957484049440082</v>
      </c>
      <c r="F754" s="35">
        <v>0.10948620901944961</v>
      </c>
      <c r="G754" s="35">
        <v>4.516175541560135E-2</v>
      </c>
      <c r="H754" s="35" t="b">
        <v>0</v>
      </c>
      <c r="I754" s="35" t="b">
        <v>0</v>
      </c>
      <c r="J754" s="35" t="b">
        <v>0</v>
      </c>
    </row>
    <row r="755" spans="1:10" x14ac:dyDescent="0.2">
      <c r="A755" s="35" t="s">
        <v>631</v>
      </c>
      <c r="B755" s="35" t="str">
        <f>VLOOKUP(Table4[[#This Row],[Metabolite ID]],Table18[],2,FALSE)</f>
        <v>X - 23739</v>
      </c>
      <c r="C755" s="35" t="s">
        <v>1116</v>
      </c>
      <c r="D755" s="35">
        <v>1068</v>
      </c>
      <c r="E755" s="35">
        <v>-0.17280659553332703</v>
      </c>
      <c r="F755" s="35">
        <v>3.8764005432176583E-2</v>
      </c>
      <c r="G755" s="36">
        <v>8.2761160183651455E-6</v>
      </c>
      <c r="H755" s="35" t="b">
        <v>0</v>
      </c>
      <c r="I755" s="35" t="b">
        <v>0</v>
      </c>
      <c r="J755" s="35" t="b">
        <v>0</v>
      </c>
    </row>
    <row r="756" spans="1:10" hidden="1" x14ac:dyDescent="0.2">
      <c r="A756" s="35" t="s">
        <v>631</v>
      </c>
      <c r="B756" s="35" t="str">
        <f>VLOOKUP(Table4[[#This Row],[Metabolite ID]],Table18[],2,FALSE)</f>
        <v>X - 23739</v>
      </c>
      <c r="C756" s="35" t="s">
        <v>1117</v>
      </c>
      <c r="D756" s="35">
        <v>1068</v>
      </c>
      <c r="E756" s="35">
        <v>-0.17280659553332703</v>
      </c>
      <c r="F756" s="35">
        <v>3.7209473709328561E-2</v>
      </c>
      <c r="G756" s="35">
        <v>3.4146970705929504E-6</v>
      </c>
      <c r="H756" s="35" t="b">
        <v>0</v>
      </c>
      <c r="I756" s="35" t="b">
        <v>0</v>
      </c>
      <c r="J756" s="35" t="b">
        <v>0</v>
      </c>
    </row>
    <row r="757" spans="1:10" hidden="1" x14ac:dyDescent="0.2">
      <c r="A757" s="35" t="s">
        <v>631</v>
      </c>
      <c r="B757" s="35" t="str">
        <f>VLOOKUP(Table4[[#This Row],[Metabolite ID]],Table18[],2,FALSE)</f>
        <v>X - 23739</v>
      </c>
      <c r="C757" s="35" t="s">
        <v>1118</v>
      </c>
      <c r="D757" s="35">
        <v>1068</v>
      </c>
      <c r="E757" s="35">
        <v>-0.17259326060690611</v>
      </c>
      <c r="F757" s="35">
        <v>3.7572491774741944E-2</v>
      </c>
      <c r="G757" s="35">
        <v>4.3564951280718214E-6</v>
      </c>
      <c r="H757" s="35" t="b">
        <v>0</v>
      </c>
      <c r="I757" s="35" t="b">
        <v>0</v>
      </c>
      <c r="J757" s="35" t="b">
        <v>0</v>
      </c>
    </row>
    <row r="758" spans="1:10" hidden="1" x14ac:dyDescent="0.2">
      <c r="A758" s="35" t="s">
        <v>631</v>
      </c>
      <c r="B758" s="35" t="str">
        <f>VLOOKUP(Table4[[#This Row],[Metabolite ID]],Table18[],2,FALSE)</f>
        <v>X - 23739</v>
      </c>
      <c r="C758" s="35" t="s">
        <v>1119</v>
      </c>
      <c r="D758" s="35">
        <v>1068</v>
      </c>
      <c r="E758" s="35">
        <v>-0.19071859869412378</v>
      </c>
      <c r="F758" s="35">
        <v>5.9068729379045219E-2</v>
      </c>
      <c r="G758" s="35">
        <v>1.2432930423256379E-3</v>
      </c>
      <c r="H758" s="35" t="b">
        <v>0</v>
      </c>
      <c r="I758" s="35" t="b">
        <v>0</v>
      </c>
      <c r="J758" s="35" t="b">
        <v>0</v>
      </c>
    </row>
    <row r="759" spans="1:10" hidden="1" x14ac:dyDescent="0.2">
      <c r="A759" s="35" t="s">
        <v>631</v>
      </c>
      <c r="B759" s="35" t="str">
        <f>VLOOKUP(Table4[[#This Row],[Metabolite ID]],Table18[],2,FALSE)</f>
        <v>X - 23739</v>
      </c>
      <c r="C759" s="35" t="s">
        <v>1120</v>
      </c>
      <c r="D759" s="35">
        <v>1068</v>
      </c>
      <c r="E759" s="35">
        <v>-0.19971074649905116</v>
      </c>
      <c r="F759" s="35">
        <v>6.7719342749330169E-2</v>
      </c>
      <c r="G759" s="35">
        <v>3.1870642662161124E-3</v>
      </c>
      <c r="H759" s="35" t="b">
        <v>0</v>
      </c>
      <c r="I759" s="35" t="b">
        <v>0</v>
      </c>
      <c r="J759" s="35" t="b">
        <v>0</v>
      </c>
    </row>
    <row r="760" spans="1:10" hidden="1" x14ac:dyDescent="0.2">
      <c r="A760" s="35" t="s">
        <v>631</v>
      </c>
      <c r="B760" s="35" t="str">
        <f>VLOOKUP(Table4[[#This Row],[Metabolite ID]],Table18[],2,FALSE)</f>
        <v>X - 23739</v>
      </c>
      <c r="C760" s="35" t="s">
        <v>1121</v>
      </c>
      <c r="D760" s="35">
        <v>1068</v>
      </c>
      <c r="E760" s="35">
        <v>-0.28681920902553326</v>
      </c>
      <c r="F760" s="35">
        <v>0.24250478618862828</v>
      </c>
      <c r="G760" s="35">
        <v>0.23717715592950592</v>
      </c>
      <c r="H760" s="35" t="b">
        <v>0</v>
      </c>
      <c r="I760" s="35" t="b">
        <v>0</v>
      </c>
      <c r="J760" s="35" t="b">
        <v>0</v>
      </c>
    </row>
    <row r="761" spans="1:10" hidden="1" x14ac:dyDescent="0.2">
      <c r="A761" s="35" t="s">
        <v>631</v>
      </c>
      <c r="B761" s="35" t="str">
        <f>VLOOKUP(Table4[[#This Row],[Metabolite ID]],Table18[],2,FALSE)</f>
        <v>X - 23739</v>
      </c>
      <c r="C761" s="35" t="s">
        <v>1122</v>
      </c>
      <c r="D761" s="35">
        <v>1068</v>
      </c>
      <c r="E761" s="35">
        <v>-0.23550837688806325</v>
      </c>
      <c r="F761" s="35">
        <v>0.16656013532278019</v>
      </c>
      <c r="G761" s="35">
        <v>0.15766709508197496</v>
      </c>
      <c r="H761" s="35" t="b">
        <v>0</v>
      </c>
      <c r="I761" s="35" t="b">
        <v>0</v>
      </c>
      <c r="J761" s="35" t="b">
        <v>0</v>
      </c>
    </row>
    <row r="762" spans="1:10" hidden="1" x14ac:dyDescent="0.2">
      <c r="A762" s="35" t="s">
        <v>631</v>
      </c>
      <c r="B762" s="35" t="str">
        <f>VLOOKUP(Table4[[#This Row],[Metabolite ID]],Table18[],2,FALSE)</f>
        <v>X - 23739</v>
      </c>
      <c r="C762" s="35" t="s">
        <v>1123</v>
      </c>
      <c r="D762" s="35">
        <v>1068</v>
      </c>
      <c r="E762" s="35">
        <v>-0.23929867192372123</v>
      </c>
      <c r="F762" s="35">
        <v>0.11379781344664992</v>
      </c>
      <c r="G762" s="35">
        <v>3.5713676805651851E-2</v>
      </c>
      <c r="H762" s="35" t="b">
        <v>0</v>
      </c>
      <c r="I762" s="35" t="b">
        <v>0</v>
      </c>
      <c r="J762" s="35" t="b">
        <v>0</v>
      </c>
    </row>
    <row r="763" spans="1:10" x14ac:dyDescent="0.2">
      <c r="A763" s="35" t="s">
        <v>839</v>
      </c>
      <c r="B763" s="35" t="str">
        <f>VLOOKUP(Table4[[#This Row],[Metabolite ID]],Table18[],2,FALSE)</f>
        <v>Cholesterol in small VLDL</v>
      </c>
      <c r="C763" s="35" t="s">
        <v>1116</v>
      </c>
      <c r="D763" s="35">
        <v>1069</v>
      </c>
      <c r="E763" s="35">
        <v>9.2862407235353384E-2</v>
      </c>
      <c r="F763" s="35">
        <v>2.1120905328023524E-2</v>
      </c>
      <c r="G763" s="36">
        <v>1.0990614546689224E-5</v>
      </c>
      <c r="H763" s="35" t="b">
        <v>0</v>
      </c>
      <c r="I763" s="35" t="b">
        <v>0</v>
      </c>
      <c r="J763" s="35" t="b">
        <v>0</v>
      </c>
    </row>
    <row r="764" spans="1:10" hidden="1" x14ac:dyDescent="0.2">
      <c r="A764" s="35" t="s">
        <v>839</v>
      </c>
      <c r="B764" s="35" t="str">
        <f>VLOOKUP(Table4[[#This Row],[Metabolite ID]],Table18[],2,FALSE)</f>
        <v>Cholesterol in small VLDL</v>
      </c>
      <c r="C764" s="35" t="s">
        <v>1117</v>
      </c>
      <c r="D764" s="35">
        <v>1069</v>
      </c>
      <c r="E764" s="35">
        <v>9.2862407235353384E-2</v>
      </c>
      <c r="F764" s="35">
        <v>1.6704337654297571E-2</v>
      </c>
      <c r="G764" s="35">
        <v>2.7104622080595121E-8</v>
      </c>
      <c r="H764" s="35" t="b">
        <v>0</v>
      </c>
      <c r="I764" s="35" t="b">
        <v>0</v>
      </c>
      <c r="J764" s="35" t="b">
        <v>0</v>
      </c>
    </row>
    <row r="765" spans="1:10" hidden="1" x14ac:dyDescent="0.2">
      <c r="A765" s="35" t="s">
        <v>839</v>
      </c>
      <c r="B765" s="35" t="str">
        <f>VLOOKUP(Table4[[#This Row],[Metabolite ID]],Table18[],2,FALSE)</f>
        <v>Cholesterol in small VLDL</v>
      </c>
      <c r="C765" s="35" t="s">
        <v>1118</v>
      </c>
      <c r="D765" s="35">
        <v>1069</v>
      </c>
      <c r="E765" s="35">
        <v>9.3046032762961667E-2</v>
      </c>
      <c r="F765" s="35">
        <v>1.6942296373439917E-2</v>
      </c>
      <c r="G765" s="35">
        <v>3.9754809350859036E-8</v>
      </c>
      <c r="H765" s="35" t="b">
        <v>0</v>
      </c>
      <c r="I765" s="35" t="b">
        <v>0</v>
      </c>
      <c r="J765" s="35" t="b">
        <v>0</v>
      </c>
    </row>
    <row r="766" spans="1:10" hidden="1" x14ac:dyDescent="0.2">
      <c r="A766" s="35" t="s">
        <v>839</v>
      </c>
      <c r="B766" s="35" t="str">
        <f>VLOOKUP(Table4[[#This Row],[Metabolite ID]],Table18[],2,FALSE)</f>
        <v>Cholesterol in small VLDL</v>
      </c>
      <c r="C766" s="35" t="s">
        <v>1119</v>
      </c>
      <c r="D766" s="35">
        <v>1069</v>
      </c>
      <c r="E766" s="35">
        <v>0.1225448275862069</v>
      </c>
      <c r="F766" s="35">
        <v>2.5336853079259918E-2</v>
      </c>
      <c r="G766" s="35">
        <v>1.3206300801314806E-6</v>
      </c>
      <c r="H766" s="35" t="b">
        <v>0</v>
      </c>
      <c r="I766" s="35" t="b">
        <v>0</v>
      </c>
      <c r="J766" s="35" t="b">
        <v>0</v>
      </c>
    </row>
    <row r="767" spans="1:10" hidden="1" x14ac:dyDescent="0.2">
      <c r="A767" s="35" t="s">
        <v>839</v>
      </c>
      <c r="B767" s="35" t="str">
        <f>VLOOKUP(Table4[[#This Row],[Metabolite ID]],Table18[],2,FALSE)</f>
        <v>Cholesterol in small VLDL</v>
      </c>
      <c r="C767" s="35" t="s">
        <v>1120</v>
      </c>
      <c r="D767" s="35">
        <v>1069</v>
      </c>
      <c r="E767" s="35">
        <v>0.14836557094349134</v>
      </c>
      <c r="F767" s="35">
        <v>2.9740281408843182E-2</v>
      </c>
      <c r="G767" s="35">
        <v>6.0784535406982793E-7</v>
      </c>
      <c r="H767" s="35" t="b">
        <v>0</v>
      </c>
      <c r="I767" s="35" t="b">
        <v>0</v>
      </c>
      <c r="J767" s="35" t="b">
        <v>0</v>
      </c>
    </row>
    <row r="768" spans="1:10" hidden="1" x14ac:dyDescent="0.2">
      <c r="A768" s="35" t="s">
        <v>839</v>
      </c>
      <c r="B768" s="35" t="str">
        <f>VLOOKUP(Table4[[#This Row],[Metabolite ID]],Table18[],2,FALSE)</f>
        <v>Cholesterol in small VLDL</v>
      </c>
      <c r="C768" s="35" t="s">
        <v>1121</v>
      </c>
      <c r="D768" s="35">
        <v>1069</v>
      </c>
      <c r="E768" s="35">
        <v>0.21713987356839759</v>
      </c>
      <c r="F768" s="35">
        <v>0.11948358134551655</v>
      </c>
      <c r="G768" s="35">
        <v>6.9448297609057408E-2</v>
      </c>
      <c r="H768" s="35" t="b">
        <v>0</v>
      </c>
      <c r="I768" s="35" t="b">
        <v>0</v>
      </c>
      <c r="J768" s="35" t="b">
        <v>0</v>
      </c>
    </row>
    <row r="769" spans="1:10" hidden="1" x14ac:dyDescent="0.2">
      <c r="A769" s="35" t="s">
        <v>839</v>
      </c>
      <c r="B769" s="35" t="str">
        <f>VLOOKUP(Table4[[#This Row],[Metabolite ID]],Table18[],2,FALSE)</f>
        <v>Cholesterol in small VLDL</v>
      </c>
      <c r="C769" s="35" t="s">
        <v>1122</v>
      </c>
      <c r="D769" s="35">
        <v>1069</v>
      </c>
      <c r="E769" s="35">
        <v>0.19431547175817432</v>
      </c>
      <c r="F769" s="35">
        <v>6.5398633961885194E-2</v>
      </c>
      <c r="G769" s="35">
        <v>3.0323414806267429E-3</v>
      </c>
      <c r="H769" s="35" t="b">
        <v>0</v>
      </c>
      <c r="I769" s="35" t="b">
        <v>0</v>
      </c>
      <c r="J769" s="35" t="b">
        <v>0</v>
      </c>
    </row>
    <row r="770" spans="1:10" hidden="1" x14ac:dyDescent="0.2">
      <c r="A770" s="35" t="s">
        <v>839</v>
      </c>
      <c r="B770" s="35" t="str">
        <f>VLOOKUP(Table4[[#This Row],[Metabolite ID]],Table18[],2,FALSE)</f>
        <v>Cholesterol in small VLDL</v>
      </c>
      <c r="C770" s="35" t="s">
        <v>1123</v>
      </c>
      <c r="D770" s="35">
        <v>1069</v>
      </c>
      <c r="E770" s="35">
        <v>8.4912395197125956E-2</v>
      </c>
      <c r="F770" s="35">
        <v>6.1973313691525783E-2</v>
      </c>
      <c r="G770" s="35">
        <v>0.17093001183957618</v>
      </c>
      <c r="H770" s="35" t="b">
        <v>0</v>
      </c>
      <c r="I770" s="35" t="b">
        <v>0</v>
      </c>
      <c r="J770" s="35" t="b">
        <v>0</v>
      </c>
    </row>
    <row r="771" spans="1:10" x14ac:dyDescent="0.2">
      <c r="A771" s="35" t="s">
        <v>267</v>
      </c>
      <c r="B771" s="35" t="str">
        <f>VLOOKUP(Table4[[#This Row],[Metabolite ID]],Table18[],2,FALSE)</f>
        <v>1-oleoyl-GPE (18:1)</v>
      </c>
      <c r="C771" s="35" t="s">
        <v>1116</v>
      </c>
      <c r="D771" s="35">
        <v>1068</v>
      </c>
      <c r="E771" s="35">
        <v>-0.16180227959415311</v>
      </c>
      <c r="F771" s="35">
        <v>3.6881841738895665E-2</v>
      </c>
      <c r="G771" s="36">
        <v>1.1490130783244227E-5</v>
      </c>
      <c r="H771" s="35" t="b">
        <v>0</v>
      </c>
      <c r="I771" s="35" t="b">
        <v>0</v>
      </c>
      <c r="J771" s="35" t="b">
        <v>0</v>
      </c>
    </row>
    <row r="772" spans="1:10" hidden="1" x14ac:dyDescent="0.2">
      <c r="A772" s="35" t="s">
        <v>267</v>
      </c>
      <c r="B772" s="35" t="str">
        <f>VLOOKUP(Table4[[#This Row],[Metabolite ID]],Table18[],2,FALSE)</f>
        <v>1-oleoyl-GPE (18:1)</v>
      </c>
      <c r="C772" s="35" t="s">
        <v>1117</v>
      </c>
      <c r="D772" s="35">
        <v>1068</v>
      </c>
      <c r="E772" s="35">
        <v>-0.16180227959415311</v>
      </c>
      <c r="F772" s="35">
        <v>3.6881841738895665E-2</v>
      </c>
      <c r="G772" s="35">
        <v>1.1490130783244227E-5</v>
      </c>
      <c r="H772" s="35" t="b">
        <v>0</v>
      </c>
      <c r="I772" s="35" t="b">
        <v>0</v>
      </c>
      <c r="J772" s="35" t="b">
        <v>0</v>
      </c>
    </row>
    <row r="773" spans="1:10" hidden="1" x14ac:dyDescent="0.2">
      <c r="A773" s="35" t="s">
        <v>267</v>
      </c>
      <c r="B773" s="35" t="str">
        <f>VLOOKUP(Table4[[#This Row],[Metabolite ID]],Table18[],2,FALSE)</f>
        <v>1-oleoyl-GPE (18:1)</v>
      </c>
      <c r="C773" s="35" t="s">
        <v>1118</v>
      </c>
      <c r="D773" s="35">
        <v>1068</v>
      </c>
      <c r="E773" s="35">
        <v>-0.16365399749940696</v>
      </c>
      <c r="F773" s="35">
        <v>3.7192118420448915E-2</v>
      </c>
      <c r="G773" s="35">
        <v>1.0813456261926025E-5</v>
      </c>
      <c r="H773" s="35" t="b">
        <v>0</v>
      </c>
      <c r="I773" s="35" t="b">
        <v>0</v>
      </c>
      <c r="J773" s="35" t="b">
        <v>0</v>
      </c>
    </row>
    <row r="774" spans="1:10" hidden="1" x14ac:dyDescent="0.2">
      <c r="A774" s="35" t="s">
        <v>267</v>
      </c>
      <c r="B774" s="35" t="str">
        <f>VLOOKUP(Table4[[#This Row],[Metabolite ID]],Table18[],2,FALSE)</f>
        <v>1-oleoyl-GPE (18:1)</v>
      </c>
      <c r="C774" s="35" t="s">
        <v>1119</v>
      </c>
      <c r="D774" s="35">
        <v>1068</v>
      </c>
      <c r="E774" s="35">
        <v>-0.14142797696653653</v>
      </c>
      <c r="F774" s="35">
        <v>5.3891729770408368E-2</v>
      </c>
      <c r="G774" s="35">
        <v>8.6827692819484263E-3</v>
      </c>
      <c r="H774" s="35" t="b">
        <v>0</v>
      </c>
      <c r="I774" s="35" t="b">
        <v>0</v>
      </c>
      <c r="J774" s="35" t="b">
        <v>0</v>
      </c>
    </row>
    <row r="775" spans="1:10" hidden="1" x14ac:dyDescent="0.2">
      <c r="A775" s="35" t="s">
        <v>267</v>
      </c>
      <c r="B775" s="35" t="str">
        <f>VLOOKUP(Table4[[#This Row],[Metabolite ID]],Table18[],2,FALSE)</f>
        <v>1-oleoyl-GPE (18:1)</v>
      </c>
      <c r="C775" s="35" t="s">
        <v>1120</v>
      </c>
      <c r="D775" s="35">
        <v>1068</v>
      </c>
      <c r="E775" s="35">
        <v>-0.16835508554725423</v>
      </c>
      <c r="F775" s="35">
        <v>6.1919635116375028E-2</v>
      </c>
      <c r="G775" s="35">
        <v>6.5493683980294721E-3</v>
      </c>
      <c r="H775" s="35" t="b">
        <v>0</v>
      </c>
      <c r="I775" s="35" t="b">
        <v>0</v>
      </c>
      <c r="J775" s="35" t="b">
        <v>0</v>
      </c>
    </row>
    <row r="776" spans="1:10" hidden="1" x14ac:dyDescent="0.2">
      <c r="A776" s="35" t="s">
        <v>267</v>
      </c>
      <c r="B776" s="35" t="str">
        <f>VLOOKUP(Table4[[#This Row],[Metabolite ID]],Table18[],2,FALSE)</f>
        <v>1-oleoyl-GPE (18:1)</v>
      </c>
      <c r="C776" s="35" t="s">
        <v>1121</v>
      </c>
      <c r="D776" s="35">
        <v>1068</v>
      </c>
      <c r="E776" s="35">
        <v>-0.22966620710072583</v>
      </c>
      <c r="F776" s="35">
        <v>0.22708991959971941</v>
      </c>
      <c r="G776" s="35">
        <v>0.31208071610385019</v>
      </c>
      <c r="H776" s="35" t="b">
        <v>0</v>
      </c>
      <c r="I776" s="35" t="b">
        <v>0</v>
      </c>
      <c r="J776" s="35" t="b">
        <v>0</v>
      </c>
    </row>
    <row r="777" spans="1:10" hidden="1" x14ac:dyDescent="0.2">
      <c r="A777" s="35" t="s">
        <v>267</v>
      </c>
      <c r="B777" s="35" t="str">
        <f>VLOOKUP(Table4[[#This Row],[Metabolite ID]],Table18[],2,FALSE)</f>
        <v>1-oleoyl-GPE (18:1)</v>
      </c>
      <c r="C777" s="35" t="s">
        <v>1122</v>
      </c>
      <c r="D777" s="35">
        <v>1068</v>
      </c>
      <c r="E777" s="35">
        <v>-0.22966620710072583</v>
      </c>
      <c r="F777" s="35">
        <v>0.15190227613308688</v>
      </c>
      <c r="G777" s="35">
        <v>0.13084677201969958</v>
      </c>
      <c r="H777" s="35" t="b">
        <v>0</v>
      </c>
      <c r="I777" s="35" t="b">
        <v>0</v>
      </c>
      <c r="J777" s="35" t="b">
        <v>0</v>
      </c>
    </row>
    <row r="778" spans="1:10" hidden="1" x14ac:dyDescent="0.2">
      <c r="A778" s="35" t="s">
        <v>267</v>
      </c>
      <c r="B778" s="35" t="str">
        <f>VLOOKUP(Table4[[#This Row],[Metabolite ID]],Table18[],2,FALSE)</f>
        <v>1-oleoyl-GPE (18:1)</v>
      </c>
      <c r="C778" s="35" t="s">
        <v>1123</v>
      </c>
      <c r="D778" s="35">
        <v>1068</v>
      </c>
      <c r="E778" s="35">
        <v>-0.22190287709985493</v>
      </c>
      <c r="F778" s="35">
        <v>0.10824648392076755</v>
      </c>
      <c r="G778" s="35">
        <v>4.0610826651804863E-2</v>
      </c>
      <c r="H778" s="35" t="b">
        <v>0</v>
      </c>
      <c r="I778" s="35" t="b">
        <v>0</v>
      </c>
      <c r="J778" s="35" t="b">
        <v>0</v>
      </c>
    </row>
    <row r="779" spans="1:10" x14ac:dyDescent="0.2">
      <c r="A779" s="35" t="s">
        <v>537</v>
      </c>
      <c r="B779" s="35" t="str">
        <f>VLOOKUP(Table4[[#This Row],[Metabolite ID]],Table18[],2,FALSE)</f>
        <v>1-nonadecanoyl-GPC (19:0)</v>
      </c>
      <c r="C779" s="35" t="s">
        <v>1116</v>
      </c>
      <c r="D779" s="35">
        <v>1068</v>
      </c>
      <c r="E779" s="35">
        <v>-0.1631226460256987</v>
      </c>
      <c r="F779" s="35">
        <v>3.7186072265298645E-2</v>
      </c>
      <c r="G779" s="36">
        <v>1.1510464031257192E-5</v>
      </c>
      <c r="H779" s="35" t="b">
        <v>0</v>
      </c>
      <c r="I779" s="35" t="b">
        <v>0</v>
      </c>
      <c r="J779" s="35" t="b">
        <v>0</v>
      </c>
    </row>
    <row r="780" spans="1:10" hidden="1" x14ac:dyDescent="0.2">
      <c r="A780" s="35" t="s">
        <v>537</v>
      </c>
      <c r="B780" s="35" t="str">
        <f>VLOOKUP(Table4[[#This Row],[Metabolite ID]],Table18[],2,FALSE)</f>
        <v>1-nonadecanoyl-GPC (19:0)</v>
      </c>
      <c r="C780" s="35" t="s">
        <v>1117</v>
      </c>
      <c r="D780" s="35">
        <v>1068</v>
      </c>
      <c r="E780" s="35">
        <v>-0.1631226460256987</v>
      </c>
      <c r="F780" s="35">
        <v>3.7186072265298645E-2</v>
      </c>
      <c r="G780" s="35">
        <v>1.1510464031257192E-5</v>
      </c>
      <c r="H780" s="35" t="b">
        <v>0</v>
      </c>
      <c r="I780" s="35" t="b">
        <v>0</v>
      </c>
      <c r="J780" s="35" t="b">
        <v>0</v>
      </c>
    </row>
    <row r="781" spans="1:10" hidden="1" x14ac:dyDescent="0.2">
      <c r="A781" s="35" t="s">
        <v>537</v>
      </c>
      <c r="B781" s="35" t="str">
        <f>VLOOKUP(Table4[[#This Row],[Metabolite ID]],Table18[],2,FALSE)</f>
        <v>1-nonadecanoyl-GPC (19:0)</v>
      </c>
      <c r="C781" s="35" t="s">
        <v>1118</v>
      </c>
      <c r="D781" s="35">
        <v>1068</v>
      </c>
      <c r="E781" s="35">
        <v>-0.16498930356860297</v>
      </c>
      <c r="F781" s="35">
        <v>3.7519422039638026E-2</v>
      </c>
      <c r="G781" s="35">
        <v>1.0953654492617327E-5</v>
      </c>
      <c r="H781" s="35" t="b">
        <v>0</v>
      </c>
      <c r="I781" s="35" t="b">
        <v>0</v>
      </c>
      <c r="J781" s="35" t="b">
        <v>0</v>
      </c>
    </row>
    <row r="782" spans="1:10" hidden="1" x14ac:dyDescent="0.2">
      <c r="A782" s="35" t="s">
        <v>537</v>
      </c>
      <c r="B782" s="35" t="str">
        <f>VLOOKUP(Table4[[#This Row],[Metabolite ID]],Table18[],2,FALSE)</f>
        <v>1-nonadecanoyl-GPC (19:0)</v>
      </c>
      <c r="C782" s="35" t="s">
        <v>1119</v>
      </c>
      <c r="D782" s="35">
        <v>1068</v>
      </c>
      <c r="E782" s="35">
        <v>-0.15244204971058919</v>
      </c>
      <c r="F782" s="35">
        <v>5.4301175723247531E-2</v>
      </c>
      <c r="G782" s="35">
        <v>4.9951953570022889E-3</v>
      </c>
      <c r="H782" s="35" t="b">
        <v>0</v>
      </c>
      <c r="I782" s="35" t="b">
        <v>0</v>
      </c>
      <c r="J782" s="35" t="b">
        <v>0</v>
      </c>
    </row>
    <row r="783" spans="1:10" hidden="1" x14ac:dyDescent="0.2">
      <c r="A783" s="35" t="s">
        <v>537</v>
      </c>
      <c r="B783" s="35" t="str">
        <f>VLOOKUP(Table4[[#This Row],[Metabolite ID]],Table18[],2,FALSE)</f>
        <v>1-nonadecanoyl-GPC (19:0)</v>
      </c>
      <c r="C783" s="35" t="s">
        <v>1120</v>
      </c>
      <c r="D783" s="35">
        <v>1068</v>
      </c>
      <c r="E783" s="35">
        <v>-0.18810565799432363</v>
      </c>
      <c r="F783" s="35">
        <v>6.5905364068297723E-2</v>
      </c>
      <c r="G783" s="35">
        <v>4.3148311289800565E-3</v>
      </c>
      <c r="H783" s="35" t="b">
        <v>0</v>
      </c>
      <c r="I783" s="35" t="b">
        <v>0</v>
      </c>
      <c r="J783" s="35" t="b">
        <v>0</v>
      </c>
    </row>
    <row r="784" spans="1:10" hidden="1" x14ac:dyDescent="0.2">
      <c r="A784" s="35" t="s">
        <v>537</v>
      </c>
      <c r="B784" s="35" t="str">
        <f>VLOOKUP(Table4[[#This Row],[Metabolite ID]],Table18[],2,FALSE)</f>
        <v>1-nonadecanoyl-GPC (19:0)</v>
      </c>
      <c r="C784" s="35" t="s">
        <v>1121</v>
      </c>
      <c r="D784" s="35">
        <v>1068</v>
      </c>
      <c r="E784" s="35">
        <v>-9.8183318985835655E-2</v>
      </c>
      <c r="F784" s="35">
        <v>0.25319295238633011</v>
      </c>
      <c r="G784" s="35">
        <v>0.69825573620252679</v>
      </c>
      <c r="H784" s="35" t="b">
        <v>0</v>
      </c>
      <c r="I784" s="35" t="b">
        <v>0</v>
      </c>
      <c r="J784" s="35" t="b">
        <v>0</v>
      </c>
    </row>
    <row r="785" spans="1:10" hidden="1" x14ac:dyDescent="0.2">
      <c r="A785" s="35" t="s">
        <v>537</v>
      </c>
      <c r="B785" s="35" t="str">
        <f>VLOOKUP(Table4[[#This Row],[Metabolite ID]],Table18[],2,FALSE)</f>
        <v>1-nonadecanoyl-GPC (19:0)</v>
      </c>
      <c r="C785" s="35" t="s">
        <v>1122</v>
      </c>
      <c r="D785" s="35">
        <v>1068</v>
      </c>
      <c r="E785" s="35">
        <v>-0.2477182017546804</v>
      </c>
      <c r="F785" s="35">
        <v>0.1588321635033732</v>
      </c>
      <c r="G785" s="35">
        <v>0.11914567215692171</v>
      </c>
      <c r="H785" s="35" t="b">
        <v>0</v>
      </c>
      <c r="I785" s="35" t="b">
        <v>0</v>
      </c>
      <c r="J785" s="35" t="b">
        <v>0</v>
      </c>
    </row>
    <row r="786" spans="1:10" hidden="1" x14ac:dyDescent="0.2">
      <c r="A786" s="35" t="s">
        <v>537</v>
      </c>
      <c r="B786" s="35" t="str">
        <f>VLOOKUP(Table4[[#This Row],[Metabolite ID]],Table18[],2,FALSE)</f>
        <v>1-nonadecanoyl-GPC (19:0)</v>
      </c>
      <c r="C786" s="35" t="s">
        <v>1123</v>
      </c>
      <c r="D786" s="35">
        <v>1068</v>
      </c>
      <c r="E786" s="35">
        <v>-0.17025449678359331</v>
      </c>
      <c r="F786" s="35">
        <v>0.10910769807508</v>
      </c>
      <c r="G786" s="35">
        <v>0.11895603816964082</v>
      </c>
      <c r="H786" s="35" t="b">
        <v>0</v>
      </c>
      <c r="I786" s="35" t="b">
        <v>0</v>
      </c>
      <c r="J786" s="35" t="b">
        <v>0</v>
      </c>
    </row>
    <row r="787" spans="1:10" x14ac:dyDescent="0.2">
      <c r="A787" s="35" t="s">
        <v>417</v>
      </c>
      <c r="B787" s="35" t="str">
        <f>VLOOKUP(Table4[[#This Row],[Metabolite ID]],Table18[],2,FALSE)</f>
        <v>1-arachidonoyl-GPA (20:4)</v>
      </c>
      <c r="C787" s="35" t="s">
        <v>1116</v>
      </c>
      <c r="D787" s="35">
        <v>1068</v>
      </c>
      <c r="E787" s="35">
        <v>-0.16310217802235824</v>
      </c>
      <c r="F787" s="35">
        <v>3.7614134872789112E-2</v>
      </c>
      <c r="G787" s="36">
        <v>1.4497114503501597E-5</v>
      </c>
      <c r="H787" s="35" t="b">
        <v>0</v>
      </c>
      <c r="I787" s="35" t="b">
        <v>0</v>
      </c>
      <c r="J787" s="35" t="b">
        <v>0</v>
      </c>
    </row>
    <row r="788" spans="1:10" hidden="1" x14ac:dyDescent="0.2">
      <c r="A788" s="35" t="s">
        <v>417</v>
      </c>
      <c r="B788" s="35" t="str">
        <f>VLOOKUP(Table4[[#This Row],[Metabolite ID]],Table18[],2,FALSE)</f>
        <v>1-arachidonoyl-GPA (20:4)</v>
      </c>
      <c r="C788" s="35" t="s">
        <v>1117</v>
      </c>
      <c r="D788" s="35">
        <v>1068</v>
      </c>
      <c r="E788" s="35">
        <v>-0.16310217802235824</v>
      </c>
      <c r="F788" s="35">
        <v>3.7604105275640592E-2</v>
      </c>
      <c r="G788" s="35">
        <v>1.4421067741694649E-5</v>
      </c>
      <c r="H788" s="35" t="b">
        <v>0</v>
      </c>
      <c r="I788" s="35" t="b">
        <v>0</v>
      </c>
      <c r="J788" s="35" t="b">
        <v>0</v>
      </c>
    </row>
    <row r="789" spans="1:10" hidden="1" x14ac:dyDescent="0.2">
      <c r="A789" s="35" t="s">
        <v>417</v>
      </c>
      <c r="B789" s="35" t="str">
        <f>VLOOKUP(Table4[[#This Row],[Metabolite ID]],Table18[],2,FALSE)</f>
        <v>1-arachidonoyl-GPA (20:4)</v>
      </c>
      <c r="C789" s="35" t="s">
        <v>1118</v>
      </c>
      <c r="D789" s="35">
        <v>1068</v>
      </c>
      <c r="E789" s="35">
        <v>-0.16497397997883428</v>
      </c>
      <c r="F789" s="35">
        <v>3.7943256287382217E-2</v>
      </c>
      <c r="G789" s="35">
        <v>1.3743905388255033E-5</v>
      </c>
      <c r="H789" s="35" t="b">
        <v>0</v>
      </c>
      <c r="I789" s="35" t="b">
        <v>0</v>
      </c>
      <c r="J789" s="35" t="b">
        <v>0</v>
      </c>
    </row>
    <row r="790" spans="1:10" hidden="1" x14ac:dyDescent="0.2">
      <c r="A790" s="35" t="s">
        <v>417</v>
      </c>
      <c r="B790" s="35" t="str">
        <f>VLOOKUP(Table4[[#This Row],[Metabolite ID]],Table18[],2,FALSE)</f>
        <v>1-arachidonoyl-GPA (20:4)</v>
      </c>
      <c r="C790" s="35" t="s">
        <v>1119</v>
      </c>
      <c r="D790" s="35">
        <v>1068</v>
      </c>
      <c r="E790" s="35">
        <v>-0.14101902852049936</v>
      </c>
      <c r="F790" s="35">
        <v>5.6806653223441153E-2</v>
      </c>
      <c r="G790" s="35">
        <v>1.3048655463823047E-2</v>
      </c>
      <c r="H790" s="35" t="b">
        <v>0</v>
      </c>
      <c r="I790" s="35" t="b">
        <v>0</v>
      </c>
      <c r="J790" s="35" t="b">
        <v>0</v>
      </c>
    </row>
    <row r="791" spans="1:10" hidden="1" x14ac:dyDescent="0.2">
      <c r="A791" s="35" t="s">
        <v>417</v>
      </c>
      <c r="B791" s="35" t="str">
        <f>VLOOKUP(Table4[[#This Row],[Metabolite ID]],Table18[],2,FALSE)</f>
        <v>1-arachidonoyl-GPA (20:4)</v>
      </c>
      <c r="C791" s="35" t="s">
        <v>1120</v>
      </c>
      <c r="D791" s="35">
        <v>1068</v>
      </c>
      <c r="E791" s="35">
        <v>-0.19397416774778906</v>
      </c>
      <c r="F791" s="35">
        <v>6.3498854493023824E-2</v>
      </c>
      <c r="G791" s="35">
        <v>2.2523587365618253E-3</v>
      </c>
      <c r="H791" s="35" t="b">
        <v>0</v>
      </c>
      <c r="I791" s="35" t="b">
        <v>0</v>
      </c>
      <c r="J791" s="35" t="b">
        <v>0</v>
      </c>
    </row>
    <row r="792" spans="1:10" hidden="1" x14ac:dyDescent="0.2">
      <c r="A792" s="35" t="s">
        <v>417</v>
      </c>
      <c r="B792" s="35" t="str">
        <f>VLOOKUP(Table4[[#This Row],[Metabolite ID]],Table18[],2,FALSE)</f>
        <v>1-arachidonoyl-GPA (20:4)</v>
      </c>
      <c r="C792" s="35" t="s">
        <v>1121</v>
      </c>
      <c r="D792" s="35">
        <v>1068</v>
      </c>
      <c r="E792" s="35">
        <v>0.31005966338185953</v>
      </c>
      <c r="F792" s="35">
        <v>0.27123752514816263</v>
      </c>
      <c r="G792" s="35">
        <v>0.25324117245875244</v>
      </c>
      <c r="H792" s="35" t="b">
        <v>0</v>
      </c>
      <c r="I792" s="35" t="b">
        <v>0</v>
      </c>
      <c r="J792" s="35" t="b">
        <v>0</v>
      </c>
    </row>
    <row r="793" spans="1:10" hidden="1" x14ac:dyDescent="0.2">
      <c r="A793" s="35" t="s">
        <v>417</v>
      </c>
      <c r="B793" s="35" t="str">
        <f>VLOOKUP(Table4[[#This Row],[Metabolite ID]],Table18[],2,FALSE)</f>
        <v>1-arachidonoyl-GPA (20:4)</v>
      </c>
      <c r="C793" s="35" t="s">
        <v>1122</v>
      </c>
      <c r="D793" s="35">
        <v>1068</v>
      </c>
      <c r="E793" s="35">
        <v>-0.43848851241205988</v>
      </c>
      <c r="F793" s="35">
        <v>0.17006528194369305</v>
      </c>
      <c r="G793" s="35">
        <v>1.006033176043843E-2</v>
      </c>
      <c r="H793" s="35" t="b">
        <v>0</v>
      </c>
      <c r="I793" s="35" t="b">
        <v>0</v>
      </c>
      <c r="J793" s="35" t="b">
        <v>0</v>
      </c>
    </row>
    <row r="794" spans="1:10" hidden="1" x14ac:dyDescent="0.2">
      <c r="A794" s="35" t="s">
        <v>417</v>
      </c>
      <c r="B794" s="35" t="str">
        <f>VLOOKUP(Table4[[#This Row],[Metabolite ID]],Table18[],2,FALSE)</f>
        <v>1-arachidonoyl-GPA (20:4)</v>
      </c>
      <c r="C794" s="35" t="s">
        <v>1123</v>
      </c>
      <c r="D794" s="35">
        <v>1068</v>
      </c>
      <c r="E794" s="35">
        <v>-0.16195358749166966</v>
      </c>
      <c r="F794" s="35">
        <v>0.11042315608131359</v>
      </c>
      <c r="G794" s="35">
        <v>0.14276261069477103</v>
      </c>
      <c r="H794" s="35" t="b">
        <v>0</v>
      </c>
      <c r="I794" s="35" t="b">
        <v>0</v>
      </c>
      <c r="J794" s="35" t="b">
        <v>0</v>
      </c>
    </row>
    <row r="795" spans="1:10" x14ac:dyDescent="0.2">
      <c r="A795" s="35" t="s">
        <v>691</v>
      </c>
      <c r="B795" s="35" t="str">
        <f>VLOOKUP(Table4[[#This Row],[Metabolite ID]],Table18[],2,FALSE)</f>
        <v>1-stearoyl-2-dihomo-linolenoyl-GPC (18:0/20:3n3 or 6)*</v>
      </c>
      <c r="C795" s="35" t="s">
        <v>1116</v>
      </c>
      <c r="D795" s="35">
        <v>1068</v>
      </c>
      <c r="E795" s="35">
        <v>0.18069693255545455</v>
      </c>
      <c r="F795" s="35">
        <v>4.1710257625160951E-2</v>
      </c>
      <c r="G795" s="36">
        <v>1.476306913863922E-5</v>
      </c>
      <c r="H795" s="35" t="b">
        <v>0</v>
      </c>
      <c r="I795" s="35" t="b">
        <v>0</v>
      </c>
      <c r="J795" s="35" t="b">
        <v>0</v>
      </c>
    </row>
    <row r="796" spans="1:10" hidden="1" x14ac:dyDescent="0.2">
      <c r="A796" s="35" t="s">
        <v>691</v>
      </c>
      <c r="B796" s="35" t="str">
        <f>VLOOKUP(Table4[[#This Row],[Metabolite ID]],Table18[],2,FALSE)</f>
        <v>1-stearoyl-2-dihomo-linolenoyl-GPC (18:0/20:3n3 or 6)*</v>
      </c>
      <c r="C796" s="35" t="s">
        <v>1117</v>
      </c>
      <c r="D796" s="35">
        <v>1068</v>
      </c>
      <c r="E796" s="35">
        <v>0.18069693255545455</v>
      </c>
      <c r="F796" s="35">
        <v>3.6852368934843172E-2</v>
      </c>
      <c r="G796" s="35">
        <v>9.4256665695344881E-7</v>
      </c>
      <c r="H796" s="35" t="b">
        <v>0</v>
      </c>
      <c r="I796" s="35" t="b">
        <v>0</v>
      </c>
      <c r="J796" s="35" t="b">
        <v>0</v>
      </c>
    </row>
    <row r="797" spans="1:10" hidden="1" x14ac:dyDescent="0.2">
      <c r="A797" s="35" t="s">
        <v>691</v>
      </c>
      <c r="B797" s="35" t="str">
        <f>VLOOKUP(Table4[[#This Row],[Metabolite ID]],Table18[],2,FALSE)</f>
        <v>1-stearoyl-2-dihomo-linolenoyl-GPC (18:0/20:3n3 or 6)*</v>
      </c>
      <c r="C797" s="35" t="s">
        <v>1118</v>
      </c>
      <c r="D797" s="35">
        <v>1068</v>
      </c>
      <c r="E797" s="35">
        <v>0.18086723243533018</v>
      </c>
      <c r="F797" s="35">
        <v>3.7273170209884875E-2</v>
      </c>
      <c r="G797" s="35">
        <v>1.2192841218011454E-6</v>
      </c>
      <c r="H797" s="35" t="b">
        <v>0</v>
      </c>
      <c r="I797" s="35" t="b">
        <v>0</v>
      </c>
      <c r="J797" s="35" t="b">
        <v>0</v>
      </c>
    </row>
    <row r="798" spans="1:10" hidden="1" x14ac:dyDescent="0.2">
      <c r="A798" s="35" t="s">
        <v>691</v>
      </c>
      <c r="B798" s="35" t="str">
        <f>VLOOKUP(Table4[[#This Row],[Metabolite ID]],Table18[],2,FALSE)</f>
        <v>1-stearoyl-2-dihomo-linolenoyl-GPC (18:0/20:3n3 or 6)*</v>
      </c>
      <c r="C798" s="35" t="s">
        <v>1119</v>
      </c>
      <c r="D798" s="35">
        <v>1068</v>
      </c>
      <c r="E798" s="35">
        <v>0.18574279999999982</v>
      </c>
      <c r="F798" s="35">
        <v>5.5564245151698034E-2</v>
      </c>
      <c r="G798" s="35">
        <v>8.292344651565502E-4</v>
      </c>
      <c r="H798" s="35" t="b">
        <v>0</v>
      </c>
      <c r="I798" s="35" t="b">
        <v>0</v>
      </c>
      <c r="J798" s="35" t="b">
        <v>0</v>
      </c>
    </row>
    <row r="799" spans="1:10" hidden="1" x14ac:dyDescent="0.2">
      <c r="A799" s="35" t="s">
        <v>691</v>
      </c>
      <c r="B799" s="35" t="str">
        <f>VLOOKUP(Table4[[#This Row],[Metabolite ID]],Table18[],2,FALSE)</f>
        <v>1-stearoyl-2-dihomo-linolenoyl-GPC (18:0/20:3n3 or 6)*</v>
      </c>
      <c r="C799" s="35" t="s">
        <v>1120</v>
      </c>
      <c r="D799" s="35">
        <v>1068</v>
      </c>
      <c r="E799" s="35">
        <v>0.13853539798267914</v>
      </c>
      <c r="F799" s="35">
        <v>6.6695729696845535E-2</v>
      </c>
      <c r="G799" s="35">
        <v>3.7789981626501323E-2</v>
      </c>
      <c r="H799" s="35" t="b">
        <v>0</v>
      </c>
      <c r="I799" s="35" t="b">
        <v>0</v>
      </c>
      <c r="J799" s="35" t="b">
        <v>0</v>
      </c>
    </row>
    <row r="800" spans="1:10" hidden="1" x14ac:dyDescent="0.2">
      <c r="A800" s="35" t="s">
        <v>691</v>
      </c>
      <c r="B800" s="35" t="str">
        <f>VLOOKUP(Table4[[#This Row],[Metabolite ID]],Table18[],2,FALSE)</f>
        <v>1-stearoyl-2-dihomo-linolenoyl-GPC (18:0/20:3n3 or 6)*</v>
      </c>
      <c r="C800" s="35" t="s">
        <v>1121</v>
      </c>
      <c r="D800" s="35">
        <v>1068</v>
      </c>
      <c r="E800" s="35">
        <v>-4.2630657845107223E-2</v>
      </c>
      <c r="F800" s="35">
        <v>0.26252255447695566</v>
      </c>
      <c r="G800" s="35">
        <v>0.8710306308903869</v>
      </c>
      <c r="H800" s="35" t="b">
        <v>0</v>
      </c>
      <c r="I800" s="35" t="b">
        <v>0</v>
      </c>
      <c r="J800" s="35" t="b">
        <v>0</v>
      </c>
    </row>
    <row r="801" spans="1:10" hidden="1" x14ac:dyDescent="0.2">
      <c r="A801" s="35" t="s">
        <v>691</v>
      </c>
      <c r="B801" s="35" t="str">
        <f>VLOOKUP(Table4[[#This Row],[Metabolite ID]],Table18[],2,FALSE)</f>
        <v>1-stearoyl-2-dihomo-linolenoyl-GPC (18:0/20:3n3 or 6)*</v>
      </c>
      <c r="C801" s="35" t="s">
        <v>1122</v>
      </c>
      <c r="D801" s="35">
        <v>1068</v>
      </c>
      <c r="E801" s="35">
        <v>9.7177525879251547E-2</v>
      </c>
      <c r="F801" s="35">
        <v>0.14795226128247913</v>
      </c>
      <c r="G801" s="35">
        <v>0.51144037694251054</v>
      </c>
      <c r="H801" s="35" t="b">
        <v>0</v>
      </c>
      <c r="I801" s="35" t="b">
        <v>0</v>
      </c>
      <c r="J801" s="35" t="b">
        <v>0</v>
      </c>
    </row>
    <row r="802" spans="1:10" hidden="1" x14ac:dyDescent="0.2">
      <c r="A802" s="35" t="s">
        <v>691</v>
      </c>
      <c r="B802" s="35" t="str">
        <f>VLOOKUP(Table4[[#This Row],[Metabolite ID]],Table18[],2,FALSE)</f>
        <v>1-stearoyl-2-dihomo-linolenoyl-GPC (18:0/20:3n3 or 6)*</v>
      </c>
      <c r="C802" s="35" t="s">
        <v>1123</v>
      </c>
      <c r="D802" s="35">
        <v>1068</v>
      </c>
      <c r="E802" s="35">
        <v>-1.6959899371259246E-2</v>
      </c>
      <c r="F802" s="35">
        <v>0.12230606638187555</v>
      </c>
      <c r="G802" s="35">
        <v>0.88973894356956595</v>
      </c>
      <c r="H802" s="35" t="b">
        <v>0</v>
      </c>
      <c r="I802" s="35" t="b">
        <v>0</v>
      </c>
      <c r="J802" s="35" t="b">
        <v>0</v>
      </c>
    </row>
    <row r="803" spans="1:10" x14ac:dyDescent="0.2">
      <c r="A803" s="35" t="s">
        <v>230</v>
      </c>
      <c r="B803" s="35" t="str">
        <f>VLOOKUP(Table4[[#This Row],[Metabolite ID]],Table18[],2,FALSE)</f>
        <v>stearidonate (18:4n3)</v>
      </c>
      <c r="C803" s="35" t="s">
        <v>1116</v>
      </c>
      <c r="D803" s="35">
        <v>1068</v>
      </c>
      <c r="E803" s="35">
        <v>0.16600760086728103</v>
      </c>
      <c r="F803" s="35">
        <v>3.9354516924437609E-2</v>
      </c>
      <c r="G803" s="36">
        <v>2.4619438241994441E-5</v>
      </c>
      <c r="H803" s="35" t="b">
        <v>0</v>
      </c>
      <c r="I803" s="35" t="b">
        <v>0</v>
      </c>
      <c r="J803" s="35" t="b">
        <v>0</v>
      </c>
    </row>
    <row r="804" spans="1:10" hidden="1" x14ac:dyDescent="0.2">
      <c r="A804" s="35" t="s">
        <v>230</v>
      </c>
      <c r="B804" s="35" t="str">
        <f>VLOOKUP(Table4[[#This Row],[Metabolite ID]],Table18[],2,FALSE)</f>
        <v>stearidonate (18:4n3)</v>
      </c>
      <c r="C804" s="35" t="s">
        <v>1117</v>
      </c>
      <c r="D804" s="35">
        <v>1068</v>
      </c>
      <c r="E804" s="35">
        <v>0.16600760086728103</v>
      </c>
      <c r="F804" s="35">
        <v>3.694685655851071E-2</v>
      </c>
      <c r="G804" s="35">
        <v>7.0178813039520911E-6</v>
      </c>
      <c r="H804" s="35" t="b">
        <v>0</v>
      </c>
      <c r="I804" s="35" t="b">
        <v>0</v>
      </c>
      <c r="J804" s="35" t="b">
        <v>0</v>
      </c>
    </row>
    <row r="805" spans="1:10" hidden="1" x14ac:dyDescent="0.2">
      <c r="A805" s="35" t="s">
        <v>230</v>
      </c>
      <c r="B805" s="35" t="str">
        <f>VLOOKUP(Table4[[#This Row],[Metabolite ID]],Table18[],2,FALSE)</f>
        <v>stearidonate (18:4n3)</v>
      </c>
      <c r="C805" s="35" t="s">
        <v>1118</v>
      </c>
      <c r="D805" s="35">
        <v>1068</v>
      </c>
      <c r="E805" s="35">
        <v>0.16621675554843351</v>
      </c>
      <c r="F805" s="35">
        <v>3.7321275793211456E-2</v>
      </c>
      <c r="G805" s="35">
        <v>8.4413661425368228E-6</v>
      </c>
      <c r="H805" s="35" t="b">
        <v>0</v>
      </c>
      <c r="I805" s="35" t="b">
        <v>0</v>
      </c>
      <c r="J805" s="35" t="b">
        <v>0</v>
      </c>
    </row>
    <row r="806" spans="1:10" hidden="1" x14ac:dyDescent="0.2">
      <c r="A806" s="35" t="s">
        <v>230</v>
      </c>
      <c r="B806" s="35" t="str">
        <f>VLOOKUP(Table4[[#This Row],[Metabolite ID]],Table18[],2,FALSE)</f>
        <v>stearidonate (18:4n3)</v>
      </c>
      <c r="C806" s="35" t="s">
        <v>1119</v>
      </c>
      <c r="D806" s="35">
        <v>1068</v>
      </c>
      <c r="E806" s="35">
        <v>0.1735049003795065</v>
      </c>
      <c r="F806" s="35">
        <v>5.6711877042317303E-2</v>
      </c>
      <c r="G806" s="35">
        <v>2.2177319387534549E-3</v>
      </c>
      <c r="H806" s="35" t="b">
        <v>0</v>
      </c>
      <c r="I806" s="35" t="b">
        <v>0</v>
      </c>
      <c r="J806" s="35" t="b">
        <v>0</v>
      </c>
    </row>
    <row r="807" spans="1:10" hidden="1" x14ac:dyDescent="0.2">
      <c r="A807" s="35" t="s">
        <v>230</v>
      </c>
      <c r="B807" s="35" t="str">
        <f>VLOOKUP(Table4[[#This Row],[Metabolite ID]],Table18[],2,FALSE)</f>
        <v>stearidonate (18:4n3)</v>
      </c>
      <c r="C807" s="35" t="s">
        <v>1120</v>
      </c>
      <c r="D807" s="35">
        <v>1068</v>
      </c>
      <c r="E807" s="35">
        <v>0.17470140472858706</v>
      </c>
      <c r="F807" s="35">
        <v>6.8833980415294746E-2</v>
      </c>
      <c r="G807" s="35">
        <v>1.1148445592828449E-2</v>
      </c>
      <c r="H807" s="35" t="b">
        <v>0</v>
      </c>
      <c r="I807" s="35" t="b">
        <v>0</v>
      </c>
      <c r="J807" s="35" t="b">
        <v>0</v>
      </c>
    </row>
    <row r="808" spans="1:10" hidden="1" x14ac:dyDescent="0.2">
      <c r="A808" s="35" t="s">
        <v>230</v>
      </c>
      <c r="B808" s="35" t="str">
        <f>VLOOKUP(Table4[[#This Row],[Metabolite ID]],Table18[],2,FALSE)</f>
        <v>stearidonate (18:4n3)</v>
      </c>
      <c r="C808" s="35" t="s">
        <v>1121</v>
      </c>
      <c r="D808" s="35">
        <v>1068</v>
      </c>
      <c r="E808" s="35">
        <v>0.16212904500134151</v>
      </c>
      <c r="F808" s="35">
        <v>0.23587588696057615</v>
      </c>
      <c r="G808" s="35">
        <v>0.49201222538406508</v>
      </c>
      <c r="H808" s="35" t="b">
        <v>0</v>
      </c>
      <c r="I808" s="35" t="b">
        <v>0</v>
      </c>
      <c r="J808" s="35" t="b">
        <v>0</v>
      </c>
    </row>
    <row r="809" spans="1:10" hidden="1" x14ac:dyDescent="0.2">
      <c r="A809" s="35" t="s">
        <v>230</v>
      </c>
      <c r="B809" s="35" t="str">
        <f>VLOOKUP(Table4[[#This Row],[Metabolite ID]],Table18[],2,FALSE)</f>
        <v>stearidonate (18:4n3)</v>
      </c>
      <c r="C809" s="35" t="s">
        <v>1122</v>
      </c>
      <c r="D809" s="35">
        <v>1068</v>
      </c>
      <c r="E809" s="35">
        <v>0.16212904500134151</v>
      </c>
      <c r="F809" s="35">
        <v>0.12685809074183085</v>
      </c>
      <c r="G809" s="35">
        <v>0.20151514164646439</v>
      </c>
      <c r="H809" s="35" t="b">
        <v>0</v>
      </c>
      <c r="I809" s="35" t="b">
        <v>0</v>
      </c>
      <c r="J809" s="35" t="b">
        <v>0</v>
      </c>
    </row>
    <row r="810" spans="1:10" hidden="1" x14ac:dyDescent="0.2">
      <c r="A810" s="35" t="s">
        <v>230</v>
      </c>
      <c r="B810" s="35" t="str">
        <f>VLOOKUP(Table4[[#This Row],[Metabolite ID]],Table18[],2,FALSE)</f>
        <v>stearidonate (18:4n3)</v>
      </c>
      <c r="C810" s="35" t="s">
        <v>1123</v>
      </c>
      <c r="D810" s="35">
        <v>1068</v>
      </c>
      <c r="E810" s="35">
        <v>9.3274031815915537E-2</v>
      </c>
      <c r="F810" s="35">
        <v>0.11553272866010018</v>
      </c>
      <c r="G810" s="35">
        <v>0.41965152863558752</v>
      </c>
      <c r="H810" s="35" t="b">
        <v>0</v>
      </c>
      <c r="I810" s="35" t="b">
        <v>0</v>
      </c>
      <c r="J810" s="35" t="b">
        <v>0</v>
      </c>
    </row>
    <row r="811" spans="1:10" x14ac:dyDescent="0.2">
      <c r="A811" s="35" t="s">
        <v>479</v>
      </c>
      <c r="B811" s="35" t="str">
        <f>VLOOKUP(Table4[[#This Row],[Metabolite ID]],Table18[],2,FALSE)</f>
        <v>X - 12844</v>
      </c>
      <c r="C811" s="35" t="s">
        <v>1116</v>
      </c>
      <c r="D811" s="35">
        <v>1068</v>
      </c>
      <c r="E811" s="35">
        <v>0.15551982648078438</v>
      </c>
      <c r="F811" s="35">
        <v>3.7296182931239118E-2</v>
      </c>
      <c r="G811" s="36">
        <v>3.047880625579982E-5</v>
      </c>
      <c r="H811" s="35" t="b">
        <v>0</v>
      </c>
      <c r="I811" s="35" t="b">
        <v>0</v>
      </c>
      <c r="J811" s="35" t="b">
        <v>0</v>
      </c>
    </row>
    <row r="812" spans="1:10" hidden="1" x14ac:dyDescent="0.2">
      <c r="A812" s="35" t="s">
        <v>479</v>
      </c>
      <c r="B812" s="35" t="str">
        <f>VLOOKUP(Table4[[#This Row],[Metabolite ID]],Table18[],2,FALSE)</f>
        <v>X - 12844</v>
      </c>
      <c r="C812" s="35" t="s">
        <v>1117</v>
      </c>
      <c r="D812" s="35">
        <v>1068</v>
      </c>
      <c r="E812" s="35">
        <v>0.15551982648078438</v>
      </c>
      <c r="F812" s="35">
        <v>3.6876238719226885E-2</v>
      </c>
      <c r="G812" s="35">
        <v>2.47195461027145E-5</v>
      </c>
      <c r="H812" s="35" t="b">
        <v>0</v>
      </c>
      <c r="I812" s="35" t="b">
        <v>0</v>
      </c>
      <c r="J812" s="35" t="b">
        <v>0</v>
      </c>
    </row>
    <row r="813" spans="1:10" hidden="1" x14ac:dyDescent="0.2">
      <c r="A813" s="35" t="s">
        <v>479</v>
      </c>
      <c r="B813" s="35" t="str">
        <f>VLOOKUP(Table4[[#This Row],[Metabolite ID]],Table18[],2,FALSE)</f>
        <v>X - 12844</v>
      </c>
      <c r="C813" s="35" t="s">
        <v>1118</v>
      </c>
      <c r="D813" s="35">
        <v>1068</v>
      </c>
      <c r="E813" s="35">
        <v>0.1557205047352013</v>
      </c>
      <c r="F813" s="35">
        <v>3.7213984285913965E-2</v>
      </c>
      <c r="G813" s="35">
        <v>2.8584220049599787E-5</v>
      </c>
      <c r="H813" s="35" t="b">
        <v>0</v>
      </c>
      <c r="I813" s="35" t="b">
        <v>0</v>
      </c>
      <c r="J813" s="35" t="b">
        <v>0</v>
      </c>
    </row>
    <row r="814" spans="1:10" hidden="1" x14ac:dyDescent="0.2">
      <c r="A814" s="35" t="s">
        <v>479</v>
      </c>
      <c r="B814" s="35" t="str">
        <f>VLOOKUP(Table4[[#This Row],[Metabolite ID]],Table18[],2,FALSE)</f>
        <v>X - 12844</v>
      </c>
      <c r="C814" s="35" t="s">
        <v>1119</v>
      </c>
      <c r="D814" s="35">
        <v>1068</v>
      </c>
      <c r="E814" s="35">
        <v>0.15638636785640597</v>
      </c>
      <c r="F814" s="35">
        <v>5.5599492004573321E-2</v>
      </c>
      <c r="G814" s="35">
        <v>4.9122854955012491E-3</v>
      </c>
      <c r="H814" s="35" t="b">
        <v>0</v>
      </c>
      <c r="I814" s="35" t="b">
        <v>0</v>
      </c>
      <c r="J814" s="35" t="b">
        <v>0</v>
      </c>
    </row>
    <row r="815" spans="1:10" hidden="1" x14ac:dyDescent="0.2">
      <c r="A815" s="35" t="s">
        <v>479</v>
      </c>
      <c r="B815" s="35" t="str">
        <f>VLOOKUP(Table4[[#This Row],[Metabolite ID]],Table18[],2,FALSE)</f>
        <v>X - 12844</v>
      </c>
      <c r="C815" s="35" t="s">
        <v>1120</v>
      </c>
      <c r="D815" s="35">
        <v>1068</v>
      </c>
      <c r="E815" s="35">
        <v>0.14402553437949264</v>
      </c>
      <c r="F815" s="35">
        <v>6.1966265116931575E-2</v>
      </c>
      <c r="G815" s="35">
        <v>2.0111716252787386E-2</v>
      </c>
      <c r="H815" s="35" t="b">
        <v>0</v>
      </c>
      <c r="I815" s="35" t="b">
        <v>0</v>
      </c>
      <c r="J815" s="35" t="b">
        <v>0</v>
      </c>
    </row>
    <row r="816" spans="1:10" hidden="1" x14ac:dyDescent="0.2">
      <c r="A816" s="35" t="s">
        <v>479</v>
      </c>
      <c r="B816" s="35" t="str">
        <f>VLOOKUP(Table4[[#This Row],[Metabolite ID]],Table18[],2,FALSE)</f>
        <v>X - 12844</v>
      </c>
      <c r="C816" s="35" t="s">
        <v>1121</v>
      </c>
      <c r="D816" s="35">
        <v>1068</v>
      </c>
      <c r="E816" s="35">
        <v>9.7544723796698207E-2</v>
      </c>
      <c r="F816" s="35">
        <v>0.2257513099422257</v>
      </c>
      <c r="G816" s="35">
        <v>0.6657638196293495</v>
      </c>
      <c r="H816" s="35" t="b">
        <v>0</v>
      </c>
      <c r="I816" s="35" t="b">
        <v>0</v>
      </c>
      <c r="J816" s="35" t="b">
        <v>0</v>
      </c>
    </row>
    <row r="817" spans="1:10" hidden="1" x14ac:dyDescent="0.2">
      <c r="A817" s="35" t="s">
        <v>479</v>
      </c>
      <c r="B817" s="35" t="str">
        <f>VLOOKUP(Table4[[#This Row],[Metabolite ID]],Table18[],2,FALSE)</f>
        <v>X - 12844</v>
      </c>
      <c r="C817" s="35" t="s">
        <v>1122</v>
      </c>
      <c r="D817" s="35">
        <v>1068</v>
      </c>
      <c r="E817" s="35">
        <v>0.19136234977070909</v>
      </c>
      <c r="F817" s="35">
        <v>0.19123153014946612</v>
      </c>
      <c r="G817" s="35">
        <v>0.31720644004966086</v>
      </c>
      <c r="H817" s="35" t="b">
        <v>0</v>
      </c>
      <c r="I817" s="35" t="b">
        <v>0</v>
      </c>
      <c r="J817" s="35" t="b">
        <v>0</v>
      </c>
    </row>
    <row r="818" spans="1:10" hidden="1" x14ac:dyDescent="0.2">
      <c r="A818" s="35" t="s">
        <v>479</v>
      </c>
      <c r="B818" s="35" t="str">
        <f>VLOOKUP(Table4[[#This Row],[Metabolite ID]],Table18[],2,FALSE)</f>
        <v>X - 12844</v>
      </c>
      <c r="C818" s="35" t="s">
        <v>1123</v>
      </c>
      <c r="D818" s="35">
        <v>1068</v>
      </c>
      <c r="E818" s="35">
        <v>0.15256790196833453</v>
      </c>
      <c r="F818" s="35">
        <v>0.1095112171147892</v>
      </c>
      <c r="G818" s="35">
        <v>0.16385838156385757</v>
      </c>
      <c r="H818" s="35" t="b">
        <v>0</v>
      </c>
      <c r="I818" s="35" t="b">
        <v>0</v>
      </c>
      <c r="J818" s="35" t="b">
        <v>0</v>
      </c>
    </row>
    <row r="819" spans="1:10" x14ac:dyDescent="0.2">
      <c r="A819" s="35" t="s">
        <v>709</v>
      </c>
      <c r="B819" s="35" t="str">
        <f>VLOOKUP(Table4[[#This Row],[Metabolite ID]],Table18[],2,FALSE)</f>
        <v>1-oleoyl-2-docosahexaenoyl-GPC (18:1/22:6)*</v>
      </c>
      <c r="C819" s="35" t="s">
        <v>1116</v>
      </c>
      <c r="D819" s="35">
        <v>1068</v>
      </c>
      <c r="E819" s="35">
        <v>-0.1563565534802151</v>
      </c>
      <c r="F819" s="35">
        <v>3.7715488358869557E-2</v>
      </c>
      <c r="G819" s="36">
        <v>3.3879857726099529E-5</v>
      </c>
      <c r="H819" s="35" t="b">
        <v>0</v>
      </c>
      <c r="I819" s="35" t="b">
        <v>0</v>
      </c>
      <c r="J819" s="35" t="b">
        <v>0</v>
      </c>
    </row>
    <row r="820" spans="1:10" hidden="1" x14ac:dyDescent="0.2">
      <c r="A820" s="35" t="s">
        <v>709</v>
      </c>
      <c r="B820" s="35" t="str">
        <f>VLOOKUP(Table4[[#This Row],[Metabolite ID]],Table18[],2,FALSE)</f>
        <v>1-oleoyl-2-docosahexaenoyl-GPC (18:1/22:6)*</v>
      </c>
      <c r="C820" s="35" t="s">
        <v>1117</v>
      </c>
      <c r="D820" s="35">
        <v>1068</v>
      </c>
      <c r="E820" s="35">
        <v>-0.1563565534802151</v>
      </c>
      <c r="F820" s="35">
        <v>3.6839734713670531E-2</v>
      </c>
      <c r="G820" s="35">
        <v>2.1933875310028074E-5</v>
      </c>
      <c r="H820" s="35" t="b">
        <v>0</v>
      </c>
      <c r="I820" s="35" t="b">
        <v>0</v>
      </c>
      <c r="J820" s="35" t="b">
        <v>0</v>
      </c>
    </row>
    <row r="821" spans="1:10" hidden="1" x14ac:dyDescent="0.2">
      <c r="A821" s="35" t="s">
        <v>709</v>
      </c>
      <c r="B821" s="35" t="str">
        <f>VLOOKUP(Table4[[#This Row],[Metabolite ID]],Table18[],2,FALSE)</f>
        <v>1-oleoyl-2-docosahexaenoyl-GPC (18:1/22:6)*</v>
      </c>
      <c r="C821" s="35" t="s">
        <v>1118</v>
      </c>
      <c r="D821" s="35">
        <v>1068</v>
      </c>
      <c r="E821" s="35">
        <v>-0.15815483287301782</v>
      </c>
      <c r="F821" s="35">
        <v>3.7185691040166363E-2</v>
      </c>
      <c r="G821" s="35">
        <v>2.1082198950919062E-5</v>
      </c>
      <c r="H821" s="35" t="b">
        <v>0</v>
      </c>
      <c r="I821" s="35" t="b">
        <v>0</v>
      </c>
      <c r="J821" s="35" t="b">
        <v>0</v>
      </c>
    </row>
    <row r="822" spans="1:10" hidden="1" x14ac:dyDescent="0.2">
      <c r="A822" s="35" t="s">
        <v>709</v>
      </c>
      <c r="B822" s="35" t="str">
        <f>VLOOKUP(Table4[[#This Row],[Metabolite ID]],Table18[],2,FALSE)</f>
        <v>1-oleoyl-2-docosahexaenoyl-GPC (18:1/22:6)*</v>
      </c>
      <c r="C822" s="35" t="s">
        <v>1119</v>
      </c>
      <c r="D822" s="35">
        <v>1068</v>
      </c>
      <c r="E822" s="35">
        <v>-0.15737027986633287</v>
      </c>
      <c r="F822" s="35">
        <v>5.6547631033406265E-2</v>
      </c>
      <c r="G822" s="35">
        <v>5.3864023857854515E-3</v>
      </c>
      <c r="H822" s="35" t="b">
        <v>0</v>
      </c>
      <c r="I822" s="35" t="b">
        <v>0</v>
      </c>
      <c r="J822" s="35" t="b">
        <v>0</v>
      </c>
    </row>
    <row r="823" spans="1:10" hidden="1" x14ac:dyDescent="0.2">
      <c r="A823" s="35" t="s">
        <v>709</v>
      </c>
      <c r="B823" s="35" t="str">
        <f>VLOOKUP(Table4[[#This Row],[Metabolite ID]],Table18[],2,FALSE)</f>
        <v>1-oleoyl-2-docosahexaenoyl-GPC (18:1/22:6)*</v>
      </c>
      <c r="C823" s="35" t="s">
        <v>1120</v>
      </c>
      <c r="D823" s="35">
        <v>1068</v>
      </c>
      <c r="E823" s="35">
        <v>-0.1489818178939897</v>
      </c>
      <c r="F823" s="35">
        <v>6.1140404611971462E-2</v>
      </c>
      <c r="G823" s="35">
        <v>1.4821304129365056E-2</v>
      </c>
      <c r="H823" s="35" t="b">
        <v>0</v>
      </c>
      <c r="I823" s="35" t="b">
        <v>0</v>
      </c>
      <c r="J823" s="35" t="b">
        <v>0</v>
      </c>
    </row>
    <row r="824" spans="1:10" hidden="1" x14ac:dyDescent="0.2">
      <c r="A824" s="35" t="s">
        <v>709</v>
      </c>
      <c r="B824" s="35" t="str">
        <f>VLOOKUP(Table4[[#This Row],[Metabolite ID]],Table18[],2,FALSE)</f>
        <v>1-oleoyl-2-docosahexaenoyl-GPC (18:1/22:6)*</v>
      </c>
      <c r="C824" s="35" t="s">
        <v>1121</v>
      </c>
      <c r="D824" s="35">
        <v>1068</v>
      </c>
      <c r="E824" s="35">
        <v>-9.8175912922955355E-2</v>
      </c>
      <c r="F824" s="35">
        <v>0.2503023438755832</v>
      </c>
      <c r="G824" s="35">
        <v>0.6949671292654287</v>
      </c>
      <c r="H824" s="35" t="b">
        <v>0</v>
      </c>
      <c r="I824" s="35" t="b">
        <v>0</v>
      </c>
      <c r="J824" s="35" t="b">
        <v>0</v>
      </c>
    </row>
    <row r="825" spans="1:10" hidden="1" x14ac:dyDescent="0.2">
      <c r="A825" s="35" t="s">
        <v>709</v>
      </c>
      <c r="B825" s="35" t="str">
        <f>VLOOKUP(Table4[[#This Row],[Metabolite ID]],Table18[],2,FALSE)</f>
        <v>1-oleoyl-2-docosahexaenoyl-GPC (18:1/22:6)*</v>
      </c>
      <c r="C825" s="35" t="s">
        <v>1122</v>
      </c>
      <c r="D825" s="35">
        <v>1068</v>
      </c>
      <c r="E825" s="35">
        <v>-8.0488993981111534E-3</v>
      </c>
      <c r="F825" s="35">
        <v>0.18888365284577324</v>
      </c>
      <c r="G825" s="35">
        <v>0.96601800374648317</v>
      </c>
      <c r="H825" s="35" t="b">
        <v>0</v>
      </c>
      <c r="I825" s="35" t="b">
        <v>0</v>
      </c>
      <c r="J825" s="35" t="b">
        <v>0</v>
      </c>
    </row>
    <row r="826" spans="1:10" hidden="1" x14ac:dyDescent="0.2">
      <c r="A826" s="35" t="s">
        <v>709</v>
      </c>
      <c r="B826" s="35" t="str">
        <f>VLOOKUP(Table4[[#This Row],[Metabolite ID]],Table18[],2,FALSE)</f>
        <v>1-oleoyl-2-docosahexaenoyl-GPC (18:1/22:6)*</v>
      </c>
      <c r="C826" s="35" t="s">
        <v>1123</v>
      </c>
      <c r="D826" s="35">
        <v>1068</v>
      </c>
      <c r="E826" s="35">
        <v>-0.23607704866182533</v>
      </c>
      <c r="F826" s="35">
        <v>0.11071656706493924</v>
      </c>
      <c r="G826" s="35">
        <v>3.3213140212429999E-2</v>
      </c>
      <c r="H826" s="35" t="b">
        <v>0</v>
      </c>
      <c r="I826" s="35" t="b">
        <v>0</v>
      </c>
      <c r="J826" s="35" t="b">
        <v>0</v>
      </c>
    </row>
    <row r="827" spans="1:10" x14ac:dyDescent="0.2">
      <c r="A827" s="35" t="s">
        <v>840</v>
      </c>
      <c r="B827" s="35" t="str">
        <f>VLOOKUP(Table4[[#This Row],[Metabolite ID]],Table18[],2,FALSE)</f>
        <v>Cholesteryl esters in small VLDL</v>
      </c>
      <c r="C827" s="35" t="s">
        <v>1116</v>
      </c>
      <c r="D827" s="35">
        <v>1069</v>
      </c>
      <c r="E827" s="35">
        <v>8.6476677846903993E-2</v>
      </c>
      <c r="F827" s="35">
        <v>2.09811995965614E-2</v>
      </c>
      <c r="G827" s="36">
        <v>3.7620604952171049E-5</v>
      </c>
      <c r="H827" s="35" t="b">
        <v>0</v>
      </c>
      <c r="I827" s="35" t="b">
        <v>0</v>
      </c>
      <c r="J827" s="35" t="b">
        <v>0</v>
      </c>
    </row>
    <row r="828" spans="1:10" hidden="1" x14ac:dyDescent="0.2">
      <c r="A828" s="35" t="s">
        <v>840</v>
      </c>
      <c r="B828" s="35" t="str">
        <f>VLOOKUP(Table4[[#This Row],[Metabolite ID]],Table18[],2,FALSE)</f>
        <v>Cholesteryl esters in small VLDL</v>
      </c>
      <c r="C828" s="35" t="s">
        <v>1117</v>
      </c>
      <c r="D828" s="35">
        <v>1069</v>
      </c>
      <c r="E828" s="35">
        <v>8.6476677846903993E-2</v>
      </c>
      <c r="F828" s="35">
        <v>1.6712795429957569E-2</v>
      </c>
      <c r="G828" s="35">
        <v>2.287918965247607E-7</v>
      </c>
      <c r="H828" s="35" t="b">
        <v>0</v>
      </c>
      <c r="I828" s="35" t="b">
        <v>0</v>
      </c>
      <c r="J828" s="35" t="b">
        <v>0</v>
      </c>
    </row>
    <row r="829" spans="1:10" hidden="1" x14ac:dyDescent="0.2">
      <c r="A829" s="35" t="s">
        <v>840</v>
      </c>
      <c r="B829" s="35" t="str">
        <f>VLOOKUP(Table4[[#This Row],[Metabolite ID]],Table18[],2,FALSE)</f>
        <v>Cholesteryl esters in small VLDL</v>
      </c>
      <c r="C829" s="35" t="s">
        <v>1118</v>
      </c>
      <c r="D829" s="35">
        <v>1069</v>
      </c>
      <c r="E829" s="35">
        <v>8.666153321774156E-2</v>
      </c>
      <c r="F829" s="35">
        <v>1.6947489998626622E-2</v>
      </c>
      <c r="G829" s="35">
        <v>3.1619008441121926E-7</v>
      </c>
      <c r="H829" s="35" t="b">
        <v>0</v>
      </c>
      <c r="I829" s="35" t="b">
        <v>0</v>
      </c>
      <c r="J829" s="35" t="b">
        <v>0</v>
      </c>
    </row>
    <row r="830" spans="1:10" hidden="1" x14ac:dyDescent="0.2">
      <c r="A830" s="35" t="s">
        <v>840</v>
      </c>
      <c r="B830" s="35" t="str">
        <f>VLOOKUP(Table4[[#This Row],[Metabolite ID]],Table18[],2,FALSE)</f>
        <v>Cholesteryl esters in small VLDL</v>
      </c>
      <c r="C830" s="35" t="s">
        <v>1119</v>
      </c>
      <c r="D830" s="35">
        <v>1069</v>
      </c>
      <c r="E830" s="35">
        <v>9.4629761904761911E-2</v>
      </c>
      <c r="F830" s="35">
        <v>2.641894465811195E-2</v>
      </c>
      <c r="G830" s="35">
        <v>3.4111702186151791E-4</v>
      </c>
      <c r="H830" s="35" t="b">
        <v>0</v>
      </c>
      <c r="I830" s="35" t="b">
        <v>0</v>
      </c>
      <c r="J830" s="35" t="b">
        <v>0</v>
      </c>
    </row>
    <row r="831" spans="1:10" hidden="1" x14ac:dyDescent="0.2">
      <c r="A831" s="35" t="s">
        <v>840</v>
      </c>
      <c r="B831" s="35" t="str">
        <f>VLOOKUP(Table4[[#This Row],[Metabolite ID]],Table18[],2,FALSE)</f>
        <v>Cholesteryl esters in small VLDL</v>
      </c>
      <c r="C831" s="35" t="s">
        <v>1120</v>
      </c>
      <c r="D831" s="35">
        <v>1069</v>
      </c>
      <c r="E831" s="35">
        <v>0.12414339516601654</v>
      </c>
      <c r="F831" s="35">
        <v>3.1061820773579819E-2</v>
      </c>
      <c r="G831" s="35">
        <v>6.4243701653858633E-5</v>
      </c>
      <c r="H831" s="35" t="b">
        <v>0</v>
      </c>
      <c r="I831" s="35" t="b">
        <v>0</v>
      </c>
      <c r="J831" s="35" t="b">
        <v>0</v>
      </c>
    </row>
    <row r="832" spans="1:10" hidden="1" x14ac:dyDescent="0.2">
      <c r="A832" s="35" t="s">
        <v>840</v>
      </c>
      <c r="B832" s="35" t="str">
        <f>VLOOKUP(Table4[[#This Row],[Metabolite ID]],Table18[],2,FALSE)</f>
        <v>Cholesteryl esters in small VLDL</v>
      </c>
      <c r="C832" s="35" t="s">
        <v>1121</v>
      </c>
      <c r="D832" s="35">
        <v>1069</v>
      </c>
      <c r="E832" s="35">
        <v>-1.5091340790852392E-2</v>
      </c>
      <c r="F832" s="35">
        <v>0.12914276678744696</v>
      </c>
      <c r="G832" s="35">
        <v>0.9069947029756531</v>
      </c>
      <c r="H832" s="35" t="b">
        <v>0</v>
      </c>
      <c r="I832" s="35" t="b">
        <v>0</v>
      </c>
      <c r="J832" s="35" t="b">
        <v>0</v>
      </c>
    </row>
    <row r="833" spans="1:10" hidden="1" x14ac:dyDescent="0.2">
      <c r="A833" s="35" t="s">
        <v>840</v>
      </c>
      <c r="B833" s="35" t="str">
        <f>VLOOKUP(Table4[[#This Row],[Metabolite ID]],Table18[],2,FALSE)</f>
        <v>Cholesteryl esters in small VLDL</v>
      </c>
      <c r="C833" s="35" t="s">
        <v>1122</v>
      </c>
      <c r="D833" s="35">
        <v>1069</v>
      </c>
      <c r="E833" s="35">
        <v>0.14307576995778604</v>
      </c>
      <c r="F833" s="35">
        <v>6.6099671650087413E-2</v>
      </c>
      <c r="G833" s="35">
        <v>3.06434940274905E-2</v>
      </c>
      <c r="H833" s="35" t="b">
        <v>0</v>
      </c>
      <c r="I833" s="35" t="b">
        <v>0</v>
      </c>
      <c r="J833" s="35" t="b">
        <v>0</v>
      </c>
    </row>
    <row r="834" spans="1:10" hidden="1" x14ac:dyDescent="0.2">
      <c r="A834" s="35" t="s">
        <v>840</v>
      </c>
      <c r="B834" s="35" t="str">
        <f>VLOOKUP(Table4[[#This Row],[Metabolite ID]],Table18[],2,FALSE)</f>
        <v>Cholesteryl esters in small VLDL</v>
      </c>
      <c r="C834" s="35" t="s">
        <v>1123</v>
      </c>
      <c r="D834" s="35">
        <v>1069</v>
      </c>
      <c r="E834" s="35">
        <v>9.7489379099614498E-2</v>
      </c>
      <c r="F834" s="35">
        <v>6.1562522764580768E-2</v>
      </c>
      <c r="G834" s="35">
        <v>0.11358492137196172</v>
      </c>
      <c r="H834" s="35" t="b">
        <v>0</v>
      </c>
      <c r="I834" s="35" t="b">
        <v>0</v>
      </c>
      <c r="J834" s="35" t="b">
        <v>0</v>
      </c>
    </row>
    <row r="835" spans="1:10" x14ac:dyDescent="0.2">
      <c r="A835" s="35" t="s">
        <v>71</v>
      </c>
      <c r="B835" s="35" t="str">
        <f>VLOOKUP(Table4[[#This Row],[Metabolite ID]],Table18[],2,FALSE)</f>
        <v>fumarate</v>
      </c>
      <c r="C835" s="35" t="s">
        <v>1116</v>
      </c>
      <c r="D835" s="35">
        <v>1068</v>
      </c>
      <c r="E835" s="35">
        <v>-0.16018084834215437</v>
      </c>
      <c r="F835" s="35">
        <v>3.9217048242809777E-2</v>
      </c>
      <c r="G835" s="36">
        <v>4.4177575403476718E-5</v>
      </c>
      <c r="H835" s="35" t="b">
        <v>0</v>
      </c>
      <c r="I835" s="35" t="b">
        <v>0</v>
      </c>
      <c r="J835" s="35" t="b">
        <v>0</v>
      </c>
    </row>
    <row r="836" spans="1:10" hidden="1" x14ac:dyDescent="0.2">
      <c r="A836" s="35" t="s">
        <v>71</v>
      </c>
      <c r="B836" s="35" t="str">
        <f>VLOOKUP(Table4[[#This Row],[Metabolite ID]],Table18[],2,FALSE)</f>
        <v>fumarate</v>
      </c>
      <c r="C836" s="35" t="s">
        <v>1117</v>
      </c>
      <c r="D836" s="35">
        <v>1068</v>
      </c>
      <c r="E836" s="35">
        <v>-0.16018084834215437</v>
      </c>
      <c r="F836" s="35">
        <v>3.6858518901864021E-2</v>
      </c>
      <c r="G836" s="35">
        <v>1.387501525169341E-5</v>
      </c>
      <c r="H836" s="35" t="b">
        <v>0</v>
      </c>
      <c r="I836" s="35" t="b">
        <v>0</v>
      </c>
      <c r="J836" s="35" t="b">
        <v>0</v>
      </c>
    </row>
    <row r="837" spans="1:10" hidden="1" x14ac:dyDescent="0.2">
      <c r="A837" s="35" t="s">
        <v>71</v>
      </c>
      <c r="B837" s="35" t="str">
        <f>VLOOKUP(Table4[[#This Row],[Metabolite ID]],Table18[],2,FALSE)</f>
        <v>fumarate</v>
      </c>
      <c r="C837" s="35" t="s">
        <v>1118</v>
      </c>
      <c r="D837" s="35">
        <v>1068</v>
      </c>
      <c r="E837" s="35">
        <v>-0.15998167671759955</v>
      </c>
      <c r="F837" s="35">
        <v>3.723285888781809E-2</v>
      </c>
      <c r="G837" s="35">
        <v>1.7329129584209651E-5</v>
      </c>
      <c r="H837" s="35" t="b">
        <v>0</v>
      </c>
      <c r="I837" s="35" t="b">
        <v>0</v>
      </c>
      <c r="J837" s="35" t="b">
        <v>0</v>
      </c>
    </row>
    <row r="838" spans="1:10" hidden="1" x14ac:dyDescent="0.2">
      <c r="A838" s="35" t="s">
        <v>71</v>
      </c>
      <c r="B838" s="35" t="str">
        <f>VLOOKUP(Table4[[#This Row],[Metabolite ID]],Table18[],2,FALSE)</f>
        <v>fumarate</v>
      </c>
      <c r="C838" s="35" t="s">
        <v>1119</v>
      </c>
      <c r="D838" s="35">
        <v>1068</v>
      </c>
      <c r="E838" s="35">
        <v>-0.1709856402519028</v>
      </c>
      <c r="F838" s="35">
        <v>5.8377719650171529E-2</v>
      </c>
      <c r="G838" s="35">
        <v>3.4010503603282053E-3</v>
      </c>
      <c r="H838" s="35" t="b">
        <v>0</v>
      </c>
      <c r="I838" s="35" t="b">
        <v>0</v>
      </c>
      <c r="J838" s="35" t="b">
        <v>0</v>
      </c>
    </row>
    <row r="839" spans="1:10" hidden="1" x14ac:dyDescent="0.2">
      <c r="A839" s="35" t="s">
        <v>71</v>
      </c>
      <c r="B839" s="35" t="str">
        <f>VLOOKUP(Table4[[#This Row],[Metabolite ID]],Table18[],2,FALSE)</f>
        <v>fumarate</v>
      </c>
      <c r="C839" s="35" t="s">
        <v>1120</v>
      </c>
      <c r="D839" s="35">
        <v>1068</v>
      </c>
      <c r="E839" s="35">
        <v>-0.12698568104053709</v>
      </c>
      <c r="F839" s="35">
        <v>6.5200139758713194E-2</v>
      </c>
      <c r="G839" s="35">
        <v>5.1459374765970789E-2</v>
      </c>
      <c r="H839" s="35" t="b">
        <v>0</v>
      </c>
      <c r="I839" s="35" t="b">
        <v>0</v>
      </c>
      <c r="J839" s="35" t="b">
        <v>0</v>
      </c>
    </row>
    <row r="840" spans="1:10" hidden="1" x14ac:dyDescent="0.2">
      <c r="A840" s="35" t="s">
        <v>71</v>
      </c>
      <c r="B840" s="35" t="str">
        <f>VLOOKUP(Table4[[#This Row],[Metabolite ID]],Table18[],2,FALSE)</f>
        <v>fumarate</v>
      </c>
      <c r="C840" s="35" t="s">
        <v>1121</v>
      </c>
      <c r="D840" s="35">
        <v>1068</v>
      </c>
      <c r="E840" s="35">
        <v>-0.12793599876198769</v>
      </c>
      <c r="F840" s="35">
        <v>0.27503518797288967</v>
      </c>
      <c r="G840" s="35">
        <v>0.6419101555476161</v>
      </c>
      <c r="H840" s="35" t="b">
        <v>0</v>
      </c>
      <c r="I840" s="35" t="b">
        <v>0</v>
      </c>
      <c r="J840" s="35" t="b">
        <v>0</v>
      </c>
    </row>
    <row r="841" spans="1:10" hidden="1" x14ac:dyDescent="0.2">
      <c r="A841" s="35" t="s">
        <v>71</v>
      </c>
      <c r="B841" s="35" t="str">
        <f>VLOOKUP(Table4[[#This Row],[Metabolite ID]],Table18[],2,FALSE)</f>
        <v>fumarate</v>
      </c>
      <c r="C841" s="35" t="s">
        <v>1122</v>
      </c>
      <c r="D841" s="35">
        <v>1068</v>
      </c>
      <c r="E841" s="35">
        <v>-4.5594236681317568E-2</v>
      </c>
      <c r="F841" s="35">
        <v>0.1536393710093866</v>
      </c>
      <c r="G841" s="35">
        <v>0.7667064242238526</v>
      </c>
      <c r="H841" s="35" t="b">
        <v>0</v>
      </c>
      <c r="I841" s="35" t="b">
        <v>0</v>
      </c>
      <c r="J841" s="35" t="b">
        <v>0</v>
      </c>
    </row>
    <row r="842" spans="1:10" hidden="1" x14ac:dyDescent="0.2">
      <c r="A842" s="35" t="s">
        <v>71</v>
      </c>
      <c r="B842" s="35" t="str">
        <f>VLOOKUP(Table4[[#This Row],[Metabolite ID]],Table18[],2,FALSE)</f>
        <v>fumarate</v>
      </c>
      <c r="C842" s="35" t="s">
        <v>1123</v>
      </c>
      <c r="D842" s="35">
        <v>1068</v>
      </c>
      <c r="E842" s="35">
        <v>-0.10446701519204606</v>
      </c>
      <c r="F842" s="35">
        <v>0.11513720544028552</v>
      </c>
      <c r="G842" s="35">
        <v>0.36443932292791625</v>
      </c>
      <c r="H842" s="35" t="b">
        <v>0</v>
      </c>
      <c r="I842" s="35" t="b">
        <v>0</v>
      </c>
      <c r="J842" s="35" t="b">
        <v>0</v>
      </c>
    </row>
    <row r="843" spans="1:10" x14ac:dyDescent="0.2">
      <c r="A843" s="35" t="s">
        <v>677</v>
      </c>
      <c r="B843" s="35" t="str">
        <f>VLOOKUP(Table4[[#This Row],[Metabolite ID]],Table18[],2,FALSE)</f>
        <v>1-pentadecanoyl-2-linoleoyl-GPC (15:0/18:2)*</v>
      </c>
      <c r="C843" s="35" t="s">
        <v>1116</v>
      </c>
      <c r="D843" s="35">
        <v>1068</v>
      </c>
      <c r="E843" s="35">
        <v>-0.15777343562161592</v>
      </c>
      <c r="F843" s="35">
        <v>3.8948195467793094E-2</v>
      </c>
      <c r="G843" s="36">
        <v>5.1031142070505235E-5</v>
      </c>
      <c r="H843" s="35" t="b">
        <v>0</v>
      </c>
      <c r="I843" s="35" t="b">
        <v>0</v>
      </c>
      <c r="J843" s="35" t="b">
        <v>0</v>
      </c>
    </row>
    <row r="844" spans="1:10" hidden="1" x14ac:dyDescent="0.2">
      <c r="A844" s="35" t="s">
        <v>677</v>
      </c>
      <c r="B844" s="35" t="str">
        <f>VLOOKUP(Table4[[#This Row],[Metabolite ID]],Table18[],2,FALSE)</f>
        <v>1-pentadecanoyl-2-linoleoyl-GPC (15:0/18:2)*</v>
      </c>
      <c r="C844" s="35" t="s">
        <v>1117</v>
      </c>
      <c r="D844" s="35">
        <v>1068</v>
      </c>
      <c r="E844" s="35">
        <v>-0.15777343562161592</v>
      </c>
      <c r="F844" s="35">
        <v>3.8154250686165195E-2</v>
      </c>
      <c r="G844" s="35">
        <v>3.5472748118496706E-5</v>
      </c>
      <c r="H844" s="35" t="b">
        <v>0</v>
      </c>
      <c r="I844" s="35" t="b">
        <v>0</v>
      </c>
      <c r="J844" s="35" t="b">
        <v>0</v>
      </c>
    </row>
    <row r="845" spans="1:10" hidden="1" x14ac:dyDescent="0.2">
      <c r="A845" s="35" t="s">
        <v>677</v>
      </c>
      <c r="B845" s="35" t="str">
        <f>VLOOKUP(Table4[[#This Row],[Metabolite ID]],Table18[],2,FALSE)</f>
        <v>1-pentadecanoyl-2-linoleoyl-GPC (15:0/18:2)*</v>
      </c>
      <c r="C845" s="35" t="s">
        <v>1118</v>
      </c>
      <c r="D845" s="35">
        <v>1068</v>
      </c>
      <c r="E845" s="35">
        <v>-0.1595785482365118</v>
      </c>
      <c r="F845" s="35">
        <v>3.8509395451482721E-2</v>
      </c>
      <c r="G845" s="35">
        <v>3.4146940375687355E-5</v>
      </c>
      <c r="H845" s="35" t="b">
        <v>0</v>
      </c>
      <c r="I845" s="35" t="b">
        <v>0</v>
      </c>
      <c r="J845" s="35" t="b">
        <v>0</v>
      </c>
    </row>
    <row r="846" spans="1:10" hidden="1" x14ac:dyDescent="0.2">
      <c r="A846" s="35" t="s">
        <v>677</v>
      </c>
      <c r="B846" s="35" t="str">
        <f>VLOOKUP(Table4[[#This Row],[Metabolite ID]],Table18[],2,FALSE)</f>
        <v>1-pentadecanoyl-2-linoleoyl-GPC (15:0/18:2)*</v>
      </c>
      <c r="C846" s="35" t="s">
        <v>1119</v>
      </c>
      <c r="D846" s="35">
        <v>1068</v>
      </c>
      <c r="E846" s="35">
        <v>-0.1651873652892562</v>
      </c>
      <c r="F846" s="35">
        <v>5.8572943119248745E-2</v>
      </c>
      <c r="G846" s="35">
        <v>4.7993851294050654E-3</v>
      </c>
      <c r="H846" s="35" t="b">
        <v>0</v>
      </c>
      <c r="I846" s="35" t="b">
        <v>0</v>
      </c>
      <c r="J846" s="35" t="b">
        <v>0</v>
      </c>
    </row>
    <row r="847" spans="1:10" hidden="1" x14ac:dyDescent="0.2">
      <c r="A847" s="35" t="s">
        <v>677</v>
      </c>
      <c r="B847" s="35" t="str">
        <f>VLOOKUP(Table4[[#This Row],[Metabolite ID]],Table18[],2,FALSE)</f>
        <v>1-pentadecanoyl-2-linoleoyl-GPC (15:0/18:2)*</v>
      </c>
      <c r="C847" s="35" t="s">
        <v>1120</v>
      </c>
      <c r="D847" s="35">
        <v>1068</v>
      </c>
      <c r="E847" s="35">
        <v>-0.13813678731924164</v>
      </c>
      <c r="F847" s="35">
        <v>6.3409862793678801E-2</v>
      </c>
      <c r="G847" s="35">
        <v>2.9370707365984409E-2</v>
      </c>
      <c r="H847" s="35" t="b">
        <v>0</v>
      </c>
      <c r="I847" s="35" t="b">
        <v>0</v>
      </c>
      <c r="J847" s="35" t="b">
        <v>0</v>
      </c>
    </row>
    <row r="848" spans="1:10" hidden="1" x14ac:dyDescent="0.2">
      <c r="A848" s="35" t="s">
        <v>677</v>
      </c>
      <c r="B848" s="35" t="str">
        <f>VLOOKUP(Table4[[#This Row],[Metabolite ID]],Table18[],2,FALSE)</f>
        <v>1-pentadecanoyl-2-linoleoyl-GPC (15:0/18:2)*</v>
      </c>
      <c r="C848" s="35" t="s">
        <v>1121</v>
      </c>
      <c r="D848" s="35">
        <v>1068</v>
      </c>
      <c r="E848" s="35">
        <v>-0.22402817470657244</v>
      </c>
      <c r="F848" s="35">
        <v>0.2316737565791693</v>
      </c>
      <c r="G848" s="35">
        <v>0.33376390887237151</v>
      </c>
      <c r="H848" s="35" t="b">
        <v>0</v>
      </c>
      <c r="I848" s="35" t="b">
        <v>0</v>
      </c>
      <c r="J848" s="35" t="b">
        <v>0</v>
      </c>
    </row>
    <row r="849" spans="1:10" hidden="1" x14ac:dyDescent="0.2">
      <c r="A849" s="35" t="s">
        <v>677</v>
      </c>
      <c r="B849" s="35" t="str">
        <f>VLOOKUP(Table4[[#This Row],[Metabolite ID]],Table18[],2,FALSE)</f>
        <v>1-pentadecanoyl-2-linoleoyl-GPC (15:0/18:2)*</v>
      </c>
      <c r="C849" s="35" t="s">
        <v>1122</v>
      </c>
      <c r="D849" s="35">
        <v>1068</v>
      </c>
      <c r="E849" s="35">
        <v>-5.7158327327099023E-2</v>
      </c>
      <c r="F849" s="35">
        <v>0.17835791301111256</v>
      </c>
      <c r="G849" s="35">
        <v>0.74867495774611659</v>
      </c>
      <c r="H849" s="35" t="b">
        <v>0</v>
      </c>
      <c r="I849" s="35" t="b">
        <v>0</v>
      </c>
      <c r="J849" s="35" t="b">
        <v>0</v>
      </c>
    </row>
    <row r="850" spans="1:10" hidden="1" x14ac:dyDescent="0.2">
      <c r="A850" s="35" t="s">
        <v>677</v>
      </c>
      <c r="B850" s="35" t="str">
        <f>VLOOKUP(Table4[[#This Row],[Metabolite ID]],Table18[],2,FALSE)</f>
        <v>1-pentadecanoyl-2-linoleoyl-GPC (15:0/18:2)*</v>
      </c>
      <c r="C850" s="35" t="s">
        <v>1123</v>
      </c>
      <c r="D850" s="35">
        <v>1068</v>
      </c>
      <c r="E850" s="35">
        <v>-0.16361097225206889</v>
      </c>
      <c r="F850" s="35">
        <v>0.11439758117324408</v>
      </c>
      <c r="G850" s="35">
        <v>0.15295377949335476</v>
      </c>
      <c r="H850" s="35" t="b">
        <v>0</v>
      </c>
      <c r="I850" s="35" t="b">
        <v>0</v>
      </c>
      <c r="J850" s="35" t="b">
        <v>0</v>
      </c>
    </row>
    <row r="851" spans="1:10" ht="17" customHeight="1" x14ac:dyDescent="0.2">
      <c r="A851" s="35" t="s">
        <v>360</v>
      </c>
      <c r="B851" s="35" t="str">
        <f>VLOOKUP(Table4[[#This Row],[Metabolite ID]],Table18[],2,FALSE)</f>
        <v>sphingomyelin (d18:2/16:0, d18:1/16:1)*</v>
      </c>
      <c r="C851" s="35" t="s">
        <v>1116</v>
      </c>
      <c r="D851" s="35">
        <v>1068</v>
      </c>
      <c r="E851" s="35">
        <v>0.15598562772121255</v>
      </c>
      <c r="F851" s="35">
        <v>3.8713080668920576E-2</v>
      </c>
      <c r="G851" s="36">
        <v>5.5949262652656625E-5</v>
      </c>
      <c r="H851" s="35" t="b">
        <v>0</v>
      </c>
      <c r="I851" s="35" t="b">
        <v>0</v>
      </c>
      <c r="J851" s="35" t="b">
        <v>0</v>
      </c>
    </row>
    <row r="852" spans="1:10" hidden="1" x14ac:dyDescent="0.2">
      <c r="A852" s="35" t="s">
        <v>360</v>
      </c>
      <c r="B852" s="35" t="str">
        <f>VLOOKUP(Table4[[#This Row],[Metabolite ID]],Table18[],2,FALSE)</f>
        <v>sphingomyelin (d18:2/16:0, d18:1/16:1)*</v>
      </c>
      <c r="C852" s="35" t="s">
        <v>1117</v>
      </c>
      <c r="D852" s="35">
        <v>1068</v>
      </c>
      <c r="E852" s="35">
        <v>0.15598562772121255</v>
      </c>
      <c r="F852" s="35">
        <v>3.7002187857566149E-2</v>
      </c>
      <c r="G852" s="35">
        <v>2.4913870467926079E-5</v>
      </c>
      <c r="H852" s="35" t="b">
        <v>0</v>
      </c>
      <c r="I852" s="35" t="b">
        <v>0</v>
      </c>
      <c r="J852" s="35" t="b">
        <v>0</v>
      </c>
    </row>
    <row r="853" spans="1:10" hidden="1" x14ac:dyDescent="0.2">
      <c r="A853" s="35" t="s">
        <v>360</v>
      </c>
      <c r="B853" s="35" t="str">
        <f>VLOOKUP(Table4[[#This Row],[Metabolite ID]],Table18[],2,FALSE)</f>
        <v>sphingomyelin (d18:2/16:0, d18:1/16:1)*</v>
      </c>
      <c r="C853" s="35" t="s">
        <v>1118</v>
      </c>
      <c r="D853" s="35">
        <v>1068</v>
      </c>
      <c r="E853" s="35">
        <v>0.15618193990419527</v>
      </c>
      <c r="F853" s="35">
        <v>3.7364847007858228E-2</v>
      </c>
      <c r="G853" s="35">
        <v>2.91616175168995E-5</v>
      </c>
      <c r="H853" s="35" t="b">
        <v>0</v>
      </c>
      <c r="I853" s="35" t="b">
        <v>0</v>
      </c>
      <c r="J853" s="35" t="b">
        <v>0</v>
      </c>
    </row>
    <row r="854" spans="1:10" hidden="1" x14ac:dyDescent="0.2">
      <c r="A854" s="35" t="s">
        <v>360</v>
      </c>
      <c r="B854" s="35" t="str">
        <f>VLOOKUP(Table4[[#This Row],[Metabolite ID]],Table18[],2,FALSE)</f>
        <v>sphingomyelin (d18:2/16:0, d18:1/16:1)*</v>
      </c>
      <c r="C854" s="35" t="s">
        <v>1119</v>
      </c>
      <c r="D854" s="35">
        <v>1068</v>
      </c>
      <c r="E854" s="35">
        <v>0.21420140306122437</v>
      </c>
      <c r="F854" s="35">
        <v>5.8269075198395741E-2</v>
      </c>
      <c r="G854" s="35">
        <v>2.3685131150237454E-4</v>
      </c>
      <c r="H854" s="35" t="b">
        <v>0</v>
      </c>
      <c r="I854" s="35" t="b">
        <v>0</v>
      </c>
      <c r="J854" s="35" t="b">
        <v>0</v>
      </c>
    </row>
    <row r="855" spans="1:10" hidden="1" x14ac:dyDescent="0.2">
      <c r="A855" s="35" t="s">
        <v>360</v>
      </c>
      <c r="B855" s="35" t="str">
        <f>VLOOKUP(Table4[[#This Row],[Metabolite ID]],Table18[],2,FALSE)</f>
        <v>sphingomyelin (d18:2/16:0, d18:1/16:1)*</v>
      </c>
      <c r="C855" s="35" t="s">
        <v>1120</v>
      </c>
      <c r="D855" s="35">
        <v>1068</v>
      </c>
      <c r="E855" s="35">
        <v>0.1118702622198291</v>
      </c>
      <c r="F855" s="35">
        <v>6.5774826107780418E-2</v>
      </c>
      <c r="G855" s="35">
        <v>8.8979298506351917E-2</v>
      </c>
      <c r="H855" s="35" t="b">
        <v>0</v>
      </c>
      <c r="I855" s="35" t="b">
        <v>0</v>
      </c>
      <c r="J855" s="35" t="b">
        <v>0</v>
      </c>
    </row>
    <row r="856" spans="1:10" hidden="1" x14ac:dyDescent="0.2">
      <c r="A856" s="35" t="s">
        <v>360</v>
      </c>
      <c r="B856" s="35" t="str">
        <f>VLOOKUP(Table4[[#This Row],[Metabolite ID]],Table18[],2,FALSE)</f>
        <v>sphingomyelin (d18:2/16:0, d18:1/16:1)*</v>
      </c>
      <c r="C856" s="35" t="s">
        <v>1121</v>
      </c>
      <c r="D856" s="35">
        <v>1068</v>
      </c>
      <c r="E856" s="35">
        <v>0.33532610881669722</v>
      </c>
      <c r="F856" s="35">
        <v>0.25039507079586593</v>
      </c>
      <c r="G856" s="35">
        <v>0.18079463487873557</v>
      </c>
      <c r="H856" s="35" t="b">
        <v>0</v>
      </c>
      <c r="I856" s="35" t="b">
        <v>0</v>
      </c>
      <c r="J856" s="35" t="b">
        <v>0</v>
      </c>
    </row>
    <row r="857" spans="1:10" hidden="1" x14ac:dyDescent="0.2">
      <c r="A857" s="35" t="s">
        <v>360</v>
      </c>
      <c r="B857" s="35" t="str">
        <f>VLOOKUP(Table4[[#This Row],[Metabolite ID]],Table18[],2,FALSE)</f>
        <v>sphingomyelin (d18:2/16:0, d18:1/16:1)*</v>
      </c>
      <c r="C857" s="35" t="s">
        <v>1122</v>
      </c>
      <c r="D857" s="35">
        <v>1068</v>
      </c>
      <c r="E857" s="35">
        <v>0.16546622838804392</v>
      </c>
      <c r="F857" s="35">
        <v>0.15769399640039883</v>
      </c>
      <c r="G857" s="35">
        <v>0.29428374379896521</v>
      </c>
      <c r="H857" s="35" t="b">
        <v>0</v>
      </c>
      <c r="I857" s="35" t="b">
        <v>0</v>
      </c>
      <c r="J857" s="35" t="b">
        <v>0</v>
      </c>
    </row>
    <row r="858" spans="1:10" hidden="1" x14ac:dyDescent="0.2">
      <c r="A858" s="35" t="s">
        <v>360</v>
      </c>
      <c r="B858" s="35" t="str">
        <f>VLOOKUP(Table4[[#This Row],[Metabolite ID]],Table18[],2,FALSE)</f>
        <v>sphingomyelin (d18:2/16:0, d18:1/16:1)*</v>
      </c>
      <c r="C858" s="35" t="s">
        <v>1123</v>
      </c>
      <c r="D858" s="35">
        <v>1068</v>
      </c>
      <c r="E858" s="35">
        <v>-5.4231752627738175E-2</v>
      </c>
      <c r="F858" s="35">
        <v>0.11348540306349574</v>
      </c>
      <c r="G858" s="35">
        <v>0.63283767964940285</v>
      </c>
      <c r="H858" s="35" t="b">
        <v>0</v>
      </c>
      <c r="I858" s="35" t="b">
        <v>0</v>
      </c>
      <c r="J858" s="35" t="b">
        <v>0</v>
      </c>
    </row>
    <row r="859" spans="1:10" x14ac:dyDescent="0.2">
      <c r="A859" s="35" t="s">
        <v>178</v>
      </c>
      <c r="B859" s="35" t="str">
        <f>VLOOKUP(Table4[[#This Row],[Metabolite ID]],Table18[],2,FALSE)</f>
        <v>butyrylcarnitine</v>
      </c>
      <c r="C859" s="35" t="s">
        <v>1116</v>
      </c>
      <c r="D859" s="35">
        <v>1068</v>
      </c>
      <c r="E859" s="35">
        <v>0.15629752241321165</v>
      </c>
      <c r="F859" s="35">
        <v>3.8843056623528542E-2</v>
      </c>
      <c r="G859" s="36">
        <v>5.7261348761352242E-5</v>
      </c>
      <c r="H859" s="35" t="b">
        <v>0</v>
      </c>
      <c r="I859" s="35" t="b">
        <v>0</v>
      </c>
      <c r="J859" s="35" t="b">
        <v>0</v>
      </c>
    </row>
    <row r="860" spans="1:10" hidden="1" x14ac:dyDescent="0.2">
      <c r="A860" s="35" t="s">
        <v>178</v>
      </c>
      <c r="B860" s="35" t="str">
        <f>VLOOKUP(Table4[[#This Row],[Metabolite ID]],Table18[],2,FALSE)</f>
        <v>butyrylcarnitine</v>
      </c>
      <c r="C860" s="35" t="s">
        <v>1117</v>
      </c>
      <c r="D860" s="35">
        <v>1068</v>
      </c>
      <c r="E860" s="35">
        <v>0.15629752241321165</v>
      </c>
      <c r="F860" s="35">
        <v>3.7030200927573982E-2</v>
      </c>
      <c r="G860" s="35">
        <v>2.4342371405647985E-5</v>
      </c>
      <c r="H860" s="35" t="b">
        <v>0</v>
      </c>
      <c r="I860" s="35" t="b">
        <v>0</v>
      </c>
      <c r="J860" s="35" t="b">
        <v>0</v>
      </c>
    </row>
    <row r="861" spans="1:10" hidden="1" x14ac:dyDescent="0.2">
      <c r="A861" s="35" t="s">
        <v>178</v>
      </c>
      <c r="B861" s="35" t="str">
        <f>VLOOKUP(Table4[[#This Row],[Metabolite ID]],Table18[],2,FALSE)</f>
        <v>butyrylcarnitine</v>
      </c>
      <c r="C861" s="35" t="s">
        <v>1118</v>
      </c>
      <c r="D861" s="35">
        <v>1068</v>
      </c>
      <c r="E861" s="35">
        <v>0.15645612223359368</v>
      </c>
      <c r="F861" s="35">
        <v>3.7397493747658939E-2</v>
      </c>
      <c r="G861" s="35">
        <v>2.8692988933282123E-5</v>
      </c>
      <c r="H861" s="35" t="b">
        <v>0</v>
      </c>
      <c r="I861" s="35" t="b">
        <v>0</v>
      </c>
      <c r="J861" s="35" t="b">
        <v>0</v>
      </c>
    </row>
    <row r="862" spans="1:10" hidden="1" x14ac:dyDescent="0.2">
      <c r="A862" s="35" t="s">
        <v>178</v>
      </c>
      <c r="B862" s="35" t="str">
        <f>VLOOKUP(Table4[[#This Row],[Metabolite ID]],Table18[],2,FALSE)</f>
        <v>butyrylcarnitine</v>
      </c>
      <c r="C862" s="35" t="s">
        <v>1119</v>
      </c>
      <c r="D862" s="35">
        <v>1068</v>
      </c>
      <c r="E862" s="35">
        <v>0.19791416288737693</v>
      </c>
      <c r="F862" s="35">
        <v>5.9795322840542564E-2</v>
      </c>
      <c r="G862" s="35">
        <v>9.3342558786278426E-4</v>
      </c>
      <c r="H862" s="35" t="b">
        <v>0</v>
      </c>
      <c r="I862" s="35" t="b">
        <v>0</v>
      </c>
      <c r="J862" s="35" t="b">
        <v>0</v>
      </c>
    </row>
    <row r="863" spans="1:10" hidden="1" x14ac:dyDescent="0.2">
      <c r="A863" s="35" t="s">
        <v>178</v>
      </c>
      <c r="B863" s="35" t="str">
        <f>VLOOKUP(Table4[[#This Row],[Metabolite ID]],Table18[],2,FALSE)</f>
        <v>butyrylcarnitine</v>
      </c>
      <c r="C863" s="35" t="s">
        <v>1120</v>
      </c>
      <c r="D863" s="35">
        <v>1068</v>
      </c>
      <c r="E863" s="35">
        <v>0.14148179281482726</v>
      </c>
      <c r="F863" s="35">
        <v>6.5294679820661436E-2</v>
      </c>
      <c r="G863" s="35">
        <v>3.0248611399014778E-2</v>
      </c>
      <c r="H863" s="35" t="b">
        <v>0</v>
      </c>
      <c r="I863" s="35" t="b">
        <v>0</v>
      </c>
      <c r="J863" s="35" t="b">
        <v>0</v>
      </c>
    </row>
    <row r="864" spans="1:10" hidden="1" x14ac:dyDescent="0.2">
      <c r="A864" s="35" t="s">
        <v>178</v>
      </c>
      <c r="B864" s="35" t="str">
        <f>VLOOKUP(Table4[[#This Row],[Metabolite ID]],Table18[],2,FALSE)</f>
        <v>butyrylcarnitine</v>
      </c>
      <c r="C864" s="35" t="s">
        <v>1121</v>
      </c>
      <c r="D864" s="35">
        <v>1068</v>
      </c>
      <c r="E864" s="35">
        <v>0.41208342846593204</v>
      </c>
      <c r="F864" s="35">
        <v>0.25083742825266903</v>
      </c>
      <c r="G864" s="35">
        <v>0.10071260064884474</v>
      </c>
      <c r="H864" s="35" t="b">
        <v>0</v>
      </c>
      <c r="I864" s="35" t="b">
        <v>0</v>
      </c>
      <c r="J864" s="35" t="b">
        <v>0</v>
      </c>
    </row>
    <row r="865" spans="1:10" hidden="1" x14ac:dyDescent="0.2">
      <c r="A865" s="35" t="s">
        <v>178</v>
      </c>
      <c r="B865" s="35" t="str">
        <f>VLOOKUP(Table4[[#This Row],[Metabolite ID]],Table18[],2,FALSE)</f>
        <v>butyrylcarnitine</v>
      </c>
      <c r="C865" s="35" t="s">
        <v>1122</v>
      </c>
      <c r="D865" s="35">
        <v>1068</v>
      </c>
      <c r="E865" s="35">
        <v>0.24336884907038581</v>
      </c>
      <c r="F865" s="35">
        <v>0.15230351848384938</v>
      </c>
      <c r="G865" s="35">
        <v>0.11035684115799774</v>
      </c>
      <c r="H865" s="35" t="b">
        <v>0</v>
      </c>
      <c r="I865" s="35" t="b">
        <v>0</v>
      </c>
      <c r="J865" s="35" t="b">
        <v>0</v>
      </c>
    </row>
    <row r="866" spans="1:10" hidden="1" x14ac:dyDescent="0.2">
      <c r="A866" s="35" t="s">
        <v>178</v>
      </c>
      <c r="B866" s="35" t="str">
        <f>VLOOKUP(Table4[[#This Row],[Metabolite ID]],Table18[],2,FALSE)</f>
        <v>butyrylcarnitine</v>
      </c>
      <c r="C866" s="35" t="s">
        <v>1123</v>
      </c>
      <c r="D866" s="35">
        <v>1068</v>
      </c>
      <c r="E866" s="35">
        <v>4.0634619450230822E-2</v>
      </c>
      <c r="F866" s="35">
        <v>0.1139963572833636</v>
      </c>
      <c r="G866" s="35">
        <v>0.72157007061335832</v>
      </c>
      <c r="H866" s="35" t="b">
        <v>0</v>
      </c>
      <c r="I866" s="35" t="b">
        <v>0</v>
      </c>
      <c r="J866" s="35" t="b">
        <v>0</v>
      </c>
    </row>
    <row r="867" spans="1:10" x14ac:dyDescent="0.2">
      <c r="A867" s="35" t="s">
        <v>450</v>
      </c>
      <c r="B867" s="35" t="str">
        <f>VLOOKUP(Table4[[#This Row],[Metabolite ID]],Table18[],2,FALSE)</f>
        <v>X - 21467</v>
      </c>
      <c r="C867" s="35" t="s">
        <v>1116</v>
      </c>
      <c r="D867" s="35">
        <v>1068</v>
      </c>
      <c r="E867" s="35">
        <v>0.15448223834998057</v>
      </c>
      <c r="F867" s="35">
        <v>3.8604672921341315E-2</v>
      </c>
      <c r="G867" s="36">
        <v>6.2903338704001441E-5</v>
      </c>
      <c r="H867" s="35" t="b">
        <v>0</v>
      </c>
      <c r="I867" s="35" t="b">
        <v>0</v>
      </c>
      <c r="J867" s="35" t="b">
        <v>0</v>
      </c>
    </row>
    <row r="868" spans="1:10" hidden="1" x14ac:dyDescent="0.2">
      <c r="A868" s="35" t="s">
        <v>450</v>
      </c>
      <c r="B868" s="35" t="str">
        <f>VLOOKUP(Table4[[#This Row],[Metabolite ID]],Table18[],2,FALSE)</f>
        <v>X - 21467</v>
      </c>
      <c r="C868" s="35" t="s">
        <v>1117</v>
      </c>
      <c r="D868" s="35">
        <v>1068</v>
      </c>
      <c r="E868" s="35">
        <v>0.15448223834998057</v>
      </c>
      <c r="F868" s="35">
        <v>3.7282237333743064E-2</v>
      </c>
      <c r="G868" s="35">
        <v>3.4191349620776603E-5</v>
      </c>
      <c r="H868" s="35" t="b">
        <v>0</v>
      </c>
      <c r="I868" s="35" t="b">
        <v>0</v>
      </c>
      <c r="J868" s="35" t="b">
        <v>0</v>
      </c>
    </row>
    <row r="869" spans="1:10" hidden="1" x14ac:dyDescent="0.2">
      <c r="A869" s="35" t="s">
        <v>450</v>
      </c>
      <c r="B869" s="35" t="str">
        <f>VLOOKUP(Table4[[#This Row],[Metabolite ID]],Table18[],2,FALSE)</f>
        <v>X - 21467</v>
      </c>
      <c r="C869" s="35" t="s">
        <v>1118</v>
      </c>
      <c r="D869" s="35">
        <v>1068</v>
      </c>
      <c r="E869" s="35">
        <v>0.15467903701281144</v>
      </c>
      <c r="F869" s="35">
        <v>3.7640363434868415E-2</v>
      </c>
      <c r="G869" s="35">
        <v>3.9670088051162957E-5</v>
      </c>
      <c r="H869" s="35" t="b">
        <v>0</v>
      </c>
      <c r="I869" s="35" t="b">
        <v>0</v>
      </c>
      <c r="J869" s="35" t="b">
        <v>0</v>
      </c>
    </row>
    <row r="870" spans="1:10" hidden="1" x14ac:dyDescent="0.2">
      <c r="A870" s="35" t="s">
        <v>450</v>
      </c>
      <c r="B870" s="35" t="str">
        <f>VLOOKUP(Table4[[#This Row],[Metabolite ID]],Table18[],2,FALSE)</f>
        <v>X - 21467</v>
      </c>
      <c r="C870" s="35" t="s">
        <v>1119</v>
      </c>
      <c r="D870" s="35">
        <v>1068</v>
      </c>
      <c r="E870" s="35">
        <v>0.23765348523748367</v>
      </c>
      <c r="F870" s="35">
        <v>5.7237298606968419E-2</v>
      </c>
      <c r="G870" s="35">
        <v>3.294760363052969E-5</v>
      </c>
      <c r="H870" s="35" t="b">
        <v>0</v>
      </c>
      <c r="I870" s="35" t="b">
        <v>0</v>
      </c>
      <c r="J870" s="35" t="b">
        <v>0</v>
      </c>
    </row>
    <row r="871" spans="1:10" hidden="1" x14ac:dyDescent="0.2">
      <c r="A871" s="35" t="s">
        <v>450</v>
      </c>
      <c r="B871" s="35" t="str">
        <f>VLOOKUP(Table4[[#This Row],[Metabolite ID]],Table18[],2,FALSE)</f>
        <v>X - 21467</v>
      </c>
      <c r="C871" s="35" t="s">
        <v>1120</v>
      </c>
      <c r="D871" s="35">
        <v>1068</v>
      </c>
      <c r="E871" s="35">
        <v>0.22704970200399197</v>
      </c>
      <c r="F871" s="35">
        <v>6.3156236717715461E-2</v>
      </c>
      <c r="G871" s="35">
        <v>3.2433178302412988E-4</v>
      </c>
      <c r="H871" s="35" t="b">
        <v>0</v>
      </c>
      <c r="I871" s="35" t="b">
        <v>0</v>
      </c>
      <c r="J871" s="35" t="b">
        <v>0</v>
      </c>
    </row>
    <row r="872" spans="1:10" hidden="1" x14ac:dyDescent="0.2">
      <c r="A872" s="35" t="s">
        <v>450</v>
      </c>
      <c r="B872" s="35" t="str">
        <f>VLOOKUP(Table4[[#This Row],[Metabolite ID]],Table18[],2,FALSE)</f>
        <v>X - 21467</v>
      </c>
      <c r="C872" s="35" t="s">
        <v>1121</v>
      </c>
      <c r="D872" s="35">
        <v>1068</v>
      </c>
      <c r="E872" s="35">
        <v>0.40594948570336165</v>
      </c>
      <c r="F872" s="35">
        <v>0.23316752874499519</v>
      </c>
      <c r="G872" s="35">
        <v>8.1968191424743861E-2</v>
      </c>
      <c r="H872" s="35" t="b">
        <v>0</v>
      </c>
      <c r="I872" s="35" t="b">
        <v>0</v>
      </c>
      <c r="J872" s="35" t="b">
        <v>0</v>
      </c>
    </row>
    <row r="873" spans="1:10" hidden="1" x14ac:dyDescent="0.2">
      <c r="A873" s="35" t="s">
        <v>450</v>
      </c>
      <c r="B873" s="35" t="str">
        <f>VLOOKUP(Table4[[#This Row],[Metabolite ID]],Table18[],2,FALSE)</f>
        <v>X - 21467</v>
      </c>
      <c r="C873" s="35" t="s">
        <v>1122</v>
      </c>
      <c r="D873" s="35">
        <v>1068</v>
      </c>
      <c r="E873" s="35">
        <v>0.22966979027285284</v>
      </c>
      <c r="F873" s="35">
        <v>0.14000856901927189</v>
      </c>
      <c r="G873" s="35">
        <v>0.10121715787363501</v>
      </c>
      <c r="H873" s="35" t="b">
        <v>0</v>
      </c>
      <c r="I873" s="35" t="b">
        <v>0</v>
      </c>
      <c r="J873" s="35" t="b">
        <v>0</v>
      </c>
    </row>
    <row r="874" spans="1:10" hidden="1" x14ac:dyDescent="0.2">
      <c r="A874" s="35" t="s">
        <v>450</v>
      </c>
      <c r="B874" s="35" t="str">
        <f>VLOOKUP(Table4[[#This Row],[Metabolite ID]],Table18[],2,FALSE)</f>
        <v>X - 21467</v>
      </c>
      <c r="C874" s="35" t="s">
        <v>1123</v>
      </c>
      <c r="D874" s="35">
        <v>1068</v>
      </c>
      <c r="E874" s="35">
        <v>0.29363979921795064</v>
      </c>
      <c r="F874" s="35">
        <v>0.11325038756951723</v>
      </c>
      <c r="G874" s="35">
        <v>9.6491205431695291E-3</v>
      </c>
      <c r="H874" s="35" t="b">
        <v>0</v>
      </c>
      <c r="I874" s="35" t="b">
        <v>0</v>
      </c>
      <c r="J874" s="35" t="b">
        <v>0</v>
      </c>
    </row>
    <row r="875" spans="1:10" x14ac:dyDescent="0.2">
      <c r="A875" s="35" t="s">
        <v>627</v>
      </c>
      <c r="B875" s="35" t="str">
        <f>VLOOKUP(Table4[[#This Row],[Metabolite ID]],Table18[],2,FALSE)</f>
        <v>X - 23705</v>
      </c>
      <c r="C875" s="35" t="s">
        <v>1116</v>
      </c>
      <c r="D875" s="35">
        <v>1069</v>
      </c>
      <c r="E875" s="35">
        <v>-0.1567823357332406</v>
      </c>
      <c r="F875" s="35">
        <v>3.9301105790129014E-2</v>
      </c>
      <c r="G875" s="36">
        <v>6.6279695786322377E-5</v>
      </c>
      <c r="H875" s="35" t="b">
        <v>0</v>
      </c>
      <c r="I875" s="35" t="b">
        <v>0</v>
      </c>
      <c r="J875" s="35" t="b">
        <v>0</v>
      </c>
    </row>
    <row r="876" spans="1:10" hidden="1" x14ac:dyDescent="0.2">
      <c r="A876" s="35" t="s">
        <v>627</v>
      </c>
      <c r="B876" s="35" t="str">
        <f>VLOOKUP(Table4[[#This Row],[Metabolite ID]],Table18[],2,FALSE)</f>
        <v>X - 23705</v>
      </c>
      <c r="C876" s="35" t="s">
        <v>1117</v>
      </c>
      <c r="D876" s="35">
        <v>1069</v>
      </c>
      <c r="E876" s="35">
        <v>-0.1567823357332406</v>
      </c>
      <c r="F876" s="35">
        <v>3.8116281852278937E-2</v>
      </c>
      <c r="G876" s="35">
        <v>3.9010357094777462E-5</v>
      </c>
      <c r="H876" s="35" t="b">
        <v>0</v>
      </c>
      <c r="I876" s="35" t="b">
        <v>0</v>
      </c>
      <c r="J876" s="35" t="b">
        <v>0</v>
      </c>
    </row>
    <row r="877" spans="1:10" hidden="1" x14ac:dyDescent="0.2">
      <c r="A877" s="35" t="s">
        <v>627</v>
      </c>
      <c r="B877" s="35" t="str">
        <f>VLOOKUP(Table4[[#This Row],[Metabolite ID]],Table18[],2,FALSE)</f>
        <v>X - 23705</v>
      </c>
      <c r="C877" s="35" t="s">
        <v>1118</v>
      </c>
      <c r="D877" s="35">
        <v>1069</v>
      </c>
      <c r="E877" s="35">
        <v>-0.15857830414626239</v>
      </c>
      <c r="F877" s="35">
        <v>3.8479795163258584E-2</v>
      </c>
      <c r="G877" s="35">
        <v>3.7710086960292106E-5</v>
      </c>
      <c r="H877" s="35" t="b">
        <v>0</v>
      </c>
      <c r="I877" s="35" t="b">
        <v>0</v>
      </c>
      <c r="J877" s="35" t="b">
        <v>0</v>
      </c>
    </row>
    <row r="878" spans="1:10" hidden="1" x14ac:dyDescent="0.2">
      <c r="A878" s="35" t="s">
        <v>627</v>
      </c>
      <c r="B878" s="35" t="str">
        <f>VLOOKUP(Table4[[#This Row],[Metabolite ID]],Table18[],2,FALSE)</f>
        <v>X - 23705</v>
      </c>
      <c r="C878" s="35" t="s">
        <v>1119</v>
      </c>
      <c r="D878" s="35">
        <v>1069</v>
      </c>
      <c r="E878" s="35">
        <v>-0.12682432432432431</v>
      </c>
      <c r="F878" s="35">
        <v>5.943932604633842E-2</v>
      </c>
      <c r="G878" s="35">
        <v>3.2869228073735102E-2</v>
      </c>
      <c r="H878" s="35" t="b">
        <v>0</v>
      </c>
      <c r="I878" s="35" t="b">
        <v>0</v>
      </c>
      <c r="J878" s="35" t="b">
        <v>0</v>
      </c>
    </row>
    <row r="879" spans="1:10" hidden="1" x14ac:dyDescent="0.2">
      <c r="A879" s="35" t="s">
        <v>627</v>
      </c>
      <c r="B879" s="35" t="str">
        <f>VLOOKUP(Table4[[#This Row],[Metabolite ID]],Table18[],2,FALSE)</f>
        <v>X - 23705</v>
      </c>
      <c r="C879" s="35" t="s">
        <v>1120</v>
      </c>
      <c r="D879" s="35">
        <v>1069</v>
      </c>
      <c r="E879" s="35">
        <v>-0.13219228301871935</v>
      </c>
      <c r="F879" s="35">
        <v>6.7149246067303825E-2</v>
      </c>
      <c r="G879" s="35">
        <v>4.8995145331923166E-2</v>
      </c>
      <c r="H879" s="35" t="b">
        <v>0</v>
      </c>
      <c r="I879" s="35" t="b">
        <v>0</v>
      </c>
      <c r="J879" s="35" t="b">
        <v>0</v>
      </c>
    </row>
    <row r="880" spans="1:10" hidden="1" x14ac:dyDescent="0.2">
      <c r="A880" s="35" t="s">
        <v>627</v>
      </c>
      <c r="B880" s="35" t="str">
        <f>VLOOKUP(Table4[[#This Row],[Metabolite ID]],Table18[],2,FALSE)</f>
        <v>X - 23705</v>
      </c>
      <c r="C880" s="35" t="s">
        <v>1121</v>
      </c>
      <c r="D880" s="35">
        <v>1069</v>
      </c>
      <c r="E880" s="35">
        <v>-2.489044457296874E-2</v>
      </c>
      <c r="F880" s="35">
        <v>0.25242974827206505</v>
      </c>
      <c r="G880" s="35">
        <v>0.92147163199492499</v>
      </c>
      <c r="H880" s="35" t="b">
        <v>0</v>
      </c>
      <c r="I880" s="35" t="b">
        <v>0</v>
      </c>
      <c r="J880" s="35" t="b">
        <v>0</v>
      </c>
    </row>
    <row r="881" spans="1:10" hidden="1" x14ac:dyDescent="0.2">
      <c r="A881" s="35" t="s">
        <v>627</v>
      </c>
      <c r="B881" s="35" t="str">
        <f>VLOOKUP(Table4[[#This Row],[Metabolite ID]],Table18[],2,FALSE)</f>
        <v>X - 23705</v>
      </c>
      <c r="C881" s="35" t="s">
        <v>1122</v>
      </c>
      <c r="D881" s="35">
        <v>1069</v>
      </c>
      <c r="E881" s="35">
        <v>-0.11781427918628662</v>
      </c>
      <c r="F881" s="35">
        <v>0.15678839863345032</v>
      </c>
      <c r="G881" s="35">
        <v>0.45256416749056716</v>
      </c>
      <c r="H881" s="35" t="b">
        <v>0</v>
      </c>
      <c r="I881" s="35" t="b">
        <v>0</v>
      </c>
      <c r="J881" s="35" t="b">
        <v>0</v>
      </c>
    </row>
    <row r="882" spans="1:10" hidden="1" x14ac:dyDescent="0.2">
      <c r="A882" s="35" t="s">
        <v>627</v>
      </c>
      <c r="B882" s="35" t="str">
        <f>VLOOKUP(Table4[[#This Row],[Metabolite ID]],Table18[],2,FALSE)</f>
        <v>X - 23705</v>
      </c>
      <c r="C882" s="35" t="s">
        <v>1123</v>
      </c>
      <c r="D882" s="35">
        <v>1069</v>
      </c>
      <c r="E882" s="35">
        <v>-0.11106046815714375</v>
      </c>
      <c r="F882" s="35">
        <v>0.11543839697103871</v>
      </c>
      <c r="G882" s="35">
        <v>0.33622958792914714</v>
      </c>
      <c r="H882" s="35" t="b">
        <v>0</v>
      </c>
      <c r="I882" s="35" t="b">
        <v>0</v>
      </c>
      <c r="J882" s="35" t="b">
        <v>0</v>
      </c>
    </row>
    <row r="883" spans="1:10" x14ac:dyDescent="0.2">
      <c r="A883" s="35" t="s">
        <v>322</v>
      </c>
      <c r="B883" s="35" t="str">
        <f>VLOOKUP(Table4[[#This Row],[Metabolite ID]],Table18[],2,FALSE)</f>
        <v>sphingomyelin (d18:1/18:1, d18:2/18:0)</v>
      </c>
      <c r="C883" s="35" t="s">
        <v>1116</v>
      </c>
      <c r="D883" s="35">
        <v>1068</v>
      </c>
      <c r="E883" s="35">
        <v>0.14933210194457611</v>
      </c>
      <c r="F883" s="35">
        <v>3.783113811791209E-2</v>
      </c>
      <c r="G883" s="36">
        <v>7.9026587171187091E-5</v>
      </c>
      <c r="H883" s="35" t="b">
        <v>0</v>
      </c>
      <c r="I883" s="35" t="b">
        <v>0</v>
      </c>
      <c r="J883" s="35" t="b">
        <v>0</v>
      </c>
    </row>
    <row r="884" spans="1:10" hidden="1" x14ac:dyDescent="0.2">
      <c r="A884" s="35" t="s">
        <v>322</v>
      </c>
      <c r="B884" s="35" t="str">
        <f>VLOOKUP(Table4[[#This Row],[Metabolite ID]],Table18[],2,FALSE)</f>
        <v>sphingomyelin (d18:1/18:1, d18:2/18:0)</v>
      </c>
      <c r="C884" s="35" t="s">
        <v>1117</v>
      </c>
      <c r="D884" s="35">
        <v>1068</v>
      </c>
      <c r="E884" s="35">
        <v>0.14933210194457611</v>
      </c>
      <c r="F884" s="35">
        <v>3.6879158017309198E-2</v>
      </c>
      <c r="G884" s="35">
        <v>5.1386966599659125E-5</v>
      </c>
      <c r="H884" s="35" t="b">
        <v>0</v>
      </c>
      <c r="I884" s="35" t="b">
        <v>0</v>
      </c>
      <c r="J884" s="35" t="b">
        <v>0</v>
      </c>
    </row>
    <row r="885" spans="1:10" hidden="1" x14ac:dyDescent="0.2">
      <c r="A885" s="35" t="s">
        <v>322</v>
      </c>
      <c r="B885" s="35" t="str">
        <f>VLOOKUP(Table4[[#This Row],[Metabolite ID]],Table18[],2,FALSE)</f>
        <v>sphingomyelin (d18:1/18:1, d18:2/18:0)</v>
      </c>
      <c r="C885" s="35" t="s">
        <v>1118</v>
      </c>
      <c r="D885" s="35">
        <v>1068</v>
      </c>
      <c r="E885" s="35">
        <v>0.1495205470861318</v>
      </c>
      <c r="F885" s="35">
        <v>3.7226715590855289E-2</v>
      </c>
      <c r="G885" s="35">
        <v>5.9072606455659616E-5</v>
      </c>
      <c r="H885" s="35" t="b">
        <v>0</v>
      </c>
      <c r="I885" s="35" t="b">
        <v>0</v>
      </c>
      <c r="J885" s="35" t="b">
        <v>0</v>
      </c>
    </row>
    <row r="886" spans="1:10" hidden="1" x14ac:dyDescent="0.2">
      <c r="A886" s="35" t="s">
        <v>322</v>
      </c>
      <c r="B886" s="35" t="str">
        <f>VLOOKUP(Table4[[#This Row],[Metabolite ID]],Table18[],2,FALSE)</f>
        <v>sphingomyelin (d18:1/18:1, d18:2/18:0)</v>
      </c>
      <c r="C886" s="35" t="s">
        <v>1119</v>
      </c>
      <c r="D886" s="35">
        <v>1068</v>
      </c>
      <c r="E886" s="35">
        <v>0.13388056435643517</v>
      </c>
      <c r="F886" s="35">
        <v>5.7529154873181228E-2</v>
      </c>
      <c r="G886" s="35">
        <v>1.9955811210560045E-2</v>
      </c>
      <c r="H886" s="35" t="b">
        <v>0</v>
      </c>
      <c r="I886" s="35" t="b">
        <v>0</v>
      </c>
      <c r="J886" s="35" t="b">
        <v>0</v>
      </c>
    </row>
    <row r="887" spans="1:10" hidden="1" x14ac:dyDescent="0.2">
      <c r="A887" s="35" t="s">
        <v>322</v>
      </c>
      <c r="B887" s="35" t="str">
        <f>VLOOKUP(Table4[[#This Row],[Metabolite ID]],Table18[],2,FALSE)</f>
        <v>sphingomyelin (d18:1/18:1, d18:2/18:0)</v>
      </c>
      <c r="C887" s="35" t="s">
        <v>1120</v>
      </c>
      <c r="D887" s="35">
        <v>1068</v>
      </c>
      <c r="E887" s="35">
        <v>7.2290647182491541E-3</v>
      </c>
      <c r="F887" s="35">
        <v>6.5612568229575341E-2</v>
      </c>
      <c r="G887" s="35">
        <v>0.91226817110783431</v>
      </c>
      <c r="H887" s="35" t="b">
        <v>0</v>
      </c>
      <c r="I887" s="35" t="b">
        <v>0</v>
      </c>
      <c r="J887" s="35" t="b">
        <v>0</v>
      </c>
    </row>
    <row r="888" spans="1:10" hidden="1" x14ac:dyDescent="0.2">
      <c r="A888" s="35" t="s">
        <v>322</v>
      </c>
      <c r="B888" s="35" t="str">
        <f>VLOOKUP(Table4[[#This Row],[Metabolite ID]],Table18[],2,FALSE)</f>
        <v>sphingomyelin (d18:1/18:1, d18:2/18:0)</v>
      </c>
      <c r="C888" s="35" t="s">
        <v>1121</v>
      </c>
      <c r="D888" s="35">
        <v>1068</v>
      </c>
      <c r="E888" s="35">
        <v>1.7413092233135252E-2</v>
      </c>
      <c r="F888" s="35">
        <v>0.23042670145646063</v>
      </c>
      <c r="G888" s="35">
        <v>0.93977624611584387</v>
      </c>
      <c r="H888" s="35" t="b">
        <v>0</v>
      </c>
      <c r="I888" s="35" t="b">
        <v>0</v>
      </c>
      <c r="J888" s="35" t="b">
        <v>0</v>
      </c>
    </row>
    <row r="889" spans="1:10" hidden="1" x14ac:dyDescent="0.2">
      <c r="A889" s="35" t="s">
        <v>322</v>
      </c>
      <c r="B889" s="35" t="str">
        <f>VLOOKUP(Table4[[#This Row],[Metabolite ID]],Table18[],2,FALSE)</f>
        <v>sphingomyelin (d18:1/18:1, d18:2/18:0)</v>
      </c>
      <c r="C889" s="35" t="s">
        <v>1122</v>
      </c>
      <c r="D889" s="35">
        <v>1068</v>
      </c>
      <c r="E889" s="35">
        <v>-7.3140978304708781E-2</v>
      </c>
      <c r="F889" s="35">
        <v>0.14435887641218065</v>
      </c>
      <c r="G889" s="35">
        <v>0.61249754572824477</v>
      </c>
      <c r="H889" s="35" t="b">
        <v>0</v>
      </c>
      <c r="I889" s="35" t="b">
        <v>0</v>
      </c>
      <c r="J889" s="35" t="b">
        <v>0</v>
      </c>
    </row>
    <row r="890" spans="1:10" hidden="1" x14ac:dyDescent="0.2">
      <c r="A890" s="35" t="s">
        <v>322</v>
      </c>
      <c r="B890" s="35" t="str">
        <f>VLOOKUP(Table4[[#This Row],[Metabolite ID]],Table18[],2,FALSE)</f>
        <v>sphingomyelin (d18:1/18:1, d18:2/18:0)</v>
      </c>
      <c r="C890" s="35" t="s">
        <v>1123</v>
      </c>
      <c r="D890" s="35">
        <v>1068</v>
      </c>
      <c r="E890" s="35">
        <v>-3.1746504921972861E-2</v>
      </c>
      <c r="F890" s="35">
        <v>0.11092810819290896</v>
      </c>
      <c r="G890" s="35">
        <v>0.77478828059012561</v>
      </c>
      <c r="H890" s="35" t="b">
        <v>0</v>
      </c>
      <c r="I890" s="35" t="b">
        <v>0</v>
      </c>
      <c r="J890" s="35" t="b">
        <v>0</v>
      </c>
    </row>
    <row r="891" spans="1:10" x14ac:dyDescent="0.2">
      <c r="A891" s="35" t="s">
        <v>715</v>
      </c>
      <c r="B891" s="35" t="str">
        <f>VLOOKUP(Table4[[#This Row],[Metabolite ID]],Table18[],2,FALSE)</f>
        <v>1-(1-enyl-stearoyl)-2-docosahexaenoyl-GPC (P-18:0/22:6)*</v>
      </c>
      <c r="C891" s="35" t="s">
        <v>1116</v>
      </c>
      <c r="D891" s="35">
        <v>1068</v>
      </c>
      <c r="E891" s="35">
        <v>-0.14764199993310789</v>
      </c>
      <c r="F891" s="35">
        <v>3.7426311049856519E-2</v>
      </c>
      <c r="G891" s="36">
        <v>7.9842674785400868E-5</v>
      </c>
      <c r="H891" s="35" t="b">
        <v>0</v>
      </c>
      <c r="I891" s="35" t="b">
        <v>0</v>
      </c>
      <c r="J891" s="35" t="b">
        <v>0</v>
      </c>
    </row>
    <row r="892" spans="1:10" hidden="1" x14ac:dyDescent="0.2">
      <c r="A892" s="35" t="s">
        <v>715</v>
      </c>
      <c r="B892" s="35" t="str">
        <f>VLOOKUP(Table4[[#This Row],[Metabolite ID]],Table18[],2,FALSE)</f>
        <v>1-(1-enyl-stearoyl)-2-docosahexaenoyl-GPC (P-18:0/22:6)*</v>
      </c>
      <c r="C892" s="35" t="s">
        <v>1117</v>
      </c>
      <c r="D892" s="35">
        <v>1068</v>
      </c>
      <c r="E892" s="35">
        <v>-0.14764199993310789</v>
      </c>
      <c r="F892" s="35">
        <v>3.6900473337837407E-2</v>
      </c>
      <c r="G892" s="35">
        <v>6.3052198984822657E-5</v>
      </c>
      <c r="H892" s="35" t="b">
        <v>0</v>
      </c>
      <c r="I892" s="35" t="b">
        <v>0</v>
      </c>
      <c r="J892" s="35" t="b">
        <v>0</v>
      </c>
    </row>
    <row r="893" spans="1:10" hidden="1" x14ac:dyDescent="0.2">
      <c r="A893" s="35" t="s">
        <v>715</v>
      </c>
      <c r="B893" s="35" t="str">
        <f>VLOOKUP(Table4[[#This Row],[Metabolite ID]],Table18[],2,FALSE)</f>
        <v>1-(1-enyl-stearoyl)-2-docosahexaenoyl-GPC (P-18:0/22:6)*</v>
      </c>
      <c r="C893" s="35" t="s">
        <v>1118</v>
      </c>
      <c r="D893" s="35">
        <v>1068</v>
      </c>
      <c r="E893" s="35">
        <v>-0.14934203088093911</v>
      </c>
      <c r="F893" s="35">
        <v>3.7239861399166359E-2</v>
      </c>
      <c r="G893" s="35">
        <v>6.0648444387909073E-5</v>
      </c>
      <c r="H893" s="35" t="b">
        <v>0</v>
      </c>
      <c r="I893" s="35" t="b">
        <v>0</v>
      </c>
      <c r="J893" s="35" t="b">
        <v>0</v>
      </c>
    </row>
    <row r="894" spans="1:10" hidden="1" x14ac:dyDescent="0.2">
      <c r="A894" s="35" t="s">
        <v>715</v>
      </c>
      <c r="B894" s="35" t="str">
        <f>VLOOKUP(Table4[[#This Row],[Metabolite ID]],Table18[],2,FALSE)</f>
        <v>1-(1-enyl-stearoyl)-2-docosahexaenoyl-GPC (P-18:0/22:6)*</v>
      </c>
      <c r="C894" s="35" t="s">
        <v>1119</v>
      </c>
      <c r="D894" s="35">
        <v>1068</v>
      </c>
      <c r="E894" s="35">
        <v>-0.12451021615370962</v>
      </c>
      <c r="F894" s="35">
        <v>5.835817153746866E-2</v>
      </c>
      <c r="G894" s="35">
        <v>3.2879439066816271E-2</v>
      </c>
      <c r="H894" s="35" t="b">
        <v>0</v>
      </c>
      <c r="I894" s="35" t="b">
        <v>0</v>
      </c>
      <c r="J894" s="35" t="b">
        <v>0</v>
      </c>
    </row>
    <row r="895" spans="1:10" hidden="1" x14ac:dyDescent="0.2">
      <c r="A895" s="35" t="s">
        <v>715</v>
      </c>
      <c r="B895" s="35" t="str">
        <f>VLOOKUP(Table4[[#This Row],[Metabolite ID]],Table18[],2,FALSE)</f>
        <v>1-(1-enyl-stearoyl)-2-docosahexaenoyl-GPC (P-18:0/22:6)*</v>
      </c>
      <c r="C895" s="35" t="s">
        <v>1120</v>
      </c>
      <c r="D895" s="35">
        <v>1068</v>
      </c>
      <c r="E895" s="35">
        <v>-0.16199789726931488</v>
      </c>
      <c r="F895" s="35">
        <v>5.8613667933791254E-2</v>
      </c>
      <c r="G895" s="35">
        <v>5.7128239321494112E-3</v>
      </c>
      <c r="H895" s="35" t="b">
        <v>0</v>
      </c>
      <c r="I895" s="35" t="b">
        <v>0</v>
      </c>
      <c r="J895" s="35" t="b">
        <v>0</v>
      </c>
    </row>
    <row r="896" spans="1:10" hidden="1" x14ac:dyDescent="0.2">
      <c r="A896" s="35" t="s">
        <v>715</v>
      </c>
      <c r="B896" s="35" t="str">
        <f>VLOOKUP(Table4[[#This Row],[Metabolite ID]],Table18[],2,FALSE)</f>
        <v>1-(1-enyl-stearoyl)-2-docosahexaenoyl-GPC (P-18:0/22:6)*</v>
      </c>
      <c r="C896" s="35" t="s">
        <v>1121</v>
      </c>
      <c r="D896" s="35">
        <v>1068</v>
      </c>
      <c r="E896" s="35">
        <v>-1.568663735514253E-2</v>
      </c>
      <c r="F896" s="35">
        <v>0.25397654727395153</v>
      </c>
      <c r="G896" s="35">
        <v>0.95076224598708614</v>
      </c>
      <c r="H896" s="35" t="b">
        <v>0</v>
      </c>
      <c r="I896" s="35" t="b">
        <v>0</v>
      </c>
      <c r="J896" s="35" t="b">
        <v>0</v>
      </c>
    </row>
    <row r="897" spans="1:10" hidden="1" x14ac:dyDescent="0.2">
      <c r="A897" s="35" t="s">
        <v>715</v>
      </c>
      <c r="B897" s="35" t="str">
        <f>VLOOKUP(Table4[[#This Row],[Metabolite ID]],Table18[],2,FALSE)</f>
        <v>1-(1-enyl-stearoyl)-2-docosahexaenoyl-GPC (P-18:0/22:6)*</v>
      </c>
      <c r="C897" s="35" t="s">
        <v>1122</v>
      </c>
      <c r="D897" s="35">
        <v>1068</v>
      </c>
      <c r="E897" s="35">
        <v>8.7660384261083912E-2</v>
      </c>
      <c r="F897" s="35">
        <v>0.24114507353241588</v>
      </c>
      <c r="G897" s="35">
        <v>0.71629056918742806</v>
      </c>
      <c r="H897" s="35" t="b">
        <v>0</v>
      </c>
      <c r="I897" s="35" t="b">
        <v>0</v>
      </c>
      <c r="J897" s="35" t="b">
        <v>0</v>
      </c>
    </row>
    <row r="898" spans="1:10" hidden="1" x14ac:dyDescent="0.2">
      <c r="A898" s="35" t="s">
        <v>715</v>
      </c>
      <c r="B898" s="35" t="str">
        <f>VLOOKUP(Table4[[#This Row],[Metabolite ID]],Table18[],2,FALSE)</f>
        <v>1-(1-enyl-stearoyl)-2-docosahexaenoyl-GPC (P-18:0/22:6)*</v>
      </c>
      <c r="C898" s="35" t="s">
        <v>1123</v>
      </c>
      <c r="D898" s="35">
        <v>1068</v>
      </c>
      <c r="E898" s="35">
        <v>-0.24593367597489846</v>
      </c>
      <c r="F898" s="35">
        <v>0.10984695269960862</v>
      </c>
      <c r="G898" s="35">
        <v>2.5369704806989603E-2</v>
      </c>
      <c r="H898" s="35" t="b">
        <v>0</v>
      </c>
      <c r="I898" s="35" t="b">
        <v>0</v>
      </c>
      <c r="J898" s="35" t="b">
        <v>0</v>
      </c>
    </row>
    <row r="899" spans="1:10" x14ac:dyDescent="0.2">
      <c r="A899" s="35" t="s">
        <v>683</v>
      </c>
      <c r="B899" s="35" t="str">
        <f>VLOOKUP(Table4[[#This Row],[Metabolite ID]],Table18[],2,FALSE)</f>
        <v>sphinganine-1-phosphate</v>
      </c>
      <c r="C899" s="35" t="s">
        <v>1116</v>
      </c>
      <c r="D899" s="35">
        <v>1068</v>
      </c>
      <c r="E899" s="35">
        <v>-0.15087221674845785</v>
      </c>
      <c r="F899" s="35">
        <v>3.8495185560524621E-2</v>
      </c>
      <c r="G899" s="36">
        <v>8.8825318653907491E-5</v>
      </c>
      <c r="H899" s="35" t="b">
        <v>0</v>
      </c>
      <c r="I899" s="35" t="b">
        <v>0</v>
      </c>
      <c r="J899" s="35" t="b">
        <v>0</v>
      </c>
    </row>
    <row r="900" spans="1:10" hidden="1" x14ac:dyDescent="0.2">
      <c r="A900" s="35" t="s">
        <v>683</v>
      </c>
      <c r="B900" s="35" t="str">
        <f>VLOOKUP(Table4[[#This Row],[Metabolite ID]],Table18[],2,FALSE)</f>
        <v>sphinganine-1-phosphate</v>
      </c>
      <c r="C900" s="35" t="s">
        <v>1117</v>
      </c>
      <c r="D900" s="35">
        <v>1068</v>
      </c>
      <c r="E900" s="35">
        <v>-0.15087221674845785</v>
      </c>
      <c r="F900" s="35">
        <v>3.6970654719891825E-2</v>
      </c>
      <c r="G900" s="35">
        <v>4.4868588909618572E-5</v>
      </c>
      <c r="H900" s="35" t="b">
        <v>0</v>
      </c>
      <c r="I900" s="35" t="b">
        <v>0</v>
      </c>
      <c r="J900" s="35" t="b">
        <v>0</v>
      </c>
    </row>
    <row r="901" spans="1:10" hidden="1" x14ac:dyDescent="0.2">
      <c r="A901" s="35" t="s">
        <v>683</v>
      </c>
      <c r="B901" s="35" t="str">
        <f>VLOOKUP(Table4[[#This Row],[Metabolite ID]],Table18[],2,FALSE)</f>
        <v>sphinganine-1-phosphate</v>
      </c>
      <c r="C901" s="35" t="s">
        <v>1118</v>
      </c>
      <c r="D901" s="35">
        <v>1068</v>
      </c>
      <c r="E901" s="35">
        <v>-0.15260170227657802</v>
      </c>
      <c r="F901" s="35">
        <v>3.7328729776275167E-2</v>
      </c>
      <c r="G901" s="35">
        <v>4.3501498348133074E-5</v>
      </c>
      <c r="H901" s="35" t="b">
        <v>0</v>
      </c>
      <c r="I901" s="35" t="b">
        <v>0</v>
      </c>
      <c r="J901" s="35" t="b">
        <v>0</v>
      </c>
    </row>
    <row r="902" spans="1:10" hidden="1" x14ac:dyDescent="0.2">
      <c r="A902" s="35" t="s">
        <v>683</v>
      </c>
      <c r="B902" s="35" t="str">
        <f>VLOOKUP(Table4[[#This Row],[Metabolite ID]],Table18[],2,FALSE)</f>
        <v>sphinganine-1-phosphate</v>
      </c>
      <c r="C902" s="35" t="s">
        <v>1119</v>
      </c>
      <c r="D902" s="35">
        <v>1068</v>
      </c>
      <c r="E902" s="35">
        <v>-0.18227139844617093</v>
      </c>
      <c r="F902" s="35">
        <v>5.6986919721971292E-2</v>
      </c>
      <c r="G902" s="35">
        <v>1.3815516277968707E-3</v>
      </c>
      <c r="H902" s="35" t="b">
        <v>0</v>
      </c>
      <c r="I902" s="35" t="b">
        <v>0</v>
      </c>
      <c r="J902" s="35" t="b">
        <v>0</v>
      </c>
    </row>
    <row r="903" spans="1:10" hidden="1" x14ac:dyDescent="0.2">
      <c r="A903" s="35" t="s">
        <v>683</v>
      </c>
      <c r="B903" s="35" t="str">
        <f>VLOOKUP(Table4[[#This Row],[Metabolite ID]],Table18[],2,FALSE)</f>
        <v>sphinganine-1-phosphate</v>
      </c>
      <c r="C903" s="35" t="s">
        <v>1120</v>
      </c>
      <c r="D903" s="35">
        <v>1068</v>
      </c>
      <c r="E903" s="35">
        <v>-0.12008544456623332</v>
      </c>
      <c r="F903" s="35">
        <v>6.5559781453939162E-2</v>
      </c>
      <c r="G903" s="35">
        <v>6.6997054384899085E-2</v>
      </c>
      <c r="H903" s="35" t="b">
        <v>0</v>
      </c>
      <c r="I903" s="35" t="b">
        <v>0</v>
      </c>
      <c r="J903" s="35" t="b">
        <v>0</v>
      </c>
    </row>
    <row r="904" spans="1:10" hidden="1" x14ac:dyDescent="0.2">
      <c r="A904" s="35" t="s">
        <v>683</v>
      </c>
      <c r="B904" s="35" t="str">
        <f>VLOOKUP(Table4[[#This Row],[Metabolite ID]],Table18[],2,FALSE)</f>
        <v>sphinganine-1-phosphate</v>
      </c>
      <c r="C904" s="35" t="s">
        <v>1121</v>
      </c>
      <c r="D904" s="35">
        <v>1068</v>
      </c>
      <c r="E904" s="35">
        <v>-0.34400637764196684</v>
      </c>
      <c r="F904" s="35">
        <v>0.24673786031662701</v>
      </c>
      <c r="G904" s="35">
        <v>0.16354201309086927</v>
      </c>
      <c r="H904" s="35" t="b">
        <v>0</v>
      </c>
      <c r="I904" s="35" t="b">
        <v>0</v>
      </c>
      <c r="J904" s="35" t="b">
        <v>0</v>
      </c>
    </row>
    <row r="905" spans="1:10" hidden="1" x14ac:dyDescent="0.2">
      <c r="A905" s="35" t="s">
        <v>683</v>
      </c>
      <c r="B905" s="35" t="str">
        <f>VLOOKUP(Table4[[#This Row],[Metabolite ID]],Table18[],2,FALSE)</f>
        <v>sphinganine-1-phosphate</v>
      </c>
      <c r="C905" s="35" t="s">
        <v>1122</v>
      </c>
      <c r="D905" s="35">
        <v>1068</v>
      </c>
      <c r="E905" s="35">
        <v>-0.19048399893708012</v>
      </c>
      <c r="F905" s="35">
        <v>0.16338503088767223</v>
      </c>
      <c r="G905" s="35">
        <v>0.24393177213579112</v>
      </c>
      <c r="H905" s="35" t="b">
        <v>0</v>
      </c>
      <c r="I905" s="35" t="b">
        <v>0</v>
      </c>
      <c r="J905" s="35" t="b">
        <v>0</v>
      </c>
    </row>
    <row r="906" spans="1:10" hidden="1" x14ac:dyDescent="0.2">
      <c r="A906" s="35" t="s">
        <v>683</v>
      </c>
      <c r="B906" s="35" t="str">
        <f>VLOOKUP(Table4[[#This Row],[Metabolite ID]],Table18[],2,FALSE)</f>
        <v>sphinganine-1-phosphate</v>
      </c>
      <c r="C906" s="35" t="s">
        <v>1123</v>
      </c>
      <c r="D906" s="35">
        <v>1068</v>
      </c>
      <c r="E906" s="35">
        <v>-9.2196920600630256E-2</v>
      </c>
      <c r="F906" s="35">
        <v>0.11302416803638549</v>
      </c>
      <c r="G906" s="35">
        <v>0.41483824013227955</v>
      </c>
      <c r="H906" s="35" t="b">
        <v>0</v>
      </c>
      <c r="I906" s="35" t="b">
        <v>0</v>
      </c>
      <c r="J906" s="35" t="b">
        <v>0</v>
      </c>
    </row>
    <row r="907" spans="1:10" x14ac:dyDescent="0.2">
      <c r="A907" s="35" t="s">
        <v>861</v>
      </c>
      <c r="B907" s="35" t="str">
        <f>VLOOKUP(Table4[[#This Row],[Metabolite ID]],Table18[],2,FALSE)</f>
        <v>Triglycerides in very large HDL</v>
      </c>
      <c r="C907" s="35" t="s">
        <v>1116</v>
      </c>
      <c r="D907" s="35">
        <v>1069</v>
      </c>
      <c r="E907" s="35">
        <v>-7.0094337195892475E-2</v>
      </c>
      <c r="F907" s="35">
        <v>1.805998621098296E-2</v>
      </c>
      <c r="G907" s="36">
        <v>1.0394423961416792E-4</v>
      </c>
      <c r="H907" s="35" t="b">
        <v>0</v>
      </c>
      <c r="I907" s="35" t="b">
        <v>0</v>
      </c>
      <c r="J907" s="35" t="b">
        <v>0</v>
      </c>
    </row>
    <row r="908" spans="1:10" hidden="1" x14ac:dyDescent="0.2">
      <c r="A908" s="35" t="s">
        <v>861</v>
      </c>
      <c r="B908" s="35" t="str">
        <f>VLOOKUP(Table4[[#This Row],[Metabolite ID]],Table18[],2,FALSE)</f>
        <v>Triglycerides in very large HDL</v>
      </c>
      <c r="C908" s="35" t="s">
        <v>1117</v>
      </c>
      <c r="D908" s="35">
        <v>1069</v>
      </c>
      <c r="E908" s="35">
        <v>-7.0094337195892475E-2</v>
      </c>
      <c r="F908" s="35">
        <v>1.6746405103112708E-2</v>
      </c>
      <c r="G908" s="35">
        <v>2.8437015380466844E-5</v>
      </c>
      <c r="H908" s="35" t="b">
        <v>0</v>
      </c>
      <c r="I908" s="35" t="b">
        <v>0</v>
      </c>
      <c r="J908" s="35" t="b">
        <v>0</v>
      </c>
    </row>
    <row r="909" spans="1:10" hidden="1" x14ac:dyDescent="0.2">
      <c r="A909" s="35" t="s">
        <v>861</v>
      </c>
      <c r="B909" s="35" t="str">
        <f>VLOOKUP(Table4[[#This Row],[Metabolite ID]],Table18[],2,FALSE)</f>
        <v>Triglycerides in very large HDL</v>
      </c>
      <c r="C909" s="35" t="s">
        <v>1118</v>
      </c>
      <c r="D909" s="35">
        <v>1069</v>
      </c>
      <c r="E909" s="35">
        <v>-6.9895396336727283E-2</v>
      </c>
      <c r="F909" s="35">
        <v>1.6921852617968566E-2</v>
      </c>
      <c r="G909" s="35">
        <v>3.6200449229671426E-5</v>
      </c>
      <c r="H909" s="35" t="b">
        <v>0</v>
      </c>
      <c r="I909" s="35" t="b">
        <v>0</v>
      </c>
      <c r="J909" s="35" t="b">
        <v>0</v>
      </c>
    </row>
    <row r="910" spans="1:10" hidden="1" x14ac:dyDescent="0.2">
      <c r="A910" s="35" t="s">
        <v>861</v>
      </c>
      <c r="B910" s="35" t="str">
        <f>VLOOKUP(Table4[[#This Row],[Metabolite ID]],Table18[],2,FALSE)</f>
        <v>Triglycerides in very large HDL</v>
      </c>
      <c r="C910" s="35" t="s">
        <v>1119</v>
      </c>
      <c r="D910" s="35">
        <v>1069</v>
      </c>
      <c r="E910" s="35">
        <v>-6.8608053691275178E-2</v>
      </c>
      <c r="F910" s="35">
        <v>2.5467162948568489E-2</v>
      </c>
      <c r="G910" s="35">
        <v>7.0604184514582065E-3</v>
      </c>
      <c r="H910" s="35" t="b">
        <v>0</v>
      </c>
      <c r="I910" s="35" t="b">
        <v>0</v>
      </c>
      <c r="J910" s="35" t="b">
        <v>0</v>
      </c>
    </row>
    <row r="911" spans="1:10" hidden="1" x14ac:dyDescent="0.2">
      <c r="A911" s="35" t="s">
        <v>861</v>
      </c>
      <c r="B911" s="35" t="str">
        <f>VLOOKUP(Table4[[#This Row],[Metabolite ID]],Table18[],2,FALSE)</f>
        <v>Triglycerides in very large HDL</v>
      </c>
      <c r="C911" s="35" t="s">
        <v>1120</v>
      </c>
      <c r="D911" s="35">
        <v>1069</v>
      </c>
      <c r="E911" s="35">
        <v>-3.1308347402779331E-2</v>
      </c>
      <c r="F911" s="35">
        <v>2.8457334050889307E-2</v>
      </c>
      <c r="G911" s="35">
        <v>0.27125128996902886</v>
      </c>
      <c r="H911" s="35" t="b">
        <v>0</v>
      </c>
      <c r="I911" s="35" t="b">
        <v>0</v>
      </c>
      <c r="J911" s="35" t="b">
        <v>0</v>
      </c>
    </row>
    <row r="912" spans="1:10" hidden="1" x14ac:dyDescent="0.2">
      <c r="A912" s="35" t="s">
        <v>861</v>
      </c>
      <c r="B912" s="35" t="str">
        <f>VLOOKUP(Table4[[#This Row],[Metabolite ID]],Table18[],2,FALSE)</f>
        <v>Triglycerides in very large HDL</v>
      </c>
      <c r="C912" s="35" t="s">
        <v>1121</v>
      </c>
      <c r="D912" s="35">
        <v>1069</v>
      </c>
      <c r="E912" s="35">
        <v>-1.4379479146784391E-2</v>
      </c>
      <c r="F912" s="35">
        <v>0.10627553241217649</v>
      </c>
      <c r="G912" s="35">
        <v>0.89239720816664592</v>
      </c>
      <c r="H912" s="35" t="b">
        <v>0</v>
      </c>
      <c r="I912" s="35" t="b">
        <v>0</v>
      </c>
      <c r="J912" s="35" t="b">
        <v>0</v>
      </c>
    </row>
    <row r="913" spans="1:10" hidden="1" x14ac:dyDescent="0.2">
      <c r="A913" s="35" t="s">
        <v>861</v>
      </c>
      <c r="B913" s="35" t="str">
        <f>VLOOKUP(Table4[[#This Row],[Metabolite ID]],Table18[],2,FALSE)</f>
        <v>Triglycerides in very large HDL</v>
      </c>
      <c r="C913" s="35" t="s">
        <v>1122</v>
      </c>
      <c r="D913" s="35">
        <v>1069</v>
      </c>
      <c r="E913" s="35">
        <v>2.762204741261165E-2</v>
      </c>
      <c r="F913" s="35">
        <v>6.6219529619128165E-2</v>
      </c>
      <c r="G913" s="35">
        <v>0.67666831300402719</v>
      </c>
      <c r="H913" s="35" t="b">
        <v>0</v>
      </c>
      <c r="I913" s="35" t="b">
        <v>0</v>
      </c>
      <c r="J913" s="35" t="b">
        <v>0</v>
      </c>
    </row>
    <row r="914" spans="1:10" hidden="1" x14ac:dyDescent="0.2">
      <c r="A914" s="35" t="s">
        <v>861</v>
      </c>
      <c r="B914" s="35" t="str">
        <f>VLOOKUP(Table4[[#This Row],[Metabolite ID]],Table18[],2,FALSE)</f>
        <v>Triglycerides in very large HDL</v>
      </c>
      <c r="C914" s="35" t="s">
        <v>1123</v>
      </c>
      <c r="D914" s="35">
        <v>1069</v>
      </c>
      <c r="E914" s="35">
        <v>-1.7292659099242491E-2</v>
      </c>
      <c r="F914" s="35">
        <v>5.2964987004955805E-2</v>
      </c>
      <c r="G914" s="35">
        <v>0.74411596189970397</v>
      </c>
      <c r="H914" s="35" t="b">
        <v>0</v>
      </c>
      <c r="I914" s="35" t="b">
        <v>0</v>
      </c>
      <c r="J914" s="35" t="b">
        <v>0</v>
      </c>
    </row>
    <row r="915" spans="1:10" x14ac:dyDescent="0.2">
      <c r="A915" s="35" t="s">
        <v>769</v>
      </c>
      <c r="B915" s="35" t="str">
        <f>VLOOKUP(Table4[[#This Row],[Metabolite ID]],Table18[],2,FALSE)</f>
        <v>Linoleic acid</v>
      </c>
      <c r="C915" s="35" t="s">
        <v>1116</v>
      </c>
      <c r="D915" s="35">
        <v>1069</v>
      </c>
      <c r="E915" s="35">
        <v>-8.6605779006380168E-2</v>
      </c>
      <c r="F915" s="35">
        <v>2.2450235379995662E-2</v>
      </c>
      <c r="G915" s="36">
        <v>1.144693147907249E-4</v>
      </c>
      <c r="H915" s="35" t="b">
        <v>0</v>
      </c>
      <c r="I915" s="35" t="b">
        <v>0</v>
      </c>
      <c r="J915" s="35" t="b">
        <v>0</v>
      </c>
    </row>
    <row r="916" spans="1:10" hidden="1" x14ac:dyDescent="0.2">
      <c r="A916" s="35" t="s">
        <v>769</v>
      </c>
      <c r="B916" s="35" t="str">
        <f>VLOOKUP(Table4[[#This Row],[Metabolite ID]],Table18[],2,FALSE)</f>
        <v>Linoleic acid</v>
      </c>
      <c r="C916" s="35" t="s">
        <v>1117</v>
      </c>
      <c r="D916" s="35">
        <v>1069</v>
      </c>
      <c r="E916" s="35">
        <v>-8.6605779006380168E-2</v>
      </c>
      <c r="F916" s="35">
        <v>1.6800458641308115E-2</v>
      </c>
      <c r="G916" s="35">
        <v>2.5367808689354779E-7</v>
      </c>
      <c r="H916" s="35" t="b">
        <v>0</v>
      </c>
      <c r="I916" s="35" t="b">
        <v>0</v>
      </c>
      <c r="J916" s="35" t="b">
        <v>0</v>
      </c>
    </row>
    <row r="917" spans="1:10" hidden="1" x14ac:dyDescent="0.2">
      <c r="A917" s="35" t="s">
        <v>769</v>
      </c>
      <c r="B917" s="35" t="str">
        <f>VLOOKUP(Table4[[#This Row],[Metabolite ID]],Table18[],2,FALSE)</f>
        <v>Linoleic acid</v>
      </c>
      <c r="C917" s="35" t="s">
        <v>1118</v>
      </c>
      <c r="D917" s="35">
        <v>1069</v>
      </c>
      <c r="E917" s="35">
        <v>-8.6415476995038834E-2</v>
      </c>
      <c r="F917" s="35">
        <v>1.7069874265579103E-2</v>
      </c>
      <c r="G917" s="35">
        <v>4.1389093061625098E-7</v>
      </c>
      <c r="H917" s="35" t="b">
        <v>0</v>
      </c>
      <c r="I917" s="35" t="b">
        <v>0</v>
      </c>
      <c r="J917" s="35" t="b">
        <v>0</v>
      </c>
    </row>
    <row r="918" spans="1:10" hidden="1" x14ac:dyDescent="0.2">
      <c r="A918" s="35" t="s">
        <v>769</v>
      </c>
      <c r="B918" s="35" t="str">
        <f>VLOOKUP(Table4[[#This Row],[Metabolite ID]],Table18[],2,FALSE)</f>
        <v>Linoleic acid</v>
      </c>
      <c r="C918" s="35" t="s">
        <v>1119</v>
      </c>
      <c r="D918" s="35">
        <v>1069</v>
      </c>
      <c r="E918" s="35">
        <v>-6.6612422360248447E-2</v>
      </c>
      <c r="F918" s="35">
        <v>2.5798430205023204E-2</v>
      </c>
      <c r="G918" s="35">
        <v>9.8219925344851002E-3</v>
      </c>
      <c r="H918" s="35" t="b">
        <v>0</v>
      </c>
      <c r="I918" s="35" t="b">
        <v>0</v>
      </c>
      <c r="J918" s="35" t="b">
        <v>0</v>
      </c>
    </row>
    <row r="919" spans="1:10" hidden="1" x14ac:dyDescent="0.2">
      <c r="A919" s="35" t="s">
        <v>769</v>
      </c>
      <c r="B919" s="35" t="str">
        <f>VLOOKUP(Table4[[#This Row],[Metabolite ID]],Table18[],2,FALSE)</f>
        <v>Linoleic acid</v>
      </c>
      <c r="C919" s="35" t="s">
        <v>1120</v>
      </c>
      <c r="D919" s="35">
        <v>1069</v>
      </c>
      <c r="E919" s="35">
        <v>-3.6899740121003291E-2</v>
      </c>
      <c r="F919" s="35">
        <v>2.8153731507489267E-2</v>
      </c>
      <c r="G919" s="35">
        <v>0.18997541506449001</v>
      </c>
      <c r="H919" s="35" t="b">
        <v>0</v>
      </c>
      <c r="I919" s="35" t="b">
        <v>0</v>
      </c>
      <c r="J919" s="35" t="b">
        <v>0</v>
      </c>
    </row>
    <row r="920" spans="1:10" hidden="1" x14ac:dyDescent="0.2">
      <c r="A920" s="35" t="s">
        <v>769</v>
      </c>
      <c r="B920" s="35" t="str">
        <f>VLOOKUP(Table4[[#This Row],[Metabolite ID]],Table18[],2,FALSE)</f>
        <v>Linoleic acid</v>
      </c>
      <c r="C920" s="35" t="s">
        <v>1121</v>
      </c>
      <c r="D920" s="35">
        <v>1069</v>
      </c>
      <c r="E920" s="35">
        <v>-0.26835423660644508</v>
      </c>
      <c r="F920" s="35">
        <v>0.11701017488219319</v>
      </c>
      <c r="G920" s="35">
        <v>2.2017005560488519E-2</v>
      </c>
      <c r="H920" s="35" t="b">
        <v>0</v>
      </c>
      <c r="I920" s="35" t="b">
        <v>0</v>
      </c>
      <c r="J920" s="35" t="b">
        <v>0</v>
      </c>
    </row>
    <row r="921" spans="1:10" hidden="1" x14ac:dyDescent="0.2">
      <c r="A921" s="35" t="s">
        <v>769</v>
      </c>
      <c r="B921" s="35" t="str">
        <f>VLOOKUP(Table4[[#This Row],[Metabolite ID]],Table18[],2,FALSE)</f>
        <v>Linoleic acid</v>
      </c>
      <c r="C921" s="35" t="s">
        <v>1122</v>
      </c>
      <c r="D921" s="35">
        <v>1069</v>
      </c>
      <c r="E921" s="35">
        <v>2.94454224540317E-2</v>
      </c>
      <c r="F921" s="35">
        <v>7.2465010174004862E-2</v>
      </c>
      <c r="G921" s="35">
        <v>0.68457430346688708</v>
      </c>
      <c r="H921" s="35" t="b">
        <v>0</v>
      </c>
      <c r="I921" s="35" t="b">
        <v>0</v>
      </c>
      <c r="J921" s="35" t="b">
        <v>0</v>
      </c>
    </row>
    <row r="922" spans="1:10" hidden="1" x14ac:dyDescent="0.2">
      <c r="A922" s="35" t="s">
        <v>769</v>
      </c>
      <c r="B922" s="35" t="str">
        <f>VLOOKUP(Table4[[#This Row],[Metabolite ID]],Table18[],2,FALSE)</f>
        <v>Linoleic acid</v>
      </c>
      <c r="C922" s="35" t="s">
        <v>1123</v>
      </c>
      <c r="D922" s="35">
        <v>1069</v>
      </c>
      <c r="E922" s="35">
        <v>-9.3316554740669022E-2</v>
      </c>
      <c r="F922" s="35">
        <v>6.5876848192627374E-2</v>
      </c>
      <c r="G922" s="35">
        <v>0.15691215992198607</v>
      </c>
      <c r="H922" s="35" t="b">
        <v>0</v>
      </c>
      <c r="I922" s="35" t="b">
        <v>0</v>
      </c>
      <c r="J922" s="35" t="b">
        <v>0</v>
      </c>
    </row>
    <row r="923" spans="1:10" x14ac:dyDescent="0.2">
      <c r="A923" s="35" t="s">
        <v>722</v>
      </c>
      <c r="B923" s="35" t="str">
        <f>VLOOKUP(Table4[[#This Row],[Metabolite ID]],Table18[],2,FALSE)</f>
        <v>1-palmityl-2-oleoyl-GPC (O-16:0/18:1)*</v>
      </c>
      <c r="C923" s="35" t="s">
        <v>1116</v>
      </c>
      <c r="D923" s="35">
        <v>1068</v>
      </c>
      <c r="E923" s="35">
        <v>-0.14731703797761489</v>
      </c>
      <c r="F923" s="35">
        <v>3.8204540670605906E-2</v>
      </c>
      <c r="G923" s="36">
        <v>1.1525342738512299E-4</v>
      </c>
      <c r="H923" s="35" t="b">
        <v>0</v>
      </c>
      <c r="I923" s="35" t="b">
        <v>0</v>
      </c>
      <c r="J923" s="35" t="b">
        <v>0</v>
      </c>
    </row>
    <row r="924" spans="1:10" hidden="1" x14ac:dyDescent="0.2">
      <c r="A924" s="35" t="s">
        <v>722</v>
      </c>
      <c r="B924" s="35" t="str">
        <f>VLOOKUP(Table4[[#This Row],[Metabolite ID]],Table18[],2,FALSE)</f>
        <v>1-palmityl-2-oleoyl-GPC (O-16:0/18:1)*</v>
      </c>
      <c r="C924" s="35" t="s">
        <v>1117</v>
      </c>
      <c r="D924" s="35">
        <v>1068</v>
      </c>
      <c r="E924" s="35">
        <v>-0.14731703797761489</v>
      </c>
      <c r="F924" s="35">
        <v>3.7456671195925301E-2</v>
      </c>
      <c r="G924" s="35">
        <v>8.389270225541116E-5</v>
      </c>
      <c r="H924" s="35" t="b">
        <v>0</v>
      </c>
      <c r="I924" s="35" t="b">
        <v>0</v>
      </c>
      <c r="J924" s="35" t="b">
        <v>0</v>
      </c>
    </row>
    <row r="925" spans="1:10" hidden="1" x14ac:dyDescent="0.2">
      <c r="A925" s="35" t="s">
        <v>722</v>
      </c>
      <c r="B925" s="35" t="str">
        <f>VLOOKUP(Table4[[#This Row],[Metabolite ID]],Table18[],2,FALSE)</f>
        <v>1-palmityl-2-oleoyl-GPC (O-16:0/18:1)*</v>
      </c>
      <c r="C925" s="35" t="s">
        <v>1118</v>
      </c>
      <c r="D925" s="35">
        <v>1068</v>
      </c>
      <c r="E925" s="35">
        <v>-0.14900213190016115</v>
      </c>
      <c r="F925" s="35">
        <v>3.7805523299064288E-2</v>
      </c>
      <c r="G925" s="35">
        <v>8.1048137566984104E-5</v>
      </c>
      <c r="H925" s="35" t="b">
        <v>0</v>
      </c>
      <c r="I925" s="35" t="b">
        <v>0</v>
      </c>
      <c r="J925" s="35" t="b">
        <v>0</v>
      </c>
    </row>
    <row r="926" spans="1:10" hidden="1" x14ac:dyDescent="0.2">
      <c r="A926" s="35" t="s">
        <v>722</v>
      </c>
      <c r="B926" s="35" t="str">
        <f>VLOOKUP(Table4[[#This Row],[Metabolite ID]],Table18[],2,FALSE)</f>
        <v>1-palmityl-2-oleoyl-GPC (O-16:0/18:1)*</v>
      </c>
      <c r="C926" s="35" t="s">
        <v>1119</v>
      </c>
      <c r="D926" s="35">
        <v>1068</v>
      </c>
      <c r="E926" s="35">
        <v>-0.1554212027186766</v>
      </c>
      <c r="F926" s="35">
        <v>5.7509778661580378E-2</v>
      </c>
      <c r="G926" s="35">
        <v>6.8816491686378416E-3</v>
      </c>
      <c r="H926" s="35" t="b">
        <v>0</v>
      </c>
      <c r="I926" s="35" t="b">
        <v>0</v>
      </c>
      <c r="J926" s="35" t="b">
        <v>0</v>
      </c>
    </row>
    <row r="927" spans="1:10" hidden="1" x14ac:dyDescent="0.2">
      <c r="A927" s="35" t="s">
        <v>722</v>
      </c>
      <c r="B927" s="35" t="str">
        <f>VLOOKUP(Table4[[#This Row],[Metabolite ID]],Table18[],2,FALSE)</f>
        <v>1-palmityl-2-oleoyl-GPC (O-16:0/18:1)*</v>
      </c>
      <c r="C927" s="35" t="s">
        <v>1120</v>
      </c>
      <c r="D927" s="35">
        <v>1068</v>
      </c>
      <c r="E927" s="35">
        <v>-0.1677370277196169</v>
      </c>
      <c r="F927" s="35">
        <v>6.8234771827692581E-2</v>
      </c>
      <c r="G927" s="35">
        <v>1.3962221399383478E-2</v>
      </c>
      <c r="H927" s="35" t="b">
        <v>0</v>
      </c>
      <c r="I927" s="35" t="b">
        <v>0</v>
      </c>
      <c r="J927" s="35" t="b">
        <v>0</v>
      </c>
    </row>
    <row r="928" spans="1:10" hidden="1" x14ac:dyDescent="0.2">
      <c r="A928" s="35" t="s">
        <v>722</v>
      </c>
      <c r="B928" s="35" t="str">
        <f>VLOOKUP(Table4[[#This Row],[Metabolite ID]],Table18[],2,FALSE)</f>
        <v>1-palmityl-2-oleoyl-GPC (O-16:0/18:1)*</v>
      </c>
      <c r="C928" s="35" t="s">
        <v>1121</v>
      </c>
      <c r="D928" s="35">
        <v>1068</v>
      </c>
      <c r="E928" s="35">
        <v>-2.4647391718276346E-2</v>
      </c>
      <c r="F928" s="35">
        <v>0.2540267282440814</v>
      </c>
      <c r="G928" s="35">
        <v>0.92272336053395509</v>
      </c>
      <c r="H928" s="35" t="b">
        <v>0</v>
      </c>
      <c r="I928" s="35" t="b">
        <v>0</v>
      </c>
      <c r="J928" s="35" t="b">
        <v>0</v>
      </c>
    </row>
    <row r="929" spans="1:10" hidden="1" x14ac:dyDescent="0.2">
      <c r="A929" s="35" t="s">
        <v>722</v>
      </c>
      <c r="B929" s="35" t="str">
        <f>VLOOKUP(Table4[[#This Row],[Metabolite ID]],Table18[],2,FALSE)</f>
        <v>1-palmityl-2-oleoyl-GPC (O-16:0/18:1)*</v>
      </c>
      <c r="C929" s="35" t="s">
        <v>1122</v>
      </c>
      <c r="D929" s="35">
        <v>1068</v>
      </c>
      <c r="E929" s="35">
        <v>-0.17482280247964876</v>
      </c>
      <c r="F929" s="35">
        <v>0.14958462501471687</v>
      </c>
      <c r="G929" s="35">
        <v>0.2427768050328391</v>
      </c>
      <c r="H929" s="35" t="b">
        <v>0</v>
      </c>
      <c r="I929" s="35" t="b">
        <v>0</v>
      </c>
      <c r="J929" s="35" t="b">
        <v>0</v>
      </c>
    </row>
    <row r="930" spans="1:10" hidden="1" x14ac:dyDescent="0.2">
      <c r="A930" s="35" t="s">
        <v>722</v>
      </c>
      <c r="B930" s="35" t="str">
        <f>VLOOKUP(Table4[[#This Row],[Metabolite ID]],Table18[],2,FALSE)</f>
        <v>1-palmityl-2-oleoyl-GPC (O-16:0/18:1)*</v>
      </c>
      <c r="C930" s="35" t="s">
        <v>1123</v>
      </c>
      <c r="D930" s="35">
        <v>1068</v>
      </c>
      <c r="E930" s="35">
        <v>-0.24805048599691193</v>
      </c>
      <c r="F930" s="35">
        <v>0.11210978179351525</v>
      </c>
      <c r="G930" s="35">
        <v>2.7138787043194827E-2</v>
      </c>
      <c r="H930" s="35" t="b">
        <v>0</v>
      </c>
      <c r="I930" s="35" t="b">
        <v>0</v>
      </c>
      <c r="J930" s="35" t="b">
        <v>0</v>
      </c>
    </row>
    <row r="931" spans="1:10" x14ac:dyDescent="0.2">
      <c r="A931" s="35" t="s">
        <v>210</v>
      </c>
      <c r="B931" s="35" t="str">
        <f>VLOOKUP(Table4[[#This Row],[Metabolite ID]],Table18[],2,FALSE)</f>
        <v>palmitoleate (16:1n7)</v>
      </c>
      <c r="C931" s="35" t="s">
        <v>1116</v>
      </c>
      <c r="D931" s="35">
        <v>1068</v>
      </c>
      <c r="E931" s="35">
        <v>0.14802396142833837</v>
      </c>
      <c r="F931" s="35">
        <v>3.8525680561341605E-2</v>
      </c>
      <c r="G931" s="36">
        <v>1.2192877969484131E-4</v>
      </c>
      <c r="H931" s="35" t="b">
        <v>0</v>
      </c>
      <c r="I931" s="35" t="b">
        <v>0</v>
      </c>
      <c r="J931" s="35" t="b">
        <v>0</v>
      </c>
    </row>
    <row r="932" spans="1:10" hidden="1" x14ac:dyDescent="0.2">
      <c r="A932" s="35" t="s">
        <v>210</v>
      </c>
      <c r="B932" s="35" t="str">
        <f>VLOOKUP(Table4[[#This Row],[Metabolite ID]],Table18[],2,FALSE)</f>
        <v>palmitoleate (16:1n7)</v>
      </c>
      <c r="C932" s="35" t="s">
        <v>1117</v>
      </c>
      <c r="D932" s="35">
        <v>1068</v>
      </c>
      <c r="E932" s="35">
        <v>0.14802396142833837</v>
      </c>
      <c r="F932" s="35">
        <v>3.6944606193620645E-2</v>
      </c>
      <c r="G932" s="35">
        <v>6.1587042000521704E-5</v>
      </c>
      <c r="H932" s="35" t="b">
        <v>0</v>
      </c>
      <c r="I932" s="35" t="b">
        <v>0</v>
      </c>
      <c r="J932" s="35" t="b">
        <v>0</v>
      </c>
    </row>
    <row r="933" spans="1:10" hidden="1" x14ac:dyDescent="0.2">
      <c r="A933" s="35" t="s">
        <v>210</v>
      </c>
      <c r="B933" s="35" t="str">
        <f>VLOOKUP(Table4[[#This Row],[Metabolite ID]],Table18[],2,FALSE)</f>
        <v>palmitoleate (16:1n7)</v>
      </c>
      <c r="C933" s="35" t="s">
        <v>1118</v>
      </c>
      <c r="D933" s="35">
        <v>1068</v>
      </c>
      <c r="E933" s="35">
        <v>0.14821795348933425</v>
      </c>
      <c r="F933" s="35">
        <v>3.7304114978310612E-2</v>
      </c>
      <c r="G933" s="35">
        <v>7.0903526818275265E-5</v>
      </c>
      <c r="H933" s="35" t="b">
        <v>0</v>
      </c>
      <c r="I933" s="35" t="b">
        <v>0</v>
      </c>
      <c r="J933" s="35" t="b">
        <v>0</v>
      </c>
    </row>
    <row r="934" spans="1:10" hidden="1" x14ac:dyDescent="0.2">
      <c r="A934" s="35" t="s">
        <v>210</v>
      </c>
      <c r="B934" s="35" t="str">
        <f>VLOOKUP(Table4[[#This Row],[Metabolite ID]],Table18[],2,FALSE)</f>
        <v>palmitoleate (16:1n7)</v>
      </c>
      <c r="C934" s="35" t="s">
        <v>1119</v>
      </c>
      <c r="D934" s="35">
        <v>1068</v>
      </c>
      <c r="E934" s="35">
        <v>0.18842298345235464</v>
      </c>
      <c r="F934" s="35">
        <v>5.6647279869982255E-2</v>
      </c>
      <c r="G934" s="35">
        <v>8.8023115430379195E-4</v>
      </c>
      <c r="H934" s="35" t="b">
        <v>0</v>
      </c>
      <c r="I934" s="35" t="b">
        <v>0</v>
      </c>
      <c r="J934" s="35" t="b">
        <v>0</v>
      </c>
    </row>
    <row r="935" spans="1:10" hidden="1" x14ac:dyDescent="0.2">
      <c r="A935" s="35" t="s">
        <v>210</v>
      </c>
      <c r="B935" s="35" t="str">
        <f>VLOOKUP(Table4[[#This Row],[Metabolite ID]],Table18[],2,FALSE)</f>
        <v>palmitoleate (16:1n7)</v>
      </c>
      <c r="C935" s="35" t="s">
        <v>1120</v>
      </c>
      <c r="D935" s="35">
        <v>1068</v>
      </c>
      <c r="E935" s="35">
        <v>0.10991654040221172</v>
      </c>
      <c r="F935" s="35">
        <v>6.3427114391695627E-2</v>
      </c>
      <c r="G935" s="35">
        <v>8.3103091808973156E-2</v>
      </c>
      <c r="H935" s="35" t="b">
        <v>0</v>
      </c>
      <c r="I935" s="35" t="b">
        <v>0</v>
      </c>
      <c r="J935" s="35" t="b">
        <v>0</v>
      </c>
    </row>
    <row r="936" spans="1:10" hidden="1" x14ac:dyDescent="0.2">
      <c r="A936" s="35" t="s">
        <v>210</v>
      </c>
      <c r="B936" s="35" t="str">
        <f>VLOOKUP(Table4[[#This Row],[Metabolite ID]],Table18[],2,FALSE)</f>
        <v>palmitoleate (16:1n7)</v>
      </c>
      <c r="C936" s="35" t="s">
        <v>1121</v>
      </c>
      <c r="D936" s="35">
        <v>1068</v>
      </c>
      <c r="E936" s="35">
        <v>0.21763519098215323</v>
      </c>
      <c r="F936" s="35">
        <v>0.23305028811428508</v>
      </c>
      <c r="G936" s="35">
        <v>0.35058994002324428</v>
      </c>
      <c r="H936" s="35" t="b">
        <v>0</v>
      </c>
      <c r="I936" s="35" t="b">
        <v>0</v>
      </c>
      <c r="J936" s="35" t="b">
        <v>0</v>
      </c>
    </row>
    <row r="937" spans="1:10" hidden="1" x14ac:dyDescent="0.2">
      <c r="A937" s="35" t="s">
        <v>210</v>
      </c>
      <c r="B937" s="35" t="str">
        <f>VLOOKUP(Table4[[#This Row],[Metabolite ID]],Table18[],2,FALSE)</f>
        <v>palmitoleate (16:1n7)</v>
      </c>
      <c r="C937" s="35" t="s">
        <v>1122</v>
      </c>
      <c r="D937" s="35">
        <v>1068</v>
      </c>
      <c r="E937" s="35">
        <v>9.8030410062026618E-3</v>
      </c>
      <c r="F937" s="35">
        <v>0.14336734507911744</v>
      </c>
      <c r="G937" s="35">
        <v>0.9454982744745879</v>
      </c>
      <c r="H937" s="35" t="b">
        <v>0</v>
      </c>
      <c r="I937" s="35" t="b">
        <v>0</v>
      </c>
      <c r="J937" s="35" t="b">
        <v>0</v>
      </c>
    </row>
    <row r="938" spans="1:10" hidden="1" x14ac:dyDescent="0.2">
      <c r="A938" s="35" t="s">
        <v>210</v>
      </c>
      <c r="B938" s="35" t="str">
        <f>VLOOKUP(Table4[[#This Row],[Metabolite ID]],Table18[],2,FALSE)</f>
        <v>palmitoleate (16:1n7)</v>
      </c>
      <c r="C938" s="35" t="s">
        <v>1123</v>
      </c>
      <c r="D938" s="35">
        <v>1068</v>
      </c>
      <c r="E938" s="35">
        <v>-3.1804597212412598E-2</v>
      </c>
      <c r="F938" s="35">
        <v>0.11297495118524609</v>
      </c>
      <c r="G938" s="35">
        <v>0.77836698153476269</v>
      </c>
      <c r="H938" s="35" t="b">
        <v>0</v>
      </c>
      <c r="I938" s="35" t="b">
        <v>0</v>
      </c>
      <c r="J938" s="35" t="b">
        <v>0</v>
      </c>
    </row>
    <row r="939" spans="1:10" x14ac:dyDescent="0.2">
      <c r="A939" s="35" t="s">
        <v>728</v>
      </c>
      <c r="B939" s="35" t="str">
        <f>VLOOKUP(Table4[[#This Row],[Metabolite ID]],Table18[],2,FALSE)</f>
        <v>1-(1-enyl-stearoyl)-2-linoleoyl-GPE (P-18:0/18:2)*</v>
      </c>
      <c r="C939" s="35" t="s">
        <v>1116</v>
      </c>
      <c r="D939" s="35">
        <v>1068</v>
      </c>
      <c r="E939" s="35">
        <v>-0.14187105627599469</v>
      </c>
      <c r="F939" s="35">
        <v>3.6972329298559065E-2</v>
      </c>
      <c r="G939" s="36">
        <v>1.2443368827203086E-4</v>
      </c>
      <c r="H939" s="35" t="b">
        <v>0</v>
      </c>
      <c r="I939" s="35" t="b">
        <v>0</v>
      </c>
      <c r="J939" s="35" t="b">
        <v>0</v>
      </c>
    </row>
    <row r="940" spans="1:10" hidden="1" x14ac:dyDescent="0.2">
      <c r="A940" s="35" t="s">
        <v>728</v>
      </c>
      <c r="B940" s="35" t="str">
        <f>VLOOKUP(Table4[[#This Row],[Metabolite ID]],Table18[],2,FALSE)</f>
        <v>1-(1-enyl-stearoyl)-2-linoleoyl-GPE (P-18:0/18:2)*</v>
      </c>
      <c r="C940" s="35" t="s">
        <v>1117</v>
      </c>
      <c r="D940" s="35">
        <v>1068</v>
      </c>
      <c r="E940" s="35">
        <v>-0.14187105627599469</v>
      </c>
      <c r="F940" s="35">
        <v>3.6972329298559065E-2</v>
      </c>
      <c r="G940" s="35">
        <v>1.2443368827203086E-4</v>
      </c>
      <c r="H940" s="35" t="b">
        <v>0</v>
      </c>
      <c r="I940" s="35" t="b">
        <v>0</v>
      </c>
      <c r="J940" s="35" t="b">
        <v>0</v>
      </c>
    </row>
    <row r="941" spans="1:10" hidden="1" x14ac:dyDescent="0.2">
      <c r="A941" s="35" t="s">
        <v>728</v>
      </c>
      <c r="B941" s="35" t="str">
        <f>VLOOKUP(Table4[[#This Row],[Metabolite ID]],Table18[],2,FALSE)</f>
        <v>1-(1-enyl-stearoyl)-2-linoleoyl-GPE (P-18:0/18:2)*</v>
      </c>
      <c r="C941" s="35" t="s">
        <v>1118</v>
      </c>
      <c r="D941" s="35">
        <v>1068</v>
      </c>
      <c r="E941" s="35">
        <v>-0.14349608911040557</v>
      </c>
      <c r="F941" s="35">
        <v>3.7300856071456938E-2</v>
      </c>
      <c r="G941" s="35">
        <v>1.1957694803681531E-4</v>
      </c>
      <c r="H941" s="35" t="b">
        <v>0</v>
      </c>
      <c r="I941" s="35" t="b">
        <v>0</v>
      </c>
      <c r="J941" s="35" t="b">
        <v>0</v>
      </c>
    </row>
    <row r="942" spans="1:10" hidden="1" x14ac:dyDescent="0.2">
      <c r="A942" s="35" t="s">
        <v>728</v>
      </c>
      <c r="B942" s="35" t="str">
        <f>VLOOKUP(Table4[[#This Row],[Metabolite ID]],Table18[],2,FALSE)</f>
        <v>1-(1-enyl-stearoyl)-2-linoleoyl-GPE (P-18:0/18:2)*</v>
      </c>
      <c r="C942" s="35" t="s">
        <v>1119</v>
      </c>
      <c r="D942" s="35">
        <v>1068</v>
      </c>
      <c r="E942" s="35">
        <v>-0.13003499775078742</v>
      </c>
      <c r="F942" s="35">
        <v>5.4540645558476833E-2</v>
      </c>
      <c r="G942" s="35">
        <v>1.7116987588187655E-2</v>
      </c>
      <c r="H942" s="35" t="b">
        <v>0</v>
      </c>
      <c r="I942" s="35" t="b">
        <v>0</v>
      </c>
      <c r="J942" s="35" t="b">
        <v>0</v>
      </c>
    </row>
    <row r="943" spans="1:10" hidden="1" x14ac:dyDescent="0.2">
      <c r="A943" s="35" t="s">
        <v>728</v>
      </c>
      <c r="B943" s="35" t="str">
        <f>VLOOKUP(Table4[[#This Row],[Metabolite ID]],Table18[],2,FALSE)</f>
        <v>1-(1-enyl-stearoyl)-2-linoleoyl-GPE (P-18:0/18:2)*</v>
      </c>
      <c r="C943" s="35" t="s">
        <v>1120</v>
      </c>
      <c r="D943" s="35">
        <v>1068</v>
      </c>
      <c r="E943" s="35">
        <v>-0.11709727981574493</v>
      </c>
      <c r="F943" s="35">
        <v>6.298883360022102E-2</v>
      </c>
      <c r="G943" s="35">
        <v>6.3024802258143039E-2</v>
      </c>
      <c r="H943" s="35" t="b">
        <v>0</v>
      </c>
      <c r="I943" s="35" t="b">
        <v>0</v>
      </c>
      <c r="J943" s="35" t="b">
        <v>0</v>
      </c>
    </row>
    <row r="944" spans="1:10" hidden="1" x14ac:dyDescent="0.2">
      <c r="A944" s="35" t="s">
        <v>728</v>
      </c>
      <c r="B944" s="35" t="str">
        <f>VLOOKUP(Table4[[#This Row],[Metabolite ID]],Table18[],2,FALSE)</f>
        <v>1-(1-enyl-stearoyl)-2-linoleoyl-GPE (P-18:0/18:2)*</v>
      </c>
      <c r="C944" s="35" t="s">
        <v>1121</v>
      </c>
      <c r="D944" s="35">
        <v>1068</v>
      </c>
      <c r="E944" s="35">
        <v>-0.14782437981156349</v>
      </c>
      <c r="F944" s="35">
        <v>0.23752285940844822</v>
      </c>
      <c r="G944" s="35">
        <v>0.53383910770544674</v>
      </c>
      <c r="H944" s="35" t="b">
        <v>0</v>
      </c>
      <c r="I944" s="35" t="b">
        <v>0</v>
      </c>
      <c r="J944" s="35" t="b">
        <v>0</v>
      </c>
    </row>
    <row r="945" spans="1:10" hidden="1" x14ac:dyDescent="0.2">
      <c r="A945" s="35" t="s">
        <v>728</v>
      </c>
      <c r="B945" s="35" t="str">
        <f>VLOOKUP(Table4[[#This Row],[Metabolite ID]],Table18[],2,FALSE)</f>
        <v>1-(1-enyl-stearoyl)-2-linoleoyl-GPE (P-18:0/18:2)*</v>
      </c>
      <c r="C945" s="35" t="s">
        <v>1122</v>
      </c>
      <c r="D945" s="35">
        <v>1068</v>
      </c>
      <c r="E945" s="35">
        <v>-0.11888944264794077</v>
      </c>
      <c r="F945" s="35">
        <v>0.16156299335408755</v>
      </c>
      <c r="G945" s="35">
        <v>0.461971236176833</v>
      </c>
      <c r="H945" s="35" t="b">
        <v>0</v>
      </c>
      <c r="I945" s="35" t="b">
        <v>0</v>
      </c>
      <c r="J945" s="35" t="b">
        <v>0</v>
      </c>
    </row>
    <row r="946" spans="1:10" hidden="1" x14ac:dyDescent="0.2">
      <c r="A946" s="35" t="s">
        <v>728</v>
      </c>
      <c r="B946" s="35" t="str">
        <f>VLOOKUP(Table4[[#This Row],[Metabolite ID]],Table18[],2,FALSE)</f>
        <v>1-(1-enyl-stearoyl)-2-linoleoyl-GPE (P-18:0/18:2)*</v>
      </c>
      <c r="C946" s="35" t="s">
        <v>1123</v>
      </c>
      <c r="D946" s="35">
        <v>1068</v>
      </c>
      <c r="E946" s="35">
        <v>-0.23483842971221602</v>
      </c>
      <c r="F946" s="35">
        <v>0.10851399892505481</v>
      </c>
      <c r="G946" s="35">
        <v>3.0675866656550168E-2</v>
      </c>
      <c r="H946" s="35" t="b">
        <v>0</v>
      </c>
      <c r="I946" s="35" t="b">
        <v>0</v>
      </c>
      <c r="J946" s="35" t="b">
        <v>0</v>
      </c>
    </row>
    <row r="947" spans="1:10" x14ac:dyDescent="0.2">
      <c r="A947" s="35" t="s">
        <v>674</v>
      </c>
      <c r="B947" s="35" t="str">
        <f>VLOOKUP(Table4[[#This Row],[Metabolite ID]],Table18[],2,FALSE)</f>
        <v>1-(1-enyl-palmitoyl)-2-oleoyl-GPC (P-16:0/18:1)*</v>
      </c>
      <c r="C947" s="35" t="s">
        <v>1116</v>
      </c>
      <c r="D947" s="35">
        <v>1068</v>
      </c>
      <c r="E947" s="35">
        <v>-0.14712562603308846</v>
      </c>
      <c r="F947" s="35">
        <v>3.8385514074328719E-2</v>
      </c>
      <c r="G947" s="36">
        <v>1.2667110827209414E-4</v>
      </c>
      <c r="H947" s="35" t="b">
        <v>0</v>
      </c>
      <c r="I947" s="35" t="b">
        <v>0</v>
      </c>
      <c r="J947" s="35" t="b">
        <v>0</v>
      </c>
    </row>
    <row r="948" spans="1:10" hidden="1" x14ac:dyDescent="0.2">
      <c r="A948" s="35" t="s">
        <v>674</v>
      </c>
      <c r="B948" s="35" t="str">
        <f>VLOOKUP(Table4[[#This Row],[Metabolite ID]],Table18[],2,FALSE)</f>
        <v>1-(1-enyl-palmitoyl)-2-oleoyl-GPC (P-16:0/18:1)*</v>
      </c>
      <c r="C948" s="35" t="s">
        <v>1117</v>
      </c>
      <c r="D948" s="35">
        <v>1068</v>
      </c>
      <c r="E948" s="35">
        <v>-0.14712562603308846</v>
      </c>
      <c r="F948" s="35">
        <v>3.7144440811395125E-2</v>
      </c>
      <c r="G948" s="35">
        <v>7.4666028414827748E-5</v>
      </c>
      <c r="H948" s="35" t="b">
        <v>0</v>
      </c>
      <c r="I948" s="35" t="b">
        <v>0</v>
      </c>
      <c r="J948" s="35" t="b">
        <v>0</v>
      </c>
    </row>
    <row r="949" spans="1:10" hidden="1" x14ac:dyDescent="0.2">
      <c r="A949" s="35" t="s">
        <v>674</v>
      </c>
      <c r="B949" s="35" t="str">
        <f>VLOOKUP(Table4[[#This Row],[Metabolite ID]],Table18[],2,FALSE)</f>
        <v>1-(1-enyl-palmitoyl)-2-oleoyl-GPC (P-16:0/18:1)*</v>
      </c>
      <c r="C949" s="35" t="s">
        <v>1118</v>
      </c>
      <c r="D949" s="35">
        <v>1068</v>
      </c>
      <c r="E949" s="35">
        <v>-0.1488125432088328</v>
      </c>
      <c r="F949" s="35">
        <v>3.7498719993036986E-2</v>
      </c>
      <c r="G949" s="35">
        <v>7.2335578646994352E-5</v>
      </c>
      <c r="H949" s="35" t="b">
        <v>0</v>
      </c>
      <c r="I949" s="35" t="b">
        <v>0</v>
      </c>
      <c r="J949" s="35" t="b">
        <v>0</v>
      </c>
    </row>
    <row r="950" spans="1:10" hidden="1" x14ac:dyDescent="0.2">
      <c r="A950" s="35" t="s">
        <v>674</v>
      </c>
      <c r="B950" s="35" t="str">
        <f>VLOOKUP(Table4[[#This Row],[Metabolite ID]],Table18[],2,FALSE)</f>
        <v>1-(1-enyl-palmitoyl)-2-oleoyl-GPC (P-16:0/18:1)*</v>
      </c>
      <c r="C950" s="35" t="s">
        <v>1119</v>
      </c>
      <c r="D950" s="35">
        <v>1068</v>
      </c>
      <c r="E950" s="35">
        <v>-0.18865037655617689</v>
      </c>
      <c r="F950" s="35">
        <v>5.8316181006618749E-2</v>
      </c>
      <c r="G950" s="35">
        <v>1.2166076955041935E-3</v>
      </c>
      <c r="H950" s="35" t="b">
        <v>0</v>
      </c>
      <c r="I950" s="35" t="b">
        <v>0</v>
      </c>
      <c r="J950" s="35" t="b">
        <v>0</v>
      </c>
    </row>
    <row r="951" spans="1:10" hidden="1" x14ac:dyDescent="0.2">
      <c r="A951" s="35" t="s">
        <v>674</v>
      </c>
      <c r="B951" s="35" t="str">
        <f>VLOOKUP(Table4[[#This Row],[Metabolite ID]],Table18[],2,FALSE)</f>
        <v>1-(1-enyl-palmitoyl)-2-oleoyl-GPC (P-16:0/18:1)*</v>
      </c>
      <c r="C951" s="35" t="s">
        <v>1120</v>
      </c>
      <c r="D951" s="35">
        <v>1068</v>
      </c>
      <c r="E951" s="35">
        <v>-7.6028129774389552E-2</v>
      </c>
      <c r="F951" s="35">
        <v>6.3680833327649983E-2</v>
      </c>
      <c r="G951" s="35">
        <v>0.23251965018126644</v>
      </c>
      <c r="H951" s="35" t="b">
        <v>0</v>
      </c>
      <c r="I951" s="35" t="b">
        <v>0</v>
      </c>
      <c r="J951" s="35" t="b">
        <v>0</v>
      </c>
    </row>
    <row r="952" spans="1:10" hidden="1" x14ac:dyDescent="0.2">
      <c r="A952" s="35" t="s">
        <v>674</v>
      </c>
      <c r="B952" s="35" t="str">
        <f>VLOOKUP(Table4[[#This Row],[Metabolite ID]],Table18[],2,FALSE)</f>
        <v>1-(1-enyl-palmitoyl)-2-oleoyl-GPC (P-16:0/18:1)*</v>
      </c>
      <c r="C952" s="35" t="s">
        <v>1121</v>
      </c>
      <c r="D952" s="35">
        <v>1068</v>
      </c>
      <c r="E952" s="35">
        <v>-0.2122475162787234</v>
      </c>
      <c r="F952" s="35">
        <v>0.24586996890312182</v>
      </c>
      <c r="G952" s="35">
        <v>0.38819342874168128</v>
      </c>
      <c r="H952" s="35" t="b">
        <v>0</v>
      </c>
      <c r="I952" s="35" t="b">
        <v>0</v>
      </c>
      <c r="J952" s="35" t="b">
        <v>0</v>
      </c>
    </row>
    <row r="953" spans="1:10" hidden="1" x14ac:dyDescent="0.2">
      <c r="A953" s="35" t="s">
        <v>674</v>
      </c>
      <c r="B953" s="35" t="str">
        <f>VLOOKUP(Table4[[#This Row],[Metabolite ID]],Table18[],2,FALSE)</f>
        <v>1-(1-enyl-palmitoyl)-2-oleoyl-GPC (P-16:0/18:1)*</v>
      </c>
      <c r="C953" s="35" t="s">
        <v>1122</v>
      </c>
      <c r="D953" s="35">
        <v>1068</v>
      </c>
      <c r="E953" s="35">
        <v>-2.7149638602455894E-2</v>
      </c>
      <c r="F953" s="35">
        <v>0.17713444978402632</v>
      </c>
      <c r="G953" s="35">
        <v>0.878213263259361</v>
      </c>
      <c r="H953" s="35" t="b">
        <v>0</v>
      </c>
      <c r="I953" s="35" t="b">
        <v>0</v>
      </c>
      <c r="J953" s="35" t="b">
        <v>0</v>
      </c>
    </row>
    <row r="954" spans="1:10" hidden="1" x14ac:dyDescent="0.2">
      <c r="A954" s="35" t="s">
        <v>674</v>
      </c>
      <c r="B954" s="35" t="str">
        <f>VLOOKUP(Table4[[#This Row],[Metabolite ID]],Table18[],2,FALSE)</f>
        <v>1-(1-enyl-palmitoyl)-2-oleoyl-GPC (P-16:0/18:1)*</v>
      </c>
      <c r="C954" s="35" t="s">
        <v>1123</v>
      </c>
      <c r="D954" s="35">
        <v>1068</v>
      </c>
      <c r="E954" s="35">
        <v>-0.14695473168644585</v>
      </c>
      <c r="F954" s="35">
        <v>0.11270197235512601</v>
      </c>
      <c r="G954" s="35">
        <v>0.19254121718172179</v>
      </c>
      <c r="H954" s="35" t="b">
        <v>0</v>
      </c>
      <c r="I954" s="35" t="b">
        <v>0</v>
      </c>
      <c r="J954" s="35" t="b">
        <v>0</v>
      </c>
    </row>
    <row r="955" spans="1:10" x14ac:dyDescent="0.2">
      <c r="A955" s="35" t="s">
        <v>837</v>
      </c>
      <c r="B955" s="35" t="str">
        <f>VLOOKUP(Table4[[#This Row],[Metabolite ID]],Table18[],2,FALSE)</f>
        <v>Triglycerides in small LDL</v>
      </c>
      <c r="C955" s="35" t="s">
        <v>1116</v>
      </c>
      <c r="D955" s="35">
        <v>1069</v>
      </c>
      <c r="E955" s="35">
        <v>8.2033172072497718E-2</v>
      </c>
      <c r="F955" s="35">
        <v>2.1405075068379818E-2</v>
      </c>
      <c r="G955" s="36">
        <v>1.2689045264608617E-4</v>
      </c>
      <c r="H955" s="35" t="b">
        <v>0</v>
      </c>
      <c r="I955" s="35" t="b">
        <v>0</v>
      </c>
      <c r="J955" s="35" t="b">
        <v>0</v>
      </c>
    </row>
    <row r="956" spans="1:10" hidden="1" x14ac:dyDescent="0.2">
      <c r="A956" s="35" t="s">
        <v>837</v>
      </c>
      <c r="B956" s="35" t="str">
        <f>VLOOKUP(Table4[[#This Row],[Metabolite ID]],Table18[],2,FALSE)</f>
        <v>Triglycerides in small LDL</v>
      </c>
      <c r="C956" s="35" t="s">
        <v>1117</v>
      </c>
      <c r="D956" s="35">
        <v>1069</v>
      </c>
      <c r="E956" s="35">
        <v>8.2033172072497718E-2</v>
      </c>
      <c r="F956" s="35">
        <v>1.6727255453505091E-2</v>
      </c>
      <c r="G956" s="35">
        <v>9.3826988571566216E-7</v>
      </c>
      <c r="H956" s="35" t="b">
        <v>0</v>
      </c>
      <c r="I956" s="35" t="b">
        <v>0</v>
      </c>
      <c r="J956" s="35" t="b">
        <v>0</v>
      </c>
    </row>
    <row r="957" spans="1:10" hidden="1" x14ac:dyDescent="0.2">
      <c r="A957" s="35" t="s">
        <v>837</v>
      </c>
      <c r="B957" s="35" t="str">
        <f>VLOOKUP(Table4[[#This Row],[Metabolite ID]],Table18[],2,FALSE)</f>
        <v>Triglycerides in small LDL</v>
      </c>
      <c r="C957" s="35" t="s">
        <v>1118</v>
      </c>
      <c r="D957" s="35">
        <v>1069</v>
      </c>
      <c r="E957" s="35">
        <v>8.222094695057218E-2</v>
      </c>
      <c r="F957" s="35">
        <v>1.6970717988645911E-2</v>
      </c>
      <c r="G957" s="35">
        <v>1.2669368584982546E-6</v>
      </c>
      <c r="H957" s="35" t="b">
        <v>0</v>
      </c>
      <c r="I957" s="35" t="b">
        <v>0</v>
      </c>
      <c r="J957" s="35" t="b">
        <v>0</v>
      </c>
    </row>
    <row r="958" spans="1:10" hidden="1" x14ac:dyDescent="0.2">
      <c r="A958" s="35" t="s">
        <v>837</v>
      </c>
      <c r="B958" s="35" t="str">
        <f>VLOOKUP(Table4[[#This Row],[Metabolite ID]],Table18[],2,FALSE)</f>
        <v>Triglycerides in small LDL</v>
      </c>
      <c r="C958" s="35" t="s">
        <v>1119</v>
      </c>
      <c r="D958" s="35">
        <v>1069</v>
      </c>
      <c r="E958" s="35">
        <v>0.10895923076923077</v>
      </c>
      <c r="F958" s="35">
        <v>2.5742889720562722E-2</v>
      </c>
      <c r="G958" s="35">
        <v>2.3101010428105307E-5</v>
      </c>
      <c r="H958" s="35" t="b">
        <v>0</v>
      </c>
      <c r="I958" s="35" t="b">
        <v>0</v>
      </c>
      <c r="J958" s="35" t="b">
        <v>0</v>
      </c>
    </row>
    <row r="959" spans="1:10" hidden="1" x14ac:dyDescent="0.2">
      <c r="A959" s="35" t="s">
        <v>837</v>
      </c>
      <c r="B959" s="35" t="str">
        <f>VLOOKUP(Table4[[#This Row],[Metabolite ID]],Table18[],2,FALSE)</f>
        <v>Triglycerides in small LDL</v>
      </c>
      <c r="C959" s="35" t="s">
        <v>1120</v>
      </c>
      <c r="D959" s="35">
        <v>1069</v>
      </c>
      <c r="E959" s="35">
        <v>0.10849433344784172</v>
      </c>
      <c r="F959" s="35">
        <v>2.9606604611025777E-2</v>
      </c>
      <c r="G959" s="35">
        <v>2.4779180084139095E-4</v>
      </c>
      <c r="H959" s="35" t="b">
        <v>0</v>
      </c>
      <c r="I959" s="35" t="b">
        <v>0</v>
      </c>
      <c r="J959" s="35" t="b">
        <v>0</v>
      </c>
    </row>
    <row r="960" spans="1:10" hidden="1" x14ac:dyDescent="0.2">
      <c r="A960" s="35" t="s">
        <v>837</v>
      </c>
      <c r="B960" s="35" t="str">
        <f>VLOOKUP(Table4[[#This Row],[Metabolite ID]],Table18[],2,FALSE)</f>
        <v>Triglycerides in small LDL</v>
      </c>
      <c r="C960" s="35" t="s">
        <v>1121</v>
      </c>
      <c r="D960" s="35">
        <v>1069</v>
      </c>
      <c r="E960" s="35">
        <v>6.8846635871976147E-2</v>
      </c>
      <c r="F960" s="35">
        <v>0.11624707375513846</v>
      </c>
      <c r="G960" s="35">
        <v>0.55381254465596452</v>
      </c>
      <c r="H960" s="35" t="b">
        <v>0</v>
      </c>
      <c r="I960" s="35" t="b">
        <v>0</v>
      </c>
      <c r="J960" s="35" t="b">
        <v>0</v>
      </c>
    </row>
    <row r="961" spans="1:10" hidden="1" x14ac:dyDescent="0.2">
      <c r="A961" s="35" t="s">
        <v>837</v>
      </c>
      <c r="B961" s="35" t="str">
        <f>VLOOKUP(Table4[[#This Row],[Metabolite ID]],Table18[],2,FALSE)</f>
        <v>Triglycerides in small LDL</v>
      </c>
      <c r="C961" s="35" t="s">
        <v>1122</v>
      </c>
      <c r="D961" s="35">
        <v>1069</v>
      </c>
      <c r="E961" s="35">
        <v>9.6213348412897304E-2</v>
      </c>
      <c r="F961" s="35">
        <v>6.7056551476180226E-2</v>
      </c>
      <c r="G961" s="35">
        <v>0.1516342690867753</v>
      </c>
      <c r="H961" s="35" t="b">
        <v>0</v>
      </c>
      <c r="I961" s="35" t="b">
        <v>0</v>
      </c>
      <c r="J961" s="35" t="b">
        <v>0</v>
      </c>
    </row>
    <row r="962" spans="1:10" hidden="1" x14ac:dyDescent="0.2">
      <c r="A962" s="35" t="s">
        <v>837</v>
      </c>
      <c r="B962" s="35" t="str">
        <f>VLOOKUP(Table4[[#This Row],[Metabolite ID]],Table18[],2,FALSE)</f>
        <v>Triglycerides in small LDL</v>
      </c>
      <c r="C962" s="35" t="s">
        <v>1123</v>
      </c>
      <c r="D962" s="35">
        <v>1069</v>
      </c>
      <c r="E962" s="35">
        <v>-1.452530752849048E-2</v>
      </c>
      <c r="F962" s="35">
        <v>6.2728592477252737E-2</v>
      </c>
      <c r="G962" s="35">
        <v>0.81692572858254853</v>
      </c>
      <c r="H962" s="35" t="b">
        <v>0</v>
      </c>
      <c r="I962" s="35" t="b">
        <v>0</v>
      </c>
      <c r="J962" s="35" t="b">
        <v>0</v>
      </c>
    </row>
    <row r="963" spans="1:10" x14ac:dyDescent="0.2">
      <c r="A963" s="35" t="s">
        <v>44</v>
      </c>
      <c r="B963" s="35" t="str">
        <f>VLOOKUP(Table4[[#This Row],[Metabolite ID]],Table18[],2,FALSE)</f>
        <v>threonine</v>
      </c>
      <c r="C963" s="35" t="s">
        <v>1116</v>
      </c>
      <c r="D963" s="35">
        <v>1068</v>
      </c>
      <c r="E963" s="35">
        <v>-0.14681876381458775</v>
      </c>
      <c r="F963" s="35">
        <v>3.9828485028396476E-2</v>
      </c>
      <c r="G963" s="36">
        <v>2.2756010823068835E-4</v>
      </c>
      <c r="H963" s="35" t="b">
        <v>0</v>
      </c>
      <c r="I963" s="35" t="b">
        <v>0</v>
      </c>
      <c r="J963" s="35" t="b">
        <v>0</v>
      </c>
    </row>
    <row r="964" spans="1:10" hidden="1" x14ac:dyDescent="0.2">
      <c r="A964" s="35" t="s">
        <v>44</v>
      </c>
      <c r="B964" s="35" t="str">
        <f>VLOOKUP(Table4[[#This Row],[Metabolite ID]],Table18[],2,FALSE)</f>
        <v>threonine</v>
      </c>
      <c r="C964" s="35" t="s">
        <v>1117</v>
      </c>
      <c r="D964" s="35">
        <v>1068</v>
      </c>
      <c r="E964" s="35">
        <v>-0.14681876381458775</v>
      </c>
      <c r="F964" s="35">
        <v>3.6873710542010149E-2</v>
      </c>
      <c r="G964" s="35">
        <v>6.8434180001479572E-5</v>
      </c>
      <c r="H964" s="35" t="b">
        <v>0</v>
      </c>
      <c r="I964" s="35" t="b">
        <v>0</v>
      </c>
      <c r="J964" s="35" t="b">
        <v>0</v>
      </c>
    </row>
    <row r="965" spans="1:10" hidden="1" x14ac:dyDescent="0.2">
      <c r="A965" s="35" t="s">
        <v>44</v>
      </c>
      <c r="B965" s="35" t="str">
        <f>VLOOKUP(Table4[[#This Row],[Metabolite ID]],Table18[],2,FALSE)</f>
        <v>threonine</v>
      </c>
      <c r="C965" s="35" t="s">
        <v>1118</v>
      </c>
      <c r="D965" s="35">
        <v>1068</v>
      </c>
      <c r="E965" s="35">
        <v>-0.14663942088306736</v>
      </c>
      <c r="F965" s="35">
        <v>3.7257874387180638E-2</v>
      </c>
      <c r="G965" s="35">
        <v>8.2921131104045468E-5</v>
      </c>
      <c r="H965" s="35" t="b">
        <v>0</v>
      </c>
      <c r="I965" s="35" t="b">
        <v>0</v>
      </c>
      <c r="J965" s="35" t="b">
        <v>0</v>
      </c>
    </row>
    <row r="966" spans="1:10" hidden="1" x14ac:dyDescent="0.2">
      <c r="A966" s="35" t="s">
        <v>44</v>
      </c>
      <c r="B966" s="35" t="str">
        <f>VLOOKUP(Table4[[#This Row],[Metabolite ID]],Table18[],2,FALSE)</f>
        <v>threonine</v>
      </c>
      <c r="C966" s="35" t="s">
        <v>1119</v>
      </c>
      <c r="D966" s="35">
        <v>1068</v>
      </c>
      <c r="E966" s="35">
        <v>-0.17871448075565941</v>
      </c>
      <c r="F966" s="35">
        <v>5.674980953061496E-2</v>
      </c>
      <c r="G966" s="35">
        <v>1.6373804545080073E-3</v>
      </c>
      <c r="H966" s="35" t="b">
        <v>0</v>
      </c>
      <c r="I966" s="35" t="b">
        <v>0</v>
      </c>
      <c r="J966" s="35" t="b">
        <v>0</v>
      </c>
    </row>
    <row r="967" spans="1:10" hidden="1" x14ac:dyDescent="0.2">
      <c r="A967" s="35" t="s">
        <v>44</v>
      </c>
      <c r="B967" s="35" t="str">
        <f>VLOOKUP(Table4[[#This Row],[Metabolite ID]],Table18[],2,FALSE)</f>
        <v>threonine</v>
      </c>
      <c r="C967" s="35" t="s">
        <v>1120</v>
      </c>
      <c r="D967" s="35">
        <v>1068</v>
      </c>
      <c r="E967" s="35">
        <v>-0.16363813614597342</v>
      </c>
      <c r="F967" s="35">
        <v>6.7466493848160419E-2</v>
      </c>
      <c r="G967" s="35">
        <v>1.5288467343116584E-2</v>
      </c>
      <c r="H967" s="35" t="b">
        <v>0</v>
      </c>
      <c r="I967" s="35" t="b">
        <v>0</v>
      </c>
      <c r="J967" s="35" t="b">
        <v>0</v>
      </c>
    </row>
    <row r="968" spans="1:10" hidden="1" x14ac:dyDescent="0.2">
      <c r="A968" s="35" t="s">
        <v>44</v>
      </c>
      <c r="B968" s="35" t="str">
        <f>VLOOKUP(Table4[[#This Row],[Metabolite ID]],Table18[],2,FALSE)</f>
        <v>threonine</v>
      </c>
      <c r="C968" s="35" t="s">
        <v>1121</v>
      </c>
      <c r="D968" s="35">
        <v>1068</v>
      </c>
      <c r="E968" s="35">
        <v>-0.22132039948087989</v>
      </c>
      <c r="F968" s="35">
        <v>0.23989553815064527</v>
      </c>
      <c r="G968" s="35">
        <v>0.35643995667555639</v>
      </c>
      <c r="H968" s="35" t="b">
        <v>0</v>
      </c>
      <c r="I968" s="35" t="b">
        <v>0</v>
      </c>
      <c r="J968" s="35" t="b">
        <v>0</v>
      </c>
    </row>
    <row r="969" spans="1:10" hidden="1" x14ac:dyDescent="0.2">
      <c r="A969" s="35" t="s">
        <v>44</v>
      </c>
      <c r="B969" s="35" t="str">
        <f>VLOOKUP(Table4[[#This Row],[Metabolite ID]],Table18[],2,FALSE)</f>
        <v>threonine</v>
      </c>
      <c r="C969" s="35" t="s">
        <v>1122</v>
      </c>
      <c r="D969" s="35">
        <v>1068</v>
      </c>
      <c r="E969" s="35">
        <v>-0.18173471924303186</v>
      </c>
      <c r="F969" s="35">
        <v>0.14616245375834391</v>
      </c>
      <c r="G969" s="35">
        <v>0.21400285602850527</v>
      </c>
      <c r="H969" s="35" t="b">
        <v>0</v>
      </c>
      <c r="I969" s="35" t="b">
        <v>0</v>
      </c>
      <c r="J969" s="35" t="b">
        <v>0</v>
      </c>
    </row>
    <row r="970" spans="1:10" hidden="1" x14ac:dyDescent="0.2">
      <c r="A970" s="35" t="s">
        <v>44</v>
      </c>
      <c r="B970" s="35" t="str">
        <f>VLOOKUP(Table4[[#This Row],[Metabolite ID]],Table18[],2,FALSE)</f>
        <v>threonine</v>
      </c>
      <c r="C970" s="35" t="s">
        <v>1123</v>
      </c>
      <c r="D970" s="35">
        <v>1068</v>
      </c>
      <c r="E970" s="35">
        <v>-0.19122099368775314</v>
      </c>
      <c r="F970" s="35">
        <v>0.11693707575462152</v>
      </c>
      <c r="G970" s="35">
        <v>0.10229251633272544</v>
      </c>
      <c r="H970" s="35" t="b">
        <v>0</v>
      </c>
      <c r="I970" s="35" t="b">
        <v>0</v>
      </c>
      <c r="J970" s="35" t="b">
        <v>0</v>
      </c>
    </row>
    <row r="971" spans="1:10" x14ac:dyDescent="0.2">
      <c r="A971" s="35" t="s">
        <v>612</v>
      </c>
      <c r="B971" s="35" t="str">
        <f>VLOOKUP(Table4[[#This Row],[Metabolite ID]],Table18[],2,FALSE)</f>
        <v>C-glycosyltryptophan</v>
      </c>
      <c r="C971" s="35" t="s">
        <v>1116</v>
      </c>
      <c r="D971" s="35">
        <v>1068</v>
      </c>
      <c r="E971" s="35">
        <v>0.13682912456492041</v>
      </c>
      <c r="F971" s="35">
        <v>3.7321227553388354E-2</v>
      </c>
      <c r="G971" s="36">
        <v>2.4612882505685446E-4</v>
      </c>
      <c r="H971" s="35" t="b">
        <v>0</v>
      </c>
      <c r="I971" s="35" t="b">
        <v>0</v>
      </c>
      <c r="J971" s="35" t="b">
        <v>0</v>
      </c>
    </row>
    <row r="972" spans="1:10" hidden="1" x14ac:dyDescent="0.2">
      <c r="A972" s="35" t="s">
        <v>612</v>
      </c>
      <c r="B972" s="35" t="str">
        <f>VLOOKUP(Table4[[#This Row],[Metabolite ID]],Table18[],2,FALSE)</f>
        <v>C-glycosyltryptophan</v>
      </c>
      <c r="C972" s="35" t="s">
        <v>1117</v>
      </c>
      <c r="D972" s="35">
        <v>1068</v>
      </c>
      <c r="E972" s="35">
        <v>0.13682912456492041</v>
      </c>
      <c r="F972" s="35">
        <v>3.6878667176337809E-2</v>
      </c>
      <c r="G972" s="35">
        <v>2.0705357548936979E-4</v>
      </c>
      <c r="H972" s="35" t="b">
        <v>0</v>
      </c>
      <c r="I972" s="35" t="b">
        <v>0</v>
      </c>
      <c r="J972" s="35" t="b">
        <v>0</v>
      </c>
    </row>
    <row r="973" spans="1:10" hidden="1" x14ac:dyDescent="0.2">
      <c r="A973" s="35" t="s">
        <v>612</v>
      </c>
      <c r="B973" s="35" t="str">
        <f>VLOOKUP(Table4[[#This Row],[Metabolite ID]],Table18[],2,FALSE)</f>
        <v>C-glycosyltryptophan</v>
      </c>
      <c r="C973" s="35" t="s">
        <v>1118</v>
      </c>
      <c r="D973" s="35">
        <v>1068</v>
      </c>
      <c r="E973" s="35">
        <v>0.13700699088105239</v>
      </c>
      <c r="F973" s="35">
        <v>3.7216828175592825E-2</v>
      </c>
      <c r="G973" s="35">
        <v>2.3203111166395651E-4</v>
      </c>
      <c r="H973" s="35" t="b">
        <v>0</v>
      </c>
      <c r="I973" s="35" t="b">
        <v>0</v>
      </c>
      <c r="J973" s="35" t="b">
        <v>0</v>
      </c>
    </row>
    <row r="974" spans="1:10" hidden="1" x14ac:dyDescent="0.2">
      <c r="A974" s="35" t="s">
        <v>612</v>
      </c>
      <c r="B974" s="35" t="str">
        <f>VLOOKUP(Table4[[#This Row],[Metabolite ID]],Table18[],2,FALSE)</f>
        <v>C-glycosyltryptophan</v>
      </c>
      <c r="C974" s="35" t="s">
        <v>1119</v>
      </c>
      <c r="D974" s="35">
        <v>1068</v>
      </c>
      <c r="E974" s="35">
        <v>0.16493866750559266</v>
      </c>
      <c r="F974" s="35">
        <v>5.5741608886984283E-2</v>
      </c>
      <c r="G974" s="35">
        <v>3.0865263463988025E-3</v>
      </c>
      <c r="H974" s="35" t="b">
        <v>0</v>
      </c>
      <c r="I974" s="35" t="b">
        <v>0</v>
      </c>
      <c r="J974" s="35" t="b">
        <v>0</v>
      </c>
    </row>
    <row r="975" spans="1:10" hidden="1" x14ac:dyDescent="0.2">
      <c r="A975" s="35" t="s">
        <v>612</v>
      </c>
      <c r="B975" s="35" t="str">
        <f>VLOOKUP(Table4[[#This Row],[Metabolite ID]],Table18[],2,FALSE)</f>
        <v>C-glycosyltryptophan</v>
      </c>
      <c r="C975" s="35" t="s">
        <v>1120</v>
      </c>
      <c r="D975" s="35">
        <v>1068</v>
      </c>
      <c r="E975" s="35">
        <v>0.18134842579483504</v>
      </c>
      <c r="F975" s="35">
        <v>6.4967789625489422E-2</v>
      </c>
      <c r="G975" s="35">
        <v>5.2487216730519445E-3</v>
      </c>
      <c r="H975" s="35" t="b">
        <v>0</v>
      </c>
      <c r="I975" s="35" t="b">
        <v>0</v>
      </c>
      <c r="J975" s="35" t="b">
        <v>0</v>
      </c>
    </row>
    <row r="976" spans="1:10" hidden="1" x14ac:dyDescent="0.2">
      <c r="A976" s="35" t="s">
        <v>612</v>
      </c>
      <c r="B976" s="35" t="str">
        <f>VLOOKUP(Table4[[#This Row],[Metabolite ID]],Table18[],2,FALSE)</f>
        <v>C-glycosyltryptophan</v>
      </c>
      <c r="C976" s="35" t="s">
        <v>1121</v>
      </c>
      <c r="D976" s="35">
        <v>1068</v>
      </c>
      <c r="E976" s="35">
        <v>0.23178579269091504</v>
      </c>
      <c r="F976" s="35">
        <v>0.24714300022689037</v>
      </c>
      <c r="G976" s="35">
        <v>0.34852806037058837</v>
      </c>
      <c r="H976" s="35" t="b">
        <v>0</v>
      </c>
      <c r="I976" s="35" t="b">
        <v>0</v>
      </c>
      <c r="J976" s="35" t="b">
        <v>0</v>
      </c>
    </row>
    <row r="977" spans="1:10" hidden="1" x14ac:dyDescent="0.2">
      <c r="A977" s="35" t="s">
        <v>612</v>
      </c>
      <c r="B977" s="35" t="str">
        <f>VLOOKUP(Table4[[#This Row],[Metabolite ID]],Table18[],2,FALSE)</f>
        <v>C-glycosyltryptophan</v>
      </c>
      <c r="C977" s="35" t="s">
        <v>1122</v>
      </c>
      <c r="D977" s="35">
        <v>1068</v>
      </c>
      <c r="E977" s="35">
        <v>0.27462165658653603</v>
      </c>
      <c r="F977" s="35">
        <v>0.16052367481928168</v>
      </c>
      <c r="G977" s="35">
        <v>8.7411289766727879E-2</v>
      </c>
      <c r="H977" s="35" t="b">
        <v>0</v>
      </c>
      <c r="I977" s="35" t="b">
        <v>0</v>
      </c>
      <c r="J977" s="35" t="b">
        <v>0</v>
      </c>
    </row>
    <row r="978" spans="1:10" hidden="1" x14ac:dyDescent="0.2">
      <c r="A978" s="35" t="s">
        <v>612</v>
      </c>
      <c r="B978" s="35" t="str">
        <f>VLOOKUP(Table4[[#This Row],[Metabolite ID]],Table18[],2,FALSE)</f>
        <v>C-glycosyltryptophan</v>
      </c>
      <c r="C978" s="35" t="s">
        <v>1123</v>
      </c>
      <c r="D978" s="35">
        <v>1068</v>
      </c>
      <c r="E978" s="35">
        <v>0.28592365288130023</v>
      </c>
      <c r="F978" s="35">
        <v>0.10947516908224959</v>
      </c>
      <c r="G978" s="35">
        <v>9.1341419641808013E-3</v>
      </c>
      <c r="H978" s="35" t="b">
        <v>0</v>
      </c>
      <c r="I978" s="35" t="b">
        <v>0</v>
      </c>
      <c r="J978" s="35" t="b">
        <v>0</v>
      </c>
    </row>
    <row r="979" spans="1:10" x14ac:dyDescent="0.2">
      <c r="A979" s="35" t="s">
        <v>787</v>
      </c>
      <c r="B979" s="35" t="str">
        <f>VLOOKUP(Table4[[#This Row],[Metabolite ID]],Table18[],2,FALSE)</f>
        <v>Triglycerides in large LDL</v>
      </c>
      <c r="C979" s="35" t="s">
        <v>1116</v>
      </c>
      <c r="D979" s="35">
        <v>1069</v>
      </c>
      <c r="E979" s="35">
        <v>7.5650536722117856E-2</v>
      </c>
      <c r="F979" s="35">
        <v>2.07382302583239E-2</v>
      </c>
      <c r="G979" s="36">
        <v>2.6441499291548397E-4</v>
      </c>
      <c r="H979" s="35" t="b">
        <v>0</v>
      </c>
      <c r="I979" s="35" t="b">
        <v>0</v>
      </c>
      <c r="J979" s="35" t="b">
        <v>0</v>
      </c>
    </row>
    <row r="980" spans="1:10" hidden="1" x14ac:dyDescent="0.2">
      <c r="A980" s="35" t="s">
        <v>787</v>
      </c>
      <c r="B980" s="35" t="str">
        <f>VLOOKUP(Table4[[#This Row],[Metabolite ID]],Table18[],2,FALSE)</f>
        <v>Triglycerides in large LDL</v>
      </c>
      <c r="C980" s="35" t="s">
        <v>1117</v>
      </c>
      <c r="D980" s="35">
        <v>1069</v>
      </c>
      <c r="E980" s="35">
        <v>7.5650536722117856E-2</v>
      </c>
      <c r="F980" s="35">
        <v>1.6727639162627799E-2</v>
      </c>
      <c r="G980" s="35">
        <v>6.111713665233916E-6</v>
      </c>
      <c r="H980" s="35" t="b">
        <v>0</v>
      </c>
      <c r="I980" s="35" t="b">
        <v>0</v>
      </c>
      <c r="J980" s="35" t="b">
        <v>0</v>
      </c>
    </row>
    <row r="981" spans="1:10" hidden="1" x14ac:dyDescent="0.2">
      <c r="A981" s="35" t="s">
        <v>787</v>
      </c>
      <c r="B981" s="35" t="str">
        <f>VLOOKUP(Table4[[#This Row],[Metabolite ID]],Table18[],2,FALSE)</f>
        <v>Triglycerides in large LDL</v>
      </c>
      <c r="C981" s="35" t="s">
        <v>1118</v>
      </c>
      <c r="D981" s="35">
        <v>1069</v>
      </c>
      <c r="E981" s="35">
        <v>7.5832424189451575E-2</v>
      </c>
      <c r="F981" s="35">
        <v>1.695539588119279E-2</v>
      </c>
      <c r="G981" s="35">
        <v>7.732285530481713E-6</v>
      </c>
      <c r="H981" s="35" t="b">
        <v>0</v>
      </c>
      <c r="I981" s="35" t="b">
        <v>0</v>
      </c>
      <c r="J981" s="35" t="b">
        <v>0</v>
      </c>
    </row>
    <row r="982" spans="1:10" hidden="1" x14ac:dyDescent="0.2">
      <c r="A982" s="35" t="s">
        <v>787</v>
      </c>
      <c r="B982" s="35" t="str">
        <f>VLOOKUP(Table4[[#This Row],[Metabolite ID]],Table18[],2,FALSE)</f>
        <v>Triglycerides in large LDL</v>
      </c>
      <c r="C982" s="35" t="s">
        <v>1119</v>
      </c>
      <c r="D982" s="35">
        <v>1069</v>
      </c>
      <c r="E982" s="35">
        <v>0.10637908256880733</v>
      </c>
      <c r="F982" s="35">
        <v>2.5764381195048102E-2</v>
      </c>
      <c r="G982" s="35">
        <v>3.6447033258108173E-5</v>
      </c>
      <c r="H982" s="35" t="b">
        <v>0</v>
      </c>
      <c r="I982" s="35" t="b">
        <v>0</v>
      </c>
      <c r="J982" s="35" t="b">
        <v>0</v>
      </c>
    </row>
    <row r="983" spans="1:10" hidden="1" x14ac:dyDescent="0.2">
      <c r="A983" s="35" t="s">
        <v>787</v>
      </c>
      <c r="B983" s="35" t="str">
        <f>VLOOKUP(Table4[[#This Row],[Metabolite ID]],Table18[],2,FALSE)</f>
        <v>Triglycerides in large LDL</v>
      </c>
      <c r="C983" s="35" t="s">
        <v>1120</v>
      </c>
      <c r="D983" s="35">
        <v>1069</v>
      </c>
      <c r="E983" s="35">
        <v>0.10635047265892897</v>
      </c>
      <c r="F983" s="35">
        <v>2.9116043952447299E-2</v>
      </c>
      <c r="G983" s="35">
        <v>2.5955640782993766E-4</v>
      </c>
      <c r="H983" s="35" t="b">
        <v>0</v>
      </c>
      <c r="I983" s="35" t="b">
        <v>0</v>
      </c>
      <c r="J983" s="35" t="b">
        <v>0</v>
      </c>
    </row>
    <row r="984" spans="1:10" hidden="1" x14ac:dyDescent="0.2">
      <c r="A984" s="35" t="s">
        <v>787</v>
      </c>
      <c r="B984" s="35" t="str">
        <f>VLOOKUP(Table4[[#This Row],[Metabolite ID]],Table18[],2,FALSE)</f>
        <v>Triglycerides in large LDL</v>
      </c>
      <c r="C984" s="35" t="s">
        <v>1121</v>
      </c>
      <c r="D984" s="35">
        <v>1069</v>
      </c>
      <c r="E984" s="35">
        <v>0.17842847078748481</v>
      </c>
      <c r="F984" s="35">
        <v>0.11016171109489388</v>
      </c>
      <c r="G984" s="35">
        <v>0.1055928392058952</v>
      </c>
      <c r="H984" s="35" t="b">
        <v>0</v>
      </c>
      <c r="I984" s="35" t="b">
        <v>0</v>
      </c>
      <c r="J984" s="35" t="b">
        <v>0</v>
      </c>
    </row>
    <row r="985" spans="1:10" hidden="1" x14ac:dyDescent="0.2">
      <c r="A985" s="35" t="s">
        <v>787</v>
      </c>
      <c r="B985" s="35" t="str">
        <f>VLOOKUP(Table4[[#This Row],[Metabolite ID]],Table18[],2,FALSE)</f>
        <v>Triglycerides in large LDL</v>
      </c>
      <c r="C985" s="35" t="s">
        <v>1122</v>
      </c>
      <c r="D985" s="35">
        <v>1069</v>
      </c>
      <c r="E985" s="35">
        <v>0.10789813402569415</v>
      </c>
      <c r="F985" s="35">
        <v>6.1250225920617213E-2</v>
      </c>
      <c r="G985" s="35">
        <v>7.8423720403037869E-2</v>
      </c>
      <c r="H985" s="35" t="b">
        <v>0</v>
      </c>
      <c r="I985" s="35" t="b">
        <v>0</v>
      </c>
      <c r="J985" s="35" t="b">
        <v>0</v>
      </c>
    </row>
    <row r="986" spans="1:10" hidden="1" x14ac:dyDescent="0.2">
      <c r="A986" s="35" t="s">
        <v>787</v>
      </c>
      <c r="B986" s="35" t="str">
        <f>VLOOKUP(Table4[[#This Row],[Metabolite ID]],Table18[],2,FALSE)</f>
        <v>Triglycerides in large LDL</v>
      </c>
      <c r="C986" s="35" t="s">
        <v>1123</v>
      </c>
      <c r="D986" s="35">
        <v>1069</v>
      </c>
      <c r="E986" s="35">
        <v>1.8139658982952962E-2</v>
      </c>
      <c r="F986" s="35">
        <v>6.0822402491844708E-2</v>
      </c>
      <c r="G986" s="35">
        <v>0.76557823998749108</v>
      </c>
      <c r="H986" s="35" t="b">
        <v>0</v>
      </c>
      <c r="I986" s="35" t="b">
        <v>0</v>
      </c>
      <c r="J986" s="35" t="b">
        <v>0</v>
      </c>
    </row>
    <row r="987" spans="1:10" x14ac:dyDescent="0.2">
      <c r="A987" s="35" t="s">
        <v>772</v>
      </c>
      <c r="B987" s="35" t="str">
        <f>VLOOKUP(Table4[[#This Row],[Metabolite ID]],Table18[],2,FALSE)</f>
        <v>Triglycerides in LDL</v>
      </c>
      <c r="C987" s="35" t="s">
        <v>1116</v>
      </c>
      <c r="D987" s="35">
        <v>1069</v>
      </c>
      <c r="E987" s="35">
        <v>7.6250979471670699E-2</v>
      </c>
      <c r="F987" s="35">
        <v>2.0932882265476495E-2</v>
      </c>
      <c r="G987" s="36">
        <v>2.6985485929210295E-4</v>
      </c>
      <c r="H987" s="35" t="b">
        <v>0</v>
      </c>
      <c r="I987" s="35" t="b">
        <v>0</v>
      </c>
      <c r="J987" s="35" t="b">
        <v>0</v>
      </c>
    </row>
    <row r="988" spans="1:10" hidden="1" x14ac:dyDescent="0.2">
      <c r="A988" s="35" t="s">
        <v>772</v>
      </c>
      <c r="B988" s="35" t="str">
        <f>VLOOKUP(Table4[[#This Row],[Metabolite ID]],Table18[],2,FALSE)</f>
        <v>Triglycerides in LDL</v>
      </c>
      <c r="C988" s="35" t="s">
        <v>1117</v>
      </c>
      <c r="D988" s="35">
        <v>1069</v>
      </c>
      <c r="E988" s="35">
        <v>7.6250979471670699E-2</v>
      </c>
      <c r="F988" s="35">
        <v>1.6728259163434823E-2</v>
      </c>
      <c r="G988" s="35">
        <v>5.1590539303115606E-6</v>
      </c>
      <c r="H988" s="35" t="b">
        <v>0</v>
      </c>
      <c r="I988" s="35" t="b">
        <v>0</v>
      </c>
      <c r="J988" s="35" t="b">
        <v>0</v>
      </c>
    </row>
    <row r="989" spans="1:10" hidden="1" x14ac:dyDescent="0.2">
      <c r="A989" s="35" t="s">
        <v>772</v>
      </c>
      <c r="B989" s="35" t="str">
        <f>VLOOKUP(Table4[[#This Row],[Metabolite ID]],Table18[],2,FALSE)</f>
        <v>Triglycerides in LDL</v>
      </c>
      <c r="C989" s="35" t="s">
        <v>1118</v>
      </c>
      <c r="D989" s="35">
        <v>1069</v>
      </c>
      <c r="E989" s="35">
        <v>7.6434482659392039E-2</v>
      </c>
      <c r="F989" s="35">
        <v>1.6960089532461746E-2</v>
      </c>
      <c r="G989" s="35">
        <v>6.5835445311800475E-6</v>
      </c>
      <c r="H989" s="35" t="b">
        <v>0</v>
      </c>
      <c r="I989" s="35" t="b">
        <v>0</v>
      </c>
      <c r="J989" s="35" t="b">
        <v>0</v>
      </c>
    </row>
    <row r="990" spans="1:10" hidden="1" x14ac:dyDescent="0.2">
      <c r="A990" s="35" t="s">
        <v>772</v>
      </c>
      <c r="B990" s="35" t="str">
        <f>VLOOKUP(Table4[[#This Row],[Metabolite ID]],Table18[],2,FALSE)</f>
        <v>Triglycerides in LDL</v>
      </c>
      <c r="C990" s="35" t="s">
        <v>1119</v>
      </c>
      <c r="D990" s="35">
        <v>1069</v>
      </c>
      <c r="E990" s="35">
        <v>0.11841157024793389</v>
      </c>
      <c r="F990" s="35">
        <v>2.5770193761953754E-2</v>
      </c>
      <c r="G990" s="35">
        <v>4.3294823432548364E-6</v>
      </c>
      <c r="H990" s="35" t="b">
        <v>0</v>
      </c>
      <c r="I990" s="35" t="b">
        <v>0</v>
      </c>
      <c r="J990" s="35" t="b">
        <v>0</v>
      </c>
    </row>
    <row r="991" spans="1:10" hidden="1" x14ac:dyDescent="0.2">
      <c r="A991" s="35" t="s">
        <v>772</v>
      </c>
      <c r="B991" s="35" t="str">
        <f>VLOOKUP(Table4[[#This Row],[Metabolite ID]],Table18[],2,FALSE)</f>
        <v>Triglycerides in LDL</v>
      </c>
      <c r="C991" s="35" t="s">
        <v>1120</v>
      </c>
      <c r="D991" s="35">
        <v>1069</v>
      </c>
      <c r="E991" s="35">
        <v>0.11966956317936354</v>
      </c>
      <c r="F991" s="35">
        <v>2.9528313551329951E-2</v>
      </c>
      <c r="G991" s="35">
        <v>5.062868581925683E-5</v>
      </c>
      <c r="H991" s="35" t="b">
        <v>0</v>
      </c>
      <c r="I991" s="35" t="b">
        <v>0</v>
      </c>
      <c r="J991" s="35" t="b">
        <v>0</v>
      </c>
    </row>
    <row r="992" spans="1:10" hidden="1" x14ac:dyDescent="0.2">
      <c r="A992" s="35" t="s">
        <v>772</v>
      </c>
      <c r="B992" s="35" t="str">
        <f>VLOOKUP(Table4[[#This Row],[Metabolite ID]],Table18[],2,FALSE)</f>
        <v>Triglycerides in LDL</v>
      </c>
      <c r="C992" s="35" t="s">
        <v>1121</v>
      </c>
      <c r="D992" s="35">
        <v>1069</v>
      </c>
      <c r="E992" s="35">
        <v>0.19874608092942836</v>
      </c>
      <c r="F992" s="35">
        <v>0.11245217189759658</v>
      </c>
      <c r="G992" s="35">
        <v>7.7449600074421254E-2</v>
      </c>
      <c r="H992" s="35" t="b">
        <v>0</v>
      </c>
      <c r="I992" s="35" t="b">
        <v>0</v>
      </c>
      <c r="J992" s="35" t="b">
        <v>0</v>
      </c>
    </row>
    <row r="993" spans="1:10" hidden="1" x14ac:dyDescent="0.2">
      <c r="A993" s="35" t="s">
        <v>772</v>
      </c>
      <c r="B993" s="35" t="str">
        <f>VLOOKUP(Table4[[#This Row],[Metabolite ID]],Table18[],2,FALSE)</f>
        <v>Triglycerides in LDL</v>
      </c>
      <c r="C993" s="35" t="s">
        <v>1122</v>
      </c>
      <c r="D993" s="35">
        <v>1069</v>
      </c>
      <c r="E993" s="35">
        <v>0.14941239561640884</v>
      </c>
      <c r="F993" s="35">
        <v>6.8205768411959439E-2</v>
      </c>
      <c r="G993" s="35">
        <v>2.8695428866910781E-2</v>
      </c>
      <c r="H993" s="35" t="b">
        <v>0</v>
      </c>
      <c r="I993" s="35" t="b">
        <v>0</v>
      </c>
      <c r="J993" s="35" t="b">
        <v>0</v>
      </c>
    </row>
    <row r="994" spans="1:10" hidden="1" x14ac:dyDescent="0.2">
      <c r="A994" s="35" t="s">
        <v>772</v>
      </c>
      <c r="B994" s="35" t="str">
        <f>VLOOKUP(Table4[[#This Row],[Metabolite ID]],Table18[],2,FALSE)</f>
        <v>Triglycerides in LDL</v>
      </c>
      <c r="C994" s="35" t="s">
        <v>1123</v>
      </c>
      <c r="D994" s="35">
        <v>1069</v>
      </c>
      <c r="E994" s="35">
        <v>9.9724914349549384E-3</v>
      </c>
      <c r="F994" s="35">
        <v>6.1384139233701458E-2</v>
      </c>
      <c r="G994" s="35">
        <v>0.87097407556730078</v>
      </c>
      <c r="H994" s="35" t="b">
        <v>0</v>
      </c>
      <c r="I994" s="35" t="b">
        <v>0</v>
      </c>
      <c r="J994" s="35" t="b">
        <v>0</v>
      </c>
    </row>
    <row r="995" spans="1:10" x14ac:dyDescent="0.2">
      <c r="A995" s="35" t="s">
        <v>383</v>
      </c>
      <c r="B995" s="35" t="str">
        <f>VLOOKUP(Table4[[#This Row],[Metabolite ID]],Table18[],2,FALSE)</f>
        <v>1-eicosenoyl-GPC (20:1)*</v>
      </c>
      <c r="C995" s="35" t="s">
        <v>1116</v>
      </c>
      <c r="D995" s="35">
        <v>1068</v>
      </c>
      <c r="E995" s="35">
        <v>-0.13401506303950184</v>
      </c>
      <c r="F995" s="35">
        <v>3.7612689731205191E-2</v>
      </c>
      <c r="G995" s="36">
        <v>3.6660169418126443E-4</v>
      </c>
      <c r="H995" s="35" t="b">
        <v>0</v>
      </c>
      <c r="I995" s="35" t="b">
        <v>0</v>
      </c>
      <c r="J995" s="35" t="b">
        <v>0</v>
      </c>
    </row>
    <row r="996" spans="1:10" hidden="1" x14ac:dyDescent="0.2">
      <c r="A996" s="35" t="s">
        <v>383</v>
      </c>
      <c r="B996" s="35" t="str">
        <f>VLOOKUP(Table4[[#This Row],[Metabolite ID]],Table18[],2,FALSE)</f>
        <v>1-eicosenoyl-GPC (20:1)*</v>
      </c>
      <c r="C996" s="35" t="s">
        <v>1117</v>
      </c>
      <c r="D996" s="35">
        <v>1068</v>
      </c>
      <c r="E996" s="35">
        <v>-0.13401506303950184</v>
      </c>
      <c r="F996" s="35">
        <v>3.6876108757635952E-2</v>
      </c>
      <c r="G996" s="35">
        <v>2.7884718203895719E-4</v>
      </c>
      <c r="H996" s="35" t="b">
        <v>0</v>
      </c>
      <c r="I996" s="35" t="b">
        <v>0</v>
      </c>
      <c r="J996" s="35" t="b">
        <v>0</v>
      </c>
    </row>
    <row r="997" spans="1:10" hidden="1" x14ac:dyDescent="0.2">
      <c r="A997" s="35" t="s">
        <v>383</v>
      </c>
      <c r="B997" s="35" t="str">
        <f>VLOOKUP(Table4[[#This Row],[Metabolite ID]],Table18[],2,FALSE)</f>
        <v>1-eicosenoyl-GPC (20:1)*</v>
      </c>
      <c r="C997" s="35" t="s">
        <v>1118</v>
      </c>
      <c r="D997" s="35">
        <v>1068</v>
      </c>
      <c r="E997" s="35">
        <v>-0.13556497949881596</v>
      </c>
      <c r="F997" s="35">
        <v>3.7220170125553551E-2</v>
      </c>
      <c r="G997" s="35">
        <v>2.7027062994126362E-4</v>
      </c>
      <c r="H997" s="35" t="b">
        <v>0</v>
      </c>
      <c r="I997" s="35" t="b">
        <v>0</v>
      </c>
      <c r="J997" s="35" t="b">
        <v>0</v>
      </c>
    </row>
    <row r="998" spans="1:10" hidden="1" x14ac:dyDescent="0.2">
      <c r="A998" s="35" t="s">
        <v>383</v>
      </c>
      <c r="B998" s="35" t="str">
        <f>VLOOKUP(Table4[[#This Row],[Metabolite ID]],Table18[],2,FALSE)</f>
        <v>1-eicosenoyl-GPC (20:1)*</v>
      </c>
      <c r="C998" s="35" t="s">
        <v>1119</v>
      </c>
      <c r="D998" s="35">
        <v>1068</v>
      </c>
      <c r="E998" s="35">
        <v>-0.10809956561085976</v>
      </c>
      <c r="F998" s="35">
        <v>5.6295641490040946E-2</v>
      </c>
      <c r="G998" s="35">
        <v>5.4831128103352347E-2</v>
      </c>
      <c r="H998" s="35" t="b">
        <v>0</v>
      </c>
      <c r="I998" s="35" t="b">
        <v>0</v>
      </c>
      <c r="J998" s="35" t="b">
        <v>0</v>
      </c>
    </row>
    <row r="999" spans="1:10" hidden="1" x14ac:dyDescent="0.2">
      <c r="A999" s="35" t="s">
        <v>383</v>
      </c>
      <c r="B999" s="35" t="str">
        <f>VLOOKUP(Table4[[#This Row],[Metabolite ID]],Table18[],2,FALSE)</f>
        <v>1-eicosenoyl-GPC (20:1)*</v>
      </c>
      <c r="C999" s="35" t="s">
        <v>1120</v>
      </c>
      <c r="D999" s="35">
        <v>1068</v>
      </c>
      <c r="E999" s="35">
        <v>-0.10499198573986512</v>
      </c>
      <c r="F999" s="35">
        <v>6.6106635531073779E-2</v>
      </c>
      <c r="G999" s="35">
        <v>0.11223624088091108</v>
      </c>
      <c r="H999" s="35" t="b">
        <v>0</v>
      </c>
      <c r="I999" s="35" t="b">
        <v>0</v>
      </c>
      <c r="J999" s="35" t="b">
        <v>0</v>
      </c>
    </row>
    <row r="1000" spans="1:10" hidden="1" x14ac:dyDescent="0.2">
      <c r="A1000" s="35" t="s">
        <v>383</v>
      </c>
      <c r="B1000" s="35" t="str">
        <f>VLOOKUP(Table4[[#This Row],[Metabolite ID]],Table18[],2,FALSE)</f>
        <v>1-eicosenoyl-GPC (20:1)*</v>
      </c>
      <c r="C1000" s="35" t="s">
        <v>1121</v>
      </c>
      <c r="D1000" s="35">
        <v>1068</v>
      </c>
      <c r="E1000" s="35">
        <v>-1.696875093000827E-2</v>
      </c>
      <c r="F1000" s="35">
        <v>0.2127560295893017</v>
      </c>
      <c r="G1000" s="35">
        <v>0.93644559858198728</v>
      </c>
      <c r="H1000" s="35" t="b">
        <v>0</v>
      </c>
      <c r="I1000" s="35" t="b">
        <v>0</v>
      </c>
      <c r="J1000" s="35" t="b">
        <v>0</v>
      </c>
    </row>
    <row r="1001" spans="1:10" hidden="1" x14ac:dyDescent="0.2">
      <c r="A1001" s="35" t="s">
        <v>383</v>
      </c>
      <c r="B1001" s="35" t="str">
        <f>VLOOKUP(Table4[[#This Row],[Metabolite ID]],Table18[],2,FALSE)</f>
        <v>1-eicosenoyl-GPC (20:1)*</v>
      </c>
      <c r="C1001" s="35" t="s">
        <v>1122</v>
      </c>
      <c r="D1001" s="35">
        <v>1068</v>
      </c>
      <c r="E1001" s="35">
        <v>-4.0892293839780436E-2</v>
      </c>
      <c r="F1001" s="35">
        <v>0.14748192640758301</v>
      </c>
      <c r="G1001" s="35">
        <v>0.78162660470147105</v>
      </c>
      <c r="H1001" s="35" t="b">
        <v>0</v>
      </c>
      <c r="I1001" s="35" t="b">
        <v>0</v>
      </c>
      <c r="J1001" s="35" t="b">
        <v>0</v>
      </c>
    </row>
    <row r="1002" spans="1:10" hidden="1" x14ac:dyDescent="0.2">
      <c r="A1002" s="35" t="s">
        <v>383</v>
      </c>
      <c r="B1002" s="35" t="str">
        <f>VLOOKUP(Table4[[#This Row],[Metabolite ID]],Table18[],2,FALSE)</f>
        <v>1-eicosenoyl-GPC (20:1)*</v>
      </c>
      <c r="C1002" s="35" t="s">
        <v>1123</v>
      </c>
      <c r="D1002" s="35">
        <v>1068</v>
      </c>
      <c r="E1002" s="35">
        <v>-0.18269219599001418</v>
      </c>
      <c r="F1002" s="35">
        <v>0.11043057233866919</v>
      </c>
      <c r="G1002" s="35">
        <v>9.8348271098831416E-2</v>
      </c>
      <c r="H1002" s="35" t="b">
        <v>0</v>
      </c>
      <c r="I1002" s="35" t="b">
        <v>0</v>
      </c>
      <c r="J1002" s="35" t="b">
        <v>0</v>
      </c>
    </row>
    <row r="1003" spans="1:10" x14ac:dyDescent="0.2">
      <c r="A1003" s="35" t="s">
        <v>273</v>
      </c>
      <c r="B1003" s="35" t="str">
        <f>VLOOKUP(Table4[[#This Row],[Metabolite ID]],Table18[],2,FALSE)</f>
        <v>dihomo-linolenate (20:3n3 or n6)</v>
      </c>
      <c r="C1003" s="35" t="s">
        <v>1116</v>
      </c>
      <c r="D1003" s="35">
        <v>1068</v>
      </c>
      <c r="E1003" s="35">
        <v>0.14060713640495576</v>
      </c>
      <c r="F1003" s="35">
        <v>3.9572831382285546E-2</v>
      </c>
      <c r="G1003" s="36">
        <v>3.8068645681573875E-4</v>
      </c>
      <c r="H1003" s="35" t="b">
        <v>0</v>
      </c>
      <c r="I1003" s="35" t="b">
        <v>0</v>
      </c>
      <c r="J1003" s="35" t="b">
        <v>0</v>
      </c>
    </row>
    <row r="1004" spans="1:10" hidden="1" x14ac:dyDescent="0.2">
      <c r="A1004" s="35" t="s">
        <v>273</v>
      </c>
      <c r="B1004" s="35" t="str">
        <f>VLOOKUP(Table4[[#This Row],[Metabolite ID]],Table18[],2,FALSE)</f>
        <v>dihomo-linolenate (20:3n3 or n6)</v>
      </c>
      <c r="C1004" s="35" t="s">
        <v>1117</v>
      </c>
      <c r="D1004" s="35">
        <v>1068</v>
      </c>
      <c r="E1004" s="35">
        <v>0.14060713640495576</v>
      </c>
      <c r="F1004" s="35">
        <v>3.6965170503079139E-2</v>
      </c>
      <c r="G1004" s="35">
        <v>1.4250848481944496E-4</v>
      </c>
      <c r="H1004" s="35" t="b">
        <v>0</v>
      </c>
      <c r="I1004" s="35" t="b">
        <v>0</v>
      </c>
      <c r="J1004" s="35" t="b">
        <v>0</v>
      </c>
    </row>
    <row r="1005" spans="1:10" hidden="1" x14ac:dyDescent="0.2">
      <c r="A1005" s="35" t="s">
        <v>273</v>
      </c>
      <c r="B1005" s="35" t="str">
        <f>VLOOKUP(Table4[[#This Row],[Metabolite ID]],Table18[],2,FALSE)</f>
        <v>dihomo-linolenate (20:3n3 or n6)</v>
      </c>
      <c r="C1005" s="35" t="s">
        <v>1118</v>
      </c>
      <c r="D1005" s="35">
        <v>1068</v>
      </c>
      <c r="E1005" s="35">
        <v>0.14078254395651973</v>
      </c>
      <c r="F1005" s="35">
        <v>3.7343565503802877E-2</v>
      </c>
      <c r="G1005" s="35">
        <v>1.6329481159267159E-4</v>
      </c>
      <c r="H1005" s="35" t="b">
        <v>0</v>
      </c>
      <c r="I1005" s="35" t="b">
        <v>0</v>
      </c>
      <c r="J1005" s="35" t="b">
        <v>0</v>
      </c>
    </row>
    <row r="1006" spans="1:10" hidden="1" x14ac:dyDescent="0.2">
      <c r="A1006" s="35" t="s">
        <v>273</v>
      </c>
      <c r="B1006" s="35" t="str">
        <f>VLOOKUP(Table4[[#This Row],[Metabolite ID]],Table18[],2,FALSE)</f>
        <v>dihomo-linolenate (20:3n3 or n6)</v>
      </c>
      <c r="C1006" s="35" t="s">
        <v>1119</v>
      </c>
      <c r="D1006" s="35">
        <v>1068</v>
      </c>
      <c r="E1006" s="35">
        <v>0.15971167826242041</v>
      </c>
      <c r="F1006" s="35">
        <v>5.4984609687574126E-2</v>
      </c>
      <c r="G1006" s="35">
        <v>3.676504884877418E-3</v>
      </c>
      <c r="H1006" s="35" t="b">
        <v>0</v>
      </c>
      <c r="I1006" s="35" t="b">
        <v>0</v>
      </c>
      <c r="J1006" s="35" t="b">
        <v>0</v>
      </c>
    </row>
    <row r="1007" spans="1:10" hidden="1" x14ac:dyDescent="0.2">
      <c r="A1007" s="35" t="s">
        <v>273</v>
      </c>
      <c r="B1007" s="35" t="str">
        <f>VLOOKUP(Table4[[#This Row],[Metabolite ID]],Table18[],2,FALSE)</f>
        <v>dihomo-linolenate (20:3n3 or n6)</v>
      </c>
      <c r="C1007" s="35" t="s">
        <v>1120</v>
      </c>
      <c r="D1007" s="35">
        <v>1068</v>
      </c>
      <c r="E1007" s="35">
        <v>0.11739208878817019</v>
      </c>
      <c r="F1007" s="35">
        <v>6.5801085810552079E-2</v>
      </c>
      <c r="G1007" s="35">
        <v>7.4416376340070672E-2</v>
      </c>
      <c r="H1007" s="35" t="b">
        <v>0</v>
      </c>
      <c r="I1007" s="35" t="b">
        <v>0</v>
      </c>
      <c r="J1007" s="35" t="b">
        <v>0</v>
      </c>
    </row>
    <row r="1008" spans="1:10" hidden="1" x14ac:dyDescent="0.2">
      <c r="A1008" s="35" t="s">
        <v>273</v>
      </c>
      <c r="B1008" s="35" t="str">
        <f>VLOOKUP(Table4[[#This Row],[Metabolite ID]],Table18[],2,FALSE)</f>
        <v>dihomo-linolenate (20:3n3 or n6)</v>
      </c>
      <c r="C1008" s="35" t="s">
        <v>1121</v>
      </c>
      <c r="D1008" s="35">
        <v>1068</v>
      </c>
      <c r="E1008" s="35">
        <v>2.1705714675673171E-2</v>
      </c>
      <c r="F1008" s="35">
        <v>0.20938053927170855</v>
      </c>
      <c r="G1008" s="35">
        <v>0.91745361855773944</v>
      </c>
      <c r="H1008" s="35" t="b">
        <v>0</v>
      </c>
      <c r="I1008" s="35" t="b">
        <v>0</v>
      </c>
      <c r="J1008" s="35" t="b">
        <v>0</v>
      </c>
    </row>
    <row r="1009" spans="1:10" hidden="1" x14ac:dyDescent="0.2">
      <c r="A1009" s="35" t="s">
        <v>273</v>
      </c>
      <c r="B1009" s="35" t="str">
        <f>VLOOKUP(Table4[[#This Row],[Metabolite ID]],Table18[],2,FALSE)</f>
        <v>dihomo-linolenate (20:3n3 or n6)</v>
      </c>
      <c r="C1009" s="35" t="s">
        <v>1122</v>
      </c>
      <c r="D1009" s="35">
        <v>1068</v>
      </c>
      <c r="E1009" s="35">
        <v>0.1172544018711239</v>
      </c>
      <c r="F1009" s="35">
        <v>0.12485423971845801</v>
      </c>
      <c r="G1009" s="35">
        <v>0.3478763792755023</v>
      </c>
      <c r="H1009" s="35" t="b">
        <v>0</v>
      </c>
      <c r="I1009" s="35" t="b">
        <v>0</v>
      </c>
      <c r="J1009" s="35" t="b">
        <v>0</v>
      </c>
    </row>
    <row r="1010" spans="1:10" hidden="1" x14ac:dyDescent="0.2">
      <c r="A1010" s="35" t="s">
        <v>273</v>
      </c>
      <c r="B1010" s="35" t="str">
        <f>VLOOKUP(Table4[[#This Row],[Metabolite ID]],Table18[],2,FALSE)</f>
        <v>dihomo-linolenate (20:3n3 or n6)</v>
      </c>
      <c r="C1010" s="35" t="s">
        <v>1123</v>
      </c>
      <c r="D1010" s="35">
        <v>1068</v>
      </c>
      <c r="E1010" s="35">
        <v>0.11119310510606417</v>
      </c>
      <c r="F1010" s="35">
        <v>0.11619316052306185</v>
      </c>
      <c r="G1010" s="35">
        <v>0.33880051712378212</v>
      </c>
      <c r="H1010" s="35" t="b">
        <v>0</v>
      </c>
      <c r="I1010" s="35" t="b">
        <v>0</v>
      </c>
      <c r="J1010" s="35" t="b">
        <v>0</v>
      </c>
    </row>
    <row r="1011" spans="1:10" x14ac:dyDescent="0.2">
      <c r="A1011" s="35" t="s">
        <v>246</v>
      </c>
      <c r="B1011" s="35" t="str">
        <f>VLOOKUP(Table4[[#This Row],[Metabolite ID]],Table18[],2,FALSE)</f>
        <v>stearoylcarnitine</v>
      </c>
      <c r="C1011" s="35" t="s">
        <v>1116</v>
      </c>
      <c r="D1011" s="35">
        <v>1068</v>
      </c>
      <c r="E1011" s="35">
        <v>-0.13521880972869094</v>
      </c>
      <c r="F1011" s="35">
        <v>3.8366129987892648E-2</v>
      </c>
      <c r="G1011" s="36">
        <v>4.2439199896320939E-4</v>
      </c>
      <c r="H1011" s="35" t="b">
        <v>0</v>
      </c>
      <c r="I1011" s="35" t="b">
        <v>0</v>
      </c>
      <c r="J1011" s="35" t="b">
        <v>0</v>
      </c>
    </row>
    <row r="1012" spans="1:10" hidden="1" x14ac:dyDescent="0.2">
      <c r="A1012" s="35" t="s">
        <v>246</v>
      </c>
      <c r="B1012" s="35" t="str">
        <f>VLOOKUP(Table4[[#This Row],[Metabolite ID]],Table18[],2,FALSE)</f>
        <v>stearoylcarnitine</v>
      </c>
      <c r="C1012" s="35" t="s">
        <v>1117</v>
      </c>
      <c r="D1012" s="35">
        <v>1068</v>
      </c>
      <c r="E1012" s="35">
        <v>-0.13521880972869094</v>
      </c>
      <c r="F1012" s="35">
        <v>3.7501721264671571E-2</v>
      </c>
      <c r="G1012" s="35">
        <v>3.1134927884971859E-4</v>
      </c>
      <c r="H1012" s="35" t="b">
        <v>0</v>
      </c>
      <c r="I1012" s="35" t="b">
        <v>0</v>
      </c>
      <c r="J1012" s="35" t="b">
        <v>0</v>
      </c>
    </row>
    <row r="1013" spans="1:10" hidden="1" x14ac:dyDescent="0.2">
      <c r="A1013" s="35" t="s">
        <v>246</v>
      </c>
      <c r="B1013" s="35" t="str">
        <f>VLOOKUP(Table4[[#This Row],[Metabolite ID]],Table18[],2,FALSE)</f>
        <v>stearoylcarnitine</v>
      </c>
      <c r="C1013" s="35" t="s">
        <v>1118</v>
      </c>
      <c r="D1013" s="35">
        <v>1068</v>
      </c>
      <c r="E1013" s="35">
        <v>-0.13676572203174411</v>
      </c>
      <c r="F1013" s="35">
        <v>3.7854031227758378E-2</v>
      </c>
      <c r="G1013" s="35">
        <v>3.0270224644973363E-4</v>
      </c>
      <c r="H1013" s="35" t="b">
        <v>0</v>
      </c>
      <c r="I1013" s="35" t="b">
        <v>0</v>
      </c>
      <c r="J1013" s="35" t="b">
        <v>0</v>
      </c>
    </row>
    <row r="1014" spans="1:10" hidden="1" x14ac:dyDescent="0.2">
      <c r="A1014" s="35" t="s">
        <v>246</v>
      </c>
      <c r="B1014" s="35" t="str">
        <f>VLOOKUP(Table4[[#This Row],[Metabolite ID]],Table18[],2,FALSE)</f>
        <v>stearoylcarnitine</v>
      </c>
      <c r="C1014" s="35" t="s">
        <v>1119</v>
      </c>
      <c r="D1014" s="35">
        <v>1068</v>
      </c>
      <c r="E1014" s="35">
        <v>-0.10007523867150767</v>
      </c>
      <c r="F1014" s="35">
        <v>5.6843054203468621E-2</v>
      </c>
      <c r="G1014" s="35">
        <v>7.8314002928360493E-2</v>
      </c>
      <c r="H1014" s="35" t="b">
        <v>0</v>
      </c>
      <c r="I1014" s="35" t="b">
        <v>0</v>
      </c>
      <c r="J1014" s="35" t="b">
        <v>0</v>
      </c>
    </row>
    <row r="1015" spans="1:10" hidden="1" x14ac:dyDescent="0.2">
      <c r="A1015" s="35" t="s">
        <v>246</v>
      </c>
      <c r="B1015" s="35" t="str">
        <f>VLOOKUP(Table4[[#This Row],[Metabolite ID]],Table18[],2,FALSE)</f>
        <v>stearoylcarnitine</v>
      </c>
      <c r="C1015" s="35" t="s">
        <v>1120</v>
      </c>
      <c r="D1015" s="35">
        <v>1068</v>
      </c>
      <c r="E1015" s="35">
        <v>-9.91487768666479E-2</v>
      </c>
      <c r="F1015" s="35">
        <v>6.1894098390857806E-2</v>
      </c>
      <c r="G1015" s="35">
        <v>0.10917550672687187</v>
      </c>
      <c r="H1015" s="35" t="b">
        <v>0</v>
      </c>
      <c r="I1015" s="35" t="b">
        <v>0</v>
      </c>
      <c r="J1015" s="35" t="b">
        <v>0</v>
      </c>
    </row>
    <row r="1016" spans="1:10" hidden="1" x14ac:dyDescent="0.2">
      <c r="A1016" s="35" t="s">
        <v>246</v>
      </c>
      <c r="B1016" s="35" t="str">
        <f>VLOOKUP(Table4[[#This Row],[Metabolite ID]],Table18[],2,FALSE)</f>
        <v>stearoylcarnitine</v>
      </c>
      <c r="C1016" s="35" t="s">
        <v>1121</v>
      </c>
      <c r="D1016" s="35">
        <v>1068</v>
      </c>
      <c r="E1016" s="35">
        <v>5.7553795111755512E-2</v>
      </c>
      <c r="F1016" s="35">
        <v>0.2420789687467339</v>
      </c>
      <c r="G1016" s="35">
        <v>0.81212218209797471</v>
      </c>
      <c r="H1016" s="35" t="b">
        <v>0</v>
      </c>
      <c r="I1016" s="35" t="b">
        <v>0</v>
      </c>
      <c r="J1016" s="35" t="b">
        <v>0</v>
      </c>
    </row>
    <row r="1017" spans="1:10" hidden="1" x14ac:dyDescent="0.2">
      <c r="A1017" s="35" t="s">
        <v>246</v>
      </c>
      <c r="B1017" s="35" t="str">
        <f>VLOOKUP(Table4[[#This Row],[Metabolite ID]],Table18[],2,FALSE)</f>
        <v>stearoylcarnitine</v>
      </c>
      <c r="C1017" s="35" t="s">
        <v>1122</v>
      </c>
      <c r="D1017" s="35">
        <v>1068</v>
      </c>
      <c r="E1017" s="35">
        <v>3.405861205201699E-2</v>
      </c>
      <c r="F1017" s="35">
        <v>0.16853816567506058</v>
      </c>
      <c r="G1017" s="35">
        <v>0.83989075885611186</v>
      </c>
      <c r="H1017" s="35" t="b">
        <v>0</v>
      </c>
      <c r="I1017" s="35" t="b">
        <v>0</v>
      </c>
      <c r="J1017" s="35" t="b">
        <v>0</v>
      </c>
    </row>
    <row r="1018" spans="1:10" hidden="1" x14ac:dyDescent="0.2">
      <c r="A1018" s="35" t="s">
        <v>246</v>
      </c>
      <c r="B1018" s="35" t="str">
        <f>VLOOKUP(Table4[[#This Row],[Metabolite ID]],Table18[],2,FALSE)</f>
        <v>stearoylcarnitine</v>
      </c>
      <c r="C1018" s="35" t="s">
        <v>1123</v>
      </c>
      <c r="D1018" s="35">
        <v>1068</v>
      </c>
      <c r="E1018" s="35">
        <v>-0.23762875894791305</v>
      </c>
      <c r="F1018" s="35">
        <v>0.11260492142385592</v>
      </c>
      <c r="G1018" s="35">
        <v>3.5066093756277839E-2</v>
      </c>
      <c r="H1018" s="35" t="b">
        <v>0</v>
      </c>
      <c r="I1018" s="35" t="b">
        <v>0</v>
      </c>
      <c r="J1018" s="35" t="b">
        <v>0</v>
      </c>
    </row>
    <row r="1019" spans="1:10" x14ac:dyDescent="0.2">
      <c r="A1019" s="35" t="s">
        <v>399</v>
      </c>
      <c r="B1019" s="35" t="str">
        <f>VLOOKUP(Table4[[#This Row],[Metabolite ID]],Table18[],2,FALSE)</f>
        <v>1-arachidoyl-GPC (20:0)</v>
      </c>
      <c r="C1019" s="35" t="s">
        <v>1116</v>
      </c>
      <c r="D1019" s="35">
        <v>1068</v>
      </c>
      <c r="E1019" s="35">
        <v>-0.13530819533200844</v>
      </c>
      <c r="F1019" s="35">
        <v>3.8471773538600679E-2</v>
      </c>
      <c r="G1019" s="36">
        <v>4.3632695362321074E-4</v>
      </c>
      <c r="H1019" s="35" t="b">
        <v>0</v>
      </c>
      <c r="I1019" s="35" t="b">
        <v>0</v>
      </c>
      <c r="J1019" s="35" t="b">
        <v>0</v>
      </c>
    </row>
    <row r="1020" spans="1:10" hidden="1" x14ac:dyDescent="0.2">
      <c r="A1020" s="35" t="s">
        <v>399</v>
      </c>
      <c r="B1020" s="35" t="str">
        <f>VLOOKUP(Table4[[#This Row],[Metabolite ID]],Table18[],2,FALSE)</f>
        <v>1-arachidoyl-GPC (20:0)</v>
      </c>
      <c r="C1020" s="35" t="s">
        <v>1117</v>
      </c>
      <c r="D1020" s="35">
        <v>1068</v>
      </c>
      <c r="E1020" s="35">
        <v>-0.13530819533200844</v>
      </c>
      <c r="F1020" s="35">
        <v>3.7229656471447187E-2</v>
      </c>
      <c r="G1020" s="35">
        <v>2.7860705772611994E-4</v>
      </c>
      <c r="H1020" s="35" t="b">
        <v>0</v>
      </c>
      <c r="I1020" s="35" t="b">
        <v>0</v>
      </c>
      <c r="J1020" s="35" t="b">
        <v>0</v>
      </c>
    </row>
    <row r="1021" spans="1:10" hidden="1" x14ac:dyDescent="0.2">
      <c r="A1021" s="35" t="s">
        <v>399</v>
      </c>
      <c r="B1021" s="35" t="str">
        <f>VLOOKUP(Table4[[#This Row],[Metabolite ID]],Table18[],2,FALSE)</f>
        <v>1-arachidoyl-GPC (20:0)</v>
      </c>
      <c r="C1021" s="35" t="s">
        <v>1118</v>
      </c>
      <c r="D1021" s="35">
        <v>1068</v>
      </c>
      <c r="E1021" s="35">
        <v>-0.13686996890350264</v>
      </c>
      <c r="F1021" s="35">
        <v>3.7585324971085722E-2</v>
      </c>
      <c r="G1021" s="35">
        <v>2.7096985923303387E-4</v>
      </c>
      <c r="H1021" s="35" t="b">
        <v>0</v>
      </c>
      <c r="I1021" s="35" t="b">
        <v>0</v>
      </c>
      <c r="J1021" s="35" t="b">
        <v>0</v>
      </c>
    </row>
    <row r="1022" spans="1:10" hidden="1" x14ac:dyDescent="0.2">
      <c r="A1022" s="35" t="s">
        <v>399</v>
      </c>
      <c r="B1022" s="35" t="str">
        <f>VLOOKUP(Table4[[#This Row],[Metabolite ID]],Table18[],2,FALSE)</f>
        <v>1-arachidoyl-GPC (20:0)</v>
      </c>
      <c r="C1022" s="35" t="s">
        <v>1119</v>
      </c>
      <c r="D1022" s="35">
        <v>1068</v>
      </c>
      <c r="E1022" s="35">
        <v>-0.16227245426770356</v>
      </c>
      <c r="F1022" s="35">
        <v>5.5964413953078933E-2</v>
      </c>
      <c r="G1022" s="35">
        <v>3.7368089286621796E-3</v>
      </c>
      <c r="H1022" s="35" t="b">
        <v>0</v>
      </c>
      <c r="I1022" s="35" t="b">
        <v>0</v>
      </c>
      <c r="J1022" s="35" t="b">
        <v>0</v>
      </c>
    </row>
    <row r="1023" spans="1:10" hidden="1" x14ac:dyDescent="0.2">
      <c r="A1023" s="35" t="s">
        <v>399</v>
      </c>
      <c r="B1023" s="35" t="str">
        <f>VLOOKUP(Table4[[#This Row],[Metabolite ID]],Table18[],2,FALSE)</f>
        <v>1-arachidoyl-GPC (20:0)</v>
      </c>
      <c r="C1023" s="35" t="s">
        <v>1120</v>
      </c>
      <c r="D1023" s="35">
        <v>1068</v>
      </c>
      <c r="E1023" s="35">
        <v>-0.12546365040810115</v>
      </c>
      <c r="F1023" s="35">
        <v>6.3185176512198321E-2</v>
      </c>
      <c r="G1023" s="35">
        <v>4.707219225979524E-2</v>
      </c>
      <c r="H1023" s="35" t="b">
        <v>0</v>
      </c>
      <c r="I1023" s="35" t="b">
        <v>0</v>
      </c>
      <c r="J1023" s="35" t="b">
        <v>0</v>
      </c>
    </row>
    <row r="1024" spans="1:10" hidden="1" x14ac:dyDescent="0.2">
      <c r="A1024" s="35" t="s">
        <v>399</v>
      </c>
      <c r="B1024" s="35" t="str">
        <f>VLOOKUP(Table4[[#This Row],[Metabolite ID]],Table18[],2,FALSE)</f>
        <v>1-arachidoyl-GPC (20:0)</v>
      </c>
      <c r="C1024" s="35" t="s">
        <v>1121</v>
      </c>
      <c r="D1024" s="35">
        <v>1068</v>
      </c>
      <c r="E1024" s="35">
        <v>-0.18498856717988765</v>
      </c>
      <c r="F1024" s="35">
        <v>0.24913856985215563</v>
      </c>
      <c r="G1024" s="35">
        <v>0.45794015020971157</v>
      </c>
      <c r="H1024" s="35" t="b">
        <v>0</v>
      </c>
      <c r="I1024" s="35" t="b">
        <v>0</v>
      </c>
      <c r="J1024" s="35" t="b">
        <v>0</v>
      </c>
    </row>
    <row r="1025" spans="1:10" hidden="1" x14ac:dyDescent="0.2">
      <c r="A1025" s="35" t="s">
        <v>399</v>
      </c>
      <c r="B1025" s="35" t="str">
        <f>VLOOKUP(Table4[[#This Row],[Metabolite ID]],Table18[],2,FALSE)</f>
        <v>1-arachidoyl-GPC (20:0)</v>
      </c>
      <c r="C1025" s="35" t="s">
        <v>1122</v>
      </c>
      <c r="D1025" s="35">
        <v>1068</v>
      </c>
      <c r="E1025" s="35">
        <v>-7.0920584471161341E-2</v>
      </c>
      <c r="F1025" s="35">
        <v>0.14812583248828892</v>
      </c>
      <c r="G1025" s="35">
        <v>0.63218892737192856</v>
      </c>
      <c r="H1025" s="35" t="b">
        <v>0</v>
      </c>
      <c r="I1025" s="35" t="b">
        <v>0</v>
      </c>
      <c r="J1025" s="35" t="b">
        <v>0</v>
      </c>
    </row>
    <row r="1026" spans="1:10" hidden="1" x14ac:dyDescent="0.2">
      <c r="A1026" s="35" t="s">
        <v>399</v>
      </c>
      <c r="B1026" s="35" t="str">
        <f>VLOOKUP(Table4[[#This Row],[Metabolite ID]],Table18[],2,FALSE)</f>
        <v>1-arachidoyl-GPC (20:0)</v>
      </c>
      <c r="C1026" s="35" t="s">
        <v>1123</v>
      </c>
      <c r="D1026" s="35">
        <v>1068</v>
      </c>
      <c r="E1026" s="35">
        <v>-0.1683496267603844</v>
      </c>
      <c r="F1026" s="35">
        <v>0.11294771542359919</v>
      </c>
      <c r="G1026" s="35">
        <v>0.13638617971250586</v>
      </c>
      <c r="H1026" s="35" t="b">
        <v>0</v>
      </c>
      <c r="I1026" s="35" t="b">
        <v>0</v>
      </c>
      <c r="J1026" s="35" t="b">
        <v>0</v>
      </c>
    </row>
    <row r="1027" spans="1:10" x14ac:dyDescent="0.2">
      <c r="A1027" s="35" t="s">
        <v>74</v>
      </c>
      <c r="B1027" s="35" t="str">
        <f>VLOOKUP(Table4[[#This Row],[Metabolite ID]],Table18[],2,FALSE)</f>
        <v>serine</v>
      </c>
      <c r="C1027" s="35" t="s">
        <v>1116</v>
      </c>
      <c r="D1027" s="35">
        <v>1068</v>
      </c>
      <c r="E1027" s="35">
        <v>-0.13751796065505059</v>
      </c>
      <c r="F1027" s="35">
        <v>3.9107212745940326E-2</v>
      </c>
      <c r="G1027" s="36">
        <v>4.3738420265757711E-4</v>
      </c>
      <c r="H1027" s="35" t="b">
        <v>0</v>
      </c>
      <c r="I1027" s="35" t="b">
        <v>0</v>
      </c>
      <c r="J1027" s="35" t="b">
        <v>0</v>
      </c>
    </row>
    <row r="1028" spans="1:10" hidden="1" x14ac:dyDescent="0.2">
      <c r="A1028" s="35" t="s">
        <v>74</v>
      </c>
      <c r="B1028" s="35" t="str">
        <f>VLOOKUP(Table4[[#This Row],[Metabolite ID]],Table18[],2,FALSE)</f>
        <v>serine</v>
      </c>
      <c r="C1028" s="35" t="s">
        <v>1117</v>
      </c>
      <c r="D1028" s="35">
        <v>1068</v>
      </c>
      <c r="E1028" s="35">
        <v>-0.13751796065505059</v>
      </c>
      <c r="F1028" s="35">
        <v>3.6908703587539296E-2</v>
      </c>
      <c r="G1028" s="35">
        <v>1.9462327799327613E-4</v>
      </c>
      <c r="H1028" s="35" t="b">
        <v>0</v>
      </c>
      <c r="I1028" s="35" t="b">
        <v>0</v>
      </c>
      <c r="J1028" s="35" t="b">
        <v>0</v>
      </c>
    </row>
    <row r="1029" spans="1:10" hidden="1" x14ac:dyDescent="0.2">
      <c r="A1029" s="35" t="s">
        <v>74</v>
      </c>
      <c r="B1029" s="35" t="str">
        <f>VLOOKUP(Table4[[#This Row],[Metabolite ID]],Table18[],2,FALSE)</f>
        <v>serine</v>
      </c>
      <c r="C1029" s="35" t="s">
        <v>1118</v>
      </c>
      <c r="D1029" s="35">
        <v>1068</v>
      </c>
      <c r="E1029" s="35">
        <v>-0.13742234857982455</v>
      </c>
      <c r="F1029" s="35">
        <v>3.7278689025132469E-2</v>
      </c>
      <c r="G1029" s="35">
        <v>2.2749215053436157E-4</v>
      </c>
      <c r="H1029" s="35" t="b">
        <v>0</v>
      </c>
      <c r="I1029" s="35" t="b">
        <v>0</v>
      </c>
      <c r="J1029" s="35" t="b">
        <v>0</v>
      </c>
    </row>
    <row r="1030" spans="1:10" hidden="1" x14ac:dyDescent="0.2">
      <c r="A1030" s="35" t="s">
        <v>74</v>
      </c>
      <c r="B1030" s="35" t="str">
        <f>VLOOKUP(Table4[[#This Row],[Metabolite ID]],Table18[],2,FALSE)</f>
        <v>serine</v>
      </c>
      <c r="C1030" s="35" t="s">
        <v>1119</v>
      </c>
      <c r="D1030" s="35">
        <v>1068</v>
      </c>
      <c r="E1030" s="35">
        <v>-0.16700869323594805</v>
      </c>
      <c r="F1030" s="35">
        <v>5.6580977261134341E-2</v>
      </c>
      <c r="G1030" s="35">
        <v>3.1605472241855032E-3</v>
      </c>
      <c r="H1030" s="35" t="b">
        <v>0</v>
      </c>
      <c r="I1030" s="35" t="b">
        <v>0</v>
      </c>
      <c r="J1030" s="35" t="b">
        <v>0</v>
      </c>
    </row>
    <row r="1031" spans="1:10" hidden="1" x14ac:dyDescent="0.2">
      <c r="A1031" s="35" t="s">
        <v>74</v>
      </c>
      <c r="B1031" s="35" t="str">
        <f>VLOOKUP(Table4[[#This Row],[Metabolite ID]],Table18[],2,FALSE)</f>
        <v>serine</v>
      </c>
      <c r="C1031" s="35" t="s">
        <v>1120</v>
      </c>
      <c r="D1031" s="35">
        <v>1068</v>
      </c>
      <c r="E1031" s="35">
        <v>-0.12707562265682168</v>
      </c>
      <c r="F1031" s="35">
        <v>6.3230671899312252E-2</v>
      </c>
      <c r="G1031" s="35">
        <v>4.4461373383070858E-2</v>
      </c>
      <c r="H1031" s="35" t="b">
        <v>0</v>
      </c>
      <c r="I1031" s="35" t="b">
        <v>0</v>
      </c>
      <c r="J1031" s="35" t="b">
        <v>0</v>
      </c>
    </row>
    <row r="1032" spans="1:10" hidden="1" x14ac:dyDescent="0.2">
      <c r="A1032" s="35" t="s">
        <v>74</v>
      </c>
      <c r="B1032" s="35" t="str">
        <f>VLOOKUP(Table4[[#This Row],[Metabolite ID]],Table18[],2,FALSE)</f>
        <v>serine</v>
      </c>
      <c r="C1032" s="35" t="s">
        <v>1121</v>
      </c>
      <c r="D1032" s="35">
        <v>1068</v>
      </c>
      <c r="E1032" s="35">
        <v>-4.0069109557043348E-2</v>
      </c>
      <c r="F1032" s="35">
        <v>0.2357497446077633</v>
      </c>
      <c r="G1032" s="35">
        <v>0.86507020098153198</v>
      </c>
      <c r="H1032" s="35" t="b">
        <v>0</v>
      </c>
      <c r="I1032" s="35" t="b">
        <v>0</v>
      </c>
      <c r="J1032" s="35" t="b">
        <v>0</v>
      </c>
    </row>
    <row r="1033" spans="1:10" hidden="1" x14ac:dyDescent="0.2">
      <c r="A1033" s="35" t="s">
        <v>74</v>
      </c>
      <c r="B1033" s="35" t="str">
        <f>VLOOKUP(Table4[[#This Row],[Metabolite ID]],Table18[],2,FALSE)</f>
        <v>serine</v>
      </c>
      <c r="C1033" s="35" t="s">
        <v>1122</v>
      </c>
      <c r="D1033" s="35">
        <v>1068</v>
      </c>
      <c r="E1033" s="35">
        <v>1.9925709387448087E-2</v>
      </c>
      <c r="F1033" s="35">
        <v>0.15503985128907216</v>
      </c>
      <c r="G1033" s="35">
        <v>0.89776175390118929</v>
      </c>
      <c r="H1033" s="35" t="b">
        <v>0</v>
      </c>
      <c r="I1033" s="35" t="b">
        <v>0</v>
      </c>
      <c r="J1033" s="35" t="b">
        <v>0</v>
      </c>
    </row>
    <row r="1034" spans="1:10" hidden="1" x14ac:dyDescent="0.2">
      <c r="A1034" s="35" t="s">
        <v>74</v>
      </c>
      <c r="B1034" s="35" t="str">
        <f>VLOOKUP(Table4[[#This Row],[Metabolite ID]],Table18[],2,FALSE)</f>
        <v>serine</v>
      </c>
      <c r="C1034" s="35" t="s">
        <v>1123</v>
      </c>
      <c r="D1034" s="35">
        <v>1068</v>
      </c>
      <c r="E1034" s="35">
        <v>-6.6432277244601975E-2</v>
      </c>
      <c r="F1034" s="35">
        <v>0.11480608804119888</v>
      </c>
      <c r="G1034" s="35">
        <v>0.56294915406006152</v>
      </c>
      <c r="H1034" s="35" t="b">
        <v>0</v>
      </c>
      <c r="I1034" s="35" t="b">
        <v>0</v>
      </c>
      <c r="J1034" s="35" t="b">
        <v>0</v>
      </c>
    </row>
    <row r="1035" spans="1:10" x14ac:dyDescent="0.2">
      <c r="A1035" s="35" t="s">
        <v>107</v>
      </c>
      <c r="B1035" s="35" t="str">
        <f>VLOOKUP(Table4[[#This Row],[Metabolite ID]],Table18[],2,FALSE)</f>
        <v>3-phenylpropionate (hydrocinnamate)</v>
      </c>
      <c r="C1035" s="35" t="s">
        <v>1116</v>
      </c>
      <c r="D1035" s="35">
        <v>1068</v>
      </c>
      <c r="E1035" s="35">
        <v>-0.13331322558037254</v>
      </c>
      <c r="F1035" s="35">
        <v>3.7912920839972331E-2</v>
      </c>
      <c r="G1035" s="36">
        <v>4.3760525734497534E-4</v>
      </c>
      <c r="H1035" s="35" t="b">
        <v>0</v>
      </c>
      <c r="I1035" s="35" t="b">
        <v>0</v>
      </c>
      <c r="J1035" s="35" t="b">
        <v>0</v>
      </c>
    </row>
    <row r="1036" spans="1:10" hidden="1" x14ac:dyDescent="0.2">
      <c r="A1036" s="35" t="s">
        <v>107</v>
      </c>
      <c r="B1036" s="35" t="str">
        <f>VLOOKUP(Table4[[#This Row],[Metabolite ID]],Table18[],2,FALSE)</f>
        <v>3-phenylpropionate (hydrocinnamate)</v>
      </c>
      <c r="C1036" s="35" t="s">
        <v>1117</v>
      </c>
      <c r="D1036" s="35">
        <v>1068</v>
      </c>
      <c r="E1036" s="35">
        <v>-0.13331322558037254</v>
      </c>
      <c r="F1036" s="35">
        <v>3.7368326376912148E-2</v>
      </c>
      <c r="G1036" s="35">
        <v>3.6034005142302194E-4</v>
      </c>
      <c r="H1036" s="35" t="b">
        <v>0</v>
      </c>
      <c r="I1036" s="35" t="b">
        <v>0</v>
      </c>
      <c r="J1036" s="35" t="b">
        <v>0</v>
      </c>
    </row>
    <row r="1037" spans="1:10" hidden="1" x14ac:dyDescent="0.2">
      <c r="A1037" s="35" t="s">
        <v>107</v>
      </c>
      <c r="B1037" s="35" t="str">
        <f>VLOOKUP(Table4[[#This Row],[Metabolite ID]],Table18[],2,FALSE)</f>
        <v>3-phenylpropionate (hydrocinnamate)</v>
      </c>
      <c r="C1037" s="35" t="s">
        <v>1118</v>
      </c>
      <c r="D1037" s="35">
        <v>1068</v>
      </c>
      <c r="E1037" s="35">
        <v>-0.13333375348459536</v>
      </c>
      <c r="F1037" s="35">
        <v>3.7713678368964033E-2</v>
      </c>
      <c r="G1037" s="35">
        <v>4.0712501947106001E-4</v>
      </c>
      <c r="H1037" s="35" t="b">
        <v>0</v>
      </c>
      <c r="I1037" s="35" t="b">
        <v>0</v>
      </c>
      <c r="J1037" s="35" t="b">
        <v>0</v>
      </c>
    </row>
    <row r="1038" spans="1:10" hidden="1" x14ac:dyDescent="0.2">
      <c r="A1038" s="35" t="s">
        <v>107</v>
      </c>
      <c r="B1038" s="35" t="str">
        <f>VLOOKUP(Table4[[#This Row],[Metabolite ID]],Table18[],2,FALSE)</f>
        <v>3-phenylpropionate (hydrocinnamate)</v>
      </c>
      <c r="C1038" s="35" t="s">
        <v>1119</v>
      </c>
      <c r="D1038" s="35">
        <v>1068</v>
      </c>
      <c r="E1038" s="35">
        <v>-0.12519490135144909</v>
      </c>
      <c r="F1038" s="35">
        <v>5.5528296825921343E-2</v>
      </c>
      <c r="G1038" s="35">
        <v>2.415753858541661E-2</v>
      </c>
      <c r="H1038" s="35" t="b">
        <v>0</v>
      </c>
      <c r="I1038" s="35" t="b">
        <v>0</v>
      </c>
      <c r="J1038" s="35" t="b">
        <v>0</v>
      </c>
    </row>
    <row r="1039" spans="1:10" hidden="1" x14ac:dyDescent="0.2">
      <c r="A1039" s="35" t="s">
        <v>107</v>
      </c>
      <c r="B1039" s="35" t="str">
        <f>VLOOKUP(Table4[[#This Row],[Metabolite ID]],Table18[],2,FALSE)</f>
        <v>3-phenylpropionate (hydrocinnamate)</v>
      </c>
      <c r="C1039" s="35" t="s">
        <v>1120</v>
      </c>
      <c r="D1039" s="35">
        <v>1068</v>
      </c>
      <c r="E1039" s="35">
        <v>-0.12557981112416394</v>
      </c>
      <c r="F1039" s="35">
        <v>6.4740535991526613E-2</v>
      </c>
      <c r="G1039" s="35">
        <v>5.2411288526759046E-2</v>
      </c>
      <c r="H1039" s="35" t="b">
        <v>0</v>
      </c>
      <c r="I1039" s="35" t="b">
        <v>0</v>
      </c>
      <c r="J1039" s="35" t="b">
        <v>0</v>
      </c>
    </row>
    <row r="1040" spans="1:10" hidden="1" x14ac:dyDescent="0.2">
      <c r="A1040" s="35" t="s">
        <v>107</v>
      </c>
      <c r="B1040" s="35" t="str">
        <f>VLOOKUP(Table4[[#This Row],[Metabolite ID]],Table18[],2,FALSE)</f>
        <v>3-phenylpropionate (hydrocinnamate)</v>
      </c>
      <c r="C1040" s="35" t="s">
        <v>1121</v>
      </c>
      <c r="D1040" s="35">
        <v>1068</v>
      </c>
      <c r="E1040" s="35">
        <v>-2.9645783553213789E-3</v>
      </c>
      <c r="F1040" s="35">
        <v>0.23448176721260197</v>
      </c>
      <c r="G1040" s="35">
        <v>0.98991489139345834</v>
      </c>
      <c r="H1040" s="35" t="b">
        <v>0</v>
      </c>
      <c r="I1040" s="35" t="b">
        <v>0</v>
      </c>
      <c r="J1040" s="35" t="b">
        <v>0</v>
      </c>
    </row>
    <row r="1041" spans="1:10" hidden="1" x14ac:dyDescent="0.2">
      <c r="A1041" s="35" t="s">
        <v>107</v>
      </c>
      <c r="B1041" s="35" t="str">
        <f>VLOOKUP(Table4[[#This Row],[Metabolite ID]],Table18[],2,FALSE)</f>
        <v>3-phenylpropionate (hydrocinnamate)</v>
      </c>
      <c r="C1041" s="35" t="s">
        <v>1122</v>
      </c>
      <c r="D1041" s="35">
        <v>1068</v>
      </c>
      <c r="E1041" s="35">
        <v>-0.12964248219602315</v>
      </c>
      <c r="F1041" s="35">
        <v>0.14855022593467962</v>
      </c>
      <c r="G1041" s="35">
        <v>0.38301305639620831</v>
      </c>
      <c r="H1041" s="35" t="b">
        <v>0</v>
      </c>
      <c r="I1041" s="35" t="b">
        <v>0</v>
      </c>
      <c r="J1041" s="35" t="b">
        <v>0</v>
      </c>
    </row>
    <row r="1042" spans="1:10" hidden="1" x14ac:dyDescent="0.2">
      <c r="A1042" s="35" t="s">
        <v>107</v>
      </c>
      <c r="B1042" s="35" t="str">
        <f>VLOOKUP(Table4[[#This Row],[Metabolite ID]],Table18[],2,FALSE)</f>
        <v>3-phenylpropionate (hydrocinnamate)</v>
      </c>
      <c r="C1042" s="35" t="s">
        <v>1123</v>
      </c>
      <c r="D1042" s="35">
        <v>1068</v>
      </c>
      <c r="E1042" s="35">
        <v>2.3723904154659251E-2</v>
      </c>
      <c r="F1042" s="35">
        <v>0.11121787499306132</v>
      </c>
      <c r="G1042" s="35">
        <v>0.8311258266311139</v>
      </c>
      <c r="H1042" s="35" t="b">
        <v>0</v>
      </c>
      <c r="I1042" s="35" t="b">
        <v>0</v>
      </c>
      <c r="J1042" s="35" t="b">
        <v>0</v>
      </c>
    </row>
    <row r="1043" spans="1:10" x14ac:dyDescent="0.2">
      <c r="A1043" s="35" t="s">
        <v>808</v>
      </c>
      <c r="B1043" s="35" t="str">
        <f>VLOOKUP(Table4[[#This Row],[Metabolite ID]],Table18[],2,FALSE)</f>
        <v>Triglycerides in medium LDL</v>
      </c>
      <c r="C1043" s="35" t="s">
        <v>1116</v>
      </c>
      <c r="D1043" s="35">
        <v>1069</v>
      </c>
      <c r="E1043" s="35">
        <v>7.2762704686384627E-2</v>
      </c>
      <c r="F1043" s="35">
        <v>2.0801639377808965E-2</v>
      </c>
      <c r="G1043" s="36">
        <v>4.6888196209589675E-4</v>
      </c>
      <c r="H1043" s="35" t="b">
        <v>0</v>
      </c>
      <c r="I1043" s="35" t="b">
        <v>0</v>
      </c>
      <c r="J1043" s="35" t="b">
        <v>0</v>
      </c>
    </row>
    <row r="1044" spans="1:10" hidden="1" x14ac:dyDescent="0.2">
      <c r="A1044" s="35" t="s">
        <v>808</v>
      </c>
      <c r="B1044" s="35" t="str">
        <f>VLOOKUP(Table4[[#This Row],[Metabolite ID]],Table18[],2,FALSE)</f>
        <v>Triglycerides in medium LDL</v>
      </c>
      <c r="C1044" s="35" t="s">
        <v>1117</v>
      </c>
      <c r="D1044" s="35">
        <v>1069</v>
      </c>
      <c r="E1044" s="35">
        <v>7.2762704686384627E-2</v>
      </c>
      <c r="F1044" s="35">
        <v>1.6735402394505713E-2</v>
      </c>
      <c r="G1044" s="35">
        <v>1.3749035400808712E-5</v>
      </c>
      <c r="H1044" s="35" t="b">
        <v>0</v>
      </c>
      <c r="I1044" s="35" t="b">
        <v>0</v>
      </c>
      <c r="J1044" s="35" t="b">
        <v>0</v>
      </c>
    </row>
    <row r="1045" spans="1:10" hidden="1" x14ac:dyDescent="0.2">
      <c r="A1045" s="35" t="s">
        <v>808</v>
      </c>
      <c r="B1045" s="35" t="str">
        <f>VLOOKUP(Table4[[#This Row],[Metabolite ID]],Table18[],2,FALSE)</f>
        <v>Triglycerides in medium LDL</v>
      </c>
      <c r="C1045" s="35" t="s">
        <v>1118</v>
      </c>
      <c r="D1045" s="35">
        <v>1069</v>
      </c>
      <c r="E1045" s="35">
        <v>7.2965745103193411E-2</v>
      </c>
      <c r="F1045" s="35">
        <v>1.6964652972604223E-2</v>
      </c>
      <c r="G1045" s="35">
        <v>1.6999411201356003E-5</v>
      </c>
      <c r="H1045" s="35" t="b">
        <v>0</v>
      </c>
      <c r="I1045" s="35" t="b">
        <v>0</v>
      </c>
      <c r="J1045" s="35" t="b">
        <v>0</v>
      </c>
    </row>
    <row r="1046" spans="1:10" hidden="1" x14ac:dyDescent="0.2">
      <c r="A1046" s="35" t="s">
        <v>808</v>
      </c>
      <c r="B1046" s="35" t="str">
        <f>VLOOKUP(Table4[[#This Row],[Metabolite ID]],Table18[],2,FALSE)</f>
        <v>Triglycerides in medium LDL</v>
      </c>
      <c r="C1046" s="35" t="s">
        <v>1119</v>
      </c>
      <c r="D1046" s="35">
        <v>1069</v>
      </c>
      <c r="E1046" s="35">
        <v>0.10494679487179488</v>
      </c>
      <c r="F1046" s="35">
        <v>2.629697209818279E-2</v>
      </c>
      <c r="G1046" s="35">
        <v>6.5841939775957908E-5</v>
      </c>
      <c r="H1046" s="35" t="b">
        <v>0</v>
      </c>
      <c r="I1046" s="35" t="b">
        <v>0</v>
      </c>
      <c r="J1046" s="35" t="b">
        <v>0</v>
      </c>
    </row>
    <row r="1047" spans="1:10" hidden="1" x14ac:dyDescent="0.2">
      <c r="A1047" s="35" t="s">
        <v>808</v>
      </c>
      <c r="B1047" s="35" t="str">
        <f>VLOOKUP(Table4[[#This Row],[Metabolite ID]],Table18[],2,FALSE)</f>
        <v>Triglycerides in medium LDL</v>
      </c>
      <c r="C1047" s="35" t="s">
        <v>1120</v>
      </c>
      <c r="D1047" s="35">
        <v>1069</v>
      </c>
      <c r="E1047" s="35">
        <v>0.11414070229049517</v>
      </c>
      <c r="F1047" s="35">
        <v>2.942710770332356E-2</v>
      </c>
      <c r="G1047" s="35">
        <v>1.0499006763914752E-4</v>
      </c>
      <c r="H1047" s="35" t="b">
        <v>0</v>
      </c>
      <c r="I1047" s="35" t="b">
        <v>0</v>
      </c>
      <c r="J1047" s="35" t="b">
        <v>0</v>
      </c>
    </row>
    <row r="1048" spans="1:10" hidden="1" x14ac:dyDescent="0.2">
      <c r="A1048" s="35" t="s">
        <v>808</v>
      </c>
      <c r="B1048" s="35" t="str">
        <f>VLOOKUP(Table4[[#This Row],[Metabolite ID]],Table18[],2,FALSE)</f>
        <v>Triglycerides in medium LDL</v>
      </c>
      <c r="C1048" s="35" t="s">
        <v>1121</v>
      </c>
      <c r="D1048" s="35">
        <v>1069</v>
      </c>
      <c r="E1048" s="35">
        <v>0.11757391510602488</v>
      </c>
      <c r="F1048" s="35">
        <v>0.11134680163615002</v>
      </c>
      <c r="G1048" s="35">
        <v>0.29124109923907204</v>
      </c>
      <c r="H1048" s="35" t="b">
        <v>0</v>
      </c>
      <c r="I1048" s="35" t="b">
        <v>0</v>
      </c>
      <c r="J1048" s="35" t="b">
        <v>0</v>
      </c>
    </row>
    <row r="1049" spans="1:10" hidden="1" x14ac:dyDescent="0.2">
      <c r="A1049" s="35" t="s">
        <v>808</v>
      </c>
      <c r="B1049" s="35" t="str">
        <f>VLOOKUP(Table4[[#This Row],[Metabolite ID]],Table18[],2,FALSE)</f>
        <v>Triglycerides in medium LDL</v>
      </c>
      <c r="C1049" s="35" t="s">
        <v>1122</v>
      </c>
      <c r="D1049" s="35">
        <v>1069</v>
      </c>
      <c r="E1049" s="35">
        <v>0.11757391510602488</v>
      </c>
      <c r="F1049" s="35">
        <v>6.0677627554461509E-2</v>
      </c>
      <c r="G1049" s="35">
        <v>5.2925448356816847E-2</v>
      </c>
      <c r="H1049" s="35" t="b">
        <v>0</v>
      </c>
      <c r="I1049" s="35" t="b">
        <v>0</v>
      </c>
      <c r="J1049" s="35" t="b">
        <v>0</v>
      </c>
    </row>
    <row r="1050" spans="1:10" hidden="1" x14ac:dyDescent="0.2">
      <c r="A1050" s="35" t="s">
        <v>808</v>
      </c>
      <c r="B1050" s="35" t="str">
        <f>VLOOKUP(Table4[[#This Row],[Metabolite ID]],Table18[],2,FALSE)</f>
        <v>Triglycerides in medium LDL</v>
      </c>
      <c r="C1050" s="35" t="s">
        <v>1123</v>
      </c>
      <c r="D1050" s="35">
        <v>1069</v>
      </c>
      <c r="E1050" s="35">
        <v>-2.29504034635231E-3</v>
      </c>
      <c r="F1050" s="35">
        <v>6.0988003520819296E-2</v>
      </c>
      <c r="G1050" s="35">
        <v>0.96998891982864377</v>
      </c>
      <c r="H1050" s="35" t="b">
        <v>0</v>
      </c>
      <c r="I1050" s="35" t="b">
        <v>0</v>
      </c>
      <c r="J1050" s="35" t="b">
        <v>0</v>
      </c>
    </row>
    <row r="1051" spans="1:10" x14ac:dyDescent="0.2">
      <c r="A1051" s="35" t="s">
        <v>31</v>
      </c>
      <c r="B1051" s="35" t="str">
        <f>VLOOKUP(Table4[[#This Row],[Metabolite ID]],Table18[],2,FALSE)</f>
        <v>phenylpyruvate</v>
      </c>
      <c r="C1051" s="35" t="s">
        <v>1116</v>
      </c>
      <c r="D1051" s="35">
        <v>1068</v>
      </c>
      <c r="E1051" s="35">
        <v>-0.12962898201973919</v>
      </c>
      <c r="F1051" s="35">
        <v>3.7215036521702979E-2</v>
      </c>
      <c r="G1051" s="36">
        <v>4.9538015783900696E-4</v>
      </c>
      <c r="H1051" s="35" t="b">
        <v>0</v>
      </c>
      <c r="I1051" s="35" t="b">
        <v>0</v>
      </c>
      <c r="J1051" s="35" t="b">
        <v>0</v>
      </c>
    </row>
    <row r="1052" spans="1:10" hidden="1" x14ac:dyDescent="0.2">
      <c r="A1052" s="35" t="s">
        <v>31</v>
      </c>
      <c r="B1052" s="35" t="str">
        <f>VLOOKUP(Table4[[#This Row],[Metabolite ID]],Table18[],2,FALSE)</f>
        <v>phenylpyruvate</v>
      </c>
      <c r="C1052" s="35" t="s">
        <v>1117</v>
      </c>
      <c r="D1052" s="35">
        <v>1068</v>
      </c>
      <c r="E1052" s="35">
        <v>-0.12962898201973919</v>
      </c>
      <c r="F1052" s="35">
        <v>3.7039371754949701E-2</v>
      </c>
      <c r="G1052" s="35">
        <v>4.6567390504461683E-4</v>
      </c>
      <c r="H1052" s="35" t="b">
        <v>0</v>
      </c>
      <c r="I1052" s="35" t="b">
        <v>0</v>
      </c>
      <c r="J1052" s="35" t="b">
        <v>0</v>
      </c>
    </row>
    <row r="1053" spans="1:10" hidden="1" x14ac:dyDescent="0.2">
      <c r="A1053" s="35" t="s">
        <v>31</v>
      </c>
      <c r="B1053" s="35" t="str">
        <f>VLOOKUP(Table4[[#This Row],[Metabolite ID]],Table18[],2,FALSE)</f>
        <v>phenylpyruvate</v>
      </c>
      <c r="C1053" s="35" t="s">
        <v>1118</v>
      </c>
      <c r="D1053" s="35">
        <v>1068</v>
      </c>
      <c r="E1053" s="35">
        <v>-0.13112909780579413</v>
      </c>
      <c r="F1053" s="35">
        <v>3.7374252516162838E-2</v>
      </c>
      <c r="G1053" s="35">
        <v>4.5057175640155547E-4</v>
      </c>
      <c r="H1053" s="35" t="b">
        <v>0</v>
      </c>
      <c r="I1053" s="35" t="b">
        <v>0</v>
      </c>
      <c r="J1053" s="35" t="b">
        <v>0</v>
      </c>
    </row>
    <row r="1054" spans="1:10" hidden="1" x14ac:dyDescent="0.2">
      <c r="A1054" s="35" t="s">
        <v>31</v>
      </c>
      <c r="B1054" s="35" t="str">
        <f>VLOOKUP(Table4[[#This Row],[Metabolite ID]],Table18[],2,FALSE)</f>
        <v>phenylpyruvate</v>
      </c>
      <c r="C1054" s="35" t="s">
        <v>1119</v>
      </c>
      <c r="D1054" s="35">
        <v>1068</v>
      </c>
      <c r="E1054" s="35">
        <v>-0.10813289885057482</v>
      </c>
      <c r="F1054" s="35">
        <v>5.6329767511251586E-2</v>
      </c>
      <c r="G1054" s="35">
        <v>5.4903334118249429E-2</v>
      </c>
      <c r="H1054" s="35" t="b">
        <v>0</v>
      </c>
      <c r="I1054" s="35" t="b">
        <v>0</v>
      </c>
      <c r="J1054" s="35" t="b">
        <v>0</v>
      </c>
    </row>
    <row r="1055" spans="1:10" hidden="1" x14ac:dyDescent="0.2">
      <c r="A1055" s="35" t="s">
        <v>31</v>
      </c>
      <c r="B1055" s="35" t="str">
        <f>VLOOKUP(Table4[[#This Row],[Metabolite ID]],Table18[],2,FALSE)</f>
        <v>phenylpyruvate</v>
      </c>
      <c r="C1055" s="35" t="s">
        <v>1120</v>
      </c>
      <c r="D1055" s="35">
        <v>1068</v>
      </c>
      <c r="E1055" s="35">
        <v>-4.9051484618881244E-2</v>
      </c>
      <c r="F1055" s="35">
        <v>6.3247978297243032E-2</v>
      </c>
      <c r="G1055" s="35">
        <v>0.43801926114235995</v>
      </c>
      <c r="H1055" s="35" t="b">
        <v>0</v>
      </c>
      <c r="I1055" s="35" t="b">
        <v>0</v>
      </c>
      <c r="J1055" s="35" t="b">
        <v>0</v>
      </c>
    </row>
    <row r="1056" spans="1:10" hidden="1" x14ac:dyDescent="0.2">
      <c r="A1056" s="35" t="s">
        <v>31</v>
      </c>
      <c r="B1056" s="35" t="str">
        <f>VLOOKUP(Table4[[#This Row],[Metabolite ID]],Table18[],2,FALSE)</f>
        <v>phenylpyruvate</v>
      </c>
      <c r="C1056" s="35" t="s">
        <v>1121</v>
      </c>
      <c r="D1056" s="35">
        <v>1068</v>
      </c>
      <c r="E1056" s="35">
        <v>1.6246018530011064E-2</v>
      </c>
      <c r="F1056" s="35">
        <v>0.2465297504266987</v>
      </c>
      <c r="G1056" s="35">
        <v>0.94747072837225188</v>
      </c>
      <c r="H1056" s="35" t="b">
        <v>0</v>
      </c>
      <c r="I1056" s="35" t="b">
        <v>0</v>
      </c>
      <c r="J1056" s="35" t="b">
        <v>0</v>
      </c>
    </row>
    <row r="1057" spans="1:10" hidden="1" x14ac:dyDescent="0.2">
      <c r="A1057" s="35" t="s">
        <v>31</v>
      </c>
      <c r="B1057" s="35" t="str">
        <f>VLOOKUP(Table4[[#This Row],[Metabolite ID]],Table18[],2,FALSE)</f>
        <v>phenylpyruvate</v>
      </c>
      <c r="C1057" s="35" t="s">
        <v>1122</v>
      </c>
      <c r="D1057" s="35">
        <v>1068</v>
      </c>
      <c r="E1057" s="35">
        <v>3.8467243830707432E-2</v>
      </c>
      <c r="F1057" s="35">
        <v>0.14562325448773181</v>
      </c>
      <c r="G1057" s="35">
        <v>0.79171079164418723</v>
      </c>
      <c r="H1057" s="35" t="b">
        <v>0</v>
      </c>
      <c r="I1057" s="35" t="b">
        <v>0</v>
      </c>
      <c r="J1057" s="35" t="b">
        <v>0</v>
      </c>
    </row>
    <row r="1058" spans="1:10" hidden="1" x14ac:dyDescent="0.2">
      <c r="A1058" s="35" t="s">
        <v>31</v>
      </c>
      <c r="B1058" s="35" t="str">
        <f>VLOOKUP(Table4[[#This Row],[Metabolite ID]],Table18[],2,FALSE)</f>
        <v>phenylpyruvate</v>
      </c>
      <c r="C1058" s="35" t="s">
        <v>1123</v>
      </c>
      <c r="D1058" s="35">
        <v>1068</v>
      </c>
      <c r="E1058" s="35">
        <v>-6.5297801349764387E-2</v>
      </c>
      <c r="F1058" s="35">
        <v>0.10924863898163295</v>
      </c>
      <c r="G1058" s="35">
        <v>0.55016774456803097</v>
      </c>
      <c r="H1058" s="35" t="b">
        <v>0</v>
      </c>
      <c r="I1058" s="35" t="b">
        <v>0</v>
      </c>
      <c r="J1058" s="35" t="b">
        <v>0</v>
      </c>
    </row>
    <row r="1059" spans="1:10" x14ac:dyDescent="0.2">
      <c r="A1059" s="35" t="s">
        <v>277</v>
      </c>
      <c r="B1059" s="35" t="str">
        <f>VLOOKUP(Table4[[#This Row],[Metabolite ID]],Table18[],2,FALSE)</f>
        <v>p-cresol sulfate</v>
      </c>
      <c r="C1059" s="35" t="s">
        <v>1116</v>
      </c>
      <c r="D1059" s="35">
        <v>1068</v>
      </c>
      <c r="E1059" s="35">
        <v>-0.13229568632618224</v>
      </c>
      <c r="F1059" s="35">
        <v>3.8002367990356313E-2</v>
      </c>
      <c r="G1059" s="36">
        <v>4.9908224040958935E-4</v>
      </c>
      <c r="H1059" s="35" t="b">
        <v>0</v>
      </c>
      <c r="I1059" s="35" t="b">
        <v>0</v>
      </c>
      <c r="J1059" s="35" t="b">
        <v>0</v>
      </c>
    </row>
    <row r="1060" spans="1:10" hidden="1" x14ac:dyDescent="0.2">
      <c r="A1060" s="35" t="s">
        <v>277</v>
      </c>
      <c r="B1060" s="35" t="str">
        <f>VLOOKUP(Table4[[#This Row],[Metabolite ID]],Table18[],2,FALSE)</f>
        <v>p-cresol sulfate</v>
      </c>
      <c r="C1060" s="35" t="s">
        <v>1117</v>
      </c>
      <c r="D1060" s="35">
        <v>1068</v>
      </c>
      <c r="E1060" s="35">
        <v>-0.13229568632618224</v>
      </c>
      <c r="F1060" s="35">
        <v>3.687707941360429E-2</v>
      </c>
      <c r="G1060" s="35">
        <v>3.3389275472459122E-4</v>
      </c>
      <c r="H1060" s="35" t="b">
        <v>0</v>
      </c>
      <c r="I1060" s="35" t="b">
        <v>0</v>
      </c>
      <c r="J1060" s="35" t="b">
        <v>0</v>
      </c>
    </row>
    <row r="1061" spans="1:10" hidden="1" x14ac:dyDescent="0.2">
      <c r="A1061" s="35" t="s">
        <v>277</v>
      </c>
      <c r="B1061" s="35" t="str">
        <f>VLOOKUP(Table4[[#This Row],[Metabolite ID]],Table18[],2,FALSE)</f>
        <v>p-cresol sulfate</v>
      </c>
      <c r="C1061" s="35" t="s">
        <v>1118</v>
      </c>
      <c r="D1061" s="35">
        <v>1068</v>
      </c>
      <c r="E1061" s="35">
        <v>-0.13213215914484583</v>
      </c>
      <c r="F1061" s="35">
        <v>3.7228330771295129E-2</v>
      </c>
      <c r="G1061" s="35">
        <v>3.8634957391209116E-4</v>
      </c>
      <c r="H1061" s="35" t="b">
        <v>0</v>
      </c>
      <c r="I1061" s="35" t="b">
        <v>0</v>
      </c>
      <c r="J1061" s="35" t="b">
        <v>0</v>
      </c>
    </row>
    <row r="1062" spans="1:10" hidden="1" x14ac:dyDescent="0.2">
      <c r="A1062" s="35" t="s">
        <v>277</v>
      </c>
      <c r="B1062" s="35" t="str">
        <f>VLOOKUP(Table4[[#This Row],[Metabolite ID]],Table18[],2,FALSE)</f>
        <v>p-cresol sulfate</v>
      </c>
      <c r="C1062" s="35" t="s">
        <v>1119</v>
      </c>
      <c r="D1062" s="35">
        <v>1068</v>
      </c>
      <c r="E1062" s="35">
        <v>-0.13953078033542121</v>
      </c>
      <c r="F1062" s="35">
        <v>5.5639898578770726E-2</v>
      </c>
      <c r="G1062" s="35">
        <v>1.2150368085511454E-2</v>
      </c>
      <c r="H1062" s="35" t="b">
        <v>0</v>
      </c>
      <c r="I1062" s="35" t="b">
        <v>0</v>
      </c>
      <c r="J1062" s="35" t="b">
        <v>0</v>
      </c>
    </row>
    <row r="1063" spans="1:10" hidden="1" x14ac:dyDescent="0.2">
      <c r="A1063" s="35" t="s">
        <v>277</v>
      </c>
      <c r="B1063" s="35" t="str">
        <f>VLOOKUP(Table4[[#This Row],[Metabolite ID]],Table18[],2,FALSE)</f>
        <v>p-cresol sulfate</v>
      </c>
      <c r="C1063" s="35" t="s">
        <v>1120</v>
      </c>
      <c r="D1063" s="35">
        <v>1068</v>
      </c>
      <c r="E1063" s="35">
        <v>-0.10086262784630337</v>
      </c>
      <c r="F1063" s="35">
        <v>5.9928930637626783E-2</v>
      </c>
      <c r="G1063" s="35">
        <v>9.236786369384796E-2</v>
      </c>
      <c r="H1063" s="35" t="b">
        <v>0</v>
      </c>
      <c r="I1063" s="35" t="b">
        <v>0</v>
      </c>
      <c r="J1063" s="35" t="b">
        <v>0</v>
      </c>
    </row>
    <row r="1064" spans="1:10" hidden="1" x14ac:dyDescent="0.2">
      <c r="A1064" s="35" t="s">
        <v>277</v>
      </c>
      <c r="B1064" s="35" t="str">
        <f>VLOOKUP(Table4[[#This Row],[Metabolite ID]],Table18[],2,FALSE)</f>
        <v>p-cresol sulfate</v>
      </c>
      <c r="C1064" s="35" t="s">
        <v>1121</v>
      </c>
      <c r="D1064" s="35">
        <v>1068</v>
      </c>
      <c r="E1064" s="35">
        <v>-0.12419864153846927</v>
      </c>
      <c r="F1064" s="35">
        <v>0.23732734656677934</v>
      </c>
      <c r="G1064" s="35">
        <v>0.60085879678809051</v>
      </c>
      <c r="H1064" s="35" t="b">
        <v>0</v>
      </c>
      <c r="I1064" s="35" t="b">
        <v>0</v>
      </c>
      <c r="J1064" s="35" t="b">
        <v>0</v>
      </c>
    </row>
    <row r="1065" spans="1:10" hidden="1" x14ac:dyDescent="0.2">
      <c r="A1065" s="35" t="s">
        <v>277</v>
      </c>
      <c r="B1065" s="35" t="str">
        <f>VLOOKUP(Table4[[#This Row],[Metabolite ID]],Table18[],2,FALSE)</f>
        <v>p-cresol sulfate</v>
      </c>
      <c r="C1065" s="35" t="s">
        <v>1122</v>
      </c>
      <c r="D1065" s="35">
        <v>1068</v>
      </c>
      <c r="E1065" s="35">
        <v>-0.19429025635165331</v>
      </c>
      <c r="F1065" s="35">
        <v>0.18586499967084552</v>
      </c>
      <c r="G1065" s="35">
        <v>0.2961072386539389</v>
      </c>
      <c r="H1065" s="35" t="b">
        <v>0</v>
      </c>
      <c r="I1065" s="35" t="b">
        <v>0</v>
      </c>
      <c r="J1065" s="35" t="b">
        <v>0</v>
      </c>
    </row>
    <row r="1066" spans="1:10" hidden="1" x14ac:dyDescent="0.2">
      <c r="A1066" s="35" t="s">
        <v>277</v>
      </c>
      <c r="B1066" s="35" t="str">
        <f>VLOOKUP(Table4[[#This Row],[Metabolite ID]],Table18[],2,FALSE)</f>
        <v>p-cresol sulfate</v>
      </c>
      <c r="C1066" s="35" t="s">
        <v>1123</v>
      </c>
      <c r="D1066" s="35">
        <v>1068</v>
      </c>
      <c r="E1066" s="35">
        <v>-3.3180439882260014E-2</v>
      </c>
      <c r="F1066" s="35">
        <v>0.11153531295377495</v>
      </c>
      <c r="G1066" s="35">
        <v>0.76615177550826408</v>
      </c>
      <c r="H1066" s="35" t="b">
        <v>0</v>
      </c>
      <c r="I1066" s="35" t="b">
        <v>0</v>
      </c>
      <c r="J1066" s="35" t="b">
        <v>0</v>
      </c>
    </row>
    <row r="1067" spans="1:10" x14ac:dyDescent="0.2">
      <c r="A1067" s="35" t="s">
        <v>618</v>
      </c>
      <c r="B1067" s="35" t="str">
        <f>VLOOKUP(Table4[[#This Row],[Metabolite ID]],Table18[],2,FALSE)</f>
        <v>X - 23293</v>
      </c>
      <c r="C1067" s="35" t="s">
        <v>1116</v>
      </c>
      <c r="D1067" s="35">
        <v>1069</v>
      </c>
      <c r="E1067" s="35">
        <v>0.13134580254391509</v>
      </c>
      <c r="F1067" s="35">
        <v>3.7943963282371644E-2</v>
      </c>
      <c r="G1067" s="36">
        <v>5.3702825942841413E-4</v>
      </c>
      <c r="H1067" s="35" t="b">
        <v>0</v>
      </c>
      <c r="I1067" s="35" t="b">
        <v>0</v>
      </c>
      <c r="J1067" s="35" t="b">
        <v>0</v>
      </c>
    </row>
    <row r="1068" spans="1:10" hidden="1" x14ac:dyDescent="0.2">
      <c r="A1068" s="35" t="s">
        <v>618</v>
      </c>
      <c r="B1068" s="35" t="str">
        <f>VLOOKUP(Table4[[#This Row],[Metabolite ID]],Table18[],2,FALSE)</f>
        <v>X - 23293</v>
      </c>
      <c r="C1068" s="35" t="s">
        <v>1117</v>
      </c>
      <c r="D1068" s="35">
        <v>1069</v>
      </c>
      <c r="E1068" s="35">
        <v>0.13134580254391509</v>
      </c>
      <c r="F1068" s="35">
        <v>3.7943963282371644E-2</v>
      </c>
      <c r="G1068" s="35">
        <v>5.3702825942841413E-4</v>
      </c>
      <c r="H1068" s="35" t="b">
        <v>0</v>
      </c>
      <c r="I1068" s="35" t="b">
        <v>0</v>
      </c>
      <c r="J1068" s="35" t="b">
        <v>0</v>
      </c>
    </row>
    <row r="1069" spans="1:10" hidden="1" x14ac:dyDescent="0.2">
      <c r="A1069" s="35" t="s">
        <v>618</v>
      </c>
      <c r="B1069" s="35" t="str">
        <f>VLOOKUP(Table4[[#This Row],[Metabolite ID]],Table18[],2,FALSE)</f>
        <v>X - 23293</v>
      </c>
      <c r="C1069" s="35" t="s">
        <v>1118</v>
      </c>
      <c r="D1069" s="35">
        <v>1069</v>
      </c>
      <c r="E1069" s="35">
        <v>0.13154739261149276</v>
      </c>
      <c r="F1069" s="35">
        <v>3.8281004626126741E-2</v>
      </c>
      <c r="G1069" s="35">
        <v>5.8958245533191048E-4</v>
      </c>
      <c r="H1069" s="35" t="b">
        <v>0</v>
      </c>
      <c r="I1069" s="35" t="b">
        <v>0</v>
      </c>
      <c r="J1069" s="35" t="b">
        <v>0</v>
      </c>
    </row>
    <row r="1070" spans="1:10" hidden="1" x14ac:dyDescent="0.2">
      <c r="A1070" s="35" t="s">
        <v>618</v>
      </c>
      <c r="B1070" s="35" t="str">
        <f>VLOOKUP(Table4[[#This Row],[Metabolite ID]],Table18[],2,FALSE)</f>
        <v>X - 23293</v>
      </c>
      <c r="C1070" s="35" t="s">
        <v>1119</v>
      </c>
      <c r="D1070" s="35">
        <v>1069</v>
      </c>
      <c r="E1070" s="35">
        <v>0.11940545454545455</v>
      </c>
      <c r="F1070" s="35">
        <v>5.762274109467478E-2</v>
      </c>
      <c r="G1070" s="35">
        <v>3.8247423623656365E-2</v>
      </c>
      <c r="H1070" s="35" t="b">
        <v>0</v>
      </c>
      <c r="I1070" s="35" t="b">
        <v>0</v>
      </c>
      <c r="J1070" s="35" t="b">
        <v>0</v>
      </c>
    </row>
    <row r="1071" spans="1:10" hidden="1" x14ac:dyDescent="0.2">
      <c r="A1071" s="35" t="s">
        <v>618</v>
      </c>
      <c r="B1071" s="35" t="str">
        <f>VLOOKUP(Table4[[#This Row],[Metabolite ID]],Table18[],2,FALSE)</f>
        <v>X - 23293</v>
      </c>
      <c r="C1071" s="35" t="s">
        <v>1120</v>
      </c>
      <c r="D1071" s="35">
        <v>1069</v>
      </c>
      <c r="E1071" s="35">
        <v>0.10320103691862106</v>
      </c>
      <c r="F1071" s="35">
        <v>6.0437233052774528E-2</v>
      </c>
      <c r="G1071" s="35">
        <v>8.771544954369212E-2</v>
      </c>
      <c r="H1071" s="35" t="b">
        <v>0</v>
      </c>
      <c r="I1071" s="35" t="b">
        <v>0</v>
      </c>
      <c r="J1071" s="35" t="b">
        <v>0</v>
      </c>
    </row>
    <row r="1072" spans="1:10" hidden="1" x14ac:dyDescent="0.2">
      <c r="A1072" s="35" t="s">
        <v>618</v>
      </c>
      <c r="B1072" s="35" t="str">
        <f>VLOOKUP(Table4[[#This Row],[Metabolite ID]],Table18[],2,FALSE)</f>
        <v>X - 23293</v>
      </c>
      <c r="C1072" s="35" t="s">
        <v>1121</v>
      </c>
      <c r="D1072" s="35">
        <v>1069</v>
      </c>
      <c r="E1072" s="35">
        <v>-0.24461294808310896</v>
      </c>
      <c r="F1072" s="35">
        <v>0.23561854022994211</v>
      </c>
      <c r="G1072" s="35">
        <v>0.29942422453433537</v>
      </c>
      <c r="H1072" s="35" t="b">
        <v>0</v>
      </c>
      <c r="I1072" s="35" t="b">
        <v>0</v>
      </c>
      <c r="J1072" s="35" t="b">
        <v>0</v>
      </c>
    </row>
    <row r="1073" spans="1:10" hidden="1" x14ac:dyDescent="0.2">
      <c r="A1073" s="35" t="s">
        <v>618</v>
      </c>
      <c r="B1073" s="35" t="str">
        <f>VLOOKUP(Table4[[#This Row],[Metabolite ID]],Table18[],2,FALSE)</f>
        <v>X - 23293</v>
      </c>
      <c r="C1073" s="35" t="s">
        <v>1122</v>
      </c>
      <c r="D1073" s="35">
        <v>1069</v>
      </c>
      <c r="E1073" s="35">
        <v>5.9702892360109949E-2</v>
      </c>
      <c r="F1073" s="35">
        <v>0.15639922016064034</v>
      </c>
      <c r="G1073" s="35">
        <v>0.70273465002019397</v>
      </c>
      <c r="H1073" s="35" t="b">
        <v>0</v>
      </c>
      <c r="I1073" s="35" t="b">
        <v>0</v>
      </c>
      <c r="J1073" s="35" t="b">
        <v>0</v>
      </c>
    </row>
    <row r="1074" spans="1:10" hidden="1" x14ac:dyDescent="0.2">
      <c r="A1074" s="35" t="s">
        <v>618</v>
      </c>
      <c r="B1074" s="35" t="str">
        <f>VLOOKUP(Table4[[#This Row],[Metabolite ID]],Table18[],2,FALSE)</f>
        <v>X - 23293</v>
      </c>
      <c r="C1074" s="35" t="s">
        <v>1123</v>
      </c>
      <c r="D1074" s="35">
        <v>1069</v>
      </c>
      <c r="E1074" s="35">
        <v>0.22976404199400299</v>
      </c>
      <c r="F1074" s="35">
        <v>0.11140431665668216</v>
      </c>
      <c r="G1074" s="35">
        <v>3.9408070666585943E-2</v>
      </c>
      <c r="H1074" s="35" t="b">
        <v>0</v>
      </c>
      <c r="I1074" s="35" t="b">
        <v>0</v>
      </c>
      <c r="J1074" s="35" t="b">
        <v>0</v>
      </c>
    </row>
    <row r="1075" spans="1:10" x14ac:dyDescent="0.2">
      <c r="A1075" s="35" t="s">
        <v>239</v>
      </c>
      <c r="B1075" s="35" t="str">
        <f>VLOOKUP(Table4[[#This Row],[Metabolite ID]],Table18[],2,FALSE)</f>
        <v>choline phosphate</v>
      </c>
      <c r="C1075" s="35" t="s">
        <v>1116</v>
      </c>
      <c r="D1075" s="35">
        <v>1068</v>
      </c>
      <c r="E1075" s="35">
        <v>-0.12747877878067804</v>
      </c>
      <c r="F1075" s="35">
        <v>3.6954111939806744E-2</v>
      </c>
      <c r="G1075" s="36">
        <v>5.6131229704438085E-4</v>
      </c>
      <c r="H1075" s="35" t="b">
        <v>0</v>
      </c>
      <c r="I1075" s="35" t="b">
        <v>0</v>
      </c>
      <c r="J1075" s="35" t="b">
        <v>0</v>
      </c>
    </row>
    <row r="1076" spans="1:10" hidden="1" x14ac:dyDescent="0.2">
      <c r="A1076" s="35" t="s">
        <v>239</v>
      </c>
      <c r="B1076" s="35" t="str">
        <f>VLOOKUP(Table4[[#This Row],[Metabolite ID]],Table18[],2,FALSE)</f>
        <v>choline phosphate</v>
      </c>
      <c r="C1076" s="35" t="s">
        <v>1117</v>
      </c>
      <c r="D1076" s="35">
        <v>1068</v>
      </c>
      <c r="E1076" s="35">
        <v>-0.12747877878067804</v>
      </c>
      <c r="F1076" s="35">
        <v>3.6872548242986011E-2</v>
      </c>
      <c r="G1076" s="35">
        <v>5.4565454253246277E-4</v>
      </c>
      <c r="H1076" s="35" t="b">
        <v>0</v>
      </c>
      <c r="I1076" s="35" t="b">
        <v>0</v>
      </c>
      <c r="J1076" s="35" t="b">
        <v>0</v>
      </c>
    </row>
    <row r="1077" spans="1:10" hidden="1" x14ac:dyDescent="0.2">
      <c r="A1077" s="35" t="s">
        <v>239</v>
      </c>
      <c r="B1077" s="35" t="str">
        <f>VLOOKUP(Table4[[#This Row],[Metabolite ID]],Table18[],2,FALSE)</f>
        <v>choline phosphate</v>
      </c>
      <c r="C1077" s="35" t="s">
        <v>1118</v>
      </c>
      <c r="D1077" s="35">
        <v>1068</v>
      </c>
      <c r="E1077" s="35">
        <v>-0.12895361040220221</v>
      </c>
      <c r="F1077" s="35">
        <v>3.7202589623086903E-2</v>
      </c>
      <c r="G1077" s="35">
        <v>5.2776521744307562E-4</v>
      </c>
      <c r="H1077" s="35" t="b">
        <v>0</v>
      </c>
      <c r="I1077" s="35" t="b">
        <v>0</v>
      </c>
      <c r="J1077" s="35" t="b">
        <v>0</v>
      </c>
    </row>
    <row r="1078" spans="1:10" hidden="1" x14ac:dyDescent="0.2">
      <c r="A1078" s="35" t="s">
        <v>239</v>
      </c>
      <c r="B1078" s="35" t="str">
        <f>VLOOKUP(Table4[[#This Row],[Metabolite ID]],Table18[],2,FALSE)</f>
        <v>choline phosphate</v>
      </c>
      <c r="C1078" s="35" t="s">
        <v>1119</v>
      </c>
      <c r="D1078" s="35">
        <v>1068</v>
      </c>
      <c r="E1078" s="35">
        <v>-0.11382003710575149</v>
      </c>
      <c r="F1078" s="35">
        <v>5.8336510341453186E-2</v>
      </c>
      <c r="G1078" s="35">
        <v>5.1045820396925616E-2</v>
      </c>
      <c r="H1078" s="35" t="b">
        <v>0</v>
      </c>
      <c r="I1078" s="35" t="b">
        <v>0</v>
      </c>
      <c r="J1078" s="35" t="b">
        <v>0</v>
      </c>
    </row>
    <row r="1079" spans="1:10" hidden="1" x14ac:dyDescent="0.2">
      <c r="A1079" s="35" t="s">
        <v>239</v>
      </c>
      <c r="B1079" s="35" t="str">
        <f>VLOOKUP(Table4[[#This Row],[Metabolite ID]],Table18[],2,FALSE)</f>
        <v>choline phosphate</v>
      </c>
      <c r="C1079" s="35" t="s">
        <v>1120</v>
      </c>
      <c r="D1079" s="35">
        <v>1068</v>
      </c>
      <c r="E1079" s="35">
        <v>-0.12442478263526439</v>
      </c>
      <c r="F1079" s="35">
        <v>6.1992602119919686E-2</v>
      </c>
      <c r="G1079" s="35">
        <v>4.4739993500594571E-2</v>
      </c>
      <c r="H1079" s="35" t="b">
        <v>0</v>
      </c>
      <c r="I1079" s="35" t="b">
        <v>0</v>
      </c>
      <c r="J1079" s="35" t="b">
        <v>0</v>
      </c>
    </row>
    <row r="1080" spans="1:10" hidden="1" x14ac:dyDescent="0.2">
      <c r="A1080" s="35" t="s">
        <v>239</v>
      </c>
      <c r="B1080" s="35" t="str">
        <f>VLOOKUP(Table4[[#This Row],[Metabolite ID]],Table18[],2,FALSE)</f>
        <v>choline phosphate</v>
      </c>
      <c r="C1080" s="35" t="s">
        <v>1121</v>
      </c>
      <c r="D1080" s="35">
        <v>1068</v>
      </c>
      <c r="E1080" s="35">
        <v>6.1290166675627589E-2</v>
      </c>
      <c r="F1080" s="35">
        <v>0.24753054448393133</v>
      </c>
      <c r="G1080" s="35">
        <v>0.80448653489954602</v>
      </c>
      <c r="H1080" s="35" t="b">
        <v>0</v>
      </c>
      <c r="I1080" s="35" t="b">
        <v>0</v>
      </c>
      <c r="J1080" s="35" t="b">
        <v>0</v>
      </c>
    </row>
    <row r="1081" spans="1:10" hidden="1" x14ac:dyDescent="0.2">
      <c r="A1081" s="35" t="s">
        <v>239</v>
      </c>
      <c r="B1081" s="35" t="str">
        <f>VLOOKUP(Table4[[#This Row],[Metabolite ID]],Table18[],2,FALSE)</f>
        <v>choline phosphate</v>
      </c>
      <c r="C1081" s="35" t="s">
        <v>1122</v>
      </c>
      <c r="D1081" s="35">
        <v>1068</v>
      </c>
      <c r="E1081" s="35">
        <v>-7.4803293758900047E-2</v>
      </c>
      <c r="F1081" s="35">
        <v>0.17665245203662219</v>
      </c>
      <c r="G1081" s="35">
        <v>0.67205308300021604</v>
      </c>
      <c r="H1081" s="35" t="b">
        <v>0</v>
      </c>
      <c r="I1081" s="35" t="b">
        <v>0</v>
      </c>
      <c r="J1081" s="35" t="b">
        <v>0</v>
      </c>
    </row>
    <row r="1082" spans="1:10" hidden="1" x14ac:dyDescent="0.2">
      <c r="A1082" s="35" t="s">
        <v>239</v>
      </c>
      <c r="B1082" s="35" t="str">
        <f>VLOOKUP(Table4[[#This Row],[Metabolite ID]],Table18[],2,FALSE)</f>
        <v>choline phosphate</v>
      </c>
      <c r="C1082" s="35" t="s">
        <v>1123</v>
      </c>
      <c r="D1082" s="35">
        <v>1068</v>
      </c>
      <c r="E1082" s="35">
        <v>-8.7221243111227004E-2</v>
      </c>
      <c r="F1082" s="35">
        <v>0.10849752389170879</v>
      </c>
      <c r="G1082" s="35">
        <v>0.42163351194238596</v>
      </c>
      <c r="H1082" s="35" t="b">
        <v>0</v>
      </c>
      <c r="I1082" s="35" t="b">
        <v>0</v>
      </c>
      <c r="J1082" s="35" t="b">
        <v>0</v>
      </c>
    </row>
    <row r="1083" spans="1:10" x14ac:dyDescent="0.2">
      <c r="A1083" s="35" t="s">
        <v>632</v>
      </c>
      <c r="B1083" s="35" t="str">
        <f>VLOOKUP(Table4[[#This Row],[Metabolite ID]],Table18[],2,FALSE)</f>
        <v>X - 23749</v>
      </c>
      <c r="C1083" s="35" t="s">
        <v>1116</v>
      </c>
      <c r="D1083" s="35">
        <v>1068</v>
      </c>
      <c r="E1083" s="35">
        <v>-0.13274672134185214</v>
      </c>
      <c r="F1083" s="35">
        <v>3.8687952095092064E-2</v>
      </c>
      <c r="G1083" s="36">
        <v>6.0088187707090293E-4</v>
      </c>
      <c r="H1083" s="35" t="b">
        <v>0</v>
      </c>
      <c r="I1083" s="35" t="b">
        <v>0</v>
      </c>
      <c r="J1083" s="35" t="b">
        <v>0</v>
      </c>
    </row>
    <row r="1084" spans="1:10" hidden="1" x14ac:dyDescent="0.2">
      <c r="A1084" s="35" t="s">
        <v>632</v>
      </c>
      <c r="B1084" s="35" t="str">
        <f>VLOOKUP(Table4[[#This Row],[Metabolite ID]],Table18[],2,FALSE)</f>
        <v>X - 23749</v>
      </c>
      <c r="C1084" s="35" t="s">
        <v>1117</v>
      </c>
      <c r="D1084" s="35">
        <v>1068</v>
      </c>
      <c r="E1084" s="35">
        <v>-0.13274672134185214</v>
      </c>
      <c r="F1084" s="35">
        <v>3.7557453910560451E-2</v>
      </c>
      <c r="G1084" s="35">
        <v>4.0855153129365404E-4</v>
      </c>
      <c r="H1084" s="35" t="b">
        <v>0</v>
      </c>
      <c r="I1084" s="35" t="b">
        <v>0</v>
      </c>
      <c r="J1084" s="35" t="b">
        <v>0</v>
      </c>
    </row>
    <row r="1085" spans="1:10" hidden="1" x14ac:dyDescent="0.2">
      <c r="A1085" s="35" t="s">
        <v>632</v>
      </c>
      <c r="B1085" s="35" t="str">
        <f>VLOOKUP(Table4[[#This Row],[Metabolite ID]],Table18[],2,FALSE)</f>
        <v>X - 23749</v>
      </c>
      <c r="C1085" s="35" t="s">
        <v>1118</v>
      </c>
      <c r="D1085" s="35">
        <v>1068</v>
      </c>
      <c r="E1085" s="35">
        <v>-0.13427591157204469</v>
      </c>
      <c r="F1085" s="35">
        <v>3.7911871988288964E-2</v>
      </c>
      <c r="G1085" s="35">
        <v>3.9742083974449573E-4</v>
      </c>
      <c r="H1085" s="35" t="b">
        <v>0</v>
      </c>
      <c r="I1085" s="35" t="b">
        <v>0</v>
      </c>
      <c r="J1085" s="35" t="b">
        <v>0</v>
      </c>
    </row>
    <row r="1086" spans="1:10" hidden="1" x14ac:dyDescent="0.2">
      <c r="A1086" s="35" t="s">
        <v>632</v>
      </c>
      <c r="B1086" s="35" t="str">
        <f>VLOOKUP(Table4[[#This Row],[Metabolite ID]],Table18[],2,FALSE)</f>
        <v>X - 23749</v>
      </c>
      <c r="C1086" s="35" t="s">
        <v>1119</v>
      </c>
      <c r="D1086" s="35">
        <v>1068</v>
      </c>
      <c r="E1086" s="35">
        <v>-0.14501828473413411</v>
      </c>
      <c r="F1086" s="35">
        <v>5.8409379570720059E-2</v>
      </c>
      <c r="G1086" s="35">
        <v>1.3035752806285652E-2</v>
      </c>
      <c r="H1086" s="35" t="b">
        <v>0</v>
      </c>
      <c r="I1086" s="35" t="b">
        <v>0</v>
      </c>
      <c r="J1086" s="35" t="b">
        <v>0</v>
      </c>
    </row>
    <row r="1087" spans="1:10" hidden="1" x14ac:dyDescent="0.2">
      <c r="A1087" s="35" t="s">
        <v>632</v>
      </c>
      <c r="B1087" s="35" t="str">
        <f>VLOOKUP(Table4[[#This Row],[Metabolite ID]],Table18[],2,FALSE)</f>
        <v>X - 23749</v>
      </c>
      <c r="C1087" s="35" t="s">
        <v>1120</v>
      </c>
      <c r="D1087" s="35">
        <v>1068</v>
      </c>
      <c r="E1087" s="35">
        <v>-7.1132506423765327E-2</v>
      </c>
      <c r="F1087" s="35">
        <v>6.5973537743324068E-2</v>
      </c>
      <c r="G1087" s="35">
        <v>0.28094560735038931</v>
      </c>
      <c r="H1087" s="35" t="b">
        <v>0</v>
      </c>
      <c r="I1087" s="35" t="b">
        <v>0</v>
      </c>
      <c r="J1087" s="35" t="b">
        <v>0</v>
      </c>
    </row>
    <row r="1088" spans="1:10" hidden="1" x14ac:dyDescent="0.2">
      <c r="A1088" s="35" t="s">
        <v>632</v>
      </c>
      <c r="B1088" s="35" t="str">
        <f>VLOOKUP(Table4[[#This Row],[Metabolite ID]],Table18[],2,FALSE)</f>
        <v>X - 23749</v>
      </c>
      <c r="C1088" s="35" t="s">
        <v>1121</v>
      </c>
      <c r="D1088" s="35">
        <v>1068</v>
      </c>
      <c r="E1088" s="35">
        <v>-7.5778339154908281E-3</v>
      </c>
      <c r="F1088" s="35">
        <v>0.23641777807291373</v>
      </c>
      <c r="G1088" s="35">
        <v>0.97443599886932231</v>
      </c>
      <c r="H1088" s="35" t="b">
        <v>0</v>
      </c>
      <c r="I1088" s="35" t="b">
        <v>0</v>
      </c>
      <c r="J1088" s="35" t="b">
        <v>0</v>
      </c>
    </row>
    <row r="1089" spans="1:10" hidden="1" x14ac:dyDescent="0.2">
      <c r="A1089" s="35" t="s">
        <v>632</v>
      </c>
      <c r="B1089" s="35" t="str">
        <f>VLOOKUP(Table4[[#This Row],[Metabolite ID]],Table18[],2,FALSE)</f>
        <v>X - 23749</v>
      </c>
      <c r="C1089" s="35" t="s">
        <v>1122</v>
      </c>
      <c r="D1089" s="35">
        <v>1068</v>
      </c>
      <c r="E1089" s="35">
        <v>-5.8269955047776989E-2</v>
      </c>
      <c r="F1089" s="35">
        <v>0.13616591441972595</v>
      </c>
      <c r="G1089" s="35">
        <v>0.66878590059842868</v>
      </c>
      <c r="H1089" s="35" t="b">
        <v>0</v>
      </c>
      <c r="I1089" s="35" t="b">
        <v>0</v>
      </c>
      <c r="J1089" s="35" t="b">
        <v>0</v>
      </c>
    </row>
    <row r="1090" spans="1:10" hidden="1" x14ac:dyDescent="0.2">
      <c r="A1090" s="35" t="s">
        <v>632</v>
      </c>
      <c r="B1090" s="35" t="str">
        <f>VLOOKUP(Table4[[#This Row],[Metabolite ID]],Table18[],2,FALSE)</f>
        <v>X - 23749</v>
      </c>
      <c r="C1090" s="35" t="s">
        <v>1123</v>
      </c>
      <c r="D1090" s="35">
        <v>1068</v>
      </c>
      <c r="E1090" s="35">
        <v>-0.18341455315325839</v>
      </c>
      <c r="F1090" s="35">
        <v>0.11356031459227089</v>
      </c>
      <c r="G1090" s="35">
        <v>0.10657868386797198</v>
      </c>
      <c r="H1090" s="35" t="b">
        <v>0</v>
      </c>
      <c r="I1090" s="35" t="b">
        <v>0</v>
      </c>
      <c r="J1090" s="35" t="b">
        <v>0</v>
      </c>
    </row>
    <row r="1091" spans="1:10" x14ac:dyDescent="0.2">
      <c r="A1091" s="35" t="s">
        <v>196</v>
      </c>
      <c r="B1091" s="35" t="str">
        <f>VLOOKUP(Table4[[#This Row],[Metabolite ID]],Table18[],2,FALSE)</f>
        <v>2-arachidonoyl-GPE (20:4)*</v>
      </c>
      <c r="C1091" s="35" t="s">
        <v>1116</v>
      </c>
      <c r="D1091" s="35">
        <v>1068</v>
      </c>
      <c r="E1091" s="35">
        <v>-0.13196551202686069</v>
      </c>
      <c r="F1091" s="35">
        <v>3.8511636303206219E-2</v>
      </c>
      <c r="G1091" s="36">
        <v>6.1109873535188433E-4</v>
      </c>
      <c r="H1091" s="35" t="b">
        <v>0</v>
      </c>
      <c r="I1091" s="35" t="b">
        <v>0</v>
      </c>
      <c r="J1091" s="35" t="b">
        <v>0</v>
      </c>
    </row>
    <row r="1092" spans="1:10" hidden="1" x14ac:dyDescent="0.2">
      <c r="A1092" s="35" t="s">
        <v>196</v>
      </c>
      <c r="B1092" s="35" t="str">
        <f>VLOOKUP(Table4[[#This Row],[Metabolite ID]],Table18[],2,FALSE)</f>
        <v>2-arachidonoyl-GPE (20:4)*</v>
      </c>
      <c r="C1092" s="35" t="s">
        <v>1117</v>
      </c>
      <c r="D1092" s="35">
        <v>1068</v>
      </c>
      <c r="E1092" s="35">
        <v>-0.13196551202686069</v>
      </c>
      <c r="F1092" s="35">
        <v>3.783980292893948E-2</v>
      </c>
      <c r="G1092" s="35">
        <v>4.8759750521344225E-4</v>
      </c>
      <c r="H1092" s="35" t="b">
        <v>0</v>
      </c>
      <c r="I1092" s="35" t="b">
        <v>0</v>
      </c>
      <c r="J1092" s="35" t="b">
        <v>0</v>
      </c>
    </row>
    <row r="1093" spans="1:10" hidden="1" x14ac:dyDescent="0.2">
      <c r="A1093" s="35" t="s">
        <v>196</v>
      </c>
      <c r="B1093" s="35" t="str">
        <f>VLOOKUP(Table4[[#This Row],[Metabolite ID]],Table18[],2,FALSE)</f>
        <v>2-arachidonoyl-GPE (20:4)*</v>
      </c>
      <c r="C1093" s="35" t="s">
        <v>1118</v>
      </c>
      <c r="D1093" s="35">
        <v>1068</v>
      </c>
      <c r="E1093" s="35">
        <v>-0.13346941042870142</v>
      </c>
      <c r="F1093" s="35">
        <v>3.8188865114807284E-2</v>
      </c>
      <c r="G1093" s="35">
        <v>4.7409306421471707E-4</v>
      </c>
      <c r="H1093" s="35" t="b">
        <v>0</v>
      </c>
      <c r="I1093" s="35" t="b">
        <v>0</v>
      </c>
      <c r="J1093" s="35" t="b">
        <v>0</v>
      </c>
    </row>
    <row r="1094" spans="1:10" hidden="1" x14ac:dyDescent="0.2">
      <c r="A1094" s="35" t="s">
        <v>196</v>
      </c>
      <c r="B1094" s="35" t="str">
        <f>VLOOKUP(Table4[[#This Row],[Metabolite ID]],Table18[],2,FALSE)</f>
        <v>2-arachidonoyl-GPE (20:4)*</v>
      </c>
      <c r="C1094" s="35" t="s">
        <v>1119</v>
      </c>
      <c r="D1094" s="35">
        <v>1068</v>
      </c>
      <c r="E1094" s="35">
        <v>-0.14135624029201635</v>
      </c>
      <c r="F1094" s="35">
        <v>5.6762738934799425E-2</v>
      </c>
      <c r="G1094" s="35">
        <v>1.2763536240446844E-2</v>
      </c>
      <c r="H1094" s="35" t="b">
        <v>0</v>
      </c>
      <c r="I1094" s="35" t="b">
        <v>0</v>
      </c>
      <c r="J1094" s="35" t="b">
        <v>0</v>
      </c>
    </row>
    <row r="1095" spans="1:10" hidden="1" x14ac:dyDescent="0.2">
      <c r="A1095" s="35" t="s">
        <v>196</v>
      </c>
      <c r="B1095" s="35" t="str">
        <f>VLOOKUP(Table4[[#This Row],[Metabolite ID]],Table18[],2,FALSE)</f>
        <v>2-arachidonoyl-GPE (20:4)*</v>
      </c>
      <c r="C1095" s="35" t="s">
        <v>1120</v>
      </c>
      <c r="D1095" s="35">
        <v>1068</v>
      </c>
      <c r="E1095" s="35">
        <v>-0.1664632782382118</v>
      </c>
      <c r="F1095" s="35">
        <v>6.6055798498104418E-2</v>
      </c>
      <c r="G1095" s="35">
        <v>1.173413788302081E-2</v>
      </c>
      <c r="H1095" s="35" t="b">
        <v>0</v>
      </c>
      <c r="I1095" s="35" t="b">
        <v>0</v>
      </c>
      <c r="J1095" s="35" t="b">
        <v>0</v>
      </c>
    </row>
    <row r="1096" spans="1:10" hidden="1" x14ac:dyDescent="0.2">
      <c r="A1096" s="35" t="s">
        <v>196</v>
      </c>
      <c r="B1096" s="35" t="str">
        <f>VLOOKUP(Table4[[#This Row],[Metabolite ID]],Table18[],2,FALSE)</f>
        <v>2-arachidonoyl-GPE (20:4)*</v>
      </c>
      <c r="C1096" s="35" t="s">
        <v>1121</v>
      </c>
      <c r="D1096" s="35">
        <v>1068</v>
      </c>
      <c r="E1096" s="35">
        <v>-0.27369589037198949</v>
      </c>
      <c r="F1096" s="35">
        <v>0.23615232850450668</v>
      </c>
      <c r="G1096" s="35">
        <v>0.24672353541242634</v>
      </c>
      <c r="H1096" s="35" t="b">
        <v>0</v>
      </c>
      <c r="I1096" s="35" t="b">
        <v>0</v>
      </c>
      <c r="J1096" s="35" t="b">
        <v>0</v>
      </c>
    </row>
    <row r="1097" spans="1:10" hidden="1" x14ac:dyDescent="0.2">
      <c r="A1097" s="35" t="s">
        <v>196</v>
      </c>
      <c r="B1097" s="35" t="str">
        <f>VLOOKUP(Table4[[#This Row],[Metabolite ID]],Table18[],2,FALSE)</f>
        <v>2-arachidonoyl-GPE (20:4)*</v>
      </c>
      <c r="C1097" s="35" t="s">
        <v>1122</v>
      </c>
      <c r="D1097" s="35">
        <v>1068</v>
      </c>
      <c r="E1097" s="35">
        <v>-0.27369589037198949</v>
      </c>
      <c r="F1097" s="35">
        <v>0.1417584933114632</v>
      </c>
      <c r="G1097" s="35">
        <v>5.3782449968342007E-2</v>
      </c>
      <c r="H1097" s="35" t="b">
        <v>0</v>
      </c>
      <c r="I1097" s="35" t="b">
        <v>0</v>
      </c>
      <c r="J1097" s="35" t="b">
        <v>0</v>
      </c>
    </row>
    <row r="1098" spans="1:10" hidden="1" x14ac:dyDescent="0.2">
      <c r="A1098" s="35" t="s">
        <v>196</v>
      </c>
      <c r="B1098" s="35" t="str">
        <f>VLOOKUP(Table4[[#This Row],[Metabolite ID]],Table18[],2,FALSE)</f>
        <v>2-arachidonoyl-GPE (20:4)*</v>
      </c>
      <c r="C1098" s="35" t="s">
        <v>1123</v>
      </c>
      <c r="D1098" s="35">
        <v>1068</v>
      </c>
      <c r="E1098" s="35">
        <v>-0.19961399286475787</v>
      </c>
      <c r="F1098" s="35">
        <v>0.11301586728687298</v>
      </c>
      <c r="G1098" s="35">
        <v>7.7640510192413803E-2</v>
      </c>
      <c r="H1098" s="35" t="b">
        <v>0</v>
      </c>
      <c r="I1098" s="35" t="b">
        <v>0</v>
      </c>
      <c r="J1098" s="35" t="b">
        <v>0</v>
      </c>
    </row>
    <row r="1099" spans="1:10" x14ac:dyDescent="0.2">
      <c r="A1099" s="35" t="s">
        <v>873</v>
      </c>
      <c r="B1099" s="35" t="str">
        <f>VLOOKUP(Table4[[#This Row],[Metabolite ID]],Table18[],2,FALSE)</f>
        <v>Concentration of very small VLDL particles</v>
      </c>
      <c r="C1099" s="35" t="s">
        <v>1116</v>
      </c>
      <c r="D1099" s="35">
        <v>1069</v>
      </c>
      <c r="E1099" s="35">
        <v>7.6061696387670921E-2</v>
      </c>
      <c r="F1099" s="35">
        <v>2.2229312783909445E-2</v>
      </c>
      <c r="G1099" s="36">
        <v>6.2234470089137493E-4</v>
      </c>
      <c r="H1099" s="35" t="b">
        <v>0</v>
      </c>
      <c r="I1099" s="35" t="b">
        <v>0</v>
      </c>
      <c r="J1099" s="35" t="b">
        <v>0</v>
      </c>
    </row>
    <row r="1100" spans="1:10" hidden="1" x14ac:dyDescent="0.2">
      <c r="A1100" s="35" t="s">
        <v>873</v>
      </c>
      <c r="B1100" s="35" t="str">
        <f>VLOOKUP(Table4[[#This Row],[Metabolite ID]],Table18[],2,FALSE)</f>
        <v>Concentration of very small VLDL particles</v>
      </c>
      <c r="C1100" s="35" t="s">
        <v>1117</v>
      </c>
      <c r="D1100" s="35">
        <v>1069</v>
      </c>
      <c r="E1100" s="35">
        <v>7.6061696387670921E-2</v>
      </c>
      <c r="F1100" s="35">
        <v>1.6700005257216152E-2</v>
      </c>
      <c r="G1100" s="35">
        <v>5.2487558788863419E-6</v>
      </c>
      <c r="H1100" s="35" t="b">
        <v>0</v>
      </c>
      <c r="I1100" s="35" t="b">
        <v>0</v>
      </c>
      <c r="J1100" s="35" t="b">
        <v>0</v>
      </c>
    </row>
    <row r="1101" spans="1:10" hidden="1" x14ac:dyDescent="0.2">
      <c r="A1101" s="35" t="s">
        <v>873</v>
      </c>
      <c r="B1101" s="35" t="str">
        <f>VLOOKUP(Table4[[#This Row],[Metabolite ID]],Table18[],2,FALSE)</f>
        <v>Concentration of very small VLDL particles</v>
      </c>
      <c r="C1101" s="35" t="s">
        <v>1118</v>
      </c>
      <c r="D1101" s="35">
        <v>1069</v>
      </c>
      <c r="E1101" s="35">
        <v>7.6243469381751777E-2</v>
      </c>
      <c r="F1101" s="35">
        <v>1.6962943107019349E-2</v>
      </c>
      <c r="G1101" s="35">
        <v>6.9665607169675722E-6</v>
      </c>
      <c r="H1101" s="35" t="b">
        <v>0</v>
      </c>
      <c r="I1101" s="35" t="b">
        <v>0</v>
      </c>
      <c r="J1101" s="35" t="b">
        <v>0</v>
      </c>
    </row>
    <row r="1102" spans="1:10" hidden="1" x14ac:dyDescent="0.2">
      <c r="A1102" s="35" t="s">
        <v>873</v>
      </c>
      <c r="B1102" s="35" t="str">
        <f>VLOOKUP(Table4[[#This Row],[Metabolite ID]],Table18[],2,FALSE)</f>
        <v>Concentration of very small VLDL particles</v>
      </c>
      <c r="C1102" s="35" t="s">
        <v>1119</v>
      </c>
      <c r="D1102" s="35">
        <v>1069</v>
      </c>
      <c r="E1102" s="35">
        <v>9.6038732394366194E-2</v>
      </c>
      <c r="F1102" s="35">
        <v>2.6406659124443368E-2</v>
      </c>
      <c r="G1102" s="35">
        <v>2.7592464770894744E-4</v>
      </c>
      <c r="H1102" s="35" t="b">
        <v>0</v>
      </c>
      <c r="I1102" s="35" t="b">
        <v>0</v>
      </c>
      <c r="J1102" s="35" t="b">
        <v>0</v>
      </c>
    </row>
    <row r="1103" spans="1:10" hidden="1" x14ac:dyDescent="0.2">
      <c r="A1103" s="35" t="s">
        <v>873</v>
      </c>
      <c r="B1103" s="35" t="str">
        <f>VLOOKUP(Table4[[#This Row],[Metabolite ID]],Table18[],2,FALSE)</f>
        <v>Concentration of very small VLDL particles</v>
      </c>
      <c r="C1103" s="35" t="s">
        <v>1120</v>
      </c>
      <c r="D1103" s="35">
        <v>1069</v>
      </c>
      <c r="E1103" s="35">
        <v>0.12532865252404088</v>
      </c>
      <c r="F1103" s="35">
        <v>3.1521884406876956E-2</v>
      </c>
      <c r="G1103" s="35">
        <v>7.0106179326540538E-5</v>
      </c>
      <c r="H1103" s="35" t="b">
        <v>0</v>
      </c>
      <c r="I1103" s="35" t="b">
        <v>0</v>
      </c>
      <c r="J1103" s="35" t="b">
        <v>0</v>
      </c>
    </row>
    <row r="1104" spans="1:10" hidden="1" x14ac:dyDescent="0.2">
      <c r="A1104" s="35" t="s">
        <v>873</v>
      </c>
      <c r="B1104" s="35" t="str">
        <f>VLOOKUP(Table4[[#This Row],[Metabolite ID]],Table18[],2,FALSE)</f>
        <v>Concentration of very small VLDL particles</v>
      </c>
      <c r="C1104" s="35" t="s">
        <v>1121</v>
      </c>
      <c r="D1104" s="35">
        <v>1069</v>
      </c>
      <c r="E1104" s="35">
        <v>0.26797262405886713</v>
      </c>
      <c r="F1104" s="35">
        <v>0.11706218154713906</v>
      </c>
      <c r="G1104" s="35">
        <v>2.2265243330949865E-2</v>
      </c>
      <c r="H1104" s="35" t="b">
        <v>0</v>
      </c>
      <c r="I1104" s="35" t="b">
        <v>0</v>
      </c>
      <c r="J1104" s="35" t="b">
        <v>0</v>
      </c>
    </row>
    <row r="1105" spans="1:10" hidden="1" x14ac:dyDescent="0.2">
      <c r="A1105" s="35" t="s">
        <v>873</v>
      </c>
      <c r="B1105" s="35" t="str">
        <f>VLOOKUP(Table4[[#This Row],[Metabolite ID]],Table18[],2,FALSE)</f>
        <v>Concentration of very small VLDL particles</v>
      </c>
      <c r="C1105" s="35" t="s">
        <v>1122</v>
      </c>
      <c r="D1105" s="35">
        <v>1069</v>
      </c>
      <c r="E1105" s="35">
        <v>0.18210849825769593</v>
      </c>
      <c r="F1105" s="35">
        <v>6.3519396451679255E-2</v>
      </c>
      <c r="G1105" s="35">
        <v>4.2255755855250621E-3</v>
      </c>
      <c r="H1105" s="35" t="b">
        <v>0</v>
      </c>
      <c r="I1105" s="35" t="b">
        <v>0</v>
      </c>
      <c r="J1105" s="35" t="b">
        <v>0</v>
      </c>
    </row>
    <row r="1106" spans="1:10" hidden="1" x14ac:dyDescent="0.2">
      <c r="A1106" s="35" t="s">
        <v>873</v>
      </c>
      <c r="B1106" s="35" t="str">
        <f>VLOOKUP(Table4[[#This Row],[Metabolite ID]],Table18[],2,FALSE)</f>
        <v>Concentration of very small VLDL particles</v>
      </c>
      <c r="C1106" s="35" t="s">
        <v>1123</v>
      </c>
      <c r="D1106" s="35">
        <v>1069</v>
      </c>
      <c r="E1106" s="35">
        <v>4.9879403763617117E-2</v>
      </c>
      <c r="F1106" s="35">
        <v>6.5220995445578078E-2</v>
      </c>
      <c r="G1106" s="35">
        <v>0.4445744876708978</v>
      </c>
      <c r="H1106" s="35" t="b">
        <v>0</v>
      </c>
      <c r="I1106" s="35" t="b">
        <v>0</v>
      </c>
      <c r="J1106" s="35" t="b">
        <v>0</v>
      </c>
    </row>
    <row r="1107" spans="1:10" x14ac:dyDescent="0.2">
      <c r="A1107" s="35" t="s">
        <v>76</v>
      </c>
      <c r="B1107" s="35" t="str">
        <f>VLOOKUP(Table4[[#This Row],[Metabolite ID]],Table18[],2,FALSE)</f>
        <v>cortisone</v>
      </c>
      <c r="C1107" s="35" t="s">
        <v>1116</v>
      </c>
      <c r="D1107" s="35">
        <v>1068</v>
      </c>
      <c r="E1107" s="35">
        <v>-0.13000639971675657</v>
      </c>
      <c r="F1107" s="35">
        <v>3.8267219544112906E-2</v>
      </c>
      <c r="G1107" s="36">
        <v>6.8046679330851709E-4</v>
      </c>
      <c r="H1107" s="35" t="b">
        <v>0</v>
      </c>
      <c r="I1107" s="35" t="b">
        <v>0</v>
      </c>
      <c r="J1107" s="35" t="b">
        <v>0</v>
      </c>
    </row>
    <row r="1108" spans="1:10" hidden="1" x14ac:dyDescent="0.2">
      <c r="A1108" s="35" t="s">
        <v>76</v>
      </c>
      <c r="B1108" s="35" t="str">
        <f>VLOOKUP(Table4[[#This Row],[Metabolite ID]],Table18[],2,FALSE)</f>
        <v>cortisone</v>
      </c>
      <c r="C1108" s="35" t="s">
        <v>1117</v>
      </c>
      <c r="D1108" s="35">
        <v>1068</v>
      </c>
      <c r="E1108" s="35">
        <v>-0.13000639971675657</v>
      </c>
      <c r="F1108" s="35">
        <v>3.6917751492084844E-2</v>
      </c>
      <c r="G1108" s="35">
        <v>4.2908908941032464E-4</v>
      </c>
      <c r="H1108" s="35" t="b">
        <v>0</v>
      </c>
      <c r="I1108" s="35" t="b">
        <v>0</v>
      </c>
      <c r="J1108" s="35" t="b">
        <v>0</v>
      </c>
    </row>
    <row r="1109" spans="1:10" hidden="1" x14ac:dyDescent="0.2">
      <c r="A1109" s="35" t="s">
        <v>76</v>
      </c>
      <c r="B1109" s="35" t="str">
        <f>VLOOKUP(Table4[[#This Row],[Metabolite ID]],Table18[],2,FALSE)</f>
        <v>cortisone</v>
      </c>
      <c r="C1109" s="35" t="s">
        <v>1118</v>
      </c>
      <c r="D1109" s="35">
        <v>1068</v>
      </c>
      <c r="E1109" s="35">
        <v>-0.12984559781050634</v>
      </c>
      <c r="F1109" s="35">
        <v>3.7273364812437072E-2</v>
      </c>
      <c r="G1109" s="35">
        <v>4.9471310149018001E-4</v>
      </c>
      <c r="H1109" s="35" t="b">
        <v>0</v>
      </c>
      <c r="I1109" s="35" t="b">
        <v>0</v>
      </c>
      <c r="J1109" s="35" t="b">
        <v>0</v>
      </c>
    </row>
    <row r="1110" spans="1:10" hidden="1" x14ac:dyDescent="0.2">
      <c r="A1110" s="35" t="s">
        <v>76</v>
      </c>
      <c r="B1110" s="35" t="str">
        <f>VLOOKUP(Table4[[#This Row],[Metabolite ID]],Table18[],2,FALSE)</f>
        <v>cortisone</v>
      </c>
      <c r="C1110" s="35" t="s">
        <v>1119</v>
      </c>
      <c r="D1110" s="35">
        <v>1068</v>
      </c>
      <c r="E1110" s="35">
        <v>-0.14001491172761688</v>
      </c>
      <c r="F1110" s="35">
        <v>5.6905348436409618E-2</v>
      </c>
      <c r="G1110" s="35">
        <v>1.3874831539508609E-2</v>
      </c>
      <c r="H1110" s="35" t="b">
        <v>0</v>
      </c>
      <c r="I1110" s="35" t="b">
        <v>0</v>
      </c>
      <c r="J1110" s="35" t="b">
        <v>0</v>
      </c>
    </row>
    <row r="1111" spans="1:10" hidden="1" x14ac:dyDescent="0.2">
      <c r="A1111" s="35" t="s">
        <v>76</v>
      </c>
      <c r="B1111" s="35" t="str">
        <f>VLOOKUP(Table4[[#This Row],[Metabolite ID]],Table18[],2,FALSE)</f>
        <v>cortisone</v>
      </c>
      <c r="C1111" s="35" t="s">
        <v>1120</v>
      </c>
      <c r="D1111" s="35">
        <v>1068</v>
      </c>
      <c r="E1111" s="35">
        <v>-0.15637271614349169</v>
      </c>
      <c r="F1111" s="35">
        <v>6.8063210210165606E-2</v>
      </c>
      <c r="G1111" s="35">
        <v>2.1592363882709829E-2</v>
      </c>
      <c r="H1111" s="35" t="b">
        <v>0</v>
      </c>
      <c r="I1111" s="35" t="b">
        <v>0</v>
      </c>
      <c r="J1111" s="35" t="b">
        <v>0</v>
      </c>
    </row>
    <row r="1112" spans="1:10" hidden="1" x14ac:dyDescent="0.2">
      <c r="A1112" s="35" t="s">
        <v>76</v>
      </c>
      <c r="B1112" s="35" t="str">
        <f>VLOOKUP(Table4[[#This Row],[Metabolite ID]],Table18[],2,FALSE)</f>
        <v>cortisone</v>
      </c>
      <c r="C1112" s="35" t="s">
        <v>1121</v>
      </c>
      <c r="D1112" s="35">
        <v>1068</v>
      </c>
      <c r="E1112" s="35">
        <v>-0.44984511222651946</v>
      </c>
      <c r="F1112" s="35">
        <v>0.26192676808453896</v>
      </c>
      <c r="G1112" s="35">
        <v>8.6187855410166464E-2</v>
      </c>
      <c r="H1112" s="35" t="b">
        <v>0</v>
      </c>
      <c r="I1112" s="35" t="b">
        <v>0</v>
      </c>
      <c r="J1112" s="35" t="b">
        <v>0</v>
      </c>
    </row>
    <row r="1113" spans="1:10" hidden="1" x14ac:dyDescent="0.2">
      <c r="A1113" s="35" t="s">
        <v>76</v>
      </c>
      <c r="B1113" s="35" t="str">
        <f>VLOOKUP(Table4[[#This Row],[Metabolite ID]],Table18[],2,FALSE)</f>
        <v>cortisone</v>
      </c>
      <c r="C1113" s="35" t="s">
        <v>1122</v>
      </c>
      <c r="D1113" s="35">
        <v>1068</v>
      </c>
      <c r="E1113" s="35">
        <v>-0.23568005199572983</v>
      </c>
      <c r="F1113" s="35">
        <v>0.18062492822181492</v>
      </c>
      <c r="G1113" s="35">
        <v>0.19224107804986307</v>
      </c>
      <c r="H1113" s="35" t="b">
        <v>0</v>
      </c>
      <c r="I1113" s="35" t="b">
        <v>0</v>
      </c>
      <c r="J1113" s="35" t="b">
        <v>0</v>
      </c>
    </row>
    <row r="1114" spans="1:10" hidden="1" x14ac:dyDescent="0.2">
      <c r="A1114" s="35" t="s">
        <v>76</v>
      </c>
      <c r="B1114" s="35" t="str">
        <f>VLOOKUP(Table4[[#This Row],[Metabolite ID]],Table18[],2,FALSE)</f>
        <v>cortisone</v>
      </c>
      <c r="C1114" s="35" t="s">
        <v>1123</v>
      </c>
      <c r="D1114" s="35">
        <v>1068</v>
      </c>
      <c r="E1114" s="35">
        <v>-0.19429486385118339</v>
      </c>
      <c r="F1114" s="35">
        <v>0.11234399539048331</v>
      </c>
      <c r="G1114" s="35">
        <v>8.4015617293811753E-2</v>
      </c>
      <c r="H1114" s="35" t="b">
        <v>0</v>
      </c>
      <c r="I1114" s="35" t="b">
        <v>0</v>
      </c>
      <c r="J1114" s="35" t="b">
        <v>0</v>
      </c>
    </row>
    <row r="1115" spans="1:10" x14ac:dyDescent="0.2">
      <c r="A1115" s="35" t="s">
        <v>177</v>
      </c>
      <c r="B1115" s="35" t="str">
        <f>VLOOKUP(Table4[[#This Row],[Metabolite ID]],Table18[],2,FALSE)</f>
        <v>indolepropionate</v>
      </c>
      <c r="C1115" s="35" t="s">
        <v>1116</v>
      </c>
      <c r="D1115" s="35">
        <v>1068</v>
      </c>
      <c r="E1115" s="35">
        <v>-0.12893168838377758</v>
      </c>
      <c r="F1115" s="35">
        <v>3.7984945373559835E-2</v>
      </c>
      <c r="G1115" s="36">
        <v>6.8808321823856603E-4</v>
      </c>
      <c r="H1115" s="35" t="b">
        <v>0</v>
      </c>
      <c r="I1115" s="35" t="b">
        <v>0</v>
      </c>
      <c r="J1115" s="35" t="b">
        <v>0</v>
      </c>
    </row>
    <row r="1116" spans="1:10" hidden="1" x14ac:dyDescent="0.2">
      <c r="A1116" s="35" t="s">
        <v>177</v>
      </c>
      <c r="B1116" s="35" t="str">
        <f>VLOOKUP(Table4[[#This Row],[Metabolite ID]],Table18[],2,FALSE)</f>
        <v>indolepropionate</v>
      </c>
      <c r="C1116" s="35" t="s">
        <v>1117</v>
      </c>
      <c r="D1116" s="35">
        <v>1068</v>
      </c>
      <c r="E1116" s="35">
        <v>-0.12893168838377758</v>
      </c>
      <c r="F1116" s="35">
        <v>3.692868020215239E-2</v>
      </c>
      <c r="G1116" s="35">
        <v>4.8055015284951256E-4</v>
      </c>
      <c r="H1116" s="35" t="b">
        <v>0</v>
      </c>
      <c r="I1116" s="35" t="b">
        <v>0</v>
      </c>
      <c r="J1116" s="35" t="b">
        <v>0</v>
      </c>
    </row>
    <row r="1117" spans="1:10" hidden="1" x14ac:dyDescent="0.2">
      <c r="A1117" s="35" t="s">
        <v>177</v>
      </c>
      <c r="B1117" s="35" t="str">
        <f>VLOOKUP(Table4[[#This Row],[Metabolite ID]],Table18[],2,FALSE)</f>
        <v>indolepropionate</v>
      </c>
      <c r="C1117" s="35" t="s">
        <v>1118</v>
      </c>
      <c r="D1117" s="35">
        <v>1068</v>
      </c>
      <c r="E1117" s="35">
        <v>-0.12877035016689289</v>
      </c>
      <c r="F1117" s="35">
        <v>3.7277642873245136E-2</v>
      </c>
      <c r="G1117" s="35">
        <v>5.5160317134487461E-4</v>
      </c>
      <c r="H1117" s="35" t="b">
        <v>0</v>
      </c>
      <c r="I1117" s="35" t="b">
        <v>0</v>
      </c>
      <c r="J1117" s="35" t="b">
        <v>0</v>
      </c>
    </row>
    <row r="1118" spans="1:10" hidden="1" x14ac:dyDescent="0.2">
      <c r="A1118" s="35" t="s">
        <v>177</v>
      </c>
      <c r="B1118" s="35" t="str">
        <f>VLOOKUP(Table4[[#This Row],[Metabolite ID]],Table18[],2,FALSE)</f>
        <v>indolepropionate</v>
      </c>
      <c r="C1118" s="35" t="s">
        <v>1119</v>
      </c>
      <c r="D1118" s="35">
        <v>1068</v>
      </c>
      <c r="E1118" s="35">
        <v>-9.8595993397359041E-2</v>
      </c>
      <c r="F1118" s="35">
        <v>5.4560822306631347E-2</v>
      </c>
      <c r="G1118" s="35">
        <v>7.0749170446907442E-2</v>
      </c>
      <c r="H1118" s="35" t="b">
        <v>0</v>
      </c>
      <c r="I1118" s="35" t="b">
        <v>0</v>
      </c>
      <c r="J1118" s="35" t="b">
        <v>0</v>
      </c>
    </row>
    <row r="1119" spans="1:10" hidden="1" x14ac:dyDescent="0.2">
      <c r="A1119" s="35" t="s">
        <v>177</v>
      </c>
      <c r="B1119" s="35" t="str">
        <f>VLOOKUP(Table4[[#This Row],[Metabolite ID]],Table18[],2,FALSE)</f>
        <v>indolepropionate</v>
      </c>
      <c r="C1119" s="35" t="s">
        <v>1120</v>
      </c>
      <c r="D1119" s="35">
        <v>1068</v>
      </c>
      <c r="E1119" s="35">
        <v>-5.0112758828842183E-2</v>
      </c>
      <c r="F1119" s="35">
        <v>6.0675748492800434E-2</v>
      </c>
      <c r="G1119" s="35">
        <v>0.40885466702506856</v>
      </c>
      <c r="H1119" s="35" t="b">
        <v>0</v>
      </c>
      <c r="I1119" s="35" t="b">
        <v>0</v>
      </c>
      <c r="J1119" s="35" t="b">
        <v>0</v>
      </c>
    </row>
    <row r="1120" spans="1:10" hidden="1" x14ac:dyDescent="0.2">
      <c r="A1120" s="35" t="s">
        <v>177</v>
      </c>
      <c r="B1120" s="35" t="str">
        <f>VLOOKUP(Table4[[#This Row],[Metabolite ID]],Table18[],2,FALSE)</f>
        <v>indolepropionate</v>
      </c>
      <c r="C1120" s="35" t="s">
        <v>1121</v>
      </c>
      <c r="D1120" s="35">
        <v>1068</v>
      </c>
      <c r="E1120" s="35">
        <v>0.10185724849523936</v>
      </c>
      <c r="F1120" s="35">
        <v>0.23924251337558655</v>
      </c>
      <c r="G1120" s="35">
        <v>0.67037665139470148</v>
      </c>
      <c r="H1120" s="35" t="b">
        <v>0</v>
      </c>
      <c r="I1120" s="35" t="b">
        <v>0</v>
      </c>
      <c r="J1120" s="35" t="b">
        <v>0</v>
      </c>
    </row>
    <row r="1121" spans="1:10" hidden="1" x14ac:dyDescent="0.2">
      <c r="A1121" s="35" t="s">
        <v>177</v>
      </c>
      <c r="B1121" s="35" t="str">
        <f>VLOOKUP(Table4[[#This Row],[Metabolite ID]],Table18[],2,FALSE)</f>
        <v>indolepropionate</v>
      </c>
      <c r="C1121" s="35" t="s">
        <v>1122</v>
      </c>
      <c r="D1121" s="35">
        <v>1068</v>
      </c>
      <c r="E1121" s="35">
        <v>7.3310744059220667E-3</v>
      </c>
      <c r="F1121" s="35">
        <v>0.13160403919676489</v>
      </c>
      <c r="G1121" s="35">
        <v>0.95558681285042035</v>
      </c>
      <c r="H1121" s="35" t="b">
        <v>0</v>
      </c>
      <c r="I1121" s="35" t="b">
        <v>0</v>
      </c>
      <c r="J1121" s="35" t="b">
        <v>0</v>
      </c>
    </row>
    <row r="1122" spans="1:10" hidden="1" x14ac:dyDescent="0.2">
      <c r="A1122" s="35" t="s">
        <v>177</v>
      </c>
      <c r="B1122" s="35" t="str">
        <f>VLOOKUP(Table4[[#This Row],[Metabolite ID]],Table18[],2,FALSE)</f>
        <v>indolepropionate</v>
      </c>
      <c r="C1122" s="35" t="s">
        <v>1123</v>
      </c>
      <c r="D1122" s="35">
        <v>1068</v>
      </c>
      <c r="E1122" s="35">
        <v>1.0836748054934352E-2</v>
      </c>
      <c r="F1122" s="35">
        <v>0.11144316685420849</v>
      </c>
      <c r="G1122" s="35">
        <v>0.92255397868236799</v>
      </c>
      <c r="H1122" s="35" t="b">
        <v>0</v>
      </c>
      <c r="I1122" s="35" t="b">
        <v>0</v>
      </c>
      <c r="J1122" s="35" t="b">
        <v>0</v>
      </c>
    </row>
    <row r="1123" spans="1:10" x14ac:dyDescent="0.2">
      <c r="A1123" s="35" t="s">
        <v>260</v>
      </c>
      <c r="B1123" s="35" t="str">
        <f>VLOOKUP(Table4[[#This Row],[Metabolite ID]],Table18[],2,FALSE)</f>
        <v>1-arachidonoyl-GPE (20:4n6)*</v>
      </c>
      <c r="C1123" s="35" t="s">
        <v>1116</v>
      </c>
      <c r="D1123" s="35">
        <v>1068</v>
      </c>
      <c r="E1123" s="35">
        <v>-0.12532759033506968</v>
      </c>
      <c r="F1123" s="35">
        <v>3.6943708723222654E-2</v>
      </c>
      <c r="G1123" s="36">
        <v>6.9284908216013302E-4</v>
      </c>
      <c r="H1123" s="35" t="b">
        <v>0</v>
      </c>
      <c r="I1123" s="35" t="b">
        <v>0</v>
      </c>
      <c r="J1123" s="35" t="b">
        <v>0</v>
      </c>
    </row>
    <row r="1124" spans="1:10" hidden="1" x14ac:dyDescent="0.2">
      <c r="A1124" s="35" t="s">
        <v>260</v>
      </c>
      <c r="B1124" s="35" t="str">
        <f>VLOOKUP(Table4[[#This Row],[Metabolite ID]],Table18[],2,FALSE)</f>
        <v>1-arachidonoyl-GPE (20:4n6)*</v>
      </c>
      <c r="C1124" s="35" t="s">
        <v>1117</v>
      </c>
      <c r="D1124" s="35">
        <v>1068</v>
      </c>
      <c r="E1124" s="35">
        <v>-0.12532759033506968</v>
      </c>
      <c r="F1124" s="35">
        <v>3.6881382551794385E-2</v>
      </c>
      <c r="G1124" s="35">
        <v>6.7849126943170918E-4</v>
      </c>
      <c r="H1124" s="35" t="b">
        <v>0</v>
      </c>
      <c r="I1124" s="35" t="b">
        <v>0</v>
      </c>
      <c r="J1124" s="35" t="b">
        <v>0</v>
      </c>
    </row>
    <row r="1125" spans="1:10" hidden="1" x14ac:dyDescent="0.2">
      <c r="A1125" s="35" t="s">
        <v>260</v>
      </c>
      <c r="B1125" s="35" t="str">
        <f>VLOOKUP(Table4[[#This Row],[Metabolite ID]],Table18[],2,FALSE)</f>
        <v>1-arachidonoyl-GPE (20:4n6)*</v>
      </c>
      <c r="C1125" s="35" t="s">
        <v>1118</v>
      </c>
      <c r="D1125" s="35">
        <v>1068</v>
      </c>
      <c r="E1125" s="35">
        <v>-0.12675794423915704</v>
      </c>
      <c r="F1125" s="35">
        <v>3.7211827010549856E-2</v>
      </c>
      <c r="G1125" s="35">
        <v>6.5828402761429873E-4</v>
      </c>
      <c r="H1125" s="35" t="b">
        <v>0</v>
      </c>
      <c r="I1125" s="35" t="b">
        <v>0</v>
      </c>
      <c r="J1125" s="35" t="b">
        <v>0</v>
      </c>
    </row>
    <row r="1126" spans="1:10" hidden="1" x14ac:dyDescent="0.2">
      <c r="A1126" s="35" t="s">
        <v>260</v>
      </c>
      <c r="B1126" s="35" t="str">
        <f>VLOOKUP(Table4[[#This Row],[Metabolite ID]],Table18[],2,FALSE)</f>
        <v>1-arachidonoyl-GPE (20:4n6)*</v>
      </c>
      <c r="C1126" s="35" t="s">
        <v>1119</v>
      </c>
      <c r="D1126" s="35">
        <v>1068</v>
      </c>
      <c r="E1126" s="35">
        <v>-6.3341604506604962E-2</v>
      </c>
      <c r="F1126" s="35">
        <v>5.7229900338714321E-2</v>
      </c>
      <c r="G1126" s="35">
        <v>0.26838380247219351</v>
      </c>
      <c r="H1126" s="35" t="b">
        <v>0</v>
      </c>
      <c r="I1126" s="35" t="b">
        <v>0</v>
      </c>
      <c r="J1126" s="35" t="b">
        <v>0</v>
      </c>
    </row>
    <row r="1127" spans="1:10" hidden="1" x14ac:dyDescent="0.2">
      <c r="A1127" s="35" t="s">
        <v>260</v>
      </c>
      <c r="B1127" s="35" t="str">
        <f>VLOOKUP(Table4[[#This Row],[Metabolite ID]],Table18[],2,FALSE)</f>
        <v>1-arachidonoyl-GPE (20:4n6)*</v>
      </c>
      <c r="C1127" s="35" t="s">
        <v>1120</v>
      </c>
      <c r="D1127" s="35">
        <v>1068</v>
      </c>
      <c r="E1127" s="35">
        <v>-0.16290208461645508</v>
      </c>
      <c r="F1127" s="35">
        <v>6.3233041572536161E-2</v>
      </c>
      <c r="G1127" s="35">
        <v>9.9887717042132819E-3</v>
      </c>
      <c r="H1127" s="35" t="b">
        <v>0</v>
      </c>
      <c r="I1127" s="35" t="b">
        <v>0</v>
      </c>
      <c r="J1127" s="35" t="b">
        <v>0</v>
      </c>
    </row>
    <row r="1128" spans="1:10" hidden="1" x14ac:dyDescent="0.2">
      <c r="A1128" s="35" t="s">
        <v>260</v>
      </c>
      <c r="B1128" s="35" t="str">
        <f>VLOOKUP(Table4[[#This Row],[Metabolite ID]],Table18[],2,FALSE)</f>
        <v>1-arachidonoyl-GPE (20:4n6)*</v>
      </c>
      <c r="C1128" s="35" t="s">
        <v>1121</v>
      </c>
      <c r="D1128" s="35">
        <v>1068</v>
      </c>
      <c r="E1128" s="35">
        <v>-5.8610240529112012E-2</v>
      </c>
      <c r="F1128" s="35">
        <v>0.27900130249271193</v>
      </c>
      <c r="G1128" s="35">
        <v>0.83365192269983657</v>
      </c>
      <c r="H1128" s="35" t="b">
        <v>0</v>
      </c>
      <c r="I1128" s="35" t="b">
        <v>0</v>
      </c>
      <c r="J1128" s="35" t="b">
        <v>0</v>
      </c>
    </row>
    <row r="1129" spans="1:10" hidden="1" x14ac:dyDescent="0.2">
      <c r="A1129" s="35" t="s">
        <v>260</v>
      </c>
      <c r="B1129" s="35" t="str">
        <f>VLOOKUP(Table4[[#This Row],[Metabolite ID]],Table18[],2,FALSE)</f>
        <v>1-arachidonoyl-GPE (20:4n6)*</v>
      </c>
      <c r="C1129" s="35" t="s">
        <v>1122</v>
      </c>
      <c r="D1129" s="35">
        <v>1068</v>
      </c>
      <c r="E1129" s="35">
        <v>-0.31085975100212959</v>
      </c>
      <c r="F1129" s="35">
        <v>0.14918975380919036</v>
      </c>
      <c r="G1129" s="35">
        <v>3.742923173523386E-2</v>
      </c>
      <c r="H1129" s="35" t="b">
        <v>0</v>
      </c>
      <c r="I1129" s="35" t="b">
        <v>0</v>
      </c>
      <c r="J1129" s="35" t="b">
        <v>0</v>
      </c>
    </row>
    <row r="1130" spans="1:10" hidden="1" x14ac:dyDescent="0.2">
      <c r="A1130" s="35" t="s">
        <v>260</v>
      </c>
      <c r="B1130" s="35" t="str">
        <f>VLOOKUP(Table4[[#This Row],[Metabolite ID]],Table18[],2,FALSE)</f>
        <v>1-arachidonoyl-GPE (20:4n6)*</v>
      </c>
      <c r="C1130" s="35" t="s">
        <v>1123</v>
      </c>
      <c r="D1130" s="35">
        <v>1068</v>
      </c>
      <c r="E1130" s="35">
        <v>-0.30411942707627704</v>
      </c>
      <c r="F1130" s="35">
        <v>0.10832228776487167</v>
      </c>
      <c r="G1130" s="35">
        <v>5.0831518373803701E-3</v>
      </c>
      <c r="H1130" s="35" t="b">
        <v>0</v>
      </c>
      <c r="I1130" s="35" t="b">
        <v>0</v>
      </c>
      <c r="J1130" s="35" t="b">
        <v>0</v>
      </c>
    </row>
    <row r="1131" spans="1:10" x14ac:dyDescent="0.2">
      <c r="A1131" s="35" t="s">
        <v>339</v>
      </c>
      <c r="B1131" s="35" t="str">
        <f>VLOOKUP(Table4[[#This Row],[Metabolite ID]],Table18[],2,FALSE)</f>
        <v>N1-Methyl-2-pyridone-5-carboxamide</v>
      </c>
      <c r="C1131" s="35" t="s">
        <v>1116</v>
      </c>
      <c r="D1131" s="35">
        <v>1068</v>
      </c>
      <c r="E1131" s="35">
        <v>0.12671821068317743</v>
      </c>
      <c r="F1131" s="35">
        <v>3.7438370298746762E-2</v>
      </c>
      <c r="G1131" s="36">
        <v>7.1252213038837105E-4</v>
      </c>
      <c r="H1131" s="35" t="b">
        <v>0</v>
      </c>
      <c r="I1131" s="35" t="b">
        <v>0</v>
      </c>
      <c r="J1131" s="35" t="b">
        <v>0</v>
      </c>
    </row>
    <row r="1132" spans="1:10" hidden="1" x14ac:dyDescent="0.2">
      <c r="A1132" s="35" t="s">
        <v>339</v>
      </c>
      <c r="B1132" s="35" t="str">
        <f>VLOOKUP(Table4[[#This Row],[Metabolite ID]],Table18[],2,FALSE)</f>
        <v>N1-Methyl-2-pyridone-5-carboxamide</v>
      </c>
      <c r="C1132" s="35" t="s">
        <v>1117</v>
      </c>
      <c r="D1132" s="35">
        <v>1068</v>
      </c>
      <c r="E1132" s="35">
        <v>0.12671821068317743</v>
      </c>
      <c r="F1132" s="35">
        <v>3.6866374817820124E-2</v>
      </c>
      <c r="G1132" s="35">
        <v>5.8769625653756785E-4</v>
      </c>
      <c r="H1132" s="35" t="b">
        <v>0</v>
      </c>
      <c r="I1132" s="35" t="b">
        <v>0</v>
      </c>
      <c r="J1132" s="35" t="b">
        <v>0</v>
      </c>
    </row>
    <row r="1133" spans="1:10" hidden="1" x14ac:dyDescent="0.2">
      <c r="A1133" s="35" t="s">
        <v>339</v>
      </c>
      <c r="B1133" s="35" t="str">
        <f>VLOOKUP(Table4[[#This Row],[Metabolite ID]],Table18[],2,FALSE)</f>
        <v>N1-Methyl-2-pyridone-5-carboxamide</v>
      </c>
      <c r="C1133" s="35" t="s">
        <v>1118</v>
      </c>
      <c r="D1133" s="35">
        <v>1068</v>
      </c>
      <c r="E1133" s="35">
        <v>0.12688229991815847</v>
      </c>
      <c r="F1133" s="35">
        <v>3.7204253103296267E-2</v>
      </c>
      <c r="G1133" s="35">
        <v>6.4861816208665627E-4</v>
      </c>
      <c r="H1133" s="35" t="b">
        <v>0</v>
      </c>
      <c r="I1133" s="35" t="b">
        <v>0</v>
      </c>
      <c r="J1133" s="35" t="b">
        <v>0</v>
      </c>
    </row>
    <row r="1134" spans="1:10" hidden="1" x14ac:dyDescent="0.2">
      <c r="A1134" s="35" t="s">
        <v>339</v>
      </c>
      <c r="B1134" s="35" t="str">
        <f>VLOOKUP(Table4[[#This Row],[Metabolite ID]],Table18[],2,FALSE)</f>
        <v>N1-Methyl-2-pyridone-5-carboxamide</v>
      </c>
      <c r="C1134" s="35" t="s">
        <v>1119</v>
      </c>
      <c r="D1134" s="35">
        <v>1068</v>
      </c>
      <c r="E1134" s="35">
        <v>0.14540218115187128</v>
      </c>
      <c r="F1134" s="35">
        <v>5.5200897266090003E-2</v>
      </c>
      <c r="G1134" s="35">
        <v>8.4371902038829546E-3</v>
      </c>
      <c r="H1134" s="35" t="b">
        <v>0</v>
      </c>
      <c r="I1134" s="35" t="b">
        <v>0</v>
      </c>
      <c r="J1134" s="35" t="b">
        <v>0</v>
      </c>
    </row>
    <row r="1135" spans="1:10" hidden="1" x14ac:dyDescent="0.2">
      <c r="A1135" s="35" t="s">
        <v>339</v>
      </c>
      <c r="B1135" s="35" t="str">
        <f>VLOOKUP(Table4[[#This Row],[Metabolite ID]],Table18[],2,FALSE)</f>
        <v>N1-Methyl-2-pyridone-5-carboxamide</v>
      </c>
      <c r="C1135" s="35" t="s">
        <v>1120</v>
      </c>
      <c r="D1135" s="35">
        <v>1068</v>
      </c>
      <c r="E1135" s="35">
        <v>0.15055343019151665</v>
      </c>
      <c r="F1135" s="35">
        <v>6.3156718767086298E-2</v>
      </c>
      <c r="G1135" s="35">
        <v>1.7134584573557474E-2</v>
      </c>
      <c r="H1135" s="35" t="b">
        <v>0</v>
      </c>
      <c r="I1135" s="35" t="b">
        <v>0</v>
      </c>
      <c r="J1135" s="35" t="b">
        <v>0</v>
      </c>
    </row>
    <row r="1136" spans="1:10" hidden="1" x14ac:dyDescent="0.2">
      <c r="A1136" s="35" t="s">
        <v>339</v>
      </c>
      <c r="B1136" s="35" t="str">
        <f>VLOOKUP(Table4[[#This Row],[Metabolite ID]],Table18[],2,FALSE)</f>
        <v>N1-Methyl-2-pyridone-5-carboxamide</v>
      </c>
      <c r="C1136" s="35" t="s">
        <v>1121</v>
      </c>
      <c r="D1136" s="35">
        <v>1068</v>
      </c>
      <c r="E1136" s="35">
        <v>0.18771878665153885</v>
      </c>
      <c r="F1136" s="35">
        <v>0.24416943838552485</v>
      </c>
      <c r="G1136" s="35">
        <v>0.44217896627768538</v>
      </c>
      <c r="H1136" s="35" t="b">
        <v>0</v>
      </c>
      <c r="I1136" s="35" t="b">
        <v>0</v>
      </c>
      <c r="J1136" s="35" t="b">
        <v>0</v>
      </c>
    </row>
    <row r="1137" spans="1:10" hidden="1" x14ac:dyDescent="0.2">
      <c r="A1137" s="35" t="s">
        <v>339</v>
      </c>
      <c r="B1137" s="35" t="str">
        <f>VLOOKUP(Table4[[#This Row],[Metabolite ID]],Table18[],2,FALSE)</f>
        <v>N1-Methyl-2-pyridone-5-carboxamide</v>
      </c>
      <c r="C1137" s="35" t="s">
        <v>1122</v>
      </c>
      <c r="D1137" s="35">
        <v>1068</v>
      </c>
      <c r="E1137" s="35">
        <v>0.21378512978750486</v>
      </c>
      <c r="F1137" s="35">
        <v>0.14529445242342109</v>
      </c>
      <c r="G1137" s="35">
        <v>0.14147992525254641</v>
      </c>
      <c r="H1137" s="35" t="b">
        <v>0</v>
      </c>
      <c r="I1137" s="35" t="b">
        <v>0</v>
      </c>
      <c r="J1137" s="35" t="b">
        <v>0</v>
      </c>
    </row>
    <row r="1138" spans="1:10" hidden="1" x14ac:dyDescent="0.2">
      <c r="A1138" s="35" t="s">
        <v>339</v>
      </c>
      <c r="B1138" s="35" t="str">
        <f>VLOOKUP(Table4[[#This Row],[Metabolite ID]],Table18[],2,FALSE)</f>
        <v>N1-Methyl-2-pyridone-5-carboxamide</v>
      </c>
      <c r="C1138" s="35" t="s">
        <v>1123</v>
      </c>
      <c r="D1138" s="35">
        <v>1068</v>
      </c>
      <c r="E1138" s="35">
        <v>0.15127126093262014</v>
      </c>
      <c r="F1138" s="35">
        <v>0.10992430055004905</v>
      </c>
      <c r="G1138" s="35">
        <v>0.16906721424967341</v>
      </c>
      <c r="H1138" s="35" t="b">
        <v>0</v>
      </c>
      <c r="I1138" s="35" t="b">
        <v>0</v>
      </c>
      <c r="J1138" s="35" t="b">
        <v>0</v>
      </c>
    </row>
    <row r="1139" spans="1:10" x14ac:dyDescent="0.2">
      <c r="A1139" s="35" t="s">
        <v>412</v>
      </c>
      <c r="B1139" s="35" t="str">
        <f>VLOOKUP(Table4[[#This Row],[Metabolite ID]],Table18[],2,FALSE)</f>
        <v>X - 15486</v>
      </c>
      <c r="C1139" s="35" t="s">
        <v>1116</v>
      </c>
      <c r="D1139" s="35">
        <v>1068</v>
      </c>
      <c r="E1139" s="35">
        <v>0.12829364217143946</v>
      </c>
      <c r="F1139" s="35">
        <v>3.8162201304932558E-2</v>
      </c>
      <c r="G1139" s="36">
        <v>7.7436527825557641E-4</v>
      </c>
      <c r="H1139" s="35" t="b">
        <v>0</v>
      </c>
      <c r="I1139" s="35" t="b">
        <v>0</v>
      </c>
      <c r="J1139" s="35" t="b">
        <v>0</v>
      </c>
    </row>
    <row r="1140" spans="1:10" hidden="1" x14ac:dyDescent="0.2">
      <c r="A1140" s="35" t="s">
        <v>412</v>
      </c>
      <c r="B1140" s="35" t="str">
        <f>VLOOKUP(Table4[[#This Row],[Metabolite ID]],Table18[],2,FALSE)</f>
        <v>X - 15486</v>
      </c>
      <c r="C1140" s="35" t="s">
        <v>1117</v>
      </c>
      <c r="D1140" s="35">
        <v>1068</v>
      </c>
      <c r="E1140" s="35">
        <v>0.12829364217143946</v>
      </c>
      <c r="F1140" s="35">
        <v>3.7033916471955197E-2</v>
      </c>
      <c r="G1140" s="35">
        <v>5.317709867464546E-4</v>
      </c>
      <c r="H1140" s="35" t="b">
        <v>0</v>
      </c>
      <c r="I1140" s="35" t="b">
        <v>0</v>
      </c>
      <c r="J1140" s="35" t="b">
        <v>0</v>
      </c>
    </row>
    <row r="1141" spans="1:10" hidden="1" x14ac:dyDescent="0.2">
      <c r="A1141" s="35" t="s">
        <v>412</v>
      </c>
      <c r="B1141" s="35" t="str">
        <f>VLOOKUP(Table4[[#This Row],[Metabolite ID]],Table18[],2,FALSE)</f>
        <v>X - 15486</v>
      </c>
      <c r="C1141" s="35" t="s">
        <v>1118</v>
      </c>
      <c r="D1141" s="35">
        <v>1068</v>
      </c>
      <c r="E1141" s="35">
        <v>0.12845833862907924</v>
      </c>
      <c r="F1141" s="35">
        <v>3.7384231691846306E-2</v>
      </c>
      <c r="G1141" s="35">
        <v>5.9001442618114076E-4</v>
      </c>
      <c r="H1141" s="35" t="b">
        <v>0</v>
      </c>
      <c r="I1141" s="35" t="b">
        <v>0</v>
      </c>
      <c r="J1141" s="35" t="b">
        <v>0</v>
      </c>
    </row>
    <row r="1142" spans="1:10" hidden="1" x14ac:dyDescent="0.2">
      <c r="A1142" s="35" t="s">
        <v>412</v>
      </c>
      <c r="B1142" s="35" t="str">
        <f>VLOOKUP(Table4[[#This Row],[Metabolite ID]],Table18[],2,FALSE)</f>
        <v>X - 15486</v>
      </c>
      <c r="C1142" s="35" t="s">
        <v>1119</v>
      </c>
      <c r="D1142" s="35">
        <v>1068</v>
      </c>
      <c r="E1142" s="35">
        <v>0.18928622145761614</v>
      </c>
      <c r="F1142" s="35">
        <v>5.6764670446486754E-2</v>
      </c>
      <c r="G1142" s="35">
        <v>8.542893628302301E-4</v>
      </c>
      <c r="H1142" s="35" t="b">
        <v>0</v>
      </c>
      <c r="I1142" s="35" t="b">
        <v>0</v>
      </c>
      <c r="J1142" s="35" t="b">
        <v>0</v>
      </c>
    </row>
    <row r="1143" spans="1:10" hidden="1" x14ac:dyDescent="0.2">
      <c r="A1143" s="35" t="s">
        <v>412</v>
      </c>
      <c r="B1143" s="35" t="str">
        <f>VLOOKUP(Table4[[#This Row],[Metabolite ID]],Table18[],2,FALSE)</f>
        <v>X - 15486</v>
      </c>
      <c r="C1143" s="35" t="s">
        <v>1120</v>
      </c>
      <c r="D1143" s="35">
        <v>1068</v>
      </c>
      <c r="E1143" s="35">
        <v>0.17763705473237548</v>
      </c>
      <c r="F1143" s="35">
        <v>6.2222062577263877E-2</v>
      </c>
      <c r="G1143" s="35">
        <v>4.3051932213616501E-3</v>
      </c>
      <c r="H1143" s="35" t="b">
        <v>0</v>
      </c>
      <c r="I1143" s="35" t="b">
        <v>0</v>
      </c>
      <c r="J1143" s="35" t="b">
        <v>0</v>
      </c>
    </row>
    <row r="1144" spans="1:10" hidden="1" x14ac:dyDescent="0.2">
      <c r="A1144" s="35" t="s">
        <v>412</v>
      </c>
      <c r="B1144" s="35" t="str">
        <f>VLOOKUP(Table4[[#This Row],[Metabolite ID]],Table18[],2,FALSE)</f>
        <v>X - 15486</v>
      </c>
      <c r="C1144" s="35" t="s">
        <v>1121</v>
      </c>
      <c r="D1144" s="35">
        <v>1068</v>
      </c>
      <c r="E1144" s="35">
        <v>0.29435477677596289</v>
      </c>
      <c r="F1144" s="35">
        <v>0.27209917988927362</v>
      </c>
      <c r="G1144" s="35">
        <v>0.27958928798993438</v>
      </c>
      <c r="H1144" s="35" t="b">
        <v>0</v>
      </c>
      <c r="I1144" s="35" t="b">
        <v>0</v>
      </c>
      <c r="J1144" s="35" t="b">
        <v>0</v>
      </c>
    </row>
    <row r="1145" spans="1:10" hidden="1" x14ac:dyDescent="0.2">
      <c r="A1145" s="35" t="s">
        <v>412</v>
      </c>
      <c r="B1145" s="35" t="str">
        <f>VLOOKUP(Table4[[#This Row],[Metabolite ID]],Table18[],2,FALSE)</f>
        <v>X - 15486</v>
      </c>
      <c r="C1145" s="35" t="s">
        <v>1122</v>
      </c>
      <c r="D1145" s="35">
        <v>1068</v>
      </c>
      <c r="E1145" s="35">
        <v>0.25253794069879998</v>
      </c>
      <c r="F1145" s="35">
        <v>0.17248986457800874</v>
      </c>
      <c r="G1145" s="35">
        <v>0.14346824950865233</v>
      </c>
      <c r="H1145" s="35" t="b">
        <v>0</v>
      </c>
      <c r="I1145" s="35" t="b">
        <v>0</v>
      </c>
      <c r="J1145" s="35" t="b">
        <v>0</v>
      </c>
    </row>
    <row r="1146" spans="1:10" hidden="1" x14ac:dyDescent="0.2">
      <c r="A1146" s="35" t="s">
        <v>412</v>
      </c>
      <c r="B1146" s="35" t="str">
        <f>VLOOKUP(Table4[[#This Row],[Metabolite ID]],Table18[],2,FALSE)</f>
        <v>X - 15486</v>
      </c>
      <c r="C1146" s="35" t="s">
        <v>1123</v>
      </c>
      <c r="D1146" s="35">
        <v>1068</v>
      </c>
      <c r="E1146" s="35">
        <v>0.23277573715489938</v>
      </c>
      <c r="F1146" s="35">
        <v>0.11199477769284681</v>
      </c>
      <c r="G1146" s="35">
        <v>3.7906543878144468E-2</v>
      </c>
      <c r="H1146" s="35" t="b">
        <v>0</v>
      </c>
      <c r="I1146" s="35" t="b">
        <v>0</v>
      </c>
      <c r="J1146" s="35" t="b">
        <v>0</v>
      </c>
    </row>
    <row r="1147" spans="1:10" x14ac:dyDescent="0.2">
      <c r="A1147" s="35" t="s">
        <v>249</v>
      </c>
      <c r="B1147" s="35" t="str">
        <f>VLOOKUP(Table4[[#This Row],[Metabolite ID]],Table18[],2,FALSE)</f>
        <v>5-acetylamino-6-amino-3-methyluracil</v>
      </c>
      <c r="C1147" s="35" t="s">
        <v>1116</v>
      </c>
      <c r="D1147" s="35">
        <v>1068</v>
      </c>
      <c r="E1147" s="35">
        <v>0.12832108097129907</v>
      </c>
      <c r="F1147" s="35">
        <v>3.8305290640594486E-2</v>
      </c>
      <c r="G1147" s="36">
        <v>8.0824072442362048E-4</v>
      </c>
      <c r="H1147" s="35" t="b">
        <v>0</v>
      </c>
      <c r="I1147" s="35" t="b">
        <v>0</v>
      </c>
      <c r="J1147" s="35" t="b">
        <v>0</v>
      </c>
    </row>
    <row r="1148" spans="1:10" hidden="1" x14ac:dyDescent="0.2">
      <c r="A1148" s="35" t="s">
        <v>249</v>
      </c>
      <c r="B1148" s="35" t="str">
        <f>VLOOKUP(Table4[[#This Row],[Metabolite ID]],Table18[],2,FALSE)</f>
        <v>5-acetylamino-6-amino-3-methyluracil</v>
      </c>
      <c r="C1148" s="35" t="s">
        <v>1117</v>
      </c>
      <c r="D1148" s="35">
        <v>1068</v>
      </c>
      <c r="E1148" s="35">
        <v>0.12832108097129907</v>
      </c>
      <c r="F1148" s="35">
        <v>3.7282290193262485E-2</v>
      </c>
      <c r="G1148" s="35">
        <v>5.7769149581785744E-4</v>
      </c>
      <c r="H1148" s="35" t="b">
        <v>0</v>
      </c>
      <c r="I1148" s="35" t="b">
        <v>0</v>
      </c>
      <c r="J1148" s="35" t="b">
        <v>0</v>
      </c>
    </row>
    <row r="1149" spans="1:10" hidden="1" x14ac:dyDescent="0.2">
      <c r="A1149" s="35" t="s">
        <v>249</v>
      </c>
      <c r="B1149" s="35" t="str">
        <f>VLOOKUP(Table4[[#This Row],[Metabolite ID]],Table18[],2,FALSE)</f>
        <v>5-acetylamino-6-amino-3-methyluracil</v>
      </c>
      <c r="C1149" s="35" t="s">
        <v>1118</v>
      </c>
      <c r="D1149" s="35">
        <v>1068</v>
      </c>
      <c r="E1149" s="35">
        <v>0.12848832160212345</v>
      </c>
      <c r="F1149" s="35">
        <v>3.7631796827865056E-2</v>
      </c>
      <c r="G1149" s="35">
        <v>6.3933164221067628E-4</v>
      </c>
      <c r="H1149" s="35" t="b">
        <v>0</v>
      </c>
      <c r="I1149" s="35" t="b">
        <v>0</v>
      </c>
      <c r="J1149" s="35" t="b">
        <v>0</v>
      </c>
    </row>
    <row r="1150" spans="1:10" hidden="1" x14ac:dyDescent="0.2">
      <c r="A1150" s="35" t="s">
        <v>249</v>
      </c>
      <c r="B1150" s="35" t="str">
        <f>VLOOKUP(Table4[[#This Row],[Metabolite ID]],Table18[],2,FALSE)</f>
        <v>5-acetylamino-6-amino-3-methyluracil</v>
      </c>
      <c r="C1150" s="35" t="s">
        <v>1119</v>
      </c>
      <c r="D1150" s="35">
        <v>1068</v>
      </c>
      <c r="E1150" s="35">
        <v>0.17019636787800618</v>
      </c>
      <c r="F1150" s="35">
        <v>5.784654293932541E-2</v>
      </c>
      <c r="G1150" s="35">
        <v>3.2588447921758305E-3</v>
      </c>
      <c r="H1150" s="35" t="b">
        <v>0</v>
      </c>
      <c r="I1150" s="35" t="b">
        <v>0</v>
      </c>
      <c r="J1150" s="35" t="b">
        <v>0</v>
      </c>
    </row>
    <row r="1151" spans="1:10" hidden="1" x14ac:dyDescent="0.2">
      <c r="A1151" s="35" t="s">
        <v>249</v>
      </c>
      <c r="B1151" s="35" t="str">
        <f>VLOOKUP(Table4[[#This Row],[Metabolite ID]],Table18[],2,FALSE)</f>
        <v>5-acetylamino-6-amino-3-methyluracil</v>
      </c>
      <c r="C1151" s="35" t="s">
        <v>1120</v>
      </c>
      <c r="D1151" s="35">
        <v>1068</v>
      </c>
      <c r="E1151" s="35">
        <v>0.21967238693819371</v>
      </c>
      <c r="F1151" s="35">
        <v>6.5724979200012121E-2</v>
      </c>
      <c r="G1151" s="35">
        <v>8.3088168697144577E-4</v>
      </c>
      <c r="H1151" s="35" t="b">
        <v>0</v>
      </c>
      <c r="I1151" s="35" t="b">
        <v>0</v>
      </c>
      <c r="J1151" s="35" t="b">
        <v>0</v>
      </c>
    </row>
    <row r="1152" spans="1:10" hidden="1" x14ac:dyDescent="0.2">
      <c r="A1152" s="35" t="s">
        <v>249</v>
      </c>
      <c r="B1152" s="35" t="str">
        <f>VLOOKUP(Table4[[#This Row],[Metabolite ID]],Table18[],2,FALSE)</f>
        <v>5-acetylamino-6-amino-3-methyluracil</v>
      </c>
      <c r="C1152" s="35" t="s">
        <v>1121</v>
      </c>
      <c r="D1152" s="35">
        <v>1068</v>
      </c>
      <c r="E1152" s="35">
        <v>0.29368350035969826</v>
      </c>
      <c r="F1152" s="35">
        <v>0.26497665299783835</v>
      </c>
      <c r="G1152" s="35">
        <v>0.26796594859008727</v>
      </c>
      <c r="H1152" s="35" t="b">
        <v>0</v>
      </c>
      <c r="I1152" s="35" t="b">
        <v>0</v>
      </c>
      <c r="J1152" s="35" t="b">
        <v>0</v>
      </c>
    </row>
    <row r="1153" spans="1:10" hidden="1" x14ac:dyDescent="0.2">
      <c r="A1153" s="35" t="s">
        <v>249</v>
      </c>
      <c r="B1153" s="35" t="str">
        <f>VLOOKUP(Table4[[#This Row],[Metabolite ID]],Table18[],2,FALSE)</f>
        <v>5-acetylamino-6-amino-3-methyluracil</v>
      </c>
      <c r="C1153" s="35" t="s">
        <v>1122</v>
      </c>
      <c r="D1153" s="35">
        <v>1068</v>
      </c>
      <c r="E1153" s="35">
        <v>0.32965629069204549</v>
      </c>
      <c r="F1153" s="35">
        <v>0.1610935816088431</v>
      </c>
      <c r="G1153" s="35">
        <v>4.0965126972049154E-2</v>
      </c>
      <c r="H1153" s="35" t="b">
        <v>0</v>
      </c>
      <c r="I1153" s="35" t="b">
        <v>0</v>
      </c>
      <c r="J1153" s="35" t="b">
        <v>0</v>
      </c>
    </row>
    <row r="1154" spans="1:10" hidden="1" x14ac:dyDescent="0.2">
      <c r="A1154" s="35" t="s">
        <v>249</v>
      </c>
      <c r="B1154" s="35" t="str">
        <f>VLOOKUP(Table4[[#This Row],[Metabolite ID]],Table18[],2,FALSE)</f>
        <v>5-acetylamino-6-amino-3-methyluracil</v>
      </c>
      <c r="C1154" s="35" t="s">
        <v>1123</v>
      </c>
      <c r="D1154" s="35">
        <v>1068</v>
      </c>
      <c r="E1154" s="35">
        <v>0.29730743275005073</v>
      </c>
      <c r="F1154" s="35">
        <v>0.11235852293760704</v>
      </c>
      <c r="G1154" s="35">
        <v>8.2634473273119659E-3</v>
      </c>
      <c r="H1154" s="35" t="b">
        <v>0</v>
      </c>
      <c r="I1154" s="35" t="b">
        <v>0</v>
      </c>
      <c r="J1154" s="35" t="b">
        <v>0</v>
      </c>
    </row>
    <row r="1155" spans="1:10" x14ac:dyDescent="0.2">
      <c r="A1155" s="35" t="s">
        <v>480</v>
      </c>
      <c r="B1155" s="35" t="str">
        <f>VLOOKUP(Table4[[#This Row],[Metabolite ID]],Table18[],2,FALSE)</f>
        <v>X - 12846</v>
      </c>
      <c r="C1155" s="35" t="s">
        <v>1116</v>
      </c>
      <c r="D1155" s="35">
        <v>1068</v>
      </c>
      <c r="E1155" s="35">
        <v>0.1234861042064536</v>
      </c>
      <c r="F1155" s="35">
        <v>3.7427890370942331E-2</v>
      </c>
      <c r="G1155" s="36">
        <v>9.692381733125494E-4</v>
      </c>
      <c r="H1155" s="35" t="b">
        <v>0</v>
      </c>
      <c r="I1155" s="35" t="b">
        <v>0</v>
      </c>
      <c r="J1155" s="35" t="b">
        <v>0</v>
      </c>
    </row>
    <row r="1156" spans="1:10" hidden="1" x14ac:dyDescent="0.2">
      <c r="A1156" s="35" t="s">
        <v>480</v>
      </c>
      <c r="B1156" s="35" t="str">
        <f>VLOOKUP(Table4[[#This Row],[Metabolite ID]],Table18[],2,FALSE)</f>
        <v>X - 12846</v>
      </c>
      <c r="C1156" s="35" t="s">
        <v>1117</v>
      </c>
      <c r="D1156" s="35">
        <v>1068</v>
      </c>
      <c r="E1156" s="35">
        <v>0.1234861042064536</v>
      </c>
      <c r="F1156" s="35">
        <v>3.7234611690407517E-2</v>
      </c>
      <c r="G1156" s="35">
        <v>9.1174364974388458E-4</v>
      </c>
      <c r="H1156" s="35" t="b">
        <v>0</v>
      </c>
      <c r="I1156" s="35" t="b">
        <v>0</v>
      </c>
      <c r="J1156" s="35" t="b">
        <v>0</v>
      </c>
    </row>
    <row r="1157" spans="1:10" hidden="1" x14ac:dyDescent="0.2">
      <c r="A1157" s="35" t="s">
        <v>480</v>
      </c>
      <c r="B1157" s="35" t="str">
        <f>VLOOKUP(Table4[[#This Row],[Metabolite ID]],Table18[],2,FALSE)</f>
        <v>X - 12846</v>
      </c>
      <c r="C1157" s="35" t="s">
        <v>1118</v>
      </c>
      <c r="D1157" s="35">
        <v>1068</v>
      </c>
      <c r="E1157" s="35">
        <v>0.1236436337710598</v>
      </c>
      <c r="F1157" s="35">
        <v>3.7571037823074457E-2</v>
      </c>
      <c r="G1157" s="35">
        <v>9.9856963405337679E-4</v>
      </c>
      <c r="H1157" s="35" t="b">
        <v>0</v>
      </c>
      <c r="I1157" s="35" t="b">
        <v>0</v>
      </c>
      <c r="J1157" s="35" t="b">
        <v>0</v>
      </c>
    </row>
    <row r="1158" spans="1:10" hidden="1" x14ac:dyDescent="0.2">
      <c r="A1158" s="35" t="s">
        <v>480</v>
      </c>
      <c r="B1158" s="35" t="str">
        <f>VLOOKUP(Table4[[#This Row],[Metabolite ID]],Table18[],2,FALSE)</f>
        <v>X - 12846</v>
      </c>
      <c r="C1158" s="35" t="s">
        <v>1119</v>
      </c>
      <c r="D1158" s="35">
        <v>1068</v>
      </c>
      <c r="E1158" s="35">
        <v>0.14983155138978668</v>
      </c>
      <c r="F1158" s="35">
        <v>5.7566897296748833E-2</v>
      </c>
      <c r="G1158" s="35">
        <v>9.2482598038665202E-3</v>
      </c>
      <c r="H1158" s="35" t="b">
        <v>0</v>
      </c>
      <c r="I1158" s="35" t="b">
        <v>0</v>
      </c>
      <c r="J1158" s="35" t="b">
        <v>0</v>
      </c>
    </row>
    <row r="1159" spans="1:10" hidden="1" x14ac:dyDescent="0.2">
      <c r="A1159" s="35" t="s">
        <v>480</v>
      </c>
      <c r="B1159" s="35" t="str">
        <f>VLOOKUP(Table4[[#This Row],[Metabolite ID]],Table18[],2,FALSE)</f>
        <v>X - 12846</v>
      </c>
      <c r="C1159" s="35" t="s">
        <v>1120</v>
      </c>
      <c r="D1159" s="35">
        <v>1068</v>
      </c>
      <c r="E1159" s="35">
        <v>6.1054815823916718E-2</v>
      </c>
      <c r="F1159" s="35">
        <v>6.1206421301183873E-2</v>
      </c>
      <c r="G1159" s="35">
        <v>0.31851069303115265</v>
      </c>
      <c r="H1159" s="35" t="b">
        <v>0</v>
      </c>
      <c r="I1159" s="35" t="b">
        <v>0</v>
      </c>
      <c r="J1159" s="35" t="b">
        <v>0</v>
      </c>
    </row>
    <row r="1160" spans="1:10" hidden="1" x14ac:dyDescent="0.2">
      <c r="A1160" s="35" t="s">
        <v>480</v>
      </c>
      <c r="B1160" s="35" t="str">
        <f>VLOOKUP(Table4[[#This Row],[Metabolite ID]],Table18[],2,FALSE)</f>
        <v>X - 12846</v>
      </c>
      <c r="C1160" s="35" t="s">
        <v>1121</v>
      </c>
      <c r="D1160" s="35">
        <v>1068</v>
      </c>
      <c r="E1160" s="35">
        <v>0.13622825929139104</v>
      </c>
      <c r="F1160" s="35">
        <v>0.22848999964095484</v>
      </c>
      <c r="G1160" s="35">
        <v>0.55116071244817144</v>
      </c>
      <c r="H1160" s="35" t="b">
        <v>0</v>
      </c>
      <c r="I1160" s="35" t="b">
        <v>0</v>
      </c>
      <c r="J1160" s="35" t="b">
        <v>0</v>
      </c>
    </row>
    <row r="1161" spans="1:10" hidden="1" x14ac:dyDescent="0.2">
      <c r="A1161" s="35" t="s">
        <v>480</v>
      </c>
      <c r="B1161" s="35" t="str">
        <f>VLOOKUP(Table4[[#This Row],[Metabolite ID]],Table18[],2,FALSE)</f>
        <v>X - 12846</v>
      </c>
      <c r="C1161" s="35" t="s">
        <v>1122</v>
      </c>
      <c r="D1161" s="35">
        <v>1068</v>
      </c>
      <c r="E1161" s="35">
        <v>-2.5800179869208684E-2</v>
      </c>
      <c r="F1161" s="35">
        <v>0.14010305068003553</v>
      </c>
      <c r="G1161" s="35">
        <v>0.85392963682220691</v>
      </c>
      <c r="H1161" s="35" t="b">
        <v>0</v>
      </c>
      <c r="I1161" s="35" t="b">
        <v>0</v>
      </c>
      <c r="J1161" s="35" t="b">
        <v>0</v>
      </c>
    </row>
    <row r="1162" spans="1:10" hidden="1" x14ac:dyDescent="0.2">
      <c r="A1162" s="35" t="s">
        <v>480</v>
      </c>
      <c r="B1162" s="35" t="str">
        <f>VLOOKUP(Table4[[#This Row],[Metabolite ID]],Table18[],2,FALSE)</f>
        <v>X - 12846</v>
      </c>
      <c r="C1162" s="35" t="s">
        <v>1123</v>
      </c>
      <c r="D1162" s="35">
        <v>1068</v>
      </c>
      <c r="E1162" s="35">
        <v>7.5626853713104444E-2</v>
      </c>
      <c r="F1162" s="35">
        <v>0.10986415759160513</v>
      </c>
      <c r="G1162" s="35">
        <v>0.49137150864937995</v>
      </c>
      <c r="H1162" s="35" t="b">
        <v>0</v>
      </c>
      <c r="I1162" s="35" t="b">
        <v>0</v>
      </c>
      <c r="J1162" s="35" t="b">
        <v>0</v>
      </c>
    </row>
    <row r="1163" spans="1:10" x14ac:dyDescent="0.2">
      <c r="A1163" s="35" t="s">
        <v>154</v>
      </c>
      <c r="B1163" s="35" t="str">
        <f>VLOOKUP(Table4[[#This Row],[Metabolite ID]],Table18[],2,FALSE)</f>
        <v>threonate</v>
      </c>
      <c r="C1163" s="35" t="s">
        <v>1116</v>
      </c>
      <c r="D1163" s="35">
        <v>1068</v>
      </c>
      <c r="E1163" s="35">
        <v>-0.12559777457310667</v>
      </c>
      <c r="F1163" s="35">
        <v>3.8956902326699086E-2</v>
      </c>
      <c r="G1163" s="36">
        <v>1.2640522450861696E-3</v>
      </c>
      <c r="H1163" s="35" t="b">
        <v>0</v>
      </c>
      <c r="I1163" s="35" t="b">
        <v>0</v>
      </c>
      <c r="J1163" s="35" t="b">
        <v>0</v>
      </c>
    </row>
    <row r="1164" spans="1:10" hidden="1" x14ac:dyDescent="0.2">
      <c r="A1164" s="35" t="s">
        <v>154</v>
      </c>
      <c r="B1164" s="35" t="str">
        <f>VLOOKUP(Table4[[#This Row],[Metabolite ID]],Table18[],2,FALSE)</f>
        <v>threonate</v>
      </c>
      <c r="C1164" s="35" t="s">
        <v>1117</v>
      </c>
      <c r="D1164" s="35">
        <v>1068</v>
      </c>
      <c r="E1164" s="35">
        <v>-0.12559777457310667</v>
      </c>
      <c r="F1164" s="35">
        <v>3.6866297164848176E-2</v>
      </c>
      <c r="G1164" s="35">
        <v>6.5718342245380044E-4</v>
      </c>
      <c r="H1164" s="35" t="b">
        <v>0</v>
      </c>
      <c r="I1164" s="35" t="b">
        <v>0</v>
      </c>
      <c r="J1164" s="35" t="b">
        <v>0</v>
      </c>
    </row>
    <row r="1165" spans="1:10" hidden="1" x14ac:dyDescent="0.2">
      <c r="A1165" s="35" t="s">
        <v>154</v>
      </c>
      <c r="B1165" s="35" t="str">
        <f>VLOOKUP(Table4[[#This Row],[Metabolite ID]],Table18[],2,FALSE)</f>
        <v>threonate</v>
      </c>
      <c r="C1165" s="35" t="s">
        <v>1118</v>
      </c>
      <c r="D1165" s="35">
        <v>1068</v>
      </c>
      <c r="E1165" s="35">
        <v>-0.12544299802493003</v>
      </c>
      <c r="F1165" s="35">
        <v>3.7231299060371946E-2</v>
      </c>
      <c r="G1165" s="35">
        <v>7.5362427738223214E-4</v>
      </c>
      <c r="H1165" s="35" t="b">
        <v>0</v>
      </c>
      <c r="I1165" s="35" t="b">
        <v>0</v>
      </c>
      <c r="J1165" s="35" t="b">
        <v>0</v>
      </c>
    </row>
    <row r="1166" spans="1:10" hidden="1" x14ac:dyDescent="0.2">
      <c r="A1166" s="35" t="s">
        <v>154</v>
      </c>
      <c r="B1166" s="35" t="str">
        <f>VLOOKUP(Table4[[#This Row],[Metabolite ID]],Table18[],2,FALSE)</f>
        <v>threonate</v>
      </c>
      <c r="C1166" s="35" t="s">
        <v>1119</v>
      </c>
      <c r="D1166" s="35">
        <v>1068</v>
      </c>
      <c r="E1166" s="35">
        <v>-0.19876099666224029</v>
      </c>
      <c r="F1166" s="35">
        <v>5.8218204638473464E-2</v>
      </c>
      <c r="G1166" s="35">
        <v>6.4000248206996443E-4</v>
      </c>
      <c r="H1166" s="35" t="b">
        <v>0</v>
      </c>
      <c r="I1166" s="35" t="b">
        <v>0</v>
      </c>
      <c r="J1166" s="35" t="b">
        <v>0</v>
      </c>
    </row>
    <row r="1167" spans="1:10" hidden="1" x14ac:dyDescent="0.2">
      <c r="A1167" s="35" t="s">
        <v>154</v>
      </c>
      <c r="B1167" s="35" t="str">
        <f>VLOOKUP(Table4[[#This Row],[Metabolite ID]],Table18[],2,FALSE)</f>
        <v>threonate</v>
      </c>
      <c r="C1167" s="35" t="s">
        <v>1120</v>
      </c>
      <c r="D1167" s="35">
        <v>1068</v>
      </c>
      <c r="E1167" s="35">
        <v>-0.18092025147227977</v>
      </c>
      <c r="F1167" s="35">
        <v>5.8179640192598393E-2</v>
      </c>
      <c r="G1167" s="35">
        <v>1.8728808085074901E-3</v>
      </c>
      <c r="H1167" s="35" t="b">
        <v>0</v>
      </c>
      <c r="I1167" s="35" t="b">
        <v>0</v>
      </c>
      <c r="J1167" s="35" t="b">
        <v>0</v>
      </c>
    </row>
    <row r="1168" spans="1:10" hidden="1" x14ac:dyDescent="0.2">
      <c r="A1168" s="35" t="s">
        <v>154</v>
      </c>
      <c r="B1168" s="35" t="str">
        <f>VLOOKUP(Table4[[#This Row],[Metabolite ID]],Table18[],2,FALSE)</f>
        <v>threonate</v>
      </c>
      <c r="C1168" s="35" t="s">
        <v>1121</v>
      </c>
      <c r="D1168" s="35">
        <v>1068</v>
      </c>
      <c r="E1168" s="35">
        <v>-0.42775157299005873</v>
      </c>
      <c r="F1168" s="35">
        <v>0.27755682230655826</v>
      </c>
      <c r="G1168" s="35">
        <v>0.12358127560053819</v>
      </c>
      <c r="H1168" s="35" t="b">
        <v>0</v>
      </c>
      <c r="I1168" s="35" t="b">
        <v>0</v>
      </c>
      <c r="J1168" s="35" t="b">
        <v>0</v>
      </c>
    </row>
    <row r="1169" spans="1:10" hidden="1" x14ac:dyDescent="0.2">
      <c r="A1169" s="35" t="s">
        <v>154</v>
      </c>
      <c r="B1169" s="35" t="str">
        <f>VLOOKUP(Table4[[#This Row],[Metabolite ID]],Table18[],2,FALSE)</f>
        <v>threonate</v>
      </c>
      <c r="C1169" s="35" t="s">
        <v>1122</v>
      </c>
      <c r="D1169" s="35">
        <v>1068</v>
      </c>
      <c r="E1169" s="35">
        <v>-0.42775157299005873</v>
      </c>
      <c r="F1169" s="35">
        <v>0.20183058387111436</v>
      </c>
      <c r="G1169" s="35">
        <v>3.4290552025956163E-2</v>
      </c>
      <c r="H1169" s="35" t="b">
        <v>0</v>
      </c>
      <c r="I1169" s="35" t="b">
        <v>0</v>
      </c>
      <c r="J1169" s="35" t="b">
        <v>0</v>
      </c>
    </row>
    <row r="1170" spans="1:10" hidden="1" x14ac:dyDescent="0.2">
      <c r="A1170" s="35" t="s">
        <v>154</v>
      </c>
      <c r="B1170" s="35" t="str">
        <f>VLOOKUP(Table4[[#This Row],[Metabolite ID]],Table18[],2,FALSE)</f>
        <v>threonate</v>
      </c>
      <c r="C1170" s="35" t="s">
        <v>1123</v>
      </c>
      <c r="D1170" s="35">
        <v>1068</v>
      </c>
      <c r="E1170" s="35">
        <v>0.10360865164051775</v>
      </c>
      <c r="F1170" s="35">
        <v>0.11414439263595297</v>
      </c>
      <c r="G1170" s="35">
        <v>0.36424287874849426</v>
      </c>
      <c r="H1170" s="35" t="b">
        <v>0</v>
      </c>
      <c r="I1170" s="35" t="b">
        <v>0</v>
      </c>
      <c r="J1170" s="35" t="b">
        <v>0</v>
      </c>
    </row>
    <row r="1171" spans="1:10" x14ac:dyDescent="0.2">
      <c r="A1171" s="35" t="s">
        <v>441</v>
      </c>
      <c r="B1171" s="35" t="str">
        <f>VLOOKUP(Table4[[#This Row],[Metabolite ID]],Table18[],2,FALSE)</f>
        <v>X - 11444</v>
      </c>
      <c r="C1171" s="35" t="s">
        <v>1116</v>
      </c>
      <c r="D1171" s="35">
        <v>1068</v>
      </c>
      <c r="E1171" s="35">
        <v>0.12305286585058106</v>
      </c>
      <c r="F1171" s="35">
        <v>3.8180756271460101E-2</v>
      </c>
      <c r="G1171" s="36">
        <v>1.2689861227372279E-3</v>
      </c>
      <c r="H1171" s="35" t="b">
        <v>0</v>
      </c>
      <c r="I1171" s="35" t="b">
        <v>0</v>
      </c>
      <c r="J1171" s="35" t="b">
        <v>0</v>
      </c>
    </row>
    <row r="1172" spans="1:10" hidden="1" x14ac:dyDescent="0.2">
      <c r="A1172" s="35" t="s">
        <v>441</v>
      </c>
      <c r="B1172" s="35" t="str">
        <f>VLOOKUP(Table4[[#This Row],[Metabolite ID]],Table18[],2,FALSE)</f>
        <v>X - 11444</v>
      </c>
      <c r="C1172" s="35" t="s">
        <v>1117</v>
      </c>
      <c r="D1172" s="35">
        <v>1068</v>
      </c>
      <c r="E1172" s="35">
        <v>0.12305286585058106</v>
      </c>
      <c r="F1172" s="35">
        <v>3.6847776799304212E-2</v>
      </c>
      <c r="G1172" s="35">
        <v>8.3931686286603589E-4</v>
      </c>
      <c r="H1172" s="35" t="b">
        <v>0</v>
      </c>
      <c r="I1172" s="35" t="b">
        <v>0</v>
      </c>
      <c r="J1172" s="35" t="b">
        <v>0</v>
      </c>
    </row>
    <row r="1173" spans="1:10" hidden="1" x14ac:dyDescent="0.2">
      <c r="A1173" s="35" t="s">
        <v>441</v>
      </c>
      <c r="B1173" s="35" t="str">
        <f>VLOOKUP(Table4[[#This Row],[Metabolite ID]],Table18[],2,FALSE)</f>
        <v>X - 11444</v>
      </c>
      <c r="C1173" s="35" t="s">
        <v>1118</v>
      </c>
      <c r="D1173" s="35">
        <v>1068</v>
      </c>
      <c r="E1173" s="35">
        <v>0.12320898887362527</v>
      </c>
      <c r="F1173" s="35">
        <v>3.7200870780362383E-2</v>
      </c>
      <c r="G1173" s="35">
        <v>9.2634173008090297E-4</v>
      </c>
      <c r="H1173" s="35" t="b">
        <v>0</v>
      </c>
      <c r="I1173" s="35" t="b">
        <v>0</v>
      </c>
      <c r="J1173" s="35" t="b">
        <v>0</v>
      </c>
    </row>
    <row r="1174" spans="1:10" hidden="1" x14ac:dyDescent="0.2">
      <c r="A1174" s="35" t="s">
        <v>441</v>
      </c>
      <c r="B1174" s="35" t="str">
        <f>VLOOKUP(Table4[[#This Row],[Metabolite ID]],Table18[],2,FALSE)</f>
        <v>X - 11444</v>
      </c>
      <c r="C1174" s="35" t="s">
        <v>1119</v>
      </c>
      <c r="D1174" s="35">
        <v>1068</v>
      </c>
      <c r="E1174" s="35">
        <v>0.16902927838464071</v>
      </c>
      <c r="F1174" s="35">
        <v>5.7393135157491004E-2</v>
      </c>
      <c r="G1174" s="35">
        <v>3.2283655289806934E-3</v>
      </c>
      <c r="H1174" s="35" t="b">
        <v>0</v>
      </c>
      <c r="I1174" s="35" t="b">
        <v>0</v>
      </c>
      <c r="J1174" s="35" t="b">
        <v>0</v>
      </c>
    </row>
    <row r="1175" spans="1:10" hidden="1" x14ac:dyDescent="0.2">
      <c r="A1175" s="35" t="s">
        <v>441</v>
      </c>
      <c r="B1175" s="35" t="str">
        <f>VLOOKUP(Table4[[#This Row],[Metabolite ID]],Table18[],2,FALSE)</f>
        <v>X - 11444</v>
      </c>
      <c r="C1175" s="35" t="s">
        <v>1120</v>
      </c>
      <c r="D1175" s="35">
        <v>1068</v>
      </c>
      <c r="E1175" s="35">
        <v>0.16078315974265012</v>
      </c>
      <c r="F1175" s="35">
        <v>6.1792642163026559E-2</v>
      </c>
      <c r="G1175" s="35">
        <v>9.2687516805226387E-3</v>
      </c>
      <c r="H1175" s="35" t="b">
        <v>0</v>
      </c>
      <c r="I1175" s="35" t="b">
        <v>0</v>
      </c>
      <c r="J1175" s="35" t="b">
        <v>0</v>
      </c>
    </row>
    <row r="1176" spans="1:10" hidden="1" x14ac:dyDescent="0.2">
      <c r="A1176" s="35" t="s">
        <v>441</v>
      </c>
      <c r="B1176" s="35" t="str">
        <f>VLOOKUP(Table4[[#This Row],[Metabolite ID]],Table18[],2,FALSE)</f>
        <v>X - 11444</v>
      </c>
      <c r="C1176" s="35" t="s">
        <v>1121</v>
      </c>
      <c r="D1176" s="35">
        <v>1068</v>
      </c>
      <c r="E1176" s="35">
        <v>0.21893391752406721</v>
      </c>
      <c r="F1176" s="35">
        <v>0.2170000960271207</v>
      </c>
      <c r="G1176" s="35">
        <v>0.31324575847520519</v>
      </c>
      <c r="H1176" s="35" t="b">
        <v>0</v>
      </c>
      <c r="I1176" s="35" t="b">
        <v>0</v>
      </c>
      <c r="J1176" s="35" t="b">
        <v>0</v>
      </c>
    </row>
    <row r="1177" spans="1:10" hidden="1" x14ac:dyDescent="0.2">
      <c r="A1177" s="35" t="s">
        <v>441</v>
      </c>
      <c r="B1177" s="35" t="str">
        <f>VLOOKUP(Table4[[#This Row],[Metabolite ID]],Table18[],2,FALSE)</f>
        <v>X - 11444</v>
      </c>
      <c r="C1177" s="35" t="s">
        <v>1122</v>
      </c>
      <c r="D1177" s="35">
        <v>1068</v>
      </c>
      <c r="E1177" s="35">
        <v>0.19635322650336473</v>
      </c>
      <c r="F1177" s="35">
        <v>0.14577537452501652</v>
      </c>
      <c r="G1177" s="35">
        <v>0.17827993777107207</v>
      </c>
      <c r="H1177" s="35" t="b">
        <v>0</v>
      </c>
      <c r="I1177" s="35" t="b">
        <v>0</v>
      </c>
      <c r="J1177" s="35" t="b">
        <v>0</v>
      </c>
    </row>
    <row r="1178" spans="1:10" hidden="1" x14ac:dyDescent="0.2">
      <c r="A1178" s="35" t="s">
        <v>441</v>
      </c>
      <c r="B1178" s="35" t="str">
        <f>VLOOKUP(Table4[[#This Row],[Metabolite ID]],Table18[],2,FALSE)</f>
        <v>X - 11444</v>
      </c>
      <c r="C1178" s="35" t="s">
        <v>1123</v>
      </c>
      <c r="D1178" s="35">
        <v>1068</v>
      </c>
      <c r="E1178" s="35">
        <v>4.6917644557609495E-2</v>
      </c>
      <c r="F1178" s="35">
        <v>0.11209554646186549</v>
      </c>
      <c r="G1178" s="35">
        <v>0.67562899785298947</v>
      </c>
      <c r="H1178" s="35" t="b">
        <v>0</v>
      </c>
      <c r="I1178" s="35" t="b">
        <v>0</v>
      </c>
      <c r="J1178" s="35" t="b">
        <v>0</v>
      </c>
    </row>
    <row r="1179" spans="1:10" x14ac:dyDescent="0.2">
      <c r="A1179" s="35" t="s">
        <v>287</v>
      </c>
      <c r="B1179" s="35" t="str">
        <f>VLOOKUP(Table4[[#This Row],[Metabolite ID]],Table18[],2,FALSE)</f>
        <v>7-alpha-hydroxy-3-oxo-4-cholestenoate (7-Hoca)</v>
      </c>
      <c r="C1179" s="35" t="s">
        <v>1116</v>
      </c>
      <c r="D1179" s="35">
        <v>1068</v>
      </c>
      <c r="E1179" s="35">
        <v>0.12163662172688131</v>
      </c>
      <c r="F1179" s="35">
        <v>3.8371258771662572E-2</v>
      </c>
      <c r="G1179" s="36">
        <v>1.524426097637046E-3</v>
      </c>
      <c r="H1179" s="35" t="b">
        <v>0</v>
      </c>
      <c r="I1179" s="35" t="b">
        <v>0</v>
      </c>
      <c r="J1179" s="35" t="b">
        <v>0</v>
      </c>
    </row>
    <row r="1180" spans="1:10" hidden="1" x14ac:dyDescent="0.2">
      <c r="A1180" s="35" t="s">
        <v>287</v>
      </c>
      <c r="B1180" s="35" t="str">
        <f>VLOOKUP(Table4[[#This Row],[Metabolite ID]],Table18[],2,FALSE)</f>
        <v>7-alpha-hydroxy-3-oxo-4-cholestenoate (7-Hoca)</v>
      </c>
      <c r="C1180" s="35" t="s">
        <v>1117</v>
      </c>
      <c r="D1180" s="35">
        <v>1068</v>
      </c>
      <c r="E1180" s="35">
        <v>0.12163662172688131</v>
      </c>
      <c r="F1180" s="35">
        <v>3.6944364640417796E-2</v>
      </c>
      <c r="G1180" s="35">
        <v>9.9326698216863291E-4</v>
      </c>
      <c r="H1180" s="35" t="b">
        <v>0</v>
      </c>
      <c r="I1180" s="35" t="b">
        <v>0</v>
      </c>
      <c r="J1180" s="35" t="b">
        <v>0</v>
      </c>
    </row>
    <row r="1181" spans="1:10" hidden="1" x14ac:dyDescent="0.2">
      <c r="A1181" s="35" t="s">
        <v>287</v>
      </c>
      <c r="B1181" s="35" t="str">
        <f>VLOOKUP(Table4[[#This Row],[Metabolite ID]],Table18[],2,FALSE)</f>
        <v>7-alpha-hydroxy-3-oxo-4-cholestenoate (7-Hoca)</v>
      </c>
      <c r="C1181" s="35" t="s">
        <v>1118</v>
      </c>
      <c r="D1181" s="35">
        <v>1068</v>
      </c>
      <c r="E1181" s="35">
        <v>0.12179024985547612</v>
      </c>
      <c r="F1181" s="35">
        <v>3.7301360966076266E-2</v>
      </c>
      <c r="G1181" s="35">
        <v>1.0945054349902597E-3</v>
      </c>
      <c r="H1181" s="35" t="b">
        <v>0</v>
      </c>
      <c r="I1181" s="35" t="b">
        <v>0</v>
      </c>
      <c r="J1181" s="35" t="b">
        <v>0</v>
      </c>
    </row>
    <row r="1182" spans="1:10" hidden="1" x14ac:dyDescent="0.2">
      <c r="A1182" s="35" t="s">
        <v>287</v>
      </c>
      <c r="B1182" s="35" t="str">
        <f>VLOOKUP(Table4[[#This Row],[Metabolite ID]],Table18[],2,FALSE)</f>
        <v>7-alpha-hydroxy-3-oxo-4-cholestenoate (7-Hoca)</v>
      </c>
      <c r="C1182" s="35" t="s">
        <v>1119</v>
      </c>
      <c r="D1182" s="35">
        <v>1068</v>
      </c>
      <c r="E1182" s="35">
        <v>0.10877899305555541</v>
      </c>
      <c r="F1182" s="35">
        <v>5.7819768902231013E-2</v>
      </c>
      <c r="G1182" s="35">
        <v>5.9924862438957796E-2</v>
      </c>
      <c r="H1182" s="35" t="b">
        <v>0</v>
      </c>
      <c r="I1182" s="35" t="b">
        <v>0</v>
      </c>
      <c r="J1182" s="35" t="b">
        <v>0</v>
      </c>
    </row>
    <row r="1183" spans="1:10" hidden="1" x14ac:dyDescent="0.2">
      <c r="A1183" s="35" t="s">
        <v>287</v>
      </c>
      <c r="B1183" s="35" t="str">
        <f>VLOOKUP(Table4[[#This Row],[Metabolite ID]],Table18[],2,FALSE)</f>
        <v>7-alpha-hydroxy-3-oxo-4-cholestenoate (7-Hoca)</v>
      </c>
      <c r="C1183" s="35" t="s">
        <v>1120</v>
      </c>
      <c r="D1183" s="35">
        <v>1068</v>
      </c>
      <c r="E1183" s="35">
        <v>0.12949569722681561</v>
      </c>
      <c r="F1183" s="35">
        <v>6.6496812557346699E-2</v>
      </c>
      <c r="G1183" s="35">
        <v>5.1487150353089213E-2</v>
      </c>
      <c r="H1183" s="35" t="b">
        <v>0</v>
      </c>
      <c r="I1183" s="35" t="b">
        <v>0</v>
      </c>
      <c r="J1183" s="35" t="b">
        <v>0</v>
      </c>
    </row>
    <row r="1184" spans="1:10" hidden="1" x14ac:dyDescent="0.2">
      <c r="A1184" s="35" t="s">
        <v>287</v>
      </c>
      <c r="B1184" s="35" t="str">
        <f>VLOOKUP(Table4[[#This Row],[Metabolite ID]],Table18[],2,FALSE)</f>
        <v>7-alpha-hydroxy-3-oxo-4-cholestenoate (7-Hoca)</v>
      </c>
      <c r="C1184" s="35" t="s">
        <v>1121</v>
      </c>
      <c r="D1184" s="35">
        <v>1068</v>
      </c>
      <c r="E1184" s="35">
        <v>3.9147029696424696E-3</v>
      </c>
      <c r="F1184" s="35">
        <v>0.22582777506484991</v>
      </c>
      <c r="G1184" s="35">
        <v>0.98617268061584884</v>
      </c>
      <c r="H1184" s="35" t="b">
        <v>0</v>
      </c>
      <c r="I1184" s="35" t="b">
        <v>0</v>
      </c>
      <c r="J1184" s="35" t="b">
        <v>0</v>
      </c>
    </row>
    <row r="1185" spans="1:10" hidden="1" x14ac:dyDescent="0.2">
      <c r="A1185" s="35" t="s">
        <v>287</v>
      </c>
      <c r="B1185" s="35" t="str">
        <f>VLOOKUP(Table4[[#This Row],[Metabolite ID]],Table18[],2,FALSE)</f>
        <v>7-alpha-hydroxy-3-oxo-4-cholestenoate (7-Hoca)</v>
      </c>
      <c r="C1185" s="35" t="s">
        <v>1122</v>
      </c>
      <c r="D1185" s="35">
        <v>1068</v>
      </c>
      <c r="E1185" s="35">
        <v>0.14347131477451303</v>
      </c>
      <c r="F1185" s="35">
        <v>0.1369221489814986</v>
      </c>
      <c r="G1185" s="35">
        <v>0.29495362476086379</v>
      </c>
      <c r="H1185" s="35" t="b">
        <v>0</v>
      </c>
      <c r="I1185" s="35" t="b">
        <v>0</v>
      </c>
      <c r="J1185" s="35" t="b">
        <v>0</v>
      </c>
    </row>
    <row r="1186" spans="1:10" hidden="1" x14ac:dyDescent="0.2">
      <c r="A1186" s="35" t="s">
        <v>287</v>
      </c>
      <c r="B1186" s="35" t="str">
        <f>VLOOKUP(Table4[[#This Row],[Metabolite ID]],Table18[],2,FALSE)</f>
        <v>7-alpha-hydroxy-3-oxo-4-cholestenoate (7-Hoca)</v>
      </c>
      <c r="C1186" s="35" t="s">
        <v>1123</v>
      </c>
      <c r="D1186" s="35">
        <v>1068</v>
      </c>
      <c r="E1186" s="35">
        <v>0.12813205697027888</v>
      </c>
      <c r="F1186" s="35">
        <v>0.11266995124747464</v>
      </c>
      <c r="G1186" s="35">
        <v>0.25569619146940259</v>
      </c>
      <c r="H1186" s="35" t="b">
        <v>0</v>
      </c>
      <c r="I1186" s="35" t="b">
        <v>0</v>
      </c>
      <c r="J1186" s="35" t="b">
        <v>0</v>
      </c>
    </row>
    <row r="1187" spans="1:10" x14ac:dyDescent="0.2">
      <c r="A1187" s="35" t="s">
        <v>809</v>
      </c>
      <c r="B1187" s="35" t="str">
        <f>VLOOKUP(Table4[[#This Row],[Metabolite ID]],Table18[],2,FALSE)</f>
        <v>Monounsaturated fatty acids</v>
      </c>
      <c r="C1187" s="35" t="s">
        <v>1116</v>
      </c>
      <c r="D1187" s="35">
        <v>1069</v>
      </c>
      <c r="E1187" s="35">
        <v>6.756230092576368E-2</v>
      </c>
      <c r="F1187" s="35">
        <v>2.1487446981430441E-2</v>
      </c>
      <c r="G1187" s="36">
        <v>1.6650263907354108E-3</v>
      </c>
      <c r="H1187" s="35" t="b">
        <v>0</v>
      </c>
      <c r="I1187" s="35" t="b">
        <v>0</v>
      </c>
      <c r="J1187" s="35" t="b">
        <v>0</v>
      </c>
    </row>
    <row r="1188" spans="1:10" hidden="1" x14ac:dyDescent="0.2">
      <c r="A1188" s="35" t="s">
        <v>809</v>
      </c>
      <c r="B1188" s="35" t="str">
        <f>VLOOKUP(Table4[[#This Row],[Metabolite ID]],Table18[],2,FALSE)</f>
        <v>Monounsaturated fatty acids</v>
      </c>
      <c r="C1188" s="35" t="s">
        <v>1117</v>
      </c>
      <c r="D1188" s="35">
        <v>1069</v>
      </c>
      <c r="E1188" s="35">
        <v>6.756230092576368E-2</v>
      </c>
      <c r="F1188" s="35">
        <v>1.6815325314878164E-2</v>
      </c>
      <c r="G1188" s="35">
        <v>5.8719025659900967E-5</v>
      </c>
      <c r="H1188" s="35" t="b">
        <v>0</v>
      </c>
      <c r="I1188" s="35" t="b">
        <v>0</v>
      </c>
      <c r="J1188" s="35" t="b">
        <v>0</v>
      </c>
    </row>
    <row r="1189" spans="1:10" hidden="1" x14ac:dyDescent="0.2">
      <c r="A1189" s="35" t="s">
        <v>809</v>
      </c>
      <c r="B1189" s="35" t="str">
        <f>VLOOKUP(Table4[[#This Row],[Metabolite ID]],Table18[],2,FALSE)</f>
        <v>Monounsaturated fatty acids</v>
      </c>
      <c r="C1189" s="35" t="s">
        <v>1118</v>
      </c>
      <c r="D1189" s="35">
        <v>1069</v>
      </c>
      <c r="E1189" s="35">
        <v>6.7772540731234149E-2</v>
      </c>
      <c r="F1189" s="35">
        <v>1.7058110222972767E-2</v>
      </c>
      <c r="G1189" s="35">
        <v>7.0961363034649746E-5</v>
      </c>
      <c r="H1189" s="35" t="b">
        <v>0</v>
      </c>
      <c r="I1189" s="35" t="b">
        <v>0</v>
      </c>
      <c r="J1189" s="35" t="b">
        <v>0</v>
      </c>
    </row>
    <row r="1190" spans="1:10" hidden="1" x14ac:dyDescent="0.2">
      <c r="A1190" s="35" t="s">
        <v>809</v>
      </c>
      <c r="B1190" s="35" t="str">
        <f>VLOOKUP(Table4[[#This Row],[Metabolite ID]],Table18[],2,FALSE)</f>
        <v>Monounsaturated fatty acids</v>
      </c>
      <c r="C1190" s="35" t="s">
        <v>1119</v>
      </c>
      <c r="D1190" s="35">
        <v>1069</v>
      </c>
      <c r="E1190" s="35">
        <v>8.384022346368715E-2</v>
      </c>
      <c r="F1190" s="35">
        <v>2.6707605444163639E-2</v>
      </c>
      <c r="G1190" s="35">
        <v>1.694160915094476E-3</v>
      </c>
      <c r="H1190" s="35" t="b">
        <v>0</v>
      </c>
      <c r="I1190" s="35" t="b">
        <v>0</v>
      </c>
      <c r="J1190" s="35" t="b">
        <v>0</v>
      </c>
    </row>
    <row r="1191" spans="1:10" hidden="1" x14ac:dyDescent="0.2">
      <c r="A1191" s="35" t="s">
        <v>809</v>
      </c>
      <c r="B1191" s="35" t="str">
        <f>VLOOKUP(Table4[[#This Row],[Metabolite ID]],Table18[],2,FALSE)</f>
        <v>Monounsaturated fatty acids</v>
      </c>
      <c r="C1191" s="35" t="s">
        <v>1120</v>
      </c>
      <c r="D1191" s="35">
        <v>1069</v>
      </c>
      <c r="E1191" s="35">
        <v>7.9955992810047005E-2</v>
      </c>
      <c r="F1191" s="35">
        <v>3.0102741071613957E-2</v>
      </c>
      <c r="G1191" s="35">
        <v>7.9049372998303835E-3</v>
      </c>
      <c r="H1191" s="35" t="b">
        <v>0</v>
      </c>
      <c r="I1191" s="35" t="b">
        <v>0</v>
      </c>
      <c r="J1191" s="35" t="b">
        <v>0</v>
      </c>
    </row>
    <row r="1192" spans="1:10" hidden="1" x14ac:dyDescent="0.2">
      <c r="A1192" s="35" t="s">
        <v>809</v>
      </c>
      <c r="B1192" s="35" t="str">
        <f>VLOOKUP(Table4[[#This Row],[Metabolite ID]],Table18[],2,FALSE)</f>
        <v>Monounsaturated fatty acids</v>
      </c>
      <c r="C1192" s="35" t="s">
        <v>1121</v>
      </c>
      <c r="D1192" s="35">
        <v>1069</v>
      </c>
      <c r="E1192" s="35">
        <v>-1.6432854316063228E-2</v>
      </c>
      <c r="F1192" s="35">
        <v>0.12384146861869785</v>
      </c>
      <c r="G1192" s="35">
        <v>0.89446144073373057</v>
      </c>
      <c r="H1192" s="35" t="b">
        <v>0</v>
      </c>
      <c r="I1192" s="35" t="b">
        <v>0</v>
      </c>
      <c r="J1192" s="35" t="b">
        <v>0</v>
      </c>
    </row>
    <row r="1193" spans="1:10" hidden="1" x14ac:dyDescent="0.2">
      <c r="A1193" s="35" t="s">
        <v>809</v>
      </c>
      <c r="B1193" s="35" t="str">
        <f>VLOOKUP(Table4[[#This Row],[Metabolite ID]],Table18[],2,FALSE)</f>
        <v>Monounsaturated fatty acids</v>
      </c>
      <c r="C1193" s="35" t="s">
        <v>1122</v>
      </c>
      <c r="D1193" s="35">
        <v>1069</v>
      </c>
      <c r="E1193" s="35">
        <v>7.8015769714065542E-2</v>
      </c>
      <c r="F1193" s="35">
        <v>7.2275145348485045E-2</v>
      </c>
      <c r="G1193" s="35">
        <v>0.28064096799698746</v>
      </c>
      <c r="H1193" s="35" t="b">
        <v>0</v>
      </c>
      <c r="I1193" s="35" t="b">
        <v>0</v>
      </c>
      <c r="J1193" s="35" t="b">
        <v>0</v>
      </c>
    </row>
    <row r="1194" spans="1:10" hidden="1" x14ac:dyDescent="0.2">
      <c r="A1194" s="35" t="s">
        <v>809</v>
      </c>
      <c r="B1194" s="35" t="str">
        <f>VLOOKUP(Table4[[#This Row],[Metabolite ID]],Table18[],2,FALSE)</f>
        <v>Monounsaturated fatty acids</v>
      </c>
      <c r="C1194" s="35" t="s">
        <v>1123</v>
      </c>
      <c r="D1194" s="35">
        <v>1069</v>
      </c>
      <c r="E1194" s="35">
        <v>-2.1589117761099955E-2</v>
      </c>
      <c r="F1194" s="35">
        <v>6.2986697740270464E-2</v>
      </c>
      <c r="G1194" s="35">
        <v>0.73184895339035272</v>
      </c>
      <c r="H1194" s="35" t="b">
        <v>0</v>
      </c>
      <c r="I1194" s="35" t="b">
        <v>0</v>
      </c>
      <c r="J1194" s="35" t="b">
        <v>0</v>
      </c>
    </row>
    <row r="1195" spans="1:10" x14ac:dyDescent="0.2">
      <c r="A1195" s="35" t="s">
        <v>356</v>
      </c>
      <c r="B1195" s="35" t="str">
        <f>VLOOKUP(Table4[[#This Row],[Metabolite ID]],Table18[],2,FALSE)</f>
        <v>1-palmitoyl-2-linoleoyl-GPC (16:0/18:2)</v>
      </c>
      <c r="C1195" s="35" t="s">
        <v>1116</v>
      </c>
      <c r="D1195" s="35">
        <v>1068</v>
      </c>
      <c r="E1195" s="35">
        <v>-0.11831234340224674</v>
      </c>
      <c r="F1195" s="35">
        <v>3.7929607581614982E-2</v>
      </c>
      <c r="G1195" s="36">
        <v>1.81305318663799E-3</v>
      </c>
      <c r="H1195" s="35" t="b">
        <v>0</v>
      </c>
      <c r="I1195" s="35" t="b">
        <v>0</v>
      </c>
      <c r="J1195" s="35" t="b">
        <v>0</v>
      </c>
    </row>
    <row r="1196" spans="1:10" hidden="1" x14ac:dyDescent="0.2">
      <c r="A1196" s="35" t="s">
        <v>356</v>
      </c>
      <c r="B1196" s="35" t="str">
        <f>VLOOKUP(Table4[[#This Row],[Metabolite ID]],Table18[],2,FALSE)</f>
        <v>1-palmitoyl-2-linoleoyl-GPC (16:0/18:2)</v>
      </c>
      <c r="C1196" s="35" t="s">
        <v>1117</v>
      </c>
      <c r="D1196" s="35">
        <v>1068</v>
      </c>
      <c r="E1196" s="35">
        <v>-0.11831234340224674</v>
      </c>
      <c r="F1196" s="35">
        <v>3.6861627563232024E-2</v>
      </c>
      <c r="G1196" s="35">
        <v>1.3290395339695781E-3</v>
      </c>
      <c r="H1196" s="35" t="b">
        <v>0</v>
      </c>
      <c r="I1196" s="35" t="b">
        <v>0</v>
      </c>
      <c r="J1196" s="35" t="b">
        <v>0</v>
      </c>
    </row>
    <row r="1197" spans="1:10" hidden="1" x14ac:dyDescent="0.2">
      <c r="A1197" s="35" t="s">
        <v>356</v>
      </c>
      <c r="B1197" s="35" t="str">
        <f>VLOOKUP(Table4[[#This Row],[Metabolite ID]],Table18[],2,FALSE)</f>
        <v>1-palmitoyl-2-linoleoyl-GPC (16:0/18:2)</v>
      </c>
      <c r="C1197" s="35" t="s">
        <v>1118</v>
      </c>
      <c r="D1197" s="35">
        <v>1068</v>
      </c>
      <c r="E1197" s="35">
        <v>-0.11967049608890873</v>
      </c>
      <c r="F1197" s="35">
        <v>3.720867416136768E-2</v>
      </c>
      <c r="G1197" s="35">
        <v>1.299007769540127E-3</v>
      </c>
      <c r="H1197" s="35" t="b">
        <v>0</v>
      </c>
      <c r="I1197" s="35" t="b">
        <v>0</v>
      </c>
      <c r="J1197" s="35" t="b">
        <v>0</v>
      </c>
    </row>
    <row r="1198" spans="1:10" hidden="1" x14ac:dyDescent="0.2">
      <c r="A1198" s="35" t="s">
        <v>356</v>
      </c>
      <c r="B1198" s="35" t="str">
        <f>VLOOKUP(Table4[[#This Row],[Metabolite ID]],Table18[],2,FALSE)</f>
        <v>1-palmitoyl-2-linoleoyl-GPC (16:0/18:2)</v>
      </c>
      <c r="C1198" s="35" t="s">
        <v>1119</v>
      </c>
      <c r="D1198" s="35">
        <v>1068</v>
      </c>
      <c r="E1198" s="35">
        <v>-0.12949635301752155</v>
      </c>
      <c r="F1198" s="35">
        <v>5.5847100553750181E-2</v>
      </c>
      <c r="G1198" s="35">
        <v>2.0407732480545799E-2</v>
      </c>
      <c r="H1198" s="35" t="b">
        <v>0</v>
      </c>
      <c r="I1198" s="35" t="b">
        <v>0</v>
      </c>
      <c r="J1198" s="35" t="b">
        <v>0</v>
      </c>
    </row>
    <row r="1199" spans="1:10" hidden="1" x14ac:dyDescent="0.2">
      <c r="A1199" s="35" t="s">
        <v>356</v>
      </c>
      <c r="B1199" s="35" t="str">
        <f>VLOOKUP(Table4[[#This Row],[Metabolite ID]],Table18[],2,FALSE)</f>
        <v>1-palmitoyl-2-linoleoyl-GPC (16:0/18:2)</v>
      </c>
      <c r="C1199" s="35" t="s">
        <v>1120</v>
      </c>
      <c r="D1199" s="35">
        <v>1068</v>
      </c>
      <c r="E1199" s="35">
        <v>-0.15520655415568393</v>
      </c>
      <c r="F1199" s="35">
        <v>6.3086937050598604E-2</v>
      </c>
      <c r="G1199" s="35">
        <v>1.3885917041534379E-2</v>
      </c>
      <c r="H1199" s="35" t="b">
        <v>0</v>
      </c>
      <c r="I1199" s="35" t="b">
        <v>0</v>
      </c>
      <c r="J1199" s="35" t="b">
        <v>0</v>
      </c>
    </row>
    <row r="1200" spans="1:10" hidden="1" x14ac:dyDescent="0.2">
      <c r="A1200" s="35" t="s">
        <v>356</v>
      </c>
      <c r="B1200" s="35" t="str">
        <f>VLOOKUP(Table4[[#This Row],[Metabolite ID]],Table18[],2,FALSE)</f>
        <v>1-palmitoyl-2-linoleoyl-GPC (16:0/18:2)</v>
      </c>
      <c r="C1200" s="35" t="s">
        <v>1121</v>
      </c>
      <c r="D1200" s="35">
        <v>1068</v>
      </c>
      <c r="E1200" s="35">
        <v>-0.23350329609241438</v>
      </c>
      <c r="F1200" s="35">
        <v>0.23074039597059137</v>
      </c>
      <c r="G1200" s="35">
        <v>0.31177987619881709</v>
      </c>
      <c r="H1200" s="35" t="b">
        <v>0</v>
      </c>
      <c r="I1200" s="35" t="b">
        <v>0</v>
      </c>
      <c r="J1200" s="35" t="b">
        <v>0</v>
      </c>
    </row>
    <row r="1201" spans="1:10" hidden="1" x14ac:dyDescent="0.2">
      <c r="A1201" s="35" t="s">
        <v>356</v>
      </c>
      <c r="B1201" s="35" t="str">
        <f>VLOOKUP(Table4[[#This Row],[Metabolite ID]],Table18[],2,FALSE)</f>
        <v>1-palmitoyl-2-linoleoyl-GPC (16:0/18:2)</v>
      </c>
      <c r="C1201" s="35" t="s">
        <v>1122</v>
      </c>
      <c r="D1201" s="35">
        <v>1068</v>
      </c>
      <c r="E1201" s="35">
        <v>-0.23350329609241438</v>
      </c>
      <c r="F1201" s="35">
        <v>0.15441746616550286</v>
      </c>
      <c r="G1201" s="35">
        <v>0.13079029281037724</v>
      </c>
      <c r="H1201" s="35" t="b">
        <v>0</v>
      </c>
      <c r="I1201" s="35" t="b">
        <v>0</v>
      </c>
      <c r="J1201" s="35" t="b">
        <v>0</v>
      </c>
    </row>
    <row r="1202" spans="1:10" hidden="1" x14ac:dyDescent="0.2">
      <c r="A1202" s="35" t="s">
        <v>356</v>
      </c>
      <c r="B1202" s="35" t="str">
        <f>VLOOKUP(Table4[[#This Row],[Metabolite ID]],Table18[],2,FALSE)</f>
        <v>1-palmitoyl-2-linoleoyl-GPC (16:0/18:2)</v>
      </c>
      <c r="C1202" s="35" t="s">
        <v>1123</v>
      </c>
      <c r="D1202" s="35">
        <v>1068</v>
      </c>
      <c r="E1202" s="35">
        <v>-0.25342425685124154</v>
      </c>
      <c r="F1202" s="35">
        <v>0.11128554278029151</v>
      </c>
      <c r="G1202" s="35">
        <v>2.296912059583231E-2</v>
      </c>
      <c r="H1202" s="35" t="b">
        <v>0</v>
      </c>
      <c r="I1202" s="35" t="b">
        <v>0</v>
      </c>
      <c r="J1202" s="35" t="b">
        <v>0</v>
      </c>
    </row>
    <row r="1203" spans="1:10" x14ac:dyDescent="0.2">
      <c r="A1203" s="35" t="s">
        <v>34</v>
      </c>
      <c r="B1203" s="35" t="str">
        <f>VLOOKUP(Table4[[#This Row],[Metabolite ID]],Table18[],2,FALSE)</f>
        <v>hypotaurine</v>
      </c>
      <c r="C1203" s="35" t="s">
        <v>1116</v>
      </c>
      <c r="D1203" s="35">
        <v>1068</v>
      </c>
      <c r="E1203" s="35">
        <v>-0.12148412575088452</v>
      </c>
      <c r="F1203" s="35">
        <v>3.9073599118453713E-2</v>
      </c>
      <c r="G1203" s="36">
        <v>1.8765171057309273E-3</v>
      </c>
      <c r="H1203" s="35" t="b">
        <v>0</v>
      </c>
      <c r="I1203" s="35" t="b">
        <v>0</v>
      </c>
      <c r="J1203" s="35" t="b">
        <v>0</v>
      </c>
    </row>
    <row r="1204" spans="1:10" hidden="1" x14ac:dyDescent="0.2">
      <c r="A1204" s="35" t="s">
        <v>34</v>
      </c>
      <c r="B1204" s="35" t="str">
        <f>VLOOKUP(Table4[[#This Row],[Metabolite ID]],Table18[],2,FALSE)</f>
        <v>hypotaurine</v>
      </c>
      <c r="C1204" s="35" t="s">
        <v>1117</v>
      </c>
      <c r="D1204" s="35">
        <v>1068</v>
      </c>
      <c r="E1204" s="35">
        <v>-0.12148412575088452</v>
      </c>
      <c r="F1204" s="35">
        <v>3.7533770806840679E-2</v>
      </c>
      <c r="G1204" s="35">
        <v>1.2093660537715191E-3</v>
      </c>
      <c r="H1204" s="35" t="b">
        <v>0</v>
      </c>
      <c r="I1204" s="35" t="b">
        <v>0</v>
      </c>
      <c r="J1204" s="35" t="b">
        <v>0</v>
      </c>
    </row>
    <row r="1205" spans="1:10" hidden="1" x14ac:dyDescent="0.2">
      <c r="A1205" s="35" t="s">
        <v>34</v>
      </c>
      <c r="B1205" s="35" t="str">
        <f>VLOOKUP(Table4[[#This Row],[Metabolite ID]],Table18[],2,FALSE)</f>
        <v>hypotaurine</v>
      </c>
      <c r="C1205" s="35" t="s">
        <v>1118</v>
      </c>
      <c r="D1205" s="35">
        <v>1068</v>
      </c>
      <c r="E1205" s="35">
        <v>-0.12288293718286142</v>
      </c>
      <c r="F1205" s="35">
        <v>3.7896396218252547E-2</v>
      </c>
      <c r="G1205" s="35">
        <v>1.1844346563299791E-3</v>
      </c>
      <c r="H1205" s="35" t="b">
        <v>0</v>
      </c>
      <c r="I1205" s="35" t="b">
        <v>0</v>
      </c>
      <c r="J1205" s="35" t="b">
        <v>0</v>
      </c>
    </row>
    <row r="1206" spans="1:10" hidden="1" x14ac:dyDescent="0.2">
      <c r="A1206" s="35" t="s">
        <v>34</v>
      </c>
      <c r="B1206" s="35" t="str">
        <f>VLOOKUP(Table4[[#This Row],[Metabolite ID]],Table18[],2,FALSE)</f>
        <v>hypotaurine</v>
      </c>
      <c r="C1206" s="35" t="s">
        <v>1119</v>
      </c>
      <c r="D1206" s="35">
        <v>1068</v>
      </c>
      <c r="E1206" s="35">
        <v>-0.10532192452323398</v>
      </c>
      <c r="F1206" s="35">
        <v>5.6804450657546003E-2</v>
      </c>
      <c r="G1206" s="35">
        <v>6.3722859002240687E-2</v>
      </c>
      <c r="H1206" s="35" t="b">
        <v>0</v>
      </c>
      <c r="I1206" s="35" t="b">
        <v>0</v>
      </c>
      <c r="J1206" s="35" t="b">
        <v>0</v>
      </c>
    </row>
    <row r="1207" spans="1:10" hidden="1" x14ac:dyDescent="0.2">
      <c r="A1207" s="35" t="s">
        <v>34</v>
      </c>
      <c r="B1207" s="35" t="str">
        <f>VLOOKUP(Table4[[#This Row],[Metabolite ID]],Table18[],2,FALSE)</f>
        <v>hypotaurine</v>
      </c>
      <c r="C1207" s="35" t="s">
        <v>1120</v>
      </c>
      <c r="D1207" s="35">
        <v>1068</v>
      </c>
      <c r="E1207" s="35">
        <v>-9.1341022087675777E-2</v>
      </c>
      <c r="F1207" s="35">
        <v>6.8219885965030466E-2</v>
      </c>
      <c r="G1207" s="35">
        <v>0.1805964680288088</v>
      </c>
      <c r="H1207" s="35" t="b">
        <v>0</v>
      </c>
      <c r="I1207" s="35" t="b">
        <v>0</v>
      </c>
      <c r="J1207" s="35" t="b">
        <v>0</v>
      </c>
    </row>
    <row r="1208" spans="1:10" hidden="1" x14ac:dyDescent="0.2">
      <c r="A1208" s="35" t="s">
        <v>34</v>
      </c>
      <c r="B1208" s="35" t="str">
        <f>VLOOKUP(Table4[[#This Row],[Metabolite ID]],Table18[],2,FALSE)</f>
        <v>hypotaurine</v>
      </c>
      <c r="C1208" s="35" t="s">
        <v>1121</v>
      </c>
      <c r="D1208" s="35">
        <v>1068</v>
      </c>
      <c r="E1208" s="35">
        <v>5.1484797835826157E-2</v>
      </c>
      <c r="F1208" s="35">
        <v>0.23835738183364652</v>
      </c>
      <c r="G1208" s="35">
        <v>0.82903032907475793</v>
      </c>
      <c r="H1208" s="35" t="b">
        <v>0</v>
      </c>
      <c r="I1208" s="35" t="b">
        <v>0</v>
      </c>
      <c r="J1208" s="35" t="b">
        <v>0</v>
      </c>
    </row>
    <row r="1209" spans="1:10" hidden="1" x14ac:dyDescent="0.2">
      <c r="A1209" s="35" t="s">
        <v>34</v>
      </c>
      <c r="B1209" s="35" t="str">
        <f>VLOOKUP(Table4[[#This Row],[Metabolite ID]],Table18[],2,FALSE)</f>
        <v>hypotaurine</v>
      </c>
      <c r="C1209" s="35" t="s">
        <v>1122</v>
      </c>
      <c r="D1209" s="35">
        <v>1068</v>
      </c>
      <c r="E1209" s="35">
        <v>5.1484797835826157E-2</v>
      </c>
      <c r="F1209" s="35">
        <v>0.16921506244551887</v>
      </c>
      <c r="G1209" s="35">
        <v>0.76099174122712554</v>
      </c>
      <c r="H1209" s="35" t="b">
        <v>0</v>
      </c>
      <c r="I1209" s="35" t="b">
        <v>0</v>
      </c>
      <c r="J1209" s="35" t="b">
        <v>0</v>
      </c>
    </row>
    <row r="1210" spans="1:10" hidden="1" x14ac:dyDescent="0.2">
      <c r="A1210" s="35" t="s">
        <v>34</v>
      </c>
      <c r="B1210" s="35" t="str">
        <f>VLOOKUP(Table4[[#This Row],[Metabolite ID]],Table18[],2,FALSE)</f>
        <v>hypotaurine</v>
      </c>
      <c r="C1210" s="35" t="s">
        <v>1123</v>
      </c>
      <c r="D1210" s="35">
        <v>1068</v>
      </c>
      <c r="E1210" s="35">
        <v>-0.1036234294943533</v>
      </c>
      <c r="F1210" s="35">
        <v>0.11472217564903436</v>
      </c>
      <c r="G1210" s="35">
        <v>0.36659439980622266</v>
      </c>
      <c r="H1210" s="35" t="b">
        <v>0</v>
      </c>
      <c r="I1210" s="35" t="b">
        <v>0</v>
      </c>
      <c r="J1210" s="35" t="b">
        <v>0</v>
      </c>
    </row>
    <row r="1211" spans="1:10" x14ac:dyDescent="0.2">
      <c r="A1211" s="35" t="s">
        <v>466</v>
      </c>
      <c r="B1211" s="35" t="str">
        <f>VLOOKUP(Table4[[#This Row],[Metabolite ID]],Table18[],2,FALSE)</f>
        <v>X - 11538</v>
      </c>
      <c r="C1211" s="35" t="s">
        <v>1116</v>
      </c>
      <c r="D1211" s="35">
        <v>1068</v>
      </c>
      <c r="E1211" s="35">
        <v>-0.1176815875985651</v>
      </c>
      <c r="F1211" s="35">
        <v>3.7874405812925102E-2</v>
      </c>
      <c r="G1211" s="36">
        <v>1.888983701116832E-3</v>
      </c>
      <c r="H1211" s="35" t="b">
        <v>0</v>
      </c>
      <c r="I1211" s="35" t="b">
        <v>0</v>
      </c>
      <c r="J1211" s="35" t="b">
        <v>0</v>
      </c>
    </row>
    <row r="1212" spans="1:10" hidden="1" x14ac:dyDescent="0.2">
      <c r="A1212" s="35" t="s">
        <v>466</v>
      </c>
      <c r="B1212" s="35" t="str">
        <f>VLOOKUP(Table4[[#This Row],[Metabolite ID]],Table18[],2,FALSE)</f>
        <v>X - 11538</v>
      </c>
      <c r="C1212" s="35" t="s">
        <v>1117</v>
      </c>
      <c r="D1212" s="35">
        <v>1068</v>
      </c>
      <c r="E1212" s="35">
        <v>-0.1176815875985651</v>
      </c>
      <c r="F1212" s="35">
        <v>3.6987273615860433E-2</v>
      </c>
      <c r="G1212" s="35">
        <v>1.4642461168658744E-3</v>
      </c>
      <c r="H1212" s="35" t="b">
        <v>0</v>
      </c>
      <c r="I1212" s="35" t="b">
        <v>0</v>
      </c>
      <c r="J1212" s="35" t="b">
        <v>0</v>
      </c>
    </row>
    <row r="1213" spans="1:10" hidden="1" x14ac:dyDescent="0.2">
      <c r="A1213" s="35" t="s">
        <v>466</v>
      </c>
      <c r="B1213" s="35" t="str">
        <f>VLOOKUP(Table4[[#This Row],[Metabolite ID]],Table18[],2,FALSE)</f>
        <v>X - 11538</v>
      </c>
      <c r="C1213" s="35" t="s">
        <v>1118</v>
      </c>
      <c r="D1213" s="35">
        <v>1068</v>
      </c>
      <c r="E1213" s="35">
        <v>-0.11903992747667341</v>
      </c>
      <c r="F1213" s="35">
        <v>3.7333404294966697E-2</v>
      </c>
      <c r="G1213" s="35">
        <v>1.4298163922379344E-3</v>
      </c>
      <c r="H1213" s="35" t="b">
        <v>0</v>
      </c>
      <c r="I1213" s="35" t="b">
        <v>0</v>
      </c>
      <c r="J1213" s="35" t="b">
        <v>0</v>
      </c>
    </row>
    <row r="1214" spans="1:10" hidden="1" x14ac:dyDescent="0.2">
      <c r="A1214" s="35" t="s">
        <v>466</v>
      </c>
      <c r="B1214" s="35" t="str">
        <f>VLOOKUP(Table4[[#This Row],[Metabolite ID]],Table18[],2,FALSE)</f>
        <v>X - 11538</v>
      </c>
      <c r="C1214" s="35" t="s">
        <v>1119</v>
      </c>
      <c r="D1214" s="35">
        <v>1068</v>
      </c>
      <c r="E1214" s="35">
        <v>-0.13671718833888141</v>
      </c>
      <c r="F1214" s="35">
        <v>5.7028747784777373E-2</v>
      </c>
      <c r="G1214" s="35">
        <v>1.651467855733036E-2</v>
      </c>
      <c r="H1214" s="35" t="b">
        <v>0</v>
      </c>
      <c r="I1214" s="35" t="b">
        <v>0</v>
      </c>
      <c r="J1214" s="35" t="b">
        <v>0</v>
      </c>
    </row>
    <row r="1215" spans="1:10" hidden="1" x14ac:dyDescent="0.2">
      <c r="A1215" s="35" t="s">
        <v>466</v>
      </c>
      <c r="B1215" s="35" t="str">
        <f>VLOOKUP(Table4[[#This Row],[Metabolite ID]],Table18[],2,FALSE)</f>
        <v>X - 11538</v>
      </c>
      <c r="C1215" s="35" t="s">
        <v>1120</v>
      </c>
      <c r="D1215" s="35">
        <v>1068</v>
      </c>
      <c r="E1215" s="35">
        <v>-3.454873953739554E-2</v>
      </c>
      <c r="F1215" s="35">
        <v>6.2124973805653329E-2</v>
      </c>
      <c r="G1215" s="35">
        <v>0.57813103410773636</v>
      </c>
      <c r="H1215" s="35" t="b">
        <v>0</v>
      </c>
      <c r="I1215" s="35" t="b">
        <v>0</v>
      </c>
      <c r="J1215" s="35" t="b">
        <v>0</v>
      </c>
    </row>
    <row r="1216" spans="1:10" hidden="1" x14ac:dyDescent="0.2">
      <c r="A1216" s="35" t="s">
        <v>466</v>
      </c>
      <c r="B1216" s="35" t="str">
        <f>VLOOKUP(Table4[[#This Row],[Metabolite ID]],Table18[],2,FALSE)</f>
        <v>X - 11538</v>
      </c>
      <c r="C1216" s="35" t="s">
        <v>1121</v>
      </c>
      <c r="D1216" s="35">
        <v>1068</v>
      </c>
      <c r="E1216" s="35">
        <v>0.15192227071794839</v>
      </c>
      <c r="F1216" s="35">
        <v>0.25375400836718887</v>
      </c>
      <c r="G1216" s="35">
        <v>0.54950070033167853</v>
      </c>
      <c r="H1216" s="35" t="b">
        <v>0</v>
      </c>
      <c r="I1216" s="35" t="b">
        <v>0</v>
      </c>
      <c r="J1216" s="35" t="b">
        <v>0</v>
      </c>
    </row>
    <row r="1217" spans="1:10" hidden="1" x14ac:dyDescent="0.2">
      <c r="A1217" s="35" t="s">
        <v>466</v>
      </c>
      <c r="B1217" s="35" t="str">
        <f>VLOOKUP(Table4[[#This Row],[Metabolite ID]],Table18[],2,FALSE)</f>
        <v>X - 11538</v>
      </c>
      <c r="C1217" s="35" t="s">
        <v>1122</v>
      </c>
      <c r="D1217" s="35">
        <v>1068</v>
      </c>
      <c r="E1217" s="35">
        <v>0.13065031089321266</v>
      </c>
      <c r="F1217" s="35">
        <v>0.13511416996975259</v>
      </c>
      <c r="G1217" s="35">
        <v>0.33378198784833313</v>
      </c>
      <c r="H1217" s="35" t="b">
        <v>0</v>
      </c>
      <c r="I1217" s="35" t="b">
        <v>0</v>
      </c>
      <c r="J1217" s="35" t="b">
        <v>0</v>
      </c>
    </row>
    <row r="1218" spans="1:10" hidden="1" x14ac:dyDescent="0.2">
      <c r="A1218" s="35" t="s">
        <v>466</v>
      </c>
      <c r="B1218" s="35" t="str">
        <f>VLOOKUP(Table4[[#This Row],[Metabolite ID]],Table18[],2,FALSE)</f>
        <v>X - 11538</v>
      </c>
      <c r="C1218" s="35" t="s">
        <v>1123</v>
      </c>
      <c r="D1218" s="35">
        <v>1068</v>
      </c>
      <c r="E1218" s="35">
        <v>0.13072007620001547</v>
      </c>
      <c r="F1218" s="35">
        <v>0.11091092800324093</v>
      </c>
      <c r="G1218" s="35">
        <v>0.23881886443336633</v>
      </c>
      <c r="H1218" s="35" t="b">
        <v>0</v>
      </c>
      <c r="I1218" s="35" t="b">
        <v>0</v>
      </c>
      <c r="J1218" s="35" t="b">
        <v>0</v>
      </c>
    </row>
    <row r="1219" spans="1:10" x14ac:dyDescent="0.2">
      <c r="A1219" s="35" t="s">
        <v>870</v>
      </c>
      <c r="B1219" s="35" t="str">
        <f>VLOOKUP(Table4[[#This Row],[Metabolite ID]],Table18[],2,FALSE)</f>
        <v>Cholesteryl esters in very small VLDL</v>
      </c>
      <c r="C1219" s="35" t="s">
        <v>1116</v>
      </c>
      <c r="D1219" s="35">
        <v>1069</v>
      </c>
      <c r="E1219" s="35">
        <v>6.5205775269136595E-2</v>
      </c>
      <c r="F1219" s="35">
        <v>2.114268294282173E-2</v>
      </c>
      <c r="G1219" s="36">
        <v>2.0418107024235254E-3</v>
      </c>
      <c r="H1219" s="35" t="b">
        <v>0</v>
      </c>
      <c r="I1219" s="35" t="b">
        <v>0</v>
      </c>
      <c r="J1219" s="35" t="b">
        <v>0</v>
      </c>
    </row>
    <row r="1220" spans="1:10" hidden="1" x14ac:dyDescent="0.2">
      <c r="A1220" s="35" t="s">
        <v>870</v>
      </c>
      <c r="B1220" s="35" t="str">
        <f>VLOOKUP(Table4[[#This Row],[Metabolite ID]],Table18[],2,FALSE)</f>
        <v>Cholesteryl esters in very small VLDL</v>
      </c>
      <c r="C1220" s="35" t="s">
        <v>1117</v>
      </c>
      <c r="D1220" s="35">
        <v>1069</v>
      </c>
      <c r="E1220" s="35">
        <v>6.5205775269136595E-2</v>
      </c>
      <c r="F1220" s="35">
        <v>1.6721783773871974E-2</v>
      </c>
      <c r="G1220" s="35">
        <v>9.641107373819774E-5</v>
      </c>
      <c r="H1220" s="35" t="b">
        <v>0</v>
      </c>
      <c r="I1220" s="35" t="b">
        <v>0</v>
      </c>
      <c r="J1220" s="35" t="b">
        <v>0</v>
      </c>
    </row>
    <row r="1221" spans="1:10" hidden="1" x14ac:dyDescent="0.2">
      <c r="A1221" s="35" t="s">
        <v>870</v>
      </c>
      <c r="B1221" s="35" t="str">
        <f>VLOOKUP(Table4[[#This Row],[Metabolite ID]],Table18[],2,FALSE)</f>
        <v>Cholesteryl esters in very small VLDL</v>
      </c>
      <c r="C1221" s="35" t="s">
        <v>1118</v>
      </c>
      <c r="D1221" s="35">
        <v>1069</v>
      </c>
      <c r="E1221" s="35">
        <v>6.5292047337829645E-2</v>
      </c>
      <c r="F1221" s="35">
        <v>1.6960386487913183E-2</v>
      </c>
      <c r="G1221" s="35">
        <v>1.1827262007033409E-4</v>
      </c>
      <c r="H1221" s="35" t="b">
        <v>0</v>
      </c>
      <c r="I1221" s="35" t="b">
        <v>0</v>
      </c>
      <c r="J1221" s="35" t="b">
        <v>0</v>
      </c>
    </row>
    <row r="1222" spans="1:10" hidden="1" x14ac:dyDescent="0.2">
      <c r="A1222" s="35" t="s">
        <v>870</v>
      </c>
      <c r="B1222" s="35" t="str">
        <f>VLOOKUP(Table4[[#This Row],[Metabolite ID]],Table18[],2,FALSE)</f>
        <v>Cholesteryl esters in very small VLDL</v>
      </c>
      <c r="C1222" s="35" t="s">
        <v>1119</v>
      </c>
      <c r="D1222" s="35">
        <v>1069</v>
      </c>
      <c r="E1222" s="35">
        <v>6.1112799999999995E-2</v>
      </c>
      <c r="F1222" s="35">
        <v>2.6820096780499018E-2</v>
      </c>
      <c r="G1222" s="35">
        <v>2.2689683802394209E-2</v>
      </c>
      <c r="H1222" s="35" t="b">
        <v>0</v>
      </c>
      <c r="I1222" s="35" t="b">
        <v>0</v>
      </c>
      <c r="J1222" s="35" t="b">
        <v>0</v>
      </c>
    </row>
    <row r="1223" spans="1:10" hidden="1" x14ac:dyDescent="0.2">
      <c r="A1223" s="35" t="s">
        <v>870</v>
      </c>
      <c r="B1223" s="35" t="str">
        <f>VLOOKUP(Table4[[#This Row],[Metabolite ID]],Table18[],2,FALSE)</f>
        <v>Cholesteryl esters in very small VLDL</v>
      </c>
      <c r="C1223" s="35" t="s">
        <v>1120</v>
      </c>
      <c r="D1223" s="35">
        <v>1069</v>
      </c>
      <c r="E1223" s="35">
        <v>0.12246011113673316</v>
      </c>
      <c r="F1223" s="35">
        <v>3.003802862558827E-2</v>
      </c>
      <c r="G1223" s="35">
        <v>4.5652702958913738E-5</v>
      </c>
      <c r="H1223" s="35" t="b">
        <v>0</v>
      </c>
      <c r="I1223" s="35" t="b">
        <v>0</v>
      </c>
      <c r="J1223" s="35" t="b">
        <v>0</v>
      </c>
    </row>
    <row r="1224" spans="1:10" hidden="1" x14ac:dyDescent="0.2">
      <c r="A1224" s="35" t="s">
        <v>870</v>
      </c>
      <c r="B1224" s="35" t="str">
        <f>VLOOKUP(Table4[[#This Row],[Metabolite ID]],Table18[],2,FALSE)</f>
        <v>Cholesteryl esters in very small VLDL</v>
      </c>
      <c r="C1224" s="35" t="s">
        <v>1121</v>
      </c>
      <c r="D1224" s="35">
        <v>1069</v>
      </c>
      <c r="E1224" s="35">
        <v>-8.9838612482338931E-2</v>
      </c>
      <c r="F1224" s="35">
        <v>0.11078295917662694</v>
      </c>
      <c r="G1224" s="35">
        <v>0.41757935332704177</v>
      </c>
      <c r="H1224" s="35" t="b">
        <v>0</v>
      </c>
      <c r="I1224" s="35" t="b">
        <v>0</v>
      </c>
      <c r="J1224" s="35" t="b">
        <v>0</v>
      </c>
    </row>
    <row r="1225" spans="1:10" hidden="1" x14ac:dyDescent="0.2">
      <c r="A1225" s="35" t="s">
        <v>870</v>
      </c>
      <c r="B1225" s="35" t="str">
        <f>VLOOKUP(Table4[[#This Row],[Metabolite ID]],Table18[],2,FALSE)</f>
        <v>Cholesteryl esters in very small VLDL</v>
      </c>
      <c r="C1225" s="35" t="s">
        <v>1122</v>
      </c>
      <c r="D1225" s="35">
        <v>1069</v>
      </c>
      <c r="E1225" s="35">
        <v>0.17932333635930853</v>
      </c>
      <c r="F1225" s="35">
        <v>6.4851167185866712E-2</v>
      </c>
      <c r="G1225" s="35">
        <v>5.7876357461314702E-3</v>
      </c>
      <c r="H1225" s="35" t="b">
        <v>0</v>
      </c>
      <c r="I1225" s="35" t="b">
        <v>0</v>
      </c>
      <c r="J1225" s="35" t="b">
        <v>0</v>
      </c>
    </row>
    <row r="1226" spans="1:10" hidden="1" x14ac:dyDescent="0.2">
      <c r="A1226" s="35" t="s">
        <v>870</v>
      </c>
      <c r="B1226" s="35" t="str">
        <f>VLOOKUP(Table4[[#This Row],[Metabolite ID]],Table18[],2,FALSE)</f>
        <v>Cholesteryl esters in very small VLDL</v>
      </c>
      <c r="C1226" s="35" t="s">
        <v>1123</v>
      </c>
      <c r="D1226" s="35">
        <v>1069</v>
      </c>
      <c r="E1226" s="35">
        <v>8.1592805046027853E-2</v>
      </c>
      <c r="F1226" s="35">
        <v>6.203510566384126E-2</v>
      </c>
      <c r="G1226" s="35">
        <v>0.18870233362702749</v>
      </c>
      <c r="H1226" s="35" t="b">
        <v>0</v>
      </c>
      <c r="I1226" s="35" t="b">
        <v>0</v>
      </c>
      <c r="J1226" s="35" t="b">
        <v>0</v>
      </c>
    </row>
    <row r="1227" spans="1:10" x14ac:dyDescent="0.2">
      <c r="A1227" s="35" t="s">
        <v>61</v>
      </c>
      <c r="B1227" s="35" t="str">
        <f>VLOOKUP(Table4[[#This Row],[Metabolite ID]],Table18[],2,FALSE)</f>
        <v>vanillylmandelate (VMA)</v>
      </c>
      <c r="C1227" s="35" t="s">
        <v>1116</v>
      </c>
      <c r="D1227" s="35">
        <v>1068</v>
      </c>
      <c r="E1227" s="35">
        <v>-0.12062308919530942</v>
      </c>
      <c r="F1227" s="35">
        <v>3.9288419540735968E-2</v>
      </c>
      <c r="G1227" s="36">
        <v>2.1391941781939996E-3</v>
      </c>
      <c r="H1227" s="35" t="b">
        <v>0</v>
      </c>
      <c r="I1227" s="35" t="b">
        <v>0</v>
      </c>
      <c r="J1227" s="35" t="b">
        <v>0</v>
      </c>
    </row>
    <row r="1228" spans="1:10" hidden="1" x14ac:dyDescent="0.2">
      <c r="A1228" s="35" t="s">
        <v>61</v>
      </c>
      <c r="B1228" s="35" t="str">
        <f>VLOOKUP(Table4[[#This Row],[Metabolite ID]],Table18[],2,FALSE)</f>
        <v>vanillylmandelate (VMA)</v>
      </c>
      <c r="C1228" s="35" t="s">
        <v>1117</v>
      </c>
      <c r="D1228" s="35">
        <v>1068</v>
      </c>
      <c r="E1228" s="35">
        <v>-0.12062308919530942</v>
      </c>
      <c r="F1228" s="35">
        <v>3.6890243175448235E-2</v>
      </c>
      <c r="G1228" s="35">
        <v>1.0763002425374984E-3</v>
      </c>
      <c r="H1228" s="35" t="b">
        <v>0</v>
      </c>
      <c r="I1228" s="35" t="b">
        <v>0</v>
      </c>
      <c r="J1228" s="35" t="b">
        <v>0</v>
      </c>
    </row>
    <row r="1229" spans="1:10" hidden="1" x14ac:dyDescent="0.2">
      <c r="A1229" s="35" t="s">
        <v>61</v>
      </c>
      <c r="B1229" s="35" t="str">
        <f>VLOOKUP(Table4[[#This Row],[Metabolite ID]],Table18[],2,FALSE)</f>
        <v>vanillylmandelate (VMA)</v>
      </c>
      <c r="C1229" s="35" t="s">
        <v>1118</v>
      </c>
      <c r="D1229" s="35">
        <v>1068</v>
      </c>
      <c r="E1229" s="35">
        <v>-0.12347882383003396</v>
      </c>
      <c r="F1229" s="35">
        <v>3.7265386349427082E-2</v>
      </c>
      <c r="G1229" s="35">
        <v>9.2136406281529348E-4</v>
      </c>
      <c r="H1229" s="35" t="b">
        <v>0</v>
      </c>
      <c r="I1229" s="35" t="b">
        <v>0</v>
      </c>
      <c r="J1229" s="35" t="b">
        <v>0</v>
      </c>
    </row>
    <row r="1230" spans="1:10" hidden="1" x14ac:dyDescent="0.2">
      <c r="A1230" s="35" t="s">
        <v>61</v>
      </c>
      <c r="B1230" s="35" t="str">
        <f>VLOOKUP(Table4[[#This Row],[Metabolite ID]],Table18[],2,FALSE)</f>
        <v>vanillylmandelate (VMA)</v>
      </c>
      <c r="C1230" s="35" t="s">
        <v>1119</v>
      </c>
      <c r="D1230" s="35">
        <v>1068</v>
      </c>
      <c r="E1230" s="35">
        <v>-0.13442878607147773</v>
      </c>
      <c r="F1230" s="35">
        <v>5.6818726504350395E-2</v>
      </c>
      <c r="G1230" s="35">
        <v>1.7985138227238993E-2</v>
      </c>
      <c r="H1230" s="35" t="b">
        <v>0</v>
      </c>
      <c r="I1230" s="35" t="b">
        <v>0</v>
      </c>
      <c r="J1230" s="35" t="b">
        <v>0</v>
      </c>
    </row>
    <row r="1231" spans="1:10" hidden="1" x14ac:dyDescent="0.2">
      <c r="A1231" s="35" t="s">
        <v>61</v>
      </c>
      <c r="B1231" s="35" t="str">
        <f>VLOOKUP(Table4[[#This Row],[Metabolite ID]],Table18[],2,FALSE)</f>
        <v>vanillylmandelate (VMA)</v>
      </c>
      <c r="C1231" s="35" t="s">
        <v>1120</v>
      </c>
      <c r="D1231" s="35">
        <v>1068</v>
      </c>
      <c r="E1231" s="35">
        <v>-6.4929086051877333E-2</v>
      </c>
      <c r="F1231" s="35">
        <v>6.4122557484884865E-2</v>
      </c>
      <c r="G1231" s="35">
        <v>0.311261809521652</v>
      </c>
      <c r="H1231" s="35" t="b">
        <v>0</v>
      </c>
      <c r="I1231" s="35" t="b">
        <v>0</v>
      </c>
      <c r="J1231" s="35" t="b">
        <v>0</v>
      </c>
    </row>
    <row r="1232" spans="1:10" hidden="1" x14ac:dyDescent="0.2">
      <c r="A1232" s="35" t="s">
        <v>61</v>
      </c>
      <c r="B1232" s="35" t="str">
        <f>VLOOKUP(Table4[[#This Row],[Metabolite ID]],Table18[],2,FALSE)</f>
        <v>vanillylmandelate (VMA)</v>
      </c>
      <c r="C1232" s="35" t="s">
        <v>1121</v>
      </c>
      <c r="D1232" s="35">
        <v>1068</v>
      </c>
      <c r="E1232" s="35">
        <v>-6.7790147481932905E-2</v>
      </c>
      <c r="F1232" s="35">
        <v>0.24940427839838153</v>
      </c>
      <c r="G1232" s="35">
        <v>0.78582202174752758</v>
      </c>
      <c r="H1232" s="35" t="b">
        <v>0</v>
      </c>
      <c r="I1232" s="35" t="b">
        <v>0</v>
      </c>
      <c r="J1232" s="35" t="b">
        <v>0</v>
      </c>
    </row>
    <row r="1233" spans="1:10" hidden="1" x14ac:dyDescent="0.2">
      <c r="A1233" s="35" t="s">
        <v>61</v>
      </c>
      <c r="B1233" s="35" t="str">
        <f>VLOOKUP(Table4[[#This Row],[Metabolite ID]],Table18[],2,FALSE)</f>
        <v>vanillylmandelate (VMA)</v>
      </c>
      <c r="C1233" s="35" t="s">
        <v>1122</v>
      </c>
      <c r="D1233" s="35">
        <v>1068</v>
      </c>
      <c r="E1233" s="35">
        <v>-1.9511197125369861E-2</v>
      </c>
      <c r="F1233" s="35">
        <v>0.16532543317819595</v>
      </c>
      <c r="G1233" s="35">
        <v>0.90607646974180567</v>
      </c>
      <c r="H1233" s="35" t="b">
        <v>0</v>
      </c>
      <c r="I1233" s="35" t="b">
        <v>0</v>
      </c>
      <c r="J1233" s="35" t="b">
        <v>0</v>
      </c>
    </row>
    <row r="1234" spans="1:10" hidden="1" x14ac:dyDescent="0.2">
      <c r="A1234" s="35" t="s">
        <v>61</v>
      </c>
      <c r="B1234" s="35" t="str">
        <f>VLOOKUP(Table4[[#This Row],[Metabolite ID]],Table18[],2,FALSE)</f>
        <v>vanillylmandelate (VMA)</v>
      </c>
      <c r="C1234" s="35" t="s">
        <v>1123</v>
      </c>
      <c r="D1234" s="35">
        <v>1068</v>
      </c>
      <c r="E1234" s="35">
        <v>5.1417764516892381E-2</v>
      </c>
      <c r="F1234" s="35">
        <v>0.11522257539935443</v>
      </c>
      <c r="G1234" s="35">
        <v>0.65550923941412731</v>
      </c>
      <c r="H1234" s="35" t="b">
        <v>0</v>
      </c>
      <c r="I1234" s="35" t="b">
        <v>0</v>
      </c>
      <c r="J1234" s="35" t="b">
        <v>0</v>
      </c>
    </row>
    <row r="1235" spans="1:10" x14ac:dyDescent="0.2">
      <c r="A1235" s="35" t="s">
        <v>629</v>
      </c>
      <c r="B1235" s="35" t="str">
        <f>VLOOKUP(Table4[[#This Row],[Metabolite ID]],Table18[],2,FALSE)</f>
        <v>1-lignoceroyl-GPC (24:0)</v>
      </c>
      <c r="C1235" s="35" t="s">
        <v>1116</v>
      </c>
      <c r="D1235" s="35">
        <v>1068</v>
      </c>
      <c r="E1235" s="35">
        <v>-0.12426776876133515</v>
      </c>
      <c r="F1235" s="35">
        <v>4.0611375661825287E-2</v>
      </c>
      <c r="G1235" s="36">
        <v>2.2139233221410118E-3</v>
      </c>
      <c r="H1235" s="35" t="b">
        <v>0</v>
      </c>
      <c r="I1235" s="35" t="b">
        <v>0</v>
      </c>
      <c r="J1235" s="35" t="b">
        <v>0</v>
      </c>
    </row>
    <row r="1236" spans="1:10" hidden="1" x14ac:dyDescent="0.2">
      <c r="A1236" s="35" t="s">
        <v>629</v>
      </c>
      <c r="B1236" s="35" t="str">
        <f>VLOOKUP(Table4[[#This Row],[Metabolite ID]],Table18[],2,FALSE)</f>
        <v>1-lignoceroyl-GPC (24:0)</v>
      </c>
      <c r="C1236" s="35" t="s">
        <v>1117</v>
      </c>
      <c r="D1236" s="35">
        <v>1068</v>
      </c>
      <c r="E1236" s="35">
        <v>-0.12426776876133515</v>
      </c>
      <c r="F1236" s="35">
        <v>3.923148181446081E-2</v>
      </c>
      <c r="G1236" s="35">
        <v>1.5372807905454132E-3</v>
      </c>
      <c r="H1236" s="35" t="b">
        <v>0</v>
      </c>
      <c r="I1236" s="35" t="b">
        <v>0</v>
      </c>
      <c r="J1236" s="35" t="b">
        <v>0</v>
      </c>
    </row>
    <row r="1237" spans="1:10" hidden="1" x14ac:dyDescent="0.2">
      <c r="A1237" s="35" t="s">
        <v>629</v>
      </c>
      <c r="B1237" s="35" t="str">
        <f>VLOOKUP(Table4[[#This Row],[Metabolite ID]],Table18[],2,FALSE)</f>
        <v>1-lignoceroyl-GPC (24:0)</v>
      </c>
      <c r="C1237" s="35" t="s">
        <v>1118</v>
      </c>
      <c r="D1237" s="35">
        <v>1068</v>
      </c>
      <c r="E1237" s="35">
        <v>-0.12568755829453129</v>
      </c>
      <c r="F1237" s="35">
        <v>3.9605219896320147E-2</v>
      </c>
      <c r="G1237" s="35">
        <v>1.5060775413895742E-3</v>
      </c>
      <c r="H1237" s="35" t="b">
        <v>0</v>
      </c>
      <c r="I1237" s="35" t="b">
        <v>0</v>
      </c>
      <c r="J1237" s="35" t="b">
        <v>0</v>
      </c>
    </row>
    <row r="1238" spans="1:10" hidden="1" x14ac:dyDescent="0.2">
      <c r="A1238" s="35" t="s">
        <v>629</v>
      </c>
      <c r="B1238" s="35" t="str">
        <f>VLOOKUP(Table4[[#This Row],[Metabolite ID]],Table18[],2,FALSE)</f>
        <v>1-lignoceroyl-GPC (24:0)</v>
      </c>
      <c r="C1238" s="35" t="s">
        <v>1119</v>
      </c>
      <c r="D1238" s="35">
        <v>1068</v>
      </c>
      <c r="E1238" s="35">
        <v>-0.15890626272406791</v>
      </c>
      <c r="F1238" s="35">
        <v>5.8869687232944674E-2</v>
      </c>
      <c r="G1238" s="35">
        <v>6.9487933387649059E-3</v>
      </c>
      <c r="H1238" s="35" t="b">
        <v>0</v>
      </c>
      <c r="I1238" s="35" t="b">
        <v>0</v>
      </c>
      <c r="J1238" s="35" t="b">
        <v>0</v>
      </c>
    </row>
    <row r="1239" spans="1:10" hidden="1" x14ac:dyDescent="0.2">
      <c r="A1239" s="35" t="s">
        <v>629</v>
      </c>
      <c r="B1239" s="35" t="str">
        <f>VLOOKUP(Table4[[#This Row],[Metabolite ID]],Table18[],2,FALSE)</f>
        <v>1-lignoceroyl-GPC (24:0)</v>
      </c>
      <c r="C1239" s="35" t="s">
        <v>1120</v>
      </c>
      <c r="D1239" s="35">
        <v>1068</v>
      </c>
      <c r="E1239" s="35">
        <v>-7.7565062915535457E-2</v>
      </c>
      <c r="F1239" s="35">
        <v>6.8216609627075403E-2</v>
      </c>
      <c r="G1239" s="35">
        <v>0.2555212634949281</v>
      </c>
      <c r="H1239" s="35" t="b">
        <v>0</v>
      </c>
      <c r="I1239" s="35" t="b">
        <v>0</v>
      </c>
      <c r="J1239" s="35" t="b">
        <v>0</v>
      </c>
    </row>
    <row r="1240" spans="1:10" hidden="1" x14ac:dyDescent="0.2">
      <c r="A1240" s="35" t="s">
        <v>629</v>
      </c>
      <c r="B1240" s="35" t="str">
        <f>VLOOKUP(Table4[[#This Row],[Metabolite ID]],Table18[],2,FALSE)</f>
        <v>1-lignoceroyl-GPC (24:0)</v>
      </c>
      <c r="C1240" s="35" t="s">
        <v>1121</v>
      </c>
      <c r="D1240" s="35">
        <v>1068</v>
      </c>
      <c r="E1240" s="35">
        <v>0.19231881119766481</v>
      </c>
      <c r="F1240" s="35">
        <v>0.24367576001120431</v>
      </c>
      <c r="G1240" s="35">
        <v>0.43014671312673136</v>
      </c>
      <c r="H1240" s="35" t="b">
        <v>0</v>
      </c>
      <c r="I1240" s="35" t="b">
        <v>0</v>
      </c>
      <c r="J1240" s="35" t="b">
        <v>0</v>
      </c>
    </row>
    <row r="1241" spans="1:10" hidden="1" x14ac:dyDescent="0.2">
      <c r="A1241" s="35" t="s">
        <v>629</v>
      </c>
      <c r="B1241" s="35" t="str">
        <f>VLOOKUP(Table4[[#This Row],[Metabolite ID]],Table18[],2,FALSE)</f>
        <v>1-lignoceroyl-GPC (24:0)</v>
      </c>
      <c r="C1241" s="35" t="s">
        <v>1122</v>
      </c>
      <c r="D1241" s="35">
        <v>1068</v>
      </c>
      <c r="E1241" s="35">
        <v>7.380478260033918E-2</v>
      </c>
      <c r="F1241" s="35">
        <v>0.14442847729343564</v>
      </c>
      <c r="G1241" s="35">
        <v>0.60944789699776536</v>
      </c>
      <c r="H1241" s="35" t="b">
        <v>0</v>
      </c>
      <c r="I1241" s="35" t="b">
        <v>0</v>
      </c>
      <c r="J1241" s="35" t="b">
        <v>0</v>
      </c>
    </row>
    <row r="1242" spans="1:10" hidden="1" x14ac:dyDescent="0.2">
      <c r="A1242" s="35" t="s">
        <v>629</v>
      </c>
      <c r="B1242" s="35" t="str">
        <f>VLOOKUP(Table4[[#This Row],[Metabolite ID]],Table18[],2,FALSE)</f>
        <v>1-lignoceroyl-GPC (24:0)</v>
      </c>
      <c r="C1242" s="35" t="s">
        <v>1123</v>
      </c>
      <c r="D1242" s="35">
        <v>1068</v>
      </c>
      <c r="E1242" s="35">
        <v>-6.7192713518807613E-3</v>
      </c>
      <c r="F1242" s="35">
        <v>0.11909751260751525</v>
      </c>
      <c r="G1242" s="35">
        <v>0.95501920390815798</v>
      </c>
      <c r="H1242" s="35" t="b">
        <v>0</v>
      </c>
      <c r="I1242" s="35" t="b">
        <v>0</v>
      </c>
      <c r="J1242" s="35" t="b">
        <v>0</v>
      </c>
    </row>
    <row r="1243" spans="1:10" x14ac:dyDescent="0.2">
      <c r="A1243" s="35" t="s">
        <v>256</v>
      </c>
      <c r="B1243" s="35" t="str">
        <f>VLOOKUP(Table4[[#This Row],[Metabolite ID]],Table18[],2,FALSE)</f>
        <v>N6-carbamoylthreonyladenosine</v>
      </c>
      <c r="C1243" s="35" t="s">
        <v>1116</v>
      </c>
      <c r="D1243" s="35">
        <v>1068</v>
      </c>
      <c r="E1243" s="35">
        <v>0.11315065427964456</v>
      </c>
      <c r="F1243" s="35">
        <v>3.7004729871750297E-2</v>
      </c>
      <c r="G1243" s="36">
        <v>2.2301676851955291E-3</v>
      </c>
      <c r="H1243" s="35" t="b">
        <v>0</v>
      </c>
      <c r="I1243" s="35" t="b">
        <v>0</v>
      </c>
      <c r="J1243" s="35" t="b">
        <v>0</v>
      </c>
    </row>
    <row r="1244" spans="1:10" hidden="1" x14ac:dyDescent="0.2">
      <c r="A1244" s="35" t="s">
        <v>256</v>
      </c>
      <c r="B1244" s="35" t="str">
        <f>VLOOKUP(Table4[[#This Row],[Metabolite ID]],Table18[],2,FALSE)</f>
        <v>N6-carbamoylthreonyladenosine</v>
      </c>
      <c r="C1244" s="35" t="s">
        <v>1117</v>
      </c>
      <c r="D1244" s="35">
        <v>1068</v>
      </c>
      <c r="E1244" s="35">
        <v>0.11315065427964456</v>
      </c>
      <c r="F1244" s="35">
        <v>3.6909719130541384E-2</v>
      </c>
      <c r="G1244" s="35">
        <v>2.1722940398295355E-3</v>
      </c>
      <c r="H1244" s="35" t="b">
        <v>0</v>
      </c>
      <c r="I1244" s="35" t="b">
        <v>0</v>
      </c>
      <c r="J1244" s="35" t="b">
        <v>0</v>
      </c>
    </row>
    <row r="1245" spans="1:10" hidden="1" x14ac:dyDescent="0.2">
      <c r="A1245" s="35" t="s">
        <v>256</v>
      </c>
      <c r="B1245" s="35" t="str">
        <f>VLOOKUP(Table4[[#This Row],[Metabolite ID]],Table18[],2,FALSE)</f>
        <v>N6-carbamoylthreonyladenosine</v>
      </c>
      <c r="C1245" s="35" t="s">
        <v>1118</v>
      </c>
      <c r="D1245" s="35">
        <v>1068</v>
      </c>
      <c r="E1245" s="35">
        <v>0.1132660873302106</v>
      </c>
      <c r="F1245" s="35">
        <v>3.7241456796059696E-2</v>
      </c>
      <c r="G1245" s="35">
        <v>2.3548243782147496E-3</v>
      </c>
      <c r="H1245" s="35" t="b">
        <v>0</v>
      </c>
      <c r="I1245" s="35" t="b">
        <v>0</v>
      </c>
      <c r="J1245" s="35" t="b">
        <v>0</v>
      </c>
    </row>
    <row r="1246" spans="1:10" hidden="1" x14ac:dyDescent="0.2">
      <c r="A1246" s="35" t="s">
        <v>256</v>
      </c>
      <c r="B1246" s="35" t="str">
        <f>VLOOKUP(Table4[[#This Row],[Metabolite ID]],Table18[],2,FALSE)</f>
        <v>N6-carbamoylthreonyladenosine</v>
      </c>
      <c r="C1246" s="35" t="s">
        <v>1119</v>
      </c>
      <c r="D1246" s="35">
        <v>1068</v>
      </c>
      <c r="E1246" s="35">
        <v>0.13552320213080785</v>
      </c>
      <c r="F1246" s="35">
        <v>5.7430911200684366E-2</v>
      </c>
      <c r="G1246" s="35">
        <v>1.8286731280799346E-2</v>
      </c>
      <c r="H1246" s="35" t="b">
        <v>0</v>
      </c>
      <c r="I1246" s="35" t="b">
        <v>0</v>
      </c>
      <c r="J1246" s="35" t="b">
        <v>0</v>
      </c>
    </row>
    <row r="1247" spans="1:10" hidden="1" x14ac:dyDescent="0.2">
      <c r="A1247" s="35" t="s">
        <v>256</v>
      </c>
      <c r="B1247" s="35" t="str">
        <f>VLOOKUP(Table4[[#This Row],[Metabolite ID]],Table18[],2,FALSE)</f>
        <v>N6-carbamoylthreonyladenosine</v>
      </c>
      <c r="C1247" s="35" t="s">
        <v>1120</v>
      </c>
      <c r="D1247" s="35">
        <v>1068</v>
      </c>
      <c r="E1247" s="35">
        <v>0.11982819901794139</v>
      </c>
      <c r="F1247" s="35">
        <v>6.270144109749469E-2</v>
      </c>
      <c r="G1247" s="35">
        <v>5.5992807111085036E-2</v>
      </c>
      <c r="H1247" s="35" t="b">
        <v>0</v>
      </c>
      <c r="I1247" s="35" t="b">
        <v>0</v>
      </c>
      <c r="J1247" s="35" t="b">
        <v>0</v>
      </c>
    </row>
    <row r="1248" spans="1:10" hidden="1" x14ac:dyDescent="0.2">
      <c r="A1248" s="35" t="s">
        <v>256</v>
      </c>
      <c r="B1248" s="35" t="str">
        <f>VLOOKUP(Table4[[#This Row],[Metabolite ID]],Table18[],2,FALSE)</f>
        <v>N6-carbamoylthreonyladenosine</v>
      </c>
      <c r="C1248" s="35" t="s">
        <v>1121</v>
      </c>
      <c r="D1248" s="35">
        <v>1068</v>
      </c>
      <c r="E1248" s="35">
        <v>0.38567212834580999</v>
      </c>
      <c r="F1248" s="35">
        <v>0.24154272143366406</v>
      </c>
      <c r="G1248" s="35">
        <v>0.1106278971064641</v>
      </c>
      <c r="H1248" s="35" t="b">
        <v>0</v>
      </c>
      <c r="I1248" s="35" t="b">
        <v>0</v>
      </c>
      <c r="J1248" s="35" t="b">
        <v>0</v>
      </c>
    </row>
    <row r="1249" spans="1:10" hidden="1" x14ac:dyDescent="0.2">
      <c r="A1249" s="35" t="s">
        <v>256</v>
      </c>
      <c r="B1249" s="35" t="str">
        <f>VLOOKUP(Table4[[#This Row],[Metabolite ID]],Table18[],2,FALSE)</f>
        <v>N6-carbamoylthreonyladenosine</v>
      </c>
      <c r="C1249" s="35" t="s">
        <v>1122</v>
      </c>
      <c r="D1249" s="35">
        <v>1068</v>
      </c>
      <c r="E1249" s="35">
        <v>0.22925572649095649</v>
      </c>
      <c r="F1249" s="35">
        <v>0.17062772295495199</v>
      </c>
      <c r="G1249" s="35">
        <v>0.17936282559412728</v>
      </c>
      <c r="H1249" s="35" t="b">
        <v>0</v>
      </c>
      <c r="I1249" s="35" t="b">
        <v>0</v>
      </c>
      <c r="J1249" s="35" t="b">
        <v>0</v>
      </c>
    </row>
    <row r="1250" spans="1:10" hidden="1" x14ac:dyDescent="0.2">
      <c r="A1250" s="35" t="s">
        <v>256</v>
      </c>
      <c r="B1250" s="35" t="str">
        <f>VLOOKUP(Table4[[#This Row],[Metabolite ID]],Table18[],2,FALSE)</f>
        <v>N6-carbamoylthreonyladenosine</v>
      </c>
      <c r="C1250" s="35" t="s">
        <v>1123</v>
      </c>
      <c r="D1250" s="35">
        <v>1068</v>
      </c>
      <c r="E1250" s="35">
        <v>7.4806574629757816E-2</v>
      </c>
      <c r="F1250" s="35">
        <v>0.10864864636406525</v>
      </c>
      <c r="G1250" s="35">
        <v>0.49127629724558552</v>
      </c>
      <c r="H1250" s="35" t="b">
        <v>0</v>
      </c>
      <c r="I1250" s="35" t="b">
        <v>0</v>
      </c>
      <c r="J1250" s="35" t="b">
        <v>0</v>
      </c>
    </row>
    <row r="1251" spans="1:10" x14ac:dyDescent="0.2">
      <c r="A1251" s="35" t="s">
        <v>714</v>
      </c>
      <c r="B1251" s="35" t="str">
        <f>VLOOKUP(Table4[[#This Row],[Metabolite ID]],Table18[],2,FALSE)</f>
        <v>1-stearyl-GPC (O-18:0)*</v>
      </c>
      <c r="C1251" s="35" t="s">
        <v>1116</v>
      </c>
      <c r="D1251" s="35">
        <v>1068</v>
      </c>
      <c r="E1251" s="35">
        <v>-0.11310380448848646</v>
      </c>
      <c r="F1251" s="35">
        <v>3.7024729749309461E-2</v>
      </c>
      <c r="G1251" s="36">
        <v>2.2519726466354128E-3</v>
      </c>
      <c r="H1251" s="35" t="b">
        <v>0</v>
      </c>
      <c r="I1251" s="35" t="b">
        <v>0</v>
      </c>
      <c r="J1251" s="35" t="b">
        <v>0</v>
      </c>
    </row>
    <row r="1252" spans="1:10" hidden="1" x14ac:dyDescent="0.2">
      <c r="A1252" s="35" t="s">
        <v>714</v>
      </c>
      <c r="B1252" s="35" t="str">
        <f>VLOOKUP(Table4[[#This Row],[Metabolite ID]],Table18[],2,FALSE)</f>
        <v>1-stearyl-GPC (O-18:0)*</v>
      </c>
      <c r="C1252" s="35" t="s">
        <v>1117</v>
      </c>
      <c r="D1252" s="35">
        <v>1068</v>
      </c>
      <c r="E1252" s="35">
        <v>-0.11310380448848646</v>
      </c>
      <c r="F1252" s="35">
        <v>3.7024729749309461E-2</v>
      </c>
      <c r="G1252" s="35">
        <v>2.2519726466354128E-3</v>
      </c>
      <c r="H1252" s="35" t="b">
        <v>0</v>
      </c>
      <c r="I1252" s="35" t="b">
        <v>0</v>
      </c>
      <c r="J1252" s="35" t="b">
        <v>0</v>
      </c>
    </row>
    <row r="1253" spans="1:10" hidden="1" x14ac:dyDescent="0.2">
      <c r="A1253" s="35" t="s">
        <v>714</v>
      </c>
      <c r="B1253" s="35" t="str">
        <f>VLOOKUP(Table4[[#This Row],[Metabolite ID]],Table18[],2,FALSE)</f>
        <v>1-stearyl-GPC (O-18:0)*</v>
      </c>
      <c r="C1253" s="35" t="s">
        <v>1118</v>
      </c>
      <c r="D1253" s="35">
        <v>1068</v>
      </c>
      <c r="E1253" s="35">
        <v>-0.11439415306146838</v>
      </c>
      <c r="F1253" s="35">
        <v>3.7346080887098787E-2</v>
      </c>
      <c r="G1253" s="35">
        <v>2.1906914059289244E-3</v>
      </c>
      <c r="H1253" s="35" t="b">
        <v>0</v>
      </c>
      <c r="I1253" s="35" t="b">
        <v>0</v>
      </c>
      <c r="J1253" s="35" t="b">
        <v>0</v>
      </c>
    </row>
    <row r="1254" spans="1:10" hidden="1" x14ac:dyDescent="0.2">
      <c r="A1254" s="35" t="s">
        <v>714</v>
      </c>
      <c r="B1254" s="35" t="str">
        <f>VLOOKUP(Table4[[#This Row],[Metabolite ID]],Table18[],2,FALSE)</f>
        <v>1-stearyl-GPC (O-18:0)*</v>
      </c>
      <c r="C1254" s="35" t="s">
        <v>1119</v>
      </c>
      <c r="D1254" s="35">
        <v>1068</v>
      </c>
      <c r="E1254" s="35">
        <v>-0.11831579592291416</v>
      </c>
      <c r="F1254" s="35">
        <v>5.4899766902325453E-2</v>
      </c>
      <c r="G1254" s="35">
        <v>3.1152145386570372E-2</v>
      </c>
      <c r="H1254" s="35" t="b">
        <v>0</v>
      </c>
      <c r="I1254" s="35" t="b">
        <v>0</v>
      </c>
      <c r="J1254" s="35" t="b">
        <v>0</v>
      </c>
    </row>
    <row r="1255" spans="1:10" hidden="1" x14ac:dyDescent="0.2">
      <c r="A1255" s="35" t="s">
        <v>714</v>
      </c>
      <c r="B1255" s="35" t="str">
        <f>VLOOKUP(Table4[[#This Row],[Metabolite ID]],Table18[],2,FALSE)</f>
        <v>1-stearyl-GPC (O-18:0)*</v>
      </c>
      <c r="C1255" s="35" t="s">
        <v>1120</v>
      </c>
      <c r="D1255" s="35">
        <v>1068</v>
      </c>
      <c r="E1255" s="35">
        <v>-0.14095365908028293</v>
      </c>
      <c r="F1255" s="35">
        <v>5.9215056395229511E-2</v>
      </c>
      <c r="G1255" s="35">
        <v>1.7295329525803121E-2</v>
      </c>
      <c r="H1255" s="35" t="b">
        <v>0</v>
      </c>
      <c r="I1255" s="35" t="b">
        <v>0</v>
      </c>
      <c r="J1255" s="35" t="b">
        <v>0</v>
      </c>
    </row>
    <row r="1256" spans="1:10" hidden="1" x14ac:dyDescent="0.2">
      <c r="A1256" s="35" t="s">
        <v>714</v>
      </c>
      <c r="B1256" s="35" t="str">
        <f>VLOOKUP(Table4[[#This Row],[Metabolite ID]],Table18[],2,FALSE)</f>
        <v>1-stearyl-GPC (O-18:0)*</v>
      </c>
      <c r="C1256" s="35" t="s">
        <v>1121</v>
      </c>
      <c r="D1256" s="35">
        <v>1068</v>
      </c>
      <c r="E1256" s="35">
        <v>-0.1845157132741333</v>
      </c>
      <c r="F1256" s="35">
        <v>0.24610732118697917</v>
      </c>
      <c r="G1256" s="35">
        <v>0.45357851436972763</v>
      </c>
      <c r="H1256" s="35" t="b">
        <v>0</v>
      </c>
      <c r="I1256" s="35" t="b">
        <v>0</v>
      </c>
      <c r="J1256" s="35" t="b">
        <v>0</v>
      </c>
    </row>
    <row r="1257" spans="1:10" hidden="1" x14ac:dyDescent="0.2">
      <c r="A1257" s="35" t="s">
        <v>714</v>
      </c>
      <c r="B1257" s="35" t="str">
        <f>VLOOKUP(Table4[[#This Row],[Metabolite ID]],Table18[],2,FALSE)</f>
        <v>1-stearyl-GPC (O-18:0)*</v>
      </c>
      <c r="C1257" s="35" t="s">
        <v>1122</v>
      </c>
      <c r="D1257" s="35">
        <v>1068</v>
      </c>
      <c r="E1257" s="35">
        <v>-0.13575982881811832</v>
      </c>
      <c r="F1257" s="35">
        <v>0.16858850532301073</v>
      </c>
      <c r="G1257" s="35">
        <v>0.42084136990587628</v>
      </c>
      <c r="H1257" s="35" t="b">
        <v>0</v>
      </c>
      <c r="I1257" s="35" t="b">
        <v>0</v>
      </c>
      <c r="J1257" s="35" t="b">
        <v>0</v>
      </c>
    </row>
    <row r="1258" spans="1:10" hidden="1" x14ac:dyDescent="0.2">
      <c r="A1258" s="35" t="s">
        <v>714</v>
      </c>
      <c r="B1258" s="35" t="str">
        <f>VLOOKUP(Table4[[#This Row],[Metabolite ID]],Table18[],2,FALSE)</f>
        <v>1-stearyl-GPC (O-18:0)*</v>
      </c>
      <c r="C1258" s="35" t="s">
        <v>1123</v>
      </c>
      <c r="D1258" s="35">
        <v>1068</v>
      </c>
      <c r="E1258" s="35">
        <v>-0.15656577822287276</v>
      </c>
      <c r="F1258" s="35">
        <v>0.10863666886054685</v>
      </c>
      <c r="G1258" s="35">
        <v>0.14982547111794817</v>
      </c>
      <c r="H1258" s="35" t="b">
        <v>0</v>
      </c>
      <c r="I1258" s="35" t="b">
        <v>0</v>
      </c>
      <c r="J1258" s="35" t="b">
        <v>0</v>
      </c>
    </row>
    <row r="1259" spans="1:10" x14ac:dyDescent="0.2">
      <c r="A1259" s="35" t="s">
        <v>411</v>
      </c>
      <c r="B1259" s="35" t="str">
        <f>VLOOKUP(Table4[[#This Row],[Metabolite ID]],Table18[],2,FALSE)</f>
        <v>X - 11564</v>
      </c>
      <c r="C1259" s="35" t="s">
        <v>1116</v>
      </c>
      <c r="D1259" s="35">
        <v>1068</v>
      </c>
      <c r="E1259" s="35">
        <v>0.11445805291174538</v>
      </c>
      <c r="F1259" s="35">
        <v>3.7488393466898078E-2</v>
      </c>
      <c r="G1259" s="36">
        <v>2.2644537746752927E-3</v>
      </c>
      <c r="H1259" s="35" t="b">
        <v>0</v>
      </c>
      <c r="I1259" s="35" t="b">
        <v>0</v>
      </c>
      <c r="J1259" s="35" t="b">
        <v>0</v>
      </c>
    </row>
    <row r="1260" spans="1:10" hidden="1" x14ac:dyDescent="0.2">
      <c r="A1260" s="35" t="s">
        <v>411</v>
      </c>
      <c r="B1260" s="35" t="str">
        <f>VLOOKUP(Table4[[#This Row],[Metabolite ID]],Table18[],2,FALSE)</f>
        <v>X - 11564</v>
      </c>
      <c r="C1260" s="35" t="s">
        <v>1117</v>
      </c>
      <c r="D1260" s="35">
        <v>1068</v>
      </c>
      <c r="E1260" s="35">
        <v>0.11445805291174538</v>
      </c>
      <c r="F1260" s="35">
        <v>3.688093006631496E-2</v>
      </c>
      <c r="G1260" s="35">
        <v>1.9127977107084001E-3</v>
      </c>
      <c r="H1260" s="35" t="b">
        <v>0</v>
      </c>
      <c r="I1260" s="35" t="b">
        <v>0</v>
      </c>
      <c r="J1260" s="35" t="b">
        <v>0</v>
      </c>
    </row>
    <row r="1261" spans="1:10" hidden="1" x14ac:dyDescent="0.2">
      <c r="A1261" s="35" t="s">
        <v>411</v>
      </c>
      <c r="B1261" s="35" t="str">
        <f>VLOOKUP(Table4[[#This Row],[Metabolite ID]],Table18[],2,FALSE)</f>
        <v>X - 11564</v>
      </c>
      <c r="C1261" s="35" t="s">
        <v>1118</v>
      </c>
      <c r="D1261" s="35">
        <v>1068</v>
      </c>
      <c r="E1261" s="35">
        <v>0.11460517023015476</v>
      </c>
      <c r="F1261" s="35">
        <v>3.7219890178231164E-2</v>
      </c>
      <c r="G1261" s="35">
        <v>2.0760064351428224E-3</v>
      </c>
      <c r="H1261" s="35" t="b">
        <v>0</v>
      </c>
      <c r="I1261" s="35" t="b">
        <v>0</v>
      </c>
      <c r="J1261" s="35" t="b">
        <v>0</v>
      </c>
    </row>
    <row r="1262" spans="1:10" hidden="1" x14ac:dyDescent="0.2">
      <c r="A1262" s="35" t="s">
        <v>411</v>
      </c>
      <c r="B1262" s="35" t="str">
        <f>VLOOKUP(Table4[[#This Row],[Metabolite ID]],Table18[],2,FALSE)</f>
        <v>X - 11564</v>
      </c>
      <c r="C1262" s="35" t="s">
        <v>1119</v>
      </c>
      <c r="D1262" s="35">
        <v>1068</v>
      </c>
      <c r="E1262" s="35">
        <v>0.12450215225679491</v>
      </c>
      <c r="F1262" s="35">
        <v>5.5816588842705912E-2</v>
      </c>
      <c r="G1262" s="35">
        <v>2.5710405487822056E-2</v>
      </c>
      <c r="H1262" s="35" t="b">
        <v>0</v>
      </c>
      <c r="I1262" s="35" t="b">
        <v>0</v>
      </c>
      <c r="J1262" s="35" t="b">
        <v>0</v>
      </c>
    </row>
    <row r="1263" spans="1:10" hidden="1" x14ac:dyDescent="0.2">
      <c r="A1263" s="35" t="s">
        <v>411</v>
      </c>
      <c r="B1263" s="35" t="str">
        <f>VLOOKUP(Table4[[#This Row],[Metabolite ID]],Table18[],2,FALSE)</f>
        <v>X - 11564</v>
      </c>
      <c r="C1263" s="35" t="s">
        <v>1120</v>
      </c>
      <c r="D1263" s="35">
        <v>1068</v>
      </c>
      <c r="E1263" s="35">
        <v>0.12019504896310071</v>
      </c>
      <c r="F1263" s="35">
        <v>6.2256803926019941E-2</v>
      </c>
      <c r="G1263" s="35">
        <v>5.3528436329711153E-2</v>
      </c>
      <c r="H1263" s="35" t="b">
        <v>0</v>
      </c>
      <c r="I1263" s="35" t="b">
        <v>0</v>
      </c>
      <c r="J1263" s="35" t="b">
        <v>0</v>
      </c>
    </row>
    <row r="1264" spans="1:10" hidden="1" x14ac:dyDescent="0.2">
      <c r="A1264" s="35" t="s">
        <v>411</v>
      </c>
      <c r="B1264" s="35" t="str">
        <f>VLOOKUP(Table4[[#This Row],[Metabolite ID]],Table18[],2,FALSE)</f>
        <v>X - 11564</v>
      </c>
      <c r="C1264" s="35" t="s">
        <v>1121</v>
      </c>
      <c r="D1264" s="35">
        <v>1068</v>
      </c>
      <c r="E1264" s="35">
        <v>0.20352130828873438</v>
      </c>
      <c r="F1264" s="35">
        <v>0.24889723251637932</v>
      </c>
      <c r="G1264" s="35">
        <v>0.41371555729178089</v>
      </c>
      <c r="H1264" s="35" t="b">
        <v>0</v>
      </c>
      <c r="I1264" s="35" t="b">
        <v>0</v>
      </c>
      <c r="J1264" s="35" t="b">
        <v>0</v>
      </c>
    </row>
    <row r="1265" spans="1:10" hidden="1" x14ac:dyDescent="0.2">
      <c r="A1265" s="35" t="s">
        <v>411</v>
      </c>
      <c r="B1265" s="35" t="str">
        <f>VLOOKUP(Table4[[#This Row],[Metabolite ID]],Table18[],2,FALSE)</f>
        <v>X - 11564</v>
      </c>
      <c r="C1265" s="35" t="s">
        <v>1122</v>
      </c>
      <c r="D1265" s="35">
        <v>1068</v>
      </c>
      <c r="E1265" s="35">
        <v>0.22628109062239599</v>
      </c>
      <c r="F1265" s="35">
        <v>0.14647110521215723</v>
      </c>
      <c r="G1265" s="35">
        <v>0.12267047582008016</v>
      </c>
      <c r="H1265" s="35" t="b">
        <v>0</v>
      </c>
      <c r="I1265" s="35" t="b">
        <v>0</v>
      </c>
      <c r="J1265" s="35" t="b">
        <v>0</v>
      </c>
    </row>
    <row r="1266" spans="1:10" ht="17" hidden="1" customHeight="1" x14ac:dyDescent="0.2">
      <c r="A1266" s="35" t="s">
        <v>411</v>
      </c>
      <c r="B1266" s="35" t="str">
        <f>VLOOKUP(Table4[[#This Row],[Metabolite ID]],Table18[],2,FALSE)</f>
        <v>X - 11564</v>
      </c>
      <c r="C1266" s="35" t="s">
        <v>1123</v>
      </c>
      <c r="D1266" s="35">
        <v>1068</v>
      </c>
      <c r="E1266" s="35">
        <v>0.23466140650227879</v>
      </c>
      <c r="F1266" s="35">
        <v>0.11000387518152228</v>
      </c>
      <c r="G1266" s="35">
        <v>3.313534465006588E-2</v>
      </c>
      <c r="H1266" s="35" t="b">
        <v>0</v>
      </c>
      <c r="I1266" s="35" t="b">
        <v>0</v>
      </c>
      <c r="J1266" s="35" t="b">
        <v>0</v>
      </c>
    </row>
    <row r="1267" spans="1:10" x14ac:dyDescent="0.2">
      <c r="A1267" s="35" t="s">
        <v>718</v>
      </c>
      <c r="B1267" s="35" t="str">
        <f>VLOOKUP(Table4[[#This Row],[Metabolite ID]],Table18[],2,FALSE)</f>
        <v>1-linoleoyl-2-arachidonoyl-GPC (18:2/20:4n6)*</v>
      </c>
      <c r="C1267" s="35" t="s">
        <v>1116</v>
      </c>
      <c r="D1267" s="35">
        <v>1068</v>
      </c>
      <c r="E1267" s="35">
        <v>-0.11676337849913378</v>
      </c>
      <c r="F1267" s="35">
        <v>3.8345042805326225E-2</v>
      </c>
      <c r="G1267" s="36">
        <v>2.3262537329958744E-3</v>
      </c>
      <c r="H1267" s="35" t="b">
        <v>0</v>
      </c>
      <c r="I1267" s="35" t="b">
        <v>0</v>
      </c>
      <c r="J1267" s="35" t="b">
        <v>0</v>
      </c>
    </row>
    <row r="1268" spans="1:10" hidden="1" x14ac:dyDescent="0.2">
      <c r="A1268" s="35" t="s">
        <v>718</v>
      </c>
      <c r="B1268" s="35" t="str">
        <f>VLOOKUP(Table4[[#This Row],[Metabolite ID]],Table18[],2,FALSE)</f>
        <v>1-linoleoyl-2-arachidonoyl-GPC (18:2/20:4n6)*</v>
      </c>
      <c r="C1268" s="35" t="s">
        <v>1117</v>
      </c>
      <c r="D1268" s="35">
        <v>1068</v>
      </c>
      <c r="E1268" s="35">
        <v>-0.11676337849913378</v>
      </c>
      <c r="F1268" s="35">
        <v>3.7301348553094416E-2</v>
      </c>
      <c r="G1268" s="35">
        <v>1.7464432786991027E-3</v>
      </c>
      <c r="H1268" s="35" t="b">
        <v>0</v>
      </c>
      <c r="I1268" s="35" t="b">
        <v>0</v>
      </c>
      <c r="J1268" s="35" t="b">
        <v>0</v>
      </c>
    </row>
    <row r="1269" spans="1:10" hidden="1" x14ac:dyDescent="0.2">
      <c r="A1269" s="35" t="s">
        <v>718</v>
      </c>
      <c r="B1269" s="35" t="str">
        <f>VLOOKUP(Table4[[#This Row],[Metabolite ID]],Table18[],2,FALSE)</f>
        <v>1-linoleoyl-2-arachidonoyl-GPC (18:2/20:4n6)*</v>
      </c>
      <c r="C1269" s="35" t="s">
        <v>1118</v>
      </c>
      <c r="D1269" s="35">
        <v>1068</v>
      </c>
      <c r="E1269" s="35">
        <v>-0.11809698219420701</v>
      </c>
      <c r="F1269" s="35">
        <v>3.76535032289326E-2</v>
      </c>
      <c r="G1269" s="35">
        <v>1.7102747171161676E-3</v>
      </c>
      <c r="H1269" s="35" t="b">
        <v>0</v>
      </c>
      <c r="I1269" s="35" t="b">
        <v>0</v>
      </c>
      <c r="J1269" s="35" t="b">
        <v>0</v>
      </c>
    </row>
    <row r="1270" spans="1:10" hidden="1" x14ac:dyDescent="0.2">
      <c r="A1270" s="35" t="s">
        <v>718</v>
      </c>
      <c r="B1270" s="35" t="str">
        <f>VLOOKUP(Table4[[#This Row],[Metabolite ID]],Table18[],2,FALSE)</f>
        <v>1-linoleoyl-2-arachidonoyl-GPC (18:2/20:4n6)*</v>
      </c>
      <c r="C1270" s="35" t="s">
        <v>1119</v>
      </c>
      <c r="D1270" s="35">
        <v>1068</v>
      </c>
      <c r="E1270" s="35">
        <v>-7.4312108894755466E-2</v>
      </c>
      <c r="F1270" s="35">
        <v>5.743308373967608E-2</v>
      </c>
      <c r="G1270" s="35">
        <v>0.19570332184409231</v>
      </c>
      <c r="H1270" s="35" t="b">
        <v>0</v>
      </c>
      <c r="I1270" s="35" t="b">
        <v>0</v>
      </c>
      <c r="J1270" s="35" t="b">
        <v>0</v>
      </c>
    </row>
    <row r="1271" spans="1:10" hidden="1" x14ac:dyDescent="0.2">
      <c r="A1271" s="35" t="s">
        <v>718</v>
      </c>
      <c r="B1271" s="35" t="str">
        <f>VLOOKUP(Table4[[#This Row],[Metabolite ID]],Table18[],2,FALSE)</f>
        <v>1-linoleoyl-2-arachidonoyl-GPC (18:2/20:4n6)*</v>
      </c>
      <c r="C1271" s="35" t="s">
        <v>1120</v>
      </c>
      <c r="D1271" s="35">
        <v>1068</v>
      </c>
      <c r="E1271" s="35">
        <v>-0.11093888915618742</v>
      </c>
      <c r="F1271" s="35">
        <v>6.5294125124400262E-2</v>
      </c>
      <c r="G1271" s="35">
        <v>8.9307149328100327E-2</v>
      </c>
      <c r="H1271" s="35" t="b">
        <v>0</v>
      </c>
      <c r="I1271" s="35" t="b">
        <v>0</v>
      </c>
      <c r="J1271" s="35" t="b">
        <v>0</v>
      </c>
    </row>
    <row r="1272" spans="1:10" hidden="1" x14ac:dyDescent="0.2">
      <c r="A1272" s="35" t="s">
        <v>718</v>
      </c>
      <c r="B1272" s="35" t="str">
        <f>VLOOKUP(Table4[[#This Row],[Metabolite ID]],Table18[],2,FALSE)</f>
        <v>1-linoleoyl-2-arachidonoyl-GPC (18:2/20:4n6)*</v>
      </c>
      <c r="C1272" s="35" t="s">
        <v>1121</v>
      </c>
      <c r="D1272" s="35">
        <v>1068</v>
      </c>
      <c r="E1272" s="35">
        <v>-2.2602090502525485E-2</v>
      </c>
      <c r="F1272" s="35">
        <v>0.22771329072324054</v>
      </c>
      <c r="G1272" s="35">
        <v>0.92095302890598452</v>
      </c>
      <c r="H1272" s="35" t="b">
        <v>0</v>
      </c>
      <c r="I1272" s="35" t="b">
        <v>0</v>
      </c>
      <c r="J1272" s="35" t="b">
        <v>0</v>
      </c>
    </row>
    <row r="1273" spans="1:10" hidden="1" x14ac:dyDescent="0.2">
      <c r="A1273" s="35" t="s">
        <v>718</v>
      </c>
      <c r="B1273" s="35" t="str">
        <f>VLOOKUP(Table4[[#This Row],[Metabolite ID]],Table18[],2,FALSE)</f>
        <v>1-linoleoyl-2-arachidonoyl-GPC (18:2/20:4n6)*</v>
      </c>
      <c r="C1273" s="35" t="s">
        <v>1122</v>
      </c>
      <c r="D1273" s="35">
        <v>1068</v>
      </c>
      <c r="E1273" s="35">
        <v>-8.8879742501425163E-2</v>
      </c>
      <c r="F1273" s="35">
        <v>0.14274245565580648</v>
      </c>
      <c r="G1273" s="35">
        <v>0.53364228568644367</v>
      </c>
      <c r="H1273" s="35" t="b">
        <v>0</v>
      </c>
      <c r="I1273" s="35" t="b">
        <v>0</v>
      </c>
      <c r="J1273" s="35" t="b">
        <v>0</v>
      </c>
    </row>
    <row r="1274" spans="1:10" hidden="1" x14ac:dyDescent="0.2">
      <c r="A1274" s="35" t="s">
        <v>718</v>
      </c>
      <c r="B1274" s="35" t="str">
        <f>VLOOKUP(Table4[[#This Row],[Metabolite ID]],Table18[],2,FALSE)</f>
        <v>1-linoleoyl-2-arachidonoyl-GPC (18:2/20:4n6)*</v>
      </c>
      <c r="C1274" s="35" t="s">
        <v>1123</v>
      </c>
      <c r="D1274" s="35">
        <v>1068</v>
      </c>
      <c r="E1274" s="35">
        <v>-0.20805760589147076</v>
      </c>
      <c r="F1274" s="35">
        <v>0.11258859206782436</v>
      </c>
      <c r="G1274" s="35">
        <v>6.4887059416852244E-2</v>
      </c>
      <c r="H1274" s="35" t="b">
        <v>0</v>
      </c>
      <c r="I1274" s="35" t="b">
        <v>0</v>
      </c>
      <c r="J1274" s="35" t="b">
        <v>0</v>
      </c>
    </row>
    <row r="1275" spans="1:10" x14ac:dyDescent="0.2">
      <c r="A1275" s="35" t="s">
        <v>499</v>
      </c>
      <c r="B1275" s="35" t="str">
        <f>VLOOKUP(Table4[[#This Row],[Metabolite ID]],Table18[],2,FALSE)</f>
        <v>X - 17145</v>
      </c>
      <c r="C1275" s="35" t="s">
        <v>1116</v>
      </c>
      <c r="D1275" s="35">
        <v>1068</v>
      </c>
      <c r="E1275" s="35">
        <v>-0.11853720422430189</v>
      </c>
      <c r="F1275" s="35">
        <v>3.8984895279753747E-2</v>
      </c>
      <c r="G1275" s="36">
        <v>2.3611266926602957E-3</v>
      </c>
      <c r="H1275" s="35" t="b">
        <v>0</v>
      </c>
      <c r="I1275" s="35" t="b">
        <v>0</v>
      </c>
      <c r="J1275" s="35" t="b">
        <v>0</v>
      </c>
    </row>
    <row r="1276" spans="1:10" hidden="1" x14ac:dyDescent="0.2">
      <c r="A1276" s="35" t="s">
        <v>499</v>
      </c>
      <c r="B1276" s="35" t="str">
        <f>VLOOKUP(Table4[[#This Row],[Metabolite ID]],Table18[],2,FALSE)</f>
        <v>X - 17145</v>
      </c>
      <c r="C1276" s="35" t="s">
        <v>1117</v>
      </c>
      <c r="D1276" s="35">
        <v>1068</v>
      </c>
      <c r="E1276" s="35">
        <v>-0.11853720422430189</v>
      </c>
      <c r="F1276" s="35">
        <v>3.7060106104351995E-2</v>
      </c>
      <c r="G1276" s="35">
        <v>1.3813865290953171E-3</v>
      </c>
      <c r="H1276" s="35" t="b">
        <v>0</v>
      </c>
      <c r="I1276" s="35" t="b">
        <v>0</v>
      </c>
      <c r="J1276" s="35" t="b">
        <v>0</v>
      </c>
    </row>
    <row r="1277" spans="1:10" hidden="1" x14ac:dyDescent="0.2">
      <c r="A1277" s="35" t="s">
        <v>499</v>
      </c>
      <c r="B1277" s="35" t="str">
        <f>VLOOKUP(Table4[[#This Row],[Metabolite ID]],Table18[],2,FALSE)</f>
        <v>X - 17145</v>
      </c>
      <c r="C1277" s="35" t="s">
        <v>1118</v>
      </c>
      <c r="D1277" s="35">
        <v>1068</v>
      </c>
      <c r="E1277" s="35">
        <v>-0.11989990199945239</v>
      </c>
      <c r="F1277" s="35">
        <v>3.742603378550096E-2</v>
      </c>
      <c r="G1277" s="35">
        <v>1.3569747166139472E-3</v>
      </c>
      <c r="H1277" s="35" t="b">
        <v>0</v>
      </c>
      <c r="I1277" s="35" t="b">
        <v>0</v>
      </c>
      <c r="J1277" s="35" t="b">
        <v>0</v>
      </c>
    </row>
    <row r="1278" spans="1:10" hidden="1" x14ac:dyDescent="0.2">
      <c r="A1278" s="35" t="s">
        <v>499</v>
      </c>
      <c r="B1278" s="35" t="str">
        <f>VLOOKUP(Table4[[#This Row],[Metabolite ID]],Table18[],2,FALSE)</f>
        <v>X - 17145</v>
      </c>
      <c r="C1278" s="35" t="s">
        <v>1119</v>
      </c>
      <c r="D1278" s="35">
        <v>1068</v>
      </c>
      <c r="E1278" s="35">
        <v>-0.13825601851851865</v>
      </c>
      <c r="F1278" s="35">
        <v>5.7498699177081815E-2</v>
      </c>
      <c r="G1278" s="35">
        <v>1.6194300802150851E-2</v>
      </c>
      <c r="H1278" s="35" t="b">
        <v>0</v>
      </c>
      <c r="I1278" s="35" t="b">
        <v>0</v>
      </c>
      <c r="J1278" s="35" t="b">
        <v>0</v>
      </c>
    </row>
    <row r="1279" spans="1:10" hidden="1" x14ac:dyDescent="0.2">
      <c r="A1279" s="35" t="s">
        <v>499</v>
      </c>
      <c r="B1279" s="35" t="str">
        <f>VLOOKUP(Table4[[#This Row],[Metabolite ID]],Table18[],2,FALSE)</f>
        <v>X - 17145</v>
      </c>
      <c r="C1279" s="35" t="s">
        <v>1120</v>
      </c>
      <c r="D1279" s="35">
        <v>1068</v>
      </c>
      <c r="E1279" s="35">
        <v>-8.7659483052394085E-2</v>
      </c>
      <c r="F1279" s="35">
        <v>6.7177398674056504E-2</v>
      </c>
      <c r="G1279" s="35">
        <v>0.19192844480299934</v>
      </c>
      <c r="H1279" s="35" t="b">
        <v>0</v>
      </c>
      <c r="I1279" s="35" t="b">
        <v>0</v>
      </c>
      <c r="J1279" s="35" t="b">
        <v>0</v>
      </c>
    </row>
    <row r="1280" spans="1:10" hidden="1" x14ac:dyDescent="0.2">
      <c r="A1280" s="35" t="s">
        <v>499</v>
      </c>
      <c r="B1280" s="35" t="str">
        <f>VLOOKUP(Table4[[#This Row],[Metabolite ID]],Table18[],2,FALSE)</f>
        <v>X - 17145</v>
      </c>
      <c r="C1280" s="35" t="s">
        <v>1121</v>
      </c>
      <c r="D1280" s="35">
        <v>1068</v>
      </c>
      <c r="E1280" s="35">
        <v>-0.15187819460462304</v>
      </c>
      <c r="F1280" s="35">
        <v>0.24058994114020868</v>
      </c>
      <c r="G1280" s="35">
        <v>0.52799653412733361</v>
      </c>
      <c r="H1280" s="35" t="b">
        <v>0</v>
      </c>
      <c r="I1280" s="35" t="b">
        <v>0</v>
      </c>
      <c r="J1280" s="35" t="b">
        <v>0</v>
      </c>
    </row>
    <row r="1281" spans="1:10" hidden="1" x14ac:dyDescent="0.2">
      <c r="A1281" s="35" t="s">
        <v>499</v>
      </c>
      <c r="B1281" s="35" t="str">
        <f>VLOOKUP(Table4[[#This Row],[Metabolite ID]],Table18[],2,FALSE)</f>
        <v>X - 17145</v>
      </c>
      <c r="C1281" s="35" t="s">
        <v>1122</v>
      </c>
      <c r="D1281" s="35">
        <v>1068</v>
      </c>
      <c r="E1281" s="35">
        <v>-8.1903821563416024E-2</v>
      </c>
      <c r="F1281" s="35">
        <v>0.15533326758310792</v>
      </c>
      <c r="G1281" s="35">
        <v>0.59811013049421358</v>
      </c>
      <c r="H1281" s="35" t="b">
        <v>0</v>
      </c>
      <c r="I1281" s="35" t="b">
        <v>0</v>
      </c>
      <c r="J1281" s="35" t="b">
        <v>0</v>
      </c>
    </row>
    <row r="1282" spans="1:10" hidden="1" x14ac:dyDescent="0.2">
      <c r="A1282" s="35" t="s">
        <v>499</v>
      </c>
      <c r="B1282" s="35" t="str">
        <f>VLOOKUP(Table4[[#This Row],[Metabolite ID]],Table18[],2,FALSE)</f>
        <v>X - 17145</v>
      </c>
      <c r="C1282" s="35" t="s">
        <v>1123</v>
      </c>
      <c r="D1282" s="35">
        <v>1068</v>
      </c>
      <c r="E1282" s="35">
        <v>2.3868125603210701E-2</v>
      </c>
      <c r="F1282" s="35">
        <v>0.11436733715643657</v>
      </c>
      <c r="G1282" s="35">
        <v>0.83472461487994742</v>
      </c>
      <c r="H1282" s="35" t="b">
        <v>0</v>
      </c>
      <c r="I1282" s="35" t="b">
        <v>0</v>
      </c>
      <c r="J1282" s="35" t="b">
        <v>0</v>
      </c>
    </row>
    <row r="1283" spans="1:10" x14ac:dyDescent="0.2">
      <c r="A1283" s="35" t="s">
        <v>244</v>
      </c>
      <c r="B1283" s="35" t="str">
        <f>VLOOKUP(Table4[[#This Row],[Metabolite ID]],Table18[],2,FALSE)</f>
        <v>1,3,7-trimethylurate</v>
      </c>
      <c r="C1283" s="35" t="s">
        <v>1116</v>
      </c>
      <c r="D1283" s="35">
        <v>1069</v>
      </c>
      <c r="E1283" s="35">
        <v>0.11782814104959403</v>
      </c>
      <c r="F1283" s="35">
        <v>3.8862242933232642E-2</v>
      </c>
      <c r="G1283" s="36">
        <v>2.4298434487708383E-3</v>
      </c>
      <c r="H1283" s="35" t="b">
        <v>0</v>
      </c>
      <c r="I1283" s="35" t="b">
        <v>0</v>
      </c>
      <c r="J1283" s="35" t="b">
        <v>0</v>
      </c>
    </row>
    <row r="1284" spans="1:10" hidden="1" x14ac:dyDescent="0.2">
      <c r="A1284" s="35" t="s">
        <v>244</v>
      </c>
      <c r="B1284" s="35" t="str">
        <f>VLOOKUP(Table4[[#This Row],[Metabolite ID]],Table18[],2,FALSE)</f>
        <v>1,3,7-trimethylurate</v>
      </c>
      <c r="C1284" s="35" t="s">
        <v>1117</v>
      </c>
      <c r="D1284" s="35">
        <v>1069</v>
      </c>
      <c r="E1284" s="35">
        <v>0.11782814104959403</v>
      </c>
      <c r="F1284" s="35">
        <v>3.8215933185683261E-2</v>
      </c>
      <c r="G1284" s="35">
        <v>2.0477350224606134E-3</v>
      </c>
      <c r="H1284" s="35" t="b">
        <v>0</v>
      </c>
      <c r="I1284" s="35" t="b">
        <v>0</v>
      </c>
      <c r="J1284" s="35" t="b">
        <v>0</v>
      </c>
    </row>
    <row r="1285" spans="1:10" hidden="1" x14ac:dyDescent="0.2">
      <c r="A1285" s="35" t="s">
        <v>244</v>
      </c>
      <c r="B1285" s="35" t="str">
        <f>VLOOKUP(Table4[[#This Row],[Metabolite ID]],Table18[],2,FALSE)</f>
        <v>1,3,7-trimethylurate</v>
      </c>
      <c r="C1285" s="35" t="s">
        <v>1118</v>
      </c>
      <c r="D1285" s="35">
        <v>1069</v>
      </c>
      <c r="E1285" s="35">
        <v>0.11797903541200036</v>
      </c>
      <c r="F1285" s="35">
        <v>3.8567574954549308E-2</v>
      </c>
      <c r="G1285" s="35">
        <v>2.2206131991427173E-3</v>
      </c>
      <c r="H1285" s="35" t="b">
        <v>0</v>
      </c>
      <c r="I1285" s="35" t="b">
        <v>0</v>
      </c>
      <c r="J1285" s="35" t="b">
        <v>0</v>
      </c>
    </row>
    <row r="1286" spans="1:10" hidden="1" x14ac:dyDescent="0.2">
      <c r="A1286" s="35" t="s">
        <v>244</v>
      </c>
      <c r="B1286" s="35" t="str">
        <f>VLOOKUP(Table4[[#This Row],[Metabolite ID]],Table18[],2,FALSE)</f>
        <v>1,3,7-trimethylurate</v>
      </c>
      <c r="C1286" s="35" t="s">
        <v>1119</v>
      </c>
      <c r="D1286" s="35">
        <v>1069</v>
      </c>
      <c r="E1286" s="35">
        <v>0.12048411214953272</v>
      </c>
      <c r="F1286" s="35">
        <v>6.0085238259444285E-2</v>
      </c>
      <c r="G1286" s="35">
        <v>4.4939549430965994E-2</v>
      </c>
      <c r="H1286" s="35" t="b">
        <v>0</v>
      </c>
      <c r="I1286" s="35" t="b">
        <v>0</v>
      </c>
      <c r="J1286" s="35" t="b">
        <v>0</v>
      </c>
    </row>
    <row r="1287" spans="1:10" hidden="1" x14ac:dyDescent="0.2">
      <c r="A1287" s="35" t="s">
        <v>244</v>
      </c>
      <c r="B1287" s="35" t="str">
        <f>VLOOKUP(Table4[[#This Row],[Metabolite ID]],Table18[],2,FALSE)</f>
        <v>1,3,7-trimethylurate</v>
      </c>
      <c r="C1287" s="35" t="s">
        <v>1120</v>
      </c>
      <c r="D1287" s="35">
        <v>1069</v>
      </c>
      <c r="E1287" s="35">
        <v>0.15206704756494133</v>
      </c>
      <c r="F1287" s="35">
        <v>6.7578439658940351E-2</v>
      </c>
      <c r="G1287" s="35">
        <v>2.4434334491290954E-2</v>
      </c>
      <c r="H1287" s="35" t="b">
        <v>0</v>
      </c>
      <c r="I1287" s="35" t="b">
        <v>0</v>
      </c>
      <c r="J1287" s="35" t="b">
        <v>0</v>
      </c>
    </row>
    <row r="1288" spans="1:10" hidden="1" x14ac:dyDescent="0.2">
      <c r="A1288" s="35" t="s">
        <v>244</v>
      </c>
      <c r="B1288" s="35" t="str">
        <f>VLOOKUP(Table4[[#This Row],[Metabolite ID]],Table18[],2,FALSE)</f>
        <v>1,3,7-trimethylurate</v>
      </c>
      <c r="C1288" s="35" t="s">
        <v>1121</v>
      </c>
      <c r="D1288" s="35">
        <v>1069</v>
      </c>
      <c r="E1288" s="35">
        <v>0.50927623922184839</v>
      </c>
      <c r="F1288" s="35">
        <v>0.29786507041066723</v>
      </c>
      <c r="G1288" s="35">
        <v>8.7601690847375263E-2</v>
      </c>
      <c r="H1288" s="35" t="b">
        <v>0</v>
      </c>
      <c r="I1288" s="35" t="b">
        <v>0</v>
      </c>
      <c r="J1288" s="35" t="b">
        <v>0</v>
      </c>
    </row>
    <row r="1289" spans="1:10" hidden="1" x14ac:dyDescent="0.2">
      <c r="A1289" s="35" t="s">
        <v>244</v>
      </c>
      <c r="B1289" s="35" t="str">
        <f>VLOOKUP(Table4[[#This Row],[Metabolite ID]],Table18[],2,FALSE)</f>
        <v>1,3,7-trimethylurate</v>
      </c>
      <c r="C1289" s="35" t="s">
        <v>1122</v>
      </c>
      <c r="D1289" s="35">
        <v>1069</v>
      </c>
      <c r="E1289" s="35">
        <v>0.55672142078887443</v>
      </c>
      <c r="F1289" s="35">
        <v>0.2009958238663157</v>
      </c>
      <c r="G1289" s="35">
        <v>5.7060068753644212E-3</v>
      </c>
      <c r="H1289" s="35" t="b">
        <v>0</v>
      </c>
      <c r="I1289" s="35" t="b">
        <v>0</v>
      </c>
      <c r="J1289" s="35" t="b">
        <v>0</v>
      </c>
    </row>
    <row r="1290" spans="1:10" hidden="1" x14ac:dyDescent="0.2">
      <c r="A1290" s="35" t="s">
        <v>244</v>
      </c>
      <c r="B1290" s="35" t="str">
        <f>VLOOKUP(Table4[[#This Row],[Metabolite ID]],Table18[],2,FALSE)</f>
        <v>1,3,7-trimethylurate</v>
      </c>
      <c r="C1290" s="35" t="s">
        <v>1123</v>
      </c>
      <c r="D1290" s="35">
        <v>1069</v>
      </c>
      <c r="E1290" s="35">
        <v>0.34834364328733203</v>
      </c>
      <c r="F1290" s="35">
        <v>0.11393866752210056</v>
      </c>
      <c r="G1290" s="35">
        <v>2.2890788886955091E-3</v>
      </c>
      <c r="H1290" s="35" t="b">
        <v>0</v>
      </c>
      <c r="I1290" s="35" t="b">
        <v>0</v>
      </c>
      <c r="J1290" s="35" t="b">
        <v>0</v>
      </c>
    </row>
    <row r="1291" spans="1:10" x14ac:dyDescent="0.2">
      <c r="A1291" s="35" t="s">
        <v>577</v>
      </c>
      <c r="B1291" s="35" t="str">
        <f>VLOOKUP(Table4[[#This Row],[Metabolite ID]],Table18[],2,FALSE)</f>
        <v>X - 12715</v>
      </c>
      <c r="C1291" s="35" t="s">
        <v>1116</v>
      </c>
      <c r="D1291" s="35">
        <v>1069</v>
      </c>
      <c r="E1291" s="35">
        <v>0.12335970897770097</v>
      </c>
      <c r="F1291" s="35">
        <v>4.0723990173088358E-2</v>
      </c>
      <c r="G1291" s="36">
        <v>2.4523024373961184E-3</v>
      </c>
      <c r="H1291" s="35" t="b">
        <v>0</v>
      </c>
      <c r="I1291" s="35" t="b">
        <v>0</v>
      </c>
      <c r="J1291" s="35" t="b">
        <v>0</v>
      </c>
    </row>
    <row r="1292" spans="1:10" hidden="1" x14ac:dyDescent="0.2">
      <c r="A1292" s="35" t="s">
        <v>577</v>
      </c>
      <c r="B1292" s="35" t="str">
        <f>VLOOKUP(Table4[[#This Row],[Metabolite ID]],Table18[],2,FALSE)</f>
        <v>X - 12715</v>
      </c>
      <c r="C1292" s="35" t="s">
        <v>1117</v>
      </c>
      <c r="D1292" s="35">
        <v>1069</v>
      </c>
      <c r="E1292" s="35">
        <v>0.12335970897770097</v>
      </c>
      <c r="F1292" s="35">
        <v>4.0723990173088358E-2</v>
      </c>
      <c r="G1292" s="35">
        <v>2.4523024373961184E-3</v>
      </c>
      <c r="H1292" s="35" t="b">
        <v>0</v>
      </c>
      <c r="I1292" s="35" t="b">
        <v>0</v>
      </c>
      <c r="J1292" s="35" t="b">
        <v>0</v>
      </c>
    </row>
    <row r="1293" spans="1:10" hidden="1" x14ac:dyDescent="0.2">
      <c r="A1293" s="35" t="s">
        <v>577</v>
      </c>
      <c r="B1293" s="35" t="str">
        <f>VLOOKUP(Table4[[#This Row],[Metabolite ID]],Table18[],2,FALSE)</f>
        <v>X - 12715</v>
      </c>
      <c r="C1293" s="35" t="s">
        <v>1118</v>
      </c>
      <c r="D1293" s="35">
        <v>1069</v>
      </c>
      <c r="E1293" s="35">
        <v>0.12355440953954366</v>
      </c>
      <c r="F1293" s="35">
        <v>4.1083465364826773E-2</v>
      </c>
      <c r="G1293" s="35">
        <v>2.6349288875994808E-3</v>
      </c>
      <c r="H1293" s="35" t="b">
        <v>0</v>
      </c>
      <c r="I1293" s="35" t="b">
        <v>0</v>
      </c>
      <c r="J1293" s="35" t="b">
        <v>0</v>
      </c>
    </row>
    <row r="1294" spans="1:10" hidden="1" x14ac:dyDescent="0.2">
      <c r="A1294" s="35" t="s">
        <v>577</v>
      </c>
      <c r="B1294" s="35" t="str">
        <f>VLOOKUP(Table4[[#This Row],[Metabolite ID]],Table18[],2,FALSE)</f>
        <v>X - 12715</v>
      </c>
      <c r="C1294" s="35" t="s">
        <v>1119</v>
      </c>
      <c r="D1294" s="35">
        <v>1069</v>
      </c>
      <c r="E1294" s="35">
        <v>7.464328097731239E-2</v>
      </c>
      <c r="F1294" s="35">
        <v>6.1525433700695922E-2</v>
      </c>
      <c r="G1294" s="35">
        <v>0.22504948243944611</v>
      </c>
      <c r="H1294" s="35" t="b">
        <v>0</v>
      </c>
      <c r="I1294" s="35" t="b">
        <v>0</v>
      </c>
      <c r="J1294" s="35" t="b">
        <v>0</v>
      </c>
    </row>
    <row r="1295" spans="1:10" hidden="1" x14ac:dyDescent="0.2">
      <c r="A1295" s="35" t="s">
        <v>577</v>
      </c>
      <c r="B1295" s="35" t="str">
        <f>VLOOKUP(Table4[[#This Row],[Metabolite ID]],Table18[],2,FALSE)</f>
        <v>X - 12715</v>
      </c>
      <c r="C1295" s="35" t="s">
        <v>1120</v>
      </c>
      <c r="D1295" s="35">
        <v>1069</v>
      </c>
      <c r="E1295" s="35">
        <v>8.2920739276394789E-2</v>
      </c>
      <c r="F1295" s="35">
        <v>7.1652444068515272E-2</v>
      </c>
      <c r="G1295" s="35">
        <v>0.24716482903379994</v>
      </c>
      <c r="H1295" s="35" t="b">
        <v>0</v>
      </c>
      <c r="I1295" s="35" t="b">
        <v>0</v>
      </c>
      <c r="J1295" s="35" t="b">
        <v>0</v>
      </c>
    </row>
    <row r="1296" spans="1:10" hidden="1" x14ac:dyDescent="0.2">
      <c r="A1296" s="35" t="s">
        <v>577</v>
      </c>
      <c r="B1296" s="35" t="str">
        <f>VLOOKUP(Table4[[#This Row],[Metabolite ID]],Table18[],2,FALSE)</f>
        <v>X - 12715</v>
      </c>
      <c r="C1296" s="35" t="s">
        <v>1121</v>
      </c>
      <c r="D1296" s="35">
        <v>1069</v>
      </c>
      <c r="E1296" s="35">
        <v>-0.12754911175188344</v>
      </c>
      <c r="F1296" s="35">
        <v>0.25904939480273587</v>
      </c>
      <c r="G1296" s="35">
        <v>0.62255637814041132</v>
      </c>
      <c r="H1296" s="35" t="b">
        <v>0</v>
      </c>
      <c r="I1296" s="35" t="b">
        <v>0</v>
      </c>
      <c r="J1296" s="35" t="b">
        <v>0</v>
      </c>
    </row>
    <row r="1297" spans="1:10" hidden="1" x14ac:dyDescent="0.2">
      <c r="A1297" s="35" t="s">
        <v>577</v>
      </c>
      <c r="B1297" s="35" t="str">
        <f>VLOOKUP(Table4[[#This Row],[Metabolite ID]],Table18[],2,FALSE)</f>
        <v>X - 12715</v>
      </c>
      <c r="C1297" s="35" t="s">
        <v>1122</v>
      </c>
      <c r="D1297" s="35">
        <v>1069</v>
      </c>
      <c r="E1297" s="35">
        <v>0.16663812077468787</v>
      </c>
      <c r="F1297" s="35">
        <v>0.15558772043820515</v>
      </c>
      <c r="G1297" s="35">
        <v>0.28440078919866979</v>
      </c>
      <c r="H1297" s="35" t="b">
        <v>0</v>
      </c>
      <c r="I1297" s="35" t="b">
        <v>0</v>
      </c>
      <c r="J1297" s="35" t="b">
        <v>0</v>
      </c>
    </row>
    <row r="1298" spans="1:10" hidden="1" x14ac:dyDescent="0.2">
      <c r="A1298" s="35" t="s">
        <v>577</v>
      </c>
      <c r="B1298" s="35" t="str">
        <f>VLOOKUP(Table4[[#This Row],[Metabolite ID]],Table18[],2,FALSE)</f>
        <v>X - 12715</v>
      </c>
      <c r="C1298" s="35" t="s">
        <v>1123</v>
      </c>
      <c r="D1298" s="35">
        <v>1069</v>
      </c>
      <c r="E1298" s="35">
        <v>5.5449645271639876E-2</v>
      </c>
      <c r="F1298" s="35">
        <v>0.11957949455768632</v>
      </c>
      <c r="G1298" s="35">
        <v>0.64295347806765402</v>
      </c>
      <c r="H1298" s="35" t="b">
        <v>0</v>
      </c>
      <c r="I1298" s="35" t="b">
        <v>0</v>
      </c>
      <c r="J1298" s="35" t="b">
        <v>0</v>
      </c>
    </row>
    <row r="1299" spans="1:10" x14ac:dyDescent="0.2">
      <c r="A1299" s="35" t="s">
        <v>872</v>
      </c>
      <c r="B1299" s="35" t="str">
        <f>VLOOKUP(Table4[[#This Row],[Metabolite ID]],Table18[],2,FALSE)</f>
        <v>Total lipids in very small VLDL</v>
      </c>
      <c r="C1299" s="35" t="s">
        <v>1116</v>
      </c>
      <c r="D1299" s="35">
        <v>1069</v>
      </c>
      <c r="E1299" s="35">
        <v>6.7375855436031376E-2</v>
      </c>
      <c r="F1299" s="35">
        <v>2.2254907934311712E-2</v>
      </c>
      <c r="G1299" s="36">
        <v>2.4661791601592927E-3</v>
      </c>
      <c r="H1299" s="35" t="b">
        <v>0</v>
      </c>
      <c r="I1299" s="35" t="b">
        <v>0</v>
      </c>
      <c r="J1299" s="35" t="b">
        <v>0</v>
      </c>
    </row>
    <row r="1300" spans="1:10" hidden="1" x14ac:dyDescent="0.2">
      <c r="A1300" s="35" t="s">
        <v>872</v>
      </c>
      <c r="B1300" s="35" t="str">
        <f>VLOOKUP(Table4[[#This Row],[Metabolite ID]],Table18[],2,FALSE)</f>
        <v>Total lipids in very small VLDL</v>
      </c>
      <c r="C1300" s="35" t="s">
        <v>1117</v>
      </c>
      <c r="D1300" s="35">
        <v>1069</v>
      </c>
      <c r="E1300" s="35">
        <v>6.7375855436031376E-2</v>
      </c>
      <c r="F1300" s="35">
        <v>1.6702278370691763E-2</v>
      </c>
      <c r="G1300" s="35">
        <v>5.4851193800799716E-5</v>
      </c>
      <c r="H1300" s="35" t="b">
        <v>0</v>
      </c>
      <c r="I1300" s="35" t="b">
        <v>0</v>
      </c>
      <c r="J1300" s="35" t="b">
        <v>0</v>
      </c>
    </row>
    <row r="1301" spans="1:10" hidden="1" x14ac:dyDescent="0.2">
      <c r="A1301" s="35" t="s">
        <v>872</v>
      </c>
      <c r="B1301" s="35" t="str">
        <f>VLOOKUP(Table4[[#This Row],[Metabolite ID]],Table18[],2,FALSE)</f>
        <v>Total lipids in very small VLDL</v>
      </c>
      <c r="C1301" s="35" t="s">
        <v>1118</v>
      </c>
      <c r="D1301" s="35">
        <v>1069</v>
      </c>
      <c r="E1301" s="35">
        <v>6.7462862991912065E-2</v>
      </c>
      <c r="F1301" s="35">
        <v>1.6966708153014248E-2</v>
      </c>
      <c r="G1301" s="35">
        <v>7.002804904953501E-5</v>
      </c>
      <c r="H1301" s="35" t="b">
        <v>0</v>
      </c>
      <c r="I1301" s="35" t="b">
        <v>0</v>
      </c>
      <c r="J1301" s="35" t="b">
        <v>0</v>
      </c>
    </row>
    <row r="1302" spans="1:10" hidden="1" x14ac:dyDescent="0.2">
      <c r="A1302" s="35" t="s">
        <v>872</v>
      </c>
      <c r="B1302" s="35" t="str">
        <f>VLOOKUP(Table4[[#This Row],[Metabolite ID]],Table18[],2,FALSE)</f>
        <v>Total lipids in very small VLDL</v>
      </c>
      <c r="C1302" s="35" t="s">
        <v>1119</v>
      </c>
      <c r="D1302" s="35">
        <v>1069</v>
      </c>
      <c r="E1302" s="35">
        <v>9.1924875621890542E-2</v>
      </c>
      <c r="F1302" s="35">
        <v>2.6487837670433615E-2</v>
      </c>
      <c r="G1302" s="35">
        <v>5.1957542860880902E-4</v>
      </c>
      <c r="H1302" s="35" t="b">
        <v>0</v>
      </c>
      <c r="I1302" s="35" t="b">
        <v>0</v>
      </c>
      <c r="J1302" s="35" t="b">
        <v>0</v>
      </c>
    </row>
    <row r="1303" spans="1:10" hidden="1" x14ac:dyDescent="0.2">
      <c r="A1303" s="35" t="s">
        <v>872</v>
      </c>
      <c r="B1303" s="35" t="str">
        <f>VLOOKUP(Table4[[#This Row],[Metabolite ID]],Table18[],2,FALSE)</f>
        <v>Total lipids in very small VLDL</v>
      </c>
      <c r="C1303" s="35" t="s">
        <v>1120</v>
      </c>
      <c r="D1303" s="35">
        <v>1069</v>
      </c>
      <c r="E1303" s="35">
        <v>0.12458502987677247</v>
      </c>
      <c r="F1303" s="35">
        <v>3.0299376245523237E-2</v>
      </c>
      <c r="G1303" s="35">
        <v>3.9258325316802674E-5</v>
      </c>
      <c r="H1303" s="35" t="b">
        <v>0</v>
      </c>
      <c r="I1303" s="35" t="b">
        <v>0</v>
      </c>
      <c r="J1303" s="35" t="b">
        <v>0</v>
      </c>
    </row>
    <row r="1304" spans="1:10" hidden="1" x14ac:dyDescent="0.2">
      <c r="A1304" s="35" t="s">
        <v>872</v>
      </c>
      <c r="B1304" s="35" t="str">
        <f>VLOOKUP(Table4[[#This Row],[Metabolite ID]],Table18[],2,FALSE)</f>
        <v>Total lipids in very small VLDL</v>
      </c>
      <c r="C1304" s="35" t="s">
        <v>1121</v>
      </c>
      <c r="D1304" s="35">
        <v>1069</v>
      </c>
      <c r="E1304" s="35">
        <v>0.28116838654104725</v>
      </c>
      <c r="F1304" s="35">
        <v>0.11594450240525633</v>
      </c>
      <c r="G1304" s="35">
        <v>1.547231199803408E-2</v>
      </c>
      <c r="H1304" s="35" t="b">
        <v>0</v>
      </c>
      <c r="I1304" s="35" t="b">
        <v>0</v>
      </c>
      <c r="J1304" s="35" t="b">
        <v>0</v>
      </c>
    </row>
    <row r="1305" spans="1:10" hidden="1" x14ac:dyDescent="0.2">
      <c r="A1305" s="35" t="s">
        <v>872</v>
      </c>
      <c r="B1305" s="35" t="str">
        <f>VLOOKUP(Table4[[#This Row],[Metabolite ID]],Table18[],2,FALSE)</f>
        <v>Total lipids in very small VLDL</v>
      </c>
      <c r="C1305" s="35" t="s">
        <v>1122</v>
      </c>
      <c r="D1305" s="35">
        <v>1069</v>
      </c>
      <c r="E1305" s="35">
        <v>0.19201822047008754</v>
      </c>
      <c r="F1305" s="35">
        <v>6.5223644442560014E-2</v>
      </c>
      <c r="G1305" s="35">
        <v>3.3101620290180481E-3</v>
      </c>
      <c r="H1305" s="35" t="b">
        <v>0</v>
      </c>
      <c r="I1305" s="35" t="b">
        <v>0</v>
      </c>
      <c r="J1305" s="35" t="b">
        <v>0</v>
      </c>
    </row>
    <row r="1306" spans="1:10" hidden="1" x14ac:dyDescent="0.2">
      <c r="A1306" s="35" t="s">
        <v>872</v>
      </c>
      <c r="B1306" s="35" t="str">
        <f>VLOOKUP(Table4[[#This Row],[Metabolite ID]],Table18[],2,FALSE)</f>
        <v>Total lipids in very small VLDL</v>
      </c>
      <c r="C1306" s="35" t="s">
        <v>1123</v>
      </c>
      <c r="D1306" s="35">
        <v>1069</v>
      </c>
      <c r="E1306" s="35">
        <v>4.6212416747350361E-2</v>
      </c>
      <c r="F1306" s="35">
        <v>6.5298081953854614E-2</v>
      </c>
      <c r="G1306" s="35">
        <v>0.47927695869198461</v>
      </c>
      <c r="H1306" s="35" t="b">
        <v>0</v>
      </c>
      <c r="I1306" s="35" t="b">
        <v>0</v>
      </c>
      <c r="J1306" s="35" t="b">
        <v>0</v>
      </c>
    </row>
    <row r="1307" spans="1:10" x14ac:dyDescent="0.2">
      <c r="A1307" s="35" t="s">
        <v>603</v>
      </c>
      <c r="B1307" s="35" t="str">
        <f>VLOOKUP(Table4[[#This Row],[Metabolite ID]],Table18[],2,FALSE)</f>
        <v>4-hydroxychlorothalonil</v>
      </c>
      <c r="C1307" s="35" t="s">
        <v>1116</v>
      </c>
      <c r="D1307" s="35">
        <v>1068</v>
      </c>
      <c r="E1307" s="35">
        <v>-0.14409546571234019</v>
      </c>
      <c r="F1307" s="35">
        <v>4.7665750016663289E-2</v>
      </c>
      <c r="G1307" s="36">
        <v>2.5024921898545494E-3</v>
      </c>
      <c r="H1307" s="35" t="b">
        <v>0</v>
      </c>
      <c r="I1307" s="35" t="b">
        <v>0</v>
      </c>
      <c r="J1307" s="35" t="b">
        <v>0</v>
      </c>
    </row>
    <row r="1308" spans="1:10" hidden="1" x14ac:dyDescent="0.2">
      <c r="A1308" s="35" t="s">
        <v>603</v>
      </c>
      <c r="B1308" s="35" t="str">
        <f>VLOOKUP(Table4[[#This Row],[Metabolite ID]],Table18[],2,FALSE)</f>
        <v>4-hydroxychlorothalonil</v>
      </c>
      <c r="C1308" s="35" t="s">
        <v>1117</v>
      </c>
      <c r="D1308" s="35">
        <v>1068</v>
      </c>
      <c r="E1308" s="35">
        <v>-0.14409546571234019</v>
      </c>
      <c r="F1308" s="35">
        <v>3.6869891354919082E-2</v>
      </c>
      <c r="G1308" s="35">
        <v>9.2980511790763721E-5</v>
      </c>
      <c r="H1308" s="35" t="b">
        <v>0</v>
      </c>
      <c r="I1308" s="35" t="b">
        <v>0</v>
      </c>
      <c r="J1308" s="35" t="b">
        <v>0</v>
      </c>
    </row>
    <row r="1309" spans="1:10" hidden="1" x14ac:dyDescent="0.2">
      <c r="A1309" s="35" t="s">
        <v>603</v>
      </c>
      <c r="B1309" s="35" t="str">
        <f>VLOOKUP(Table4[[#This Row],[Metabolite ID]],Table18[],2,FALSE)</f>
        <v>4-hydroxychlorothalonil</v>
      </c>
      <c r="C1309" s="35" t="s">
        <v>1118</v>
      </c>
      <c r="D1309" s="35">
        <v>1068</v>
      </c>
      <c r="E1309" s="35">
        <v>-0.14401924124699889</v>
      </c>
      <c r="F1309" s="35">
        <v>3.7402969062859469E-2</v>
      </c>
      <c r="G1309" s="35">
        <v>1.1788839836186161E-4</v>
      </c>
      <c r="H1309" s="35" t="b">
        <v>0</v>
      </c>
      <c r="I1309" s="35" t="b">
        <v>0</v>
      </c>
      <c r="J1309" s="35" t="b">
        <v>0</v>
      </c>
    </row>
    <row r="1310" spans="1:10" hidden="1" x14ac:dyDescent="0.2">
      <c r="A1310" s="35" t="s">
        <v>603</v>
      </c>
      <c r="B1310" s="35" t="str">
        <f>VLOOKUP(Table4[[#This Row],[Metabolite ID]],Table18[],2,FALSE)</f>
        <v>4-hydroxychlorothalonil</v>
      </c>
      <c r="C1310" s="35" t="s">
        <v>1119</v>
      </c>
      <c r="D1310" s="35">
        <v>1068</v>
      </c>
      <c r="E1310" s="35">
        <v>-0.13013058447780285</v>
      </c>
      <c r="F1310" s="35">
        <v>5.5508252144594546E-2</v>
      </c>
      <c r="G1310" s="35">
        <v>1.906044730610661E-2</v>
      </c>
      <c r="H1310" s="35" t="b">
        <v>0</v>
      </c>
      <c r="I1310" s="35" t="b">
        <v>0</v>
      </c>
      <c r="J1310" s="35" t="b">
        <v>0</v>
      </c>
    </row>
    <row r="1311" spans="1:10" hidden="1" x14ac:dyDescent="0.2">
      <c r="A1311" s="35" t="s">
        <v>603</v>
      </c>
      <c r="B1311" s="35" t="str">
        <f>VLOOKUP(Table4[[#This Row],[Metabolite ID]],Table18[],2,FALSE)</f>
        <v>4-hydroxychlorothalonil</v>
      </c>
      <c r="C1311" s="35" t="s">
        <v>1120</v>
      </c>
      <c r="D1311" s="35">
        <v>1068</v>
      </c>
      <c r="E1311" s="35">
        <v>-0.1378875230704979</v>
      </c>
      <c r="F1311" s="35">
        <v>6.0417849926925365E-2</v>
      </c>
      <c r="G1311" s="35">
        <v>2.2475673546992214E-2</v>
      </c>
      <c r="H1311" s="35" t="b">
        <v>0</v>
      </c>
      <c r="I1311" s="35" t="b">
        <v>0</v>
      </c>
      <c r="J1311" s="35" t="b">
        <v>0</v>
      </c>
    </row>
    <row r="1312" spans="1:10" hidden="1" x14ac:dyDescent="0.2">
      <c r="A1312" s="35" t="s">
        <v>603</v>
      </c>
      <c r="B1312" s="35" t="str">
        <f>VLOOKUP(Table4[[#This Row],[Metabolite ID]],Table18[],2,FALSE)</f>
        <v>4-hydroxychlorothalonil</v>
      </c>
      <c r="C1312" s="35" t="s">
        <v>1121</v>
      </c>
      <c r="D1312" s="35">
        <v>1068</v>
      </c>
      <c r="E1312" s="35">
        <v>0.3312593561724384</v>
      </c>
      <c r="F1312" s="35">
        <v>0.25878897306805526</v>
      </c>
      <c r="G1312" s="35">
        <v>0.20081048777489682</v>
      </c>
      <c r="H1312" s="35" t="b">
        <v>0</v>
      </c>
      <c r="I1312" s="35" t="b">
        <v>0</v>
      </c>
      <c r="J1312" s="35" t="b">
        <v>0</v>
      </c>
    </row>
    <row r="1313" spans="1:10" hidden="1" x14ac:dyDescent="0.2">
      <c r="A1313" s="35" t="s">
        <v>603</v>
      </c>
      <c r="B1313" s="35" t="str">
        <f>VLOOKUP(Table4[[#This Row],[Metabolite ID]],Table18[],2,FALSE)</f>
        <v>4-hydroxychlorothalonil</v>
      </c>
      <c r="C1313" s="35" t="s">
        <v>1122</v>
      </c>
      <c r="D1313" s="35">
        <v>1068</v>
      </c>
      <c r="E1313" s="35">
        <v>8.8259706827194861E-2</v>
      </c>
      <c r="F1313" s="35">
        <v>0.18405514241502732</v>
      </c>
      <c r="G1313" s="35">
        <v>0.63166088938002196</v>
      </c>
      <c r="H1313" s="35" t="b">
        <v>0</v>
      </c>
      <c r="I1313" s="35" t="b">
        <v>0</v>
      </c>
      <c r="J1313" s="35" t="b">
        <v>0</v>
      </c>
    </row>
    <row r="1314" spans="1:10" hidden="1" x14ac:dyDescent="0.2">
      <c r="A1314" s="35" t="s">
        <v>603</v>
      </c>
      <c r="B1314" s="35" t="str">
        <f>VLOOKUP(Table4[[#This Row],[Metabolite ID]],Table18[],2,FALSE)</f>
        <v>4-hydroxychlorothalonil</v>
      </c>
      <c r="C1314" s="35" t="s">
        <v>1123</v>
      </c>
      <c r="D1314" s="35">
        <v>1068</v>
      </c>
      <c r="E1314" s="35">
        <v>-7.3825781827000003E-2</v>
      </c>
      <c r="F1314" s="35">
        <v>0.13993581612004447</v>
      </c>
      <c r="G1314" s="35">
        <v>0.59790838160452831</v>
      </c>
      <c r="H1314" s="35" t="b">
        <v>0</v>
      </c>
      <c r="I1314" s="35" t="b">
        <v>0</v>
      </c>
      <c r="J1314" s="35" t="b">
        <v>0</v>
      </c>
    </row>
    <row r="1315" spans="1:10" x14ac:dyDescent="0.2">
      <c r="A1315" s="35" t="s">
        <v>62</v>
      </c>
      <c r="B1315" s="35" t="str">
        <f>VLOOKUP(Table4[[#This Row],[Metabolite ID]],Table18[],2,FALSE)</f>
        <v>glycerate</v>
      </c>
      <c r="C1315" s="35" t="s">
        <v>1116</v>
      </c>
      <c r="D1315" s="35">
        <v>1068</v>
      </c>
      <c r="E1315" s="35">
        <v>-0.11319085982357206</v>
      </c>
      <c r="F1315" s="35">
        <v>3.7519266741305547E-2</v>
      </c>
      <c r="G1315" s="36">
        <v>2.5539685588514376E-3</v>
      </c>
      <c r="H1315" s="35" t="b">
        <v>0</v>
      </c>
      <c r="I1315" s="35" t="b">
        <v>0</v>
      </c>
      <c r="J1315" s="35" t="b">
        <v>0</v>
      </c>
    </row>
    <row r="1316" spans="1:10" hidden="1" x14ac:dyDescent="0.2">
      <c r="A1316" s="35" t="s">
        <v>62</v>
      </c>
      <c r="B1316" s="35" t="str">
        <f>VLOOKUP(Table4[[#This Row],[Metabolite ID]],Table18[],2,FALSE)</f>
        <v>glycerate</v>
      </c>
      <c r="C1316" s="35" t="s">
        <v>1117</v>
      </c>
      <c r="D1316" s="35">
        <v>1068</v>
      </c>
      <c r="E1316" s="35">
        <v>-0.11319085982357206</v>
      </c>
      <c r="F1316" s="35">
        <v>3.6971445828682933E-2</v>
      </c>
      <c r="G1316" s="35">
        <v>2.2017571458832568E-3</v>
      </c>
      <c r="H1316" s="35" t="b">
        <v>0</v>
      </c>
      <c r="I1316" s="35" t="b">
        <v>0</v>
      </c>
      <c r="J1316" s="35" t="b">
        <v>0</v>
      </c>
    </row>
    <row r="1317" spans="1:10" hidden="1" x14ac:dyDescent="0.2">
      <c r="A1317" s="35" t="s">
        <v>62</v>
      </c>
      <c r="B1317" s="35" t="str">
        <f>VLOOKUP(Table4[[#This Row],[Metabolite ID]],Table18[],2,FALSE)</f>
        <v>glycerate</v>
      </c>
      <c r="C1317" s="35" t="s">
        <v>1118</v>
      </c>
      <c r="D1317" s="35">
        <v>1068</v>
      </c>
      <c r="E1317" s="35">
        <v>-0.11449202895709429</v>
      </c>
      <c r="F1317" s="35">
        <v>3.7309017995713199E-2</v>
      </c>
      <c r="G1317" s="35">
        <v>2.1495677690812369E-3</v>
      </c>
      <c r="H1317" s="35" t="b">
        <v>0</v>
      </c>
      <c r="I1317" s="35" t="b">
        <v>0</v>
      </c>
      <c r="J1317" s="35" t="b">
        <v>0</v>
      </c>
    </row>
    <row r="1318" spans="1:10" hidden="1" x14ac:dyDescent="0.2">
      <c r="A1318" s="35" t="s">
        <v>62</v>
      </c>
      <c r="B1318" s="35" t="str">
        <f>VLOOKUP(Table4[[#This Row],[Metabolite ID]],Table18[],2,FALSE)</f>
        <v>glycerate</v>
      </c>
      <c r="C1318" s="35" t="s">
        <v>1119</v>
      </c>
      <c r="D1318" s="35">
        <v>1068</v>
      </c>
      <c r="E1318" s="35">
        <v>-0.12417697860962597</v>
      </c>
      <c r="F1318" s="35">
        <v>5.5654602151960685E-2</v>
      </c>
      <c r="G1318" s="35">
        <v>2.566737208935084E-2</v>
      </c>
      <c r="H1318" s="35" t="b">
        <v>0</v>
      </c>
      <c r="I1318" s="35" t="b">
        <v>0</v>
      </c>
      <c r="J1318" s="35" t="b">
        <v>0</v>
      </c>
    </row>
    <row r="1319" spans="1:10" hidden="1" x14ac:dyDescent="0.2">
      <c r="A1319" s="35" t="s">
        <v>62</v>
      </c>
      <c r="B1319" s="35" t="str">
        <f>VLOOKUP(Table4[[#This Row],[Metabolite ID]],Table18[],2,FALSE)</f>
        <v>glycerate</v>
      </c>
      <c r="C1319" s="35" t="s">
        <v>1120</v>
      </c>
      <c r="D1319" s="35">
        <v>1068</v>
      </c>
      <c r="E1319" s="35">
        <v>-9.0376026466639947E-2</v>
      </c>
      <c r="F1319" s="35">
        <v>5.9254281671980602E-2</v>
      </c>
      <c r="G1319" s="35">
        <v>0.12720334596647409</v>
      </c>
      <c r="H1319" s="35" t="b">
        <v>0</v>
      </c>
      <c r="I1319" s="35" t="b">
        <v>0</v>
      </c>
      <c r="J1319" s="35" t="b">
        <v>0</v>
      </c>
    </row>
    <row r="1320" spans="1:10" hidden="1" x14ac:dyDescent="0.2">
      <c r="A1320" s="35" t="s">
        <v>62</v>
      </c>
      <c r="B1320" s="35" t="str">
        <f>VLOOKUP(Table4[[#This Row],[Metabolite ID]],Table18[],2,FALSE)</f>
        <v>glycerate</v>
      </c>
      <c r="C1320" s="35" t="s">
        <v>1121</v>
      </c>
      <c r="D1320" s="35">
        <v>1068</v>
      </c>
      <c r="E1320" s="35">
        <v>2.5036401393059293E-3</v>
      </c>
      <c r="F1320" s="35">
        <v>0.26002480722455107</v>
      </c>
      <c r="G1320" s="35">
        <v>0.99231951382887873</v>
      </c>
      <c r="H1320" s="35" t="b">
        <v>0</v>
      </c>
      <c r="I1320" s="35" t="b">
        <v>0</v>
      </c>
      <c r="J1320" s="35" t="b">
        <v>0</v>
      </c>
    </row>
    <row r="1321" spans="1:10" hidden="1" x14ac:dyDescent="0.2">
      <c r="A1321" s="35" t="s">
        <v>62</v>
      </c>
      <c r="B1321" s="35" t="str">
        <f>VLOOKUP(Table4[[#This Row],[Metabolite ID]],Table18[],2,FALSE)</f>
        <v>glycerate</v>
      </c>
      <c r="C1321" s="35" t="s">
        <v>1122</v>
      </c>
      <c r="D1321" s="35">
        <v>1068</v>
      </c>
      <c r="E1321" s="35">
        <v>-1.6618344362785642E-2</v>
      </c>
      <c r="F1321" s="35">
        <v>0.16790158605674713</v>
      </c>
      <c r="G1321" s="35">
        <v>0.9211753636044604</v>
      </c>
      <c r="H1321" s="35" t="b">
        <v>0</v>
      </c>
      <c r="I1321" s="35" t="b">
        <v>0</v>
      </c>
      <c r="J1321" s="35" t="b">
        <v>0</v>
      </c>
    </row>
    <row r="1322" spans="1:10" hidden="1" x14ac:dyDescent="0.2">
      <c r="A1322" s="35" t="s">
        <v>62</v>
      </c>
      <c r="B1322" s="35" t="str">
        <f>VLOOKUP(Table4[[#This Row],[Metabolite ID]],Table18[],2,FALSE)</f>
        <v>glycerate</v>
      </c>
      <c r="C1322" s="35" t="s">
        <v>1123</v>
      </c>
      <c r="D1322" s="35">
        <v>1068</v>
      </c>
      <c r="E1322" s="35">
        <v>2.0072872336194116E-2</v>
      </c>
      <c r="F1322" s="35">
        <v>0.11008389683990977</v>
      </c>
      <c r="G1322" s="35">
        <v>0.8553493338287117</v>
      </c>
      <c r="H1322" s="35" t="b">
        <v>0</v>
      </c>
      <c r="I1322" s="35" t="b">
        <v>0</v>
      </c>
      <c r="J1322" s="35" t="b">
        <v>0</v>
      </c>
    </row>
    <row r="1323" spans="1:10" x14ac:dyDescent="0.2">
      <c r="A1323" s="35" t="s">
        <v>614</v>
      </c>
      <c r="B1323" s="35" t="str">
        <f>VLOOKUP(Table4[[#This Row],[Metabolite ID]],Table18[],2,FALSE)</f>
        <v>glycerophosphoglycerol</v>
      </c>
      <c r="C1323" s="35" t="s">
        <v>1116</v>
      </c>
      <c r="D1323" s="35">
        <v>1068</v>
      </c>
      <c r="E1323" s="35">
        <v>-0.12020232585618604</v>
      </c>
      <c r="F1323" s="35">
        <v>4.0005277918973001E-2</v>
      </c>
      <c r="G1323" s="36">
        <v>2.6587640153835791E-3</v>
      </c>
      <c r="H1323" s="35" t="b">
        <v>0</v>
      </c>
      <c r="I1323" s="35" t="b">
        <v>0</v>
      </c>
      <c r="J1323" s="35" t="b">
        <v>0</v>
      </c>
    </row>
    <row r="1324" spans="1:10" hidden="1" x14ac:dyDescent="0.2">
      <c r="A1324" s="35" t="s">
        <v>614</v>
      </c>
      <c r="B1324" s="35" t="str">
        <f>VLOOKUP(Table4[[#This Row],[Metabolite ID]],Table18[],2,FALSE)</f>
        <v>glycerophosphoglycerol</v>
      </c>
      <c r="C1324" s="35" t="s">
        <v>1117</v>
      </c>
      <c r="D1324" s="35">
        <v>1068</v>
      </c>
      <c r="E1324" s="35">
        <v>-0.12020232585618604</v>
      </c>
      <c r="F1324" s="35">
        <v>4.0005277918973001E-2</v>
      </c>
      <c r="G1324" s="35">
        <v>2.6587640153835791E-3</v>
      </c>
      <c r="H1324" s="35" t="b">
        <v>0</v>
      </c>
      <c r="I1324" s="35" t="b">
        <v>0</v>
      </c>
      <c r="J1324" s="35" t="b">
        <v>0</v>
      </c>
    </row>
    <row r="1325" spans="1:10" hidden="1" x14ac:dyDescent="0.2">
      <c r="A1325" s="35" t="s">
        <v>614</v>
      </c>
      <c r="B1325" s="35" t="str">
        <f>VLOOKUP(Table4[[#This Row],[Metabolite ID]],Table18[],2,FALSE)</f>
        <v>glycerophosphoglycerol</v>
      </c>
      <c r="C1325" s="35" t="s">
        <v>1118</v>
      </c>
      <c r="D1325" s="35">
        <v>1068</v>
      </c>
      <c r="E1325" s="35">
        <v>-0.12083324352684346</v>
      </c>
      <c r="F1325" s="35">
        <v>4.035793402840783E-2</v>
      </c>
      <c r="G1325" s="35">
        <v>2.7531041361637818E-3</v>
      </c>
      <c r="H1325" s="35" t="b">
        <v>0</v>
      </c>
      <c r="I1325" s="35" t="b">
        <v>0</v>
      </c>
      <c r="J1325" s="35" t="b">
        <v>0</v>
      </c>
    </row>
    <row r="1326" spans="1:10" hidden="1" x14ac:dyDescent="0.2">
      <c r="A1326" s="35" t="s">
        <v>614</v>
      </c>
      <c r="B1326" s="35" t="str">
        <f>VLOOKUP(Table4[[#This Row],[Metabolite ID]],Table18[],2,FALSE)</f>
        <v>glycerophosphoglycerol</v>
      </c>
      <c r="C1326" s="35" t="s">
        <v>1119</v>
      </c>
      <c r="D1326" s="35">
        <v>1068</v>
      </c>
      <c r="E1326" s="35">
        <v>-0.17226122731097518</v>
      </c>
      <c r="F1326" s="35">
        <v>5.9686880321380531E-2</v>
      </c>
      <c r="G1326" s="35">
        <v>3.9007058790470604E-3</v>
      </c>
      <c r="H1326" s="35" t="b">
        <v>0</v>
      </c>
      <c r="I1326" s="35" t="b">
        <v>0</v>
      </c>
      <c r="J1326" s="35" t="b">
        <v>0</v>
      </c>
    </row>
    <row r="1327" spans="1:10" hidden="1" x14ac:dyDescent="0.2">
      <c r="A1327" s="35" t="s">
        <v>614</v>
      </c>
      <c r="B1327" s="35" t="str">
        <f>VLOOKUP(Table4[[#This Row],[Metabolite ID]],Table18[],2,FALSE)</f>
        <v>glycerophosphoglycerol</v>
      </c>
      <c r="C1327" s="35" t="s">
        <v>1120</v>
      </c>
      <c r="D1327" s="35">
        <v>1068</v>
      </c>
      <c r="E1327" s="35">
        <v>-0.10178494039136907</v>
      </c>
      <c r="F1327" s="35">
        <v>6.7547870439939761E-2</v>
      </c>
      <c r="G1327" s="35">
        <v>0.13184747105716516</v>
      </c>
      <c r="H1327" s="35" t="b">
        <v>0</v>
      </c>
      <c r="I1327" s="35" t="b">
        <v>0</v>
      </c>
      <c r="J1327" s="35" t="b">
        <v>0</v>
      </c>
    </row>
    <row r="1328" spans="1:10" hidden="1" x14ac:dyDescent="0.2">
      <c r="A1328" s="35" t="s">
        <v>614</v>
      </c>
      <c r="B1328" s="35" t="str">
        <f>VLOOKUP(Table4[[#This Row],[Metabolite ID]],Table18[],2,FALSE)</f>
        <v>glycerophosphoglycerol</v>
      </c>
      <c r="C1328" s="35" t="s">
        <v>1121</v>
      </c>
      <c r="D1328" s="35">
        <v>1068</v>
      </c>
      <c r="E1328" s="35">
        <v>-0.13454600895508229</v>
      </c>
      <c r="F1328" s="35">
        <v>0.2363381893956451</v>
      </c>
      <c r="G1328" s="35">
        <v>0.56927618269741365</v>
      </c>
      <c r="H1328" s="35" t="b">
        <v>0</v>
      </c>
      <c r="I1328" s="35" t="b">
        <v>0</v>
      </c>
      <c r="J1328" s="35" t="b">
        <v>0</v>
      </c>
    </row>
    <row r="1329" spans="1:10" hidden="1" x14ac:dyDescent="0.2">
      <c r="A1329" s="35" t="s">
        <v>614</v>
      </c>
      <c r="B1329" s="35" t="str">
        <f>VLOOKUP(Table4[[#This Row],[Metabolite ID]],Table18[],2,FALSE)</f>
        <v>glycerophosphoglycerol</v>
      </c>
      <c r="C1329" s="35" t="s">
        <v>1122</v>
      </c>
      <c r="D1329" s="35">
        <v>1068</v>
      </c>
      <c r="E1329" s="35">
        <v>-6.2264309335561485E-2</v>
      </c>
      <c r="F1329" s="35">
        <v>0.1452863934528637</v>
      </c>
      <c r="G1329" s="35">
        <v>0.66832809408699623</v>
      </c>
      <c r="H1329" s="35" t="b">
        <v>0</v>
      </c>
      <c r="I1329" s="35" t="b">
        <v>0</v>
      </c>
      <c r="J1329" s="35" t="b">
        <v>0</v>
      </c>
    </row>
    <row r="1330" spans="1:10" hidden="1" x14ac:dyDescent="0.2">
      <c r="A1330" s="35" t="s">
        <v>614</v>
      </c>
      <c r="B1330" s="35" t="str">
        <f>VLOOKUP(Table4[[#This Row],[Metabolite ID]],Table18[],2,FALSE)</f>
        <v>glycerophosphoglycerol</v>
      </c>
      <c r="C1330" s="35" t="s">
        <v>1123</v>
      </c>
      <c r="D1330" s="35">
        <v>1068</v>
      </c>
      <c r="E1330" s="35">
        <v>-9.5242564949234595E-2</v>
      </c>
      <c r="F1330" s="35">
        <v>0.11741149342495952</v>
      </c>
      <c r="G1330" s="35">
        <v>0.41743991386986457</v>
      </c>
      <c r="H1330" s="35" t="b">
        <v>0</v>
      </c>
      <c r="I1330" s="35" t="b">
        <v>0</v>
      </c>
      <c r="J1330" s="35" t="b">
        <v>0</v>
      </c>
    </row>
    <row r="1331" spans="1:10" x14ac:dyDescent="0.2">
      <c r="A1331" s="35" t="s">
        <v>703</v>
      </c>
      <c r="B1331" s="35" t="str">
        <f>VLOOKUP(Table4[[#This Row],[Metabolite ID]],Table18[],2,FALSE)</f>
        <v>1-palmitoleoyl-2-linoleoyl-GPC (16:1/18:2)*</v>
      </c>
      <c r="C1331" s="35" t="s">
        <v>1116</v>
      </c>
      <c r="D1331" s="35">
        <v>1068</v>
      </c>
      <c r="E1331" s="35">
        <v>-0.11709902520700963</v>
      </c>
      <c r="F1331" s="35">
        <v>3.8974827164261434E-2</v>
      </c>
      <c r="G1331" s="36">
        <v>2.660366739342241E-3</v>
      </c>
      <c r="H1331" s="35" t="b">
        <v>0</v>
      </c>
      <c r="I1331" s="35" t="b">
        <v>0</v>
      </c>
      <c r="J1331" s="35" t="b">
        <v>0</v>
      </c>
    </row>
    <row r="1332" spans="1:10" hidden="1" x14ac:dyDescent="0.2">
      <c r="A1332" s="35" t="s">
        <v>703</v>
      </c>
      <c r="B1332" s="35" t="str">
        <f>VLOOKUP(Table4[[#This Row],[Metabolite ID]],Table18[],2,FALSE)</f>
        <v>1-palmitoleoyl-2-linoleoyl-GPC (16:1/18:2)*</v>
      </c>
      <c r="C1332" s="35" t="s">
        <v>1117</v>
      </c>
      <c r="D1332" s="35">
        <v>1068</v>
      </c>
      <c r="E1332" s="35">
        <v>-0.11709902520700963</v>
      </c>
      <c r="F1332" s="35">
        <v>3.6975253368630376E-2</v>
      </c>
      <c r="G1332" s="35">
        <v>1.5404327015943176E-3</v>
      </c>
      <c r="H1332" s="35" t="b">
        <v>0</v>
      </c>
      <c r="I1332" s="35" t="b">
        <v>0</v>
      </c>
      <c r="J1332" s="35" t="b">
        <v>0</v>
      </c>
    </row>
    <row r="1333" spans="1:10" hidden="1" x14ac:dyDescent="0.2">
      <c r="A1333" s="35" t="s">
        <v>703</v>
      </c>
      <c r="B1333" s="35" t="str">
        <f>VLOOKUP(Table4[[#This Row],[Metabolite ID]],Table18[],2,FALSE)</f>
        <v>1-palmitoleoyl-2-linoleoyl-GPC (16:1/18:2)*</v>
      </c>
      <c r="C1333" s="35" t="s">
        <v>1118</v>
      </c>
      <c r="D1333" s="35">
        <v>1068</v>
      </c>
      <c r="E1333" s="35">
        <v>-0.11843894924086915</v>
      </c>
      <c r="F1333" s="35">
        <v>3.7340625452397143E-2</v>
      </c>
      <c r="G1333" s="35">
        <v>1.5147001510846456E-3</v>
      </c>
      <c r="H1333" s="35" t="b">
        <v>0</v>
      </c>
      <c r="I1333" s="35" t="b">
        <v>0</v>
      </c>
      <c r="J1333" s="35" t="b">
        <v>0</v>
      </c>
    </row>
    <row r="1334" spans="1:10" hidden="1" x14ac:dyDescent="0.2">
      <c r="A1334" s="35" t="s">
        <v>703</v>
      </c>
      <c r="B1334" s="35" t="str">
        <f>VLOOKUP(Table4[[#This Row],[Metabolite ID]],Table18[],2,FALSE)</f>
        <v>1-palmitoleoyl-2-linoleoyl-GPC (16:1/18:2)*</v>
      </c>
      <c r="C1334" s="35" t="s">
        <v>1119</v>
      </c>
      <c r="D1334" s="35">
        <v>1068</v>
      </c>
      <c r="E1334" s="35">
        <v>-9.9549095982143176E-2</v>
      </c>
      <c r="F1334" s="35">
        <v>5.5263904690485866E-2</v>
      </c>
      <c r="G1334" s="35">
        <v>7.164926719366832E-2</v>
      </c>
      <c r="H1334" s="35" t="b">
        <v>0</v>
      </c>
      <c r="I1334" s="35" t="b">
        <v>0</v>
      </c>
      <c r="J1334" s="35" t="b">
        <v>0</v>
      </c>
    </row>
    <row r="1335" spans="1:10" hidden="1" x14ac:dyDescent="0.2">
      <c r="A1335" s="35" t="s">
        <v>703</v>
      </c>
      <c r="B1335" s="35" t="str">
        <f>VLOOKUP(Table4[[#This Row],[Metabolite ID]],Table18[],2,FALSE)</f>
        <v>1-palmitoleoyl-2-linoleoyl-GPC (16:1/18:2)*</v>
      </c>
      <c r="C1335" s="35" t="s">
        <v>1120</v>
      </c>
      <c r="D1335" s="35">
        <v>1068</v>
      </c>
      <c r="E1335" s="35">
        <v>-0.12370050781641533</v>
      </c>
      <c r="F1335" s="35">
        <v>6.6110792269494928E-2</v>
      </c>
      <c r="G1335" s="35">
        <v>6.1329954671280738E-2</v>
      </c>
      <c r="H1335" s="35" t="b">
        <v>0</v>
      </c>
      <c r="I1335" s="35" t="b">
        <v>0</v>
      </c>
      <c r="J1335" s="35" t="b">
        <v>0</v>
      </c>
    </row>
    <row r="1336" spans="1:10" hidden="1" x14ac:dyDescent="0.2">
      <c r="A1336" s="35" t="s">
        <v>703</v>
      </c>
      <c r="B1336" s="35" t="str">
        <f>VLOOKUP(Table4[[#This Row],[Metabolite ID]],Table18[],2,FALSE)</f>
        <v>1-palmitoleoyl-2-linoleoyl-GPC (16:1/18:2)*</v>
      </c>
      <c r="C1336" s="35" t="s">
        <v>1121</v>
      </c>
      <c r="D1336" s="35">
        <v>1068</v>
      </c>
      <c r="E1336" s="35">
        <v>-0.1924521284005678</v>
      </c>
      <c r="F1336" s="35">
        <v>0.23148034959296454</v>
      </c>
      <c r="G1336" s="35">
        <v>0.40593525780397355</v>
      </c>
      <c r="H1336" s="35" t="b">
        <v>0</v>
      </c>
      <c r="I1336" s="35" t="b">
        <v>0</v>
      </c>
      <c r="J1336" s="35" t="b">
        <v>0</v>
      </c>
    </row>
    <row r="1337" spans="1:10" hidden="1" x14ac:dyDescent="0.2">
      <c r="A1337" s="35" t="s">
        <v>703</v>
      </c>
      <c r="B1337" s="35" t="str">
        <f>VLOOKUP(Table4[[#This Row],[Metabolite ID]],Table18[],2,FALSE)</f>
        <v>1-palmitoleoyl-2-linoleoyl-GPC (16:1/18:2)*</v>
      </c>
      <c r="C1337" s="35" t="s">
        <v>1122</v>
      </c>
      <c r="D1337" s="35">
        <v>1068</v>
      </c>
      <c r="E1337" s="35">
        <v>-0.2524605274594105</v>
      </c>
      <c r="F1337" s="35">
        <v>0.14312101763779853</v>
      </c>
      <c r="G1337" s="35">
        <v>7.8023927711518559E-2</v>
      </c>
      <c r="H1337" s="35" t="b">
        <v>0</v>
      </c>
      <c r="I1337" s="35" t="b">
        <v>0</v>
      </c>
      <c r="J1337" s="35" t="b">
        <v>0</v>
      </c>
    </row>
    <row r="1338" spans="1:10" hidden="1" x14ac:dyDescent="0.2">
      <c r="A1338" s="35" t="s">
        <v>703</v>
      </c>
      <c r="B1338" s="35" t="str">
        <f>VLOOKUP(Table4[[#This Row],[Metabolite ID]],Table18[],2,FALSE)</f>
        <v>1-palmitoleoyl-2-linoleoyl-GPC (16:1/18:2)*</v>
      </c>
      <c r="C1338" s="35" t="s">
        <v>1123</v>
      </c>
      <c r="D1338" s="35">
        <v>1068</v>
      </c>
      <c r="E1338" s="35">
        <v>-0.30789529771333113</v>
      </c>
      <c r="F1338" s="35">
        <v>0.11427837758713531</v>
      </c>
      <c r="G1338" s="35">
        <v>7.1654267902212252E-3</v>
      </c>
      <c r="H1338" s="35" t="b">
        <v>0</v>
      </c>
      <c r="I1338" s="35" t="b">
        <v>0</v>
      </c>
      <c r="J1338" s="35" t="b">
        <v>0</v>
      </c>
    </row>
    <row r="1339" spans="1:10" x14ac:dyDescent="0.2">
      <c r="A1339" s="35" t="s">
        <v>167</v>
      </c>
      <c r="B1339" s="35" t="str">
        <f>VLOOKUP(Table4[[#This Row],[Metabolite ID]],Table18[],2,FALSE)</f>
        <v>hexanoylcarnitine</v>
      </c>
      <c r="C1339" s="35" t="s">
        <v>1116</v>
      </c>
      <c r="D1339" s="35">
        <v>1068</v>
      </c>
      <c r="E1339" s="35">
        <v>0.11294883579399756</v>
      </c>
      <c r="F1339" s="35">
        <v>3.760384969214868E-2</v>
      </c>
      <c r="G1339" s="36">
        <v>2.6676125103333162E-3</v>
      </c>
      <c r="H1339" s="35" t="b">
        <v>0</v>
      </c>
      <c r="I1339" s="35" t="b">
        <v>0</v>
      </c>
      <c r="J1339" s="35" t="b">
        <v>0</v>
      </c>
    </row>
    <row r="1340" spans="1:10" hidden="1" x14ac:dyDescent="0.2">
      <c r="A1340" s="35" t="s">
        <v>167</v>
      </c>
      <c r="B1340" s="35" t="str">
        <f>VLOOKUP(Table4[[#This Row],[Metabolite ID]],Table18[],2,FALSE)</f>
        <v>hexanoylcarnitine</v>
      </c>
      <c r="C1340" s="35" t="s">
        <v>1117</v>
      </c>
      <c r="D1340" s="35">
        <v>1068</v>
      </c>
      <c r="E1340" s="35">
        <v>0.11294883579399756</v>
      </c>
      <c r="F1340" s="35">
        <v>3.697702275595148E-2</v>
      </c>
      <c r="G1340" s="35">
        <v>2.2538480518014782E-3</v>
      </c>
      <c r="H1340" s="35" t="b">
        <v>0</v>
      </c>
      <c r="I1340" s="35" t="b">
        <v>0</v>
      </c>
      <c r="J1340" s="35" t="b">
        <v>0</v>
      </c>
    </row>
    <row r="1341" spans="1:10" hidden="1" x14ac:dyDescent="0.2">
      <c r="A1341" s="35" t="s">
        <v>167</v>
      </c>
      <c r="B1341" s="35" t="str">
        <f>VLOOKUP(Table4[[#This Row],[Metabolite ID]],Table18[],2,FALSE)</f>
        <v>hexanoylcarnitine</v>
      </c>
      <c r="C1341" s="35" t="s">
        <v>1118</v>
      </c>
      <c r="D1341" s="35">
        <v>1068</v>
      </c>
      <c r="E1341" s="35">
        <v>0.11306483757645409</v>
      </c>
      <c r="F1341" s="35">
        <v>3.7317380237141547E-2</v>
      </c>
      <c r="G1341" s="35">
        <v>2.4470185938396207E-3</v>
      </c>
      <c r="H1341" s="35" t="b">
        <v>0</v>
      </c>
      <c r="I1341" s="35" t="b">
        <v>0</v>
      </c>
      <c r="J1341" s="35" t="b">
        <v>0</v>
      </c>
    </row>
    <row r="1342" spans="1:10" hidden="1" x14ac:dyDescent="0.2">
      <c r="A1342" s="35" t="s">
        <v>167</v>
      </c>
      <c r="B1342" s="35" t="str">
        <f>VLOOKUP(Table4[[#This Row],[Metabolite ID]],Table18[],2,FALSE)</f>
        <v>hexanoylcarnitine</v>
      </c>
      <c r="C1342" s="35" t="s">
        <v>1119</v>
      </c>
      <c r="D1342" s="35">
        <v>1068</v>
      </c>
      <c r="E1342" s="35">
        <v>0.14266741254568491</v>
      </c>
      <c r="F1342" s="35">
        <v>5.3641218238170446E-2</v>
      </c>
      <c r="G1342" s="35">
        <v>7.8219524604408487E-3</v>
      </c>
      <c r="H1342" s="35" t="b">
        <v>0</v>
      </c>
      <c r="I1342" s="35" t="b">
        <v>0</v>
      </c>
      <c r="J1342" s="35" t="b">
        <v>0</v>
      </c>
    </row>
    <row r="1343" spans="1:10" hidden="1" x14ac:dyDescent="0.2">
      <c r="A1343" s="35" t="s">
        <v>167</v>
      </c>
      <c r="B1343" s="35" t="str">
        <f>VLOOKUP(Table4[[#This Row],[Metabolite ID]],Table18[],2,FALSE)</f>
        <v>hexanoylcarnitine</v>
      </c>
      <c r="C1343" s="35" t="s">
        <v>1120</v>
      </c>
      <c r="D1343" s="35">
        <v>1068</v>
      </c>
      <c r="E1343" s="35">
        <v>0.14654054785205306</v>
      </c>
      <c r="F1343" s="35">
        <v>6.4912101592537325E-2</v>
      </c>
      <c r="G1343" s="35">
        <v>2.3975427887516589E-2</v>
      </c>
      <c r="H1343" s="35" t="b">
        <v>0</v>
      </c>
      <c r="I1343" s="35" t="b">
        <v>0</v>
      </c>
      <c r="J1343" s="35" t="b">
        <v>0</v>
      </c>
    </row>
    <row r="1344" spans="1:10" hidden="1" x14ac:dyDescent="0.2">
      <c r="A1344" s="35" t="s">
        <v>167</v>
      </c>
      <c r="B1344" s="35" t="str">
        <f>VLOOKUP(Table4[[#This Row],[Metabolite ID]],Table18[],2,FALSE)</f>
        <v>hexanoylcarnitine</v>
      </c>
      <c r="C1344" s="35" t="s">
        <v>1121</v>
      </c>
      <c r="D1344" s="35">
        <v>1068</v>
      </c>
      <c r="E1344" s="35">
        <v>0.14435442542108579</v>
      </c>
      <c r="F1344" s="35">
        <v>0.22062678067426794</v>
      </c>
      <c r="G1344" s="35">
        <v>0.51306444014330577</v>
      </c>
      <c r="H1344" s="35" t="b">
        <v>0</v>
      </c>
      <c r="I1344" s="35" t="b">
        <v>0</v>
      </c>
      <c r="J1344" s="35" t="b">
        <v>0</v>
      </c>
    </row>
    <row r="1345" spans="1:10" hidden="1" x14ac:dyDescent="0.2">
      <c r="A1345" s="35" t="s">
        <v>167</v>
      </c>
      <c r="B1345" s="35" t="str">
        <f>VLOOKUP(Table4[[#This Row],[Metabolite ID]],Table18[],2,FALSE)</f>
        <v>hexanoylcarnitine</v>
      </c>
      <c r="C1345" s="35" t="s">
        <v>1122</v>
      </c>
      <c r="D1345" s="35">
        <v>1068</v>
      </c>
      <c r="E1345" s="35">
        <v>0.14435442542108579</v>
      </c>
      <c r="F1345" s="35">
        <v>0.13223521771277605</v>
      </c>
      <c r="G1345" s="35">
        <v>0.27523390158997429</v>
      </c>
      <c r="H1345" s="35" t="b">
        <v>0</v>
      </c>
      <c r="I1345" s="35" t="b">
        <v>0</v>
      </c>
      <c r="J1345" s="35" t="b">
        <v>0</v>
      </c>
    </row>
    <row r="1346" spans="1:10" hidden="1" x14ac:dyDescent="0.2">
      <c r="A1346" s="35" t="s">
        <v>167</v>
      </c>
      <c r="B1346" s="35" t="str">
        <f>VLOOKUP(Table4[[#This Row],[Metabolite ID]],Table18[],2,FALSE)</f>
        <v>hexanoylcarnitine</v>
      </c>
      <c r="C1346" s="35" t="s">
        <v>1123</v>
      </c>
      <c r="D1346" s="35">
        <v>1068</v>
      </c>
      <c r="E1346" s="35">
        <v>0.13960422682229065</v>
      </c>
      <c r="F1346" s="35">
        <v>0.11041229647772681</v>
      </c>
      <c r="G1346" s="35">
        <v>0.20636637992472745</v>
      </c>
      <c r="H1346" s="35" t="b">
        <v>0</v>
      </c>
      <c r="I1346" s="35" t="b">
        <v>0</v>
      </c>
      <c r="J1346" s="35" t="b">
        <v>0</v>
      </c>
    </row>
    <row r="1347" spans="1:10" x14ac:dyDescent="0.2">
      <c r="A1347" s="35" t="s">
        <v>635</v>
      </c>
      <c r="B1347" s="35" t="str">
        <f>VLOOKUP(Table4[[#This Row],[Metabolite ID]],Table18[],2,FALSE)</f>
        <v>X - 23314</v>
      </c>
      <c r="C1347" s="35" t="s">
        <v>1116</v>
      </c>
      <c r="D1347" s="35">
        <v>1068</v>
      </c>
      <c r="E1347" s="35">
        <v>-0.1118034952422788</v>
      </c>
      <c r="F1347" s="35">
        <v>3.7766454136865635E-2</v>
      </c>
      <c r="G1347" s="36">
        <v>3.0724818136502953E-3</v>
      </c>
      <c r="H1347" s="35" t="b">
        <v>0</v>
      </c>
      <c r="I1347" s="35" t="b">
        <v>0</v>
      </c>
      <c r="J1347" s="35" t="b">
        <v>0</v>
      </c>
    </row>
    <row r="1348" spans="1:10" hidden="1" x14ac:dyDescent="0.2">
      <c r="A1348" s="35" t="s">
        <v>635</v>
      </c>
      <c r="B1348" s="35" t="str">
        <f>VLOOKUP(Table4[[#This Row],[Metabolite ID]],Table18[],2,FALSE)</f>
        <v>X - 23314</v>
      </c>
      <c r="C1348" s="35" t="s">
        <v>1117</v>
      </c>
      <c r="D1348" s="35">
        <v>1068</v>
      </c>
      <c r="E1348" s="35">
        <v>-0.1118034952422788</v>
      </c>
      <c r="F1348" s="35">
        <v>3.7132167315192956E-2</v>
      </c>
      <c r="G1348" s="35">
        <v>2.6042258497681048E-3</v>
      </c>
      <c r="H1348" s="35" t="b">
        <v>0</v>
      </c>
      <c r="I1348" s="35" t="b">
        <v>0</v>
      </c>
      <c r="J1348" s="35" t="b">
        <v>0</v>
      </c>
    </row>
    <row r="1349" spans="1:10" hidden="1" x14ac:dyDescent="0.2">
      <c r="A1349" s="35" t="s">
        <v>635</v>
      </c>
      <c r="B1349" s="35" t="str">
        <f>VLOOKUP(Table4[[#This Row],[Metabolite ID]],Table18[],2,FALSE)</f>
        <v>X - 23314</v>
      </c>
      <c r="C1349" s="35" t="s">
        <v>1118</v>
      </c>
      <c r="D1349" s="35">
        <v>1068</v>
      </c>
      <c r="E1349" s="35">
        <v>-0.11307783552756689</v>
      </c>
      <c r="F1349" s="35">
        <v>3.7475474563437514E-2</v>
      </c>
      <c r="G1349" s="35">
        <v>2.5496799086262918E-3</v>
      </c>
      <c r="H1349" s="35" t="b">
        <v>0</v>
      </c>
      <c r="I1349" s="35" t="b">
        <v>0</v>
      </c>
      <c r="J1349" s="35" t="b">
        <v>0</v>
      </c>
    </row>
    <row r="1350" spans="1:10" hidden="1" x14ac:dyDescent="0.2">
      <c r="A1350" s="35" t="s">
        <v>635</v>
      </c>
      <c r="B1350" s="35" t="str">
        <f>VLOOKUP(Table4[[#This Row],[Metabolite ID]],Table18[],2,FALSE)</f>
        <v>X - 23314</v>
      </c>
      <c r="C1350" s="35" t="s">
        <v>1119</v>
      </c>
      <c r="D1350" s="35">
        <v>1068</v>
      </c>
      <c r="E1350" s="35">
        <v>-0.13753107276064191</v>
      </c>
      <c r="F1350" s="35">
        <v>5.5499533960849778E-2</v>
      </c>
      <c r="G1350" s="35">
        <v>1.320996119540134E-2</v>
      </c>
      <c r="H1350" s="35" t="b">
        <v>0</v>
      </c>
      <c r="I1350" s="35" t="b">
        <v>0</v>
      </c>
      <c r="J1350" s="35" t="b">
        <v>0</v>
      </c>
    </row>
    <row r="1351" spans="1:10" hidden="1" x14ac:dyDescent="0.2">
      <c r="A1351" s="35" t="s">
        <v>635</v>
      </c>
      <c r="B1351" s="35" t="str">
        <f>VLOOKUP(Table4[[#This Row],[Metabolite ID]],Table18[],2,FALSE)</f>
        <v>X - 23314</v>
      </c>
      <c r="C1351" s="35" t="s">
        <v>1120</v>
      </c>
      <c r="D1351" s="35">
        <v>1068</v>
      </c>
      <c r="E1351" s="35">
        <v>-3.5598183540622941E-2</v>
      </c>
      <c r="F1351" s="35">
        <v>6.6258332851910171E-2</v>
      </c>
      <c r="G1351" s="35">
        <v>0.59108561687199801</v>
      </c>
      <c r="H1351" s="35" t="b">
        <v>0</v>
      </c>
      <c r="I1351" s="35" t="b">
        <v>0</v>
      </c>
      <c r="J1351" s="35" t="b">
        <v>0</v>
      </c>
    </row>
    <row r="1352" spans="1:10" hidden="1" x14ac:dyDescent="0.2">
      <c r="A1352" s="35" t="s">
        <v>635</v>
      </c>
      <c r="B1352" s="35" t="str">
        <f>VLOOKUP(Table4[[#This Row],[Metabolite ID]],Table18[],2,FALSE)</f>
        <v>X - 23314</v>
      </c>
      <c r="C1352" s="35" t="s">
        <v>1121</v>
      </c>
      <c r="D1352" s="35">
        <v>1068</v>
      </c>
      <c r="E1352" s="35">
        <v>-1.0116684371475948E-2</v>
      </c>
      <c r="F1352" s="35">
        <v>0.22451304382453371</v>
      </c>
      <c r="G1352" s="35">
        <v>0.96406746630468643</v>
      </c>
      <c r="H1352" s="35" t="b">
        <v>0</v>
      </c>
      <c r="I1352" s="35" t="b">
        <v>0</v>
      </c>
      <c r="J1352" s="35" t="b">
        <v>0</v>
      </c>
    </row>
    <row r="1353" spans="1:10" hidden="1" x14ac:dyDescent="0.2">
      <c r="A1353" s="35" t="s">
        <v>635</v>
      </c>
      <c r="B1353" s="35" t="str">
        <f>VLOOKUP(Table4[[#This Row],[Metabolite ID]],Table18[],2,FALSE)</f>
        <v>X - 23314</v>
      </c>
      <c r="C1353" s="35" t="s">
        <v>1122</v>
      </c>
      <c r="D1353" s="35">
        <v>1068</v>
      </c>
      <c r="E1353" s="35">
        <v>3.578843257056441E-2</v>
      </c>
      <c r="F1353" s="35">
        <v>0.14823438641932044</v>
      </c>
      <c r="G1353" s="35">
        <v>0.80926718146802523</v>
      </c>
      <c r="H1353" s="35" t="b">
        <v>0</v>
      </c>
      <c r="I1353" s="35" t="b">
        <v>0</v>
      </c>
      <c r="J1353" s="35" t="b">
        <v>0</v>
      </c>
    </row>
    <row r="1354" spans="1:10" hidden="1" x14ac:dyDescent="0.2">
      <c r="A1354" s="35" t="s">
        <v>635</v>
      </c>
      <c r="B1354" s="35" t="str">
        <f>VLOOKUP(Table4[[#This Row],[Metabolite ID]],Table18[],2,FALSE)</f>
        <v>X - 23314</v>
      </c>
      <c r="C1354" s="35" t="s">
        <v>1123</v>
      </c>
      <c r="D1354" s="35">
        <v>1068</v>
      </c>
      <c r="E1354" s="35">
        <v>-4.6069416649437865E-3</v>
      </c>
      <c r="F1354" s="35">
        <v>0.11083980318316147</v>
      </c>
      <c r="G1354" s="35">
        <v>0.96685408371140324</v>
      </c>
      <c r="H1354" s="35" t="b">
        <v>0</v>
      </c>
      <c r="I1354" s="35" t="b">
        <v>0</v>
      </c>
      <c r="J1354" s="35" t="b">
        <v>0</v>
      </c>
    </row>
    <row r="1355" spans="1:10" x14ac:dyDescent="0.2">
      <c r="A1355" s="35" t="s">
        <v>687</v>
      </c>
      <c r="B1355" s="35" t="str">
        <f>VLOOKUP(Table4[[#This Row],[Metabolite ID]],Table18[],2,FALSE)</f>
        <v>1-(1-enyl-stearoyl)-2-arachidonoyl-GPC (P-18:0/20:4)</v>
      </c>
      <c r="C1355" s="35" t="s">
        <v>1116</v>
      </c>
      <c r="D1355" s="35">
        <v>1068</v>
      </c>
      <c r="E1355" s="35">
        <v>-0.1094704841237692</v>
      </c>
      <c r="F1355" s="35">
        <v>3.7046019594919093E-2</v>
      </c>
      <c r="G1355" s="36">
        <v>3.1268283293313538E-3</v>
      </c>
      <c r="H1355" s="35" t="b">
        <v>0</v>
      </c>
      <c r="I1355" s="35" t="b">
        <v>0</v>
      </c>
      <c r="J1355" s="35" t="b">
        <v>0</v>
      </c>
    </row>
    <row r="1356" spans="1:10" hidden="1" x14ac:dyDescent="0.2">
      <c r="A1356" s="35" t="s">
        <v>687</v>
      </c>
      <c r="B1356" s="35" t="str">
        <f>VLOOKUP(Table4[[#This Row],[Metabolite ID]],Table18[],2,FALSE)</f>
        <v>1-(1-enyl-stearoyl)-2-arachidonoyl-GPC (P-18:0/20:4)</v>
      </c>
      <c r="C1356" s="35" t="s">
        <v>1117</v>
      </c>
      <c r="D1356" s="35">
        <v>1068</v>
      </c>
      <c r="E1356" s="35">
        <v>-0.1094704841237692</v>
      </c>
      <c r="F1356" s="35">
        <v>3.7046019594919093E-2</v>
      </c>
      <c r="G1356" s="35">
        <v>3.1268283293313538E-3</v>
      </c>
      <c r="H1356" s="35" t="b">
        <v>0</v>
      </c>
      <c r="I1356" s="35" t="b">
        <v>0</v>
      </c>
      <c r="J1356" s="35" t="b">
        <v>0</v>
      </c>
    </row>
    <row r="1357" spans="1:10" hidden="1" x14ac:dyDescent="0.2">
      <c r="A1357" s="35" t="s">
        <v>687</v>
      </c>
      <c r="B1357" s="35" t="str">
        <f>VLOOKUP(Table4[[#This Row],[Metabolite ID]],Table18[],2,FALSE)</f>
        <v>1-(1-enyl-stearoyl)-2-arachidonoyl-GPC (P-18:0/20:4)</v>
      </c>
      <c r="C1357" s="35" t="s">
        <v>1118</v>
      </c>
      <c r="D1357" s="35">
        <v>1068</v>
      </c>
      <c r="E1357" s="35">
        <v>-0.11072169556338465</v>
      </c>
      <c r="F1357" s="35">
        <v>3.7375195725392114E-2</v>
      </c>
      <c r="G1357" s="35">
        <v>3.0521339004865129E-3</v>
      </c>
      <c r="H1357" s="35" t="b">
        <v>0</v>
      </c>
      <c r="I1357" s="35" t="b">
        <v>0</v>
      </c>
      <c r="J1357" s="35" t="b">
        <v>0</v>
      </c>
    </row>
    <row r="1358" spans="1:10" hidden="1" x14ac:dyDescent="0.2">
      <c r="A1358" s="35" t="s">
        <v>687</v>
      </c>
      <c r="B1358" s="35" t="str">
        <f>VLOOKUP(Table4[[#This Row],[Metabolite ID]],Table18[],2,FALSE)</f>
        <v>1-(1-enyl-stearoyl)-2-arachidonoyl-GPC (P-18:0/20:4)</v>
      </c>
      <c r="C1358" s="35" t="s">
        <v>1119</v>
      </c>
      <c r="D1358" s="35">
        <v>1068</v>
      </c>
      <c r="E1358" s="35">
        <v>-0.12087401492687362</v>
      </c>
      <c r="F1358" s="35">
        <v>5.5551687646723379E-2</v>
      </c>
      <c r="G1358" s="35">
        <v>2.9563953523267104E-2</v>
      </c>
      <c r="H1358" s="35" t="b">
        <v>0</v>
      </c>
      <c r="I1358" s="35" t="b">
        <v>0</v>
      </c>
      <c r="J1358" s="35" t="b">
        <v>0</v>
      </c>
    </row>
    <row r="1359" spans="1:10" hidden="1" x14ac:dyDescent="0.2">
      <c r="A1359" s="35" t="s">
        <v>687</v>
      </c>
      <c r="B1359" s="35" t="str">
        <f>VLOOKUP(Table4[[#This Row],[Metabolite ID]],Table18[],2,FALSE)</f>
        <v>1-(1-enyl-stearoyl)-2-arachidonoyl-GPC (P-18:0/20:4)</v>
      </c>
      <c r="C1359" s="35" t="s">
        <v>1120</v>
      </c>
      <c r="D1359" s="35">
        <v>1068</v>
      </c>
      <c r="E1359" s="35">
        <v>-0.11024041176580705</v>
      </c>
      <c r="F1359" s="35">
        <v>6.6194301695044672E-2</v>
      </c>
      <c r="G1359" s="35">
        <v>9.5831709220647376E-2</v>
      </c>
      <c r="H1359" s="35" t="b">
        <v>0</v>
      </c>
      <c r="I1359" s="35" t="b">
        <v>0</v>
      </c>
      <c r="J1359" s="35" t="b">
        <v>0</v>
      </c>
    </row>
    <row r="1360" spans="1:10" hidden="1" x14ac:dyDescent="0.2">
      <c r="A1360" s="35" t="s">
        <v>687</v>
      </c>
      <c r="B1360" s="35" t="str">
        <f>VLOOKUP(Table4[[#This Row],[Metabolite ID]],Table18[],2,FALSE)</f>
        <v>1-(1-enyl-stearoyl)-2-arachidonoyl-GPC (P-18:0/20:4)</v>
      </c>
      <c r="C1360" s="35" t="s">
        <v>1121</v>
      </c>
      <c r="D1360" s="35">
        <v>1068</v>
      </c>
      <c r="E1360" s="35">
        <v>-0.27238543129308734</v>
      </c>
      <c r="F1360" s="35">
        <v>0.26449584906335138</v>
      </c>
      <c r="G1360" s="35">
        <v>0.30332377969379637</v>
      </c>
      <c r="H1360" s="35" t="b">
        <v>0</v>
      </c>
      <c r="I1360" s="35" t="b">
        <v>0</v>
      </c>
      <c r="J1360" s="35" t="b">
        <v>0</v>
      </c>
    </row>
    <row r="1361" spans="1:10" hidden="1" x14ac:dyDescent="0.2">
      <c r="A1361" s="35" t="s">
        <v>687</v>
      </c>
      <c r="B1361" s="35" t="str">
        <f>VLOOKUP(Table4[[#This Row],[Metabolite ID]],Table18[],2,FALSE)</f>
        <v>1-(1-enyl-stearoyl)-2-arachidonoyl-GPC (P-18:0/20:4)</v>
      </c>
      <c r="C1361" s="35" t="s">
        <v>1122</v>
      </c>
      <c r="D1361" s="35">
        <v>1068</v>
      </c>
      <c r="E1361" s="35">
        <v>-3.10424963469913E-3</v>
      </c>
      <c r="F1361" s="35">
        <v>0.18717169909141207</v>
      </c>
      <c r="G1361" s="35">
        <v>0.9867707618868371</v>
      </c>
      <c r="H1361" s="35" t="b">
        <v>0</v>
      </c>
      <c r="I1361" s="35" t="b">
        <v>0</v>
      </c>
      <c r="J1361" s="35" t="b">
        <v>0</v>
      </c>
    </row>
    <row r="1362" spans="1:10" hidden="1" x14ac:dyDescent="0.2">
      <c r="A1362" s="35" t="s">
        <v>687</v>
      </c>
      <c r="B1362" s="35" t="str">
        <f>VLOOKUP(Table4[[#This Row],[Metabolite ID]],Table18[],2,FALSE)</f>
        <v>1-(1-enyl-stearoyl)-2-arachidonoyl-GPC (P-18:0/20:4)</v>
      </c>
      <c r="C1362" s="35" t="s">
        <v>1123</v>
      </c>
      <c r="D1362" s="35">
        <v>1068</v>
      </c>
      <c r="E1362" s="35">
        <v>-0.18932136306120986</v>
      </c>
      <c r="F1362" s="35">
        <v>0.10872071889307866</v>
      </c>
      <c r="G1362" s="35">
        <v>8.1909854231290019E-2</v>
      </c>
      <c r="H1362" s="35" t="b">
        <v>0</v>
      </c>
      <c r="I1362" s="35" t="b">
        <v>0</v>
      </c>
      <c r="J1362" s="35" t="b">
        <v>0</v>
      </c>
    </row>
    <row r="1363" spans="1:10" x14ac:dyDescent="0.2">
      <c r="A1363" s="35" t="s">
        <v>373</v>
      </c>
      <c r="B1363" s="35" t="str">
        <f>VLOOKUP(Table4[[#This Row],[Metabolite ID]],Table18[],2,FALSE)</f>
        <v>2-aminooctanoate</v>
      </c>
      <c r="C1363" s="35" t="s">
        <v>1116</v>
      </c>
      <c r="D1363" s="35">
        <v>1068</v>
      </c>
      <c r="E1363" s="35">
        <v>-0.11241487131447972</v>
      </c>
      <c r="F1363" s="35">
        <v>3.8079206166722224E-2</v>
      </c>
      <c r="G1363" s="36">
        <v>3.1558723198093419E-3</v>
      </c>
      <c r="H1363" s="35" t="b">
        <v>0</v>
      </c>
      <c r="I1363" s="35" t="b">
        <v>0</v>
      </c>
      <c r="J1363" s="35" t="b">
        <v>0</v>
      </c>
    </row>
    <row r="1364" spans="1:10" hidden="1" x14ac:dyDescent="0.2">
      <c r="A1364" s="35" t="s">
        <v>373</v>
      </c>
      <c r="B1364" s="35" t="str">
        <f>VLOOKUP(Table4[[#This Row],[Metabolite ID]],Table18[],2,FALSE)</f>
        <v>2-aminooctanoate</v>
      </c>
      <c r="C1364" s="35" t="s">
        <v>1117</v>
      </c>
      <c r="D1364" s="35">
        <v>1068</v>
      </c>
      <c r="E1364" s="35">
        <v>-0.11241487131447972</v>
      </c>
      <c r="F1364" s="35">
        <v>3.6890088053013359E-2</v>
      </c>
      <c r="G1364" s="35">
        <v>2.3091325227244685E-3</v>
      </c>
      <c r="H1364" s="35" t="b">
        <v>0</v>
      </c>
      <c r="I1364" s="35" t="b">
        <v>0</v>
      </c>
      <c r="J1364" s="35" t="b">
        <v>0</v>
      </c>
    </row>
    <row r="1365" spans="1:10" hidden="1" x14ac:dyDescent="0.2">
      <c r="A1365" s="35" t="s">
        <v>373</v>
      </c>
      <c r="B1365" s="35" t="str">
        <f>VLOOKUP(Table4[[#This Row],[Metabolite ID]],Table18[],2,FALSE)</f>
        <v>2-aminooctanoate</v>
      </c>
      <c r="C1365" s="35" t="s">
        <v>1118</v>
      </c>
      <c r="D1365" s="35">
        <v>1068</v>
      </c>
      <c r="E1365" s="35">
        <v>-0.1122758926026742</v>
      </c>
      <c r="F1365" s="35">
        <v>3.723872655438E-2</v>
      </c>
      <c r="G1365" s="35">
        <v>2.5695350016213358E-3</v>
      </c>
      <c r="H1365" s="35" t="b">
        <v>0</v>
      </c>
      <c r="I1365" s="35" t="b">
        <v>0</v>
      </c>
      <c r="J1365" s="35" t="b">
        <v>0</v>
      </c>
    </row>
    <row r="1366" spans="1:10" hidden="1" x14ac:dyDescent="0.2">
      <c r="A1366" s="35" t="s">
        <v>373</v>
      </c>
      <c r="B1366" s="35" t="str">
        <f>VLOOKUP(Table4[[#This Row],[Metabolite ID]],Table18[],2,FALSE)</f>
        <v>2-aminooctanoate</v>
      </c>
      <c r="C1366" s="35" t="s">
        <v>1119</v>
      </c>
      <c r="D1366" s="35">
        <v>1068</v>
      </c>
      <c r="E1366" s="35">
        <v>-0.15110886897259954</v>
      </c>
      <c r="F1366" s="35">
        <v>5.6600960543931635E-2</v>
      </c>
      <c r="G1366" s="35">
        <v>7.5913913563750903E-3</v>
      </c>
      <c r="H1366" s="35" t="b">
        <v>0</v>
      </c>
      <c r="I1366" s="35" t="b">
        <v>0</v>
      </c>
      <c r="J1366" s="35" t="b">
        <v>0</v>
      </c>
    </row>
    <row r="1367" spans="1:10" hidden="1" x14ac:dyDescent="0.2">
      <c r="A1367" s="35" t="s">
        <v>373</v>
      </c>
      <c r="B1367" s="35" t="str">
        <f>VLOOKUP(Table4[[#This Row],[Metabolite ID]],Table18[],2,FALSE)</f>
        <v>2-aminooctanoate</v>
      </c>
      <c r="C1367" s="35" t="s">
        <v>1120</v>
      </c>
      <c r="D1367" s="35">
        <v>1068</v>
      </c>
      <c r="E1367" s="35">
        <v>-9.8424702483695642E-2</v>
      </c>
      <c r="F1367" s="35">
        <v>5.9656461781615454E-2</v>
      </c>
      <c r="G1367" s="35">
        <v>9.8971942374816824E-2</v>
      </c>
      <c r="H1367" s="35" t="b">
        <v>0</v>
      </c>
      <c r="I1367" s="35" t="b">
        <v>0</v>
      </c>
      <c r="J1367" s="35" t="b">
        <v>0</v>
      </c>
    </row>
    <row r="1368" spans="1:10" hidden="1" x14ac:dyDescent="0.2">
      <c r="A1368" s="35" t="s">
        <v>373</v>
      </c>
      <c r="B1368" s="35" t="str">
        <f>VLOOKUP(Table4[[#This Row],[Metabolite ID]],Table18[],2,FALSE)</f>
        <v>2-aminooctanoate</v>
      </c>
      <c r="C1368" s="35" t="s">
        <v>1121</v>
      </c>
      <c r="D1368" s="35">
        <v>1068</v>
      </c>
      <c r="E1368" s="35">
        <v>-0.2006350852958585</v>
      </c>
      <c r="F1368" s="35">
        <v>0.25568547869214031</v>
      </c>
      <c r="G1368" s="35">
        <v>0.43280666683275093</v>
      </c>
      <c r="H1368" s="35" t="b">
        <v>0</v>
      </c>
      <c r="I1368" s="35" t="b">
        <v>0</v>
      </c>
      <c r="J1368" s="35" t="b">
        <v>0</v>
      </c>
    </row>
    <row r="1369" spans="1:10" hidden="1" x14ac:dyDescent="0.2">
      <c r="A1369" s="35" t="s">
        <v>373</v>
      </c>
      <c r="B1369" s="35" t="str">
        <f>VLOOKUP(Table4[[#This Row],[Metabolite ID]],Table18[],2,FALSE)</f>
        <v>2-aminooctanoate</v>
      </c>
      <c r="C1369" s="35" t="s">
        <v>1122</v>
      </c>
      <c r="D1369" s="35">
        <v>1068</v>
      </c>
      <c r="E1369" s="35">
        <v>-8.5911057686184122E-2</v>
      </c>
      <c r="F1369" s="35">
        <v>0.17422776228798195</v>
      </c>
      <c r="G1369" s="35">
        <v>0.62204603761778587</v>
      </c>
      <c r="H1369" s="35" t="b">
        <v>0</v>
      </c>
      <c r="I1369" s="35" t="b">
        <v>0</v>
      </c>
      <c r="J1369" s="35" t="b">
        <v>0</v>
      </c>
    </row>
    <row r="1370" spans="1:10" hidden="1" x14ac:dyDescent="0.2">
      <c r="A1370" s="35" t="s">
        <v>373</v>
      </c>
      <c r="B1370" s="35" t="str">
        <f>VLOOKUP(Table4[[#This Row],[Metabolite ID]],Table18[],2,FALSE)</f>
        <v>2-aminooctanoate</v>
      </c>
      <c r="C1370" s="35" t="s">
        <v>1123</v>
      </c>
      <c r="D1370" s="35">
        <v>1068</v>
      </c>
      <c r="E1370" s="35">
        <v>3.7390860251225629E-2</v>
      </c>
      <c r="F1370" s="35">
        <v>0.11170731880623237</v>
      </c>
      <c r="G1370" s="35">
        <v>0.73790090143815323</v>
      </c>
      <c r="H1370" s="35" t="b">
        <v>0</v>
      </c>
      <c r="I1370" s="35" t="b">
        <v>0</v>
      </c>
      <c r="J1370" s="35" t="b">
        <v>0</v>
      </c>
    </row>
    <row r="1371" spans="1:10" x14ac:dyDescent="0.2">
      <c r="A1371" s="35" t="s">
        <v>331</v>
      </c>
      <c r="B1371" s="35" t="str">
        <f>VLOOKUP(Table4[[#This Row],[Metabolite ID]],Table18[],2,FALSE)</f>
        <v>3-methylglutaconate</v>
      </c>
      <c r="C1371" s="35" t="s">
        <v>1116</v>
      </c>
      <c r="D1371" s="35">
        <v>1068</v>
      </c>
      <c r="E1371" s="35">
        <v>-0.11361786600791821</v>
      </c>
      <c r="F1371" s="35">
        <v>3.8754616910185995E-2</v>
      </c>
      <c r="G1371" s="36">
        <v>3.3708546027651424E-3</v>
      </c>
      <c r="H1371" s="35" t="b">
        <v>0</v>
      </c>
      <c r="I1371" s="35" t="b">
        <v>0</v>
      </c>
      <c r="J1371" s="35" t="b">
        <v>0</v>
      </c>
    </row>
    <row r="1372" spans="1:10" hidden="1" x14ac:dyDescent="0.2">
      <c r="A1372" s="35" t="s">
        <v>331</v>
      </c>
      <c r="B1372" s="35" t="str">
        <f>VLOOKUP(Table4[[#This Row],[Metabolite ID]],Table18[],2,FALSE)</f>
        <v>3-methylglutaconate</v>
      </c>
      <c r="C1372" s="35" t="s">
        <v>1117</v>
      </c>
      <c r="D1372" s="35">
        <v>1068</v>
      </c>
      <c r="E1372" s="35">
        <v>-0.11361786600791821</v>
      </c>
      <c r="F1372" s="35">
        <v>3.8705046357553688E-2</v>
      </c>
      <c r="G1372" s="35">
        <v>3.3303273030568402E-3</v>
      </c>
      <c r="H1372" s="35" t="b">
        <v>0</v>
      </c>
      <c r="I1372" s="35" t="b">
        <v>0</v>
      </c>
      <c r="J1372" s="35" t="b">
        <v>0</v>
      </c>
    </row>
    <row r="1373" spans="1:10" hidden="1" x14ac:dyDescent="0.2">
      <c r="A1373" s="35" t="s">
        <v>331</v>
      </c>
      <c r="B1373" s="35" t="str">
        <f>VLOOKUP(Table4[[#This Row],[Metabolite ID]],Table18[],2,FALSE)</f>
        <v>3-methylglutaconate</v>
      </c>
      <c r="C1373" s="35" t="s">
        <v>1118</v>
      </c>
      <c r="D1373" s="35">
        <v>1068</v>
      </c>
      <c r="E1373" s="35">
        <v>-0.11491570807047692</v>
      </c>
      <c r="F1373" s="35">
        <v>3.9049661211392826E-2</v>
      </c>
      <c r="G1373" s="35">
        <v>3.2524865128325305E-3</v>
      </c>
      <c r="H1373" s="35" t="b">
        <v>0</v>
      </c>
      <c r="I1373" s="35" t="b">
        <v>0</v>
      </c>
      <c r="J1373" s="35" t="b">
        <v>0</v>
      </c>
    </row>
    <row r="1374" spans="1:10" hidden="1" x14ac:dyDescent="0.2">
      <c r="A1374" s="35" t="s">
        <v>331</v>
      </c>
      <c r="B1374" s="35" t="str">
        <f>VLOOKUP(Table4[[#This Row],[Metabolite ID]],Table18[],2,FALSE)</f>
        <v>3-methylglutaconate</v>
      </c>
      <c r="C1374" s="35" t="s">
        <v>1119</v>
      </c>
      <c r="D1374" s="35">
        <v>1068</v>
      </c>
      <c r="E1374" s="35">
        <v>-0.14296416183168023</v>
      </c>
      <c r="F1374" s="35">
        <v>5.6948462468437822E-2</v>
      </c>
      <c r="G1374" s="35">
        <v>1.2059002487421193E-2</v>
      </c>
      <c r="H1374" s="35" t="b">
        <v>0</v>
      </c>
      <c r="I1374" s="35" t="b">
        <v>0</v>
      </c>
      <c r="J1374" s="35" t="b">
        <v>0</v>
      </c>
    </row>
    <row r="1375" spans="1:10" hidden="1" x14ac:dyDescent="0.2">
      <c r="A1375" s="35" t="s">
        <v>331</v>
      </c>
      <c r="B1375" s="35" t="str">
        <f>VLOOKUP(Table4[[#This Row],[Metabolite ID]],Table18[],2,FALSE)</f>
        <v>3-methylglutaconate</v>
      </c>
      <c r="C1375" s="35" t="s">
        <v>1120</v>
      </c>
      <c r="D1375" s="35">
        <v>1068</v>
      </c>
      <c r="E1375" s="35">
        <v>-9.6291537376727299E-2</v>
      </c>
      <c r="F1375" s="35">
        <v>6.6223296366424378E-2</v>
      </c>
      <c r="G1375" s="35">
        <v>0.14593431440656918</v>
      </c>
      <c r="H1375" s="35" t="b">
        <v>0</v>
      </c>
      <c r="I1375" s="35" t="b">
        <v>0</v>
      </c>
      <c r="J1375" s="35" t="b">
        <v>0</v>
      </c>
    </row>
    <row r="1376" spans="1:10" hidden="1" x14ac:dyDescent="0.2">
      <c r="A1376" s="35" t="s">
        <v>331</v>
      </c>
      <c r="B1376" s="35" t="str">
        <f>VLOOKUP(Table4[[#This Row],[Metabolite ID]],Table18[],2,FALSE)</f>
        <v>3-methylglutaconate</v>
      </c>
      <c r="C1376" s="35" t="s">
        <v>1121</v>
      </c>
      <c r="D1376" s="35">
        <v>1068</v>
      </c>
      <c r="E1376" s="35">
        <v>-0.20090442393895103</v>
      </c>
      <c r="F1376" s="35">
        <v>0.2479565830816351</v>
      </c>
      <c r="G1376" s="35">
        <v>0.41798272803827219</v>
      </c>
      <c r="H1376" s="35" t="b">
        <v>0</v>
      </c>
      <c r="I1376" s="35" t="b">
        <v>0</v>
      </c>
      <c r="J1376" s="35" t="b">
        <v>0</v>
      </c>
    </row>
    <row r="1377" spans="1:10" hidden="1" x14ac:dyDescent="0.2">
      <c r="A1377" s="35" t="s">
        <v>331</v>
      </c>
      <c r="B1377" s="35" t="str">
        <f>VLOOKUP(Table4[[#This Row],[Metabolite ID]],Table18[],2,FALSE)</f>
        <v>3-methylglutaconate</v>
      </c>
      <c r="C1377" s="35" t="s">
        <v>1122</v>
      </c>
      <c r="D1377" s="35">
        <v>1068</v>
      </c>
      <c r="E1377" s="35">
        <v>-0.10247820019958898</v>
      </c>
      <c r="F1377" s="35">
        <v>0.16069884977139018</v>
      </c>
      <c r="G1377" s="35">
        <v>0.5238036018027783</v>
      </c>
      <c r="H1377" s="35" t="b">
        <v>0</v>
      </c>
      <c r="I1377" s="35" t="b">
        <v>0</v>
      </c>
      <c r="J1377" s="35" t="b">
        <v>0</v>
      </c>
    </row>
    <row r="1378" spans="1:10" hidden="1" x14ac:dyDescent="0.2">
      <c r="A1378" s="35" t="s">
        <v>331</v>
      </c>
      <c r="B1378" s="35" t="str">
        <f>VLOOKUP(Table4[[#This Row],[Metabolite ID]],Table18[],2,FALSE)</f>
        <v>3-methylglutaconate</v>
      </c>
      <c r="C1378" s="35" t="s">
        <v>1123</v>
      </c>
      <c r="D1378" s="35">
        <v>1068</v>
      </c>
      <c r="E1378" s="35">
        <v>-4.2919677606763768E-3</v>
      </c>
      <c r="F1378" s="35">
        <v>0.11369433787799078</v>
      </c>
      <c r="G1378" s="35">
        <v>0.96989403255557982</v>
      </c>
      <c r="H1378" s="35" t="b">
        <v>0</v>
      </c>
      <c r="I1378" s="35" t="b">
        <v>0</v>
      </c>
      <c r="J1378" s="35" t="b">
        <v>0</v>
      </c>
    </row>
    <row r="1379" spans="1:10" x14ac:dyDescent="0.2">
      <c r="A1379" s="35" t="s">
        <v>644</v>
      </c>
      <c r="B1379" s="35" t="str">
        <f>VLOOKUP(Table4[[#This Row],[Metabolite ID]],Table18[],2,FALSE)</f>
        <v>2-hydroxybutyrate/2-hydroxyisobutyrate</v>
      </c>
      <c r="C1379" s="35" t="s">
        <v>1116</v>
      </c>
      <c r="D1379" s="35">
        <v>1068</v>
      </c>
      <c r="E1379" s="35">
        <v>0.10817505238906126</v>
      </c>
      <c r="F1379" s="35">
        <v>3.7785131868903858E-2</v>
      </c>
      <c r="G1379" s="36">
        <v>4.1978308434150432E-3</v>
      </c>
      <c r="H1379" s="35" t="b">
        <v>0</v>
      </c>
      <c r="I1379" s="35" t="b">
        <v>0</v>
      </c>
      <c r="J1379" s="35" t="b">
        <v>0</v>
      </c>
    </row>
    <row r="1380" spans="1:10" hidden="1" x14ac:dyDescent="0.2">
      <c r="A1380" s="35" t="s">
        <v>644</v>
      </c>
      <c r="B1380" s="35" t="str">
        <f>VLOOKUP(Table4[[#This Row],[Metabolite ID]],Table18[],2,FALSE)</f>
        <v>2-hydroxybutyrate/2-hydroxyisobutyrate</v>
      </c>
      <c r="C1380" s="35" t="s">
        <v>1117</v>
      </c>
      <c r="D1380" s="35">
        <v>1068</v>
      </c>
      <c r="E1380" s="35">
        <v>0.10817505238906126</v>
      </c>
      <c r="F1380" s="35">
        <v>3.6933504081770992E-2</v>
      </c>
      <c r="G1380" s="35">
        <v>3.401486616179914E-3</v>
      </c>
      <c r="H1380" s="35" t="b">
        <v>0</v>
      </c>
      <c r="I1380" s="35" t="b">
        <v>0</v>
      </c>
      <c r="J1380" s="35" t="b">
        <v>0</v>
      </c>
    </row>
    <row r="1381" spans="1:10" hidden="1" x14ac:dyDescent="0.2">
      <c r="A1381" s="35" t="s">
        <v>644</v>
      </c>
      <c r="B1381" s="35" t="str">
        <f>VLOOKUP(Table4[[#This Row],[Metabolite ID]],Table18[],2,FALSE)</f>
        <v>2-hydroxybutyrate/2-hydroxyisobutyrate</v>
      </c>
      <c r="C1381" s="35" t="s">
        <v>1118</v>
      </c>
      <c r="D1381" s="35">
        <v>1068</v>
      </c>
      <c r="E1381" s="35">
        <v>0.10827831688564099</v>
      </c>
      <c r="F1381" s="35">
        <v>3.7277102804539906E-2</v>
      </c>
      <c r="G1381" s="35">
        <v>3.6762049642875242E-3</v>
      </c>
      <c r="H1381" s="35" t="b">
        <v>0</v>
      </c>
      <c r="I1381" s="35" t="b">
        <v>0</v>
      </c>
      <c r="J1381" s="35" t="b">
        <v>0</v>
      </c>
    </row>
    <row r="1382" spans="1:10" hidden="1" x14ac:dyDescent="0.2">
      <c r="A1382" s="35" t="s">
        <v>644</v>
      </c>
      <c r="B1382" s="35" t="str">
        <f>VLOOKUP(Table4[[#This Row],[Metabolite ID]],Table18[],2,FALSE)</f>
        <v>2-hydroxybutyrate/2-hydroxyisobutyrate</v>
      </c>
      <c r="C1382" s="35" t="s">
        <v>1119</v>
      </c>
      <c r="D1382" s="35">
        <v>1068</v>
      </c>
      <c r="E1382" s="35">
        <v>0.17012836173347939</v>
      </c>
      <c r="F1382" s="35">
        <v>5.4897258476813364E-2</v>
      </c>
      <c r="G1382" s="35">
        <v>1.9415403664509649E-3</v>
      </c>
      <c r="H1382" s="35" t="b">
        <v>0</v>
      </c>
      <c r="I1382" s="35" t="b">
        <v>0</v>
      </c>
      <c r="J1382" s="35" t="b">
        <v>0</v>
      </c>
    </row>
    <row r="1383" spans="1:10" hidden="1" x14ac:dyDescent="0.2">
      <c r="A1383" s="35" t="s">
        <v>644</v>
      </c>
      <c r="B1383" s="35" t="str">
        <f>VLOOKUP(Table4[[#This Row],[Metabolite ID]],Table18[],2,FALSE)</f>
        <v>2-hydroxybutyrate/2-hydroxyisobutyrate</v>
      </c>
      <c r="C1383" s="35" t="s">
        <v>1120</v>
      </c>
      <c r="D1383" s="35">
        <v>1068</v>
      </c>
      <c r="E1383" s="35">
        <v>7.138936493162007E-2</v>
      </c>
      <c r="F1383" s="35">
        <v>6.1645352031494204E-2</v>
      </c>
      <c r="G1383" s="35">
        <v>0.24683724474685287</v>
      </c>
      <c r="H1383" s="35" t="b">
        <v>0</v>
      </c>
      <c r="I1383" s="35" t="b">
        <v>0</v>
      </c>
      <c r="J1383" s="35" t="b">
        <v>0</v>
      </c>
    </row>
    <row r="1384" spans="1:10" hidden="1" x14ac:dyDescent="0.2">
      <c r="A1384" s="35" t="s">
        <v>644</v>
      </c>
      <c r="B1384" s="35" t="str">
        <f>VLOOKUP(Table4[[#This Row],[Metabolite ID]],Table18[],2,FALSE)</f>
        <v>2-hydroxybutyrate/2-hydroxyisobutyrate</v>
      </c>
      <c r="C1384" s="35" t="s">
        <v>1121</v>
      </c>
      <c r="D1384" s="35">
        <v>1068</v>
      </c>
      <c r="E1384" s="35">
        <v>0.18333495903559083</v>
      </c>
      <c r="F1384" s="35">
        <v>0.23811980705804561</v>
      </c>
      <c r="G1384" s="35">
        <v>0.44151339066882656</v>
      </c>
      <c r="H1384" s="35" t="b">
        <v>0</v>
      </c>
      <c r="I1384" s="35" t="b">
        <v>0</v>
      </c>
      <c r="J1384" s="35" t="b">
        <v>0</v>
      </c>
    </row>
    <row r="1385" spans="1:10" hidden="1" x14ac:dyDescent="0.2">
      <c r="A1385" s="35" t="s">
        <v>644</v>
      </c>
      <c r="B1385" s="35" t="str">
        <f>VLOOKUP(Table4[[#This Row],[Metabolite ID]],Table18[],2,FALSE)</f>
        <v>2-hydroxybutyrate/2-hydroxyisobutyrate</v>
      </c>
      <c r="C1385" s="35" t="s">
        <v>1122</v>
      </c>
      <c r="D1385" s="35">
        <v>1068</v>
      </c>
      <c r="E1385" s="35">
        <v>-2.5924609812912891E-2</v>
      </c>
      <c r="F1385" s="35">
        <v>0.13611262424571891</v>
      </c>
      <c r="G1385" s="35">
        <v>0.84898146491476068</v>
      </c>
      <c r="H1385" s="35" t="b">
        <v>0</v>
      </c>
      <c r="I1385" s="35" t="b">
        <v>0</v>
      </c>
      <c r="J1385" s="35" t="b">
        <v>0</v>
      </c>
    </row>
    <row r="1386" spans="1:10" hidden="1" x14ac:dyDescent="0.2">
      <c r="A1386" s="35" t="s">
        <v>644</v>
      </c>
      <c r="B1386" s="35" t="str">
        <f>VLOOKUP(Table4[[#This Row],[Metabolite ID]],Table18[],2,FALSE)</f>
        <v>2-hydroxybutyrate/2-hydroxyisobutyrate</v>
      </c>
      <c r="C1386" s="35" t="s">
        <v>1123</v>
      </c>
      <c r="D1386" s="35">
        <v>1068</v>
      </c>
      <c r="E1386" s="35">
        <v>8.8549247066854353E-2</v>
      </c>
      <c r="F1386" s="35">
        <v>0.11093751093549718</v>
      </c>
      <c r="G1386" s="35">
        <v>0.42493783214112069</v>
      </c>
      <c r="H1386" s="35" t="b">
        <v>0</v>
      </c>
      <c r="I1386" s="35" t="b">
        <v>0</v>
      </c>
      <c r="J1386" s="35" t="b">
        <v>0</v>
      </c>
    </row>
    <row r="1387" spans="1:10" x14ac:dyDescent="0.2">
      <c r="A1387" s="35" t="s">
        <v>706</v>
      </c>
      <c r="B1387" s="35" t="str">
        <f>VLOOKUP(Table4[[#This Row],[Metabolite ID]],Table18[],2,FALSE)</f>
        <v>1-oleoyl-2-linoleoyl-GPE (18:1/18:2)*</v>
      </c>
      <c r="C1387" s="35" t="s">
        <v>1116</v>
      </c>
      <c r="D1387" s="35">
        <v>1068</v>
      </c>
      <c r="E1387" s="35">
        <v>-0.11304450237378713</v>
      </c>
      <c r="F1387" s="35">
        <v>3.9729525129787752E-2</v>
      </c>
      <c r="G1387" s="36">
        <v>4.4362304390961988E-3</v>
      </c>
      <c r="H1387" s="35" t="b">
        <v>0</v>
      </c>
      <c r="I1387" s="35" t="b">
        <v>0</v>
      </c>
      <c r="J1387" s="35" t="b">
        <v>0</v>
      </c>
    </row>
    <row r="1388" spans="1:10" hidden="1" x14ac:dyDescent="0.2">
      <c r="A1388" s="35" t="s">
        <v>706</v>
      </c>
      <c r="B1388" s="35" t="str">
        <f>VLOOKUP(Table4[[#This Row],[Metabolite ID]],Table18[],2,FALSE)</f>
        <v>1-oleoyl-2-linoleoyl-GPE (18:1/18:2)*</v>
      </c>
      <c r="C1388" s="35" t="s">
        <v>1117</v>
      </c>
      <c r="D1388" s="35">
        <v>1068</v>
      </c>
      <c r="E1388" s="35">
        <v>-0.11304450237378713</v>
      </c>
      <c r="F1388" s="35">
        <v>3.9729525129787752E-2</v>
      </c>
      <c r="G1388" s="35">
        <v>4.4362304390961988E-3</v>
      </c>
      <c r="H1388" s="35" t="b">
        <v>0</v>
      </c>
      <c r="I1388" s="35" t="b">
        <v>0</v>
      </c>
      <c r="J1388" s="35" t="b">
        <v>0</v>
      </c>
    </row>
    <row r="1389" spans="1:10" hidden="1" x14ac:dyDescent="0.2">
      <c r="A1389" s="35" t="s">
        <v>706</v>
      </c>
      <c r="B1389" s="35" t="str">
        <f>VLOOKUP(Table4[[#This Row],[Metabolite ID]],Table18[],2,FALSE)</f>
        <v>1-oleoyl-2-linoleoyl-GPE (18:1/18:2)*</v>
      </c>
      <c r="C1389" s="35" t="s">
        <v>1118</v>
      </c>
      <c r="D1389" s="35">
        <v>1068</v>
      </c>
      <c r="E1389" s="35">
        <v>-0.11363227905909438</v>
      </c>
      <c r="F1389" s="35">
        <v>4.0067003594510153E-2</v>
      </c>
      <c r="G1389" s="35">
        <v>4.567438978996083E-3</v>
      </c>
      <c r="H1389" s="35" t="b">
        <v>0</v>
      </c>
      <c r="I1389" s="35" t="b">
        <v>0</v>
      </c>
      <c r="J1389" s="35" t="b">
        <v>0</v>
      </c>
    </row>
    <row r="1390" spans="1:10" hidden="1" x14ac:dyDescent="0.2">
      <c r="A1390" s="35" t="s">
        <v>706</v>
      </c>
      <c r="B1390" s="35" t="str">
        <f>VLOOKUP(Table4[[#This Row],[Metabolite ID]],Table18[],2,FALSE)</f>
        <v>1-oleoyl-2-linoleoyl-GPE (18:1/18:2)*</v>
      </c>
      <c r="C1390" s="35" t="s">
        <v>1119</v>
      </c>
      <c r="D1390" s="35">
        <v>1068</v>
      </c>
      <c r="E1390" s="35">
        <v>-7.3409216104040054E-2</v>
      </c>
      <c r="F1390" s="35">
        <v>5.9964700183165562E-2</v>
      </c>
      <c r="G1390" s="35">
        <v>0.22087408385808144</v>
      </c>
      <c r="H1390" s="35" t="b">
        <v>0</v>
      </c>
      <c r="I1390" s="35" t="b">
        <v>0</v>
      </c>
      <c r="J1390" s="35" t="b">
        <v>0</v>
      </c>
    </row>
    <row r="1391" spans="1:10" hidden="1" x14ac:dyDescent="0.2">
      <c r="A1391" s="35" t="s">
        <v>706</v>
      </c>
      <c r="B1391" s="35" t="str">
        <f>VLOOKUP(Table4[[#This Row],[Metabolite ID]],Table18[],2,FALSE)</f>
        <v>1-oleoyl-2-linoleoyl-GPE (18:1/18:2)*</v>
      </c>
      <c r="C1391" s="35" t="s">
        <v>1120</v>
      </c>
      <c r="D1391" s="35">
        <v>1068</v>
      </c>
      <c r="E1391" s="35">
        <v>-7.2289242941379173E-2</v>
      </c>
      <c r="F1391" s="35">
        <v>6.5493689547955203E-2</v>
      </c>
      <c r="G1391" s="35">
        <v>0.26969773651030116</v>
      </c>
      <c r="H1391" s="35" t="b">
        <v>0</v>
      </c>
      <c r="I1391" s="35" t="b">
        <v>0</v>
      </c>
      <c r="J1391" s="35" t="b">
        <v>0</v>
      </c>
    </row>
    <row r="1392" spans="1:10" hidden="1" x14ac:dyDescent="0.2">
      <c r="A1392" s="35" t="s">
        <v>706</v>
      </c>
      <c r="B1392" s="35" t="str">
        <f>VLOOKUP(Table4[[#This Row],[Metabolite ID]],Table18[],2,FALSE)</f>
        <v>1-oleoyl-2-linoleoyl-GPE (18:1/18:2)*</v>
      </c>
      <c r="C1392" s="35" t="s">
        <v>1121</v>
      </c>
      <c r="D1392" s="35">
        <v>1068</v>
      </c>
      <c r="E1392" s="35">
        <v>0.17233813166409906</v>
      </c>
      <c r="F1392" s="35">
        <v>0.26600317465488926</v>
      </c>
      <c r="G1392" s="35">
        <v>0.51720196010957853</v>
      </c>
      <c r="H1392" s="35" t="b">
        <v>0</v>
      </c>
      <c r="I1392" s="35" t="b">
        <v>0</v>
      </c>
      <c r="J1392" s="35" t="b">
        <v>0</v>
      </c>
    </row>
    <row r="1393" spans="1:10" hidden="1" x14ac:dyDescent="0.2">
      <c r="A1393" s="35" t="s">
        <v>706</v>
      </c>
      <c r="B1393" s="35" t="str">
        <f>VLOOKUP(Table4[[#This Row],[Metabolite ID]],Table18[],2,FALSE)</f>
        <v>1-oleoyl-2-linoleoyl-GPE (18:1/18:2)*</v>
      </c>
      <c r="C1393" s="35" t="s">
        <v>1122</v>
      </c>
      <c r="D1393" s="35">
        <v>1068</v>
      </c>
      <c r="E1393" s="35">
        <v>0.10696969048069693</v>
      </c>
      <c r="F1393" s="35">
        <v>0.16726181766741502</v>
      </c>
      <c r="G1393" s="35">
        <v>0.52261260522571318</v>
      </c>
      <c r="H1393" s="35" t="b">
        <v>0</v>
      </c>
      <c r="I1393" s="35" t="b">
        <v>0</v>
      </c>
      <c r="J1393" s="35" t="b">
        <v>0</v>
      </c>
    </row>
    <row r="1394" spans="1:10" hidden="1" x14ac:dyDescent="0.2">
      <c r="A1394" s="35" t="s">
        <v>706</v>
      </c>
      <c r="B1394" s="35" t="str">
        <f>VLOOKUP(Table4[[#This Row],[Metabolite ID]],Table18[],2,FALSE)</f>
        <v>1-oleoyl-2-linoleoyl-GPE (18:1/18:2)*</v>
      </c>
      <c r="C1394" s="35" t="s">
        <v>1123</v>
      </c>
      <c r="D1394" s="35">
        <v>1068</v>
      </c>
      <c r="E1394" s="35">
        <v>-7.8992374303599261E-2</v>
      </c>
      <c r="F1394" s="35">
        <v>0.11655842177475532</v>
      </c>
      <c r="G1394" s="35">
        <v>0.49810500518239731</v>
      </c>
      <c r="H1394" s="35" t="b">
        <v>0</v>
      </c>
      <c r="I1394" s="35" t="b">
        <v>0</v>
      </c>
      <c r="J1394" s="35" t="b">
        <v>0</v>
      </c>
    </row>
    <row r="1395" spans="1:10" x14ac:dyDescent="0.2">
      <c r="A1395" s="35" t="s">
        <v>268</v>
      </c>
      <c r="B1395" s="35" t="str">
        <f>VLOOKUP(Table4[[#This Row],[Metabolite ID]],Table18[],2,FALSE)</f>
        <v>1-palmitoyl-GPE (16:0)</v>
      </c>
      <c r="C1395" s="35" t="s">
        <v>1116</v>
      </c>
      <c r="D1395" s="35">
        <v>1068</v>
      </c>
      <c r="E1395" s="35">
        <v>-0.10570564853514043</v>
      </c>
      <c r="F1395" s="35">
        <v>3.7179562245893014E-2</v>
      </c>
      <c r="G1395" s="36">
        <v>4.4675409722823673E-3</v>
      </c>
      <c r="H1395" s="35" t="b">
        <v>0</v>
      </c>
      <c r="I1395" s="35" t="b">
        <v>0</v>
      </c>
      <c r="J1395" s="35" t="b">
        <v>0</v>
      </c>
    </row>
    <row r="1396" spans="1:10" hidden="1" x14ac:dyDescent="0.2">
      <c r="A1396" s="35" t="s">
        <v>268</v>
      </c>
      <c r="B1396" s="35" t="str">
        <f>VLOOKUP(Table4[[#This Row],[Metabolite ID]],Table18[],2,FALSE)</f>
        <v>1-palmitoyl-GPE (16:0)</v>
      </c>
      <c r="C1396" s="35" t="s">
        <v>1117</v>
      </c>
      <c r="D1396" s="35">
        <v>1068</v>
      </c>
      <c r="E1396" s="35">
        <v>-0.10570564853514043</v>
      </c>
      <c r="F1396" s="35">
        <v>3.6879997310880541E-2</v>
      </c>
      <c r="G1396" s="35">
        <v>4.1542457280569324E-3</v>
      </c>
      <c r="H1396" s="35" t="b">
        <v>0</v>
      </c>
      <c r="I1396" s="35" t="b">
        <v>0</v>
      </c>
      <c r="J1396" s="35" t="b">
        <v>0</v>
      </c>
    </row>
    <row r="1397" spans="1:10" hidden="1" x14ac:dyDescent="0.2">
      <c r="A1397" s="35" t="s">
        <v>268</v>
      </c>
      <c r="B1397" s="35" t="str">
        <f>VLOOKUP(Table4[[#This Row],[Metabolite ID]],Table18[],2,FALSE)</f>
        <v>1-palmitoyl-GPE (16:0)</v>
      </c>
      <c r="C1397" s="35" t="s">
        <v>1118</v>
      </c>
      <c r="D1397" s="35">
        <v>1068</v>
      </c>
      <c r="E1397" s="35">
        <v>-0.1069171890774924</v>
      </c>
      <c r="F1397" s="35">
        <v>3.7213553218396478E-2</v>
      </c>
      <c r="G1397" s="35">
        <v>4.0650245408903104E-3</v>
      </c>
      <c r="H1397" s="35" t="b">
        <v>0</v>
      </c>
      <c r="I1397" s="35" t="b">
        <v>0</v>
      </c>
      <c r="J1397" s="35" t="b">
        <v>0</v>
      </c>
    </row>
    <row r="1398" spans="1:10" hidden="1" x14ac:dyDescent="0.2">
      <c r="A1398" s="35" t="s">
        <v>268</v>
      </c>
      <c r="B1398" s="35" t="str">
        <f>VLOOKUP(Table4[[#This Row],[Metabolite ID]],Table18[],2,FALSE)</f>
        <v>1-palmitoyl-GPE (16:0)</v>
      </c>
      <c r="C1398" s="35" t="s">
        <v>1119</v>
      </c>
      <c r="D1398" s="35">
        <v>1068</v>
      </c>
      <c r="E1398" s="35">
        <v>-7.6673619447779118E-2</v>
      </c>
      <c r="F1398" s="35">
        <v>5.7116845620319885E-2</v>
      </c>
      <c r="G1398" s="35">
        <v>0.17946652827961404</v>
      </c>
      <c r="H1398" s="35" t="b">
        <v>0</v>
      </c>
      <c r="I1398" s="35" t="b">
        <v>0</v>
      </c>
      <c r="J1398" s="35" t="b">
        <v>0</v>
      </c>
    </row>
    <row r="1399" spans="1:10" hidden="1" x14ac:dyDescent="0.2">
      <c r="A1399" s="35" t="s">
        <v>268</v>
      </c>
      <c r="B1399" s="35" t="str">
        <f>VLOOKUP(Table4[[#This Row],[Metabolite ID]],Table18[],2,FALSE)</f>
        <v>1-palmitoyl-GPE (16:0)</v>
      </c>
      <c r="C1399" s="35" t="s">
        <v>1120</v>
      </c>
      <c r="D1399" s="35">
        <v>1068</v>
      </c>
      <c r="E1399" s="35">
        <v>-0.13765135146077689</v>
      </c>
      <c r="F1399" s="35">
        <v>6.0029985747745408E-2</v>
      </c>
      <c r="G1399" s="35">
        <v>2.18455171468609E-2</v>
      </c>
      <c r="H1399" s="35" t="b">
        <v>0</v>
      </c>
      <c r="I1399" s="35" t="b">
        <v>0</v>
      </c>
      <c r="J1399" s="35" t="b">
        <v>0</v>
      </c>
    </row>
    <row r="1400" spans="1:10" hidden="1" x14ac:dyDescent="0.2">
      <c r="A1400" s="35" t="s">
        <v>268</v>
      </c>
      <c r="B1400" s="35" t="str">
        <f>VLOOKUP(Table4[[#This Row],[Metabolite ID]],Table18[],2,FALSE)</f>
        <v>1-palmitoyl-GPE (16:0)</v>
      </c>
      <c r="C1400" s="35" t="s">
        <v>1121</v>
      </c>
      <c r="D1400" s="35">
        <v>1068</v>
      </c>
      <c r="E1400" s="35">
        <v>-0.16073792389062724</v>
      </c>
      <c r="F1400" s="35">
        <v>0.22488228863584206</v>
      </c>
      <c r="G1400" s="35">
        <v>0.47491079347983389</v>
      </c>
      <c r="H1400" s="35" t="b">
        <v>0</v>
      </c>
      <c r="I1400" s="35" t="b">
        <v>0</v>
      </c>
      <c r="J1400" s="35" t="b">
        <v>0</v>
      </c>
    </row>
    <row r="1401" spans="1:10" hidden="1" x14ac:dyDescent="0.2">
      <c r="A1401" s="35" t="s">
        <v>268</v>
      </c>
      <c r="B1401" s="35" t="str">
        <f>VLOOKUP(Table4[[#This Row],[Metabolite ID]],Table18[],2,FALSE)</f>
        <v>1-palmitoyl-GPE (16:0)</v>
      </c>
      <c r="C1401" s="35" t="s">
        <v>1122</v>
      </c>
      <c r="D1401" s="35">
        <v>1068</v>
      </c>
      <c r="E1401" s="35">
        <v>-0.22261632044157054</v>
      </c>
      <c r="F1401" s="35">
        <v>0.1452133957248487</v>
      </c>
      <c r="G1401" s="35">
        <v>0.1255651870624675</v>
      </c>
      <c r="H1401" s="35" t="b">
        <v>0</v>
      </c>
      <c r="I1401" s="35" t="b">
        <v>0</v>
      </c>
      <c r="J1401" s="35" t="b">
        <v>0</v>
      </c>
    </row>
    <row r="1402" spans="1:10" hidden="1" x14ac:dyDescent="0.2">
      <c r="A1402" s="35" t="s">
        <v>268</v>
      </c>
      <c r="B1402" s="35" t="str">
        <f>VLOOKUP(Table4[[#This Row],[Metabolite ID]],Table18[],2,FALSE)</f>
        <v>1-palmitoyl-GPE (16:0)</v>
      </c>
      <c r="C1402" s="35" t="s">
        <v>1123</v>
      </c>
      <c r="D1402" s="35">
        <v>1068</v>
      </c>
      <c r="E1402" s="35">
        <v>-0.23524491373910802</v>
      </c>
      <c r="F1402" s="35">
        <v>0.1090902135039698</v>
      </c>
      <c r="G1402" s="35">
        <v>3.1273568278689962E-2</v>
      </c>
      <c r="H1402" s="35" t="b">
        <v>0</v>
      </c>
      <c r="I1402" s="35" t="b">
        <v>0</v>
      </c>
      <c r="J1402" s="35" t="b">
        <v>0</v>
      </c>
    </row>
    <row r="1403" spans="1:10" x14ac:dyDescent="0.2">
      <c r="A1403" s="35" t="s">
        <v>342</v>
      </c>
      <c r="B1403" s="35" t="str">
        <f>VLOOKUP(Table4[[#This Row],[Metabolite ID]],Table18[],2,FALSE)</f>
        <v>pregnanediol-3-glucuronide</v>
      </c>
      <c r="C1403" s="35" t="s">
        <v>1116</v>
      </c>
      <c r="D1403" s="35">
        <v>1069</v>
      </c>
      <c r="E1403" s="35">
        <v>-0.107971641004454</v>
      </c>
      <c r="F1403" s="35">
        <v>3.8009378683977461E-2</v>
      </c>
      <c r="G1403" s="36">
        <v>4.5020582182518556E-3</v>
      </c>
      <c r="H1403" s="35" t="b">
        <v>0</v>
      </c>
      <c r="I1403" s="35" t="b">
        <v>0</v>
      </c>
      <c r="J1403" s="35" t="b">
        <v>0</v>
      </c>
    </row>
    <row r="1404" spans="1:10" hidden="1" x14ac:dyDescent="0.2">
      <c r="A1404" s="35" t="s">
        <v>342</v>
      </c>
      <c r="B1404" s="35" t="str">
        <f>VLOOKUP(Table4[[#This Row],[Metabolite ID]],Table18[],2,FALSE)</f>
        <v>pregnanediol-3-glucuronide</v>
      </c>
      <c r="C1404" s="35" t="s">
        <v>1117</v>
      </c>
      <c r="D1404" s="35">
        <v>1069</v>
      </c>
      <c r="E1404" s="35">
        <v>-0.107971641004454</v>
      </c>
      <c r="F1404" s="35">
        <v>3.7526577061821505E-2</v>
      </c>
      <c r="G1404" s="35">
        <v>4.0121533331415864E-3</v>
      </c>
      <c r="H1404" s="35" t="b">
        <v>0</v>
      </c>
      <c r="I1404" s="35" t="b">
        <v>0</v>
      </c>
      <c r="J1404" s="35" t="b">
        <v>0</v>
      </c>
    </row>
    <row r="1405" spans="1:10" hidden="1" x14ac:dyDescent="0.2">
      <c r="A1405" s="35" t="s">
        <v>342</v>
      </c>
      <c r="B1405" s="35" t="str">
        <f>VLOOKUP(Table4[[#This Row],[Metabolite ID]],Table18[],2,FALSE)</f>
        <v>pregnanediol-3-glucuronide</v>
      </c>
      <c r="C1405" s="35" t="s">
        <v>1118</v>
      </c>
      <c r="D1405" s="35">
        <v>1069</v>
      </c>
      <c r="E1405" s="35">
        <v>-0.10921212956250019</v>
      </c>
      <c r="F1405" s="35">
        <v>3.7869912772042977E-2</v>
      </c>
      <c r="G1405" s="35">
        <v>3.928134939867392E-3</v>
      </c>
      <c r="H1405" s="35" t="b">
        <v>0</v>
      </c>
      <c r="I1405" s="35" t="b">
        <v>0</v>
      </c>
      <c r="J1405" s="35" t="b">
        <v>0</v>
      </c>
    </row>
    <row r="1406" spans="1:10" hidden="1" x14ac:dyDescent="0.2">
      <c r="A1406" s="35" t="s">
        <v>342</v>
      </c>
      <c r="B1406" s="35" t="str">
        <f>VLOOKUP(Table4[[#This Row],[Metabolite ID]],Table18[],2,FALSE)</f>
        <v>pregnanediol-3-glucuronide</v>
      </c>
      <c r="C1406" s="35" t="s">
        <v>1119</v>
      </c>
      <c r="D1406" s="35">
        <v>1069</v>
      </c>
      <c r="E1406" s="35">
        <v>-0.11175723076923076</v>
      </c>
      <c r="F1406" s="35">
        <v>5.5964687963875083E-2</v>
      </c>
      <c r="G1406" s="35">
        <v>4.5833435282346846E-2</v>
      </c>
      <c r="H1406" s="35" t="b">
        <v>0</v>
      </c>
      <c r="I1406" s="35" t="b">
        <v>0</v>
      </c>
      <c r="J1406" s="35" t="b">
        <v>0</v>
      </c>
    </row>
    <row r="1407" spans="1:10" hidden="1" x14ac:dyDescent="0.2">
      <c r="A1407" s="35" t="s">
        <v>342</v>
      </c>
      <c r="B1407" s="35" t="str">
        <f>VLOOKUP(Table4[[#This Row],[Metabolite ID]],Table18[],2,FALSE)</f>
        <v>pregnanediol-3-glucuronide</v>
      </c>
      <c r="C1407" s="35" t="s">
        <v>1120</v>
      </c>
      <c r="D1407" s="35">
        <v>1069</v>
      </c>
      <c r="E1407" s="35">
        <v>-8.5580454399442923E-2</v>
      </c>
      <c r="F1407" s="35">
        <v>6.0508379557191246E-2</v>
      </c>
      <c r="G1407" s="35">
        <v>0.15725708830591581</v>
      </c>
      <c r="H1407" s="35" t="b">
        <v>0</v>
      </c>
      <c r="I1407" s="35" t="b">
        <v>0</v>
      </c>
      <c r="J1407" s="35" t="b">
        <v>0</v>
      </c>
    </row>
    <row r="1408" spans="1:10" hidden="1" x14ac:dyDescent="0.2">
      <c r="A1408" s="35" t="s">
        <v>342</v>
      </c>
      <c r="B1408" s="35" t="str">
        <f>VLOOKUP(Table4[[#This Row],[Metabolite ID]],Table18[],2,FALSE)</f>
        <v>pregnanediol-3-glucuronide</v>
      </c>
      <c r="C1408" s="35" t="s">
        <v>1121</v>
      </c>
      <c r="D1408" s="35">
        <v>1069</v>
      </c>
      <c r="E1408" s="35">
        <v>-4.3520925976340941E-2</v>
      </c>
      <c r="F1408" s="35">
        <v>0.24677289561302188</v>
      </c>
      <c r="G1408" s="35">
        <v>0.86004437779859511</v>
      </c>
      <c r="H1408" s="35" t="b">
        <v>0</v>
      </c>
      <c r="I1408" s="35" t="b">
        <v>0</v>
      </c>
      <c r="J1408" s="35" t="b">
        <v>0</v>
      </c>
    </row>
    <row r="1409" spans="1:10" hidden="1" x14ac:dyDescent="0.2">
      <c r="A1409" s="35" t="s">
        <v>342</v>
      </c>
      <c r="B1409" s="35" t="str">
        <f>VLOOKUP(Table4[[#This Row],[Metabolite ID]],Table18[],2,FALSE)</f>
        <v>pregnanediol-3-glucuronide</v>
      </c>
      <c r="C1409" s="35" t="s">
        <v>1122</v>
      </c>
      <c r="D1409" s="35">
        <v>1069</v>
      </c>
      <c r="E1409" s="35">
        <v>5.7971579722506661E-3</v>
      </c>
      <c r="F1409" s="35">
        <v>0.16024532926651144</v>
      </c>
      <c r="G1409" s="35">
        <v>0.97114817133216635</v>
      </c>
      <c r="H1409" s="35" t="b">
        <v>0</v>
      </c>
      <c r="I1409" s="35" t="b">
        <v>0</v>
      </c>
      <c r="J1409" s="35" t="b">
        <v>0</v>
      </c>
    </row>
    <row r="1410" spans="1:10" hidden="1" x14ac:dyDescent="0.2">
      <c r="A1410" s="35" t="s">
        <v>342</v>
      </c>
      <c r="B1410" s="35" t="str">
        <f>VLOOKUP(Table4[[#This Row],[Metabolite ID]],Table18[],2,FALSE)</f>
        <v>pregnanediol-3-glucuronide</v>
      </c>
      <c r="C1410" s="35" t="s">
        <v>1123</v>
      </c>
      <c r="D1410" s="35">
        <v>1069</v>
      </c>
      <c r="E1410" s="35">
        <v>-4.474717035337783E-2</v>
      </c>
      <c r="F1410" s="35">
        <v>0.11168062818025436</v>
      </c>
      <c r="G1410" s="35">
        <v>0.68874270026078743</v>
      </c>
      <c r="H1410" s="35" t="b">
        <v>0</v>
      </c>
      <c r="I1410" s="35" t="b">
        <v>0</v>
      </c>
      <c r="J1410" s="35" t="b">
        <v>0</v>
      </c>
    </row>
    <row r="1411" spans="1:10" x14ac:dyDescent="0.2">
      <c r="A1411" s="35" t="s">
        <v>584</v>
      </c>
      <c r="B1411" s="35" t="str">
        <f>VLOOKUP(Table4[[#This Row],[Metabolite ID]],Table18[],2,FALSE)</f>
        <v>X - 17357</v>
      </c>
      <c r="C1411" s="35" t="s">
        <v>1116</v>
      </c>
      <c r="D1411" s="35">
        <v>1068</v>
      </c>
      <c r="E1411" s="35">
        <v>0.11308788925627961</v>
      </c>
      <c r="F1411" s="35">
        <v>4.0026928428073212E-2</v>
      </c>
      <c r="G1411" s="36">
        <v>4.7237072575785268E-3</v>
      </c>
      <c r="H1411" s="35" t="b">
        <v>0</v>
      </c>
      <c r="I1411" s="35" t="b">
        <v>0</v>
      </c>
      <c r="J1411" s="35" t="b">
        <v>0</v>
      </c>
    </row>
    <row r="1412" spans="1:10" hidden="1" x14ac:dyDescent="0.2">
      <c r="A1412" s="35" t="s">
        <v>584</v>
      </c>
      <c r="B1412" s="35" t="str">
        <f>VLOOKUP(Table4[[#This Row],[Metabolite ID]],Table18[],2,FALSE)</f>
        <v>X - 17357</v>
      </c>
      <c r="C1412" s="35" t="s">
        <v>1117</v>
      </c>
      <c r="D1412" s="35">
        <v>1068</v>
      </c>
      <c r="E1412" s="35">
        <v>0.11308788925627961</v>
      </c>
      <c r="F1412" s="35">
        <v>3.7195149991801631E-2</v>
      </c>
      <c r="G1412" s="35">
        <v>2.3626929846035866E-3</v>
      </c>
      <c r="H1412" s="35" t="b">
        <v>0</v>
      </c>
      <c r="I1412" s="35" t="b">
        <v>0</v>
      </c>
      <c r="J1412" s="35" t="b">
        <v>0</v>
      </c>
    </row>
    <row r="1413" spans="1:10" hidden="1" x14ac:dyDescent="0.2">
      <c r="A1413" s="35" t="s">
        <v>584</v>
      </c>
      <c r="B1413" s="35" t="str">
        <f>VLOOKUP(Table4[[#This Row],[Metabolite ID]],Table18[],2,FALSE)</f>
        <v>X - 17357</v>
      </c>
      <c r="C1413" s="35" t="s">
        <v>1118</v>
      </c>
      <c r="D1413" s="35">
        <v>1068</v>
      </c>
      <c r="E1413" s="35">
        <v>0.11323739666824179</v>
      </c>
      <c r="F1413" s="35">
        <v>3.7581257399365374E-2</v>
      </c>
      <c r="G1413" s="35">
        <v>2.5856398892651171E-3</v>
      </c>
      <c r="H1413" s="35" t="b">
        <v>0</v>
      </c>
      <c r="I1413" s="35" t="b">
        <v>0</v>
      </c>
      <c r="J1413" s="35" t="b">
        <v>0</v>
      </c>
    </row>
    <row r="1414" spans="1:10" hidden="1" x14ac:dyDescent="0.2">
      <c r="A1414" s="35" t="s">
        <v>584</v>
      </c>
      <c r="B1414" s="35" t="str">
        <f>VLOOKUP(Table4[[#This Row],[Metabolite ID]],Table18[],2,FALSE)</f>
        <v>X - 17357</v>
      </c>
      <c r="C1414" s="35" t="s">
        <v>1119</v>
      </c>
      <c r="D1414" s="35">
        <v>1068</v>
      </c>
      <c r="E1414" s="35">
        <v>0.16532885202135708</v>
      </c>
      <c r="F1414" s="35">
        <v>5.4760258116114471E-2</v>
      </c>
      <c r="G1414" s="35">
        <v>2.5349387551562427E-3</v>
      </c>
      <c r="H1414" s="35" t="b">
        <v>0</v>
      </c>
      <c r="I1414" s="35" t="b">
        <v>0</v>
      </c>
      <c r="J1414" s="35" t="b">
        <v>0</v>
      </c>
    </row>
    <row r="1415" spans="1:10" hidden="1" x14ac:dyDescent="0.2">
      <c r="A1415" s="35" t="s">
        <v>584</v>
      </c>
      <c r="B1415" s="35" t="str">
        <f>VLOOKUP(Table4[[#This Row],[Metabolite ID]],Table18[],2,FALSE)</f>
        <v>X - 17357</v>
      </c>
      <c r="C1415" s="35" t="s">
        <v>1120</v>
      </c>
      <c r="D1415" s="35">
        <v>1068</v>
      </c>
      <c r="E1415" s="35">
        <v>0.11049443709068672</v>
      </c>
      <c r="F1415" s="35">
        <v>6.7028155336238224E-2</v>
      </c>
      <c r="G1415" s="35">
        <v>9.9254628806078951E-2</v>
      </c>
      <c r="H1415" s="35" t="b">
        <v>0</v>
      </c>
      <c r="I1415" s="35" t="b">
        <v>0</v>
      </c>
      <c r="J1415" s="35" t="b">
        <v>0</v>
      </c>
    </row>
    <row r="1416" spans="1:10" hidden="1" x14ac:dyDescent="0.2">
      <c r="A1416" s="35" t="s">
        <v>584</v>
      </c>
      <c r="B1416" s="35" t="str">
        <f>VLOOKUP(Table4[[#This Row],[Metabolite ID]],Table18[],2,FALSE)</f>
        <v>X - 17357</v>
      </c>
      <c r="C1416" s="35" t="s">
        <v>1121</v>
      </c>
      <c r="D1416" s="35">
        <v>1068</v>
      </c>
      <c r="E1416" s="35">
        <v>0.23253791834893534</v>
      </c>
      <c r="F1416" s="35">
        <v>0.23314785765116344</v>
      </c>
      <c r="G1416" s="35">
        <v>0.31880433533976987</v>
      </c>
      <c r="H1416" s="35" t="b">
        <v>0</v>
      </c>
      <c r="I1416" s="35" t="b">
        <v>0</v>
      </c>
      <c r="J1416" s="35" t="b">
        <v>0</v>
      </c>
    </row>
    <row r="1417" spans="1:10" hidden="1" x14ac:dyDescent="0.2">
      <c r="A1417" s="35" t="s">
        <v>584</v>
      </c>
      <c r="B1417" s="35" t="str">
        <f>VLOOKUP(Table4[[#This Row],[Metabolite ID]],Table18[],2,FALSE)</f>
        <v>X - 17357</v>
      </c>
      <c r="C1417" s="35" t="s">
        <v>1122</v>
      </c>
      <c r="D1417" s="35">
        <v>1068</v>
      </c>
      <c r="E1417" s="35">
        <v>0.11813111096154394</v>
      </c>
      <c r="F1417" s="35">
        <v>0.15893593367234343</v>
      </c>
      <c r="G1417" s="35">
        <v>0.4574864205854986</v>
      </c>
      <c r="H1417" s="35" t="b">
        <v>0</v>
      </c>
      <c r="I1417" s="35" t="b">
        <v>0</v>
      </c>
      <c r="J1417" s="35" t="b">
        <v>0</v>
      </c>
    </row>
    <row r="1418" spans="1:10" hidden="1" x14ac:dyDescent="0.2">
      <c r="A1418" s="35" t="s">
        <v>584</v>
      </c>
      <c r="B1418" s="35" t="str">
        <f>VLOOKUP(Table4[[#This Row],[Metabolite ID]],Table18[],2,FALSE)</f>
        <v>X - 17357</v>
      </c>
      <c r="C1418" s="35" t="s">
        <v>1123</v>
      </c>
      <c r="D1418" s="35">
        <v>1068</v>
      </c>
      <c r="E1418" s="35">
        <v>2.4107828690945476E-2</v>
      </c>
      <c r="F1418" s="35">
        <v>0.11749034505587916</v>
      </c>
      <c r="G1418" s="35">
        <v>0.83746295689170247</v>
      </c>
      <c r="H1418" s="35" t="b">
        <v>0</v>
      </c>
      <c r="I1418" s="35" t="b">
        <v>0</v>
      </c>
      <c r="J1418" s="35" t="b">
        <v>0</v>
      </c>
    </row>
    <row r="1419" spans="1:10" x14ac:dyDescent="0.2">
      <c r="A1419" s="35" t="s">
        <v>122</v>
      </c>
      <c r="B1419" s="35" t="str">
        <f>VLOOKUP(Table4[[#This Row],[Metabolite ID]],Table18[],2,FALSE)</f>
        <v>eicosapentaenoate (EPA; 20:5n3)</v>
      </c>
      <c r="C1419" s="35" t="s">
        <v>1116</v>
      </c>
      <c r="D1419" s="35">
        <v>1068</v>
      </c>
      <c r="E1419" s="35">
        <v>0.10708823322679824</v>
      </c>
      <c r="F1419" s="35">
        <v>3.8059042466634913E-2</v>
      </c>
      <c r="G1419" s="36">
        <v>4.8968884779024202E-3</v>
      </c>
      <c r="H1419" s="35" t="b">
        <v>0</v>
      </c>
      <c r="I1419" s="35" t="b">
        <v>0</v>
      </c>
      <c r="J1419" s="35" t="b">
        <v>0</v>
      </c>
    </row>
    <row r="1420" spans="1:10" hidden="1" x14ac:dyDescent="0.2">
      <c r="A1420" s="35" t="s">
        <v>122</v>
      </c>
      <c r="B1420" s="35" t="str">
        <f>VLOOKUP(Table4[[#This Row],[Metabolite ID]],Table18[],2,FALSE)</f>
        <v>eicosapentaenoate (EPA; 20:5n3)</v>
      </c>
      <c r="C1420" s="35" t="s">
        <v>1117</v>
      </c>
      <c r="D1420" s="35">
        <v>1068</v>
      </c>
      <c r="E1420" s="35">
        <v>0.10708823322679824</v>
      </c>
      <c r="F1420" s="35">
        <v>3.6917747361262548E-2</v>
      </c>
      <c r="G1420" s="35">
        <v>3.7230043318211298E-3</v>
      </c>
      <c r="H1420" s="35" t="b">
        <v>0</v>
      </c>
      <c r="I1420" s="35" t="b">
        <v>0</v>
      </c>
      <c r="J1420" s="35" t="b">
        <v>0</v>
      </c>
    </row>
    <row r="1421" spans="1:10" hidden="1" x14ac:dyDescent="0.2">
      <c r="A1421" s="35" t="s">
        <v>122</v>
      </c>
      <c r="B1421" s="35" t="str">
        <f>VLOOKUP(Table4[[#This Row],[Metabolite ID]],Table18[],2,FALSE)</f>
        <v>eicosapentaenoate (EPA; 20:5n3)</v>
      </c>
      <c r="C1421" s="35" t="s">
        <v>1118</v>
      </c>
      <c r="D1421" s="35">
        <v>1068</v>
      </c>
      <c r="E1421" s="35">
        <v>0.1072222596603488</v>
      </c>
      <c r="F1421" s="35">
        <v>3.7268149768884824E-2</v>
      </c>
      <c r="G1421" s="35">
        <v>4.0141439660475826E-3</v>
      </c>
      <c r="H1421" s="35" t="b">
        <v>0</v>
      </c>
      <c r="I1421" s="35" t="b">
        <v>0</v>
      </c>
      <c r="J1421" s="35" t="b">
        <v>0</v>
      </c>
    </row>
    <row r="1422" spans="1:10" hidden="1" x14ac:dyDescent="0.2">
      <c r="A1422" s="35" t="s">
        <v>122</v>
      </c>
      <c r="B1422" s="35" t="str">
        <f>VLOOKUP(Table4[[#This Row],[Metabolite ID]],Table18[],2,FALSE)</f>
        <v>eicosapentaenoate (EPA; 20:5n3)</v>
      </c>
      <c r="C1422" s="35" t="s">
        <v>1119</v>
      </c>
      <c r="D1422" s="35">
        <v>1068</v>
      </c>
      <c r="E1422" s="35">
        <v>0.1091812671045429</v>
      </c>
      <c r="F1422" s="35">
        <v>5.5273157872208718E-2</v>
      </c>
      <c r="G1422" s="35">
        <v>4.8233706234184125E-2</v>
      </c>
      <c r="H1422" s="35" t="b">
        <v>0</v>
      </c>
      <c r="I1422" s="35" t="b">
        <v>0</v>
      </c>
      <c r="J1422" s="35" t="b">
        <v>0</v>
      </c>
    </row>
    <row r="1423" spans="1:10" hidden="1" x14ac:dyDescent="0.2">
      <c r="A1423" s="35" t="s">
        <v>122</v>
      </c>
      <c r="B1423" s="35" t="str">
        <f>VLOOKUP(Table4[[#This Row],[Metabolite ID]],Table18[],2,FALSE)</f>
        <v>eicosapentaenoate (EPA; 20:5n3)</v>
      </c>
      <c r="C1423" s="35" t="s">
        <v>1120</v>
      </c>
      <c r="D1423" s="35">
        <v>1068</v>
      </c>
      <c r="E1423" s="35">
        <v>0.12146809716934824</v>
      </c>
      <c r="F1423" s="35">
        <v>6.745580223485563E-2</v>
      </c>
      <c r="G1423" s="35">
        <v>7.1749162798844537E-2</v>
      </c>
      <c r="H1423" s="35" t="b">
        <v>0</v>
      </c>
      <c r="I1423" s="35" t="b">
        <v>0</v>
      </c>
      <c r="J1423" s="35" t="b">
        <v>0</v>
      </c>
    </row>
    <row r="1424" spans="1:10" hidden="1" x14ac:dyDescent="0.2">
      <c r="A1424" s="35" t="s">
        <v>122</v>
      </c>
      <c r="B1424" s="35" t="str">
        <f>VLOOKUP(Table4[[#This Row],[Metabolite ID]],Table18[],2,FALSE)</f>
        <v>eicosapentaenoate (EPA; 20:5n3)</v>
      </c>
      <c r="C1424" s="35" t="s">
        <v>1121</v>
      </c>
      <c r="D1424" s="35">
        <v>1068</v>
      </c>
      <c r="E1424" s="35">
        <v>2.5744321648117463E-2</v>
      </c>
      <c r="F1424" s="35">
        <v>0.23626709894978004</v>
      </c>
      <c r="G1424" s="35">
        <v>0.9132524935404942</v>
      </c>
      <c r="H1424" s="35" t="b">
        <v>0</v>
      </c>
      <c r="I1424" s="35" t="b">
        <v>0</v>
      </c>
      <c r="J1424" s="35" t="b">
        <v>0</v>
      </c>
    </row>
    <row r="1425" spans="1:10" hidden="1" x14ac:dyDescent="0.2">
      <c r="A1425" s="35" t="s">
        <v>122</v>
      </c>
      <c r="B1425" s="35" t="str">
        <f>VLOOKUP(Table4[[#This Row],[Metabolite ID]],Table18[],2,FALSE)</f>
        <v>eicosapentaenoate (EPA; 20:5n3)</v>
      </c>
      <c r="C1425" s="35" t="s">
        <v>1122</v>
      </c>
      <c r="D1425" s="35">
        <v>1068</v>
      </c>
      <c r="E1425" s="35">
        <v>0.10999474939679033</v>
      </c>
      <c r="F1425" s="35">
        <v>0.13607721963763</v>
      </c>
      <c r="G1425" s="35">
        <v>0.41908314224329257</v>
      </c>
      <c r="H1425" s="35" t="b">
        <v>0</v>
      </c>
      <c r="I1425" s="35" t="b">
        <v>0</v>
      </c>
      <c r="J1425" s="35" t="b">
        <v>0</v>
      </c>
    </row>
    <row r="1426" spans="1:10" hidden="1" x14ac:dyDescent="0.2">
      <c r="A1426" s="35" t="s">
        <v>122</v>
      </c>
      <c r="B1426" s="35" t="str">
        <f>VLOOKUP(Table4[[#This Row],[Metabolite ID]],Table18[],2,FALSE)</f>
        <v>eicosapentaenoate (EPA; 20:5n3)</v>
      </c>
      <c r="C1426" s="35" t="s">
        <v>1123</v>
      </c>
      <c r="D1426" s="35">
        <v>1068</v>
      </c>
      <c r="E1426" s="35">
        <v>0.2414118009822728</v>
      </c>
      <c r="F1426" s="35">
        <v>0.11167043735984951</v>
      </c>
      <c r="G1426" s="35">
        <v>3.0853758204564621E-2</v>
      </c>
      <c r="H1426" s="35" t="b">
        <v>0</v>
      </c>
      <c r="I1426" s="35" t="b">
        <v>0</v>
      </c>
      <c r="J1426" s="35" t="b">
        <v>0</v>
      </c>
    </row>
    <row r="1427" spans="1:10" x14ac:dyDescent="0.2">
      <c r="A1427" s="35" t="s">
        <v>525</v>
      </c>
      <c r="B1427" s="35" t="str">
        <f>VLOOKUP(Table4[[#This Row],[Metabolite ID]],Table18[],2,FALSE)</f>
        <v>X - 21796</v>
      </c>
      <c r="C1427" s="35" t="s">
        <v>1116</v>
      </c>
      <c r="D1427" s="35">
        <v>1068</v>
      </c>
      <c r="E1427" s="35">
        <v>-0.10751102008853744</v>
      </c>
      <c r="F1427" s="35">
        <v>3.8471555279730098E-2</v>
      </c>
      <c r="G1427" s="36">
        <v>5.1970602319632601E-3</v>
      </c>
      <c r="H1427" s="35" t="b">
        <v>0</v>
      </c>
      <c r="I1427" s="35" t="b">
        <v>0</v>
      </c>
      <c r="J1427" s="35" t="b">
        <v>0</v>
      </c>
    </row>
    <row r="1428" spans="1:10" hidden="1" x14ac:dyDescent="0.2">
      <c r="A1428" s="35" t="s">
        <v>525</v>
      </c>
      <c r="B1428" s="35" t="str">
        <f>VLOOKUP(Table4[[#This Row],[Metabolite ID]],Table18[],2,FALSE)</f>
        <v>X - 21796</v>
      </c>
      <c r="C1428" s="35" t="s">
        <v>1117</v>
      </c>
      <c r="D1428" s="35">
        <v>1068</v>
      </c>
      <c r="E1428" s="35">
        <v>-0.10751102008853744</v>
      </c>
      <c r="F1428" s="35">
        <v>3.6873804130138271E-2</v>
      </c>
      <c r="G1428" s="35">
        <v>3.5495111966392314E-3</v>
      </c>
      <c r="H1428" s="35" t="b">
        <v>0</v>
      </c>
      <c r="I1428" s="35" t="b">
        <v>0</v>
      </c>
      <c r="J1428" s="35" t="b">
        <v>0</v>
      </c>
    </row>
    <row r="1429" spans="1:10" hidden="1" x14ac:dyDescent="0.2">
      <c r="A1429" s="35" t="s">
        <v>525</v>
      </c>
      <c r="B1429" s="35" t="str">
        <f>VLOOKUP(Table4[[#This Row],[Metabolite ID]],Table18[],2,FALSE)</f>
        <v>X - 21796</v>
      </c>
      <c r="C1429" s="35" t="s">
        <v>1118</v>
      </c>
      <c r="D1429" s="35">
        <v>1068</v>
      </c>
      <c r="E1429" s="35">
        <v>-0.10874903443408732</v>
      </c>
      <c r="F1429" s="35">
        <v>3.7230912363717859E-2</v>
      </c>
      <c r="G1429" s="35">
        <v>3.4898384989155654E-3</v>
      </c>
      <c r="H1429" s="35" t="b">
        <v>0</v>
      </c>
      <c r="I1429" s="35" t="b">
        <v>0</v>
      </c>
      <c r="J1429" s="35" t="b">
        <v>0</v>
      </c>
    </row>
    <row r="1430" spans="1:10" hidden="1" x14ac:dyDescent="0.2">
      <c r="A1430" s="35" t="s">
        <v>525</v>
      </c>
      <c r="B1430" s="35" t="str">
        <f>VLOOKUP(Table4[[#This Row],[Metabolite ID]],Table18[],2,FALSE)</f>
        <v>X - 21796</v>
      </c>
      <c r="C1430" s="35" t="s">
        <v>1119</v>
      </c>
      <c r="D1430" s="35">
        <v>1068</v>
      </c>
      <c r="E1430" s="35">
        <v>-0.12203667519181595</v>
      </c>
      <c r="F1430" s="35">
        <v>5.7943558583796746E-2</v>
      </c>
      <c r="G1430" s="35">
        <v>3.5193049332217216E-2</v>
      </c>
      <c r="H1430" s="35" t="b">
        <v>0</v>
      </c>
      <c r="I1430" s="35" t="b">
        <v>0</v>
      </c>
      <c r="J1430" s="35" t="b">
        <v>0</v>
      </c>
    </row>
    <row r="1431" spans="1:10" hidden="1" x14ac:dyDescent="0.2">
      <c r="A1431" s="35" t="s">
        <v>525</v>
      </c>
      <c r="B1431" s="35" t="str">
        <f>VLOOKUP(Table4[[#This Row],[Metabolite ID]],Table18[],2,FALSE)</f>
        <v>X - 21796</v>
      </c>
      <c r="C1431" s="35" t="s">
        <v>1120</v>
      </c>
      <c r="D1431" s="35">
        <v>1068</v>
      </c>
      <c r="E1431" s="35">
        <v>-0.12292361009906569</v>
      </c>
      <c r="F1431" s="35">
        <v>6.1002261145253103E-2</v>
      </c>
      <c r="G1431" s="35">
        <v>4.3897686490435926E-2</v>
      </c>
      <c r="H1431" s="35" t="b">
        <v>0</v>
      </c>
      <c r="I1431" s="35" t="b">
        <v>0</v>
      </c>
      <c r="J1431" s="35" t="b">
        <v>0</v>
      </c>
    </row>
    <row r="1432" spans="1:10" hidden="1" x14ac:dyDescent="0.2">
      <c r="A1432" s="35" t="s">
        <v>525</v>
      </c>
      <c r="B1432" s="35" t="str">
        <f>VLOOKUP(Table4[[#This Row],[Metabolite ID]],Table18[],2,FALSE)</f>
        <v>X - 21796</v>
      </c>
      <c r="C1432" s="35" t="s">
        <v>1121</v>
      </c>
      <c r="D1432" s="35">
        <v>1068</v>
      </c>
      <c r="E1432" s="35">
        <v>-0.13851280696609081</v>
      </c>
      <c r="F1432" s="35">
        <v>0.25017412518191956</v>
      </c>
      <c r="G1432" s="35">
        <v>0.57992372178997154</v>
      </c>
      <c r="H1432" s="35" t="b">
        <v>0</v>
      </c>
      <c r="I1432" s="35" t="b">
        <v>0</v>
      </c>
      <c r="J1432" s="35" t="b">
        <v>0</v>
      </c>
    </row>
    <row r="1433" spans="1:10" hidden="1" x14ac:dyDescent="0.2">
      <c r="A1433" s="35" t="s">
        <v>525</v>
      </c>
      <c r="B1433" s="35" t="str">
        <f>VLOOKUP(Table4[[#This Row],[Metabolite ID]],Table18[],2,FALSE)</f>
        <v>X - 21796</v>
      </c>
      <c r="C1433" s="35" t="s">
        <v>1122</v>
      </c>
      <c r="D1433" s="35">
        <v>1068</v>
      </c>
      <c r="E1433" s="35">
        <v>-0.11577527714067237</v>
      </c>
      <c r="F1433" s="35">
        <v>0.2093057906815228</v>
      </c>
      <c r="G1433" s="35">
        <v>0.58028383808395967</v>
      </c>
      <c r="H1433" s="35" t="b">
        <v>0</v>
      </c>
      <c r="I1433" s="35" t="b">
        <v>0</v>
      </c>
      <c r="J1433" s="35" t="b">
        <v>0</v>
      </c>
    </row>
    <row r="1434" spans="1:10" hidden="1" x14ac:dyDescent="0.2">
      <c r="A1434" s="35" t="s">
        <v>525</v>
      </c>
      <c r="B1434" s="35" t="str">
        <f>VLOOKUP(Table4[[#This Row],[Metabolite ID]],Table18[],2,FALSE)</f>
        <v>X - 21796</v>
      </c>
      <c r="C1434" s="35" t="s">
        <v>1123</v>
      </c>
      <c r="D1434" s="35">
        <v>1068</v>
      </c>
      <c r="E1434" s="35">
        <v>-5.2036519996314833E-2</v>
      </c>
      <c r="F1434" s="35">
        <v>0.11294652932236487</v>
      </c>
      <c r="G1434" s="35">
        <v>0.64509477907719026</v>
      </c>
      <c r="H1434" s="35" t="b">
        <v>0</v>
      </c>
      <c r="I1434" s="35" t="b">
        <v>0</v>
      </c>
      <c r="J1434" s="35" t="b">
        <v>0</v>
      </c>
    </row>
    <row r="1435" spans="1:10" x14ac:dyDescent="0.2">
      <c r="A1435" s="35" t="s">
        <v>729</v>
      </c>
      <c r="B1435" s="35" t="str">
        <f>VLOOKUP(Table4[[#This Row],[Metabolite ID]],Table18[],2,FALSE)</f>
        <v>X - 24449</v>
      </c>
      <c r="C1435" s="35" t="s">
        <v>1116</v>
      </c>
      <c r="D1435" s="35">
        <v>1068</v>
      </c>
      <c r="E1435" s="35">
        <v>-0.11243942931232505</v>
      </c>
      <c r="F1435" s="35">
        <v>4.0682616559089599E-2</v>
      </c>
      <c r="G1435" s="36">
        <v>5.7129044402209807E-3</v>
      </c>
      <c r="H1435" s="35" t="b">
        <v>0</v>
      </c>
      <c r="I1435" s="35" t="b">
        <v>0</v>
      </c>
      <c r="J1435" s="35" t="b">
        <v>0</v>
      </c>
    </row>
    <row r="1436" spans="1:10" hidden="1" x14ac:dyDescent="0.2">
      <c r="A1436" s="35" t="s">
        <v>729</v>
      </c>
      <c r="B1436" s="35" t="str">
        <f>VLOOKUP(Table4[[#This Row],[Metabolite ID]],Table18[],2,FALSE)</f>
        <v>X - 24449</v>
      </c>
      <c r="C1436" s="35" t="s">
        <v>1117</v>
      </c>
      <c r="D1436" s="35">
        <v>1068</v>
      </c>
      <c r="E1436" s="35">
        <v>-0.11243942931232505</v>
      </c>
      <c r="F1436" s="35">
        <v>3.8334578154041982E-2</v>
      </c>
      <c r="G1436" s="35">
        <v>3.3558793852294729E-3</v>
      </c>
      <c r="H1436" s="35" t="b">
        <v>0</v>
      </c>
      <c r="I1436" s="35" t="b">
        <v>0</v>
      </c>
      <c r="J1436" s="35" t="b">
        <v>0</v>
      </c>
    </row>
    <row r="1437" spans="1:10" hidden="1" x14ac:dyDescent="0.2">
      <c r="A1437" s="35" t="s">
        <v>729</v>
      </c>
      <c r="B1437" s="35" t="str">
        <f>VLOOKUP(Table4[[#This Row],[Metabolite ID]],Table18[],2,FALSE)</f>
        <v>X - 24449</v>
      </c>
      <c r="C1437" s="35" t="s">
        <v>1118</v>
      </c>
      <c r="D1437" s="35">
        <v>1068</v>
      </c>
      <c r="E1437" s="35">
        <v>-0.11510592088807123</v>
      </c>
      <c r="F1437" s="35">
        <v>3.8718628562325663E-2</v>
      </c>
      <c r="G1437" s="35">
        <v>2.950176729972919E-3</v>
      </c>
      <c r="H1437" s="35" t="b">
        <v>0</v>
      </c>
      <c r="I1437" s="35" t="b">
        <v>0</v>
      </c>
      <c r="J1437" s="35" t="b">
        <v>0</v>
      </c>
    </row>
    <row r="1438" spans="1:10" hidden="1" x14ac:dyDescent="0.2">
      <c r="A1438" s="35" t="s">
        <v>729</v>
      </c>
      <c r="B1438" s="35" t="str">
        <f>VLOOKUP(Table4[[#This Row],[Metabolite ID]],Table18[],2,FALSE)</f>
        <v>X - 24449</v>
      </c>
      <c r="C1438" s="35" t="s">
        <v>1119</v>
      </c>
      <c r="D1438" s="35">
        <v>1068</v>
      </c>
      <c r="E1438" s="35">
        <v>-0.10707922732362825</v>
      </c>
      <c r="F1438" s="35">
        <v>5.8879389286565192E-2</v>
      </c>
      <c r="G1438" s="35">
        <v>6.8969444154492354E-2</v>
      </c>
      <c r="H1438" s="35" t="b">
        <v>0</v>
      </c>
      <c r="I1438" s="35" t="b">
        <v>0</v>
      </c>
      <c r="J1438" s="35" t="b">
        <v>0</v>
      </c>
    </row>
    <row r="1439" spans="1:10" hidden="1" x14ac:dyDescent="0.2">
      <c r="A1439" s="35" t="s">
        <v>729</v>
      </c>
      <c r="B1439" s="35" t="str">
        <f>VLOOKUP(Table4[[#This Row],[Metabolite ID]],Table18[],2,FALSE)</f>
        <v>X - 24449</v>
      </c>
      <c r="C1439" s="35" t="s">
        <v>1120</v>
      </c>
      <c r="D1439" s="35">
        <v>1068</v>
      </c>
      <c r="E1439" s="35">
        <v>-0.12240610864785981</v>
      </c>
      <c r="F1439" s="35">
        <v>7.0134798085835059E-2</v>
      </c>
      <c r="G1439" s="35">
        <v>8.093304508469415E-2</v>
      </c>
      <c r="H1439" s="35" t="b">
        <v>0</v>
      </c>
      <c r="I1439" s="35" t="b">
        <v>0</v>
      </c>
      <c r="J1439" s="35" t="b">
        <v>0</v>
      </c>
    </row>
    <row r="1440" spans="1:10" hidden="1" x14ac:dyDescent="0.2">
      <c r="A1440" s="35" t="s">
        <v>729</v>
      </c>
      <c r="B1440" s="35" t="str">
        <f>VLOOKUP(Table4[[#This Row],[Metabolite ID]],Table18[],2,FALSE)</f>
        <v>X - 24449</v>
      </c>
      <c r="C1440" s="35" t="s">
        <v>1121</v>
      </c>
      <c r="D1440" s="35">
        <v>1068</v>
      </c>
      <c r="E1440" s="35">
        <v>-6.7231065851778737E-2</v>
      </c>
      <c r="F1440" s="35">
        <v>0.26818351787205308</v>
      </c>
      <c r="G1440" s="35">
        <v>0.80210165379991227</v>
      </c>
      <c r="H1440" s="35" t="b">
        <v>0</v>
      </c>
      <c r="I1440" s="35" t="b">
        <v>0</v>
      </c>
      <c r="J1440" s="35" t="b">
        <v>0</v>
      </c>
    </row>
    <row r="1441" spans="1:10" hidden="1" x14ac:dyDescent="0.2">
      <c r="A1441" s="35" t="s">
        <v>729</v>
      </c>
      <c r="B1441" s="35" t="str">
        <f>VLOOKUP(Table4[[#This Row],[Metabolite ID]],Table18[],2,FALSE)</f>
        <v>X - 24449</v>
      </c>
      <c r="C1441" s="35" t="s">
        <v>1122</v>
      </c>
      <c r="D1441" s="35">
        <v>1068</v>
      </c>
      <c r="E1441" s="35">
        <v>-9.1534853742778921E-2</v>
      </c>
      <c r="F1441" s="35">
        <v>0.16258667395362275</v>
      </c>
      <c r="G1441" s="35">
        <v>0.57355920617735912</v>
      </c>
      <c r="H1441" s="35" t="b">
        <v>0</v>
      </c>
      <c r="I1441" s="35" t="b">
        <v>0</v>
      </c>
      <c r="J1441" s="35" t="b">
        <v>0</v>
      </c>
    </row>
    <row r="1442" spans="1:10" hidden="1" x14ac:dyDescent="0.2">
      <c r="A1442" s="35" t="s">
        <v>729</v>
      </c>
      <c r="B1442" s="35" t="str">
        <f>VLOOKUP(Table4[[#This Row],[Metabolite ID]],Table18[],2,FALSE)</f>
        <v>X - 24449</v>
      </c>
      <c r="C1442" s="35" t="s">
        <v>1123</v>
      </c>
      <c r="D1442" s="35">
        <v>1068</v>
      </c>
      <c r="E1442" s="35">
        <v>-0.16671435518670605</v>
      </c>
      <c r="F1442" s="35">
        <v>0.11944230436437235</v>
      </c>
      <c r="G1442" s="35">
        <v>0.16307347096382785</v>
      </c>
      <c r="H1442" s="35" t="b">
        <v>0</v>
      </c>
      <c r="I1442" s="35" t="b">
        <v>0</v>
      </c>
      <c r="J1442" s="35" t="b">
        <v>0</v>
      </c>
    </row>
    <row r="1443" spans="1:10" x14ac:dyDescent="0.2">
      <c r="A1443" s="35" t="s">
        <v>43</v>
      </c>
      <c r="B1443" s="35" t="str">
        <f>VLOOKUP(Table4[[#This Row],[Metabolite ID]],Table18[],2,FALSE)</f>
        <v>myo-inositol</v>
      </c>
      <c r="C1443" s="35" t="s">
        <v>1116</v>
      </c>
      <c r="D1443" s="35">
        <v>1068</v>
      </c>
      <c r="E1443" s="35">
        <v>-0.10556301733370044</v>
      </c>
      <c r="F1443" s="35">
        <v>3.842833069838042E-2</v>
      </c>
      <c r="G1443" s="36">
        <v>6.0141259598884391E-3</v>
      </c>
      <c r="H1443" s="35" t="b">
        <v>0</v>
      </c>
      <c r="I1443" s="35" t="b">
        <v>0</v>
      </c>
      <c r="J1443" s="35" t="b">
        <v>0</v>
      </c>
    </row>
    <row r="1444" spans="1:10" hidden="1" x14ac:dyDescent="0.2">
      <c r="A1444" s="35" t="s">
        <v>43</v>
      </c>
      <c r="B1444" s="35" t="str">
        <f>VLOOKUP(Table4[[#This Row],[Metabolite ID]],Table18[],2,FALSE)</f>
        <v>myo-inositol</v>
      </c>
      <c r="C1444" s="35" t="s">
        <v>1117</v>
      </c>
      <c r="D1444" s="35">
        <v>1068</v>
      </c>
      <c r="E1444" s="35">
        <v>-0.10556301733370044</v>
      </c>
      <c r="F1444" s="35">
        <v>3.6881377732733332E-2</v>
      </c>
      <c r="G1444" s="35">
        <v>4.2067037631465746E-3</v>
      </c>
      <c r="H1444" s="35" t="b">
        <v>0</v>
      </c>
      <c r="I1444" s="35" t="b">
        <v>0</v>
      </c>
      <c r="J1444" s="35" t="b">
        <v>0</v>
      </c>
    </row>
    <row r="1445" spans="1:10" hidden="1" x14ac:dyDescent="0.2">
      <c r="A1445" s="35" t="s">
        <v>43</v>
      </c>
      <c r="B1445" s="35" t="str">
        <f>VLOOKUP(Table4[[#This Row],[Metabolite ID]],Table18[],2,FALSE)</f>
        <v>myo-inositol</v>
      </c>
      <c r="C1445" s="35" t="s">
        <v>1118</v>
      </c>
      <c r="D1445" s="35">
        <v>1068</v>
      </c>
      <c r="E1445" s="35">
        <v>-0.10678054040219742</v>
      </c>
      <c r="F1445" s="35">
        <v>3.7237596667219111E-2</v>
      </c>
      <c r="G1445" s="35">
        <v>4.1366799620088136E-3</v>
      </c>
      <c r="H1445" s="35" t="b">
        <v>0</v>
      </c>
      <c r="I1445" s="35" t="b">
        <v>0</v>
      </c>
      <c r="J1445" s="35" t="b">
        <v>0</v>
      </c>
    </row>
    <row r="1446" spans="1:10" hidden="1" x14ac:dyDescent="0.2">
      <c r="A1446" s="35" t="s">
        <v>43</v>
      </c>
      <c r="B1446" s="35" t="str">
        <f>VLOOKUP(Table4[[#This Row],[Metabolite ID]],Table18[],2,FALSE)</f>
        <v>myo-inositol</v>
      </c>
      <c r="C1446" s="35" t="s">
        <v>1119</v>
      </c>
      <c r="D1446" s="35">
        <v>1068</v>
      </c>
      <c r="E1446" s="35">
        <v>-0.15190022483569712</v>
      </c>
      <c r="F1446" s="35">
        <v>5.5545963600563603E-2</v>
      </c>
      <c r="G1446" s="35">
        <v>6.2441665668784754E-3</v>
      </c>
      <c r="H1446" s="35" t="b">
        <v>0</v>
      </c>
      <c r="I1446" s="35" t="b">
        <v>0</v>
      </c>
      <c r="J1446" s="35" t="b">
        <v>0</v>
      </c>
    </row>
    <row r="1447" spans="1:10" hidden="1" x14ac:dyDescent="0.2">
      <c r="A1447" s="35" t="s">
        <v>43</v>
      </c>
      <c r="B1447" s="35" t="str">
        <f>VLOOKUP(Table4[[#This Row],[Metabolite ID]],Table18[],2,FALSE)</f>
        <v>myo-inositol</v>
      </c>
      <c r="C1447" s="35" t="s">
        <v>1120</v>
      </c>
      <c r="D1447" s="35">
        <v>1068</v>
      </c>
      <c r="E1447" s="35">
        <v>-0.12593513128947245</v>
      </c>
      <c r="F1447" s="35">
        <v>6.0630931598217683E-2</v>
      </c>
      <c r="G1447" s="35">
        <v>3.7794425948008734E-2</v>
      </c>
      <c r="H1447" s="35" t="b">
        <v>0</v>
      </c>
      <c r="I1447" s="35" t="b">
        <v>0</v>
      </c>
      <c r="J1447" s="35" t="b">
        <v>0</v>
      </c>
    </row>
    <row r="1448" spans="1:10" hidden="1" x14ac:dyDescent="0.2">
      <c r="A1448" s="35" t="s">
        <v>43</v>
      </c>
      <c r="B1448" s="35" t="str">
        <f>VLOOKUP(Table4[[#This Row],[Metabolite ID]],Table18[],2,FALSE)</f>
        <v>myo-inositol</v>
      </c>
      <c r="C1448" s="35" t="s">
        <v>1121</v>
      </c>
      <c r="D1448" s="35">
        <v>1068</v>
      </c>
      <c r="E1448" s="35">
        <v>-0.29279624792999304</v>
      </c>
      <c r="F1448" s="35">
        <v>0.2494394614858339</v>
      </c>
      <c r="G1448" s="35">
        <v>0.24073032113347406</v>
      </c>
      <c r="H1448" s="35" t="b">
        <v>0</v>
      </c>
      <c r="I1448" s="35" t="b">
        <v>0</v>
      </c>
      <c r="J1448" s="35" t="b">
        <v>0</v>
      </c>
    </row>
    <row r="1449" spans="1:10" hidden="1" x14ac:dyDescent="0.2">
      <c r="A1449" s="35" t="s">
        <v>43</v>
      </c>
      <c r="B1449" s="35" t="str">
        <f>VLOOKUP(Table4[[#This Row],[Metabolite ID]],Table18[],2,FALSE)</f>
        <v>myo-inositol</v>
      </c>
      <c r="C1449" s="35" t="s">
        <v>1122</v>
      </c>
      <c r="D1449" s="35">
        <v>1068</v>
      </c>
      <c r="E1449" s="35">
        <v>-0.16100116260314579</v>
      </c>
      <c r="F1449" s="35">
        <v>0.1597695677399748</v>
      </c>
      <c r="G1449" s="35">
        <v>0.31382285386409953</v>
      </c>
      <c r="H1449" s="35" t="b">
        <v>0</v>
      </c>
      <c r="I1449" s="35" t="b">
        <v>0</v>
      </c>
      <c r="J1449" s="35" t="b">
        <v>0</v>
      </c>
    </row>
    <row r="1450" spans="1:10" hidden="1" x14ac:dyDescent="0.2">
      <c r="A1450" s="35" t="s">
        <v>43</v>
      </c>
      <c r="B1450" s="35" t="str">
        <f>VLOOKUP(Table4[[#This Row],[Metabolite ID]],Table18[],2,FALSE)</f>
        <v>myo-inositol</v>
      </c>
      <c r="C1450" s="35" t="s">
        <v>1123</v>
      </c>
      <c r="D1450" s="35">
        <v>1068</v>
      </c>
      <c r="E1450" s="35">
        <v>7.2845450876871123E-2</v>
      </c>
      <c r="F1450" s="35">
        <v>0.11268415816051991</v>
      </c>
      <c r="G1450" s="35">
        <v>0.518122657023106</v>
      </c>
      <c r="H1450" s="35" t="b">
        <v>0</v>
      </c>
      <c r="I1450" s="35" t="b">
        <v>0</v>
      </c>
      <c r="J1450" s="35" t="b">
        <v>0</v>
      </c>
    </row>
    <row r="1451" spans="1:10" x14ac:dyDescent="0.2">
      <c r="A1451" s="35" t="s">
        <v>199</v>
      </c>
      <c r="B1451" s="35" t="str">
        <f>VLOOKUP(Table4[[#This Row],[Metabolite ID]],Table18[],2,FALSE)</f>
        <v>X - 11787</v>
      </c>
      <c r="C1451" s="35" t="s">
        <v>1116</v>
      </c>
      <c r="D1451" s="35">
        <v>1068</v>
      </c>
      <c r="E1451" s="35">
        <v>0.10136766627451156</v>
      </c>
      <c r="F1451" s="35">
        <v>3.6931710423956869E-2</v>
      </c>
      <c r="G1451" s="36">
        <v>6.056023735602269E-3</v>
      </c>
      <c r="H1451" s="35" t="b">
        <v>0</v>
      </c>
      <c r="I1451" s="35" t="b">
        <v>0</v>
      </c>
      <c r="J1451" s="35" t="b">
        <v>0</v>
      </c>
    </row>
    <row r="1452" spans="1:10" hidden="1" x14ac:dyDescent="0.2">
      <c r="A1452" s="35" t="s">
        <v>199</v>
      </c>
      <c r="B1452" s="35" t="str">
        <f>VLOOKUP(Table4[[#This Row],[Metabolite ID]],Table18[],2,FALSE)</f>
        <v>X - 11787</v>
      </c>
      <c r="C1452" s="35" t="s">
        <v>1117</v>
      </c>
      <c r="D1452" s="35">
        <v>1068</v>
      </c>
      <c r="E1452" s="35">
        <v>0.10136766627451156</v>
      </c>
      <c r="F1452" s="35">
        <v>3.6931710423956869E-2</v>
      </c>
      <c r="G1452" s="35">
        <v>6.056023735602269E-3</v>
      </c>
      <c r="H1452" s="35" t="b">
        <v>0</v>
      </c>
      <c r="I1452" s="35" t="b">
        <v>0</v>
      </c>
      <c r="J1452" s="35" t="b">
        <v>0</v>
      </c>
    </row>
    <row r="1453" spans="1:10" hidden="1" x14ac:dyDescent="0.2">
      <c r="A1453" s="35" t="s">
        <v>199</v>
      </c>
      <c r="B1453" s="35" t="str">
        <f>VLOOKUP(Table4[[#This Row],[Metabolite ID]],Table18[],2,FALSE)</f>
        <v>X - 11787</v>
      </c>
      <c r="C1453" s="35" t="s">
        <v>1118</v>
      </c>
      <c r="D1453" s="35">
        <v>1068</v>
      </c>
      <c r="E1453" s="35">
        <v>0.10153804626570573</v>
      </c>
      <c r="F1453" s="35">
        <v>3.7242974844902792E-2</v>
      </c>
      <c r="G1453" s="35">
        <v>6.4035604516929608E-3</v>
      </c>
      <c r="H1453" s="35" t="b">
        <v>0</v>
      </c>
      <c r="I1453" s="35" t="b">
        <v>0</v>
      </c>
      <c r="J1453" s="35" t="b">
        <v>0</v>
      </c>
    </row>
    <row r="1454" spans="1:10" hidden="1" x14ac:dyDescent="0.2">
      <c r="A1454" s="35" t="s">
        <v>199</v>
      </c>
      <c r="B1454" s="35" t="str">
        <f>VLOOKUP(Table4[[#This Row],[Metabolite ID]],Table18[],2,FALSE)</f>
        <v>X - 11787</v>
      </c>
      <c r="C1454" s="35" t="s">
        <v>1119</v>
      </c>
      <c r="D1454" s="35">
        <v>1068</v>
      </c>
      <c r="E1454" s="35">
        <v>0.13167619802349428</v>
      </c>
      <c r="F1454" s="35">
        <v>5.5771032517123169E-2</v>
      </c>
      <c r="G1454" s="35">
        <v>1.8225034244101632E-2</v>
      </c>
      <c r="H1454" s="35" t="b">
        <v>0</v>
      </c>
      <c r="I1454" s="35" t="b">
        <v>0</v>
      </c>
      <c r="J1454" s="35" t="b">
        <v>0</v>
      </c>
    </row>
    <row r="1455" spans="1:10" hidden="1" x14ac:dyDescent="0.2">
      <c r="A1455" s="35" t="s">
        <v>199</v>
      </c>
      <c r="B1455" s="35" t="str">
        <f>VLOOKUP(Table4[[#This Row],[Metabolite ID]],Table18[],2,FALSE)</f>
        <v>X - 11787</v>
      </c>
      <c r="C1455" s="35" t="s">
        <v>1120</v>
      </c>
      <c r="D1455" s="35">
        <v>1068</v>
      </c>
      <c r="E1455" s="35">
        <v>0.13772647512326042</v>
      </c>
      <c r="F1455" s="35">
        <v>6.3237724413342813E-2</v>
      </c>
      <c r="G1455" s="35">
        <v>2.9412263628826193E-2</v>
      </c>
      <c r="H1455" s="35" t="b">
        <v>0</v>
      </c>
      <c r="I1455" s="35" t="b">
        <v>0</v>
      </c>
      <c r="J1455" s="35" t="b">
        <v>0</v>
      </c>
    </row>
    <row r="1456" spans="1:10" hidden="1" x14ac:dyDescent="0.2">
      <c r="A1456" s="35" t="s">
        <v>199</v>
      </c>
      <c r="B1456" s="35" t="str">
        <f>VLOOKUP(Table4[[#This Row],[Metabolite ID]],Table18[],2,FALSE)</f>
        <v>X - 11787</v>
      </c>
      <c r="C1456" s="35" t="s">
        <v>1121</v>
      </c>
      <c r="D1456" s="35">
        <v>1068</v>
      </c>
      <c r="E1456" s="35">
        <v>0.17578752289498478</v>
      </c>
      <c r="F1456" s="35">
        <v>0.24555247629096977</v>
      </c>
      <c r="G1456" s="35">
        <v>0.47421852208971671</v>
      </c>
      <c r="H1456" s="35" t="b">
        <v>0</v>
      </c>
      <c r="I1456" s="35" t="b">
        <v>0</v>
      </c>
      <c r="J1456" s="35" t="b">
        <v>0</v>
      </c>
    </row>
    <row r="1457" spans="1:10" hidden="1" x14ac:dyDescent="0.2">
      <c r="A1457" s="35" t="s">
        <v>199</v>
      </c>
      <c r="B1457" s="35" t="str">
        <f>VLOOKUP(Table4[[#This Row],[Metabolite ID]],Table18[],2,FALSE)</f>
        <v>X - 11787</v>
      </c>
      <c r="C1457" s="35" t="s">
        <v>1122</v>
      </c>
      <c r="D1457" s="35">
        <v>1068</v>
      </c>
      <c r="E1457" s="35">
        <v>0.17578752289498478</v>
      </c>
      <c r="F1457" s="35">
        <v>0.17297752239095956</v>
      </c>
      <c r="G1457" s="35">
        <v>0.30974316106370908</v>
      </c>
      <c r="H1457" s="35" t="b">
        <v>0</v>
      </c>
      <c r="I1457" s="35" t="b">
        <v>0</v>
      </c>
      <c r="J1457" s="35" t="b">
        <v>0</v>
      </c>
    </row>
    <row r="1458" spans="1:10" hidden="1" x14ac:dyDescent="0.2">
      <c r="A1458" s="35" t="s">
        <v>199</v>
      </c>
      <c r="B1458" s="35" t="str">
        <f>VLOOKUP(Table4[[#This Row],[Metabolite ID]],Table18[],2,FALSE)</f>
        <v>X - 11787</v>
      </c>
      <c r="C1458" s="35" t="s">
        <v>1123</v>
      </c>
      <c r="D1458" s="35">
        <v>1068</v>
      </c>
      <c r="E1458" s="35">
        <v>0.10713408489129561</v>
      </c>
      <c r="F1458" s="35">
        <v>0.10837765391697621</v>
      </c>
      <c r="G1458" s="35">
        <v>0.32311962329978128</v>
      </c>
      <c r="H1458" s="35" t="b">
        <v>0</v>
      </c>
      <c r="I1458" s="35" t="b">
        <v>0</v>
      </c>
      <c r="J1458" s="35" t="b">
        <v>0</v>
      </c>
    </row>
    <row r="1459" spans="1:10" x14ac:dyDescent="0.2">
      <c r="A1459" s="35" t="s">
        <v>751</v>
      </c>
      <c r="B1459" s="35" t="str">
        <f>VLOOKUP(Table4[[#This Row],[Metabolite ID]],Table18[],2,FALSE)</f>
        <v>Omega-6 fatty acids</v>
      </c>
      <c r="C1459" s="35" t="s">
        <v>1116</v>
      </c>
      <c r="D1459" s="35">
        <v>1069</v>
      </c>
      <c r="E1459" s="35">
        <v>-6.0538202639795341E-2</v>
      </c>
      <c r="F1459" s="35">
        <v>2.2143176499160953E-2</v>
      </c>
      <c r="G1459" s="36">
        <v>6.2580703028637082E-3</v>
      </c>
      <c r="H1459" s="35" t="b">
        <v>0</v>
      </c>
      <c r="I1459" s="35" t="b">
        <v>0</v>
      </c>
      <c r="J1459" s="35" t="b">
        <v>0</v>
      </c>
    </row>
    <row r="1460" spans="1:10" hidden="1" x14ac:dyDescent="0.2">
      <c r="A1460" s="35" t="s">
        <v>751</v>
      </c>
      <c r="B1460" s="35" t="str">
        <f>VLOOKUP(Table4[[#This Row],[Metabolite ID]],Table18[],2,FALSE)</f>
        <v>Omega-6 fatty acids</v>
      </c>
      <c r="C1460" s="35" t="s">
        <v>1117</v>
      </c>
      <c r="D1460" s="35">
        <v>1069</v>
      </c>
      <c r="E1460" s="35">
        <v>-6.0538202639795341E-2</v>
      </c>
      <c r="F1460" s="35">
        <v>1.6797487202820271E-2</v>
      </c>
      <c r="G1460" s="35">
        <v>3.1335283493358747E-4</v>
      </c>
      <c r="H1460" s="35" t="b">
        <v>0</v>
      </c>
      <c r="I1460" s="35" t="b">
        <v>0</v>
      </c>
      <c r="J1460" s="35" t="b">
        <v>0</v>
      </c>
    </row>
    <row r="1461" spans="1:10" hidden="1" x14ac:dyDescent="0.2">
      <c r="A1461" s="35" t="s">
        <v>751</v>
      </c>
      <c r="B1461" s="35" t="str">
        <f>VLOOKUP(Table4[[#This Row],[Metabolite ID]],Table18[],2,FALSE)</f>
        <v>Omega-6 fatty acids</v>
      </c>
      <c r="C1461" s="35" t="s">
        <v>1118</v>
      </c>
      <c r="D1461" s="35">
        <v>1069</v>
      </c>
      <c r="E1461" s="35">
        <v>-6.0329152807053213E-2</v>
      </c>
      <c r="F1461" s="35">
        <v>1.7058433515993128E-2</v>
      </c>
      <c r="G1461" s="35">
        <v>4.0528632487181021E-4</v>
      </c>
      <c r="H1461" s="35" t="b">
        <v>0</v>
      </c>
      <c r="I1461" s="35" t="b">
        <v>0</v>
      </c>
      <c r="J1461" s="35" t="b">
        <v>0</v>
      </c>
    </row>
    <row r="1462" spans="1:10" hidden="1" x14ac:dyDescent="0.2">
      <c r="A1462" s="35" t="s">
        <v>751</v>
      </c>
      <c r="B1462" s="35" t="str">
        <f>VLOOKUP(Table4[[#This Row],[Metabolite ID]],Table18[],2,FALSE)</f>
        <v>Omega-6 fatty acids</v>
      </c>
      <c r="C1462" s="35" t="s">
        <v>1119</v>
      </c>
      <c r="D1462" s="35">
        <v>1069</v>
      </c>
      <c r="E1462" s="35">
        <v>-4.7210300751879701E-2</v>
      </c>
      <c r="F1462" s="35">
        <v>2.5308789936570212E-2</v>
      </c>
      <c r="G1462" s="35">
        <v>6.2129319967607378E-2</v>
      </c>
      <c r="H1462" s="35" t="b">
        <v>0</v>
      </c>
      <c r="I1462" s="35" t="b">
        <v>0</v>
      </c>
      <c r="J1462" s="35" t="b">
        <v>0</v>
      </c>
    </row>
    <row r="1463" spans="1:10" hidden="1" x14ac:dyDescent="0.2">
      <c r="A1463" s="35" t="s">
        <v>751</v>
      </c>
      <c r="B1463" s="35" t="str">
        <f>VLOOKUP(Table4[[#This Row],[Metabolite ID]],Table18[],2,FALSE)</f>
        <v>Omega-6 fatty acids</v>
      </c>
      <c r="C1463" s="35" t="s">
        <v>1120</v>
      </c>
      <c r="D1463" s="35">
        <v>1069</v>
      </c>
      <c r="E1463" s="35">
        <v>-1.3607966236918703E-2</v>
      </c>
      <c r="F1463" s="35">
        <v>2.9094381491039396E-2</v>
      </c>
      <c r="G1463" s="35">
        <v>0.63998625943191145</v>
      </c>
      <c r="H1463" s="35" t="b">
        <v>0</v>
      </c>
      <c r="I1463" s="35" t="b">
        <v>0</v>
      </c>
      <c r="J1463" s="35" t="b">
        <v>0</v>
      </c>
    </row>
    <row r="1464" spans="1:10" hidden="1" x14ac:dyDescent="0.2">
      <c r="A1464" s="35" t="s">
        <v>751</v>
      </c>
      <c r="B1464" s="35" t="str">
        <f>VLOOKUP(Table4[[#This Row],[Metabolite ID]],Table18[],2,FALSE)</f>
        <v>Omega-6 fatty acids</v>
      </c>
      <c r="C1464" s="35" t="s">
        <v>1121</v>
      </c>
      <c r="D1464" s="35">
        <v>1069</v>
      </c>
      <c r="E1464" s="35">
        <v>-2.6372915268400021E-2</v>
      </c>
      <c r="F1464" s="35">
        <v>0.11725465650650399</v>
      </c>
      <c r="G1464" s="35">
        <v>0.8220845499689271</v>
      </c>
      <c r="H1464" s="35" t="b">
        <v>0</v>
      </c>
      <c r="I1464" s="35" t="b">
        <v>0</v>
      </c>
      <c r="J1464" s="35" t="b">
        <v>0</v>
      </c>
    </row>
    <row r="1465" spans="1:10" hidden="1" x14ac:dyDescent="0.2">
      <c r="A1465" s="35" t="s">
        <v>751</v>
      </c>
      <c r="B1465" s="35" t="str">
        <f>VLOOKUP(Table4[[#This Row],[Metabolite ID]],Table18[],2,FALSE)</f>
        <v>Omega-6 fatty acids</v>
      </c>
      <c r="C1465" s="35" t="s">
        <v>1122</v>
      </c>
      <c r="D1465" s="35">
        <v>1069</v>
      </c>
      <c r="E1465" s="35">
        <v>3.1325550370313593E-2</v>
      </c>
      <c r="F1465" s="35">
        <v>6.3528442086058567E-2</v>
      </c>
      <c r="G1465" s="35">
        <v>0.62204690680421293</v>
      </c>
      <c r="H1465" s="35" t="b">
        <v>0</v>
      </c>
      <c r="I1465" s="35" t="b">
        <v>0</v>
      </c>
      <c r="J1465" s="35" t="b">
        <v>0</v>
      </c>
    </row>
    <row r="1466" spans="1:10" hidden="1" x14ac:dyDescent="0.2">
      <c r="A1466" s="35" t="s">
        <v>751</v>
      </c>
      <c r="B1466" s="35" t="str">
        <f>VLOOKUP(Table4[[#This Row],[Metabolite ID]],Table18[],2,FALSE)</f>
        <v>Omega-6 fatty acids</v>
      </c>
      <c r="C1466" s="35" t="s">
        <v>1123</v>
      </c>
      <c r="D1466" s="35">
        <v>1069</v>
      </c>
      <c r="E1466" s="35">
        <v>-7.7149045095428151E-2</v>
      </c>
      <c r="F1466" s="35">
        <v>6.4973948582306901E-2</v>
      </c>
      <c r="G1466" s="35">
        <v>0.23534034414387492</v>
      </c>
      <c r="H1466" s="35" t="b">
        <v>0</v>
      </c>
      <c r="I1466" s="35" t="b">
        <v>0</v>
      </c>
      <c r="J1466" s="35" t="b">
        <v>0</v>
      </c>
    </row>
    <row r="1467" spans="1:10" x14ac:dyDescent="0.2">
      <c r="A1467" s="35" t="s">
        <v>640</v>
      </c>
      <c r="B1467" s="35" t="str">
        <f>VLOOKUP(Table4[[#This Row],[Metabolite ID]],Table18[],2,FALSE)</f>
        <v>X - 24061</v>
      </c>
      <c r="C1467" s="35" t="s">
        <v>1116</v>
      </c>
      <c r="D1467" s="35">
        <v>1069</v>
      </c>
      <c r="E1467" s="35">
        <v>-0.10424828319019815</v>
      </c>
      <c r="F1467" s="35">
        <v>3.8237584167770199E-2</v>
      </c>
      <c r="G1467" s="36">
        <v>6.4042880816780794E-3</v>
      </c>
      <c r="H1467" s="35" t="b">
        <v>0</v>
      </c>
      <c r="I1467" s="35" t="b">
        <v>0</v>
      </c>
      <c r="J1467" s="35" t="b">
        <v>0</v>
      </c>
    </row>
    <row r="1468" spans="1:10" hidden="1" x14ac:dyDescent="0.2">
      <c r="A1468" s="35" t="s">
        <v>640</v>
      </c>
      <c r="B1468" s="35" t="str">
        <f>VLOOKUP(Table4[[#This Row],[Metabolite ID]],Table18[],2,FALSE)</f>
        <v>X - 24061</v>
      </c>
      <c r="C1468" s="35" t="s">
        <v>1117</v>
      </c>
      <c r="D1468" s="35">
        <v>1069</v>
      </c>
      <c r="E1468" s="35">
        <v>-0.10424828319019815</v>
      </c>
      <c r="F1468" s="35">
        <v>3.811871963924289E-2</v>
      </c>
      <c r="G1468" s="35">
        <v>6.2412175989339444E-3</v>
      </c>
      <c r="H1468" s="35" t="b">
        <v>0</v>
      </c>
      <c r="I1468" s="35" t="b">
        <v>0</v>
      </c>
      <c r="J1468" s="35" t="b">
        <v>0</v>
      </c>
    </row>
    <row r="1469" spans="1:10" hidden="1" x14ac:dyDescent="0.2">
      <c r="A1469" s="35" t="s">
        <v>640</v>
      </c>
      <c r="B1469" s="35" t="str">
        <f>VLOOKUP(Table4[[#This Row],[Metabolite ID]],Table18[],2,FALSE)</f>
        <v>X - 24061</v>
      </c>
      <c r="C1469" s="35" t="s">
        <v>1118</v>
      </c>
      <c r="D1469" s="35">
        <v>1069</v>
      </c>
      <c r="E1469" s="35">
        <v>-0.10545862000856411</v>
      </c>
      <c r="F1469" s="35">
        <v>3.8459750715122372E-2</v>
      </c>
      <c r="G1469" s="35">
        <v>6.1056754004983078E-3</v>
      </c>
      <c r="H1469" s="35" t="b">
        <v>0</v>
      </c>
      <c r="I1469" s="35" t="b">
        <v>0</v>
      </c>
      <c r="J1469" s="35" t="b">
        <v>0</v>
      </c>
    </row>
    <row r="1470" spans="1:10" hidden="1" x14ac:dyDescent="0.2">
      <c r="A1470" s="35" t="s">
        <v>640</v>
      </c>
      <c r="B1470" s="35" t="str">
        <f>VLOOKUP(Table4[[#This Row],[Metabolite ID]],Table18[],2,FALSE)</f>
        <v>X - 24061</v>
      </c>
      <c r="C1470" s="35" t="s">
        <v>1119</v>
      </c>
      <c r="D1470" s="35">
        <v>1069</v>
      </c>
      <c r="E1470" s="35">
        <v>-0.10431666666666668</v>
      </c>
      <c r="F1470" s="35">
        <v>5.8283359290003105E-2</v>
      </c>
      <c r="G1470" s="35">
        <v>7.3483005914724009E-2</v>
      </c>
      <c r="H1470" s="35" t="b">
        <v>0</v>
      </c>
      <c r="I1470" s="35" t="b">
        <v>0</v>
      </c>
      <c r="J1470" s="35" t="b">
        <v>0</v>
      </c>
    </row>
    <row r="1471" spans="1:10" hidden="1" x14ac:dyDescent="0.2">
      <c r="A1471" s="35" t="s">
        <v>640</v>
      </c>
      <c r="B1471" s="35" t="str">
        <f>VLOOKUP(Table4[[#This Row],[Metabolite ID]],Table18[],2,FALSE)</f>
        <v>X - 24061</v>
      </c>
      <c r="C1471" s="35" t="s">
        <v>1120</v>
      </c>
      <c r="D1471" s="35">
        <v>1069</v>
      </c>
      <c r="E1471" s="35">
        <v>-9.841776497312904E-2</v>
      </c>
      <c r="F1471" s="35">
        <v>6.3906548328300422E-2</v>
      </c>
      <c r="G1471" s="35">
        <v>0.1235539435375054</v>
      </c>
      <c r="H1471" s="35" t="b">
        <v>0</v>
      </c>
      <c r="I1471" s="35" t="b">
        <v>0</v>
      </c>
      <c r="J1471" s="35" t="b">
        <v>0</v>
      </c>
    </row>
    <row r="1472" spans="1:10" hidden="1" x14ac:dyDescent="0.2">
      <c r="A1472" s="35" t="s">
        <v>640</v>
      </c>
      <c r="B1472" s="35" t="str">
        <f>VLOOKUP(Table4[[#This Row],[Metabolite ID]],Table18[],2,FALSE)</f>
        <v>X - 24061</v>
      </c>
      <c r="C1472" s="35" t="s">
        <v>1121</v>
      </c>
      <c r="D1472" s="35">
        <v>1069</v>
      </c>
      <c r="E1472" s="35">
        <v>-0.19324381514063216</v>
      </c>
      <c r="F1472" s="35">
        <v>0.24765455414794352</v>
      </c>
      <c r="G1472" s="35">
        <v>0.43538966663326983</v>
      </c>
      <c r="H1472" s="35" t="b">
        <v>0</v>
      </c>
      <c r="I1472" s="35" t="b">
        <v>0</v>
      </c>
      <c r="J1472" s="35" t="b">
        <v>0</v>
      </c>
    </row>
    <row r="1473" spans="1:10" hidden="1" x14ac:dyDescent="0.2">
      <c r="A1473" s="35" t="s">
        <v>640</v>
      </c>
      <c r="B1473" s="35" t="str">
        <f>VLOOKUP(Table4[[#This Row],[Metabolite ID]],Table18[],2,FALSE)</f>
        <v>X - 24061</v>
      </c>
      <c r="C1473" s="35" t="s">
        <v>1122</v>
      </c>
      <c r="D1473" s="35">
        <v>1069</v>
      </c>
      <c r="E1473" s="35">
        <v>-0.11769421304750871</v>
      </c>
      <c r="F1473" s="35">
        <v>0.14490231867833037</v>
      </c>
      <c r="G1473" s="35">
        <v>0.41683986639890058</v>
      </c>
      <c r="H1473" s="35" t="b">
        <v>0</v>
      </c>
      <c r="I1473" s="35" t="b">
        <v>0</v>
      </c>
      <c r="J1473" s="35" t="b">
        <v>0</v>
      </c>
    </row>
    <row r="1474" spans="1:10" hidden="1" x14ac:dyDescent="0.2">
      <c r="A1474" s="35" t="s">
        <v>640</v>
      </c>
      <c r="B1474" s="35" t="str">
        <f>VLOOKUP(Table4[[#This Row],[Metabolite ID]],Table18[],2,FALSE)</f>
        <v>X - 24061</v>
      </c>
      <c r="C1474" s="35" t="s">
        <v>1123</v>
      </c>
      <c r="D1474" s="35">
        <v>1069</v>
      </c>
      <c r="E1474" s="35">
        <v>-0.15606764696769737</v>
      </c>
      <c r="F1474" s="35">
        <v>0.11231807558908241</v>
      </c>
      <c r="G1474" s="35">
        <v>0.16496608185265887</v>
      </c>
      <c r="H1474" s="35" t="b">
        <v>0</v>
      </c>
      <c r="I1474" s="35" t="b">
        <v>0</v>
      </c>
      <c r="J1474" s="35" t="b">
        <v>0</v>
      </c>
    </row>
    <row r="1475" spans="1:10" x14ac:dyDescent="0.2">
      <c r="A1475" s="35" t="s">
        <v>145</v>
      </c>
      <c r="B1475" s="35" t="str">
        <f>VLOOKUP(Table4[[#This Row],[Metabolite ID]],Table18[],2,FALSE)</f>
        <v>cysteine s-sulfate</v>
      </c>
      <c r="C1475" s="35" t="s">
        <v>1116</v>
      </c>
      <c r="D1475" s="35">
        <v>1068</v>
      </c>
      <c r="E1475" s="35">
        <v>0.10046575369877958</v>
      </c>
      <c r="F1475" s="35">
        <v>3.6892961385242062E-2</v>
      </c>
      <c r="G1475" s="36">
        <v>6.4659052198658756E-3</v>
      </c>
      <c r="H1475" s="35" t="b">
        <v>0</v>
      </c>
      <c r="I1475" s="35" t="b">
        <v>0</v>
      </c>
      <c r="J1475" s="35" t="b">
        <v>0</v>
      </c>
    </row>
    <row r="1476" spans="1:10" hidden="1" x14ac:dyDescent="0.2">
      <c r="A1476" s="35" t="s">
        <v>145</v>
      </c>
      <c r="B1476" s="35" t="str">
        <f>VLOOKUP(Table4[[#This Row],[Metabolite ID]],Table18[],2,FALSE)</f>
        <v>cysteine s-sulfate</v>
      </c>
      <c r="C1476" s="35" t="s">
        <v>1117</v>
      </c>
      <c r="D1476" s="35">
        <v>1068</v>
      </c>
      <c r="E1476" s="35">
        <v>0.10046575369877958</v>
      </c>
      <c r="F1476" s="35">
        <v>3.6892961385242062E-2</v>
      </c>
      <c r="G1476" s="35">
        <v>6.4659052198658756E-3</v>
      </c>
      <c r="H1476" s="35" t="b">
        <v>0</v>
      </c>
      <c r="I1476" s="35" t="b">
        <v>0</v>
      </c>
      <c r="J1476" s="35" t="b">
        <v>0</v>
      </c>
    </row>
    <row r="1477" spans="1:10" hidden="1" x14ac:dyDescent="0.2">
      <c r="A1477" s="35" t="s">
        <v>145</v>
      </c>
      <c r="B1477" s="35" t="str">
        <f>VLOOKUP(Table4[[#This Row],[Metabolite ID]],Table18[],2,FALSE)</f>
        <v>cysteine s-sulfate</v>
      </c>
      <c r="C1477" s="35" t="s">
        <v>1118</v>
      </c>
      <c r="D1477" s="35">
        <v>1068</v>
      </c>
      <c r="E1477" s="35">
        <v>0.10063730001639259</v>
      </c>
      <c r="F1477" s="35">
        <v>3.721425095044998E-2</v>
      </c>
      <c r="G1477" s="35">
        <v>6.8455097551560007E-3</v>
      </c>
      <c r="H1477" s="35" t="b">
        <v>0</v>
      </c>
      <c r="I1477" s="35" t="b">
        <v>0</v>
      </c>
      <c r="J1477" s="35" t="b">
        <v>0</v>
      </c>
    </row>
    <row r="1478" spans="1:10" hidden="1" x14ac:dyDescent="0.2">
      <c r="A1478" s="35" t="s">
        <v>145</v>
      </c>
      <c r="B1478" s="35" t="str">
        <f>VLOOKUP(Table4[[#This Row],[Metabolite ID]],Table18[],2,FALSE)</f>
        <v>cysteine s-sulfate</v>
      </c>
      <c r="C1478" s="35" t="s">
        <v>1119</v>
      </c>
      <c r="D1478" s="35">
        <v>1068</v>
      </c>
      <c r="E1478" s="35">
        <v>0.12692254329819269</v>
      </c>
      <c r="F1478" s="35">
        <v>5.5858377129960328E-2</v>
      </c>
      <c r="G1478" s="35">
        <v>2.3073202518040542E-2</v>
      </c>
      <c r="H1478" s="35" t="b">
        <v>0</v>
      </c>
      <c r="I1478" s="35" t="b">
        <v>0</v>
      </c>
      <c r="J1478" s="35" t="b">
        <v>0</v>
      </c>
    </row>
    <row r="1479" spans="1:10" hidden="1" x14ac:dyDescent="0.2">
      <c r="A1479" s="35" t="s">
        <v>145</v>
      </c>
      <c r="B1479" s="35" t="str">
        <f>VLOOKUP(Table4[[#This Row],[Metabolite ID]],Table18[],2,FALSE)</f>
        <v>cysteine s-sulfate</v>
      </c>
      <c r="C1479" s="35" t="s">
        <v>1120</v>
      </c>
      <c r="D1479" s="35">
        <v>1068</v>
      </c>
      <c r="E1479" s="35">
        <v>8.4495099945943786E-2</v>
      </c>
      <c r="F1479" s="35">
        <v>6.7243064756190435E-2</v>
      </c>
      <c r="G1479" s="35">
        <v>0.20891217424836106</v>
      </c>
      <c r="H1479" s="35" t="b">
        <v>0</v>
      </c>
      <c r="I1479" s="35" t="b">
        <v>0</v>
      </c>
      <c r="J1479" s="35" t="b">
        <v>0</v>
      </c>
    </row>
    <row r="1480" spans="1:10" hidden="1" x14ac:dyDescent="0.2">
      <c r="A1480" s="35" t="s">
        <v>145</v>
      </c>
      <c r="B1480" s="35" t="str">
        <f>VLOOKUP(Table4[[#This Row],[Metabolite ID]],Table18[],2,FALSE)</f>
        <v>cysteine s-sulfate</v>
      </c>
      <c r="C1480" s="35" t="s">
        <v>1121</v>
      </c>
      <c r="D1480" s="35">
        <v>1068</v>
      </c>
      <c r="E1480" s="35">
        <v>0.1049239095065424</v>
      </c>
      <c r="F1480" s="35">
        <v>0.25626661674952622</v>
      </c>
      <c r="G1480" s="35">
        <v>0.68230438918461012</v>
      </c>
      <c r="H1480" s="35" t="b">
        <v>0</v>
      </c>
      <c r="I1480" s="35" t="b">
        <v>0</v>
      </c>
      <c r="J1480" s="35" t="b">
        <v>0</v>
      </c>
    </row>
    <row r="1481" spans="1:10" hidden="1" x14ac:dyDescent="0.2">
      <c r="A1481" s="35" t="s">
        <v>145</v>
      </c>
      <c r="B1481" s="35" t="str">
        <f>VLOOKUP(Table4[[#This Row],[Metabolite ID]],Table18[],2,FALSE)</f>
        <v>cysteine s-sulfate</v>
      </c>
      <c r="C1481" s="35" t="s">
        <v>1122</v>
      </c>
      <c r="D1481" s="35">
        <v>1068</v>
      </c>
      <c r="E1481" s="35">
        <v>2.0711289362412622E-2</v>
      </c>
      <c r="F1481" s="35">
        <v>0.15768759020006526</v>
      </c>
      <c r="G1481" s="35">
        <v>0.89552809449509629</v>
      </c>
      <c r="H1481" s="35" t="b">
        <v>0</v>
      </c>
      <c r="I1481" s="35" t="b">
        <v>0</v>
      </c>
      <c r="J1481" s="35" t="b">
        <v>0</v>
      </c>
    </row>
    <row r="1482" spans="1:10" hidden="1" x14ac:dyDescent="0.2">
      <c r="A1482" s="35" t="s">
        <v>145</v>
      </c>
      <c r="B1482" s="35" t="str">
        <f>VLOOKUP(Table4[[#This Row],[Metabolite ID]],Table18[],2,FALSE)</f>
        <v>cysteine s-sulfate</v>
      </c>
      <c r="C1482" s="35" t="s">
        <v>1123</v>
      </c>
      <c r="D1482" s="35">
        <v>1068</v>
      </c>
      <c r="E1482" s="35">
        <v>0.10899497646990357</v>
      </c>
      <c r="F1482" s="35">
        <v>0.10827771433988581</v>
      </c>
      <c r="G1482" s="35">
        <v>0.31434379524184075</v>
      </c>
      <c r="H1482" s="35" t="b">
        <v>0</v>
      </c>
      <c r="I1482" s="35" t="b">
        <v>0</v>
      </c>
      <c r="J1482" s="35" t="b">
        <v>0</v>
      </c>
    </row>
    <row r="1483" spans="1:10" x14ac:dyDescent="0.2">
      <c r="A1483" s="35" t="s">
        <v>620</v>
      </c>
      <c r="B1483" s="35" t="str">
        <f>VLOOKUP(Table4[[#This Row],[Metabolite ID]],Table18[],2,FALSE)</f>
        <v>X - 23297</v>
      </c>
      <c r="C1483" s="35" t="s">
        <v>1116</v>
      </c>
      <c r="D1483" s="35">
        <v>1068</v>
      </c>
      <c r="E1483" s="35">
        <v>0.10788624387802095</v>
      </c>
      <c r="F1483" s="35">
        <v>4.0090806455120587E-2</v>
      </c>
      <c r="G1483" s="36">
        <v>7.122816225127798E-3</v>
      </c>
      <c r="H1483" s="35" t="b">
        <v>0</v>
      </c>
      <c r="I1483" s="35" t="b">
        <v>0</v>
      </c>
      <c r="J1483" s="35" t="b">
        <v>0</v>
      </c>
    </row>
    <row r="1484" spans="1:10" hidden="1" x14ac:dyDescent="0.2">
      <c r="A1484" s="35" t="s">
        <v>620</v>
      </c>
      <c r="B1484" s="35" t="str">
        <f>VLOOKUP(Table4[[#This Row],[Metabolite ID]],Table18[],2,FALSE)</f>
        <v>X - 23297</v>
      </c>
      <c r="C1484" s="35" t="s">
        <v>1117</v>
      </c>
      <c r="D1484" s="35">
        <v>1068</v>
      </c>
      <c r="E1484" s="35">
        <v>0.10788624387802095</v>
      </c>
      <c r="F1484" s="35">
        <v>3.9418025503793218E-2</v>
      </c>
      <c r="G1484" s="35">
        <v>6.2006557858198018E-3</v>
      </c>
      <c r="H1484" s="35" t="b">
        <v>0</v>
      </c>
      <c r="I1484" s="35" t="b">
        <v>0</v>
      </c>
      <c r="J1484" s="35" t="b">
        <v>0</v>
      </c>
    </row>
    <row r="1485" spans="1:10" hidden="1" x14ac:dyDescent="0.2">
      <c r="A1485" s="35" t="s">
        <v>620</v>
      </c>
      <c r="B1485" s="35" t="str">
        <f>VLOOKUP(Table4[[#This Row],[Metabolite ID]],Table18[],2,FALSE)</f>
        <v>X - 23297</v>
      </c>
      <c r="C1485" s="35" t="s">
        <v>1118</v>
      </c>
      <c r="D1485" s="35">
        <v>1068</v>
      </c>
      <c r="E1485" s="35">
        <v>0.10803380744392635</v>
      </c>
      <c r="F1485" s="35">
        <v>3.9780501817704671E-2</v>
      </c>
      <c r="G1485" s="35">
        <v>6.6126283970536917E-3</v>
      </c>
      <c r="H1485" s="35" t="b">
        <v>0</v>
      </c>
      <c r="I1485" s="35" t="b">
        <v>0</v>
      </c>
      <c r="J1485" s="35" t="b">
        <v>0</v>
      </c>
    </row>
    <row r="1486" spans="1:10" hidden="1" x14ac:dyDescent="0.2">
      <c r="A1486" s="35" t="s">
        <v>620</v>
      </c>
      <c r="B1486" s="35" t="str">
        <f>VLOOKUP(Table4[[#This Row],[Metabolite ID]],Table18[],2,FALSE)</f>
        <v>X - 23297</v>
      </c>
      <c r="C1486" s="35" t="s">
        <v>1119</v>
      </c>
      <c r="D1486" s="35">
        <v>1068</v>
      </c>
      <c r="E1486" s="35">
        <v>9.3159055118110207E-2</v>
      </c>
      <c r="F1486" s="35">
        <v>6.1032979688855536E-2</v>
      </c>
      <c r="G1486" s="35">
        <v>0.12691714951761629</v>
      </c>
      <c r="H1486" s="35" t="b">
        <v>0</v>
      </c>
      <c r="I1486" s="35" t="b">
        <v>0</v>
      </c>
      <c r="J1486" s="35" t="b">
        <v>0</v>
      </c>
    </row>
    <row r="1487" spans="1:10" hidden="1" x14ac:dyDescent="0.2">
      <c r="A1487" s="35" t="s">
        <v>620</v>
      </c>
      <c r="B1487" s="35" t="str">
        <f>VLOOKUP(Table4[[#This Row],[Metabolite ID]],Table18[],2,FALSE)</f>
        <v>X - 23297</v>
      </c>
      <c r="C1487" s="35" t="s">
        <v>1120</v>
      </c>
      <c r="D1487" s="35">
        <v>1068</v>
      </c>
      <c r="E1487" s="35">
        <v>6.715133602004468E-2</v>
      </c>
      <c r="F1487" s="35">
        <v>6.4621716496860646E-2</v>
      </c>
      <c r="G1487" s="35">
        <v>0.29873728765906099</v>
      </c>
      <c r="H1487" s="35" t="b">
        <v>0</v>
      </c>
      <c r="I1487" s="35" t="b">
        <v>0</v>
      </c>
      <c r="J1487" s="35" t="b">
        <v>0</v>
      </c>
    </row>
    <row r="1488" spans="1:10" hidden="1" x14ac:dyDescent="0.2">
      <c r="A1488" s="35" t="s">
        <v>620</v>
      </c>
      <c r="B1488" s="35" t="str">
        <f>VLOOKUP(Table4[[#This Row],[Metabolite ID]],Table18[],2,FALSE)</f>
        <v>X - 23297</v>
      </c>
      <c r="C1488" s="35" t="s">
        <v>1121</v>
      </c>
      <c r="D1488" s="35">
        <v>1068</v>
      </c>
      <c r="E1488" s="35">
        <v>9.1662684222012736E-2</v>
      </c>
      <c r="F1488" s="35">
        <v>0.22715852605706552</v>
      </c>
      <c r="G1488" s="35">
        <v>0.68664762418422565</v>
      </c>
      <c r="H1488" s="35" t="b">
        <v>0</v>
      </c>
      <c r="I1488" s="35" t="b">
        <v>0</v>
      </c>
      <c r="J1488" s="35" t="b">
        <v>0</v>
      </c>
    </row>
    <row r="1489" spans="1:10" hidden="1" x14ac:dyDescent="0.2">
      <c r="A1489" s="35" t="s">
        <v>620</v>
      </c>
      <c r="B1489" s="35" t="str">
        <f>VLOOKUP(Table4[[#This Row],[Metabolite ID]],Table18[],2,FALSE)</f>
        <v>X - 23297</v>
      </c>
      <c r="C1489" s="35" t="s">
        <v>1122</v>
      </c>
      <c r="D1489" s="35">
        <v>1068</v>
      </c>
      <c r="E1489" s="35">
        <v>9.1662684222012736E-2</v>
      </c>
      <c r="F1489" s="35">
        <v>0.17198980309557249</v>
      </c>
      <c r="G1489" s="35">
        <v>0.5941762786856305</v>
      </c>
      <c r="H1489" s="35" t="b">
        <v>0</v>
      </c>
      <c r="I1489" s="35" t="b">
        <v>0</v>
      </c>
      <c r="J1489" s="35" t="b">
        <v>0</v>
      </c>
    </row>
    <row r="1490" spans="1:10" hidden="1" x14ac:dyDescent="0.2">
      <c r="A1490" s="35" t="s">
        <v>620</v>
      </c>
      <c r="B1490" s="35" t="str">
        <f>VLOOKUP(Table4[[#This Row],[Metabolite ID]],Table18[],2,FALSE)</f>
        <v>X - 23297</v>
      </c>
      <c r="C1490" s="35" t="s">
        <v>1123</v>
      </c>
      <c r="D1490" s="35">
        <v>1068</v>
      </c>
      <c r="E1490" s="35">
        <v>4.5265215552842665E-2</v>
      </c>
      <c r="F1490" s="35">
        <v>0.11769052144417844</v>
      </c>
      <c r="G1490" s="35">
        <v>0.70060143636397187</v>
      </c>
      <c r="H1490" s="35" t="b">
        <v>0</v>
      </c>
      <c r="I1490" s="35" t="b">
        <v>0</v>
      </c>
      <c r="J1490" s="35" t="b">
        <v>0</v>
      </c>
    </row>
    <row r="1491" spans="1:10" x14ac:dyDescent="0.2">
      <c r="A1491" s="35" t="s">
        <v>819</v>
      </c>
      <c r="B1491" s="35" t="str">
        <f>VLOOKUP(Table4[[#This Row],[Metabolite ID]],Table18[],2,FALSE)</f>
        <v>Polyunsaturated fatty acids</v>
      </c>
      <c r="C1491" s="35" t="s">
        <v>1116</v>
      </c>
      <c r="D1491" s="35">
        <v>1069</v>
      </c>
      <c r="E1491" s="35">
        <v>-5.9165632776967632E-2</v>
      </c>
      <c r="F1491" s="35">
        <v>2.20351486449324E-2</v>
      </c>
      <c r="G1491" s="36">
        <v>7.2517411455512602E-3</v>
      </c>
      <c r="H1491" s="35" t="b">
        <v>0</v>
      </c>
      <c r="I1491" s="35" t="b">
        <v>0</v>
      </c>
      <c r="J1491" s="35" t="b">
        <v>0</v>
      </c>
    </row>
    <row r="1492" spans="1:10" hidden="1" x14ac:dyDescent="0.2">
      <c r="A1492" s="35" t="s">
        <v>819</v>
      </c>
      <c r="B1492" s="35" t="str">
        <f>VLOOKUP(Table4[[#This Row],[Metabolite ID]],Table18[],2,FALSE)</f>
        <v>Polyunsaturated fatty acids</v>
      </c>
      <c r="C1492" s="35" t="s">
        <v>1117</v>
      </c>
      <c r="D1492" s="35">
        <v>1069</v>
      </c>
      <c r="E1492" s="35">
        <v>-5.9165632776967632E-2</v>
      </c>
      <c r="F1492" s="35">
        <v>1.6795091941269696E-2</v>
      </c>
      <c r="G1492" s="35">
        <v>4.2702469695088321E-4</v>
      </c>
      <c r="H1492" s="35" t="b">
        <v>0</v>
      </c>
      <c r="I1492" s="35" t="b">
        <v>0</v>
      </c>
      <c r="J1492" s="35" t="b">
        <v>0</v>
      </c>
    </row>
    <row r="1493" spans="1:10" hidden="1" x14ac:dyDescent="0.2">
      <c r="A1493" s="35" t="s">
        <v>819</v>
      </c>
      <c r="B1493" s="35" t="str">
        <f>VLOOKUP(Table4[[#This Row],[Metabolite ID]],Table18[],2,FALSE)</f>
        <v>Polyunsaturated fatty acids</v>
      </c>
      <c r="C1493" s="35" t="s">
        <v>1118</v>
      </c>
      <c r="D1493" s="35">
        <v>1069</v>
      </c>
      <c r="E1493" s="35">
        <v>-5.8955992197113428E-2</v>
      </c>
      <c r="F1493" s="35">
        <v>1.7053259747945519E-2</v>
      </c>
      <c r="G1493" s="35">
        <v>5.4588343180580654E-4</v>
      </c>
      <c r="H1493" s="35" t="b">
        <v>0</v>
      </c>
      <c r="I1493" s="35" t="b">
        <v>0</v>
      </c>
      <c r="J1493" s="35" t="b">
        <v>0</v>
      </c>
    </row>
    <row r="1494" spans="1:10" hidden="1" x14ac:dyDescent="0.2">
      <c r="A1494" s="35" t="s">
        <v>819</v>
      </c>
      <c r="B1494" s="35" t="str">
        <f>VLOOKUP(Table4[[#This Row],[Metabolite ID]],Table18[],2,FALSE)</f>
        <v>Polyunsaturated fatty acids</v>
      </c>
      <c r="C1494" s="35" t="s">
        <v>1119</v>
      </c>
      <c r="D1494" s="35">
        <v>1069</v>
      </c>
      <c r="E1494" s="35">
        <v>-4.1951703703703706E-2</v>
      </c>
      <c r="F1494" s="35">
        <v>2.6006356691362378E-2</v>
      </c>
      <c r="G1494" s="35">
        <v>0.10671568661973456</v>
      </c>
      <c r="H1494" s="35" t="b">
        <v>0</v>
      </c>
      <c r="I1494" s="35" t="b">
        <v>0</v>
      </c>
      <c r="J1494" s="35" t="b">
        <v>0</v>
      </c>
    </row>
    <row r="1495" spans="1:10" hidden="1" x14ac:dyDescent="0.2">
      <c r="A1495" s="35" t="s">
        <v>819</v>
      </c>
      <c r="B1495" s="35" t="str">
        <f>VLOOKUP(Table4[[#This Row],[Metabolite ID]],Table18[],2,FALSE)</f>
        <v>Polyunsaturated fatty acids</v>
      </c>
      <c r="C1495" s="35" t="s">
        <v>1120</v>
      </c>
      <c r="D1495" s="35">
        <v>1069</v>
      </c>
      <c r="E1495" s="35">
        <v>-1.4873486803738626E-2</v>
      </c>
      <c r="F1495" s="35">
        <v>2.9880752559080129E-2</v>
      </c>
      <c r="G1495" s="35">
        <v>0.61865218830216562</v>
      </c>
      <c r="H1495" s="35" t="b">
        <v>0</v>
      </c>
      <c r="I1495" s="35" t="b">
        <v>0</v>
      </c>
      <c r="J1495" s="35" t="b">
        <v>0</v>
      </c>
    </row>
    <row r="1496" spans="1:10" hidden="1" x14ac:dyDescent="0.2">
      <c r="A1496" s="35" t="s">
        <v>819</v>
      </c>
      <c r="B1496" s="35" t="str">
        <f>VLOOKUP(Table4[[#This Row],[Metabolite ID]],Table18[],2,FALSE)</f>
        <v>Polyunsaturated fatty acids</v>
      </c>
      <c r="C1496" s="35" t="s">
        <v>1121</v>
      </c>
      <c r="D1496" s="35">
        <v>1069</v>
      </c>
      <c r="E1496" s="35">
        <v>1.5637333939181985E-2</v>
      </c>
      <c r="F1496" s="35">
        <v>0.11411345063639797</v>
      </c>
      <c r="G1496" s="35">
        <v>0.89103036224297316</v>
      </c>
      <c r="H1496" s="35" t="b">
        <v>0</v>
      </c>
      <c r="I1496" s="35" t="b">
        <v>0</v>
      </c>
      <c r="J1496" s="35" t="b">
        <v>0</v>
      </c>
    </row>
    <row r="1497" spans="1:10" hidden="1" x14ac:dyDescent="0.2">
      <c r="A1497" s="35" t="s">
        <v>819</v>
      </c>
      <c r="B1497" s="35" t="str">
        <f>VLOOKUP(Table4[[#This Row],[Metabolite ID]],Table18[],2,FALSE)</f>
        <v>Polyunsaturated fatty acids</v>
      </c>
      <c r="C1497" s="35" t="s">
        <v>1122</v>
      </c>
      <c r="D1497" s="35">
        <v>1069</v>
      </c>
      <c r="E1497" s="35">
        <v>4.3903053741546572E-2</v>
      </c>
      <c r="F1497" s="35">
        <v>6.6363157218526106E-2</v>
      </c>
      <c r="G1497" s="35">
        <v>0.50839746142975484</v>
      </c>
      <c r="H1497" s="35" t="b">
        <v>0</v>
      </c>
      <c r="I1497" s="35" t="b">
        <v>0</v>
      </c>
      <c r="J1497" s="35" t="b">
        <v>0</v>
      </c>
    </row>
    <row r="1498" spans="1:10" hidden="1" x14ac:dyDescent="0.2">
      <c r="A1498" s="35" t="s">
        <v>819</v>
      </c>
      <c r="B1498" s="35" t="str">
        <f>VLOOKUP(Table4[[#This Row],[Metabolite ID]],Table18[],2,FALSE)</f>
        <v>Polyunsaturated fatty acids</v>
      </c>
      <c r="C1498" s="35" t="s">
        <v>1123</v>
      </c>
      <c r="D1498" s="35">
        <v>1069</v>
      </c>
      <c r="E1498" s="35">
        <v>-6.409282025997555E-2</v>
      </c>
      <c r="F1498" s="35">
        <v>6.4658909733250988E-2</v>
      </c>
      <c r="G1498" s="35">
        <v>0.32179069779945441</v>
      </c>
      <c r="H1498" s="35" t="b">
        <v>0</v>
      </c>
      <c r="I1498" s="35" t="b">
        <v>0</v>
      </c>
      <c r="J1498" s="35" t="b">
        <v>0</v>
      </c>
    </row>
    <row r="1499" spans="1:10" x14ac:dyDescent="0.2">
      <c r="A1499" s="35" t="s">
        <v>657</v>
      </c>
      <c r="B1499" s="35" t="str">
        <f>VLOOKUP(Table4[[#This Row],[Metabolite ID]],Table18[],2,FALSE)</f>
        <v>1-stearoyl-2-linoleoyl-GPC (18:0/18:2)*</v>
      </c>
      <c r="C1499" s="35" t="s">
        <v>1116</v>
      </c>
      <c r="D1499" s="35">
        <v>1068</v>
      </c>
      <c r="E1499" s="35">
        <v>-0.10112576494570114</v>
      </c>
      <c r="F1499" s="35">
        <v>3.7734742476896115E-2</v>
      </c>
      <c r="G1499" s="36">
        <v>7.3641658362948075E-3</v>
      </c>
      <c r="H1499" s="35" t="b">
        <v>0</v>
      </c>
      <c r="I1499" s="35" t="b">
        <v>0</v>
      </c>
      <c r="J1499" s="35" t="b">
        <v>0</v>
      </c>
    </row>
    <row r="1500" spans="1:10" hidden="1" x14ac:dyDescent="0.2">
      <c r="A1500" s="35" t="s">
        <v>657</v>
      </c>
      <c r="B1500" s="35" t="str">
        <f>VLOOKUP(Table4[[#This Row],[Metabolite ID]],Table18[],2,FALSE)</f>
        <v>1-stearoyl-2-linoleoyl-GPC (18:0/18:2)*</v>
      </c>
      <c r="C1500" s="35" t="s">
        <v>1117</v>
      </c>
      <c r="D1500" s="35">
        <v>1068</v>
      </c>
      <c r="E1500" s="35">
        <v>-0.10112576494570114</v>
      </c>
      <c r="F1500" s="35">
        <v>3.6881545378317157E-2</v>
      </c>
      <c r="G1500" s="35">
        <v>6.1083646113645421E-3</v>
      </c>
      <c r="H1500" s="35" t="b">
        <v>0</v>
      </c>
      <c r="I1500" s="35" t="b">
        <v>0</v>
      </c>
      <c r="J1500" s="35" t="b">
        <v>0</v>
      </c>
    </row>
    <row r="1501" spans="1:10" hidden="1" x14ac:dyDescent="0.2">
      <c r="A1501" s="35" t="s">
        <v>657</v>
      </c>
      <c r="B1501" s="35" t="str">
        <f>VLOOKUP(Table4[[#This Row],[Metabolite ID]],Table18[],2,FALSE)</f>
        <v>1-stearoyl-2-linoleoyl-GPC (18:0/18:2)*</v>
      </c>
      <c r="C1501" s="35" t="s">
        <v>1118</v>
      </c>
      <c r="D1501" s="35">
        <v>1068</v>
      </c>
      <c r="E1501" s="35">
        <v>-0.10234129769787975</v>
      </c>
      <c r="F1501" s="35">
        <v>3.722364404104702E-2</v>
      </c>
      <c r="G1501" s="35">
        <v>5.971127671795036E-3</v>
      </c>
      <c r="H1501" s="35" t="b">
        <v>0</v>
      </c>
      <c r="I1501" s="35" t="b">
        <v>0</v>
      </c>
      <c r="J1501" s="35" t="b">
        <v>0</v>
      </c>
    </row>
    <row r="1502" spans="1:10" hidden="1" x14ac:dyDescent="0.2">
      <c r="A1502" s="35" t="s">
        <v>657</v>
      </c>
      <c r="B1502" s="35" t="str">
        <f>VLOOKUP(Table4[[#This Row],[Metabolite ID]],Table18[],2,FALSE)</f>
        <v>1-stearoyl-2-linoleoyl-GPC (18:0/18:2)*</v>
      </c>
      <c r="C1502" s="35" t="s">
        <v>1119</v>
      </c>
      <c r="D1502" s="35">
        <v>1068</v>
      </c>
      <c r="E1502" s="35">
        <v>-6.4135809523809706E-2</v>
      </c>
      <c r="F1502" s="35">
        <v>5.5415818199113946E-2</v>
      </c>
      <c r="G1502" s="35">
        <v>0.24712709144722797</v>
      </c>
      <c r="H1502" s="35" t="b">
        <v>0</v>
      </c>
      <c r="I1502" s="35" t="b">
        <v>0</v>
      </c>
      <c r="J1502" s="35" t="b">
        <v>0</v>
      </c>
    </row>
    <row r="1503" spans="1:10" hidden="1" x14ac:dyDescent="0.2">
      <c r="A1503" s="35" t="s">
        <v>657</v>
      </c>
      <c r="B1503" s="35" t="str">
        <f>VLOOKUP(Table4[[#This Row],[Metabolite ID]],Table18[],2,FALSE)</f>
        <v>1-stearoyl-2-linoleoyl-GPC (18:0/18:2)*</v>
      </c>
      <c r="C1503" s="35" t="s">
        <v>1120</v>
      </c>
      <c r="D1503" s="35">
        <v>1068</v>
      </c>
      <c r="E1503" s="35">
        <v>-0.1247521875693474</v>
      </c>
      <c r="F1503" s="35">
        <v>6.5925890003126694E-2</v>
      </c>
      <c r="G1503" s="35">
        <v>5.8449756691994544E-2</v>
      </c>
      <c r="H1503" s="35" t="b">
        <v>0</v>
      </c>
      <c r="I1503" s="35" t="b">
        <v>0</v>
      </c>
      <c r="J1503" s="35" t="b">
        <v>0</v>
      </c>
    </row>
    <row r="1504" spans="1:10" hidden="1" x14ac:dyDescent="0.2">
      <c r="A1504" s="35" t="s">
        <v>657</v>
      </c>
      <c r="B1504" s="35" t="str">
        <f>VLOOKUP(Table4[[#This Row],[Metabolite ID]],Table18[],2,FALSE)</f>
        <v>1-stearoyl-2-linoleoyl-GPC (18:0/18:2)*</v>
      </c>
      <c r="C1504" s="35" t="s">
        <v>1121</v>
      </c>
      <c r="D1504" s="35">
        <v>1068</v>
      </c>
      <c r="E1504" s="35">
        <v>-0.11032111913030818</v>
      </c>
      <c r="F1504" s="35">
        <v>0.25107757326701746</v>
      </c>
      <c r="G1504" s="35">
        <v>0.66046752573097511</v>
      </c>
      <c r="H1504" s="35" t="b">
        <v>0</v>
      </c>
      <c r="I1504" s="35" t="b">
        <v>0</v>
      </c>
      <c r="J1504" s="35" t="b">
        <v>0</v>
      </c>
    </row>
    <row r="1505" spans="1:10" hidden="1" x14ac:dyDescent="0.2">
      <c r="A1505" s="35" t="s">
        <v>657</v>
      </c>
      <c r="B1505" s="35" t="str">
        <f>VLOOKUP(Table4[[#This Row],[Metabolite ID]],Table18[],2,FALSE)</f>
        <v>1-stearoyl-2-linoleoyl-GPC (18:0/18:2)*</v>
      </c>
      <c r="C1505" s="35" t="s">
        <v>1122</v>
      </c>
      <c r="D1505" s="35">
        <v>1068</v>
      </c>
      <c r="E1505" s="35">
        <v>-0.16629111417038089</v>
      </c>
      <c r="F1505" s="35">
        <v>0.15379643302490639</v>
      </c>
      <c r="G1505" s="35">
        <v>0.27983393259466455</v>
      </c>
      <c r="H1505" s="35" t="b">
        <v>0</v>
      </c>
      <c r="I1505" s="35" t="b">
        <v>0</v>
      </c>
      <c r="J1505" s="35" t="b">
        <v>0</v>
      </c>
    </row>
    <row r="1506" spans="1:10" hidden="1" x14ac:dyDescent="0.2">
      <c r="A1506" s="35" t="s">
        <v>657</v>
      </c>
      <c r="B1506" s="35" t="str">
        <f>VLOOKUP(Table4[[#This Row],[Metabolite ID]],Table18[],2,FALSE)</f>
        <v>1-stearoyl-2-linoleoyl-GPC (18:0/18:2)*</v>
      </c>
      <c r="C1506" s="35" t="s">
        <v>1123</v>
      </c>
      <c r="D1506" s="35">
        <v>1068</v>
      </c>
      <c r="E1506" s="35">
        <v>-0.29408246733055493</v>
      </c>
      <c r="F1506" s="35">
        <v>0.11062102544131641</v>
      </c>
      <c r="G1506" s="35">
        <v>7.9672275215254083E-3</v>
      </c>
      <c r="H1506" s="35" t="b">
        <v>0</v>
      </c>
      <c r="I1506" s="35" t="b">
        <v>0</v>
      </c>
      <c r="J1506" s="35" t="b">
        <v>0</v>
      </c>
    </row>
    <row r="1507" spans="1:10" x14ac:dyDescent="0.2">
      <c r="A1507" s="35" t="s">
        <v>390</v>
      </c>
      <c r="B1507" s="35" t="str">
        <f>VLOOKUP(Table4[[#This Row],[Metabolite ID]],Table18[],2,FALSE)</f>
        <v>gamma-glutamylmethionine</v>
      </c>
      <c r="C1507" s="35" t="s">
        <v>1116</v>
      </c>
      <c r="D1507" s="35">
        <v>1068</v>
      </c>
      <c r="E1507" s="35">
        <v>-0.10385290767927001</v>
      </c>
      <c r="F1507" s="35">
        <v>3.9418140794184472E-2</v>
      </c>
      <c r="G1507" s="36">
        <v>8.4224690771686622E-3</v>
      </c>
      <c r="H1507" s="35" t="b">
        <v>0</v>
      </c>
      <c r="I1507" s="35" t="b">
        <v>0</v>
      </c>
      <c r="J1507" s="35" t="b">
        <v>0</v>
      </c>
    </row>
    <row r="1508" spans="1:10" hidden="1" x14ac:dyDescent="0.2">
      <c r="A1508" s="35" t="s">
        <v>390</v>
      </c>
      <c r="B1508" s="35" t="str">
        <f>VLOOKUP(Table4[[#This Row],[Metabolite ID]],Table18[],2,FALSE)</f>
        <v>gamma-glutamylmethionine</v>
      </c>
      <c r="C1508" s="35" t="s">
        <v>1117</v>
      </c>
      <c r="D1508" s="35">
        <v>1068</v>
      </c>
      <c r="E1508" s="35">
        <v>-0.10385290767927001</v>
      </c>
      <c r="F1508" s="35">
        <v>3.717870294653413E-2</v>
      </c>
      <c r="G1508" s="35">
        <v>5.216617996070743E-3</v>
      </c>
      <c r="H1508" s="35" t="b">
        <v>0</v>
      </c>
      <c r="I1508" s="35" t="b">
        <v>0</v>
      </c>
      <c r="J1508" s="35" t="b">
        <v>0</v>
      </c>
    </row>
    <row r="1509" spans="1:10" hidden="1" x14ac:dyDescent="0.2">
      <c r="A1509" s="35" t="s">
        <v>390</v>
      </c>
      <c r="B1509" s="35" t="str">
        <f>VLOOKUP(Table4[[#This Row],[Metabolite ID]],Table18[],2,FALSE)</f>
        <v>gamma-glutamylmethionine</v>
      </c>
      <c r="C1509" s="35" t="s">
        <v>1118</v>
      </c>
      <c r="D1509" s="35">
        <v>1068</v>
      </c>
      <c r="E1509" s="35">
        <v>-0.10636479456653039</v>
      </c>
      <c r="F1509" s="35">
        <v>3.755177568466006E-2</v>
      </c>
      <c r="G1509" s="35">
        <v>4.6187913152434265E-3</v>
      </c>
      <c r="H1509" s="35" t="b">
        <v>0</v>
      </c>
      <c r="I1509" s="35" t="b">
        <v>0</v>
      </c>
      <c r="J1509" s="35" t="b">
        <v>0</v>
      </c>
    </row>
    <row r="1510" spans="1:10" hidden="1" x14ac:dyDescent="0.2">
      <c r="A1510" s="35" t="s">
        <v>390</v>
      </c>
      <c r="B1510" s="35" t="str">
        <f>VLOOKUP(Table4[[#This Row],[Metabolite ID]],Table18[],2,FALSE)</f>
        <v>gamma-glutamylmethionine</v>
      </c>
      <c r="C1510" s="35" t="s">
        <v>1119</v>
      </c>
      <c r="D1510" s="35">
        <v>1068</v>
      </c>
      <c r="E1510" s="35">
        <v>-7.2248899126399604E-2</v>
      </c>
      <c r="F1510" s="35">
        <v>5.4352203605172053E-2</v>
      </c>
      <c r="G1510" s="35">
        <v>0.18375802555875032</v>
      </c>
      <c r="H1510" s="35" t="b">
        <v>0</v>
      </c>
      <c r="I1510" s="35" t="b">
        <v>0</v>
      </c>
      <c r="J1510" s="35" t="b">
        <v>0</v>
      </c>
    </row>
    <row r="1511" spans="1:10" hidden="1" x14ac:dyDescent="0.2">
      <c r="A1511" s="35" t="s">
        <v>390</v>
      </c>
      <c r="B1511" s="35" t="str">
        <f>VLOOKUP(Table4[[#This Row],[Metabolite ID]],Table18[],2,FALSE)</f>
        <v>gamma-glutamylmethionine</v>
      </c>
      <c r="C1511" s="35" t="s">
        <v>1120</v>
      </c>
      <c r="D1511" s="35">
        <v>1068</v>
      </c>
      <c r="E1511" s="35">
        <v>-6.7953232634630822E-2</v>
      </c>
      <c r="F1511" s="35">
        <v>6.2927772601346882E-2</v>
      </c>
      <c r="G1511" s="35">
        <v>0.28020418734601821</v>
      </c>
      <c r="H1511" s="35" t="b">
        <v>0</v>
      </c>
      <c r="I1511" s="35" t="b">
        <v>0</v>
      </c>
      <c r="J1511" s="35" t="b">
        <v>0</v>
      </c>
    </row>
    <row r="1512" spans="1:10" hidden="1" x14ac:dyDescent="0.2">
      <c r="A1512" s="35" t="s">
        <v>390</v>
      </c>
      <c r="B1512" s="35" t="str">
        <f>VLOOKUP(Table4[[#This Row],[Metabolite ID]],Table18[],2,FALSE)</f>
        <v>gamma-glutamylmethionine</v>
      </c>
      <c r="C1512" s="35" t="s">
        <v>1121</v>
      </c>
      <c r="D1512" s="35">
        <v>1068</v>
      </c>
      <c r="E1512" s="35">
        <v>8.2924567734908194E-2</v>
      </c>
      <c r="F1512" s="35">
        <v>0.25789815729604659</v>
      </c>
      <c r="G1512" s="35">
        <v>0.74786419726109332</v>
      </c>
      <c r="H1512" s="35" t="b">
        <v>0</v>
      </c>
      <c r="I1512" s="35" t="b">
        <v>0</v>
      </c>
      <c r="J1512" s="35" t="b">
        <v>0</v>
      </c>
    </row>
    <row r="1513" spans="1:10" hidden="1" x14ac:dyDescent="0.2">
      <c r="A1513" s="35" t="s">
        <v>390</v>
      </c>
      <c r="B1513" s="35" t="str">
        <f>VLOOKUP(Table4[[#This Row],[Metabolite ID]],Table18[],2,FALSE)</f>
        <v>gamma-glutamylmethionine</v>
      </c>
      <c r="C1513" s="35" t="s">
        <v>1122</v>
      </c>
      <c r="D1513" s="35">
        <v>1068</v>
      </c>
      <c r="E1513" s="35">
        <v>-2.4009968843651031E-2</v>
      </c>
      <c r="F1513" s="35">
        <v>0.13906349364469353</v>
      </c>
      <c r="G1513" s="35">
        <v>0.86295557932119493</v>
      </c>
      <c r="H1513" s="35" t="b">
        <v>0</v>
      </c>
      <c r="I1513" s="35" t="b">
        <v>0</v>
      </c>
      <c r="J1513" s="35" t="b">
        <v>0</v>
      </c>
    </row>
    <row r="1514" spans="1:10" hidden="1" x14ac:dyDescent="0.2">
      <c r="A1514" s="35" t="s">
        <v>390</v>
      </c>
      <c r="B1514" s="35" t="str">
        <f>VLOOKUP(Table4[[#This Row],[Metabolite ID]],Table18[],2,FALSE)</f>
        <v>gamma-glutamylmethionine</v>
      </c>
      <c r="C1514" s="35" t="s">
        <v>1123</v>
      </c>
      <c r="D1514" s="35">
        <v>1068</v>
      </c>
      <c r="E1514" s="35">
        <v>-0.19391902217405399</v>
      </c>
      <c r="F1514" s="35">
        <v>0.11569331689614286</v>
      </c>
      <c r="G1514" s="35">
        <v>9.4002602993504242E-2</v>
      </c>
      <c r="H1514" s="35" t="b">
        <v>0</v>
      </c>
      <c r="I1514" s="35" t="b">
        <v>0</v>
      </c>
      <c r="J1514" s="35" t="b">
        <v>0</v>
      </c>
    </row>
    <row r="1515" spans="1:10" x14ac:dyDescent="0.2">
      <c r="A1515" s="35" t="s">
        <v>636</v>
      </c>
      <c r="B1515" s="35" t="str">
        <f>VLOOKUP(Table4[[#This Row],[Metabolite ID]],Table18[],2,FALSE)</f>
        <v>X - 23997</v>
      </c>
      <c r="C1515" s="35" t="s">
        <v>1116</v>
      </c>
      <c r="D1515" s="35">
        <v>1068</v>
      </c>
      <c r="E1515" s="35">
        <v>-0.10171872857612013</v>
      </c>
      <c r="F1515" s="35">
        <v>3.866355758602872E-2</v>
      </c>
      <c r="G1515" s="36">
        <v>8.5167029261666149E-3</v>
      </c>
      <c r="H1515" s="35" t="b">
        <v>0</v>
      </c>
      <c r="I1515" s="35" t="b">
        <v>0</v>
      </c>
      <c r="J1515" s="35" t="b">
        <v>0</v>
      </c>
    </row>
    <row r="1516" spans="1:10" hidden="1" x14ac:dyDescent="0.2">
      <c r="A1516" s="35" t="s">
        <v>636</v>
      </c>
      <c r="B1516" s="35" t="str">
        <f>VLOOKUP(Table4[[#This Row],[Metabolite ID]],Table18[],2,FALSE)</f>
        <v>X - 23997</v>
      </c>
      <c r="C1516" s="35" t="s">
        <v>1117</v>
      </c>
      <c r="D1516" s="35">
        <v>1068</v>
      </c>
      <c r="E1516" s="35">
        <v>-0.10171872857612013</v>
      </c>
      <c r="F1516" s="35">
        <v>3.8495507510136362E-2</v>
      </c>
      <c r="G1516" s="35">
        <v>8.2332140559116217E-3</v>
      </c>
      <c r="H1516" s="35" t="b">
        <v>0</v>
      </c>
      <c r="I1516" s="35" t="b">
        <v>0</v>
      </c>
      <c r="J1516" s="35" t="b">
        <v>0</v>
      </c>
    </row>
    <row r="1517" spans="1:10" hidden="1" x14ac:dyDescent="0.2">
      <c r="A1517" s="35" t="s">
        <v>636</v>
      </c>
      <c r="B1517" s="35" t="str">
        <f>VLOOKUP(Table4[[#This Row],[Metabolite ID]],Table18[],2,FALSE)</f>
        <v>X - 23997</v>
      </c>
      <c r="C1517" s="35" t="s">
        <v>1118</v>
      </c>
      <c r="D1517" s="35">
        <v>1068</v>
      </c>
      <c r="E1517" s="35">
        <v>-0.1029318646030003</v>
      </c>
      <c r="F1517" s="35">
        <v>3.8841849099086376E-2</v>
      </c>
      <c r="G1517" s="35">
        <v>8.0485855139452878E-3</v>
      </c>
      <c r="H1517" s="35" t="b">
        <v>0</v>
      </c>
      <c r="I1517" s="35" t="b">
        <v>0</v>
      </c>
      <c r="J1517" s="35" t="b">
        <v>0</v>
      </c>
    </row>
    <row r="1518" spans="1:10" hidden="1" x14ac:dyDescent="0.2">
      <c r="A1518" s="35" t="s">
        <v>636</v>
      </c>
      <c r="B1518" s="35" t="str">
        <f>VLOOKUP(Table4[[#This Row],[Metabolite ID]],Table18[],2,FALSE)</f>
        <v>X - 23997</v>
      </c>
      <c r="C1518" s="35" t="s">
        <v>1119</v>
      </c>
      <c r="D1518" s="35">
        <v>1068</v>
      </c>
      <c r="E1518" s="35">
        <v>-7.110992082973687E-2</v>
      </c>
      <c r="F1518" s="35">
        <v>5.7883292053978755E-2</v>
      </c>
      <c r="G1518" s="35">
        <v>0.21925740740471025</v>
      </c>
      <c r="H1518" s="35" t="b">
        <v>0</v>
      </c>
      <c r="I1518" s="35" t="b">
        <v>0</v>
      </c>
      <c r="J1518" s="35" t="b">
        <v>0</v>
      </c>
    </row>
    <row r="1519" spans="1:10" hidden="1" x14ac:dyDescent="0.2">
      <c r="A1519" s="35" t="s">
        <v>636</v>
      </c>
      <c r="B1519" s="35" t="str">
        <f>VLOOKUP(Table4[[#This Row],[Metabolite ID]],Table18[],2,FALSE)</f>
        <v>X - 23997</v>
      </c>
      <c r="C1519" s="35" t="s">
        <v>1120</v>
      </c>
      <c r="D1519" s="35">
        <v>1068</v>
      </c>
      <c r="E1519" s="35">
        <v>-6.9821764637434877E-2</v>
      </c>
      <c r="F1519" s="35">
        <v>6.1065962559254533E-2</v>
      </c>
      <c r="G1519" s="35">
        <v>0.25287973556888305</v>
      </c>
      <c r="H1519" s="35" t="b">
        <v>0</v>
      </c>
      <c r="I1519" s="35" t="b">
        <v>0</v>
      </c>
      <c r="J1519" s="35" t="b">
        <v>0</v>
      </c>
    </row>
    <row r="1520" spans="1:10" hidden="1" x14ac:dyDescent="0.2">
      <c r="A1520" s="35" t="s">
        <v>636</v>
      </c>
      <c r="B1520" s="35" t="str">
        <f>VLOOKUP(Table4[[#This Row],[Metabolite ID]],Table18[],2,FALSE)</f>
        <v>X - 23997</v>
      </c>
      <c r="C1520" s="35" t="s">
        <v>1121</v>
      </c>
      <c r="D1520" s="35">
        <v>1068</v>
      </c>
      <c r="E1520" s="35">
        <v>0.10825322009234561</v>
      </c>
      <c r="F1520" s="35">
        <v>0.25649069443820532</v>
      </c>
      <c r="G1520" s="35">
        <v>0.6730697823105537</v>
      </c>
      <c r="H1520" s="35" t="b">
        <v>0</v>
      </c>
      <c r="I1520" s="35" t="b">
        <v>0</v>
      </c>
      <c r="J1520" s="35" t="b">
        <v>0</v>
      </c>
    </row>
    <row r="1521" spans="1:10" hidden="1" x14ac:dyDescent="0.2">
      <c r="A1521" s="35" t="s">
        <v>636</v>
      </c>
      <c r="B1521" s="35" t="str">
        <f>VLOOKUP(Table4[[#This Row],[Metabolite ID]],Table18[],2,FALSE)</f>
        <v>X - 23997</v>
      </c>
      <c r="C1521" s="35" t="s">
        <v>1122</v>
      </c>
      <c r="D1521" s="35">
        <v>1068</v>
      </c>
      <c r="E1521" s="35">
        <v>8.4308130966064709E-2</v>
      </c>
      <c r="F1521" s="35">
        <v>0.19670484374259964</v>
      </c>
      <c r="G1521" s="35">
        <v>0.66829924536836671</v>
      </c>
      <c r="H1521" s="35" t="b">
        <v>0</v>
      </c>
      <c r="I1521" s="35" t="b">
        <v>0</v>
      </c>
      <c r="J1521" s="35" t="b">
        <v>0</v>
      </c>
    </row>
    <row r="1522" spans="1:10" hidden="1" x14ac:dyDescent="0.2">
      <c r="A1522" s="35" t="s">
        <v>636</v>
      </c>
      <c r="B1522" s="35" t="str">
        <f>VLOOKUP(Table4[[#This Row],[Metabolite ID]],Table18[],2,FALSE)</f>
        <v>X - 23997</v>
      </c>
      <c r="C1522" s="35" t="s">
        <v>1123</v>
      </c>
      <c r="D1522" s="35">
        <v>1068</v>
      </c>
      <c r="E1522" s="35">
        <v>1.626516039215363E-2</v>
      </c>
      <c r="F1522" s="35">
        <v>0.11343665327725883</v>
      </c>
      <c r="G1522" s="35">
        <v>0.88601290834209423</v>
      </c>
      <c r="H1522" s="35" t="b">
        <v>0</v>
      </c>
      <c r="I1522" s="35" t="b">
        <v>0</v>
      </c>
      <c r="J1522" s="35" t="b">
        <v>0</v>
      </c>
    </row>
    <row r="1523" spans="1:10" x14ac:dyDescent="0.2">
      <c r="A1523" s="35" t="s">
        <v>522</v>
      </c>
      <c r="B1523" s="35" t="str">
        <f>VLOOKUP(Table4[[#This Row],[Metabolite ID]],Table18[],2,FALSE)</f>
        <v>X - 21792</v>
      </c>
      <c r="C1523" s="35" t="s">
        <v>1116</v>
      </c>
      <c r="D1523" s="35">
        <v>1068</v>
      </c>
      <c r="E1523" s="35">
        <v>0.10033809180196501</v>
      </c>
      <c r="F1523" s="35">
        <v>3.8183376748804336E-2</v>
      </c>
      <c r="G1523" s="36">
        <v>8.5940254299009238E-3</v>
      </c>
      <c r="H1523" s="35" t="b">
        <v>0</v>
      </c>
      <c r="I1523" s="35" t="b">
        <v>0</v>
      </c>
      <c r="J1523" s="35" t="b">
        <v>0</v>
      </c>
    </row>
    <row r="1524" spans="1:10" hidden="1" x14ac:dyDescent="0.2">
      <c r="A1524" s="35" t="s">
        <v>522</v>
      </c>
      <c r="B1524" s="35" t="str">
        <f>VLOOKUP(Table4[[#This Row],[Metabolite ID]],Table18[],2,FALSE)</f>
        <v>X - 21792</v>
      </c>
      <c r="C1524" s="35" t="s">
        <v>1117</v>
      </c>
      <c r="D1524" s="35">
        <v>1068</v>
      </c>
      <c r="E1524" s="35">
        <v>0.10033809180196501</v>
      </c>
      <c r="F1524" s="35">
        <v>3.7480510174905633E-2</v>
      </c>
      <c r="G1524" s="35">
        <v>7.4268274141471649E-3</v>
      </c>
      <c r="H1524" s="35" t="b">
        <v>0</v>
      </c>
      <c r="I1524" s="35" t="b">
        <v>0</v>
      </c>
      <c r="J1524" s="35" t="b">
        <v>0</v>
      </c>
    </row>
    <row r="1525" spans="1:10" hidden="1" x14ac:dyDescent="0.2">
      <c r="A1525" s="35" t="s">
        <v>522</v>
      </c>
      <c r="B1525" s="35" t="str">
        <f>VLOOKUP(Table4[[#This Row],[Metabolite ID]],Table18[],2,FALSE)</f>
        <v>X - 21792</v>
      </c>
      <c r="C1525" s="35" t="s">
        <v>1118</v>
      </c>
      <c r="D1525" s="35">
        <v>1068</v>
      </c>
      <c r="E1525" s="35">
        <v>0.10048101800755971</v>
      </c>
      <c r="F1525" s="35">
        <v>3.7824257585887991E-2</v>
      </c>
      <c r="G1525" s="35">
        <v>7.8951017053637586E-3</v>
      </c>
      <c r="H1525" s="35" t="b">
        <v>0</v>
      </c>
      <c r="I1525" s="35" t="b">
        <v>0</v>
      </c>
      <c r="J1525" s="35" t="b">
        <v>0</v>
      </c>
    </row>
    <row r="1526" spans="1:10" hidden="1" x14ac:dyDescent="0.2">
      <c r="A1526" s="35" t="s">
        <v>522</v>
      </c>
      <c r="B1526" s="35" t="str">
        <f>VLOOKUP(Table4[[#This Row],[Metabolite ID]],Table18[],2,FALSE)</f>
        <v>X - 21792</v>
      </c>
      <c r="C1526" s="35" t="s">
        <v>1119</v>
      </c>
      <c r="D1526" s="35">
        <v>1068</v>
      </c>
      <c r="E1526" s="35">
        <v>0.13935882400780736</v>
      </c>
      <c r="F1526" s="35">
        <v>5.8670104376459746E-2</v>
      </c>
      <c r="G1526" s="35">
        <v>1.7534914755519687E-2</v>
      </c>
      <c r="H1526" s="35" t="b">
        <v>0</v>
      </c>
      <c r="I1526" s="35" t="b">
        <v>0</v>
      </c>
      <c r="J1526" s="35" t="b">
        <v>0</v>
      </c>
    </row>
    <row r="1527" spans="1:10" hidden="1" x14ac:dyDescent="0.2">
      <c r="A1527" s="35" t="s">
        <v>522</v>
      </c>
      <c r="B1527" s="35" t="str">
        <f>VLOOKUP(Table4[[#This Row],[Metabolite ID]],Table18[],2,FALSE)</f>
        <v>X - 21792</v>
      </c>
      <c r="C1527" s="35" t="s">
        <v>1120</v>
      </c>
      <c r="D1527" s="35">
        <v>1068</v>
      </c>
      <c r="E1527" s="35">
        <v>7.5023743381669908E-2</v>
      </c>
      <c r="F1527" s="35">
        <v>6.4067810699539443E-2</v>
      </c>
      <c r="G1527" s="35">
        <v>0.24159666251766496</v>
      </c>
      <c r="H1527" s="35" t="b">
        <v>0</v>
      </c>
      <c r="I1527" s="35" t="b">
        <v>0</v>
      </c>
      <c r="J1527" s="35" t="b">
        <v>0</v>
      </c>
    </row>
    <row r="1528" spans="1:10" hidden="1" x14ac:dyDescent="0.2">
      <c r="A1528" s="35" t="s">
        <v>522</v>
      </c>
      <c r="B1528" s="35" t="str">
        <f>VLOOKUP(Table4[[#This Row],[Metabolite ID]],Table18[],2,FALSE)</f>
        <v>X - 21792</v>
      </c>
      <c r="C1528" s="35" t="s">
        <v>1121</v>
      </c>
      <c r="D1528" s="35">
        <v>1068</v>
      </c>
      <c r="E1528" s="35">
        <v>0.55652035841958281</v>
      </c>
      <c r="F1528" s="35">
        <v>0.23079090282900597</v>
      </c>
      <c r="G1528" s="35">
        <v>1.6061180333012497E-2</v>
      </c>
      <c r="H1528" s="35" t="b">
        <v>0</v>
      </c>
      <c r="I1528" s="35" t="b">
        <v>0</v>
      </c>
      <c r="J1528" s="35" t="b">
        <v>0</v>
      </c>
    </row>
    <row r="1529" spans="1:10" hidden="1" x14ac:dyDescent="0.2">
      <c r="A1529" s="35" t="s">
        <v>522</v>
      </c>
      <c r="B1529" s="35" t="str">
        <f>VLOOKUP(Table4[[#This Row],[Metabolite ID]],Table18[],2,FALSE)</f>
        <v>X - 21792</v>
      </c>
      <c r="C1529" s="35" t="s">
        <v>1122</v>
      </c>
      <c r="D1529" s="35">
        <v>1068</v>
      </c>
      <c r="E1529" s="35">
        <v>-6.7563359839866166E-3</v>
      </c>
      <c r="F1529" s="35">
        <v>0.13978518055059233</v>
      </c>
      <c r="G1529" s="35">
        <v>0.96145933675175543</v>
      </c>
      <c r="H1529" s="35" t="b">
        <v>0</v>
      </c>
      <c r="I1529" s="35" t="b">
        <v>0</v>
      </c>
      <c r="J1529" s="35" t="b">
        <v>0</v>
      </c>
    </row>
    <row r="1530" spans="1:10" hidden="1" x14ac:dyDescent="0.2">
      <c r="A1530" s="35" t="s">
        <v>522</v>
      </c>
      <c r="B1530" s="35" t="str">
        <f>VLOOKUP(Table4[[#This Row],[Metabolite ID]],Table18[],2,FALSE)</f>
        <v>X - 21792</v>
      </c>
      <c r="C1530" s="35" t="s">
        <v>1123</v>
      </c>
      <c r="D1530" s="35">
        <v>1068</v>
      </c>
      <c r="E1530" s="35">
        <v>0.1555962049702117</v>
      </c>
      <c r="F1530" s="35">
        <v>0.11209401890146327</v>
      </c>
      <c r="G1530" s="35">
        <v>0.16540070257956768</v>
      </c>
      <c r="H1530" s="35" t="b">
        <v>0</v>
      </c>
      <c r="I1530" s="35" t="b">
        <v>0</v>
      </c>
      <c r="J1530" s="35" t="b">
        <v>0</v>
      </c>
    </row>
    <row r="1531" spans="1:10" x14ac:dyDescent="0.2">
      <c r="A1531" s="35" t="s">
        <v>189</v>
      </c>
      <c r="B1531" s="35" t="str">
        <f>VLOOKUP(Table4[[#This Row],[Metabolite ID]],Table18[],2,FALSE)</f>
        <v>X - 11261</v>
      </c>
      <c r="C1531" s="35" t="s">
        <v>1116</v>
      </c>
      <c r="D1531" s="35">
        <v>1068</v>
      </c>
      <c r="E1531" s="35">
        <v>0.10017093171311436</v>
      </c>
      <c r="F1531" s="35">
        <v>3.8177280614957641E-2</v>
      </c>
      <c r="G1531" s="36">
        <v>8.6945582628581465E-3</v>
      </c>
      <c r="H1531" s="35" t="b">
        <v>0</v>
      </c>
      <c r="I1531" s="35" t="b">
        <v>0</v>
      </c>
      <c r="J1531" s="35" t="b">
        <v>0</v>
      </c>
    </row>
    <row r="1532" spans="1:10" hidden="1" x14ac:dyDescent="0.2">
      <c r="A1532" s="35" t="s">
        <v>189</v>
      </c>
      <c r="B1532" s="35" t="str">
        <f>VLOOKUP(Table4[[#This Row],[Metabolite ID]],Table18[],2,FALSE)</f>
        <v>X - 11261</v>
      </c>
      <c r="C1532" s="35" t="s">
        <v>1117</v>
      </c>
      <c r="D1532" s="35">
        <v>1068</v>
      </c>
      <c r="E1532" s="35">
        <v>0.10017093171311436</v>
      </c>
      <c r="F1532" s="35">
        <v>3.6867782032554954E-2</v>
      </c>
      <c r="G1532" s="35">
        <v>6.5870302608164134E-3</v>
      </c>
      <c r="H1532" s="35" t="b">
        <v>0</v>
      </c>
      <c r="I1532" s="35" t="b">
        <v>0</v>
      </c>
      <c r="J1532" s="35" t="b">
        <v>0</v>
      </c>
    </row>
    <row r="1533" spans="1:10" hidden="1" x14ac:dyDescent="0.2">
      <c r="A1533" s="35" t="s">
        <v>189</v>
      </c>
      <c r="B1533" s="35" t="str">
        <f>VLOOKUP(Table4[[#This Row],[Metabolite ID]],Table18[],2,FALSE)</f>
        <v>X - 11261</v>
      </c>
      <c r="C1533" s="35" t="s">
        <v>1118</v>
      </c>
      <c r="D1533" s="35">
        <v>1068</v>
      </c>
      <c r="E1533" s="35">
        <v>0.10030817694394369</v>
      </c>
      <c r="F1533" s="35">
        <v>3.7218527886253107E-2</v>
      </c>
      <c r="G1533" s="35">
        <v>7.0364544564442376E-3</v>
      </c>
      <c r="H1533" s="35" t="b">
        <v>0</v>
      </c>
      <c r="I1533" s="35" t="b">
        <v>0</v>
      </c>
      <c r="J1533" s="35" t="b">
        <v>0</v>
      </c>
    </row>
    <row r="1534" spans="1:10" hidden="1" x14ac:dyDescent="0.2">
      <c r="A1534" s="35" t="s">
        <v>189</v>
      </c>
      <c r="B1534" s="35" t="str">
        <f>VLOOKUP(Table4[[#This Row],[Metabolite ID]],Table18[],2,FALSE)</f>
        <v>X - 11261</v>
      </c>
      <c r="C1534" s="35" t="s">
        <v>1119</v>
      </c>
      <c r="D1534" s="35">
        <v>1068</v>
      </c>
      <c r="E1534" s="35">
        <v>0.12619716131326278</v>
      </c>
      <c r="F1534" s="35">
        <v>5.6748866261906658E-2</v>
      </c>
      <c r="G1534" s="35">
        <v>2.6163050976641913E-2</v>
      </c>
      <c r="H1534" s="35" t="b">
        <v>0</v>
      </c>
      <c r="I1534" s="35" t="b">
        <v>0</v>
      </c>
      <c r="J1534" s="35" t="b">
        <v>0</v>
      </c>
    </row>
    <row r="1535" spans="1:10" hidden="1" x14ac:dyDescent="0.2">
      <c r="A1535" s="35" t="s">
        <v>189</v>
      </c>
      <c r="B1535" s="35" t="str">
        <f>VLOOKUP(Table4[[#This Row],[Metabolite ID]],Table18[],2,FALSE)</f>
        <v>X - 11261</v>
      </c>
      <c r="C1535" s="35" t="s">
        <v>1120</v>
      </c>
      <c r="D1535" s="35">
        <v>1068</v>
      </c>
      <c r="E1535" s="35">
        <v>0.10163355298065092</v>
      </c>
      <c r="F1535" s="35">
        <v>6.8320873226873538E-2</v>
      </c>
      <c r="G1535" s="35">
        <v>0.13685864601565587</v>
      </c>
      <c r="H1535" s="35" t="b">
        <v>0</v>
      </c>
      <c r="I1535" s="35" t="b">
        <v>0</v>
      </c>
      <c r="J1535" s="35" t="b">
        <v>0</v>
      </c>
    </row>
    <row r="1536" spans="1:10" hidden="1" x14ac:dyDescent="0.2">
      <c r="A1536" s="35" t="s">
        <v>189</v>
      </c>
      <c r="B1536" s="35" t="str">
        <f>VLOOKUP(Table4[[#This Row],[Metabolite ID]],Table18[],2,FALSE)</f>
        <v>X - 11261</v>
      </c>
      <c r="C1536" s="35" t="s">
        <v>1121</v>
      </c>
      <c r="D1536" s="35">
        <v>1068</v>
      </c>
      <c r="E1536" s="35">
        <v>7.6428315206983122E-2</v>
      </c>
      <c r="F1536" s="35">
        <v>0.23509110031651353</v>
      </c>
      <c r="G1536" s="35">
        <v>0.74516848255326051</v>
      </c>
      <c r="H1536" s="35" t="b">
        <v>0</v>
      </c>
      <c r="I1536" s="35" t="b">
        <v>0</v>
      </c>
      <c r="J1536" s="35" t="b">
        <v>0</v>
      </c>
    </row>
    <row r="1537" spans="1:10" hidden="1" x14ac:dyDescent="0.2">
      <c r="A1537" s="35" t="s">
        <v>189</v>
      </c>
      <c r="B1537" s="35" t="str">
        <f>VLOOKUP(Table4[[#This Row],[Metabolite ID]],Table18[],2,FALSE)</f>
        <v>X - 11261</v>
      </c>
      <c r="C1537" s="35" t="s">
        <v>1122</v>
      </c>
      <c r="D1537" s="35">
        <v>1068</v>
      </c>
      <c r="E1537" s="35">
        <v>1.4755411389868911E-2</v>
      </c>
      <c r="F1537" s="35">
        <v>0.14609089023440419</v>
      </c>
      <c r="G1537" s="35">
        <v>0.91956817754030196</v>
      </c>
      <c r="H1537" s="35" t="b">
        <v>0</v>
      </c>
      <c r="I1537" s="35" t="b">
        <v>0</v>
      </c>
      <c r="J1537" s="35" t="b">
        <v>0</v>
      </c>
    </row>
    <row r="1538" spans="1:10" hidden="1" x14ac:dyDescent="0.2">
      <c r="A1538" s="35" t="s">
        <v>189</v>
      </c>
      <c r="B1538" s="35" t="str">
        <f>VLOOKUP(Table4[[#This Row],[Metabolite ID]],Table18[],2,FALSE)</f>
        <v>X - 11261</v>
      </c>
      <c r="C1538" s="35" t="s">
        <v>1123</v>
      </c>
      <c r="D1538" s="35">
        <v>1068</v>
      </c>
      <c r="E1538" s="35">
        <v>0.1947257177055037</v>
      </c>
      <c r="F1538" s="35">
        <v>0.11205565999914469</v>
      </c>
      <c r="G1538" s="35">
        <v>8.2542096730085904E-2</v>
      </c>
      <c r="H1538" s="35" t="b">
        <v>0</v>
      </c>
      <c r="I1538" s="35" t="b">
        <v>0</v>
      </c>
      <c r="J1538" s="35" t="b">
        <v>0</v>
      </c>
    </row>
    <row r="1539" spans="1:10" x14ac:dyDescent="0.2">
      <c r="A1539" s="35" t="s">
        <v>353</v>
      </c>
      <c r="B1539" s="35" t="str">
        <f>VLOOKUP(Table4[[#This Row],[Metabolite ID]],Table18[],2,FALSE)</f>
        <v>S-adenosylhomocysteine (SAH)</v>
      </c>
      <c r="C1539" s="35" t="s">
        <v>1116</v>
      </c>
      <c r="D1539" s="35">
        <v>1069</v>
      </c>
      <c r="E1539" s="35">
        <v>9.8842760183278838E-2</v>
      </c>
      <c r="F1539" s="35">
        <v>3.7747850314556047E-2</v>
      </c>
      <c r="G1539" s="36">
        <v>8.8317194658910272E-3</v>
      </c>
      <c r="H1539" s="35" t="b">
        <v>0</v>
      </c>
      <c r="I1539" s="35" t="b">
        <v>0</v>
      </c>
      <c r="J1539" s="35" t="b">
        <v>0</v>
      </c>
    </row>
    <row r="1540" spans="1:10" hidden="1" x14ac:dyDescent="0.2">
      <c r="A1540" s="35" t="s">
        <v>353</v>
      </c>
      <c r="B1540" s="35" t="str">
        <f>VLOOKUP(Table4[[#This Row],[Metabolite ID]],Table18[],2,FALSE)</f>
        <v>S-adenosylhomocysteine (SAH)</v>
      </c>
      <c r="C1540" s="35" t="s">
        <v>1117</v>
      </c>
      <c r="D1540" s="35">
        <v>1069</v>
      </c>
      <c r="E1540" s="35">
        <v>9.8842760183278838E-2</v>
      </c>
      <c r="F1540" s="35">
        <v>3.7575571274569175E-2</v>
      </c>
      <c r="G1540" s="35">
        <v>8.5257901397175623E-3</v>
      </c>
      <c r="H1540" s="35" t="b">
        <v>0</v>
      </c>
      <c r="I1540" s="35" t="b">
        <v>0</v>
      </c>
      <c r="J1540" s="35" t="b">
        <v>0</v>
      </c>
    </row>
    <row r="1541" spans="1:10" hidden="1" x14ac:dyDescent="0.2">
      <c r="A1541" s="35" t="s">
        <v>353</v>
      </c>
      <c r="B1541" s="35" t="str">
        <f>VLOOKUP(Table4[[#This Row],[Metabolite ID]],Table18[],2,FALSE)</f>
        <v>S-adenosylhomocysteine (SAH)</v>
      </c>
      <c r="C1541" s="35" t="s">
        <v>1118</v>
      </c>
      <c r="D1541" s="35">
        <v>1069</v>
      </c>
      <c r="E1541" s="35">
        <v>9.901497659754141E-2</v>
      </c>
      <c r="F1541" s="35">
        <v>3.7912888005333684E-2</v>
      </c>
      <c r="G1541" s="35">
        <v>9.0107960611703897E-3</v>
      </c>
      <c r="H1541" s="35" t="b">
        <v>0</v>
      </c>
      <c r="I1541" s="35" t="b">
        <v>0</v>
      </c>
      <c r="J1541" s="35" t="b">
        <v>0</v>
      </c>
    </row>
    <row r="1542" spans="1:10" hidden="1" x14ac:dyDescent="0.2">
      <c r="A1542" s="35" t="s">
        <v>353</v>
      </c>
      <c r="B1542" s="35" t="str">
        <f>VLOOKUP(Table4[[#This Row],[Metabolite ID]],Table18[],2,FALSE)</f>
        <v>S-adenosylhomocysteine (SAH)</v>
      </c>
      <c r="C1542" s="35" t="s">
        <v>1119</v>
      </c>
      <c r="D1542" s="35">
        <v>1069</v>
      </c>
      <c r="E1542" s="35">
        <v>0.14230317002881845</v>
      </c>
      <c r="F1542" s="35">
        <v>5.7173576212423777E-2</v>
      </c>
      <c r="G1542" s="35">
        <v>1.281146956285366E-2</v>
      </c>
      <c r="H1542" s="35" t="b">
        <v>0</v>
      </c>
      <c r="I1542" s="35" t="b">
        <v>0</v>
      </c>
      <c r="J1542" s="35" t="b">
        <v>0</v>
      </c>
    </row>
    <row r="1543" spans="1:10" hidden="1" x14ac:dyDescent="0.2">
      <c r="A1543" s="35" t="s">
        <v>353</v>
      </c>
      <c r="B1543" s="35" t="str">
        <f>VLOOKUP(Table4[[#This Row],[Metabolite ID]],Table18[],2,FALSE)</f>
        <v>S-adenosylhomocysteine (SAH)</v>
      </c>
      <c r="C1543" s="35" t="s">
        <v>1120</v>
      </c>
      <c r="D1543" s="35">
        <v>1069</v>
      </c>
      <c r="E1543" s="35">
        <v>0.11307377172332003</v>
      </c>
      <c r="F1543" s="35">
        <v>6.3821988888103157E-2</v>
      </c>
      <c r="G1543" s="35">
        <v>7.6443448426228813E-2</v>
      </c>
      <c r="H1543" s="35" t="b">
        <v>0</v>
      </c>
      <c r="I1543" s="35" t="b">
        <v>0</v>
      </c>
      <c r="J1543" s="35" t="b">
        <v>0</v>
      </c>
    </row>
    <row r="1544" spans="1:10" hidden="1" x14ac:dyDescent="0.2">
      <c r="A1544" s="35" t="s">
        <v>353</v>
      </c>
      <c r="B1544" s="35" t="str">
        <f>VLOOKUP(Table4[[#This Row],[Metabolite ID]],Table18[],2,FALSE)</f>
        <v>S-adenosylhomocysteine (SAH)</v>
      </c>
      <c r="C1544" s="35" t="s">
        <v>1121</v>
      </c>
      <c r="D1544" s="35">
        <v>1069</v>
      </c>
      <c r="E1544" s="35">
        <v>0.35689683610172374</v>
      </c>
      <c r="F1544" s="35">
        <v>0.25416236260777669</v>
      </c>
      <c r="G1544" s="35">
        <v>0.16054763592377611</v>
      </c>
      <c r="H1544" s="35" t="b">
        <v>0</v>
      </c>
      <c r="I1544" s="35" t="b">
        <v>0</v>
      </c>
      <c r="J1544" s="35" t="b">
        <v>0</v>
      </c>
    </row>
    <row r="1545" spans="1:10" hidden="1" x14ac:dyDescent="0.2">
      <c r="A1545" s="35" t="s">
        <v>353</v>
      </c>
      <c r="B1545" s="35" t="str">
        <f>VLOOKUP(Table4[[#This Row],[Metabolite ID]],Table18[],2,FALSE)</f>
        <v>S-adenosylhomocysteine (SAH)</v>
      </c>
      <c r="C1545" s="35" t="s">
        <v>1122</v>
      </c>
      <c r="D1545" s="35">
        <v>1069</v>
      </c>
      <c r="E1545" s="35">
        <v>0.22329501481359859</v>
      </c>
      <c r="F1545" s="35">
        <v>0.16130590147429907</v>
      </c>
      <c r="G1545" s="35">
        <v>0.16655719639644379</v>
      </c>
      <c r="H1545" s="35" t="b">
        <v>0</v>
      </c>
      <c r="I1545" s="35" t="b">
        <v>0</v>
      </c>
      <c r="J1545" s="35" t="b">
        <v>0</v>
      </c>
    </row>
    <row r="1546" spans="1:10" hidden="1" x14ac:dyDescent="0.2">
      <c r="A1546" s="35" t="s">
        <v>353</v>
      </c>
      <c r="B1546" s="35" t="str">
        <f>VLOOKUP(Table4[[#This Row],[Metabolite ID]],Table18[],2,FALSE)</f>
        <v>S-adenosylhomocysteine (SAH)</v>
      </c>
      <c r="C1546" s="35" t="s">
        <v>1123</v>
      </c>
      <c r="D1546" s="35">
        <v>1069</v>
      </c>
      <c r="E1546" s="35">
        <v>5.0301885381656336E-2</v>
      </c>
      <c r="F1546" s="35">
        <v>0.11086719074542084</v>
      </c>
      <c r="G1546" s="35">
        <v>0.65012767472990318</v>
      </c>
      <c r="H1546" s="35" t="b">
        <v>0</v>
      </c>
      <c r="I1546" s="35" t="b">
        <v>0</v>
      </c>
      <c r="J1546" s="35" t="b">
        <v>0</v>
      </c>
    </row>
    <row r="1547" spans="1:10" x14ac:dyDescent="0.2">
      <c r="A1547" s="35" t="s">
        <v>576</v>
      </c>
      <c r="B1547" s="35" t="str">
        <f>VLOOKUP(Table4[[#This Row],[Metabolite ID]],Table18[],2,FALSE)</f>
        <v>X - 12707</v>
      </c>
      <c r="C1547" s="35" t="s">
        <v>1116</v>
      </c>
      <c r="D1547" s="35">
        <v>1068</v>
      </c>
      <c r="E1547" s="35">
        <v>-0.10183485382602724</v>
      </c>
      <c r="F1547" s="35">
        <v>3.9179427382095372E-2</v>
      </c>
      <c r="G1547" s="36">
        <v>9.3443494668938656E-3</v>
      </c>
      <c r="H1547" s="35" t="b">
        <v>0</v>
      </c>
      <c r="I1547" s="35" t="b">
        <v>0</v>
      </c>
      <c r="J1547" s="35" t="b">
        <v>0</v>
      </c>
    </row>
    <row r="1548" spans="1:10" hidden="1" x14ac:dyDescent="0.2">
      <c r="A1548" s="35" t="s">
        <v>576</v>
      </c>
      <c r="B1548" s="35" t="str">
        <f>VLOOKUP(Table4[[#This Row],[Metabolite ID]],Table18[],2,FALSE)</f>
        <v>X - 12707</v>
      </c>
      <c r="C1548" s="35" t="s">
        <v>1117</v>
      </c>
      <c r="D1548" s="35">
        <v>1068</v>
      </c>
      <c r="E1548" s="35">
        <v>-0.10183485382602724</v>
      </c>
      <c r="F1548" s="35">
        <v>3.7323617873740611E-2</v>
      </c>
      <c r="G1548" s="35">
        <v>6.3636723419363958E-3</v>
      </c>
      <c r="H1548" s="35" t="b">
        <v>0</v>
      </c>
      <c r="I1548" s="35" t="b">
        <v>0</v>
      </c>
      <c r="J1548" s="35" t="b">
        <v>0</v>
      </c>
    </row>
    <row r="1549" spans="1:10" hidden="1" x14ac:dyDescent="0.2">
      <c r="A1549" s="35" t="s">
        <v>576</v>
      </c>
      <c r="B1549" s="35" t="str">
        <f>VLOOKUP(Table4[[#This Row],[Metabolite ID]],Table18[],2,FALSE)</f>
        <v>X - 12707</v>
      </c>
      <c r="C1549" s="35" t="s">
        <v>1118</v>
      </c>
      <c r="D1549" s="35">
        <v>1068</v>
      </c>
      <c r="E1549" s="35">
        <v>-0.10304558290697287</v>
      </c>
      <c r="F1549" s="35">
        <v>3.7690571929114375E-2</v>
      </c>
      <c r="G1549" s="35">
        <v>6.2572266609635429E-3</v>
      </c>
      <c r="H1549" s="35" t="b">
        <v>0</v>
      </c>
      <c r="I1549" s="35" t="b">
        <v>0</v>
      </c>
      <c r="J1549" s="35" t="b">
        <v>0</v>
      </c>
    </row>
    <row r="1550" spans="1:10" hidden="1" x14ac:dyDescent="0.2">
      <c r="A1550" s="35" t="s">
        <v>576</v>
      </c>
      <c r="B1550" s="35" t="str">
        <f>VLOOKUP(Table4[[#This Row],[Metabolite ID]],Table18[],2,FALSE)</f>
        <v>X - 12707</v>
      </c>
      <c r="C1550" s="35" t="s">
        <v>1119</v>
      </c>
      <c r="D1550" s="35">
        <v>1068</v>
      </c>
      <c r="E1550" s="35">
        <v>-9.9619620304025214E-2</v>
      </c>
      <c r="F1550" s="35">
        <v>5.8880232528724472E-2</v>
      </c>
      <c r="G1550" s="35">
        <v>9.0664540355545692E-2</v>
      </c>
      <c r="H1550" s="35" t="b">
        <v>0</v>
      </c>
      <c r="I1550" s="35" t="b">
        <v>0</v>
      </c>
      <c r="J1550" s="35" t="b">
        <v>0</v>
      </c>
    </row>
    <row r="1551" spans="1:10" hidden="1" x14ac:dyDescent="0.2">
      <c r="A1551" s="35" t="s">
        <v>576</v>
      </c>
      <c r="B1551" s="35" t="str">
        <f>VLOOKUP(Table4[[#This Row],[Metabolite ID]],Table18[],2,FALSE)</f>
        <v>X - 12707</v>
      </c>
      <c r="C1551" s="35" t="s">
        <v>1120</v>
      </c>
      <c r="D1551" s="35">
        <v>1068</v>
      </c>
      <c r="E1551" s="35">
        <v>-9.3103169188379048E-2</v>
      </c>
      <c r="F1551" s="35">
        <v>6.1892805211683687E-2</v>
      </c>
      <c r="G1551" s="35">
        <v>0.13251319477449702</v>
      </c>
      <c r="H1551" s="35" t="b">
        <v>0</v>
      </c>
      <c r="I1551" s="35" t="b">
        <v>0</v>
      </c>
      <c r="J1551" s="35" t="b">
        <v>0</v>
      </c>
    </row>
    <row r="1552" spans="1:10" hidden="1" x14ac:dyDescent="0.2">
      <c r="A1552" s="35" t="s">
        <v>576</v>
      </c>
      <c r="B1552" s="35" t="str">
        <f>VLOOKUP(Table4[[#This Row],[Metabolite ID]],Table18[],2,FALSE)</f>
        <v>X - 12707</v>
      </c>
      <c r="C1552" s="35" t="s">
        <v>1121</v>
      </c>
      <c r="D1552" s="35">
        <v>1068</v>
      </c>
      <c r="E1552" s="35">
        <v>-0.1453647829665492</v>
      </c>
      <c r="F1552" s="35">
        <v>0.25364965568606251</v>
      </c>
      <c r="G1552" s="35">
        <v>0.56670263656394582</v>
      </c>
      <c r="H1552" s="35" t="b">
        <v>0</v>
      </c>
      <c r="I1552" s="35" t="b">
        <v>0</v>
      </c>
      <c r="J1552" s="35" t="b">
        <v>0</v>
      </c>
    </row>
    <row r="1553" spans="1:10" hidden="1" x14ac:dyDescent="0.2">
      <c r="A1553" s="35" t="s">
        <v>576</v>
      </c>
      <c r="B1553" s="35" t="str">
        <f>VLOOKUP(Table4[[#This Row],[Metabolite ID]],Table18[],2,FALSE)</f>
        <v>X - 12707</v>
      </c>
      <c r="C1553" s="35" t="s">
        <v>1122</v>
      </c>
      <c r="D1553" s="35">
        <v>1068</v>
      </c>
      <c r="E1553" s="35">
        <v>2.2942238942063042E-2</v>
      </c>
      <c r="F1553" s="35">
        <v>0.19745944243484509</v>
      </c>
      <c r="G1553" s="35">
        <v>0.90752612762777096</v>
      </c>
      <c r="H1553" s="35" t="b">
        <v>0</v>
      </c>
      <c r="I1553" s="35" t="b">
        <v>0</v>
      </c>
      <c r="J1553" s="35" t="b">
        <v>0</v>
      </c>
    </row>
    <row r="1554" spans="1:10" hidden="1" x14ac:dyDescent="0.2">
      <c r="A1554" s="35" t="s">
        <v>576</v>
      </c>
      <c r="B1554" s="35" t="str">
        <f>VLOOKUP(Table4[[#This Row],[Metabolite ID]],Table18[],2,FALSE)</f>
        <v>X - 12707</v>
      </c>
      <c r="C1554" s="35" t="s">
        <v>1123</v>
      </c>
      <c r="D1554" s="35">
        <v>1068</v>
      </c>
      <c r="E1554" s="35">
        <v>-4.6573848401980526E-2</v>
      </c>
      <c r="F1554" s="35">
        <v>0.11502462267187076</v>
      </c>
      <c r="G1554" s="35">
        <v>0.6856298343058993</v>
      </c>
      <c r="H1554" s="35" t="b">
        <v>0</v>
      </c>
      <c r="I1554" s="35" t="b">
        <v>0</v>
      </c>
      <c r="J1554" s="35" t="b">
        <v>0</v>
      </c>
    </row>
    <row r="1555" spans="1:10" x14ac:dyDescent="0.2">
      <c r="A1555" s="35" t="s">
        <v>173</v>
      </c>
      <c r="B1555" s="35" t="str">
        <f>VLOOKUP(Table4[[#This Row],[Metabolite ID]],Table18[],2,FALSE)</f>
        <v>pyroglutamylvaline</v>
      </c>
      <c r="C1555" s="35" t="s">
        <v>1116</v>
      </c>
      <c r="D1555" s="35">
        <v>1068</v>
      </c>
      <c r="E1555" s="35">
        <v>0.10095304911993529</v>
      </c>
      <c r="F1555" s="35">
        <v>3.8857432496204942E-2</v>
      </c>
      <c r="G1555" s="36">
        <v>9.3758378229593636E-3</v>
      </c>
      <c r="H1555" s="35" t="b">
        <v>0</v>
      </c>
      <c r="I1555" s="35" t="b">
        <v>0</v>
      </c>
      <c r="J1555" s="35" t="b">
        <v>0</v>
      </c>
    </row>
    <row r="1556" spans="1:10" hidden="1" x14ac:dyDescent="0.2">
      <c r="A1556" s="35" t="s">
        <v>173</v>
      </c>
      <c r="B1556" s="35" t="str">
        <f>VLOOKUP(Table4[[#This Row],[Metabolite ID]],Table18[],2,FALSE)</f>
        <v>pyroglutamylvaline</v>
      </c>
      <c r="C1556" s="35" t="s">
        <v>1117</v>
      </c>
      <c r="D1556" s="35">
        <v>1068</v>
      </c>
      <c r="E1556" s="35">
        <v>0.10095304911993529</v>
      </c>
      <c r="F1556" s="35">
        <v>3.8402083848950892E-2</v>
      </c>
      <c r="G1556" s="35">
        <v>8.56759066373791E-3</v>
      </c>
      <c r="H1556" s="35" t="b">
        <v>0</v>
      </c>
      <c r="I1556" s="35" t="b">
        <v>0</v>
      </c>
      <c r="J1556" s="35" t="b">
        <v>0</v>
      </c>
    </row>
    <row r="1557" spans="1:10" hidden="1" x14ac:dyDescent="0.2">
      <c r="A1557" s="35" t="s">
        <v>173</v>
      </c>
      <c r="B1557" s="35" t="str">
        <f>VLOOKUP(Table4[[#This Row],[Metabolite ID]],Table18[],2,FALSE)</f>
        <v>pyroglutamylvaline</v>
      </c>
      <c r="C1557" s="35" t="s">
        <v>1118</v>
      </c>
      <c r="D1557" s="35">
        <v>1068</v>
      </c>
      <c r="E1557" s="35">
        <v>0.10112257088224698</v>
      </c>
      <c r="F1557" s="35">
        <v>3.8753341092809243E-2</v>
      </c>
      <c r="G1557" s="35">
        <v>9.0703869659392884E-3</v>
      </c>
      <c r="H1557" s="35" t="b">
        <v>0</v>
      </c>
      <c r="I1557" s="35" t="b">
        <v>0</v>
      </c>
      <c r="J1557" s="35" t="b">
        <v>0</v>
      </c>
    </row>
    <row r="1558" spans="1:10" hidden="1" x14ac:dyDescent="0.2">
      <c r="A1558" s="35" t="s">
        <v>173</v>
      </c>
      <c r="B1558" s="35" t="str">
        <f>VLOOKUP(Table4[[#This Row],[Metabolite ID]],Table18[],2,FALSE)</f>
        <v>pyroglutamylvaline</v>
      </c>
      <c r="C1558" s="35" t="s">
        <v>1119</v>
      </c>
      <c r="D1558" s="35">
        <v>1068</v>
      </c>
      <c r="E1558" s="35">
        <v>6.8355705249841595E-2</v>
      </c>
      <c r="F1558" s="35">
        <v>5.7095156968435375E-2</v>
      </c>
      <c r="G1558" s="35">
        <v>0.23121916872663592</v>
      </c>
      <c r="H1558" s="35" t="b">
        <v>0</v>
      </c>
      <c r="I1558" s="35" t="b">
        <v>0</v>
      </c>
      <c r="J1558" s="35" t="b">
        <v>0</v>
      </c>
    </row>
    <row r="1559" spans="1:10" hidden="1" x14ac:dyDescent="0.2">
      <c r="A1559" s="35" t="s">
        <v>173</v>
      </c>
      <c r="B1559" s="35" t="str">
        <f>VLOOKUP(Table4[[#This Row],[Metabolite ID]],Table18[],2,FALSE)</f>
        <v>pyroglutamylvaline</v>
      </c>
      <c r="C1559" s="35" t="s">
        <v>1120</v>
      </c>
      <c r="D1559" s="35">
        <v>1068</v>
      </c>
      <c r="E1559" s="35">
        <v>4.6089706418964579E-2</v>
      </c>
      <c r="F1559" s="35">
        <v>6.7914846164957021E-2</v>
      </c>
      <c r="G1559" s="35">
        <v>0.49736622292685334</v>
      </c>
      <c r="H1559" s="35" t="b">
        <v>0</v>
      </c>
      <c r="I1559" s="35" t="b">
        <v>0</v>
      </c>
      <c r="J1559" s="35" t="b">
        <v>0</v>
      </c>
    </row>
    <row r="1560" spans="1:10" hidden="1" x14ac:dyDescent="0.2">
      <c r="A1560" s="35" t="s">
        <v>173</v>
      </c>
      <c r="B1560" s="35" t="str">
        <f>VLOOKUP(Table4[[#This Row],[Metabolite ID]],Table18[],2,FALSE)</f>
        <v>pyroglutamylvaline</v>
      </c>
      <c r="C1560" s="35" t="s">
        <v>1121</v>
      </c>
      <c r="D1560" s="35">
        <v>1068</v>
      </c>
      <c r="E1560" s="35">
        <v>-8.2000533756830585E-2</v>
      </c>
      <c r="F1560" s="35">
        <v>0.25707764288941298</v>
      </c>
      <c r="G1560" s="35">
        <v>0.74981028295990493</v>
      </c>
      <c r="H1560" s="35" t="b">
        <v>0</v>
      </c>
      <c r="I1560" s="35" t="b">
        <v>0</v>
      </c>
      <c r="J1560" s="35" t="b">
        <v>0</v>
      </c>
    </row>
    <row r="1561" spans="1:10" hidden="1" x14ac:dyDescent="0.2">
      <c r="A1561" s="35" t="s">
        <v>173</v>
      </c>
      <c r="B1561" s="35" t="str">
        <f>VLOOKUP(Table4[[#This Row],[Metabolite ID]],Table18[],2,FALSE)</f>
        <v>pyroglutamylvaline</v>
      </c>
      <c r="C1561" s="35" t="s">
        <v>1122</v>
      </c>
      <c r="D1561" s="35">
        <v>1068</v>
      </c>
      <c r="E1561" s="35">
        <v>3.8513655854536033E-2</v>
      </c>
      <c r="F1561" s="35">
        <v>0.14824152444647334</v>
      </c>
      <c r="G1561" s="35">
        <v>0.795065529173971</v>
      </c>
      <c r="H1561" s="35" t="b">
        <v>0</v>
      </c>
      <c r="I1561" s="35" t="b">
        <v>0</v>
      </c>
      <c r="J1561" s="35" t="b">
        <v>0</v>
      </c>
    </row>
    <row r="1562" spans="1:10" hidden="1" x14ac:dyDescent="0.2">
      <c r="A1562" s="35" t="s">
        <v>173</v>
      </c>
      <c r="B1562" s="35" t="str">
        <f>VLOOKUP(Table4[[#This Row],[Metabolite ID]],Table18[],2,FALSE)</f>
        <v>pyroglutamylvaline</v>
      </c>
      <c r="C1562" s="35" t="s">
        <v>1123</v>
      </c>
      <c r="D1562" s="35">
        <v>1068</v>
      </c>
      <c r="E1562" s="35">
        <v>0.11372309443739102</v>
      </c>
      <c r="F1562" s="35">
        <v>0.1141290742320159</v>
      </c>
      <c r="G1562" s="35">
        <v>0.31926117318699293</v>
      </c>
      <c r="H1562" s="35" t="b">
        <v>0</v>
      </c>
      <c r="I1562" s="35" t="b">
        <v>0</v>
      </c>
      <c r="J1562" s="35" t="b">
        <v>0</v>
      </c>
    </row>
    <row r="1563" spans="1:10" x14ac:dyDescent="0.2">
      <c r="A1563" s="35" t="s">
        <v>52</v>
      </c>
      <c r="B1563" s="35" t="str">
        <f>VLOOKUP(Table4[[#This Row],[Metabolite ID]],Table18[],2,FALSE)</f>
        <v>5-oxoproline</v>
      </c>
      <c r="C1563" s="35" t="s">
        <v>1116</v>
      </c>
      <c r="D1563" s="35">
        <v>1068</v>
      </c>
      <c r="E1563" s="35">
        <v>-9.9923571377866685E-2</v>
      </c>
      <c r="F1563" s="35">
        <v>3.863991338156253E-2</v>
      </c>
      <c r="G1563" s="36">
        <v>9.7091423677014427E-3</v>
      </c>
      <c r="H1563" s="35" t="b">
        <v>0</v>
      </c>
      <c r="I1563" s="35" t="b">
        <v>0</v>
      </c>
      <c r="J1563" s="35" t="b">
        <v>0</v>
      </c>
    </row>
    <row r="1564" spans="1:10" hidden="1" x14ac:dyDescent="0.2">
      <c r="A1564" s="35" t="s">
        <v>52</v>
      </c>
      <c r="B1564" s="35" t="str">
        <f>VLOOKUP(Table4[[#This Row],[Metabolite ID]],Table18[],2,FALSE)</f>
        <v>5-oxoproline</v>
      </c>
      <c r="C1564" s="35" t="s">
        <v>1117</v>
      </c>
      <c r="D1564" s="35">
        <v>1068</v>
      </c>
      <c r="E1564" s="35">
        <v>-9.9923571377866685E-2</v>
      </c>
      <c r="F1564" s="35">
        <v>3.6865795937311409E-2</v>
      </c>
      <c r="G1564" s="35">
        <v>6.7188269930396017E-3</v>
      </c>
      <c r="H1564" s="35" t="b">
        <v>0</v>
      </c>
      <c r="I1564" s="35" t="b">
        <v>0</v>
      </c>
      <c r="J1564" s="35" t="b">
        <v>0</v>
      </c>
    </row>
    <row r="1565" spans="1:10" hidden="1" x14ac:dyDescent="0.2">
      <c r="A1565" s="35" t="s">
        <v>52</v>
      </c>
      <c r="B1565" s="35" t="str">
        <f>VLOOKUP(Table4[[#This Row],[Metabolite ID]],Table18[],2,FALSE)</f>
        <v>5-oxoproline</v>
      </c>
      <c r="C1565" s="35" t="s">
        <v>1118</v>
      </c>
      <c r="D1565" s="35">
        <v>1068</v>
      </c>
      <c r="E1565" s="35">
        <v>-0.10113566885586325</v>
      </c>
      <c r="F1565" s="35">
        <v>3.7226397432011414E-2</v>
      </c>
      <c r="G1565" s="35">
        <v>6.592181742839983E-3</v>
      </c>
      <c r="H1565" s="35" t="b">
        <v>0</v>
      </c>
      <c r="I1565" s="35" t="b">
        <v>0</v>
      </c>
      <c r="J1565" s="35" t="b">
        <v>0</v>
      </c>
    </row>
    <row r="1566" spans="1:10" hidden="1" x14ac:dyDescent="0.2">
      <c r="A1566" s="35" t="s">
        <v>52</v>
      </c>
      <c r="B1566" s="35" t="str">
        <f>VLOOKUP(Table4[[#This Row],[Metabolite ID]],Table18[],2,FALSE)</f>
        <v>5-oxoproline</v>
      </c>
      <c r="C1566" s="35" t="s">
        <v>1119</v>
      </c>
      <c r="D1566" s="35">
        <v>1068</v>
      </c>
      <c r="E1566" s="35">
        <v>-8.5073346263781172E-2</v>
      </c>
      <c r="F1566" s="35">
        <v>5.6972943315419439E-2</v>
      </c>
      <c r="G1566" s="35">
        <v>0.13537865386672768</v>
      </c>
      <c r="H1566" s="35" t="b">
        <v>0</v>
      </c>
      <c r="I1566" s="35" t="b">
        <v>0</v>
      </c>
      <c r="J1566" s="35" t="b">
        <v>0</v>
      </c>
    </row>
    <row r="1567" spans="1:10" hidden="1" x14ac:dyDescent="0.2">
      <c r="A1567" s="35" t="s">
        <v>52</v>
      </c>
      <c r="B1567" s="35" t="str">
        <f>VLOOKUP(Table4[[#This Row],[Metabolite ID]],Table18[],2,FALSE)</f>
        <v>5-oxoproline</v>
      </c>
      <c r="C1567" s="35" t="s">
        <v>1120</v>
      </c>
      <c r="D1567" s="35">
        <v>1068</v>
      </c>
      <c r="E1567" s="35">
        <v>-8.0235427733563347E-2</v>
      </c>
      <c r="F1567" s="35">
        <v>6.0485805201131199E-2</v>
      </c>
      <c r="G1567" s="35">
        <v>0.1846686235533484</v>
      </c>
      <c r="H1567" s="35" t="b">
        <v>0</v>
      </c>
      <c r="I1567" s="35" t="b">
        <v>0</v>
      </c>
      <c r="J1567" s="35" t="b">
        <v>0</v>
      </c>
    </row>
    <row r="1568" spans="1:10" hidden="1" x14ac:dyDescent="0.2">
      <c r="A1568" s="35" t="s">
        <v>52</v>
      </c>
      <c r="B1568" s="35" t="str">
        <f>VLOOKUP(Table4[[#This Row],[Metabolite ID]],Table18[],2,FALSE)</f>
        <v>5-oxoproline</v>
      </c>
      <c r="C1568" s="35" t="s">
        <v>1121</v>
      </c>
      <c r="D1568" s="35">
        <v>1068</v>
      </c>
      <c r="E1568" s="35">
        <v>0.16362526187568172</v>
      </c>
      <c r="F1568" s="35">
        <v>0.24320797536112862</v>
      </c>
      <c r="G1568" s="35">
        <v>0.50123345972666267</v>
      </c>
      <c r="H1568" s="35" t="b">
        <v>0</v>
      </c>
      <c r="I1568" s="35" t="b">
        <v>0</v>
      </c>
      <c r="J1568" s="35" t="b">
        <v>0</v>
      </c>
    </row>
    <row r="1569" spans="1:10" hidden="1" x14ac:dyDescent="0.2">
      <c r="A1569" s="35" t="s">
        <v>52</v>
      </c>
      <c r="B1569" s="35" t="str">
        <f>VLOOKUP(Table4[[#This Row],[Metabolite ID]],Table18[],2,FALSE)</f>
        <v>5-oxoproline</v>
      </c>
      <c r="C1569" s="35" t="s">
        <v>1122</v>
      </c>
      <c r="D1569" s="35">
        <v>1068</v>
      </c>
      <c r="E1569" s="35">
        <v>0.10452734039793921</v>
      </c>
      <c r="F1569" s="35">
        <v>0.17474291507628895</v>
      </c>
      <c r="G1569" s="35">
        <v>0.54984821850263477</v>
      </c>
      <c r="H1569" s="35" t="b">
        <v>0</v>
      </c>
      <c r="I1569" s="35" t="b">
        <v>0</v>
      </c>
      <c r="J1569" s="35" t="b">
        <v>0</v>
      </c>
    </row>
    <row r="1570" spans="1:10" hidden="1" x14ac:dyDescent="0.2">
      <c r="A1570" s="35" t="s">
        <v>52</v>
      </c>
      <c r="B1570" s="35" t="str">
        <f>VLOOKUP(Table4[[#This Row],[Metabolite ID]],Table18[],2,FALSE)</f>
        <v>5-oxoproline</v>
      </c>
      <c r="C1570" s="35" t="s">
        <v>1123</v>
      </c>
      <c r="D1570" s="35">
        <v>1068</v>
      </c>
      <c r="E1570" s="35">
        <v>-8.3166915924752213E-2</v>
      </c>
      <c r="F1570" s="35">
        <v>0.11345483653904477</v>
      </c>
      <c r="G1570" s="35">
        <v>0.46369528759918033</v>
      </c>
      <c r="H1570" s="35" t="b">
        <v>0</v>
      </c>
      <c r="I1570" s="35" t="b">
        <v>0</v>
      </c>
      <c r="J1570" s="35" t="b">
        <v>0</v>
      </c>
    </row>
    <row r="1571" spans="1:10" x14ac:dyDescent="0.2">
      <c r="A1571" s="35" t="s">
        <v>460</v>
      </c>
      <c r="B1571" s="35" t="str">
        <f>VLOOKUP(Table4[[#This Row],[Metabolite ID]],Table18[],2,FALSE)</f>
        <v>X - 11429</v>
      </c>
      <c r="C1571" s="35" t="s">
        <v>1116</v>
      </c>
      <c r="D1571" s="35">
        <v>1068</v>
      </c>
      <c r="E1571" s="35">
        <v>9.9345845504279884E-2</v>
      </c>
      <c r="F1571" s="35">
        <v>3.8459806438924209E-2</v>
      </c>
      <c r="G1571" s="36">
        <v>9.7914579425192588E-3</v>
      </c>
      <c r="H1571" s="35" t="b">
        <v>0</v>
      </c>
      <c r="I1571" s="35" t="b">
        <v>0</v>
      </c>
      <c r="J1571" s="35" t="b">
        <v>0</v>
      </c>
    </row>
    <row r="1572" spans="1:10" hidden="1" x14ac:dyDescent="0.2">
      <c r="A1572" s="35" t="s">
        <v>460</v>
      </c>
      <c r="B1572" s="35" t="str">
        <f>VLOOKUP(Table4[[#This Row],[Metabolite ID]],Table18[],2,FALSE)</f>
        <v>X - 11429</v>
      </c>
      <c r="C1572" s="35" t="s">
        <v>1117</v>
      </c>
      <c r="D1572" s="35">
        <v>1068</v>
      </c>
      <c r="E1572" s="35">
        <v>9.9345845504279884E-2</v>
      </c>
      <c r="F1572" s="35">
        <v>3.6883682687355562E-2</v>
      </c>
      <c r="G1572" s="35">
        <v>7.0708180130091489E-3</v>
      </c>
      <c r="H1572" s="35" t="b">
        <v>0</v>
      </c>
      <c r="I1572" s="35" t="b">
        <v>0</v>
      </c>
      <c r="J1572" s="35" t="b">
        <v>0</v>
      </c>
    </row>
    <row r="1573" spans="1:10" hidden="1" x14ac:dyDescent="0.2">
      <c r="A1573" s="35" t="s">
        <v>460</v>
      </c>
      <c r="B1573" s="35" t="str">
        <f>VLOOKUP(Table4[[#This Row],[Metabolite ID]],Table18[],2,FALSE)</f>
        <v>X - 11429</v>
      </c>
      <c r="C1573" s="35" t="s">
        <v>1118</v>
      </c>
      <c r="D1573" s="35">
        <v>1068</v>
      </c>
      <c r="E1573" s="35">
        <v>9.9471687531370367E-2</v>
      </c>
      <c r="F1573" s="35">
        <v>3.7242668051268205E-2</v>
      </c>
      <c r="G1573" s="35">
        <v>7.5646694594466461E-3</v>
      </c>
      <c r="H1573" s="35" t="b">
        <v>0</v>
      </c>
      <c r="I1573" s="35" t="b">
        <v>0</v>
      </c>
      <c r="J1573" s="35" t="b">
        <v>0</v>
      </c>
    </row>
    <row r="1574" spans="1:10" hidden="1" x14ac:dyDescent="0.2">
      <c r="A1574" s="35" t="s">
        <v>460</v>
      </c>
      <c r="B1574" s="35" t="str">
        <f>VLOOKUP(Table4[[#This Row],[Metabolite ID]],Table18[],2,FALSE)</f>
        <v>X - 11429</v>
      </c>
      <c r="C1574" s="35" t="s">
        <v>1119</v>
      </c>
      <c r="D1574" s="35">
        <v>1068</v>
      </c>
      <c r="E1574" s="35">
        <v>0.11373993544600922</v>
      </c>
      <c r="F1574" s="35">
        <v>5.6003845746201701E-2</v>
      </c>
      <c r="G1574" s="35">
        <v>4.2262014489977941E-2</v>
      </c>
      <c r="H1574" s="35" t="b">
        <v>0</v>
      </c>
      <c r="I1574" s="35" t="b">
        <v>0</v>
      </c>
      <c r="J1574" s="35" t="b">
        <v>0</v>
      </c>
    </row>
    <row r="1575" spans="1:10" hidden="1" x14ac:dyDescent="0.2">
      <c r="A1575" s="35" t="s">
        <v>460</v>
      </c>
      <c r="B1575" s="35" t="str">
        <f>VLOOKUP(Table4[[#This Row],[Metabolite ID]],Table18[],2,FALSE)</f>
        <v>X - 11429</v>
      </c>
      <c r="C1575" s="35" t="s">
        <v>1120</v>
      </c>
      <c r="D1575" s="35">
        <v>1068</v>
      </c>
      <c r="E1575" s="35">
        <v>0.10084890575297159</v>
      </c>
      <c r="F1575" s="35">
        <v>6.6582956090702916E-2</v>
      </c>
      <c r="G1575" s="35">
        <v>0.12986474917526339</v>
      </c>
      <c r="H1575" s="35" t="b">
        <v>0</v>
      </c>
      <c r="I1575" s="35" t="b">
        <v>0</v>
      </c>
      <c r="J1575" s="35" t="b">
        <v>0</v>
      </c>
    </row>
    <row r="1576" spans="1:10" hidden="1" x14ac:dyDescent="0.2">
      <c r="A1576" s="35" t="s">
        <v>460</v>
      </c>
      <c r="B1576" s="35" t="str">
        <f>VLOOKUP(Table4[[#This Row],[Metabolite ID]],Table18[],2,FALSE)</f>
        <v>X - 11429</v>
      </c>
      <c r="C1576" s="35" t="s">
        <v>1121</v>
      </c>
      <c r="D1576" s="35">
        <v>1068</v>
      </c>
      <c r="E1576" s="35">
        <v>0.21635913280070351</v>
      </c>
      <c r="F1576" s="35">
        <v>0.24590921931516324</v>
      </c>
      <c r="G1576" s="35">
        <v>0.37914770467544068</v>
      </c>
      <c r="H1576" s="35" t="b">
        <v>0</v>
      </c>
      <c r="I1576" s="35" t="b">
        <v>0</v>
      </c>
      <c r="J1576" s="35" t="b">
        <v>0</v>
      </c>
    </row>
    <row r="1577" spans="1:10" hidden="1" x14ac:dyDescent="0.2">
      <c r="A1577" s="35" t="s">
        <v>460</v>
      </c>
      <c r="B1577" s="35" t="str">
        <f>VLOOKUP(Table4[[#This Row],[Metabolite ID]],Table18[],2,FALSE)</f>
        <v>X - 11429</v>
      </c>
      <c r="C1577" s="35" t="s">
        <v>1122</v>
      </c>
      <c r="D1577" s="35">
        <v>1068</v>
      </c>
      <c r="E1577" s="35">
        <v>0.14939946528917414</v>
      </c>
      <c r="F1577" s="35">
        <v>0.15291966224332326</v>
      </c>
      <c r="G1577" s="35">
        <v>0.32880045659413026</v>
      </c>
      <c r="H1577" s="35" t="b">
        <v>0</v>
      </c>
      <c r="I1577" s="35" t="b">
        <v>0</v>
      </c>
      <c r="J1577" s="35" t="b">
        <v>0</v>
      </c>
    </row>
    <row r="1578" spans="1:10" hidden="1" x14ac:dyDescent="0.2">
      <c r="A1578" s="35" t="s">
        <v>460</v>
      </c>
      <c r="B1578" s="35" t="str">
        <f>VLOOKUP(Table4[[#This Row],[Metabolite ID]],Table18[],2,FALSE)</f>
        <v>X - 11429</v>
      </c>
      <c r="C1578" s="35" t="s">
        <v>1123</v>
      </c>
      <c r="D1578" s="35">
        <v>1068</v>
      </c>
      <c r="E1578" s="35">
        <v>0.1259752527937896</v>
      </c>
      <c r="F1578" s="35">
        <v>0.11292278702526061</v>
      </c>
      <c r="G1578" s="35">
        <v>0.26485015196838652</v>
      </c>
      <c r="H1578" s="35" t="b">
        <v>0</v>
      </c>
      <c r="I1578" s="35" t="b">
        <v>0</v>
      </c>
      <c r="J1578" s="35" t="b">
        <v>0</v>
      </c>
    </row>
    <row r="1579" spans="1:10" x14ac:dyDescent="0.2">
      <c r="A1579" s="35" t="s">
        <v>209</v>
      </c>
      <c r="B1579" s="35" t="str">
        <f>VLOOKUP(Table4[[#This Row],[Metabolite ID]],Table18[],2,FALSE)</f>
        <v>pseudouridine</v>
      </c>
      <c r="C1579" s="35" t="s">
        <v>1116</v>
      </c>
      <c r="D1579" s="35">
        <v>1068</v>
      </c>
      <c r="E1579" s="35">
        <v>9.7418786136183599E-2</v>
      </c>
      <c r="F1579" s="35">
        <v>3.7886901811126542E-2</v>
      </c>
      <c r="G1579" s="36">
        <v>1.0131600759059519E-2</v>
      </c>
      <c r="H1579" s="35" t="b">
        <v>0</v>
      </c>
      <c r="I1579" s="35" t="b">
        <v>0</v>
      </c>
      <c r="J1579" s="35" t="b">
        <v>0</v>
      </c>
    </row>
    <row r="1580" spans="1:10" hidden="1" x14ac:dyDescent="0.2">
      <c r="A1580" s="35" t="s">
        <v>209</v>
      </c>
      <c r="B1580" s="35" t="str">
        <f>VLOOKUP(Table4[[#This Row],[Metabolite ID]],Table18[],2,FALSE)</f>
        <v>pseudouridine</v>
      </c>
      <c r="C1580" s="35" t="s">
        <v>1117</v>
      </c>
      <c r="D1580" s="35">
        <v>1068</v>
      </c>
      <c r="E1580" s="35">
        <v>9.7418786136183599E-2</v>
      </c>
      <c r="F1580" s="35">
        <v>3.6876544990076449E-2</v>
      </c>
      <c r="G1580" s="35">
        <v>8.247776637201075E-3</v>
      </c>
      <c r="H1580" s="35" t="b">
        <v>0</v>
      </c>
      <c r="I1580" s="35" t="b">
        <v>0</v>
      </c>
      <c r="J1580" s="35" t="b">
        <v>0</v>
      </c>
    </row>
    <row r="1581" spans="1:10" hidden="1" x14ac:dyDescent="0.2">
      <c r="A1581" s="35" t="s">
        <v>209</v>
      </c>
      <c r="B1581" s="35" t="str">
        <f>VLOOKUP(Table4[[#This Row],[Metabolite ID]],Table18[],2,FALSE)</f>
        <v>pseudouridine</v>
      </c>
      <c r="C1581" s="35" t="s">
        <v>1118</v>
      </c>
      <c r="D1581" s="35">
        <v>1068</v>
      </c>
      <c r="E1581" s="35">
        <v>9.7592946878606535E-2</v>
      </c>
      <c r="F1581" s="35">
        <v>3.7222098315696867E-2</v>
      </c>
      <c r="G1581" s="35">
        <v>8.7438827810908497E-3</v>
      </c>
      <c r="H1581" s="35" t="b">
        <v>0</v>
      </c>
      <c r="I1581" s="35" t="b">
        <v>0</v>
      </c>
      <c r="J1581" s="35" t="b">
        <v>0</v>
      </c>
    </row>
    <row r="1582" spans="1:10" hidden="1" x14ac:dyDescent="0.2">
      <c r="A1582" s="35" t="s">
        <v>209</v>
      </c>
      <c r="B1582" s="35" t="str">
        <f>VLOOKUP(Table4[[#This Row],[Metabolite ID]],Table18[],2,FALSE)</f>
        <v>pseudouridine</v>
      </c>
      <c r="C1582" s="35" t="s">
        <v>1119</v>
      </c>
      <c r="D1582" s="35">
        <v>1068</v>
      </c>
      <c r="E1582" s="35">
        <v>6.9698734527449513E-2</v>
      </c>
      <c r="F1582" s="35">
        <v>5.6963974224679345E-2</v>
      </c>
      <c r="G1582" s="35">
        <v>0.22111895775114229</v>
      </c>
      <c r="H1582" s="35" t="b">
        <v>0</v>
      </c>
      <c r="I1582" s="35" t="b">
        <v>0</v>
      </c>
      <c r="J1582" s="35" t="b">
        <v>0</v>
      </c>
    </row>
    <row r="1583" spans="1:10" hidden="1" x14ac:dyDescent="0.2">
      <c r="A1583" s="35" t="s">
        <v>209</v>
      </c>
      <c r="B1583" s="35" t="str">
        <f>VLOOKUP(Table4[[#This Row],[Metabolite ID]],Table18[],2,FALSE)</f>
        <v>pseudouridine</v>
      </c>
      <c r="C1583" s="35" t="s">
        <v>1120</v>
      </c>
      <c r="D1583" s="35">
        <v>1068</v>
      </c>
      <c r="E1583" s="35">
        <v>9.005205471092434E-2</v>
      </c>
      <c r="F1583" s="35">
        <v>6.4588349261851197E-2</v>
      </c>
      <c r="G1583" s="35">
        <v>0.16324329819381297</v>
      </c>
      <c r="H1583" s="35" t="b">
        <v>0</v>
      </c>
      <c r="I1583" s="35" t="b">
        <v>0</v>
      </c>
      <c r="J1583" s="35" t="b">
        <v>0</v>
      </c>
    </row>
    <row r="1584" spans="1:10" hidden="1" x14ac:dyDescent="0.2">
      <c r="A1584" s="35" t="s">
        <v>209</v>
      </c>
      <c r="B1584" s="35" t="str">
        <f>VLOOKUP(Table4[[#This Row],[Metabolite ID]],Table18[],2,FALSE)</f>
        <v>pseudouridine</v>
      </c>
      <c r="C1584" s="35" t="s">
        <v>1121</v>
      </c>
      <c r="D1584" s="35">
        <v>1068</v>
      </c>
      <c r="E1584" s="35">
        <v>-0.13413120687596436</v>
      </c>
      <c r="F1584" s="35">
        <v>0.24423294462583464</v>
      </c>
      <c r="G1584" s="35">
        <v>0.5829874040142845</v>
      </c>
      <c r="H1584" s="35" t="b">
        <v>0</v>
      </c>
      <c r="I1584" s="35" t="b">
        <v>0</v>
      </c>
      <c r="J1584" s="35" t="b">
        <v>0</v>
      </c>
    </row>
    <row r="1585" spans="1:10" hidden="1" x14ac:dyDescent="0.2">
      <c r="A1585" s="35" t="s">
        <v>209</v>
      </c>
      <c r="B1585" s="35" t="str">
        <f>VLOOKUP(Table4[[#This Row],[Metabolite ID]],Table18[],2,FALSE)</f>
        <v>pseudouridine</v>
      </c>
      <c r="C1585" s="35" t="s">
        <v>1122</v>
      </c>
      <c r="D1585" s="35">
        <v>1068</v>
      </c>
      <c r="E1585" s="35">
        <v>-1.7761988190529543E-2</v>
      </c>
      <c r="F1585" s="35">
        <v>0.15842150506326688</v>
      </c>
      <c r="G1585" s="35">
        <v>0.91075050371899402</v>
      </c>
      <c r="H1585" s="35" t="b">
        <v>0</v>
      </c>
      <c r="I1585" s="35" t="b">
        <v>0</v>
      </c>
      <c r="J1585" s="35" t="b">
        <v>0</v>
      </c>
    </row>
    <row r="1586" spans="1:10" hidden="1" x14ac:dyDescent="0.2">
      <c r="A1586" s="35" t="s">
        <v>209</v>
      </c>
      <c r="B1586" s="35" t="str">
        <f>VLOOKUP(Table4[[#This Row],[Metabolite ID]],Table18[],2,FALSE)</f>
        <v>pseudouridine</v>
      </c>
      <c r="C1586" s="35" t="s">
        <v>1123</v>
      </c>
      <c r="D1586" s="35">
        <v>1068</v>
      </c>
      <c r="E1586" s="35">
        <v>7.9548287662728798E-2</v>
      </c>
      <c r="F1586" s="35">
        <v>0.11124262349154326</v>
      </c>
      <c r="G1586" s="35">
        <v>0.47471112142664684</v>
      </c>
      <c r="H1586" s="35" t="b">
        <v>0</v>
      </c>
      <c r="I1586" s="35" t="b">
        <v>0</v>
      </c>
      <c r="J1586" s="35" t="b">
        <v>0</v>
      </c>
    </row>
    <row r="1587" spans="1:10" x14ac:dyDescent="0.2">
      <c r="A1587" s="35" t="s">
        <v>679</v>
      </c>
      <c r="B1587" s="35" t="str">
        <f>VLOOKUP(Table4[[#This Row],[Metabolite ID]],Table18[],2,FALSE)</f>
        <v>X - 24307</v>
      </c>
      <c r="C1587" s="35" t="s">
        <v>1116</v>
      </c>
      <c r="D1587" s="35">
        <v>1068</v>
      </c>
      <c r="E1587" s="35">
        <v>-9.4870499021106267E-2</v>
      </c>
      <c r="F1587" s="35">
        <v>3.6896738004793102E-2</v>
      </c>
      <c r="G1587" s="36">
        <v>1.0133403975271611E-2</v>
      </c>
      <c r="H1587" s="35" t="b">
        <v>0</v>
      </c>
      <c r="I1587" s="35" t="b">
        <v>0</v>
      </c>
      <c r="J1587" s="35" t="b">
        <v>0</v>
      </c>
    </row>
    <row r="1588" spans="1:10" hidden="1" x14ac:dyDescent="0.2">
      <c r="A1588" s="35" t="s">
        <v>679</v>
      </c>
      <c r="B1588" s="35" t="str">
        <f>VLOOKUP(Table4[[#This Row],[Metabolite ID]],Table18[],2,FALSE)</f>
        <v>X - 24307</v>
      </c>
      <c r="C1588" s="35" t="s">
        <v>1117</v>
      </c>
      <c r="D1588" s="35">
        <v>1068</v>
      </c>
      <c r="E1588" s="35">
        <v>-9.4870499021106267E-2</v>
      </c>
      <c r="F1588" s="35">
        <v>3.6896738004793102E-2</v>
      </c>
      <c r="G1588" s="35">
        <v>1.0133403975271611E-2</v>
      </c>
      <c r="H1588" s="35" t="b">
        <v>0</v>
      </c>
      <c r="I1588" s="35" t="b">
        <v>0</v>
      </c>
      <c r="J1588" s="35" t="b">
        <v>0</v>
      </c>
    </row>
    <row r="1589" spans="1:10" hidden="1" x14ac:dyDescent="0.2">
      <c r="A1589" s="35" t="s">
        <v>679</v>
      </c>
      <c r="B1589" s="35" t="str">
        <f>VLOOKUP(Table4[[#This Row],[Metabolite ID]],Table18[],2,FALSE)</f>
        <v>X - 24307</v>
      </c>
      <c r="C1589" s="35" t="s">
        <v>1118</v>
      </c>
      <c r="D1589" s="35">
        <v>1068</v>
      </c>
      <c r="E1589" s="35">
        <v>-9.6082032266106066E-2</v>
      </c>
      <c r="F1589" s="35">
        <v>3.7220459009050584E-2</v>
      </c>
      <c r="G1589" s="35">
        <v>9.8391768611572408E-3</v>
      </c>
      <c r="H1589" s="35" t="b">
        <v>0</v>
      </c>
      <c r="I1589" s="35" t="b">
        <v>0</v>
      </c>
      <c r="J1589" s="35" t="b">
        <v>0</v>
      </c>
    </row>
    <row r="1590" spans="1:10" hidden="1" x14ac:dyDescent="0.2">
      <c r="A1590" s="35" t="s">
        <v>679</v>
      </c>
      <c r="B1590" s="35" t="str">
        <f>VLOOKUP(Table4[[#This Row],[Metabolite ID]],Table18[],2,FALSE)</f>
        <v>X - 24307</v>
      </c>
      <c r="C1590" s="35" t="s">
        <v>1119</v>
      </c>
      <c r="D1590" s="35">
        <v>1068</v>
      </c>
      <c r="E1590" s="35">
        <v>-0.11551599308788316</v>
      </c>
      <c r="F1590" s="35">
        <v>5.8263610030050796E-2</v>
      </c>
      <c r="G1590" s="35">
        <v>4.7407216092879553E-2</v>
      </c>
      <c r="H1590" s="35" t="b">
        <v>0</v>
      </c>
      <c r="I1590" s="35" t="b">
        <v>0</v>
      </c>
      <c r="J1590" s="35" t="b">
        <v>0</v>
      </c>
    </row>
    <row r="1591" spans="1:10" hidden="1" x14ac:dyDescent="0.2">
      <c r="A1591" s="35" t="s">
        <v>679</v>
      </c>
      <c r="B1591" s="35" t="str">
        <f>VLOOKUP(Table4[[#This Row],[Metabolite ID]],Table18[],2,FALSE)</f>
        <v>X - 24307</v>
      </c>
      <c r="C1591" s="35" t="s">
        <v>1120</v>
      </c>
      <c r="D1591" s="35">
        <v>1068</v>
      </c>
      <c r="E1591" s="35">
        <v>-0.12344095567239421</v>
      </c>
      <c r="F1591" s="35">
        <v>6.6836245214007772E-2</v>
      </c>
      <c r="G1591" s="35">
        <v>6.475926122332773E-2</v>
      </c>
      <c r="H1591" s="35" t="b">
        <v>0</v>
      </c>
      <c r="I1591" s="35" t="b">
        <v>0</v>
      </c>
      <c r="J1591" s="35" t="b">
        <v>0</v>
      </c>
    </row>
    <row r="1592" spans="1:10" hidden="1" x14ac:dyDescent="0.2">
      <c r="A1592" s="35" t="s">
        <v>679</v>
      </c>
      <c r="B1592" s="35" t="str">
        <f>VLOOKUP(Table4[[#This Row],[Metabolite ID]],Table18[],2,FALSE)</f>
        <v>X - 24307</v>
      </c>
      <c r="C1592" s="35" t="s">
        <v>1121</v>
      </c>
      <c r="D1592" s="35">
        <v>1068</v>
      </c>
      <c r="E1592" s="35">
        <v>-2.4127641253800292E-2</v>
      </c>
      <c r="F1592" s="35">
        <v>0.24491337083645251</v>
      </c>
      <c r="G1592" s="35">
        <v>0.92154186341493849</v>
      </c>
      <c r="H1592" s="35" t="b">
        <v>0</v>
      </c>
      <c r="I1592" s="35" t="b">
        <v>0</v>
      </c>
      <c r="J1592" s="35" t="b">
        <v>0</v>
      </c>
    </row>
    <row r="1593" spans="1:10" hidden="1" x14ac:dyDescent="0.2">
      <c r="A1593" s="35" t="s">
        <v>679</v>
      </c>
      <c r="B1593" s="35" t="str">
        <f>VLOOKUP(Table4[[#This Row],[Metabolite ID]],Table18[],2,FALSE)</f>
        <v>X - 24307</v>
      </c>
      <c r="C1593" s="35" t="s">
        <v>1122</v>
      </c>
      <c r="D1593" s="35">
        <v>1068</v>
      </c>
      <c r="E1593" s="35">
        <v>-8.7723168884886071E-2</v>
      </c>
      <c r="F1593" s="35">
        <v>0.13512815067288023</v>
      </c>
      <c r="G1593" s="35">
        <v>0.51635851332867433</v>
      </c>
      <c r="H1593" s="35" t="b">
        <v>0</v>
      </c>
      <c r="I1593" s="35" t="b">
        <v>0</v>
      </c>
      <c r="J1593" s="35" t="b">
        <v>0</v>
      </c>
    </row>
    <row r="1594" spans="1:10" hidden="1" x14ac:dyDescent="0.2">
      <c r="A1594" s="35" t="s">
        <v>679</v>
      </c>
      <c r="B1594" s="35" t="str">
        <f>VLOOKUP(Table4[[#This Row],[Metabolite ID]],Table18[],2,FALSE)</f>
        <v>X - 24307</v>
      </c>
      <c r="C1594" s="35" t="s">
        <v>1123</v>
      </c>
      <c r="D1594" s="35">
        <v>1068</v>
      </c>
      <c r="E1594" s="35">
        <v>-0.18498778222256435</v>
      </c>
      <c r="F1594" s="35">
        <v>0.1082805361348136</v>
      </c>
      <c r="G1594" s="35">
        <v>8.7851009387959894E-2</v>
      </c>
      <c r="H1594" s="35" t="b">
        <v>0</v>
      </c>
      <c r="I1594" s="35" t="b">
        <v>0</v>
      </c>
      <c r="J1594" s="35" t="b">
        <v>0</v>
      </c>
    </row>
    <row r="1595" spans="1:10" x14ac:dyDescent="0.2">
      <c r="A1595" s="35" t="s">
        <v>171</v>
      </c>
      <c r="B1595" s="35" t="str">
        <f>VLOOKUP(Table4[[#This Row],[Metabolite ID]],Table18[],2,FALSE)</f>
        <v>dodecanedioate</v>
      </c>
      <c r="C1595" s="35" t="s">
        <v>1116</v>
      </c>
      <c r="D1595" s="35">
        <v>1068</v>
      </c>
      <c r="E1595" s="35">
        <v>-9.5152464946856585E-2</v>
      </c>
      <c r="F1595" s="35">
        <v>3.7054967588808177E-2</v>
      </c>
      <c r="G1595" s="36">
        <v>1.0232452418647809E-2</v>
      </c>
      <c r="H1595" s="35" t="b">
        <v>0</v>
      </c>
      <c r="I1595" s="35" t="b">
        <v>0</v>
      </c>
      <c r="J1595" s="35" t="b">
        <v>0</v>
      </c>
    </row>
    <row r="1596" spans="1:10" hidden="1" x14ac:dyDescent="0.2">
      <c r="A1596" s="35" t="s">
        <v>171</v>
      </c>
      <c r="B1596" s="35" t="str">
        <f>VLOOKUP(Table4[[#This Row],[Metabolite ID]],Table18[],2,FALSE)</f>
        <v>dodecanedioate</v>
      </c>
      <c r="C1596" s="35" t="s">
        <v>1117</v>
      </c>
      <c r="D1596" s="35">
        <v>1068</v>
      </c>
      <c r="E1596" s="35">
        <v>-9.5152464946856585E-2</v>
      </c>
      <c r="F1596" s="35">
        <v>3.70293111420733E-2</v>
      </c>
      <c r="G1596" s="35">
        <v>1.0180055059171611E-2</v>
      </c>
      <c r="H1596" s="35" t="b">
        <v>0</v>
      </c>
      <c r="I1596" s="35" t="b">
        <v>0</v>
      </c>
      <c r="J1596" s="35" t="b">
        <v>0</v>
      </c>
    </row>
    <row r="1597" spans="1:10" hidden="1" x14ac:dyDescent="0.2">
      <c r="A1597" s="35" t="s">
        <v>171</v>
      </c>
      <c r="B1597" s="35" t="str">
        <f>VLOOKUP(Table4[[#This Row],[Metabolite ID]],Table18[],2,FALSE)</f>
        <v>dodecanedioate</v>
      </c>
      <c r="C1597" s="35" t="s">
        <v>1118</v>
      </c>
      <c r="D1597" s="35">
        <v>1068</v>
      </c>
      <c r="E1597" s="35">
        <v>-9.5068304271741316E-2</v>
      </c>
      <c r="F1597" s="35">
        <v>3.7359413793930749E-2</v>
      </c>
      <c r="G1597" s="35">
        <v>1.0937330162047346E-2</v>
      </c>
      <c r="H1597" s="35" t="b">
        <v>0</v>
      </c>
      <c r="I1597" s="35" t="b">
        <v>0</v>
      </c>
      <c r="J1597" s="35" t="b">
        <v>0</v>
      </c>
    </row>
    <row r="1598" spans="1:10" hidden="1" x14ac:dyDescent="0.2">
      <c r="A1598" s="35" t="s">
        <v>171</v>
      </c>
      <c r="B1598" s="35" t="str">
        <f>VLOOKUP(Table4[[#This Row],[Metabolite ID]],Table18[],2,FALSE)</f>
        <v>dodecanedioate</v>
      </c>
      <c r="C1598" s="35" t="s">
        <v>1119</v>
      </c>
      <c r="D1598" s="35">
        <v>1068</v>
      </c>
      <c r="E1598" s="35">
        <v>-0.13690967236467297</v>
      </c>
      <c r="F1598" s="35">
        <v>5.3848126380774484E-2</v>
      </c>
      <c r="G1598" s="35">
        <v>1.1005785772836568E-2</v>
      </c>
      <c r="H1598" s="35" t="b">
        <v>0</v>
      </c>
      <c r="I1598" s="35" t="b">
        <v>0</v>
      </c>
      <c r="J1598" s="35" t="b">
        <v>0</v>
      </c>
    </row>
    <row r="1599" spans="1:10" hidden="1" x14ac:dyDescent="0.2">
      <c r="A1599" s="35" t="s">
        <v>171</v>
      </c>
      <c r="B1599" s="35" t="str">
        <f>VLOOKUP(Table4[[#This Row],[Metabolite ID]],Table18[],2,FALSE)</f>
        <v>dodecanedioate</v>
      </c>
      <c r="C1599" s="35" t="s">
        <v>1120</v>
      </c>
      <c r="D1599" s="35">
        <v>1068</v>
      </c>
      <c r="E1599" s="35">
        <v>-0.10729644367911065</v>
      </c>
      <c r="F1599" s="35">
        <v>5.9050432014478987E-2</v>
      </c>
      <c r="G1599" s="35">
        <v>6.9212423437752357E-2</v>
      </c>
      <c r="H1599" s="35" t="b">
        <v>0</v>
      </c>
      <c r="I1599" s="35" t="b">
        <v>0</v>
      </c>
      <c r="J1599" s="35" t="b">
        <v>0</v>
      </c>
    </row>
    <row r="1600" spans="1:10" hidden="1" x14ac:dyDescent="0.2">
      <c r="A1600" s="35" t="s">
        <v>171</v>
      </c>
      <c r="B1600" s="35" t="str">
        <f>VLOOKUP(Table4[[#This Row],[Metabolite ID]],Table18[],2,FALSE)</f>
        <v>dodecanedioate</v>
      </c>
      <c r="C1600" s="35" t="s">
        <v>1121</v>
      </c>
      <c r="D1600" s="35">
        <v>1068</v>
      </c>
      <c r="E1600" s="35">
        <v>-0.38957416408446388</v>
      </c>
      <c r="F1600" s="35">
        <v>0.23875389638708325</v>
      </c>
      <c r="G1600" s="35">
        <v>0.10303828313363225</v>
      </c>
      <c r="H1600" s="35" t="b">
        <v>0</v>
      </c>
      <c r="I1600" s="35" t="b">
        <v>0</v>
      </c>
      <c r="J1600" s="35" t="b">
        <v>0</v>
      </c>
    </row>
    <row r="1601" spans="1:10" hidden="1" x14ac:dyDescent="0.2">
      <c r="A1601" s="35" t="s">
        <v>171</v>
      </c>
      <c r="B1601" s="35" t="str">
        <f>VLOOKUP(Table4[[#This Row],[Metabolite ID]],Table18[],2,FALSE)</f>
        <v>dodecanedioate</v>
      </c>
      <c r="C1601" s="35" t="s">
        <v>1122</v>
      </c>
      <c r="D1601" s="35">
        <v>1068</v>
      </c>
      <c r="E1601" s="35">
        <v>7.8404672336158221E-2</v>
      </c>
      <c r="F1601" s="35">
        <v>0.14932058518686678</v>
      </c>
      <c r="G1601" s="35">
        <v>0.59963936386457917</v>
      </c>
      <c r="H1601" s="35" t="b">
        <v>0</v>
      </c>
      <c r="I1601" s="35" t="b">
        <v>0</v>
      </c>
      <c r="J1601" s="35" t="b">
        <v>0</v>
      </c>
    </row>
    <row r="1602" spans="1:10" hidden="1" x14ac:dyDescent="0.2">
      <c r="A1602" s="35" t="s">
        <v>171</v>
      </c>
      <c r="B1602" s="35" t="str">
        <f>VLOOKUP(Table4[[#This Row],[Metabolite ID]],Table18[],2,FALSE)</f>
        <v>dodecanedioate</v>
      </c>
      <c r="C1602" s="35" t="s">
        <v>1123</v>
      </c>
      <c r="D1602" s="35">
        <v>1068</v>
      </c>
      <c r="E1602" s="35">
        <v>-0.14910154950888821</v>
      </c>
      <c r="F1602" s="35">
        <v>0.1087865858236971</v>
      </c>
      <c r="G1602" s="35">
        <v>0.17079206377072262</v>
      </c>
      <c r="H1602" s="35" t="b">
        <v>0</v>
      </c>
      <c r="I1602" s="35" t="b">
        <v>0</v>
      </c>
      <c r="J1602" s="35" t="b">
        <v>0</v>
      </c>
    </row>
    <row r="1603" spans="1:10" x14ac:dyDescent="0.2">
      <c r="A1603" s="35" t="s">
        <v>496</v>
      </c>
      <c r="B1603" s="35" t="str">
        <f>VLOOKUP(Table4[[#This Row],[Metabolite ID]],Table18[],2,FALSE)</f>
        <v>X - 16654</v>
      </c>
      <c r="C1603" s="35" t="s">
        <v>1116</v>
      </c>
      <c r="D1603" s="35">
        <v>1068</v>
      </c>
      <c r="E1603" s="35">
        <v>0.10728254707676566</v>
      </c>
      <c r="F1603" s="35">
        <v>4.179469500146258E-2</v>
      </c>
      <c r="G1603" s="36">
        <v>1.0261400894064557E-2</v>
      </c>
      <c r="H1603" s="35" t="b">
        <v>0</v>
      </c>
      <c r="I1603" s="35" t="b">
        <v>0</v>
      </c>
      <c r="J1603" s="35" t="b">
        <v>0</v>
      </c>
    </row>
    <row r="1604" spans="1:10" hidden="1" x14ac:dyDescent="0.2">
      <c r="A1604" s="35" t="s">
        <v>496</v>
      </c>
      <c r="B1604" s="35" t="str">
        <f>VLOOKUP(Table4[[#This Row],[Metabolite ID]],Table18[],2,FALSE)</f>
        <v>X - 16654</v>
      </c>
      <c r="C1604" s="35" t="s">
        <v>1117</v>
      </c>
      <c r="D1604" s="35">
        <v>1068</v>
      </c>
      <c r="E1604" s="35">
        <v>0.10728254707676566</v>
      </c>
      <c r="F1604" s="35">
        <v>4.0469572002466543E-2</v>
      </c>
      <c r="G1604" s="35">
        <v>8.0267278028072729E-3</v>
      </c>
      <c r="H1604" s="35" t="b">
        <v>0</v>
      </c>
      <c r="I1604" s="35" t="b">
        <v>0</v>
      </c>
      <c r="J1604" s="35" t="b">
        <v>0</v>
      </c>
    </row>
    <row r="1605" spans="1:10" hidden="1" x14ac:dyDescent="0.2">
      <c r="A1605" s="35" t="s">
        <v>496</v>
      </c>
      <c r="B1605" s="35" t="str">
        <f>VLOOKUP(Table4[[#This Row],[Metabolite ID]],Table18[],2,FALSE)</f>
        <v>X - 16654</v>
      </c>
      <c r="C1605" s="35" t="s">
        <v>1118</v>
      </c>
      <c r="D1605" s="35">
        <v>1068</v>
      </c>
      <c r="E1605" s="35">
        <v>0.10745081753388935</v>
      </c>
      <c r="F1605" s="35">
        <v>4.0853323610002455E-2</v>
      </c>
      <c r="G1605" s="35">
        <v>8.5344445435207705E-3</v>
      </c>
      <c r="H1605" s="35" t="b">
        <v>0</v>
      </c>
      <c r="I1605" s="35" t="b">
        <v>0</v>
      </c>
      <c r="J1605" s="35" t="b">
        <v>0</v>
      </c>
    </row>
    <row r="1606" spans="1:10" hidden="1" x14ac:dyDescent="0.2">
      <c r="A1606" s="35" t="s">
        <v>496</v>
      </c>
      <c r="B1606" s="35" t="str">
        <f>VLOOKUP(Table4[[#This Row],[Metabolite ID]],Table18[],2,FALSE)</f>
        <v>X - 16654</v>
      </c>
      <c r="C1606" s="35" t="s">
        <v>1119</v>
      </c>
      <c r="D1606" s="35">
        <v>1068</v>
      </c>
      <c r="E1606" s="35">
        <v>0.14432851191769874</v>
      </c>
      <c r="F1606" s="35">
        <v>6.3265744995568987E-2</v>
      </c>
      <c r="G1606" s="35">
        <v>2.2530356899851001E-2</v>
      </c>
      <c r="H1606" s="35" t="b">
        <v>0</v>
      </c>
      <c r="I1606" s="35" t="b">
        <v>0</v>
      </c>
      <c r="J1606" s="35" t="b">
        <v>0</v>
      </c>
    </row>
    <row r="1607" spans="1:10" hidden="1" x14ac:dyDescent="0.2">
      <c r="A1607" s="35" t="s">
        <v>496</v>
      </c>
      <c r="B1607" s="35" t="str">
        <f>VLOOKUP(Table4[[#This Row],[Metabolite ID]],Table18[],2,FALSE)</f>
        <v>X - 16654</v>
      </c>
      <c r="C1607" s="35" t="s">
        <v>1120</v>
      </c>
      <c r="D1607" s="35">
        <v>1068</v>
      </c>
      <c r="E1607" s="35">
        <v>0.1832861229459197</v>
      </c>
      <c r="F1607" s="35">
        <v>6.6919957031627106E-2</v>
      </c>
      <c r="G1607" s="35">
        <v>6.1647774960938099E-3</v>
      </c>
      <c r="H1607" s="35" t="b">
        <v>0</v>
      </c>
      <c r="I1607" s="35" t="b">
        <v>0</v>
      </c>
      <c r="J1607" s="35" t="b">
        <v>0</v>
      </c>
    </row>
    <row r="1608" spans="1:10" hidden="1" x14ac:dyDescent="0.2">
      <c r="A1608" s="35" t="s">
        <v>496</v>
      </c>
      <c r="B1608" s="35" t="str">
        <f>VLOOKUP(Table4[[#This Row],[Metabolite ID]],Table18[],2,FALSE)</f>
        <v>X - 16654</v>
      </c>
      <c r="C1608" s="35" t="s">
        <v>1121</v>
      </c>
      <c r="D1608" s="35">
        <v>1068</v>
      </c>
      <c r="E1608" s="35">
        <v>0.26242278198627211</v>
      </c>
      <c r="F1608" s="35">
        <v>0.25448064960553501</v>
      </c>
      <c r="G1608" s="35">
        <v>0.30267642002741391</v>
      </c>
      <c r="H1608" s="35" t="b">
        <v>0</v>
      </c>
      <c r="I1608" s="35" t="b">
        <v>0</v>
      </c>
      <c r="J1608" s="35" t="b">
        <v>0</v>
      </c>
    </row>
    <row r="1609" spans="1:10" hidden="1" x14ac:dyDescent="0.2">
      <c r="A1609" s="35" t="s">
        <v>496</v>
      </c>
      <c r="B1609" s="35" t="str">
        <f>VLOOKUP(Table4[[#This Row],[Metabolite ID]],Table18[],2,FALSE)</f>
        <v>X - 16654</v>
      </c>
      <c r="C1609" s="35" t="s">
        <v>1122</v>
      </c>
      <c r="D1609" s="35">
        <v>1068</v>
      </c>
      <c r="E1609" s="35">
        <v>0.23124006147168608</v>
      </c>
      <c r="F1609" s="35">
        <v>0.16142610617589154</v>
      </c>
      <c r="G1609" s="35">
        <v>0.15229869508188892</v>
      </c>
      <c r="H1609" s="35" t="b">
        <v>0</v>
      </c>
      <c r="I1609" s="35" t="b">
        <v>0</v>
      </c>
      <c r="J1609" s="35" t="b">
        <v>0</v>
      </c>
    </row>
    <row r="1610" spans="1:10" hidden="1" x14ac:dyDescent="0.2">
      <c r="A1610" s="35" t="s">
        <v>496</v>
      </c>
      <c r="B1610" s="35" t="str">
        <f>VLOOKUP(Table4[[#This Row],[Metabolite ID]],Table18[],2,FALSE)</f>
        <v>X - 16654</v>
      </c>
      <c r="C1610" s="35" t="s">
        <v>1123</v>
      </c>
      <c r="D1610" s="35">
        <v>1068</v>
      </c>
      <c r="E1610" s="35">
        <v>8.3454095629426545E-2</v>
      </c>
      <c r="F1610" s="35">
        <v>0.12273443105660126</v>
      </c>
      <c r="G1610" s="35">
        <v>0.49667952637981183</v>
      </c>
      <c r="H1610" s="35" t="b">
        <v>0</v>
      </c>
      <c r="I1610" s="35" t="b">
        <v>0</v>
      </c>
      <c r="J1610" s="35" t="b">
        <v>0</v>
      </c>
    </row>
    <row r="1611" spans="1:10" x14ac:dyDescent="0.2">
      <c r="A1611" s="35" t="s">
        <v>70</v>
      </c>
      <c r="B1611" s="35" t="str">
        <f>VLOOKUP(Table4[[#This Row],[Metabolite ID]],Table18[],2,FALSE)</f>
        <v>caprate (10:0)</v>
      </c>
      <c r="C1611" s="35" t="s">
        <v>1116</v>
      </c>
      <c r="D1611" s="35">
        <v>1068</v>
      </c>
      <c r="E1611" s="35">
        <v>-9.4597936921173811E-2</v>
      </c>
      <c r="F1611" s="35">
        <v>3.6971245571302935E-2</v>
      </c>
      <c r="G1611" s="36">
        <v>1.0506754610259074E-2</v>
      </c>
      <c r="H1611" s="35" t="b">
        <v>0</v>
      </c>
      <c r="I1611" s="35" t="b">
        <v>0</v>
      </c>
      <c r="J1611" s="35" t="b">
        <v>0</v>
      </c>
    </row>
    <row r="1612" spans="1:10" hidden="1" x14ac:dyDescent="0.2">
      <c r="A1612" s="35" t="s">
        <v>70</v>
      </c>
      <c r="B1612" s="35" t="str">
        <f>VLOOKUP(Table4[[#This Row],[Metabolite ID]],Table18[],2,FALSE)</f>
        <v>caprate (10:0)</v>
      </c>
      <c r="C1612" s="35" t="s">
        <v>1117</v>
      </c>
      <c r="D1612" s="35">
        <v>1068</v>
      </c>
      <c r="E1612" s="35">
        <v>-9.4597936921173811E-2</v>
      </c>
      <c r="F1612" s="35">
        <v>3.6971245571302935E-2</v>
      </c>
      <c r="G1612" s="35">
        <v>1.0506754610259074E-2</v>
      </c>
      <c r="H1612" s="35" t="b">
        <v>0</v>
      </c>
      <c r="I1612" s="35" t="b">
        <v>0</v>
      </c>
      <c r="J1612" s="35" t="b">
        <v>0</v>
      </c>
    </row>
    <row r="1613" spans="1:10" hidden="1" x14ac:dyDescent="0.2">
      <c r="A1613" s="35" t="s">
        <v>70</v>
      </c>
      <c r="B1613" s="35" t="str">
        <f>VLOOKUP(Table4[[#This Row],[Metabolite ID]],Table18[],2,FALSE)</f>
        <v>caprate (10:0)</v>
      </c>
      <c r="C1613" s="35" t="s">
        <v>1118</v>
      </c>
      <c r="D1613" s="35">
        <v>1068</v>
      </c>
      <c r="E1613" s="35">
        <v>-9.4514302880860157E-2</v>
      </c>
      <c r="F1613" s="35">
        <v>3.7290526243760697E-2</v>
      </c>
      <c r="G1613" s="35">
        <v>1.1259530852902096E-2</v>
      </c>
      <c r="H1613" s="35" t="b">
        <v>0</v>
      </c>
      <c r="I1613" s="35" t="b">
        <v>0</v>
      </c>
      <c r="J1613" s="35" t="b">
        <v>0</v>
      </c>
    </row>
    <row r="1614" spans="1:10" hidden="1" x14ac:dyDescent="0.2">
      <c r="A1614" s="35" t="s">
        <v>70</v>
      </c>
      <c r="B1614" s="35" t="str">
        <f>VLOOKUP(Table4[[#This Row],[Metabolite ID]],Table18[],2,FALSE)</f>
        <v>caprate (10:0)</v>
      </c>
      <c r="C1614" s="35" t="s">
        <v>1119</v>
      </c>
      <c r="D1614" s="35">
        <v>1068</v>
      </c>
      <c r="E1614" s="35">
        <v>-0.13885270782889447</v>
      </c>
      <c r="F1614" s="35">
        <v>5.598127319501664E-2</v>
      </c>
      <c r="G1614" s="35">
        <v>1.3125638972055065E-2</v>
      </c>
      <c r="H1614" s="35" t="b">
        <v>0</v>
      </c>
      <c r="I1614" s="35" t="b">
        <v>0</v>
      </c>
      <c r="J1614" s="35" t="b">
        <v>0</v>
      </c>
    </row>
    <row r="1615" spans="1:10" hidden="1" x14ac:dyDescent="0.2">
      <c r="A1615" s="35" t="s">
        <v>70</v>
      </c>
      <c r="B1615" s="35" t="str">
        <f>VLOOKUP(Table4[[#This Row],[Metabolite ID]],Table18[],2,FALSE)</f>
        <v>caprate (10:0)</v>
      </c>
      <c r="C1615" s="35" t="s">
        <v>1120</v>
      </c>
      <c r="D1615" s="35">
        <v>1068</v>
      </c>
      <c r="E1615" s="35">
        <v>-0.10876123438877686</v>
      </c>
      <c r="F1615" s="35">
        <v>5.8984652863429556E-2</v>
      </c>
      <c r="G1615" s="35">
        <v>6.519911635714315E-2</v>
      </c>
      <c r="H1615" s="35" t="b">
        <v>0</v>
      </c>
      <c r="I1615" s="35" t="b">
        <v>0</v>
      </c>
      <c r="J1615" s="35" t="b">
        <v>0</v>
      </c>
    </row>
    <row r="1616" spans="1:10" hidden="1" x14ac:dyDescent="0.2">
      <c r="A1616" s="35" t="s">
        <v>70</v>
      </c>
      <c r="B1616" s="35" t="str">
        <f>VLOOKUP(Table4[[#This Row],[Metabolite ID]],Table18[],2,FALSE)</f>
        <v>caprate (10:0)</v>
      </c>
      <c r="C1616" s="35" t="s">
        <v>1121</v>
      </c>
      <c r="D1616" s="35">
        <v>1068</v>
      </c>
      <c r="E1616" s="35">
        <v>-0.24569044984006272</v>
      </c>
      <c r="F1616" s="35">
        <v>0.2477843590239337</v>
      </c>
      <c r="G1616" s="35">
        <v>0.32164214882648801</v>
      </c>
      <c r="H1616" s="35" t="b">
        <v>0</v>
      </c>
      <c r="I1616" s="35" t="b">
        <v>0</v>
      </c>
      <c r="J1616" s="35" t="b">
        <v>0</v>
      </c>
    </row>
    <row r="1617" spans="1:10" hidden="1" x14ac:dyDescent="0.2">
      <c r="A1617" s="35" t="s">
        <v>70</v>
      </c>
      <c r="B1617" s="35" t="str">
        <f>VLOOKUP(Table4[[#This Row],[Metabolite ID]],Table18[],2,FALSE)</f>
        <v>caprate (10:0)</v>
      </c>
      <c r="C1617" s="35" t="s">
        <v>1122</v>
      </c>
      <c r="D1617" s="35">
        <v>1068</v>
      </c>
      <c r="E1617" s="35">
        <v>-3.5241305193182804E-2</v>
      </c>
      <c r="F1617" s="35">
        <v>0.15732785993438164</v>
      </c>
      <c r="G1617" s="35">
        <v>0.82280085511333423</v>
      </c>
      <c r="H1617" s="35" t="b">
        <v>0</v>
      </c>
      <c r="I1617" s="35" t="b">
        <v>0</v>
      </c>
      <c r="J1617" s="35" t="b">
        <v>0</v>
      </c>
    </row>
    <row r="1618" spans="1:10" hidden="1" x14ac:dyDescent="0.2">
      <c r="A1618" s="35" t="s">
        <v>70</v>
      </c>
      <c r="B1618" s="35" t="str">
        <f>VLOOKUP(Table4[[#This Row],[Metabolite ID]],Table18[],2,FALSE)</f>
        <v>caprate (10:0)</v>
      </c>
      <c r="C1618" s="35" t="s">
        <v>1123</v>
      </c>
      <c r="D1618" s="35">
        <v>1068</v>
      </c>
      <c r="E1618" s="35">
        <v>-8.4713267714969356E-2</v>
      </c>
      <c r="F1618" s="35">
        <v>0.10850696829197512</v>
      </c>
      <c r="G1618" s="35">
        <v>0.435142110984995</v>
      </c>
      <c r="H1618" s="35" t="b">
        <v>0</v>
      </c>
      <c r="I1618" s="35" t="b">
        <v>0</v>
      </c>
      <c r="J1618" s="35" t="b">
        <v>0</v>
      </c>
    </row>
    <row r="1619" spans="1:10" x14ac:dyDescent="0.2">
      <c r="A1619" s="35" t="s">
        <v>317</v>
      </c>
      <c r="B1619" s="35" t="str">
        <f>VLOOKUP(Table4[[#This Row],[Metabolite ID]],Table18[],2,FALSE)</f>
        <v>glycerophosphoethanolamine</v>
      </c>
      <c r="C1619" s="35" t="s">
        <v>1116</v>
      </c>
      <c r="D1619" s="35">
        <v>1068</v>
      </c>
      <c r="E1619" s="35">
        <v>-9.4296907040175307E-2</v>
      </c>
      <c r="F1619" s="35">
        <v>3.6877342428157649E-2</v>
      </c>
      <c r="G1619" s="36">
        <v>1.0556652330416591E-2</v>
      </c>
      <c r="H1619" s="35" t="b">
        <v>0</v>
      </c>
      <c r="I1619" s="35" t="b">
        <v>0</v>
      </c>
      <c r="J1619" s="35" t="b">
        <v>0</v>
      </c>
    </row>
    <row r="1620" spans="1:10" hidden="1" x14ac:dyDescent="0.2">
      <c r="A1620" s="35" t="s">
        <v>317</v>
      </c>
      <c r="B1620" s="35" t="str">
        <f>VLOOKUP(Table4[[#This Row],[Metabolite ID]],Table18[],2,FALSE)</f>
        <v>glycerophosphoethanolamine</v>
      </c>
      <c r="C1620" s="35" t="s">
        <v>1117</v>
      </c>
      <c r="D1620" s="35">
        <v>1068</v>
      </c>
      <c r="E1620" s="35">
        <v>-9.4296907040175307E-2</v>
      </c>
      <c r="F1620" s="35">
        <v>3.6877342428157649E-2</v>
      </c>
      <c r="G1620" s="35">
        <v>1.0556652330416591E-2</v>
      </c>
      <c r="H1620" s="35" t="b">
        <v>0</v>
      </c>
      <c r="I1620" s="35" t="b">
        <v>0</v>
      </c>
      <c r="J1620" s="35" t="b">
        <v>0</v>
      </c>
    </row>
    <row r="1621" spans="1:10" hidden="1" x14ac:dyDescent="0.2">
      <c r="A1621" s="35" t="s">
        <v>317</v>
      </c>
      <c r="B1621" s="35" t="str">
        <f>VLOOKUP(Table4[[#This Row],[Metabolite ID]],Table18[],2,FALSE)</f>
        <v>glycerophosphoethanolamine</v>
      </c>
      <c r="C1621" s="35" t="s">
        <v>1118</v>
      </c>
      <c r="D1621" s="35">
        <v>1068</v>
      </c>
      <c r="E1621" s="35">
        <v>-9.4844984989262721E-2</v>
      </c>
      <c r="F1621" s="35">
        <v>3.7203321544667746E-2</v>
      </c>
      <c r="G1621" s="35">
        <v>1.0791812707917807E-2</v>
      </c>
      <c r="H1621" s="35" t="b">
        <v>0</v>
      </c>
      <c r="I1621" s="35" t="b">
        <v>0</v>
      </c>
      <c r="J1621" s="35" t="b">
        <v>0</v>
      </c>
    </row>
    <row r="1622" spans="1:10" hidden="1" x14ac:dyDescent="0.2">
      <c r="A1622" s="35" t="s">
        <v>317</v>
      </c>
      <c r="B1622" s="35" t="str">
        <f>VLOOKUP(Table4[[#This Row],[Metabolite ID]],Table18[],2,FALSE)</f>
        <v>glycerophosphoethanolamine</v>
      </c>
      <c r="C1622" s="35" t="s">
        <v>1119</v>
      </c>
      <c r="D1622" s="35">
        <v>1068</v>
      </c>
      <c r="E1622" s="35">
        <v>-9.417463119072754E-2</v>
      </c>
      <c r="F1622" s="35">
        <v>5.5484845610995252E-2</v>
      </c>
      <c r="G1622" s="35">
        <v>8.9639266805221302E-2</v>
      </c>
      <c r="H1622" s="35" t="b">
        <v>0</v>
      </c>
      <c r="I1622" s="35" t="b">
        <v>0</v>
      </c>
      <c r="J1622" s="35" t="b">
        <v>0</v>
      </c>
    </row>
    <row r="1623" spans="1:10" hidden="1" x14ac:dyDescent="0.2">
      <c r="A1623" s="35" t="s">
        <v>317</v>
      </c>
      <c r="B1623" s="35" t="str">
        <f>VLOOKUP(Table4[[#This Row],[Metabolite ID]],Table18[],2,FALSE)</f>
        <v>glycerophosphoethanolamine</v>
      </c>
      <c r="C1623" s="35" t="s">
        <v>1120</v>
      </c>
      <c r="D1623" s="35">
        <v>1068</v>
      </c>
      <c r="E1623" s="35">
        <v>-7.5018268890275838E-2</v>
      </c>
      <c r="F1623" s="35">
        <v>6.745862678838617E-2</v>
      </c>
      <c r="G1623" s="35">
        <v>0.26611089805870169</v>
      </c>
      <c r="H1623" s="35" t="b">
        <v>0</v>
      </c>
      <c r="I1623" s="35" t="b">
        <v>0</v>
      </c>
      <c r="J1623" s="35" t="b">
        <v>0</v>
      </c>
    </row>
    <row r="1624" spans="1:10" hidden="1" x14ac:dyDescent="0.2">
      <c r="A1624" s="35" t="s">
        <v>317</v>
      </c>
      <c r="B1624" s="35" t="str">
        <f>VLOOKUP(Table4[[#This Row],[Metabolite ID]],Table18[],2,FALSE)</f>
        <v>glycerophosphoethanolamine</v>
      </c>
      <c r="C1624" s="35" t="s">
        <v>1121</v>
      </c>
      <c r="D1624" s="35">
        <v>1068</v>
      </c>
      <c r="E1624" s="35">
        <v>-0.22885957825627656</v>
      </c>
      <c r="F1624" s="35">
        <v>0.24267215150707461</v>
      </c>
      <c r="G1624" s="35">
        <v>0.34585278009152187</v>
      </c>
      <c r="H1624" s="35" t="b">
        <v>0</v>
      </c>
      <c r="I1624" s="35" t="b">
        <v>0</v>
      </c>
      <c r="J1624" s="35" t="b">
        <v>0</v>
      </c>
    </row>
    <row r="1625" spans="1:10" hidden="1" x14ac:dyDescent="0.2">
      <c r="A1625" s="35" t="s">
        <v>317</v>
      </c>
      <c r="B1625" s="35" t="str">
        <f>VLOOKUP(Table4[[#This Row],[Metabolite ID]],Table18[],2,FALSE)</f>
        <v>glycerophosphoethanolamine</v>
      </c>
      <c r="C1625" s="35" t="s">
        <v>1122</v>
      </c>
      <c r="D1625" s="35">
        <v>1068</v>
      </c>
      <c r="E1625" s="35">
        <v>-0.10249429092039186</v>
      </c>
      <c r="F1625" s="35">
        <v>0.16102126580139162</v>
      </c>
      <c r="G1625" s="35">
        <v>0.52456988547044525</v>
      </c>
      <c r="H1625" s="35" t="b">
        <v>0</v>
      </c>
      <c r="I1625" s="35" t="b">
        <v>0</v>
      </c>
      <c r="J1625" s="35" t="b">
        <v>0</v>
      </c>
    </row>
    <row r="1626" spans="1:10" hidden="1" x14ac:dyDescent="0.2">
      <c r="A1626" s="35" t="s">
        <v>317</v>
      </c>
      <c r="B1626" s="35" t="str">
        <f>VLOOKUP(Table4[[#This Row],[Metabolite ID]],Table18[],2,FALSE)</f>
        <v>glycerophosphoethanolamine</v>
      </c>
      <c r="C1626" s="35" t="s">
        <v>1123</v>
      </c>
      <c r="D1626" s="35">
        <v>1068</v>
      </c>
      <c r="E1626" s="35">
        <v>-7.6574455827352061E-2</v>
      </c>
      <c r="F1626" s="35">
        <v>0.1082292811987022</v>
      </c>
      <c r="G1626" s="35">
        <v>0.47939760700904599</v>
      </c>
      <c r="H1626" s="35" t="b">
        <v>0</v>
      </c>
      <c r="I1626" s="35" t="b">
        <v>0</v>
      </c>
      <c r="J1626" s="35" t="b">
        <v>0</v>
      </c>
    </row>
    <row r="1627" spans="1:10" x14ac:dyDescent="0.2">
      <c r="A1627" s="35" t="s">
        <v>241</v>
      </c>
      <c r="B1627" s="35" t="str">
        <f>VLOOKUP(Table4[[#This Row],[Metabolite ID]],Table18[],2,FALSE)</f>
        <v>3,7-dimethylurate</v>
      </c>
      <c r="C1627" s="35" t="s">
        <v>1116</v>
      </c>
      <c r="D1627" s="35">
        <v>1068</v>
      </c>
      <c r="E1627" s="35">
        <v>9.6027421934983689E-2</v>
      </c>
      <c r="F1627" s="35">
        <v>3.8020603991189762E-2</v>
      </c>
      <c r="G1627" s="36">
        <v>1.1547856128813828E-2</v>
      </c>
      <c r="H1627" s="35" t="b">
        <v>0</v>
      </c>
      <c r="I1627" s="35" t="b">
        <v>0</v>
      </c>
      <c r="J1627" s="35" t="b">
        <v>0</v>
      </c>
    </row>
    <row r="1628" spans="1:10" hidden="1" x14ac:dyDescent="0.2">
      <c r="A1628" s="35" t="s">
        <v>241</v>
      </c>
      <c r="B1628" s="35" t="str">
        <f>VLOOKUP(Table4[[#This Row],[Metabolite ID]],Table18[],2,FALSE)</f>
        <v>3,7-dimethylurate</v>
      </c>
      <c r="C1628" s="35" t="s">
        <v>1117</v>
      </c>
      <c r="D1628" s="35">
        <v>1068</v>
      </c>
      <c r="E1628" s="35">
        <v>9.6027421934983689E-2</v>
      </c>
      <c r="F1628" s="35">
        <v>3.7693666528384386E-2</v>
      </c>
      <c r="G1628" s="35">
        <v>1.0847470285676692E-2</v>
      </c>
      <c r="H1628" s="35" t="b">
        <v>0</v>
      </c>
      <c r="I1628" s="35" t="b">
        <v>0</v>
      </c>
      <c r="J1628" s="35" t="b">
        <v>0</v>
      </c>
    </row>
    <row r="1629" spans="1:10" hidden="1" x14ac:dyDescent="0.2">
      <c r="A1629" s="35" t="s">
        <v>241</v>
      </c>
      <c r="B1629" s="35" t="str">
        <f>VLOOKUP(Table4[[#This Row],[Metabolite ID]],Table18[],2,FALSE)</f>
        <v>3,7-dimethylurate</v>
      </c>
      <c r="C1629" s="35" t="s">
        <v>1118</v>
      </c>
      <c r="D1629" s="35">
        <v>1068</v>
      </c>
      <c r="E1629" s="35">
        <v>9.6200176817431968E-2</v>
      </c>
      <c r="F1629" s="35">
        <v>3.803441990524925E-2</v>
      </c>
      <c r="G1629" s="35">
        <v>1.1429270046751443E-2</v>
      </c>
      <c r="H1629" s="35" t="b">
        <v>0</v>
      </c>
      <c r="I1629" s="35" t="b">
        <v>0</v>
      </c>
      <c r="J1629" s="35" t="b">
        <v>0</v>
      </c>
    </row>
    <row r="1630" spans="1:10" hidden="1" x14ac:dyDescent="0.2">
      <c r="A1630" s="35" t="s">
        <v>241</v>
      </c>
      <c r="B1630" s="35" t="str">
        <f>VLOOKUP(Table4[[#This Row],[Metabolite ID]],Table18[],2,FALSE)</f>
        <v>3,7-dimethylurate</v>
      </c>
      <c r="C1630" s="35" t="s">
        <v>1119</v>
      </c>
      <c r="D1630" s="35">
        <v>1068</v>
      </c>
      <c r="E1630" s="35">
        <v>0.10255762595419801</v>
      </c>
      <c r="F1630" s="35">
        <v>5.7607371154252685E-2</v>
      </c>
      <c r="G1630" s="35">
        <v>7.5029083098679519E-2</v>
      </c>
      <c r="H1630" s="35" t="b">
        <v>0</v>
      </c>
      <c r="I1630" s="35" t="b">
        <v>0</v>
      </c>
      <c r="J1630" s="35" t="b">
        <v>0</v>
      </c>
    </row>
    <row r="1631" spans="1:10" hidden="1" x14ac:dyDescent="0.2">
      <c r="A1631" s="35" t="s">
        <v>241</v>
      </c>
      <c r="B1631" s="35" t="str">
        <f>VLOOKUP(Table4[[#This Row],[Metabolite ID]],Table18[],2,FALSE)</f>
        <v>3,7-dimethylurate</v>
      </c>
      <c r="C1631" s="35" t="s">
        <v>1120</v>
      </c>
      <c r="D1631" s="35">
        <v>1068</v>
      </c>
      <c r="E1631" s="35">
        <v>0.15943025749673717</v>
      </c>
      <c r="F1631" s="35">
        <v>6.570739747635522E-2</v>
      </c>
      <c r="G1631" s="35">
        <v>1.5250841314572302E-2</v>
      </c>
      <c r="H1631" s="35" t="b">
        <v>0</v>
      </c>
      <c r="I1631" s="35" t="b">
        <v>0</v>
      </c>
      <c r="J1631" s="35" t="b">
        <v>0</v>
      </c>
    </row>
    <row r="1632" spans="1:10" hidden="1" x14ac:dyDescent="0.2">
      <c r="A1632" s="35" t="s">
        <v>241</v>
      </c>
      <c r="B1632" s="35" t="str">
        <f>VLOOKUP(Table4[[#This Row],[Metabolite ID]],Table18[],2,FALSE)</f>
        <v>3,7-dimethylurate</v>
      </c>
      <c r="C1632" s="35" t="s">
        <v>1121</v>
      </c>
      <c r="D1632" s="35">
        <v>1068</v>
      </c>
      <c r="E1632" s="35">
        <v>0.18822172551525362</v>
      </c>
      <c r="F1632" s="35">
        <v>0.23387765471851507</v>
      </c>
      <c r="G1632" s="35">
        <v>0.42112181621388933</v>
      </c>
      <c r="H1632" s="35" t="b">
        <v>0</v>
      </c>
      <c r="I1632" s="35" t="b">
        <v>0</v>
      </c>
      <c r="J1632" s="35" t="b">
        <v>0</v>
      </c>
    </row>
    <row r="1633" spans="1:10" hidden="1" x14ac:dyDescent="0.2">
      <c r="A1633" s="35" t="s">
        <v>241</v>
      </c>
      <c r="B1633" s="35" t="str">
        <f>VLOOKUP(Table4[[#This Row],[Metabolite ID]],Table18[],2,FALSE)</f>
        <v>3,7-dimethylurate</v>
      </c>
      <c r="C1633" s="35" t="s">
        <v>1122</v>
      </c>
      <c r="D1633" s="35">
        <v>1068</v>
      </c>
      <c r="E1633" s="35">
        <v>0.14184684407782822</v>
      </c>
      <c r="F1633" s="35">
        <v>0.1377366582342</v>
      </c>
      <c r="G1633" s="35">
        <v>0.3033180808164368</v>
      </c>
      <c r="H1633" s="35" t="b">
        <v>0</v>
      </c>
      <c r="I1633" s="35" t="b">
        <v>0</v>
      </c>
      <c r="J1633" s="35" t="b">
        <v>0</v>
      </c>
    </row>
    <row r="1634" spans="1:10" hidden="1" x14ac:dyDescent="0.2">
      <c r="A1634" s="35" t="s">
        <v>241</v>
      </c>
      <c r="B1634" s="35" t="str">
        <f>VLOOKUP(Table4[[#This Row],[Metabolite ID]],Table18[],2,FALSE)</f>
        <v>3,7-dimethylurate</v>
      </c>
      <c r="C1634" s="35" t="s">
        <v>1123</v>
      </c>
      <c r="D1634" s="35">
        <v>1068</v>
      </c>
      <c r="E1634" s="35">
        <v>0.24467586790865983</v>
      </c>
      <c r="F1634" s="35">
        <v>0.1115300574410707</v>
      </c>
      <c r="G1634" s="35">
        <v>2.8464298526103216E-2</v>
      </c>
      <c r="H1634" s="35" t="b">
        <v>0</v>
      </c>
      <c r="I1634" s="35" t="b">
        <v>0</v>
      </c>
      <c r="J1634" s="35" t="b">
        <v>0</v>
      </c>
    </row>
    <row r="1635" spans="1:10" x14ac:dyDescent="0.2">
      <c r="A1635" s="35" t="s">
        <v>397</v>
      </c>
      <c r="B1635" s="35" t="str">
        <f>VLOOKUP(Table4[[#This Row],[Metabolite ID]],Table18[],2,FALSE)</f>
        <v>2-palmitoyl-GPE (16:0)*</v>
      </c>
      <c r="C1635" s="35" t="s">
        <v>1116</v>
      </c>
      <c r="D1635" s="35">
        <v>1068</v>
      </c>
      <c r="E1635" s="35">
        <v>-9.5211318374089818E-2</v>
      </c>
      <c r="F1635" s="35">
        <v>3.7876312655080249E-2</v>
      </c>
      <c r="G1635" s="36">
        <v>1.1945742714731897E-2</v>
      </c>
      <c r="H1635" s="35" t="b">
        <v>0</v>
      </c>
      <c r="I1635" s="35" t="b">
        <v>0</v>
      </c>
      <c r="J1635" s="35" t="b">
        <v>0</v>
      </c>
    </row>
    <row r="1636" spans="1:10" hidden="1" x14ac:dyDescent="0.2">
      <c r="A1636" s="35" t="s">
        <v>397</v>
      </c>
      <c r="B1636" s="35" t="str">
        <f>VLOOKUP(Table4[[#This Row],[Metabolite ID]],Table18[],2,FALSE)</f>
        <v>2-palmitoyl-GPE (16:0)*</v>
      </c>
      <c r="C1636" s="35" t="s">
        <v>1117</v>
      </c>
      <c r="D1636" s="35">
        <v>1068</v>
      </c>
      <c r="E1636" s="35">
        <v>-9.5211318374089818E-2</v>
      </c>
      <c r="F1636" s="35">
        <v>3.7018442557824251E-2</v>
      </c>
      <c r="G1636" s="35">
        <v>1.0111380603012594E-2</v>
      </c>
      <c r="H1636" s="35" t="b">
        <v>0</v>
      </c>
      <c r="I1636" s="35" t="b">
        <v>0</v>
      </c>
      <c r="J1636" s="35" t="b">
        <v>0</v>
      </c>
    </row>
    <row r="1637" spans="1:10" hidden="1" x14ac:dyDescent="0.2">
      <c r="A1637" s="35" t="s">
        <v>397</v>
      </c>
      <c r="B1637" s="35" t="str">
        <f>VLOOKUP(Table4[[#This Row],[Metabolite ID]],Table18[],2,FALSE)</f>
        <v>2-palmitoyl-GPE (16:0)*</v>
      </c>
      <c r="C1637" s="35" t="s">
        <v>1118</v>
      </c>
      <c r="D1637" s="35">
        <v>1068</v>
      </c>
      <c r="E1637" s="35">
        <v>-9.5105532740674986E-2</v>
      </c>
      <c r="F1637" s="35">
        <v>3.7362601712556752E-2</v>
      </c>
      <c r="G1637" s="35">
        <v>1.0912947778924008E-2</v>
      </c>
      <c r="H1637" s="35" t="b">
        <v>0</v>
      </c>
      <c r="I1637" s="35" t="b">
        <v>0</v>
      </c>
      <c r="J1637" s="35" t="b">
        <v>0</v>
      </c>
    </row>
    <row r="1638" spans="1:10" hidden="1" x14ac:dyDescent="0.2">
      <c r="A1638" s="35" t="s">
        <v>397</v>
      </c>
      <c r="B1638" s="35" t="str">
        <f>VLOOKUP(Table4[[#This Row],[Metabolite ID]],Table18[],2,FALSE)</f>
        <v>2-palmitoyl-GPE (16:0)*</v>
      </c>
      <c r="C1638" s="35" t="s">
        <v>1119</v>
      </c>
      <c r="D1638" s="35">
        <v>1068</v>
      </c>
      <c r="E1638" s="35">
        <v>-3.1798217105263406E-2</v>
      </c>
      <c r="F1638" s="35">
        <v>5.3030190260149032E-2</v>
      </c>
      <c r="G1638" s="35">
        <v>0.54875631693589422</v>
      </c>
      <c r="H1638" s="35" t="b">
        <v>0</v>
      </c>
      <c r="I1638" s="35" t="b">
        <v>0</v>
      </c>
      <c r="J1638" s="35" t="b">
        <v>0</v>
      </c>
    </row>
    <row r="1639" spans="1:10" hidden="1" x14ac:dyDescent="0.2">
      <c r="A1639" s="35" t="s">
        <v>397</v>
      </c>
      <c r="B1639" s="35" t="str">
        <f>VLOOKUP(Table4[[#This Row],[Metabolite ID]],Table18[],2,FALSE)</f>
        <v>2-palmitoyl-GPE (16:0)*</v>
      </c>
      <c r="C1639" s="35" t="s">
        <v>1120</v>
      </c>
      <c r="D1639" s="35">
        <v>1068</v>
      </c>
      <c r="E1639" s="35">
        <v>-0.10418347058989086</v>
      </c>
      <c r="F1639" s="35">
        <v>6.2984850528938999E-2</v>
      </c>
      <c r="G1639" s="35">
        <v>9.8106456438252901E-2</v>
      </c>
      <c r="H1639" s="35" t="b">
        <v>0</v>
      </c>
      <c r="I1639" s="35" t="b">
        <v>0</v>
      </c>
      <c r="J1639" s="35" t="b">
        <v>0</v>
      </c>
    </row>
    <row r="1640" spans="1:10" hidden="1" x14ac:dyDescent="0.2">
      <c r="A1640" s="35" t="s">
        <v>397</v>
      </c>
      <c r="B1640" s="35" t="str">
        <f>VLOOKUP(Table4[[#This Row],[Metabolite ID]],Table18[],2,FALSE)</f>
        <v>2-palmitoyl-GPE (16:0)*</v>
      </c>
      <c r="C1640" s="35" t="s">
        <v>1121</v>
      </c>
      <c r="D1640" s="35">
        <v>1068</v>
      </c>
      <c r="E1640" s="35">
        <v>0.17381238435064006</v>
      </c>
      <c r="F1640" s="35">
        <v>0.23692982020738723</v>
      </c>
      <c r="G1640" s="35">
        <v>0.46335199472053457</v>
      </c>
      <c r="H1640" s="35" t="b">
        <v>0</v>
      </c>
      <c r="I1640" s="35" t="b">
        <v>0</v>
      </c>
      <c r="J1640" s="35" t="b">
        <v>0</v>
      </c>
    </row>
    <row r="1641" spans="1:10" hidden="1" x14ac:dyDescent="0.2">
      <c r="A1641" s="35" t="s">
        <v>397</v>
      </c>
      <c r="B1641" s="35" t="str">
        <f>VLOOKUP(Table4[[#This Row],[Metabolite ID]],Table18[],2,FALSE)</f>
        <v>2-palmitoyl-GPE (16:0)*</v>
      </c>
      <c r="C1641" s="35" t="s">
        <v>1122</v>
      </c>
      <c r="D1641" s="35">
        <v>1068</v>
      </c>
      <c r="E1641" s="35">
        <v>-9.6174502763256342E-2</v>
      </c>
      <c r="F1641" s="35">
        <v>0.13537307684607705</v>
      </c>
      <c r="G1641" s="35">
        <v>0.47758632508900734</v>
      </c>
      <c r="H1641" s="35" t="b">
        <v>0</v>
      </c>
      <c r="I1641" s="35" t="b">
        <v>0</v>
      </c>
      <c r="J1641" s="35" t="b">
        <v>0</v>
      </c>
    </row>
    <row r="1642" spans="1:10" hidden="1" x14ac:dyDescent="0.2">
      <c r="A1642" s="35" t="s">
        <v>397</v>
      </c>
      <c r="B1642" s="35" t="str">
        <f>VLOOKUP(Table4[[#This Row],[Metabolite ID]],Table18[],2,FALSE)</f>
        <v>2-palmitoyl-GPE (16:0)*</v>
      </c>
      <c r="C1642" s="35" t="s">
        <v>1123</v>
      </c>
      <c r="D1642" s="35">
        <v>1068</v>
      </c>
      <c r="E1642" s="35">
        <v>-8.9910143369998724E-2</v>
      </c>
      <c r="F1642" s="35">
        <v>0.11122728841399866</v>
      </c>
      <c r="G1642" s="35">
        <v>0.41907173378151708</v>
      </c>
      <c r="H1642" s="35" t="b">
        <v>0</v>
      </c>
      <c r="I1642" s="35" t="b">
        <v>0</v>
      </c>
      <c r="J1642" s="35" t="b">
        <v>0</v>
      </c>
    </row>
    <row r="1643" spans="1:10" x14ac:dyDescent="0.2">
      <c r="A1643" s="35" t="s">
        <v>694</v>
      </c>
      <c r="B1643" s="35" t="str">
        <f>VLOOKUP(Table4[[#This Row],[Metabolite ID]],Table18[],2,FALSE)</f>
        <v>1-palmitoyl-3-linoleoyl-glycerol (16:0/18:2)*</v>
      </c>
      <c r="C1643" s="35" t="s">
        <v>1116</v>
      </c>
      <c r="D1643" s="35">
        <v>1068</v>
      </c>
      <c r="E1643" s="35">
        <v>0.10326933625610761</v>
      </c>
      <c r="F1643" s="35">
        <v>4.1183984795439221E-2</v>
      </c>
      <c r="G1643" s="36">
        <v>1.2158445165844816E-2</v>
      </c>
      <c r="H1643" s="35" t="b">
        <v>0</v>
      </c>
      <c r="I1643" s="35" t="b">
        <v>0</v>
      </c>
      <c r="J1643" s="35" t="b">
        <v>0</v>
      </c>
    </row>
    <row r="1644" spans="1:10" hidden="1" x14ac:dyDescent="0.2">
      <c r="A1644" s="35" t="s">
        <v>694</v>
      </c>
      <c r="B1644" s="35" t="str">
        <f>VLOOKUP(Table4[[#This Row],[Metabolite ID]],Table18[],2,FALSE)</f>
        <v>1-palmitoyl-3-linoleoyl-glycerol (16:0/18:2)*</v>
      </c>
      <c r="C1644" s="35" t="s">
        <v>1117</v>
      </c>
      <c r="D1644" s="35">
        <v>1068</v>
      </c>
      <c r="E1644" s="35">
        <v>0.10326933625610761</v>
      </c>
      <c r="F1644" s="35">
        <v>3.7926866311989382E-2</v>
      </c>
      <c r="G1644" s="35">
        <v>6.4720567153848264E-3</v>
      </c>
      <c r="H1644" s="35" t="b">
        <v>0</v>
      </c>
      <c r="I1644" s="35" t="b">
        <v>0</v>
      </c>
      <c r="J1644" s="35" t="b">
        <v>0</v>
      </c>
    </row>
    <row r="1645" spans="1:10" hidden="1" x14ac:dyDescent="0.2">
      <c r="A1645" s="35" t="s">
        <v>694</v>
      </c>
      <c r="B1645" s="35" t="str">
        <f>VLOOKUP(Table4[[#This Row],[Metabolite ID]],Table18[],2,FALSE)</f>
        <v>1-palmitoyl-3-linoleoyl-glycerol (16:0/18:2)*</v>
      </c>
      <c r="C1645" s="35" t="s">
        <v>1118</v>
      </c>
      <c r="D1645" s="35">
        <v>1068</v>
      </c>
      <c r="E1645" s="35">
        <v>0.10340542262380106</v>
      </c>
      <c r="F1645" s="35">
        <v>3.8323601625186034E-2</v>
      </c>
      <c r="G1645" s="35">
        <v>6.9711822658423102E-3</v>
      </c>
      <c r="H1645" s="35" t="b">
        <v>0</v>
      </c>
      <c r="I1645" s="35" t="b">
        <v>0</v>
      </c>
      <c r="J1645" s="35" t="b">
        <v>0</v>
      </c>
    </row>
    <row r="1646" spans="1:10" hidden="1" x14ac:dyDescent="0.2">
      <c r="A1646" s="35" t="s">
        <v>694</v>
      </c>
      <c r="B1646" s="35" t="str">
        <f>VLOOKUP(Table4[[#This Row],[Metabolite ID]],Table18[],2,FALSE)</f>
        <v>1-palmitoyl-3-linoleoyl-glycerol (16:0/18:2)*</v>
      </c>
      <c r="C1646" s="35" t="s">
        <v>1119</v>
      </c>
      <c r="D1646" s="35">
        <v>1068</v>
      </c>
      <c r="E1646" s="35">
        <v>0.10871251231527086</v>
      </c>
      <c r="F1646" s="35">
        <v>5.8179150237545357E-2</v>
      </c>
      <c r="G1646" s="35">
        <v>6.1680993389588643E-2</v>
      </c>
      <c r="H1646" s="35" t="b">
        <v>0</v>
      </c>
      <c r="I1646" s="35" t="b">
        <v>0</v>
      </c>
      <c r="J1646" s="35" t="b">
        <v>0</v>
      </c>
    </row>
    <row r="1647" spans="1:10" hidden="1" x14ac:dyDescent="0.2">
      <c r="A1647" s="35" t="s">
        <v>694</v>
      </c>
      <c r="B1647" s="35" t="str">
        <f>VLOOKUP(Table4[[#This Row],[Metabolite ID]],Table18[],2,FALSE)</f>
        <v>1-palmitoyl-3-linoleoyl-glycerol (16:0/18:2)*</v>
      </c>
      <c r="C1647" s="35" t="s">
        <v>1120</v>
      </c>
      <c r="D1647" s="35">
        <v>1068</v>
      </c>
      <c r="E1647" s="35">
        <v>3.4595928188368687E-2</v>
      </c>
      <c r="F1647" s="35">
        <v>6.4918404450953232E-2</v>
      </c>
      <c r="G1647" s="35">
        <v>0.59409309647131081</v>
      </c>
      <c r="H1647" s="35" t="b">
        <v>0</v>
      </c>
      <c r="I1647" s="35" t="b">
        <v>0</v>
      </c>
      <c r="J1647" s="35" t="b">
        <v>0</v>
      </c>
    </row>
    <row r="1648" spans="1:10" hidden="1" x14ac:dyDescent="0.2">
      <c r="A1648" s="35" t="s">
        <v>694</v>
      </c>
      <c r="B1648" s="35" t="str">
        <f>VLOOKUP(Table4[[#This Row],[Metabolite ID]],Table18[],2,FALSE)</f>
        <v>1-palmitoyl-3-linoleoyl-glycerol (16:0/18:2)*</v>
      </c>
      <c r="C1648" s="35" t="s">
        <v>1121</v>
      </c>
      <c r="D1648" s="35">
        <v>1068</v>
      </c>
      <c r="E1648" s="35">
        <v>-7.7727135649041657E-3</v>
      </c>
      <c r="F1648" s="35">
        <v>0.25755908982243952</v>
      </c>
      <c r="G1648" s="35">
        <v>0.97593044236518911</v>
      </c>
      <c r="H1648" s="35" t="b">
        <v>0</v>
      </c>
      <c r="I1648" s="35" t="b">
        <v>0</v>
      </c>
      <c r="J1648" s="35" t="b">
        <v>0</v>
      </c>
    </row>
    <row r="1649" spans="1:10" hidden="1" x14ac:dyDescent="0.2">
      <c r="A1649" s="35" t="s">
        <v>694</v>
      </c>
      <c r="B1649" s="35" t="str">
        <f>VLOOKUP(Table4[[#This Row],[Metabolite ID]],Table18[],2,FALSE)</f>
        <v>1-palmitoyl-3-linoleoyl-glycerol (16:0/18:2)*</v>
      </c>
      <c r="C1649" s="35" t="s">
        <v>1122</v>
      </c>
      <c r="D1649" s="35">
        <v>1068</v>
      </c>
      <c r="E1649" s="35">
        <v>-8.9536503356941743E-2</v>
      </c>
      <c r="F1649" s="35">
        <v>0.15303334530128695</v>
      </c>
      <c r="G1649" s="35">
        <v>0.5586187121585795</v>
      </c>
      <c r="H1649" s="35" t="b">
        <v>0</v>
      </c>
      <c r="I1649" s="35" t="b">
        <v>0</v>
      </c>
      <c r="J1649" s="35" t="b">
        <v>0</v>
      </c>
    </row>
    <row r="1650" spans="1:10" hidden="1" x14ac:dyDescent="0.2">
      <c r="A1650" s="35" t="s">
        <v>694</v>
      </c>
      <c r="B1650" s="35" t="str">
        <f>VLOOKUP(Table4[[#This Row],[Metabolite ID]],Table18[],2,FALSE)</f>
        <v>1-palmitoyl-3-linoleoyl-glycerol (16:0/18:2)*</v>
      </c>
      <c r="C1650" s="35" t="s">
        <v>1123</v>
      </c>
      <c r="D1650" s="35">
        <v>1068</v>
      </c>
      <c r="E1650" s="35">
        <v>-4.7807537053917534E-2</v>
      </c>
      <c r="F1650" s="35">
        <v>0.12081622401904581</v>
      </c>
      <c r="G1650" s="35">
        <v>0.69240213194076172</v>
      </c>
      <c r="H1650" s="35" t="b">
        <v>0</v>
      </c>
      <c r="I1650" s="35" t="b">
        <v>0</v>
      </c>
      <c r="J1650" s="35" t="b">
        <v>0</v>
      </c>
    </row>
    <row r="1651" spans="1:10" x14ac:dyDescent="0.2">
      <c r="A1651" s="35" t="s">
        <v>606</v>
      </c>
      <c r="B1651" s="35" t="str">
        <f>VLOOKUP(Table4[[#This Row],[Metabolite ID]],Table18[],2,FALSE)</f>
        <v>sphingomyelin (d18:1/20:1, d18:2/20:0)*</v>
      </c>
      <c r="C1651" s="35" t="s">
        <v>1116</v>
      </c>
      <c r="D1651" s="35">
        <v>1068</v>
      </c>
      <c r="E1651" s="35">
        <v>9.421858595213746E-2</v>
      </c>
      <c r="F1651" s="35">
        <v>3.7582350258401231E-2</v>
      </c>
      <c r="G1651" s="36">
        <v>1.2176406778095604E-2</v>
      </c>
      <c r="H1651" s="35" t="b">
        <v>0</v>
      </c>
      <c r="I1651" s="35" t="b">
        <v>0</v>
      </c>
      <c r="J1651" s="35" t="b">
        <v>0</v>
      </c>
    </row>
    <row r="1652" spans="1:10" hidden="1" x14ac:dyDescent="0.2">
      <c r="A1652" s="35" t="s">
        <v>606</v>
      </c>
      <c r="B1652" s="35" t="str">
        <f>VLOOKUP(Table4[[#This Row],[Metabolite ID]],Table18[],2,FALSE)</f>
        <v>sphingomyelin (d18:1/20:1, d18:2/20:0)*</v>
      </c>
      <c r="C1652" s="35" t="s">
        <v>1117</v>
      </c>
      <c r="D1652" s="35">
        <v>1068</v>
      </c>
      <c r="E1652" s="35">
        <v>9.421858595213746E-2</v>
      </c>
      <c r="F1652" s="35">
        <v>3.6855404772419095E-2</v>
      </c>
      <c r="G1652" s="35">
        <v>1.0574967787207699E-2</v>
      </c>
      <c r="H1652" s="35" t="b">
        <v>0</v>
      </c>
      <c r="I1652" s="35" t="b">
        <v>0</v>
      </c>
      <c r="J1652" s="35" t="b">
        <v>0</v>
      </c>
    </row>
    <row r="1653" spans="1:10" hidden="1" x14ac:dyDescent="0.2">
      <c r="A1653" s="35" t="s">
        <v>606</v>
      </c>
      <c r="B1653" s="35" t="str">
        <f>VLOOKUP(Table4[[#This Row],[Metabolite ID]],Table18[],2,FALSE)</f>
        <v>sphingomyelin (d18:1/20:1, d18:2/20:0)*</v>
      </c>
      <c r="C1653" s="35" t="s">
        <v>1118</v>
      </c>
      <c r="D1653" s="35">
        <v>1068</v>
      </c>
      <c r="E1653" s="35">
        <v>9.4377298077485461E-2</v>
      </c>
      <c r="F1653" s="35">
        <v>3.7196361771221695E-2</v>
      </c>
      <c r="G1653" s="35">
        <v>1.1172002111124048E-2</v>
      </c>
      <c r="H1653" s="35" t="b">
        <v>0</v>
      </c>
      <c r="I1653" s="35" t="b">
        <v>0</v>
      </c>
      <c r="J1653" s="35" t="b">
        <v>0</v>
      </c>
    </row>
    <row r="1654" spans="1:10" hidden="1" x14ac:dyDescent="0.2">
      <c r="A1654" s="35" t="s">
        <v>606</v>
      </c>
      <c r="B1654" s="35" t="str">
        <f>VLOOKUP(Table4[[#This Row],[Metabolite ID]],Table18[],2,FALSE)</f>
        <v>sphingomyelin (d18:1/20:1, d18:2/20:0)*</v>
      </c>
      <c r="C1654" s="35" t="s">
        <v>1119</v>
      </c>
      <c r="D1654" s="35">
        <v>1068</v>
      </c>
      <c r="E1654" s="35">
        <v>0.12800971515165857</v>
      </c>
      <c r="F1654" s="35">
        <v>5.536178744452553E-2</v>
      </c>
      <c r="G1654" s="35">
        <v>2.0764485225683277E-2</v>
      </c>
      <c r="H1654" s="35" t="b">
        <v>0</v>
      </c>
      <c r="I1654" s="35" t="b">
        <v>0</v>
      </c>
      <c r="J1654" s="35" t="b">
        <v>0</v>
      </c>
    </row>
    <row r="1655" spans="1:10" hidden="1" x14ac:dyDescent="0.2">
      <c r="A1655" s="35" t="s">
        <v>606</v>
      </c>
      <c r="B1655" s="35" t="str">
        <f>VLOOKUP(Table4[[#This Row],[Metabolite ID]],Table18[],2,FALSE)</f>
        <v>sphingomyelin (d18:1/20:1, d18:2/20:0)*</v>
      </c>
      <c r="C1655" s="35" t="s">
        <v>1120</v>
      </c>
      <c r="D1655" s="35">
        <v>1068</v>
      </c>
      <c r="E1655" s="35">
        <v>3.1557045658700211E-2</v>
      </c>
      <c r="F1655" s="35">
        <v>6.3507139342771732E-2</v>
      </c>
      <c r="G1655" s="35">
        <v>0.61925570581615985</v>
      </c>
      <c r="H1655" s="35" t="b">
        <v>0</v>
      </c>
      <c r="I1655" s="35" t="b">
        <v>0</v>
      </c>
      <c r="J1655" s="35" t="b">
        <v>0</v>
      </c>
    </row>
    <row r="1656" spans="1:10" hidden="1" x14ac:dyDescent="0.2">
      <c r="A1656" s="35" t="s">
        <v>606</v>
      </c>
      <c r="B1656" s="35" t="str">
        <f>VLOOKUP(Table4[[#This Row],[Metabolite ID]],Table18[],2,FALSE)</f>
        <v>sphingomyelin (d18:1/20:1, d18:2/20:0)*</v>
      </c>
      <c r="C1656" s="35" t="s">
        <v>1121</v>
      </c>
      <c r="D1656" s="35">
        <v>1068</v>
      </c>
      <c r="E1656" s="35">
        <v>0.12539184892164279</v>
      </c>
      <c r="F1656" s="35">
        <v>0.2394884870506826</v>
      </c>
      <c r="G1656" s="35">
        <v>0.60067806258193068</v>
      </c>
      <c r="H1656" s="35" t="b">
        <v>0</v>
      </c>
      <c r="I1656" s="35" t="b">
        <v>0</v>
      </c>
      <c r="J1656" s="35" t="b">
        <v>0</v>
      </c>
    </row>
    <row r="1657" spans="1:10" hidden="1" x14ac:dyDescent="0.2">
      <c r="A1657" s="35" t="s">
        <v>606</v>
      </c>
      <c r="B1657" s="35" t="str">
        <f>VLOOKUP(Table4[[#This Row],[Metabolite ID]],Table18[],2,FALSE)</f>
        <v>sphingomyelin (d18:1/20:1, d18:2/20:0)*</v>
      </c>
      <c r="C1657" s="35" t="s">
        <v>1122</v>
      </c>
      <c r="D1657" s="35">
        <v>1068</v>
      </c>
      <c r="E1657" s="35">
        <v>-6.8341018518043306E-2</v>
      </c>
      <c r="F1657" s="35">
        <v>0.15959295938029189</v>
      </c>
      <c r="G1657" s="35">
        <v>0.66857682506737759</v>
      </c>
      <c r="H1657" s="35" t="b">
        <v>0</v>
      </c>
      <c r="I1657" s="35" t="b">
        <v>0</v>
      </c>
      <c r="J1657" s="35" t="b">
        <v>0</v>
      </c>
    </row>
    <row r="1658" spans="1:10" hidden="1" x14ac:dyDescent="0.2">
      <c r="A1658" s="35" t="s">
        <v>606</v>
      </c>
      <c r="B1658" s="35" t="str">
        <f>VLOOKUP(Table4[[#This Row],[Metabolite ID]],Table18[],2,FALSE)</f>
        <v>sphingomyelin (d18:1/20:1, d18:2/20:0)*</v>
      </c>
      <c r="C1658" s="35" t="s">
        <v>1123</v>
      </c>
      <c r="D1658" s="35">
        <v>1068</v>
      </c>
      <c r="E1658" s="35">
        <v>-5.724177461807313E-2</v>
      </c>
      <c r="F1658" s="35">
        <v>0.11024260062636336</v>
      </c>
      <c r="G1658" s="35">
        <v>0.60370492320370062</v>
      </c>
      <c r="H1658" s="35" t="b">
        <v>0</v>
      </c>
      <c r="I1658" s="35" t="b">
        <v>0</v>
      </c>
      <c r="J1658" s="35" t="b">
        <v>0</v>
      </c>
    </row>
    <row r="1659" spans="1:10" x14ac:dyDescent="0.2">
      <c r="A1659" s="35" t="s">
        <v>314</v>
      </c>
      <c r="B1659" s="35" t="str">
        <f>VLOOKUP(Table4[[#This Row],[Metabolite ID]],Table18[],2,FALSE)</f>
        <v>2-hydroxyglutarate</v>
      </c>
      <c r="C1659" s="35" t="s">
        <v>1116</v>
      </c>
      <c r="D1659" s="35">
        <v>1069</v>
      </c>
      <c r="E1659" s="35">
        <v>0.10113302278060941</v>
      </c>
      <c r="F1659" s="35">
        <v>4.0747767364603234E-2</v>
      </c>
      <c r="G1659" s="36">
        <v>1.3067369377230006E-2</v>
      </c>
      <c r="H1659" s="35" t="b">
        <v>0</v>
      </c>
      <c r="I1659" s="35" t="b">
        <v>0</v>
      </c>
      <c r="J1659" s="35" t="b">
        <v>0</v>
      </c>
    </row>
    <row r="1660" spans="1:10" hidden="1" x14ac:dyDescent="0.2">
      <c r="A1660" s="35" t="s">
        <v>314</v>
      </c>
      <c r="B1660" s="35" t="str">
        <f>VLOOKUP(Table4[[#This Row],[Metabolite ID]],Table18[],2,FALSE)</f>
        <v>2-hydroxyglutarate</v>
      </c>
      <c r="C1660" s="35" t="s">
        <v>1117</v>
      </c>
      <c r="D1660" s="35">
        <v>1069</v>
      </c>
      <c r="E1660" s="35">
        <v>0.10113302278060941</v>
      </c>
      <c r="F1660" s="35">
        <v>3.9003058617168511E-2</v>
      </c>
      <c r="G1660" s="35">
        <v>9.5156306082355181E-3</v>
      </c>
      <c r="H1660" s="35" t="b">
        <v>0</v>
      </c>
      <c r="I1660" s="35" t="b">
        <v>0</v>
      </c>
      <c r="J1660" s="35" t="b">
        <v>0</v>
      </c>
    </row>
    <row r="1661" spans="1:10" hidden="1" x14ac:dyDescent="0.2">
      <c r="A1661" s="35" t="s">
        <v>314</v>
      </c>
      <c r="B1661" s="35" t="str">
        <f>VLOOKUP(Table4[[#This Row],[Metabolite ID]],Table18[],2,FALSE)</f>
        <v>2-hydroxyglutarate</v>
      </c>
      <c r="C1661" s="35" t="s">
        <v>1118</v>
      </c>
      <c r="D1661" s="35">
        <v>1069</v>
      </c>
      <c r="E1661" s="35">
        <v>0.10126761560407666</v>
      </c>
      <c r="F1661" s="35">
        <v>3.9382482967280315E-2</v>
      </c>
      <c r="G1661" s="35">
        <v>1.0129198455282639E-2</v>
      </c>
      <c r="H1661" s="35" t="b">
        <v>0</v>
      </c>
      <c r="I1661" s="35" t="b">
        <v>0</v>
      </c>
      <c r="J1661" s="35" t="b">
        <v>0</v>
      </c>
    </row>
    <row r="1662" spans="1:10" hidden="1" x14ac:dyDescent="0.2">
      <c r="A1662" s="35" t="s">
        <v>314</v>
      </c>
      <c r="B1662" s="35" t="str">
        <f>VLOOKUP(Table4[[#This Row],[Metabolite ID]],Table18[],2,FALSE)</f>
        <v>2-hydroxyglutarate</v>
      </c>
      <c r="C1662" s="35" t="s">
        <v>1119</v>
      </c>
      <c r="D1662" s="35">
        <v>1069</v>
      </c>
      <c r="E1662" s="35">
        <v>0.13299912280701753</v>
      </c>
      <c r="F1662" s="35">
        <v>6.1083277626807542E-2</v>
      </c>
      <c r="G1662" s="35">
        <v>2.9455136661183969E-2</v>
      </c>
      <c r="H1662" s="35" t="b">
        <v>0</v>
      </c>
      <c r="I1662" s="35" t="b">
        <v>0</v>
      </c>
      <c r="J1662" s="35" t="b">
        <v>0</v>
      </c>
    </row>
    <row r="1663" spans="1:10" hidden="1" x14ac:dyDescent="0.2">
      <c r="A1663" s="35" t="s">
        <v>314</v>
      </c>
      <c r="B1663" s="35" t="str">
        <f>VLOOKUP(Table4[[#This Row],[Metabolite ID]],Table18[],2,FALSE)</f>
        <v>2-hydroxyglutarate</v>
      </c>
      <c r="C1663" s="35" t="s">
        <v>1120</v>
      </c>
      <c r="D1663" s="35">
        <v>1069</v>
      </c>
      <c r="E1663" s="35">
        <v>0.1059158406686995</v>
      </c>
      <c r="F1663" s="35">
        <v>6.7573503154384859E-2</v>
      </c>
      <c r="G1663" s="35">
        <v>0.11701731140443324</v>
      </c>
      <c r="H1663" s="35" t="b">
        <v>0</v>
      </c>
      <c r="I1663" s="35" t="b">
        <v>0</v>
      </c>
      <c r="J1663" s="35" t="b">
        <v>0</v>
      </c>
    </row>
    <row r="1664" spans="1:10" hidden="1" x14ac:dyDescent="0.2">
      <c r="A1664" s="35" t="s">
        <v>314</v>
      </c>
      <c r="B1664" s="35" t="str">
        <f>VLOOKUP(Table4[[#This Row],[Metabolite ID]],Table18[],2,FALSE)</f>
        <v>2-hydroxyglutarate</v>
      </c>
      <c r="C1664" s="35" t="s">
        <v>1121</v>
      </c>
      <c r="D1664" s="35">
        <v>1069</v>
      </c>
      <c r="E1664" s="35">
        <v>9.7698094929683954E-2</v>
      </c>
      <c r="F1664" s="35">
        <v>0.25507935456446262</v>
      </c>
      <c r="G1664" s="35">
        <v>0.70178812735375007</v>
      </c>
      <c r="H1664" s="35" t="b">
        <v>0</v>
      </c>
      <c r="I1664" s="35" t="b">
        <v>0</v>
      </c>
      <c r="J1664" s="35" t="b">
        <v>0</v>
      </c>
    </row>
    <row r="1665" spans="1:10" hidden="1" x14ac:dyDescent="0.2">
      <c r="A1665" s="35" t="s">
        <v>314</v>
      </c>
      <c r="B1665" s="35" t="str">
        <f>VLOOKUP(Table4[[#This Row],[Metabolite ID]],Table18[],2,FALSE)</f>
        <v>2-hydroxyglutarate</v>
      </c>
      <c r="C1665" s="35" t="s">
        <v>1122</v>
      </c>
      <c r="D1665" s="35">
        <v>1069</v>
      </c>
      <c r="E1665" s="35">
        <v>0.12229254607985229</v>
      </c>
      <c r="F1665" s="35">
        <v>0.15160924723199518</v>
      </c>
      <c r="G1665" s="35">
        <v>0.42005934723730398</v>
      </c>
      <c r="H1665" s="35" t="b">
        <v>0</v>
      </c>
      <c r="I1665" s="35" t="b">
        <v>0</v>
      </c>
      <c r="J1665" s="35" t="b">
        <v>0</v>
      </c>
    </row>
    <row r="1666" spans="1:10" hidden="1" x14ac:dyDescent="0.2">
      <c r="A1666" s="35" t="s">
        <v>314</v>
      </c>
      <c r="B1666" s="35" t="str">
        <f>VLOOKUP(Table4[[#This Row],[Metabolite ID]],Table18[],2,FALSE)</f>
        <v>2-hydroxyglutarate</v>
      </c>
      <c r="C1666" s="35" t="s">
        <v>1123</v>
      </c>
      <c r="D1666" s="35">
        <v>1069</v>
      </c>
      <c r="E1666" s="35">
        <v>-5.1152565372549136E-3</v>
      </c>
      <c r="F1666" s="35">
        <v>0.11965110733740465</v>
      </c>
      <c r="G1666" s="35">
        <v>0.96590767637927211</v>
      </c>
      <c r="H1666" s="35" t="b">
        <v>0</v>
      </c>
      <c r="I1666" s="35" t="b">
        <v>0</v>
      </c>
      <c r="J1666" s="35" t="b">
        <v>0</v>
      </c>
    </row>
    <row r="1667" spans="1:10" x14ac:dyDescent="0.2">
      <c r="A1667" s="35" t="s">
        <v>473</v>
      </c>
      <c r="B1667" s="35" t="str">
        <f>VLOOKUP(Table4[[#This Row],[Metabolite ID]],Table18[],2,FALSE)</f>
        <v>X - 12442</v>
      </c>
      <c r="C1667" s="35" t="s">
        <v>1116</v>
      </c>
      <c r="D1667" s="35">
        <v>1068</v>
      </c>
      <c r="E1667" s="35">
        <v>9.4028374863937086E-2</v>
      </c>
      <c r="F1667" s="35">
        <v>3.8369629283321979E-2</v>
      </c>
      <c r="G1667" s="36">
        <v>1.4262080549337497E-2</v>
      </c>
      <c r="H1667" s="35" t="b">
        <v>0</v>
      </c>
      <c r="I1667" s="35" t="b">
        <v>0</v>
      </c>
      <c r="J1667" s="35" t="b">
        <v>0</v>
      </c>
    </row>
    <row r="1668" spans="1:10" hidden="1" x14ac:dyDescent="0.2">
      <c r="A1668" s="35" t="s">
        <v>473</v>
      </c>
      <c r="B1668" s="35" t="str">
        <f>VLOOKUP(Table4[[#This Row],[Metabolite ID]],Table18[],2,FALSE)</f>
        <v>X - 12442</v>
      </c>
      <c r="C1668" s="35" t="s">
        <v>1117</v>
      </c>
      <c r="D1668" s="35">
        <v>1068</v>
      </c>
      <c r="E1668" s="35">
        <v>9.4028374863937086E-2</v>
      </c>
      <c r="F1668" s="35">
        <v>3.6952320501960116E-2</v>
      </c>
      <c r="G1668" s="35">
        <v>1.0940721901036765E-2</v>
      </c>
      <c r="H1668" s="35" t="b">
        <v>0</v>
      </c>
      <c r="I1668" s="35" t="b">
        <v>0</v>
      </c>
      <c r="J1668" s="35" t="b">
        <v>0</v>
      </c>
    </row>
    <row r="1669" spans="1:10" hidden="1" x14ac:dyDescent="0.2">
      <c r="A1669" s="35" t="s">
        <v>473</v>
      </c>
      <c r="B1669" s="35" t="str">
        <f>VLOOKUP(Table4[[#This Row],[Metabolite ID]],Table18[],2,FALSE)</f>
        <v>X - 12442</v>
      </c>
      <c r="C1669" s="35" t="s">
        <v>1118</v>
      </c>
      <c r="D1669" s="35">
        <v>1068</v>
      </c>
      <c r="E1669" s="35">
        <v>9.4197246446385802E-2</v>
      </c>
      <c r="F1669" s="35">
        <v>3.7306708260041725E-2</v>
      </c>
      <c r="G1669" s="35">
        <v>1.1571763385081604E-2</v>
      </c>
      <c r="H1669" s="35" t="b">
        <v>0</v>
      </c>
      <c r="I1669" s="35" t="b">
        <v>0</v>
      </c>
      <c r="J1669" s="35" t="b">
        <v>0</v>
      </c>
    </row>
    <row r="1670" spans="1:10" hidden="1" x14ac:dyDescent="0.2">
      <c r="A1670" s="35" t="s">
        <v>473</v>
      </c>
      <c r="B1670" s="35" t="str">
        <f>VLOOKUP(Table4[[#This Row],[Metabolite ID]],Table18[],2,FALSE)</f>
        <v>X - 12442</v>
      </c>
      <c r="C1670" s="35" t="s">
        <v>1119</v>
      </c>
      <c r="D1670" s="35">
        <v>1068</v>
      </c>
      <c r="E1670" s="35">
        <v>8.2700400136798538E-2</v>
      </c>
      <c r="F1670" s="35">
        <v>5.6658993164626976E-2</v>
      </c>
      <c r="G1670" s="35">
        <v>0.14439550755551933</v>
      </c>
      <c r="H1670" s="35" t="b">
        <v>0</v>
      </c>
      <c r="I1670" s="35" t="b">
        <v>0</v>
      </c>
      <c r="J1670" s="35" t="b">
        <v>0</v>
      </c>
    </row>
    <row r="1671" spans="1:10" hidden="1" x14ac:dyDescent="0.2">
      <c r="A1671" s="35" t="s">
        <v>473</v>
      </c>
      <c r="B1671" s="35" t="str">
        <f>VLOOKUP(Table4[[#This Row],[Metabolite ID]],Table18[],2,FALSE)</f>
        <v>X - 12442</v>
      </c>
      <c r="C1671" s="35" t="s">
        <v>1120</v>
      </c>
      <c r="D1671" s="35">
        <v>1068</v>
      </c>
      <c r="E1671" s="35">
        <v>4.4989903692462642E-3</v>
      </c>
      <c r="F1671" s="35">
        <v>6.4511223753133021E-2</v>
      </c>
      <c r="G1671" s="35">
        <v>0.94440087994414679</v>
      </c>
      <c r="H1671" s="35" t="b">
        <v>0</v>
      </c>
      <c r="I1671" s="35" t="b">
        <v>0</v>
      </c>
      <c r="J1671" s="35" t="b">
        <v>0</v>
      </c>
    </row>
    <row r="1672" spans="1:10" hidden="1" x14ac:dyDescent="0.2">
      <c r="A1672" s="35" t="s">
        <v>473</v>
      </c>
      <c r="B1672" s="35" t="str">
        <f>VLOOKUP(Table4[[#This Row],[Metabolite ID]],Table18[],2,FALSE)</f>
        <v>X - 12442</v>
      </c>
      <c r="C1672" s="35" t="s">
        <v>1121</v>
      </c>
      <c r="D1672" s="35">
        <v>1068</v>
      </c>
      <c r="E1672" s="35">
        <v>3.0161119416145965E-2</v>
      </c>
      <c r="F1672" s="35">
        <v>0.21432088910463651</v>
      </c>
      <c r="G1672" s="35">
        <v>0.88811076238238074</v>
      </c>
      <c r="H1672" s="35" t="b">
        <v>0</v>
      </c>
      <c r="I1672" s="35" t="b">
        <v>0</v>
      </c>
      <c r="J1672" s="35" t="b">
        <v>0</v>
      </c>
    </row>
    <row r="1673" spans="1:10" hidden="1" x14ac:dyDescent="0.2">
      <c r="A1673" s="35" t="s">
        <v>473</v>
      </c>
      <c r="B1673" s="35" t="str">
        <f>VLOOKUP(Table4[[#This Row],[Metabolite ID]],Table18[],2,FALSE)</f>
        <v>X - 12442</v>
      </c>
      <c r="C1673" s="35" t="s">
        <v>1122</v>
      </c>
      <c r="D1673" s="35">
        <v>1068</v>
      </c>
      <c r="E1673" s="35">
        <v>1.8535791678315761E-3</v>
      </c>
      <c r="F1673" s="35">
        <v>0.13772837623159412</v>
      </c>
      <c r="G1673" s="35">
        <v>0.98926473187931685</v>
      </c>
      <c r="H1673" s="35" t="b">
        <v>0</v>
      </c>
      <c r="I1673" s="35" t="b">
        <v>0</v>
      </c>
      <c r="J1673" s="35" t="b">
        <v>0</v>
      </c>
    </row>
    <row r="1674" spans="1:10" hidden="1" x14ac:dyDescent="0.2">
      <c r="A1674" s="35" t="s">
        <v>473</v>
      </c>
      <c r="B1674" s="35" t="str">
        <f>VLOOKUP(Table4[[#This Row],[Metabolite ID]],Table18[],2,FALSE)</f>
        <v>X - 12442</v>
      </c>
      <c r="C1674" s="35" t="s">
        <v>1123</v>
      </c>
      <c r="D1674" s="35">
        <v>1068</v>
      </c>
      <c r="E1674" s="35">
        <v>-8.8714772254877439E-3</v>
      </c>
      <c r="F1674" s="35">
        <v>0.11261617528898994</v>
      </c>
      <c r="G1674" s="35">
        <v>0.93722539900787694</v>
      </c>
      <c r="H1674" s="35" t="b">
        <v>0</v>
      </c>
      <c r="I1674" s="35" t="b">
        <v>0</v>
      </c>
      <c r="J1674" s="35" t="b">
        <v>0</v>
      </c>
    </row>
    <row r="1675" spans="1:10" x14ac:dyDescent="0.2">
      <c r="A1675" s="35" t="s">
        <v>562</v>
      </c>
      <c r="B1675" s="35" t="str">
        <f>VLOOKUP(Table4[[#This Row],[Metabolite ID]],Table18[],2,FALSE)</f>
        <v>X - 12681</v>
      </c>
      <c r="C1675" s="35" t="s">
        <v>1116</v>
      </c>
      <c r="D1675" s="35">
        <v>1068</v>
      </c>
      <c r="E1675" s="35">
        <v>9.4708905639309088E-2</v>
      </c>
      <c r="F1675" s="35">
        <v>3.8684246366108038E-2</v>
      </c>
      <c r="G1675" s="36">
        <v>1.4354995772290281E-2</v>
      </c>
      <c r="H1675" s="35" t="b">
        <v>0</v>
      </c>
      <c r="I1675" s="35" t="b">
        <v>0</v>
      </c>
      <c r="J1675" s="35" t="b">
        <v>0</v>
      </c>
    </row>
    <row r="1676" spans="1:10" hidden="1" x14ac:dyDescent="0.2">
      <c r="A1676" s="35" t="s">
        <v>562</v>
      </c>
      <c r="B1676" s="35" t="str">
        <f>VLOOKUP(Table4[[#This Row],[Metabolite ID]],Table18[],2,FALSE)</f>
        <v>X - 12681</v>
      </c>
      <c r="C1676" s="35" t="s">
        <v>1117</v>
      </c>
      <c r="D1676" s="35">
        <v>1068</v>
      </c>
      <c r="E1676" s="35">
        <v>9.4708905639309088E-2</v>
      </c>
      <c r="F1676" s="35">
        <v>3.6911598192067359E-2</v>
      </c>
      <c r="G1676" s="35">
        <v>1.0292910254356059E-2</v>
      </c>
      <c r="H1676" s="35" t="b">
        <v>0</v>
      </c>
      <c r="I1676" s="35" t="b">
        <v>0</v>
      </c>
      <c r="J1676" s="35" t="b">
        <v>0</v>
      </c>
    </row>
    <row r="1677" spans="1:10" hidden="1" x14ac:dyDescent="0.2">
      <c r="A1677" s="35" t="s">
        <v>562</v>
      </c>
      <c r="B1677" s="35" t="str">
        <f>VLOOKUP(Table4[[#This Row],[Metabolite ID]],Table18[],2,FALSE)</f>
        <v>X - 12681</v>
      </c>
      <c r="C1677" s="35" t="s">
        <v>1118</v>
      </c>
      <c r="D1677" s="35">
        <v>1068</v>
      </c>
      <c r="E1677" s="35">
        <v>9.4842453036845464E-2</v>
      </c>
      <c r="F1677" s="35">
        <v>3.727171900892845E-2</v>
      </c>
      <c r="G1677" s="35">
        <v>1.0939594766987686E-2</v>
      </c>
      <c r="H1677" s="35" t="b">
        <v>0</v>
      </c>
      <c r="I1677" s="35" t="b">
        <v>0</v>
      </c>
      <c r="J1677" s="35" t="b">
        <v>0</v>
      </c>
    </row>
    <row r="1678" spans="1:10" hidden="1" x14ac:dyDescent="0.2">
      <c r="A1678" s="35" t="s">
        <v>562</v>
      </c>
      <c r="B1678" s="35" t="str">
        <f>VLOOKUP(Table4[[#This Row],[Metabolite ID]],Table18[],2,FALSE)</f>
        <v>X - 12681</v>
      </c>
      <c r="C1678" s="35" t="s">
        <v>1119</v>
      </c>
      <c r="D1678" s="35">
        <v>1068</v>
      </c>
      <c r="E1678" s="35">
        <v>8.9967964903090614E-2</v>
      </c>
      <c r="F1678" s="35">
        <v>5.5368949889889323E-2</v>
      </c>
      <c r="G1678" s="35">
        <v>0.10418787798705244</v>
      </c>
      <c r="H1678" s="35" t="b">
        <v>0</v>
      </c>
      <c r="I1678" s="35" t="b">
        <v>0</v>
      </c>
      <c r="J1678" s="35" t="b">
        <v>0</v>
      </c>
    </row>
    <row r="1679" spans="1:10" hidden="1" x14ac:dyDescent="0.2">
      <c r="A1679" s="35" t="s">
        <v>562</v>
      </c>
      <c r="B1679" s="35" t="str">
        <f>VLOOKUP(Table4[[#This Row],[Metabolite ID]],Table18[],2,FALSE)</f>
        <v>X - 12681</v>
      </c>
      <c r="C1679" s="35" t="s">
        <v>1120</v>
      </c>
      <c r="D1679" s="35">
        <v>1068</v>
      </c>
      <c r="E1679" s="35">
        <v>4.5470938911718356E-2</v>
      </c>
      <c r="F1679" s="35">
        <v>6.6492880446875249E-2</v>
      </c>
      <c r="G1679" s="35">
        <v>0.49407195439795842</v>
      </c>
      <c r="H1679" s="35" t="b">
        <v>0</v>
      </c>
      <c r="I1679" s="35" t="b">
        <v>0</v>
      </c>
      <c r="J1679" s="35" t="b">
        <v>0</v>
      </c>
    </row>
    <row r="1680" spans="1:10" hidden="1" x14ac:dyDescent="0.2">
      <c r="A1680" s="35" t="s">
        <v>562</v>
      </c>
      <c r="B1680" s="35" t="str">
        <f>VLOOKUP(Table4[[#This Row],[Metabolite ID]],Table18[],2,FALSE)</f>
        <v>X - 12681</v>
      </c>
      <c r="C1680" s="35" t="s">
        <v>1121</v>
      </c>
      <c r="D1680" s="35">
        <v>1068</v>
      </c>
      <c r="E1680" s="35">
        <v>1.3200631727579015E-2</v>
      </c>
      <c r="F1680" s="35">
        <v>0.23046684202756443</v>
      </c>
      <c r="G1680" s="35">
        <v>0.9543346352136205</v>
      </c>
      <c r="H1680" s="35" t="b">
        <v>0</v>
      </c>
      <c r="I1680" s="35" t="b">
        <v>0</v>
      </c>
      <c r="J1680" s="35" t="b">
        <v>0</v>
      </c>
    </row>
    <row r="1681" spans="1:10" hidden="1" x14ac:dyDescent="0.2">
      <c r="A1681" s="35" t="s">
        <v>562</v>
      </c>
      <c r="B1681" s="35" t="str">
        <f>VLOOKUP(Table4[[#This Row],[Metabolite ID]],Table18[],2,FALSE)</f>
        <v>X - 12681</v>
      </c>
      <c r="C1681" s="35" t="s">
        <v>1122</v>
      </c>
      <c r="D1681" s="35">
        <v>1068</v>
      </c>
      <c r="E1681" s="35">
        <v>1.3200631727579015E-2</v>
      </c>
      <c r="F1681" s="35">
        <v>0.14557211314203347</v>
      </c>
      <c r="G1681" s="35">
        <v>0.92776305006796678</v>
      </c>
      <c r="H1681" s="35" t="b">
        <v>0</v>
      </c>
      <c r="I1681" s="35" t="b">
        <v>0</v>
      </c>
      <c r="J1681" s="35" t="b">
        <v>0</v>
      </c>
    </row>
    <row r="1682" spans="1:10" hidden="1" x14ac:dyDescent="0.2">
      <c r="A1682" s="35" t="s">
        <v>562</v>
      </c>
      <c r="B1682" s="35" t="str">
        <f>VLOOKUP(Table4[[#This Row],[Metabolite ID]],Table18[],2,FALSE)</f>
        <v>X - 12681</v>
      </c>
      <c r="C1682" s="35" t="s">
        <v>1123</v>
      </c>
      <c r="D1682" s="35">
        <v>1068</v>
      </c>
      <c r="E1682" s="35">
        <v>0.23387159421490317</v>
      </c>
      <c r="F1682" s="35">
        <v>0.11349149387924533</v>
      </c>
      <c r="G1682" s="35">
        <v>3.9574131546884245E-2</v>
      </c>
      <c r="H1682" s="35" t="b">
        <v>0</v>
      </c>
      <c r="I1682" s="35" t="b">
        <v>0</v>
      </c>
      <c r="J1682" s="35" t="b">
        <v>0</v>
      </c>
    </row>
    <row r="1683" spans="1:10" x14ac:dyDescent="0.2">
      <c r="A1683" s="35" t="s">
        <v>327</v>
      </c>
      <c r="B1683" s="35" t="str">
        <f>VLOOKUP(Table4[[#This Row],[Metabolite ID]],Table18[],2,FALSE)</f>
        <v>pregnenolone sulfate</v>
      </c>
      <c r="C1683" s="35" t="s">
        <v>1116</v>
      </c>
      <c r="D1683" s="35">
        <v>1068</v>
      </c>
      <c r="E1683" s="35">
        <v>-9.6550896676597747E-2</v>
      </c>
      <c r="F1683" s="35">
        <v>3.9710188181047365E-2</v>
      </c>
      <c r="G1683" s="36">
        <v>1.5041075123684407E-2</v>
      </c>
      <c r="H1683" s="35" t="b">
        <v>0</v>
      </c>
      <c r="I1683" s="35" t="b">
        <v>0</v>
      </c>
      <c r="J1683" s="35" t="b">
        <v>0</v>
      </c>
    </row>
    <row r="1684" spans="1:10" hidden="1" x14ac:dyDescent="0.2">
      <c r="A1684" s="35" t="s">
        <v>327</v>
      </c>
      <c r="B1684" s="35" t="str">
        <f>VLOOKUP(Table4[[#This Row],[Metabolite ID]],Table18[],2,FALSE)</f>
        <v>pregnenolone sulfate</v>
      </c>
      <c r="C1684" s="35" t="s">
        <v>1117</v>
      </c>
      <c r="D1684" s="35">
        <v>1068</v>
      </c>
      <c r="E1684" s="35">
        <v>-9.6550896676597747E-2</v>
      </c>
      <c r="F1684" s="35">
        <v>3.7181173909756053E-2</v>
      </c>
      <c r="G1684" s="35">
        <v>9.4105357807336611E-3</v>
      </c>
      <c r="H1684" s="35" t="b">
        <v>0</v>
      </c>
      <c r="I1684" s="35" t="b">
        <v>0</v>
      </c>
      <c r="J1684" s="35" t="b">
        <v>0</v>
      </c>
    </row>
    <row r="1685" spans="1:10" hidden="1" x14ac:dyDescent="0.2">
      <c r="A1685" s="35" t="s">
        <v>327</v>
      </c>
      <c r="B1685" s="35" t="str">
        <f>VLOOKUP(Table4[[#This Row],[Metabolite ID]],Table18[],2,FALSE)</f>
        <v>pregnenolone sulfate</v>
      </c>
      <c r="C1685" s="35" t="s">
        <v>1118</v>
      </c>
      <c r="D1685" s="35">
        <v>1068</v>
      </c>
      <c r="E1685" s="35">
        <v>-9.7768175097751903E-2</v>
      </c>
      <c r="F1685" s="35">
        <v>3.7560223269085112E-2</v>
      </c>
      <c r="G1685" s="35">
        <v>9.2419748089038883E-3</v>
      </c>
      <c r="H1685" s="35" t="b">
        <v>0</v>
      </c>
      <c r="I1685" s="35" t="b">
        <v>0</v>
      </c>
      <c r="J1685" s="35" t="b">
        <v>0</v>
      </c>
    </row>
    <row r="1686" spans="1:10" hidden="1" x14ac:dyDescent="0.2">
      <c r="A1686" s="35" t="s">
        <v>327</v>
      </c>
      <c r="B1686" s="35" t="str">
        <f>VLOOKUP(Table4[[#This Row],[Metabolite ID]],Table18[],2,FALSE)</f>
        <v>pregnenolone sulfate</v>
      </c>
      <c r="C1686" s="35" t="s">
        <v>1119</v>
      </c>
      <c r="D1686" s="35">
        <v>1068</v>
      </c>
      <c r="E1686" s="35">
        <v>-0.1307849935594676</v>
      </c>
      <c r="F1686" s="35">
        <v>5.6376787998122006E-2</v>
      </c>
      <c r="G1686" s="35">
        <v>2.0349663260999743E-2</v>
      </c>
      <c r="H1686" s="35" t="b">
        <v>0</v>
      </c>
      <c r="I1686" s="35" t="b">
        <v>0</v>
      </c>
      <c r="J1686" s="35" t="b">
        <v>0</v>
      </c>
    </row>
    <row r="1687" spans="1:10" hidden="1" x14ac:dyDescent="0.2">
      <c r="A1687" s="35" t="s">
        <v>327</v>
      </c>
      <c r="B1687" s="35" t="str">
        <f>VLOOKUP(Table4[[#This Row],[Metabolite ID]],Table18[],2,FALSE)</f>
        <v>pregnenolone sulfate</v>
      </c>
      <c r="C1687" s="35" t="s">
        <v>1120</v>
      </c>
      <c r="D1687" s="35">
        <v>1068</v>
      </c>
      <c r="E1687" s="35">
        <v>-0.13600210436662882</v>
      </c>
      <c r="F1687" s="35">
        <v>6.2789668267969417E-2</v>
      </c>
      <c r="G1687" s="35">
        <v>3.0311572856162136E-2</v>
      </c>
      <c r="H1687" s="35" t="b">
        <v>0</v>
      </c>
      <c r="I1687" s="35" t="b">
        <v>0</v>
      </c>
      <c r="J1687" s="35" t="b">
        <v>0</v>
      </c>
    </row>
    <row r="1688" spans="1:10" hidden="1" x14ac:dyDescent="0.2">
      <c r="A1688" s="35" t="s">
        <v>327</v>
      </c>
      <c r="B1688" s="35" t="str">
        <f>VLOOKUP(Table4[[#This Row],[Metabolite ID]],Table18[],2,FALSE)</f>
        <v>pregnenolone sulfate</v>
      </c>
      <c r="C1688" s="35" t="s">
        <v>1121</v>
      </c>
      <c r="D1688" s="35">
        <v>1068</v>
      </c>
      <c r="E1688" s="35">
        <v>-0.17654298912366428</v>
      </c>
      <c r="F1688" s="35">
        <v>0.23628680157093288</v>
      </c>
      <c r="G1688" s="35">
        <v>0.45513429863162602</v>
      </c>
      <c r="H1688" s="35" t="b">
        <v>0</v>
      </c>
      <c r="I1688" s="35" t="b">
        <v>0</v>
      </c>
      <c r="J1688" s="35" t="b">
        <v>0</v>
      </c>
    </row>
    <row r="1689" spans="1:10" hidden="1" x14ac:dyDescent="0.2">
      <c r="A1689" s="35" t="s">
        <v>327</v>
      </c>
      <c r="B1689" s="35" t="str">
        <f>VLOOKUP(Table4[[#This Row],[Metabolite ID]],Table18[],2,FALSE)</f>
        <v>pregnenolone sulfate</v>
      </c>
      <c r="C1689" s="35" t="s">
        <v>1122</v>
      </c>
      <c r="D1689" s="35">
        <v>1068</v>
      </c>
      <c r="E1689" s="35">
        <v>-0.11181941190901945</v>
      </c>
      <c r="F1689" s="35">
        <v>0.139304676939279</v>
      </c>
      <c r="G1689" s="35">
        <v>0.42232878376179195</v>
      </c>
      <c r="H1689" s="35" t="b">
        <v>0</v>
      </c>
      <c r="I1689" s="35" t="b">
        <v>0</v>
      </c>
      <c r="J1689" s="35" t="b">
        <v>0</v>
      </c>
    </row>
    <row r="1690" spans="1:10" hidden="1" x14ac:dyDescent="0.2">
      <c r="A1690" s="35" t="s">
        <v>327</v>
      </c>
      <c r="B1690" s="35" t="str">
        <f>VLOOKUP(Table4[[#This Row],[Metabolite ID]],Table18[],2,FALSE)</f>
        <v>pregnenolone sulfate</v>
      </c>
      <c r="C1690" s="35" t="s">
        <v>1123</v>
      </c>
      <c r="D1690" s="35">
        <v>1068</v>
      </c>
      <c r="E1690" s="35">
        <v>-4.381620114191203E-2</v>
      </c>
      <c r="F1690" s="35">
        <v>0.11657469938033768</v>
      </c>
      <c r="G1690" s="35">
        <v>0.70709299117779423</v>
      </c>
      <c r="H1690" s="35" t="b">
        <v>0</v>
      </c>
      <c r="I1690" s="35" t="b">
        <v>0</v>
      </c>
      <c r="J1690" s="35" t="b">
        <v>0</v>
      </c>
    </row>
    <row r="1691" spans="1:10" x14ac:dyDescent="0.2">
      <c r="A1691" s="35" t="s">
        <v>363</v>
      </c>
      <c r="B1691" s="35" t="str">
        <f>VLOOKUP(Table4[[#This Row],[Metabolite ID]],Table18[],2,FALSE)</f>
        <v>glycohyocholate</v>
      </c>
      <c r="C1691" s="35" t="s">
        <v>1116</v>
      </c>
      <c r="D1691" s="35">
        <v>1068</v>
      </c>
      <c r="E1691" s="35">
        <v>-9.5286709298416455E-2</v>
      </c>
      <c r="F1691" s="35">
        <v>3.9303924361975932E-2</v>
      </c>
      <c r="G1691" s="36">
        <v>1.5335559103814319E-2</v>
      </c>
      <c r="H1691" s="35" t="b">
        <v>0</v>
      </c>
      <c r="I1691" s="35" t="b">
        <v>0</v>
      </c>
      <c r="J1691" s="35" t="b">
        <v>0</v>
      </c>
    </row>
    <row r="1692" spans="1:10" hidden="1" x14ac:dyDescent="0.2">
      <c r="A1692" s="35" t="s">
        <v>363</v>
      </c>
      <c r="B1692" s="35" t="str">
        <f>VLOOKUP(Table4[[#This Row],[Metabolite ID]],Table18[],2,FALSE)</f>
        <v>glycohyocholate</v>
      </c>
      <c r="C1692" s="35" t="s">
        <v>1117</v>
      </c>
      <c r="D1692" s="35">
        <v>1068</v>
      </c>
      <c r="E1692" s="35">
        <v>-9.5286709298416455E-2</v>
      </c>
      <c r="F1692" s="35">
        <v>3.8189899981501144E-2</v>
      </c>
      <c r="G1692" s="35">
        <v>1.2593009533110835E-2</v>
      </c>
      <c r="H1692" s="35" t="b">
        <v>0</v>
      </c>
      <c r="I1692" s="35" t="b">
        <v>0</v>
      </c>
      <c r="J1692" s="35" t="b">
        <v>0</v>
      </c>
    </row>
    <row r="1693" spans="1:10" hidden="1" x14ac:dyDescent="0.2">
      <c r="A1693" s="35" t="s">
        <v>363</v>
      </c>
      <c r="B1693" s="35" t="str">
        <f>VLOOKUP(Table4[[#This Row],[Metabolite ID]],Table18[],2,FALSE)</f>
        <v>glycohyocholate</v>
      </c>
      <c r="C1693" s="35" t="s">
        <v>1118</v>
      </c>
      <c r="D1693" s="35">
        <v>1068</v>
      </c>
      <c r="E1693" s="35">
        <v>-9.6498389734356316E-2</v>
      </c>
      <c r="F1693" s="35">
        <v>3.8549086024178766E-2</v>
      </c>
      <c r="G1693" s="35">
        <v>1.2305506582839992E-2</v>
      </c>
      <c r="H1693" s="35" t="b">
        <v>0</v>
      </c>
      <c r="I1693" s="35" t="b">
        <v>0</v>
      </c>
      <c r="J1693" s="35" t="b">
        <v>0</v>
      </c>
    </row>
    <row r="1694" spans="1:10" hidden="1" x14ac:dyDescent="0.2">
      <c r="A1694" s="35" t="s">
        <v>363</v>
      </c>
      <c r="B1694" s="35" t="str">
        <f>VLOOKUP(Table4[[#This Row],[Metabolite ID]],Table18[],2,FALSE)</f>
        <v>glycohyocholate</v>
      </c>
      <c r="C1694" s="35" t="s">
        <v>1119</v>
      </c>
      <c r="D1694" s="35">
        <v>1068</v>
      </c>
      <c r="E1694" s="35">
        <v>-0.11062398601558407</v>
      </c>
      <c r="F1694" s="35">
        <v>5.9373028466624241E-2</v>
      </c>
      <c r="G1694" s="35">
        <v>6.2433755369321671E-2</v>
      </c>
      <c r="H1694" s="35" t="b">
        <v>0</v>
      </c>
      <c r="I1694" s="35" t="b">
        <v>0</v>
      </c>
      <c r="J1694" s="35" t="b">
        <v>0</v>
      </c>
    </row>
    <row r="1695" spans="1:10" hidden="1" x14ac:dyDescent="0.2">
      <c r="A1695" s="35" t="s">
        <v>363</v>
      </c>
      <c r="B1695" s="35" t="str">
        <f>VLOOKUP(Table4[[#This Row],[Metabolite ID]],Table18[],2,FALSE)</f>
        <v>glycohyocholate</v>
      </c>
      <c r="C1695" s="35" t="s">
        <v>1120</v>
      </c>
      <c r="D1695" s="35">
        <v>1068</v>
      </c>
      <c r="E1695" s="35">
        <v>-0.10777495319572783</v>
      </c>
      <c r="F1695" s="35">
        <v>6.1814900077210556E-2</v>
      </c>
      <c r="G1695" s="35">
        <v>8.1244408801801893E-2</v>
      </c>
      <c r="H1695" s="35" t="b">
        <v>0</v>
      </c>
      <c r="I1695" s="35" t="b">
        <v>0</v>
      </c>
      <c r="J1695" s="35" t="b">
        <v>0</v>
      </c>
    </row>
    <row r="1696" spans="1:10" hidden="1" x14ac:dyDescent="0.2">
      <c r="A1696" s="35" t="s">
        <v>363</v>
      </c>
      <c r="B1696" s="35" t="str">
        <f>VLOOKUP(Table4[[#This Row],[Metabolite ID]],Table18[],2,FALSE)</f>
        <v>glycohyocholate</v>
      </c>
      <c r="C1696" s="35" t="s">
        <v>1121</v>
      </c>
      <c r="D1696" s="35">
        <v>1068</v>
      </c>
      <c r="E1696" s="35">
        <v>-0.69373926894488225</v>
      </c>
      <c r="F1696" s="35">
        <v>0.26466326046903021</v>
      </c>
      <c r="G1696" s="35">
        <v>8.8863165581394583E-3</v>
      </c>
      <c r="H1696" s="35" t="b">
        <v>0</v>
      </c>
      <c r="I1696" s="35" t="b">
        <v>0</v>
      </c>
      <c r="J1696" s="35" t="b">
        <v>0</v>
      </c>
    </row>
    <row r="1697" spans="1:10" hidden="1" x14ac:dyDescent="0.2">
      <c r="A1697" s="35" t="s">
        <v>363</v>
      </c>
      <c r="B1697" s="35" t="str">
        <f>VLOOKUP(Table4[[#This Row],[Metabolite ID]],Table18[],2,FALSE)</f>
        <v>glycohyocholate</v>
      </c>
      <c r="C1697" s="35" t="s">
        <v>1122</v>
      </c>
      <c r="D1697" s="35">
        <v>1068</v>
      </c>
      <c r="E1697" s="35">
        <v>-0.52894440322452496</v>
      </c>
      <c r="F1697" s="35">
        <v>0.23134735536028786</v>
      </c>
      <c r="G1697" s="35">
        <v>2.2428195291299375E-2</v>
      </c>
      <c r="H1697" s="35" t="b">
        <v>0</v>
      </c>
      <c r="I1697" s="35" t="b">
        <v>0</v>
      </c>
      <c r="J1697" s="35" t="b">
        <v>0</v>
      </c>
    </row>
    <row r="1698" spans="1:10" hidden="1" x14ac:dyDescent="0.2">
      <c r="A1698" s="35" t="s">
        <v>363</v>
      </c>
      <c r="B1698" s="35" t="str">
        <f>VLOOKUP(Table4[[#This Row],[Metabolite ID]],Table18[],2,FALSE)</f>
        <v>glycohyocholate</v>
      </c>
      <c r="C1698" s="35" t="s">
        <v>1123</v>
      </c>
      <c r="D1698" s="35">
        <v>1068</v>
      </c>
      <c r="E1698" s="35">
        <v>-8.4633002620727663E-2</v>
      </c>
      <c r="F1698" s="35">
        <v>0.11540642061619057</v>
      </c>
      <c r="G1698" s="35">
        <v>0.46350778935767045</v>
      </c>
      <c r="H1698" s="35" t="b">
        <v>0</v>
      </c>
      <c r="I1698" s="35" t="b">
        <v>0</v>
      </c>
      <c r="J1698" s="35" t="b">
        <v>0</v>
      </c>
    </row>
    <row r="1699" spans="1:10" x14ac:dyDescent="0.2">
      <c r="A1699" s="35" t="s">
        <v>574</v>
      </c>
      <c r="B1699" s="35" t="str">
        <f>VLOOKUP(Table4[[#This Row],[Metabolite ID]],Table18[],2,FALSE)</f>
        <v>X - 12026</v>
      </c>
      <c r="C1699" s="35" t="s">
        <v>1116</v>
      </c>
      <c r="D1699" s="35">
        <v>1068</v>
      </c>
      <c r="E1699" s="35">
        <v>9.2478970949458714E-2</v>
      </c>
      <c r="F1699" s="35">
        <v>3.8165887853776025E-2</v>
      </c>
      <c r="G1699" s="36">
        <v>1.5389568946167095E-2</v>
      </c>
      <c r="H1699" s="35" t="b">
        <v>0</v>
      </c>
      <c r="I1699" s="35" t="b">
        <v>0</v>
      </c>
      <c r="J1699" s="35" t="b">
        <v>0</v>
      </c>
    </row>
    <row r="1700" spans="1:10" hidden="1" x14ac:dyDescent="0.2">
      <c r="A1700" s="35" t="s">
        <v>574</v>
      </c>
      <c r="B1700" s="35" t="str">
        <f>VLOOKUP(Table4[[#This Row],[Metabolite ID]],Table18[],2,FALSE)</f>
        <v>X - 12026</v>
      </c>
      <c r="C1700" s="35" t="s">
        <v>1117</v>
      </c>
      <c r="D1700" s="35">
        <v>1068</v>
      </c>
      <c r="E1700" s="35">
        <v>9.2478970949458714E-2</v>
      </c>
      <c r="F1700" s="35">
        <v>3.6912252054417144E-2</v>
      </c>
      <c r="G1700" s="35">
        <v>1.2232221280443644E-2</v>
      </c>
      <c r="H1700" s="35" t="b">
        <v>0</v>
      </c>
      <c r="I1700" s="35" t="b">
        <v>0</v>
      </c>
      <c r="J1700" s="35" t="b">
        <v>0</v>
      </c>
    </row>
    <row r="1701" spans="1:10" hidden="1" x14ac:dyDescent="0.2">
      <c r="A1701" s="35" t="s">
        <v>574</v>
      </c>
      <c r="B1701" s="35" t="str">
        <f>VLOOKUP(Table4[[#This Row],[Metabolite ID]],Table18[],2,FALSE)</f>
        <v>X - 12026</v>
      </c>
      <c r="C1701" s="35" t="s">
        <v>1118</v>
      </c>
      <c r="D1701" s="35">
        <v>1068</v>
      </c>
      <c r="E1701" s="35">
        <v>9.2645313934859641E-2</v>
      </c>
      <c r="F1701" s="35">
        <v>3.7262419429148361E-2</v>
      </c>
      <c r="G1701" s="35">
        <v>1.2908143240982011E-2</v>
      </c>
      <c r="H1701" s="35" t="b">
        <v>0</v>
      </c>
      <c r="I1701" s="35" t="b">
        <v>0</v>
      </c>
      <c r="J1701" s="35" t="b">
        <v>0</v>
      </c>
    </row>
    <row r="1702" spans="1:10" hidden="1" x14ac:dyDescent="0.2">
      <c r="A1702" s="35" t="s">
        <v>574</v>
      </c>
      <c r="B1702" s="35" t="str">
        <f>VLOOKUP(Table4[[#This Row],[Metabolite ID]],Table18[],2,FALSE)</f>
        <v>X - 12026</v>
      </c>
      <c r="C1702" s="35" t="s">
        <v>1119</v>
      </c>
      <c r="D1702" s="35">
        <v>1068</v>
      </c>
      <c r="E1702" s="35">
        <v>7.0869869415807474E-2</v>
      </c>
      <c r="F1702" s="35">
        <v>5.6202600776838148E-2</v>
      </c>
      <c r="G1702" s="35">
        <v>0.20731916932208261</v>
      </c>
      <c r="H1702" s="35" t="b">
        <v>0</v>
      </c>
      <c r="I1702" s="35" t="b">
        <v>0</v>
      </c>
      <c r="J1702" s="35" t="b">
        <v>0</v>
      </c>
    </row>
    <row r="1703" spans="1:10" hidden="1" x14ac:dyDescent="0.2">
      <c r="A1703" s="35" t="s">
        <v>574</v>
      </c>
      <c r="B1703" s="35" t="str">
        <f>VLOOKUP(Table4[[#This Row],[Metabolite ID]],Table18[],2,FALSE)</f>
        <v>X - 12026</v>
      </c>
      <c r="C1703" s="35" t="s">
        <v>1120</v>
      </c>
      <c r="D1703" s="35">
        <v>1068</v>
      </c>
      <c r="E1703" s="35">
        <v>0.10846689379629924</v>
      </c>
      <c r="F1703" s="35">
        <v>5.9242401987365911E-2</v>
      </c>
      <c r="G1703" s="35">
        <v>6.7115520754775282E-2</v>
      </c>
      <c r="H1703" s="35" t="b">
        <v>0</v>
      </c>
      <c r="I1703" s="35" t="b">
        <v>0</v>
      </c>
      <c r="J1703" s="35" t="b">
        <v>0</v>
      </c>
    </row>
    <row r="1704" spans="1:10" hidden="1" x14ac:dyDescent="0.2">
      <c r="A1704" s="35" t="s">
        <v>574</v>
      </c>
      <c r="B1704" s="35" t="str">
        <f>VLOOKUP(Table4[[#This Row],[Metabolite ID]],Table18[],2,FALSE)</f>
        <v>X - 12026</v>
      </c>
      <c r="C1704" s="35" t="s">
        <v>1121</v>
      </c>
      <c r="D1704" s="35">
        <v>1068</v>
      </c>
      <c r="E1704" s="35">
        <v>0.13089865371878862</v>
      </c>
      <c r="F1704" s="35">
        <v>0.25835382637811838</v>
      </c>
      <c r="G1704" s="35">
        <v>0.61249508226960281</v>
      </c>
      <c r="H1704" s="35" t="b">
        <v>0</v>
      </c>
      <c r="I1704" s="35" t="b">
        <v>0</v>
      </c>
      <c r="J1704" s="35" t="b">
        <v>0</v>
      </c>
    </row>
    <row r="1705" spans="1:10" hidden="1" x14ac:dyDescent="0.2">
      <c r="A1705" s="35" t="s">
        <v>574</v>
      </c>
      <c r="B1705" s="35" t="str">
        <f>VLOOKUP(Table4[[#This Row],[Metabolite ID]],Table18[],2,FALSE)</f>
        <v>X - 12026</v>
      </c>
      <c r="C1705" s="35" t="s">
        <v>1122</v>
      </c>
      <c r="D1705" s="35">
        <v>1068</v>
      </c>
      <c r="E1705" s="35">
        <v>0.20317102600664505</v>
      </c>
      <c r="F1705" s="35">
        <v>0.18586262215923052</v>
      </c>
      <c r="G1705" s="35">
        <v>0.27458577644251131</v>
      </c>
      <c r="H1705" s="35" t="b">
        <v>0</v>
      </c>
      <c r="I1705" s="35" t="b">
        <v>0</v>
      </c>
      <c r="J1705" s="35" t="b">
        <v>0</v>
      </c>
    </row>
    <row r="1706" spans="1:10" hidden="1" x14ac:dyDescent="0.2">
      <c r="A1706" s="35" t="s">
        <v>574</v>
      </c>
      <c r="B1706" s="35" t="str">
        <f>VLOOKUP(Table4[[#This Row],[Metabolite ID]],Table18[],2,FALSE)</f>
        <v>X - 12026</v>
      </c>
      <c r="C1706" s="35" t="s">
        <v>1123</v>
      </c>
      <c r="D1706" s="35">
        <v>1068</v>
      </c>
      <c r="E1706" s="35">
        <v>0.19256094706094395</v>
      </c>
      <c r="F1706" s="35">
        <v>0.11200396595286367</v>
      </c>
      <c r="G1706" s="35">
        <v>8.5862200183873111E-2</v>
      </c>
      <c r="H1706" s="35" t="b">
        <v>0</v>
      </c>
      <c r="I1706" s="35" t="b">
        <v>0</v>
      </c>
      <c r="J1706" s="35" t="b">
        <v>0</v>
      </c>
    </row>
    <row r="1707" spans="1:10" x14ac:dyDescent="0.2">
      <c r="A1707" s="35" t="s">
        <v>370</v>
      </c>
      <c r="B1707" s="35" t="str">
        <f>VLOOKUP(Table4[[#This Row],[Metabolite ID]],Table18[],2,FALSE)</f>
        <v>3-hydroxybutyrylcarnitine (1)</v>
      </c>
      <c r="C1707" s="35" t="s">
        <v>1116</v>
      </c>
      <c r="D1707" s="35">
        <v>1068</v>
      </c>
      <c r="E1707" s="35">
        <v>9.103333900709501E-2</v>
      </c>
      <c r="F1707" s="35">
        <v>3.766887067650776E-2</v>
      </c>
      <c r="G1707" s="36">
        <v>1.5663085364563088E-2</v>
      </c>
      <c r="H1707" s="35" t="b">
        <v>0</v>
      </c>
      <c r="I1707" s="35" t="b">
        <v>0</v>
      </c>
      <c r="J1707" s="35" t="b">
        <v>0</v>
      </c>
    </row>
    <row r="1708" spans="1:10" hidden="1" x14ac:dyDescent="0.2">
      <c r="A1708" s="35" t="s">
        <v>370</v>
      </c>
      <c r="B1708" s="35" t="str">
        <f>VLOOKUP(Table4[[#This Row],[Metabolite ID]],Table18[],2,FALSE)</f>
        <v>3-hydroxybutyrylcarnitine (1)</v>
      </c>
      <c r="C1708" s="35" t="s">
        <v>1117</v>
      </c>
      <c r="D1708" s="35">
        <v>1068</v>
      </c>
      <c r="E1708" s="35">
        <v>9.103333900709501E-2</v>
      </c>
      <c r="F1708" s="35">
        <v>3.7559091747507739E-2</v>
      </c>
      <c r="G1708" s="35">
        <v>1.536175006263692E-2</v>
      </c>
      <c r="H1708" s="35" t="b">
        <v>0</v>
      </c>
      <c r="I1708" s="35" t="b">
        <v>0</v>
      </c>
      <c r="J1708" s="35" t="b">
        <v>0</v>
      </c>
    </row>
    <row r="1709" spans="1:10" hidden="1" x14ac:dyDescent="0.2">
      <c r="A1709" s="35" t="s">
        <v>370</v>
      </c>
      <c r="B1709" s="35" t="str">
        <f>VLOOKUP(Table4[[#This Row],[Metabolite ID]],Table18[],2,FALSE)</f>
        <v>3-hydroxybutyrylcarnitine (1)</v>
      </c>
      <c r="C1709" s="35" t="s">
        <v>1118</v>
      </c>
      <c r="D1709" s="35">
        <v>1068</v>
      </c>
      <c r="E1709" s="35">
        <v>9.1535779405098022E-2</v>
      </c>
      <c r="F1709" s="35">
        <v>3.7893922810273803E-2</v>
      </c>
      <c r="G1709" s="35">
        <v>1.5710196750433083E-2</v>
      </c>
      <c r="H1709" s="35" t="b">
        <v>0</v>
      </c>
      <c r="I1709" s="35" t="b">
        <v>0</v>
      </c>
      <c r="J1709" s="35" t="b">
        <v>0</v>
      </c>
    </row>
    <row r="1710" spans="1:10" hidden="1" x14ac:dyDescent="0.2">
      <c r="A1710" s="35" t="s">
        <v>370</v>
      </c>
      <c r="B1710" s="35" t="str">
        <f>VLOOKUP(Table4[[#This Row],[Metabolite ID]],Table18[],2,FALSE)</f>
        <v>3-hydroxybutyrylcarnitine (1)</v>
      </c>
      <c r="C1710" s="35" t="s">
        <v>1119</v>
      </c>
      <c r="D1710" s="35">
        <v>1068</v>
      </c>
      <c r="E1710" s="35">
        <v>9.5809164755351534E-2</v>
      </c>
      <c r="F1710" s="35">
        <v>5.4839687771542474E-2</v>
      </c>
      <c r="G1710" s="35">
        <v>8.0623958505068857E-2</v>
      </c>
      <c r="H1710" s="35" t="b">
        <v>0</v>
      </c>
      <c r="I1710" s="35" t="b">
        <v>0</v>
      </c>
      <c r="J1710" s="35" t="b">
        <v>0</v>
      </c>
    </row>
    <row r="1711" spans="1:10" hidden="1" x14ac:dyDescent="0.2">
      <c r="A1711" s="35" t="s">
        <v>370</v>
      </c>
      <c r="B1711" s="35" t="str">
        <f>VLOOKUP(Table4[[#This Row],[Metabolite ID]],Table18[],2,FALSE)</f>
        <v>3-hydroxybutyrylcarnitine (1)</v>
      </c>
      <c r="C1711" s="35" t="s">
        <v>1120</v>
      </c>
      <c r="D1711" s="35">
        <v>1068</v>
      </c>
      <c r="E1711" s="35">
        <v>3.3217341452980657E-2</v>
      </c>
      <c r="F1711" s="35">
        <v>6.5367491656485768E-2</v>
      </c>
      <c r="G1711" s="35">
        <v>0.61133902800530016</v>
      </c>
      <c r="H1711" s="35" t="b">
        <v>0</v>
      </c>
      <c r="I1711" s="35" t="b">
        <v>0</v>
      </c>
      <c r="J1711" s="35" t="b">
        <v>0</v>
      </c>
    </row>
    <row r="1712" spans="1:10" hidden="1" x14ac:dyDescent="0.2">
      <c r="A1712" s="35" t="s">
        <v>370</v>
      </c>
      <c r="B1712" s="35" t="str">
        <f>VLOOKUP(Table4[[#This Row],[Metabolite ID]],Table18[],2,FALSE)</f>
        <v>3-hydroxybutyrylcarnitine (1)</v>
      </c>
      <c r="C1712" s="35" t="s">
        <v>1121</v>
      </c>
      <c r="D1712" s="35">
        <v>1068</v>
      </c>
      <c r="E1712" s="35">
        <v>-0.20809410964724329</v>
      </c>
      <c r="F1712" s="35">
        <v>0.23530858784056682</v>
      </c>
      <c r="G1712" s="35">
        <v>0.37670891576543153</v>
      </c>
      <c r="H1712" s="35" t="b">
        <v>0</v>
      </c>
      <c r="I1712" s="35" t="b">
        <v>0</v>
      </c>
      <c r="J1712" s="35" t="b">
        <v>0</v>
      </c>
    </row>
    <row r="1713" spans="1:10" hidden="1" x14ac:dyDescent="0.2">
      <c r="A1713" s="35" t="s">
        <v>370</v>
      </c>
      <c r="B1713" s="35" t="str">
        <f>VLOOKUP(Table4[[#This Row],[Metabolite ID]],Table18[],2,FALSE)</f>
        <v>3-hydroxybutyrylcarnitine (1)</v>
      </c>
      <c r="C1713" s="35" t="s">
        <v>1122</v>
      </c>
      <c r="D1713" s="35">
        <v>1068</v>
      </c>
      <c r="E1713" s="35">
        <v>-8.8463602415792764E-2</v>
      </c>
      <c r="F1713" s="35">
        <v>0.14783575048936343</v>
      </c>
      <c r="G1713" s="35">
        <v>0.54970597891481543</v>
      </c>
      <c r="H1713" s="35" t="b">
        <v>0</v>
      </c>
      <c r="I1713" s="35" t="b">
        <v>0</v>
      </c>
      <c r="J1713" s="35" t="b">
        <v>0</v>
      </c>
    </row>
    <row r="1714" spans="1:10" hidden="1" x14ac:dyDescent="0.2">
      <c r="A1714" s="35" t="s">
        <v>370</v>
      </c>
      <c r="B1714" s="35" t="str">
        <f>VLOOKUP(Table4[[#This Row],[Metabolite ID]],Table18[],2,FALSE)</f>
        <v>3-hydroxybutyrylcarnitine (1)</v>
      </c>
      <c r="C1714" s="35" t="s">
        <v>1123</v>
      </c>
      <c r="D1714" s="35">
        <v>1068</v>
      </c>
      <c r="E1714" s="35">
        <v>0.10269385828571223</v>
      </c>
      <c r="F1714" s="35">
        <v>0.11061825521862022</v>
      </c>
      <c r="G1714" s="35">
        <v>0.35342963323263876</v>
      </c>
      <c r="H1714" s="35" t="b">
        <v>0</v>
      </c>
      <c r="I1714" s="35" t="b">
        <v>0</v>
      </c>
      <c r="J1714" s="35" t="b">
        <v>0</v>
      </c>
    </row>
    <row r="1715" spans="1:10" x14ac:dyDescent="0.2">
      <c r="A1715" s="35" t="s">
        <v>500</v>
      </c>
      <c r="B1715" s="35" t="str">
        <f>VLOOKUP(Table4[[#This Row],[Metabolite ID]],Table18[],2,FALSE)</f>
        <v>X - 18901</v>
      </c>
      <c r="C1715" s="35" t="s">
        <v>1116</v>
      </c>
      <c r="D1715" s="35">
        <v>1068</v>
      </c>
      <c r="E1715" s="35">
        <v>-9.21341523881688E-2</v>
      </c>
      <c r="F1715" s="35">
        <v>3.815944660514986E-2</v>
      </c>
      <c r="G1715" s="36">
        <v>1.575889897708066E-2</v>
      </c>
      <c r="H1715" s="35" t="b">
        <v>0</v>
      </c>
      <c r="I1715" s="35" t="b">
        <v>0</v>
      </c>
      <c r="J1715" s="35" t="b">
        <v>0</v>
      </c>
    </row>
    <row r="1716" spans="1:10" hidden="1" x14ac:dyDescent="0.2">
      <c r="A1716" s="35" t="s">
        <v>500</v>
      </c>
      <c r="B1716" s="35" t="str">
        <f>VLOOKUP(Table4[[#This Row],[Metabolite ID]],Table18[],2,FALSE)</f>
        <v>X - 18901</v>
      </c>
      <c r="C1716" s="35" t="s">
        <v>1117</v>
      </c>
      <c r="D1716" s="35">
        <v>1068</v>
      </c>
      <c r="E1716" s="35">
        <v>-9.21341523881688E-2</v>
      </c>
      <c r="F1716" s="35">
        <v>3.6877201038084166E-2</v>
      </c>
      <c r="G1716" s="35">
        <v>1.2475387191182541E-2</v>
      </c>
      <c r="H1716" s="35" t="b">
        <v>0</v>
      </c>
      <c r="I1716" s="35" t="b">
        <v>0</v>
      </c>
      <c r="J1716" s="35" t="b">
        <v>0</v>
      </c>
    </row>
    <row r="1717" spans="1:10" hidden="1" x14ac:dyDescent="0.2">
      <c r="A1717" s="35" t="s">
        <v>500</v>
      </c>
      <c r="B1717" s="35" t="str">
        <f>VLOOKUP(Table4[[#This Row],[Metabolite ID]],Table18[],2,FALSE)</f>
        <v>X - 18901</v>
      </c>
      <c r="C1717" s="35" t="s">
        <v>1118</v>
      </c>
      <c r="D1717" s="35">
        <v>1068</v>
      </c>
      <c r="E1717" s="35">
        <v>-9.204398031554642E-2</v>
      </c>
      <c r="F1717" s="35">
        <v>3.7227540316295521E-2</v>
      </c>
      <c r="G1717" s="35">
        <v>1.3418293784843995E-2</v>
      </c>
      <c r="H1717" s="35" t="b">
        <v>0</v>
      </c>
      <c r="I1717" s="35" t="b">
        <v>0</v>
      </c>
      <c r="J1717" s="35" t="b">
        <v>0</v>
      </c>
    </row>
    <row r="1718" spans="1:10" hidden="1" x14ac:dyDescent="0.2">
      <c r="A1718" s="35" t="s">
        <v>500</v>
      </c>
      <c r="B1718" s="35" t="str">
        <f>VLOOKUP(Table4[[#This Row],[Metabolite ID]],Table18[],2,FALSE)</f>
        <v>X - 18901</v>
      </c>
      <c r="C1718" s="35" t="s">
        <v>1119</v>
      </c>
      <c r="D1718" s="35">
        <v>1068</v>
      </c>
      <c r="E1718" s="35">
        <v>-8.935800824933926E-2</v>
      </c>
      <c r="F1718" s="35">
        <v>5.8439707155094112E-2</v>
      </c>
      <c r="G1718" s="35">
        <v>0.12624876600267479</v>
      </c>
      <c r="H1718" s="35" t="b">
        <v>0</v>
      </c>
      <c r="I1718" s="35" t="b">
        <v>0</v>
      </c>
      <c r="J1718" s="35" t="b">
        <v>0</v>
      </c>
    </row>
    <row r="1719" spans="1:10" hidden="1" x14ac:dyDescent="0.2">
      <c r="A1719" s="35" t="s">
        <v>500</v>
      </c>
      <c r="B1719" s="35" t="str">
        <f>VLOOKUP(Table4[[#This Row],[Metabolite ID]],Table18[],2,FALSE)</f>
        <v>X - 18901</v>
      </c>
      <c r="C1719" s="35" t="s">
        <v>1120</v>
      </c>
      <c r="D1719" s="35">
        <v>1068</v>
      </c>
      <c r="E1719" s="35">
        <v>-4.5753223333290013E-3</v>
      </c>
      <c r="F1719" s="35">
        <v>6.6187316202687876E-2</v>
      </c>
      <c r="G1719" s="35">
        <v>0.94488862903960769</v>
      </c>
      <c r="H1719" s="35" t="b">
        <v>0</v>
      </c>
      <c r="I1719" s="35" t="b">
        <v>0</v>
      </c>
      <c r="J1719" s="35" t="b">
        <v>0</v>
      </c>
    </row>
    <row r="1720" spans="1:10" hidden="1" x14ac:dyDescent="0.2">
      <c r="A1720" s="35" t="s">
        <v>500</v>
      </c>
      <c r="B1720" s="35" t="str">
        <f>VLOOKUP(Table4[[#This Row],[Metabolite ID]],Table18[],2,FALSE)</f>
        <v>X - 18901</v>
      </c>
      <c r="C1720" s="35" t="s">
        <v>1121</v>
      </c>
      <c r="D1720" s="35">
        <v>1068</v>
      </c>
      <c r="E1720" s="35">
        <v>-6.754746762828745E-2</v>
      </c>
      <c r="F1720" s="35">
        <v>0.24653042543370451</v>
      </c>
      <c r="G1720" s="35">
        <v>0.78414347932766826</v>
      </c>
      <c r="H1720" s="35" t="b">
        <v>0</v>
      </c>
      <c r="I1720" s="35" t="b">
        <v>0</v>
      </c>
      <c r="J1720" s="35" t="b">
        <v>0</v>
      </c>
    </row>
    <row r="1721" spans="1:10" hidden="1" x14ac:dyDescent="0.2">
      <c r="A1721" s="35" t="s">
        <v>500</v>
      </c>
      <c r="B1721" s="35" t="str">
        <f>VLOOKUP(Table4[[#This Row],[Metabolite ID]],Table18[],2,FALSE)</f>
        <v>X - 18901</v>
      </c>
      <c r="C1721" s="35" t="s">
        <v>1122</v>
      </c>
      <c r="D1721" s="35">
        <v>1068</v>
      </c>
      <c r="E1721" s="35">
        <v>5.0172473516491678E-2</v>
      </c>
      <c r="F1721" s="35">
        <v>0.1459463473158093</v>
      </c>
      <c r="G1721" s="35">
        <v>0.73108442848469202</v>
      </c>
      <c r="H1721" s="35" t="b">
        <v>0</v>
      </c>
      <c r="I1721" s="35" t="b">
        <v>0</v>
      </c>
      <c r="J1721" s="35" t="b">
        <v>0</v>
      </c>
    </row>
    <row r="1722" spans="1:10" hidden="1" x14ac:dyDescent="0.2">
      <c r="A1722" s="35" t="s">
        <v>500</v>
      </c>
      <c r="B1722" s="35" t="str">
        <f>VLOOKUP(Table4[[#This Row],[Metabolite ID]],Table18[],2,FALSE)</f>
        <v>X - 18901</v>
      </c>
      <c r="C1722" s="35" t="s">
        <v>1123</v>
      </c>
      <c r="D1722" s="35">
        <v>1068</v>
      </c>
      <c r="E1722" s="35">
        <v>0.11349998558603129</v>
      </c>
      <c r="F1722" s="35">
        <v>0.11184465910789737</v>
      </c>
      <c r="G1722" s="35">
        <v>0.31043133397578337</v>
      </c>
      <c r="H1722" s="35" t="b">
        <v>0</v>
      </c>
      <c r="I1722" s="35" t="b">
        <v>0</v>
      </c>
      <c r="J1722" s="35" t="b">
        <v>0</v>
      </c>
    </row>
    <row r="1723" spans="1:10" x14ac:dyDescent="0.2">
      <c r="A1723" s="35" t="s">
        <v>312</v>
      </c>
      <c r="B1723" s="35" t="str">
        <f>VLOOKUP(Table4[[#This Row],[Metabolite ID]],Table18[],2,FALSE)</f>
        <v>4-androsten-3beta,17beta-diol monosulfate (1)</v>
      </c>
      <c r="C1723" s="35" t="s">
        <v>1116</v>
      </c>
      <c r="D1723" s="35">
        <v>1068</v>
      </c>
      <c r="E1723" s="35">
        <v>9.1668654083637557E-2</v>
      </c>
      <c r="F1723" s="35">
        <v>3.8143409565717934E-2</v>
      </c>
      <c r="G1723" s="36">
        <v>1.6249485467609334E-2</v>
      </c>
      <c r="H1723" s="35" t="b">
        <v>0</v>
      </c>
      <c r="I1723" s="35" t="b">
        <v>0</v>
      </c>
      <c r="J1723" s="35" t="b">
        <v>0</v>
      </c>
    </row>
    <row r="1724" spans="1:10" hidden="1" x14ac:dyDescent="0.2">
      <c r="A1724" s="35" t="s">
        <v>312</v>
      </c>
      <c r="B1724" s="35" t="str">
        <f>VLOOKUP(Table4[[#This Row],[Metabolite ID]],Table18[],2,FALSE)</f>
        <v>4-androsten-3beta,17beta-diol monosulfate (1)</v>
      </c>
      <c r="C1724" s="35" t="s">
        <v>1117</v>
      </c>
      <c r="D1724" s="35">
        <v>1068</v>
      </c>
      <c r="E1724" s="35">
        <v>9.1668654083637557E-2</v>
      </c>
      <c r="F1724" s="35">
        <v>3.6830731065106856E-2</v>
      </c>
      <c r="G1724" s="35">
        <v>1.2813266574914392E-2</v>
      </c>
      <c r="H1724" s="35" t="b">
        <v>0</v>
      </c>
      <c r="I1724" s="35" t="b">
        <v>0</v>
      </c>
      <c r="J1724" s="35" t="b">
        <v>0</v>
      </c>
    </row>
    <row r="1725" spans="1:10" hidden="1" x14ac:dyDescent="0.2">
      <c r="A1725" s="35" t="s">
        <v>312</v>
      </c>
      <c r="B1725" s="35" t="str">
        <f>VLOOKUP(Table4[[#This Row],[Metabolite ID]],Table18[],2,FALSE)</f>
        <v>4-androsten-3beta,17beta-diol monosulfate (1)</v>
      </c>
      <c r="C1725" s="35" t="s">
        <v>1118</v>
      </c>
      <c r="D1725" s="35">
        <v>1068</v>
      </c>
      <c r="E1725" s="35">
        <v>9.1809390659213175E-2</v>
      </c>
      <c r="F1725" s="35">
        <v>3.7181990882638183E-2</v>
      </c>
      <c r="G1725" s="35">
        <v>1.3541939074894123E-2</v>
      </c>
      <c r="H1725" s="35" t="b">
        <v>0</v>
      </c>
      <c r="I1725" s="35" t="b">
        <v>0</v>
      </c>
      <c r="J1725" s="35" t="b">
        <v>0</v>
      </c>
    </row>
    <row r="1726" spans="1:10" hidden="1" x14ac:dyDescent="0.2">
      <c r="A1726" s="35" t="s">
        <v>312</v>
      </c>
      <c r="B1726" s="35" t="str">
        <f>VLOOKUP(Table4[[#This Row],[Metabolite ID]],Table18[],2,FALSE)</f>
        <v>4-androsten-3beta,17beta-diol monosulfate (1)</v>
      </c>
      <c r="C1726" s="35" t="s">
        <v>1119</v>
      </c>
      <c r="D1726" s="35">
        <v>1068</v>
      </c>
      <c r="E1726" s="35">
        <v>0.14458039038435727</v>
      </c>
      <c r="F1726" s="35">
        <v>5.507538634390139E-2</v>
      </c>
      <c r="G1726" s="35">
        <v>8.6614312951280043E-3</v>
      </c>
      <c r="H1726" s="35" t="b">
        <v>0</v>
      </c>
      <c r="I1726" s="35" t="b">
        <v>0</v>
      </c>
      <c r="J1726" s="35" t="b">
        <v>0</v>
      </c>
    </row>
    <row r="1727" spans="1:10" hidden="1" x14ac:dyDescent="0.2">
      <c r="A1727" s="35" t="s">
        <v>312</v>
      </c>
      <c r="B1727" s="35" t="str">
        <f>VLOOKUP(Table4[[#This Row],[Metabolite ID]],Table18[],2,FALSE)</f>
        <v>4-androsten-3beta,17beta-diol monosulfate (1)</v>
      </c>
      <c r="C1727" s="35" t="s">
        <v>1120</v>
      </c>
      <c r="D1727" s="35">
        <v>1068</v>
      </c>
      <c r="E1727" s="35">
        <v>6.5547754560277102E-2</v>
      </c>
      <c r="F1727" s="35">
        <v>6.1673193417359926E-2</v>
      </c>
      <c r="G1727" s="35">
        <v>0.28786174088732047</v>
      </c>
      <c r="H1727" s="35" t="b">
        <v>0</v>
      </c>
      <c r="I1727" s="35" t="b">
        <v>0</v>
      </c>
      <c r="J1727" s="35" t="b">
        <v>0</v>
      </c>
    </row>
    <row r="1728" spans="1:10" hidden="1" x14ac:dyDescent="0.2">
      <c r="A1728" s="35" t="s">
        <v>312</v>
      </c>
      <c r="B1728" s="35" t="str">
        <f>VLOOKUP(Table4[[#This Row],[Metabolite ID]],Table18[],2,FALSE)</f>
        <v>4-androsten-3beta,17beta-diol monosulfate (1)</v>
      </c>
      <c r="C1728" s="35" t="s">
        <v>1121</v>
      </c>
      <c r="D1728" s="35">
        <v>1068</v>
      </c>
      <c r="E1728" s="35">
        <v>0.1942864009485632</v>
      </c>
      <c r="F1728" s="35">
        <v>0.2161151670478223</v>
      </c>
      <c r="G1728" s="35">
        <v>0.36885828351721606</v>
      </c>
      <c r="H1728" s="35" t="b">
        <v>0</v>
      </c>
      <c r="I1728" s="35" t="b">
        <v>0</v>
      </c>
      <c r="J1728" s="35" t="b">
        <v>0</v>
      </c>
    </row>
    <row r="1729" spans="1:10" hidden="1" x14ac:dyDescent="0.2">
      <c r="A1729" s="35" t="s">
        <v>312</v>
      </c>
      <c r="B1729" s="35" t="str">
        <f>VLOOKUP(Table4[[#This Row],[Metabolite ID]],Table18[],2,FALSE)</f>
        <v>4-androsten-3beta,17beta-diol monosulfate (1)</v>
      </c>
      <c r="C1729" s="35" t="s">
        <v>1122</v>
      </c>
      <c r="D1729" s="35">
        <v>1068</v>
      </c>
      <c r="E1729" s="35">
        <v>3.2561121978400998E-2</v>
      </c>
      <c r="F1729" s="35">
        <v>0.12392959106997424</v>
      </c>
      <c r="G1729" s="35">
        <v>0.79280256811289063</v>
      </c>
      <c r="H1729" s="35" t="b">
        <v>0</v>
      </c>
      <c r="I1729" s="35" t="b">
        <v>0</v>
      </c>
      <c r="J1729" s="35" t="b">
        <v>0</v>
      </c>
    </row>
    <row r="1730" spans="1:10" hidden="1" x14ac:dyDescent="0.2">
      <c r="A1730" s="35" t="s">
        <v>312</v>
      </c>
      <c r="B1730" s="35" t="str">
        <f>VLOOKUP(Table4[[#This Row],[Metabolite ID]],Table18[],2,FALSE)</f>
        <v>4-androsten-3beta,17beta-diol monosulfate (1)</v>
      </c>
      <c r="C1730" s="35" t="s">
        <v>1123</v>
      </c>
      <c r="D1730" s="35">
        <v>1068</v>
      </c>
      <c r="E1730" s="35">
        <v>5.5457422448860594E-2</v>
      </c>
      <c r="F1730" s="35">
        <v>0.11198665060356988</v>
      </c>
      <c r="G1730" s="35">
        <v>0.62055071737350742</v>
      </c>
      <c r="H1730" s="35" t="b">
        <v>0</v>
      </c>
      <c r="I1730" s="35" t="b">
        <v>0</v>
      </c>
      <c r="J1730" s="35" t="b">
        <v>0</v>
      </c>
    </row>
    <row r="1731" spans="1:10" x14ac:dyDescent="0.2">
      <c r="A1731" s="35" t="s">
        <v>511</v>
      </c>
      <c r="B1731" s="35" t="str">
        <f>VLOOKUP(Table4[[#This Row],[Metabolite ID]],Table18[],2,FALSE)</f>
        <v>X - 21666</v>
      </c>
      <c r="C1731" s="35" t="s">
        <v>1116</v>
      </c>
      <c r="D1731" s="35">
        <v>1068</v>
      </c>
      <c r="E1731" s="35">
        <v>9.2736206843425442E-2</v>
      </c>
      <c r="F1731" s="35">
        <v>3.8634280956049975E-2</v>
      </c>
      <c r="G1731" s="36">
        <v>1.6378926711307126E-2</v>
      </c>
      <c r="H1731" s="35" t="b">
        <v>0</v>
      </c>
      <c r="I1731" s="35" t="b">
        <v>0</v>
      </c>
      <c r="J1731" s="35" t="b">
        <v>0</v>
      </c>
    </row>
    <row r="1732" spans="1:10" hidden="1" x14ac:dyDescent="0.2">
      <c r="A1732" s="35" t="s">
        <v>511</v>
      </c>
      <c r="B1732" s="35" t="str">
        <f>VLOOKUP(Table4[[#This Row],[Metabolite ID]],Table18[],2,FALSE)</f>
        <v>X - 21666</v>
      </c>
      <c r="C1732" s="35" t="s">
        <v>1117</v>
      </c>
      <c r="D1732" s="35">
        <v>1068</v>
      </c>
      <c r="E1732" s="35">
        <v>9.2736206843425442E-2</v>
      </c>
      <c r="F1732" s="35">
        <v>3.6957041661245485E-2</v>
      </c>
      <c r="G1732" s="35">
        <v>1.2097160367084808E-2</v>
      </c>
      <c r="H1732" s="35" t="b">
        <v>0</v>
      </c>
      <c r="I1732" s="35" t="b">
        <v>0</v>
      </c>
      <c r="J1732" s="35" t="b">
        <v>0</v>
      </c>
    </row>
    <row r="1733" spans="1:10" hidden="1" x14ac:dyDescent="0.2">
      <c r="A1733" s="35" t="s">
        <v>511</v>
      </c>
      <c r="B1733" s="35" t="str">
        <f>VLOOKUP(Table4[[#This Row],[Metabolite ID]],Table18[],2,FALSE)</f>
        <v>X - 21666</v>
      </c>
      <c r="C1733" s="35" t="s">
        <v>1118</v>
      </c>
      <c r="D1733" s="35">
        <v>1068</v>
      </c>
      <c r="E1733" s="35">
        <v>9.2911653344890016E-2</v>
      </c>
      <c r="F1733" s="35">
        <v>3.731625947203604E-2</v>
      </c>
      <c r="G1733" s="35">
        <v>1.2779928600852117E-2</v>
      </c>
      <c r="H1733" s="35" t="b">
        <v>0</v>
      </c>
      <c r="I1733" s="35" t="b">
        <v>0</v>
      </c>
      <c r="J1733" s="35" t="b">
        <v>0</v>
      </c>
    </row>
    <row r="1734" spans="1:10" hidden="1" x14ac:dyDescent="0.2">
      <c r="A1734" s="35" t="s">
        <v>511</v>
      </c>
      <c r="B1734" s="35" t="str">
        <f>VLOOKUP(Table4[[#This Row],[Metabolite ID]],Table18[],2,FALSE)</f>
        <v>X - 21666</v>
      </c>
      <c r="C1734" s="35" t="s">
        <v>1119</v>
      </c>
      <c r="D1734" s="35">
        <v>1068</v>
      </c>
      <c r="E1734" s="35">
        <v>0.12519437083632565</v>
      </c>
      <c r="F1734" s="35">
        <v>5.4515563747975705E-2</v>
      </c>
      <c r="G1734" s="35">
        <v>2.1647960067124657E-2</v>
      </c>
      <c r="H1734" s="35" t="b">
        <v>0</v>
      </c>
      <c r="I1734" s="35" t="b">
        <v>0</v>
      </c>
      <c r="J1734" s="35" t="b">
        <v>0</v>
      </c>
    </row>
    <row r="1735" spans="1:10" hidden="1" x14ac:dyDescent="0.2">
      <c r="A1735" s="35" t="s">
        <v>511</v>
      </c>
      <c r="B1735" s="35" t="str">
        <f>VLOOKUP(Table4[[#This Row],[Metabolite ID]],Table18[],2,FALSE)</f>
        <v>X - 21666</v>
      </c>
      <c r="C1735" s="35" t="s">
        <v>1120</v>
      </c>
      <c r="D1735" s="35">
        <v>1068</v>
      </c>
      <c r="E1735" s="35">
        <v>7.539808016635359E-2</v>
      </c>
      <c r="F1735" s="35">
        <v>6.7410729287009877E-2</v>
      </c>
      <c r="G1735" s="35">
        <v>0.26335870233960795</v>
      </c>
      <c r="H1735" s="35" t="b">
        <v>0</v>
      </c>
      <c r="I1735" s="35" t="b">
        <v>0</v>
      </c>
      <c r="J1735" s="35" t="b">
        <v>0</v>
      </c>
    </row>
    <row r="1736" spans="1:10" hidden="1" x14ac:dyDescent="0.2">
      <c r="A1736" s="35" t="s">
        <v>511</v>
      </c>
      <c r="B1736" s="35" t="str">
        <f>VLOOKUP(Table4[[#This Row],[Metabolite ID]],Table18[],2,FALSE)</f>
        <v>X - 21666</v>
      </c>
      <c r="C1736" s="35" t="s">
        <v>1121</v>
      </c>
      <c r="D1736" s="35">
        <v>1068</v>
      </c>
      <c r="E1736" s="35">
        <v>0.19584542675487615</v>
      </c>
      <c r="F1736" s="35">
        <v>0.24578341120190136</v>
      </c>
      <c r="G1736" s="35">
        <v>0.42573215724447322</v>
      </c>
      <c r="H1736" s="35" t="b">
        <v>0</v>
      </c>
      <c r="I1736" s="35" t="b">
        <v>0</v>
      </c>
      <c r="J1736" s="35" t="b">
        <v>0</v>
      </c>
    </row>
    <row r="1737" spans="1:10" hidden="1" x14ac:dyDescent="0.2">
      <c r="A1737" s="35" t="s">
        <v>511</v>
      </c>
      <c r="B1737" s="35" t="str">
        <f>VLOOKUP(Table4[[#This Row],[Metabolite ID]],Table18[],2,FALSE)</f>
        <v>X - 21666</v>
      </c>
      <c r="C1737" s="35" t="s">
        <v>1122</v>
      </c>
      <c r="D1737" s="35">
        <v>1068</v>
      </c>
      <c r="E1737" s="35">
        <v>5.616088184818846E-2</v>
      </c>
      <c r="F1737" s="35">
        <v>0.13937694229230699</v>
      </c>
      <c r="G1737" s="35">
        <v>0.68707130774244796</v>
      </c>
      <c r="H1737" s="35" t="b">
        <v>0</v>
      </c>
      <c r="I1737" s="35" t="b">
        <v>0</v>
      </c>
      <c r="J1737" s="35" t="b">
        <v>0</v>
      </c>
    </row>
    <row r="1738" spans="1:10" hidden="1" x14ac:dyDescent="0.2">
      <c r="A1738" s="35" t="s">
        <v>511</v>
      </c>
      <c r="B1738" s="35" t="str">
        <f>VLOOKUP(Table4[[#This Row],[Metabolite ID]],Table18[],2,FALSE)</f>
        <v>X - 21666</v>
      </c>
      <c r="C1738" s="35" t="s">
        <v>1123</v>
      </c>
      <c r="D1738" s="35">
        <v>1068</v>
      </c>
      <c r="E1738" s="35">
        <v>0.10540536820416666</v>
      </c>
      <c r="F1738" s="35">
        <v>0.11345362674030686</v>
      </c>
      <c r="G1738" s="35">
        <v>0.35306766872732587</v>
      </c>
      <c r="H1738" s="35" t="b">
        <v>0</v>
      </c>
      <c r="I1738" s="35" t="b">
        <v>0</v>
      </c>
      <c r="J1738" s="35" t="b">
        <v>0</v>
      </c>
    </row>
    <row r="1739" spans="1:10" x14ac:dyDescent="0.2">
      <c r="A1739" s="35" t="s">
        <v>534</v>
      </c>
      <c r="B1739" s="35" t="str">
        <f>VLOOKUP(Table4[[#This Row],[Metabolite ID]],Table18[],2,FALSE)</f>
        <v>X - 16570</v>
      </c>
      <c r="C1739" s="35" t="s">
        <v>1116</v>
      </c>
      <c r="D1739" s="35">
        <v>1068</v>
      </c>
      <c r="E1739" s="35">
        <v>9.9708907166246752E-2</v>
      </c>
      <c r="F1739" s="35">
        <v>4.1567506215971432E-2</v>
      </c>
      <c r="G1739" s="36">
        <v>1.6452383351629046E-2</v>
      </c>
      <c r="H1739" s="35" t="b">
        <v>0</v>
      </c>
      <c r="I1739" s="35" t="b">
        <v>0</v>
      </c>
      <c r="J1739" s="35" t="b">
        <v>0</v>
      </c>
    </row>
    <row r="1740" spans="1:10" hidden="1" x14ac:dyDescent="0.2">
      <c r="A1740" s="35" t="s">
        <v>534</v>
      </c>
      <c r="B1740" s="35" t="str">
        <f>VLOOKUP(Table4[[#This Row],[Metabolite ID]],Table18[],2,FALSE)</f>
        <v>X - 16570</v>
      </c>
      <c r="C1740" s="35" t="s">
        <v>1117</v>
      </c>
      <c r="D1740" s="35">
        <v>1068</v>
      </c>
      <c r="E1740" s="35">
        <v>9.9708907166246752E-2</v>
      </c>
      <c r="F1740" s="35">
        <v>3.7904570599797162E-2</v>
      </c>
      <c r="G1740" s="35">
        <v>8.5253187753777122E-3</v>
      </c>
      <c r="H1740" s="35" t="b">
        <v>0</v>
      </c>
      <c r="I1740" s="35" t="b">
        <v>0</v>
      </c>
      <c r="J1740" s="35" t="b">
        <v>0</v>
      </c>
    </row>
    <row r="1741" spans="1:10" hidden="1" x14ac:dyDescent="0.2">
      <c r="A1741" s="35" t="s">
        <v>534</v>
      </c>
      <c r="B1741" s="35" t="str">
        <f>VLOOKUP(Table4[[#This Row],[Metabolite ID]],Table18[],2,FALSE)</f>
        <v>X - 16570</v>
      </c>
      <c r="C1741" s="35" t="s">
        <v>1118</v>
      </c>
      <c r="D1741" s="35">
        <v>1068</v>
      </c>
      <c r="E1741" s="35">
        <v>9.9821457977022188E-2</v>
      </c>
      <c r="F1741" s="35">
        <v>3.8308521006835489E-2</v>
      </c>
      <c r="G1741" s="35">
        <v>9.168012691828412E-3</v>
      </c>
      <c r="H1741" s="35" t="b">
        <v>0</v>
      </c>
      <c r="I1741" s="35" t="b">
        <v>0</v>
      </c>
      <c r="J1741" s="35" t="b">
        <v>0</v>
      </c>
    </row>
    <row r="1742" spans="1:10" hidden="1" x14ac:dyDescent="0.2">
      <c r="A1742" s="35" t="s">
        <v>534</v>
      </c>
      <c r="B1742" s="35" t="str">
        <f>VLOOKUP(Table4[[#This Row],[Metabolite ID]],Table18[],2,FALSE)</f>
        <v>X - 16570</v>
      </c>
      <c r="C1742" s="35" t="s">
        <v>1119</v>
      </c>
      <c r="D1742" s="35">
        <v>1068</v>
      </c>
      <c r="E1742" s="35">
        <v>0.13469588567395904</v>
      </c>
      <c r="F1742" s="35">
        <v>5.840511653048798E-2</v>
      </c>
      <c r="G1742" s="35">
        <v>2.1097541460989917E-2</v>
      </c>
      <c r="H1742" s="35" t="b">
        <v>0</v>
      </c>
      <c r="I1742" s="35" t="b">
        <v>0</v>
      </c>
      <c r="J1742" s="35" t="b">
        <v>0</v>
      </c>
    </row>
    <row r="1743" spans="1:10" hidden="1" x14ac:dyDescent="0.2">
      <c r="A1743" s="35" t="s">
        <v>534</v>
      </c>
      <c r="B1743" s="35" t="str">
        <f>VLOOKUP(Table4[[#This Row],[Metabolite ID]],Table18[],2,FALSE)</f>
        <v>X - 16570</v>
      </c>
      <c r="C1743" s="35" t="s">
        <v>1120</v>
      </c>
      <c r="D1743" s="35">
        <v>1068</v>
      </c>
      <c r="E1743" s="35">
        <v>8.8357242325352248E-2</v>
      </c>
      <c r="F1743" s="35">
        <v>6.5400808966086507E-2</v>
      </c>
      <c r="G1743" s="35">
        <v>0.17669176209447196</v>
      </c>
      <c r="H1743" s="35" t="b">
        <v>0</v>
      </c>
      <c r="I1743" s="35" t="b">
        <v>0</v>
      </c>
      <c r="J1743" s="35" t="b">
        <v>0</v>
      </c>
    </row>
    <row r="1744" spans="1:10" hidden="1" x14ac:dyDescent="0.2">
      <c r="A1744" s="35" t="s">
        <v>534</v>
      </c>
      <c r="B1744" s="35" t="str">
        <f>VLOOKUP(Table4[[#This Row],[Metabolite ID]],Table18[],2,FALSE)</f>
        <v>X - 16570</v>
      </c>
      <c r="C1744" s="35" t="s">
        <v>1121</v>
      </c>
      <c r="D1744" s="35">
        <v>1068</v>
      </c>
      <c r="E1744" s="35">
        <v>0.17070072133692449</v>
      </c>
      <c r="F1744" s="35">
        <v>0.23320125245798334</v>
      </c>
      <c r="G1744" s="35">
        <v>0.46433610242900403</v>
      </c>
      <c r="H1744" s="35" t="b">
        <v>0</v>
      </c>
      <c r="I1744" s="35" t="b">
        <v>0</v>
      </c>
      <c r="J1744" s="35" t="b">
        <v>0</v>
      </c>
    </row>
    <row r="1745" spans="1:10" hidden="1" x14ac:dyDescent="0.2">
      <c r="A1745" s="35" t="s">
        <v>534</v>
      </c>
      <c r="B1745" s="35" t="str">
        <f>VLOOKUP(Table4[[#This Row],[Metabolite ID]],Table18[],2,FALSE)</f>
        <v>X - 16570</v>
      </c>
      <c r="C1745" s="35" t="s">
        <v>1122</v>
      </c>
      <c r="D1745" s="35">
        <v>1068</v>
      </c>
      <c r="E1745" s="35">
        <v>4.4418695290875831E-2</v>
      </c>
      <c r="F1745" s="35">
        <v>0.15492608564890492</v>
      </c>
      <c r="G1745" s="35">
        <v>0.77439084662020286</v>
      </c>
      <c r="H1745" s="35" t="b">
        <v>0</v>
      </c>
      <c r="I1745" s="35" t="b">
        <v>0</v>
      </c>
      <c r="J1745" s="35" t="b">
        <v>0</v>
      </c>
    </row>
    <row r="1746" spans="1:10" hidden="1" x14ac:dyDescent="0.2">
      <c r="A1746" s="35" t="s">
        <v>534</v>
      </c>
      <c r="B1746" s="35" t="str">
        <f>VLOOKUP(Table4[[#This Row],[Metabolite ID]],Table18[],2,FALSE)</f>
        <v>X - 16570</v>
      </c>
      <c r="C1746" s="35" t="s">
        <v>1123</v>
      </c>
      <c r="D1746" s="35">
        <v>1068</v>
      </c>
      <c r="E1746" s="35">
        <v>0.24043398659359971</v>
      </c>
      <c r="F1746" s="35">
        <v>0.12196029350248329</v>
      </c>
      <c r="G1746" s="35">
        <v>4.8935069972387307E-2</v>
      </c>
      <c r="H1746" s="35" t="b">
        <v>0</v>
      </c>
      <c r="I1746" s="35" t="b">
        <v>0</v>
      </c>
      <c r="J1746" s="35" t="b">
        <v>0</v>
      </c>
    </row>
    <row r="1747" spans="1:10" x14ac:dyDescent="0.2">
      <c r="A1747" s="35" t="s">
        <v>491</v>
      </c>
      <c r="B1747" s="35" t="str">
        <f>VLOOKUP(Table4[[#This Row],[Metabolite ID]],Table18[],2,FALSE)</f>
        <v>X - 11334</v>
      </c>
      <c r="C1747" s="35" t="s">
        <v>1116</v>
      </c>
      <c r="D1747" s="35">
        <v>1068</v>
      </c>
      <c r="E1747" s="35">
        <v>-8.8841865989498336E-2</v>
      </c>
      <c r="F1747" s="35">
        <v>3.7067590420579527E-2</v>
      </c>
      <c r="G1747" s="36">
        <v>1.6541060732814843E-2</v>
      </c>
      <c r="H1747" s="35" t="b">
        <v>0</v>
      </c>
      <c r="I1747" s="35" t="b">
        <v>0</v>
      </c>
      <c r="J1747" s="35" t="b">
        <v>0</v>
      </c>
    </row>
    <row r="1748" spans="1:10" hidden="1" x14ac:dyDescent="0.2">
      <c r="A1748" s="35" t="s">
        <v>491</v>
      </c>
      <c r="B1748" s="35" t="str">
        <f>VLOOKUP(Table4[[#This Row],[Metabolite ID]],Table18[],2,FALSE)</f>
        <v>X - 11334</v>
      </c>
      <c r="C1748" s="35" t="s">
        <v>1117</v>
      </c>
      <c r="D1748" s="35">
        <v>1068</v>
      </c>
      <c r="E1748" s="35">
        <v>-8.8841865989498336E-2</v>
      </c>
      <c r="F1748" s="35">
        <v>3.7067590420579527E-2</v>
      </c>
      <c r="G1748" s="35">
        <v>1.6541060732814843E-2</v>
      </c>
      <c r="H1748" s="35" t="b">
        <v>0</v>
      </c>
      <c r="I1748" s="35" t="b">
        <v>0</v>
      </c>
      <c r="J1748" s="35" t="b">
        <v>0</v>
      </c>
    </row>
    <row r="1749" spans="1:10" hidden="1" x14ac:dyDescent="0.2">
      <c r="A1749" s="35" t="s">
        <v>491</v>
      </c>
      <c r="B1749" s="35" t="str">
        <f>VLOOKUP(Table4[[#This Row],[Metabolite ID]],Table18[],2,FALSE)</f>
        <v>X - 11334</v>
      </c>
      <c r="C1749" s="35" t="s">
        <v>1118</v>
      </c>
      <c r="D1749" s="35">
        <v>1068</v>
      </c>
      <c r="E1749" s="35">
        <v>-8.8751934826120663E-2</v>
      </c>
      <c r="F1749" s="35">
        <v>3.7383871948284499E-2</v>
      </c>
      <c r="G1749" s="35">
        <v>1.7593207203765702E-2</v>
      </c>
      <c r="H1749" s="35" t="b">
        <v>0</v>
      </c>
      <c r="I1749" s="35" t="b">
        <v>0</v>
      </c>
      <c r="J1749" s="35" t="b">
        <v>0</v>
      </c>
    </row>
    <row r="1750" spans="1:10" hidden="1" x14ac:dyDescent="0.2">
      <c r="A1750" s="35" t="s">
        <v>491</v>
      </c>
      <c r="B1750" s="35" t="str">
        <f>VLOOKUP(Table4[[#This Row],[Metabolite ID]],Table18[],2,FALSE)</f>
        <v>X - 11334</v>
      </c>
      <c r="C1750" s="35" t="s">
        <v>1119</v>
      </c>
      <c r="D1750" s="35">
        <v>1068</v>
      </c>
      <c r="E1750" s="35">
        <v>-8.5460445205479602E-2</v>
      </c>
      <c r="F1750" s="35">
        <v>5.6624236014886413E-2</v>
      </c>
      <c r="G1750" s="35">
        <v>0.13123347688242576</v>
      </c>
      <c r="H1750" s="35" t="b">
        <v>0</v>
      </c>
      <c r="I1750" s="35" t="b">
        <v>0</v>
      </c>
      <c r="J1750" s="35" t="b">
        <v>0</v>
      </c>
    </row>
    <row r="1751" spans="1:10" hidden="1" x14ac:dyDescent="0.2">
      <c r="A1751" s="35" t="s">
        <v>491</v>
      </c>
      <c r="B1751" s="35" t="str">
        <f>VLOOKUP(Table4[[#This Row],[Metabolite ID]],Table18[],2,FALSE)</f>
        <v>X - 11334</v>
      </c>
      <c r="C1751" s="35" t="s">
        <v>1120</v>
      </c>
      <c r="D1751" s="35">
        <v>1068</v>
      </c>
      <c r="E1751" s="35">
        <v>-8.6715013927455009E-2</v>
      </c>
      <c r="F1751" s="35">
        <v>6.5762328967319941E-2</v>
      </c>
      <c r="G1751" s="35">
        <v>0.18729876930030262</v>
      </c>
      <c r="H1751" s="35" t="b">
        <v>0</v>
      </c>
      <c r="I1751" s="35" t="b">
        <v>0</v>
      </c>
      <c r="J1751" s="35" t="b">
        <v>0</v>
      </c>
    </row>
    <row r="1752" spans="1:10" hidden="1" x14ac:dyDescent="0.2">
      <c r="A1752" s="35" t="s">
        <v>491</v>
      </c>
      <c r="B1752" s="35" t="str">
        <f>VLOOKUP(Table4[[#This Row],[Metabolite ID]],Table18[],2,FALSE)</f>
        <v>X - 11334</v>
      </c>
      <c r="C1752" s="35" t="s">
        <v>1121</v>
      </c>
      <c r="D1752" s="35">
        <v>1068</v>
      </c>
      <c r="E1752" s="35">
        <v>0.21521095060118256</v>
      </c>
      <c r="F1752" s="35">
        <v>0.23892602937685758</v>
      </c>
      <c r="G1752" s="35">
        <v>0.36792823085245374</v>
      </c>
      <c r="H1752" s="35" t="b">
        <v>0</v>
      </c>
      <c r="I1752" s="35" t="b">
        <v>0</v>
      </c>
      <c r="J1752" s="35" t="b">
        <v>0</v>
      </c>
    </row>
    <row r="1753" spans="1:10" hidden="1" x14ac:dyDescent="0.2">
      <c r="A1753" s="35" t="s">
        <v>491</v>
      </c>
      <c r="B1753" s="35" t="str">
        <f>VLOOKUP(Table4[[#This Row],[Metabolite ID]],Table18[],2,FALSE)</f>
        <v>X - 11334</v>
      </c>
      <c r="C1753" s="35" t="s">
        <v>1122</v>
      </c>
      <c r="D1753" s="35">
        <v>1068</v>
      </c>
      <c r="E1753" s="35">
        <v>-2.5827872310792088E-2</v>
      </c>
      <c r="F1753" s="35">
        <v>0.15475113542655441</v>
      </c>
      <c r="G1753" s="35">
        <v>0.86748082481574063</v>
      </c>
      <c r="H1753" s="35" t="b">
        <v>0</v>
      </c>
      <c r="I1753" s="35" t="b">
        <v>0</v>
      </c>
      <c r="J1753" s="35" t="b">
        <v>0</v>
      </c>
    </row>
    <row r="1754" spans="1:10" hidden="1" x14ac:dyDescent="0.2">
      <c r="A1754" s="35" t="s">
        <v>491</v>
      </c>
      <c r="B1754" s="35" t="str">
        <f>VLOOKUP(Table4[[#This Row],[Metabolite ID]],Table18[],2,FALSE)</f>
        <v>X - 11334</v>
      </c>
      <c r="C1754" s="35" t="s">
        <v>1123</v>
      </c>
      <c r="D1754" s="35">
        <v>1068</v>
      </c>
      <c r="E1754" s="35">
        <v>1.0491827608091982E-2</v>
      </c>
      <c r="F1754" s="35">
        <v>0.10878837515930187</v>
      </c>
      <c r="G1754" s="35">
        <v>0.92318723235735789</v>
      </c>
      <c r="H1754" s="35" t="b">
        <v>0</v>
      </c>
      <c r="I1754" s="35" t="b">
        <v>0</v>
      </c>
      <c r="J1754" s="35" t="b">
        <v>0</v>
      </c>
    </row>
    <row r="1755" spans="1:10" x14ac:dyDescent="0.2">
      <c r="A1755" s="35" t="s">
        <v>452</v>
      </c>
      <c r="B1755" s="35" t="str">
        <f>VLOOKUP(Table4[[#This Row],[Metabolite ID]],Table18[],2,FALSE)</f>
        <v>X - 21471</v>
      </c>
      <c r="C1755" s="35" t="s">
        <v>1116</v>
      </c>
      <c r="D1755" s="35">
        <v>1068</v>
      </c>
      <c r="E1755" s="35">
        <v>9.3603711166477505E-2</v>
      </c>
      <c r="F1755" s="35">
        <v>3.9077905438427846E-2</v>
      </c>
      <c r="G1755" s="36">
        <v>1.6606302799283653E-2</v>
      </c>
      <c r="H1755" s="35" t="b">
        <v>0</v>
      </c>
      <c r="I1755" s="35" t="b">
        <v>0</v>
      </c>
      <c r="J1755" s="35" t="b">
        <v>0</v>
      </c>
    </row>
    <row r="1756" spans="1:10" hidden="1" x14ac:dyDescent="0.2">
      <c r="A1756" s="35" t="s">
        <v>452</v>
      </c>
      <c r="B1756" s="35" t="str">
        <f>VLOOKUP(Table4[[#This Row],[Metabolite ID]],Table18[],2,FALSE)</f>
        <v>X - 21471</v>
      </c>
      <c r="C1756" s="35" t="s">
        <v>1117</v>
      </c>
      <c r="D1756" s="35">
        <v>1068</v>
      </c>
      <c r="E1756" s="35">
        <v>9.3603711166477505E-2</v>
      </c>
      <c r="F1756" s="35">
        <v>3.8070221188907863E-2</v>
      </c>
      <c r="G1756" s="35">
        <v>1.3943640892259601E-2</v>
      </c>
      <c r="H1756" s="35" t="b">
        <v>0</v>
      </c>
      <c r="I1756" s="35" t="b">
        <v>0</v>
      </c>
      <c r="J1756" s="35" t="b">
        <v>0</v>
      </c>
    </row>
    <row r="1757" spans="1:10" hidden="1" x14ac:dyDescent="0.2">
      <c r="A1757" s="35" t="s">
        <v>452</v>
      </c>
      <c r="B1757" s="35" t="str">
        <f>VLOOKUP(Table4[[#This Row],[Metabolite ID]],Table18[],2,FALSE)</f>
        <v>X - 21471</v>
      </c>
      <c r="C1757" s="35" t="s">
        <v>1118</v>
      </c>
      <c r="D1757" s="35">
        <v>1068</v>
      </c>
      <c r="E1757" s="35">
        <v>9.3768643646667177E-2</v>
      </c>
      <c r="F1757" s="35">
        <v>3.8425464332558841E-2</v>
      </c>
      <c r="G1757" s="35">
        <v>1.4676144623788417E-2</v>
      </c>
      <c r="H1757" s="35" t="b">
        <v>0</v>
      </c>
      <c r="I1757" s="35" t="b">
        <v>0</v>
      </c>
      <c r="J1757" s="35" t="b">
        <v>0</v>
      </c>
    </row>
    <row r="1758" spans="1:10" hidden="1" x14ac:dyDescent="0.2">
      <c r="A1758" s="35" t="s">
        <v>452</v>
      </c>
      <c r="B1758" s="35" t="str">
        <f>VLOOKUP(Table4[[#This Row],[Metabolite ID]],Table18[],2,FALSE)</f>
        <v>X - 21471</v>
      </c>
      <c r="C1758" s="35" t="s">
        <v>1119</v>
      </c>
      <c r="D1758" s="35">
        <v>1068</v>
      </c>
      <c r="E1758" s="35">
        <v>9.9319338133753654E-2</v>
      </c>
      <c r="F1758" s="35">
        <v>5.7418724751853709E-2</v>
      </c>
      <c r="G1758" s="35">
        <v>8.367713342901939E-2</v>
      </c>
      <c r="H1758" s="35" t="b">
        <v>0</v>
      </c>
      <c r="I1758" s="35" t="b">
        <v>0</v>
      </c>
      <c r="J1758" s="35" t="b">
        <v>0</v>
      </c>
    </row>
    <row r="1759" spans="1:10" hidden="1" x14ac:dyDescent="0.2">
      <c r="A1759" s="35" t="s">
        <v>452</v>
      </c>
      <c r="B1759" s="35" t="str">
        <f>VLOOKUP(Table4[[#This Row],[Metabolite ID]],Table18[],2,FALSE)</f>
        <v>X - 21471</v>
      </c>
      <c r="C1759" s="35" t="s">
        <v>1120</v>
      </c>
      <c r="D1759" s="35">
        <v>1068</v>
      </c>
      <c r="E1759" s="35">
        <v>0.17881704308836999</v>
      </c>
      <c r="F1759" s="35">
        <v>6.2794562214401328E-2</v>
      </c>
      <c r="G1759" s="35">
        <v>4.4043094973422164E-3</v>
      </c>
      <c r="H1759" s="35" t="b">
        <v>0</v>
      </c>
      <c r="I1759" s="35" t="b">
        <v>0</v>
      </c>
      <c r="J1759" s="35" t="b">
        <v>0</v>
      </c>
    </row>
    <row r="1760" spans="1:10" hidden="1" x14ac:dyDescent="0.2">
      <c r="A1760" s="35" t="s">
        <v>452</v>
      </c>
      <c r="B1760" s="35" t="str">
        <f>VLOOKUP(Table4[[#This Row],[Metabolite ID]],Table18[],2,FALSE)</f>
        <v>X - 21471</v>
      </c>
      <c r="C1760" s="35" t="s">
        <v>1121</v>
      </c>
      <c r="D1760" s="35">
        <v>1068</v>
      </c>
      <c r="E1760" s="35">
        <v>0.24079424266398597</v>
      </c>
      <c r="F1760" s="35">
        <v>0.24848560326462121</v>
      </c>
      <c r="G1760" s="35">
        <v>0.33274131370071025</v>
      </c>
      <c r="H1760" s="35" t="b">
        <v>0</v>
      </c>
      <c r="I1760" s="35" t="b">
        <v>0</v>
      </c>
      <c r="J1760" s="35" t="b">
        <v>0</v>
      </c>
    </row>
    <row r="1761" spans="1:10" hidden="1" x14ac:dyDescent="0.2">
      <c r="A1761" s="35" t="s">
        <v>452</v>
      </c>
      <c r="B1761" s="35" t="str">
        <f>VLOOKUP(Table4[[#This Row],[Metabolite ID]],Table18[],2,FALSE)</f>
        <v>X - 21471</v>
      </c>
      <c r="C1761" s="35" t="s">
        <v>1122</v>
      </c>
      <c r="D1761" s="35">
        <v>1068</v>
      </c>
      <c r="E1761" s="35">
        <v>0.33809962253559256</v>
      </c>
      <c r="F1761" s="35">
        <v>0.14784274861899954</v>
      </c>
      <c r="G1761" s="35">
        <v>2.2397578772327242E-2</v>
      </c>
      <c r="H1761" s="35" t="b">
        <v>0</v>
      </c>
      <c r="I1761" s="35" t="b">
        <v>0</v>
      </c>
      <c r="J1761" s="35" t="b">
        <v>0</v>
      </c>
    </row>
    <row r="1762" spans="1:10" hidden="1" x14ac:dyDescent="0.2">
      <c r="A1762" s="35" t="s">
        <v>452</v>
      </c>
      <c r="B1762" s="35" t="str">
        <f>VLOOKUP(Table4[[#This Row],[Metabolite ID]],Table18[],2,FALSE)</f>
        <v>X - 21471</v>
      </c>
      <c r="C1762" s="35" t="s">
        <v>1123</v>
      </c>
      <c r="D1762" s="35">
        <v>1068</v>
      </c>
      <c r="E1762" s="35">
        <v>0.29158765198243131</v>
      </c>
      <c r="F1762" s="35">
        <v>0.11454336354735883</v>
      </c>
      <c r="G1762" s="35">
        <v>1.104723674585051E-2</v>
      </c>
      <c r="H1762" s="35" t="b">
        <v>0</v>
      </c>
      <c r="I1762" s="35" t="b">
        <v>0</v>
      </c>
      <c r="J1762" s="35" t="b">
        <v>0</v>
      </c>
    </row>
    <row r="1763" spans="1:10" x14ac:dyDescent="0.2">
      <c r="A1763" s="35" t="s">
        <v>690</v>
      </c>
      <c r="B1763" s="35" t="str">
        <f>VLOOKUP(Table4[[#This Row],[Metabolite ID]],Table18[],2,FALSE)</f>
        <v>1-palmitoyl-2-stearoyl-GPC (16:0/18:0)</v>
      </c>
      <c r="C1763" s="35" t="s">
        <v>1116</v>
      </c>
      <c r="D1763" s="35">
        <v>1068</v>
      </c>
      <c r="E1763" s="35">
        <v>-9.1840538841963706E-2</v>
      </c>
      <c r="F1763" s="35">
        <v>3.8391452969958405E-2</v>
      </c>
      <c r="G1763" s="36">
        <v>1.6747113074186221E-2</v>
      </c>
      <c r="H1763" s="35" t="b">
        <v>0</v>
      </c>
      <c r="I1763" s="35" t="b">
        <v>0</v>
      </c>
      <c r="J1763" s="35" t="b">
        <v>0</v>
      </c>
    </row>
    <row r="1764" spans="1:10" hidden="1" x14ac:dyDescent="0.2">
      <c r="A1764" s="35" t="s">
        <v>690</v>
      </c>
      <c r="B1764" s="35" t="str">
        <f>VLOOKUP(Table4[[#This Row],[Metabolite ID]],Table18[],2,FALSE)</f>
        <v>1-palmitoyl-2-stearoyl-GPC (16:0/18:0)</v>
      </c>
      <c r="C1764" s="35" t="s">
        <v>1117</v>
      </c>
      <c r="D1764" s="35">
        <v>1068</v>
      </c>
      <c r="E1764" s="35">
        <v>-9.1840538841963706E-2</v>
      </c>
      <c r="F1764" s="35">
        <v>3.687073046334164E-2</v>
      </c>
      <c r="G1764" s="35">
        <v>1.2742740505037304E-2</v>
      </c>
      <c r="H1764" s="35" t="b">
        <v>0</v>
      </c>
      <c r="I1764" s="35" t="b">
        <v>0</v>
      </c>
      <c r="J1764" s="35" t="b">
        <v>0</v>
      </c>
    </row>
    <row r="1765" spans="1:10" hidden="1" x14ac:dyDescent="0.2">
      <c r="A1765" s="35" t="s">
        <v>690</v>
      </c>
      <c r="B1765" s="35" t="str">
        <f>VLOOKUP(Table4[[#This Row],[Metabolite ID]],Table18[],2,FALSE)</f>
        <v>1-palmitoyl-2-stearoyl-GPC (16:0/18:0)</v>
      </c>
      <c r="C1765" s="35" t="s">
        <v>1118</v>
      </c>
      <c r="D1765" s="35">
        <v>1068</v>
      </c>
      <c r="E1765" s="35">
        <v>-9.2392150255205308E-2</v>
      </c>
      <c r="F1765" s="35">
        <v>3.7226562058970285E-2</v>
      </c>
      <c r="G1765" s="35">
        <v>1.3068841791176828E-2</v>
      </c>
      <c r="H1765" s="35" t="b">
        <v>0</v>
      </c>
      <c r="I1765" s="35" t="b">
        <v>0</v>
      </c>
      <c r="J1765" s="35" t="b">
        <v>0</v>
      </c>
    </row>
    <row r="1766" spans="1:10" hidden="1" x14ac:dyDescent="0.2">
      <c r="A1766" s="35" t="s">
        <v>690</v>
      </c>
      <c r="B1766" s="35" t="str">
        <f>VLOOKUP(Table4[[#This Row],[Metabolite ID]],Table18[],2,FALSE)</f>
        <v>1-palmitoyl-2-stearoyl-GPC (16:0/18:0)</v>
      </c>
      <c r="C1766" s="35" t="s">
        <v>1119</v>
      </c>
      <c r="D1766" s="35">
        <v>1068</v>
      </c>
      <c r="E1766" s="35">
        <v>-6.7097357723577222E-2</v>
      </c>
      <c r="F1766" s="35">
        <v>5.8163845395521621E-2</v>
      </c>
      <c r="G1766" s="35">
        <v>0.24866740226254511</v>
      </c>
      <c r="H1766" s="35" t="b">
        <v>0</v>
      </c>
      <c r="I1766" s="35" t="b">
        <v>0</v>
      </c>
      <c r="J1766" s="35" t="b">
        <v>0</v>
      </c>
    </row>
    <row r="1767" spans="1:10" hidden="1" x14ac:dyDescent="0.2">
      <c r="A1767" s="35" t="s">
        <v>690</v>
      </c>
      <c r="B1767" s="35" t="str">
        <f>VLOOKUP(Table4[[#This Row],[Metabolite ID]],Table18[],2,FALSE)</f>
        <v>1-palmitoyl-2-stearoyl-GPC (16:0/18:0)</v>
      </c>
      <c r="C1767" s="35" t="s">
        <v>1120</v>
      </c>
      <c r="D1767" s="35">
        <v>1068</v>
      </c>
      <c r="E1767" s="35">
        <v>-5.0951029198259008E-2</v>
      </c>
      <c r="F1767" s="35">
        <v>6.3578777179704504E-2</v>
      </c>
      <c r="G1767" s="35">
        <v>0.42290924362968724</v>
      </c>
      <c r="H1767" s="35" t="b">
        <v>0</v>
      </c>
      <c r="I1767" s="35" t="b">
        <v>0</v>
      </c>
      <c r="J1767" s="35" t="b">
        <v>0</v>
      </c>
    </row>
    <row r="1768" spans="1:10" hidden="1" x14ac:dyDescent="0.2">
      <c r="A1768" s="35" t="s">
        <v>690</v>
      </c>
      <c r="B1768" s="35" t="str">
        <f>VLOOKUP(Table4[[#This Row],[Metabolite ID]],Table18[],2,FALSE)</f>
        <v>1-palmitoyl-2-stearoyl-GPC (16:0/18:0)</v>
      </c>
      <c r="C1768" s="35" t="s">
        <v>1121</v>
      </c>
      <c r="D1768" s="35">
        <v>1068</v>
      </c>
      <c r="E1768" s="35">
        <v>-0.14710401342195478</v>
      </c>
      <c r="F1768" s="35">
        <v>0.23697878908041589</v>
      </c>
      <c r="G1768" s="35">
        <v>0.53489827657660416</v>
      </c>
      <c r="H1768" s="35" t="b">
        <v>0</v>
      </c>
      <c r="I1768" s="35" t="b">
        <v>0</v>
      </c>
      <c r="J1768" s="35" t="b">
        <v>0</v>
      </c>
    </row>
    <row r="1769" spans="1:10" hidden="1" x14ac:dyDescent="0.2">
      <c r="A1769" s="35" t="s">
        <v>690</v>
      </c>
      <c r="B1769" s="35" t="str">
        <f>VLOOKUP(Table4[[#This Row],[Metabolite ID]],Table18[],2,FALSE)</f>
        <v>1-palmitoyl-2-stearoyl-GPC (16:0/18:0)</v>
      </c>
      <c r="C1769" s="35" t="s">
        <v>1122</v>
      </c>
      <c r="D1769" s="35">
        <v>1068</v>
      </c>
      <c r="E1769" s="35">
        <v>-4.7037235075097605E-2</v>
      </c>
      <c r="F1769" s="35">
        <v>0.13799875569059245</v>
      </c>
      <c r="G1769" s="35">
        <v>0.73328164925863937</v>
      </c>
      <c r="H1769" s="35" t="b">
        <v>0</v>
      </c>
      <c r="I1769" s="35" t="b">
        <v>0</v>
      </c>
      <c r="J1769" s="35" t="b">
        <v>0</v>
      </c>
    </row>
    <row r="1770" spans="1:10" hidden="1" x14ac:dyDescent="0.2">
      <c r="A1770" s="35" t="s">
        <v>690</v>
      </c>
      <c r="B1770" s="35" t="str">
        <f>VLOOKUP(Table4[[#This Row],[Metabolite ID]],Table18[],2,FALSE)</f>
        <v>1-palmitoyl-2-stearoyl-GPC (16:0/18:0)</v>
      </c>
      <c r="C1770" s="35" t="s">
        <v>1123</v>
      </c>
      <c r="D1770" s="35">
        <v>1068</v>
      </c>
      <c r="E1770" s="35">
        <v>-0.2657695530554875</v>
      </c>
      <c r="F1770" s="35">
        <v>0.1125907175019745</v>
      </c>
      <c r="G1770" s="35">
        <v>1.8429986347964722E-2</v>
      </c>
      <c r="H1770" s="35" t="b">
        <v>0</v>
      </c>
      <c r="I1770" s="35" t="b">
        <v>0</v>
      </c>
      <c r="J1770" s="35" t="b">
        <v>0</v>
      </c>
    </row>
    <row r="1771" spans="1:10" x14ac:dyDescent="0.2">
      <c r="A1771" s="35" t="s">
        <v>470</v>
      </c>
      <c r="B1771" s="35" t="str">
        <f>VLOOKUP(Table4[[#This Row],[Metabolite ID]],Table18[],2,FALSE)</f>
        <v>X - 12206</v>
      </c>
      <c r="C1771" s="35" t="s">
        <v>1116</v>
      </c>
      <c r="D1771" s="35">
        <v>1068</v>
      </c>
      <c r="E1771" s="35">
        <v>8.9452848076948283E-2</v>
      </c>
      <c r="F1771" s="35">
        <v>3.7586553330532312E-2</v>
      </c>
      <c r="G1771" s="36">
        <v>1.7316574403306063E-2</v>
      </c>
      <c r="H1771" s="35" t="b">
        <v>0</v>
      </c>
      <c r="I1771" s="35" t="b">
        <v>0</v>
      </c>
      <c r="J1771" s="35" t="b">
        <v>0</v>
      </c>
    </row>
    <row r="1772" spans="1:10" hidden="1" x14ac:dyDescent="0.2">
      <c r="A1772" s="35" t="s">
        <v>470</v>
      </c>
      <c r="B1772" s="35" t="str">
        <f>VLOOKUP(Table4[[#This Row],[Metabolite ID]],Table18[],2,FALSE)</f>
        <v>X - 12206</v>
      </c>
      <c r="C1772" s="35" t="s">
        <v>1117</v>
      </c>
      <c r="D1772" s="35">
        <v>1068</v>
      </c>
      <c r="E1772" s="35">
        <v>8.9452848076948283E-2</v>
      </c>
      <c r="F1772" s="35">
        <v>3.7082610960553472E-2</v>
      </c>
      <c r="G1772" s="35">
        <v>1.5854031184083094E-2</v>
      </c>
      <c r="H1772" s="35" t="b">
        <v>0</v>
      </c>
      <c r="I1772" s="35" t="b">
        <v>0</v>
      </c>
      <c r="J1772" s="35" t="b">
        <v>0</v>
      </c>
    </row>
    <row r="1773" spans="1:10" hidden="1" x14ac:dyDescent="0.2">
      <c r="A1773" s="35" t="s">
        <v>470</v>
      </c>
      <c r="B1773" s="35" t="str">
        <f>VLOOKUP(Table4[[#This Row],[Metabolite ID]],Table18[],2,FALSE)</f>
        <v>X - 12206</v>
      </c>
      <c r="C1773" s="35" t="s">
        <v>1118</v>
      </c>
      <c r="D1773" s="35">
        <v>1068</v>
      </c>
      <c r="E1773" s="35">
        <v>8.9951930626554405E-2</v>
      </c>
      <c r="F1773" s="35">
        <v>3.742053571414071E-2</v>
      </c>
      <c r="G1773" s="35">
        <v>1.6225117571915415E-2</v>
      </c>
      <c r="H1773" s="35" t="b">
        <v>0</v>
      </c>
      <c r="I1773" s="35" t="b">
        <v>0</v>
      </c>
      <c r="J1773" s="35" t="b">
        <v>0</v>
      </c>
    </row>
    <row r="1774" spans="1:10" hidden="1" x14ac:dyDescent="0.2">
      <c r="A1774" s="35" t="s">
        <v>470</v>
      </c>
      <c r="B1774" s="35" t="str">
        <f>VLOOKUP(Table4[[#This Row],[Metabolite ID]],Table18[],2,FALSE)</f>
        <v>X - 12206</v>
      </c>
      <c r="C1774" s="35" t="s">
        <v>1119</v>
      </c>
      <c r="D1774" s="35">
        <v>1068</v>
      </c>
      <c r="E1774" s="35">
        <v>0.14035523809523739</v>
      </c>
      <c r="F1774" s="35">
        <v>5.3988224093757739E-2</v>
      </c>
      <c r="G1774" s="35">
        <v>9.3294957636164202E-3</v>
      </c>
      <c r="H1774" s="35" t="b">
        <v>0</v>
      </c>
      <c r="I1774" s="35" t="b">
        <v>0</v>
      </c>
      <c r="J1774" s="35" t="b">
        <v>0</v>
      </c>
    </row>
    <row r="1775" spans="1:10" hidden="1" x14ac:dyDescent="0.2">
      <c r="A1775" s="35" t="s">
        <v>470</v>
      </c>
      <c r="B1775" s="35" t="str">
        <f>VLOOKUP(Table4[[#This Row],[Metabolite ID]],Table18[],2,FALSE)</f>
        <v>X - 12206</v>
      </c>
      <c r="C1775" s="35" t="s">
        <v>1120</v>
      </c>
      <c r="D1775" s="35">
        <v>1068</v>
      </c>
      <c r="E1775" s="35">
        <v>7.3769443285707212E-2</v>
      </c>
      <c r="F1775" s="35">
        <v>6.2373734353776827E-2</v>
      </c>
      <c r="G1775" s="35">
        <v>0.23692788836513323</v>
      </c>
      <c r="H1775" s="35" t="b">
        <v>0</v>
      </c>
      <c r="I1775" s="35" t="b">
        <v>0</v>
      </c>
      <c r="J1775" s="35" t="b">
        <v>0</v>
      </c>
    </row>
    <row r="1776" spans="1:10" hidden="1" x14ac:dyDescent="0.2">
      <c r="A1776" s="35" t="s">
        <v>470</v>
      </c>
      <c r="B1776" s="35" t="str">
        <f>VLOOKUP(Table4[[#This Row],[Metabolite ID]],Table18[],2,FALSE)</f>
        <v>X - 12206</v>
      </c>
      <c r="C1776" s="35" t="s">
        <v>1121</v>
      </c>
      <c r="D1776" s="35">
        <v>1068</v>
      </c>
      <c r="E1776" s="35">
        <v>0.39777084157922982</v>
      </c>
      <c r="F1776" s="35">
        <v>0.25380831052804192</v>
      </c>
      <c r="G1776" s="35">
        <v>0.11736218856891897</v>
      </c>
      <c r="H1776" s="35" t="b">
        <v>0</v>
      </c>
      <c r="I1776" s="35" t="b">
        <v>0</v>
      </c>
      <c r="J1776" s="35" t="b">
        <v>0</v>
      </c>
    </row>
    <row r="1777" spans="1:10" hidden="1" x14ac:dyDescent="0.2">
      <c r="A1777" s="35" t="s">
        <v>470</v>
      </c>
      <c r="B1777" s="35" t="str">
        <f>VLOOKUP(Table4[[#This Row],[Metabolite ID]],Table18[],2,FALSE)</f>
        <v>X - 12206</v>
      </c>
      <c r="C1777" s="35" t="s">
        <v>1122</v>
      </c>
      <c r="D1777" s="35">
        <v>1068</v>
      </c>
      <c r="E1777" s="35">
        <v>-0.18584361540551519</v>
      </c>
      <c r="F1777" s="35">
        <v>0.16618367519782765</v>
      </c>
      <c r="G1777" s="35">
        <v>0.26368954014155543</v>
      </c>
      <c r="H1777" s="35" t="b">
        <v>0</v>
      </c>
      <c r="I1777" s="35" t="b">
        <v>0</v>
      </c>
      <c r="J1777" s="35" t="b">
        <v>0</v>
      </c>
    </row>
    <row r="1778" spans="1:10" hidden="1" x14ac:dyDescent="0.2">
      <c r="A1778" s="35" t="s">
        <v>470</v>
      </c>
      <c r="B1778" s="35" t="str">
        <f>VLOOKUP(Table4[[#This Row],[Metabolite ID]],Table18[],2,FALSE)</f>
        <v>X - 12206</v>
      </c>
      <c r="C1778" s="35" t="s">
        <v>1123</v>
      </c>
      <c r="D1778" s="35">
        <v>1068</v>
      </c>
      <c r="E1778" s="35">
        <v>0.12682637115456011</v>
      </c>
      <c r="F1778" s="35">
        <v>0.11034844089079711</v>
      </c>
      <c r="G1778" s="35">
        <v>0.25067923499177325</v>
      </c>
      <c r="H1778" s="35" t="b">
        <v>0</v>
      </c>
      <c r="I1778" s="35" t="b">
        <v>0</v>
      </c>
      <c r="J1778" s="35" t="b">
        <v>0</v>
      </c>
    </row>
    <row r="1779" spans="1:10" x14ac:dyDescent="0.2">
      <c r="A1779" s="35" t="s">
        <v>221</v>
      </c>
      <c r="B1779" s="35" t="str">
        <f>VLOOKUP(Table4[[#This Row],[Metabolite ID]],Table18[],2,FALSE)</f>
        <v>N-acetylhistidine</v>
      </c>
      <c r="C1779" s="35" t="s">
        <v>1116</v>
      </c>
      <c r="D1779" s="35">
        <v>1069</v>
      </c>
      <c r="E1779" s="35">
        <v>-9.2695435483545974E-2</v>
      </c>
      <c r="F1779" s="35">
        <v>3.9095412837491905E-2</v>
      </c>
      <c r="G1779" s="36">
        <v>1.7739771252096147E-2</v>
      </c>
      <c r="H1779" s="35" t="b">
        <v>0</v>
      </c>
      <c r="I1779" s="35" t="b">
        <v>0</v>
      </c>
      <c r="J1779" s="35" t="b">
        <v>0</v>
      </c>
    </row>
    <row r="1780" spans="1:10" hidden="1" x14ac:dyDescent="0.2">
      <c r="A1780" s="35" t="s">
        <v>221</v>
      </c>
      <c r="B1780" s="35" t="str">
        <f>VLOOKUP(Table4[[#This Row],[Metabolite ID]],Table18[],2,FALSE)</f>
        <v>N-acetylhistidine</v>
      </c>
      <c r="C1780" s="35" t="s">
        <v>1117</v>
      </c>
      <c r="D1780" s="35">
        <v>1069</v>
      </c>
      <c r="E1780" s="35">
        <v>-9.2695435483545974E-2</v>
      </c>
      <c r="F1780" s="35">
        <v>3.8125890364668368E-2</v>
      </c>
      <c r="G1780" s="35">
        <v>1.5044797273785195E-2</v>
      </c>
      <c r="H1780" s="35" t="b">
        <v>0</v>
      </c>
      <c r="I1780" s="35" t="b">
        <v>0</v>
      </c>
      <c r="J1780" s="35" t="b">
        <v>0</v>
      </c>
    </row>
    <row r="1781" spans="1:10" hidden="1" x14ac:dyDescent="0.2">
      <c r="A1781" s="35" t="s">
        <v>221</v>
      </c>
      <c r="B1781" s="35" t="str">
        <f>VLOOKUP(Table4[[#This Row],[Metabolite ID]],Table18[],2,FALSE)</f>
        <v>N-acetylhistidine</v>
      </c>
      <c r="C1781" s="35" t="s">
        <v>1118</v>
      </c>
      <c r="D1781" s="35">
        <v>1069</v>
      </c>
      <c r="E1781" s="35">
        <v>-9.2626920510166993E-2</v>
      </c>
      <c r="F1781" s="35">
        <v>3.8482937161451923E-2</v>
      </c>
      <c r="G1781" s="35">
        <v>1.6085897192641967E-2</v>
      </c>
      <c r="H1781" s="35" t="b">
        <v>0</v>
      </c>
      <c r="I1781" s="35" t="b">
        <v>0</v>
      </c>
      <c r="J1781" s="35" t="b">
        <v>0</v>
      </c>
    </row>
    <row r="1782" spans="1:10" hidden="1" x14ac:dyDescent="0.2">
      <c r="A1782" s="35" t="s">
        <v>221</v>
      </c>
      <c r="B1782" s="35" t="str">
        <f>VLOOKUP(Table4[[#This Row],[Metabolite ID]],Table18[],2,FALSE)</f>
        <v>N-acetylhistidine</v>
      </c>
      <c r="C1782" s="35" t="s">
        <v>1119</v>
      </c>
      <c r="D1782" s="35">
        <v>1069</v>
      </c>
      <c r="E1782" s="35">
        <v>-0.11432621359223301</v>
      </c>
      <c r="F1782" s="35">
        <v>5.8523908202794385E-2</v>
      </c>
      <c r="G1782" s="35">
        <v>5.0760864928888441E-2</v>
      </c>
      <c r="H1782" s="35" t="b">
        <v>0</v>
      </c>
      <c r="I1782" s="35" t="b">
        <v>0</v>
      </c>
      <c r="J1782" s="35" t="b">
        <v>0</v>
      </c>
    </row>
    <row r="1783" spans="1:10" hidden="1" x14ac:dyDescent="0.2">
      <c r="A1783" s="35" t="s">
        <v>221</v>
      </c>
      <c r="B1783" s="35" t="str">
        <f>VLOOKUP(Table4[[#This Row],[Metabolite ID]],Table18[],2,FALSE)</f>
        <v>N-acetylhistidine</v>
      </c>
      <c r="C1783" s="35" t="s">
        <v>1120</v>
      </c>
      <c r="D1783" s="35">
        <v>1069</v>
      </c>
      <c r="E1783" s="35">
        <v>-0.17370809250872085</v>
      </c>
      <c r="F1783" s="35">
        <v>6.5189220457531671E-2</v>
      </c>
      <c r="G1783" s="35">
        <v>7.7062735962822185E-3</v>
      </c>
      <c r="H1783" s="35" t="b">
        <v>0</v>
      </c>
      <c r="I1783" s="35" t="b">
        <v>0</v>
      </c>
      <c r="J1783" s="35" t="b">
        <v>0</v>
      </c>
    </row>
    <row r="1784" spans="1:10" hidden="1" x14ac:dyDescent="0.2">
      <c r="A1784" s="35" t="s">
        <v>221</v>
      </c>
      <c r="B1784" s="35" t="str">
        <f>VLOOKUP(Table4[[#This Row],[Metabolite ID]],Table18[],2,FALSE)</f>
        <v>N-acetylhistidine</v>
      </c>
      <c r="C1784" s="35" t="s">
        <v>1121</v>
      </c>
      <c r="D1784" s="35">
        <v>1069</v>
      </c>
      <c r="E1784" s="35">
        <v>-0.16797098459958448</v>
      </c>
      <c r="F1784" s="35">
        <v>0.25421690852010848</v>
      </c>
      <c r="G1784" s="35">
        <v>0.5089223050682381</v>
      </c>
      <c r="H1784" s="35" t="b">
        <v>0</v>
      </c>
      <c r="I1784" s="35" t="b">
        <v>0</v>
      </c>
      <c r="J1784" s="35" t="b">
        <v>0</v>
      </c>
    </row>
    <row r="1785" spans="1:10" hidden="1" x14ac:dyDescent="0.2">
      <c r="A1785" s="35" t="s">
        <v>221</v>
      </c>
      <c r="B1785" s="35" t="str">
        <f>VLOOKUP(Table4[[#This Row],[Metabolite ID]],Table18[],2,FALSE)</f>
        <v>N-acetylhistidine</v>
      </c>
      <c r="C1785" s="35" t="s">
        <v>1122</v>
      </c>
      <c r="D1785" s="35">
        <v>1069</v>
      </c>
      <c r="E1785" s="35">
        <v>-0.24251320892112993</v>
      </c>
      <c r="F1785" s="35">
        <v>0.16074143315547368</v>
      </c>
      <c r="G1785" s="35">
        <v>0.13166707335324956</v>
      </c>
      <c r="H1785" s="35" t="b">
        <v>0</v>
      </c>
      <c r="I1785" s="35" t="b">
        <v>0</v>
      </c>
      <c r="J1785" s="35" t="b">
        <v>0</v>
      </c>
    </row>
    <row r="1786" spans="1:10" hidden="1" x14ac:dyDescent="0.2">
      <c r="A1786" s="35" t="s">
        <v>221</v>
      </c>
      <c r="B1786" s="35" t="str">
        <f>VLOOKUP(Table4[[#This Row],[Metabolite ID]],Table18[],2,FALSE)</f>
        <v>N-acetylhistidine</v>
      </c>
      <c r="C1786" s="35" t="s">
        <v>1123</v>
      </c>
      <c r="D1786" s="35">
        <v>1069</v>
      </c>
      <c r="E1786" s="35">
        <v>-0.13598672892284064</v>
      </c>
      <c r="F1786" s="35">
        <v>0.1148325115541636</v>
      </c>
      <c r="G1786" s="35">
        <v>0.23659050094059153</v>
      </c>
      <c r="H1786" s="35" t="b">
        <v>0</v>
      </c>
      <c r="I1786" s="35" t="b">
        <v>0</v>
      </c>
      <c r="J1786" s="35" t="b">
        <v>0</v>
      </c>
    </row>
    <row r="1787" spans="1:10" x14ac:dyDescent="0.2">
      <c r="A1787" s="35" t="s">
        <v>746</v>
      </c>
      <c r="B1787" s="35" t="str">
        <f>VLOOKUP(Table4[[#This Row],[Metabolite ID]],Table18[],2,FALSE)</f>
        <v>Apolipoprotein B</v>
      </c>
      <c r="C1787" s="35" t="s">
        <v>1116</v>
      </c>
      <c r="D1787" s="35">
        <v>1069</v>
      </c>
      <c r="E1787" s="35">
        <v>5.6479322173637728E-2</v>
      </c>
      <c r="F1787" s="35">
        <v>2.3983224794443807E-2</v>
      </c>
      <c r="G1787" s="36">
        <v>1.852514216948252E-2</v>
      </c>
      <c r="H1787" s="35" t="b">
        <v>0</v>
      </c>
      <c r="I1787" s="35" t="b">
        <v>0</v>
      </c>
      <c r="J1787" s="35" t="b">
        <v>0</v>
      </c>
    </row>
    <row r="1788" spans="1:10" hidden="1" x14ac:dyDescent="0.2">
      <c r="A1788" s="35" t="s">
        <v>746</v>
      </c>
      <c r="B1788" s="35" t="str">
        <f>VLOOKUP(Table4[[#This Row],[Metabolite ID]],Table18[],2,FALSE)</f>
        <v>Apolipoprotein B</v>
      </c>
      <c r="C1788" s="35" t="s">
        <v>1117</v>
      </c>
      <c r="D1788" s="35">
        <v>1069</v>
      </c>
      <c r="E1788" s="35">
        <v>5.6479322173637728E-2</v>
      </c>
      <c r="F1788" s="35">
        <v>1.6697357813032578E-2</v>
      </c>
      <c r="G1788" s="35">
        <v>7.1821300581711804E-4</v>
      </c>
      <c r="H1788" s="35" t="b">
        <v>0</v>
      </c>
      <c r="I1788" s="35" t="b">
        <v>0</v>
      </c>
      <c r="J1788" s="35" t="b">
        <v>0</v>
      </c>
    </row>
    <row r="1789" spans="1:10" hidden="1" x14ac:dyDescent="0.2">
      <c r="A1789" s="35" t="s">
        <v>746</v>
      </c>
      <c r="B1789" s="35" t="str">
        <f>VLOOKUP(Table4[[#This Row],[Metabolite ID]],Table18[],2,FALSE)</f>
        <v>Apolipoprotein B</v>
      </c>
      <c r="C1789" s="35" t="s">
        <v>1118</v>
      </c>
      <c r="D1789" s="35">
        <v>1069</v>
      </c>
      <c r="E1789" s="35">
        <v>5.6560998243913675E-2</v>
      </c>
      <c r="F1789" s="35">
        <v>1.7004533293068867E-2</v>
      </c>
      <c r="G1789" s="35">
        <v>8.8029082095336371E-4</v>
      </c>
      <c r="H1789" s="35" t="b">
        <v>0</v>
      </c>
      <c r="I1789" s="35" t="b">
        <v>0</v>
      </c>
      <c r="J1789" s="35" t="b">
        <v>0</v>
      </c>
    </row>
    <row r="1790" spans="1:10" hidden="1" x14ac:dyDescent="0.2">
      <c r="A1790" s="35" t="s">
        <v>746</v>
      </c>
      <c r="B1790" s="35" t="str">
        <f>VLOOKUP(Table4[[#This Row],[Metabolite ID]],Table18[],2,FALSE)</f>
        <v>Apolipoprotein B</v>
      </c>
      <c r="C1790" s="35" t="s">
        <v>1119</v>
      </c>
      <c r="D1790" s="35">
        <v>1069</v>
      </c>
      <c r="E1790" s="35">
        <v>6.6223861386138616E-2</v>
      </c>
      <c r="F1790" s="35">
        <v>2.6525538406647602E-2</v>
      </c>
      <c r="G1790" s="35">
        <v>1.2538761361906929E-2</v>
      </c>
      <c r="H1790" s="35" t="b">
        <v>0</v>
      </c>
      <c r="I1790" s="35" t="b">
        <v>0</v>
      </c>
      <c r="J1790" s="35" t="b">
        <v>0</v>
      </c>
    </row>
    <row r="1791" spans="1:10" hidden="1" x14ac:dyDescent="0.2">
      <c r="A1791" s="35" t="s">
        <v>746</v>
      </c>
      <c r="B1791" s="35" t="str">
        <f>VLOOKUP(Table4[[#This Row],[Metabolite ID]],Table18[],2,FALSE)</f>
        <v>Apolipoprotein B</v>
      </c>
      <c r="C1791" s="35" t="s">
        <v>1120</v>
      </c>
      <c r="D1791" s="35">
        <v>1069</v>
      </c>
      <c r="E1791" s="35">
        <v>9.3227112003736651E-2</v>
      </c>
      <c r="F1791" s="35">
        <v>2.9933712164459642E-2</v>
      </c>
      <c r="G1791" s="35">
        <v>1.8428689105527115E-3</v>
      </c>
      <c r="H1791" s="35" t="b">
        <v>0</v>
      </c>
      <c r="I1791" s="35" t="b">
        <v>0</v>
      </c>
      <c r="J1791" s="35" t="b">
        <v>0</v>
      </c>
    </row>
    <row r="1792" spans="1:10" hidden="1" x14ac:dyDescent="0.2">
      <c r="A1792" s="35" t="s">
        <v>746</v>
      </c>
      <c r="B1792" s="35" t="str">
        <f>VLOOKUP(Table4[[#This Row],[Metabolite ID]],Table18[],2,FALSE)</f>
        <v>Apolipoprotein B</v>
      </c>
      <c r="C1792" s="35" t="s">
        <v>1121</v>
      </c>
      <c r="D1792" s="35">
        <v>1069</v>
      </c>
      <c r="E1792" s="35">
        <v>3.6638084921770897E-2</v>
      </c>
      <c r="F1792" s="35">
        <v>0.1180959164673366</v>
      </c>
      <c r="G1792" s="35">
        <v>0.75643893292635034</v>
      </c>
      <c r="H1792" s="35" t="b">
        <v>0</v>
      </c>
      <c r="I1792" s="35" t="b">
        <v>0</v>
      </c>
      <c r="J1792" s="35" t="b">
        <v>0</v>
      </c>
    </row>
    <row r="1793" spans="1:10" hidden="1" x14ac:dyDescent="0.2">
      <c r="A1793" s="35" t="s">
        <v>746</v>
      </c>
      <c r="B1793" s="35" t="str">
        <f>VLOOKUP(Table4[[#This Row],[Metabolite ID]],Table18[],2,FALSE)</f>
        <v>Apolipoprotein B</v>
      </c>
      <c r="C1793" s="35" t="s">
        <v>1122</v>
      </c>
      <c r="D1793" s="35">
        <v>1069</v>
      </c>
      <c r="E1793" s="35">
        <v>0.14661937002625081</v>
      </c>
      <c r="F1793" s="35">
        <v>6.6832144605915744E-2</v>
      </c>
      <c r="G1793" s="35">
        <v>2.8461439237591087E-2</v>
      </c>
      <c r="H1793" s="35" t="b">
        <v>0</v>
      </c>
      <c r="I1793" s="35" t="b">
        <v>0</v>
      </c>
      <c r="J1793" s="35" t="b">
        <v>0</v>
      </c>
    </row>
    <row r="1794" spans="1:10" hidden="1" x14ac:dyDescent="0.2">
      <c r="A1794" s="35" t="s">
        <v>746</v>
      </c>
      <c r="B1794" s="35" t="str">
        <f>VLOOKUP(Table4[[#This Row],[Metabolite ID]],Table18[],2,FALSE)</f>
        <v>Apolipoprotein B</v>
      </c>
      <c r="C1794" s="35" t="s">
        <v>1123</v>
      </c>
      <c r="D1794" s="35">
        <v>1069</v>
      </c>
      <c r="E1794" s="35">
        <v>5.1099483632416776E-3</v>
      </c>
      <c r="F1794" s="35">
        <v>7.0353120131215058E-2</v>
      </c>
      <c r="G1794" s="35">
        <v>0.94211188931814127</v>
      </c>
      <c r="H1794" s="35" t="b">
        <v>0</v>
      </c>
      <c r="I1794" s="35" t="b">
        <v>0</v>
      </c>
      <c r="J1794" s="35" t="b">
        <v>0</v>
      </c>
    </row>
    <row r="1795" spans="1:10" x14ac:dyDescent="0.2">
      <c r="A1795" s="35" t="s">
        <v>187</v>
      </c>
      <c r="B1795" s="35" t="str">
        <f>VLOOKUP(Table4[[#This Row],[Metabolite ID]],Table18[],2,FALSE)</f>
        <v>docosapentaenoate (n3 DPA; 22:5n3)</v>
      </c>
      <c r="C1795" s="35" t="s">
        <v>1116</v>
      </c>
      <c r="D1795" s="35">
        <v>1068</v>
      </c>
      <c r="E1795" s="35">
        <v>9.0764353243845866E-2</v>
      </c>
      <c r="F1795" s="35">
        <v>3.8564608996304803E-2</v>
      </c>
      <c r="G1795" s="36">
        <v>1.8594305693691179E-2</v>
      </c>
      <c r="H1795" s="35" t="b">
        <v>0</v>
      </c>
      <c r="I1795" s="35" t="b">
        <v>0</v>
      </c>
      <c r="J1795" s="35" t="b">
        <v>0</v>
      </c>
    </row>
    <row r="1796" spans="1:10" hidden="1" x14ac:dyDescent="0.2">
      <c r="A1796" s="35" t="s">
        <v>187</v>
      </c>
      <c r="B1796" s="35" t="str">
        <f>VLOOKUP(Table4[[#This Row],[Metabolite ID]],Table18[],2,FALSE)</f>
        <v>docosapentaenoate (n3 DPA; 22:5n3)</v>
      </c>
      <c r="C1796" s="35" t="s">
        <v>1117</v>
      </c>
      <c r="D1796" s="35">
        <v>1068</v>
      </c>
      <c r="E1796" s="35">
        <v>9.0764353243845866E-2</v>
      </c>
      <c r="F1796" s="35">
        <v>3.6942581012743031E-2</v>
      </c>
      <c r="G1796" s="35">
        <v>1.4014036061636934E-2</v>
      </c>
      <c r="H1796" s="35" t="b">
        <v>0</v>
      </c>
      <c r="I1796" s="35" t="b">
        <v>0</v>
      </c>
      <c r="J1796" s="35" t="b">
        <v>0</v>
      </c>
    </row>
    <row r="1797" spans="1:10" hidden="1" x14ac:dyDescent="0.2">
      <c r="A1797" s="35" t="s">
        <v>187</v>
      </c>
      <c r="B1797" s="35" t="str">
        <f>VLOOKUP(Table4[[#This Row],[Metabolite ID]],Table18[],2,FALSE)</f>
        <v>docosapentaenoate (n3 DPA; 22:5n3)</v>
      </c>
      <c r="C1797" s="35" t="s">
        <v>1118</v>
      </c>
      <c r="D1797" s="35">
        <v>1068</v>
      </c>
      <c r="E1797" s="35">
        <v>9.093290517952346E-2</v>
      </c>
      <c r="F1797" s="35">
        <v>3.7300611156203374E-2</v>
      </c>
      <c r="G1797" s="35">
        <v>1.477533048762719E-2</v>
      </c>
      <c r="H1797" s="35" t="b">
        <v>0</v>
      </c>
      <c r="I1797" s="35" t="b">
        <v>0</v>
      </c>
      <c r="J1797" s="35" t="b">
        <v>0</v>
      </c>
    </row>
    <row r="1798" spans="1:10" hidden="1" x14ac:dyDescent="0.2">
      <c r="A1798" s="35" t="s">
        <v>187</v>
      </c>
      <c r="B1798" s="35" t="str">
        <f>VLOOKUP(Table4[[#This Row],[Metabolite ID]],Table18[],2,FALSE)</f>
        <v>docosapentaenoate (n3 DPA; 22:5n3)</v>
      </c>
      <c r="C1798" s="35" t="s">
        <v>1119</v>
      </c>
      <c r="D1798" s="35">
        <v>1068</v>
      </c>
      <c r="E1798" s="35">
        <v>0.10750821176470579</v>
      </c>
      <c r="F1798" s="35">
        <v>5.5734005461011156E-2</v>
      </c>
      <c r="G1798" s="35">
        <v>5.373684266890328E-2</v>
      </c>
      <c r="H1798" s="35" t="b">
        <v>0</v>
      </c>
      <c r="I1798" s="35" t="b">
        <v>0</v>
      </c>
      <c r="J1798" s="35" t="b">
        <v>0</v>
      </c>
    </row>
    <row r="1799" spans="1:10" hidden="1" x14ac:dyDescent="0.2">
      <c r="A1799" s="35" t="s">
        <v>187</v>
      </c>
      <c r="B1799" s="35" t="str">
        <f>VLOOKUP(Table4[[#This Row],[Metabolite ID]],Table18[],2,FALSE)</f>
        <v>docosapentaenoate (n3 DPA; 22:5n3)</v>
      </c>
      <c r="C1799" s="35" t="s">
        <v>1120</v>
      </c>
      <c r="D1799" s="35">
        <v>1068</v>
      </c>
      <c r="E1799" s="35">
        <v>7.3481018427398542E-2</v>
      </c>
      <c r="F1799" s="35">
        <v>6.3433731726225934E-2</v>
      </c>
      <c r="G1799" s="35">
        <v>0.24670480285997301</v>
      </c>
      <c r="H1799" s="35" t="b">
        <v>0</v>
      </c>
      <c r="I1799" s="35" t="b">
        <v>0</v>
      </c>
      <c r="J1799" s="35" t="b">
        <v>0</v>
      </c>
    </row>
    <row r="1800" spans="1:10" hidden="1" x14ac:dyDescent="0.2">
      <c r="A1800" s="35" t="s">
        <v>187</v>
      </c>
      <c r="B1800" s="35" t="str">
        <f>VLOOKUP(Table4[[#This Row],[Metabolite ID]],Table18[],2,FALSE)</f>
        <v>docosapentaenoate (n3 DPA; 22:5n3)</v>
      </c>
      <c r="C1800" s="35" t="s">
        <v>1121</v>
      </c>
      <c r="D1800" s="35">
        <v>1068</v>
      </c>
      <c r="E1800" s="35">
        <v>0.15293950818804358</v>
      </c>
      <c r="F1800" s="35">
        <v>0.22536303691519147</v>
      </c>
      <c r="G1800" s="35">
        <v>0.49751557792697032</v>
      </c>
      <c r="H1800" s="35" t="b">
        <v>0</v>
      </c>
      <c r="I1800" s="35" t="b">
        <v>0</v>
      </c>
      <c r="J1800" s="35" t="b">
        <v>0</v>
      </c>
    </row>
    <row r="1801" spans="1:10" hidden="1" x14ac:dyDescent="0.2">
      <c r="A1801" s="35" t="s">
        <v>187</v>
      </c>
      <c r="B1801" s="35" t="str">
        <f>VLOOKUP(Table4[[#This Row],[Metabolite ID]],Table18[],2,FALSE)</f>
        <v>docosapentaenoate (n3 DPA; 22:5n3)</v>
      </c>
      <c r="C1801" s="35" t="s">
        <v>1122</v>
      </c>
      <c r="D1801" s="35">
        <v>1068</v>
      </c>
      <c r="E1801" s="35">
        <v>9.7365397282309196E-2</v>
      </c>
      <c r="F1801" s="35">
        <v>0.13249629359187884</v>
      </c>
      <c r="G1801" s="35">
        <v>0.46259004477443866</v>
      </c>
      <c r="H1801" s="35" t="b">
        <v>0</v>
      </c>
      <c r="I1801" s="35" t="b">
        <v>0</v>
      </c>
      <c r="J1801" s="35" t="b">
        <v>0</v>
      </c>
    </row>
    <row r="1802" spans="1:10" hidden="1" x14ac:dyDescent="0.2">
      <c r="A1802" s="35" t="s">
        <v>187</v>
      </c>
      <c r="B1802" s="35" t="str">
        <f>VLOOKUP(Table4[[#This Row],[Metabolite ID]],Table18[],2,FALSE)</f>
        <v>docosapentaenoate (n3 DPA; 22:5n3)</v>
      </c>
      <c r="C1802" s="35" t="s">
        <v>1123</v>
      </c>
      <c r="D1802" s="35">
        <v>1068</v>
      </c>
      <c r="E1802" s="35">
        <v>9.3584955249476687E-2</v>
      </c>
      <c r="F1802" s="35">
        <v>0.1132418167427169</v>
      </c>
      <c r="G1802" s="35">
        <v>0.40875254839547159</v>
      </c>
      <c r="H1802" s="35" t="b">
        <v>0</v>
      </c>
      <c r="I1802" s="35" t="b">
        <v>0</v>
      </c>
      <c r="J1802" s="35" t="b">
        <v>0</v>
      </c>
    </row>
    <row r="1803" spans="1:10" x14ac:dyDescent="0.2">
      <c r="A1803" s="35" t="s">
        <v>720</v>
      </c>
      <c r="B1803" s="35" t="str">
        <f>VLOOKUP(Table4[[#This Row],[Metabolite ID]],Table18[],2,FALSE)</f>
        <v>1-(1-enyl-palmitoyl)-2-myristoyl-GPC (P-16:0/14:0)*</v>
      </c>
      <c r="C1803" s="35" t="s">
        <v>1116</v>
      </c>
      <c r="D1803" s="35">
        <v>1068</v>
      </c>
      <c r="E1803" s="35">
        <v>-8.8869176740760725E-2</v>
      </c>
      <c r="F1803" s="35">
        <v>3.8001136042340657E-2</v>
      </c>
      <c r="G1803" s="36">
        <v>1.9356526518336074E-2</v>
      </c>
      <c r="H1803" s="35" t="b">
        <v>0</v>
      </c>
      <c r="I1803" s="35" t="b">
        <v>0</v>
      </c>
      <c r="J1803" s="35" t="b">
        <v>0</v>
      </c>
    </row>
    <row r="1804" spans="1:10" hidden="1" x14ac:dyDescent="0.2">
      <c r="A1804" s="35" t="s">
        <v>720</v>
      </c>
      <c r="B1804" s="35" t="str">
        <f>VLOOKUP(Table4[[#This Row],[Metabolite ID]],Table18[],2,FALSE)</f>
        <v>1-(1-enyl-palmitoyl)-2-myristoyl-GPC (P-16:0/14:0)*</v>
      </c>
      <c r="C1804" s="35" t="s">
        <v>1117</v>
      </c>
      <c r="D1804" s="35">
        <v>1068</v>
      </c>
      <c r="E1804" s="35">
        <v>-8.8869176740760725E-2</v>
      </c>
      <c r="F1804" s="35">
        <v>3.8001136042340657E-2</v>
      </c>
      <c r="G1804" s="35">
        <v>1.9356526518336074E-2</v>
      </c>
      <c r="H1804" s="35" t="b">
        <v>0</v>
      </c>
      <c r="I1804" s="35" t="b">
        <v>0</v>
      </c>
      <c r="J1804" s="35" t="b">
        <v>0</v>
      </c>
    </row>
    <row r="1805" spans="1:10" hidden="1" x14ac:dyDescent="0.2">
      <c r="A1805" s="35" t="s">
        <v>720</v>
      </c>
      <c r="B1805" s="35" t="str">
        <f>VLOOKUP(Table4[[#This Row],[Metabolite ID]],Table18[],2,FALSE)</f>
        <v>1-(1-enyl-palmitoyl)-2-myristoyl-GPC (P-16:0/14:0)*</v>
      </c>
      <c r="C1805" s="35" t="s">
        <v>1118</v>
      </c>
      <c r="D1805" s="35">
        <v>1068</v>
      </c>
      <c r="E1805" s="35">
        <v>-8.8767852363473621E-2</v>
      </c>
      <c r="F1805" s="35">
        <v>3.8324334927674703E-2</v>
      </c>
      <c r="G1805" s="35">
        <v>2.0545887624147306E-2</v>
      </c>
      <c r="H1805" s="35" t="b">
        <v>0</v>
      </c>
      <c r="I1805" s="35" t="b">
        <v>0</v>
      </c>
      <c r="J1805" s="35" t="b">
        <v>0</v>
      </c>
    </row>
    <row r="1806" spans="1:10" hidden="1" x14ac:dyDescent="0.2">
      <c r="A1806" s="35" t="s">
        <v>720</v>
      </c>
      <c r="B1806" s="35" t="str">
        <f>VLOOKUP(Table4[[#This Row],[Metabolite ID]],Table18[],2,FALSE)</f>
        <v>1-(1-enyl-palmitoyl)-2-myristoyl-GPC (P-16:0/14:0)*</v>
      </c>
      <c r="C1806" s="35" t="s">
        <v>1119</v>
      </c>
      <c r="D1806" s="35">
        <v>1068</v>
      </c>
      <c r="E1806" s="35">
        <v>-8.2416318532923027E-2</v>
      </c>
      <c r="F1806" s="35">
        <v>5.9236371439944119E-2</v>
      </c>
      <c r="G1806" s="35">
        <v>0.16413061079109326</v>
      </c>
      <c r="H1806" s="35" t="b">
        <v>0</v>
      </c>
      <c r="I1806" s="35" t="b">
        <v>0</v>
      </c>
      <c r="J1806" s="35" t="b">
        <v>0</v>
      </c>
    </row>
    <row r="1807" spans="1:10" hidden="1" x14ac:dyDescent="0.2">
      <c r="A1807" s="35" t="s">
        <v>720</v>
      </c>
      <c r="B1807" s="35" t="str">
        <f>VLOOKUP(Table4[[#This Row],[Metabolite ID]],Table18[],2,FALSE)</f>
        <v>1-(1-enyl-palmitoyl)-2-myristoyl-GPC (P-16:0/14:0)*</v>
      </c>
      <c r="C1807" s="35" t="s">
        <v>1120</v>
      </c>
      <c r="D1807" s="35">
        <v>1068</v>
      </c>
      <c r="E1807" s="35">
        <v>8.9063390011094828E-4</v>
      </c>
      <c r="F1807" s="35">
        <v>6.0829115495106043E-2</v>
      </c>
      <c r="G1807" s="35">
        <v>0.98831813280180558</v>
      </c>
      <c r="H1807" s="35" t="b">
        <v>0</v>
      </c>
      <c r="I1807" s="35" t="b">
        <v>0</v>
      </c>
      <c r="J1807" s="35" t="b">
        <v>0</v>
      </c>
    </row>
    <row r="1808" spans="1:10" hidden="1" x14ac:dyDescent="0.2">
      <c r="A1808" s="35" t="s">
        <v>720</v>
      </c>
      <c r="B1808" s="35" t="str">
        <f>VLOOKUP(Table4[[#This Row],[Metabolite ID]],Table18[],2,FALSE)</f>
        <v>1-(1-enyl-palmitoyl)-2-myristoyl-GPC (P-16:0/14:0)*</v>
      </c>
      <c r="C1808" s="35" t="s">
        <v>1121</v>
      </c>
      <c r="D1808" s="35">
        <v>1068</v>
      </c>
      <c r="E1808" s="35">
        <v>1.2248783155558662E-2</v>
      </c>
      <c r="F1808" s="35">
        <v>0.24626206987758789</v>
      </c>
      <c r="G1808" s="35">
        <v>0.9603398349035519</v>
      </c>
      <c r="H1808" s="35" t="b">
        <v>0</v>
      </c>
      <c r="I1808" s="35" t="b">
        <v>0</v>
      </c>
      <c r="J1808" s="35" t="b">
        <v>0</v>
      </c>
    </row>
    <row r="1809" spans="1:10" hidden="1" x14ac:dyDescent="0.2">
      <c r="A1809" s="35" t="s">
        <v>720</v>
      </c>
      <c r="B1809" s="35" t="str">
        <f>VLOOKUP(Table4[[#This Row],[Metabolite ID]],Table18[],2,FALSE)</f>
        <v>1-(1-enyl-palmitoyl)-2-myristoyl-GPC (P-16:0/14:0)*</v>
      </c>
      <c r="C1809" s="35" t="s">
        <v>1122</v>
      </c>
      <c r="D1809" s="35">
        <v>1068</v>
      </c>
      <c r="E1809" s="35">
        <v>0.24057800965715614</v>
      </c>
      <c r="F1809" s="35">
        <v>0.15447800950309842</v>
      </c>
      <c r="G1809" s="35">
        <v>0.11968136697700006</v>
      </c>
      <c r="H1809" s="35" t="b">
        <v>0</v>
      </c>
      <c r="I1809" s="35" t="b">
        <v>0</v>
      </c>
      <c r="J1809" s="35" t="b">
        <v>0</v>
      </c>
    </row>
    <row r="1810" spans="1:10" hidden="1" x14ac:dyDescent="0.2">
      <c r="A1810" s="35" t="s">
        <v>720</v>
      </c>
      <c r="B1810" s="35" t="str">
        <f>VLOOKUP(Table4[[#This Row],[Metabolite ID]],Table18[],2,FALSE)</f>
        <v>1-(1-enyl-palmitoyl)-2-myristoyl-GPC (P-16:0/14:0)*</v>
      </c>
      <c r="C1810" s="35" t="s">
        <v>1123</v>
      </c>
      <c r="D1810" s="35">
        <v>1068</v>
      </c>
      <c r="E1810" s="35">
        <v>8.8503771579313786E-2</v>
      </c>
      <c r="F1810" s="35">
        <v>0.11151552113831026</v>
      </c>
      <c r="G1810" s="35">
        <v>0.42757856157174812</v>
      </c>
      <c r="H1810" s="35" t="b">
        <v>0</v>
      </c>
      <c r="I1810" s="35" t="b">
        <v>0</v>
      </c>
      <c r="J1810" s="35" t="b">
        <v>0</v>
      </c>
    </row>
    <row r="1811" spans="1:10" x14ac:dyDescent="0.2">
      <c r="A1811" s="35" t="s">
        <v>213</v>
      </c>
      <c r="B1811" s="35" t="str">
        <f>VLOOKUP(Table4[[#This Row],[Metabolite ID]],Table18[],2,FALSE)</f>
        <v>1-dihomo-linoleoyl-GPC (20:2)*</v>
      </c>
      <c r="C1811" s="35" t="s">
        <v>1116</v>
      </c>
      <c r="D1811" s="35">
        <v>1068</v>
      </c>
      <c r="E1811" s="35">
        <v>-8.7428923973911776E-2</v>
      </c>
      <c r="F1811" s="35">
        <v>3.7408658159994175E-2</v>
      </c>
      <c r="G1811" s="36">
        <v>1.9432388402628703E-2</v>
      </c>
      <c r="H1811" s="35" t="b">
        <v>0</v>
      </c>
      <c r="I1811" s="35" t="b">
        <v>0</v>
      </c>
      <c r="J1811" s="35" t="b">
        <v>0</v>
      </c>
    </row>
    <row r="1812" spans="1:10" hidden="1" x14ac:dyDescent="0.2">
      <c r="A1812" s="35" t="s">
        <v>213</v>
      </c>
      <c r="B1812" s="35" t="str">
        <f>VLOOKUP(Table4[[#This Row],[Metabolite ID]],Table18[],2,FALSE)</f>
        <v>1-dihomo-linoleoyl-GPC (20:2)*</v>
      </c>
      <c r="C1812" s="35" t="s">
        <v>1117</v>
      </c>
      <c r="D1812" s="35">
        <v>1068</v>
      </c>
      <c r="E1812" s="35">
        <v>-8.7428923973911776E-2</v>
      </c>
      <c r="F1812" s="35">
        <v>3.686718175103975E-2</v>
      </c>
      <c r="G1812" s="35">
        <v>1.7718124174003227E-2</v>
      </c>
      <c r="H1812" s="35" t="b">
        <v>0</v>
      </c>
      <c r="I1812" s="35" t="b">
        <v>0</v>
      </c>
      <c r="J1812" s="35" t="b">
        <v>0</v>
      </c>
    </row>
    <row r="1813" spans="1:10" hidden="1" x14ac:dyDescent="0.2">
      <c r="A1813" s="35" t="s">
        <v>213</v>
      </c>
      <c r="B1813" s="35" t="str">
        <f>VLOOKUP(Table4[[#This Row],[Metabolite ID]],Table18[],2,FALSE)</f>
        <v>1-dihomo-linoleoyl-GPC (20:2)*</v>
      </c>
      <c r="C1813" s="35" t="s">
        <v>1118</v>
      </c>
      <c r="D1813" s="35">
        <v>1068</v>
      </c>
      <c r="E1813" s="35">
        <v>-8.7331273637709372E-2</v>
      </c>
      <c r="F1813" s="35">
        <v>3.7202497801245141E-2</v>
      </c>
      <c r="G1813" s="35">
        <v>1.8902041498912475E-2</v>
      </c>
      <c r="H1813" s="35" t="b">
        <v>0</v>
      </c>
      <c r="I1813" s="35" t="b">
        <v>0</v>
      </c>
      <c r="J1813" s="35" t="b">
        <v>0</v>
      </c>
    </row>
    <row r="1814" spans="1:10" hidden="1" x14ac:dyDescent="0.2">
      <c r="A1814" s="35" t="s">
        <v>213</v>
      </c>
      <c r="B1814" s="35" t="str">
        <f>VLOOKUP(Table4[[#This Row],[Metabolite ID]],Table18[],2,FALSE)</f>
        <v>1-dihomo-linoleoyl-GPC (20:2)*</v>
      </c>
      <c r="C1814" s="35" t="s">
        <v>1119</v>
      </c>
      <c r="D1814" s="35">
        <v>1068</v>
      </c>
      <c r="E1814" s="35">
        <v>-9.3614447026657832E-2</v>
      </c>
      <c r="F1814" s="35">
        <v>5.42052240673059E-2</v>
      </c>
      <c r="G1814" s="35">
        <v>8.4160954207651142E-2</v>
      </c>
      <c r="H1814" s="35" t="b">
        <v>0</v>
      </c>
      <c r="I1814" s="35" t="b">
        <v>0</v>
      </c>
      <c r="J1814" s="35" t="b">
        <v>0</v>
      </c>
    </row>
    <row r="1815" spans="1:10" hidden="1" x14ac:dyDescent="0.2">
      <c r="A1815" s="35" t="s">
        <v>213</v>
      </c>
      <c r="B1815" s="35" t="str">
        <f>VLOOKUP(Table4[[#This Row],[Metabolite ID]],Table18[],2,FALSE)</f>
        <v>1-dihomo-linoleoyl-GPC (20:2)*</v>
      </c>
      <c r="C1815" s="35" t="s">
        <v>1120</v>
      </c>
      <c r="D1815" s="35">
        <v>1068</v>
      </c>
      <c r="E1815" s="35">
        <v>-0.13370401294887016</v>
      </c>
      <c r="F1815" s="35">
        <v>6.3854278599859884E-2</v>
      </c>
      <c r="G1815" s="35">
        <v>3.6269532562850149E-2</v>
      </c>
      <c r="H1815" s="35" t="b">
        <v>0</v>
      </c>
      <c r="I1815" s="35" t="b">
        <v>0</v>
      </c>
      <c r="J1815" s="35" t="b">
        <v>0</v>
      </c>
    </row>
    <row r="1816" spans="1:10" hidden="1" x14ac:dyDescent="0.2">
      <c r="A1816" s="35" t="s">
        <v>213</v>
      </c>
      <c r="B1816" s="35" t="str">
        <f>VLOOKUP(Table4[[#This Row],[Metabolite ID]],Table18[],2,FALSE)</f>
        <v>1-dihomo-linoleoyl-GPC (20:2)*</v>
      </c>
      <c r="C1816" s="35" t="s">
        <v>1121</v>
      </c>
      <c r="D1816" s="35">
        <v>1068</v>
      </c>
      <c r="E1816" s="35">
        <v>-0.18438476404272208</v>
      </c>
      <c r="F1816" s="35">
        <v>0.2182392287941233</v>
      </c>
      <c r="G1816" s="35">
        <v>0.39837030082236213</v>
      </c>
      <c r="H1816" s="35" t="b">
        <v>0</v>
      </c>
      <c r="I1816" s="35" t="b">
        <v>0</v>
      </c>
      <c r="J1816" s="35" t="b">
        <v>0</v>
      </c>
    </row>
    <row r="1817" spans="1:10" hidden="1" x14ac:dyDescent="0.2">
      <c r="A1817" s="35" t="s">
        <v>213</v>
      </c>
      <c r="B1817" s="35" t="str">
        <f>VLOOKUP(Table4[[#This Row],[Metabolite ID]],Table18[],2,FALSE)</f>
        <v>1-dihomo-linoleoyl-GPC (20:2)*</v>
      </c>
      <c r="C1817" s="35" t="s">
        <v>1122</v>
      </c>
      <c r="D1817" s="35">
        <v>1068</v>
      </c>
      <c r="E1817" s="35">
        <v>-0.12039096974140584</v>
      </c>
      <c r="F1817" s="35">
        <v>0.16377264427989888</v>
      </c>
      <c r="G1817" s="35">
        <v>0.46243381491448055</v>
      </c>
      <c r="H1817" s="35" t="b">
        <v>0</v>
      </c>
      <c r="I1817" s="35" t="b">
        <v>0</v>
      </c>
      <c r="J1817" s="35" t="b">
        <v>0</v>
      </c>
    </row>
    <row r="1818" spans="1:10" hidden="1" x14ac:dyDescent="0.2">
      <c r="A1818" s="35" t="s">
        <v>213</v>
      </c>
      <c r="B1818" s="35" t="str">
        <f>VLOOKUP(Table4[[#This Row],[Metabolite ID]],Table18[],2,FALSE)</f>
        <v>1-dihomo-linoleoyl-GPC (20:2)*</v>
      </c>
      <c r="C1818" s="35" t="s">
        <v>1123</v>
      </c>
      <c r="D1818" s="35">
        <v>1068</v>
      </c>
      <c r="E1818" s="35">
        <v>-0.20132045628164041</v>
      </c>
      <c r="F1818" s="35">
        <v>0.10977988045747944</v>
      </c>
      <c r="G1818" s="35">
        <v>6.6954073517301815E-2</v>
      </c>
      <c r="H1818" s="35" t="b">
        <v>0</v>
      </c>
      <c r="I1818" s="35" t="b">
        <v>0</v>
      </c>
      <c r="J1818" s="35" t="b">
        <v>0</v>
      </c>
    </row>
    <row r="1819" spans="1:10" x14ac:dyDescent="0.2">
      <c r="A1819" s="35" t="s">
        <v>650</v>
      </c>
      <c r="B1819" s="35" t="str">
        <f>VLOOKUP(Table4[[#This Row],[Metabolite ID]],Table18[],2,FALSE)</f>
        <v>sphingomyelin (d18:2/24:1, d18:1/24:2)*</v>
      </c>
      <c r="C1819" s="35" t="s">
        <v>1116</v>
      </c>
      <c r="D1819" s="35">
        <v>1068</v>
      </c>
      <c r="E1819" s="35">
        <v>-8.6035730801147944E-2</v>
      </c>
      <c r="F1819" s="35">
        <v>3.6927105660766429E-2</v>
      </c>
      <c r="G1819" s="36">
        <v>1.981248596586872E-2</v>
      </c>
      <c r="H1819" s="35" t="b">
        <v>0</v>
      </c>
      <c r="I1819" s="35" t="b">
        <v>0</v>
      </c>
      <c r="J1819" s="35" t="b">
        <v>0</v>
      </c>
    </row>
    <row r="1820" spans="1:10" hidden="1" x14ac:dyDescent="0.2">
      <c r="A1820" s="35" t="s">
        <v>650</v>
      </c>
      <c r="B1820" s="35" t="str">
        <f>VLOOKUP(Table4[[#This Row],[Metabolite ID]],Table18[],2,FALSE)</f>
        <v>sphingomyelin (d18:2/24:1, d18:1/24:2)*</v>
      </c>
      <c r="C1820" s="35" t="s">
        <v>1117</v>
      </c>
      <c r="D1820" s="35">
        <v>1068</v>
      </c>
      <c r="E1820" s="35">
        <v>-8.6035730801147944E-2</v>
      </c>
      <c r="F1820" s="35">
        <v>3.6927105660766429E-2</v>
      </c>
      <c r="G1820" s="35">
        <v>1.981248596586872E-2</v>
      </c>
      <c r="H1820" s="35" t="b">
        <v>0</v>
      </c>
      <c r="I1820" s="35" t="b">
        <v>0</v>
      </c>
      <c r="J1820" s="35" t="b">
        <v>0</v>
      </c>
    </row>
    <row r="1821" spans="1:10" hidden="1" x14ac:dyDescent="0.2">
      <c r="A1821" s="35" t="s">
        <v>650</v>
      </c>
      <c r="B1821" s="35" t="str">
        <f>VLOOKUP(Table4[[#This Row],[Metabolite ID]],Table18[],2,FALSE)</f>
        <v>sphingomyelin (d18:2/24:1, d18:1/24:2)*</v>
      </c>
      <c r="C1821" s="35" t="s">
        <v>1118</v>
      </c>
      <c r="D1821" s="35">
        <v>1068</v>
      </c>
      <c r="E1821" s="35">
        <v>-8.5945333700771426E-2</v>
      </c>
      <c r="F1821" s="35">
        <v>3.7238101008978106E-2</v>
      </c>
      <c r="G1821" s="35">
        <v>2.0999440335442515E-2</v>
      </c>
      <c r="H1821" s="35" t="b">
        <v>0</v>
      </c>
      <c r="I1821" s="35" t="b">
        <v>0</v>
      </c>
      <c r="J1821" s="35" t="b">
        <v>0</v>
      </c>
    </row>
    <row r="1822" spans="1:10" hidden="1" x14ac:dyDescent="0.2">
      <c r="A1822" s="35" t="s">
        <v>650</v>
      </c>
      <c r="B1822" s="35" t="str">
        <f>VLOOKUP(Table4[[#This Row],[Metabolite ID]],Table18[],2,FALSE)</f>
        <v>sphingomyelin (d18:2/24:1, d18:1/24:2)*</v>
      </c>
      <c r="C1822" s="35" t="s">
        <v>1119</v>
      </c>
      <c r="D1822" s="35">
        <v>1068</v>
      </c>
      <c r="E1822" s="35">
        <v>-8.5219262966657425E-2</v>
      </c>
      <c r="F1822" s="35">
        <v>5.3423420717357777E-2</v>
      </c>
      <c r="G1822" s="35">
        <v>0.11067495798401079</v>
      </c>
      <c r="H1822" s="35" t="b">
        <v>0</v>
      </c>
      <c r="I1822" s="35" t="b">
        <v>0</v>
      </c>
      <c r="J1822" s="35" t="b">
        <v>0</v>
      </c>
    </row>
    <row r="1823" spans="1:10" hidden="1" x14ac:dyDescent="0.2">
      <c r="A1823" s="35" t="s">
        <v>650</v>
      </c>
      <c r="B1823" s="35" t="str">
        <f>VLOOKUP(Table4[[#This Row],[Metabolite ID]],Table18[],2,FALSE)</f>
        <v>sphingomyelin (d18:2/24:1, d18:1/24:2)*</v>
      </c>
      <c r="C1823" s="35" t="s">
        <v>1120</v>
      </c>
      <c r="D1823" s="35">
        <v>1068</v>
      </c>
      <c r="E1823" s="35">
        <v>-7.2829307457625364E-2</v>
      </c>
      <c r="F1823" s="35">
        <v>6.0715047146038328E-2</v>
      </c>
      <c r="G1823" s="35">
        <v>0.23032329035889632</v>
      </c>
      <c r="H1823" s="35" t="b">
        <v>0</v>
      </c>
      <c r="I1823" s="35" t="b">
        <v>0</v>
      </c>
      <c r="J1823" s="35" t="b">
        <v>0</v>
      </c>
    </row>
    <row r="1824" spans="1:10" hidden="1" x14ac:dyDescent="0.2">
      <c r="A1824" s="35" t="s">
        <v>650</v>
      </c>
      <c r="B1824" s="35" t="str">
        <f>VLOOKUP(Table4[[#This Row],[Metabolite ID]],Table18[],2,FALSE)</f>
        <v>sphingomyelin (d18:2/24:1, d18:1/24:2)*</v>
      </c>
      <c r="C1824" s="35" t="s">
        <v>1121</v>
      </c>
      <c r="D1824" s="35">
        <v>1068</v>
      </c>
      <c r="E1824" s="35">
        <v>-0.24676527677596649</v>
      </c>
      <c r="F1824" s="35">
        <v>0.23146948588001873</v>
      </c>
      <c r="G1824" s="35">
        <v>0.28662808403900242</v>
      </c>
      <c r="H1824" s="35" t="b">
        <v>0</v>
      </c>
      <c r="I1824" s="35" t="b">
        <v>0</v>
      </c>
      <c r="J1824" s="35" t="b">
        <v>0</v>
      </c>
    </row>
    <row r="1825" spans="1:10" hidden="1" x14ac:dyDescent="0.2">
      <c r="A1825" s="35" t="s">
        <v>650</v>
      </c>
      <c r="B1825" s="35" t="str">
        <f>VLOOKUP(Table4[[#This Row],[Metabolite ID]],Table18[],2,FALSE)</f>
        <v>sphingomyelin (d18:2/24:1, d18:1/24:2)*</v>
      </c>
      <c r="C1825" s="35" t="s">
        <v>1122</v>
      </c>
      <c r="D1825" s="35">
        <v>1068</v>
      </c>
      <c r="E1825" s="35">
        <v>-0.1136468891252731</v>
      </c>
      <c r="F1825" s="35">
        <v>0.17478756737930906</v>
      </c>
      <c r="G1825" s="35">
        <v>0.51570295887078377</v>
      </c>
      <c r="H1825" s="35" t="b">
        <v>0</v>
      </c>
      <c r="I1825" s="35" t="b">
        <v>0</v>
      </c>
      <c r="J1825" s="35" t="b">
        <v>0</v>
      </c>
    </row>
    <row r="1826" spans="1:10" hidden="1" x14ac:dyDescent="0.2">
      <c r="A1826" s="35" t="s">
        <v>650</v>
      </c>
      <c r="B1826" s="35" t="str">
        <f>VLOOKUP(Table4[[#This Row],[Metabolite ID]],Table18[],2,FALSE)</f>
        <v>sphingomyelin (d18:2/24:1, d18:1/24:2)*</v>
      </c>
      <c r="C1826" s="35" t="s">
        <v>1123</v>
      </c>
      <c r="D1826" s="35">
        <v>1068</v>
      </c>
      <c r="E1826" s="35">
        <v>-7.6178780155603032E-2</v>
      </c>
      <c r="F1826" s="35">
        <v>0.10837207947923834</v>
      </c>
      <c r="G1826" s="35">
        <v>0.48224828581644286</v>
      </c>
      <c r="H1826" s="35" t="b">
        <v>0</v>
      </c>
      <c r="I1826" s="35" t="b">
        <v>0</v>
      </c>
      <c r="J1826" s="35" t="b">
        <v>0</v>
      </c>
    </row>
    <row r="1827" spans="1:10" x14ac:dyDescent="0.2">
      <c r="A1827" s="35" t="s">
        <v>124</v>
      </c>
      <c r="B1827" s="35" t="str">
        <f>VLOOKUP(Table4[[#This Row],[Metabolite ID]],Table18[],2,FALSE)</f>
        <v>taurocholate</v>
      </c>
      <c r="C1827" s="35" t="s">
        <v>1116</v>
      </c>
      <c r="D1827" s="35">
        <v>1068</v>
      </c>
      <c r="E1827" s="35">
        <v>-9.2370195475834527E-2</v>
      </c>
      <c r="F1827" s="35">
        <v>3.9648375869281431E-2</v>
      </c>
      <c r="G1827" s="36">
        <v>1.9820179460881458E-2</v>
      </c>
      <c r="H1827" s="35" t="b">
        <v>0</v>
      </c>
      <c r="I1827" s="35" t="b">
        <v>0</v>
      </c>
      <c r="J1827" s="35" t="b">
        <v>0</v>
      </c>
    </row>
    <row r="1828" spans="1:10" hidden="1" x14ac:dyDescent="0.2">
      <c r="A1828" s="35" t="s">
        <v>124</v>
      </c>
      <c r="B1828" s="35" t="str">
        <f>VLOOKUP(Table4[[#This Row],[Metabolite ID]],Table18[],2,FALSE)</f>
        <v>taurocholate</v>
      </c>
      <c r="C1828" s="35" t="s">
        <v>1117</v>
      </c>
      <c r="D1828" s="35">
        <v>1068</v>
      </c>
      <c r="E1828" s="35">
        <v>-9.2370195475834527E-2</v>
      </c>
      <c r="F1828" s="35">
        <v>3.757323182631335E-2</v>
      </c>
      <c r="G1828" s="35">
        <v>1.3955595758830165E-2</v>
      </c>
      <c r="H1828" s="35" t="b">
        <v>0</v>
      </c>
      <c r="I1828" s="35" t="b">
        <v>0</v>
      </c>
      <c r="J1828" s="35" t="b">
        <v>0</v>
      </c>
    </row>
    <row r="1829" spans="1:10" hidden="1" x14ac:dyDescent="0.2">
      <c r="A1829" s="35" t="s">
        <v>124</v>
      </c>
      <c r="B1829" s="35" t="str">
        <f>VLOOKUP(Table4[[#This Row],[Metabolite ID]],Table18[],2,FALSE)</f>
        <v>taurocholate</v>
      </c>
      <c r="C1829" s="35" t="s">
        <v>1118</v>
      </c>
      <c r="D1829" s="35">
        <v>1068</v>
      </c>
      <c r="E1829" s="35">
        <v>-9.3586468134848444E-2</v>
      </c>
      <c r="F1829" s="35">
        <v>3.7946069090097831E-2</v>
      </c>
      <c r="G1829" s="35">
        <v>1.3651615968447703E-2</v>
      </c>
      <c r="H1829" s="35" t="b">
        <v>0</v>
      </c>
      <c r="I1829" s="35" t="b">
        <v>0</v>
      </c>
      <c r="J1829" s="35" t="b">
        <v>0</v>
      </c>
    </row>
    <row r="1830" spans="1:10" hidden="1" x14ac:dyDescent="0.2">
      <c r="A1830" s="35" t="s">
        <v>124</v>
      </c>
      <c r="B1830" s="35" t="str">
        <f>VLOOKUP(Table4[[#This Row],[Metabolite ID]],Table18[],2,FALSE)</f>
        <v>taurocholate</v>
      </c>
      <c r="C1830" s="35" t="s">
        <v>1119</v>
      </c>
      <c r="D1830" s="35">
        <v>1068</v>
      </c>
      <c r="E1830" s="35">
        <v>-0.11980372431506853</v>
      </c>
      <c r="F1830" s="35">
        <v>5.7134154945362961E-2</v>
      </c>
      <c r="G1830" s="35">
        <v>3.6003800352833092E-2</v>
      </c>
      <c r="H1830" s="35" t="b">
        <v>0</v>
      </c>
      <c r="I1830" s="35" t="b">
        <v>0</v>
      </c>
      <c r="J1830" s="35" t="b">
        <v>0</v>
      </c>
    </row>
    <row r="1831" spans="1:10" hidden="1" x14ac:dyDescent="0.2">
      <c r="A1831" s="35" t="s">
        <v>124</v>
      </c>
      <c r="B1831" s="35" t="str">
        <f>VLOOKUP(Table4[[#This Row],[Metabolite ID]],Table18[],2,FALSE)</f>
        <v>taurocholate</v>
      </c>
      <c r="C1831" s="35" t="s">
        <v>1120</v>
      </c>
      <c r="D1831" s="35">
        <v>1068</v>
      </c>
      <c r="E1831" s="35">
        <v>-0.11330108961674863</v>
      </c>
      <c r="F1831" s="35">
        <v>6.6596797323961732E-2</v>
      </c>
      <c r="G1831" s="35">
        <v>8.8886785424403481E-2</v>
      </c>
      <c r="H1831" s="35" t="b">
        <v>0</v>
      </c>
      <c r="I1831" s="35" t="b">
        <v>0</v>
      </c>
      <c r="J1831" s="35" t="b">
        <v>0</v>
      </c>
    </row>
    <row r="1832" spans="1:10" hidden="1" x14ac:dyDescent="0.2">
      <c r="A1832" s="35" t="s">
        <v>124</v>
      </c>
      <c r="B1832" s="35" t="str">
        <f>VLOOKUP(Table4[[#This Row],[Metabolite ID]],Table18[],2,FALSE)</f>
        <v>taurocholate</v>
      </c>
      <c r="C1832" s="35" t="s">
        <v>1121</v>
      </c>
      <c r="D1832" s="35">
        <v>1068</v>
      </c>
      <c r="E1832" s="35">
        <v>-0.14173508364988585</v>
      </c>
      <c r="F1832" s="35">
        <v>0.26742472330977624</v>
      </c>
      <c r="G1832" s="35">
        <v>0.59622224878862173</v>
      </c>
      <c r="H1832" s="35" t="b">
        <v>0</v>
      </c>
      <c r="I1832" s="35" t="b">
        <v>0</v>
      </c>
      <c r="J1832" s="35" t="b">
        <v>0</v>
      </c>
    </row>
    <row r="1833" spans="1:10" hidden="1" x14ac:dyDescent="0.2">
      <c r="A1833" s="35" t="s">
        <v>124</v>
      </c>
      <c r="B1833" s="35" t="str">
        <f>VLOOKUP(Table4[[#This Row],[Metabolite ID]],Table18[],2,FALSE)</f>
        <v>taurocholate</v>
      </c>
      <c r="C1833" s="35" t="s">
        <v>1122</v>
      </c>
      <c r="D1833" s="35">
        <v>1068</v>
      </c>
      <c r="E1833" s="35">
        <v>-0.11774507447052773</v>
      </c>
      <c r="F1833" s="35">
        <v>0.17567938327544552</v>
      </c>
      <c r="G1833" s="35">
        <v>0.50285809088666378</v>
      </c>
      <c r="H1833" s="35" t="b">
        <v>0</v>
      </c>
      <c r="I1833" s="35" t="b">
        <v>0</v>
      </c>
      <c r="J1833" s="35" t="b">
        <v>0</v>
      </c>
    </row>
    <row r="1834" spans="1:10" hidden="1" x14ac:dyDescent="0.2">
      <c r="A1834" s="35" t="s">
        <v>124</v>
      </c>
      <c r="B1834" s="35" t="str">
        <f>VLOOKUP(Table4[[#This Row],[Metabolite ID]],Table18[],2,FALSE)</f>
        <v>taurocholate</v>
      </c>
      <c r="C1834" s="35" t="s">
        <v>1123</v>
      </c>
      <c r="D1834" s="35">
        <v>1068</v>
      </c>
      <c r="E1834" s="35">
        <v>-0.14364289824505802</v>
      </c>
      <c r="F1834" s="35">
        <v>0.11642182800352274</v>
      </c>
      <c r="G1834" s="35">
        <v>0.21754412198190068</v>
      </c>
      <c r="H1834" s="35" t="b">
        <v>0</v>
      </c>
      <c r="I1834" s="35" t="b">
        <v>0</v>
      </c>
      <c r="J1834" s="35" t="b">
        <v>0</v>
      </c>
    </row>
    <row r="1835" spans="1:10" x14ac:dyDescent="0.2">
      <c r="A1835" s="35" t="s">
        <v>869</v>
      </c>
      <c r="B1835" s="35" t="str">
        <f>VLOOKUP(Table4[[#This Row],[Metabolite ID]],Table18[],2,FALSE)</f>
        <v>Cholesterol in very small VLDL</v>
      </c>
      <c r="C1835" s="35" t="s">
        <v>1116</v>
      </c>
      <c r="D1835" s="35">
        <v>1069</v>
      </c>
      <c r="E1835" s="35">
        <v>5.0197507432453596E-2</v>
      </c>
      <c r="F1835" s="35">
        <v>2.1605218007459032E-2</v>
      </c>
      <c r="G1835" s="36">
        <v>2.0157813444910272E-2</v>
      </c>
      <c r="H1835" s="35" t="b">
        <v>0</v>
      </c>
      <c r="I1835" s="35" t="b">
        <v>0</v>
      </c>
      <c r="J1835" s="35" t="b">
        <v>0</v>
      </c>
    </row>
    <row r="1836" spans="1:10" hidden="1" x14ac:dyDescent="0.2">
      <c r="A1836" s="35" t="s">
        <v>869</v>
      </c>
      <c r="B1836" s="35" t="str">
        <f>VLOOKUP(Table4[[#This Row],[Metabolite ID]],Table18[],2,FALSE)</f>
        <v>Cholesterol in very small VLDL</v>
      </c>
      <c r="C1836" s="35" t="s">
        <v>1117</v>
      </c>
      <c r="D1836" s="35">
        <v>1069</v>
      </c>
      <c r="E1836" s="35">
        <v>5.0197507432453596E-2</v>
      </c>
      <c r="F1836" s="35">
        <v>1.6718742584920888E-2</v>
      </c>
      <c r="G1836" s="35">
        <v>2.6779918872385598E-3</v>
      </c>
      <c r="H1836" s="35" t="b">
        <v>0</v>
      </c>
      <c r="I1836" s="35" t="b">
        <v>0</v>
      </c>
      <c r="J1836" s="35" t="b">
        <v>0</v>
      </c>
    </row>
    <row r="1837" spans="1:10" hidden="1" x14ac:dyDescent="0.2">
      <c r="A1837" s="35" t="s">
        <v>869</v>
      </c>
      <c r="B1837" s="35" t="str">
        <f>VLOOKUP(Table4[[#This Row],[Metabolite ID]],Table18[],2,FALSE)</f>
        <v>Cholesterol in very small VLDL</v>
      </c>
      <c r="C1837" s="35" t="s">
        <v>1118</v>
      </c>
      <c r="D1837" s="35">
        <v>1069</v>
      </c>
      <c r="E1837" s="35">
        <v>5.0290561773920689E-2</v>
      </c>
      <c r="F1837" s="35">
        <v>1.696723245607001E-2</v>
      </c>
      <c r="G1837" s="35">
        <v>3.0368662097622796E-3</v>
      </c>
      <c r="H1837" s="35" t="b">
        <v>0</v>
      </c>
      <c r="I1837" s="35" t="b">
        <v>0</v>
      </c>
      <c r="J1837" s="35" t="b">
        <v>0</v>
      </c>
    </row>
    <row r="1838" spans="1:10" hidden="1" x14ac:dyDescent="0.2">
      <c r="A1838" s="35" t="s">
        <v>869</v>
      </c>
      <c r="B1838" s="35" t="str">
        <f>VLOOKUP(Table4[[#This Row],[Metabolite ID]],Table18[],2,FALSE)</f>
        <v>Cholesterol in very small VLDL</v>
      </c>
      <c r="C1838" s="35" t="s">
        <v>1119</v>
      </c>
      <c r="D1838" s="35">
        <v>1069</v>
      </c>
      <c r="E1838" s="35">
        <v>5.488861788617886E-2</v>
      </c>
      <c r="F1838" s="35">
        <v>2.5487452070368642E-2</v>
      </c>
      <c r="G1838" s="35">
        <v>3.127512331306033E-2</v>
      </c>
      <c r="H1838" s="35" t="b">
        <v>0</v>
      </c>
      <c r="I1838" s="35" t="b">
        <v>0</v>
      </c>
      <c r="J1838" s="35" t="b">
        <v>0</v>
      </c>
    </row>
    <row r="1839" spans="1:10" hidden="1" x14ac:dyDescent="0.2">
      <c r="A1839" s="35" t="s">
        <v>869</v>
      </c>
      <c r="B1839" s="35" t="str">
        <f>VLOOKUP(Table4[[#This Row],[Metabolite ID]],Table18[],2,FALSE)</f>
        <v>Cholesterol in very small VLDL</v>
      </c>
      <c r="C1839" s="35" t="s">
        <v>1120</v>
      </c>
      <c r="D1839" s="35">
        <v>1069</v>
      </c>
      <c r="E1839" s="35">
        <v>0.10780661230688643</v>
      </c>
      <c r="F1839" s="35">
        <v>3.0374306469281034E-2</v>
      </c>
      <c r="G1839" s="35">
        <v>3.8630088331215298E-4</v>
      </c>
      <c r="H1839" s="35" t="b">
        <v>0</v>
      </c>
      <c r="I1839" s="35" t="b">
        <v>0</v>
      </c>
      <c r="J1839" s="35" t="b">
        <v>0</v>
      </c>
    </row>
    <row r="1840" spans="1:10" hidden="1" x14ac:dyDescent="0.2">
      <c r="A1840" s="35" t="s">
        <v>869</v>
      </c>
      <c r="B1840" s="35" t="str">
        <f>VLOOKUP(Table4[[#This Row],[Metabolite ID]],Table18[],2,FALSE)</f>
        <v>Cholesterol in very small VLDL</v>
      </c>
      <c r="C1840" s="35" t="s">
        <v>1121</v>
      </c>
      <c r="D1840" s="35">
        <v>1069</v>
      </c>
      <c r="E1840" s="35">
        <v>-9.5499837810219645E-2</v>
      </c>
      <c r="F1840" s="35">
        <v>0.11243038220226406</v>
      </c>
      <c r="G1840" s="35">
        <v>0.39584183350497393</v>
      </c>
      <c r="H1840" s="35" t="b">
        <v>0</v>
      </c>
      <c r="I1840" s="35" t="b">
        <v>0</v>
      </c>
      <c r="J1840" s="35" t="b">
        <v>0</v>
      </c>
    </row>
    <row r="1841" spans="1:10" hidden="1" x14ac:dyDescent="0.2">
      <c r="A1841" s="35" t="s">
        <v>869</v>
      </c>
      <c r="B1841" s="35" t="str">
        <f>VLOOKUP(Table4[[#This Row],[Metabolite ID]],Table18[],2,FALSE)</f>
        <v>Cholesterol in very small VLDL</v>
      </c>
      <c r="C1841" s="35" t="s">
        <v>1122</v>
      </c>
      <c r="D1841" s="35">
        <v>1069</v>
      </c>
      <c r="E1841" s="35">
        <v>0.16506056323319562</v>
      </c>
      <c r="F1841" s="35">
        <v>6.5600609590351966E-2</v>
      </c>
      <c r="G1841" s="35">
        <v>1.2010384883984163E-2</v>
      </c>
      <c r="H1841" s="35" t="b">
        <v>0</v>
      </c>
      <c r="I1841" s="35" t="b">
        <v>0</v>
      </c>
      <c r="J1841" s="35" t="b">
        <v>0</v>
      </c>
    </row>
    <row r="1842" spans="1:10" hidden="1" x14ac:dyDescent="0.2">
      <c r="A1842" s="35" t="s">
        <v>869</v>
      </c>
      <c r="B1842" s="35" t="str">
        <f>VLOOKUP(Table4[[#This Row],[Metabolite ID]],Table18[],2,FALSE)</f>
        <v>Cholesterol in very small VLDL</v>
      </c>
      <c r="C1842" s="35" t="s">
        <v>1123</v>
      </c>
      <c r="D1842" s="35">
        <v>1069</v>
      </c>
      <c r="E1842" s="35">
        <v>5.7662949549848443E-2</v>
      </c>
      <c r="F1842" s="35">
        <v>6.3394485674497764E-2</v>
      </c>
      <c r="G1842" s="35">
        <v>0.36324452730299417</v>
      </c>
      <c r="H1842" s="35" t="b">
        <v>0</v>
      </c>
      <c r="I1842" s="35" t="b">
        <v>0</v>
      </c>
      <c r="J1842" s="35" t="b">
        <v>0</v>
      </c>
    </row>
    <row r="1843" spans="1:10" x14ac:dyDescent="0.2">
      <c r="A1843" s="35" t="s">
        <v>693</v>
      </c>
      <c r="B1843" s="35" t="str">
        <f>VLOOKUP(Table4[[#This Row],[Metabolite ID]],Table18[],2,FALSE)</f>
        <v>1-palmitoyl-2-linoleoyl-glycerol (16:0/18:2)*</v>
      </c>
      <c r="C1843" s="35" t="s">
        <v>1116</v>
      </c>
      <c r="D1843" s="35">
        <v>1068</v>
      </c>
      <c r="E1843" s="35">
        <v>9.0575093655943489E-2</v>
      </c>
      <c r="F1843" s="35">
        <v>3.8990829294802895E-2</v>
      </c>
      <c r="G1843" s="36">
        <v>2.0179982973231418E-2</v>
      </c>
      <c r="H1843" s="35" t="b">
        <v>0</v>
      </c>
      <c r="I1843" s="35" t="b">
        <v>0</v>
      </c>
      <c r="J1843" s="35" t="b">
        <v>0</v>
      </c>
    </row>
    <row r="1844" spans="1:10" hidden="1" x14ac:dyDescent="0.2">
      <c r="A1844" s="35" t="s">
        <v>693</v>
      </c>
      <c r="B1844" s="35" t="str">
        <f>VLOOKUP(Table4[[#This Row],[Metabolite ID]],Table18[],2,FALSE)</f>
        <v>1-palmitoyl-2-linoleoyl-glycerol (16:0/18:2)*</v>
      </c>
      <c r="C1844" s="35" t="s">
        <v>1117</v>
      </c>
      <c r="D1844" s="35">
        <v>1068</v>
      </c>
      <c r="E1844" s="35">
        <v>9.0575093655943489E-2</v>
      </c>
      <c r="F1844" s="35">
        <v>3.7087599950781397E-2</v>
      </c>
      <c r="G1844" s="35">
        <v>1.459832175722266E-2</v>
      </c>
      <c r="H1844" s="35" t="b">
        <v>0</v>
      </c>
      <c r="I1844" s="35" t="b">
        <v>0</v>
      </c>
      <c r="J1844" s="35" t="b">
        <v>0</v>
      </c>
    </row>
    <row r="1845" spans="1:10" hidden="1" x14ac:dyDescent="0.2">
      <c r="A1845" s="35" t="s">
        <v>693</v>
      </c>
      <c r="B1845" s="35" t="str">
        <f>VLOOKUP(Table4[[#This Row],[Metabolite ID]],Table18[],2,FALSE)</f>
        <v>1-palmitoyl-2-linoleoyl-glycerol (16:0/18:2)*</v>
      </c>
      <c r="C1845" s="35" t="s">
        <v>1118</v>
      </c>
      <c r="D1845" s="35">
        <v>1068</v>
      </c>
      <c r="E1845" s="35">
        <v>9.0743090266652171E-2</v>
      </c>
      <c r="F1845" s="35">
        <v>3.7450539455204074E-2</v>
      </c>
      <c r="G1845" s="35">
        <v>1.5392436591762888E-2</v>
      </c>
      <c r="H1845" s="35" t="b">
        <v>0</v>
      </c>
      <c r="I1845" s="35" t="b">
        <v>0</v>
      </c>
      <c r="J1845" s="35" t="b">
        <v>0</v>
      </c>
    </row>
    <row r="1846" spans="1:10" hidden="1" x14ac:dyDescent="0.2">
      <c r="A1846" s="35" t="s">
        <v>693</v>
      </c>
      <c r="B1846" s="35" t="str">
        <f>VLOOKUP(Table4[[#This Row],[Metabolite ID]],Table18[],2,FALSE)</f>
        <v>1-palmitoyl-2-linoleoyl-glycerol (16:0/18:2)*</v>
      </c>
      <c r="C1846" s="35" t="s">
        <v>1119</v>
      </c>
      <c r="D1846" s="35">
        <v>1068</v>
      </c>
      <c r="E1846" s="35">
        <v>0.10817246098439358</v>
      </c>
      <c r="F1846" s="35">
        <v>5.4162094174782967E-2</v>
      </c>
      <c r="G1846" s="35">
        <v>4.5803608433992088E-2</v>
      </c>
      <c r="H1846" s="35" t="b">
        <v>0</v>
      </c>
      <c r="I1846" s="35" t="b">
        <v>0</v>
      </c>
      <c r="J1846" s="35" t="b">
        <v>0</v>
      </c>
    </row>
    <row r="1847" spans="1:10" hidden="1" x14ac:dyDescent="0.2">
      <c r="A1847" s="35" t="s">
        <v>693</v>
      </c>
      <c r="B1847" s="35" t="str">
        <f>VLOOKUP(Table4[[#This Row],[Metabolite ID]],Table18[],2,FALSE)</f>
        <v>1-palmitoyl-2-linoleoyl-glycerol (16:0/18:2)*</v>
      </c>
      <c r="C1847" s="35" t="s">
        <v>1120</v>
      </c>
      <c r="D1847" s="35">
        <v>1068</v>
      </c>
      <c r="E1847" s="35">
        <v>4.6476392440911743E-2</v>
      </c>
      <c r="F1847" s="35">
        <v>6.2820419853599346E-2</v>
      </c>
      <c r="G1847" s="35">
        <v>0.4594035277889319</v>
      </c>
      <c r="H1847" s="35" t="b">
        <v>0</v>
      </c>
      <c r="I1847" s="35" t="b">
        <v>0</v>
      </c>
      <c r="J1847" s="35" t="b">
        <v>0</v>
      </c>
    </row>
    <row r="1848" spans="1:10" hidden="1" x14ac:dyDescent="0.2">
      <c r="A1848" s="35" t="s">
        <v>693</v>
      </c>
      <c r="B1848" s="35" t="str">
        <f>VLOOKUP(Table4[[#This Row],[Metabolite ID]],Table18[],2,FALSE)</f>
        <v>1-palmitoyl-2-linoleoyl-glycerol (16:0/18:2)*</v>
      </c>
      <c r="C1848" s="35" t="s">
        <v>1121</v>
      </c>
      <c r="D1848" s="35">
        <v>1068</v>
      </c>
      <c r="E1848" s="35">
        <v>5.0558195361058544E-2</v>
      </c>
      <c r="F1848" s="35">
        <v>0.24224312331860998</v>
      </c>
      <c r="G1848" s="35">
        <v>0.83471565034187267</v>
      </c>
      <c r="H1848" s="35" t="b">
        <v>0</v>
      </c>
      <c r="I1848" s="35" t="b">
        <v>0</v>
      </c>
      <c r="J1848" s="35" t="b">
        <v>0</v>
      </c>
    </row>
    <row r="1849" spans="1:10" hidden="1" x14ac:dyDescent="0.2">
      <c r="A1849" s="35" t="s">
        <v>693</v>
      </c>
      <c r="B1849" s="35" t="str">
        <f>VLOOKUP(Table4[[#This Row],[Metabolite ID]],Table18[],2,FALSE)</f>
        <v>1-palmitoyl-2-linoleoyl-glycerol (16:0/18:2)*</v>
      </c>
      <c r="C1849" s="35" t="s">
        <v>1122</v>
      </c>
      <c r="D1849" s="35">
        <v>1068</v>
      </c>
      <c r="E1849" s="35">
        <v>-2.5650307589849319E-2</v>
      </c>
      <c r="F1849" s="35">
        <v>0.14739191471943797</v>
      </c>
      <c r="G1849" s="35">
        <v>0.86187653543872611</v>
      </c>
      <c r="H1849" s="35" t="b">
        <v>0</v>
      </c>
      <c r="I1849" s="35" t="b">
        <v>0</v>
      </c>
      <c r="J1849" s="35" t="b">
        <v>0</v>
      </c>
    </row>
    <row r="1850" spans="1:10" hidden="1" x14ac:dyDescent="0.2">
      <c r="A1850" s="35" t="s">
        <v>693</v>
      </c>
      <c r="B1850" s="35" t="str">
        <f>VLOOKUP(Table4[[#This Row],[Metabolite ID]],Table18[],2,FALSE)</f>
        <v>1-palmitoyl-2-linoleoyl-glycerol (16:0/18:2)*</v>
      </c>
      <c r="C1850" s="35" t="s">
        <v>1123</v>
      </c>
      <c r="D1850" s="35">
        <v>1068</v>
      </c>
      <c r="E1850" s="35">
        <v>2.5796021258115222E-2</v>
      </c>
      <c r="F1850" s="35">
        <v>0.1144807955837206</v>
      </c>
      <c r="G1850" s="35">
        <v>0.82176532007061187</v>
      </c>
      <c r="H1850" s="35" t="b">
        <v>0</v>
      </c>
      <c r="I1850" s="35" t="b">
        <v>0</v>
      </c>
      <c r="J1850" s="35" t="b">
        <v>0</v>
      </c>
    </row>
    <row r="1851" spans="1:10" x14ac:dyDescent="0.2">
      <c r="A1851" s="35" t="s">
        <v>349</v>
      </c>
      <c r="B1851" s="35" t="str">
        <f>VLOOKUP(Table4[[#This Row],[Metabolite ID]],Table18[],2,FALSE)</f>
        <v>indoleacetylglutamine</v>
      </c>
      <c r="C1851" s="35" t="s">
        <v>1116</v>
      </c>
      <c r="D1851" s="35">
        <v>1068</v>
      </c>
      <c r="E1851" s="35">
        <v>0.10501207095075388</v>
      </c>
      <c r="F1851" s="35">
        <v>4.522322783230228E-2</v>
      </c>
      <c r="G1851" s="36">
        <v>2.0228487826179697E-2</v>
      </c>
      <c r="H1851" s="35" t="b">
        <v>0</v>
      </c>
      <c r="I1851" s="35" t="b">
        <v>0</v>
      </c>
      <c r="J1851" s="35" t="b">
        <v>0</v>
      </c>
    </row>
    <row r="1852" spans="1:10" hidden="1" x14ac:dyDescent="0.2">
      <c r="A1852" s="35" t="s">
        <v>349</v>
      </c>
      <c r="B1852" s="35" t="str">
        <f>VLOOKUP(Table4[[#This Row],[Metabolite ID]],Table18[],2,FALSE)</f>
        <v>indoleacetylglutamine</v>
      </c>
      <c r="C1852" s="35" t="s">
        <v>1117</v>
      </c>
      <c r="D1852" s="35">
        <v>1068</v>
      </c>
      <c r="E1852" s="35">
        <v>0.10501207095075388</v>
      </c>
      <c r="F1852" s="35">
        <v>4.4303656377875464E-2</v>
      </c>
      <c r="G1852" s="35">
        <v>1.7774618270077688E-2</v>
      </c>
      <c r="H1852" s="35" t="b">
        <v>0</v>
      </c>
      <c r="I1852" s="35" t="b">
        <v>0</v>
      </c>
      <c r="J1852" s="35" t="b">
        <v>0</v>
      </c>
    </row>
    <row r="1853" spans="1:10" hidden="1" x14ac:dyDescent="0.2">
      <c r="A1853" s="35" t="s">
        <v>349</v>
      </c>
      <c r="B1853" s="35" t="str">
        <f>VLOOKUP(Table4[[#This Row],[Metabolite ID]],Table18[],2,FALSE)</f>
        <v>indoleacetylglutamine</v>
      </c>
      <c r="C1853" s="35" t="s">
        <v>1118</v>
      </c>
      <c r="D1853" s="35">
        <v>1068</v>
      </c>
      <c r="E1853" s="35">
        <v>0.10583837436241073</v>
      </c>
      <c r="F1853" s="35">
        <v>4.4712534054039049E-2</v>
      </c>
      <c r="G1853" s="35">
        <v>1.7928808451446367E-2</v>
      </c>
      <c r="H1853" s="35" t="b">
        <v>0</v>
      </c>
      <c r="I1853" s="35" t="b">
        <v>0</v>
      </c>
      <c r="J1853" s="35" t="b">
        <v>0</v>
      </c>
    </row>
    <row r="1854" spans="1:10" hidden="1" x14ac:dyDescent="0.2">
      <c r="A1854" s="35" t="s">
        <v>349</v>
      </c>
      <c r="B1854" s="35" t="str">
        <f>VLOOKUP(Table4[[#This Row],[Metabolite ID]],Table18[],2,FALSE)</f>
        <v>indoleacetylglutamine</v>
      </c>
      <c r="C1854" s="35" t="s">
        <v>1119</v>
      </c>
      <c r="D1854" s="35">
        <v>1068</v>
      </c>
      <c r="E1854" s="35">
        <v>7.5093418601663395E-2</v>
      </c>
      <c r="F1854" s="35">
        <v>6.8452670951801603E-2</v>
      </c>
      <c r="G1854" s="35">
        <v>0.27263603699713324</v>
      </c>
      <c r="H1854" s="35" t="b">
        <v>0</v>
      </c>
      <c r="I1854" s="35" t="b">
        <v>0</v>
      </c>
      <c r="J1854" s="35" t="b">
        <v>0</v>
      </c>
    </row>
    <row r="1855" spans="1:10" hidden="1" x14ac:dyDescent="0.2">
      <c r="A1855" s="35" t="s">
        <v>349</v>
      </c>
      <c r="B1855" s="35" t="str">
        <f>VLOOKUP(Table4[[#This Row],[Metabolite ID]],Table18[],2,FALSE)</f>
        <v>indoleacetylglutamine</v>
      </c>
      <c r="C1855" s="35" t="s">
        <v>1120</v>
      </c>
      <c r="D1855" s="35">
        <v>1068</v>
      </c>
      <c r="E1855" s="35">
        <v>8.1241571742724103E-2</v>
      </c>
      <c r="F1855" s="35">
        <v>7.8281504426526066E-2</v>
      </c>
      <c r="G1855" s="35">
        <v>0.29935707105556786</v>
      </c>
      <c r="H1855" s="35" t="b">
        <v>0</v>
      </c>
      <c r="I1855" s="35" t="b">
        <v>0</v>
      </c>
      <c r="J1855" s="35" t="b">
        <v>0</v>
      </c>
    </row>
    <row r="1856" spans="1:10" hidden="1" x14ac:dyDescent="0.2">
      <c r="A1856" s="35" t="s">
        <v>349</v>
      </c>
      <c r="B1856" s="35" t="str">
        <f>VLOOKUP(Table4[[#This Row],[Metabolite ID]],Table18[],2,FALSE)</f>
        <v>indoleacetylglutamine</v>
      </c>
      <c r="C1856" s="35" t="s">
        <v>1121</v>
      </c>
      <c r="D1856" s="35">
        <v>1068</v>
      </c>
      <c r="E1856" s="35">
        <v>-9.5563125756420675E-2</v>
      </c>
      <c r="F1856" s="35">
        <v>0.31894476147485895</v>
      </c>
      <c r="G1856" s="35">
        <v>0.76452323803738143</v>
      </c>
      <c r="H1856" s="35" t="b">
        <v>0</v>
      </c>
      <c r="I1856" s="35" t="b">
        <v>0</v>
      </c>
      <c r="J1856" s="35" t="b">
        <v>0</v>
      </c>
    </row>
    <row r="1857" spans="1:10" hidden="1" x14ac:dyDescent="0.2">
      <c r="A1857" s="35" t="s">
        <v>349</v>
      </c>
      <c r="B1857" s="35" t="str">
        <f>VLOOKUP(Table4[[#This Row],[Metabolite ID]],Table18[],2,FALSE)</f>
        <v>indoleacetylglutamine</v>
      </c>
      <c r="C1857" s="35" t="s">
        <v>1122</v>
      </c>
      <c r="D1857" s="35">
        <v>1068</v>
      </c>
      <c r="E1857" s="35">
        <v>-1.1860425104172734E-2</v>
      </c>
      <c r="F1857" s="35">
        <v>0.18719654609048006</v>
      </c>
      <c r="G1857" s="35">
        <v>0.94949318597886911</v>
      </c>
      <c r="H1857" s="35" t="b">
        <v>0</v>
      </c>
      <c r="I1857" s="35" t="b">
        <v>0</v>
      </c>
      <c r="J1857" s="35" t="b">
        <v>0</v>
      </c>
    </row>
    <row r="1858" spans="1:10" hidden="1" x14ac:dyDescent="0.2">
      <c r="A1858" s="35" t="s">
        <v>349</v>
      </c>
      <c r="B1858" s="35" t="str">
        <f>VLOOKUP(Table4[[#This Row],[Metabolite ID]],Table18[],2,FALSE)</f>
        <v>indoleacetylglutamine</v>
      </c>
      <c r="C1858" s="35" t="s">
        <v>1123</v>
      </c>
      <c r="D1858" s="35">
        <v>1068</v>
      </c>
      <c r="E1858" s="35">
        <v>0.19173960926233524</v>
      </c>
      <c r="F1858" s="35">
        <v>0.13273187170024317</v>
      </c>
      <c r="G1858" s="35">
        <v>0.14887440519327591</v>
      </c>
      <c r="H1858" s="35" t="b">
        <v>0</v>
      </c>
      <c r="I1858" s="35" t="b">
        <v>0</v>
      </c>
      <c r="J1858" s="35" t="b">
        <v>0</v>
      </c>
    </row>
    <row r="1859" spans="1:10" x14ac:dyDescent="0.2">
      <c r="A1859" s="35" t="s">
        <v>291</v>
      </c>
      <c r="B1859" s="35" t="str">
        <f>VLOOKUP(Table4[[#This Row],[Metabolite ID]],Table18[],2,FALSE)</f>
        <v>gamma-glutamylalanine</v>
      </c>
      <c r="C1859" s="35" t="s">
        <v>1116</v>
      </c>
      <c r="D1859" s="35">
        <v>1068</v>
      </c>
      <c r="E1859" s="35">
        <v>-8.7839887995406124E-2</v>
      </c>
      <c r="F1859" s="35">
        <v>3.7858240556374115E-2</v>
      </c>
      <c r="G1859" s="36">
        <v>2.0328349258100242E-2</v>
      </c>
      <c r="H1859" s="35" t="b">
        <v>0</v>
      </c>
      <c r="I1859" s="35" t="b">
        <v>0</v>
      </c>
      <c r="J1859" s="35" t="b">
        <v>0</v>
      </c>
    </row>
    <row r="1860" spans="1:10" hidden="1" x14ac:dyDescent="0.2">
      <c r="A1860" s="35" t="s">
        <v>291</v>
      </c>
      <c r="B1860" s="35" t="str">
        <f>VLOOKUP(Table4[[#This Row],[Metabolite ID]],Table18[],2,FALSE)</f>
        <v>gamma-glutamylalanine</v>
      </c>
      <c r="C1860" s="35" t="s">
        <v>1117</v>
      </c>
      <c r="D1860" s="35">
        <v>1068</v>
      </c>
      <c r="E1860" s="35">
        <v>-8.7839887995406124E-2</v>
      </c>
      <c r="F1860" s="35">
        <v>3.7322821530664615E-2</v>
      </c>
      <c r="G1860" s="35">
        <v>1.8596766832429185E-2</v>
      </c>
      <c r="H1860" s="35" t="b">
        <v>0</v>
      </c>
      <c r="I1860" s="35" t="b">
        <v>0</v>
      </c>
      <c r="J1860" s="35" t="b">
        <v>0</v>
      </c>
    </row>
    <row r="1861" spans="1:10" hidden="1" x14ac:dyDescent="0.2">
      <c r="A1861" s="35" t="s">
        <v>291</v>
      </c>
      <c r="B1861" s="35" t="str">
        <f>VLOOKUP(Table4[[#This Row],[Metabolite ID]],Table18[],2,FALSE)</f>
        <v>gamma-glutamylalanine</v>
      </c>
      <c r="C1861" s="35" t="s">
        <v>1118</v>
      </c>
      <c r="D1861" s="35">
        <v>1068</v>
      </c>
      <c r="E1861" s="35">
        <v>-8.7748092496958946E-2</v>
      </c>
      <c r="F1861" s="35">
        <v>3.7664660363479943E-2</v>
      </c>
      <c r="G1861" s="35">
        <v>1.9820982925047925E-2</v>
      </c>
      <c r="H1861" s="35" t="b">
        <v>0</v>
      </c>
      <c r="I1861" s="35" t="b">
        <v>0</v>
      </c>
      <c r="J1861" s="35" t="b">
        <v>0</v>
      </c>
    </row>
    <row r="1862" spans="1:10" hidden="1" x14ac:dyDescent="0.2">
      <c r="A1862" s="35" t="s">
        <v>291</v>
      </c>
      <c r="B1862" s="35" t="str">
        <f>VLOOKUP(Table4[[#This Row],[Metabolite ID]],Table18[],2,FALSE)</f>
        <v>gamma-glutamylalanine</v>
      </c>
      <c r="C1862" s="35" t="s">
        <v>1119</v>
      </c>
      <c r="D1862" s="35">
        <v>1068</v>
      </c>
      <c r="E1862" s="35">
        <v>-0.12955437566930825</v>
      </c>
      <c r="F1862" s="35">
        <v>5.7508630387660777E-2</v>
      </c>
      <c r="G1862" s="35">
        <v>2.427293246122313E-2</v>
      </c>
      <c r="H1862" s="35" t="b">
        <v>0</v>
      </c>
      <c r="I1862" s="35" t="b">
        <v>0</v>
      </c>
      <c r="J1862" s="35" t="b">
        <v>0</v>
      </c>
    </row>
    <row r="1863" spans="1:10" hidden="1" x14ac:dyDescent="0.2">
      <c r="A1863" s="35" t="s">
        <v>291</v>
      </c>
      <c r="B1863" s="35" t="str">
        <f>VLOOKUP(Table4[[#This Row],[Metabolite ID]],Table18[],2,FALSE)</f>
        <v>gamma-glutamylalanine</v>
      </c>
      <c r="C1863" s="35" t="s">
        <v>1120</v>
      </c>
      <c r="D1863" s="35">
        <v>1068</v>
      </c>
      <c r="E1863" s="35">
        <v>-0.12954641030241659</v>
      </c>
      <c r="F1863" s="35">
        <v>6.4616236978828165E-2</v>
      </c>
      <c r="G1863" s="35">
        <v>4.4978179122172925E-2</v>
      </c>
      <c r="H1863" s="35" t="b">
        <v>0</v>
      </c>
      <c r="I1863" s="35" t="b">
        <v>0</v>
      </c>
      <c r="J1863" s="35" t="b">
        <v>0</v>
      </c>
    </row>
    <row r="1864" spans="1:10" hidden="1" x14ac:dyDescent="0.2">
      <c r="A1864" s="35" t="s">
        <v>291</v>
      </c>
      <c r="B1864" s="35" t="str">
        <f>VLOOKUP(Table4[[#This Row],[Metabolite ID]],Table18[],2,FALSE)</f>
        <v>gamma-glutamylalanine</v>
      </c>
      <c r="C1864" s="35" t="s">
        <v>1121</v>
      </c>
      <c r="D1864" s="35">
        <v>1068</v>
      </c>
      <c r="E1864" s="35">
        <v>-0.21959109540197996</v>
      </c>
      <c r="F1864" s="35">
        <v>0.24215563279895727</v>
      </c>
      <c r="G1864" s="35">
        <v>0.36470776967741003</v>
      </c>
      <c r="H1864" s="35" t="b">
        <v>0</v>
      </c>
      <c r="I1864" s="35" t="b">
        <v>0</v>
      </c>
      <c r="J1864" s="35" t="b">
        <v>0</v>
      </c>
    </row>
    <row r="1865" spans="1:10" hidden="1" x14ac:dyDescent="0.2">
      <c r="A1865" s="35" t="s">
        <v>291</v>
      </c>
      <c r="B1865" s="35" t="str">
        <f>VLOOKUP(Table4[[#This Row],[Metabolite ID]],Table18[],2,FALSE)</f>
        <v>gamma-glutamylalanine</v>
      </c>
      <c r="C1865" s="35" t="s">
        <v>1122</v>
      </c>
      <c r="D1865" s="35">
        <v>1068</v>
      </c>
      <c r="E1865" s="35">
        <v>-0.144789178256719</v>
      </c>
      <c r="F1865" s="35">
        <v>0.14792807075821701</v>
      </c>
      <c r="G1865" s="35">
        <v>0.3279100860637032</v>
      </c>
      <c r="H1865" s="35" t="b">
        <v>0</v>
      </c>
      <c r="I1865" s="35" t="b">
        <v>0</v>
      </c>
      <c r="J1865" s="35" t="b">
        <v>0</v>
      </c>
    </row>
    <row r="1866" spans="1:10" hidden="1" x14ac:dyDescent="0.2">
      <c r="A1866" s="35" t="s">
        <v>291</v>
      </c>
      <c r="B1866" s="35" t="str">
        <f>VLOOKUP(Table4[[#This Row],[Metabolite ID]],Table18[],2,FALSE)</f>
        <v>gamma-glutamylalanine</v>
      </c>
      <c r="C1866" s="35" t="s">
        <v>1123</v>
      </c>
      <c r="D1866" s="35">
        <v>1068</v>
      </c>
      <c r="E1866" s="35">
        <v>-0.14832007748079395</v>
      </c>
      <c r="F1866" s="35">
        <v>0.11114966807596505</v>
      </c>
      <c r="G1866" s="35">
        <v>0.18235198800606278</v>
      </c>
      <c r="H1866" s="35" t="b">
        <v>0</v>
      </c>
      <c r="I1866" s="35" t="b">
        <v>0</v>
      </c>
      <c r="J1866" s="35" t="b">
        <v>0</v>
      </c>
    </row>
    <row r="1867" spans="1:10" x14ac:dyDescent="0.2">
      <c r="A1867" s="35" t="s">
        <v>821</v>
      </c>
      <c r="B1867" s="35" t="str">
        <f>VLOOKUP(Table4[[#This Row],[Metabolite ID]],Table18[],2,FALSE)</f>
        <v>Total cholesterol</v>
      </c>
      <c r="C1867" s="35" t="s">
        <v>1116</v>
      </c>
      <c r="D1867" s="35">
        <v>1069</v>
      </c>
      <c r="E1867" s="35">
        <v>-5.42501512580758E-2</v>
      </c>
      <c r="F1867" s="35">
        <v>2.3403009401614782E-2</v>
      </c>
      <c r="G1867" s="36">
        <v>2.0444733979667833E-2</v>
      </c>
      <c r="H1867" s="35" t="b">
        <v>0</v>
      </c>
      <c r="I1867" s="35" t="b">
        <v>0</v>
      </c>
      <c r="J1867" s="35" t="b">
        <v>0</v>
      </c>
    </row>
    <row r="1868" spans="1:10" hidden="1" x14ac:dyDescent="0.2">
      <c r="A1868" s="35" t="s">
        <v>821</v>
      </c>
      <c r="B1868" s="35" t="str">
        <f>VLOOKUP(Table4[[#This Row],[Metabolite ID]],Table18[],2,FALSE)</f>
        <v>Total cholesterol</v>
      </c>
      <c r="C1868" s="35" t="s">
        <v>1117</v>
      </c>
      <c r="D1868" s="35">
        <v>1069</v>
      </c>
      <c r="E1868" s="35">
        <v>-5.42501512580758E-2</v>
      </c>
      <c r="F1868" s="35">
        <v>1.6721465836957796E-2</v>
      </c>
      <c r="G1868" s="35">
        <v>1.1772237319326953E-3</v>
      </c>
      <c r="H1868" s="35" t="b">
        <v>0</v>
      </c>
      <c r="I1868" s="35" t="b">
        <v>0</v>
      </c>
      <c r="J1868" s="35" t="b">
        <v>0</v>
      </c>
    </row>
    <row r="1869" spans="1:10" hidden="1" x14ac:dyDescent="0.2">
      <c r="A1869" s="35" t="s">
        <v>821</v>
      </c>
      <c r="B1869" s="35" t="str">
        <f>VLOOKUP(Table4[[#This Row],[Metabolite ID]],Table18[],2,FALSE)</f>
        <v>Total cholesterol</v>
      </c>
      <c r="C1869" s="35" t="s">
        <v>1118</v>
      </c>
      <c r="D1869" s="35">
        <v>1069</v>
      </c>
      <c r="E1869" s="35">
        <v>-5.4175815127411348E-2</v>
      </c>
      <c r="F1869" s="35">
        <v>1.7014816577911845E-2</v>
      </c>
      <c r="G1869" s="35">
        <v>1.452361638460141E-3</v>
      </c>
      <c r="H1869" s="35" t="b">
        <v>0</v>
      </c>
      <c r="I1869" s="35" t="b">
        <v>0</v>
      </c>
      <c r="J1869" s="35" t="b">
        <v>0</v>
      </c>
    </row>
    <row r="1870" spans="1:10" hidden="1" x14ac:dyDescent="0.2">
      <c r="A1870" s="35" t="s">
        <v>821</v>
      </c>
      <c r="B1870" s="35" t="str">
        <f>VLOOKUP(Table4[[#This Row],[Metabolite ID]],Table18[],2,FALSE)</f>
        <v>Total cholesterol</v>
      </c>
      <c r="C1870" s="35" t="s">
        <v>1119</v>
      </c>
      <c r="D1870" s="35">
        <v>1069</v>
      </c>
      <c r="E1870" s="35">
        <v>-3.0394770642201838E-2</v>
      </c>
      <c r="F1870" s="35">
        <v>2.6193451949956242E-2</v>
      </c>
      <c r="G1870" s="35">
        <v>0.24588771133440085</v>
      </c>
      <c r="H1870" s="35" t="b">
        <v>0</v>
      </c>
      <c r="I1870" s="35" t="b">
        <v>0</v>
      </c>
      <c r="J1870" s="35" t="b">
        <v>0</v>
      </c>
    </row>
    <row r="1871" spans="1:10" hidden="1" x14ac:dyDescent="0.2">
      <c r="A1871" s="35" t="s">
        <v>821</v>
      </c>
      <c r="B1871" s="35" t="str">
        <f>VLOOKUP(Table4[[#This Row],[Metabolite ID]],Table18[],2,FALSE)</f>
        <v>Total cholesterol</v>
      </c>
      <c r="C1871" s="35" t="s">
        <v>1120</v>
      </c>
      <c r="D1871" s="35">
        <v>1069</v>
      </c>
      <c r="E1871" s="35">
        <v>1.2212473559844143E-2</v>
      </c>
      <c r="F1871" s="35">
        <v>3.0707464861279715E-2</v>
      </c>
      <c r="G1871" s="35">
        <v>0.6908485817162221</v>
      </c>
      <c r="H1871" s="35" t="b">
        <v>0</v>
      </c>
      <c r="I1871" s="35" t="b">
        <v>0</v>
      </c>
      <c r="J1871" s="35" t="b">
        <v>0</v>
      </c>
    </row>
    <row r="1872" spans="1:10" hidden="1" x14ac:dyDescent="0.2">
      <c r="A1872" s="35" t="s">
        <v>821</v>
      </c>
      <c r="B1872" s="35" t="str">
        <f>VLOOKUP(Table4[[#This Row],[Metabolite ID]],Table18[],2,FALSE)</f>
        <v>Total cholesterol</v>
      </c>
      <c r="C1872" s="35" t="s">
        <v>1121</v>
      </c>
      <c r="D1872" s="35">
        <v>1069</v>
      </c>
      <c r="E1872" s="35">
        <v>-5.8156517192136548E-2</v>
      </c>
      <c r="F1872" s="35">
        <v>0.11446740880149493</v>
      </c>
      <c r="G1872" s="35">
        <v>0.61151492151300646</v>
      </c>
      <c r="H1872" s="35" t="b">
        <v>0</v>
      </c>
      <c r="I1872" s="35" t="b">
        <v>0</v>
      </c>
      <c r="J1872" s="35" t="b">
        <v>0</v>
      </c>
    </row>
    <row r="1873" spans="1:10" hidden="1" x14ac:dyDescent="0.2">
      <c r="A1873" s="35" t="s">
        <v>821</v>
      </c>
      <c r="B1873" s="35" t="str">
        <f>VLOOKUP(Table4[[#This Row],[Metabolite ID]],Table18[],2,FALSE)</f>
        <v>Total cholesterol</v>
      </c>
      <c r="C1873" s="35" t="s">
        <v>1122</v>
      </c>
      <c r="D1873" s="35">
        <v>1069</v>
      </c>
      <c r="E1873" s="35">
        <v>1.7354228267315364E-2</v>
      </c>
      <c r="F1873" s="35">
        <v>6.3942092054804819E-2</v>
      </c>
      <c r="G1873" s="35">
        <v>0.78613170891184603</v>
      </c>
      <c r="H1873" s="35" t="b">
        <v>0</v>
      </c>
      <c r="I1873" s="35" t="b">
        <v>0</v>
      </c>
      <c r="J1873" s="35" t="b">
        <v>0</v>
      </c>
    </row>
    <row r="1874" spans="1:10" hidden="1" x14ac:dyDescent="0.2">
      <c r="A1874" s="35" t="s">
        <v>821</v>
      </c>
      <c r="B1874" s="35" t="str">
        <f>VLOOKUP(Table4[[#This Row],[Metabolite ID]],Table18[],2,FALSE)</f>
        <v>Total cholesterol</v>
      </c>
      <c r="C1874" s="35" t="s">
        <v>1123</v>
      </c>
      <c r="D1874" s="35">
        <v>1069</v>
      </c>
      <c r="E1874" s="35">
        <v>-9.3067978276597893E-2</v>
      </c>
      <c r="F1874" s="35">
        <v>6.8658515788459662E-2</v>
      </c>
      <c r="G1874" s="35">
        <v>0.17553884862584926</v>
      </c>
      <c r="H1874" s="35" t="b">
        <v>0</v>
      </c>
      <c r="I1874" s="35" t="b">
        <v>0</v>
      </c>
      <c r="J1874" s="35" t="b">
        <v>0</v>
      </c>
    </row>
    <row r="1875" spans="1:10" x14ac:dyDescent="0.2">
      <c r="A1875" s="35" t="s">
        <v>205</v>
      </c>
      <c r="B1875" s="35" t="str">
        <f>VLOOKUP(Table4[[#This Row],[Metabolite ID]],Table18[],2,FALSE)</f>
        <v>gamma-glutamylthreonine*</v>
      </c>
      <c r="C1875" s="35" t="s">
        <v>1116</v>
      </c>
      <c r="D1875" s="35">
        <v>1068</v>
      </c>
      <c r="E1875" s="35">
        <v>-9.0757915201202924E-2</v>
      </c>
      <c r="F1875" s="35">
        <v>3.9353232719604087E-2</v>
      </c>
      <c r="G1875" s="36">
        <v>2.1097345183278784E-2</v>
      </c>
      <c r="H1875" s="35" t="b">
        <v>0</v>
      </c>
      <c r="I1875" s="35" t="b">
        <v>0</v>
      </c>
      <c r="J1875" s="35" t="b">
        <v>0</v>
      </c>
    </row>
    <row r="1876" spans="1:10" hidden="1" x14ac:dyDescent="0.2">
      <c r="A1876" s="35" t="s">
        <v>205</v>
      </c>
      <c r="B1876" s="35" t="str">
        <f>VLOOKUP(Table4[[#This Row],[Metabolite ID]],Table18[],2,FALSE)</f>
        <v>gamma-glutamylthreonine*</v>
      </c>
      <c r="C1876" s="35" t="s">
        <v>1117</v>
      </c>
      <c r="D1876" s="35">
        <v>1068</v>
      </c>
      <c r="E1876" s="35">
        <v>-9.0757915201202924E-2</v>
      </c>
      <c r="F1876" s="35">
        <v>3.7007888578870392E-2</v>
      </c>
      <c r="G1876" s="35">
        <v>1.4190927585823543E-2</v>
      </c>
      <c r="H1876" s="35" t="b">
        <v>0</v>
      </c>
      <c r="I1876" s="35" t="b">
        <v>0</v>
      </c>
      <c r="J1876" s="35" t="b">
        <v>0</v>
      </c>
    </row>
    <row r="1877" spans="1:10" hidden="1" x14ac:dyDescent="0.2">
      <c r="A1877" s="35" t="s">
        <v>205</v>
      </c>
      <c r="B1877" s="35" t="str">
        <f>VLOOKUP(Table4[[#This Row],[Metabolite ID]],Table18[],2,FALSE)</f>
        <v>gamma-glutamylthreonine*</v>
      </c>
      <c r="C1877" s="35" t="s">
        <v>1118</v>
      </c>
      <c r="D1877" s="35">
        <v>1068</v>
      </c>
      <c r="E1877" s="35">
        <v>-9.0664900954757488E-2</v>
      </c>
      <c r="F1877" s="35">
        <v>3.7380639402550084E-2</v>
      </c>
      <c r="G1877" s="35">
        <v>1.5289388890344497E-2</v>
      </c>
      <c r="H1877" s="35" t="b">
        <v>0</v>
      </c>
      <c r="I1877" s="35" t="b">
        <v>0</v>
      </c>
      <c r="J1877" s="35" t="b">
        <v>0</v>
      </c>
    </row>
    <row r="1878" spans="1:10" hidden="1" x14ac:dyDescent="0.2">
      <c r="A1878" s="35" t="s">
        <v>205</v>
      </c>
      <c r="B1878" s="35" t="str">
        <f>VLOOKUP(Table4[[#This Row],[Metabolite ID]],Table18[],2,FALSE)</f>
        <v>gamma-glutamylthreonine*</v>
      </c>
      <c r="C1878" s="35" t="s">
        <v>1119</v>
      </c>
      <c r="D1878" s="35">
        <v>1068</v>
      </c>
      <c r="E1878" s="35">
        <v>-8.0654105955202546E-2</v>
      </c>
      <c r="F1878" s="35">
        <v>5.7586621085517493E-2</v>
      </c>
      <c r="G1878" s="35">
        <v>0.1613426345823965</v>
      </c>
      <c r="H1878" s="35" t="b">
        <v>0</v>
      </c>
      <c r="I1878" s="35" t="b">
        <v>0</v>
      </c>
      <c r="J1878" s="35" t="b">
        <v>0</v>
      </c>
    </row>
    <row r="1879" spans="1:10" hidden="1" x14ac:dyDescent="0.2">
      <c r="A1879" s="35" t="s">
        <v>205</v>
      </c>
      <c r="B1879" s="35" t="str">
        <f>VLOOKUP(Table4[[#This Row],[Metabolite ID]],Table18[],2,FALSE)</f>
        <v>gamma-glutamylthreonine*</v>
      </c>
      <c r="C1879" s="35" t="s">
        <v>1120</v>
      </c>
      <c r="D1879" s="35">
        <v>1068</v>
      </c>
      <c r="E1879" s="35">
        <v>-6.4077803062214819E-2</v>
      </c>
      <c r="F1879" s="35">
        <v>6.5405283249276094E-2</v>
      </c>
      <c r="G1879" s="35">
        <v>0.32723236096974356</v>
      </c>
      <c r="H1879" s="35" t="b">
        <v>0</v>
      </c>
      <c r="I1879" s="35" t="b">
        <v>0</v>
      </c>
      <c r="J1879" s="35" t="b">
        <v>0</v>
      </c>
    </row>
    <row r="1880" spans="1:10" hidden="1" x14ac:dyDescent="0.2">
      <c r="A1880" s="35" t="s">
        <v>205</v>
      </c>
      <c r="B1880" s="35" t="str">
        <f>VLOOKUP(Table4[[#This Row],[Metabolite ID]],Table18[],2,FALSE)</f>
        <v>gamma-glutamylthreonine*</v>
      </c>
      <c r="C1880" s="35" t="s">
        <v>1121</v>
      </c>
      <c r="D1880" s="35">
        <v>1068</v>
      </c>
      <c r="E1880" s="35">
        <v>-3.2653788514824811E-2</v>
      </c>
      <c r="F1880" s="35">
        <v>0.24133132849283542</v>
      </c>
      <c r="G1880" s="35">
        <v>0.89239476798756256</v>
      </c>
      <c r="H1880" s="35" t="b">
        <v>0</v>
      </c>
      <c r="I1880" s="35" t="b">
        <v>0</v>
      </c>
      <c r="J1880" s="35" t="b">
        <v>0</v>
      </c>
    </row>
    <row r="1881" spans="1:10" hidden="1" x14ac:dyDescent="0.2">
      <c r="A1881" s="35" t="s">
        <v>205</v>
      </c>
      <c r="B1881" s="35" t="str">
        <f>VLOOKUP(Table4[[#This Row],[Metabolite ID]],Table18[],2,FALSE)</f>
        <v>gamma-glutamylthreonine*</v>
      </c>
      <c r="C1881" s="35" t="s">
        <v>1122</v>
      </c>
      <c r="D1881" s="35">
        <v>1068</v>
      </c>
      <c r="E1881" s="35">
        <v>-9.8825779067032826E-2</v>
      </c>
      <c r="F1881" s="35">
        <v>0.15907389300288519</v>
      </c>
      <c r="G1881" s="35">
        <v>0.5345631973031596</v>
      </c>
      <c r="H1881" s="35" t="b">
        <v>0</v>
      </c>
      <c r="I1881" s="35" t="b">
        <v>0</v>
      </c>
      <c r="J1881" s="35" t="b">
        <v>0</v>
      </c>
    </row>
    <row r="1882" spans="1:10" hidden="1" x14ac:dyDescent="0.2">
      <c r="A1882" s="35" t="s">
        <v>205</v>
      </c>
      <c r="B1882" s="35" t="str">
        <f>VLOOKUP(Table4[[#This Row],[Metabolite ID]],Table18[],2,FALSE)</f>
        <v>gamma-glutamylthreonine*</v>
      </c>
      <c r="C1882" s="35" t="s">
        <v>1123</v>
      </c>
      <c r="D1882" s="35">
        <v>1068</v>
      </c>
      <c r="E1882" s="35">
        <v>-9.6702444797837725E-2</v>
      </c>
      <c r="F1882" s="35">
        <v>0.11553644801553843</v>
      </c>
      <c r="G1882" s="35">
        <v>0.40278776242459136</v>
      </c>
      <c r="H1882" s="35" t="b">
        <v>0</v>
      </c>
      <c r="I1882" s="35" t="b">
        <v>0</v>
      </c>
      <c r="J1882" s="35" t="b">
        <v>0</v>
      </c>
    </row>
    <row r="1883" spans="1:10" x14ac:dyDescent="0.2">
      <c r="A1883" s="35" t="s">
        <v>96</v>
      </c>
      <c r="B1883" s="35" t="str">
        <f>VLOOKUP(Table4[[#This Row],[Metabolite ID]],Table18[],2,FALSE)</f>
        <v>carnitine</v>
      </c>
      <c r="C1883" s="35" t="s">
        <v>1116</v>
      </c>
      <c r="D1883" s="35">
        <v>1068</v>
      </c>
      <c r="E1883" s="35">
        <v>8.595791398463859E-2</v>
      </c>
      <c r="F1883" s="35">
        <v>3.7355894372509121E-2</v>
      </c>
      <c r="G1883" s="36">
        <v>2.1388603465474061E-2</v>
      </c>
      <c r="H1883" s="35" t="b">
        <v>0</v>
      </c>
      <c r="I1883" s="35" t="b">
        <v>0</v>
      </c>
      <c r="J1883" s="35" t="b">
        <v>0</v>
      </c>
    </row>
    <row r="1884" spans="1:10" hidden="1" x14ac:dyDescent="0.2">
      <c r="A1884" s="35" t="s">
        <v>96</v>
      </c>
      <c r="B1884" s="35" t="str">
        <f>VLOOKUP(Table4[[#This Row],[Metabolite ID]],Table18[],2,FALSE)</f>
        <v>carnitine</v>
      </c>
      <c r="C1884" s="35" t="s">
        <v>1117</v>
      </c>
      <c r="D1884" s="35">
        <v>1068</v>
      </c>
      <c r="E1884" s="35">
        <v>8.595791398463859E-2</v>
      </c>
      <c r="F1884" s="35">
        <v>3.6891287903259962E-2</v>
      </c>
      <c r="G1884" s="35">
        <v>1.9804413114905651E-2</v>
      </c>
      <c r="H1884" s="35" t="b">
        <v>0</v>
      </c>
      <c r="I1884" s="35" t="b">
        <v>0</v>
      </c>
      <c r="J1884" s="35" t="b">
        <v>0</v>
      </c>
    </row>
    <row r="1885" spans="1:10" hidden="1" x14ac:dyDescent="0.2">
      <c r="A1885" s="35" t="s">
        <v>96</v>
      </c>
      <c r="B1885" s="35" t="str">
        <f>VLOOKUP(Table4[[#This Row],[Metabolite ID]],Table18[],2,FALSE)</f>
        <v>carnitine</v>
      </c>
      <c r="C1885" s="35" t="s">
        <v>1118</v>
      </c>
      <c r="D1885" s="35">
        <v>1068</v>
      </c>
      <c r="E1885" s="35">
        <v>8.6459224164315562E-2</v>
      </c>
      <c r="F1885" s="35">
        <v>3.7228731500656545E-2</v>
      </c>
      <c r="G1885" s="35">
        <v>2.0212537200029371E-2</v>
      </c>
      <c r="H1885" s="35" t="b">
        <v>0</v>
      </c>
      <c r="I1885" s="35" t="b">
        <v>0</v>
      </c>
      <c r="J1885" s="35" t="b">
        <v>0</v>
      </c>
    </row>
    <row r="1886" spans="1:10" hidden="1" x14ac:dyDescent="0.2">
      <c r="A1886" s="35" t="s">
        <v>96</v>
      </c>
      <c r="B1886" s="35" t="str">
        <f>VLOOKUP(Table4[[#This Row],[Metabolite ID]],Table18[],2,FALSE)</f>
        <v>carnitine</v>
      </c>
      <c r="C1886" s="35" t="s">
        <v>1119</v>
      </c>
      <c r="D1886" s="35">
        <v>1068</v>
      </c>
      <c r="E1886" s="35">
        <v>9.8336283185840576E-2</v>
      </c>
      <c r="F1886" s="35">
        <v>5.4771259761051669E-2</v>
      </c>
      <c r="G1886" s="35">
        <v>7.2590098834006717E-2</v>
      </c>
      <c r="H1886" s="35" t="b">
        <v>0</v>
      </c>
      <c r="I1886" s="35" t="b">
        <v>0</v>
      </c>
      <c r="J1886" s="35" t="b">
        <v>0</v>
      </c>
    </row>
    <row r="1887" spans="1:10" hidden="1" x14ac:dyDescent="0.2">
      <c r="A1887" s="35" t="s">
        <v>96</v>
      </c>
      <c r="B1887" s="35" t="str">
        <f>VLOOKUP(Table4[[#This Row],[Metabolite ID]],Table18[],2,FALSE)</f>
        <v>carnitine</v>
      </c>
      <c r="C1887" s="35" t="s">
        <v>1120</v>
      </c>
      <c r="D1887" s="35">
        <v>1068</v>
      </c>
      <c r="E1887" s="35">
        <v>3.2056212795291389E-2</v>
      </c>
      <c r="F1887" s="35">
        <v>6.0440410611487957E-2</v>
      </c>
      <c r="G1887" s="35">
        <v>0.5958504646599615</v>
      </c>
      <c r="H1887" s="35" t="b">
        <v>0</v>
      </c>
      <c r="I1887" s="35" t="b">
        <v>0</v>
      </c>
      <c r="J1887" s="35" t="b">
        <v>0</v>
      </c>
    </row>
    <row r="1888" spans="1:10" hidden="1" x14ac:dyDescent="0.2">
      <c r="A1888" s="35" t="s">
        <v>96</v>
      </c>
      <c r="B1888" s="35" t="str">
        <f>VLOOKUP(Table4[[#This Row],[Metabolite ID]],Table18[],2,FALSE)</f>
        <v>carnitine</v>
      </c>
      <c r="C1888" s="35" t="s">
        <v>1121</v>
      </c>
      <c r="D1888" s="35">
        <v>1068</v>
      </c>
      <c r="E1888" s="35">
        <v>6.3751829515279468E-4</v>
      </c>
      <c r="F1888" s="35">
        <v>0.24797506045949547</v>
      </c>
      <c r="G1888" s="35">
        <v>0.99794920394056885</v>
      </c>
      <c r="H1888" s="35" t="b">
        <v>0</v>
      </c>
      <c r="I1888" s="35" t="b">
        <v>0</v>
      </c>
      <c r="J1888" s="35" t="b">
        <v>0</v>
      </c>
    </row>
    <row r="1889" spans="1:10" hidden="1" x14ac:dyDescent="0.2">
      <c r="A1889" s="35" t="s">
        <v>96</v>
      </c>
      <c r="B1889" s="35" t="str">
        <f>VLOOKUP(Table4[[#This Row],[Metabolite ID]],Table18[],2,FALSE)</f>
        <v>carnitine</v>
      </c>
      <c r="C1889" s="35" t="s">
        <v>1122</v>
      </c>
      <c r="D1889" s="35">
        <v>1068</v>
      </c>
      <c r="E1889" s="35">
        <v>-6.5921281201503312E-2</v>
      </c>
      <c r="F1889" s="35">
        <v>0.15787490744071858</v>
      </c>
      <c r="G1889" s="35">
        <v>0.67635732343102295</v>
      </c>
      <c r="H1889" s="35" t="b">
        <v>0</v>
      </c>
      <c r="I1889" s="35" t="b">
        <v>0</v>
      </c>
      <c r="J1889" s="35" t="b">
        <v>0</v>
      </c>
    </row>
    <row r="1890" spans="1:10" hidden="1" x14ac:dyDescent="0.2">
      <c r="A1890" s="35" t="s">
        <v>96</v>
      </c>
      <c r="B1890" s="35" t="str">
        <f>VLOOKUP(Table4[[#This Row],[Metabolite ID]],Table18[],2,FALSE)</f>
        <v>carnitine</v>
      </c>
      <c r="C1890" s="35" t="s">
        <v>1123</v>
      </c>
      <c r="D1890" s="35">
        <v>1068</v>
      </c>
      <c r="E1890" s="35">
        <v>0.11759001749500203</v>
      </c>
      <c r="F1890" s="35">
        <v>0.10967765874721334</v>
      </c>
      <c r="G1890" s="35">
        <v>0.28389894372172969</v>
      </c>
      <c r="H1890" s="35" t="b">
        <v>0</v>
      </c>
      <c r="I1890" s="35" t="b">
        <v>0</v>
      </c>
      <c r="J1890" s="35" t="b">
        <v>0</v>
      </c>
    </row>
    <row r="1891" spans="1:10" x14ac:dyDescent="0.2">
      <c r="A1891" s="35" t="s">
        <v>506</v>
      </c>
      <c r="B1891" s="35" t="str">
        <f>VLOOKUP(Table4[[#This Row],[Metabolite ID]],Table18[],2,FALSE)</f>
        <v>X - 17469</v>
      </c>
      <c r="C1891" s="35" t="s">
        <v>1116</v>
      </c>
      <c r="D1891" s="35">
        <v>1069</v>
      </c>
      <c r="E1891" s="35">
        <v>9.3723394040315003E-2</v>
      </c>
      <c r="F1891" s="35">
        <v>4.0736577759049666E-2</v>
      </c>
      <c r="G1891" s="36">
        <v>2.1407553314032577E-2</v>
      </c>
      <c r="H1891" s="35" t="b">
        <v>0</v>
      </c>
      <c r="I1891" s="35" t="b">
        <v>0</v>
      </c>
      <c r="J1891" s="35" t="b">
        <v>0</v>
      </c>
    </row>
    <row r="1892" spans="1:10" hidden="1" x14ac:dyDescent="0.2">
      <c r="A1892" s="35" t="s">
        <v>506</v>
      </c>
      <c r="B1892" s="35" t="str">
        <f>VLOOKUP(Table4[[#This Row],[Metabolite ID]],Table18[],2,FALSE)</f>
        <v>X - 17469</v>
      </c>
      <c r="C1892" s="35" t="s">
        <v>1117</v>
      </c>
      <c r="D1892" s="35">
        <v>1069</v>
      </c>
      <c r="E1892" s="35">
        <v>9.3723394040315003E-2</v>
      </c>
      <c r="F1892" s="35">
        <v>3.8587159674732002E-2</v>
      </c>
      <c r="G1892" s="35">
        <v>1.5145746023068072E-2</v>
      </c>
      <c r="H1892" s="35" t="b">
        <v>0</v>
      </c>
      <c r="I1892" s="35" t="b">
        <v>0</v>
      </c>
      <c r="J1892" s="35" t="b">
        <v>0</v>
      </c>
    </row>
    <row r="1893" spans="1:10" hidden="1" x14ac:dyDescent="0.2">
      <c r="A1893" s="35" t="s">
        <v>506</v>
      </c>
      <c r="B1893" s="35" t="str">
        <f>VLOOKUP(Table4[[#This Row],[Metabolite ID]],Table18[],2,FALSE)</f>
        <v>X - 17469</v>
      </c>
      <c r="C1893" s="35" t="s">
        <v>1118</v>
      </c>
      <c r="D1893" s="35">
        <v>1069</v>
      </c>
      <c r="E1893" s="35">
        <v>9.3899427746177988E-2</v>
      </c>
      <c r="F1893" s="35">
        <v>3.8970240912102869E-2</v>
      </c>
      <c r="G1893" s="35">
        <v>1.5973685816084666E-2</v>
      </c>
      <c r="H1893" s="35" t="b">
        <v>0</v>
      </c>
      <c r="I1893" s="35" t="b">
        <v>0</v>
      </c>
      <c r="J1893" s="35" t="b">
        <v>0</v>
      </c>
    </row>
    <row r="1894" spans="1:10" hidden="1" x14ac:dyDescent="0.2">
      <c r="A1894" s="35" t="s">
        <v>506</v>
      </c>
      <c r="B1894" s="35" t="str">
        <f>VLOOKUP(Table4[[#This Row],[Metabolite ID]],Table18[],2,FALSE)</f>
        <v>X - 17469</v>
      </c>
      <c r="C1894" s="35" t="s">
        <v>1119</v>
      </c>
      <c r="D1894" s="35">
        <v>1069</v>
      </c>
      <c r="E1894" s="35">
        <v>5.4197607361963197E-2</v>
      </c>
      <c r="F1894" s="35">
        <v>5.8032628670667684E-2</v>
      </c>
      <c r="G1894" s="35">
        <v>0.35034716323645931</v>
      </c>
      <c r="H1894" s="35" t="b">
        <v>0</v>
      </c>
      <c r="I1894" s="35" t="b">
        <v>0</v>
      </c>
      <c r="J1894" s="35" t="b">
        <v>0</v>
      </c>
    </row>
    <row r="1895" spans="1:10" hidden="1" x14ac:dyDescent="0.2">
      <c r="A1895" s="35" t="s">
        <v>506</v>
      </c>
      <c r="B1895" s="35" t="str">
        <f>VLOOKUP(Table4[[#This Row],[Metabolite ID]],Table18[],2,FALSE)</f>
        <v>X - 17469</v>
      </c>
      <c r="C1895" s="35" t="s">
        <v>1120</v>
      </c>
      <c r="D1895" s="35">
        <v>1069</v>
      </c>
      <c r="E1895" s="35">
        <v>0.11238886144796083</v>
      </c>
      <c r="F1895" s="35">
        <v>6.4413657753097403E-2</v>
      </c>
      <c r="G1895" s="35">
        <v>8.1019928339010533E-2</v>
      </c>
      <c r="H1895" s="35" t="b">
        <v>0</v>
      </c>
      <c r="I1895" s="35" t="b">
        <v>0</v>
      </c>
      <c r="J1895" s="35" t="b">
        <v>0</v>
      </c>
    </row>
    <row r="1896" spans="1:10" hidden="1" x14ac:dyDescent="0.2">
      <c r="A1896" s="35" t="s">
        <v>506</v>
      </c>
      <c r="B1896" s="35" t="str">
        <f>VLOOKUP(Table4[[#This Row],[Metabolite ID]],Table18[],2,FALSE)</f>
        <v>X - 17469</v>
      </c>
      <c r="C1896" s="35" t="s">
        <v>1121</v>
      </c>
      <c r="D1896" s="35">
        <v>1069</v>
      </c>
      <c r="E1896" s="35">
        <v>5.2883186615130029E-2</v>
      </c>
      <c r="F1896" s="35">
        <v>0.27800005929672189</v>
      </c>
      <c r="G1896" s="35">
        <v>0.84916720912110799</v>
      </c>
      <c r="H1896" s="35" t="b">
        <v>0</v>
      </c>
      <c r="I1896" s="35" t="b">
        <v>0</v>
      </c>
      <c r="J1896" s="35" t="b">
        <v>0</v>
      </c>
    </row>
    <row r="1897" spans="1:10" hidden="1" x14ac:dyDescent="0.2">
      <c r="A1897" s="35" t="s">
        <v>506</v>
      </c>
      <c r="B1897" s="35" t="str">
        <f>VLOOKUP(Table4[[#This Row],[Metabolite ID]],Table18[],2,FALSE)</f>
        <v>X - 17469</v>
      </c>
      <c r="C1897" s="35" t="s">
        <v>1122</v>
      </c>
      <c r="D1897" s="35">
        <v>1069</v>
      </c>
      <c r="E1897" s="35">
        <v>0.17893510674898394</v>
      </c>
      <c r="F1897" s="35">
        <v>0.14764479941631684</v>
      </c>
      <c r="G1897" s="35">
        <v>0.22580737115746619</v>
      </c>
      <c r="H1897" s="35" t="b">
        <v>0</v>
      </c>
      <c r="I1897" s="35" t="b">
        <v>0</v>
      </c>
      <c r="J1897" s="35" t="b">
        <v>0</v>
      </c>
    </row>
    <row r="1898" spans="1:10" hidden="1" x14ac:dyDescent="0.2">
      <c r="A1898" s="35" t="s">
        <v>506</v>
      </c>
      <c r="B1898" s="35" t="str">
        <f>VLOOKUP(Table4[[#This Row],[Metabolite ID]],Table18[],2,FALSE)</f>
        <v>X - 17469</v>
      </c>
      <c r="C1898" s="35" t="s">
        <v>1123</v>
      </c>
      <c r="D1898" s="35">
        <v>1069</v>
      </c>
      <c r="E1898" s="35">
        <v>0.15831153354198244</v>
      </c>
      <c r="F1898" s="35">
        <v>0.11962454322673817</v>
      </c>
      <c r="G1898" s="35">
        <v>0.18598473869549831</v>
      </c>
      <c r="H1898" s="35" t="b">
        <v>0</v>
      </c>
      <c r="I1898" s="35" t="b">
        <v>0</v>
      </c>
      <c r="J1898" s="35" t="b">
        <v>0</v>
      </c>
    </row>
    <row r="1899" spans="1:10" x14ac:dyDescent="0.2">
      <c r="A1899" s="35" t="s">
        <v>449</v>
      </c>
      <c r="B1899" s="35" t="str">
        <f>VLOOKUP(Table4[[#This Row],[Metabolite ID]],Table18[],2,FALSE)</f>
        <v>X - 12544</v>
      </c>
      <c r="C1899" s="35" t="s">
        <v>1116</v>
      </c>
      <c r="D1899" s="35">
        <v>1068</v>
      </c>
      <c r="E1899" s="35">
        <v>-8.7986916387689448E-2</v>
      </c>
      <c r="F1899" s="35">
        <v>3.8293315190715778E-2</v>
      </c>
      <c r="G1899" s="36">
        <v>2.1578325102008796E-2</v>
      </c>
      <c r="H1899" s="35" t="b">
        <v>0</v>
      </c>
      <c r="I1899" s="35" t="b">
        <v>0</v>
      </c>
      <c r="J1899" s="35" t="b">
        <v>0</v>
      </c>
    </row>
    <row r="1900" spans="1:10" hidden="1" x14ac:dyDescent="0.2">
      <c r="A1900" s="35" t="s">
        <v>449</v>
      </c>
      <c r="B1900" s="35" t="str">
        <f>VLOOKUP(Table4[[#This Row],[Metabolite ID]],Table18[],2,FALSE)</f>
        <v>X - 12544</v>
      </c>
      <c r="C1900" s="35" t="s">
        <v>1117</v>
      </c>
      <c r="D1900" s="35">
        <v>1068</v>
      </c>
      <c r="E1900" s="35">
        <v>-8.7986916387689448E-2</v>
      </c>
      <c r="F1900" s="35">
        <v>3.7967302694029606E-2</v>
      </c>
      <c r="G1900" s="35">
        <v>2.0479817898395283E-2</v>
      </c>
      <c r="H1900" s="35" t="b">
        <v>0</v>
      </c>
      <c r="I1900" s="35" t="b">
        <v>0</v>
      </c>
      <c r="J1900" s="35" t="b">
        <v>0</v>
      </c>
    </row>
    <row r="1901" spans="1:10" hidden="1" x14ac:dyDescent="0.2">
      <c r="A1901" s="35" t="s">
        <v>449</v>
      </c>
      <c r="B1901" s="35" t="str">
        <f>VLOOKUP(Table4[[#This Row],[Metabolite ID]],Table18[],2,FALSE)</f>
        <v>X - 12544</v>
      </c>
      <c r="C1901" s="35" t="s">
        <v>1118</v>
      </c>
      <c r="D1901" s="35">
        <v>1068</v>
      </c>
      <c r="E1901" s="35">
        <v>-8.8540215064760674E-2</v>
      </c>
      <c r="F1901" s="35">
        <v>3.8307860234013308E-2</v>
      </c>
      <c r="G1901" s="35">
        <v>2.0817359609219949E-2</v>
      </c>
      <c r="H1901" s="35" t="b">
        <v>0</v>
      </c>
      <c r="I1901" s="35" t="b">
        <v>0</v>
      </c>
      <c r="J1901" s="35" t="b">
        <v>0</v>
      </c>
    </row>
    <row r="1902" spans="1:10" hidden="1" x14ac:dyDescent="0.2">
      <c r="A1902" s="35" t="s">
        <v>449</v>
      </c>
      <c r="B1902" s="35" t="str">
        <f>VLOOKUP(Table4[[#This Row],[Metabolite ID]],Table18[],2,FALSE)</f>
        <v>X - 12544</v>
      </c>
      <c r="C1902" s="35" t="s">
        <v>1119</v>
      </c>
      <c r="D1902" s="35">
        <v>1068</v>
      </c>
      <c r="E1902" s="35">
        <v>-9.859774112004159E-2</v>
      </c>
      <c r="F1902" s="35">
        <v>6.1256258787253853E-2</v>
      </c>
      <c r="G1902" s="35">
        <v>0.10748639585560577</v>
      </c>
      <c r="H1902" s="35" t="b">
        <v>0</v>
      </c>
      <c r="I1902" s="35" t="b">
        <v>0</v>
      </c>
      <c r="J1902" s="35" t="b">
        <v>0</v>
      </c>
    </row>
    <row r="1903" spans="1:10" hidden="1" x14ac:dyDescent="0.2">
      <c r="A1903" s="35" t="s">
        <v>449</v>
      </c>
      <c r="B1903" s="35" t="str">
        <f>VLOOKUP(Table4[[#This Row],[Metabolite ID]],Table18[],2,FALSE)</f>
        <v>X - 12544</v>
      </c>
      <c r="C1903" s="35" t="s">
        <v>1120</v>
      </c>
      <c r="D1903" s="35">
        <v>1068</v>
      </c>
      <c r="E1903" s="35">
        <v>-6.0440094092805374E-2</v>
      </c>
      <c r="F1903" s="35">
        <v>6.4559750808165006E-2</v>
      </c>
      <c r="G1903" s="35">
        <v>0.34917616049203315</v>
      </c>
      <c r="H1903" s="35" t="b">
        <v>0</v>
      </c>
      <c r="I1903" s="35" t="b">
        <v>0</v>
      </c>
      <c r="J1903" s="35" t="b">
        <v>0</v>
      </c>
    </row>
    <row r="1904" spans="1:10" hidden="1" x14ac:dyDescent="0.2">
      <c r="A1904" s="35" t="s">
        <v>449</v>
      </c>
      <c r="B1904" s="35" t="str">
        <f>VLOOKUP(Table4[[#This Row],[Metabolite ID]],Table18[],2,FALSE)</f>
        <v>X - 12544</v>
      </c>
      <c r="C1904" s="35" t="s">
        <v>1121</v>
      </c>
      <c r="D1904" s="35">
        <v>1068</v>
      </c>
      <c r="E1904" s="35">
        <v>-1.819425577092737E-2</v>
      </c>
      <c r="F1904" s="35">
        <v>0.24725250364461474</v>
      </c>
      <c r="G1904" s="35">
        <v>0.94135381883076175</v>
      </c>
      <c r="H1904" s="35" t="b">
        <v>0</v>
      </c>
      <c r="I1904" s="35" t="b">
        <v>0</v>
      </c>
      <c r="J1904" s="35" t="b">
        <v>0</v>
      </c>
    </row>
    <row r="1905" spans="1:10" hidden="1" x14ac:dyDescent="0.2">
      <c r="A1905" s="35" t="s">
        <v>449</v>
      </c>
      <c r="B1905" s="35" t="str">
        <f>VLOOKUP(Table4[[#This Row],[Metabolite ID]],Table18[],2,FALSE)</f>
        <v>X - 12544</v>
      </c>
      <c r="C1905" s="35" t="s">
        <v>1122</v>
      </c>
      <c r="D1905" s="35">
        <v>1068</v>
      </c>
      <c r="E1905" s="35">
        <v>-1.819425577092737E-2</v>
      </c>
      <c r="F1905" s="35">
        <v>0.16028917103348839</v>
      </c>
      <c r="G1905" s="35">
        <v>0.90964841940758467</v>
      </c>
      <c r="H1905" s="35" t="b">
        <v>0</v>
      </c>
      <c r="I1905" s="35" t="b">
        <v>0</v>
      </c>
      <c r="J1905" s="35" t="b">
        <v>0</v>
      </c>
    </row>
    <row r="1906" spans="1:10" hidden="1" x14ac:dyDescent="0.2">
      <c r="A1906" s="35" t="s">
        <v>449</v>
      </c>
      <c r="B1906" s="35" t="str">
        <f>VLOOKUP(Table4[[#This Row],[Metabolite ID]],Table18[],2,FALSE)</f>
        <v>X - 12544</v>
      </c>
      <c r="C1906" s="35" t="s">
        <v>1123</v>
      </c>
      <c r="D1906" s="35">
        <v>1068</v>
      </c>
      <c r="E1906" s="35">
        <v>-1.1702361148654018E-2</v>
      </c>
      <c r="F1906" s="35">
        <v>0.11238668428044539</v>
      </c>
      <c r="G1906" s="35">
        <v>0.91708904866498675</v>
      </c>
      <c r="H1906" s="35" t="b">
        <v>0</v>
      </c>
      <c r="I1906" s="35" t="b">
        <v>0</v>
      </c>
      <c r="J1906" s="35" t="b">
        <v>0</v>
      </c>
    </row>
    <row r="1907" spans="1:10" x14ac:dyDescent="0.2">
      <c r="A1907" s="35" t="s">
        <v>142</v>
      </c>
      <c r="B1907" s="35" t="str">
        <f>VLOOKUP(Table4[[#This Row],[Metabolite ID]],Table18[],2,FALSE)</f>
        <v>homoarginine</v>
      </c>
      <c r="C1907" s="35" t="s">
        <v>1116</v>
      </c>
      <c r="D1907" s="35">
        <v>1068</v>
      </c>
      <c r="E1907" s="35">
        <v>9.1866308299306212E-2</v>
      </c>
      <c r="F1907" s="35">
        <v>4.0002356321289234E-2</v>
      </c>
      <c r="G1907" s="36">
        <v>2.164602852988122E-2</v>
      </c>
      <c r="H1907" s="35" t="b">
        <v>0</v>
      </c>
      <c r="I1907" s="35" t="b">
        <v>0</v>
      </c>
      <c r="J1907" s="35" t="b">
        <v>0</v>
      </c>
    </row>
    <row r="1908" spans="1:10" hidden="1" x14ac:dyDescent="0.2">
      <c r="A1908" s="35" t="s">
        <v>142</v>
      </c>
      <c r="B1908" s="35" t="str">
        <f>VLOOKUP(Table4[[#This Row],[Metabolite ID]],Table18[],2,FALSE)</f>
        <v>homoarginine</v>
      </c>
      <c r="C1908" s="35" t="s">
        <v>1117</v>
      </c>
      <c r="D1908" s="35">
        <v>1068</v>
      </c>
      <c r="E1908" s="35">
        <v>9.1866308299306212E-2</v>
      </c>
      <c r="F1908" s="35">
        <v>3.6845660663119159E-2</v>
      </c>
      <c r="G1908" s="35">
        <v>1.2657131932001131E-2</v>
      </c>
      <c r="H1908" s="35" t="b">
        <v>0</v>
      </c>
      <c r="I1908" s="35" t="b">
        <v>0</v>
      </c>
      <c r="J1908" s="35" t="b">
        <v>0</v>
      </c>
    </row>
    <row r="1909" spans="1:10" hidden="1" x14ac:dyDescent="0.2">
      <c r="A1909" s="35" t="s">
        <v>142</v>
      </c>
      <c r="B1909" s="35" t="str">
        <f>VLOOKUP(Table4[[#This Row],[Metabolite ID]],Table18[],2,FALSE)</f>
        <v>homoarginine</v>
      </c>
      <c r="C1909" s="35" t="s">
        <v>1118</v>
      </c>
      <c r="D1909" s="35">
        <v>1068</v>
      </c>
      <c r="E1909" s="35">
        <v>9.2008904024939581E-2</v>
      </c>
      <c r="F1909" s="35">
        <v>3.7231698751490148E-2</v>
      </c>
      <c r="G1909" s="35">
        <v>1.3464096331929652E-2</v>
      </c>
      <c r="H1909" s="35" t="b">
        <v>0</v>
      </c>
      <c r="I1909" s="35" t="b">
        <v>0</v>
      </c>
      <c r="J1909" s="35" t="b">
        <v>0</v>
      </c>
    </row>
    <row r="1910" spans="1:10" hidden="1" x14ac:dyDescent="0.2">
      <c r="A1910" s="35" t="s">
        <v>142</v>
      </c>
      <c r="B1910" s="35" t="str">
        <f>VLOOKUP(Table4[[#This Row],[Metabolite ID]],Table18[],2,FALSE)</f>
        <v>homoarginine</v>
      </c>
      <c r="C1910" s="35" t="s">
        <v>1119</v>
      </c>
      <c r="D1910" s="35">
        <v>1068</v>
      </c>
      <c r="E1910" s="35">
        <v>0.11454233867223756</v>
      </c>
      <c r="F1910" s="35">
        <v>5.6673844196025433E-2</v>
      </c>
      <c r="G1910" s="35">
        <v>4.3271547081787008E-2</v>
      </c>
      <c r="H1910" s="35" t="b">
        <v>0</v>
      </c>
      <c r="I1910" s="35" t="b">
        <v>0</v>
      </c>
      <c r="J1910" s="35" t="b">
        <v>0</v>
      </c>
    </row>
    <row r="1911" spans="1:10" hidden="1" x14ac:dyDescent="0.2">
      <c r="A1911" s="35" t="s">
        <v>142</v>
      </c>
      <c r="B1911" s="35" t="str">
        <f>VLOOKUP(Table4[[#This Row],[Metabolite ID]],Table18[],2,FALSE)</f>
        <v>homoarginine</v>
      </c>
      <c r="C1911" s="35" t="s">
        <v>1120</v>
      </c>
      <c r="D1911" s="35">
        <v>1068</v>
      </c>
      <c r="E1911" s="35">
        <v>6.628035482059666E-2</v>
      </c>
      <c r="F1911" s="35">
        <v>6.471425318223388E-2</v>
      </c>
      <c r="G1911" s="35">
        <v>0.30574069682148775</v>
      </c>
      <c r="H1911" s="35" t="b">
        <v>0</v>
      </c>
      <c r="I1911" s="35" t="b">
        <v>0</v>
      </c>
      <c r="J1911" s="35" t="b">
        <v>0</v>
      </c>
    </row>
    <row r="1912" spans="1:10" hidden="1" x14ac:dyDescent="0.2">
      <c r="A1912" s="35" t="s">
        <v>142</v>
      </c>
      <c r="B1912" s="35" t="str">
        <f>VLOOKUP(Table4[[#This Row],[Metabolite ID]],Table18[],2,FALSE)</f>
        <v>homoarginine</v>
      </c>
      <c r="C1912" s="35" t="s">
        <v>1121</v>
      </c>
      <c r="D1912" s="35">
        <v>1068</v>
      </c>
      <c r="E1912" s="35">
        <v>0.41196747489867747</v>
      </c>
      <c r="F1912" s="35">
        <v>0.2744807374510761</v>
      </c>
      <c r="G1912" s="35">
        <v>0.13367789796413651</v>
      </c>
      <c r="H1912" s="35" t="b">
        <v>0</v>
      </c>
      <c r="I1912" s="35" t="b">
        <v>0</v>
      </c>
      <c r="J1912" s="35" t="b">
        <v>0</v>
      </c>
    </row>
    <row r="1913" spans="1:10" hidden="1" x14ac:dyDescent="0.2">
      <c r="A1913" s="35" t="s">
        <v>142</v>
      </c>
      <c r="B1913" s="35" t="str">
        <f>VLOOKUP(Table4[[#This Row],[Metabolite ID]],Table18[],2,FALSE)</f>
        <v>homoarginine</v>
      </c>
      <c r="C1913" s="35" t="s">
        <v>1122</v>
      </c>
      <c r="D1913" s="35">
        <v>1068</v>
      </c>
      <c r="E1913" s="35">
        <v>-7.703131611990166E-2</v>
      </c>
      <c r="F1913" s="35">
        <v>0.16856249050473168</v>
      </c>
      <c r="G1913" s="35">
        <v>0.64777149478295115</v>
      </c>
      <c r="H1913" s="35" t="b">
        <v>0</v>
      </c>
      <c r="I1913" s="35" t="b">
        <v>0</v>
      </c>
      <c r="J1913" s="35" t="b">
        <v>0</v>
      </c>
    </row>
    <row r="1914" spans="1:10" hidden="1" x14ac:dyDescent="0.2">
      <c r="A1914" s="35" t="s">
        <v>142</v>
      </c>
      <c r="B1914" s="35" t="str">
        <f>VLOOKUP(Table4[[#This Row],[Metabolite ID]],Table18[],2,FALSE)</f>
        <v>homoarginine</v>
      </c>
      <c r="C1914" s="35" t="s">
        <v>1123</v>
      </c>
      <c r="D1914" s="35">
        <v>1068</v>
      </c>
      <c r="E1914" s="35">
        <v>0.12523915675647895</v>
      </c>
      <c r="F1914" s="35">
        <v>0.11745070579017099</v>
      </c>
      <c r="G1914" s="35">
        <v>0.28652383682569671</v>
      </c>
      <c r="H1914" s="35" t="b">
        <v>0</v>
      </c>
      <c r="I1914" s="35" t="b">
        <v>0</v>
      </c>
      <c r="J1914" s="35" t="b">
        <v>0</v>
      </c>
    </row>
    <row r="1915" spans="1:10" x14ac:dyDescent="0.2">
      <c r="A1915" s="35" t="s">
        <v>760</v>
      </c>
      <c r="B1915" s="35" t="str">
        <f>VLOOKUP(Table4[[#This Row],[Metabolite ID]],Table18[],2,FALSE)</f>
        <v>Histidine</v>
      </c>
      <c r="C1915" s="35" t="s">
        <v>1116</v>
      </c>
      <c r="D1915" s="35">
        <v>1069</v>
      </c>
      <c r="E1915" s="35">
        <v>-4.1506783771572749E-2</v>
      </c>
      <c r="F1915" s="35">
        <v>1.8106890355156051E-2</v>
      </c>
      <c r="G1915" s="36">
        <v>2.1887194527188153E-2</v>
      </c>
      <c r="H1915" s="35" t="b">
        <v>0</v>
      </c>
      <c r="I1915" s="35" t="b">
        <v>0</v>
      </c>
      <c r="J1915" s="35" t="b">
        <v>0</v>
      </c>
    </row>
    <row r="1916" spans="1:10" hidden="1" x14ac:dyDescent="0.2">
      <c r="A1916" s="35" t="s">
        <v>760</v>
      </c>
      <c r="B1916" s="35" t="str">
        <f>VLOOKUP(Table4[[#This Row],[Metabolite ID]],Table18[],2,FALSE)</f>
        <v>Histidine</v>
      </c>
      <c r="C1916" s="35" t="s">
        <v>1117</v>
      </c>
      <c r="D1916" s="35">
        <v>1069</v>
      </c>
      <c r="E1916" s="35">
        <v>-4.1506783771572749E-2</v>
      </c>
      <c r="F1916" s="35">
        <v>1.6789255111933295E-2</v>
      </c>
      <c r="G1916" s="35">
        <v>1.3427570234443784E-2</v>
      </c>
      <c r="H1916" s="35" t="b">
        <v>0</v>
      </c>
      <c r="I1916" s="35" t="b">
        <v>0</v>
      </c>
      <c r="J1916" s="35" t="b">
        <v>0</v>
      </c>
    </row>
    <row r="1917" spans="1:10" hidden="1" x14ac:dyDescent="0.2">
      <c r="A1917" s="35" t="s">
        <v>760</v>
      </c>
      <c r="B1917" s="35" t="str">
        <f>VLOOKUP(Table4[[#This Row],[Metabolite ID]],Table18[],2,FALSE)</f>
        <v>Histidine</v>
      </c>
      <c r="C1917" s="35" t="s">
        <v>1118</v>
      </c>
      <c r="D1917" s="35">
        <v>1069</v>
      </c>
      <c r="E1917" s="35">
        <v>-4.2082417170616622E-2</v>
      </c>
      <c r="F1917" s="35">
        <v>1.6963071804104061E-2</v>
      </c>
      <c r="G1917" s="35">
        <v>1.310786099880052E-2</v>
      </c>
      <c r="H1917" s="35" t="b">
        <v>0</v>
      </c>
      <c r="I1917" s="35" t="b">
        <v>0</v>
      </c>
      <c r="J1917" s="35" t="b">
        <v>0</v>
      </c>
    </row>
    <row r="1918" spans="1:10" hidden="1" x14ac:dyDescent="0.2">
      <c r="A1918" s="35" t="s">
        <v>760</v>
      </c>
      <c r="B1918" s="35" t="str">
        <f>VLOOKUP(Table4[[#This Row],[Metabolite ID]],Table18[],2,FALSE)</f>
        <v>Histidine</v>
      </c>
      <c r="C1918" s="35" t="s">
        <v>1119</v>
      </c>
      <c r="D1918" s="35">
        <v>1069</v>
      </c>
      <c r="E1918" s="35">
        <v>-4.6735652173913039E-2</v>
      </c>
      <c r="F1918" s="35">
        <v>2.5766597078576224E-2</v>
      </c>
      <c r="G1918" s="35">
        <v>6.970733670082295E-2</v>
      </c>
      <c r="H1918" s="35" t="b">
        <v>0</v>
      </c>
      <c r="I1918" s="35" t="b">
        <v>0</v>
      </c>
      <c r="J1918" s="35" t="b">
        <v>0</v>
      </c>
    </row>
    <row r="1919" spans="1:10" hidden="1" x14ac:dyDescent="0.2">
      <c r="A1919" s="35" t="s">
        <v>760</v>
      </c>
      <c r="B1919" s="35" t="str">
        <f>VLOOKUP(Table4[[#This Row],[Metabolite ID]],Table18[],2,FALSE)</f>
        <v>Histidine</v>
      </c>
      <c r="C1919" s="35" t="s">
        <v>1120</v>
      </c>
      <c r="D1919" s="35">
        <v>1069</v>
      </c>
      <c r="E1919" s="35">
        <v>-4.5982520215609592E-2</v>
      </c>
      <c r="F1919" s="35">
        <v>2.9441139558990168E-2</v>
      </c>
      <c r="G1919" s="35">
        <v>0.11832431897074823</v>
      </c>
      <c r="H1919" s="35" t="b">
        <v>0</v>
      </c>
      <c r="I1919" s="35" t="b">
        <v>0</v>
      </c>
      <c r="J1919" s="35" t="b">
        <v>0</v>
      </c>
    </row>
    <row r="1920" spans="1:10" hidden="1" x14ac:dyDescent="0.2">
      <c r="A1920" s="35" t="s">
        <v>760</v>
      </c>
      <c r="B1920" s="35" t="str">
        <f>VLOOKUP(Table4[[#This Row],[Metabolite ID]],Table18[],2,FALSE)</f>
        <v>Histidine</v>
      </c>
      <c r="C1920" s="35" t="s">
        <v>1121</v>
      </c>
      <c r="D1920" s="35">
        <v>1069</v>
      </c>
      <c r="E1920" s="35">
        <v>-3.1302004345328704E-2</v>
      </c>
      <c r="F1920" s="35">
        <v>0.11625041492449326</v>
      </c>
      <c r="G1920" s="35">
        <v>0.78777885692419669</v>
      </c>
      <c r="H1920" s="35" t="b">
        <v>0</v>
      </c>
      <c r="I1920" s="35" t="b">
        <v>0</v>
      </c>
      <c r="J1920" s="35" t="b">
        <v>0</v>
      </c>
    </row>
    <row r="1921" spans="1:10" hidden="1" x14ac:dyDescent="0.2">
      <c r="A1921" s="35" t="s">
        <v>760</v>
      </c>
      <c r="B1921" s="35" t="str">
        <f>VLOOKUP(Table4[[#This Row],[Metabolite ID]],Table18[],2,FALSE)</f>
        <v>Histidine</v>
      </c>
      <c r="C1921" s="35" t="s">
        <v>1122</v>
      </c>
      <c r="D1921" s="35">
        <v>1069</v>
      </c>
      <c r="E1921" s="35">
        <v>-5.50501776070349E-2</v>
      </c>
      <c r="F1921" s="35">
        <v>6.6485161941934406E-2</v>
      </c>
      <c r="G1921" s="35">
        <v>0.40785153510734873</v>
      </c>
      <c r="H1921" s="35" t="b">
        <v>0</v>
      </c>
      <c r="I1921" s="35" t="b">
        <v>0</v>
      </c>
      <c r="J1921" s="35" t="b">
        <v>0</v>
      </c>
    </row>
    <row r="1922" spans="1:10" hidden="1" x14ac:dyDescent="0.2">
      <c r="A1922" s="35" t="s">
        <v>760</v>
      </c>
      <c r="B1922" s="35" t="str">
        <f>VLOOKUP(Table4[[#This Row],[Metabolite ID]],Table18[],2,FALSE)</f>
        <v>Histidine</v>
      </c>
      <c r="C1922" s="35" t="s">
        <v>1123</v>
      </c>
      <c r="D1922" s="35">
        <v>1069</v>
      </c>
      <c r="E1922" s="35">
        <v>-7.7927488545297494E-3</v>
      </c>
      <c r="F1922" s="35">
        <v>5.312132911983216E-2</v>
      </c>
      <c r="G1922" s="35">
        <v>0.88339876086049329</v>
      </c>
      <c r="H1922" s="35" t="b">
        <v>0</v>
      </c>
      <c r="I1922" s="35" t="b">
        <v>0</v>
      </c>
      <c r="J1922" s="35" t="b">
        <v>0</v>
      </c>
    </row>
    <row r="1923" spans="1:10" x14ac:dyDescent="0.2">
      <c r="A1923" s="35" t="s">
        <v>19</v>
      </c>
      <c r="B1923" s="35" t="str">
        <f>VLOOKUP(Table4[[#This Row],[Metabolite ID]],Table18[],2,FALSE)</f>
        <v>beta-alanine</v>
      </c>
      <c r="C1923" s="35" t="s">
        <v>1116</v>
      </c>
      <c r="D1923" s="35">
        <v>1068</v>
      </c>
      <c r="E1923" s="35">
        <v>8.5312983374589951E-2</v>
      </c>
      <c r="F1923" s="35">
        <v>3.7580562413032634E-2</v>
      </c>
      <c r="G1923" s="36">
        <v>2.3199339539339531E-2</v>
      </c>
      <c r="H1923" s="35" t="b">
        <v>0</v>
      </c>
      <c r="I1923" s="35" t="b">
        <v>0</v>
      </c>
      <c r="J1923" s="35" t="b">
        <v>0</v>
      </c>
    </row>
    <row r="1924" spans="1:10" hidden="1" x14ac:dyDescent="0.2">
      <c r="A1924" s="35" t="s">
        <v>19</v>
      </c>
      <c r="B1924" s="35" t="str">
        <f>VLOOKUP(Table4[[#This Row],[Metabolite ID]],Table18[],2,FALSE)</f>
        <v>beta-alanine</v>
      </c>
      <c r="C1924" s="35" t="s">
        <v>1117</v>
      </c>
      <c r="D1924" s="35">
        <v>1068</v>
      </c>
      <c r="E1924" s="35">
        <v>8.5312983374589951E-2</v>
      </c>
      <c r="F1924" s="35">
        <v>3.7352839269703286E-2</v>
      </c>
      <c r="G1924" s="35">
        <v>2.2372949414451952E-2</v>
      </c>
      <c r="H1924" s="35" t="b">
        <v>0</v>
      </c>
      <c r="I1924" s="35" t="b">
        <v>0</v>
      </c>
      <c r="J1924" s="35" t="b">
        <v>0</v>
      </c>
    </row>
    <row r="1925" spans="1:10" hidden="1" x14ac:dyDescent="0.2">
      <c r="A1925" s="35" t="s">
        <v>19</v>
      </c>
      <c r="B1925" s="35" t="str">
        <f>VLOOKUP(Table4[[#This Row],[Metabolite ID]],Table18[],2,FALSE)</f>
        <v>beta-alanine</v>
      </c>
      <c r="C1925" s="35" t="s">
        <v>1118</v>
      </c>
      <c r="D1925" s="35">
        <v>1068</v>
      </c>
      <c r="E1925" s="35">
        <v>8.6133908918336638E-2</v>
      </c>
      <c r="F1925" s="35">
        <v>3.7689919073948738E-2</v>
      </c>
      <c r="G1925" s="35">
        <v>2.2293475546196862E-2</v>
      </c>
      <c r="H1925" s="35" t="b">
        <v>0</v>
      </c>
      <c r="I1925" s="35" t="b">
        <v>0</v>
      </c>
      <c r="J1925" s="35" t="b">
        <v>0</v>
      </c>
    </row>
    <row r="1926" spans="1:10" hidden="1" x14ac:dyDescent="0.2">
      <c r="A1926" s="35" t="s">
        <v>19</v>
      </c>
      <c r="B1926" s="35" t="str">
        <f>VLOOKUP(Table4[[#This Row],[Metabolite ID]],Table18[],2,FALSE)</f>
        <v>beta-alanine</v>
      </c>
      <c r="C1926" s="35" t="s">
        <v>1119</v>
      </c>
      <c r="D1926" s="35">
        <v>1068</v>
      </c>
      <c r="E1926" s="35">
        <v>9.7549801474758918E-2</v>
      </c>
      <c r="F1926" s="35">
        <v>5.4913316755877149E-2</v>
      </c>
      <c r="G1926" s="35">
        <v>7.5661655584251308E-2</v>
      </c>
      <c r="H1926" s="35" t="b">
        <v>0</v>
      </c>
      <c r="I1926" s="35" t="b">
        <v>0</v>
      </c>
      <c r="J1926" s="35" t="b">
        <v>0</v>
      </c>
    </row>
    <row r="1927" spans="1:10" hidden="1" x14ac:dyDescent="0.2">
      <c r="A1927" s="35" t="s">
        <v>19</v>
      </c>
      <c r="B1927" s="35" t="str">
        <f>VLOOKUP(Table4[[#This Row],[Metabolite ID]],Table18[],2,FALSE)</f>
        <v>beta-alanine</v>
      </c>
      <c r="C1927" s="35" t="s">
        <v>1120</v>
      </c>
      <c r="D1927" s="35">
        <v>1068</v>
      </c>
      <c r="E1927" s="35">
        <v>0.11815459106275572</v>
      </c>
      <c r="F1927" s="35">
        <v>6.7216559383887917E-2</v>
      </c>
      <c r="G1927" s="35">
        <v>7.8778195283522701E-2</v>
      </c>
      <c r="H1927" s="35" t="b">
        <v>0</v>
      </c>
      <c r="I1927" s="35" t="b">
        <v>0</v>
      </c>
      <c r="J1927" s="35" t="b">
        <v>0</v>
      </c>
    </row>
    <row r="1928" spans="1:10" hidden="1" x14ac:dyDescent="0.2">
      <c r="A1928" s="35" t="s">
        <v>19</v>
      </c>
      <c r="B1928" s="35" t="str">
        <f>VLOOKUP(Table4[[#This Row],[Metabolite ID]],Table18[],2,FALSE)</f>
        <v>beta-alanine</v>
      </c>
      <c r="C1928" s="35" t="s">
        <v>1121</v>
      </c>
      <c r="D1928" s="35">
        <v>1068</v>
      </c>
      <c r="E1928" s="35">
        <v>0.18576212810817783</v>
      </c>
      <c r="F1928" s="35">
        <v>0.23779129720041622</v>
      </c>
      <c r="G1928" s="35">
        <v>0.43485923504010882</v>
      </c>
      <c r="H1928" s="35" t="b">
        <v>0</v>
      </c>
      <c r="I1928" s="35" t="b">
        <v>0</v>
      </c>
      <c r="J1928" s="35" t="b">
        <v>0</v>
      </c>
    </row>
    <row r="1929" spans="1:10" hidden="1" x14ac:dyDescent="0.2">
      <c r="A1929" s="35" t="s">
        <v>19</v>
      </c>
      <c r="B1929" s="35" t="str">
        <f>VLOOKUP(Table4[[#This Row],[Metabolite ID]],Table18[],2,FALSE)</f>
        <v>beta-alanine</v>
      </c>
      <c r="C1929" s="35" t="s">
        <v>1122</v>
      </c>
      <c r="D1929" s="35">
        <v>1068</v>
      </c>
      <c r="E1929" s="35">
        <v>0.11655669178338002</v>
      </c>
      <c r="F1929" s="35">
        <v>0.14538801028129253</v>
      </c>
      <c r="G1929" s="35">
        <v>0.42290850166808625</v>
      </c>
      <c r="H1929" s="35" t="b">
        <v>0</v>
      </c>
      <c r="I1929" s="35" t="b">
        <v>0</v>
      </c>
      <c r="J1929" s="35" t="b">
        <v>0</v>
      </c>
    </row>
    <row r="1930" spans="1:10" hidden="1" x14ac:dyDescent="0.2">
      <c r="A1930" s="35" t="s">
        <v>19</v>
      </c>
      <c r="B1930" s="35" t="str">
        <f>VLOOKUP(Table4[[#This Row],[Metabolite ID]],Table18[],2,FALSE)</f>
        <v>beta-alanine</v>
      </c>
      <c r="C1930" s="35" t="s">
        <v>1123</v>
      </c>
      <c r="D1930" s="35">
        <v>1068</v>
      </c>
      <c r="E1930" s="35">
        <v>0.15738124692510441</v>
      </c>
      <c r="F1930" s="35">
        <v>0.11031421283990324</v>
      </c>
      <c r="G1930" s="35">
        <v>0.15396975856090941</v>
      </c>
      <c r="H1930" s="35" t="b">
        <v>0</v>
      </c>
      <c r="I1930" s="35" t="b">
        <v>0</v>
      </c>
      <c r="J1930" s="35" t="b">
        <v>0</v>
      </c>
    </row>
    <row r="1931" spans="1:10" x14ac:dyDescent="0.2">
      <c r="A1931" s="35" t="s">
        <v>294</v>
      </c>
      <c r="B1931" s="35" t="str">
        <f>VLOOKUP(Table4[[#This Row],[Metabolite ID]],Table18[],2,FALSE)</f>
        <v>tryptophan betaine</v>
      </c>
      <c r="C1931" s="35" t="s">
        <v>1116</v>
      </c>
      <c r="D1931" s="35">
        <v>1068</v>
      </c>
      <c r="E1931" s="35">
        <v>8.54438264924718E-2</v>
      </c>
      <c r="F1931" s="35">
        <v>3.7704344290911185E-2</v>
      </c>
      <c r="G1931" s="36">
        <v>2.3441995142104089E-2</v>
      </c>
      <c r="H1931" s="35" t="b">
        <v>0</v>
      </c>
      <c r="I1931" s="35" t="b">
        <v>0</v>
      </c>
      <c r="J1931" s="35" t="b">
        <v>0</v>
      </c>
    </row>
    <row r="1932" spans="1:10" hidden="1" x14ac:dyDescent="0.2">
      <c r="A1932" s="35" t="s">
        <v>294</v>
      </c>
      <c r="B1932" s="35" t="str">
        <f>VLOOKUP(Table4[[#This Row],[Metabolite ID]],Table18[],2,FALSE)</f>
        <v>tryptophan betaine</v>
      </c>
      <c r="C1932" s="35" t="s">
        <v>1117</v>
      </c>
      <c r="D1932" s="35">
        <v>1068</v>
      </c>
      <c r="E1932" s="35">
        <v>8.54438264924718E-2</v>
      </c>
      <c r="F1932" s="35">
        <v>3.7137570345597566E-2</v>
      </c>
      <c r="G1932" s="35">
        <v>2.1406433883658524E-2</v>
      </c>
      <c r="H1932" s="35" t="b">
        <v>0</v>
      </c>
      <c r="I1932" s="35" t="b">
        <v>0</v>
      </c>
      <c r="J1932" s="35" t="b">
        <v>0</v>
      </c>
    </row>
    <row r="1933" spans="1:10" hidden="1" x14ac:dyDescent="0.2">
      <c r="A1933" s="35" t="s">
        <v>294</v>
      </c>
      <c r="B1933" s="35" t="str">
        <f>VLOOKUP(Table4[[#This Row],[Metabolite ID]],Table18[],2,FALSE)</f>
        <v>tryptophan betaine</v>
      </c>
      <c r="C1933" s="35" t="s">
        <v>1118</v>
      </c>
      <c r="D1933" s="35">
        <v>1068</v>
      </c>
      <c r="E1933" s="35">
        <v>8.627144178637719E-2</v>
      </c>
      <c r="F1933" s="35">
        <v>3.7477865050742146E-2</v>
      </c>
      <c r="G1933" s="35">
        <v>2.1339090138002968E-2</v>
      </c>
      <c r="H1933" s="35" t="b">
        <v>0</v>
      </c>
      <c r="I1933" s="35" t="b">
        <v>0</v>
      </c>
      <c r="J1933" s="35" t="b">
        <v>0</v>
      </c>
    </row>
    <row r="1934" spans="1:10" hidden="1" x14ac:dyDescent="0.2">
      <c r="A1934" s="35" t="s">
        <v>294</v>
      </c>
      <c r="B1934" s="35" t="str">
        <f>VLOOKUP(Table4[[#This Row],[Metabolite ID]],Table18[],2,FALSE)</f>
        <v>tryptophan betaine</v>
      </c>
      <c r="C1934" s="35" t="s">
        <v>1119</v>
      </c>
      <c r="D1934" s="35">
        <v>1068</v>
      </c>
      <c r="E1934" s="35">
        <v>7.816463519813513E-2</v>
      </c>
      <c r="F1934" s="35">
        <v>5.5954113100360581E-2</v>
      </c>
      <c r="G1934" s="35">
        <v>0.16243109635194877</v>
      </c>
      <c r="H1934" s="35" t="b">
        <v>0</v>
      </c>
      <c r="I1934" s="35" t="b">
        <v>0</v>
      </c>
      <c r="J1934" s="35" t="b">
        <v>0</v>
      </c>
    </row>
    <row r="1935" spans="1:10" hidden="1" x14ac:dyDescent="0.2">
      <c r="A1935" s="35" t="s">
        <v>294</v>
      </c>
      <c r="B1935" s="35" t="str">
        <f>VLOOKUP(Table4[[#This Row],[Metabolite ID]],Table18[],2,FALSE)</f>
        <v>tryptophan betaine</v>
      </c>
      <c r="C1935" s="35" t="s">
        <v>1120</v>
      </c>
      <c r="D1935" s="35">
        <v>1068</v>
      </c>
      <c r="E1935" s="35">
        <v>0.11708279531937595</v>
      </c>
      <c r="F1935" s="35">
        <v>6.877875890275563E-2</v>
      </c>
      <c r="G1935" s="35">
        <v>8.8697199691075812E-2</v>
      </c>
      <c r="H1935" s="35" t="b">
        <v>0</v>
      </c>
      <c r="I1935" s="35" t="b">
        <v>0</v>
      </c>
      <c r="J1935" s="35" t="b">
        <v>0</v>
      </c>
    </row>
    <row r="1936" spans="1:10" hidden="1" x14ac:dyDescent="0.2">
      <c r="A1936" s="35" t="s">
        <v>294</v>
      </c>
      <c r="B1936" s="35" t="str">
        <f>VLOOKUP(Table4[[#This Row],[Metabolite ID]],Table18[],2,FALSE)</f>
        <v>tryptophan betaine</v>
      </c>
      <c r="C1936" s="35" t="s">
        <v>1121</v>
      </c>
      <c r="D1936" s="35">
        <v>1068</v>
      </c>
      <c r="E1936" s="35">
        <v>0.10429993426713047</v>
      </c>
      <c r="F1936" s="35">
        <v>0.2324539607118942</v>
      </c>
      <c r="G1936" s="35">
        <v>0.65374588792713617</v>
      </c>
      <c r="H1936" s="35" t="b">
        <v>0</v>
      </c>
      <c r="I1936" s="35" t="b">
        <v>0</v>
      </c>
      <c r="J1936" s="35" t="b">
        <v>0</v>
      </c>
    </row>
    <row r="1937" spans="1:10" hidden="1" x14ac:dyDescent="0.2">
      <c r="A1937" s="35" t="s">
        <v>294</v>
      </c>
      <c r="B1937" s="35" t="str">
        <f>VLOOKUP(Table4[[#This Row],[Metabolite ID]],Table18[],2,FALSE)</f>
        <v>tryptophan betaine</v>
      </c>
      <c r="C1937" s="35" t="s">
        <v>1122</v>
      </c>
      <c r="D1937" s="35">
        <v>1068</v>
      </c>
      <c r="E1937" s="35">
        <v>0.10429993426713047</v>
      </c>
      <c r="F1937" s="35">
        <v>0.15642607163186772</v>
      </c>
      <c r="G1937" s="35">
        <v>0.50506434271215817</v>
      </c>
      <c r="H1937" s="35" t="b">
        <v>0</v>
      </c>
      <c r="I1937" s="35" t="b">
        <v>0</v>
      </c>
      <c r="J1937" s="35" t="b">
        <v>0</v>
      </c>
    </row>
    <row r="1938" spans="1:10" hidden="1" x14ac:dyDescent="0.2">
      <c r="A1938" s="35" t="s">
        <v>294</v>
      </c>
      <c r="B1938" s="35" t="str">
        <f>VLOOKUP(Table4[[#This Row],[Metabolite ID]],Table18[],2,FALSE)</f>
        <v>tryptophan betaine</v>
      </c>
      <c r="C1938" s="35" t="s">
        <v>1123</v>
      </c>
      <c r="D1938" s="35">
        <v>1068</v>
      </c>
      <c r="E1938" s="35">
        <v>0.19680977465696983</v>
      </c>
      <c r="F1938" s="35">
        <v>0.11064530216290266</v>
      </c>
      <c r="G1938" s="35">
        <v>7.5566504611369378E-2</v>
      </c>
      <c r="H1938" s="35" t="b">
        <v>0</v>
      </c>
      <c r="I1938" s="35" t="b">
        <v>0</v>
      </c>
      <c r="J1938" s="35" t="b">
        <v>0</v>
      </c>
    </row>
    <row r="1939" spans="1:10" x14ac:dyDescent="0.2">
      <c r="A1939" s="35" t="s">
        <v>724</v>
      </c>
      <c r="B1939" s="35" t="str">
        <f>VLOOKUP(Table4[[#This Row],[Metabolite ID]],Table18[],2,FALSE)</f>
        <v>phosphatidylcholine (16:0/22:5n3, 18:1/20:4)*</v>
      </c>
      <c r="C1939" s="35" t="s">
        <v>1116</v>
      </c>
      <c r="D1939" s="35">
        <v>1068</v>
      </c>
      <c r="E1939" s="35">
        <v>-8.7463827135409233E-2</v>
      </c>
      <c r="F1939" s="35">
        <v>3.8638551554417679E-2</v>
      </c>
      <c r="G1939" s="36">
        <v>2.3596175863792299E-2</v>
      </c>
      <c r="H1939" s="35" t="b">
        <v>0</v>
      </c>
      <c r="I1939" s="35" t="b">
        <v>0</v>
      </c>
      <c r="J1939" s="35" t="b">
        <v>0</v>
      </c>
    </row>
    <row r="1940" spans="1:10" hidden="1" x14ac:dyDescent="0.2">
      <c r="A1940" s="35" t="s">
        <v>724</v>
      </c>
      <c r="B1940" s="35" t="str">
        <f>VLOOKUP(Table4[[#This Row],[Metabolite ID]],Table18[],2,FALSE)</f>
        <v>phosphatidylcholine (16:0/22:5n3, 18:1/20:4)*</v>
      </c>
      <c r="C1940" s="35" t="s">
        <v>1117</v>
      </c>
      <c r="D1940" s="35">
        <v>1068</v>
      </c>
      <c r="E1940" s="35">
        <v>-8.7463827135409233E-2</v>
      </c>
      <c r="F1940" s="35">
        <v>3.6863693631173845E-2</v>
      </c>
      <c r="G1940" s="35">
        <v>1.7662048146907541E-2</v>
      </c>
      <c r="H1940" s="35" t="b">
        <v>0</v>
      </c>
      <c r="I1940" s="35" t="b">
        <v>0</v>
      </c>
      <c r="J1940" s="35" t="b">
        <v>0</v>
      </c>
    </row>
    <row r="1941" spans="1:10" hidden="1" x14ac:dyDescent="0.2">
      <c r="A1941" s="35" t="s">
        <v>724</v>
      </c>
      <c r="B1941" s="35" t="str">
        <f>VLOOKUP(Table4[[#This Row],[Metabolite ID]],Table18[],2,FALSE)</f>
        <v>phosphatidylcholine (16:0/22:5n3, 18:1/20:4)*</v>
      </c>
      <c r="C1941" s="35" t="s">
        <v>1118</v>
      </c>
      <c r="D1941" s="35">
        <v>1068</v>
      </c>
      <c r="E1941" s="35">
        <v>-8.7369293432813841E-2</v>
      </c>
      <c r="F1941" s="35">
        <v>3.7222884274979613E-2</v>
      </c>
      <c r="G1941" s="35">
        <v>1.8915453913297381E-2</v>
      </c>
      <c r="H1941" s="35" t="b">
        <v>0</v>
      </c>
      <c r="I1941" s="35" t="b">
        <v>0</v>
      </c>
      <c r="J1941" s="35" t="b">
        <v>0</v>
      </c>
    </row>
    <row r="1942" spans="1:10" hidden="1" x14ac:dyDescent="0.2">
      <c r="A1942" s="35" t="s">
        <v>724</v>
      </c>
      <c r="B1942" s="35" t="str">
        <f>VLOOKUP(Table4[[#This Row],[Metabolite ID]],Table18[],2,FALSE)</f>
        <v>phosphatidylcholine (16:0/22:5n3, 18:1/20:4)*</v>
      </c>
      <c r="C1942" s="35" t="s">
        <v>1119</v>
      </c>
      <c r="D1942" s="35">
        <v>1068</v>
      </c>
      <c r="E1942" s="35">
        <v>-0.11735534799855757</v>
      </c>
      <c r="F1942" s="35">
        <v>5.4044516886175641E-2</v>
      </c>
      <c r="G1942" s="35">
        <v>2.989663932626065E-2</v>
      </c>
      <c r="H1942" s="35" t="b">
        <v>0</v>
      </c>
      <c r="I1942" s="35" t="b">
        <v>0</v>
      </c>
      <c r="J1942" s="35" t="b">
        <v>0</v>
      </c>
    </row>
    <row r="1943" spans="1:10" hidden="1" x14ac:dyDescent="0.2">
      <c r="A1943" s="35" t="s">
        <v>724</v>
      </c>
      <c r="B1943" s="35" t="str">
        <f>VLOOKUP(Table4[[#This Row],[Metabolite ID]],Table18[],2,FALSE)</f>
        <v>phosphatidylcholine (16:0/22:5n3, 18:1/20:4)*</v>
      </c>
      <c r="C1943" s="35" t="s">
        <v>1120</v>
      </c>
      <c r="D1943" s="35">
        <v>1068</v>
      </c>
      <c r="E1943" s="35">
        <v>-0.18217782397945295</v>
      </c>
      <c r="F1943" s="35">
        <v>6.5092207365915797E-2</v>
      </c>
      <c r="G1943" s="35">
        <v>5.129837798291694E-3</v>
      </c>
      <c r="H1943" s="35" t="b">
        <v>0</v>
      </c>
      <c r="I1943" s="35" t="b">
        <v>0</v>
      </c>
      <c r="J1943" s="35" t="b">
        <v>0</v>
      </c>
    </row>
    <row r="1944" spans="1:10" hidden="1" x14ac:dyDescent="0.2">
      <c r="A1944" s="35" t="s">
        <v>724</v>
      </c>
      <c r="B1944" s="35" t="str">
        <f>VLOOKUP(Table4[[#This Row],[Metabolite ID]],Table18[],2,FALSE)</f>
        <v>phosphatidylcholine (16:0/22:5n3, 18:1/20:4)*</v>
      </c>
      <c r="C1944" s="35" t="s">
        <v>1121</v>
      </c>
      <c r="D1944" s="35">
        <v>1068</v>
      </c>
      <c r="E1944" s="35">
        <v>-0.21732112383692836</v>
      </c>
      <c r="F1944" s="35">
        <v>0.24257269414702542</v>
      </c>
      <c r="G1944" s="35">
        <v>0.3705076989836189</v>
      </c>
      <c r="H1944" s="35" t="b">
        <v>0</v>
      </c>
      <c r="I1944" s="35" t="b">
        <v>0</v>
      </c>
      <c r="J1944" s="35" t="b">
        <v>0</v>
      </c>
    </row>
    <row r="1945" spans="1:10" hidden="1" x14ac:dyDescent="0.2">
      <c r="A1945" s="35" t="s">
        <v>724</v>
      </c>
      <c r="B1945" s="35" t="str">
        <f>VLOOKUP(Table4[[#This Row],[Metabolite ID]],Table18[],2,FALSE)</f>
        <v>phosphatidylcholine (16:0/22:5n3, 18:1/20:4)*</v>
      </c>
      <c r="C1945" s="35" t="s">
        <v>1122</v>
      </c>
      <c r="D1945" s="35">
        <v>1068</v>
      </c>
      <c r="E1945" s="35">
        <v>-0.24623662402667357</v>
      </c>
      <c r="F1945" s="35">
        <v>0.14075244126057798</v>
      </c>
      <c r="G1945" s="35">
        <v>8.0504108459896015E-2</v>
      </c>
      <c r="H1945" s="35" t="b">
        <v>0</v>
      </c>
      <c r="I1945" s="35" t="b">
        <v>0</v>
      </c>
      <c r="J1945" s="35" t="b">
        <v>0</v>
      </c>
    </row>
    <row r="1946" spans="1:10" hidden="1" x14ac:dyDescent="0.2">
      <c r="A1946" s="35" t="s">
        <v>724</v>
      </c>
      <c r="B1946" s="35" t="str">
        <f>VLOOKUP(Table4[[#This Row],[Metabolite ID]],Table18[],2,FALSE)</f>
        <v>phosphatidylcholine (16:0/22:5n3, 18:1/20:4)*</v>
      </c>
      <c r="C1946" s="35" t="s">
        <v>1123</v>
      </c>
      <c r="D1946" s="35">
        <v>1068</v>
      </c>
      <c r="E1946" s="35">
        <v>-0.22077762840334436</v>
      </c>
      <c r="F1946" s="35">
        <v>0.11337346075911406</v>
      </c>
      <c r="G1946" s="35">
        <v>5.1755270470540869E-2</v>
      </c>
      <c r="H1946" s="35" t="b">
        <v>0</v>
      </c>
      <c r="I1946" s="35" t="b">
        <v>0</v>
      </c>
      <c r="J1946" s="35" t="b">
        <v>0</v>
      </c>
    </row>
    <row r="1947" spans="1:10" x14ac:dyDescent="0.2">
      <c r="A1947" s="35" t="s">
        <v>526</v>
      </c>
      <c r="B1947" s="35" t="str">
        <f>VLOOKUP(Table4[[#This Row],[Metabolite ID]],Table18[],2,FALSE)</f>
        <v>X - 15503</v>
      </c>
      <c r="C1947" s="35" t="s">
        <v>1116</v>
      </c>
      <c r="D1947" s="35">
        <v>1068</v>
      </c>
      <c r="E1947" s="35">
        <v>8.5398245571379344E-2</v>
      </c>
      <c r="F1947" s="35">
        <v>3.778437002098315E-2</v>
      </c>
      <c r="G1947" s="36">
        <v>2.3812104298454484E-2</v>
      </c>
      <c r="H1947" s="35" t="b">
        <v>0</v>
      </c>
      <c r="I1947" s="35" t="b">
        <v>0</v>
      </c>
      <c r="J1947" s="35" t="b">
        <v>0</v>
      </c>
    </row>
    <row r="1948" spans="1:10" hidden="1" x14ac:dyDescent="0.2">
      <c r="A1948" s="35" t="s">
        <v>526</v>
      </c>
      <c r="B1948" s="35" t="str">
        <f>VLOOKUP(Table4[[#This Row],[Metabolite ID]],Table18[],2,FALSE)</f>
        <v>X - 15503</v>
      </c>
      <c r="C1948" s="35" t="s">
        <v>1117</v>
      </c>
      <c r="D1948" s="35">
        <v>1068</v>
      </c>
      <c r="E1948" s="35">
        <v>8.5398245571379344E-2</v>
      </c>
      <c r="F1948" s="35">
        <v>3.7130861218533116E-2</v>
      </c>
      <c r="G1948" s="35">
        <v>2.1452393798565964E-2</v>
      </c>
      <c r="H1948" s="35" t="b">
        <v>0</v>
      </c>
      <c r="I1948" s="35" t="b">
        <v>0</v>
      </c>
      <c r="J1948" s="35" t="b">
        <v>0</v>
      </c>
    </row>
    <row r="1949" spans="1:10" hidden="1" x14ac:dyDescent="0.2">
      <c r="A1949" s="35" t="s">
        <v>526</v>
      </c>
      <c r="B1949" s="35" t="str">
        <f>VLOOKUP(Table4[[#This Row],[Metabolite ID]],Table18[],2,FALSE)</f>
        <v>X - 15503</v>
      </c>
      <c r="C1949" s="35" t="s">
        <v>1118</v>
      </c>
      <c r="D1949" s="35">
        <v>1068</v>
      </c>
      <c r="E1949" s="35">
        <v>8.6224962917729825E-2</v>
      </c>
      <c r="F1949" s="35">
        <v>3.7473264182855286E-2</v>
      </c>
      <c r="G1949" s="35">
        <v>2.1393166607838524E-2</v>
      </c>
      <c r="H1949" s="35" t="b">
        <v>0</v>
      </c>
      <c r="I1949" s="35" t="b">
        <v>0</v>
      </c>
      <c r="J1949" s="35" t="b">
        <v>0</v>
      </c>
    </row>
    <row r="1950" spans="1:10" hidden="1" x14ac:dyDescent="0.2">
      <c r="A1950" s="35" t="s">
        <v>526</v>
      </c>
      <c r="B1950" s="35" t="str">
        <f>VLOOKUP(Table4[[#This Row],[Metabolite ID]],Table18[],2,FALSE)</f>
        <v>X - 15503</v>
      </c>
      <c r="C1950" s="35" t="s">
        <v>1119</v>
      </c>
      <c r="D1950" s="35">
        <v>1068</v>
      </c>
      <c r="E1950" s="35">
        <v>6.1369004940711278E-2</v>
      </c>
      <c r="F1950" s="35">
        <v>5.7541132385277353E-2</v>
      </c>
      <c r="G1950" s="35">
        <v>0.28618678630022976</v>
      </c>
      <c r="H1950" s="35" t="b">
        <v>0</v>
      </c>
      <c r="I1950" s="35" t="b">
        <v>0</v>
      </c>
      <c r="J1950" s="35" t="b">
        <v>0</v>
      </c>
    </row>
    <row r="1951" spans="1:10" hidden="1" x14ac:dyDescent="0.2">
      <c r="A1951" s="35" t="s">
        <v>526</v>
      </c>
      <c r="B1951" s="35" t="str">
        <f>VLOOKUP(Table4[[#This Row],[Metabolite ID]],Table18[],2,FALSE)</f>
        <v>X - 15503</v>
      </c>
      <c r="C1951" s="35" t="s">
        <v>1120</v>
      </c>
      <c r="D1951" s="35">
        <v>1068</v>
      </c>
      <c r="E1951" s="35">
        <v>0.1250810975965766</v>
      </c>
      <c r="F1951" s="35">
        <v>6.0219177048908681E-2</v>
      </c>
      <c r="G1951" s="35">
        <v>3.7792568185562758E-2</v>
      </c>
      <c r="H1951" s="35" t="b">
        <v>0</v>
      </c>
      <c r="I1951" s="35" t="b">
        <v>0</v>
      </c>
      <c r="J1951" s="35" t="b">
        <v>0</v>
      </c>
    </row>
    <row r="1952" spans="1:10" hidden="1" x14ac:dyDescent="0.2">
      <c r="A1952" s="35" t="s">
        <v>526</v>
      </c>
      <c r="B1952" s="35" t="str">
        <f>VLOOKUP(Table4[[#This Row],[Metabolite ID]],Table18[],2,FALSE)</f>
        <v>X - 15503</v>
      </c>
      <c r="C1952" s="35" t="s">
        <v>1121</v>
      </c>
      <c r="D1952" s="35">
        <v>1068</v>
      </c>
      <c r="E1952" s="35">
        <v>3.0407109955823408E-2</v>
      </c>
      <c r="F1952" s="35">
        <v>0.24403174551788756</v>
      </c>
      <c r="G1952" s="35">
        <v>0.90086125065419609</v>
      </c>
      <c r="H1952" s="35" t="b">
        <v>0</v>
      </c>
      <c r="I1952" s="35" t="b">
        <v>0</v>
      </c>
      <c r="J1952" s="35" t="b">
        <v>0</v>
      </c>
    </row>
    <row r="1953" spans="1:10" hidden="1" x14ac:dyDescent="0.2">
      <c r="A1953" s="35" t="s">
        <v>526</v>
      </c>
      <c r="B1953" s="35" t="str">
        <f>VLOOKUP(Table4[[#This Row],[Metabolite ID]],Table18[],2,FALSE)</f>
        <v>X - 15503</v>
      </c>
      <c r="C1953" s="35" t="s">
        <v>1122</v>
      </c>
      <c r="D1953" s="35">
        <v>1068</v>
      </c>
      <c r="E1953" s="35">
        <v>0.17813560908815784</v>
      </c>
      <c r="F1953" s="35">
        <v>0.15807271428681197</v>
      </c>
      <c r="G1953" s="35">
        <v>0.26002885592969449</v>
      </c>
      <c r="H1953" s="35" t="b">
        <v>0</v>
      </c>
      <c r="I1953" s="35" t="b">
        <v>0</v>
      </c>
      <c r="J1953" s="35" t="b">
        <v>0</v>
      </c>
    </row>
    <row r="1954" spans="1:10" hidden="1" x14ac:dyDescent="0.2">
      <c r="A1954" s="35" t="s">
        <v>526</v>
      </c>
      <c r="B1954" s="35" t="str">
        <f>VLOOKUP(Table4[[#This Row],[Metabolite ID]],Table18[],2,FALSE)</f>
        <v>X - 15503</v>
      </c>
      <c r="C1954" s="35" t="s">
        <v>1123</v>
      </c>
      <c r="D1954" s="35">
        <v>1068</v>
      </c>
      <c r="E1954" s="35">
        <v>0.142518252929595</v>
      </c>
      <c r="F1954" s="35">
        <v>0.11091440898919883</v>
      </c>
      <c r="G1954" s="35">
        <v>0.19909271284126118</v>
      </c>
      <c r="H1954" s="35" t="b">
        <v>0</v>
      </c>
      <c r="I1954" s="35" t="b">
        <v>0</v>
      </c>
      <c r="J1954" s="35" t="b">
        <v>0</v>
      </c>
    </row>
    <row r="1955" spans="1:10" x14ac:dyDescent="0.2">
      <c r="A1955" s="35" t="s">
        <v>431</v>
      </c>
      <c r="B1955" s="35" t="str">
        <f>VLOOKUP(Table4[[#This Row],[Metabolite ID]],Table18[],2,FALSE)</f>
        <v>X - 21353</v>
      </c>
      <c r="C1955" s="35" t="s">
        <v>1116</v>
      </c>
      <c r="D1955" s="35">
        <v>1068</v>
      </c>
      <c r="E1955" s="35">
        <v>8.6493713355713098E-2</v>
      </c>
      <c r="F1955" s="35">
        <v>3.8302830410033649E-2</v>
      </c>
      <c r="G1955" s="36">
        <v>2.393602150098318E-2</v>
      </c>
      <c r="H1955" s="35" t="b">
        <v>0</v>
      </c>
      <c r="I1955" s="35" t="b">
        <v>0</v>
      </c>
      <c r="J1955" s="35" t="b">
        <v>0</v>
      </c>
    </row>
    <row r="1956" spans="1:10" hidden="1" x14ac:dyDescent="0.2">
      <c r="A1956" s="35" t="s">
        <v>431</v>
      </c>
      <c r="B1956" s="35" t="str">
        <f>VLOOKUP(Table4[[#This Row],[Metabolite ID]],Table18[],2,FALSE)</f>
        <v>X - 21353</v>
      </c>
      <c r="C1956" s="35" t="s">
        <v>1117</v>
      </c>
      <c r="D1956" s="35">
        <v>1068</v>
      </c>
      <c r="E1956" s="35">
        <v>8.6493713355713098E-2</v>
      </c>
      <c r="F1956" s="35">
        <v>3.7031389183005976E-2</v>
      </c>
      <c r="G1956" s="35">
        <v>1.950759003285131E-2</v>
      </c>
      <c r="H1956" s="35" t="b">
        <v>0</v>
      </c>
      <c r="I1956" s="35" t="b">
        <v>0</v>
      </c>
      <c r="J1956" s="35" t="b">
        <v>0</v>
      </c>
    </row>
    <row r="1957" spans="1:10" hidden="1" x14ac:dyDescent="0.2">
      <c r="A1957" s="35" t="s">
        <v>431</v>
      </c>
      <c r="B1957" s="35" t="str">
        <f>VLOOKUP(Table4[[#This Row],[Metabolite ID]],Table18[],2,FALSE)</f>
        <v>X - 21353</v>
      </c>
      <c r="C1957" s="35" t="s">
        <v>1118</v>
      </c>
      <c r="D1957" s="35">
        <v>1068</v>
      </c>
      <c r="E1957" s="35">
        <v>8.7311891955824616E-2</v>
      </c>
      <c r="F1957" s="35">
        <v>3.7383123299020105E-2</v>
      </c>
      <c r="G1957" s="35">
        <v>1.951228115118743E-2</v>
      </c>
      <c r="H1957" s="35" t="b">
        <v>0</v>
      </c>
      <c r="I1957" s="35" t="b">
        <v>0</v>
      </c>
      <c r="J1957" s="35" t="b">
        <v>0</v>
      </c>
    </row>
    <row r="1958" spans="1:10" hidden="1" x14ac:dyDescent="0.2">
      <c r="A1958" s="35" t="s">
        <v>431</v>
      </c>
      <c r="B1958" s="35" t="str">
        <f>VLOOKUP(Table4[[#This Row],[Metabolite ID]],Table18[],2,FALSE)</f>
        <v>X - 21353</v>
      </c>
      <c r="C1958" s="35" t="s">
        <v>1119</v>
      </c>
      <c r="D1958" s="35">
        <v>1068</v>
      </c>
      <c r="E1958" s="35">
        <v>7.9160207832359955E-2</v>
      </c>
      <c r="F1958" s="35">
        <v>5.5858225078117218E-2</v>
      </c>
      <c r="G1958" s="35">
        <v>0.15643528713427299</v>
      </c>
      <c r="H1958" s="35" t="b">
        <v>0</v>
      </c>
      <c r="I1958" s="35" t="b">
        <v>0</v>
      </c>
      <c r="J1958" s="35" t="b">
        <v>0</v>
      </c>
    </row>
    <row r="1959" spans="1:10" hidden="1" x14ac:dyDescent="0.2">
      <c r="A1959" s="35" t="s">
        <v>431</v>
      </c>
      <c r="B1959" s="35" t="str">
        <f>VLOOKUP(Table4[[#This Row],[Metabolite ID]],Table18[],2,FALSE)</f>
        <v>X - 21353</v>
      </c>
      <c r="C1959" s="35" t="s">
        <v>1120</v>
      </c>
      <c r="D1959" s="35">
        <v>1068</v>
      </c>
      <c r="E1959" s="35">
        <v>9.9877051440710088E-2</v>
      </c>
      <c r="F1959" s="35">
        <v>6.6228765367404338E-2</v>
      </c>
      <c r="G1959" s="35">
        <v>0.13153878684779075</v>
      </c>
      <c r="H1959" s="35" t="b">
        <v>0</v>
      </c>
      <c r="I1959" s="35" t="b">
        <v>0</v>
      </c>
      <c r="J1959" s="35" t="b">
        <v>0</v>
      </c>
    </row>
    <row r="1960" spans="1:10" hidden="1" x14ac:dyDescent="0.2">
      <c r="A1960" s="35" t="s">
        <v>431</v>
      </c>
      <c r="B1960" s="35" t="str">
        <f>VLOOKUP(Table4[[#This Row],[Metabolite ID]],Table18[],2,FALSE)</f>
        <v>X - 21353</v>
      </c>
      <c r="C1960" s="35" t="s">
        <v>1121</v>
      </c>
      <c r="D1960" s="35">
        <v>1068</v>
      </c>
      <c r="E1960" s="35">
        <v>-0.10680774287631678</v>
      </c>
      <c r="F1960" s="35">
        <v>0.24531172300231349</v>
      </c>
      <c r="G1960" s="35">
        <v>0.6633630708911149</v>
      </c>
      <c r="H1960" s="35" t="b">
        <v>0</v>
      </c>
      <c r="I1960" s="35" t="b">
        <v>0</v>
      </c>
      <c r="J1960" s="35" t="b">
        <v>0</v>
      </c>
    </row>
    <row r="1961" spans="1:10" hidden="1" x14ac:dyDescent="0.2">
      <c r="A1961" s="35" t="s">
        <v>431</v>
      </c>
      <c r="B1961" s="35" t="str">
        <f>VLOOKUP(Table4[[#This Row],[Metabolite ID]],Table18[],2,FALSE)</f>
        <v>X - 21353</v>
      </c>
      <c r="C1961" s="35" t="s">
        <v>1122</v>
      </c>
      <c r="D1961" s="35">
        <v>1068</v>
      </c>
      <c r="E1961" s="35">
        <v>7.179359272449215E-2</v>
      </c>
      <c r="F1961" s="35">
        <v>0.12935926080576385</v>
      </c>
      <c r="G1961" s="35">
        <v>0.57901519784428246</v>
      </c>
      <c r="H1961" s="35" t="b">
        <v>0</v>
      </c>
      <c r="I1961" s="35" t="b">
        <v>0</v>
      </c>
      <c r="J1961" s="35" t="b">
        <v>0</v>
      </c>
    </row>
    <row r="1962" spans="1:10" hidden="1" x14ac:dyDescent="0.2">
      <c r="A1962" s="35" t="s">
        <v>431</v>
      </c>
      <c r="B1962" s="35" t="str">
        <f>VLOOKUP(Table4[[#This Row],[Metabolite ID]],Table18[],2,FALSE)</f>
        <v>X - 21353</v>
      </c>
      <c r="C1962" s="35" t="s">
        <v>1123</v>
      </c>
      <c r="D1962" s="35">
        <v>1068</v>
      </c>
      <c r="E1962" s="35">
        <v>7.9392959981639019E-2</v>
      </c>
      <c r="F1962" s="35">
        <v>0.1124575565118037</v>
      </c>
      <c r="G1962" s="35">
        <v>0.48035386714432604</v>
      </c>
      <c r="H1962" s="35" t="b">
        <v>0</v>
      </c>
      <c r="I1962" s="35" t="b">
        <v>0</v>
      </c>
      <c r="J1962" s="35" t="b">
        <v>0</v>
      </c>
    </row>
    <row r="1963" spans="1:10" x14ac:dyDescent="0.2">
      <c r="A1963" s="35" t="s">
        <v>749</v>
      </c>
      <c r="B1963" s="35" t="str">
        <f>VLOOKUP(Table4[[#This Row],[Metabolite ID]],Table18[],2,FALSE)</f>
        <v>Total esterified cholesterol</v>
      </c>
      <c r="C1963" s="35" t="s">
        <v>1116</v>
      </c>
      <c r="D1963" s="35">
        <v>1069</v>
      </c>
      <c r="E1963" s="35">
        <v>-5.3645756372844494E-2</v>
      </c>
      <c r="F1963" s="35">
        <v>2.3757883228534338E-2</v>
      </c>
      <c r="G1963" s="36">
        <v>2.3944462723359112E-2</v>
      </c>
      <c r="H1963" s="35" t="b">
        <v>0</v>
      </c>
      <c r="I1963" s="35" t="b">
        <v>0</v>
      </c>
      <c r="J1963" s="35" t="b">
        <v>1</v>
      </c>
    </row>
    <row r="1964" spans="1:10" hidden="1" x14ac:dyDescent="0.2">
      <c r="A1964" s="35" t="s">
        <v>749</v>
      </c>
      <c r="B1964" s="35" t="str">
        <f>VLOOKUP(Table4[[#This Row],[Metabolite ID]],Table18[],2,FALSE)</f>
        <v>Total esterified cholesterol</v>
      </c>
      <c r="C1964" s="35" t="s">
        <v>1117</v>
      </c>
      <c r="D1964" s="35">
        <v>1069</v>
      </c>
      <c r="E1964" s="35">
        <v>-5.3645756372844494E-2</v>
      </c>
      <c r="F1964" s="35">
        <v>1.6790123443115024E-2</v>
      </c>
      <c r="G1964" s="35">
        <v>1.3979298653837464E-3</v>
      </c>
      <c r="H1964" s="35" t="b">
        <v>0</v>
      </c>
      <c r="I1964" s="35" t="b">
        <v>0</v>
      </c>
      <c r="J1964" s="35" t="b">
        <v>1</v>
      </c>
    </row>
    <row r="1965" spans="1:10" hidden="1" x14ac:dyDescent="0.2">
      <c r="A1965" s="35" t="s">
        <v>749</v>
      </c>
      <c r="B1965" s="35" t="str">
        <f>VLOOKUP(Table4[[#This Row],[Metabolite ID]],Table18[],2,FALSE)</f>
        <v>Total esterified cholesterol</v>
      </c>
      <c r="C1965" s="35" t="s">
        <v>1118</v>
      </c>
      <c r="D1965" s="35">
        <v>1069</v>
      </c>
      <c r="E1965" s="35">
        <v>-5.3571000633162828E-2</v>
      </c>
      <c r="F1965" s="35">
        <v>1.7091114318449261E-2</v>
      </c>
      <c r="G1965" s="35">
        <v>1.7218492487917026E-3</v>
      </c>
      <c r="H1965" s="35" t="b">
        <v>0</v>
      </c>
      <c r="I1965" s="35" t="b">
        <v>0</v>
      </c>
      <c r="J1965" s="35" t="b">
        <v>1</v>
      </c>
    </row>
    <row r="1966" spans="1:10" hidden="1" x14ac:dyDescent="0.2">
      <c r="A1966" s="35" t="s">
        <v>749</v>
      </c>
      <c r="B1966" s="35" t="str">
        <f>VLOOKUP(Table4[[#This Row],[Metabolite ID]],Table18[],2,FALSE)</f>
        <v>Total esterified cholesterol</v>
      </c>
      <c r="C1966" s="35" t="s">
        <v>1119</v>
      </c>
      <c r="D1966" s="35">
        <v>1069</v>
      </c>
      <c r="E1966" s="35">
        <v>-3.4799770114942528E-2</v>
      </c>
      <c r="F1966" s="35">
        <v>2.641391954372278E-2</v>
      </c>
      <c r="G1966" s="35">
        <v>0.18767829565802982</v>
      </c>
      <c r="H1966" s="35" t="b">
        <v>0</v>
      </c>
      <c r="I1966" s="35" t="b">
        <v>0</v>
      </c>
      <c r="J1966" s="35" t="b">
        <v>1</v>
      </c>
    </row>
    <row r="1967" spans="1:10" hidden="1" x14ac:dyDescent="0.2">
      <c r="A1967" s="35" t="s">
        <v>749</v>
      </c>
      <c r="B1967" s="35" t="str">
        <f>VLOOKUP(Table4[[#This Row],[Metabolite ID]],Table18[],2,FALSE)</f>
        <v>Total esterified cholesterol</v>
      </c>
      <c r="C1967" s="35" t="s">
        <v>1120</v>
      </c>
      <c r="D1967" s="35">
        <v>1069</v>
      </c>
      <c r="E1967" s="35">
        <v>1.3819973883353943E-2</v>
      </c>
      <c r="F1967" s="35">
        <v>3.0358438629152672E-2</v>
      </c>
      <c r="G1967" s="35">
        <v>0.64894610518768703</v>
      </c>
      <c r="H1967" s="35" t="b">
        <v>0</v>
      </c>
      <c r="I1967" s="35" t="b">
        <v>0</v>
      </c>
      <c r="J1967" s="35" t="b">
        <v>1</v>
      </c>
    </row>
    <row r="1968" spans="1:10" hidden="1" x14ac:dyDescent="0.2">
      <c r="A1968" s="35" t="s">
        <v>749</v>
      </c>
      <c r="B1968" s="35" t="str">
        <f>VLOOKUP(Table4[[#This Row],[Metabolite ID]],Table18[],2,FALSE)</f>
        <v>Total esterified cholesterol</v>
      </c>
      <c r="C1968" s="35" t="s">
        <v>1121</v>
      </c>
      <c r="D1968" s="35">
        <v>1069</v>
      </c>
      <c r="E1968" s="35">
        <v>-9.4465377483169632E-2</v>
      </c>
      <c r="F1968" s="35">
        <v>0.11707079860143725</v>
      </c>
      <c r="G1968" s="35">
        <v>0.41989907628340106</v>
      </c>
      <c r="H1968" s="35" t="b">
        <v>0</v>
      </c>
      <c r="I1968" s="35" t="b">
        <v>0</v>
      </c>
      <c r="J1968" s="35" t="b">
        <v>1</v>
      </c>
    </row>
    <row r="1969" spans="1:10" hidden="1" x14ac:dyDescent="0.2">
      <c r="A1969" s="35" t="s">
        <v>749</v>
      </c>
      <c r="B1969" s="35" t="str">
        <f>VLOOKUP(Table4[[#This Row],[Metabolite ID]],Table18[],2,FALSE)</f>
        <v>Total esterified cholesterol</v>
      </c>
      <c r="C1969" s="35" t="s">
        <v>1122</v>
      </c>
      <c r="D1969" s="35">
        <v>1069</v>
      </c>
      <c r="E1969" s="35">
        <v>2.1387743625219002E-2</v>
      </c>
      <c r="F1969" s="35">
        <v>6.5594872985726055E-2</v>
      </c>
      <c r="G1969" s="35">
        <v>0.7444442281957413</v>
      </c>
      <c r="H1969" s="35" t="b">
        <v>0</v>
      </c>
      <c r="I1969" s="35" t="b">
        <v>0</v>
      </c>
      <c r="J1969" s="35" t="b">
        <v>1</v>
      </c>
    </row>
    <row r="1970" spans="1:10" hidden="1" x14ac:dyDescent="0.2">
      <c r="A1970" s="35" t="s">
        <v>749</v>
      </c>
      <c r="B1970" s="35" t="str">
        <f>VLOOKUP(Table4[[#This Row],[Metabolite ID]],Table18[],2,FALSE)</f>
        <v>Total esterified cholesterol</v>
      </c>
      <c r="C1970" s="35" t="s">
        <v>1123</v>
      </c>
      <c r="D1970" s="35">
        <v>1069</v>
      </c>
      <c r="E1970" s="35">
        <v>-8.9892741724430195E-2</v>
      </c>
      <c r="F1970" s="35">
        <v>6.9704509099064713E-2</v>
      </c>
      <c r="G1970" s="35">
        <v>0.19746003161136128</v>
      </c>
      <c r="H1970" s="35" t="b">
        <v>0</v>
      </c>
      <c r="I1970" s="35" t="b">
        <v>0</v>
      </c>
      <c r="J1970" s="35" t="b">
        <v>1</v>
      </c>
    </row>
    <row r="1971" spans="1:10" x14ac:dyDescent="0.2">
      <c r="A1971" s="35" t="s">
        <v>149</v>
      </c>
      <c r="B1971" s="35" t="str">
        <f>VLOOKUP(Table4[[#This Row],[Metabolite ID]],Table18[],2,FALSE)</f>
        <v>indoleacetate</v>
      </c>
      <c r="C1971" s="35" t="s">
        <v>1116</v>
      </c>
      <c r="D1971" s="35">
        <v>1068</v>
      </c>
      <c r="E1971" s="35">
        <v>-8.2155437434797723E-2</v>
      </c>
      <c r="F1971" s="35">
        <v>3.6865596289974198E-2</v>
      </c>
      <c r="G1971" s="36">
        <v>2.5846367245339959E-2</v>
      </c>
      <c r="H1971" s="35" t="b">
        <v>0</v>
      </c>
      <c r="I1971" s="35" t="b">
        <v>0</v>
      </c>
      <c r="J1971" s="35" t="b">
        <v>0</v>
      </c>
    </row>
    <row r="1972" spans="1:10" hidden="1" x14ac:dyDescent="0.2">
      <c r="A1972" s="35" t="s">
        <v>149</v>
      </c>
      <c r="B1972" s="35" t="str">
        <f>VLOOKUP(Table4[[#This Row],[Metabolite ID]],Table18[],2,FALSE)</f>
        <v>indoleacetate</v>
      </c>
      <c r="C1972" s="35" t="s">
        <v>1117</v>
      </c>
      <c r="D1972" s="35">
        <v>1068</v>
      </c>
      <c r="E1972" s="35">
        <v>-8.2155437434797723E-2</v>
      </c>
      <c r="F1972" s="35">
        <v>3.6865596289974198E-2</v>
      </c>
      <c r="G1972" s="35">
        <v>2.5846367245339959E-2</v>
      </c>
      <c r="H1972" s="35" t="b">
        <v>0</v>
      </c>
      <c r="I1972" s="35" t="b">
        <v>0</v>
      </c>
      <c r="J1972" s="35" t="b">
        <v>0</v>
      </c>
    </row>
    <row r="1973" spans="1:10" hidden="1" x14ac:dyDescent="0.2">
      <c r="A1973" s="35" t="s">
        <v>149</v>
      </c>
      <c r="B1973" s="35" t="str">
        <f>VLOOKUP(Table4[[#This Row],[Metabolite ID]],Table18[],2,FALSE)</f>
        <v>indoleacetate</v>
      </c>
      <c r="C1973" s="35" t="s">
        <v>1118</v>
      </c>
      <c r="D1973" s="35">
        <v>1068</v>
      </c>
      <c r="E1973" s="35">
        <v>-8.2063013035423737E-2</v>
      </c>
      <c r="F1973" s="35">
        <v>3.7179594400748583E-2</v>
      </c>
      <c r="G1973" s="35">
        <v>2.7299691080034869E-2</v>
      </c>
      <c r="H1973" s="35" t="b">
        <v>0</v>
      </c>
      <c r="I1973" s="35" t="b">
        <v>0</v>
      </c>
      <c r="J1973" s="35" t="b">
        <v>0</v>
      </c>
    </row>
    <row r="1974" spans="1:10" hidden="1" x14ac:dyDescent="0.2">
      <c r="A1974" s="35" t="s">
        <v>149</v>
      </c>
      <c r="B1974" s="35" t="str">
        <f>VLOOKUP(Table4[[#This Row],[Metabolite ID]],Table18[],2,FALSE)</f>
        <v>indoleacetate</v>
      </c>
      <c r="C1974" s="35" t="s">
        <v>1119</v>
      </c>
      <c r="D1974" s="35">
        <v>1068</v>
      </c>
      <c r="E1974" s="35">
        <v>-0.10391123195141627</v>
      </c>
      <c r="F1974" s="35">
        <v>5.4638539002545471E-2</v>
      </c>
      <c r="G1974" s="35">
        <v>5.7198123776252448E-2</v>
      </c>
      <c r="H1974" s="35" t="b">
        <v>0</v>
      </c>
      <c r="I1974" s="35" t="b">
        <v>0</v>
      </c>
      <c r="J1974" s="35" t="b">
        <v>0</v>
      </c>
    </row>
    <row r="1975" spans="1:10" hidden="1" x14ac:dyDescent="0.2">
      <c r="A1975" s="35" t="s">
        <v>149</v>
      </c>
      <c r="B1975" s="35" t="str">
        <f>VLOOKUP(Table4[[#This Row],[Metabolite ID]],Table18[],2,FALSE)</f>
        <v>indoleacetate</v>
      </c>
      <c r="C1975" s="35" t="s">
        <v>1120</v>
      </c>
      <c r="D1975" s="35">
        <v>1068</v>
      </c>
      <c r="E1975" s="35">
        <v>-2.2542969823364466E-2</v>
      </c>
      <c r="F1975" s="35">
        <v>5.9729511976729398E-2</v>
      </c>
      <c r="G1975" s="35">
        <v>0.7058632799359339</v>
      </c>
      <c r="H1975" s="35" t="b">
        <v>0</v>
      </c>
      <c r="I1975" s="35" t="b">
        <v>0</v>
      </c>
      <c r="J1975" s="35" t="b">
        <v>0</v>
      </c>
    </row>
    <row r="1976" spans="1:10" hidden="1" x14ac:dyDescent="0.2">
      <c r="A1976" s="35" t="s">
        <v>149</v>
      </c>
      <c r="B1976" s="35" t="str">
        <f>VLOOKUP(Table4[[#This Row],[Metabolite ID]],Table18[],2,FALSE)</f>
        <v>indoleacetate</v>
      </c>
      <c r="C1976" s="35" t="s">
        <v>1121</v>
      </c>
      <c r="D1976" s="35">
        <v>1068</v>
      </c>
      <c r="E1976" s="35">
        <v>-0.15134241851455599</v>
      </c>
      <c r="F1976" s="35">
        <v>0.25477919527352921</v>
      </c>
      <c r="G1976" s="35">
        <v>0.55262863766217918</v>
      </c>
      <c r="H1976" s="35" t="b">
        <v>0</v>
      </c>
      <c r="I1976" s="35" t="b">
        <v>0</v>
      </c>
      <c r="J1976" s="35" t="b">
        <v>0</v>
      </c>
    </row>
    <row r="1977" spans="1:10" hidden="1" x14ac:dyDescent="0.2">
      <c r="A1977" s="35" t="s">
        <v>149</v>
      </c>
      <c r="B1977" s="35" t="str">
        <f>VLOOKUP(Table4[[#This Row],[Metabolite ID]],Table18[],2,FALSE)</f>
        <v>indoleacetate</v>
      </c>
      <c r="C1977" s="35" t="s">
        <v>1122</v>
      </c>
      <c r="D1977" s="35">
        <v>1068</v>
      </c>
      <c r="E1977" s="35">
        <v>7.0282629403297214E-2</v>
      </c>
      <c r="F1977" s="35">
        <v>0.14923473009123764</v>
      </c>
      <c r="G1977" s="35">
        <v>0.63777015430783013</v>
      </c>
      <c r="H1977" s="35" t="b">
        <v>0</v>
      </c>
      <c r="I1977" s="35" t="b">
        <v>0</v>
      </c>
      <c r="J1977" s="35" t="b">
        <v>0</v>
      </c>
    </row>
    <row r="1978" spans="1:10" hidden="1" x14ac:dyDescent="0.2">
      <c r="A1978" s="35" t="s">
        <v>149</v>
      </c>
      <c r="B1978" s="35" t="str">
        <f>VLOOKUP(Table4[[#This Row],[Metabolite ID]],Table18[],2,FALSE)</f>
        <v>indoleacetate</v>
      </c>
      <c r="C1978" s="35" t="s">
        <v>1123</v>
      </c>
      <c r="D1978" s="35">
        <v>1068</v>
      </c>
      <c r="E1978" s="35">
        <v>9.4892906572341826E-2</v>
      </c>
      <c r="F1978" s="35">
        <v>0.10819656618103114</v>
      </c>
      <c r="G1978" s="35">
        <v>0.38066156260351114</v>
      </c>
      <c r="H1978" s="35" t="b">
        <v>0</v>
      </c>
      <c r="I1978" s="35" t="b">
        <v>0</v>
      </c>
      <c r="J1978" s="35" t="b">
        <v>0</v>
      </c>
    </row>
    <row r="1979" spans="1:10" x14ac:dyDescent="0.2">
      <c r="A1979" s="35" t="s">
        <v>307</v>
      </c>
      <c r="B1979" s="35" t="str">
        <f>VLOOKUP(Table4[[#This Row],[Metabolite ID]],Table18[],2,FALSE)</f>
        <v>4-androsten-3beta,17beta-diol disulfate (1)</v>
      </c>
      <c r="C1979" s="35" t="s">
        <v>1116</v>
      </c>
      <c r="D1979" s="35">
        <v>1068</v>
      </c>
      <c r="E1979" s="35">
        <v>8.3033996688351056E-2</v>
      </c>
      <c r="F1979" s="35">
        <v>3.7506739742010811E-2</v>
      </c>
      <c r="G1979" s="36">
        <v>2.6839647967875628E-2</v>
      </c>
      <c r="H1979" s="35" t="b">
        <v>0</v>
      </c>
      <c r="I1979" s="35" t="b">
        <v>0</v>
      </c>
      <c r="J1979" s="35" t="b">
        <v>0</v>
      </c>
    </row>
    <row r="1980" spans="1:10" hidden="1" x14ac:dyDescent="0.2">
      <c r="A1980" s="35" t="s">
        <v>307</v>
      </c>
      <c r="B1980" s="35" t="str">
        <f>VLOOKUP(Table4[[#This Row],[Metabolite ID]],Table18[],2,FALSE)</f>
        <v>4-androsten-3beta,17beta-diol disulfate (1)</v>
      </c>
      <c r="C1980" s="35" t="s">
        <v>1117</v>
      </c>
      <c r="D1980" s="35">
        <v>1068</v>
      </c>
      <c r="E1980" s="35">
        <v>8.3033996688351056E-2</v>
      </c>
      <c r="F1980" s="35">
        <v>3.6851080494503766E-2</v>
      </c>
      <c r="G1980" s="35">
        <v>2.4244588204123226E-2</v>
      </c>
      <c r="H1980" s="35" t="b">
        <v>0</v>
      </c>
      <c r="I1980" s="35" t="b">
        <v>0</v>
      </c>
      <c r="J1980" s="35" t="b">
        <v>0</v>
      </c>
    </row>
    <row r="1981" spans="1:10" hidden="1" x14ac:dyDescent="0.2">
      <c r="A1981" s="35" t="s">
        <v>307</v>
      </c>
      <c r="B1981" s="35" t="str">
        <f>VLOOKUP(Table4[[#This Row],[Metabolite ID]],Table18[],2,FALSE)</f>
        <v>4-androsten-3beta,17beta-diol disulfate (1)</v>
      </c>
      <c r="C1981" s="35" t="s">
        <v>1118</v>
      </c>
      <c r="D1981" s="35">
        <v>1068</v>
      </c>
      <c r="E1981" s="35">
        <v>8.3854866659274579E-2</v>
      </c>
      <c r="F1981" s="35">
        <v>3.7188904231911207E-2</v>
      </c>
      <c r="G1981" s="35">
        <v>2.4143647330984983E-2</v>
      </c>
      <c r="H1981" s="35" t="b">
        <v>0</v>
      </c>
      <c r="I1981" s="35" t="b">
        <v>0</v>
      </c>
      <c r="J1981" s="35" t="b">
        <v>0</v>
      </c>
    </row>
    <row r="1982" spans="1:10" hidden="1" x14ac:dyDescent="0.2">
      <c r="A1982" s="35" t="s">
        <v>307</v>
      </c>
      <c r="B1982" s="35" t="str">
        <f>VLOOKUP(Table4[[#This Row],[Metabolite ID]],Table18[],2,FALSE)</f>
        <v>4-androsten-3beta,17beta-diol disulfate (1)</v>
      </c>
      <c r="C1982" s="35" t="s">
        <v>1119</v>
      </c>
      <c r="D1982" s="35">
        <v>1068</v>
      </c>
      <c r="E1982" s="35">
        <v>8.6457304654039877E-2</v>
      </c>
      <c r="F1982" s="35">
        <v>5.5426023225051135E-2</v>
      </c>
      <c r="G1982" s="35">
        <v>0.11879097277363676</v>
      </c>
      <c r="H1982" s="35" t="b">
        <v>0</v>
      </c>
      <c r="I1982" s="35" t="b">
        <v>0</v>
      </c>
      <c r="J1982" s="35" t="b">
        <v>0</v>
      </c>
    </row>
    <row r="1983" spans="1:10" hidden="1" x14ac:dyDescent="0.2">
      <c r="A1983" s="35" t="s">
        <v>307</v>
      </c>
      <c r="B1983" s="35" t="str">
        <f>VLOOKUP(Table4[[#This Row],[Metabolite ID]],Table18[],2,FALSE)</f>
        <v>4-androsten-3beta,17beta-diol disulfate (1)</v>
      </c>
      <c r="C1983" s="35" t="s">
        <v>1120</v>
      </c>
      <c r="D1983" s="35">
        <v>1068</v>
      </c>
      <c r="E1983" s="35">
        <v>0.10122999890246197</v>
      </c>
      <c r="F1983" s="35">
        <v>6.0609083086121313E-2</v>
      </c>
      <c r="G1983" s="35">
        <v>9.4877488556838932E-2</v>
      </c>
      <c r="H1983" s="35" t="b">
        <v>0</v>
      </c>
      <c r="I1983" s="35" t="b">
        <v>0</v>
      </c>
      <c r="J1983" s="35" t="b">
        <v>0</v>
      </c>
    </row>
    <row r="1984" spans="1:10" hidden="1" x14ac:dyDescent="0.2">
      <c r="A1984" s="35" t="s">
        <v>307</v>
      </c>
      <c r="B1984" s="35" t="str">
        <f>VLOOKUP(Table4[[#This Row],[Metabolite ID]],Table18[],2,FALSE)</f>
        <v>4-androsten-3beta,17beta-diol disulfate (1)</v>
      </c>
      <c r="C1984" s="35" t="s">
        <v>1121</v>
      </c>
      <c r="D1984" s="35">
        <v>1068</v>
      </c>
      <c r="E1984" s="35">
        <v>0.15291118131259829</v>
      </c>
      <c r="F1984" s="35">
        <v>0.24668272434669272</v>
      </c>
      <c r="G1984" s="35">
        <v>0.53547583113756458</v>
      </c>
      <c r="H1984" s="35" t="b">
        <v>0</v>
      </c>
      <c r="I1984" s="35" t="b">
        <v>0</v>
      </c>
      <c r="J1984" s="35" t="b">
        <v>0</v>
      </c>
    </row>
    <row r="1985" spans="1:10" hidden="1" x14ac:dyDescent="0.2">
      <c r="A1985" s="35" t="s">
        <v>307</v>
      </c>
      <c r="B1985" s="35" t="str">
        <f>VLOOKUP(Table4[[#This Row],[Metabolite ID]],Table18[],2,FALSE)</f>
        <v>4-androsten-3beta,17beta-diol disulfate (1)</v>
      </c>
      <c r="C1985" s="35" t="s">
        <v>1122</v>
      </c>
      <c r="D1985" s="35">
        <v>1068</v>
      </c>
      <c r="E1985" s="35">
        <v>0.19855036981628427</v>
      </c>
      <c r="F1985" s="35">
        <v>0.17091819673754266</v>
      </c>
      <c r="G1985" s="35">
        <v>0.24562973605036598</v>
      </c>
      <c r="H1985" s="35" t="b">
        <v>0</v>
      </c>
      <c r="I1985" s="35" t="b">
        <v>0</v>
      </c>
      <c r="J1985" s="35" t="b">
        <v>0</v>
      </c>
    </row>
    <row r="1986" spans="1:10" hidden="1" x14ac:dyDescent="0.2">
      <c r="A1986" s="35" t="s">
        <v>307</v>
      </c>
      <c r="B1986" s="35" t="str">
        <f>VLOOKUP(Table4[[#This Row],[Metabolite ID]],Table18[],2,FALSE)</f>
        <v>4-androsten-3beta,17beta-diol disulfate (1)</v>
      </c>
      <c r="C1986" s="35" t="s">
        <v>1123</v>
      </c>
      <c r="D1986" s="35">
        <v>1068</v>
      </c>
      <c r="E1986" s="35">
        <v>0.16264002902229949</v>
      </c>
      <c r="F1986" s="35">
        <v>0.11009309311709346</v>
      </c>
      <c r="G1986" s="35">
        <v>0.13989181222167593</v>
      </c>
      <c r="H1986" s="35" t="b">
        <v>0</v>
      </c>
      <c r="I1986" s="35" t="b">
        <v>0</v>
      </c>
      <c r="J1986" s="35" t="b">
        <v>0</v>
      </c>
    </row>
    <row r="1987" spans="1:10" x14ac:dyDescent="0.2">
      <c r="A1987" s="35" t="s">
        <v>474</v>
      </c>
      <c r="B1987" s="35" t="str">
        <f>VLOOKUP(Table4[[#This Row],[Metabolite ID]],Table18[],2,FALSE)</f>
        <v>X - 12524</v>
      </c>
      <c r="C1987" s="35" t="s">
        <v>1116</v>
      </c>
      <c r="D1987" s="35">
        <v>1068</v>
      </c>
      <c r="E1987" s="35">
        <v>-8.289041810892897E-2</v>
      </c>
      <c r="F1987" s="35">
        <v>3.7502537852674649E-2</v>
      </c>
      <c r="G1987" s="36">
        <v>2.7087014245740847E-2</v>
      </c>
      <c r="H1987" s="35" t="b">
        <v>0</v>
      </c>
      <c r="I1987" s="35" t="b">
        <v>0</v>
      </c>
      <c r="J1987" s="35" t="b">
        <v>0</v>
      </c>
    </row>
    <row r="1988" spans="1:10" hidden="1" x14ac:dyDescent="0.2">
      <c r="A1988" s="35" t="s">
        <v>474</v>
      </c>
      <c r="B1988" s="35" t="str">
        <f>VLOOKUP(Table4[[#This Row],[Metabolite ID]],Table18[],2,FALSE)</f>
        <v>X - 12524</v>
      </c>
      <c r="C1988" s="35" t="s">
        <v>1117</v>
      </c>
      <c r="D1988" s="35">
        <v>1068</v>
      </c>
      <c r="E1988" s="35">
        <v>-8.289041810892897E-2</v>
      </c>
      <c r="F1988" s="35">
        <v>3.6881674850119478E-2</v>
      </c>
      <c r="G1988" s="35">
        <v>2.4610074422177709E-2</v>
      </c>
      <c r="H1988" s="35" t="b">
        <v>0</v>
      </c>
      <c r="I1988" s="35" t="b">
        <v>0</v>
      </c>
      <c r="J1988" s="35" t="b">
        <v>0</v>
      </c>
    </row>
    <row r="1989" spans="1:10" hidden="1" x14ac:dyDescent="0.2">
      <c r="A1989" s="35" t="s">
        <v>474</v>
      </c>
      <c r="B1989" s="35" t="str">
        <f>VLOOKUP(Table4[[#This Row],[Metabolite ID]],Table18[],2,FALSE)</f>
        <v>X - 12524</v>
      </c>
      <c r="C1989" s="35" t="s">
        <v>1118</v>
      </c>
      <c r="D1989" s="35">
        <v>1068</v>
      </c>
      <c r="E1989" s="35">
        <v>-8.2802295596078726E-2</v>
      </c>
      <c r="F1989" s="35">
        <v>3.7220737851498521E-2</v>
      </c>
      <c r="G1989" s="35">
        <v>2.6106221369818668E-2</v>
      </c>
      <c r="H1989" s="35" t="b">
        <v>0</v>
      </c>
      <c r="I1989" s="35" t="b">
        <v>0</v>
      </c>
      <c r="J1989" s="35" t="b">
        <v>0</v>
      </c>
    </row>
    <row r="1990" spans="1:10" hidden="1" x14ac:dyDescent="0.2">
      <c r="A1990" s="35" t="s">
        <v>474</v>
      </c>
      <c r="B1990" s="35" t="str">
        <f>VLOOKUP(Table4[[#This Row],[Metabolite ID]],Table18[],2,FALSE)</f>
        <v>X - 12524</v>
      </c>
      <c r="C1990" s="35" t="s">
        <v>1119</v>
      </c>
      <c r="D1990" s="35">
        <v>1068</v>
      </c>
      <c r="E1990" s="35">
        <v>-5.1847425837320577E-2</v>
      </c>
      <c r="F1990" s="35">
        <v>5.4076741595426095E-2</v>
      </c>
      <c r="G1990" s="35">
        <v>0.33767212551156983</v>
      </c>
      <c r="H1990" s="35" t="b">
        <v>0</v>
      </c>
      <c r="I1990" s="35" t="b">
        <v>0</v>
      </c>
      <c r="J1990" s="35" t="b">
        <v>0</v>
      </c>
    </row>
    <row r="1991" spans="1:10" hidden="1" x14ac:dyDescent="0.2">
      <c r="A1991" s="35" t="s">
        <v>474</v>
      </c>
      <c r="B1991" s="35" t="str">
        <f>VLOOKUP(Table4[[#This Row],[Metabolite ID]],Table18[],2,FALSE)</f>
        <v>X - 12524</v>
      </c>
      <c r="C1991" s="35" t="s">
        <v>1120</v>
      </c>
      <c r="D1991" s="35">
        <v>1068</v>
      </c>
      <c r="E1991" s="35">
        <v>-7.1444587829320977E-2</v>
      </c>
      <c r="F1991" s="35">
        <v>6.4319558666470655E-2</v>
      </c>
      <c r="G1991" s="35">
        <v>0.26666500881084093</v>
      </c>
      <c r="H1991" s="35" t="b">
        <v>0</v>
      </c>
      <c r="I1991" s="35" t="b">
        <v>0</v>
      </c>
      <c r="J1991" s="35" t="b">
        <v>0</v>
      </c>
    </row>
    <row r="1992" spans="1:10" hidden="1" x14ac:dyDescent="0.2">
      <c r="A1992" s="35" t="s">
        <v>474</v>
      </c>
      <c r="B1992" s="35" t="str">
        <f>VLOOKUP(Table4[[#This Row],[Metabolite ID]],Table18[],2,FALSE)</f>
        <v>X - 12524</v>
      </c>
      <c r="C1992" s="35" t="s">
        <v>1121</v>
      </c>
      <c r="D1992" s="35">
        <v>1068</v>
      </c>
      <c r="E1992" s="35">
        <v>-1.3427388091332482E-2</v>
      </c>
      <c r="F1992" s="35">
        <v>0.25371852840839931</v>
      </c>
      <c r="G1992" s="35">
        <v>0.9578036598823616</v>
      </c>
      <c r="H1992" s="35" t="b">
        <v>0</v>
      </c>
      <c r="I1992" s="35" t="b">
        <v>0</v>
      </c>
      <c r="J1992" s="35" t="b">
        <v>0</v>
      </c>
    </row>
    <row r="1993" spans="1:10" hidden="1" x14ac:dyDescent="0.2">
      <c r="A1993" s="35" t="s">
        <v>474</v>
      </c>
      <c r="B1993" s="35" t="str">
        <f>VLOOKUP(Table4[[#This Row],[Metabolite ID]],Table18[],2,FALSE)</f>
        <v>X - 12524</v>
      </c>
      <c r="C1993" s="35" t="s">
        <v>1122</v>
      </c>
      <c r="D1993" s="35">
        <v>1068</v>
      </c>
      <c r="E1993" s="35">
        <v>-0.10672618406311329</v>
      </c>
      <c r="F1993" s="35">
        <v>0.1486448972984738</v>
      </c>
      <c r="G1993" s="35">
        <v>0.47291799393747647</v>
      </c>
      <c r="H1993" s="35" t="b">
        <v>0</v>
      </c>
      <c r="I1993" s="35" t="b">
        <v>0</v>
      </c>
      <c r="J1993" s="35" t="b">
        <v>0</v>
      </c>
    </row>
    <row r="1994" spans="1:10" hidden="1" x14ac:dyDescent="0.2">
      <c r="A1994" s="35" t="s">
        <v>474</v>
      </c>
      <c r="B1994" s="35" t="str">
        <f>VLOOKUP(Table4[[#This Row],[Metabolite ID]],Table18[],2,FALSE)</f>
        <v>X - 12524</v>
      </c>
      <c r="C1994" s="35" t="s">
        <v>1123</v>
      </c>
      <c r="D1994" s="35">
        <v>1068</v>
      </c>
      <c r="E1994" s="35">
        <v>-9.5283751571491881E-2</v>
      </c>
      <c r="F1994" s="35">
        <v>0.11011291302813085</v>
      </c>
      <c r="G1994" s="35">
        <v>0.38705365617935783</v>
      </c>
      <c r="H1994" s="35" t="b">
        <v>0</v>
      </c>
      <c r="I1994" s="35" t="b">
        <v>0</v>
      </c>
      <c r="J1994" s="35" t="b">
        <v>0</v>
      </c>
    </row>
    <row r="1995" spans="1:10" x14ac:dyDescent="0.2">
      <c r="A1995" s="35" t="s">
        <v>659</v>
      </c>
      <c r="B1995" s="35" t="str">
        <f>VLOOKUP(Table4[[#This Row],[Metabolite ID]],Table18[],2,FALSE)</f>
        <v>1-palmitoyl-2-dihomo-linolenoyl-GPC (16:0/20:3n3 or 6)*</v>
      </c>
      <c r="C1995" s="35" t="s">
        <v>1116</v>
      </c>
      <c r="D1995" s="35">
        <v>1068</v>
      </c>
      <c r="E1995" s="35">
        <v>8.8211195122694652E-2</v>
      </c>
      <c r="F1995" s="35">
        <v>3.995987622738726E-2</v>
      </c>
      <c r="G1995" s="36">
        <v>2.727955155303223E-2</v>
      </c>
      <c r="H1995" s="35" t="b">
        <v>0</v>
      </c>
      <c r="I1995" s="35" t="b">
        <v>0</v>
      </c>
      <c r="J1995" s="35" t="b">
        <v>0</v>
      </c>
    </row>
    <row r="1996" spans="1:10" hidden="1" x14ac:dyDescent="0.2">
      <c r="A1996" s="35" t="s">
        <v>659</v>
      </c>
      <c r="B1996" s="35" t="str">
        <f>VLOOKUP(Table4[[#This Row],[Metabolite ID]],Table18[],2,FALSE)</f>
        <v>1-palmitoyl-2-dihomo-linolenoyl-GPC (16:0/20:3n3 or 6)*</v>
      </c>
      <c r="C1996" s="35" t="s">
        <v>1117</v>
      </c>
      <c r="D1996" s="35">
        <v>1068</v>
      </c>
      <c r="E1996" s="35">
        <v>8.8211195122694652E-2</v>
      </c>
      <c r="F1996" s="35">
        <v>3.6874645159967204E-2</v>
      </c>
      <c r="G1996" s="35">
        <v>1.6748123056942395E-2</v>
      </c>
      <c r="H1996" s="35" t="b">
        <v>0</v>
      </c>
      <c r="I1996" s="35" t="b">
        <v>0</v>
      </c>
      <c r="J1996" s="35" t="b">
        <v>0</v>
      </c>
    </row>
    <row r="1997" spans="1:10" hidden="1" x14ac:dyDescent="0.2">
      <c r="A1997" s="35" t="s">
        <v>659</v>
      </c>
      <c r="B1997" s="35" t="str">
        <f>VLOOKUP(Table4[[#This Row],[Metabolite ID]],Table18[],2,FALSE)</f>
        <v>1-palmitoyl-2-dihomo-linolenoyl-GPC (16:0/20:3n3 or 6)*</v>
      </c>
      <c r="C1997" s="35" t="s">
        <v>1118</v>
      </c>
      <c r="D1997" s="35">
        <v>1068</v>
      </c>
      <c r="E1997" s="35">
        <v>8.834381036335813E-2</v>
      </c>
      <c r="F1997" s="35">
        <v>3.7257036479725746E-2</v>
      </c>
      <c r="G1997" s="35">
        <v>1.7730529894659331E-2</v>
      </c>
      <c r="H1997" s="35" t="b">
        <v>0</v>
      </c>
      <c r="I1997" s="35" t="b">
        <v>0</v>
      </c>
      <c r="J1997" s="35" t="b">
        <v>0</v>
      </c>
    </row>
    <row r="1998" spans="1:10" hidden="1" x14ac:dyDescent="0.2">
      <c r="A1998" s="35" t="s">
        <v>659</v>
      </c>
      <c r="B1998" s="35" t="str">
        <f>VLOOKUP(Table4[[#This Row],[Metabolite ID]],Table18[],2,FALSE)</f>
        <v>1-palmitoyl-2-dihomo-linolenoyl-GPC (16:0/20:3n3 or 6)*</v>
      </c>
      <c r="C1998" s="35" t="s">
        <v>1119</v>
      </c>
      <c r="D1998" s="35">
        <v>1068</v>
      </c>
      <c r="E1998" s="35">
        <v>8.7548103225806445E-2</v>
      </c>
      <c r="F1998" s="35">
        <v>5.367968762422639E-2</v>
      </c>
      <c r="G1998" s="35">
        <v>0.10290394952768264</v>
      </c>
      <c r="H1998" s="35" t="b">
        <v>0</v>
      </c>
      <c r="I1998" s="35" t="b">
        <v>0</v>
      </c>
      <c r="J1998" s="35" t="b">
        <v>0</v>
      </c>
    </row>
    <row r="1999" spans="1:10" hidden="1" x14ac:dyDescent="0.2">
      <c r="A1999" s="35" t="s">
        <v>659</v>
      </c>
      <c r="B1999" s="35" t="str">
        <f>VLOOKUP(Table4[[#This Row],[Metabolite ID]],Table18[],2,FALSE)</f>
        <v>1-palmitoyl-2-dihomo-linolenoyl-GPC (16:0/20:3n3 or 6)*</v>
      </c>
      <c r="C1999" s="35" t="s">
        <v>1120</v>
      </c>
      <c r="D1999" s="35">
        <v>1068</v>
      </c>
      <c r="E1999" s="35">
        <v>5.7513226482408468E-2</v>
      </c>
      <c r="F1999" s="35">
        <v>6.1508679347546003E-2</v>
      </c>
      <c r="G1999" s="35">
        <v>0.34976642105424888</v>
      </c>
      <c r="H1999" s="35" t="b">
        <v>0</v>
      </c>
      <c r="I1999" s="35" t="b">
        <v>0</v>
      </c>
      <c r="J1999" s="35" t="b">
        <v>0</v>
      </c>
    </row>
    <row r="2000" spans="1:10" hidden="1" x14ac:dyDescent="0.2">
      <c r="A2000" s="35" t="s">
        <v>659</v>
      </c>
      <c r="B2000" s="35" t="str">
        <f>VLOOKUP(Table4[[#This Row],[Metabolite ID]],Table18[],2,FALSE)</f>
        <v>1-palmitoyl-2-dihomo-linolenoyl-GPC (16:0/20:3n3 or 6)*</v>
      </c>
      <c r="C2000" s="35" t="s">
        <v>1121</v>
      </c>
      <c r="D2000" s="35">
        <v>1068</v>
      </c>
      <c r="E2000" s="35">
        <v>-0.12275117965366888</v>
      </c>
      <c r="F2000" s="35">
        <v>0.23876849391087687</v>
      </c>
      <c r="G2000" s="35">
        <v>0.60728766116823241</v>
      </c>
      <c r="H2000" s="35" t="b">
        <v>0</v>
      </c>
      <c r="I2000" s="35" t="b">
        <v>0</v>
      </c>
      <c r="J2000" s="35" t="b">
        <v>0</v>
      </c>
    </row>
    <row r="2001" spans="1:10" hidden="1" x14ac:dyDescent="0.2">
      <c r="A2001" s="35" t="s">
        <v>659</v>
      </c>
      <c r="B2001" s="35" t="str">
        <f>VLOOKUP(Table4[[#This Row],[Metabolite ID]],Table18[],2,FALSE)</f>
        <v>1-palmitoyl-2-dihomo-linolenoyl-GPC (16:0/20:3n3 or 6)*</v>
      </c>
      <c r="C2001" s="35" t="s">
        <v>1122</v>
      </c>
      <c r="D2001" s="35">
        <v>1068</v>
      </c>
      <c r="E2001" s="35">
        <v>-0.12275117965366888</v>
      </c>
      <c r="F2001" s="35">
        <v>0.15234829740931202</v>
      </c>
      <c r="G2001" s="35">
        <v>0.42057963732021686</v>
      </c>
      <c r="H2001" s="35" t="b">
        <v>0</v>
      </c>
      <c r="I2001" s="35" t="b">
        <v>0</v>
      </c>
      <c r="J2001" s="35" t="b">
        <v>0</v>
      </c>
    </row>
    <row r="2002" spans="1:10" hidden="1" x14ac:dyDescent="0.2">
      <c r="A2002" s="35" t="s">
        <v>659</v>
      </c>
      <c r="B2002" s="35" t="str">
        <f>VLOOKUP(Table4[[#This Row],[Metabolite ID]],Table18[],2,FALSE)</f>
        <v>1-palmitoyl-2-dihomo-linolenoyl-GPC (16:0/20:3n3 or 6)*</v>
      </c>
      <c r="C2002" s="35" t="s">
        <v>1123</v>
      </c>
      <c r="D2002" s="35">
        <v>1068</v>
      </c>
      <c r="E2002" s="35">
        <v>-0.10141364970582052</v>
      </c>
      <c r="F2002" s="35">
        <v>0.11717472785533541</v>
      </c>
      <c r="G2002" s="35">
        <v>0.38696419423661854</v>
      </c>
      <c r="H2002" s="35" t="b">
        <v>0</v>
      </c>
      <c r="I2002" s="35" t="b">
        <v>0</v>
      </c>
      <c r="J2002" s="35" t="b">
        <v>0</v>
      </c>
    </row>
    <row r="2003" spans="1:10" x14ac:dyDescent="0.2">
      <c r="A2003" s="35" t="s">
        <v>63</v>
      </c>
      <c r="B2003" s="35" t="str">
        <f>VLOOKUP(Table4[[#This Row],[Metabolite ID]],Table18[],2,FALSE)</f>
        <v>N-acetylalanine</v>
      </c>
      <c r="C2003" s="35" t="s">
        <v>1116</v>
      </c>
      <c r="D2003" s="35">
        <v>1068</v>
      </c>
      <c r="E2003" s="35">
        <v>8.2884205297068719E-2</v>
      </c>
      <c r="F2003" s="35">
        <v>3.7713647975975761E-2</v>
      </c>
      <c r="G2003" s="36">
        <v>2.7968749916300495E-2</v>
      </c>
      <c r="H2003" s="35" t="b">
        <v>0</v>
      </c>
      <c r="I2003" s="35" t="b">
        <v>0</v>
      </c>
      <c r="J2003" s="35" t="b">
        <v>0</v>
      </c>
    </row>
    <row r="2004" spans="1:10" hidden="1" x14ac:dyDescent="0.2">
      <c r="A2004" s="35" t="s">
        <v>63</v>
      </c>
      <c r="B2004" s="35" t="str">
        <f>VLOOKUP(Table4[[#This Row],[Metabolite ID]],Table18[],2,FALSE)</f>
        <v>N-acetylalanine</v>
      </c>
      <c r="C2004" s="35" t="s">
        <v>1117</v>
      </c>
      <c r="D2004" s="35">
        <v>1068</v>
      </c>
      <c r="E2004" s="35">
        <v>8.2884205297068719E-2</v>
      </c>
      <c r="F2004" s="35">
        <v>3.6873852860596031E-2</v>
      </c>
      <c r="G2004" s="35">
        <v>2.4590401184601516E-2</v>
      </c>
      <c r="H2004" s="35" t="b">
        <v>0</v>
      </c>
      <c r="I2004" s="35" t="b">
        <v>0</v>
      </c>
      <c r="J2004" s="35" t="b">
        <v>0</v>
      </c>
    </row>
    <row r="2005" spans="1:10" hidden="1" x14ac:dyDescent="0.2">
      <c r="A2005" s="35" t="s">
        <v>63</v>
      </c>
      <c r="B2005" s="35" t="str">
        <f>VLOOKUP(Table4[[#This Row],[Metabolite ID]],Table18[],2,FALSE)</f>
        <v>N-acetylalanine</v>
      </c>
      <c r="C2005" s="35" t="s">
        <v>1118</v>
      </c>
      <c r="D2005" s="35">
        <v>1068</v>
      </c>
      <c r="E2005" s="35">
        <v>8.3706884361766751E-2</v>
      </c>
      <c r="F2005" s="35">
        <v>3.7216705568913468E-2</v>
      </c>
      <c r="G2005" s="35">
        <v>2.4501363317166434E-2</v>
      </c>
      <c r="H2005" s="35" t="b">
        <v>0</v>
      </c>
      <c r="I2005" s="35" t="b">
        <v>0</v>
      </c>
      <c r="J2005" s="35" t="b">
        <v>0</v>
      </c>
    </row>
    <row r="2006" spans="1:10" hidden="1" x14ac:dyDescent="0.2">
      <c r="A2006" s="35" t="s">
        <v>63</v>
      </c>
      <c r="B2006" s="35" t="str">
        <f>VLOOKUP(Table4[[#This Row],[Metabolite ID]],Table18[],2,FALSE)</f>
        <v>N-acetylalanine</v>
      </c>
      <c r="C2006" s="35" t="s">
        <v>1119</v>
      </c>
      <c r="D2006" s="35">
        <v>1068</v>
      </c>
      <c r="E2006" s="35">
        <v>0.12976061055892596</v>
      </c>
      <c r="F2006" s="35">
        <v>5.7845799471368017E-2</v>
      </c>
      <c r="G2006" s="35">
        <v>2.488290278216794E-2</v>
      </c>
      <c r="H2006" s="35" t="b">
        <v>0</v>
      </c>
      <c r="I2006" s="35" t="b">
        <v>0</v>
      </c>
      <c r="J2006" s="35" t="b">
        <v>0</v>
      </c>
    </row>
    <row r="2007" spans="1:10" hidden="1" x14ac:dyDescent="0.2">
      <c r="A2007" s="35" t="s">
        <v>63</v>
      </c>
      <c r="B2007" s="35" t="str">
        <f>VLOOKUP(Table4[[#This Row],[Metabolite ID]],Table18[],2,FALSE)</f>
        <v>N-acetylalanine</v>
      </c>
      <c r="C2007" s="35" t="s">
        <v>1120</v>
      </c>
      <c r="D2007" s="35">
        <v>1068</v>
      </c>
      <c r="E2007" s="35">
        <v>0.15324634019426722</v>
      </c>
      <c r="F2007" s="35">
        <v>6.5233065849604699E-2</v>
      </c>
      <c r="G2007" s="35">
        <v>1.881316151191886E-2</v>
      </c>
      <c r="H2007" s="35" t="b">
        <v>0</v>
      </c>
      <c r="I2007" s="35" t="b">
        <v>0</v>
      </c>
      <c r="J2007" s="35" t="b">
        <v>0</v>
      </c>
    </row>
    <row r="2008" spans="1:10" hidden="1" x14ac:dyDescent="0.2">
      <c r="A2008" s="35" t="s">
        <v>63</v>
      </c>
      <c r="B2008" s="35" t="str">
        <f>VLOOKUP(Table4[[#This Row],[Metabolite ID]],Table18[],2,FALSE)</f>
        <v>N-acetylalanine</v>
      </c>
      <c r="C2008" s="35" t="s">
        <v>1121</v>
      </c>
      <c r="D2008" s="35">
        <v>1068</v>
      </c>
      <c r="E2008" s="35">
        <v>0.28489605357351966</v>
      </c>
      <c r="F2008" s="35">
        <v>0.25930978189111176</v>
      </c>
      <c r="G2008" s="35">
        <v>0.27215958216885866</v>
      </c>
      <c r="H2008" s="35" t="b">
        <v>0</v>
      </c>
      <c r="I2008" s="35" t="b">
        <v>0</v>
      </c>
      <c r="J2008" s="35" t="b">
        <v>0</v>
      </c>
    </row>
    <row r="2009" spans="1:10" hidden="1" x14ac:dyDescent="0.2">
      <c r="A2009" s="35" t="s">
        <v>63</v>
      </c>
      <c r="B2009" s="35" t="str">
        <f>VLOOKUP(Table4[[#This Row],[Metabolite ID]],Table18[],2,FALSE)</f>
        <v>N-acetylalanine</v>
      </c>
      <c r="C2009" s="35" t="s">
        <v>1122</v>
      </c>
      <c r="D2009" s="35">
        <v>1068</v>
      </c>
      <c r="E2009" s="35">
        <v>0.25997201213489252</v>
      </c>
      <c r="F2009" s="35">
        <v>0.15252505428987448</v>
      </c>
      <c r="G2009" s="35">
        <v>8.8587337516619236E-2</v>
      </c>
      <c r="H2009" s="35" t="b">
        <v>0</v>
      </c>
      <c r="I2009" s="35" t="b">
        <v>0</v>
      </c>
      <c r="J2009" s="35" t="b">
        <v>0</v>
      </c>
    </row>
    <row r="2010" spans="1:10" hidden="1" x14ac:dyDescent="0.2">
      <c r="A2010" s="35" t="s">
        <v>63</v>
      </c>
      <c r="B2010" s="35" t="str">
        <f>VLOOKUP(Table4[[#This Row],[Metabolite ID]],Table18[],2,FALSE)</f>
        <v>N-acetylalanine</v>
      </c>
      <c r="C2010" s="35" t="s">
        <v>1123</v>
      </c>
      <c r="D2010" s="35">
        <v>1068</v>
      </c>
      <c r="E2010" s="35">
        <v>0.18016874156441701</v>
      </c>
      <c r="F2010" s="35">
        <v>0.11068997095351185</v>
      </c>
      <c r="G2010" s="35">
        <v>0.10388655534958824</v>
      </c>
      <c r="H2010" s="35" t="b">
        <v>0</v>
      </c>
      <c r="I2010" s="35" t="b">
        <v>0</v>
      </c>
      <c r="J2010" s="35" t="b">
        <v>0</v>
      </c>
    </row>
    <row r="2011" spans="1:10" x14ac:dyDescent="0.2">
      <c r="A2011" s="35" t="s">
        <v>850</v>
      </c>
      <c r="B2011" s="35" t="str">
        <f>VLOOKUP(Table4[[#This Row],[Metabolite ID]],Table18[],2,FALSE)</f>
        <v>Degree of unsaturation</v>
      </c>
      <c r="C2011" s="35" t="s">
        <v>1116</v>
      </c>
      <c r="D2011" s="35">
        <v>1069</v>
      </c>
      <c r="E2011" s="35">
        <v>-4.2402410566209144E-2</v>
      </c>
      <c r="F2011" s="35">
        <v>1.9369076196033352E-2</v>
      </c>
      <c r="G2011" s="36">
        <v>2.858369841977321E-2</v>
      </c>
      <c r="H2011" s="35" t="b">
        <v>0</v>
      </c>
      <c r="I2011" s="35" t="b">
        <v>0</v>
      </c>
      <c r="J2011" s="35" t="b">
        <v>0</v>
      </c>
    </row>
    <row r="2012" spans="1:10" hidden="1" x14ac:dyDescent="0.2">
      <c r="A2012" s="35" t="s">
        <v>850</v>
      </c>
      <c r="B2012" s="35" t="str">
        <f>VLOOKUP(Table4[[#This Row],[Metabolite ID]],Table18[],2,FALSE)</f>
        <v>Degree of unsaturation</v>
      </c>
      <c r="C2012" s="35" t="s">
        <v>1117</v>
      </c>
      <c r="D2012" s="35">
        <v>1069</v>
      </c>
      <c r="E2012" s="35">
        <v>-4.2402410566209144E-2</v>
      </c>
      <c r="F2012" s="35">
        <v>1.6810099403444911E-2</v>
      </c>
      <c r="G2012" s="35">
        <v>1.1654494525893124E-2</v>
      </c>
      <c r="H2012" s="35" t="b">
        <v>0</v>
      </c>
      <c r="I2012" s="35" t="b">
        <v>0</v>
      </c>
      <c r="J2012" s="35" t="b">
        <v>0</v>
      </c>
    </row>
    <row r="2013" spans="1:10" hidden="1" x14ac:dyDescent="0.2">
      <c r="A2013" s="35" t="s">
        <v>850</v>
      </c>
      <c r="B2013" s="35" t="str">
        <f>VLOOKUP(Table4[[#This Row],[Metabolite ID]],Table18[],2,FALSE)</f>
        <v>Degree of unsaturation</v>
      </c>
      <c r="C2013" s="35" t="s">
        <v>1118</v>
      </c>
      <c r="D2013" s="35">
        <v>1069</v>
      </c>
      <c r="E2013" s="35">
        <v>-4.2990638378259262E-2</v>
      </c>
      <c r="F2013" s="35">
        <v>1.7006628264215069E-2</v>
      </c>
      <c r="G2013" s="35">
        <v>1.1475504772893453E-2</v>
      </c>
      <c r="H2013" s="35" t="b">
        <v>0</v>
      </c>
      <c r="I2013" s="35" t="b">
        <v>0</v>
      </c>
      <c r="J2013" s="35" t="b">
        <v>0</v>
      </c>
    </row>
    <row r="2014" spans="1:10" hidden="1" x14ac:dyDescent="0.2">
      <c r="A2014" s="35" t="s">
        <v>850</v>
      </c>
      <c r="B2014" s="35" t="str">
        <f>VLOOKUP(Table4[[#This Row],[Metabolite ID]],Table18[],2,FALSE)</f>
        <v>Degree of unsaturation</v>
      </c>
      <c r="C2014" s="35" t="s">
        <v>1119</v>
      </c>
      <c r="D2014" s="35">
        <v>1069</v>
      </c>
      <c r="E2014" s="35">
        <v>-8.0068774703557305E-2</v>
      </c>
      <c r="F2014" s="35">
        <v>2.6471135812305233E-2</v>
      </c>
      <c r="G2014" s="35">
        <v>2.4883229924475133E-3</v>
      </c>
      <c r="H2014" s="35" t="b">
        <v>0</v>
      </c>
      <c r="I2014" s="35" t="b">
        <v>0</v>
      </c>
      <c r="J2014" s="35" t="b">
        <v>0</v>
      </c>
    </row>
    <row r="2015" spans="1:10" hidden="1" x14ac:dyDescent="0.2">
      <c r="A2015" s="35" t="s">
        <v>850</v>
      </c>
      <c r="B2015" s="35" t="str">
        <f>VLOOKUP(Table4[[#This Row],[Metabolite ID]],Table18[],2,FALSE)</f>
        <v>Degree of unsaturation</v>
      </c>
      <c r="C2015" s="35" t="s">
        <v>1120</v>
      </c>
      <c r="D2015" s="35">
        <v>1069</v>
      </c>
      <c r="E2015" s="35">
        <v>-7.4874126351234624E-2</v>
      </c>
      <c r="F2015" s="35">
        <v>3.0369597550998141E-2</v>
      </c>
      <c r="G2015" s="35">
        <v>1.3684879270196168E-2</v>
      </c>
      <c r="H2015" s="35" t="b">
        <v>0</v>
      </c>
      <c r="I2015" s="35" t="b">
        <v>0</v>
      </c>
      <c r="J2015" s="35" t="b">
        <v>0</v>
      </c>
    </row>
    <row r="2016" spans="1:10" hidden="1" x14ac:dyDescent="0.2">
      <c r="A2016" s="35" t="s">
        <v>850</v>
      </c>
      <c r="B2016" s="35" t="str">
        <f>VLOOKUP(Table4[[#This Row],[Metabolite ID]],Table18[],2,FALSE)</f>
        <v>Degree of unsaturation</v>
      </c>
      <c r="C2016" s="35" t="s">
        <v>1121</v>
      </c>
      <c r="D2016" s="35">
        <v>1069</v>
      </c>
      <c r="E2016" s="35">
        <v>-7.3777753364957732E-2</v>
      </c>
      <c r="F2016" s="35">
        <v>0.10176056800336128</v>
      </c>
      <c r="G2016" s="35">
        <v>0.46860275580904376</v>
      </c>
      <c r="H2016" s="35" t="b">
        <v>0</v>
      </c>
      <c r="I2016" s="35" t="b">
        <v>0</v>
      </c>
      <c r="J2016" s="35" t="b">
        <v>0</v>
      </c>
    </row>
    <row r="2017" spans="1:10" hidden="1" x14ac:dyDescent="0.2">
      <c r="A2017" s="35" t="s">
        <v>850</v>
      </c>
      <c r="B2017" s="35" t="str">
        <f>VLOOKUP(Table4[[#This Row],[Metabolite ID]],Table18[],2,FALSE)</f>
        <v>Degree of unsaturation</v>
      </c>
      <c r="C2017" s="35" t="s">
        <v>1122</v>
      </c>
      <c r="D2017" s="35">
        <v>1069</v>
      </c>
      <c r="E2017" s="35">
        <v>-7.3777753364957732E-2</v>
      </c>
      <c r="F2017" s="35">
        <v>6.1363199193737818E-2</v>
      </c>
      <c r="G2017" s="35">
        <v>0.2295088996026772</v>
      </c>
      <c r="H2017" s="35" t="b">
        <v>0</v>
      </c>
      <c r="I2017" s="35" t="b">
        <v>0</v>
      </c>
      <c r="J2017" s="35" t="b">
        <v>0</v>
      </c>
    </row>
    <row r="2018" spans="1:10" hidden="1" x14ac:dyDescent="0.2">
      <c r="A2018" s="35" t="s">
        <v>850</v>
      </c>
      <c r="B2018" s="35" t="str">
        <f>VLOOKUP(Table4[[#This Row],[Metabolite ID]],Table18[],2,FALSE)</f>
        <v>Degree of unsaturation</v>
      </c>
      <c r="C2018" s="35" t="s">
        <v>1123</v>
      </c>
      <c r="D2018" s="35">
        <v>1069</v>
      </c>
      <c r="E2018" s="35">
        <v>7.2156463081080327E-2</v>
      </c>
      <c r="F2018" s="35">
        <v>5.6714227777419912E-2</v>
      </c>
      <c r="G2018" s="35">
        <v>0.20355030907632723</v>
      </c>
      <c r="H2018" s="35" t="b">
        <v>0</v>
      </c>
      <c r="I2018" s="35" t="b">
        <v>0</v>
      </c>
      <c r="J2018" s="35" t="b">
        <v>0</v>
      </c>
    </row>
    <row r="2019" spans="1:10" x14ac:dyDescent="0.2">
      <c r="A2019" s="35" t="s">
        <v>826</v>
      </c>
      <c r="B2019" s="35" t="str">
        <f>VLOOKUP(Table4[[#This Row],[Metabolite ID]],Table18[],2,FALSE)</f>
        <v>Free cholesterol in small HDL</v>
      </c>
      <c r="C2019" s="35" t="s">
        <v>1116</v>
      </c>
      <c r="D2019" s="35">
        <v>1069</v>
      </c>
      <c r="E2019" s="35">
        <v>-4.3137120001929631E-2</v>
      </c>
      <c r="F2019" s="35">
        <v>1.9787816105334959E-2</v>
      </c>
      <c r="G2019" s="36">
        <v>2.9258656961102927E-2</v>
      </c>
      <c r="H2019" s="35" t="b">
        <v>0</v>
      </c>
      <c r="I2019" s="35" t="b">
        <v>0</v>
      </c>
      <c r="J2019" s="35" t="b">
        <v>0</v>
      </c>
    </row>
    <row r="2020" spans="1:10" hidden="1" x14ac:dyDescent="0.2">
      <c r="A2020" s="35" t="s">
        <v>826</v>
      </c>
      <c r="B2020" s="35" t="str">
        <f>VLOOKUP(Table4[[#This Row],[Metabolite ID]],Table18[],2,FALSE)</f>
        <v>Free cholesterol in small HDL</v>
      </c>
      <c r="C2020" s="35" t="s">
        <v>1117</v>
      </c>
      <c r="D2020" s="35">
        <v>1069</v>
      </c>
      <c r="E2020" s="35">
        <v>-4.3137120001929631E-2</v>
      </c>
      <c r="F2020" s="35">
        <v>1.6754410714753077E-2</v>
      </c>
      <c r="G2020" s="35">
        <v>1.0033504946923098E-2</v>
      </c>
      <c r="H2020" s="35" t="b">
        <v>0</v>
      </c>
      <c r="I2020" s="35" t="b">
        <v>0</v>
      </c>
      <c r="J2020" s="35" t="b">
        <v>0</v>
      </c>
    </row>
    <row r="2021" spans="1:10" hidden="1" x14ac:dyDescent="0.2">
      <c r="A2021" s="35" t="s">
        <v>826</v>
      </c>
      <c r="B2021" s="35" t="str">
        <f>VLOOKUP(Table4[[#This Row],[Metabolite ID]],Table18[],2,FALSE)</f>
        <v>Free cholesterol in small HDL</v>
      </c>
      <c r="C2021" s="35" t="s">
        <v>1118</v>
      </c>
      <c r="D2021" s="35">
        <v>1069</v>
      </c>
      <c r="E2021" s="35">
        <v>-4.3049537139724592E-2</v>
      </c>
      <c r="F2021" s="35">
        <v>1.6962142585628209E-2</v>
      </c>
      <c r="G2021" s="35">
        <v>1.1149513535387543E-2</v>
      </c>
      <c r="H2021" s="35" t="b">
        <v>0</v>
      </c>
      <c r="I2021" s="35" t="b">
        <v>0</v>
      </c>
      <c r="J2021" s="35" t="b">
        <v>0</v>
      </c>
    </row>
    <row r="2022" spans="1:10" hidden="1" x14ac:dyDescent="0.2">
      <c r="A2022" s="35" t="s">
        <v>826</v>
      </c>
      <c r="B2022" s="35" t="str">
        <f>VLOOKUP(Table4[[#This Row],[Metabolite ID]],Table18[],2,FALSE)</f>
        <v>Free cholesterol in small HDL</v>
      </c>
      <c r="C2022" s="35" t="s">
        <v>1119</v>
      </c>
      <c r="D2022" s="35">
        <v>1069</v>
      </c>
      <c r="E2022" s="35">
        <v>-6.8362335766423352E-2</v>
      </c>
      <c r="F2022" s="35">
        <v>2.5469637473248433E-2</v>
      </c>
      <c r="G2022" s="35">
        <v>7.2731484089960984E-3</v>
      </c>
      <c r="H2022" s="35" t="b">
        <v>0</v>
      </c>
      <c r="I2022" s="35" t="b">
        <v>0</v>
      </c>
      <c r="J2022" s="35" t="b">
        <v>0</v>
      </c>
    </row>
    <row r="2023" spans="1:10" hidden="1" x14ac:dyDescent="0.2">
      <c r="A2023" s="35" t="s">
        <v>826</v>
      </c>
      <c r="B2023" s="35" t="str">
        <f>VLOOKUP(Table4[[#This Row],[Metabolite ID]],Table18[],2,FALSE)</f>
        <v>Free cholesterol in small HDL</v>
      </c>
      <c r="C2023" s="35" t="s">
        <v>1120</v>
      </c>
      <c r="D2023" s="35">
        <v>1069</v>
      </c>
      <c r="E2023" s="35">
        <v>-6.5915093466531169E-2</v>
      </c>
      <c r="F2023" s="35">
        <v>3.0789287024359031E-2</v>
      </c>
      <c r="G2023" s="35">
        <v>3.2286533700729633E-2</v>
      </c>
      <c r="H2023" s="35" t="b">
        <v>0</v>
      </c>
      <c r="I2023" s="35" t="b">
        <v>0</v>
      </c>
      <c r="J2023" s="35" t="b">
        <v>0</v>
      </c>
    </row>
    <row r="2024" spans="1:10" hidden="1" x14ac:dyDescent="0.2">
      <c r="A2024" s="35" t="s">
        <v>826</v>
      </c>
      <c r="B2024" s="35" t="str">
        <f>VLOOKUP(Table4[[#This Row],[Metabolite ID]],Table18[],2,FALSE)</f>
        <v>Free cholesterol in small HDL</v>
      </c>
      <c r="C2024" s="35" t="s">
        <v>1121</v>
      </c>
      <c r="D2024" s="35">
        <v>1069</v>
      </c>
      <c r="E2024" s="35">
        <v>-0.1520561471781301</v>
      </c>
      <c r="F2024" s="35">
        <v>0.11061150528171446</v>
      </c>
      <c r="G2024" s="35">
        <v>0.16951699482117305</v>
      </c>
      <c r="H2024" s="35" t="b">
        <v>0</v>
      </c>
      <c r="I2024" s="35" t="b">
        <v>0</v>
      </c>
      <c r="J2024" s="35" t="b">
        <v>0</v>
      </c>
    </row>
    <row r="2025" spans="1:10" hidden="1" x14ac:dyDescent="0.2">
      <c r="A2025" s="35" t="s">
        <v>826</v>
      </c>
      <c r="B2025" s="35" t="str">
        <f>VLOOKUP(Table4[[#This Row],[Metabolite ID]],Table18[],2,FALSE)</f>
        <v>Free cholesterol in small HDL</v>
      </c>
      <c r="C2025" s="35" t="s">
        <v>1122</v>
      </c>
      <c r="D2025" s="35">
        <v>1069</v>
      </c>
      <c r="E2025" s="35">
        <v>-0.12351385772019974</v>
      </c>
      <c r="F2025" s="35">
        <v>7.1114873477132842E-2</v>
      </c>
      <c r="G2025" s="35">
        <v>8.2706967965393119E-2</v>
      </c>
      <c r="H2025" s="35" t="b">
        <v>0</v>
      </c>
      <c r="I2025" s="35" t="b">
        <v>0</v>
      </c>
      <c r="J2025" s="35" t="b">
        <v>0</v>
      </c>
    </row>
    <row r="2026" spans="1:10" hidden="1" x14ac:dyDescent="0.2">
      <c r="A2026" s="35" t="s">
        <v>826</v>
      </c>
      <c r="B2026" s="35" t="str">
        <f>VLOOKUP(Table4[[#This Row],[Metabolite ID]],Table18[],2,FALSE)</f>
        <v>Free cholesterol in small HDL</v>
      </c>
      <c r="C2026" s="35" t="s">
        <v>1123</v>
      </c>
      <c r="D2026" s="35">
        <v>1069</v>
      </c>
      <c r="E2026" s="35">
        <v>-9.0744575349079426E-2</v>
      </c>
      <c r="F2026" s="35">
        <v>5.804100818622953E-2</v>
      </c>
      <c r="G2026" s="35">
        <v>0.11824184611925227</v>
      </c>
      <c r="H2026" s="35" t="b">
        <v>0</v>
      </c>
      <c r="I2026" s="35" t="b">
        <v>0</v>
      </c>
      <c r="J2026" s="35" t="b">
        <v>0</v>
      </c>
    </row>
    <row r="2027" spans="1:10" x14ac:dyDescent="0.2">
      <c r="A2027" s="35" t="s">
        <v>374</v>
      </c>
      <c r="B2027" s="35" t="str">
        <f>VLOOKUP(Table4[[#This Row],[Metabolite ID]],Table18[],2,FALSE)</f>
        <v>indolin-2-one</v>
      </c>
      <c r="C2027" s="35" t="s">
        <v>1116</v>
      </c>
      <c r="D2027" s="35">
        <v>1068</v>
      </c>
      <c r="E2027" s="35">
        <v>-8.9812880883359758E-2</v>
      </c>
      <c r="F2027" s="35">
        <v>4.1228589862345899E-2</v>
      </c>
      <c r="G2027" s="36">
        <v>2.9375330410950452E-2</v>
      </c>
      <c r="H2027" s="35" t="b">
        <v>0</v>
      </c>
      <c r="I2027" s="35" t="b">
        <v>0</v>
      </c>
      <c r="J2027" s="35" t="b">
        <v>1</v>
      </c>
    </row>
    <row r="2028" spans="1:10" hidden="1" x14ac:dyDescent="0.2">
      <c r="A2028" s="35" t="s">
        <v>374</v>
      </c>
      <c r="B2028" s="35" t="str">
        <f>VLOOKUP(Table4[[#This Row],[Metabolite ID]],Table18[],2,FALSE)</f>
        <v>indolin-2-one</v>
      </c>
      <c r="C2028" s="35" t="s">
        <v>1117</v>
      </c>
      <c r="D2028" s="35">
        <v>1068</v>
      </c>
      <c r="E2028" s="35">
        <v>-8.9812880883359758E-2</v>
      </c>
      <c r="F2028" s="35">
        <v>3.984762707151606E-2</v>
      </c>
      <c r="G2028" s="35">
        <v>2.4201963491380429E-2</v>
      </c>
      <c r="H2028" s="35" t="b">
        <v>0</v>
      </c>
      <c r="I2028" s="35" t="b">
        <v>0</v>
      </c>
      <c r="J2028" s="35" t="b">
        <v>1</v>
      </c>
    </row>
    <row r="2029" spans="1:10" hidden="1" x14ac:dyDescent="0.2">
      <c r="A2029" s="35" t="s">
        <v>374</v>
      </c>
      <c r="B2029" s="35" t="str">
        <f>VLOOKUP(Table4[[#This Row],[Metabolite ID]],Table18[],2,FALSE)</f>
        <v>indolin-2-one</v>
      </c>
      <c r="C2029" s="35" t="s">
        <v>1118</v>
      </c>
      <c r="D2029" s="35">
        <v>1068</v>
      </c>
      <c r="E2029" s="35">
        <v>-8.9711358941609864E-2</v>
      </c>
      <c r="F2029" s="35">
        <v>4.0226447371640474E-2</v>
      </c>
      <c r="G2029" s="35">
        <v>2.5736913336988236E-2</v>
      </c>
      <c r="H2029" s="35" t="b">
        <v>0</v>
      </c>
      <c r="I2029" s="35" t="b">
        <v>0</v>
      </c>
      <c r="J2029" s="35" t="b">
        <v>1</v>
      </c>
    </row>
    <row r="2030" spans="1:10" hidden="1" x14ac:dyDescent="0.2">
      <c r="A2030" s="35" t="s">
        <v>374</v>
      </c>
      <c r="B2030" s="35" t="str">
        <f>VLOOKUP(Table4[[#This Row],[Metabolite ID]],Table18[],2,FALSE)</f>
        <v>indolin-2-one</v>
      </c>
      <c r="C2030" s="35" t="s">
        <v>1119</v>
      </c>
      <c r="D2030" s="35">
        <v>1068</v>
      </c>
      <c r="E2030" s="35">
        <v>-8.7107541070482339E-2</v>
      </c>
      <c r="F2030" s="35">
        <v>6.0367887467062065E-2</v>
      </c>
      <c r="G2030" s="35">
        <v>0.14903596674468908</v>
      </c>
      <c r="H2030" s="35" t="b">
        <v>0</v>
      </c>
      <c r="I2030" s="35" t="b">
        <v>0</v>
      </c>
      <c r="J2030" s="35" t="b">
        <v>1</v>
      </c>
    </row>
    <row r="2031" spans="1:10" hidden="1" x14ac:dyDescent="0.2">
      <c r="A2031" s="35" t="s">
        <v>374</v>
      </c>
      <c r="B2031" s="35" t="str">
        <f>VLOOKUP(Table4[[#This Row],[Metabolite ID]],Table18[],2,FALSE)</f>
        <v>indolin-2-one</v>
      </c>
      <c r="C2031" s="35" t="s">
        <v>1120</v>
      </c>
      <c r="D2031" s="35">
        <v>1068</v>
      </c>
      <c r="E2031" s="35">
        <v>-0.12311281892319567</v>
      </c>
      <c r="F2031" s="35">
        <v>6.5816179028946334E-2</v>
      </c>
      <c r="G2031" s="35">
        <v>6.1406710652539567E-2</v>
      </c>
      <c r="H2031" s="35" t="b">
        <v>0</v>
      </c>
      <c r="I2031" s="35" t="b">
        <v>0</v>
      </c>
      <c r="J2031" s="35" t="b">
        <v>1</v>
      </c>
    </row>
    <row r="2032" spans="1:10" hidden="1" x14ac:dyDescent="0.2">
      <c r="A2032" s="35" t="s">
        <v>374</v>
      </c>
      <c r="B2032" s="35" t="str">
        <f>VLOOKUP(Table4[[#This Row],[Metabolite ID]],Table18[],2,FALSE)</f>
        <v>indolin-2-one</v>
      </c>
      <c r="C2032" s="35" t="s">
        <v>1121</v>
      </c>
      <c r="D2032" s="35">
        <v>1068</v>
      </c>
      <c r="E2032" s="35">
        <v>-0.13626051251465121</v>
      </c>
      <c r="F2032" s="35">
        <v>0.27555513901393658</v>
      </c>
      <c r="G2032" s="35">
        <v>0.62105875290210699</v>
      </c>
      <c r="H2032" s="35" t="b">
        <v>0</v>
      </c>
      <c r="I2032" s="35" t="b">
        <v>0</v>
      </c>
      <c r="J2032" s="35" t="b">
        <v>1</v>
      </c>
    </row>
    <row r="2033" spans="1:10" hidden="1" x14ac:dyDescent="0.2">
      <c r="A2033" s="35" t="s">
        <v>374</v>
      </c>
      <c r="B2033" s="35" t="str">
        <f>VLOOKUP(Table4[[#This Row],[Metabolite ID]],Table18[],2,FALSE)</f>
        <v>indolin-2-one</v>
      </c>
      <c r="C2033" s="35" t="s">
        <v>1122</v>
      </c>
      <c r="D2033" s="35">
        <v>1068</v>
      </c>
      <c r="E2033" s="35">
        <v>-0.28686697009425099</v>
      </c>
      <c r="F2033" s="35">
        <v>0.18000398828920813</v>
      </c>
      <c r="G2033" s="35">
        <v>0.11130611018110444</v>
      </c>
      <c r="H2033" s="35" t="b">
        <v>0</v>
      </c>
      <c r="I2033" s="35" t="b">
        <v>0</v>
      </c>
      <c r="J2033" s="35" t="b">
        <v>1</v>
      </c>
    </row>
    <row r="2034" spans="1:10" hidden="1" x14ac:dyDescent="0.2">
      <c r="A2034" s="35" t="s">
        <v>374</v>
      </c>
      <c r="B2034" s="35" t="str">
        <f>VLOOKUP(Table4[[#This Row],[Metabolite ID]],Table18[],2,FALSE)</f>
        <v>indolin-2-one</v>
      </c>
      <c r="C2034" s="35" t="s">
        <v>1123</v>
      </c>
      <c r="D2034" s="35">
        <v>1068</v>
      </c>
      <c r="E2034" s="35">
        <v>-9.4075307568092376E-2</v>
      </c>
      <c r="F2034" s="35">
        <v>0.1210668679075463</v>
      </c>
      <c r="G2034" s="35">
        <v>0.43730021591056301</v>
      </c>
      <c r="H2034" s="35" t="b">
        <v>0</v>
      </c>
      <c r="I2034" s="35" t="b">
        <v>0</v>
      </c>
      <c r="J2034" s="35" t="b">
        <v>1</v>
      </c>
    </row>
    <row r="2035" spans="1:10" x14ac:dyDescent="0.2">
      <c r="A2035" s="35" t="s">
        <v>79</v>
      </c>
      <c r="B2035" s="35" t="str">
        <f>VLOOKUP(Table4[[#This Row],[Metabolite ID]],Table18[],2,FALSE)</f>
        <v>quinolinate</v>
      </c>
      <c r="C2035" s="35" t="s">
        <v>1116</v>
      </c>
      <c r="D2035" s="35">
        <v>1068</v>
      </c>
      <c r="E2035" s="35">
        <v>8.7953939768993933E-2</v>
      </c>
      <c r="F2035" s="35">
        <v>4.0429154235101655E-2</v>
      </c>
      <c r="G2035" s="36">
        <v>2.9592085387349122E-2</v>
      </c>
      <c r="H2035" s="35" t="b">
        <v>0</v>
      </c>
      <c r="I2035" s="35" t="b">
        <v>0</v>
      </c>
      <c r="J2035" s="35" t="b">
        <v>0</v>
      </c>
    </row>
    <row r="2036" spans="1:10" hidden="1" x14ac:dyDescent="0.2">
      <c r="A2036" s="35" t="s">
        <v>79</v>
      </c>
      <c r="B2036" s="35" t="str">
        <f>VLOOKUP(Table4[[#This Row],[Metabolite ID]],Table18[],2,FALSE)</f>
        <v>quinolinate</v>
      </c>
      <c r="C2036" s="35" t="s">
        <v>1117</v>
      </c>
      <c r="D2036" s="35">
        <v>1068</v>
      </c>
      <c r="E2036" s="35">
        <v>8.7953939768993933E-2</v>
      </c>
      <c r="F2036" s="35">
        <v>3.7044600336204846E-2</v>
      </c>
      <c r="G2036" s="35">
        <v>1.7583614591700561E-2</v>
      </c>
      <c r="H2036" s="35" t="b">
        <v>0</v>
      </c>
      <c r="I2036" s="35" t="b">
        <v>0</v>
      </c>
      <c r="J2036" s="35" t="b">
        <v>0</v>
      </c>
    </row>
    <row r="2037" spans="1:10" hidden="1" x14ac:dyDescent="0.2">
      <c r="A2037" s="35" t="s">
        <v>79</v>
      </c>
      <c r="B2037" s="35" t="str">
        <f>VLOOKUP(Table4[[#This Row],[Metabolite ID]],Table18[],2,FALSE)</f>
        <v>quinolinate</v>
      </c>
      <c r="C2037" s="35" t="s">
        <v>1118</v>
      </c>
      <c r="D2037" s="35">
        <v>1068</v>
      </c>
      <c r="E2037" s="35">
        <v>8.8112278494560881E-2</v>
      </c>
      <c r="F2037" s="35">
        <v>3.7434967068815272E-2</v>
      </c>
      <c r="G2037" s="35">
        <v>1.8585473386363481E-2</v>
      </c>
      <c r="H2037" s="35" t="b">
        <v>0</v>
      </c>
      <c r="I2037" s="35" t="b">
        <v>0</v>
      </c>
      <c r="J2037" s="35" t="b">
        <v>0</v>
      </c>
    </row>
    <row r="2038" spans="1:10" hidden="1" x14ac:dyDescent="0.2">
      <c r="A2038" s="35" t="s">
        <v>79</v>
      </c>
      <c r="B2038" s="35" t="str">
        <f>VLOOKUP(Table4[[#This Row],[Metabolite ID]],Table18[],2,FALSE)</f>
        <v>quinolinate</v>
      </c>
      <c r="C2038" s="35" t="s">
        <v>1119</v>
      </c>
      <c r="D2038" s="35">
        <v>1068</v>
      </c>
      <c r="E2038" s="35">
        <v>8.6100545438153611E-2</v>
      </c>
      <c r="F2038" s="35">
        <v>5.7866893654605997E-2</v>
      </c>
      <c r="G2038" s="35">
        <v>0.13677547015242186</v>
      </c>
      <c r="H2038" s="35" t="b">
        <v>0</v>
      </c>
      <c r="I2038" s="35" t="b">
        <v>0</v>
      </c>
      <c r="J2038" s="35" t="b">
        <v>0</v>
      </c>
    </row>
    <row r="2039" spans="1:10" hidden="1" x14ac:dyDescent="0.2">
      <c r="A2039" s="35" t="s">
        <v>79</v>
      </c>
      <c r="B2039" s="35" t="str">
        <f>VLOOKUP(Table4[[#This Row],[Metabolite ID]],Table18[],2,FALSE)</f>
        <v>quinolinate</v>
      </c>
      <c r="C2039" s="35" t="s">
        <v>1120</v>
      </c>
      <c r="D2039" s="35">
        <v>1068</v>
      </c>
      <c r="E2039" s="35">
        <v>0.11472525236265545</v>
      </c>
      <c r="F2039" s="35">
        <v>6.4464244894677114E-2</v>
      </c>
      <c r="G2039" s="35">
        <v>7.512955194763106E-2</v>
      </c>
      <c r="H2039" s="35" t="b">
        <v>0</v>
      </c>
      <c r="I2039" s="35" t="b">
        <v>0</v>
      </c>
      <c r="J2039" s="35" t="b">
        <v>0</v>
      </c>
    </row>
    <row r="2040" spans="1:10" hidden="1" x14ac:dyDescent="0.2">
      <c r="A2040" s="35" t="s">
        <v>79</v>
      </c>
      <c r="B2040" s="35" t="str">
        <f>VLOOKUP(Table4[[#This Row],[Metabolite ID]],Table18[],2,FALSE)</f>
        <v>quinolinate</v>
      </c>
      <c r="C2040" s="35" t="s">
        <v>1121</v>
      </c>
      <c r="D2040" s="35">
        <v>1068</v>
      </c>
      <c r="E2040" s="35">
        <v>6.2047002099760107E-2</v>
      </c>
      <c r="F2040" s="35">
        <v>0.23962091577236466</v>
      </c>
      <c r="G2040" s="35">
        <v>0.79573288864785263</v>
      </c>
      <c r="H2040" s="35" t="b">
        <v>0</v>
      </c>
      <c r="I2040" s="35" t="b">
        <v>0</v>
      </c>
      <c r="J2040" s="35" t="b">
        <v>0</v>
      </c>
    </row>
    <row r="2041" spans="1:10" hidden="1" x14ac:dyDescent="0.2">
      <c r="A2041" s="35" t="s">
        <v>79</v>
      </c>
      <c r="B2041" s="35" t="str">
        <f>VLOOKUP(Table4[[#This Row],[Metabolite ID]],Table18[],2,FALSE)</f>
        <v>quinolinate</v>
      </c>
      <c r="C2041" s="35" t="s">
        <v>1122</v>
      </c>
      <c r="D2041" s="35">
        <v>1068</v>
      </c>
      <c r="E2041" s="35">
        <v>0.1064979672795161</v>
      </c>
      <c r="F2041" s="35">
        <v>0.14597807609884877</v>
      </c>
      <c r="G2041" s="35">
        <v>0.4658268294900012</v>
      </c>
      <c r="H2041" s="35" t="b">
        <v>0</v>
      </c>
      <c r="I2041" s="35" t="b">
        <v>0</v>
      </c>
      <c r="J2041" s="35" t="b">
        <v>0</v>
      </c>
    </row>
    <row r="2042" spans="1:10" hidden="1" x14ac:dyDescent="0.2">
      <c r="A2042" s="35" t="s">
        <v>79</v>
      </c>
      <c r="B2042" s="35" t="str">
        <f>VLOOKUP(Table4[[#This Row],[Metabolite ID]],Table18[],2,FALSE)</f>
        <v>quinolinate</v>
      </c>
      <c r="C2042" s="35" t="s">
        <v>1123</v>
      </c>
      <c r="D2042" s="35">
        <v>1068</v>
      </c>
      <c r="E2042" s="35">
        <v>0.15088253066928017</v>
      </c>
      <c r="F2042" s="35">
        <v>0.11869096372099448</v>
      </c>
      <c r="G2042" s="35">
        <v>0.20392709139192719</v>
      </c>
      <c r="H2042" s="35" t="b">
        <v>0</v>
      </c>
      <c r="I2042" s="35" t="b">
        <v>0</v>
      </c>
      <c r="J2042" s="35" t="b">
        <v>0</v>
      </c>
    </row>
    <row r="2043" spans="1:10" x14ac:dyDescent="0.2">
      <c r="A2043" s="35" t="s">
        <v>602</v>
      </c>
      <c r="B2043" s="35" t="str">
        <f>VLOOKUP(Table4[[#This Row],[Metabolite ID]],Table18[],2,FALSE)</f>
        <v>N-acetylcitrulline</v>
      </c>
      <c r="C2043" s="35" t="s">
        <v>1116</v>
      </c>
      <c r="D2043" s="35">
        <v>1068</v>
      </c>
      <c r="E2043" s="35">
        <v>8.1841663569075046E-2</v>
      </c>
      <c r="F2043" s="35">
        <v>3.7669521285388981E-2</v>
      </c>
      <c r="G2043" s="36">
        <v>2.9808712913953612E-2</v>
      </c>
      <c r="H2043" s="35" t="b">
        <v>0</v>
      </c>
      <c r="I2043" s="35" t="b">
        <v>0</v>
      </c>
      <c r="J2043" s="35" t="b">
        <v>0</v>
      </c>
    </row>
    <row r="2044" spans="1:10" hidden="1" x14ac:dyDescent="0.2">
      <c r="A2044" s="35" t="s">
        <v>602</v>
      </c>
      <c r="B2044" s="35" t="str">
        <f>VLOOKUP(Table4[[#This Row],[Metabolite ID]],Table18[],2,FALSE)</f>
        <v>N-acetylcitrulline</v>
      </c>
      <c r="C2044" s="35" t="s">
        <v>1117</v>
      </c>
      <c r="D2044" s="35">
        <v>1068</v>
      </c>
      <c r="E2044" s="35">
        <v>8.1841663569075046E-2</v>
      </c>
      <c r="F2044" s="35">
        <v>3.7669521285388981E-2</v>
      </c>
      <c r="G2044" s="35">
        <v>2.9808712913953612E-2</v>
      </c>
      <c r="H2044" s="35" t="b">
        <v>0</v>
      </c>
      <c r="I2044" s="35" t="b">
        <v>0</v>
      </c>
      <c r="J2044" s="35" t="b">
        <v>0</v>
      </c>
    </row>
    <row r="2045" spans="1:10" hidden="1" x14ac:dyDescent="0.2">
      <c r="A2045" s="35" t="s">
        <v>602</v>
      </c>
      <c r="B2045" s="35" t="str">
        <f>VLOOKUP(Table4[[#This Row],[Metabolite ID]],Table18[],2,FALSE)</f>
        <v>N-acetylcitrulline</v>
      </c>
      <c r="C2045" s="35" t="s">
        <v>1118</v>
      </c>
      <c r="D2045" s="35">
        <v>1068</v>
      </c>
      <c r="E2045" s="35">
        <v>8.3309899892775652E-2</v>
      </c>
      <c r="F2045" s="35">
        <v>3.7997153408790514E-2</v>
      </c>
      <c r="G2045" s="35">
        <v>2.8341257196199562E-2</v>
      </c>
      <c r="H2045" s="35" t="b">
        <v>0</v>
      </c>
      <c r="I2045" s="35" t="b">
        <v>0</v>
      </c>
      <c r="J2045" s="35" t="b">
        <v>0</v>
      </c>
    </row>
    <row r="2046" spans="1:10" hidden="1" x14ac:dyDescent="0.2">
      <c r="A2046" s="35" t="s">
        <v>602</v>
      </c>
      <c r="B2046" s="35" t="str">
        <f>VLOOKUP(Table4[[#This Row],[Metabolite ID]],Table18[],2,FALSE)</f>
        <v>N-acetylcitrulline</v>
      </c>
      <c r="C2046" s="35" t="s">
        <v>1119</v>
      </c>
      <c r="D2046" s="35">
        <v>1068</v>
      </c>
      <c r="E2046" s="35">
        <v>7.9095123177475968E-2</v>
      </c>
      <c r="F2046" s="35">
        <v>5.5883718597824983E-2</v>
      </c>
      <c r="G2046" s="35">
        <v>0.15696536660547225</v>
      </c>
      <c r="H2046" s="35" t="b">
        <v>0</v>
      </c>
      <c r="I2046" s="35" t="b">
        <v>0</v>
      </c>
      <c r="J2046" s="35" t="b">
        <v>0</v>
      </c>
    </row>
    <row r="2047" spans="1:10" hidden="1" x14ac:dyDescent="0.2">
      <c r="A2047" s="35" t="s">
        <v>602</v>
      </c>
      <c r="B2047" s="35" t="str">
        <f>VLOOKUP(Table4[[#This Row],[Metabolite ID]],Table18[],2,FALSE)</f>
        <v>N-acetylcitrulline</v>
      </c>
      <c r="C2047" s="35" t="s">
        <v>1120</v>
      </c>
      <c r="D2047" s="35">
        <v>1068</v>
      </c>
      <c r="E2047" s="35">
        <v>7.1746454499501067E-2</v>
      </c>
      <c r="F2047" s="35">
        <v>6.1989265355747877E-2</v>
      </c>
      <c r="G2047" s="35">
        <v>0.24710845509488988</v>
      </c>
      <c r="H2047" s="35" t="b">
        <v>0</v>
      </c>
      <c r="I2047" s="35" t="b">
        <v>0</v>
      </c>
      <c r="J2047" s="35" t="b">
        <v>0</v>
      </c>
    </row>
    <row r="2048" spans="1:10" hidden="1" x14ac:dyDescent="0.2">
      <c r="A2048" s="35" t="s">
        <v>602</v>
      </c>
      <c r="B2048" s="35" t="str">
        <f>VLOOKUP(Table4[[#This Row],[Metabolite ID]],Table18[],2,FALSE)</f>
        <v>N-acetylcitrulline</v>
      </c>
      <c r="C2048" s="35" t="s">
        <v>1121</v>
      </c>
      <c r="D2048" s="35">
        <v>1068</v>
      </c>
      <c r="E2048" s="35">
        <v>0.14388923083179161</v>
      </c>
      <c r="F2048" s="35">
        <v>0.25463367375148216</v>
      </c>
      <c r="G2048" s="35">
        <v>0.57213591015985454</v>
      </c>
      <c r="H2048" s="35" t="b">
        <v>0</v>
      </c>
      <c r="I2048" s="35" t="b">
        <v>0</v>
      </c>
      <c r="J2048" s="35" t="b">
        <v>0</v>
      </c>
    </row>
    <row r="2049" spans="1:10" hidden="1" x14ac:dyDescent="0.2">
      <c r="A2049" s="35" t="s">
        <v>602</v>
      </c>
      <c r="B2049" s="35" t="str">
        <f>VLOOKUP(Table4[[#This Row],[Metabolite ID]],Table18[],2,FALSE)</f>
        <v>N-acetylcitrulline</v>
      </c>
      <c r="C2049" s="35" t="s">
        <v>1122</v>
      </c>
      <c r="D2049" s="35">
        <v>1068</v>
      </c>
      <c r="E2049" s="35">
        <v>7.6662554007318917E-2</v>
      </c>
      <c r="F2049" s="35">
        <v>0.17549616452949368</v>
      </c>
      <c r="G2049" s="35">
        <v>0.66232069355100553</v>
      </c>
      <c r="H2049" s="35" t="b">
        <v>0</v>
      </c>
      <c r="I2049" s="35" t="b">
        <v>0</v>
      </c>
      <c r="J2049" s="35" t="b">
        <v>0</v>
      </c>
    </row>
    <row r="2050" spans="1:10" hidden="1" x14ac:dyDescent="0.2">
      <c r="A2050" s="35" t="s">
        <v>602</v>
      </c>
      <c r="B2050" s="35" t="str">
        <f>VLOOKUP(Table4[[#This Row],[Metabolite ID]],Table18[],2,FALSE)</f>
        <v>N-acetylcitrulline</v>
      </c>
      <c r="C2050" s="35" t="s">
        <v>1123</v>
      </c>
      <c r="D2050" s="35">
        <v>1068</v>
      </c>
      <c r="E2050" s="35">
        <v>9.4132389158687792E-3</v>
      </c>
      <c r="F2050" s="35">
        <v>0.11055232973599362</v>
      </c>
      <c r="G2050" s="35">
        <v>0.9321602283233329</v>
      </c>
      <c r="H2050" s="35" t="b">
        <v>0</v>
      </c>
      <c r="I2050" s="35" t="b">
        <v>0</v>
      </c>
      <c r="J2050" s="35" t="b">
        <v>0</v>
      </c>
    </row>
    <row r="2051" spans="1:10" x14ac:dyDescent="0.2">
      <c r="A2051" s="35" t="s">
        <v>560</v>
      </c>
      <c r="B2051" s="35" t="str">
        <f>VLOOKUP(Table4[[#This Row],[Metabolite ID]],Table18[],2,FALSE)</f>
        <v>X - 12127</v>
      </c>
      <c r="C2051" s="35" t="s">
        <v>1116</v>
      </c>
      <c r="D2051" s="35">
        <v>1068</v>
      </c>
      <c r="E2051" s="35">
        <v>8.0891231210077935E-2</v>
      </c>
      <c r="F2051" s="35">
        <v>3.765581075539523E-2</v>
      </c>
      <c r="G2051" s="36">
        <v>3.1699940415912745E-2</v>
      </c>
      <c r="H2051" s="35" t="b">
        <v>0</v>
      </c>
      <c r="I2051" s="35" t="b">
        <v>0</v>
      </c>
      <c r="J2051" s="35" t="b">
        <v>0</v>
      </c>
    </row>
    <row r="2052" spans="1:10" hidden="1" x14ac:dyDescent="0.2">
      <c r="A2052" s="35" t="s">
        <v>560</v>
      </c>
      <c r="B2052" s="35" t="str">
        <f>VLOOKUP(Table4[[#This Row],[Metabolite ID]],Table18[],2,FALSE)</f>
        <v>X - 12127</v>
      </c>
      <c r="C2052" s="35" t="s">
        <v>1117</v>
      </c>
      <c r="D2052" s="35">
        <v>1068</v>
      </c>
      <c r="E2052" s="35">
        <v>8.0891231210077935E-2</v>
      </c>
      <c r="F2052" s="35">
        <v>3.7264602447558748E-2</v>
      </c>
      <c r="G2052" s="35">
        <v>2.9951911309442532E-2</v>
      </c>
      <c r="H2052" s="35" t="b">
        <v>0</v>
      </c>
      <c r="I2052" s="35" t="b">
        <v>0</v>
      </c>
      <c r="J2052" s="35" t="b">
        <v>0</v>
      </c>
    </row>
    <row r="2053" spans="1:10" hidden="1" x14ac:dyDescent="0.2">
      <c r="A2053" s="35" t="s">
        <v>560</v>
      </c>
      <c r="B2053" s="35" t="str">
        <f>VLOOKUP(Table4[[#This Row],[Metabolite ID]],Table18[],2,FALSE)</f>
        <v>X - 12127</v>
      </c>
      <c r="C2053" s="35" t="s">
        <v>1118</v>
      </c>
      <c r="D2053" s="35">
        <v>1068</v>
      </c>
      <c r="E2053" s="35">
        <v>8.2361713011529211E-2</v>
      </c>
      <c r="F2053" s="35">
        <v>3.7602549807098089E-2</v>
      </c>
      <c r="G2053" s="35">
        <v>2.8500852103966502E-2</v>
      </c>
      <c r="H2053" s="35" t="b">
        <v>0</v>
      </c>
      <c r="I2053" s="35" t="b">
        <v>0</v>
      </c>
      <c r="J2053" s="35" t="b">
        <v>0</v>
      </c>
    </row>
    <row r="2054" spans="1:10" hidden="1" x14ac:dyDescent="0.2">
      <c r="A2054" s="35" t="s">
        <v>560</v>
      </c>
      <c r="B2054" s="35" t="str">
        <f>VLOOKUP(Table4[[#This Row],[Metabolite ID]],Table18[],2,FALSE)</f>
        <v>X - 12127</v>
      </c>
      <c r="C2054" s="35" t="s">
        <v>1119</v>
      </c>
      <c r="D2054" s="35">
        <v>1068</v>
      </c>
      <c r="E2054" s="35">
        <v>0.12672585593220337</v>
      </c>
      <c r="F2054" s="35">
        <v>5.8860808340875884E-2</v>
      </c>
      <c r="G2054" s="35">
        <v>3.1320633896604479E-2</v>
      </c>
      <c r="H2054" s="35" t="b">
        <v>0</v>
      </c>
      <c r="I2054" s="35" t="b">
        <v>0</v>
      </c>
      <c r="J2054" s="35" t="b">
        <v>0</v>
      </c>
    </row>
    <row r="2055" spans="1:10" hidden="1" x14ac:dyDescent="0.2">
      <c r="A2055" s="35" t="s">
        <v>560</v>
      </c>
      <c r="B2055" s="35" t="str">
        <f>VLOOKUP(Table4[[#This Row],[Metabolite ID]],Table18[],2,FALSE)</f>
        <v>X - 12127</v>
      </c>
      <c r="C2055" s="35" t="s">
        <v>1120</v>
      </c>
      <c r="D2055" s="35">
        <v>1068</v>
      </c>
      <c r="E2055" s="35">
        <v>0.12539133448163314</v>
      </c>
      <c r="F2055" s="35">
        <v>6.1877365672868473E-2</v>
      </c>
      <c r="G2055" s="35">
        <v>4.2718779586516445E-2</v>
      </c>
      <c r="H2055" s="35" t="b">
        <v>0</v>
      </c>
      <c r="I2055" s="35" t="b">
        <v>0</v>
      </c>
      <c r="J2055" s="35" t="b">
        <v>0</v>
      </c>
    </row>
    <row r="2056" spans="1:10" hidden="1" x14ac:dyDescent="0.2">
      <c r="A2056" s="35" t="s">
        <v>560</v>
      </c>
      <c r="B2056" s="35" t="str">
        <f>VLOOKUP(Table4[[#This Row],[Metabolite ID]],Table18[],2,FALSE)</f>
        <v>X - 12127</v>
      </c>
      <c r="C2056" s="35" t="s">
        <v>1121</v>
      </c>
      <c r="D2056" s="35">
        <v>1068</v>
      </c>
      <c r="E2056" s="35">
        <v>0.26296071807515364</v>
      </c>
      <c r="F2056" s="35">
        <v>0.23559661617528371</v>
      </c>
      <c r="G2056" s="35">
        <v>0.26461003336980582</v>
      </c>
      <c r="H2056" s="35" t="b">
        <v>0</v>
      </c>
      <c r="I2056" s="35" t="b">
        <v>0</v>
      </c>
      <c r="J2056" s="35" t="b">
        <v>0</v>
      </c>
    </row>
    <row r="2057" spans="1:10" hidden="1" x14ac:dyDescent="0.2">
      <c r="A2057" s="35" t="s">
        <v>560</v>
      </c>
      <c r="B2057" s="35" t="str">
        <f>VLOOKUP(Table4[[#This Row],[Metabolite ID]],Table18[],2,FALSE)</f>
        <v>X - 12127</v>
      </c>
      <c r="C2057" s="35" t="s">
        <v>1122</v>
      </c>
      <c r="D2057" s="35">
        <v>1068</v>
      </c>
      <c r="E2057" s="35">
        <v>0.21645541075403418</v>
      </c>
      <c r="F2057" s="35">
        <v>0.13975217925537356</v>
      </c>
      <c r="G2057" s="35">
        <v>0.1217138915392848</v>
      </c>
      <c r="H2057" s="35" t="b">
        <v>0</v>
      </c>
      <c r="I2057" s="35" t="b">
        <v>0</v>
      </c>
      <c r="J2057" s="35" t="b">
        <v>0</v>
      </c>
    </row>
    <row r="2058" spans="1:10" hidden="1" x14ac:dyDescent="0.2">
      <c r="A2058" s="35" t="s">
        <v>560</v>
      </c>
      <c r="B2058" s="35" t="str">
        <f>VLOOKUP(Table4[[#This Row],[Metabolite ID]],Table18[],2,FALSE)</f>
        <v>X - 12127</v>
      </c>
      <c r="C2058" s="35" t="s">
        <v>1123</v>
      </c>
      <c r="D2058" s="35">
        <v>1068</v>
      </c>
      <c r="E2058" s="35">
        <v>0.11157497438160296</v>
      </c>
      <c r="F2058" s="35">
        <v>0.11054124980323442</v>
      </c>
      <c r="G2058" s="35">
        <v>0.31303514588516795</v>
      </c>
      <c r="H2058" s="35" t="b">
        <v>0</v>
      </c>
      <c r="I2058" s="35" t="b">
        <v>0</v>
      </c>
      <c r="J2058" s="35" t="b">
        <v>0</v>
      </c>
    </row>
    <row r="2059" spans="1:10" x14ac:dyDescent="0.2">
      <c r="A2059" s="35" t="s">
        <v>289</v>
      </c>
      <c r="B2059" s="35" t="str">
        <f>VLOOKUP(Table4[[#This Row],[Metabolite ID]],Table18[],2,FALSE)</f>
        <v>taurolithocholate 3-sulfate</v>
      </c>
      <c r="C2059" s="35" t="s">
        <v>1116</v>
      </c>
      <c r="D2059" s="35">
        <v>1068</v>
      </c>
      <c r="E2059" s="35">
        <v>-8.3777620578050258E-2</v>
      </c>
      <c r="F2059" s="35">
        <v>3.906166310569769E-2</v>
      </c>
      <c r="G2059" s="36">
        <v>3.1972597895388172E-2</v>
      </c>
      <c r="H2059" s="35" t="b">
        <v>0</v>
      </c>
      <c r="I2059" s="35" t="b">
        <v>0</v>
      </c>
      <c r="J2059" s="35" t="b">
        <v>0</v>
      </c>
    </row>
    <row r="2060" spans="1:10" hidden="1" x14ac:dyDescent="0.2">
      <c r="A2060" s="35" t="s">
        <v>289</v>
      </c>
      <c r="B2060" s="35" t="str">
        <f>VLOOKUP(Table4[[#This Row],[Metabolite ID]],Table18[],2,FALSE)</f>
        <v>taurolithocholate 3-sulfate</v>
      </c>
      <c r="C2060" s="35" t="s">
        <v>1117</v>
      </c>
      <c r="D2060" s="35">
        <v>1068</v>
      </c>
      <c r="E2060" s="35">
        <v>-8.3777620578050258E-2</v>
      </c>
      <c r="F2060" s="35">
        <v>3.7019214704122963E-2</v>
      </c>
      <c r="G2060" s="35">
        <v>2.3630464900938168E-2</v>
      </c>
      <c r="H2060" s="35" t="b">
        <v>0</v>
      </c>
      <c r="I2060" s="35" t="b">
        <v>0</v>
      </c>
      <c r="J2060" s="35" t="b">
        <v>0</v>
      </c>
    </row>
    <row r="2061" spans="1:10" hidden="1" x14ac:dyDescent="0.2">
      <c r="A2061" s="35" t="s">
        <v>289</v>
      </c>
      <c r="B2061" s="35" t="str">
        <f>VLOOKUP(Table4[[#This Row],[Metabolite ID]],Table18[],2,FALSE)</f>
        <v>taurolithocholate 3-sulfate</v>
      </c>
      <c r="C2061" s="35" t="s">
        <v>1118</v>
      </c>
      <c r="D2061" s="35">
        <v>1068</v>
      </c>
      <c r="E2061" s="35">
        <v>-8.4336755018027787E-2</v>
      </c>
      <c r="F2061" s="35">
        <v>3.7385640217618837E-2</v>
      </c>
      <c r="G2061" s="35">
        <v>2.4079425968761465E-2</v>
      </c>
      <c r="H2061" s="35" t="b">
        <v>0</v>
      </c>
      <c r="I2061" s="35" t="b">
        <v>0</v>
      </c>
      <c r="J2061" s="35" t="b">
        <v>0</v>
      </c>
    </row>
    <row r="2062" spans="1:10" hidden="1" x14ac:dyDescent="0.2">
      <c r="A2062" s="35" t="s">
        <v>289</v>
      </c>
      <c r="B2062" s="35" t="str">
        <f>VLOOKUP(Table4[[#This Row],[Metabolite ID]],Table18[],2,FALSE)</f>
        <v>taurolithocholate 3-sulfate</v>
      </c>
      <c r="C2062" s="35" t="s">
        <v>1119</v>
      </c>
      <c r="D2062" s="35">
        <v>1068</v>
      </c>
      <c r="E2062" s="35">
        <v>-0.10933452543530255</v>
      </c>
      <c r="F2062" s="35">
        <v>5.8290673028364451E-2</v>
      </c>
      <c r="G2062" s="35">
        <v>6.0699526451385905E-2</v>
      </c>
      <c r="H2062" s="35" t="b">
        <v>0</v>
      </c>
      <c r="I2062" s="35" t="b">
        <v>0</v>
      </c>
      <c r="J2062" s="35" t="b">
        <v>0</v>
      </c>
    </row>
    <row r="2063" spans="1:10" hidden="1" x14ac:dyDescent="0.2">
      <c r="A2063" s="35" t="s">
        <v>289</v>
      </c>
      <c r="B2063" s="35" t="str">
        <f>VLOOKUP(Table4[[#This Row],[Metabolite ID]],Table18[],2,FALSE)</f>
        <v>taurolithocholate 3-sulfate</v>
      </c>
      <c r="C2063" s="35" t="s">
        <v>1120</v>
      </c>
      <c r="D2063" s="35">
        <v>1068</v>
      </c>
      <c r="E2063" s="35">
        <v>-7.5333636820042668E-2</v>
      </c>
      <c r="F2063" s="35">
        <v>6.0080460245261293E-2</v>
      </c>
      <c r="G2063" s="35">
        <v>0.20988593211728057</v>
      </c>
      <c r="H2063" s="35" t="b">
        <v>0</v>
      </c>
      <c r="I2063" s="35" t="b">
        <v>0</v>
      </c>
      <c r="J2063" s="35" t="b">
        <v>0</v>
      </c>
    </row>
    <row r="2064" spans="1:10" hidden="1" x14ac:dyDescent="0.2">
      <c r="A2064" s="35" t="s">
        <v>289</v>
      </c>
      <c r="B2064" s="35" t="str">
        <f>VLOOKUP(Table4[[#This Row],[Metabolite ID]],Table18[],2,FALSE)</f>
        <v>taurolithocholate 3-sulfate</v>
      </c>
      <c r="C2064" s="35" t="s">
        <v>1121</v>
      </c>
      <c r="D2064" s="35">
        <v>1068</v>
      </c>
      <c r="E2064" s="35">
        <v>-0.15081927805302442</v>
      </c>
      <c r="F2064" s="35">
        <v>0.27872274848900336</v>
      </c>
      <c r="G2064" s="35">
        <v>0.58854567607744668</v>
      </c>
      <c r="H2064" s="35" t="b">
        <v>0</v>
      </c>
      <c r="I2064" s="35" t="b">
        <v>0</v>
      </c>
      <c r="J2064" s="35" t="b">
        <v>0</v>
      </c>
    </row>
    <row r="2065" spans="1:10" hidden="1" x14ac:dyDescent="0.2">
      <c r="A2065" s="35" t="s">
        <v>289</v>
      </c>
      <c r="B2065" s="35" t="str">
        <f>VLOOKUP(Table4[[#This Row],[Metabolite ID]],Table18[],2,FALSE)</f>
        <v>taurolithocholate 3-sulfate</v>
      </c>
      <c r="C2065" s="35" t="s">
        <v>1122</v>
      </c>
      <c r="D2065" s="35">
        <v>1068</v>
      </c>
      <c r="E2065" s="35">
        <v>0.19017050028335269</v>
      </c>
      <c r="F2065" s="35">
        <v>0.19384206032188098</v>
      </c>
      <c r="G2065" s="35">
        <v>0.32678603145432406</v>
      </c>
      <c r="H2065" s="35" t="b">
        <v>0</v>
      </c>
      <c r="I2065" s="35" t="b">
        <v>0</v>
      </c>
      <c r="J2065" s="35" t="b">
        <v>0</v>
      </c>
    </row>
    <row r="2066" spans="1:10" hidden="1" x14ac:dyDescent="0.2">
      <c r="A2066" s="35" t="s">
        <v>289</v>
      </c>
      <c r="B2066" s="35" t="str">
        <f>VLOOKUP(Table4[[#This Row],[Metabolite ID]],Table18[],2,FALSE)</f>
        <v>taurolithocholate 3-sulfate</v>
      </c>
      <c r="C2066" s="35" t="s">
        <v>1123</v>
      </c>
      <c r="D2066" s="35">
        <v>1068</v>
      </c>
      <c r="E2066" s="35">
        <v>-1.9770870388068681E-2</v>
      </c>
      <c r="F2066" s="35">
        <v>0.11469078577998243</v>
      </c>
      <c r="G2066" s="35">
        <v>0.86316827573893518</v>
      </c>
      <c r="H2066" s="35" t="b">
        <v>0</v>
      </c>
      <c r="I2066" s="35" t="b">
        <v>0</v>
      </c>
      <c r="J2066" s="35" t="b">
        <v>0</v>
      </c>
    </row>
    <row r="2067" spans="1:10" x14ac:dyDescent="0.2">
      <c r="A2067" s="35" t="s">
        <v>438</v>
      </c>
      <c r="B2067" s="35" t="str">
        <f>VLOOKUP(Table4[[#This Row],[Metabolite ID]],Table18[],2,FALSE)</f>
        <v>X - 21411</v>
      </c>
      <c r="C2067" s="35" t="s">
        <v>1116</v>
      </c>
      <c r="D2067" s="35">
        <v>1068</v>
      </c>
      <c r="E2067" s="35">
        <v>-8.2364355881623663E-2</v>
      </c>
      <c r="F2067" s="35">
        <v>3.8446147586378716E-2</v>
      </c>
      <c r="G2067" s="36">
        <v>3.2166893457130329E-2</v>
      </c>
      <c r="H2067" s="35" t="b">
        <v>0</v>
      </c>
      <c r="I2067" s="35" t="b">
        <v>0</v>
      </c>
      <c r="J2067" s="35" t="b">
        <v>0</v>
      </c>
    </row>
    <row r="2068" spans="1:10" hidden="1" x14ac:dyDescent="0.2">
      <c r="A2068" s="35" t="s">
        <v>438</v>
      </c>
      <c r="B2068" s="35" t="str">
        <f>VLOOKUP(Table4[[#This Row],[Metabolite ID]],Table18[],2,FALSE)</f>
        <v>X - 21411</v>
      </c>
      <c r="C2068" s="35" t="s">
        <v>1117</v>
      </c>
      <c r="D2068" s="35">
        <v>1068</v>
      </c>
      <c r="E2068" s="35">
        <v>-8.2364355881623663E-2</v>
      </c>
      <c r="F2068" s="35">
        <v>3.7072145255556445E-2</v>
      </c>
      <c r="G2068" s="35">
        <v>2.6301450960149773E-2</v>
      </c>
      <c r="H2068" s="35" t="b">
        <v>0</v>
      </c>
      <c r="I2068" s="35" t="b">
        <v>0</v>
      </c>
      <c r="J2068" s="35" t="b">
        <v>0</v>
      </c>
    </row>
    <row r="2069" spans="1:10" hidden="1" x14ac:dyDescent="0.2">
      <c r="A2069" s="35" t="s">
        <v>438</v>
      </c>
      <c r="B2069" s="35" t="str">
        <f>VLOOKUP(Table4[[#This Row],[Metabolite ID]],Table18[],2,FALSE)</f>
        <v>X - 21411</v>
      </c>
      <c r="C2069" s="35" t="s">
        <v>1118</v>
      </c>
      <c r="D2069" s="35">
        <v>1068</v>
      </c>
      <c r="E2069" s="35">
        <v>-8.2277326745985258E-2</v>
      </c>
      <c r="F2069" s="35">
        <v>3.7425946306336486E-2</v>
      </c>
      <c r="G2069" s="35">
        <v>2.7920373266463423E-2</v>
      </c>
      <c r="H2069" s="35" t="b">
        <v>0</v>
      </c>
      <c r="I2069" s="35" t="b">
        <v>0</v>
      </c>
      <c r="J2069" s="35" t="b">
        <v>0</v>
      </c>
    </row>
    <row r="2070" spans="1:10" hidden="1" x14ac:dyDescent="0.2">
      <c r="A2070" s="35" t="s">
        <v>438</v>
      </c>
      <c r="B2070" s="35" t="str">
        <f>VLOOKUP(Table4[[#This Row],[Metabolite ID]],Table18[],2,FALSE)</f>
        <v>X - 21411</v>
      </c>
      <c r="C2070" s="35" t="s">
        <v>1119</v>
      </c>
      <c r="D2070" s="35">
        <v>1068</v>
      </c>
      <c r="E2070" s="35">
        <v>-9.1393796296296625E-2</v>
      </c>
      <c r="F2070" s="35">
        <v>5.699319815769284E-2</v>
      </c>
      <c r="G2070" s="35">
        <v>0.10880417134875359</v>
      </c>
      <c r="H2070" s="35" t="b">
        <v>0</v>
      </c>
      <c r="I2070" s="35" t="b">
        <v>0</v>
      </c>
      <c r="J2070" s="35" t="b">
        <v>0</v>
      </c>
    </row>
    <row r="2071" spans="1:10" hidden="1" x14ac:dyDescent="0.2">
      <c r="A2071" s="35" t="s">
        <v>438</v>
      </c>
      <c r="B2071" s="35" t="str">
        <f>VLOOKUP(Table4[[#This Row],[Metabolite ID]],Table18[],2,FALSE)</f>
        <v>X - 21411</v>
      </c>
      <c r="C2071" s="35" t="s">
        <v>1120</v>
      </c>
      <c r="D2071" s="35">
        <v>1068</v>
      </c>
      <c r="E2071" s="35">
        <v>-7.99668882410654E-4</v>
      </c>
      <c r="F2071" s="35">
        <v>6.2025200530647924E-2</v>
      </c>
      <c r="G2071" s="35">
        <v>0.98971344269666817</v>
      </c>
      <c r="H2071" s="35" t="b">
        <v>0</v>
      </c>
      <c r="I2071" s="35" t="b">
        <v>0</v>
      </c>
      <c r="J2071" s="35" t="b">
        <v>0</v>
      </c>
    </row>
    <row r="2072" spans="1:10" hidden="1" x14ac:dyDescent="0.2">
      <c r="A2072" s="35" t="s">
        <v>438</v>
      </c>
      <c r="B2072" s="35" t="str">
        <f>VLOOKUP(Table4[[#This Row],[Metabolite ID]],Table18[],2,FALSE)</f>
        <v>X - 21411</v>
      </c>
      <c r="C2072" s="35" t="s">
        <v>1121</v>
      </c>
      <c r="D2072" s="35">
        <v>1068</v>
      </c>
      <c r="E2072" s="35">
        <v>5.8923589142850119E-2</v>
      </c>
      <c r="F2072" s="35">
        <v>0.24695774755441322</v>
      </c>
      <c r="G2072" s="35">
        <v>0.81146324316487917</v>
      </c>
      <c r="H2072" s="35" t="b">
        <v>0</v>
      </c>
      <c r="I2072" s="35" t="b">
        <v>0</v>
      </c>
      <c r="J2072" s="35" t="b">
        <v>0</v>
      </c>
    </row>
    <row r="2073" spans="1:10" hidden="1" x14ac:dyDescent="0.2">
      <c r="A2073" s="35" t="s">
        <v>438</v>
      </c>
      <c r="B2073" s="35" t="str">
        <f>VLOOKUP(Table4[[#This Row],[Metabolite ID]],Table18[],2,FALSE)</f>
        <v>X - 21411</v>
      </c>
      <c r="C2073" s="35" t="s">
        <v>1122</v>
      </c>
      <c r="D2073" s="35">
        <v>1068</v>
      </c>
      <c r="E2073" s="35">
        <v>0.12932726462243949</v>
      </c>
      <c r="F2073" s="35">
        <v>0.14370439806950161</v>
      </c>
      <c r="G2073" s="35">
        <v>0.36834810141756957</v>
      </c>
      <c r="H2073" s="35" t="b">
        <v>0</v>
      </c>
      <c r="I2073" s="35" t="b">
        <v>0</v>
      </c>
      <c r="J2073" s="35" t="b">
        <v>0</v>
      </c>
    </row>
    <row r="2074" spans="1:10" hidden="1" x14ac:dyDescent="0.2">
      <c r="A2074" s="35" t="s">
        <v>438</v>
      </c>
      <c r="B2074" s="35" t="str">
        <f>VLOOKUP(Table4[[#This Row],[Metabolite ID]],Table18[],2,FALSE)</f>
        <v>X - 21411</v>
      </c>
      <c r="C2074" s="35" t="s">
        <v>1123</v>
      </c>
      <c r="D2074" s="35">
        <v>1068</v>
      </c>
      <c r="E2074" s="35">
        <v>0.16847522134455248</v>
      </c>
      <c r="F2074" s="35">
        <v>0.11257931214592479</v>
      </c>
      <c r="G2074" s="35">
        <v>0.13481875985091085</v>
      </c>
      <c r="H2074" s="35" t="b">
        <v>0</v>
      </c>
      <c r="I2074" s="35" t="b">
        <v>0</v>
      </c>
      <c r="J2074" s="35" t="b">
        <v>0</v>
      </c>
    </row>
    <row r="2075" spans="1:10" x14ac:dyDescent="0.2">
      <c r="A2075" s="35" t="s">
        <v>538</v>
      </c>
      <c r="B2075" s="35" t="str">
        <f>VLOOKUP(Table4[[#This Row],[Metabolite ID]],Table18[],2,FALSE)</f>
        <v>etiocholanolone glucuronide</v>
      </c>
      <c r="C2075" s="35" t="s">
        <v>1116</v>
      </c>
      <c r="D2075" s="35">
        <v>1068</v>
      </c>
      <c r="E2075" s="35">
        <v>-8.3764944215681467E-2</v>
      </c>
      <c r="F2075" s="35">
        <v>3.9127222313277435E-2</v>
      </c>
      <c r="G2075" s="36">
        <v>3.2287310858168272E-2</v>
      </c>
      <c r="H2075" s="35" t="b">
        <v>0</v>
      </c>
      <c r="I2075" s="35" t="b">
        <v>0</v>
      </c>
      <c r="J2075" s="35" t="b">
        <v>0</v>
      </c>
    </row>
    <row r="2076" spans="1:10" hidden="1" x14ac:dyDescent="0.2">
      <c r="A2076" s="35" t="s">
        <v>538</v>
      </c>
      <c r="B2076" s="35" t="str">
        <f>VLOOKUP(Table4[[#This Row],[Metabolite ID]],Table18[],2,FALSE)</f>
        <v>etiocholanolone glucuronide</v>
      </c>
      <c r="C2076" s="35" t="s">
        <v>1117</v>
      </c>
      <c r="D2076" s="35">
        <v>1068</v>
      </c>
      <c r="E2076" s="35">
        <v>-8.3764944215681467E-2</v>
      </c>
      <c r="F2076" s="35">
        <v>3.7338572297419527E-2</v>
      </c>
      <c r="G2076" s="35">
        <v>2.4871737421341574E-2</v>
      </c>
      <c r="H2076" s="35" t="b">
        <v>0</v>
      </c>
      <c r="I2076" s="35" t="b">
        <v>0</v>
      </c>
      <c r="J2076" s="35" t="b">
        <v>0</v>
      </c>
    </row>
    <row r="2077" spans="1:10" hidden="1" x14ac:dyDescent="0.2">
      <c r="A2077" s="35" t="s">
        <v>538</v>
      </c>
      <c r="B2077" s="35" t="str">
        <f>VLOOKUP(Table4[[#This Row],[Metabolite ID]],Table18[],2,FALSE)</f>
        <v>etiocholanolone glucuronide</v>
      </c>
      <c r="C2077" s="35" t="s">
        <v>1118</v>
      </c>
      <c r="D2077" s="35">
        <v>1068</v>
      </c>
      <c r="E2077" s="35">
        <v>-8.3666501137485361E-2</v>
      </c>
      <c r="F2077" s="35">
        <v>3.7704551841413254E-2</v>
      </c>
      <c r="G2077" s="35">
        <v>2.6486543013852087E-2</v>
      </c>
      <c r="H2077" s="35" t="b">
        <v>0</v>
      </c>
      <c r="I2077" s="35" t="b">
        <v>0</v>
      </c>
      <c r="J2077" s="35" t="b">
        <v>0</v>
      </c>
    </row>
    <row r="2078" spans="1:10" hidden="1" x14ac:dyDescent="0.2">
      <c r="A2078" s="35" t="s">
        <v>538</v>
      </c>
      <c r="B2078" s="35" t="str">
        <f>VLOOKUP(Table4[[#This Row],[Metabolite ID]],Table18[],2,FALSE)</f>
        <v>etiocholanolone glucuronide</v>
      </c>
      <c r="C2078" s="35" t="s">
        <v>1119</v>
      </c>
      <c r="D2078" s="35">
        <v>1068</v>
      </c>
      <c r="E2078" s="35">
        <v>-6.5725410011686816E-2</v>
      </c>
      <c r="F2078" s="35">
        <v>5.6931346335287542E-2</v>
      </c>
      <c r="G2078" s="35">
        <v>0.24830840475803398</v>
      </c>
      <c r="H2078" s="35" t="b">
        <v>0</v>
      </c>
      <c r="I2078" s="35" t="b">
        <v>0</v>
      </c>
      <c r="J2078" s="35" t="b">
        <v>0</v>
      </c>
    </row>
    <row r="2079" spans="1:10" hidden="1" x14ac:dyDescent="0.2">
      <c r="A2079" s="35" t="s">
        <v>538</v>
      </c>
      <c r="B2079" s="35" t="str">
        <f>VLOOKUP(Table4[[#This Row],[Metabolite ID]],Table18[],2,FALSE)</f>
        <v>etiocholanolone glucuronide</v>
      </c>
      <c r="C2079" s="35" t="s">
        <v>1120</v>
      </c>
      <c r="D2079" s="35">
        <v>1068</v>
      </c>
      <c r="E2079" s="35">
        <v>-0.15650028621734219</v>
      </c>
      <c r="F2079" s="35">
        <v>6.6912784665337399E-2</v>
      </c>
      <c r="G2079" s="35">
        <v>1.9342176822239609E-2</v>
      </c>
      <c r="H2079" s="35" t="b">
        <v>0</v>
      </c>
      <c r="I2079" s="35" t="b">
        <v>0</v>
      </c>
      <c r="J2079" s="35" t="b">
        <v>0</v>
      </c>
    </row>
    <row r="2080" spans="1:10" hidden="1" x14ac:dyDescent="0.2">
      <c r="A2080" s="35" t="s">
        <v>538</v>
      </c>
      <c r="B2080" s="35" t="str">
        <f>VLOOKUP(Table4[[#This Row],[Metabolite ID]],Table18[],2,FALSE)</f>
        <v>etiocholanolone glucuronide</v>
      </c>
      <c r="C2080" s="35" t="s">
        <v>1121</v>
      </c>
      <c r="D2080" s="35">
        <v>1068</v>
      </c>
      <c r="E2080" s="35">
        <v>-4.9857848196771748E-2</v>
      </c>
      <c r="F2080" s="35">
        <v>0.26032468678341564</v>
      </c>
      <c r="G2080" s="35">
        <v>0.84815325454068546</v>
      </c>
      <c r="H2080" s="35" t="b">
        <v>0</v>
      </c>
      <c r="I2080" s="35" t="b">
        <v>0</v>
      </c>
      <c r="J2080" s="35" t="b">
        <v>0</v>
      </c>
    </row>
    <row r="2081" spans="1:10" hidden="1" x14ac:dyDescent="0.2">
      <c r="A2081" s="35" t="s">
        <v>538</v>
      </c>
      <c r="B2081" s="35" t="str">
        <f>VLOOKUP(Table4[[#This Row],[Metabolite ID]],Table18[],2,FALSE)</f>
        <v>etiocholanolone glucuronide</v>
      </c>
      <c r="C2081" s="35" t="s">
        <v>1122</v>
      </c>
      <c r="D2081" s="35">
        <v>1068</v>
      </c>
      <c r="E2081" s="35">
        <v>-0.2400546992529824</v>
      </c>
      <c r="F2081" s="35">
        <v>0.15263087768534589</v>
      </c>
      <c r="G2081" s="35">
        <v>0.11606636590571728</v>
      </c>
      <c r="H2081" s="35" t="b">
        <v>0</v>
      </c>
      <c r="I2081" s="35" t="b">
        <v>0</v>
      </c>
      <c r="J2081" s="35" t="b">
        <v>0</v>
      </c>
    </row>
    <row r="2082" spans="1:10" hidden="1" x14ac:dyDescent="0.2">
      <c r="A2082" s="35" t="s">
        <v>538</v>
      </c>
      <c r="B2082" s="35" t="str">
        <f>VLOOKUP(Table4[[#This Row],[Metabolite ID]],Table18[],2,FALSE)</f>
        <v>etiocholanolone glucuronide</v>
      </c>
      <c r="C2082" s="35" t="s">
        <v>1123</v>
      </c>
      <c r="D2082" s="35">
        <v>1068</v>
      </c>
      <c r="E2082" s="35">
        <v>-6.1990484712356256E-2</v>
      </c>
      <c r="F2082" s="35">
        <v>0.11491450365634137</v>
      </c>
      <c r="G2082" s="35">
        <v>0.58968990817316724</v>
      </c>
      <c r="H2082" s="35" t="b">
        <v>0</v>
      </c>
      <c r="I2082" s="35" t="b">
        <v>0</v>
      </c>
      <c r="J2082" s="35" t="b">
        <v>0</v>
      </c>
    </row>
    <row r="2083" spans="1:10" x14ac:dyDescent="0.2">
      <c r="A2083" s="35" t="s">
        <v>242</v>
      </c>
      <c r="B2083" s="35" t="str">
        <f>VLOOKUP(Table4[[#This Row],[Metabolite ID]],Table18[],2,FALSE)</f>
        <v>1,7-dimethylurate</v>
      </c>
      <c r="C2083" s="35" t="s">
        <v>1116</v>
      </c>
      <c r="D2083" s="35">
        <v>1068</v>
      </c>
      <c r="E2083" s="35">
        <v>8.045906755681069E-2</v>
      </c>
      <c r="F2083" s="35">
        <v>3.7717200539913426E-2</v>
      </c>
      <c r="G2083" s="36">
        <v>3.2906724472182229E-2</v>
      </c>
      <c r="H2083" s="35" t="b">
        <v>0</v>
      </c>
      <c r="I2083" s="35" t="b">
        <v>0</v>
      </c>
      <c r="J2083" s="35" t="b">
        <v>1</v>
      </c>
    </row>
    <row r="2084" spans="1:10" hidden="1" x14ac:dyDescent="0.2">
      <c r="A2084" s="35" t="s">
        <v>242</v>
      </c>
      <c r="B2084" s="35" t="str">
        <f>VLOOKUP(Table4[[#This Row],[Metabolite ID]],Table18[],2,FALSE)</f>
        <v>1,7-dimethylurate</v>
      </c>
      <c r="C2084" s="35" t="s">
        <v>1117</v>
      </c>
      <c r="D2084" s="35">
        <v>1068</v>
      </c>
      <c r="E2084" s="35">
        <v>8.045906755681069E-2</v>
      </c>
      <c r="F2084" s="35">
        <v>3.7132663987318307E-2</v>
      </c>
      <c r="G2084" s="35">
        <v>3.0250084388620955E-2</v>
      </c>
      <c r="H2084" s="35" t="b">
        <v>0</v>
      </c>
      <c r="I2084" s="35" t="b">
        <v>0</v>
      </c>
      <c r="J2084" s="35" t="b">
        <v>1</v>
      </c>
    </row>
    <row r="2085" spans="1:10" hidden="1" x14ac:dyDescent="0.2">
      <c r="A2085" s="35" t="s">
        <v>242</v>
      </c>
      <c r="B2085" s="35" t="str">
        <f>VLOOKUP(Table4[[#This Row],[Metabolite ID]],Table18[],2,FALSE)</f>
        <v>1,7-dimethylurate</v>
      </c>
      <c r="C2085" s="35" t="s">
        <v>1118</v>
      </c>
      <c r="D2085" s="35">
        <v>1068</v>
      </c>
      <c r="E2085" s="35">
        <v>8.12872099528959E-2</v>
      </c>
      <c r="F2085" s="35">
        <v>3.7472121141800381E-2</v>
      </c>
      <c r="G2085" s="35">
        <v>3.0062066460028021E-2</v>
      </c>
      <c r="H2085" s="35" t="b">
        <v>0</v>
      </c>
      <c r="I2085" s="35" t="b">
        <v>0</v>
      </c>
      <c r="J2085" s="35" t="b">
        <v>1</v>
      </c>
    </row>
    <row r="2086" spans="1:10" hidden="1" x14ac:dyDescent="0.2">
      <c r="A2086" s="35" t="s">
        <v>242</v>
      </c>
      <c r="B2086" s="35" t="str">
        <f>VLOOKUP(Table4[[#This Row],[Metabolite ID]],Table18[],2,FALSE)</f>
        <v>1,7-dimethylurate</v>
      </c>
      <c r="C2086" s="35" t="s">
        <v>1119</v>
      </c>
      <c r="D2086" s="35">
        <v>1068</v>
      </c>
      <c r="E2086" s="35">
        <v>5.3336173758864999E-2</v>
      </c>
      <c r="F2086" s="35">
        <v>5.8394769425405682E-2</v>
      </c>
      <c r="G2086" s="35">
        <v>0.36104668872886997</v>
      </c>
      <c r="H2086" s="35" t="b">
        <v>0</v>
      </c>
      <c r="I2086" s="35" t="b">
        <v>0</v>
      </c>
      <c r="J2086" s="35" t="b">
        <v>1</v>
      </c>
    </row>
    <row r="2087" spans="1:10" hidden="1" x14ac:dyDescent="0.2">
      <c r="A2087" s="35" t="s">
        <v>242</v>
      </c>
      <c r="B2087" s="35" t="str">
        <f>VLOOKUP(Table4[[#This Row],[Metabolite ID]],Table18[],2,FALSE)</f>
        <v>1,7-dimethylurate</v>
      </c>
      <c r="C2087" s="35" t="s">
        <v>1120</v>
      </c>
      <c r="D2087" s="35">
        <v>1068</v>
      </c>
      <c r="E2087" s="35">
        <v>9.4708546447985445E-2</v>
      </c>
      <c r="F2087" s="35">
        <v>6.7739681718084602E-2</v>
      </c>
      <c r="G2087" s="35">
        <v>0.16207551622985536</v>
      </c>
      <c r="H2087" s="35" t="b">
        <v>0</v>
      </c>
      <c r="I2087" s="35" t="b">
        <v>0</v>
      </c>
      <c r="J2087" s="35" t="b">
        <v>1</v>
      </c>
    </row>
    <row r="2088" spans="1:10" hidden="1" x14ac:dyDescent="0.2">
      <c r="A2088" s="35" t="s">
        <v>242</v>
      </c>
      <c r="B2088" s="35" t="str">
        <f>VLOOKUP(Table4[[#This Row],[Metabolite ID]],Table18[],2,FALSE)</f>
        <v>1,7-dimethylurate</v>
      </c>
      <c r="C2088" s="35" t="s">
        <v>1121</v>
      </c>
      <c r="D2088" s="35">
        <v>1068</v>
      </c>
      <c r="E2088" s="35">
        <v>-0.11682634730716668</v>
      </c>
      <c r="F2088" s="35">
        <v>0.26648495341605444</v>
      </c>
      <c r="G2088" s="35">
        <v>0.66118687480724936</v>
      </c>
      <c r="H2088" s="35" t="b">
        <v>0</v>
      </c>
      <c r="I2088" s="35" t="b">
        <v>0</v>
      </c>
      <c r="J2088" s="35" t="b">
        <v>1</v>
      </c>
    </row>
    <row r="2089" spans="1:10" hidden="1" x14ac:dyDescent="0.2">
      <c r="A2089" s="35" t="s">
        <v>242</v>
      </c>
      <c r="B2089" s="35" t="str">
        <f>VLOOKUP(Table4[[#This Row],[Metabolite ID]],Table18[],2,FALSE)</f>
        <v>1,7-dimethylurate</v>
      </c>
      <c r="C2089" s="35" t="s">
        <v>1122</v>
      </c>
      <c r="D2089" s="35">
        <v>1068</v>
      </c>
      <c r="E2089" s="35">
        <v>0.19717211429518677</v>
      </c>
      <c r="F2089" s="35">
        <v>0.17597443307670135</v>
      </c>
      <c r="G2089" s="35">
        <v>0.26277039779050637</v>
      </c>
      <c r="H2089" s="35" t="b">
        <v>0</v>
      </c>
      <c r="I2089" s="35" t="b">
        <v>0</v>
      </c>
      <c r="J2089" s="35" t="b">
        <v>1</v>
      </c>
    </row>
    <row r="2090" spans="1:10" hidden="1" x14ac:dyDescent="0.2">
      <c r="A2090" s="35" t="s">
        <v>242</v>
      </c>
      <c r="B2090" s="35" t="str">
        <f>VLOOKUP(Table4[[#This Row],[Metabolite ID]],Table18[],2,FALSE)</f>
        <v>1,7-dimethylurate</v>
      </c>
      <c r="C2090" s="35" t="s">
        <v>1123</v>
      </c>
      <c r="D2090" s="35">
        <v>1068</v>
      </c>
      <c r="E2090" s="35">
        <v>0.23342058370822807</v>
      </c>
      <c r="F2090" s="35">
        <v>0.11063445894199059</v>
      </c>
      <c r="G2090" s="35">
        <v>3.5105054290613572E-2</v>
      </c>
      <c r="H2090" s="35" t="b">
        <v>0</v>
      </c>
      <c r="I2090" s="35" t="b">
        <v>0</v>
      </c>
      <c r="J2090" s="35" t="b">
        <v>1</v>
      </c>
    </row>
    <row r="2091" spans="1:10" x14ac:dyDescent="0.2">
      <c r="A2091" s="35" t="s">
        <v>596</v>
      </c>
      <c r="B2091" s="35" t="str">
        <f>VLOOKUP(Table4[[#This Row],[Metabolite ID]],Table18[],2,FALSE)</f>
        <v>X - 22850</v>
      </c>
      <c r="C2091" s="35" t="s">
        <v>1116</v>
      </c>
      <c r="D2091" s="35">
        <v>1069</v>
      </c>
      <c r="E2091" s="35">
        <v>-7.9181824128708916E-2</v>
      </c>
      <c r="F2091" s="35">
        <v>3.7151272187489995E-2</v>
      </c>
      <c r="G2091" s="36">
        <v>3.3061515004424356E-2</v>
      </c>
      <c r="H2091" s="35" t="b">
        <v>0</v>
      </c>
      <c r="I2091" s="35" t="b">
        <v>0</v>
      </c>
      <c r="J2091" s="35" t="b">
        <v>1</v>
      </c>
    </row>
    <row r="2092" spans="1:10" hidden="1" x14ac:dyDescent="0.2">
      <c r="A2092" s="35" t="s">
        <v>596</v>
      </c>
      <c r="B2092" s="35" t="str">
        <f>VLOOKUP(Table4[[#This Row],[Metabolite ID]],Table18[],2,FALSE)</f>
        <v>X - 22850</v>
      </c>
      <c r="C2092" s="35" t="s">
        <v>1117</v>
      </c>
      <c r="D2092" s="35">
        <v>1069</v>
      </c>
      <c r="E2092" s="35">
        <v>-7.9181824128708916E-2</v>
      </c>
      <c r="F2092" s="35">
        <v>3.7151272187489995E-2</v>
      </c>
      <c r="G2092" s="35">
        <v>3.3061515004424356E-2</v>
      </c>
      <c r="H2092" s="35" t="b">
        <v>0</v>
      </c>
      <c r="I2092" s="35" t="b">
        <v>0</v>
      </c>
      <c r="J2092" s="35" t="b">
        <v>1</v>
      </c>
    </row>
    <row r="2093" spans="1:10" hidden="1" x14ac:dyDescent="0.2">
      <c r="A2093" s="35" t="s">
        <v>596</v>
      </c>
      <c r="B2093" s="35" t="str">
        <f>VLOOKUP(Table4[[#This Row],[Metabolite ID]],Table18[],2,FALSE)</f>
        <v>X - 22850</v>
      </c>
      <c r="C2093" s="35" t="s">
        <v>1118</v>
      </c>
      <c r="D2093" s="35">
        <v>1069</v>
      </c>
      <c r="E2093" s="35">
        <v>-7.9061754338165174E-2</v>
      </c>
      <c r="F2093" s="35">
        <v>3.7457279629361136E-2</v>
      </c>
      <c r="G2093" s="35">
        <v>3.4796557906775043E-2</v>
      </c>
      <c r="H2093" s="35" t="b">
        <v>0</v>
      </c>
      <c r="I2093" s="35" t="b">
        <v>0</v>
      </c>
      <c r="J2093" s="35" t="b">
        <v>1</v>
      </c>
    </row>
    <row r="2094" spans="1:10" hidden="1" x14ac:dyDescent="0.2">
      <c r="A2094" s="35" t="s">
        <v>596</v>
      </c>
      <c r="B2094" s="35" t="str">
        <f>VLOOKUP(Table4[[#This Row],[Metabolite ID]],Table18[],2,FALSE)</f>
        <v>X - 22850</v>
      </c>
      <c r="C2094" s="35" t="s">
        <v>1119</v>
      </c>
      <c r="D2094" s="35">
        <v>1069</v>
      </c>
      <c r="E2094" s="35">
        <v>-0.12332592592592591</v>
      </c>
      <c r="F2094" s="35">
        <v>5.5947189621683831E-2</v>
      </c>
      <c r="G2094" s="35">
        <v>2.7501323699760532E-2</v>
      </c>
      <c r="H2094" s="35" t="b">
        <v>0</v>
      </c>
      <c r="I2094" s="35" t="b">
        <v>0</v>
      </c>
      <c r="J2094" s="35" t="b">
        <v>1</v>
      </c>
    </row>
    <row r="2095" spans="1:10" hidden="1" x14ac:dyDescent="0.2">
      <c r="A2095" s="35" t="s">
        <v>596</v>
      </c>
      <c r="B2095" s="35" t="str">
        <f>VLOOKUP(Table4[[#This Row],[Metabolite ID]],Table18[],2,FALSE)</f>
        <v>X - 22850</v>
      </c>
      <c r="C2095" s="35" t="s">
        <v>1120</v>
      </c>
      <c r="D2095" s="35">
        <v>1069</v>
      </c>
      <c r="E2095" s="35">
        <v>-9.5966879874618452E-2</v>
      </c>
      <c r="F2095" s="35">
        <v>6.4226808135663338E-2</v>
      </c>
      <c r="G2095" s="35">
        <v>0.13512667581342128</v>
      </c>
      <c r="H2095" s="35" t="b">
        <v>0</v>
      </c>
      <c r="I2095" s="35" t="b">
        <v>0</v>
      </c>
      <c r="J2095" s="35" t="b">
        <v>1</v>
      </c>
    </row>
    <row r="2096" spans="1:10" hidden="1" x14ac:dyDescent="0.2">
      <c r="A2096" s="35" t="s">
        <v>596</v>
      </c>
      <c r="B2096" s="35" t="str">
        <f>VLOOKUP(Table4[[#This Row],[Metabolite ID]],Table18[],2,FALSE)</f>
        <v>X - 22850</v>
      </c>
      <c r="C2096" s="35" t="s">
        <v>1121</v>
      </c>
      <c r="D2096" s="35">
        <v>1069</v>
      </c>
      <c r="E2096" s="35">
        <v>-0.28628785586163552</v>
      </c>
      <c r="F2096" s="35">
        <v>0.23184488783729826</v>
      </c>
      <c r="G2096" s="35">
        <v>0.21716725123720654</v>
      </c>
      <c r="H2096" s="35" t="b">
        <v>0</v>
      </c>
      <c r="I2096" s="35" t="b">
        <v>0</v>
      </c>
      <c r="J2096" s="35" t="b">
        <v>1</v>
      </c>
    </row>
    <row r="2097" spans="1:10" hidden="1" x14ac:dyDescent="0.2">
      <c r="A2097" s="35" t="s">
        <v>596</v>
      </c>
      <c r="B2097" s="35" t="str">
        <f>VLOOKUP(Table4[[#This Row],[Metabolite ID]],Table18[],2,FALSE)</f>
        <v>X - 22850</v>
      </c>
      <c r="C2097" s="35" t="s">
        <v>1122</v>
      </c>
      <c r="D2097" s="35">
        <v>1069</v>
      </c>
      <c r="E2097" s="35">
        <v>-0.11382463129109421</v>
      </c>
      <c r="F2097" s="35">
        <v>0.14843321498322848</v>
      </c>
      <c r="G2097" s="35">
        <v>0.44334570471794565</v>
      </c>
      <c r="H2097" s="35" t="b">
        <v>0</v>
      </c>
      <c r="I2097" s="35" t="b">
        <v>0</v>
      </c>
      <c r="J2097" s="35" t="b">
        <v>1</v>
      </c>
    </row>
    <row r="2098" spans="1:10" hidden="1" x14ac:dyDescent="0.2">
      <c r="A2098" s="35" t="s">
        <v>596</v>
      </c>
      <c r="B2098" s="35" t="str">
        <f>VLOOKUP(Table4[[#This Row],[Metabolite ID]],Table18[],2,FALSE)</f>
        <v>X - 22850</v>
      </c>
      <c r="C2098" s="35" t="s">
        <v>1123</v>
      </c>
      <c r="D2098" s="35">
        <v>1069</v>
      </c>
      <c r="E2098" s="35">
        <v>-8.1640870973739108E-2</v>
      </c>
      <c r="F2098" s="35">
        <v>0.10907076265689929</v>
      </c>
      <c r="G2098" s="35">
        <v>0.45431581510763186</v>
      </c>
      <c r="H2098" s="35" t="b">
        <v>0</v>
      </c>
      <c r="I2098" s="35" t="b">
        <v>0</v>
      </c>
      <c r="J2098" s="35" t="b">
        <v>1</v>
      </c>
    </row>
    <row r="2099" spans="1:10" x14ac:dyDescent="0.2">
      <c r="A2099" s="35" t="s">
        <v>583</v>
      </c>
      <c r="B2099" s="35" t="str">
        <f>VLOOKUP(Table4[[#This Row],[Metabolite ID]],Table18[],2,FALSE)</f>
        <v>X - 17346</v>
      </c>
      <c r="C2099" s="35" t="s">
        <v>1116</v>
      </c>
      <c r="D2099" s="35">
        <v>1068</v>
      </c>
      <c r="E2099" s="35">
        <v>9.6012881458863913E-2</v>
      </c>
      <c r="F2099" s="35">
        <v>4.5116480791322029E-2</v>
      </c>
      <c r="G2099" s="36">
        <v>3.3327877087698125E-2</v>
      </c>
      <c r="H2099" s="35" t="b">
        <v>0</v>
      </c>
      <c r="I2099" s="35" t="b">
        <v>0</v>
      </c>
      <c r="J2099" s="35" t="b">
        <v>0</v>
      </c>
    </row>
    <row r="2100" spans="1:10" hidden="1" x14ac:dyDescent="0.2">
      <c r="A2100" s="35" t="s">
        <v>583</v>
      </c>
      <c r="B2100" s="35" t="str">
        <f>VLOOKUP(Table4[[#This Row],[Metabolite ID]],Table18[],2,FALSE)</f>
        <v>X - 17346</v>
      </c>
      <c r="C2100" s="35" t="s">
        <v>1117</v>
      </c>
      <c r="D2100" s="35">
        <v>1068</v>
      </c>
      <c r="E2100" s="35">
        <v>9.6012881458863913E-2</v>
      </c>
      <c r="F2100" s="35">
        <v>4.5116480791322029E-2</v>
      </c>
      <c r="G2100" s="35">
        <v>3.3327877087698125E-2</v>
      </c>
      <c r="H2100" s="35" t="b">
        <v>0</v>
      </c>
      <c r="I2100" s="35" t="b">
        <v>0</v>
      </c>
      <c r="J2100" s="35" t="b">
        <v>0</v>
      </c>
    </row>
    <row r="2101" spans="1:10" hidden="1" x14ac:dyDescent="0.2">
      <c r="A2101" s="35" t="s">
        <v>583</v>
      </c>
      <c r="B2101" s="35" t="str">
        <f>VLOOKUP(Table4[[#This Row],[Metabolite ID]],Table18[],2,FALSE)</f>
        <v>X - 17346</v>
      </c>
      <c r="C2101" s="35" t="s">
        <v>1118</v>
      </c>
      <c r="D2101" s="35">
        <v>1068</v>
      </c>
      <c r="E2101" s="35">
        <v>9.7490239629952874E-2</v>
      </c>
      <c r="F2101" s="35">
        <v>4.5516823352969055E-2</v>
      </c>
      <c r="G2101" s="35">
        <v>3.220549867801601E-2</v>
      </c>
      <c r="H2101" s="35" t="b">
        <v>0</v>
      </c>
      <c r="I2101" s="35" t="b">
        <v>0</v>
      </c>
      <c r="J2101" s="35" t="b">
        <v>0</v>
      </c>
    </row>
    <row r="2102" spans="1:10" hidden="1" x14ac:dyDescent="0.2">
      <c r="A2102" s="35" t="s">
        <v>583</v>
      </c>
      <c r="B2102" s="35" t="str">
        <f>VLOOKUP(Table4[[#This Row],[Metabolite ID]],Table18[],2,FALSE)</f>
        <v>X - 17346</v>
      </c>
      <c r="C2102" s="35" t="s">
        <v>1119</v>
      </c>
      <c r="D2102" s="35">
        <v>1068</v>
      </c>
      <c r="E2102" s="35">
        <v>0.10950883117821279</v>
      </c>
      <c r="F2102" s="35">
        <v>6.8785934263018336E-2</v>
      </c>
      <c r="G2102" s="35">
        <v>0.11137940033415095</v>
      </c>
      <c r="H2102" s="35" t="b">
        <v>0</v>
      </c>
      <c r="I2102" s="35" t="b">
        <v>0</v>
      </c>
      <c r="J2102" s="35" t="b">
        <v>0</v>
      </c>
    </row>
    <row r="2103" spans="1:10" hidden="1" x14ac:dyDescent="0.2">
      <c r="A2103" s="35" t="s">
        <v>583</v>
      </c>
      <c r="B2103" s="35" t="str">
        <f>VLOOKUP(Table4[[#This Row],[Metabolite ID]],Table18[],2,FALSE)</f>
        <v>X - 17346</v>
      </c>
      <c r="C2103" s="35" t="s">
        <v>1120</v>
      </c>
      <c r="D2103" s="35">
        <v>1068</v>
      </c>
      <c r="E2103" s="35">
        <v>0.13990005814367631</v>
      </c>
      <c r="F2103" s="35">
        <v>7.772293173323544E-2</v>
      </c>
      <c r="G2103" s="35">
        <v>7.1863114707788139E-2</v>
      </c>
      <c r="H2103" s="35" t="b">
        <v>0</v>
      </c>
      <c r="I2103" s="35" t="b">
        <v>0</v>
      </c>
      <c r="J2103" s="35" t="b">
        <v>0</v>
      </c>
    </row>
    <row r="2104" spans="1:10" hidden="1" x14ac:dyDescent="0.2">
      <c r="A2104" s="35" t="s">
        <v>583</v>
      </c>
      <c r="B2104" s="35" t="str">
        <f>VLOOKUP(Table4[[#This Row],[Metabolite ID]],Table18[],2,FALSE)</f>
        <v>X - 17346</v>
      </c>
      <c r="C2104" s="35" t="s">
        <v>1121</v>
      </c>
      <c r="D2104" s="35">
        <v>1068</v>
      </c>
      <c r="E2104" s="35">
        <v>0.14153855397636406</v>
      </c>
      <c r="F2104" s="35">
        <v>0.28793914598098641</v>
      </c>
      <c r="G2104" s="35">
        <v>0.62313352171818204</v>
      </c>
      <c r="H2104" s="35" t="b">
        <v>0</v>
      </c>
      <c r="I2104" s="35" t="b">
        <v>0</v>
      </c>
      <c r="J2104" s="35" t="b">
        <v>0</v>
      </c>
    </row>
    <row r="2105" spans="1:10" hidden="1" x14ac:dyDescent="0.2">
      <c r="A2105" s="35" t="s">
        <v>583</v>
      </c>
      <c r="B2105" s="35" t="str">
        <f>VLOOKUP(Table4[[#This Row],[Metabolite ID]],Table18[],2,FALSE)</f>
        <v>X - 17346</v>
      </c>
      <c r="C2105" s="35" t="s">
        <v>1122</v>
      </c>
      <c r="D2105" s="35">
        <v>1068</v>
      </c>
      <c r="E2105" s="35">
        <v>0.25413413661312667</v>
      </c>
      <c r="F2105" s="35">
        <v>0.17295107915415001</v>
      </c>
      <c r="G2105" s="35">
        <v>0.14201938007868545</v>
      </c>
      <c r="H2105" s="35" t="b">
        <v>0</v>
      </c>
      <c r="I2105" s="35" t="b">
        <v>0</v>
      </c>
      <c r="J2105" s="35" t="b">
        <v>0</v>
      </c>
    </row>
    <row r="2106" spans="1:10" hidden="1" x14ac:dyDescent="0.2">
      <c r="A2106" s="35" t="s">
        <v>583</v>
      </c>
      <c r="B2106" s="35" t="str">
        <f>VLOOKUP(Table4[[#This Row],[Metabolite ID]],Table18[],2,FALSE)</f>
        <v>X - 17346</v>
      </c>
      <c r="C2106" s="35" t="s">
        <v>1123</v>
      </c>
      <c r="D2106" s="35">
        <v>1068</v>
      </c>
      <c r="E2106" s="35">
        <v>0.11500960504733101</v>
      </c>
      <c r="F2106" s="35">
        <v>0.13239370283297022</v>
      </c>
      <c r="G2106" s="35">
        <v>0.38521009833578346</v>
      </c>
      <c r="H2106" s="35" t="b">
        <v>0</v>
      </c>
      <c r="I2106" s="35" t="b">
        <v>0</v>
      </c>
      <c r="J2106" s="35" t="b">
        <v>0</v>
      </c>
    </row>
    <row r="2107" spans="1:10" x14ac:dyDescent="0.2">
      <c r="A2107" s="35" t="s">
        <v>752</v>
      </c>
      <c r="B2107" s="35" t="str">
        <f>VLOOKUP(Table4[[#This Row],[Metabolite ID]],Table18[],2,FALSE)</f>
        <v>Total free cholesterol</v>
      </c>
      <c r="C2107" s="35" t="s">
        <v>1116</v>
      </c>
      <c r="D2107" s="35">
        <v>1069</v>
      </c>
      <c r="E2107" s="35">
        <v>-4.764938990715923E-2</v>
      </c>
      <c r="F2107" s="35">
        <v>2.2424810332967515E-2</v>
      </c>
      <c r="G2107" s="36">
        <v>3.3599013302728936E-2</v>
      </c>
      <c r="H2107" s="35" t="b">
        <v>0</v>
      </c>
      <c r="I2107" s="35" t="b">
        <v>0</v>
      </c>
      <c r="J2107" s="35" t="b">
        <v>1</v>
      </c>
    </row>
    <row r="2108" spans="1:10" hidden="1" x14ac:dyDescent="0.2">
      <c r="A2108" s="35" t="s">
        <v>752</v>
      </c>
      <c r="B2108" s="35" t="str">
        <f>VLOOKUP(Table4[[#This Row],[Metabolite ID]],Table18[],2,FALSE)</f>
        <v>Total free cholesterol</v>
      </c>
      <c r="C2108" s="35" t="s">
        <v>1117</v>
      </c>
      <c r="D2108" s="35">
        <v>1069</v>
      </c>
      <c r="E2108" s="35">
        <v>-4.764938990715923E-2</v>
      </c>
      <c r="F2108" s="35">
        <v>1.6791329854104836E-2</v>
      </c>
      <c r="G2108" s="35">
        <v>4.5434501520523743E-3</v>
      </c>
      <c r="H2108" s="35" t="b">
        <v>0</v>
      </c>
      <c r="I2108" s="35" t="b">
        <v>0</v>
      </c>
      <c r="J2108" s="35" t="b">
        <v>1</v>
      </c>
    </row>
    <row r="2109" spans="1:10" hidden="1" x14ac:dyDescent="0.2">
      <c r="A2109" s="35" t="s">
        <v>752</v>
      </c>
      <c r="B2109" s="35" t="str">
        <f>VLOOKUP(Table4[[#This Row],[Metabolite ID]],Table18[],2,FALSE)</f>
        <v>Total free cholesterol</v>
      </c>
      <c r="C2109" s="35" t="s">
        <v>1118</v>
      </c>
      <c r="D2109" s="35">
        <v>1069</v>
      </c>
      <c r="E2109" s="35">
        <v>-4.7567979488736263E-2</v>
      </c>
      <c r="F2109" s="35">
        <v>1.705884392324079E-2</v>
      </c>
      <c r="G2109" s="35">
        <v>5.2958562738628237E-3</v>
      </c>
      <c r="H2109" s="35" t="b">
        <v>0</v>
      </c>
      <c r="I2109" s="35" t="b">
        <v>0</v>
      </c>
      <c r="J2109" s="35" t="b">
        <v>1</v>
      </c>
    </row>
    <row r="2110" spans="1:10" hidden="1" x14ac:dyDescent="0.2">
      <c r="A2110" s="35" t="s">
        <v>752</v>
      </c>
      <c r="B2110" s="35" t="str">
        <f>VLOOKUP(Table4[[#This Row],[Metabolite ID]],Table18[],2,FALSE)</f>
        <v>Total free cholesterol</v>
      </c>
      <c r="C2110" s="35" t="s">
        <v>1119</v>
      </c>
      <c r="D2110" s="35">
        <v>1069</v>
      </c>
      <c r="E2110" s="35">
        <v>-7.6315135135135133E-3</v>
      </c>
      <c r="F2110" s="35">
        <v>2.6997826471842179E-2</v>
      </c>
      <c r="G2110" s="35">
        <v>0.77742873889260022</v>
      </c>
      <c r="H2110" s="35" t="b">
        <v>0</v>
      </c>
      <c r="I2110" s="35" t="b">
        <v>0</v>
      </c>
      <c r="J2110" s="35" t="b">
        <v>1</v>
      </c>
    </row>
    <row r="2111" spans="1:10" hidden="1" x14ac:dyDescent="0.2">
      <c r="A2111" s="35" t="s">
        <v>752</v>
      </c>
      <c r="B2111" s="35" t="str">
        <f>VLOOKUP(Table4[[#This Row],[Metabolite ID]],Table18[],2,FALSE)</f>
        <v>Total free cholesterol</v>
      </c>
      <c r="C2111" s="35" t="s">
        <v>1120</v>
      </c>
      <c r="D2111" s="35">
        <v>1069</v>
      </c>
      <c r="E2111" s="35">
        <v>1.3747418487447456E-2</v>
      </c>
      <c r="F2111" s="35">
        <v>3.0585375911051316E-2</v>
      </c>
      <c r="G2111" s="35">
        <v>0.65308770274783035</v>
      </c>
      <c r="H2111" s="35" t="b">
        <v>0</v>
      </c>
      <c r="I2111" s="35" t="b">
        <v>0</v>
      </c>
      <c r="J2111" s="35" t="b">
        <v>1</v>
      </c>
    </row>
    <row r="2112" spans="1:10" hidden="1" x14ac:dyDescent="0.2">
      <c r="A2112" s="35" t="s">
        <v>752</v>
      </c>
      <c r="B2112" s="35" t="str">
        <f>VLOOKUP(Table4[[#This Row],[Metabolite ID]],Table18[],2,FALSE)</f>
        <v>Total free cholesterol</v>
      </c>
      <c r="C2112" s="35" t="s">
        <v>1121</v>
      </c>
      <c r="D2112" s="35">
        <v>1069</v>
      </c>
      <c r="E2112" s="35">
        <v>2.9259832753734116E-2</v>
      </c>
      <c r="F2112" s="35">
        <v>0.11019308303735367</v>
      </c>
      <c r="G2112" s="35">
        <v>0.79065060614449512</v>
      </c>
      <c r="H2112" s="35" t="b">
        <v>0</v>
      </c>
      <c r="I2112" s="35" t="b">
        <v>0</v>
      </c>
      <c r="J2112" s="35" t="b">
        <v>1</v>
      </c>
    </row>
    <row r="2113" spans="1:10" hidden="1" x14ac:dyDescent="0.2">
      <c r="A2113" s="35" t="s">
        <v>752</v>
      </c>
      <c r="B2113" s="35" t="str">
        <f>VLOOKUP(Table4[[#This Row],[Metabolite ID]],Table18[],2,FALSE)</f>
        <v>Total free cholesterol</v>
      </c>
      <c r="C2113" s="35" t="s">
        <v>1122</v>
      </c>
      <c r="D2113" s="35">
        <v>1069</v>
      </c>
      <c r="E2113" s="35">
        <v>2.9259832753734116E-2</v>
      </c>
      <c r="F2113" s="35">
        <v>6.3183597797841745E-2</v>
      </c>
      <c r="G2113" s="35">
        <v>0.64339261137167503</v>
      </c>
      <c r="H2113" s="35" t="b">
        <v>0</v>
      </c>
      <c r="I2113" s="35" t="b">
        <v>0</v>
      </c>
      <c r="J2113" s="35" t="b">
        <v>1</v>
      </c>
    </row>
    <row r="2114" spans="1:10" hidden="1" x14ac:dyDescent="0.2">
      <c r="A2114" s="35" t="s">
        <v>752</v>
      </c>
      <c r="B2114" s="35" t="str">
        <f>VLOOKUP(Table4[[#This Row],[Metabolite ID]],Table18[],2,FALSE)</f>
        <v>Total free cholesterol</v>
      </c>
      <c r="C2114" s="35" t="s">
        <v>1123</v>
      </c>
      <c r="D2114" s="35">
        <v>1069</v>
      </c>
      <c r="E2114" s="35">
        <v>-9.2456387207588059E-2</v>
      </c>
      <c r="F2114" s="35">
        <v>6.5786516938215536E-2</v>
      </c>
      <c r="G2114" s="35">
        <v>0.16019338414708528</v>
      </c>
      <c r="H2114" s="35" t="b">
        <v>0</v>
      </c>
      <c r="I2114" s="35" t="b">
        <v>0</v>
      </c>
      <c r="J2114" s="35" t="b">
        <v>1</v>
      </c>
    </row>
    <row r="2115" spans="1:10" x14ac:dyDescent="0.2">
      <c r="A2115" s="35" t="s">
        <v>92</v>
      </c>
      <c r="B2115" s="35" t="str">
        <f>VLOOKUP(Table4[[#This Row],[Metabolite ID]],Table18[],2,FALSE)</f>
        <v>3-methoxytyrosine</v>
      </c>
      <c r="C2115" s="35" t="s">
        <v>1116</v>
      </c>
      <c r="D2115" s="35">
        <v>1068</v>
      </c>
      <c r="E2115" s="35">
        <v>-8.4960239310163929E-2</v>
      </c>
      <c r="F2115" s="35">
        <v>4.0052168847251726E-2</v>
      </c>
      <c r="G2115" s="36">
        <v>3.3901659710771817E-2</v>
      </c>
      <c r="H2115" s="35" t="b">
        <v>0</v>
      </c>
      <c r="I2115" s="35" t="b">
        <v>0</v>
      </c>
      <c r="J2115" s="35" t="b">
        <v>1</v>
      </c>
    </row>
    <row r="2116" spans="1:10" hidden="1" x14ac:dyDescent="0.2">
      <c r="A2116" s="35" t="s">
        <v>92</v>
      </c>
      <c r="B2116" s="35" t="str">
        <f>VLOOKUP(Table4[[#This Row],[Metabolite ID]],Table18[],2,FALSE)</f>
        <v>3-methoxytyrosine</v>
      </c>
      <c r="C2116" s="35" t="s">
        <v>1117</v>
      </c>
      <c r="D2116" s="35">
        <v>1068</v>
      </c>
      <c r="E2116" s="35">
        <v>-8.4960239310163929E-2</v>
      </c>
      <c r="F2116" s="35">
        <v>3.7002670042128753E-2</v>
      </c>
      <c r="G2116" s="35">
        <v>2.1672622886273949E-2</v>
      </c>
      <c r="H2116" s="35" t="b">
        <v>0</v>
      </c>
      <c r="I2116" s="35" t="b">
        <v>0</v>
      </c>
      <c r="J2116" s="35" t="b">
        <v>1</v>
      </c>
    </row>
    <row r="2117" spans="1:10" hidden="1" x14ac:dyDescent="0.2">
      <c r="A2117" s="35" t="s">
        <v>92</v>
      </c>
      <c r="B2117" s="35" t="str">
        <f>VLOOKUP(Table4[[#This Row],[Metabolite ID]],Table18[],2,FALSE)</f>
        <v>3-methoxytyrosine</v>
      </c>
      <c r="C2117" s="35" t="s">
        <v>1118</v>
      </c>
      <c r="D2117" s="35">
        <v>1068</v>
      </c>
      <c r="E2117" s="35">
        <v>-8.4855014628432632E-2</v>
      </c>
      <c r="F2117" s="35">
        <v>3.7388988397680123E-2</v>
      </c>
      <c r="G2117" s="35">
        <v>2.3236791146366703E-2</v>
      </c>
      <c r="H2117" s="35" t="b">
        <v>0</v>
      </c>
      <c r="I2117" s="35" t="b">
        <v>0</v>
      </c>
      <c r="J2117" s="35" t="b">
        <v>1</v>
      </c>
    </row>
    <row r="2118" spans="1:10" hidden="1" x14ac:dyDescent="0.2">
      <c r="A2118" s="35" t="s">
        <v>92</v>
      </c>
      <c r="B2118" s="35" t="str">
        <f>VLOOKUP(Table4[[#This Row],[Metabolite ID]],Table18[],2,FALSE)</f>
        <v>3-methoxytyrosine</v>
      </c>
      <c r="C2118" s="35" t="s">
        <v>1119</v>
      </c>
      <c r="D2118" s="35">
        <v>1068</v>
      </c>
      <c r="E2118" s="35">
        <v>-0.13018874771814543</v>
      </c>
      <c r="F2118" s="35">
        <v>5.6045091038437932E-2</v>
      </c>
      <c r="G2118" s="35">
        <v>2.0182985681294952E-2</v>
      </c>
      <c r="H2118" s="35" t="b">
        <v>0</v>
      </c>
      <c r="I2118" s="35" t="b">
        <v>0</v>
      </c>
      <c r="J2118" s="35" t="b">
        <v>1</v>
      </c>
    </row>
    <row r="2119" spans="1:10" hidden="1" x14ac:dyDescent="0.2">
      <c r="A2119" s="35" t="s">
        <v>92</v>
      </c>
      <c r="B2119" s="35" t="str">
        <f>VLOOKUP(Table4[[#This Row],[Metabolite ID]],Table18[],2,FALSE)</f>
        <v>3-methoxytyrosine</v>
      </c>
      <c r="C2119" s="35" t="s">
        <v>1120</v>
      </c>
      <c r="D2119" s="35">
        <v>1068</v>
      </c>
      <c r="E2119" s="35">
        <v>-0.14144352587975415</v>
      </c>
      <c r="F2119" s="35">
        <v>6.0322737301072883E-2</v>
      </c>
      <c r="G2119" s="35">
        <v>1.903832821569891E-2</v>
      </c>
      <c r="H2119" s="35" t="b">
        <v>0</v>
      </c>
      <c r="I2119" s="35" t="b">
        <v>0</v>
      </c>
      <c r="J2119" s="35" t="b">
        <v>1</v>
      </c>
    </row>
    <row r="2120" spans="1:10" hidden="1" x14ac:dyDescent="0.2">
      <c r="A2120" s="35" t="s">
        <v>92</v>
      </c>
      <c r="B2120" s="35" t="str">
        <f>VLOOKUP(Table4[[#This Row],[Metabolite ID]],Table18[],2,FALSE)</f>
        <v>3-methoxytyrosine</v>
      </c>
      <c r="C2120" s="35" t="s">
        <v>1121</v>
      </c>
      <c r="D2120" s="35">
        <v>1068</v>
      </c>
      <c r="E2120" s="35">
        <v>-0.30405728807604149</v>
      </c>
      <c r="F2120" s="35">
        <v>0.26200268159909679</v>
      </c>
      <c r="G2120" s="35">
        <v>0.24609994560652723</v>
      </c>
      <c r="H2120" s="35" t="b">
        <v>0</v>
      </c>
      <c r="I2120" s="35" t="b">
        <v>0</v>
      </c>
      <c r="J2120" s="35" t="b">
        <v>1</v>
      </c>
    </row>
    <row r="2121" spans="1:10" hidden="1" x14ac:dyDescent="0.2">
      <c r="A2121" s="35" t="s">
        <v>92</v>
      </c>
      <c r="B2121" s="35" t="str">
        <f>VLOOKUP(Table4[[#This Row],[Metabolite ID]],Table18[],2,FALSE)</f>
        <v>3-methoxytyrosine</v>
      </c>
      <c r="C2121" s="35" t="s">
        <v>1122</v>
      </c>
      <c r="D2121" s="35">
        <v>1068</v>
      </c>
      <c r="E2121" s="35">
        <v>-0.33632313104857392</v>
      </c>
      <c r="F2121" s="35">
        <v>0.26463655283809118</v>
      </c>
      <c r="G2121" s="35">
        <v>0.20404588724484105</v>
      </c>
      <c r="H2121" s="35" t="b">
        <v>0</v>
      </c>
      <c r="I2121" s="35" t="b">
        <v>0</v>
      </c>
      <c r="J2121" s="35" t="b">
        <v>1</v>
      </c>
    </row>
    <row r="2122" spans="1:10" hidden="1" x14ac:dyDescent="0.2">
      <c r="A2122" s="35" t="s">
        <v>92</v>
      </c>
      <c r="B2122" s="35" t="str">
        <f>VLOOKUP(Table4[[#This Row],[Metabolite ID]],Table18[],2,FALSE)</f>
        <v>3-methoxytyrosine</v>
      </c>
      <c r="C2122" s="35" t="s">
        <v>1123</v>
      </c>
      <c r="D2122" s="35">
        <v>1068</v>
      </c>
      <c r="E2122" s="35">
        <v>-7.4333195406943854E-4</v>
      </c>
      <c r="F2122" s="35">
        <v>0.1175708357667344</v>
      </c>
      <c r="G2122" s="35">
        <v>0.99495665693790103</v>
      </c>
      <c r="H2122" s="35" t="b">
        <v>0</v>
      </c>
      <c r="I2122" s="35" t="b">
        <v>0</v>
      </c>
      <c r="J2122" s="35" t="b">
        <v>1</v>
      </c>
    </row>
    <row r="2123" spans="1:10" x14ac:dyDescent="0.2">
      <c r="A2123" s="35" t="s">
        <v>428</v>
      </c>
      <c r="B2123" s="35" t="str">
        <f>VLOOKUP(Table4[[#This Row],[Metabolite ID]],Table18[],2,FALSE)</f>
        <v>X - 21339</v>
      </c>
      <c r="C2123" s="35" t="s">
        <v>1116</v>
      </c>
      <c r="D2123" s="35">
        <v>1068</v>
      </c>
      <c r="E2123" s="35">
        <v>7.9659251681997917E-2</v>
      </c>
      <c r="F2123" s="35">
        <v>3.7555954563903655E-2</v>
      </c>
      <c r="G2123" s="36">
        <v>3.3914919315213163E-2</v>
      </c>
      <c r="H2123" s="35" t="b">
        <v>0</v>
      </c>
      <c r="I2123" s="35" t="b">
        <v>0</v>
      </c>
      <c r="J2123" s="35" t="b">
        <v>1</v>
      </c>
    </row>
    <row r="2124" spans="1:10" hidden="1" x14ac:dyDescent="0.2">
      <c r="A2124" s="35" t="s">
        <v>428</v>
      </c>
      <c r="B2124" s="35" t="str">
        <f>VLOOKUP(Table4[[#This Row],[Metabolite ID]],Table18[],2,FALSE)</f>
        <v>X - 21339</v>
      </c>
      <c r="C2124" s="35" t="s">
        <v>1117</v>
      </c>
      <c r="D2124" s="35">
        <v>1068</v>
      </c>
      <c r="E2124" s="35">
        <v>7.9659251681997917E-2</v>
      </c>
      <c r="F2124" s="35">
        <v>3.689667781924498E-2</v>
      </c>
      <c r="G2124" s="35">
        <v>3.0851587790426873E-2</v>
      </c>
      <c r="H2124" s="35" t="b">
        <v>0</v>
      </c>
      <c r="I2124" s="35" t="b">
        <v>0</v>
      </c>
      <c r="J2124" s="35" t="b">
        <v>1</v>
      </c>
    </row>
    <row r="2125" spans="1:10" hidden="1" x14ac:dyDescent="0.2">
      <c r="A2125" s="35" t="s">
        <v>428</v>
      </c>
      <c r="B2125" s="35" t="str">
        <f>VLOOKUP(Table4[[#This Row],[Metabolite ID]],Table18[],2,FALSE)</f>
        <v>X - 21339</v>
      </c>
      <c r="C2125" s="35" t="s">
        <v>1118</v>
      </c>
      <c r="D2125" s="35">
        <v>1068</v>
      </c>
      <c r="E2125" s="35">
        <v>8.1127666357124345E-2</v>
      </c>
      <c r="F2125" s="35">
        <v>3.7236379597271017E-2</v>
      </c>
      <c r="G2125" s="35">
        <v>2.9352432356004786E-2</v>
      </c>
      <c r="H2125" s="35" t="b">
        <v>0</v>
      </c>
      <c r="I2125" s="35" t="b">
        <v>0</v>
      </c>
      <c r="J2125" s="35" t="b">
        <v>1</v>
      </c>
    </row>
    <row r="2126" spans="1:10" hidden="1" x14ac:dyDescent="0.2">
      <c r="A2126" s="35" t="s">
        <v>428</v>
      </c>
      <c r="B2126" s="35" t="str">
        <f>VLOOKUP(Table4[[#This Row],[Metabolite ID]],Table18[],2,FALSE)</f>
        <v>X - 21339</v>
      </c>
      <c r="C2126" s="35" t="s">
        <v>1119</v>
      </c>
      <c r="D2126" s="35">
        <v>1068</v>
      </c>
      <c r="E2126" s="35">
        <v>5.1174545698924628E-2</v>
      </c>
      <c r="F2126" s="35">
        <v>5.4433830154954378E-2</v>
      </c>
      <c r="G2126" s="35">
        <v>0.3471540013531671</v>
      </c>
      <c r="H2126" s="35" t="b">
        <v>0</v>
      </c>
      <c r="I2126" s="35" t="b">
        <v>0</v>
      </c>
      <c r="J2126" s="35" t="b">
        <v>1</v>
      </c>
    </row>
    <row r="2127" spans="1:10" hidden="1" x14ac:dyDescent="0.2">
      <c r="A2127" s="35" t="s">
        <v>428</v>
      </c>
      <c r="B2127" s="35" t="str">
        <f>VLOOKUP(Table4[[#This Row],[Metabolite ID]],Table18[],2,FALSE)</f>
        <v>X - 21339</v>
      </c>
      <c r="C2127" s="35" t="s">
        <v>1120</v>
      </c>
      <c r="D2127" s="35">
        <v>1068</v>
      </c>
      <c r="E2127" s="35">
        <v>0.10508517757801052</v>
      </c>
      <c r="F2127" s="35">
        <v>6.5447709672263266E-2</v>
      </c>
      <c r="G2127" s="35">
        <v>0.10835398194671643</v>
      </c>
      <c r="H2127" s="35" t="b">
        <v>0</v>
      </c>
      <c r="I2127" s="35" t="b">
        <v>0</v>
      </c>
      <c r="J2127" s="35" t="b">
        <v>1</v>
      </c>
    </row>
    <row r="2128" spans="1:10" hidden="1" x14ac:dyDescent="0.2">
      <c r="A2128" s="35" t="s">
        <v>428</v>
      </c>
      <c r="B2128" s="35" t="str">
        <f>VLOOKUP(Table4[[#This Row],[Metabolite ID]],Table18[],2,FALSE)</f>
        <v>X - 21339</v>
      </c>
      <c r="C2128" s="35" t="s">
        <v>1121</v>
      </c>
      <c r="D2128" s="35">
        <v>1068</v>
      </c>
      <c r="E2128" s="35">
        <v>0.1527508353885727</v>
      </c>
      <c r="F2128" s="35">
        <v>0.24238359628254919</v>
      </c>
      <c r="G2128" s="35">
        <v>0.52869680488845572</v>
      </c>
      <c r="H2128" s="35" t="b">
        <v>0</v>
      </c>
      <c r="I2128" s="35" t="b">
        <v>0</v>
      </c>
      <c r="J2128" s="35" t="b">
        <v>1</v>
      </c>
    </row>
    <row r="2129" spans="1:10" hidden="1" x14ac:dyDescent="0.2">
      <c r="A2129" s="35" t="s">
        <v>428</v>
      </c>
      <c r="B2129" s="35" t="str">
        <f>VLOOKUP(Table4[[#This Row],[Metabolite ID]],Table18[],2,FALSE)</f>
        <v>X - 21339</v>
      </c>
      <c r="C2129" s="35" t="s">
        <v>1122</v>
      </c>
      <c r="D2129" s="35">
        <v>1068</v>
      </c>
      <c r="E2129" s="35">
        <v>0.1527508353885727</v>
      </c>
      <c r="F2129" s="35">
        <v>0.15018037400219383</v>
      </c>
      <c r="G2129" s="35">
        <v>0.30932890125581075</v>
      </c>
      <c r="H2129" s="35" t="b">
        <v>0</v>
      </c>
      <c r="I2129" s="35" t="b">
        <v>0</v>
      </c>
      <c r="J2129" s="35" t="b">
        <v>1</v>
      </c>
    </row>
    <row r="2130" spans="1:10" hidden="1" x14ac:dyDescent="0.2">
      <c r="A2130" s="35" t="s">
        <v>428</v>
      </c>
      <c r="B2130" s="35" t="str">
        <f>VLOOKUP(Table4[[#This Row],[Metabolite ID]],Table18[],2,FALSE)</f>
        <v>X - 21339</v>
      </c>
      <c r="C2130" s="35" t="s">
        <v>1123</v>
      </c>
      <c r="D2130" s="35">
        <v>1068</v>
      </c>
      <c r="E2130" s="35">
        <v>0.19923876649848221</v>
      </c>
      <c r="F2130" s="35">
        <v>0.11020538315432082</v>
      </c>
      <c r="G2130" s="35">
        <v>7.0906003672027318E-2</v>
      </c>
      <c r="H2130" s="35" t="b">
        <v>0</v>
      </c>
      <c r="I2130" s="35" t="b">
        <v>0</v>
      </c>
      <c r="J2130" s="35" t="b">
        <v>1</v>
      </c>
    </row>
    <row r="2131" spans="1:10" x14ac:dyDescent="0.2">
      <c r="A2131" s="35" t="s">
        <v>513</v>
      </c>
      <c r="B2131" s="35" t="str">
        <f>VLOOKUP(Table4[[#This Row],[Metabolite ID]],Table18[],2,FALSE)</f>
        <v>1-oleoyl-2-linoleoyl-glycerol (18:1/18:2)</v>
      </c>
      <c r="C2131" s="35" t="s">
        <v>1116</v>
      </c>
      <c r="D2131" s="35">
        <v>1068</v>
      </c>
      <c r="E2131" s="35">
        <v>8.2110617266464014E-2</v>
      </c>
      <c r="F2131" s="35">
        <v>3.8715176922206607E-2</v>
      </c>
      <c r="G2131" s="36">
        <v>3.3931091523307415E-2</v>
      </c>
      <c r="H2131" s="35" t="b">
        <v>0</v>
      </c>
      <c r="I2131" s="35" t="b">
        <v>0</v>
      </c>
      <c r="J2131" s="35" t="b">
        <v>0</v>
      </c>
    </row>
    <row r="2132" spans="1:10" hidden="1" x14ac:dyDescent="0.2">
      <c r="A2132" s="35" t="s">
        <v>513</v>
      </c>
      <c r="B2132" s="35" t="str">
        <f>VLOOKUP(Table4[[#This Row],[Metabolite ID]],Table18[],2,FALSE)</f>
        <v>1-oleoyl-2-linoleoyl-glycerol (18:1/18:2)</v>
      </c>
      <c r="C2132" s="35" t="s">
        <v>1117</v>
      </c>
      <c r="D2132" s="35">
        <v>1068</v>
      </c>
      <c r="E2132" s="35">
        <v>8.2110617266464014E-2</v>
      </c>
      <c r="F2132" s="35">
        <v>3.6873855761708117E-2</v>
      </c>
      <c r="G2132" s="35">
        <v>2.5960797065984555E-2</v>
      </c>
      <c r="H2132" s="35" t="b">
        <v>0</v>
      </c>
      <c r="I2132" s="35" t="b">
        <v>0</v>
      </c>
      <c r="J2132" s="35" t="b">
        <v>0</v>
      </c>
    </row>
    <row r="2133" spans="1:10" hidden="1" x14ac:dyDescent="0.2">
      <c r="A2133" s="35" t="s">
        <v>513</v>
      </c>
      <c r="B2133" s="35" t="str">
        <f>VLOOKUP(Table4[[#This Row],[Metabolite ID]],Table18[],2,FALSE)</f>
        <v>1-oleoyl-2-linoleoyl-glycerol (18:1/18:2)</v>
      </c>
      <c r="C2133" s="35" t="s">
        <v>1118</v>
      </c>
      <c r="D2133" s="35">
        <v>1068</v>
      </c>
      <c r="E2133" s="35">
        <v>8.2933916902478977E-2</v>
      </c>
      <c r="F2133" s="35">
        <v>3.7233455398166693E-2</v>
      </c>
      <c r="G2133" s="35">
        <v>2.5920340186400957E-2</v>
      </c>
      <c r="H2133" s="35" t="b">
        <v>0</v>
      </c>
      <c r="I2133" s="35" t="b">
        <v>0</v>
      </c>
      <c r="J2133" s="35" t="b">
        <v>0</v>
      </c>
    </row>
    <row r="2134" spans="1:10" hidden="1" x14ac:dyDescent="0.2">
      <c r="A2134" s="35" t="s">
        <v>513</v>
      </c>
      <c r="B2134" s="35" t="str">
        <f>VLOOKUP(Table4[[#This Row],[Metabolite ID]],Table18[],2,FALSE)</f>
        <v>1-oleoyl-2-linoleoyl-glycerol (18:1/18:2)</v>
      </c>
      <c r="C2134" s="35" t="s">
        <v>1119</v>
      </c>
      <c r="D2134" s="35">
        <v>1068</v>
      </c>
      <c r="E2134" s="35">
        <v>0.11691420495683651</v>
      </c>
      <c r="F2134" s="35">
        <v>5.7490765306287391E-2</v>
      </c>
      <c r="G2134" s="35">
        <v>4.1990213666141085E-2</v>
      </c>
      <c r="H2134" s="35" t="b">
        <v>0</v>
      </c>
      <c r="I2134" s="35" t="b">
        <v>0</v>
      </c>
      <c r="J2134" s="35" t="b">
        <v>0</v>
      </c>
    </row>
    <row r="2135" spans="1:10" hidden="1" x14ac:dyDescent="0.2">
      <c r="A2135" s="35" t="s">
        <v>513</v>
      </c>
      <c r="B2135" s="35" t="str">
        <f>VLOOKUP(Table4[[#This Row],[Metabolite ID]],Table18[],2,FALSE)</f>
        <v>1-oleoyl-2-linoleoyl-glycerol (18:1/18:2)</v>
      </c>
      <c r="C2135" s="35" t="s">
        <v>1120</v>
      </c>
      <c r="D2135" s="35">
        <v>1068</v>
      </c>
      <c r="E2135" s="35">
        <v>4.0324480615665903E-2</v>
      </c>
      <c r="F2135" s="35">
        <v>6.4013330909674523E-2</v>
      </c>
      <c r="G2135" s="35">
        <v>0.52873462854884234</v>
      </c>
      <c r="H2135" s="35" t="b">
        <v>0</v>
      </c>
      <c r="I2135" s="35" t="b">
        <v>0</v>
      </c>
      <c r="J2135" s="35" t="b">
        <v>0</v>
      </c>
    </row>
    <row r="2136" spans="1:10" hidden="1" x14ac:dyDescent="0.2">
      <c r="A2136" s="35" t="s">
        <v>513</v>
      </c>
      <c r="B2136" s="35" t="str">
        <f>VLOOKUP(Table4[[#This Row],[Metabolite ID]],Table18[],2,FALSE)</f>
        <v>1-oleoyl-2-linoleoyl-glycerol (18:1/18:2)</v>
      </c>
      <c r="C2136" s="35" t="s">
        <v>1121</v>
      </c>
      <c r="D2136" s="35">
        <v>1068</v>
      </c>
      <c r="E2136" s="35">
        <v>0.19703132735349449</v>
      </c>
      <c r="F2136" s="35">
        <v>0.24508948271001307</v>
      </c>
      <c r="G2136" s="35">
        <v>0.42162462091774422</v>
      </c>
      <c r="H2136" s="35" t="b">
        <v>0</v>
      </c>
      <c r="I2136" s="35" t="b">
        <v>0</v>
      </c>
      <c r="J2136" s="35" t="b">
        <v>0</v>
      </c>
    </row>
    <row r="2137" spans="1:10" hidden="1" x14ac:dyDescent="0.2">
      <c r="A2137" s="35" t="s">
        <v>513</v>
      </c>
      <c r="B2137" s="35" t="str">
        <f>VLOOKUP(Table4[[#This Row],[Metabolite ID]],Table18[],2,FALSE)</f>
        <v>1-oleoyl-2-linoleoyl-glycerol (18:1/18:2)</v>
      </c>
      <c r="C2137" s="35" t="s">
        <v>1122</v>
      </c>
      <c r="D2137" s="35">
        <v>1068</v>
      </c>
      <c r="E2137" s="35">
        <v>-2.4740920329849203E-2</v>
      </c>
      <c r="F2137" s="35">
        <v>0.15118724213525223</v>
      </c>
      <c r="G2137" s="35">
        <v>0.87004221124960568</v>
      </c>
      <c r="H2137" s="35" t="b">
        <v>0</v>
      </c>
      <c r="I2137" s="35" t="b">
        <v>0</v>
      </c>
      <c r="J2137" s="35" t="b">
        <v>0</v>
      </c>
    </row>
    <row r="2138" spans="1:10" hidden="1" x14ac:dyDescent="0.2">
      <c r="A2138" s="35" t="s">
        <v>513</v>
      </c>
      <c r="B2138" s="35" t="str">
        <f>VLOOKUP(Table4[[#This Row],[Metabolite ID]],Table18[],2,FALSE)</f>
        <v>1-oleoyl-2-linoleoyl-glycerol (18:1/18:2)</v>
      </c>
      <c r="C2138" s="35" t="s">
        <v>1123</v>
      </c>
      <c r="D2138" s="35">
        <v>1068</v>
      </c>
      <c r="E2138" s="35">
        <v>-3.9703793226013522E-2</v>
      </c>
      <c r="F2138" s="35">
        <v>0.11360912943580559</v>
      </c>
      <c r="G2138" s="35">
        <v>0.72680015799976516</v>
      </c>
      <c r="H2138" s="35" t="b">
        <v>0</v>
      </c>
      <c r="I2138" s="35" t="b">
        <v>0</v>
      </c>
      <c r="J2138" s="35" t="b">
        <v>0</v>
      </c>
    </row>
    <row r="2139" spans="1:10" x14ac:dyDescent="0.2">
      <c r="A2139" s="35" t="s">
        <v>355</v>
      </c>
      <c r="B2139" s="35" t="str">
        <f>VLOOKUP(Table4[[#This Row],[Metabolite ID]],Table18[],2,FALSE)</f>
        <v>erythronate*</v>
      </c>
      <c r="C2139" s="35" t="s">
        <v>1116</v>
      </c>
      <c r="D2139" s="35">
        <v>1068</v>
      </c>
      <c r="E2139" s="35">
        <v>-7.8074773902121836E-2</v>
      </c>
      <c r="F2139" s="35">
        <v>3.6875703242864946E-2</v>
      </c>
      <c r="G2139" s="36">
        <v>3.4239346245366807E-2</v>
      </c>
      <c r="H2139" s="35" t="b">
        <v>0</v>
      </c>
      <c r="I2139" s="35" t="b">
        <v>0</v>
      </c>
      <c r="J2139" s="35" t="b">
        <v>1</v>
      </c>
    </row>
    <row r="2140" spans="1:10" hidden="1" x14ac:dyDescent="0.2">
      <c r="A2140" s="35" t="s">
        <v>355</v>
      </c>
      <c r="B2140" s="35" t="str">
        <f>VLOOKUP(Table4[[#This Row],[Metabolite ID]],Table18[],2,FALSE)</f>
        <v>erythronate*</v>
      </c>
      <c r="C2140" s="35" t="s">
        <v>1117</v>
      </c>
      <c r="D2140" s="35">
        <v>1068</v>
      </c>
      <c r="E2140" s="35">
        <v>-7.8074773902121836E-2</v>
      </c>
      <c r="F2140" s="35">
        <v>3.6875703242864946E-2</v>
      </c>
      <c r="G2140" s="35">
        <v>3.4239346245366807E-2</v>
      </c>
      <c r="H2140" s="35" t="b">
        <v>0</v>
      </c>
      <c r="I2140" s="35" t="b">
        <v>0</v>
      </c>
      <c r="J2140" s="35" t="b">
        <v>1</v>
      </c>
    </row>
    <row r="2141" spans="1:10" hidden="1" x14ac:dyDescent="0.2">
      <c r="A2141" s="35" t="s">
        <v>355</v>
      </c>
      <c r="B2141" s="35" t="str">
        <f>VLOOKUP(Table4[[#This Row],[Metabolite ID]],Table18[],2,FALSE)</f>
        <v>erythronate*</v>
      </c>
      <c r="C2141" s="35" t="s">
        <v>1118</v>
      </c>
      <c r="D2141" s="35">
        <v>1068</v>
      </c>
      <c r="E2141" s="35">
        <v>-7.795045439520229E-2</v>
      </c>
      <c r="F2141" s="35">
        <v>3.7195781961963145E-2</v>
      </c>
      <c r="G2141" s="35">
        <v>3.6110591838359615E-2</v>
      </c>
      <c r="H2141" s="35" t="b">
        <v>0</v>
      </c>
      <c r="I2141" s="35" t="b">
        <v>0</v>
      </c>
      <c r="J2141" s="35" t="b">
        <v>1</v>
      </c>
    </row>
    <row r="2142" spans="1:10" hidden="1" x14ac:dyDescent="0.2">
      <c r="A2142" s="35" t="s">
        <v>355</v>
      </c>
      <c r="B2142" s="35" t="str">
        <f>VLOOKUP(Table4[[#This Row],[Metabolite ID]],Table18[],2,FALSE)</f>
        <v>erythronate*</v>
      </c>
      <c r="C2142" s="35" t="s">
        <v>1119</v>
      </c>
      <c r="D2142" s="35">
        <v>1068</v>
      </c>
      <c r="E2142" s="35">
        <v>-8.595911769390048E-2</v>
      </c>
      <c r="F2142" s="35">
        <v>5.5847018950478215E-2</v>
      </c>
      <c r="G2142" s="35">
        <v>0.12375816033305582</v>
      </c>
      <c r="H2142" s="35" t="b">
        <v>0</v>
      </c>
      <c r="I2142" s="35" t="b">
        <v>0</v>
      </c>
      <c r="J2142" s="35" t="b">
        <v>1</v>
      </c>
    </row>
    <row r="2143" spans="1:10" hidden="1" x14ac:dyDescent="0.2">
      <c r="A2143" s="35" t="s">
        <v>355</v>
      </c>
      <c r="B2143" s="35" t="str">
        <f>VLOOKUP(Table4[[#This Row],[Metabolite ID]],Table18[],2,FALSE)</f>
        <v>erythronate*</v>
      </c>
      <c r="C2143" s="35" t="s">
        <v>1120</v>
      </c>
      <c r="D2143" s="35">
        <v>1068</v>
      </c>
      <c r="E2143" s="35">
        <v>1.7204583210632486E-2</v>
      </c>
      <c r="F2143" s="35">
        <v>6.4494566112259025E-2</v>
      </c>
      <c r="G2143" s="35">
        <v>0.78965380159748944</v>
      </c>
      <c r="H2143" s="35" t="b">
        <v>0</v>
      </c>
      <c r="I2143" s="35" t="b">
        <v>0</v>
      </c>
      <c r="J2143" s="35" t="b">
        <v>1</v>
      </c>
    </row>
    <row r="2144" spans="1:10" hidden="1" x14ac:dyDescent="0.2">
      <c r="A2144" s="35" t="s">
        <v>355</v>
      </c>
      <c r="B2144" s="35" t="str">
        <f>VLOOKUP(Table4[[#This Row],[Metabolite ID]],Table18[],2,FALSE)</f>
        <v>erythronate*</v>
      </c>
      <c r="C2144" s="35" t="s">
        <v>1121</v>
      </c>
      <c r="D2144" s="35">
        <v>1068</v>
      </c>
      <c r="E2144" s="35">
        <v>-0.1093154901604354</v>
      </c>
      <c r="F2144" s="35">
        <v>0.24893892297176742</v>
      </c>
      <c r="G2144" s="35">
        <v>0.66065933514618491</v>
      </c>
      <c r="H2144" s="35" t="b">
        <v>0</v>
      </c>
      <c r="I2144" s="35" t="b">
        <v>0</v>
      </c>
      <c r="J2144" s="35" t="b">
        <v>1</v>
      </c>
    </row>
    <row r="2145" spans="1:10" hidden="1" x14ac:dyDescent="0.2">
      <c r="A2145" s="35" t="s">
        <v>355</v>
      </c>
      <c r="B2145" s="35" t="str">
        <f>VLOOKUP(Table4[[#This Row],[Metabolite ID]],Table18[],2,FALSE)</f>
        <v>erythronate*</v>
      </c>
      <c r="C2145" s="35" t="s">
        <v>1122</v>
      </c>
      <c r="D2145" s="35">
        <v>1068</v>
      </c>
      <c r="E2145" s="35">
        <v>0.11809128258860646</v>
      </c>
      <c r="F2145" s="35">
        <v>0.18030935026873995</v>
      </c>
      <c r="G2145" s="35">
        <v>0.51264941418648546</v>
      </c>
      <c r="H2145" s="35" t="b">
        <v>0</v>
      </c>
      <c r="I2145" s="35" t="b">
        <v>0</v>
      </c>
      <c r="J2145" s="35" t="b">
        <v>1</v>
      </c>
    </row>
    <row r="2146" spans="1:10" hidden="1" x14ac:dyDescent="0.2">
      <c r="A2146" s="35" t="s">
        <v>355</v>
      </c>
      <c r="B2146" s="35" t="str">
        <f>VLOOKUP(Table4[[#This Row],[Metabolite ID]],Table18[],2,FALSE)</f>
        <v>erythronate*</v>
      </c>
      <c r="C2146" s="35" t="s">
        <v>1123</v>
      </c>
      <c r="D2146" s="35">
        <v>1068</v>
      </c>
      <c r="E2146" s="35">
        <v>-8.7806319864186227E-3</v>
      </c>
      <c r="F2146" s="35">
        <v>0.10822453092259017</v>
      </c>
      <c r="G2146" s="35">
        <v>0.93535103605876158</v>
      </c>
      <c r="H2146" s="35" t="b">
        <v>0</v>
      </c>
      <c r="I2146" s="35" t="b">
        <v>0</v>
      </c>
      <c r="J2146" s="35" t="b">
        <v>1</v>
      </c>
    </row>
    <row r="2147" spans="1:10" x14ac:dyDescent="0.2">
      <c r="A2147" s="35" t="s">
        <v>102</v>
      </c>
      <c r="B2147" s="35" t="str">
        <f>VLOOKUP(Table4[[#This Row],[Metabolite ID]],Table18[],2,FALSE)</f>
        <v>5-hydroxylysine</v>
      </c>
      <c r="C2147" s="35" t="s">
        <v>1116</v>
      </c>
      <c r="D2147" s="35">
        <v>1068</v>
      </c>
      <c r="E2147" s="35">
        <v>7.7697934657442971E-2</v>
      </c>
      <c r="F2147" s="35">
        <v>3.7007252859782742E-2</v>
      </c>
      <c r="G2147" s="36">
        <v>3.5769975171545058E-2</v>
      </c>
      <c r="H2147" s="35" t="b">
        <v>0</v>
      </c>
      <c r="I2147" s="35" t="b">
        <v>0</v>
      </c>
      <c r="J2147" s="35" t="b">
        <v>1</v>
      </c>
    </row>
    <row r="2148" spans="1:10" hidden="1" x14ac:dyDescent="0.2">
      <c r="A2148" s="35" t="s">
        <v>102</v>
      </c>
      <c r="B2148" s="35" t="str">
        <f>VLOOKUP(Table4[[#This Row],[Metabolite ID]],Table18[],2,FALSE)</f>
        <v>5-hydroxylysine</v>
      </c>
      <c r="C2148" s="35" t="s">
        <v>1117</v>
      </c>
      <c r="D2148" s="35">
        <v>1068</v>
      </c>
      <c r="E2148" s="35">
        <v>7.7697934657442971E-2</v>
      </c>
      <c r="F2148" s="35">
        <v>3.7007252859782742E-2</v>
      </c>
      <c r="G2148" s="35">
        <v>3.5769975171545058E-2</v>
      </c>
      <c r="H2148" s="35" t="b">
        <v>0</v>
      </c>
      <c r="I2148" s="35" t="b">
        <v>0</v>
      </c>
      <c r="J2148" s="35" t="b">
        <v>1</v>
      </c>
    </row>
    <row r="2149" spans="1:10" hidden="1" x14ac:dyDescent="0.2">
      <c r="A2149" s="35" t="s">
        <v>102</v>
      </c>
      <c r="B2149" s="35" t="str">
        <f>VLOOKUP(Table4[[#This Row],[Metabolite ID]],Table18[],2,FALSE)</f>
        <v>5-hydroxylysine</v>
      </c>
      <c r="C2149" s="35" t="s">
        <v>1118</v>
      </c>
      <c r="D2149" s="35">
        <v>1068</v>
      </c>
      <c r="E2149" s="35">
        <v>7.916414747385081E-2</v>
      </c>
      <c r="F2149" s="35">
        <v>3.7332745341407486E-2</v>
      </c>
      <c r="G2149" s="35">
        <v>3.3963763932464884E-2</v>
      </c>
      <c r="H2149" s="35" t="b">
        <v>0</v>
      </c>
      <c r="I2149" s="35" t="b">
        <v>0</v>
      </c>
      <c r="J2149" s="35" t="b">
        <v>1</v>
      </c>
    </row>
    <row r="2150" spans="1:10" hidden="1" x14ac:dyDescent="0.2">
      <c r="A2150" s="35" t="s">
        <v>102</v>
      </c>
      <c r="B2150" s="35" t="str">
        <f>VLOOKUP(Table4[[#This Row],[Metabolite ID]],Table18[],2,FALSE)</f>
        <v>5-hydroxylysine</v>
      </c>
      <c r="C2150" s="35" t="s">
        <v>1119</v>
      </c>
      <c r="D2150" s="35">
        <v>1068</v>
      </c>
      <c r="E2150" s="35">
        <v>8.2114771241829851E-2</v>
      </c>
      <c r="F2150" s="35">
        <v>5.468431064024417E-2</v>
      </c>
      <c r="G2150" s="35">
        <v>0.1331966138813771</v>
      </c>
      <c r="H2150" s="35" t="b">
        <v>0</v>
      </c>
      <c r="I2150" s="35" t="b">
        <v>0</v>
      </c>
      <c r="J2150" s="35" t="b">
        <v>1</v>
      </c>
    </row>
    <row r="2151" spans="1:10" hidden="1" x14ac:dyDescent="0.2">
      <c r="A2151" s="35" t="s">
        <v>102</v>
      </c>
      <c r="B2151" s="35" t="str">
        <f>VLOOKUP(Table4[[#This Row],[Metabolite ID]],Table18[],2,FALSE)</f>
        <v>5-hydroxylysine</v>
      </c>
      <c r="C2151" s="35" t="s">
        <v>1120</v>
      </c>
      <c r="D2151" s="35">
        <v>1068</v>
      </c>
      <c r="E2151" s="35">
        <v>8.8964465264403936E-2</v>
      </c>
      <c r="F2151" s="35">
        <v>5.9721053557359995E-2</v>
      </c>
      <c r="G2151" s="35">
        <v>0.13631189238854699</v>
      </c>
      <c r="H2151" s="35" t="b">
        <v>0</v>
      </c>
      <c r="I2151" s="35" t="b">
        <v>0</v>
      </c>
      <c r="J2151" s="35" t="b">
        <v>1</v>
      </c>
    </row>
    <row r="2152" spans="1:10" hidden="1" x14ac:dyDescent="0.2">
      <c r="A2152" s="35" t="s">
        <v>102</v>
      </c>
      <c r="B2152" s="35" t="str">
        <f>VLOOKUP(Table4[[#This Row],[Metabolite ID]],Table18[],2,FALSE)</f>
        <v>5-hydroxylysine</v>
      </c>
      <c r="C2152" s="35" t="s">
        <v>1121</v>
      </c>
      <c r="D2152" s="35">
        <v>1068</v>
      </c>
      <c r="E2152" s="35">
        <v>0.1398455331243067</v>
      </c>
      <c r="F2152" s="35">
        <v>0.2261796953294416</v>
      </c>
      <c r="G2152" s="35">
        <v>0.53651355611205154</v>
      </c>
      <c r="H2152" s="35" t="b">
        <v>0</v>
      </c>
      <c r="I2152" s="35" t="b">
        <v>0</v>
      </c>
      <c r="J2152" s="35" t="b">
        <v>1</v>
      </c>
    </row>
    <row r="2153" spans="1:10" hidden="1" x14ac:dyDescent="0.2">
      <c r="A2153" s="35" t="s">
        <v>102</v>
      </c>
      <c r="B2153" s="35" t="str">
        <f>VLOOKUP(Table4[[#This Row],[Metabolite ID]],Table18[],2,FALSE)</f>
        <v>5-hydroxylysine</v>
      </c>
      <c r="C2153" s="35" t="s">
        <v>1122</v>
      </c>
      <c r="D2153" s="35">
        <v>1068</v>
      </c>
      <c r="E2153" s="35">
        <v>8.9575865310892233E-2</v>
      </c>
      <c r="F2153" s="35">
        <v>0.13644379164837833</v>
      </c>
      <c r="G2153" s="35">
        <v>0.5116415905952405</v>
      </c>
      <c r="H2153" s="35" t="b">
        <v>0</v>
      </c>
      <c r="I2153" s="35" t="b">
        <v>0</v>
      </c>
      <c r="J2153" s="35" t="b">
        <v>1</v>
      </c>
    </row>
    <row r="2154" spans="1:10" hidden="1" x14ac:dyDescent="0.2">
      <c r="A2154" s="35" t="s">
        <v>102</v>
      </c>
      <c r="B2154" s="35" t="str">
        <f>VLOOKUP(Table4[[#This Row],[Metabolite ID]],Table18[],2,FALSE)</f>
        <v>5-hydroxylysine</v>
      </c>
      <c r="C2154" s="35" t="s">
        <v>1123</v>
      </c>
      <c r="D2154" s="35">
        <v>1068</v>
      </c>
      <c r="E2154" s="35">
        <v>0.1739198576588272</v>
      </c>
      <c r="F2154" s="35">
        <v>0.10861578191923953</v>
      </c>
      <c r="G2154" s="35">
        <v>0.10962020822218747</v>
      </c>
      <c r="H2154" s="35" t="b">
        <v>0</v>
      </c>
      <c r="I2154" s="35" t="b">
        <v>0</v>
      </c>
      <c r="J2154" s="35" t="b">
        <v>1</v>
      </c>
    </row>
    <row r="2155" spans="1:10" x14ac:dyDescent="0.2">
      <c r="A2155" s="35" t="s">
        <v>502</v>
      </c>
      <c r="B2155" s="35" t="str">
        <f>VLOOKUP(Table4[[#This Row],[Metabolite ID]],Table18[],2,FALSE)</f>
        <v>X - 18922</v>
      </c>
      <c r="C2155" s="35" t="s">
        <v>1116</v>
      </c>
      <c r="D2155" s="35">
        <v>1069</v>
      </c>
      <c r="E2155" s="35">
        <v>8.2303409820286097E-2</v>
      </c>
      <c r="F2155" s="35">
        <v>3.9270725286532797E-2</v>
      </c>
      <c r="G2155" s="36">
        <v>3.6100334633570118E-2</v>
      </c>
      <c r="H2155" s="35" t="b">
        <v>0</v>
      </c>
      <c r="I2155" s="35" t="b">
        <v>0</v>
      </c>
      <c r="J2155" s="35" t="b">
        <v>1</v>
      </c>
    </row>
    <row r="2156" spans="1:10" hidden="1" x14ac:dyDescent="0.2">
      <c r="A2156" s="35" t="s">
        <v>502</v>
      </c>
      <c r="B2156" s="35" t="str">
        <f>VLOOKUP(Table4[[#This Row],[Metabolite ID]],Table18[],2,FALSE)</f>
        <v>X - 18922</v>
      </c>
      <c r="C2156" s="35" t="s">
        <v>1117</v>
      </c>
      <c r="D2156" s="35">
        <v>1069</v>
      </c>
      <c r="E2156" s="35">
        <v>8.2303409820286097E-2</v>
      </c>
      <c r="F2156" s="35">
        <v>3.7948395806865307E-2</v>
      </c>
      <c r="G2156" s="35">
        <v>3.0096011930740296E-2</v>
      </c>
      <c r="H2156" s="35" t="b">
        <v>0</v>
      </c>
      <c r="I2156" s="35" t="b">
        <v>0</v>
      </c>
      <c r="J2156" s="35" t="b">
        <v>1</v>
      </c>
    </row>
    <row r="2157" spans="1:10" hidden="1" x14ac:dyDescent="0.2">
      <c r="A2157" s="35" t="s">
        <v>502</v>
      </c>
      <c r="B2157" s="35" t="str">
        <f>VLOOKUP(Table4[[#This Row],[Metabolite ID]],Table18[],2,FALSE)</f>
        <v>X - 18922</v>
      </c>
      <c r="C2157" s="35" t="s">
        <v>1118</v>
      </c>
      <c r="D2157" s="35">
        <v>1069</v>
      </c>
      <c r="E2157" s="35">
        <v>8.3773452733119147E-2</v>
      </c>
      <c r="F2157" s="35">
        <v>3.8307944014895727E-2</v>
      </c>
      <c r="G2157" s="35">
        <v>2.8753999546251536E-2</v>
      </c>
      <c r="H2157" s="35" t="b">
        <v>0</v>
      </c>
      <c r="I2157" s="35" t="b">
        <v>0</v>
      </c>
      <c r="J2157" s="35" t="b">
        <v>1</v>
      </c>
    </row>
    <row r="2158" spans="1:10" hidden="1" x14ac:dyDescent="0.2">
      <c r="A2158" s="35" t="s">
        <v>502</v>
      </c>
      <c r="B2158" s="35" t="str">
        <f>VLOOKUP(Table4[[#This Row],[Metabolite ID]],Table18[],2,FALSE)</f>
        <v>X - 18922</v>
      </c>
      <c r="C2158" s="35" t="s">
        <v>1119</v>
      </c>
      <c r="D2158" s="35">
        <v>1069</v>
      </c>
      <c r="E2158" s="35">
        <v>8.0503816793893124E-2</v>
      </c>
      <c r="F2158" s="35">
        <v>5.8566565923934305E-2</v>
      </c>
      <c r="G2158" s="35">
        <v>0.16926494153160518</v>
      </c>
      <c r="H2158" s="35" t="b">
        <v>0</v>
      </c>
      <c r="I2158" s="35" t="b">
        <v>0</v>
      </c>
      <c r="J2158" s="35" t="b">
        <v>1</v>
      </c>
    </row>
    <row r="2159" spans="1:10" hidden="1" x14ac:dyDescent="0.2">
      <c r="A2159" s="35" t="s">
        <v>502</v>
      </c>
      <c r="B2159" s="35" t="str">
        <f>VLOOKUP(Table4[[#This Row],[Metabolite ID]],Table18[],2,FALSE)</f>
        <v>X - 18922</v>
      </c>
      <c r="C2159" s="35" t="s">
        <v>1120</v>
      </c>
      <c r="D2159" s="35">
        <v>1069</v>
      </c>
      <c r="E2159" s="35">
        <v>3.2831379667672335E-2</v>
      </c>
      <c r="F2159" s="35">
        <v>6.8230728408376906E-2</v>
      </c>
      <c r="G2159" s="35">
        <v>0.63038734737247371</v>
      </c>
      <c r="H2159" s="35" t="b">
        <v>0</v>
      </c>
      <c r="I2159" s="35" t="b">
        <v>0</v>
      </c>
      <c r="J2159" s="35" t="b">
        <v>1</v>
      </c>
    </row>
    <row r="2160" spans="1:10" hidden="1" x14ac:dyDescent="0.2">
      <c r="A2160" s="35" t="s">
        <v>502</v>
      </c>
      <c r="B2160" s="35" t="str">
        <f>VLOOKUP(Table4[[#This Row],[Metabolite ID]],Table18[],2,FALSE)</f>
        <v>X - 18922</v>
      </c>
      <c r="C2160" s="35" t="s">
        <v>1121</v>
      </c>
      <c r="D2160" s="35">
        <v>1069</v>
      </c>
      <c r="E2160" s="35">
        <v>-0.10071870700887153</v>
      </c>
      <c r="F2160" s="35">
        <v>0.26532023862884652</v>
      </c>
      <c r="G2160" s="35">
        <v>0.70430903051540561</v>
      </c>
      <c r="H2160" s="35" t="b">
        <v>0</v>
      </c>
      <c r="I2160" s="35" t="b">
        <v>0</v>
      </c>
      <c r="J2160" s="35" t="b">
        <v>1</v>
      </c>
    </row>
    <row r="2161" spans="1:10" hidden="1" x14ac:dyDescent="0.2">
      <c r="A2161" s="35" t="s">
        <v>502</v>
      </c>
      <c r="B2161" s="35" t="str">
        <f>VLOOKUP(Table4[[#This Row],[Metabolite ID]],Table18[],2,FALSE)</f>
        <v>X - 18922</v>
      </c>
      <c r="C2161" s="35" t="s">
        <v>1122</v>
      </c>
      <c r="D2161" s="35">
        <v>1069</v>
      </c>
      <c r="E2161" s="35">
        <v>-4.6301060358323376E-2</v>
      </c>
      <c r="F2161" s="35">
        <v>0.20349430382928993</v>
      </c>
      <c r="G2161" s="35">
        <v>0.82005518743371675</v>
      </c>
      <c r="H2161" s="35" t="b">
        <v>0</v>
      </c>
      <c r="I2161" s="35" t="b">
        <v>0</v>
      </c>
      <c r="J2161" s="35" t="b">
        <v>1</v>
      </c>
    </row>
    <row r="2162" spans="1:10" hidden="1" x14ac:dyDescent="0.2">
      <c r="A2162" s="35" t="s">
        <v>502</v>
      </c>
      <c r="B2162" s="35" t="str">
        <f>VLOOKUP(Table4[[#This Row],[Metabolite ID]],Table18[],2,FALSE)</f>
        <v>X - 18922</v>
      </c>
      <c r="C2162" s="35" t="s">
        <v>1123</v>
      </c>
      <c r="D2162" s="35">
        <v>1069</v>
      </c>
      <c r="E2162" s="35">
        <v>0.14199175770387631</v>
      </c>
      <c r="F2162" s="35">
        <v>0.11536414892806475</v>
      </c>
      <c r="G2162" s="35">
        <v>0.21866385215166562</v>
      </c>
      <c r="H2162" s="35" t="b">
        <v>0</v>
      </c>
      <c r="I2162" s="35" t="b">
        <v>0</v>
      </c>
      <c r="J2162" s="35" t="b">
        <v>1</v>
      </c>
    </row>
    <row r="2163" spans="1:10" x14ac:dyDescent="0.2">
      <c r="A2163" s="35" t="s">
        <v>471</v>
      </c>
      <c r="B2163" s="35" t="str">
        <f>VLOOKUP(Table4[[#This Row],[Metabolite ID]],Table18[],2,FALSE)</f>
        <v>X - 12216</v>
      </c>
      <c r="C2163" s="35" t="s">
        <v>1116</v>
      </c>
      <c r="D2163" s="35">
        <v>1068</v>
      </c>
      <c r="E2163" s="35">
        <v>-7.7939860828353677E-2</v>
      </c>
      <c r="F2163" s="35">
        <v>3.7252505717140671E-2</v>
      </c>
      <c r="G2163" s="36">
        <v>3.6420224378737223E-2</v>
      </c>
      <c r="H2163" s="35" t="b">
        <v>0</v>
      </c>
      <c r="I2163" s="35" t="b">
        <v>0</v>
      </c>
      <c r="J2163" s="35" t="b">
        <v>1</v>
      </c>
    </row>
    <row r="2164" spans="1:10" hidden="1" x14ac:dyDescent="0.2">
      <c r="A2164" s="35" t="s">
        <v>471</v>
      </c>
      <c r="B2164" s="35" t="str">
        <f>VLOOKUP(Table4[[#This Row],[Metabolite ID]],Table18[],2,FALSE)</f>
        <v>X - 12216</v>
      </c>
      <c r="C2164" s="35" t="s">
        <v>1117</v>
      </c>
      <c r="D2164" s="35">
        <v>1068</v>
      </c>
      <c r="E2164" s="35">
        <v>-7.7939860828353677E-2</v>
      </c>
      <c r="F2164" s="35">
        <v>3.7252505717140671E-2</v>
      </c>
      <c r="G2164" s="35">
        <v>3.6420224378737223E-2</v>
      </c>
      <c r="H2164" s="35" t="b">
        <v>0</v>
      </c>
      <c r="I2164" s="35" t="b">
        <v>0</v>
      </c>
      <c r="J2164" s="35" t="b">
        <v>1</v>
      </c>
    </row>
    <row r="2165" spans="1:10" hidden="1" x14ac:dyDescent="0.2">
      <c r="A2165" s="35" t="s">
        <v>471</v>
      </c>
      <c r="B2165" s="35" t="str">
        <f>VLOOKUP(Table4[[#This Row],[Metabolite ID]],Table18[],2,FALSE)</f>
        <v>X - 12216</v>
      </c>
      <c r="C2165" s="35" t="s">
        <v>1118</v>
      </c>
      <c r="D2165" s="35">
        <v>1068</v>
      </c>
      <c r="E2165" s="35">
        <v>-7.7822288124330591E-2</v>
      </c>
      <c r="F2165" s="35">
        <v>3.7574331026609467E-2</v>
      </c>
      <c r="G2165" s="35">
        <v>3.8344252354785828E-2</v>
      </c>
      <c r="H2165" s="35" t="b">
        <v>0</v>
      </c>
      <c r="I2165" s="35" t="b">
        <v>0</v>
      </c>
      <c r="J2165" s="35" t="b">
        <v>1</v>
      </c>
    </row>
    <row r="2166" spans="1:10" hidden="1" x14ac:dyDescent="0.2">
      <c r="A2166" s="35" t="s">
        <v>471</v>
      </c>
      <c r="B2166" s="35" t="str">
        <f>VLOOKUP(Table4[[#This Row],[Metabolite ID]],Table18[],2,FALSE)</f>
        <v>X - 12216</v>
      </c>
      <c r="C2166" s="35" t="s">
        <v>1119</v>
      </c>
      <c r="D2166" s="35">
        <v>1068</v>
      </c>
      <c r="E2166" s="35">
        <v>-2.8493461044013676E-2</v>
      </c>
      <c r="F2166" s="35">
        <v>5.6824839343648466E-2</v>
      </c>
      <c r="G2166" s="35">
        <v>0.61607123203839476</v>
      </c>
      <c r="H2166" s="35" t="b">
        <v>0</v>
      </c>
      <c r="I2166" s="35" t="b">
        <v>0</v>
      </c>
      <c r="J2166" s="35" t="b">
        <v>1</v>
      </c>
    </row>
    <row r="2167" spans="1:10" hidden="1" x14ac:dyDescent="0.2">
      <c r="A2167" s="35" t="s">
        <v>471</v>
      </c>
      <c r="B2167" s="35" t="str">
        <f>VLOOKUP(Table4[[#This Row],[Metabolite ID]],Table18[],2,FALSE)</f>
        <v>X - 12216</v>
      </c>
      <c r="C2167" s="35" t="s">
        <v>1120</v>
      </c>
      <c r="D2167" s="35">
        <v>1068</v>
      </c>
      <c r="E2167" s="35">
        <v>-4.9500783109414727E-2</v>
      </c>
      <c r="F2167" s="35">
        <v>6.5908849778345754E-2</v>
      </c>
      <c r="G2167" s="35">
        <v>0.45262309950357876</v>
      </c>
      <c r="H2167" s="35" t="b">
        <v>0</v>
      </c>
      <c r="I2167" s="35" t="b">
        <v>0</v>
      </c>
      <c r="J2167" s="35" t="b">
        <v>1</v>
      </c>
    </row>
    <row r="2168" spans="1:10" hidden="1" x14ac:dyDescent="0.2">
      <c r="A2168" s="35" t="s">
        <v>471</v>
      </c>
      <c r="B2168" s="35" t="str">
        <f>VLOOKUP(Table4[[#This Row],[Metabolite ID]],Table18[],2,FALSE)</f>
        <v>X - 12216</v>
      </c>
      <c r="C2168" s="35" t="s">
        <v>1121</v>
      </c>
      <c r="D2168" s="35">
        <v>1068</v>
      </c>
      <c r="E2168" s="35">
        <v>0.2629510848457226</v>
      </c>
      <c r="F2168" s="35">
        <v>0.22162972793065375</v>
      </c>
      <c r="G2168" s="35">
        <v>0.23571142441606352</v>
      </c>
      <c r="H2168" s="35" t="b">
        <v>0</v>
      </c>
      <c r="I2168" s="35" t="b">
        <v>0</v>
      </c>
      <c r="J2168" s="35" t="b">
        <v>1</v>
      </c>
    </row>
    <row r="2169" spans="1:10" hidden="1" x14ac:dyDescent="0.2">
      <c r="A2169" s="35" t="s">
        <v>471</v>
      </c>
      <c r="B2169" s="35" t="str">
        <f>VLOOKUP(Table4[[#This Row],[Metabolite ID]],Table18[],2,FALSE)</f>
        <v>X - 12216</v>
      </c>
      <c r="C2169" s="35" t="s">
        <v>1122</v>
      </c>
      <c r="D2169" s="35">
        <v>1068</v>
      </c>
      <c r="E2169" s="35">
        <v>1.1518833997235411E-2</v>
      </c>
      <c r="F2169" s="35">
        <v>0.15595550510771644</v>
      </c>
      <c r="G2169" s="35">
        <v>0.94113582999369549</v>
      </c>
      <c r="H2169" s="35" t="b">
        <v>0</v>
      </c>
      <c r="I2169" s="35" t="b">
        <v>0</v>
      </c>
      <c r="J2169" s="35" t="b">
        <v>1</v>
      </c>
    </row>
    <row r="2170" spans="1:10" hidden="1" x14ac:dyDescent="0.2">
      <c r="A2170" s="35" t="s">
        <v>471</v>
      </c>
      <c r="B2170" s="35" t="str">
        <f>VLOOKUP(Table4[[#This Row],[Metabolite ID]],Table18[],2,FALSE)</f>
        <v>X - 12216</v>
      </c>
      <c r="C2170" s="35" t="s">
        <v>1123</v>
      </c>
      <c r="D2170" s="35">
        <v>1068</v>
      </c>
      <c r="E2170" s="35">
        <v>-0.10983374688069866</v>
      </c>
      <c r="F2170" s="35">
        <v>0.10931017659705979</v>
      </c>
      <c r="G2170" s="35">
        <v>0.31522611265133277</v>
      </c>
      <c r="H2170" s="35" t="b">
        <v>0</v>
      </c>
      <c r="I2170" s="35" t="b">
        <v>0</v>
      </c>
      <c r="J2170" s="35" t="b">
        <v>1</v>
      </c>
    </row>
    <row r="2171" spans="1:10" x14ac:dyDescent="0.2">
      <c r="A2171" s="35" t="s">
        <v>295</v>
      </c>
      <c r="B2171" s="35" t="str">
        <f>VLOOKUP(Table4[[#This Row],[Metabolite ID]],Table18[],2,FALSE)</f>
        <v>cyclo(leu-pro)</v>
      </c>
      <c r="C2171" s="35" t="s">
        <v>1116</v>
      </c>
      <c r="D2171" s="35">
        <v>1068</v>
      </c>
      <c r="E2171" s="35">
        <v>8.0064413284576016E-2</v>
      </c>
      <c r="F2171" s="35">
        <v>3.8652130425386517E-2</v>
      </c>
      <c r="G2171" s="36">
        <v>3.832048799220817E-2</v>
      </c>
      <c r="H2171" s="35" t="b">
        <v>0</v>
      </c>
      <c r="I2171" s="35" t="b">
        <v>0</v>
      </c>
      <c r="J2171" s="35" t="b">
        <v>1</v>
      </c>
    </row>
    <row r="2172" spans="1:10" hidden="1" x14ac:dyDescent="0.2">
      <c r="A2172" s="35" t="s">
        <v>295</v>
      </c>
      <c r="B2172" s="35" t="str">
        <f>VLOOKUP(Table4[[#This Row],[Metabolite ID]],Table18[],2,FALSE)</f>
        <v>cyclo(leu-pro)</v>
      </c>
      <c r="C2172" s="35" t="s">
        <v>1117</v>
      </c>
      <c r="D2172" s="35">
        <v>1068</v>
      </c>
      <c r="E2172" s="35">
        <v>8.0064413284576016E-2</v>
      </c>
      <c r="F2172" s="35">
        <v>3.8652130425386517E-2</v>
      </c>
      <c r="G2172" s="35">
        <v>3.832048799220817E-2</v>
      </c>
      <c r="H2172" s="35" t="b">
        <v>0</v>
      </c>
      <c r="I2172" s="35" t="b">
        <v>0</v>
      </c>
      <c r="J2172" s="35" t="b">
        <v>1</v>
      </c>
    </row>
    <row r="2173" spans="1:10" hidden="1" x14ac:dyDescent="0.2">
      <c r="A2173" s="35" t="s">
        <v>295</v>
      </c>
      <c r="B2173" s="35" t="str">
        <f>VLOOKUP(Table4[[#This Row],[Metabolite ID]],Table18[],2,FALSE)</f>
        <v>cyclo(leu-pro)</v>
      </c>
      <c r="C2173" s="35" t="s">
        <v>1118</v>
      </c>
      <c r="D2173" s="35">
        <v>1068</v>
      </c>
      <c r="E2173" s="35">
        <v>8.1537351386957696E-2</v>
      </c>
      <c r="F2173" s="35">
        <v>3.8991352198759037E-2</v>
      </c>
      <c r="G2173" s="35">
        <v>3.6513274767627169E-2</v>
      </c>
      <c r="H2173" s="35" t="b">
        <v>0</v>
      </c>
      <c r="I2173" s="35" t="b">
        <v>0</v>
      </c>
      <c r="J2173" s="35" t="b">
        <v>1</v>
      </c>
    </row>
    <row r="2174" spans="1:10" hidden="1" x14ac:dyDescent="0.2">
      <c r="A2174" s="35" t="s">
        <v>295</v>
      </c>
      <c r="B2174" s="35" t="str">
        <f>VLOOKUP(Table4[[#This Row],[Metabolite ID]],Table18[],2,FALSE)</f>
        <v>cyclo(leu-pro)</v>
      </c>
      <c r="C2174" s="35" t="s">
        <v>1119</v>
      </c>
      <c r="D2174" s="35">
        <v>1068</v>
      </c>
      <c r="E2174" s="35">
        <v>9.267530937846806E-2</v>
      </c>
      <c r="F2174" s="35">
        <v>5.779423397435459E-2</v>
      </c>
      <c r="G2174" s="35">
        <v>0.10881570126485658</v>
      </c>
      <c r="H2174" s="35" t="b">
        <v>0</v>
      </c>
      <c r="I2174" s="35" t="b">
        <v>0</v>
      </c>
      <c r="J2174" s="35" t="b">
        <v>1</v>
      </c>
    </row>
    <row r="2175" spans="1:10" hidden="1" x14ac:dyDescent="0.2">
      <c r="A2175" s="35" t="s">
        <v>295</v>
      </c>
      <c r="B2175" s="35" t="str">
        <f>VLOOKUP(Table4[[#This Row],[Metabolite ID]],Table18[],2,FALSE)</f>
        <v>cyclo(leu-pro)</v>
      </c>
      <c r="C2175" s="35" t="s">
        <v>1120</v>
      </c>
      <c r="D2175" s="35">
        <v>1068</v>
      </c>
      <c r="E2175" s="35">
        <v>3.9159001743094619E-2</v>
      </c>
      <c r="F2175" s="35">
        <v>6.5053595367712908E-2</v>
      </c>
      <c r="G2175" s="35">
        <v>0.54720752253579286</v>
      </c>
      <c r="H2175" s="35" t="b">
        <v>0</v>
      </c>
      <c r="I2175" s="35" t="b">
        <v>0</v>
      </c>
      <c r="J2175" s="35" t="b">
        <v>1</v>
      </c>
    </row>
    <row r="2176" spans="1:10" hidden="1" x14ac:dyDescent="0.2">
      <c r="A2176" s="35" t="s">
        <v>295</v>
      </c>
      <c r="B2176" s="35" t="str">
        <f>VLOOKUP(Table4[[#This Row],[Metabolite ID]],Table18[],2,FALSE)</f>
        <v>cyclo(leu-pro)</v>
      </c>
      <c r="C2176" s="35" t="s">
        <v>1121</v>
      </c>
      <c r="D2176" s="35">
        <v>1068</v>
      </c>
      <c r="E2176" s="35">
        <v>-0.15396174784268979</v>
      </c>
      <c r="F2176" s="35">
        <v>0.25848662781017717</v>
      </c>
      <c r="G2176" s="35">
        <v>0.55155040450304105</v>
      </c>
      <c r="H2176" s="35" t="b">
        <v>0</v>
      </c>
      <c r="I2176" s="35" t="b">
        <v>0</v>
      </c>
      <c r="J2176" s="35" t="b">
        <v>1</v>
      </c>
    </row>
    <row r="2177" spans="1:10" hidden="1" x14ac:dyDescent="0.2">
      <c r="A2177" s="35" t="s">
        <v>295</v>
      </c>
      <c r="B2177" s="35" t="str">
        <f>VLOOKUP(Table4[[#This Row],[Metabolite ID]],Table18[],2,FALSE)</f>
        <v>cyclo(leu-pro)</v>
      </c>
      <c r="C2177" s="35" t="s">
        <v>1122</v>
      </c>
      <c r="D2177" s="35">
        <v>1068</v>
      </c>
      <c r="E2177" s="35">
        <v>-0.10807163552829024</v>
      </c>
      <c r="F2177" s="35">
        <v>0.14617822082319532</v>
      </c>
      <c r="G2177" s="35">
        <v>0.45987883441961497</v>
      </c>
      <c r="H2177" s="35" t="b">
        <v>0</v>
      </c>
      <c r="I2177" s="35" t="b">
        <v>0</v>
      </c>
      <c r="J2177" s="35" t="b">
        <v>1</v>
      </c>
    </row>
    <row r="2178" spans="1:10" hidden="1" x14ac:dyDescent="0.2">
      <c r="A2178" s="35" t="s">
        <v>295</v>
      </c>
      <c r="B2178" s="35" t="str">
        <f>VLOOKUP(Table4[[#This Row],[Metabolite ID]],Table18[],2,FALSE)</f>
        <v>cyclo(leu-pro)</v>
      </c>
      <c r="C2178" s="35" t="s">
        <v>1123</v>
      </c>
      <c r="D2178" s="35">
        <v>1068</v>
      </c>
      <c r="E2178" s="35">
        <v>1.9418631316520225E-2</v>
      </c>
      <c r="F2178" s="35">
        <v>0.11345352372099145</v>
      </c>
      <c r="G2178" s="35">
        <v>0.86413095272277718</v>
      </c>
      <c r="H2178" s="35" t="b">
        <v>0</v>
      </c>
      <c r="I2178" s="35" t="b">
        <v>0</v>
      </c>
      <c r="J2178" s="35" t="b">
        <v>1</v>
      </c>
    </row>
    <row r="2179" spans="1:10" x14ac:dyDescent="0.2">
      <c r="A2179" s="35" t="s">
        <v>303</v>
      </c>
      <c r="B2179" s="35" t="str">
        <f>VLOOKUP(Table4[[#This Row],[Metabolite ID]],Table18[],2,FALSE)</f>
        <v>5alpha-androstan-3beta,17beta-diol monosulfate (1)</v>
      </c>
      <c r="C2179" s="35" t="s">
        <v>1116</v>
      </c>
      <c r="D2179" s="35">
        <v>1069</v>
      </c>
      <c r="E2179" s="35">
        <v>8.9740254928139654E-2</v>
      </c>
      <c r="F2179" s="35">
        <v>4.3489996386287359E-2</v>
      </c>
      <c r="G2179" s="36">
        <v>3.9068099819598461E-2</v>
      </c>
      <c r="H2179" s="35" t="b">
        <v>0</v>
      </c>
      <c r="I2179" s="35" t="b">
        <v>0</v>
      </c>
      <c r="J2179" s="35" t="b">
        <v>1</v>
      </c>
    </row>
    <row r="2180" spans="1:10" hidden="1" x14ac:dyDescent="0.2">
      <c r="A2180" s="35" t="s">
        <v>303</v>
      </c>
      <c r="B2180" s="35" t="str">
        <f>VLOOKUP(Table4[[#This Row],[Metabolite ID]],Table18[],2,FALSE)</f>
        <v>5alpha-androstan-3beta,17beta-diol monosulfate (1)</v>
      </c>
      <c r="C2180" s="35" t="s">
        <v>1117</v>
      </c>
      <c r="D2180" s="35">
        <v>1069</v>
      </c>
      <c r="E2180" s="35">
        <v>8.9740254928139654E-2</v>
      </c>
      <c r="F2180" s="35">
        <v>3.8967403178350131E-2</v>
      </c>
      <c r="G2180" s="35">
        <v>2.1281261122883643E-2</v>
      </c>
      <c r="H2180" s="35" t="b">
        <v>0</v>
      </c>
      <c r="I2180" s="35" t="b">
        <v>0</v>
      </c>
      <c r="J2180" s="35" t="b">
        <v>1</v>
      </c>
    </row>
    <row r="2181" spans="1:10" hidden="1" x14ac:dyDescent="0.2">
      <c r="A2181" s="35" t="s">
        <v>303</v>
      </c>
      <c r="B2181" s="35" t="str">
        <f>VLOOKUP(Table4[[#This Row],[Metabolite ID]],Table18[],2,FALSE)</f>
        <v>5alpha-androstan-3beta,17beta-diol monosulfate (1)</v>
      </c>
      <c r="C2181" s="35" t="s">
        <v>1118</v>
      </c>
      <c r="D2181" s="35">
        <v>1069</v>
      </c>
      <c r="E2181" s="35">
        <v>8.9867049613963301E-2</v>
      </c>
      <c r="F2181" s="35">
        <v>3.9398847397717589E-2</v>
      </c>
      <c r="G2181" s="35">
        <v>2.2551032269095064E-2</v>
      </c>
      <c r="H2181" s="35" t="b">
        <v>0</v>
      </c>
      <c r="I2181" s="35" t="b">
        <v>0</v>
      </c>
      <c r="J2181" s="35" t="b">
        <v>1</v>
      </c>
    </row>
    <row r="2182" spans="1:10" hidden="1" x14ac:dyDescent="0.2">
      <c r="A2182" s="35" t="s">
        <v>303</v>
      </c>
      <c r="B2182" s="35" t="str">
        <f>VLOOKUP(Table4[[#This Row],[Metabolite ID]],Table18[],2,FALSE)</f>
        <v>5alpha-androstan-3beta,17beta-diol monosulfate (1)</v>
      </c>
      <c r="C2182" s="35" t="s">
        <v>1119</v>
      </c>
      <c r="D2182" s="35">
        <v>1069</v>
      </c>
      <c r="E2182" s="35">
        <v>0.1152013698630137</v>
      </c>
      <c r="F2182" s="35">
        <v>5.8960263511985155E-2</v>
      </c>
      <c r="G2182" s="35">
        <v>5.0715229391523231E-2</v>
      </c>
      <c r="H2182" s="35" t="b">
        <v>0</v>
      </c>
      <c r="I2182" s="35" t="b">
        <v>0</v>
      </c>
      <c r="J2182" s="35" t="b">
        <v>1</v>
      </c>
    </row>
    <row r="2183" spans="1:10" hidden="1" x14ac:dyDescent="0.2">
      <c r="A2183" s="35" t="s">
        <v>303</v>
      </c>
      <c r="B2183" s="35" t="str">
        <f>VLOOKUP(Table4[[#This Row],[Metabolite ID]],Table18[],2,FALSE)</f>
        <v>5alpha-androstan-3beta,17beta-diol monosulfate (1)</v>
      </c>
      <c r="C2183" s="35" t="s">
        <v>1120</v>
      </c>
      <c r="D2183" s="35">
        <v>1069</v>
      </c>
      <c r="E2183" s="35">
        <v>7.908643488443233E-2</v>
      </c>
      <c r="F2183" s="35">
        <v>6.7040481818660916E-2</v>
      </c>
      <c r="G2183" s="35">
        <v>0.23812680335159975</v>
      </c>
      <c r="H2183" s="35" t="b">
        <v>0</v>
      </c>
      <c r="I2183" s="35" t="b">
        <v>0</v>
      </c>
      <c r="J2183" s="35" t="b">
        <v>1</v>
      </c>
    </row>
    <row r="2184" spans="1:10" hidden="1" x14ac:dyDescent="0.2">
      <c r="A2184" s="35" t="s">
        <v>303</v>
      </c>
      <c r="B2184" s="35" t="str">
        <f>VLOOKUP(Table4[[#This Row],[Metabolite ID]],Table18[],2,FALSE)</f>
        <v>5alpha-androstan-3beta,17beta-diol monosulfate (1)</v>
      </c>
      <c r="C2184" s="35" t="s">
        <v>1121</v>
      </c>
      <c r="D2184" s="35">
        <v>1069</v>
      </c>
      <c r="E2184" s="35">
        <v>0.25418866161561127</v>
      </c>
      <c r="F2184" s="35">
        <v>0.22997012213981402</v>
      </c>
      <c r="G2184" s="35">
        <v>0.26927349240453546</v>
      </c>
      <c r="H2184" s="35" t="b">
        <v>0</v>
      </c>
      <c r="I2184" s="35" t="b">
        <v>0</v>
      </c>
      <c r="J2184" s="35" t="b">
        <v>1</v>
      </c>
    </row>
    <row r="2185" spans="1:10" hidden="1" x14ac:dyDescent="0.2">
      <c r="A2185" s="35" t="s">
        <v>303</v>
      </c>
      <c r="B2185" s="35" t="str">
        <f>VLOOKUP(Table4[[#This Row],[Metabolite ID]],Table18[],2,FALSE)</f>
        <v>5alpha-androstan-3beta,17beta-diol monosulfate (1)</v>
      </c>
      <c r="C2185" s="35" t="s">
        <v>1122</v>
      </c>
      <c r="D2185" s="35">
        <v>1069</v>
      </c>
      <c r="E2185" s="35">
        <v>8.158569117991199E-2</v>
      </c>
      <c r="F2185" s="35">
        <v>0.15482858253456758</v>
      </c>
      <c r="G2185" s="35">
        <v>0.59834325784964693</v>
      </c>
      <c r="H2185" s="35" t="b">
        <v>0</v>
      </c>
      <c r="I2185" s="35" t="b">
        <v>0</v>
      </c>
      <c r="J2185" s="35" t="b">
        <v>1</v>
      </c>
    </row>
    <row r="2186" spans="1:10" hidden="1" x14ac:dyDescent="0.2">
      <c r="A2186" s="35" t="s">
        <v>303</v>
      </c>
      <c r="B2186" s="35" t="str">
        <f>VLOOKUP(Table4[[#This Row],[Metabolite ID]],Table18[],2,FALSE)</f>
        <v>5alpha-androstan-3beta,17beta-diol monosulfate (1)</v>
      </c>
      <c r="C2186" s="35" t="s">
        <v>1123</v>
      </c>
      <c r="D2186" s="35">
        <v>1069</v>
      </c>
      <c r="E2186" s="35">
        <v>8.8932220736167217E-2</v>
      </c>
      <c r="F2186" s="35">
        <v>0.12773673129641216</v>
      </c>
      <c r="G2186" s="35">
        <v>0.48644585765558013</v>
      </c>
      <c r="H2186" s="35" t="b">
        <v>0</v>
      </c>
      <c r="I2186" s="35" t="b">
        <v>0</v>
      </c>
      <c r="J2186" s="35" t="b">
        <v>1</v>
      </c>
    </row>
    <row r="2187" spans="1:10" x14ac:dyDescent="0.2">
      <c r="A2187" s="35" t="s">
        <v>30</v>
      </c>
      <c r="B2187" s="35" t="str">
        <f>VLOOKUP(Table4[[#This Row],[Metabolite ID]],Table18[],2,FALSE)</f>
        <v>adenine</v>
      </c>
      <c r="C2187" s="35" t="s">
        <v>1116</v>
      </c>
      <c r="D2187" s="35">
        <v>1068</v>
      </c>
      <c r="E2187" s="35">
        <v>8.0882178087050643E-2</v>
      </c>
      <c r="F2187" s="35">
        <v>3.9404369802546649E-2</v>
      </c>
      <c r="G2187" s="36">
        <v>4.0109494226750982E-2</v>
      </c>
      <c r="H2187" s="35" t="b">
        <v>0</v>
      </c>
      <c r="I2187" s="35" t="b">
        <v>0</v>
      </c>
      <c r="J2187" s="35" t="b">
        <v>1</v>
      </c>
    </row>
    <row r="2188" spans="1:10" hidden="1" x14ac:dyDescent="0.2">
      <c r="A2188" s="35" t="s">
        <v>30</v>
      </c>
      <c r="B2188" s="35" t="str">
        <f>VLOOKUP(Table4[[#This Row],[Metabolite ID]],Table18[],2,FALSE)</f>
        <v>adenine</v>
      </c>
      <c r="C2188" s="35" t="s">
        <v>1117</v>
      </c>
      <c r="D2188" s="35">
        <v>1068</v>
      </c>
      <c r="E2188" s="35">
        <v>8.0882178087050643E-2</v>
      </c>
      <c r="F2188" s="35">
        <v>3.9335154983222681E-2</v>
      </c>
      <c r="G2188" s="35">
        <v>3.9760223652615626E-2</v>
      </c>
      <c r="H2188" s="35" t="b">
        <v>0</v>
      </c>
      <c r="I2188" s="35" t="b">
        <v>0</v>
      </c>
      <c r="J2188" s="35" t="b">
        <v>1</v>
      </c>
    </row>
    <row r="2189" spans="1:10" hidden="1" x14ac:dyDescent="0.2">
      <c r="A2189" s="35" t="s">
        <v>30</v>
      </c>
      <c r="B2189" s="35" t="str">
        <f>VLOOKUP(Table4[[#This Row],[Metabolite ID]],Table18[],2,FALSE)</f>
        <v>adenine</v>
      </c>
      <c r="C2189" s="35" t="s">
        <v>1118</v>
      </c>
      <c r="D2189" s="35">
        <v>1068</v>
      </c>
      <c r="E2189" s="35">
        <v>8.2347760005294285E-2</v>
      </c>
      <c r="F2189" s="35">
        <v>3.9687139251889519E-2</v>
      </c>
      <c r="G2189" s="35">
        <v>3.7993667097516719E-2</v>
      </c>
      <c r="H2189" s="35" t="b">
        <v>0</v>
      </c>
      <c r="I2189" s="35" t="b">
        <v>0</v>
      </c>
      <c r="J2189" s="35" t="b">
        <v>1</v>
      </c>
    </row>
    <row r="2190" spans="1:10" hidden="1" x14ac:dyDescent="0.2">
      <c r="A2190" s="35" t="s">
        <v>30</v>
      </c>
      <c r="B2190" s="35" t="str">
        <f>VLOOKUP(Table4[[#This Row],[Metabolite ID]],Table18[],2,FALSE)</f>
        <v>adenine</v>
      </c>
      <c r="C2190" s="35" t="s">
        <v>1119</v>
      </c>
      <c r="D2190" s="35">
        <v>1068</v>
      </c>
      <c r="E2190" s="35">
        <v>7.3181373780945164E-2</v>
      </c>
      <c r="F2190" s="35">
        <v>5.9079009999489611E-2</v>
      </c>
      <c r="G2190" s="35">
        <v>0.21545533887927004</v>
      </c>
      <c r="H2190" s="35" t="b">
        <v>0</v>
      </c>
      <c r="I2190" s="35" t="b">
        <v>0</v>
      </c>
      <c r="J2190" s="35" t="b">
        <v>1</v>
      </c>
    </row>
    <row r="2191" spans="1:10" hidden="1" x14ac:dyDescent="0.2">
      <c r="A2191" s="35" t="s">
        <v>30</v>
      </c>
      <c r="B2191" s="35" t="str">
        <f>VLOOKUP(Table4[[#This Row],[Metabolite ID]],Table18[],2,FALSE)</f>
        <v>adenine</v>
      </c>
      <c r="C2191" s="35" t="s">
        <v>1120</v>
      </c>
      <c r="D2191" s="35">
        <v>1068</v>
      </c>
      <c r="E2191" s="35">
        <v>4.5588824068300601E-2</v>
      </c>
      <c r="F2191" s="35">
        <v>7.1534405881761617E-2</v>
      </c>
      <c r="G2191" s="35">
        <v>0.5239299316513818</v>
      </c>
      <c r="H2191" s="35" t="b">
        <v>0</v>
      </c>
      <c r="I2191" s="35" t="b">
        <v>0</v>
      </c>
      <c r="J2191" s="35" t="b">
        <v>1</v>
      </c>
    </row>
    <row r="2192" spans="1:10" hidden="1" x14ac:dyDescent="0.2">
      <c r="A2192" s="35" t="s">
        <v>30</v>
      </c>
      <c r="B2192" s="35" t="str">
        <f>VLOOKUP(Table4[[#This Row],[Metabolite ID]],Table18[],2,FALSE)</f>
        <v>adenine</v>
      </c>
      <c r="C2192" s="35" t="s">
        <v>1121</v>
      </c>
      <c r="D2192" s="35">
        <v>1068</v>
      </c>
      <c r="E2192" s="35">
        <v>0.13689916324917917</v>
      </c>
      <c r="F2192" s="35">
        <v>0.28552178944925488</v>
      </c>
      <c r="G2192" s="35">
        <v>0.63170248517868632</v>
      </c>
      <c r="H2192" s="35" t="b">
        <v>0</v>
      </c>
      <c r="I2192" s="35" t="b">
        <v>0</v>
      </c>
      <c r="J2192" s="35" t="b">
        <v>1</v>
      </c>
    </row>
    <row r="2193" spans="1:10" hidden="1" x14ac:dyDescent="0.2">
      <c r="A2193" s="35" t="s">
        <v>30</v>
      </c>
      <c r="B2193" s="35" t="str">
        <f>VLOOKUP(Table4[[#This Row],[Metabolite ID]],Table18[],2,FALSE)</f>
        <v>adenine</v>
      </c>
      <c r="C2193" s="35" t="s">
        <v>1122</v>
      </c>
      <c r="D2193" s="35">
        <v>1068</v>
      </c>
      <c r="E2193" s="35">
        <v>0.11393777268506966</v>
      </c>
      <c r="F2193" s="35">
        <v>0.18460122314107918</v>
      </c>
      <c r="G2193" s="35">
        <v>0.53722771996965291</v>
      </c>
      <c r="H2193" s="35" t="b">
        <v>0</v>
      </c>
      <c r="I2193" s="35" t="b">
        <v>0</v>
      </c>
      <c r="J2193" s="35" t="b">
        <v>1</v>
      </c>
    </row>
    <row r="2194" spans="1:10" hidden="1" x14ac:dyDescent="0.2">
      <c r="A2194" s="35" t="s">
        <v>30</v>
      </c>
      <c r="B2194" s="35" t="str">
        <f>VLOOKUP(Table4[[#This Row],[Metabolite ID]],Table18[],2,FALSE)</f>
        <v>adenine</v>
      </c>
      <c r="C2194" s="35" t="s">
        <v>1123</v>
      </c>
      <c r="D2194" s="35">
        <v>1068</v>
      </c>
      <c r="E2194" s="35">
        <v>0.20655156353735554</v>
      </c>
      <c r="F2194" s="35">
        <v>0.11571164438689814</v>
      </c>
      <c r="G2194" s="35">
        <v>7.4536781323611315E-2</v>
      </c>
      <c r="H2194" s="35" t="b">
        <v>0</v>
      </c>
      <c r="I2194" s="35" t="b">
        <v>0</v>
      </c>
      <c r="J2194" s="35" t="b">
        <v>1</v>
      </c>
    </row>
    <row r="2195" spans="1:10" x14ac:dyDescent="0.2">
      <c r="A2195" s="35" t="s">
        <v>401</v>
      </c>
      <c r="B2195" s="35" t="str">
        <f>VLOOKUP(Table4[[#This Row],[Metabolite ID]],Table18[],2,FALSE)</f>
        <v>1-linolenoyl-GPC (18:3)*</v>
      </c>
      <c r="C2195" s="35" t="s">
        <v>1116</v>
      </c>
      <c r="D2195" s="35">
        <v>1068</v>
      </c>
      <c r="E2195" s="35">
        <v>-7.5672284101342649E-2</v>
      </c>
      <c r="F2195" s="35">
        <v>3.6881872403970235E-2</v>
      </c>
      <c r="G2195" s="36">
        <v>4.0194222109820266E-2</v>
      </c>
      <c r="H2195" s="35" t="b">
        <v>0</v>
      </c>
      <c r="I2195" s="35" t="b">
        <v>0</v>
      </c>
      <c r="J2195" s="35" t="b">
        <v>1</v>
      </c>
    </row>
    <row r="2196" spans="1:10" hidden="1" x14ac:dyDescent="0.2">
      <c r="A2196" s="35" t="s">
        <v>401</v>
      </c>
      <c r="B2196" s="35" t="str">
        <f>VLOOKUP(Table4[[#This Row],[Metabolite ID]],Table18[],2,FALSE)</f>
        <v>1-linolenoyl-GPC (18:3)*</v>
      </c>
      <c r="C2196" s="35" t="s">
        <v>1117</v>
      </c>
      <c r="D2196" s="35">
        <v>1068</v>
      </c>
      <c r="E2196" s="35">
        <v>-7.5672284101342649E-2</v>
      </c>
      <c r="F2196" s="35">
        <v>3.6881872403970235E-2</v>
      </c>
      <c r="G2196" s="35">
        <v>4.0194222109820266E-2</v>
      </c>
      <c r="H2196" s="35" t="b">
        <v>0</v>
      </c>
      <c r="I2196" s="35" t="b">
        <v>0</v>
      </c>
      <c r="J2196" s="35" t="b">
        <v>1</v>
      </c>
    </row>
    <row r="2197" spans="1:10" hidden="1" x14ac:dyDescent="0.2">
      <c r="A2197" s="35" t="s">
        <v>401</v>
      </c>
      <c r="B2197" s="35" t="str">
        <f>VLOOKUP(Table4[[#This Row],[Metabolite ID]],Table18[],2,FALSE)</f>
        <v>1-linolenoyl-GPC (18:3)*</v>
      </c>
      <c r="C2197" s="35" t="s">
        <v>1118</v>
      </c>
      <c r="D2197" s="35">
        <v>1068</v>
      </c>
      <c r="E2197" s="35">
        <v>-7.5549130684346086E-2</v>
      </c>
      <c r="F2197" s="35">
        <v>3.7190989751571438E-2</v>
      </c>
      <c r="G2197" s="35">
        <v>4.2216194774004401E-2</v>
      </c>
      <c r="H2197" s="35" t="b">
        <v>0</v>
      </c>
      <c r="I2197" s="35" t="b">
        <v>0</v>
      </c>
      <c r="J2197" s="35" t="b">
        <v>1</v>
      </c>
    </row>
    <row r="2198" spans="1:10" hidden="1" x14ac:dyDescent="0.2">
      <c r="A2198" s="35" t="s">
        <v>401</v>
      </c>
      <c r="B2198" s="35" t="str">
        <f>VLOOKUP(Table4[[#This Row],[Metabolite ID]],Table18[],2,FALSE)</f>
        <v>1-linolenoyl-GPC (18:3)*</v>
      </c>
      <c r="C2198" s="35" t="s">
        <v>1119</v>
      </c>
      <c r="D2198" s="35">
        <v>1068</v>
      </c>
      <c r="E2198" s="35">
        <v>-7.4497842993037341E-2</v>
      </c>
      <c r="F2198" s="35">
        <v>5.3889603489446374E-2</v>
      </c>
      <c r="G2198" s="35">
        <v>0.16684404658353519</v>
      </c>
      <c r="H2198" s="35" t="b">
        <v>0</v>
      </c>
      <c r="I2198" s="35" t="b">
        <v>0</v>
      </c>
      <c r="J2198" s="35" t="b">
        <v>1</v>
      </c>
    </row>
    <row r="2199" spans="1:10" hidden="1" x14ac:dyDescent="0.2">
      <c r="A2199" s="35" t="s">
        <v>401</v>
      </c>
      <c r="B2199" s="35" t="str">
        <f>VLOOKUP(Table4[[#This Row],[Metabolite ID]],Table18[],2,FALSE)</f>
        <v>1-linolenoyl-GPC (18:3)*</v>
      </c>
      <c r="C2199" s="35" t="s">
        <v>1120</v>
      </c>
      <c r="D2199" s="35">
        <v>1068</v>
      </c>
      <c r="E2199" s="35">
        <v>-0.12926405594710103</v>
      </c>
      <c r="F2199" s="35">
        <v>5.9780478628702352E-2</v>
      </c>
      <c r="G2199" s="35">
        <v>3.0594122963531017E-2</v>
      </c>
      <c r="H2199" s="35" t="b">
        <v>0</v>
      </c>
      <c r="I2199" s="35" t="b">
        <v>0</v>
      </c>
      <c r="J2199" s="35" t="b">
        <v>1</v>
      </c>
    </row>
    <row r="2200" spans="1:10" hidden="1" x14ac:dyDescent="0.2">
      <c r="A2200" s="35" t="s">
        <v>401</v>
      </c>
      <c r="B2200" s="35" t="str">
        <f>VLOOKUP(Table4[[#This Row],[Metabolite ID]],Table18[],2,FALSE)</f>
        <v>1-linolenoyl-GPC (18:3)*</v>
      </c>
      <c r="C2200" s="35" t="s">
        <v>1121</v>
      </c>
      <c r="D2200" s="35">
        <v>1068</v>
      </c>
      <c r="E2200" s="35">
        <v>-5.8839079596499033E-2</v>
      </c>
      <c r="F2200" s="35">
        <v>0.22933146291883474</v>
      </c>
      <c r="G2200" s="35">
        <v>0.79756185929051848</v>
      </c>
      <c r="H2200" s="35" t="b">
        <v>0</v>
      </c>
      <c r="I2200" s="35" t="b">
        <v>0</v>
      </c>
      <c r="J2200" s="35" t="b">
        <v>1</v>
      </c>
    </row>
    <row r="2201" spans="1:10" hidden="1" x14ac:dyDescent="0.2">
      <c r="A2201" s="35" t="s">
        <v>401</v>
      </c>
      <c r="B2201" s="35" t="str">
        <f>VLOOKUP(Table4[[#This Row],[Metabolite ID]],Table18[],2,FALSE)</f>
        <v>1-linolenoyl-GPC (18:3)*</v>
      </c>
      <c r="C2201" s="35" t="s">
        <v>1122</v>
      </c>
      <c r="D2201" s="35">
        <v>1068</v>
      </c>
      <c r="E2201" s="35">
        <v>-0.22157838287140308</v>
      </c>
      <c r="F2201" s="35">
        <v>0.16646746351516789</v>
      </c>
      <c r="G2201" s="35">
        <v>0.18345320943216042</v>
      </c>
      <c r="H2201" s="35" t="b">
        <v>0</v>
      </c>
      <c r="I2201" s="35" t="b">
        <v>0</v>
      </c>
      <c r="J2201" s="35" t="b">
        <v>1</v>
      </c>
    </row>
    <row r="2202" spans="1:10" hidden="1" x14ac:dyDescent="0.2">
      <c r="A2202" s="35" t="s">
        <v>401</v>
      </c>
      <c r="B2202" s="35" t="str">
        <f>VLOOKUP(Table4[[#This Row],[Metabolite ID]],Table18[],2,FALSE)</f>
        <v>1-linolenoyl-GPC (18:3)*</v>
      </c>
      <c r="C2202" s="35" t="s">
        <v>1123</v>
      </c>
      <c r="D2202" s="35">
        <v>1068</v>
      </c>
      <c r="E2202" s="35">
        <v>-0.18428765048906806</v>
      </c>
      <c r="F2202" s="35">
        <v>0.10824438447064565</v>
      </c>
      <c r="G2202" s="35">
        <v>8.8950468642320077E-2</v>
      </c>
      <c r="H2202" s="35" t="b">
        <v>0</v>
      </c>
      <c r="I2202" s="35" t="b">
        <v>0</v>
      </c>
      <c r="J2202" s="35" t="b">
        <v>1</v>
      </c>
    </row>
    <row r="2203" spans="1:10" x14ac:dyDescent="0.2">
      <c r="A2203" s="35" t="s">
        <v>646</v>
      </c>
      <c r="B2203" s="35" t="str">
        <f>VLOOKUP(Table4[[#This Row],[Metabolite ID]],Table18[],2,FALSE)</f>
        <v>cis-aconitate</v>
      </c>
      <c r="C2203" s="35" t="s">
        <v>1116</v>
      </c>
      <c r="D2203" s="35">
        <v>1068</v>
      </c>
      <c r="E2203" s="35">
        <v>-7.7702683917848153E-2</v>
      </c>
      <c r="F2203" s="35">
        <v>3.8006852999063478E-2</v>
      </c>
      <c r="G2203" s="36">
        <v>4.0910220199393534E-2</v>
      </c>
      <c r="H2203" s="35" t="b">
        <v>0</v>
      </c>
      <c r="I2203" s="35" t="b">
        <v>0</v>
      </c>
      <c r="J2203" s="35" t="b">
        <v>1</v>
      </c>
    </row>
    <row r="2204" spans="1:10" hidden="1" x14ac:dyDescent="0.2">
      <c r="A2204" s="35" t="s">
        <v>646</v>
      </c>
      <c r="B2204" s="35" t="str">
        <f>VLOOKUP(Table4[[#This Row],[Metabolite ID]],Table18[],2,FALSE)</f>
        <v>cis-aconitate</v>
      </c>
      <c r="C2204" s="35" t="s">
        <v>1117</v>
      </c>
      <c r="D2204" s="35">
        <v>1068</v>
      </c>
      <c r="E2204" s="35">
        <v>-7.7702683917848153E-2</v>
      </c>
      <c r="F2204" s="35">
        <v>3.8006852999063478E-2</v>
      </c>
      <c r="G2204" s="35">
        <v>4.0910220199393534E-2</v>
      </c>
      <c r="H2204" s="35" t="b">
        <v>0</v>
      </c>
      <c r="I2204" s="35" t="b">
        <v>0</v>
      </c>
      <c r="J2204" s="35" t="b">
        <v>1</v>
      </c>
    </row>
    <row r="2205" spans="1:10" hidden="1" x14ac:dyDescent="0.2">
      <c r="A2205" s="35" t="s">
        <v>646</v>
      </c>
      <c r="B2205" s="35" t="str">
        <f>VLOOKUP(Table4[[#This Row],[Metabolite ID]],Table18[],2,FALSE)</f>
        <v>cis-aconitate</v>
      </c>
      <c r="C2205" s="35" t="s">
        <v>1118</v>
      </c>
      <c r="D2205" s="35">
        <v>1068</v>
      </c>
      <c r="E2205" s="35">
        <v>-7.7586414794830971E-2</v>
      </c>
      <c r="F2205" s="35">
        <v>3.8327444407980964E-2</v>
      </c>
      <c r="G2205" s="35">
        <v>4.2938840015295882E-2</v>
      </c>
      <c r="H2205" s="35" t="b">
        <v>0</v>
      </c>
      <c r="I2205" s="35" t="b">
        <v>0</v>
      </c>
      <c r="J2205" s="35" t="b">
        <v>1</v>
      </c>
    </row>
    <row r="2206" spans="1:10" hidden="1" x14ac:dyDescent="0.2">
      <c r="A2206" s="35" t="s">
        <v>646</v>
      </c>
      <c r="B2206" s="35" t="str">
        <f>VLOOKUP(Table4[[#This Row],[Metabolite ID]],Table18[],2,FALSE)</f>
        <v>cis-aconitate</v>
      </c>
      <c r="C2206" s="35" t="s">
        <v>1119</v>
      </c>
      <c r="D2206" s="35">
        <v>1068</v>
      </c>
      <c r="E2206" s="35">
        <v>-0.10407774976507574</v>
      </c>
      <c r="F2206" s="35">
        <v>6.0177952745363292E-2</v>
      </c>
      <c r="G2206" s="35">
        <v>8.3719704462923247E-2</v>
      </c>
      <c r="H2206" s="35" t="b">
        <v>0</v>
      </c>
      <c r="I2206" s="35" t="b">
        <v>0</v>
      </c>
      <c r="J2206" s="35" t="b">
        <v>1</v>
      </c>
    </row>
    <row r="2207" spans="1:10" hidden="1" x14ac:dyDescent="0.2">
      <c r="A2207" s="35" t="s">
        <v>646</v>
      </c>
      <c r="B2207" s="35" t="str">
        <f>VLOOKUP(Table4[[#This Row],[Metabolite ID]],Table18[],2,FALSE)</f>
        <v>cis-aconitate</v>
      </c>
      <c r="C2207" s="35" t="s">
        <v>1120</v>
      </c>
      <c r="D2207" s="35">
        <v>1068</v>
      </c>
      <c r="E2207" s="35">
        <v>-4.0166411454927248E-2</v>
      </c>
      <c r="F2207" s="35">
        <v>6.5564629261281426E-2</v>
      </c>
      <c r="G2207" s="35">
        <v>0.54012552982975626</v>
      </c>
      <c r="H2207" s="35" t="b">
        <v>0</v>
      </c>
      <c r="I2207" s="35" t="b">
        <v>0</v>
      </c>
      <c r="J2207" s="35" t="b">
        <v>1</v>
      </c>
    </row>
    <row r="2208" spans="1:10" hidden="1" x14ac:dyDescent="0.2">
      <c r="A2208" s="35" t="s">
        <v>646</v>
      </c>
      <c r="B2208" s="35" t="str">
        <f>VLOOKUP(Table4[[#This Row],[Metabolite ID]],Table18[],2,FALSE)</f>
        <v>cis-aconitate</v>
      </c>
      <c r="C2208" s="35" t="s">
        <v>1121</v>
      </c>
      <c r="D2208" s="35">
        <v>1068</v>
      </c>
      <c r="E2208" s="35">
        <v>-6.1657304160135595E-2</v>
      </c>
      <c r="F2208" s="35">
        <v>0.24684864376283858</v>
      </c>
      <c r="G2208" s="35">
        <v>0.80280728931001699</v>
      </c>
      <c r="H2208" s="35" t="b">
        <v>0</v>
      </c>
      <c r="I2208" s="35" t="b">
        <v>0</v>
      </c>
      <c r="J2208" s="35" t="b">
        <v>1</v>
      </c>
    </row>
    <row r="2209" spans="1:10" hidden="1" x14ac:dyDescent="0.2">
      <c r="A2209" s="35" t="s">
        <v>646</v>
      </c>
      <c r="B2209" s="35" t="str">
        <f>VLOOKUP(Table4[[#This Row],[Metabolite ID]],Table18[],2,FALSE)</f>
        <v>cis-aconitate</v>
      </c>
      <c r="C2209" s="35" t="s">
        <v>1122</v>
      </c>
      <c r="D2209" s="35">
        <v>1068</v>
      </c>
      <c r="E2209" s="35">
        <v>4.0062586767740882E-2</v>
      </c>
      <c r="F2209" s="35">
        <v>0.16437646271042713</v>
      </c>
      <c r="G2209" s="35">
        <v>0.80749097528185543</v>
      </c>
      <c r="H2209" s="35" t="b">
        <v>0</v>
      </c>
      <c r="I2209" s="35" t="b">
        <v>0</v>
      </c>
      <c r="J2209" s="35" t="b">
        <v>1</v>
      </c>
    </row>
    <row r="2210" spans="1:10" hidden="1" x14ac:dyDescent="0.2">
      <c r="A2210" s="35" t="s">
        <v>646</v>
      </c>
      <c r="B2210" s="35" t="str">
        <f>VLOOKUP(Table4[[#This Row],[Metabolite ID]],Table18[],2,FALSE)</f>
        <v>cis-aconitate</v>
      </c>
      <c r="C2210" s="35" t="s">
        <v>1123</v>
      </c>
      <c r="D2210" s="35">
        <v>1068</v>
      </c>
      <c r="E2210" s="35">
        <v>7.485688649076247E-2</v>
      </c>
      <c r="F2210" s="35">
        <v>0.11153172391093487</v>
      </c>
      <c r="G2210" s="35">
        <v>0.50225684431567852</v>
      </c>
      <c r="H2210" s="35" t="b">
        <v>0</v>
      </c>
      <c r="I2210" s="35" t="b">
        <v>0</v>
      </c>
      <c r="J2210" s="35" t="b">
        <v>1</v>
      </c>
    </row>
    <row r="2211" spans="1:10" x14ac:dyDescent="0.2">
      <c r="A2211" s="35" t="s">
        <v>665</v>
      </c>
      <c r="B2211" s="35" t="str">
        <f>VLOOKUP(Table4[[#This Row],[Metabolite ID]],Table18[],2,FALSE)</f>
        <v>1-stearoyl-2-docosahexaenoyl-GPE (18:0/22:6)*</v>
      </c>
      <c r="C2211" s="35" t="s">
        <v>1116</v>
      </c>
      <c r="D2211" s="35">
        <v>1068</v>
      </c>
      <c r="E2211" s="35">
        <v>7.9636051226516028E-2</v>
      </c>
      <c r="F2211" s="35">
        <v>3.9034985827962387E-2</v>
      </c>
      <c r="G2211" s="36">
        <v>4.1338385532834913E-2</v>
      </c>
      <c r="H2211" s="35" t="b">
        <v>0</v>
      </c>
      <c r="I2211" s="35" t="b">
        <v>0</v>
      </c>
      <c r="J2211" s="35" t="b">
        <v>1</v>
      </c>
    </row>
    <row r="2212" spans="1:10" hidden="1" x14ac:dyDescent="0.2">
      <c r="A2212" s="35" t="s">
        <v>665</v>
      </c>
      <c r="B2212" s="35" t="str">
        <f>VLOOKUP(Table4[[#This Row],[Metabolite ID]],Table18[],2,FALSE)</f>
        <v>1-stearoyl-2-docosahexaenoyl-GPE (18:0/22:6)*</v>
      </c>
      <c r="C2212" s="35" t="s">
        <v>1117</v>
      </c>
      <c r="D2212" s="35">
        <v>1068</v>
      </c>
      <c r="E2212" s="35">
        <v>7.9636051226516028E-2</v>
      </c>
      <c r="F2212" s="35">
        <v>3.7127226849307873E-2</v>
      </c>
      <c r="G2212" s="35">
        <v>3.1956831989732024E-2</v>
      </c>
      <c r="H2212" s="35" t="b">
        <v>0</v>
      </c>
      <c r="I2212" s="35" t="b">
        <v>0</v>
      </c>
      <c r="J2212" s="35" t="b">
        <v>1</v>
      </c>
    </row>
    <row r="2213" spans="1:10" hidden="1" x14ac:dyDescent="0.2">
      <c r="A2213" s="35" t="s">
        <v>665</v>
      </c>
      <c r="B2213" s="35" t="str">
        <f>VLOOKUP(Table4[[#This Row],[Metabolite ID]],Table18[],2,FALSE)</f>
        <v>1-stearoyl-2-docosahexaenoyl-GPE (18:0/22:6)*</v>
      </c>
      <c r="C2213" s="35" t="s">
        <v>1118</v>
      </c>
      <c r="D2213" s="35">
        <v>1068</v>
      </c>
      <c r="E2213" s="35">
        <v>8.046198277295169E-2</v>
      </c>
      <c r="F2213" s="35">
        <v>3.7490686929853467E-2</v>
      </c>
      <c r="G2213" s="35">
        <v>3.1858151969805008E-2</v>
      </c>
      <c r="H2213" s="35" t="b">
        <v>0</v>
      </c>
      <c r="I2213" s="35" t="b">
        <v>0</v>
      </c>
      <c r="J2213" s="35" t="b">
        <v>1</v>
      </c>
    </row>
    <row r="2214" spans="1:10" hidden="1" x14ac:dyDescent="0.2">
      <c r="A2214" s="35" t="s">
        <v>665</v>
      </c>
      <c r="B2214" s="35" t="str">
        <f>VLOOKUP(Table4[[#This Row],[Metabolite ID]],Table18[],2,FALSE)</f>
        <v>1-stearoyl-2-docosahexaenoyl-GPE (18:0/22:6)*</v>
      </c>
      <c r="C2214" s="35" t="s">
        <v>1119</v>
      </c>
      <c r="D2214" s="35">
        <v>1068</v>
      </c>
      <c r="E2214" s="35">
        <v>0.13570179172679156</v>
      </c>
      <c r="F2214" s="35">
        <v>5.5828538525247287E-2</v>
      </c>
      <c r="G2214" s="35">
        <v>1.5070160848772761E-2</v>
      </c>
      <c r="H2214" s="35" t="b">
        <v>0</v>
      </c>
      <c r="I2214" s="35" t="b">
        <v>0</v>
      </c>
      <c r="J2214" s="35" t="b">
        <v>1</v>
      </c>
    </row>
    <row r="2215" spans="1:10" hidden="1" x14ac:dyDescent="0.2">
      <c r="A2215" s="35" t="s">
        <v>665</v>
      </c>
      <c r="B2215" s="35" t="str">
        <f>VLOOKUP(Table4[[#This Row],[Metabolite ID]],Table18[],2,FALSE)</f>
        <v>1-stearoyl-2-docosahexaenoyl-GPE (18:0/22:6)*</v>
      </c>
      <c r="C2215" s="35" t="s">
        <v>1120</v>
      </c>
      <c r="D2215" s="35">
        <v>1068</v>
      </c>
      <c r="E2215" s="35">
        <v>3.7371148726160791E-2</v>
      </c>
      <c r="F2215" s="35">
        <v>6.5910158538229652E-2</v>
      </c>
      <c r="G2215" s="35">
        <v>0.5707132658989541</v>
      </c>
      <c r="H2215" s="35" t="b">
        <v>0</v>
      </c>
      <c r="I2215" s="35" t="b">
        <v>0</v>
      </c>
      <c r="J2215" s="35" t="b">
        <v>1</v>
      </c>
    </row>
    <row r="2216" spans="1:10" hidden="1" x14ac:dyDescent="0.2">
      <c r="A2216" s="35" t="s">
        <v>665</v>
      </c>
      <c r="B2216" s="35" t="str">
        <f>VLOOKUP(Table4[[#This Row],[Metabolite ID]],Table18[],2,FALSE)</f>
        <v>1-stearoyl-2-docosahexaenoyl-GPE (18:0/22:6)*</v>
      </c>
      <c r="C2216" s="35" t="s">
        <v>1121</v>
      </c>
      <c r="D2216" s="35">
        <v>1068</v>
      </c>
      <c r="E2216" s="35">
        <v>0.12179122769101269</v>
      </c>
      <c r="F2216" s="35">
        <v>0.24667273320651972</v>
      </c>
      <c r="G2216" s="35">
        <v>0.62159419688638062</v>
      </c>
      <c r="H2216" s="35" t="b">
        <v>0</v>
      </c>
      <c r="I2216" s="35" t="b">
        <v>0</v>
      </c>
      <c r="J2216" s="35" t="b">
        <v>1</v>
      </c>
    </row>
    <row r="2217" spans="1:10" hidden="1" x14ac:dyDescent="0.2">
      <c r="A2217" s="35" t="s">
        <v>665</v>
      </c>
      <c r="B2217" s="35" t="str">
        <f>VLOOKUP(Table4[[#This Row],[Metabolite ID]],Table18[],2,FALSE)</f>
        <v>1-stearoyl-2-docosahexaenoyl-GPE (18:0/22:6)*</v>
      </c>
      <c r="C2217" s="35" t="s">
        <v>1122</v>
      </c>
      <c r="D2217" s="35">
        <v>1068</v>
      </c>
      <c r="E2217" s="35">
        <v>-7.5502543773637854E-2</v>
      </c>
      <c r="F2217" s="35">
        <v>0.15373150039140238</v>
      </c>
      <c r="G2217" s="35">
        <v>0.62343370056429803</v>
      </c>
      <c r="H2217" s="35" t="b">
        <v>0</v>
      </c>
      <c r="I2217" s="35" t="b">
        <v>0</v>
      </c>
      <c r="J2217" s="35" t="b">
        <v>1</v>
      </c>
    </row>
    <row r="2218" spans="1:10" hidden="1" x14ac:dyDescent="0.2">
      <c r="A2218" s="35" t="s">
        <v>665</v>
      </c>
      <c r="B2218" s="35" t="str">
        <f>VLOOKUP(Table4[[#This Row],[Metabolite ID]],Table18[],2,FALSE)</f>
        <v>1-stearoyl-2-docosahexaenoyl-GPE (18:0/22:6)*</v>
      </c>
      <c r="C2218" s="35" t="s">
        <v>1123</v>
      </c>
      <c r="D2218" s="35">
        <v>1068</v>
      </c>
      <c r="E2218" s="35">
        <v>-3.5508075196797606E-2</v>
      </c>
      <c r="F2218" s="35">
        <v>0.11453733890199759</v>
      </c>
      <c r="G2218" s="35">
        <v>0.75661159074989237</v>
      </c>
      <c r="H2218" s="35" t="b">
        <v>0</v>
      </c>
      <c r="I2218" s="35" t="b">
        <v>0</v>
      </c>
      <c r="J2218" s="35" t="b">
        <v>1</v>
      </c>
    </row>
    <row r="2219" spans="1:10" x14ac:dyDescent="0.2">
      <c r="A2219" s="35" t="s">
        <v>655</v>
      </c>
      <c r="B2219" s="35" t="str">
        <f>VLOOKUP(Table4[[#This Row],[Metabolite ID]],Table18[],2,FALSE)</f>
        <v>1-palmitoyl-2-linoleoyl-GPI (16:0/18:2)</v>
      </c>
      <c r="C2219" s="35" t="s">
        <v>1116</v>
      </c>
      <c r="D2219" s="35">
        <v>1068</v>
      </c>
      <c r="E2219" s="35">
        <v>7.8047285950092846E-2</v>
      </c>
      <c r="F2219" s="35">
        <v>3.8320080274519643E-2</v>
      </c>
      <c r="G2219" s="36">
        <v>4.1678077591257474E-2</v>
      </c>
      <c r="H2219" s="35" t="b">
        <v>0</v>
      </c>
      <c r="I2219" s="35" t="b">
        <v>0</v>
      </c>
      <c r="J2219" s="35" t="b">
        <v>1</v>
      </c>
    </row>
    <row r="2220" spans="1:10" hidden="1" x14ac:dyDescent="0.2">
      <c r="A2220" s="35" t="s">
        <v>655</v>
      </c>
      <c r="B2220" s="35" t="str">
        <f>VLOOKUP(Table4[[#This Row],[Metabolite ID]],Table18[],2,FALSE)</f>
        <v>1-palmitoyl-2-linoleoyl-GPI (16:0/18:2)</v>
      </c>
      <c r="C2220" s="35" t="s">
        <v>1117</v>
      </c>
      <c r="D2220" s="35">
        <v>1068</v>
      </c>
      <c r="E2220" s="35">
        <v>7.8047285950092846E-2</v>
      </c>
      <c r="F2220" s="35">
        <v>3.7102962554656713E-2</v>
      </c>
      <c r="G2220" s="35">
        <v>3.5419251242423698E-2</v>
      </c>
      <c r="H2220" s="35" t="b">
        <v>0</v>
      </c>
      <c r="I2220" s="35" t="b">
        <v>0</v>
      </c>
      <c r="J2220" s="35" t="b">
        <v>1</v>
      </c>
    </row>
    <row r="2221" spans="1:10" hidden="1" x14ac:dyDescent="0.2">
      <c r="A2221" s="35" t="s">
        <v>655</v>
      </c>
      <c r="B2221" s="35" t="str">
        <f>VLOOKUP(Table4[[#This Row],[Metabolite ID]],Table18[],2,FALSE)</f>
        <v>1-palmitoyl-2-linoleoyl-GPI (16:0/18:2)</v>
      </c>
      <c r="C2221" s="35" t="s">
        <v>1118</v>
      </c>
      <c r="D2221" s="35">
        <v>1068</v>
      </c>
      <c r="E2221" s="35">
        <v>7.9516977204028422E-2</v>
      </c>
      <c r="F2221" s="35">
        <v>3.7453890067903825E-2</v>
      </c>
      <c r="G2221" s="35">
        <v>3.3748552866189024E-2</v>
      </c>
      <c r="H2221" s="35" t="b">
        <v>0</v>
      </c>
      <c r="I2221" s="35" t="b">
        <v>0</v>
      </c>
      <c r="J2221" s="35" t="b">
        <v>1</v>
      </c>
    </row>
    <row r="2222" spans="1:10" hidden="1" x14ac:dyDescent="0.2">
      <c r="A2222" s="35" t="s">
        <v>655</v>
      </c>
      <c r="B2222" s="35" t="str">
        <f>VLOOKUP(Table4[[#This Row],[Metabolite ID]],Table18[],2,FALSE)</f>
        <v>1-palmitoyl-2-linoleoyl-GPI (16:0/18:2)</v>
      </c>
      <c r="C2222" s="35" t="s">
        <v>1119</v>
      </c>
      <c r="D2222" s="35">
        <v>1068</v>
      </c>
      <c r="E2222" s="35">
        <v>8.0245977182539632E-2</v>
      </c>
      <c r="F2222" s="35">
        <v>5.4315986014147992E-2</v>
      </c>
      <c r="G2222" s="35">
        <v>0.13957071774411459</v>
      </c>
      <c r="H2222" s="35" t="b">
        <v>0</v>
      </c>
      <c r="I2222" s="35" t="b">
        <v>0</v>
      </c>
      <c r="J2222" s="35" t="b">
        <v>1</v>
      </c>
    </row>
    <row r="2223" spans="1:10" hidden="1" x14ac:dyDescent="0.2">
      <c r="A2223" s="35" t="s">
        <v>655</v>
      </c>
      <c r="B2223" s="35" t="str">
        <f>VLOOKUP(Table4[[#This Row],[Metabolite ID]],Table18[],2,FALSE)</f>
        <v>1-palmitoyl-2-linoleoyl-GPI (16:0/18:2)</v>
      </c>
      <c r="C2223" s="35" t="s">
        <v>1120</v>
      </c>
      <c r="D2223" s="35">
        <v>1068</v>
      </c>
      <c r="E2223" s="35">
        <v>3.3848999843366062E-2</v>
      </c>
      <c r="F2223" s="35">
        <v>6.6454143285868197E-2</v>
      </c>
      <c r="G2223" s="35">
        <v>0.61050077943189374</v>
      </c>
      <c r="H2223" s="35" t="b">
        <v>0</v>
      </c>
      <c r="I2223" s="35" t="b">
        <v>0</v>
      </c>
      <c r="J2223" s="35" t="b">
        <v>1</v>
      </c>
    </row>
    <row r="2224" spans="1:10" hidden="1" x14ac:dyDescent="0.2">
      <c r="A2224" s="35" t="s">
        <v>655</v>
      </c>
      <c r="B2224" s="35" t="str">
        <f>VLOOKUP(Table4[[#This Row],[Metabolite ID]],Table18[],2,FALSE)</f>
        <v>1-palmitoyl-2-linoleoyl-GPI (16:0/18:2)</v>
      </c>
      <c r="C2224" s="35" t="s">
        <v>1121</v>
      </c>
      <c r="D2224" s="35">
        <v>1068</v>
      </c>
      <c r="E2224" s="35">
        <v>5.0664921677634034E-2</v>
      </c>
      <c r="F2224" s="35">
        <v>0.24881610226674505</v>
      </c>
      <c r="G2224" s="35">
        <v>0.8386861897959319</v>
      </c>
      <c r="H2224" s="35" t="b">
        <v>0</v>
      </c>
      <c r="I2224" s="35" t="b">
        <v>0</v>
      </c>
      <c r="J2224" s="35" t="b">
        <v>1</v>
      </c>
    </row>
    <row r="2225" spans="1:10" hidden="1" x14ac:dyDescent="0.2">
      <c r="A2225" s="35" t="s">
        <v>655</v>
      </c>
      <c r="B2225" s="35" t="str">
        <f>VLOOKUP(Table4[[#This Row],[Metabolite ID]],Table18[],2,FALSE)</f>
        <v>1-palmitoyl-2-linoleoyl-GPI (16:0/18:2)</v>
      </c>
      <c r="C2225" s="35" t="s">
        <v>1122</v>
      </c>
      <c r="D2225" s="35">
        <v>1068</v>
      </c>
      <c r="E2225" s="35">
        <v>2.50994338513717E-2</v>
      </c>
      <c r="F2225" s="35">
        <v>0.14839632376030987</v>
      </c>
      <c r="G2225" s="35">
        <v>0.86572027910037919</v>
      </c>
      <c r="H2225" s="35" t="b">
        <v>0</v>
      </c>
      <c r="I2225" s="35" t="b">
        <v>0</v>
      </c>
      <c r="J2225" s="35" t="b">
        <v>1</v>
      </c>
    </row>
    <row r="2226" spans="1:10" ht="1" hidden="1" customHeight="1" x14ac:dyDescent="0.2">
      <c r="A2226" s="35" t="s">
        <v>655</v>
      </c>
      <c r="B2226" s="35" t="str">
        <f>VLOOKUP(Table4[[#This Row],[Metabolite ID]],Table18[],2,FALSE)</f>
        <v>1-palmitoyl-2-linoleoyl-GPI (16:0/18:2)</v>
      </c>
      <c r="C2226" s="35" t="s">
        <v>1123</v>
      </c>
      <c r="D2226" s="35">
        <v>1068</v>
      </c>
      <c r="E2226" s="35">
        <v>5.2836749619151621E-2</v>
      </c>
      <c r="F2226" s="35">
        <v>0.1125133768300187</v>
      </c>
      <c r="G2226" s="35">
        <v>0.63873389368887845</v>
      </c>
      <c r="H2226" s="35" t="b">
        <v>0</v>
      </c>
      <c r="I2226" s="35" t="b">
        <v>0</v>
      </c>
      <c r="J2226" s="35" t="b">
        <v>1</v>
      </c>
    </row>
    <row r="2227" spans="1:10" x14ac:dyDescent="0.2">
      <c r="A2227" s="35" t="s">
        <v>201</v>
      </c>
      <c r="B2227" s="35" t="str">
        <f>VLOOKUP(Table4[[#This Row],[Metabolite ID]],Table18[],2,FALSE)</f>
        <v>2-methoxyacetaminophen glucuronide*</v>
      </c>
      <c r="C2227" s="35" t="s">
        <v>1116</v>
      </c>
      <c r="D2227" s="35">
        <v>1068</v>
      </c>
      <c r="E2227" s="35">
        <v>0.20108255725299129</v>
      </c>
      <c r="F2227" s="35">
        <v>0.10043669367119283</v>
      </c>
      <c r="G2227" s="36">
        <v>4.5275848092493409E-2</v>
      </c>
      <c r="H2227" s="35" t="b">
        <v>0</v>
      </c>
      <c r="I2227" s="35" t="b">
        <v>0</v>
      </c>
      <c r="J2227" s="35" t="b">
        <v>1</v>
      </c>
    </row>
    <row r="2228" spans="1:10" hidden="1" x14ac:dyDescent="0.2">
      <c r="A2228" s="35" t="s">
        <v>201</v>
      </c>
      <c r="B2228" s="35" t="str">
        <f>VLOOKUP(Table4[[#This Row],[Metabolite ID]],Table18[],2,FALSE)</f>
        <v>2-methoxyacetaminophen glucuronide*</v>
      </c>
      <c r="C2228" s="35" t="s">
        <v>1117</v>
      </c>
      <c r="D2228" s="35">
        <v>1068</v>
      </c>
      <c r="E2228" s="35">
        <v>0.20108255725299129</v>
      </c>
      <c r="F2228" s="35">
        <v>9.8914348745958308E-2</v>
      </c>
      <c r="G2228" s="35">
        <v>4.2063058484555389E-2</v>
      </c>
      <c r="H2228" s="35" t="b">
        <v>0</v>
      </c>
      <c r="I2228" s="35" t="b">
        <v>0</v>
      </c>
      <c r="J2228" s="35" t="b">
        <v>1</v>
      </c>
    </row>
    <row r="2229" spans="1:10" hidden="1" x14ac:dyDescent="0.2">
      <c r="A2229" s="35" t="s">
        <v>201</v>
      </c>
      <c r="B2229" s="35" t="str">
        <f>VLOOKUP(Table4[[#This Row],[Metabolite ID]],Table18[],2,FALSE)</f>
        <v>2-methoxyacetaminophen glucuronide*</v>
      </c>
      <c r="C2229" s="35" t="s">
        <v>1118</v>
      </c>
      <c r="D2229" s="35">
        <v>1068</v>
      </c>
      <c r="E2229" s="35">
        <v>0.20147047570803345</v>
      </c>
      <c r="F2229" s="35">
        <v>9.9821035534077202E-2</v>
      </c>
      <c r="G2229" s="35">
        <v>4.3558275337228725E-2</v>
      </c>
      <c r="H2229" s="35" t="b">
        <v>0</v>
      </c>
      <c r="I2229" s="35" t="b">
        <v>0</v>
      </c>
      <c r="J2229" s="35" t="b">
        <v>1</v>
      </c>
    </row>
    <row r="2230" spans="1:10" hidden="1" x14ac:dyDescent="0.2">
      <c r="A2230" s="35" t="s">
        <v>201</v>
      </c>
      <c r="B2230" s="35" t="str">
        <f>VLOOKUP(Table4[[#This Row],[Metabolite ID]],Table18[],2,FALSE)</f>
        <v>2-methoxyacetaminophen glucuronide*</v>
      </c>
      <c r="C2230" s="35" t="s">
        <v>1119</v>
      </c>
      <c r="D2230" s="35">
        <v>1068</v>
      </c>
      <c r="E2230" s="35">
        <v>0.18295831142568222</v>
      </c>
      <c r="F2230" s="35">
        <v>0.15475743257392036</v>
      </c>
      <c r="G2230" s="35">
        <v>0.23711590818482006</v>
      </c>
      <c r="H2230" s="35" t="b">
        <v>0</v>
      </c>
      <c r="I2230" s="35" t="b">
        <v>0</v>
      </c>
      <c r="J2230" s="35" t="b">
        <v>1</v>
      </c>
    </row>
    <row r="2231" spans="1:10" hidden="1" x14ac:dyDescent="0.2">
      <c r="A2231" s="35" t="s">
        <v>201</v>
      </c>
      <c r="B2231" s="35" t="str">
        <f>VLOOKUP(Table4[[#This Row],[Metabolite ID]],Table18[],2,FALSE)</f>
        <v>2-methoxyacetaminophen glucuronide*</v>
      </c>
      <c r="C2231" s="35" t="s">
        <v>1120</v>
      </c>
      <c r="D2231" s="35">
        <v>1068</v>
      </c>
      <c r="E2231" s="35">
        <v>6.2548510286656089E-2</v>
      </c>
      <c r="F2231" s="35">
        <v>0.16691422686507781</v>
      </c>
      <c r="G2231" s="35">
        <v>0.70785797191140265</v>
      </c>
      <c r="H2231" s="35" t="b">
        <v>0</v>
      </c>
      <c r="I2231" s="35" t="b">
        <v>0</v>
      </c>
      <c r="J2231" s="35" t="b">
        <v>1</v>
      </c>
    </row>
    <row r="2232" spans="1:10" hidden="1" x14ac:dyDescent="0.2">
      <c r="A2232" s="35" t="s">
        <v>201</v>
      </c>
      <c r="B2232" s="35" t="str">
        <f>VLOOKUP(Table4[[#This Row],[Metabolite ID]],Table18[],2,FALSE)</f>
        <v>2-methoxyacetaminophen glucuronide*</v>
      </c>
      <c r="C2232" s="35" t="s">
        <v>1121</v>
      </c>
      <c r="D2232" s="35">
        <v>1068</v>
      </c>
      <c r="E2232" s="35">
        <v>-2.6259252222367024E-2</v>
      </c>
      <c r="F2232" s="35">
        <v>0.6579161798601737</v>
      </c>
      <c r="G2232" s="35">
        <v>0.96817014280073044</v>
      </c>
      <c r="H2232" s="35" t="b">
        <v>0</v>
      </c>
      <c r="I2232" s="35" t="b">
        <v>0</v>
      </c>
      <c r="J2232" s="35" t="b">
        <v>1</v>
      </c>
    </row>
    <row r="2233" spans="1:10" hidden="1" x14ac:dyDescent="0.2">
      <c r="A2233" s="35" t="s">
        <v>201</v>
      </c>
      <c r="B2233" s="35" t="str">
        <f>VLOOKUP(Table4[[#This Row],[Metabolite ID]],Table18[],2,FALSE)</f>
        <v>2-methoxyacetaminophen glucuronide*</v>
      </c>
      <c r="C2233" s="35" t="s">
        <v>1122</v>
      </c>
      <c r="D2233" s="35">
        <v>1068</v>
      </c>
      <c r="E2233" s="35">
        <v>-0.15272745101801277</v>
      </c>
      <c r="F2233" s="35">
        <v>0.37632056161854005</v>
      </c>
      <c r="G2233" s="35">
        <v>0.68493857991292284</v>
      </c>
      <c r="H2233" s="35" t="b">
        <v>0</v>
      </c>
      <c r="I2233" s="35" t="b">
        <v>0</v>
      </c>
      <c r="J2233" s="35" t="b">
        <v>1</v>
      </c>
    </row>
    <row r="2234" spans="1:10" hidden="1" x14ac:dyDescent="0.2">
      <c r="A2234" s="35" t="s">
        <v>201</v>
      </c>
      <c r="B2234" s="35" t="str">
        <f>VLOOKUP(Table4[[#This Row],[Metabolite ID]],Table18[],2,FALSE)</f>
        <v>2-methoxyacetaminophen glucuronide*</v>
      </c>
      <c r="C2234" s="35" t="s">
        <v>1123</v>
      </c>
      <c r="D2234" s="35">
        <v>1068</v>
      </c>
      <c r="E2234" s="35">
        <v>0.25164152916623084</v>
      </c>
      <c r="F2234" s="35">
        <v>0.29541754204725246</v>
      </c>
      <c r="G2234" s="35">
        <v>0.39450727942824992</v>
      </c>
      <c r="H2234" s="35" t="b">
        <v>0</v>
      </c>
      <c r="I2234" s="35" t="b">
        <v>0</v>
      </c>
      <c r="J2234" s="35" t="b">
        <v>1</v>
      </c>
    </row>
    <row r="2235" spans="1:10" x14ac:dyDescent="0.2">
      <c r="A2235" s="35" t="s">
        <v>306</v>
      </c>
      <c r="B2235" s="35" t="str">
        <f>VLOOKUP(Table4[[#This Row],[Metabolite ID]],Table18[],2,FALSE)</f>
        <v>5alpha-pregnan-3beta,20alpha-diol monosulfate (2)</v>
      </c>
      <c r="C2235" s="35" t="s">
        <v>1116</v>
      </c>
      <c r="D2235" s="35">
        <v>1068</v>
      </c>
      <c r="E2235" s="35">
        <v>-7.4674165590758956E-2</v>
      </c>
      <c r="F2235" s="35">
        <v>3.7517629436878211E-2</v>
      </c>
      <c r="G2235" s="36">
        <v>4.6549600951113337E-2</v>
      </c>
      <c r="H2235" s="35" t="b">
        <v>0</v>
      </c>
      <c r="I2235" s="35" t="b">
        <v>0</v>
      </c>
      <c r="J2235" s="35" t="b">
        <v>1</v>
      </c>
    </row>
    <row r="2236" spans="1:10" hidden="1" x14ac:dyDescent="0.2">
      <c r="A2236" s="35" t="s">
        <v>306</v>
      </c>
      <c r="B2236" s="35" t="str">
        <f>VLOOKUP(Table4[[#This Row],[Metabolite ID]],Table18[],2,FALSE)</f>
        <v>5alpha-pregnan-3beta,20alpha-diol monosulfate (2)</v>
      </c>
      <c r="C2236" s="35" t="s">
        <v>1117</v>
      </c>
      <c r="D2236" s="35">
        <v>1068</v>
      </c>
      <c r="E2236" s="35">
        <v>-7.4674165590758956E-2</v>
      </c>
      <c r="F2236" s="35">
        <v>3.7381328792013009E-2</v>
      </c>
      <c r="G2236" s="35">
        <v>4.5756492987065814E-2</v>
      </c>
      <c r="H2236" s="35" t="b">
        <v>0</v>
      </c>
      <c r="I2236" s="35" t="b">
        <v>0</v>
      </c>
      <c r="J2236" s="35" t="b">
        <v>1</v>
      </c>
    </row>
    <row r="2237" spans="1:10" hidden="1" x14ac:dyDescent="0.2">
      <c r="A2237" s="35" t="s">
        <v>306</v>
      </c>
      <c r="B2237" s="35" t="str">
        <f>VLOOKUP(Table4[[#This Row],[Metabolite ID]],Table18[],2,FALSE)</f>
        <v>5alpha-pregnan-3beta,20alpha-diol monosulfate (2)</v>
      </c>
      <c r="C2237" s="35" t="s">
        <v>1118</v>
      </c>
      <c r="D2237" s="35">
        <v>1068</v>
      </c>
      <c r="E2237" s="35">
        <v>-7.4552615478659615E-2</v>
      </c>
      <c r="F2237" s="35">
        <v>3.7716140053986005E-2</v>
      </c>
      <c r="G2237" s="35">
        <v>4.8078185502080248E-2</v>
      </c>
      <c r="H2237" s="35" t="b">
        <v>0</v>
      </c>
      <c r="I2237" s="35" t="b">
        <v>0</v>
      </c>
      <c r="J2237" s="35" t="b">
        <v>1</v>
      </c>
    </row>
    <row r="2238" spans="1:10" hidden="1" x14ac:dyDescent="0.2">
      <c r="A2238" s="35" t="s">
        <v>306</v>
      </c>
      <c r="B2238" s="35" t="str">
        <f>VLOOKUP(Table4[[#This Row],[Metabolite ID]],Table18[],2,FALSE)</f>
        <v>5alpha-pregnan-3beta,20alpha-diol monosulfate (2)</v>
      </c>
      <c r="C2238" s="35" t="s">
        <v>1119</v>
      </c>
      <c r="D2238" s="35">
        <v>1068</v>
      </c>
      <c r="E2238" s="35">
        <v>-7.504905513784467E-2</v>
      </c>
      <c r="F2238" s="35">
        <v>5.7557045638850703E-2</v>
      </c>
      <c r="G2238" s="35">
        <v>0.19226517224427828</v>
      </c>
      <c r="H2238" s="35" t="b">
        <v>0</v>
      </c>
      <c r="I2238" s="35" t="b">
        <v>0</v>
      </c>
      <c r="J2238" s="35" t="b">
        <v>1</v>
      </c>
    </row>
    <row r="2239" spans="1:10" hidden="1" x14ac:dyDescent="0.2">
      <c r="A2239" s="35" t="s">
        <v>306</v>
      </c>
      <c r="B2239" s="35" t="str">
        <f>VLOOKUP(Table4[[#This Row],[Metabolite ID]],Table18[],2,FALSE)</f>
        <v>5alpha-pregnan-3beta,20alpha-diol monosulfate (2)</v>
      </c>
      <c r="C2239" s="35" t="s">
        <v>1120</v>
      </c>
      <c r="D2239" s="35">
        <v>1068</v>
      </c>
      <c r="E2239" s="35">
        <v>-7.3684118899107018E-2</v>
      </c>
      <c r="F2239" s="35">
        <v>6.3125749332417394E-2</v>
      </c>
      <c r="G2239" s="35">
        <v>0.24310566371134837</v>
      </c>
      <c r="H2239" s="35" t="b">
        <v>0</v>
      </c>
      <c r="I2239" s="35" t="b">
        <v>0</v>
      </c>
      <c r="J2239" s="35" t="b">
        <v>1</v>
      </c>
    </row>
    <row r="2240" spans="1:10" hidden="1" x14ac:dyDescent="0.2">
      <c r="A2240" s="35" t="s">
        <v>306</v>
      </c>
      <c r="B2240" s="35" t="str">
        <f>VLOOKUP(Table4[[#This Row],[Metabolite ID]],Table18[],2,FALSE)</f>
        <v>5alpha-pregnan-3beta,20alpha-diol monosulfate (2)</v>
      </c>
      <c r="C2240" s="35" t="s">
        <v>1121</v>
      </c>
      <c r="D2240" s="35">
        <v>1068</v>
      </c>
      <c r="E2240" s="35">
        <v>3.5669506083997327E-2</v>
      </c>
      <c r="F2240" s="35">
        <v>0.24796577533748426</v>
      </c>
      <c r="G2240" s="35">
        <v>0.8856472622389937</v>
      </c>
      <c r="H2240" s="35" t="b">
        <v>0</v>
      </c>
      <c r="I2240" s="35" t="b">
        <v>0</v>
      </c>
      <c r="J2240" s="35" t="b">
        <v>1</v>
      </c>
    </row>
    <row r="2241" spans="1:10" hidden="1" x14ac:dyDescent="0.2">
      <c r="A2241" s="35" t="s">
        <v>306</v>
      </c>
      <c r="B2241" s="35" t="str">
        <f>VLOOKUP(Table4[[#This Row],[Metabolite ID]],Table18[],2,FALSE)</f>
        <v>5alpha-pregnan-3beta,20alpha-diol monosulfate (2)</v>
      </c>
      <c r="C2241" s="35" t="s">
        <v>1122</v>
      </c>
      <c r="D2241" s="35">
        <v>1068</v>
      </c>
      <c r="E2241" s="35">
        <v>3.5669506083997327E-2</v>
      </c>
      <c r="F2241" s="35">
        <v>0.16493211554611031</v>
      </c>
      <c r="G2241" s="35">
        <v>0.8288203436550784</v>
      </c>
      <c r="H2241" s="35" t="b">
        <v>0</v>
      </c>
      <c r="I2241" s="35" t="b">
        <v>0</v>
      </c>
      <c r="J2241" s="35" t="b">
        <v>1</v>
      </c>
    </row>
    <row r="2242" spans="1:10" hidden="1" x14ac:dyDescent="0.2">
      <c r="A2242" s="35" t="s">
        <v>306</v>
      </c>
      <c r="B2242" s="35" t="str">
        <f>VLOOKUP(Table4[[#This Row],[Metabolite ID]],Table18[],2,FALSE)</f>
        <v>5alpha-pregnan-3beta,20alpha-diol monosulfate (2)</v>
      </c>
      <c r="C2242" s="35" t="s">
        <v>1123</v>
      </c>
      <c r="D2242" s="35">
        <v>1068</v>
      </c>
      <c r="E2242" s="35">
        <v>-8.6847755932882697E-3</v>
      </c>
      <c r="F2242" s="35">
        <v>0.11015334510266267</v>
      </c>
      <c r="G2242" s="35">
        <v>0.93717262045234917</v>
      </c>
      <c r="H2242" s="35" t="b">
        <v>0</v>
      </c>
      <c r="I2242" s="35" t="b">
        <v>0</v>
      </c>
      <c r="J2242" s="35" t="b">
        <v>1</v>
      </c>
    </row>
    <row r="2243" spans="1:10" x14ac:dyDescent="0.2">
      <c r="A2243" s="35" t="s">
        <v>541</v>
      </c>
      <c r="B2243" s="35" t="str">
        <f>VLOOKUP(Table4[[#This Row],[Metabolite ID]],Table18[],2,FALSE)</f>
        <v>5alpha-androstan-3alpha, 17beta-diol-17-glucosiduronate</v>
      </c>
      <c r="C2243" s="35" t="s">
        <v>1116</v>
      </c>
      <c r="D2243" s="35">
        <v>1070</v>
      </c>
      <c r="E2243" s="35">
        <v>0.10765272591955571</v>
      </c>
      <c r="F2243" s="35">
        <v>5.4138669560964879E-2</v>
      </c>
      <c r="G2243" s="36">
        <v>4.6760538548914737E-2</v>
      </c>
      <c r="H2243" s="35" t="b">
        <v>0</v>
      </c>
      <c r="I2243" s="35" t="b">
        <v>0</v>
      </c>
      <c r="J2243" s="35" t="b">
        <v>1</v>
      </c>
    </row>
    <row r="2244" spans="1:10" hidden="1" x14ac:dyDescent="0.2">
      <c r="A2244" s="35" t="s">
        <v>541</v>
      </c>
      <c r="B2244" s="35" t="str">
        <f>VLOOKUP(Table4[[#This Row],[Metabolite ID]],Table18[],2,FALSE)</f>
        <v>5alpha-androstan-3alpha, 17beta-diol-17-glucosiduronate</v>
      </c>
      <c r="C2244" s="35" t="s">
        <v>1117</v>
      </c>
      <c r="D2244" s="35">
        <v>1070</v>
      </c>
      <c r="E2244" s="35">
        <v>0.10765272591955571</v>
      </c>
      <c r="F2244" s="35">
        <v>5.3812235142853604E-2</v>
      </c>
      <c r="G2244" s="35">
        <v>4.5443594696330483E-2</v>
      </c>
      <c r="H2244" s="35" t="b">
        <v>0</v>
      </c>
      <c r="I2244" s="35" t="b">
        <v>0</v>
      </c>
      <c r="J2244" s="35" t="b">
        <v>1</v>
      </c>
    </row>
    <row r="2245" spans="1:10" hidden="1" x14ac:dyDescent="0.2">
      <c r="A2245" s="35" t="s">
        <v>541</v>
      </c>
      <c r="B2245" s="35" t="str">
        <f>VLOOKUP(Table4[[#This Row],[Metabolite ID]],Table18[],2,FALSE)</f>
        <v>5alpha-androstan-3alpha, 17beta-diol-17-glucosiduronate</v>
      </c>
      <c r="C2245" s="35" t="s">
        <v>1118</v>
      </c>
      <c r="D2245" s="35">
        <v>1070</v>
      </c>
      <c r="E2245" s="35">
        <v>0.10916067637024815</v>
      </c>
      <c r="F2245" s="35">
        <v>5.4295806044741372E-2</v>
      </c>
      <c r="G2245" s="35">
        <v>4.4380324760751412E-2</v>
      </c>
      <c r="H2245" s="35" t="b">
        <v>0</v>
      </c>
      <c r="I2245" s="35" t="b">
        <v>0</v>
      </c>
      <c r="J2245" s="35" t="b">
        <v>1</v>
      </c>
    </row>
    <row r="2246" spans="1:10" hidden="1" x14ac:dyDescent="0.2">
      <c r="A2246" s="35" t="s">
        <v>541</v>
      </c>
      <c r="B2246" s="35" t="str">
        <f>VLOOKUP(Table4[[#This Row],[Metabolite ID]],Table18[],2,FALSE)</f>
        <v>5alpha-androstan-3alpha, 17beta-diol-17-glucosiduronate</v>
      </c>
      <c r="C2246" s="35" t="s">
        <v>1119</v>
      </c>
      <c r="D2246" s="35">
        <v>1070</v>
      </c>
      <c r="E2246" s="35">
        <v>0.10632213767385607</v>
      </c>
      <c r="F2246" s="35">
        <v>8.3213612714429175E-2</v>
      </c>
      <c r="G2246" s="35">
        <v>0.20135478139609952</v>
      </c>
      <c r="H2246" s="35" t="b">
        <v>0</v>
      </c>
      <c r="I2246" s="35" t="b">
        <v>0</v>
      </c>
      <c r="J2246" s="35" t="b">
        <v>1</v>
      </c>
    </row>
    <row r="2247" spans="1:10" hidden="1" x14ac:dyDescent="0.2">
      <c r="A2247" s="35" t="s">
        <v>541</v>
      </c>
      <c r="B2247" s="35" t="str">
        <f>VLOOKUP(Table4[[#This Row],[Metabolite ID]],Table18[],2,FALSE)</f>
        <v>5alpha-androstan-3alpha, 17beta-diol-17-glucosiduronate</v>
      </c>
      <c r="C2247" s="35" t="s">
        <v>1120</v>
      </c>
      <c r="D2247" s="35">
        <v>1070</v>
      </c>
      <c r="E2247" s="35">
        <v>2.5228012131312007E-2</v>
      </c>
      <c r="F2247" s="35">
        <v>9.0453522243225587E-2</v>
      </c>
      <c r="G2247" s="35">
        <v>0.78031711609330001</v>
      </c>
      <c r="H2247" s="35" t="b">
        <v>0</v>
      </c>
      <c r="I2247" s="35" t="b">
        <v>0</v>
      </c>
      <c r="J2247" s="35" t="b">
        <v>1</v>
      </c>
    </row>
    <row r="2248" spans="1:10" hidden="1" x14ac:dyDescent="0.2">
      <c r="A2248" s="35" t="s">
        <v>541</v>
      </c>
      <c r="B2248" s="35" t="str">
        <f>VLOOKUP(Table4[[#This Row],[Metabolite ID]],Table18[],2,FALSE)</f>
        <v>5alpha-androstan-3alpha, 17beta-diol-17-glucosiduronate</v>
      </c>
      <c r="C2248" s="35" t="s">
        <v>1121</v>
      </c>
      <c r="D2248" s="35">
        <v>1070</v>
      </c>
      <c r="E2248" s="35">
        <v>7.991866062095454E-3</v>
      </c>
      <c r="F2248" s="35">
        <v>0.35878843812348077</v>
      </c>
      <c r="G2248" s="35">
        <v>0.98223307341909782</v>
      </c>
      <c r="H2248" s="35" t="b">
        <v>0</v>
      </c>
      <c r="I2248" s="35" t="b">
        <v>0</v>
      </c>
      <c r="J2248" s="35" t="b">
        <v>1</v>
      </c>
    </row>
    <row r="2249" spans="1:10" hidden="1" x14ac:dyDescent="0.2">
      <c r="A2249" s="35" t="s">
        <v>541</v>
      </c>
      <c r="B2249" s="35" t="str">
        <f>VLOOKUP(Table4[[#This Row],[Metabolite ID]],Table18[],2,FALSE)</f>
        <v>5alpha-androstan-3alpha, 17beta-diol-17-glucosiduronate</v>
      </c>
      <c r="C2249" s="35" t="s">
        <v>1122</v>
      </c>
      <c r="D2249" s="35">
        <v>1070</v>
      </c>
      <c r="E2249" s="35">
        <v>-0.13911636045264153</v>
      </c>
      <c r="F2249" s="35">
        <v>0.2174931189721496</v>
      </c>
      <c r="G2249" s="35">
        <v>0.52254652417949254</v>
      </c>
      <c r="H2249" s="35" t="b">
        <v>0</v>
      </c>
      <c r="I2249" s="35" t="b">
        <v>0</v>
      </c>
      <c r="J2249" s="35" t="b">
        <v>1</v>
      </c>
    </row>
    <row r="2250" spans="1:10" hidden="1" x14ac:dyDescent="0.2">
      <c r="A2250" s="35" t="s">
        <v>541</v>
      </c>
      <c r="B2250" s="35" t="str">
        <f>VLOOKUP(Table4[[#This Row],[Metabolite ID]],Table18[],2,FALSE)</f>
        <v>5alpha-androstan-3alpha, 17beta-diol-17-glucosiduronate</v>
      </c>
      <c r="C2250" s="35" t="s">
        <v>1123</v>
      </c>
      <c r="D2250" s="35">
        <v>1070</v>
      </c>
      <c r="E2250" s="35">
        <v>7.9187727627056087E-2</v>
      </c>
      <c r="F2250" s="35">
        <v>0.15898856512604895</v>
      </c>
      <c r="G2250" s="35">
        <v>0.61853594973607695</v>
      </c>
      <c r="H2250" s="35" t="b">
        <v>0</v>
      </c>
      <c r="I2250" s="35" t="b">
        <v>0</v>
      </c>
      <c r="J2250" s="35" t="b">
        <v>1</v>
      </c>
    </row>
    <row r="2251" spans="1:10" x14ac:dyDescent="0.2">
      <c r="A2251" s="35" t="s">
        <v>514</v>
      </c>
      <c r="B2251" s="35" t="str">
        <f>VLOOKUP(Table4[[#This Row],[Metabolite ID]],Table18[],2,FALSE)</f>
        <v>1-oleoyl-3-linoleoyl-glycerol (18:1/18:2)</v>
      </c>
      <c r="C2251" s="35" t="s">
        <v>1116</v>
      </c>
      <c r="D2251" s="35">
        <v>1068</v>
      </c>
      <c r="E2251" s="35">
        <v>7.7754791542276269E-2</v>
      </c>
      <c r="F2251" s="35">
        <v>3.9353657509039797E-2</v>
      </c>
      <c r="G2251" s="36">
        <v>4.8177908401716395E-2</v>
      </c>
      <c r="H2251" s="35" t="b">
        <v>0</v>
      </c>
      <c r="I2251" s="35" t="b">
        <v>0</v>
      </c>
      <c r="J2251" s="35" t="b">
        <v>1</v>
      </c>
    </row>
    <row r="2252" spans="1:10" hidden="1" x14ac:dyDescent="0.2">
      <c r="A2252" s="35" t="s">
        <v>514</v>
      </c>
      <c r="B2252" s="35" t="str">
        <f>VLOOKUP(Table4[[#This Row],[Metabolite ID]],Table18[],2,FALSE)</f>
        <v>1-oleoyl-3-linoleoyl-glycerol (18:1/18:2)</v>
      </c>
      <c r="C2252" s="35" t="s">
        <v>1117</v>
      </c>
      <c r="D2252" s="35">
        <v>1068</v>
      </c>
      <c r="E2252" s="35">
        <v>7.7754791542276269E-2</v>
      </c>
      <c r="F2252" s="35">
        <v>3.7319041068130623E-2</v>
      </c>
      <c r="G2252" s="35">
        <v>3.7204282229426851E-2</v>
      </c>
      <c r="H2252" s="35" t="b">
        <v>0</v>
      </c>
      <c r="I2252" s="35" t="b">
        <v>0</v>
      </c>
      <c r="J2252" s="35" t="b">
        <v>1</v>
      </c>
    </row>
    <row r="2253" spans="1:10" hidden="1" x14ac:dyDescent="0.2">
      <c r="A2253" s="35" t="s">
        <v>514</v>
      </c>
      <c r="B2253" s="35" t="str">
        <f>VLOOKUP(Table4[[#This Row],[Metabolite ID]],Table18[],2,FALSE)</f>
        <v>1-oleoyl-3-linoleoyl-glycerol (18:1/18:2)</v>
      </c>
      <c r="C2253" s="35" t="s">
        <v>1118</v>
      </c>
      <c r="D2253" s="35">
        <v>1068</v>
      </c>
      <c r="E2253" s="35">
        <v>7.9220894014582974E-2</v>
      </c>
      <c r="F2253" s="35">
        <v>3.7685321416452228E-2</v>
      </c>
      <c r="G2253" s="35">
        <v>3.5538521769457682E-2</v>
      </c>
      <c r="H2253" s="35" t="b">
        <v>0</v>
      </c>
      <c r="I2253" s="35" t="b">
        <v>0</v>
      </c>
      <c r="J2253" s="35" t="b">
        <v>1</v>
      </c>
    </row>
    <row r="2254" spans="1:10" hidden="1" x14ac:dyDescent="0.2">
      <c r="A2254" s="35" t="s">
        <v>514</v>
      </c>
      <c r="B2254" s="35" t="str">
        <f>VLOOKUP(Table4[[#This Row],[Metabolite ID]],Table18[],2,FALSE)</f>
        <v>1-oleoyl-3-linoleoyl-glycerol (18:1/18:2)</v>
      </c>
      <c r="C2254" s="35" t="s">
        <v>1119</v>
      </c>
      <c r="D2254" s="35">
        <v>1068</v>
      </c>
      <c r="E2254" s="35">
        <v>0.14349651315789475</v>
      </c>
      <c r="F2254" s="35">
        <v>5.8509145584225229E-2</v>
      </c>
      <c r="G2254" s="35">
        <v>1.418482833793076E-2</v>
      </c>
      <c r="H2254" s="35" t="b">
        <v>0</v>
      </c>
      <c r="I2254" s="35" t="b">
        <v>0</v>
      </c>
      <c r="J2254" s="35" t="b">
        <v>1</v>
      </c>
    </row>
    <row r="2255" spans="1:10" hidden="1" x14ac:dyDescent="0.2">
      <c r="A2255" s="35" t="s">
        <v>514</v>
      </c>
      <c r="B2255" s="35" t="str">
        <f>VLOOKUP(Table4[[#This Row],[Metabolite ID]],Table18[],2,FALSE)</f>
        <v>1-oleoyl-3-linoleoyl-glycerol (18:1/18:2)</v>
      </c>
      <c r="C2255" s="35" t="s">
        <v>1120</v>
      </c>
      <c r="D2255" s="35">
        <v>1068</v>
      </c>
      <c r="E2255" s="35">
        <v>5.8990758684973096E-2</v>
      </c>
      <c r="F2255" s="35">
        <v>6.1842115814921522E-2</v>
      </c>
      <c r="G2255" s="35">
        <v>0.34013782921087399</v>
      </c>
      <c r="H2255" s="35" t="b">
        <v>0</v>
      </c>
      <c r="I2255" s="35" t="b">
        <v>0</v>
      </c>
      <c r="J2255" s="35" t="b">
        <v>1</v>
      </c>
    </row>
    <row r="2256" spans="1:10" hidden="1" x14ac:dyDescent="0.2">
      <c r="A2256" s="35" t="s">
        <v>514</v>
      </c>
      <c r="B2256" s="35" t="str">
        <f>VLOOKUP(Table4[[#This Row],[Metabolite ID]],Table18[],2,FALSE)</f>
        <v>1-oleoyl-3-linoleoyl-glycerol (18:1/18:2)</v>
      </c>
      <c r="C2256" s="35" t="s">
        <v>1121</v>
      </c>
      <c r="D2256" s="35">
        <v>1068</v>
      </c>
      <c r="E2256" s="35">
        <v>0.2239440258283949</v>
      </c>
      <c r="F2256" s="35">
        <v>0.23371577616940276</v>
      </c>
      <c r="G2256" s="35">
        <v>0.33818421962358158</v>
      </c>
      <c r="H2256" s="35" t="b">
        <v>0</v>
      </c>
      <c r="I2256" s="35" t="b">
        <v>0</v>
      </c>
      <c r="J2256" s="35" t="b">
        <v>1</v>
      </c>
    </row>
    <row r="2257" spans="1:10" hidden="1" x14ac:dyDescent="0.2">
      <c r="A2257" s="35" t="s">
        <v>514</v>
      </c>
      <c r="B2257" s="35" t="str">
        <f>VLOOKUP(Table4[[#This Row],[Metabolite ID]],Table18[],2,FALSE)</f>
        <v>1-oleoyl-3-linoleoyl-glycerol (18:1/18:2)</v>
      </c>
      <c r="C2257" s="35" t="s">
        <v>1122</v>
      </c>
      <c r="D2257" s="35">
        <v>1068</v>
      </c>
      <c r="E2257" s="35">
        <v>4.4680542781724952E-2</v>
      </c>
      <c r="F2257" s="35">
        <v>0.14125223432058157</v>
      </c>
      <c r="G2257" s="35">
        <v>0.75182345659075023</v>
      </c>
      <c r="H2257" s="35" t="b">
        <v>0</v>
      </c>
      <c r="I2257" s="35" t="b">
        <v>0</v>
      </c>
      <c r="J2257" s="35" t="b">
        <v>1</v>
      </c>
    </row>
    <row r="2258" spans="1:10" hidden="1" x14ac:dyDescent="0.2">
      <c r="A2258" s="35" t="s">
        <v>514</v>
      </c>
      <c r="B2258" s="35" t="str">
        <f>VLOOKUP(Table4[[#This Row],[Metabolite ID]],Table18[],2,FALSE)</f>
        <v>1-oleoyl-3-linoleoyl-glycerol (18:1/18:2)</v>
      </c>
      <c r="C2258" s="35" t="s">
        <v>1123</v>
      </c>
      <c r="D2258" s="35">
        <v>1068</v>
      </c>
      <c r="E2258" s="35">
        <v>-6.4707491699780267E-2</v>
      </c>
      <c r="F2258" s="35">
        <v>0.11546721894874437</v>
      </c>
      <c r="G2258" s="35">
        <v>0.57532637859940894</v>
      </c>
      <c r="H2258" s="35" t="b">
        <v>0</v>
      </c>
      <c r="I2258" s="35" t="b">
        <v>0</v>
      </c>
      <c r="J2258" s="35" t="b">
        <v>1</v>
      </c>
    </row>
    <row r="2259" spans="1:10" x14ac:dyDescent="0.2">
      <c r="A2259" s="35" t="s">
        <v>719</v>
      </c>
      <c r="B2259" s="35" t="str">
        <f>VLOOKUP(Table4[[#This Row],[Metabolite ID]],Table18[],2,FALSE)</f>
        <v>1-(1-enyl-palmitoyl)-2-palmitoleoyl-GPC (P-16:0/16:1)*</v>
      </c>
      <c r="C2259" s="35" t="s">
        <v>1116</v>
      </c>
      <c r="D2259" s="35">
        <v>1068</v>
      </c>
      <c r="E2259" s="35">
        <v>-7.4022710522424096E-2</v>
      </c>
      <c r="F2259" s="35">
        <v>3.7479064826823165E-2</v>
      </c>
      <c r="G2259" s="36">
        <v>4.8263432282507547E-2</v>
      </c>
      <c r="H2259" s="35" t="b">
        <v>0</v>
      </c>
      <c r="I2259" s="35" t="b">
        <v>0</v>
      </c>
      <c r="J2259" s="35" t="b">
        <v>1</v>
      </c>
    </row>
    <row r="2260" spans="1:10" hidden="1" x14ac:dyDescent="0.2">
      <c r="A2260" s="35" t="s">
        <v>719</v>
      </c>
      <c r="B2260" s="35" t="str">
        <f>VLOOKUP(Table4[[#This Row],[Metabolite ID]],Table18[],2,FALSE)</f>
        <v>1-(1-enyl-palmitoyl)-2-palmitoleoyl-GPC (P-16:0/16:1)*</v>
      </c>
      <c r="C2260" s="35" t="s">
        <v>1117</v>
      </c>
      <c r="D2260" s="35">
        <v>1068</v>
      </c>
      <c r="E2260" s="35">
        <v>-7.4022710522424096E-2</v>
      </c>
      <c r="F2260" s="35">
        <v>3.697816548209526E-2</v>
      </c>
      <c r="G2260" s="35">
        <v>4.5306773020110609E-2</v>
      </c>
      <c r="H2260" s="35" t="b">
        <v>0</v>
      </c>
      <c r="I2260" s="35" t="b">
        <v>0</v>
      </c>
      <c r="J2260" s="35" t="b">
        <v>1</v>
      </c>
    </row>
    <row r="2261" spans="1:10" hidden="1" x14ac:dyDescent="0.2">
      <c r="A2261" s="35" t="s">
        <v>719</v>
      </c>
      <c r="B2261" s="35" t="str">
        <f>VLOOKUP(Table4[[#This Row],[Metabolite ID]],Table18[],2,FALSE)</f>
        <v>1-(1-enyl-palmitoyl)-2-palmitoleoyl-GPC (P-16:0/16:1)*</v>
      </c>
      <c r="C2261" s="35" t="s">
        <v>1118</v>
      </c>
      <c r="D2261" s="35">
        <v>1068</v>
      </c>
      <c r="E2261" s="35">
        <v>-7.3903750692186895E-2</v>
      </c>
      <c r="F2261" s="35">
        <v>3.7313818958688322E-2</v>
      </c>
      <c r="G2261" s="35">
        <v>4.7636146353700753E-2</v>
      </c>
      <c r="H2261" s="35" t="b">
        <v>0</v>
      </c>
      <c r="I2261" s="35" t="b">
        <v>0</v>
      </c>
      <c r="J2261" s="35" t="b">
        <v>1</v>
      </c>
    </row>
    <row r="2262" spans="1:10" hidden="1" x14ac:dyDescent="0.2">
      <c r="A2262" s="35" t="s">
        <v>719</v>
      </c>
      <c r="B2262" s="35" t="str">
        <f>VLOOKUP(Table4[[#This Row],[Metabolite ID]],Table18[],2,FALSE)</f>
        <v>1-(1-enyl-palmitoyl)-2-palmitoleoyl-GPC (P-16:0/16:1)*</v>
      </c>
      <c r="C2262" s="35" t="s">
        <v>1119</v>
      </c>
      <c r="D2262" s="35">
        <v>1068</v>
      </c>
      <c r="E2262" s="35">
        <v>-3.8090716607565113E-2</v>
      </c>
      <c r="F2262" s="35">
        <v>5.5892937926694974E-2</v>
      </c>
      <c r="G2262" s="35">
        <v>0.49555879487605031</v>
      </c>
      <c r="H2262" s="35" t="b">
        <v>0</v>
      </c>
      <c r="I2262" s="35" t="b">
        <v>0</v>
      </c>
      <c r="J2262" s="35" t="b">
        <v>1</v>
      </c>
    </row>
    <row r="2263" spans="1:10" hidden="1" x14ac:dyDescent="0.2">
      <c r="A2263" s="35" t="s">
        <v>719</v>
      </c>
      <c r="B2263" s="35" t="str">
        <f>VLOOKUP(Table4[[#This Row],[Metabolite ID]],Table18[],2,FALSE)</f>
        <v>1-(1-enyl-palmitoyl)-2-palmitoleoyl-GPC (P-16:0/16:1)*</v>
      </c>
      <c r="C2263" s="35" t="s">
        <v>1120</v>
      </c>
      <c r="D2263" s="35">
        <v>1068</v>
      </c>
      <c r="E2263" s="35">
        <v>-4.4605593335885825E-2</v>
      </c>
      <c r="F2263" s="35">
        <v>6.4872394088271293E-2</v>
      </c>
      <c r="G2263" s="35">
        <v>0.49171116375675783</v>
      </c>
      <c r="H2263" s="35" t="b">
        <v>0</v>
      </c>
      <c r="I2263" s="35" t="b">
        <v>0</v>
      </c>
      <c r="J2263" s="35" t="b">
        <v>1</v>
      </c>
    </row>
    <row r="2264" spans="1:10" hidden="1" x14ac:dyDescent="0.2">
      <c r="A2264" s="35" t="s">
        <v>719</v>
      </c>
      <c r="B2264" s="35" t="str">
        <f>VLOOKUP(Table4[[#This Row],[Metabolite ID]],Table18[],2,FALSE)</f>
        <v>1-(1-enyl-palmitoyl)-2-palmitoleoyl-GPC (P-16:0/16:1)*</v>
      </c>
      <c r="C2264" s="35" t="s">
        <v>1121</v>
      </c>
      <c r="D2264" s="35">
        <v>1068</v>
      </c>
      <c r="E2264" s="35">
        <v>3.7262073372344773E-2</v>
      </c>
      <c r="F2264" s="35">
        <v>0.2465359590092103</v>
      </c>
      <c r="G2264" s="35">
        <v>0.87989183771733392</v>
      </c>
      <c r="H2264" s="35" t="b">
        <v>0</v>
      </c>
      <c r="I2264" s="35" t="b">
        <v>0</v>
      </c>
      <c r="J2264" s="35" t="b">
        <v>1</v>
      </c>
    </row>
    <row r="2265" spans="1:10" hidden="1" x14ac:dyDescent="0.2">
      <c r="A2265" s="35" t="s">
        <v>719</v>
      </c>
      <c r="B2265" s="35" t="str">
        <f>VLOOKUP(Table4[[#This Row],[Metabolite ID]],Table18[],2,FALSE)</f>
        <v>1-(1-enyl-palmitoyl)-2-palmitoleoyl-GPC (P-16:0/16:1)*</v>
      </c>
      <c r="C2265" s="35" t="s">
        <v>1122</v>
      </c>
      <c r="D2265" s="35">
        <v>1068</v>
      </c>
      <c r="E2265" s="35">
        <v>-8.4530243781569148E-2</v>
      </c>
      <c r="F2265" s="35">
        <v>0.14803467303219084</v>
      </c>
      <c r="G2265" s="35">
        <v>0.56810868708360251</v>
      </c>
      <c r="H2265" s="35" t="b">
        <v>0</v>
      </c>
      <c r="I2265" s="35" t="b">
        <v>0</v>
      </c>
      <c r="J2265" s="35" t="b">
        <v>1</v>
      </c>
    </row>
    <row r="2266" spans="1:10" hidden="1" x14ac:dyDescent="0.2">
      <c r="A2266" s="35" t="s">
        <v>719</v>
      </c>
      <c r="B2266" s="35" t="str">
        <f>VLOOKUP(Table4[[#This Row],[Metabolite ID]],Table18[],2,FALSE)</f>
        <v>1-(1-enyl-palmitoyl)-2-palmitoleoyl-GPC (P-16:0/16:1)*</v>
      </c>
      <c r="C2266" s="35" t="s">
        <v>1123</v>
      </c>
      <c r="D2266" s="35">
        <v>1068</v>
      </c>
      <c r="E2266" s="35">
        <v>-0.11292851475513471</v>
      </c>
      <c r="F2266" s="35">
        <v>0.11004418330851609</v>
      </c>
      <c r="G2266" s="35">
        <v>0.30502509716030168</v>
      </c>
      <c r="H2266" s="35" t="b">
        <v>0</v>
      </c>
      <c r="I2266" s="35" t="b">
        <v>0</v>
      </c>
      <c r="J2266" s="35" t="b">
        <v>1</v>
      </c>
    </row>
    <row r="2267" spans="1:10" x14ac:dyDescent="0.2">
      <c r="A2267" s="35" t="s">
        <v>89</v>
      </c>
      <c r="B2267" s="35" t="str">
        <f>VLOOKUP(Table4[[#This Row],[Metabolite ID]],Table18[],2,FALSE)</f>
        <v>betaine</v>
      </c>
      <c r="C2267" s="35" t="s">
        <v>1116</v>
      </c>
      <c r="D2267" s="35">
        <v>1068</v>
      </c>
      <c r="E2267" s="35">
        <v>-7.2862822993777568E-2</v>
      </c>
      <c r="F2267" s="35">
        <v>3.6958914899767617E-2</v>
      </c>
      <c r="G2267" s="36">
        <v>4.8671900435097774E-2</v>
      </c>
      <c r="H2267" s="35" t="b">
        <v>0</v>
      </c>
      <c r="I2267" s="35" t="b">
        <v>0</v>
      </c>
      <c r="J2267" s="35" t="b">
        <v>1</v>
      </c>
    </row>
    <row r="2268" spans="1:10" hidden="1" x14ac:dyDescent="0.2">
      <c r="A2268" s="35" t="s">
        <v>89</v>
      </c>
      <c r="B2268" s="35" t="str">
        <f>VLOOKUP(Table4[[#This Row],[Metabolite ID]],Table18[],2,FALSE)</f>
        <v>betaine</v>
      </c>
      <c r="C2268" s="35" t="s">
        <v>1117</v>
      </c>
      <c r="D2268" s="35">
        <v>1068</v>
      </c>
      <c r="E2268" s="35">
        <v>-7.2862822993777568E-2</v>
      </c>
      <c r="F2268" s="35">
        <v>3.6903128412264383E-2</v>
      </c>
      <c r="G2268" s="35">
        <v>4.8332318063564764E-2</v>
      </c>
      <c r="H2268" s="35" t="b">
        <v>0</v>
      </c>
      <c r="I2268" s="35" t="b">
        <v>0</v>
      </c>
      <c r="J2268" s="35" t="b">
        <v>1</v>
      </c>
    </row>
    <row r="2269" spans="1:10" hidden="1" x14ac:dyDescent="0.2">
      <c r="A2269" s="35" t="s">
        <v>89</v>
      </c>
      <c r="B2269" s="35" t="str">
        <f>VLOOKUP(Table4[[#This Row],[Metabolite ID]],Table18[],2,FALSE)</f>
        <v>betaine</v>
      </c>
      <c r="C2269" s="35" t="s">
        <v>1118</v>
      </c>
      <c r="D2269" s="35">
        <v>1068</v>
      </c>
      <c r="E2269" s="35">
        <v>-7.2744326045942109E-2</v>
      </c>
      <c r="F2269" s="35">
        <v>3.7230322234371137E-2</v>
      </c>
      <c r="G2269" s="35">
        <v>5.0713046388516501E-2</v>
      </c>
      <c r="H2269" s="35" t="b">
        <v>0</v>
      </c>
      <c r="I2269" s="35" t="b">
        <v>0</v>
      </c>
      <c r="J2269" s="35" t="b">
        <v>1</v>
      </c>
    </row>
    <row r="2270" spans="1:10" hidden="1" x14ac:dyDescent="0.2">
      <c r="A2270" s="35" t="s">
        <v>89</v>
      </c>
      <c r="B2270" s="35" t="str">
        <f>VLOOKUP(Table4[[#This Row],[Metabolite ID]],Table18[],2,FALSE)</f>
        <v>betaine</v>
      </c>
      <c r="C2270" s="35" t="s">
        <v>1119</v>
      </c>
      <c r="D2270" s="35">
        <v>1068</v>
      </c>
      <c r="E2270" s="35">
        <v>-2.7322328605201125E-2</v>
      </c>
      <c r="F2270" s="35">
        <v>5.506623108116622E-2</v>
      </c>
      <c r="G2270" s="35">
        <v>0.61977297963806521</v>
      </c>
      <c r="H2270" s="35" t="b">
        <v>0</v>
      </c>
      <c r="I2270" s="35" t="b">
        <v>0</v>
      </c>
      <c r="J2270" s="35" t="b">
        <v>1</v>
      </c>
    </row>
    <row r="2271" spans="1:10" hidden="1" x14ac:dyDescent="0.2">
      <c r="A2271" s="35" t="s">
        <v>89</v>
      </c>
      <c r="B2271" s="35" t="str">
        <f>VLOOKUP(Table4[[#This Row],[Metabolite ID]],Table18[],2,FALSE)</f>
        <v>betaine</v>
      </c>
      <c r="C2271" s="35" t="s">
        <v>1120</v>
      </c>
      <c r="D2271" s="35">
        <v>1068</v>
      </c>
      <c r="E2271" s="35">
        <v>-2.2822430186838854E-3</v>
      </c>
      <c r="F2271" s="35">
        <v>6.258120778158939E-2</v>
      </c>
      <c r="G2271" s="35">
        <v>0.97090879226013493</v>
      </c>
      <c r="H2271" s="35" t="b">
        <v>0</v>
      </c>
      <c r="I2271" s="35" t="b">
        <v>0</v>
      </c>
      <c r="J2271" s="35" t="b">
        <v>1</v>
      </c>
    </row>
    <row r="2272" spans="1:10" hidden="1" x14ac:dyDescent="0.2">
      <c r="A2272" s="35" t="s">
        <v>89</v>
      </c>
      <c r="B2272" s="35" t="str">
        <f>VLOOKUP(Table4[[#This Row],[Metabolite ID]],Table18[],2,FALSE)</f>
        <v>betaine</v>
      </c>
      <c r="C2272" s="35" t="s">
        <v>1121</v>
      </c>
      <c r="D2272" s="35">
        <v>1068</v>
      </c>
      <c r="E2272" s="35">
        <v>-2.7697956918633082E-3</v>
      </c>
      <c r="F2272" s="35">
        <v>0.24025927502730585</v>
      </c>
      <c r="G2272" s="35">
        <v>0.99080405743987221</v>
      </c>
      <c r="H2272" s="35" t="b">
        <v>0</v>
      </c>
      <c r="I2272" s="35" t="b">
        <v>0</v>
      </c>
      <c r="J2272" s="35" t="b">
        <v>1</v>
      </c>
    </row>
    <row r="2273" spans="1:10" hidden="1" x14ac:dyDescent="0.2">
      <c r="A2273" s="35" t="s">
        <v>89</v>
      </c>
      <c r="B2273" s="35" t="str">
        <f>VLOOKUP(Table4[[#This Row],[Metabolite ID]],Table18[],2,FALSE)</f>
        <v>betaine</v>
      </c>
      <c r="C2273" s="35" t="s">
        <v>1122</v>
      </c>
      <c r="D2273" s="35">
        <v>1068</v>
      </c>
      <c r="E2273" s="35">
        <v>6.295753114588365E-2</v>
      </c>
      <c r="F2273" s="35">
        <v>0.14413186013964513</v>
      </c>
      <c r="G2273" s="35">
        <v>0.66234108155079086</v>
      </c>
      <c r="H2273" s="35" t="b">
        <v>0</v>
      </c>
      <c r="I2273" s="35" t="b">
        <v>0</v>
      </c>
      <c r="J2273" s="35" t="b">
        <v>1</v>
      </c>
    </row>
    <row r="2274" spans="1:10" hidden="1" x14ac:dyDescent="0.2">
      <c r="A2274" s="35" t="s">
        <v>89</v>
      </c>
      <c r="B2274" s="35" t="str">
        <f>VLOOKUP(Table4[[#This Row],[Metabolite ID]],Table18[],2,FALSE)</f>
        <v>betaine</v>
      </c>
      <c r="C2274" s="35" t="s">
        <v>1123</v>
      </c>
      <c r="D2274" s="35">
        <v>1068</v>
      </c>
      <c r="E2274" s="35">
        <v>2.9643145038650072E-2</v>
      </c>
      <c r="F2274" s="35">
        <v>0.10846783836881208</v>
      </c>
      <c r="G2274" s="35">
        <v>0.78468345451739629</v>
      </c>
      <c r="H2274" s="35" t="b">
        <v>0</v>
      </c>
      <c r="I2274" s="35" t="b">
        <v>0</v>
      </c>
      <c r="J2274" s="35" t="b">
        <v>1</v>
      </c>
    </row>
    <row r="2275" spans="1:10" x14ac:dyDescent="0.2">
      <c r="A2275" s="35" t="s">
        <v>626</v>
      </c>
      <c r="B2275" s="35" t="str">
        <f>VLOOKUP(Table4[[#This Row],[Metabolite ID]],Table18[],2,FALSE)</f>
        <v>X - 23680</v>
      </c>
      <c r="C2275" s="35" t="s">
        <v>1116</v>
      </c>
      <c r="D2275" s="35">
        <v>1068</v>
      </c>
      <c r="E2275" s="35">
        <v>7.5638395713258699E-2</v>
      </c>
      <c r="F2275" s="35">
        <v>3.8395162086811215E-2</v>
      </c>
      <c r="G2275" s="36">
        <v>4.8838590246374394E-2</v>
      </c>
      <c r="H2275" s="35" t="b">
        <v>0</v>
      </c>
      <c r="I2275" s="35" t="b">
        <v>0</v>
      </c>
      <c r="J2275" s="35" t="b">
        <v>1</v>
      </c>
    </row>
    <row r="2276" spans="1:10" hidden="1" x14ac:dyDescent="0.2">
      <c r="A2276" s="35" t="s">
        <v>626</v>
      </c>
      <c r="B2276" s="35" t="str">
        <f>VLOOKUP(Table4[[#This Row],[Metabolite ID]],Table18[],2,FALSE)</f>
        <v>X - 23680</v>
      </c>
      <c r="C2276" s="35" t="s">
        <v>1117</v>
      </c>
      <c r="D2276" s="35">
        <v>1068</v>
      </c>
      <c r="E2276" s="35">
        <v>7.5638395713258699E-2</v>
      </c>
      <c r="F2276" s="35">
        <v>3.7395767792623595E-2</v>
      </c>
      <c r="G2276" s="35">
        <v>4.3109670210893812E-2</v>
      </c>
      <c r="H2276" s="35" t="b">
        <v>0</v>
      </c>
      <c r="I2276" s="35" t="b">
        <v>0</v>
      </c>
      <c r="J2276" s="35" t="b">
        <v>1</v>
      </c>
    </row>
    <row r="2277" spans="1:10" hidden="1" x14ac:dyDescent="0.2">
      <c r="A2277" s="35" t="s">
        <v>626</v>
      </c>
      <c r="B2277" s="35" t="str">
        <f>VLOOKUP(Table4[[#This Row],[Metabolite ID]],Table18[],2,FALSE)</f>
        <v>X - 23680</v>
      </c>
      <c r="C2277" s="35" t="s">
        <v>1118</v>
      </c>
      <c r="D2277" s="35">
        <v>1068</v>
      </c>
      <c r="E2277" s="35">
        <v>7.7104594406195659E-2</v>
      </c>
      <c r="F2277" s="35">
        <v>3.7744848245288599E-2</v>
      </c>
      <c r="G2277" s="35">
        <v>4.107376653238401E-2</v>
      </c>
      <c r="H2277" s="35" t="b">
        <v>0</v>
      </c>
      <c r="I2277" s="35" t="b">
        <v>0</v>
      </c>
      <c r="J2277" s="35" t="b">
        <v>1</v>
      </c>
    </row>
    <row r="2278" spans="1:10" hidden="1" x14ac:dyDescent="0.2">
      <c r="A2278" s="35" t="s">
        <v>626</v>
      </c>
      <c r="B2278" s="35" t="str">
        <f>VLOOKUP(Table4[[#This Row],[Metabolite ID]],Table18[],2,FALSE)</f>
        <v>X - 23680</v>
      </c>
      <c r="C2278" s="35" t="s">
        <v>1119</v>
      </c>
      <c r="D2278" s="35">
        <v>1068</v>
      </c>
      <c r="E2278" s="35">
        <v>6.8986823623573668E-2</v>
      </c>
      <c r="F2278" s="35">
        <v>5.8607892879687457E-2</v>
      </c>
      <c r="G2278" s="35">
        <v>0.23915918429506361</v>
      </c>
      <c r="H2278" s="35" t="b">
        <v>0</v>
      </c>
      <c r="I2278" s="35" t="b">
        <v>0</v>
      </c>
      <c r="J2278" s="35" t="b">
        <v>1</v>
      </c>
    </row>
    <row r="2279" spans="1:10" hidden="1" x14ac:dyDescent="0.2">
      <c r="A2279" s="35" t="s">
        <v>626</v>
      </c>
      <c r="B2279" s="35" t="str">
        <f>VLOOKUP(Table4[[#This Row],[Metabolite ID]],Table18[],2,FALSE)</f>
        <v>X - 23680</v>
      </c>
      <c r="C2279" s="35" t="s">
        <v>1120</v>
      </c>
      <c r="D2279" s="35">
        <v>1068</v>
      </c>
      <c r="E2279" s="35">
        <v>5.1166909007474462E-2</v>
      </c>
      <c r="F2279" s="35">
        <v>6.1833147829726244E-2</v>
      </c>
      <c r="G2279" s="35">
        <v>0.40795391286755084</v>
      </c>
      <c r="H2279" s="35" t="b">
        <v>0</v>
      </c>
      <c r="I2279" s="35" t="b">
        <v>0</v>
      </c>
      <c r="J2279" s="35" t="b">
        <v>1</v>
      </c>
    </row>
    <row r="2280" spans="1:10" hidden="1" x14ac:dyDescent="0.2">
      <c r="A2280" s="35" t="s">
        <v>626</v>
      </c>
      <c r="B2280" s="35" t="str">
        <f>VLOOKUP(Table4[[#This Row],[Metabolite ID]],Table18[],2,FALSE)</f>
        <v>X - 23680</v>
      </c>
      <c r="C2280" s="35" t="s">
        <v>1121</v>
      </c>
      <c r="D2280" s="35">
        <v>1068</v>
      </c>
      <c r="E2280" s="35">
        <v>-7.997557525985588E-2</v>
      </c>
      <c r="F2280" s="35">
        <v>0.23429239561621354</v>
      </c>
      <c r="G2280" s="35">
        <v>0.73290775001968766</v>
      </c>
      <c r="H2280" s="35" t="b">
        <v>0</v>
      </c>
      <c r="I2280" s="35" t="b">
        <v>0</v>
      </c>
      <c r="J2280" s="35" t="b">
        <v>1</v>
      </c>
    </row>
    <row r="2281" spans="1:10" hidden="1" x14ac:dyDescent="0.2">
      <c r="A2281" s="35" t="s">
        <v>626</v>
      </c>
      <c r="B2281" s="35" t="str">
        <f>VLOOKUP(Table4[[#This Row],[Metabolite ID]],Table18[],2,FALSE)</f>
        <v>X - 23680</v>
      </c>
      <c r="C2281" s="35" t="s">
        <v>1122</v>
      </c>
      <c r="D2281" s="35">
        <v>1068</v>
      </c>
      <c r="E2281" s="35">
        <v>-0.10219348040033793</v>
      </c>
      <c r="F2281" s="35">
        <v>0.14324789992493847</v>
      </c>
      <c r="G2281" s="35">
        <v>0.47575242400331708</v>
      </c>
      <c r="H2281" s="35" t="b">
        <v>0</v>
      </c>
      <c r="I2281" s="35" t="b">
        <v>0</v>
      </c>
      <c r="J2281" s="35" t="b">
        <v>1</v>
      </c>
    </row>
    <row r="2282" spans="1:10" hidden="1" x14ac:dyDescent="0.2">
      <c r="A2282" s="35" t="s">
        <v>626</v>
      </c>
      <c r="B2282" s="35" t="str">
        <f>VLOOKUP(Table4[[#This Row],[Metabolite ID]],Table18[],2,FALSE)</f>
        <v>X - 23680</v>
      </c>
      <c r="C2282" s="35" t="s">
        <v>1123</v>
      </c>
      <c r="D2282" s="35">
        <v>1068</v>
      </c>
      <c r="E2282" s="35">
        <v>0.16984345664469089</v>
      </c>
      <c r="F2282" s="35">
        <v>0.11271480291641638</v>
      </c>
      <c r="G2282" s="35">
        <v>0.13214729909222916</v>
      </c>
      <c r="H2282" s="35" t="b">
        <v>0</v>
      </c>
      <c r="I2282" s="35" t="b">
        <v>0</v>
      </c>
      <c r="J2282" s="35" t="b">
        <v>1</v>
      </c>
    </row>
    <row r="2283" spans="1:10" x14ac:dyDescent="0.2">
      <c r="A2283" s="35" t="s">
        <v>65</v>
      </c>
      <c r="B2283" s="35" t="str">
        <f>VLOOKUP(Table4[[#This Row],[Metabolite ID]],Table18[],2,FALSE)</f>
        <v>N-acetylmethionine</v>
      </c>
      <c r="C2283" s="35" t="s">
        <v>1116</v>
      </c>
      <c r="D2283" s="35">
        <v>1068</v>
      </c>
      <c r="E2283" s="35">
        <v>-7.5001365688447161E-2</v>
      </c>
      <c r="F2283" s="35">
        <v>3.8173012295740452E-2</v>
      </c>
      <c r="G2283" s="36">
        <v>4.9440329055774848E-2</v>
      </c>
      <c r="H2283" s="35" t="b">
        <v>0</v>
      </c>
      <c r="I2283" s="35" t="b">
        <v>0</v>
      </c>
      <c r="J2283" s="35" t="b">
        <v>1</v>
      </c>
    </row>
    <row r="2284" spans="1:10" hidden="1" x14ac:dyDescent="0.2">
      <c r="A2284" s="35" t="s">
        <v>65</v>
      </c>
      <c r="B2284" s="35" t="str">
        <f>VLOOKUP(Table4[[#This Row],[Metabolite ID]],Table18[],2,FALSE)</f>
        <v>N-acetylmethionine</v>
      </c>
      <c r="C2284" s="35" t="s">
        <v>1117</v>
      </c>
      <c r="D2284" s="35">
        <v>1068</v>
      </c>
      <c r="E2284" s="35">
        <v>-7.5001365688447161E-2</v>
      </c>
      <c r="F2284" s="35">
        <v>3.6888850616094718E-2</v>
      </c>
      <c r="G2284" s="35">
        <v>4.2035183059585146E-2</v>
      </c>
      <c r="H2284" s="35" t="b">
        <v>0</v>
      </c>
      <c r="I2284" s="35" t="b">
        <v>0</v>
      </c>
      <c r="J2284" s="35" t="b">
        <v>1</v>
      </c>
    </row>
    <row r="2285" spans="1:10" hidden="1" x14ac:dyDescent="0.2">
      <c r="A2285" s="35" t="s">
        <v>65</v>
      </c>
      <c r="B2285" s="35" t="str">
        <f>VLOOKUP(Table4[[#This Row],[Metabolite ID]],Table18[],2,FALSE)</f>
        <v>N-acetylmethionine</v>
      </c>
      <c r="C2285" s="35" t="s">
        <v>1118</v>
      </c>
      <c r="D2285" s="35">
        <v>1068</v>
      </c>
      <c r="E2285" s="35">
        <v>-7.4901396077548171E-2</v>
      </c>
      <c r="F2285" s="35">
        <v>3.724032875461681E-2</v>
      </c>
      <c r="G2285" s="35">
        <v>4.4293997192093634E-2</v>
      </c>
      <c r="H2285" s="35" t="b">
        <v>0</v>
      </c>
      <c r="I2285" s="35" t="b">
        <v>0</v>
      </c>
      <c r="J2285" s="35" t="b">
        <v>1</v>
      </c>
    </row>
    <row r="2286" spans="1:10" hidden="1" x14ac:dyDescent="0.2">
      <c r="A2286" s="35" t="s">
        <v>65</v>
      </c>
      <c r="B2286" s="35" t="str">
        <f>VLOOKUP(Table4[[#This Row],[Metabolite ID]],Table18[],2,FALSE)</f>
        <v>N-acetylmethionine</v>
      </c>
      <c r="C2286" s="35" t="s">
        <v>1119</v>
      </c>
      <c r="D2286" s="35">
        <v>1068</v>
      </c>
      <c r="E2286" s="35">
        <v>-0.10133623190230424</v>
      </c>
      <c r="F2286" s="35">
        <v>5.5772054369457584E-2</v>
      </c>
      <c r="G2286" s="35">
        <v>6.9221481166208257E-2</v>
      </c>
      <c r="H2286" s="35" t="b">
        <v>0</v>
      </c>
      <c r="I2286" s="35" t="b">
        <v>0</v>
      </c>
      <c r="J2286" s="35" t="b">
        <v>1</v>
      </c>
    </row>
    <row r="2287" spans="1:10" hidden="1" x14ac:dyDescent="0.2">
      <c r="A2287" s="35" t="s">
        <v>65</v>
      </c>
      <c r="B2287" s="35" t="str">
        <f>VLOOKUP(Table4[[#This Row],[Metabolite ID]],Table18[],2,FALSE)</f>
        <v>N-acetylmethionine</v>
      </c>
      <c r="C2287" s="35" t="s">
        <v>1120</v>
      </c>
      <c r="D2287" s="35">
        <v>1068</v>
      </c>
      <c r="E2287" s="35">
        <v>-8.197563210380894E-2</v>
      </c>
      <c r="F2287" s="35">
        <v>6.2267040528931075E-2</v>
      </c>
      <c r="G2287" s="35">
        <v>0.1880004971494055</v>
      </c>
      <c r="H2287" s="35" t="b">
        <v>0</v>
      </c>
      <c r="I2287" s="35" t="b">
        <v>0</v>
      </c>
      <c r="J2287" s="35" t="b">
        <v>1</v>
      </c>
    </row>
    <row r="2288" spans="1:10" hidden="1" x14ac:dyDescent="0.2">
      <c r="A2288" s="35" t="s">
        <v>65</v>
      </c>
      <c r="B2288" s="35" t="str">
        <f>VLOOKUP(Table4[[#This Row],[Metabolite ID]],Table18[],2,FALSE)</f>
        <v>N-acetylmethionine</v>
      </c>
      <c r="C2288" s="35" t="s">
        <v>1121</v>
      </c>
      <c r="D2288" s="35">
        <v>1068</v>
      </c>
      <c r="E2288" s="35">
        <v>-0.18788415853632223</v>
      </c>
      <c r="F2288" s="35">
        <v>0.23488197071353453</v>
      </c>
      <c r="G2288" s="35">
        <v>0.42394167730830701</v>
      </c>
      <c r="H2288" s="35" t="b">
        <v>0</v>
      </c>
      <c r="I2288" s="35" t="b">
        <v>0</v>
      </c>
      <c r="J2288" s="35" t="b">
        <v>1</v>
      </c>
    </row>
    <row r="2289" spans="1:10" hidden="1" x14ac:dyDescent="0.2">
      <c r="A2289" s="35" t="s">
        <v>65</v>
      </c>
      <c r="B2289" s="35" t="str">
        <f>VLOOKUP(Table4[[#This Row],[Metabolite ID]],Table18[],2,FALSE)</f>
        <v>N-acetylmethionine</v>
      </c>
      <c r="C2289" s="35" t="s">
        <v>1122</v>
      </c>
      <c r="D2289" s="35">
        <v>1068</v>
      </c>
      <c r="E2289" s="35">
        <v>-5.1750134017033211E-2</v>
      </c>
      <c r="F2289" s="35">
        <v>0.15121579078036179</v>
      </c>
      <c r="G2289" s="35">
        <v>0.73224742696874245</v>
      </c>
      <c r="H2289" s="35" t="b">
        <v>0</v>
      </c>
      <c r="I2289" s="35" t="b">
        <v>0</v>
      </c>
      <c r="J2289" s="35" t="b">
        <v>1</v>
      </c>
    </row>
    <row r="2290" spans="1:10" hidden="1" x14ac:dyDescent="0.2">
      <c r="A2290" s="35" t="s">
        <v>65</v>
      </c>
      <c r="B2290" s="35" t="str">
        <f>VLOOKUP(Table4[[#This Row],[Metabolite ID]],Table18[],2,FALSE)</f>
        <v>N-acetylmethionine</v>
      </c>
      <c r="C2290" s="35" t="s">
        <v>1123</v>
      </c>
      <c r="D2290" s="35">
        <v>1068</v>
      </c>
      <c r="E2290" s="35">
        <v>6.3599678318274094E-2</v>
      </c>
      <c r="F2290" s="35">
        <v>0.11199672483978836</v>
      </c>
      <c r="G2290" s="35">
        <v>0.57024223129093943</v>
      </c>
      <c r="H2290" s="35" t="b">
        <v>0</v>
      </c>
      <c r="I2290" s="35" t="b">
        <v>0</v>
      </c>
      <c r="J2290" s="35" t="b">
        <v>1</v>
      </c>
    </row>
    <row r="2291" spans="1:10" x14ac:dyDescent="0.2">
      <c r="A2291" s="35" t="s">
        <v>300</v>
      </c>
      <c r="B2291" s="35" t="str">
        <f>VLOOKUP(Table4[[#This Row],[Metabolite ID]],Table18[],2,FALSE)</f>
        <v>5alpha-androstan-3alpha,17beta-diol monosulfate (1)</v>
      </c>
      <c r="C2291" s="35" t="s">
        <v>1116</v>
      </c>
      <c r="D2291" s="35">
        <v>1068</v>
      </c>
      <c r="E2291" s="35">
        <v>8.5027556109328051E-2</v>
      </c>
      <c r="F2291" s="35">
        <v>4.3320830640391411E-2</v>
      </c>
      <c r="G2291" s="36">
        <v>4.9676314970031991E-2</v>
      </c>
      <c r="H2291" s="35" t="b">
        <v>0</v>
      </c>
      <c r="I2291" s="35" t="b">
        <v>0</v>
      </c>
      <c r="J2291" s="35" t="b">
        <v>1</v>
      </c>
    </row>
    <row r="2292" spans="1:10" hidden="1" x14ac:dyDescent="0.2">
      <c r="A2292" s="35" t="s">
        <v>300</v>
      </c>
      <c r="B2292" s="35" t="str">
        <f>VLOOKUP(Table4[[#This Row],[Metabolite ID]],Table18[],2,FALSE)</f>
        <v>5alpha-androstan-3alpha,17beta-diol monosulfate (1)</v>
      </c>
      <c r="C2292" s="35" t="s">
        <v>1117</v>
      </c>
      <c r="D2292" s="35">
        <v>1068</v>
      </c>
      <c r="E2292" s="35">
        <v>8.5027556109328051E-2</v>
      </c>
      <c r="F2292" s="35">
        <v>3.7871472453499547E-2</v>
      </c>
      <c r="G2292" s="35">
        <v>2.4757793439279294E-2</v>
      </c>
      <c r="H2292" s="35" t="b">
        <v>0</v>
      </c>
      <c r="I2292" s="35" t="b">
        <v>0</v>
      </c>
      <c r="J2292" s="35" t="b">
        <v>1</v>
      </c>
    </row>
    <row r="2293" spans="1:10" hidden="1" x14ac:dyDescent="0.2">
      <c r="A2293" s="35" t="s">
        <v>300</v>
      </c>
      <c r="B2293" s="35" t="str">
        <f>VLOOKUP(Table4[[#This Row],[Metabolite ID]],Table18[],2,FALSE)</f>
        <v>5alpha-androstan-3alpha,17beta-diol monosulfate (1)</v>
      </c>
      <c r="C2293" s="35" t="s">
        <v>1118</v>
      </c>
      <c r="D2293" s="35">
        <v>1068</v>
      </c>
      <c r="E2293" s="35">
        <v>8.5156993837763845E-2</v>
      </c>
      <c r="F2293" s="35">
        <v>3.831348172227924E-2</v>
      </c>
      <c r="G2293" s="35">
        <v>2.6240231224068274E-2</v>
      </c>
      <c r="H2293" s="35" t="b">
        <v>0</v>
      </c>
      <c r="I2293" s="35" t="b">
        <v>0</v>
      </c>
      <c r="J2293" s="35" t="b">
        <v>1</v>
      </c>
    </row>
    <row r="2294" spans="1:10" hidden="1" x14ac:dyDescent="0.2">
      <c r="A2294" s="35" t="s">
        <v>300</v>
      </c>
      <c r="B2294" s="35" t="str">
        <f>VLOOKUP(Table4[[#This Row],[Metabolite ID]],Table18[],2,FALSE)</f>
        <v>5alpha-androstan-3alpha,17beta-diol monosulfate (1)</v>
      </c>
      <c r="C2294" s="35" t="s">
        <v>1119</v>
      </c>
      <c r="D2294" s="35">
        <v>1068</v>
      </c>
      <c r="E2294" s="35">
        <v>0.12691213127253662</v>
      </c>
      <c r="F2294" s="35">
        <v>5.6428960162873146E-2</v>
      </c>
      <c r="G2294" s="35">
        <v>2.4508663065328496E-2</v>
      </c>
      <c r="H2294" s="35" t="b">
        <v>0</v>
      </c>
      <c r="I2294" s="35" t="b">
        <v>0</v>
      </c>
      <c r="J2294" s="35" t="b">
        <v>1</v>
      </c>
    </row>
    <row r="2295" spans="1:10" hidden="1" x14ac:dyDescent="0.2">
      <c r="A2295" s="35" t="s">
        <v>300</v>
      </c>
      <c r="B2295" s="35" t="str">
        <f>VLOOKUP(Table4[[#This Row],[Metabolite ID]],Table18[],2,FALSE)</f>
        <v>5alpha-androstan-3alpha,17beta-diol monosulfate (1)</v>
      </c>
      <c r="C2295" s="35" t="s">
        <v>1120</v>
      </c>
      <c r="D2295" s="35">
        <v>1068</v>
      </c>
      <c r="E2295" s="35">
        <v>6.443208379906866E-2</v>
      </c>
      <c r="F2295" s="35">
        <v>6.6211244657958163E-2</v>
      </c>
      <c r="G2295" s="35">
        <v>0.33048918128932742</v>
      </c>
      <c r="H2295" s="35" t="b">
        <v>0</v>
      </c>
      <c r="I2295" s="35" t="b">
        <v>0</v>
      </c>
      <c r="J2295" s="35" t="b">
        <v>1</v>
      </c>
    </row>
    <row r="2296" spans="1:10" hidden="1" x14ac:dyDescent="0.2">
      <c r="A2296" s="35" t="s">
        <v>300</v>
      </c>
      <c r="B2296" s="35" t="str">
        <f>VLOOKUP(Table4[[#This Row],[Metabolite ID]],Table18[],2,FALSE)</f>
        <v>5alpha-androstan-3alpha,17beta-diol monosulfate (1)</v>
      </c>
      <c r="C2296" s="35" t="s">
        <v>1121</v>
      </c>
      <c r="D2296" s="35">
        <v>1068</v>
      </c>
      <c r="E2296" s="35">
        <v>0.33255951378902626</v>
      </c>
      <c r="F2296" s="35">
        <v>0.24147536883615511</v>
      </c>
      <c r="G2296" s="35">
        <v>0.16873972540692755</v>
      </c>
      <c r="H2296" s="35" t="b">
        <v>0</v>
      </c>
      <c r="I2296" s="35" t="b">
        <v>0</v>
      </c>
      <c r="J2296" s="35" t="b">
        <v>1</v>
      </c>
    </row>
    <row r="2297" spans="1:10" hidden="1" x14ac:dyDescent="0.2">
      <c r="A2297" s="35" t="s">
        <v>300</v>
      </c>
      <c r="B2297" s="35" t="str">
        <f>VLOOKUP(Table4[[#This Row],[Metabolite ID]],Table18[],2,FALSE)</f>
        <v>5alpha-androstan-3alpha,17beta-diol monosulfate (1)</v>
      </c>
      <c r="C2297" s="35" t="s">
        <v>1122</v>
      </c>
      <c r="D2297" s="35">
        <v>1068</v>
      </c>
      <c r="E2297" s="35">
        <v>9.442803650108722E-2</v>
      </c>
      <c r="F2297" s="35">
        <v>0.13902757198395588</v>
      </c>
      <c r="G2297" s="35">
        <v>0.49715612787127728</v>
      </c>
      <c r="H2297" s="35" t="b">
        <v>0</v>
      </c>
      <c r="I2297" s="35" t="b">
        <v>0</v>
      </c>
      <c r="J2297" s="35" t="b">
        <v>1</v>
      </c>
    </row>
    <row r="2298" spans="1:10" hidden="1" x14ac:dyDescent="0.2">
      <c r="A2298" s="35" t="s">
        <v>300</v>
      </c>
      <c r="B2298" s="35" t="str">
        <f>VLOOKUP(Table4[[#This Row],[Metabolite ID]],Table18[],2,FALSE)</f>
        <v>5alpha-androstan-3alpha,17beta-diol monosulfate (1)</v>
      </c>
      <c r="C2298" s="35" t="s">
        <v>1123</v>
      </c>
      <c r="D2298" s="35">
        <v>1068</v>
      </c>
      <c r="E2298" s="35">
        <v>8.357628131693369E-2</v>
      </c>
      <c r="F2298" s="35">
        <v>0.12715621756631185</v>
      </c>
      <c r="G2298" s="35">
        <v>0.51114761729402369</v>
      </c>
      <c r="H2298" s="35" t="b">
        <v>0</v>
      </c>
      <c r="I2298" s="35" t="b">
        <v>0</v>
      </c>
      <c r="J2298" s="35" t="b">
        <v>1</v>
      </c>
    </row>
    <row r="2299" spans="1:10" x14ac:dyDescent="0.2">
      <c r="A2299" s="35" t="s">
        <v>263</v>
      </c>
      <c r="B2299" s="35" t="str">
        <f>VLOOKUP(Table4[[#This Row],[Metabolite ID]],Table18[],2,FALSE)</f>
        <v>tiglylcarnitine</v>
      </c>
      <c r="C2299" s="35" t="s">
        <v>1116</v>
      </c>
      <c r="D2299" s="35">
        <v>1068</v>
      </c>
      <c r="E2299" s="35">
        <v>-7.7666165514733293E-2</v>
      </c>
      <c r="F2299" s="35">
        <v>3.9699092544485531E-2</v>
      </c>
      <c r="G2299" s="36">
        <v>5.0421429843264726E-2</v>
      </c>
      <c r="H2299" s="35" t="b">
        <v>0</v>
      </c>
      <c r="I2299" s="35" t="b">
        <v>0</v>
      </c>
      <c r="J2299" s="35" t="b">
        <v>0</v>
      </c>
    </row>
    <row r="2300" spans="1:10" hidden="1" x14ac:dyDescent="0.2">
      <c r="A2300" s="35" t="s">
        <v>263</v>
      </c>
      <c r="B2300" s="35" t="str">
        <f>VLOOKUP(Table4[[#This Row],[Metabolite ID]],Table18[],2,FALSE)</f>
        <v>tiglylcarnitine</v>
      </c>
      <c r="C2300" s="35" t="s">
        <v>1117</v>
      </c>
      <c r="D2300" s="35">
        <v>1068</v>
      </c>
      <c r="E2300" s="35">
        <v>-7.7666165514733293E-2</v>
      </c>
      <c r="F2300" s="35">
        <v>3.9211778825974965E-2</v>
      </c>
      <c r="G2300" s="35">
        <v>4.7626657547314849E-2</v>
      </c>
      <c r="H2300" s="35" t="b">
        <v>0</v>
      </c>
      <c r="I2300" s="35" t="b">
        <v>0</v>
      </c>
      <c r="J2300" s="35" t="b">
        <v>0</v>
      </c>
    </row>
    <row r="2301" spans="1:10" hidden="1" x14ac:dyDescent="0.2">
      <c r="A2301" s="35" t="s">
        <v>263</v>
      </c>
      <c r="B2301" s="35" t="str">
        <f>VLOOKUP(Table4[[#This Row],[Metabolite ID]],Table18[],2,FALSE)</f>
        <v>tiglylcarnitine</v>
      </c>
      <c r="C2301" s="35" t="s">
        <v>1118</v>
      </c>
      <c r="D2301" s="35">
        <v>1068</v>
      </c>
      <c r="E2301" s="35">
        <v>-7.7544507984180333E-2</v>
      </c>
      <c r="F2301" s="35">
        <v>3.9569449320396508E-2</v>
      </c>
      <c r="G2301" s="35">
        <v>5.0030102192744695E-2</v>
      </c>
      <c r="H2301" s="35" t="b">
        <v>0</v>
      </c>
      <c r="I2301" s="35" t="b">
        <v>0</v>
      </c>
      <c r="J2301" s="35" t="b">
        <v>0</v>
      </c>
    </row>
    <row r="2302" spans="1:10" hidden="1" x14ac:dyDescent="0.2">
      <c r="A2302" s="35" t="s">
        <v>263</v>
      </c>
      <c r="B2302" s="35" t="str">
        <f>VLOOKUP(Table4[[#This Row],[Metabolite ID]],Table18[],2,FALSE)</f>
        <v>tiglylcarnitine</v>
      </c>
      <c r="C2302" s="35" t="s">
        <v>1119</v>
      </c>
      <c r="D2302" s="35">
        <v>1068</v>
      </c>
      <c r="E2302" s="35">
        <v>-0.13811950464396297</v>
      </c>
      <c r="F2302" s="35">
        <v>6.0752585377048689E-2</v>
      </c>
      <c r="G2302" s="35">
        <v>2.2997550588000387E-2</v>
      </c>
      <c r="H2302" s="35" t="b">
        <v>0</v>
      </c>
      <c r="I2302" s="35" t="b">
        <v>0</v>
      </c>
      <c r="J2302" s="35" t="b">
        <v>0</v>
      </c>
    </row>
    <row r="2303" spans="1:10" hidden="1" x14ac:dyDescent="0.2">
      <c r="A2303" s="35" t="s">
        <v>263</v>
      </c>
      <c r="B2303" s="35" t="str">
        <f>VLOOKUP(Table4[[#This Row],[Metabolite ID]],Table18[],2,FALSE)</f>
        <v>tiglylcarnitine</v>
      </c>
      <c r="C2303" s="35" t="s">
        <v>1120</v>
      </c>
      <c r="D2303" s="35">
        <v>1068</v>
      </c>
      <c r="E2303" s="35">
        <v>-0.14395281596441326</v>
      </c>
      <c r="F2303" s="35">
        <v>7.0880924837602485E-2</v>
      </c>
      <c r="G2303" s="35">
        <v>4.2264072359147406E-2</v>
      </c>
      <c r="H2303" s="35" t="b">
        <v>0</v>
      </c>
      <c r="I2303" s="35" t="b">
        <v>0</v>
      </c>
      <c r="J2303" s="35" t="b">
        <v>0</v>
      </c>
    </row>
    <row r="2304" spans="1:10" hidden="1" x14ac:dyDescent="0.2">
      <c r="A2304" s="35" t="s">
        <v>263</v>
      </c>
      <c r="B2304" s="35" t="str">
        <f>VLOOKUP(Table4[[#This Row],[Metabolite ID]],Table18[],2,FALSE)</f>
        <v>tiglylcarnitine</v>
      </c>
      <c r="C2304" s="35" t="s">
        <v>1121</v>
      </c>
      <c r="D2304" s="35">
        <v>1068</v>
      </c>
      <c r="E2304" s="35">
        <v>-0.28978023700818412</v>
      </c>
      <c r="F2304" s="35">
        <v>0.24695677211017331</v>
      </c>
      <c r="G2304" s="35">
        <v>0.24089541743520618</v>
      </c>
      <c r="H2304" s="35" t="b">
        <v>0</v>
      </c>
      <c r="I2304" s="35" t="b">
        <v>0</v>
      </c>
      <c r="J2304" s="35" t="b">
        <v>0</v>
      </c>
    </row>
    <row r="2305" spans="1:10" hidden="1" x14ac:dyDescent="0.2">
      <c r="A2305" s="35" t="s">
        <v>263</v>
      </c>
      <c r="B2305" s="35" t="str">
        <f>VLOOKUP(Table4[[#This Row],[Metabolite ID]],Table18[],2,FALSE)</f>
        <v>tiglylcarnitine</v>
      </c>
      <c r="C2305" s="35" t="s">
        <v>1122</v>
      </c>
      <c r="D2305" s="35">
        <v>1068</v>
      </c>
      <c r="E2305" s="35">
        <v>-0.1758672589195216</v>
      </c>
      <c r="F2305" s="35">
        <v>0.15302718528270196</v>
      </c>
      <c r="G2305" s="35">
        <v>0.2507083898312521</v>
      </c>
      <c r="H2305" s="35" t="b">
        <v>0</v>
      </c>
      <c r="I2305" s="35" t="b">
        <v>0</v>
      </c>
      <c r="J2305" s="35" t="b">
        <v>0</v>
      </c>
    </row>
    <row r="2306" spans="1:10" hidden="1" x14ac:dyDescent="0.2">
      <c r="A2306" s="35" t="s">
        <v>263</v>
      </c>
      <c r="B2306" s="35" t="str">
        <f>VLOOKUP(Table4[[#This Row],[Metabolite ID]],Table18[],2,FALSE)</f>
        <v>tiglylcarnitine</v>
      </c>
      <c r="C2306" s="35" t="s">
        <v>1123</v>
      </c>
      <c r="D2306" s="35">
        <v>1068</v>
      </c>
      <c r="E2306" s="35">
        <v>-5.1264588268416802E-2</v>
      </c>
      <c r="F2306" s="35">
        <v>0.11658196426784791</v>
      </c>
      <c r="G2306" s="35">
        <v>0.66022179674001058</v>
      </c>
      <c r="H2306" s="35" t="b">
        <v>0</v>
      </c>
      <c r="I2306" s="35" t="b">
        <v>0</v>
      </c>
      <c r="J2306" s="35" t="b">
        <v>0</v>
      </c>
    </row>
    <row r="2307" spans="1:10" x14ac:dyDescent="0.2">
      <c r="A2307" s="35" t="s">
        <v>748</v>
      </c>
      <c r="B2307" s="35" t="str">
        <f>VLOOKUP(Table4[[#This Row],[Metabolite ID]],Table18[],2,FALSE)</f>
        <v>Docosahexaenoic acid</v>
      </c>
      <c r="C2307" s="35" t="s">
        <v>1116</v>
      </c>
      <c r="D2307" s="35">
        <v>1069</v>
      </c>
      <c r="E2307" s="35">
        <v>-3.7432437368537116E-2</v>
      </c>
      <c r="F2307" s="35">
        <v>1.9150582992179973E-2</v>
      </c>
      <c r="G2307" s="36">
        <v>5.0625935343750914E-2</v>
      </c>
      <c r="H2307" s="35" t="b">
        <v>0</v>
      </c>
      <c r="I2307" s="35" t="b">
        <v>0</v>
      </c>
      <c r="J2307" s="35" t="b">
        <v>0</v>
      </c>
    </row>
    <row r="2308" spans="1:10" hidden="1" x14ac:dyDescent="0.2">
      <c r="A2308" s="35" t="s">
        <v>748</v>
      </c>
      <c r="B2308" s="35" t="str">
        <f>VLOOKUP(Table4[[#This Row],[Metabolite ID]],Table18[],2,FALSE)</f>
        <v>Docosahexaenoic acid</v>
      </c>
      <c r="C2308" s="35" t="s">
        <v>1117</v>
      </c>
      <c r="D2308" s="35">
        <v>1069</v>
      </c>
      <c r="E2308" s="35">
        <v>-3.7432437368537116E-2</v>
      </c>
      <c r="F2308" s="35">
        <v>1.6797907458379131E-2</v>
      </c>
      <c r="G2308" s="35">
        <v>2.5853930886302258E-2</v>
      </c>
      <c r="H2308" s="35" t="b">
        <v>0</v>
      </c>
      <c r="I2308" s="35" t="b">
        <v>0</v>
      </c>
      <c r="J2308" s="35" t="b">
        <v>0</v>
      </c>
    </row>
    <row r="2309" spans="1:10" hidden="1" x14ac:dyDescent="0.2">
      <c r="A2309" s="35" t="s">
        <v>748</v>
      </c>
      <c r="B2309" s="35" t="str">
        <f>VLOOKUP(Table4[[#This Row],[Metabolite ID]],Table18[],2,FALSE)</f>
        <v>Docosahexaenoic acid</v>
      </c>
      <c r="C2309" s="35" t="s">
        <v>1118</v>
      </c>
      <c r="D2309" s="35">
        <v>1069</v>
      </c>
      <c r="E2309" s="35">
        <v>-3.7354987683064222E-2</v>
      </c>
      <c r="F2309" s="35">
        <v>1.6990679219345429E-2</v>
      </c>
      <c r="G2309" s="35">
        <v>2.7909391473108055E-2</v>
      </c>
      <c r="H2309" s="35" t="b">
        <v>0</v>
      </c>
      <c r="I2309" s="35" t="b">
        <v>0</v>
      </c>
      <c r="J2309" s="35" t="b">
        <v>0</v>
      </c>
    </row>
    <row r="2310" spans="1:10" hidden="1" x14ac:dyDescent="0.2">
      <c r="A2310" s="35" t="s">
        <v>748</v>
      </c>
      <c r="B2310" s="35" t="str">
        <f>VLOOKUP(Table4[[#This Row],[Metabolite ID]],Table18[],2,FALSE)</f>
        <v>Docosahexaenoic acid</v>
      </c>
      <c r="C2310" s="35" t="s">
        <v>1119</v>
      </c>
      <c r="D2310" s="35">
        <v>1069</v>
      </c>
      <c r="E2310" s="35">
        <v>-3.9770426829268291E-2</v>
      </c>
      <c r="F2310" s="35">
        <v>2.5511178954576361E-2</v>
      </c>
      <c r="G2310" s="35">
        <v>0.1190103080236319</v>
      </c>
      <c r="H2310" s="35" t="b">
        <v>0</v>
      </c>
      <c r="I2310" s="35" t="b">
        <v>0</v>
      </c>
      <c r="J2310" s="35" t="b">
        <v>0</v>
      </c>
    </row>
    <row r="2311" spans="1:10" hidden="1" x14ac:dyDescent="0.2">
      <c r="A2311" s="35" t="s">
        <v>748</v>
      </c>
      <c r="B2311" s="35" t="str">
        <f>VLOOKUP(Table4[[#This Row],[Metabolite ID]],Table18[],2,FALSE)</f>
        <v>Docosahexaenoic acid</v>
      </c>
      <c r="C2311" s="35" t="s">
        <v>1120</v>
      </c>
      <c r="D2311" s="35">
        <v>1069</v>
      </c>
      <c r="E2311" s="35">
        <v>-1.6965428312895336E-2</v>
      </c>
      <c r="F2311" s="35">
        <v>2.9252469342312827E-2</v>
      </c>
      <c r="G2311" s="35">
        <v>0.56193776115738392</v>
      </c>
      <c r="H2311" s="35" t="b">
        <v>0</v>
      </c>
      <c r="I2311" s="35" t="b">
        <v>0</v>
      </c>
      <c r="J2311" s="35" t="b">
        <v>0</v>
      </c>
    </row>
    <row r="2312" spans="1:10" hidden="1" x14ac:dyDescent="0.2">
      <c r="A2312" s="35" t="s">
        <v>748</v>
      </c>
      <c r="B2312" s="35" t="str">
        <f>VLOOKUP(Table4[[#This Row],[Metabolite ID]],Table18[],2,FALSE)</f>
        <v>Docosahexaenoic acid</v>
      </c>
      <c r="C2312" s="35" t="s">
        <v>1121</v>
      </c>
      <c r="D2312" s="35">
        <v>1069</v>
      </c>
      <c r="E2312" s="35">
        <v>-9.8101431315406273E-2</v>
      </c>
      <c r="F2312" s="35">
        <v>0.11295170275729025</v>
      </c>
      <c r="G2312" s="35">
        <v>0.38530185637421999</v>
      </c>
      <c r="H2312" s="35" t="b">
        <v>0</v>
      </c>
      <c r="I2312" s="35" t="b">
        <v>0</v>
      </c>
      <c r="J2312" s="35" t="b">
        <v>0</v>
      </c>
    </row>
    <row r="2313" spans="1:10" hidden="1" x14ac:dyDescent="0.2">
      <c r="A2313" s="35" t="s">
        <v>748</v>
      </c>
      <c r="B2313" s="35" t="str">
        <f>VLOOKUP(Table4[[#This Row],[Metabolite ID]],Table18[],2,FALSE)</f>
        <v>Docosahexaenoic acid</v>
      </c>
      <c r="C2313" s="35" t="s">
        <v>1122</v>
      </c>
      <c r="D2313" s="35">
        <v>1069</v>
      </c>
      <c r="E2313" s="35">
        <v>4.4217817024119199E-3</v>
      </c>
      <c r="F2313" s="35">
        <v>6.9259196431470826E-2</v>
      </c>
      <c r="G2313" s="35">
        <v>0.94910641776405646</v>
      </c>
      <c r="H2313" s="35" t="b">
        <v>0</v>
      </c>
      <c r="I2313" s="35" t="b">
        <v>0</v>
      </c>
      <c r="J2313" s="35" t="b">
        <v>0</v>
      </c>
    </row>
    <row r="2314" spans="1:10" hidden="1" x14ac:dyDescent="0.2">
      <c r="A2314" s="35" t="s">
        <v>748</v>
      </c>
      <c r="B2314" s="35" t="str">
        <f>VLOOKUP(Table4[[#This Row],[Metabolite ID]],Table18[],2,FALSE)</f>
        <v>Docosahexaenoic acid</v>
      </c>
      <c r="C2314" s="35" t="s">
        <v>1123</v>
      </c>
      <c r="D2314" s="35">
        <v>1069</v>
      </c>
      <c r="E2314" s="35">
        <v>1.9502292174760284E-2</v>
      </c>
      <c r="F2314" s="35">
        <v>5.6164229876465258E-2</v>
      </c>
      <c r="G2314" s="35">
        <v>0.72848184007406069</v>
      </c>
      <c r="H2314" s="35" t="b">
        <v>0</v>
      </c>
      <c r="I2314" s="35" t="b">
        <v>0</v>
      </c>
      <c r="J2314" s="35" t="b">
        <v>0</v>
      </c>
    </row>
    <row r="2315" spans="1:10" x14ac:dyDescent="0.2">
      <c r="A2315" s="35" t="s">
        <v>381</v>
      </c>
      <c r="B2315" s="35" t="str">
        <f>VLOOKUP(Table4[[#This Row],[Metabolite ID]],Table18[],2,FALSE)</f>
        <v>glycerol 3-phosphate</v>
      </c>
      <c r="C2315" s="35" t="s">
        <v>1116</v>
      </c>
      <c r="D2315" s="35">
        <v>1068</v>
      </c>
      <c r="E2315" s="35">
        <v>-7.2779176460975356E-2</v>
      </c>
      <c r="F2315" s="35">
        <v>3.732847035391107E-2</v>
      </c>
      <c r="G2315" s="36">
        <v>5.1212340599557857E-2</v>
      </c>
      <c r="H2315" s="35" t="b">
        <v>0</v>
      </c>
      <c r="I2315" s="35" t="b">
        <v>0</v>
      </c>
      <c r="J2315" s="35" t="b">
        <v>0</v>
      </c>
    </row>
    <row r="2316" spans="1:10" hidden="1" x14ac:dyDescent="0.2">
      <c r="A2316" s="35" t="s">
        <v>381</v>
      </c>
      <c r="B2316" s="35" t="str">
        <f>VLOOKUP(Table4[[#This Row],[Metabolite ID]],Table18[],2,FALSE)</f>
        <v>glycerol 3-phosphate</v>
      </c>
      <c r="C2316" s="35" t="s">
        <v>1117</v>
      </c>
      <c r="D2316" s="35">
        <v>1068</v>
      </c>
      <c r="E2316" s="35">
        <v>-7.2779176460975356E-2</v>
      </c>
      <c r="F2316" s="35">
        <v>3.732847035391107E-2</v>
      </c>
      <c r="G2316" s="35">
        <v>5.1212340599557857E-2</v>
      </c>
      <c r="H2316" s="35" t="b">
        <v>0</v>
      </c>
      <c r="I2316" s="35" t="b">
        <v>0</v>
      </c>
      <c r="J2316" s="35" t="b">
        <v>0</v>
      </c>
    </row>
    <row r="2317" spans="1:10" hidden="1" x14ac:dyDescent="0.2">
      <c r="A2317" s="35" t="s">
        <v>381</v>
      </c>
      <c r="B2317" s="35" t="str">
        <f>VLOOKUP(Table4[[#This Row],[Metabolite ID]],Table18[],2,FALSE)</f>
        <v>glycerol 3-phosphate</v>
      </c>
      <c r="C2317" s="35" t="s">
        <v>1118</v>
      </c>
      <c r="D2317" s="35">
        <v>1068</v>
      </c>
      <c r="E2317" s="35">
        <v>-7.2670011811469093E-2</v>
      </c>
      <c r="F2317" s="35">
        <v>3.7657067982570097E-2</v>
      </c>
      <c r="G2317" s="35">
        <v>5.3633591863298892E-2</v>
      </c>
      <c r="H2317" s="35" t="b">
        <v>0</v>
      </c>
      <c r="I2317" s="35" t="b">
        <v>0</v>
      </c>
      <c r="J2317" s="35" t="b">
        <v>0</v>
      </c>
    </row>
    <row r="2318" spans="1:10" hidden="1" x14ac:dyDescent="0.2">
      <c r="A2318" s="35" t="s">
        <v>381</v>
      </c>
      <c r="B2318" s="35" t="str">
        <f>VLOOKUP(Table4[[#This Row],[Metabolite ID]],Table18[],2,FALSE)</f>
        <v>glycerol 3-phosphate</v>
      </c>
      <c r="C2318" s="35" t="s">
        <v>1119</v>
      </c>
      <c r="D2318" s="35">
        <v>1068</v>
      </c>
      <c r="E2318" s="35">
        <v>-0.1044367674753522</v>
      </c>
      <c r="F2318" s="35">
        <v>5.7035161164444681E-2</v>
      </c>
      <c r="G2318" s="35">
        <v>6.7086445700564212E-2</v>
      </c>
      <c r="H2318" s="35" t="b">
        <v>0</v>
      </c>
      <c r="I2318" s="35" t="b">
        <v>0</v>
      </c>
      <c r="J2318" s="35" t="b">
        <v>0</v>
      </c>
    </row>
    <row r="2319" spans="1:10" hidden="1" x14ac:dyDescent="0.2">
      <c r="A2319" s="35" t="s">
        <v>381</v>
      </c>
      <c r="B2319" s="35" t="str">
        <f>VLOOKUP(Table4[[#This Row],[Metabolite ID]],Table18[],2,FALSE)</f>
        <v>glycerol 3-phosphate</v>
      </c>
      <c r="C2319" s="35" t="s">
        <v>1120</v>
      </c>
      <c r="D2319" s="35">
        <v>1068</v>
      </c>
      <c r="E2319" s="35">
        <v>-0.11747295894740328</v>
      </c>
      <c r="F2319" s="35">
        <v>6.1499063680551025E-2</v>
      </c>
      <c r="G2319" s="35">
        <v>5.6112809283287199E-2</v>
      </c>
      <c r="H2319" s="35" t="b">
        <v>0</v>
      </c>
      <c r="I2319" s="35" t="b">
        <v>0</v>
      </c>
      <c r="J2319" s="35" t="b">
        <v>0</v>
      </c>
    </row>
    <row r="2320" spans="1:10" hidden="1" x14ac:dyDescent="0.2">
      <c r="A2320" s="35" t="s">
        <v>381</v>
      </c>
      <c r="B2320" s="35" t="str">
        <f>VLOOKUP(Table4[[#This Row],[Metabolite ID]],Table18[],2,FALSE)</f>
        <v>glycerol 3-phosphate</v>
      </c>
      <c r="C2320" s="35" t="s">
        <v>1121</v>
      </c>
      <c r="D2320" s="35">
        <v>1068</v>
      </c>
      <c r="E2320" s="35">
        <v>-0.32024146032288137</v>
      </c>
      <c r="F2320" s="35">
        <v>0.24394048702767052</v>
      </c>
      <c r="G2320" s="35">
        <v>0.1895376211760115</v>
      </c>
      <c r="H2320" s="35" t="b">
        <v>0</v>
      </c>
      <c r="I2320" s="35" t="b">
        <v>0</v>
      </c>
      <c r="J2320" s="35" t="b">
        <v>0</v>
      </c>
    </row>
    <row r="2321" spans="1:10" hidden="1" x14ac:dyDescent="0.2">
      <c r="A2321" s="35" t="s">
        <v>381</v>
      </c>
      <c r="B2321" s="35" t="str">
        <f>VLOOKUP(Table4[[#This Row],[Metabolite ID]],Table18[],2,FALSE)</f>
        <v>glycerol 3-phosphate</v>
      </c>
      <c r="C2321" s="35" t="s">
        <v>1122</v>
      </c>
      <c r="D2321" s="35">
        <v>1068</v>
      </c>
      <c r="E2321" s="35">
        <v>-0.27886150900952256</v>
      </c>
      <c r="F2321" s="35">
        <v>0.15015564543036944</v>
      </c>
      <c r="G2321" s="35">
        <v>6.3565257723063692E-2</v>
      </c>
      <c r="H2321" s="35" t="b">
        <v>0</v>
      </c>
      <c r="I2321" s="35" t="b">
        <v>0</v>
      </c>
      <c r="J2321" s="35" t="b">
        <v>0</v>
      </c>
    </row>
    <row r="2322" spans="1:10" hidden="1" x14ac:dyDescent="0.2">
      <c r="A2322" s="35" t="s">
        <v>381</v>
      </c>
      <c r="B2322" s="35" t="str">
        <f>VLOOKUP(Table4[[#This Row],[Metabolite ID]],Table18[],2,FALSE)</f>
        <v>glycerol 3-phosphate</v>
      </c>
      <c r="C2322" s="35" t="s">
        <v>1123</v>
      </c>
      <c r="D2322" s="35">
        <v>1068</v>
      </c>
      <c r="E2322" s="35">
        <v>-0.21944326225925725</v>
      </c>
      <c r="F2322" s="35">
        <v>0.10955380737069122</v>
      </c>
      <c r="G2322" s="35">
        <v>4.5423254865967572E-2</v>
      </c>
      <c r="H2322" s="35" t="b">
        <v>0</v>
      </c>
      <c r="I2322" s="35" t="b">
        <v>0</v>
      </c>
      <c r="J2322" s="35" t="b">
        <v>0</v>
      </c>
    </row>
    <row r="2323" spans="1:10" x14ac:dyDescent="0.2">
      <c r="A2323" s="35" t="s">
        <v>78</v>
      </c>
      <c r="B2323" s="35" t="str">
        <f>VLOOKUP(Table4[[#This Row],[Metabolite ID]],Table18[],2,FALSE)</f>
        <v>proline</v>
      </c>
      <c r="C2323" s="35" t="s">
        <v>1116</v>
      </c>
      <c r="D2323" s="35">
        <v>1068</v>
      </c>
      <c r="E2323" s="35">
        <v>-7.184971659613934E-2</v>
      </c>
      <c r="F2323" s="35">
        <v>3.6879502382658122E-2</v>
      </c>
      <c r="G2323" s="36">
        <v>5.1387566506903778E-2</v>
      </c>
      <c r="H2323" s="35" t="b">
        <v>0</v>
      </c>
      <c r="I2323" s="35" t="b">
        <v>0</v>
      </c>
      <c r="J2323" s="35" t="b">
        <v>0</v>
      </c>
    </row>
    <row r="2324" spans="1:10" hidden="1" x14ac:dyDescent="0.2">
      <c r="A2324" s="35" t="s">
        <v>78</v>
      </c>
      <c r="B2324" s="35" t="str">
        <f>VLOOKUP(Table4[[#This Row],[Metabolite ID]],Table18[],2,FALSE)</f>
        <v>proline</v>
      </c>
      <c r="C2324" s="35" t="s">
        <v>1117</v>
      </c>
      <c r="D2324" s="35">
        <v>1068</v>
      </c>
      <c r="E2324" s="35">
        <v>-7.184971659613934E-2</v>
      </c>
      <c r="F2324" s="35">
        <v>3.6879502382658122E-2</v>
      </c>
      <c r="G2324" s="35">
        <v>5.1387566506903778E-2</v>
      </c>
      <c r="H2324" s="35" t="b">
        <v>0</v>
      </c>
      <c r="I2324" s="35" t="b">
        <v>0</v>
      </c>
      <c r="J2324" s="35" t="b">
        <v>0</v>
      </c>
    </row>
    <row r="2325" spans="1:10" hidden="1" x14ac:dyDescent="0.2">
      <c r="A2325" s="35" t="s">
        <v>78</v>
      </c>
      <c r="B2325" s="35" t="str">
        <f>VLOOKUP(Table4[[#This Row],[Metabolite ID]],Table18[],2,FALSE)</f>
        <v>proline</v>
      </c>
      <c r="C2325" s="35" t="s">
        <v>1118</v>
      </c>
      <c r="D2325" s="35">
        <v>1068</v>
      </c>
      <c r="E2325" s="35">
        <v>-7.1726392060838112E-2</v>
      </c>
      <c r="F2325" s="35">
        <v>3.7206550241878814E-2</v>
      </c>
      <c r="G2325" s="35">
        <v>5.3881330421017698E-2</v>
      </c>
      <c r="H2325" s="35" t="b">
        <v>0</v>
      </c>
      <c r="I2325" s="35" t="b">
        <v>0</v>
      </c>
      <c r="J2325" s="35" t="b">
        <v>0</v>
      </c>
    </row>
    <row r="2326" spans="1:10" hidden="1" x14ac:dyDescent="0.2">
      <c r="A2326" s="35" t="s">
        <v>78</v>
      </c>
      <c r="B2326" s="35" t="str">
        <f>VLOOKUP(Table4[[#This Row],[Metabolite ID]],Table18[],2,FALSE)</f>
        <v>proline</v>
      </c>
      <c r="C2326" s="35" t="s">
        <v>1119</v>
      </c>
      <c r="D2326" s="35">
        <v>1068</v>
      </c>
      <c r="E2326" s="35">
        <v>-0.13416588933270684</v>
      </c>
      <c r="F2326" s="35">
        <v>5.3688686953066979E-2</v>
      </c>
      <c r="G2326" s="35">
        <v>1.2455831589575675E-2</v>
      </c>
      <c r="H2326" s="35" t="b">
        <v>0</v>
      </c>
      <c r="I2326" s="35" t="b">
        <v>0</v>
      </c>
      <c r="J2326" s="35" t="b">
        <v>0</v>
      </c>
    </row>
    <row r="2327" spans="1:10" hidden="1" x14ac:dyDescent="0.2">
      <c r="A2327" s="35" t="s">
        <v>78</v>
      </c>
      <c r="B2327" s="35" t="str">
        <f>VLOOKUP(Table4[[#This Row],[Metabolite ID]],Table18[],2,FALSE)</f>
        <v>proline</v>
      </c>
      <c r="C2327" s="35" t="s">
        <v>1120</v>
      </c>
      <c r="D2327" s="35">
        <v>1068</v>
      </c>
      <c r="E2327" s="35">
        <v>-5.7649994570220686E-2</v>
      </c>
      <c r="F2327" s="35">
        <v>6.1917969748345819E-2</v>
      </c>
      <c r="G2327" s="35">
        <v>0.35181710118622961</v>
      </c>
      <c r="H2327" s="35" t="b">
        <v>0</v>
      </c>
      <c r="I2327" s="35" t="b">
        <v>0</v>
      </c>
      <c r="J2327" s="35" t="b">
        <v>0</v>
      </c>
    </row>
    <row r="2328" spans="1:10" hidden="1" x14ac:dyDescent="0.2">
      <c r="A2328" s="35" t="s">
        <v>78</v>
      </c>
      <c r="B2328" s="35" t="str">
        <f>VLOOKUP(Table4[[#This Row],[Metabolite ID]],Table18[],2,FALSE)</f>
        <v>proline</v>
      </c>
      <c r="C2328" s="35" t="s">
        <v>1121</v>
      </c>
      <c r="D2328" s="35">
        <v>1068</v>
      </c>
      <c r="E2328" s="35">
        <v>-0.24561848357582861</v>
      </c>
      <c r="F2328" s="35">
        <v>0.2403245163904961</v>
      </c>
      <c r="G2328" s="35">
        <v>0.30699911436316113</v>
      </c>
      <c r="H2328" s="35" t="b">
        <v>0</v>
      </c>
      <c r="I2328" s="35" t="b">
        <v>0</v>
      </c>
      <c r="J2328" s="35" t="b">
        <v>0</v>
      </c>
    </row>
    <row r="2329" spans="1:10" hidden="1" x14ac:dyDescent="0.2">
      <c r="A2329" s="35" t="s">
        <v>78</v>
      </c>
      <c r="B2329" s="35" t="str">
        <f>VLOOKUP(Table4[[#This Row],[Metabolite ID]],Table18[],2,FALSE)</f>
        <v>proline</v>
      </c>
      <c r="C2329" s="35" t="s">
        <v>1122</v>
      </c>
      <c r="D2329" s="35">
        <v>1068</v>
      </c>
      <c r="E2329" s="35">
        <v>-4.9971355730117573E-2</v>
      </c>
      <c r="F2329" s="35">
        <v>0.14188475779581894</v>
      </c>
      <c r="G2329" s="35">
        <v>0.72476023604702378</v>
      </c>
      <c r="H2329" s="35" t="b">
        <v>0</v>
      </c>
      <c r="I2329" s="35" t="b">
        <v>0</v>
      </c>
      <c r="J2329" s="35" t="b">
        <v>0</v>
      </c>
    </row>
    <row r="2330" spans="1:10" ht="1" hidden="1" customHeight="1" x14ac:dyDescent="0.2">
      <c r="A2330" s="35" t="s">
        <v>78</v>
      </c>
      <c r="B2330" s="35" t="str">
        <f>VLOOKUP(Table4[[#This Row],[Metabolite ID]],Table18[],2,FALSE)</f>
        <v>proline</v>
      </c>
      <c r="C2330" s="35" t="s">
        <v>1123</v>
      </c>
      <c r="D2330" s="35">
        <v>1068</v>
      </c>
      <c r="E2330" s="35">
        <v>3.3818934236294215E-2</v>
      </c>
      <c r="F2330" s="35">
        <v>0.10823447987929687</v>
      </c>
      <c r="G2330" s="35">
        <v>0.75475214819897085</v>
      </c>
      <c r="H2330" s="35" t="b">
        <v>0</v>
      </c>
      <c r="I2330" s="35" t="b">
        <v>0</v>
      </c>
      <c r="J2330" s="35" t="b">
        <v>0</v>
      </c>
    </row>
    <row r="2331" spans="1:10" x14ac:dyDescent="0.2">
      <c r="A2331" s="35" t="s">
        <v>255</v>
      </c>
      <c r="B2331" s="35" t="str">
        <f>VLOOKUP(Table4[[#This Row],[Metabolite ID]],Table18[],2,FALSE)</f>
        <v>5-methyluridine (ribothymidine)</v>
      </c>
      <c r="C2331" s="35" t="s">
        <v>1116</v>
      </c>
      <c r="D2331" s="35">
        <v>1068</v>
      </c>
      <c r="E2331" s="35">
        <v>-7.2381217026661587E-2</v>
      </c>
      <c r="F2331" s="35">
        <v>3.7438624630515567E-2</v>
      </c>
      <c r="G2331" s="36">
        <v>5.319555554867271E-2</v>
      </c>
      <c r="H2331" s="35" t="b">
        <v>0</v>
      </c>
      <c r="I2331" s="35" t="b">
        <v>0</v>
      </c>
      <c r="J2331" s="35" t="b">
        <v>0</v>
      </c>
    </row>
    <row r="2332" spans="1:10" hidden="1" x14ac:dyDescent="0.2">
      <c r="A2332" s="35" t="s">
        <v>255</v>
      </c>
      <c r="B2332" s="35" t="str">
        <f>VLOOKUP(Table4[[#This Row],[Metabolite ID]],Table18[],2,FALSE)</f>
        <v>5-methyluridine (ribothymidine)</v>
      </c>
      <c r="C2332" s="35" t="s">
        <v>1117</v>
      </c>
      <c r="D2332" s="35">
        <v>1068</v>
      </c>
      <c r="E2332" s="35">
        <v>-7.2381217026661587E-2</v>
      </c>
      <c r="F2332" s="35">
        <v>3.687737867613633E-2</v>
      </c>
      <c r="G2332" s="35">
        <v>4.9674782455358106E-2</v>
      </c>
      <c r="H2332" s="35" t="b">
        <v>0</v>
      </c>
      <c r="I2332" s="35" t="b">
        <v>0</v>
      </c>
      <c r="J2332" s="35" t="b">
        <v>0</v>
      </c>
    </row>
    <row r="2333" spans="1:10" hidden="1" x14ac:dyDescent="0.2">
      <c r="A2333" s="35" t="s">
        <v>255</v>
      </c>
      <c r="B2333" s="35" t="str">
        <f>VLOOKUP(Table4[[#This Row],[Metabolite ID]],Table18[],2,FALSE)</f>
        <v>5-methyluridine (ribothymidine)</v>
      </c>
      <c r="C2333" s="35" t="s">
        <v>1118</v>
      </c>
      <c r="D2333" s="35">
        <v>1068</v>
      </c>
      <c r="E2333" s="35">
        <v>-7.2259126001265231E-2</v>
      </c>
      <c r="F2333" s="35">
        <v>3.7215805547116433E-2</v>
      </c>
      <c r="G2333" s="35">
        <v>5.2182554639375531E-2</v>
      </c>
      <c r="H2333" s="35" t="b">
        <v>0</v>
      </c>
      <c r="I2333" s="35" t="b">
        <v>0</v>
      </c>
      <c r="J2333" s="35" t="b">
        <v>0</v>
      </c>
    </row>
    <row r="2334" spans="1:10" hidden="1" x14ac:dyDescent="0.2">
      <c r="A2334" s="35" t="s">
        <v>255</v>
      </c>
      <c r="B2334" s="35" t="str">
        <f>VLOOKUP(Table4[[#This Row],[Metabolite ID]],Table18[],2,FALSE)</f>
        <v>5-methyluridine (ribothymidine)</v>
      </c>
      <c r="C2334" s="35" t="s">
        <v>1119</v>
      </c>
      <c r="D2334" s="35">
        <v>1068</v>
      </c>
      <c r="E2334" s="35">
        <v>-0.12211348974247058</v>
      </c>
      <c r="F2334" s="35">
        <v>5.7899522428355943E-2</v>
      </c>
      <c r="G2334" s="35">
        <v>3.4939517779367477E-2</v>
      </c>
      <c r="H2334" s="35" t="b">
        <v>0</v>
      </c>
      <c r="I2334" s="35" t="b">
        <v>0</v>
      </c>
      <c r="J2334" s="35" t="b">
        <v>0</v>
      </c>
    </row>
    <row r="2335" spans="1:10" hidden="1" x14ac:dyDescent="0.2">
      <c r="A2335" s="35" t="s">
        <v>255</v>
      </c>
      <c r="B2335" s="35" t="str">
        <f>VLOOKUP(Table4[[#This Row],[Metabolite ID]],Table18[],2,FALSE)</f>
        <v>5-methyluridine (ribothymidine)</v>
      </c>
      <c r="C2335" s="35" t="s">
        <v>1120</v>
      </c>
      <c r="D2335" s="35">
        <v>1068</v>
      </c>
      <c r="E2335" s="35">
        <v>-9.3576670208524629E-2</v>
      </c>
      <c r="F2335" s="35">
        <v>6.2748618621082303E-2</v>
      </c>
      <c r="G2335" s="35">
        <v>0.13588419073406469</v>
      </c>
      <c r="H2335" s="35" t="b">
        <v>0</v>
      </c>
      <c r="I2335" s="35" t="b">
        <v>0</v>
      </c>
      <c r="J2335" s="35" t="b">
        <v>0</v>
      </c>
    </row>
    <row r="2336" spans="1:10" hidden="1" x14ac:dyDescent="0.2">
      <c r="A2336" s="35" t="s">
        <v>255</v>
      </c>
      <c r="B2336" s="35" t="str">
        <f>VLOOKUP(Table4[[#This Row],[Metabolite ID]],Table18[],2,FALSE)</f>
        <v>5-methyluridine (ribothymidine)</v>
      </c>
      <c r="C2336" s="35" t="s">
        <v>1121</v>
      </c>
      <c r="D2336" s="35">
        <v>1068</v>
      </c>
      <c r="E2336" s="35">
        <v>-0.25473537745701957</v>
      </c>
      <c r="F2336" s="35">
        <v>0.25377740521927772</v>
      </c>
      <c r="G2336" s="35">
        <v>0.31571472593181599</v>
      </c>
      <c r="H2336" s="35" t="b">
        <v>0</v>
      </c>
      <c r="I2336" s="35" t="b">
        <v>0</v>
      </c>
      <c r="J2336" s="35" t="b">
        <v>0</v>
      </c>
    </row>
    <row r="2337" spans="1:10" hidden="1" x14ac:dyDescent="0.2">
      <c r="A2337" s="35" t="s">
        <v>255</v>
      </c>
      <c r="B2337" s="35" t="str">
        <f>VLOOKUP(Table4[[#This Row],[Metabolite ID]],Table18[],2,FALSE)</f>
        <v>5-methyluridine (ribothymidine)</v>
      </c>
      <c r="C2337" s="35" t="s">
        <v>1122</v>
      </c>
      <c r="D2337" s="35">
        <v>1068</v>
      </c>
      <c r="E2337" s="35">
        <v>-0.11653064666465607</v>
      </c>
      <c r="F2337" s="35">
        <v>0.18320922447618068</v>
      </c>
      <c r="G2337" s="35">
        <v>0.5248787453315904</v>
      </c>
      <c r="H2337" s="35" t="b">
        <v>0</v>
      </c>
      <c r="I2337" s="35" t="b">
        <v>0</v>
      </c>
      <c r="J2337" s="35" t="b">
        <v>0</v>
      </c>
    </row>
    <row r="2338" spans="1:10" hidden="1" x14ac:dyDescent="0.2">
      <c r="A2338" s="35" t="s">
        <v>255</v>
      </c>
      <c r="B2338" s="35" t="str">
        <f>VLOOKUP(Table4[[#This Row],[Metabolite ID]],Table18[],2,FALSE)</f>
        <v>5-methyluridine (ribothymidine)</v>
      </c>
      <c r="C2338" s="35" t="s">
        <v>1123</v>
      </c>
      <c r="D2338" s="35">
        <v>1068</v>
      </c>
      <c r="E2338" s="35">
        <v>3.5201837254289034E-2</v>
      </c>
      <c r="F2338" s="35">
        <v>0.10987216859923428</v>
      </c>
      <c r="G2338" s="35">
        <v>0.74873623257964628</v>
      </c>
      <c r="H2338" s="35" t="b">
        <v>0</v>
      </c>
      <c r="I2338" s="35" t="b">
        <v>0</v>
      </c>
      <c r="J2338" s="35" t="b">
        <v>0</v>
      </c>
    </row>
    <row r="2339" spans="1:10" x14ac:dyDescent="0.2">
      <c r="A2339" s="35" t="s">
        <v>483</v>
      </c>
      <c r="B2339" s="35" t="str">
        <f>VLOOKUP(Table4[[#This Row],[Metabolite ID]],Table18[],2,FALSE)</f>
        <v>X - 13835</v>
      </c>
      <c r="C2339" s="35" t="s">
        <v>1116</v>
      </c>
      <c r="D2339" s="35">
        <v>1068</v>
      </c>
      <c r="E2339" s="35">
        <v>7.4649444141518931E-2</v>
      </c>
      <c r="F2339" s="35">
        <v>3.8612110038233782E-2</v>
      </c>
      <c r="G2339" s="36">
        <v>5.3197173534947566E-2</v>
      </c>
      <c r="H2339" s="35" t="b">
        <v>0</v>
      </c>
      <c r="I2339" s="35" t="b">
        <v>0</v>
      </c>
      <c r="J2339" s="35" t="b">
        <v>0</v>
      </c>
    </row>
    <row r="2340" spans="1:10" hidden="1" x14ac:dyDescent="0.2">
      <c r="A2340" s="35" t="s">
        <v>483</v>
      </c>
      <c r="B2340" s="35" t="str">
        <f>VLOOKUP(Table4[[#This Row],[Metabolite ID]],Table18[],2,FALSE)</f>
        <v>X - 13835</v>
      </c>
      <c r="C2340" s="35" t="s">
        <v>1117</v>
      </c>
      <c r="D2340" s="35">
        <v>1068</v>
      </c>
      <c r="E2340" s="35">
        <v>7.4649444141518931E-2</v>
      </c>
      <c r="F2340" s="35">
        <v>3.7921000137744312E-2</v>
      </c>
      <c r="G2340" s="35">
        <v>4.9004609269447601E-2</v>
      </c>
      <c r="H2340" s="35" t="b">
        <v>0</v>
      </c>
      <c r="I2340" s="35" t="b">
        <v>0</v>
      </c>
      <c r="J2340" s="35" t="b">
        <v>0</v>
      </c>
    </row>
    <row r="2341" spans="1:10" hidden="1" x14ac:dyDescent="0.2">
      <c r="A2341" s="35" t="s">
        <v>483</v>
      </c>
      <c r="B2341" s="35" t="str">
        <f>VLOOKUP(Table4[[#This Row],[Metabolite ID]],Table18[],2,FALSE)</f>
        <v>X - 13835</v>
      </c>
      <c r="C2341" s="35" t="s">
        <v>1118</v>
      </c>
      <c r="D2341" s="35">
        <v>1068</v>
      </c>
      <c r="E2341" s="35">
        <v>7.611893982228507E-2</v>
      </c>
      <c r="F2341" s="35">
        <v>3.8268698968535061E-2</v>
      </c>
      <c r="G2341" s="35">
        <v>4.6693999761821488E-2</v>
      </c>
      <c r="H2341" s="35" t="b">
        <v>0</v>
      </c>
      <c r="I2341" s="35" t="b">
        <v>0</v>
      </c>
      <c r="J2341" s="35" t="b">
        <v>0</v>
      </c>
    </row>
    <row r="2342" spans="1:10" hidden="1" x14ac:dyDescent="0.2">
      <c r="A2342" s="35" t="s">
        <v>483</v>
      </c>
      <c r="B2342" s="35" t="str">
        <f>VLOOKUP(Table4[[#This Row],[Metabolite ID]],Table18[],2,FALSE)</f>
        <v>X - 13835</v>
      </c>
      <c r="C2342" s="35" t="s">
        <v>1119</v>
      </c>
      <c r="D2342" s="35">
        <v>1068</v>
      </c>
      <c r="E2342" s="35">
        <v>0.10826650464919692</v>
      </c>
      <c r="F2342" s="35">
        <v>5.9965889091692766E-2</v>
      </c>
      <c r="G2342" s="35">
        <v>7.1001450452510551E-2</v>
      </c>
      <c r="H2342" s="35" t="b">
        <v>0</v>
      </c>
      <c r="I2342" s="35" t="b">
        <v>0</v>
      </c>
      <c r="J2342" s="35" t="b">
        <v>0</v>
      </c>
    </row>
    <row r="2343" spans="1:10" hidden="1" x14ac:dyDescent="0.2">
      <c r="A2343" s="35" t="s">
        <v>483</v>
      </c>
      <c r="B2343" s="35" t="str">
        <f>VLOOKUP(Table4[[#This Row],[Metabolite ID]],Table18[],2,FALSE)</f>
        <v>X - 13835</v>
      </c>
      <c r="C2343" s="35" t="s">
        <v>1120</v>
      </c>
      <c r="D2343" s="35">
        <v>1068</v>
      </c>
      <c r="E2343" s="35">
        <v>7.5854908146033628E-2</v>
      </c>
      <c r="F2343" s="35">
        <v>6.3596065726808815E-2</v>
      </c>
      <c r="G2343" s="35">
        <v>0.23296298066155177</v>
      </c>
      <c r="H2343" s="35" t="b">
        <v>0</v>
      </c>
      <c r="I2343" s="35" t="b">
        <v>0</v>
      </c>
      <c r="J2343" s="35" t="b">
        <v>0</v>
      </c>
    </row>
    <row r="2344" spans="1:10" hidden="1" x14ac:dyDescent="0.2">
      <c r="A2344" s="35" t="s">
        <v>483</v>
      </c>
      <c r="B2344" s="35" t="str">
        <f>VLOOKUP(Table4[[#This Row],[Metabolite ID]],Table18[],2,FALSE)</f>
        <v>X - 13835</v>
      </c>
      <c r="C2344" s="35" t="s">
        <v>1121</v>
      </c>
      <c r="D2344" s="35">
        <v>1068</v>
      </c>
      <c r="E2344" s="35">
        <v>0.2029223101603943</v>
      </c>
      <c r="F2344" s="35">
        <v>0.26619732268651858</v>
      </c>
      <c r="G2344" s="35">
        <v>0.44604924438599125</v>
      </c>
      <c r="H2344" s="35" t="b">
        <v>0</v>
      </c>
      <c r="I2344" s="35" t="b">
        <v>0</v>
      </c>
      <c r="J2344" s="35" t="b">
        <v>0</v>
      </c>
    </row>
    <row r="2345" spans="1:10" hidden="1" x14ac:dyDescent="0.2">
      <c r="A2345" s="35" t="s">
        <v>483</v>
      </c>
      <c r="B2345" s="35" t="str">
        <f>VLOOKUP(Table4[[#This Row],[Metabolite ID]],Table18[],2,FALSE)</f>
        <v>X - 13835</v>
      </c>
      <c r="C2345" s="35" t="s">
        <v>1122</v>
      </c>
      <c r="D2345" s="35">
        <v>1068</v>
      </c>
      <c r="E2345" s="35">
        <v>2.3199737182931557E-2</v>
      </c>
      <c r="F2345" s="35">
        <v>0.1795586539098723</v>
      </c>
      <c r="G2345" s="35">
        <v>0.89722040152422733</v>
      </c>
      <c r="H2345" s="35" t="b">
        <v>0</v>
      </c>
      <c r="I2345" s="35" t="b">
        <v>0</v>
      </c>
      <c r="J2345" s="35" t="b">
        <v>0</v>
      </c>
    </row>
    <row r="2346" spans="1:10" hidden="1" x14ac:dyDescent="0.2">
      <c r="A2346" s="35" t="s">
        <v>483</v>
      </c>
      <c r="B2346" s="35" t="str">
        <f>VLOOKUP(Table4[[#This Row],[Metabolite ID]],Table18[],2,FALSE)</f>
        <v>X - 13835</v>
      </c>
      <c r="C2346" s="35" t="s">
        <v>1123</v>
      </c>
      <c r="D2346" s="35">
        <v>1068</v>
      </c>
      <c r="E2346" s="35">
        <v>0.1037806750502162</v>
      </c>
      <c r="F2346" s="35">
        <v>0.11334881785489737</v>
      </c>
      <c r="G2346" s="35">
        <v>0.3600907526947158</v>
      </c>
      <c r="H2346" s="35" t="b">
        <v>0</v>
      </c>
      <c r="I2346" s="35" t="b">
        <v>0</v>
      </c>
      <c r="J2346" s="35" t="b">
        <v>0</v>
      </c>
    </row>
    <row r="2347" spans="1:10" x14ac:dyDescent="0.2">
      <c r="A2347" s="35" t="s">
        <v>229</v>
      </c>
      <c r="B2347" s="35" t="str">
        <f>VLOOKUP(Table4[[#This Row],[Metabolite ID]],Table18[],2,FALSE)</f>
        <v>bradykinin, hydroxy-pro(3)</v>
      </c>
      <c r="C2347" s="35" t="s">
        <v>1116</v>
      </c>
      <c r="D2347" s="35">
        <v>1068</v>
      </c>
      <c r="E2347" s="35">
        <v>-0.13588885125467595</v>
      </c>
      <c r="F2347" s="35">
        <v>7.0362706421480667E-2</v>
      </c>
      <c r="G2347" s="36">
        <v>5.3450607230204589E-2</v>
      </c>
      <c r="H2347" s="35" t="b">
        <v>0</v>
      </c>
      <c r="I2347" s="35" t="b">
        <v>0</v>
      </c>
      <c r="J2347" s="35" t="b">
        <v>0</v>
      </c>
    </row>
    <row r="2348" spans="1:10" hidden="1" x14ac:dyDescent="0.2">
      <c r="A2348" s="35" t="s">
        <v>229</v>
      </c>
      <c r="B2348" s="35" t="str">
        <f>VLOOKUP(Table4[[#This Row],[Metabolite ID]],Table18[],2,FALSE)</f>
        <v>bradykinin, hydroxy-pro(3)</v>
      </c>
      <c r="C2348" s="35" t="s">
        <v>1117</v>
      </c>
      <c r="D2348" s="35">
        <v>1068</v>
      </c>
      <c r="E2348" s="35">
        <v>-0.13588885125467595</v>
      </c>
      <c r="F2348" s="35">
        <v>7.0362706421480667E-2</v>
      </c>
      <c r="G2348" s="35">
        <v>5.3450607230204589E-2</v>
      </c>
      <c r="H2348" s="35" t="b">
        <v>0</v>
      </c>
      <c r="I2348" s="35" t="b">
        <v>0</v>
      </c>
      <c r="J2348" s="35" t="b">
        <v>0</v>
      </c>
    </row>
    <row r="2349" spans="1:10" hidden="1" x14ac:dyDescent="0.2">
      <c r="A2349" s="35" t="s">
        <v>229</v>
      </c>
      <c r="B2349" s="35" t="str">
        <f>VLOOKUP(Table4[[#This Row],[Metabolite ID]],Table18[],2,FALSE)</f>
        <v>bradykinin, hydroxy-pro(3)</v>
      </c>
      <c r="C2349" s="35" t="s">
        <v>1118</v>
      </c>
      <c r="D2349" s="35">
        <v>1068</v>
      </c>
      <c r="E2349" s="35">
        <v>-0.13578537290142342</v>
      </c>
      <c r="F2349" s="35">
        <v>7.0972375188059447E-2</v>
      </c>
      <c r="G2349" s="35">
        <v>5.5720605937041964E-2</v>
      </c>
      <c r="H2349" s="35" t="b">
        <v>0</v>
      </c>
      <c r="I2349" s="35" t="b">
        <v>0</v>
      </c>
      <c r="J2349" s="35" t="b">
        <v>0</v>
      </c>
    </row>
    <row r="2350" spans="1:10" hidden="1" x14ac:dyDescent="0.2">
      <c r="A2350" s="35" t="s">
        <v>229</v>
      </c>
      <c r="B2350" s="35" t="str">
        <f>VLOOKUP(Table4[[#This Row],[Metabolite ID]],Table18[],2,FALSE)</f>
        <v>bradykinin, hydroxy-pro(3)</v>
      </c>
      <c r="C2350" s="35" t="s">
        <v>1119</v>
      </c>
      <c r="D2350" s="35">
        <v>1068</v>
      </c>
      <c r="E2350" s="35">
        <v>-0.16520963631354202</v>
      </c>
      <c r="F2350" s="35">
        <v>0.10465379628921921</v>
      </c>
      <c r="G2350" s="35">
        <v>0.11442091890595101</v>
      </c>
      <c r="H2350" s="35" t="b">
        <v>0</v>
      </c>
      <c r="I2350" s="35" t="b">
        <v>0</v>
      </c>
      <c r="J2350" s="35" t="b">
        <v>0</v>
      </c>
    </row>
    <row r="2351" spans="1:10" hidden="1" x14ac:dyDescent="0.2">
      <c r="A2351" s="35" t="s">
        <v>229</v>
      </c>
      <c r="B2351" s="35" t="str">
        <f>VLOOKUP(Table4[[#This Row],[Metabolite ID]],Table18[],2,FALSE)</f>
        <v>bradykinin, hydroxy-pro(3)</v>
      </c>
      <c r="C2351" s="35" t="s">
        <v>1120</v>
      </c>
      <c r="D2351" s="35">
        <v>1068</v>
      </c>
      <c r="E2351" s="35">
        <v>-0.3600699576123329</v>
      </c>
      <c r="F2351" s="35">
        <v>0.12740138455667813</v>
      </c>
      <c r="G2351" s="35">
        <v>4.7094419978644369E-3</v>
      </c>
      <c r="H2351" s="35" t="b">
        <v>0</v>
      </c>
      <c r="I2351" s="35" t="b">
        <v>0</v>
      </c>
      <c r="J2351" s="35" t="b">
        <v>0</v>
      </c>
    </row>
    <row r="2352" spans="1:10" hidden="1" x14ac:dyDescent="0.2">
      <c r="A2352" s="35" t="s">
        <v>229</v>
      </c>
      <c r="B2352" s="35" t="str">
        <f>VLOOKUP(Table4[[#This Row],[Metabolite ID]],Table18[],2,FALSE)</f>
        <v>bradykinin, hydroxy-pro(3)</v>
      </c>
      <c r="C2352" s="35" t="s">
        <v>1121</v>
      </c>
      <c r="D2352" s="35">
        <v>1068</v>
      </c>
      <c r="E2352" s="35">
        <v>-0.32874870758604224</v>
      </c>
      <c r="F2352" s="35">
        <v>0.44416665330880273</v>
      </c>
      <c r="G2352" s="35">
        <v>0.45937350062461424</v>
      </c>
      <c r="H2352" s="35" t="b">
        <v>0</v>
      </c>
      <c r="I2352" s="35" t="b">
        <v>0</v>
      </c>
      <c r="J2352" s="35" t="b">
        <v>0</v>
      </c>
    </row>
    <row r="2353" spans="1:10" hidden="1" x14ac:dyDescent="0.2">
      <c r="A2353" s="35" t="s">
        <v>229</v>
      </c>
      <c r="B2353" s="35" t="str">
        <f>VLOOKUP(Table4[[#This Row],[Metabolite ID]],Table18[],2,FALSE)</f>
        <v>bradykinin, hydroxy-pro(3)</v>
      </c>
      <c r="C2353" s="35" t="s">
        <v>1122</v>
      </c>
      <c r="D2353" s="35">
        <v>1068</v>
      </c>
      <c r="E2353" s="35">
        <v>-0.44793276570733198</v>
      </c>
      <c r="F2353" s="35">
        <v>0.27339162046595455</v>
      </c>
      <c r="G2353" s="35">
        <v>0.10162704704949398</v>
      </c>
      <c r="H2353" s="35" t="b">
        <v>0</v>
      </c>
      <c r="I2353" s="35" t="b">
        <v>0</v>
      </c>
      <c r="J2353" s="35" t="b">
        <v>0</v>
      </c>
    </row>
    <row r="2354" spans="1:10" hidden="1" x14ac:dyDescent="0.2">
      <c r="A2354" s="35" t="s">
        <v>229</v>
      </c>
      <c r="B2354" s="35" t="str">
        <f>VLOOKUP(Table4[[#This Row],[Metabolite ID]],Table18[],2,FALSE)</f>
        <v>bradykinin, hydroxy-pro(3)</v>
      </c>
      <c r="C2354" s="35" t="s">
        <v>1123</v>
      </c>
      <c r="D2354" s="35">
        <v>1068</v>
      </c>
      <c r="E2354" s="35">
        <v>-0.34740078153104398</v>
      </c>
      <c r="F2354" s="35">
        <v>0.20631429172447299</v>
      </c>
      <c r="G2354" s="35">
        <v>9.2504869108200258E-2</v>
      </c>
      <c r="H2354" s="35" t="b">
        <v>0</v>
      </c>
      <c r="I2354" s="35" t="b">
        <v>0</v>
      </c>
      <c r="J2354" s="35" t="b">
        <v>0</v>
      </c>
    </row>
    <row r="2355" spans="1:10" x14ac:dyDescent="0.2">
      <c r="A2355" s="35" t="s">
        <v>182</v>
      </c>
      <c r="B2355" s="35" t="str">
        <f>VLOOKUP(Table4[[#This Row],[Metabolite ID]],Table18[],2,FALSE)</f>
        <v>propionylcarnitine</v>
      </c>
      <c r="C2355" s="35" t="s">
        <v>1116</v>
      </c>
      <c r="D2355" s="35">
        <v>1068</v>
      </c>
      <c r="E2355" s="35">
        <v>7.078016891817307E-2</v>
      </c>
      <c r="F2355" s="35">
        <v>3.6914075382781956E-2</v>
      </c>
      <c r="G2355" s="36">
        <v>5.518328007689071E-2</v>
      </c>
      <c r="H2355" s="35" t="b">
        <v>0</v>
      </c>
      <c r="I2355" s="35" t="b">
        <v>0</v>
      </c>
      <c r="J2355" s="35" t="b">
        <v>0</v>
      </c>
    </row>
    <row r="2356" spans="1:10" hidden="1" x14ac:dyDescent="0.2">
      <c r="A2356" s="35" t="s">
        <v>182</v>
      </c>
      <c r="B2356" s="35" t="str">
        <f>VLOOKUP(Table4[[#This Row],[Metabolite ID]],Table18[],2,FALSE)</f>
        <v>propionylcarnitine</v>
      </c>
      <c r="C2356" s="35" t="s">
        <v>1117</v>
      </c>
      <c r="D2356" s="35">
        <v>1068</v>
      </c>
      <c r="E2356" s="35">
        <v>7.078016891817307E-2</v>
      </c>
      <c r="F2356" s="35">
        <v>3.6914075382781956E-2</v>
      </c>
      <c r="G2356" s="35">
        <v>5.518328007689071E-2</v>
      </c>
      <c r="H2356" s="35" t="b">
        <v>0</v>
      </c>
      <c r="I2356" s="35" t="b">
        <v>0</v>
      </c>
      <c r="J2356" s="35" t="b">
        <v>0</v>
      </c>
    </row>
    <row r="2357" spans="1:10" hidden="1" x14ac:dyDescent="0.2">
      <c r="A2357" s="35" t="s">
        <v>182</v>
      </c>
      <c r="B2357" s="35" t="str">
        <f>VLOOKUP(Table4[[#This Row],[Metabolite ID]],Table18[],2,FALSE)</f>
        <v>propionylcarnitine</v>
      </c>
      <c r="C2357" s="35" t="s">
        <v>1118</v>
      </c>
      <c r="D2357" s="35">
        <v>1068</v>
      </c>
      <c r="E2357" s="35">
        <v>7.0907945835907871E-2</v>
      </c>
      <c r="F2357" s="35">
        <v>3.7231013821802481E-2</v>
      </c>
      <c r="G2357" s="35">
        <v>5.6839924591856383E-2</v>
      </c>
      <c r="H2357" s="35" t="b">
        <v>0</v>
      </c>
      <c r="I2357" s="35" t="b">
        <v>0</v>
      </c>
      <c r="J2357" s="35" t="b">
        <v>0</v>
      </c>
    </row>
    <row r="2358" spans="1:10" hidden="1" x14ac:dyDescent="0.2">
      <c r="A2358" s="35" t="s">
        <v>182</v>
      </c>
      <c r="B2358" s="35" t="str">
        <f>VLOOKUP(Table4[[#This Row],[Metabolite ID]],Table18[],2,FALSE)</f>
        <v>propionylcarnitine</v>
      </c>
      <c r="C2358" s="35" t="s">
        <v>1119</v>
      </c>
      <c r="D2358" s="35">
        <v>1068</v>
      </c>
      <c r="E2358" s="35">
        <v>6.0942205243602332E-2</v>
      </c>
      <c r="F2358" s="35">
        <v>5.3563180666242161E-2</v>
      </c>
      <c r="G2358" s="35">
        <v>0.25521945782492794</v>
      </c>
      <c r="H2358" s="35" t="b">
        <v>0</v>
      </c>
      <c r="I2358" s="35" t="b">
        <v>0</v>
      </c>
      <c r="J2358" s="35" t="b">
        <v>0</v>
      </c>
    </row>
    <row r="2359" spans="1:10" hidden="1" x14ac:dyDescent="0.2">
      <c r="A2359" s="35" t="s">
        <v>182</v>
      </c>
      <c r="B2359" s="35" t="str">
        <f>VLOOKUP(Table4[[#This Row],[Metabolite ID]],Table18[],2,FALSE)</f>
        <v>propionylcarnitine</v>
      </c>
      <c r="C2359" s="35" t="s">
        <v>1120</v>
      </c>
      <c r="D2359" s="35">
        <v>1068</v>
      </c>
      <c r="E2359" s="35">
        <v>8.4418324133253425E-2</v>
      </c>
      <c r="F2359" s="35">
        <v>6.540182002050518E-2</v>
      </c>
      <c r="G2359" s="35">
        <v>0.19678547515625103</v>
      </c>
      <c r="H2359" s="35" t="b">
        <v>0</v>
      </c>
      <c r="I2359" s="35" t="b">
        <v>0</v>
      </c>
      <c r="J2359" s="35" t="b">
        <v>0</v>
      </c>
    </row>
    <row r="2360" spans="1:10" hidden="1" x14ac:dyDescent="0.2">
      <c r="A2360" s="35" t="s">
        <v>182</v>
      </c>
      <c r="B2360" s="35" t="str">
        <f>VLOOKUP(Table4[[#This Row],[Metabolite ID]],Table18[],2,FALSE)</f>
        <v>propionylcarnitine</v>
      </c>
      <c r="C2360" s="35" t="s">
        <v>1121</v>
      </c>
      <c r="D2360" s="35">
        <v>1068</v>
      </c>
      <c r="E2360" s="35">
        <v>0.32954339037925884</v>
      </c>
      <c r="F2360" s="35">
        <v>0.23976210187872068</v>
      </c>
      <c r="G2360" s="35">
        <v>0.16958755485127749</v>
      </c>
      <c r="H2360" s="35" t="b">
        <v>0</v>
      </c>
      <c r="I2360" s="35" t="b">
        <v>0</v>
      </c>
      <c r="J2360" s="35" t="b">
        <v>0</v>
      </c>
    </row>
    <row r="2361" spans="1:10" hidden="1" x14ac:dyDescent="0.2">
      <c r="A2361" s="35" t="s">
        <v>182</v>
      </c>
      <c r="B2361" s="35" t="str">
        <f>VLOOKUP(Table4[[#This Row],[Metabolite ID]],Table18[],2,FALSE)</f>
        <v>propionylcarnitine</v>
      </c>
      <c r="C2361" s="35" t="s">
        <v>1122</v>
      </c>
      <c r="D2361" s="35">
        <v>1068</v>
      </c>
      <c r="E2361" s="35">
        <v>9.2812890621488897E-2</v>
      </c>
      <c r="F2361" s="35">
        <v>0.14542878384333768</v>
      </c>
      <c r="G2361" s="35">
        <v>0.52347936394404515</v>
      </c>
      <c r="H2361" s="35" t="b">
        <v>0</v>
      </c>
      <c r="I2361" s="35" t="b">
        <v>0</v>
      </c>
      <c r="J2361" s="35" t="b">
        <v>0</v>
      </c>
    </row>
    <row r="2362" spans="1:10" hidden="1" x14ac:dyDescent="0.2">
      <c r="A2362" s="35" t="s">
        <v>182</v>
      </c>
      <c r="B2362" s="35" t="str">
        <f>VLOOKUP(Table4[[#This Row],[Metabolite ID]],Table18[],2,FALSE)</f>
        <v>propionylcarnitine</v>
      </c>
      <c r="C2362" s="35" t="s">
        <v>1123</v>
      </c>
      <c r="D2362" s="35">
        <v>1068</v>
      </c>
      <c r="E2362" s="35">
        <v>9.3326049209735154E-2</v>
      </c>
      <c r="F2362" s="35">
        <v>0.10834476683067787</v>
      </c>
      <c r="G2362" s="35">
        <v>0.38922232453679484</v>
      </c>
      <c r="H2362" s="35" t="b">
        <v>0</v>
      </c>
      <c r="I2362" s="35" t="b">
        <v>0</v>
      </c>
      <c r="J2362" s="35" t="b">
        <v>0</v>
      </c>
    </row>
    <row r="2363" spans="1:10" x14ac:dyDescent="0.2">
      <c r="A2363" s="35" t="s">
        <v>409</v>
      </c>
      <c r="B2363" s="35" t="str">
        <f>VLOOKUP(Table4[[#This Row],[Metabolite ID]],Table18[],2,FALSE)</f>
        <v>pyroglutamine*</v>
      </c>
      <c r="C2363" s="35" t="s">
        <v>1116</v>
      </c>
      <c r="D2363" s="35">
        <v>1068</v>
      </c>
      <c r="E2363" s="35">
        <v>-7.5146144514733157E-2</v>
      </c>
      <c r="F2363" s="35">
        <v>3.9347002783550675E-2</v>
      </c>
      <c r="G2363" s="36">
        <v>5.6154914806883817E-2</v>
      </c>
      <c r="H2363" s="35" t="b">
        <v>0</v>
      </c>
      <c r="I2363" s="35" t="b">
        <v>0</v>
      </c>
      <c r="J2363" s="35" t="b">
        <v>0</v>
      </c>
    </row>
    <row r="2364" spans="1:10" hidden="1" x14ac:dyDescent="0.2">
      <c r="A2364" s="35" t="s">
        <v>409</v>
      </c>
      <c r="B2364" s="35" t="str">
        <f>VLOOKUP(Table4[[#This Row],[Metabolite ID]],Table18[],2,FALSE)</f>
        <v>pyroglutamine*</v>
      </c>
      <c r="C2364" s="35" t="s">
        <v>1117</v>
      </c>
      <c r="D2364" s="35">
        <v>1068</v>
      </c>
      <c r="E2364" s="35">
        <v>-7.5146144514733157E-2</v>
      </c>
      <c r="F2364" s="35">
        <v>3.7173860989562844E-2</v>
      </c>
      <c r="G2364" s="35">
        <v>4.3230300951248725E-2</v>
      </c>
      <c r="H2364" s="35" t="b">
        <v>0</v>
      </c>
      <c r="I2364" s="35" t="b">
        <v>0</v>
      </c>
      <c r="J2364" s="35" t="b">
        <v>0</v>
      </c>
    </row>
    <row r="2365" spans="1:10" hidden="1" x14ac:dyDescent="0.2">
      <c r="A2365" s="35" t="s">
        <v>409</v>
      </c>
      <c r="B2365" s="35" t="str">
        <f>VLOOKUP(Table4[[#This Row],[Metabolite ID]],Table18[],2,FALSE)</f>
        <v>pyroglutamine*</v>
      </c>
      <c r="C2365" s="35" t="s">
        <v>1118</v>
      </c>
      <c r="D2365" s="35">
        <v>1068</v>
      </c>
      <c r="E2365" s="35">
        <v>-7.5052006344065697E-2</v>
      </c>
      <c r="F2365" s="35">
        <v>3.7541605528737691E-2</v>
      </c>
      <c r="G2365" s="35">
        <v>4.5590093491229618E-2</v>
      </c>
      <c r="H2365" s="35" t="b">
        <v>0</v>
      </c>
      <c r="I2365" s="35" t="b">
        <v>0</v>
      </c>
      <c r="J2365" s="35" t="b">
        <v>0</v>
      </c>
    </row>
    <row r="2366" spans="1:10" hidden="1" x14ac:dyDescent="0.2">
      <c r="A2366" s="35" t="s">
        <v>409</v>
      </c>
      <c r="B2366" s="35" t="str">
        <f>VLOOKUP(Table4[[#This Row],[Metabolite ID]],Table18[],2,FALSE)</f>
        <v>pyroglutamine*</v>
      </c>
      <c r="C2366" s="35" t="s">
        <v>1119</v>
      </c>
      <c r="D2366" s="35">
        <v>1068</v>
      </c>
      <c r="E2366" s="35">
        <v>-8.9840808823529489E-2</v>
      </c>
      <c r="F2366" s="35">
        <v>5.7050690270983265E-2</v>
      </c>
      <c r="G2366" s="35">
        <v>0.11531321326848784</v>
      </c>
      <c r="H2366" s="35" t="b">
        <v>0</v>
      </c>
      <c r="I2366" s="35" t="b">
        <v>0</v>
      </c>
      <c r="J2366" s="35" t="b">
        <v>0</v>
      </c>
    </row>
    <row r="2367" spans="1:10" hidden="1" x14ac:dyDescent="0.2">
      <c r="A2367" s="35" t="s">
        <v>409</v>
      </c>
      <c r="B2367" s="35" t="str">
        <f>VLOOKUP(Table4[[#This Row],[Metabolite ID]],Table18[],2,FALSE)</f>
        <v>pyroglutamine*</v>
      </c>
      <c r="C2367" s="35" t="s">
        <v>1120</v>
      </c>
      <c r="D2367" s="35">
        <v>1068</v>
      </c>
      <c r="E2367" s="35">
        <v>-6.8368097644825321E-2</v>
      </c>
      <c r="F2367" s="35">
        <v>6.4447712023019188E-2</v>
      </c>
      <c r="G2367" s="35">
        <v>0.28876694508887685</v>
      </c>
      <c r="H2367" s="35" t="b">
        <v>0</v>
      </c>
      <c r="I2367" s="35" t="b">
        <v>0</v>
      </c>
      <c r="J2367" s="35" t="b">
        <v>0</v>
      </c>
    </row>
    <row r="2368" spans="1:10" hidden="1" x14ac:dyDescent="0.2">
      <c r="A2368" s="35" t="s">
        <v>409</v>
      </c>
      <c r="B2368" s="35" t="str">
        <f>VLOOKUP(Table4[[#This Row],[Metabolite ID]],Table18[],2,FALSE)</f>
        <v>pyroglutamine*</v>
      </c>
      <c r="C2368" s="35" t="s">
        <v>1121</v>
      </c>
      <c r="D2368" s="35">
        <v>1068</v>
      </c>
      <c r="E2368" s="35">
        <v>-0.10685253091142677</v>
      </c>
      <c r="F2368" s="35">
        <v>0.26063204736109497</v>
      </c>
      <c r="G2368" s="35">
        <v>0.68190684550610814</v>
      </c>
      <c r="H2368" s="35" t="b">
        <v>0</v>
      </c>
      <c r="I2368" s="35" t="b">
        <v>0</v>
      </c>
      <c r="J2368" s="35" t="b">
        <v>0</v>
      </c>
    </row>
    <row r="2369" spans="1:10" hidden="1" x14ac:dyDescent="0.2">
      <c r="A2369" s="35" t="s">
        <v>409</v>
      </c>
      <c r="B2369" s="35" t="str">
        <f>VLOOKUP(Table4[[#This Row],[Metabolite ID]],Table18[],2,FALSE)</f>
        <v>pyroglutamine*</v>
      </c>
      <c r="C2369" s="35" t="s">
        <v>1122</v>
      </c>
      <c r="D2369" s="35">
        <v>1068</v>
      </c>
      <c r="E2369" s="35">
        <v>-2.2316405232004399E-2</v>
      </c>
      <c r="F2369" s="35">
        <v>0.18965827737420068</v>
      </c>
      <c r="G2369" s="35">
        <v>0.90635414227157207</v>
      </c>
      <c r="H2369" s="35" t="b">
        <v>0</v>
      </c>
      <c r="I2369" s="35" t="b">
        <v>0</v>
      </c>
      <c r="J2369" s="35" t="b">
        <v>0</v>
      </c>
    </row>
    <row r="2370" spans="1:10" hidden="1" x14ac:dyDescent="0.2">
      <c r="A2370" s="35" t="s">
        <v>409</v>
      </c>
      <c r="B2370" s="35" t="str">
        <f>VLOOKUP(Table4[[#This Row],[Metabolite ID]],Table18[],2,FALSE)</f>
        <v>pyroglutamine*</v>
      </c>
      <c r="C2370" s="35" t="s">
        <v>1123</v>
      </c>
      <c r="D2370" s="35">
        <v>1068</v>
      </c>
      <c r="E2370" s="35">
        <v>-5.9924769215132408E-2</v>
      </c>
      <c r="F2370" s="35">
        <v>0.11555855710423577</v>
      </c>
      <c r="G2370" s="35">
        <v>0.60417086191384728</v>
      </c>
      <c r="H2370" s="35" t="b">
        <v>0</v>
      </c>
      <c r="I2370" s="35" t="b">
        <v>0</v>
      </c>
      <c r="J2370" s="35" t="b">
        <v>0</v>
      </c>
    </row>
    <row r="2371" spans="1:10" x14ac:dyDescent="0.2">
      <c r="A2371" s="35" t="s">
        <v>429</v>
      </c>
      <c r="B2371" s="35" t="str">
        <f>VLOOKUP(Table4[[#This Row],[Metabolite ID]],Table18[],2,FALSE)</f>
        <v>X - 21343</v>
      </c>
      <c r="C2371" s="35" t="s">
        <v>1116</v>
      </c>
      <c r="D2371" s="35">
        <v>1068</v>
      </c>
      <c r="E2371" s="35">
        <v>7.2505969002697623E-2</v>
      </c>
      <c r="F2371" s="35">
        <v>3.8182475480149233E-2</v>
      </c>
      <c r="G2371" s="36">
        <v>5.7573264117201157E-2</v>
      </c>
      <c r="H2371" s="35" t="b">
        <v>0</v>
      </c>
      <c r="I2371" s="35" t="b">
        <v>0</v>
      </c>
      <c r="J2371" s="35" t="b">
        <v>0</v>
      </c>
    </row>
    <row r="2372" spans="1:10" hidden="1" x14ac:dyDescent="0.2">
      <c r="A2372" s="35" t="s">
        <v>429</v>
      </c>
      <c r="B2372" s="35" t="str">
        <f>VLOOKUP(Table4[[#This Row],[Metabolite ID]],Table18[],2,FALSE)</f>
        <v>X - 21343</v>
      </c>
      <c r="C2372" s="35" t="s">
        <v>1117</v>
      </c>
      <c r="D2372" s="35">
        <v>1068</v>
      </c>
      <c r="E2372" s="35">
        <v>7.2505969002697623E-2</v>
      </c>
      <c r="F2372" s="35">
        <v>3.6918022784661456E-2</v>
      </c>
      <c r="G2372" s="35">
        <v>4.9533320390383086E-2</v>
      </c>
      <c r="H2372" s="35" t="b">
        <v>0</v>
      </c>
      <c r="I2372" s="35" t="b">
        <v>0</v>
      </c>
      <c r="J2372" s="35" t="b">
        <v>0</v>
      </c>
    </row>
    <row r="2373" spans="1:10" hidden="1" x14ac:dyDescent="0.2">
      <c r="A2373" s="35" t="s">
        <v>429</v>
      </c>
      <c r="B2373" s="35" t="str">
        <f>VLOOKUP(Table4[[#This Row],[Metabolite ID]],Table18[],2,FALSE)</f>
        <v>X - 21343</v>
      </c>
      <c r="C2373" s="35" t="s">
        <v>1118</v>
      </c>
      <c r="D2373" s="35">
        <v>1068</v>
      </c>
      <c r="E2373" s="35">
        <v>7.3977938187426026E-2</v>
      </c>
      <c r="F2373" s="35">
        <v>3.7268638642223614E-2</v>
      </c>
      <c r="G2373" s="35">
        <v>4.7145395507245051E-2</v>
      </c>
      <c r="H2373" s="35" t="b">
        <v>0</v>
      </c>
      <c r="I2373" s="35" t="b">
        <v>0</v>
      </c>
      <c r="J2373" s="35" t="b">
        <v>0</v>
      </c>
    </row>
    <row r="2374" spans="1:10" hidden="1" x14ac:dyDescent="0.2">
      <c r="A2374" s="35" t="s">
        <v>429</v>
      </c>
      <c r="B2374" s="35" t="str">
        <f>VLOOKUP(Table4[[#This Row],[Metabolite ID]],Table18[],2,FALSE)</f>
        <v>X - 21343</v>
      </c>
      <c r="C2374" s="35" t="s">
        <v>1119</v>
      </c>
      <c r="D2374" s="35">
        <v>1068</v>
      </c>
      <c r="E2374" s="35">
        <v>5.6010959188660739E-2</v>
      </c>
      <c r="F2374" s="35">
        <v>5.6897562540718538E-2</v>
      </c>
      <c r="G2374" s="35">
        <v>0.32491025187063544</v>
      </c>
      <c r="H2374" s="35" t="b">
        <v>0</v>
      </c>
      <c r="I2374" s="35" t="b">
        <v>0</v>
      </c>
      <c r="J2374" s="35" t="b">
        <v>0</v>
      </c>
    </row>
    <row r="2375" spans="1:10" hidden="1" x14ac:dyDescent="0.2">
      <c r="A2375" s="35" t="s">
        <v>429</v>
      </c>
      <c r="B2375" s="35" t="str">
        <f>VLOOKUP(Table4[[#This Row],[Metabolite ID]],Table18[],2,FALSE)</f>
        <v>X - 21343</v>
      </c>
      <c r="C2375" s="35" t="s">
        <v>1120</v>
      </c>
      <c r="D2375" s="35">
        <v>1068</v>
      </c>
      <c r="E2375" s="35">
        <v>3.2134049215165321E-2</v>
      </c>
      <c r="F2375" s="35">
        <v>6.7191638513888596E-2</v>
      </c>
      <c r="G2375" s="35">
        <v>0.63247600622949007</v>
      </c>
      <c r="H2375" s="35" t="b">
        <v>0</v>
      </c>
      <c r="I2375" s="35" t="b">
        <v>0</v>
      </c>
      <c r="J2375" s="35" t="b">
        <v>0</v>
      </c>
    </row>
    <row r="2376" spans="1:10" hidden="1" x14ac:dyDescent="0.2">
      <c r="A2376" s="35" t="s">
        <v>429</v>
      </c>
      <c r="B2376" s="35" t="str">
        <f>VLOOKUP(Table4[[#This Row],[Metabolite ID]],Table18[],2,FALSE)</f>
        <v>X - 21343</v>
      </c>
      <c r="C2376" s="35" t="s">
        <v>1121</v>
      </c>
      <c r="D2376" s="35">
        <v>1068</v>
      </c>
      <c r="E2376" s="35">
        <v>3.172861025794127E-2</v>
      </c>
      <c r="F2376" s="35">
        <v>0.21916038421024789</v>
      </c>
      <c r="G2376" s="35">
        <v>0.88491706670108838</v>
      </c>
      <c r="H2376" s="35" t="b">
        <v>0</v>
      </c>
      <c r="I2376" s="35" t="b">
        <v>0</v>
      </c>
      <c r="J2376" s="35" t="b">
        <v>0</v>
      </c>
    </row>
    <row r="2377" spans="1:10" hidden="1" x14ac:dyDescent="0.2">
      <c r="A2377" s="35" t="s">
        <v>429</v>
      </c>
      <c r="B2377" s="35" t="str">
        <f>VLOOKUP(Table4[[#This Row],[Metabolite ID]],Table18[],2,FALSE)</f>
        <v>X - 21343</v>
      </c>
      <c r="C2377" s="35" t="s">
        <v>1122</v>
      </c>
      <c r="D2377" s="35">
        <v>1068</v>
      </c>
      <c r="E2377" s="35">
        <v>6.5354462181490547E-3</v>
      </c>
      <c r="F2377" s="35">
        <v>0.14520639902418286</v>
      </c>
      <c r="G2377" s="35">
        <v>0.96410937251493589</v>
      </c>
      <c r="H2377" s="35" t="b">
        <v>0</v>
      </c>
      <c r="I2377" s="35" t="b">
        <v>0</v>
      </c>
      <c r="J2377" s="35" t="b">
        <v>0</v>
      </c>
    </row>
    <row r="2378" spans="1:10" hidden="1" x14ac:dyDescent="0.2">
      <c r="A2378" s="35" t="s">
        <v>429</v>
      </c>
      <c r="B2378" s="35" t="str">
        <f>VLOOKUP(Table4[[#This Row],[Metabolite ID]],Table18[],2,FALSE)</f>
        <v>X - 21343</v>
      </c>
      <c r="C2378" s="35" t="s">
        <v>1123</v>
      </c>
      <c r="D2378" s="35">
        <v>1068</v>
      </c>
      <c r="E2378" s="35">
        <v>2.1686334760267763E-2</v>
      </c>
      <c r="F2378" s="35">
        <v>0.11210356299475639</v>
      </c>
      <c r="G2378" s="35">
        <v>0.84664410809524115</v>
      </c>
      <c r="H2378" s="35" t="b">
        <v>0</v>
      </c>
      <c r="I2378" s="35" t="b">
        <v>0</v>
      </c>
      <c r="J2378" s="35" t="b">
        <v>0</v>
      </c>
    </row>
    <row r="2379" spans="1:10" x14ac:dyDescent="0.2">
      <c r="A2379" s="35" t="s">
        <v>348</v>
      </c>
      <c r="B2379" s="35" t="str">
        <f>VLOOKUP(Table4[[#This Row],[Metabolite ID]],Table18[],2,FALSE)</f>
        <v>histidylalanine</v>
      </c>
      <c r="C2379" s="35" t="s">
        <v>1116</v>
      </c>
      <c r="D2379" s="35">
        <v>1067</v>
      </c>
      <c r="E2379" s="35">
        <v>-0.10560543860600634</v>
      </c>
      <c r="F2379" s="35">
        <v>5.5954014760445404E-2</v>
      </c>
      <c r="G2379" s="36">
        <v>5.9111754868663116E-2</v>
      </c>
      <c r="H2379" s="35" t="b">
        <v>0</v>
      </c>
      <c r="I2379" s="35" t="b">
        <v>0</v>
      </c>
      <c r="J2379" s="35" t="b">
        <v>0</v>
      </c>
    </row>
    <row r="2380" spans="1:10" hidden="1" x14ac:dyDescent="0.2">
      <c r="A2380" s="35" t="s">
        <v>348</v>
      </c>
      <c r="B2380" s="35" t="str">
        <f>VLOOKUP(Table4[[#This Row],[Metabolite ID]],Table18[],2,FALSE)</f>
        <v>histidylalanine</v>
      </c>
      <c r="C2380" s="35" t="s">
        <v>1117</v>
      </c>
      <c r="D2380" s="35">
        <v>1067</v>
      </c>
      <c r="E2380" s="35">
        <v>-0.10560543860600634</v>
      </c>
      <c r="F2380" s="35">
        <v>5.4136285004809465E-2</v>
      </c>
      <c r="G2380" s="35">
        <v>5.1088813532471418E-2</v>
      </c>
      <c r="H2380" s="35" t="b">
        <v>0</v>
      </c>
      <c r="I2380" s="35" t="b">
        <v>0</v>
      </c>
      <c r="J2380" s="35" t="b">
        <v>0</v>
      </c>
    </row>
    <row r="2381" spans="1:10" hidden="1" x14ac:dyDescent="0.2">
      <c r="A2381" s="35" t="s">
        <v>348</v>
      </c>
      <c r="B2381" s="35" t="str">
        <f>VLOOKUP(Table4[[#This Row],[Metabolite ID]],Table18[],2,FALSE)</f>
        <v>histidylalanine</v>
      </c>
      <c r="C2381" s="35" t="s">
        <v>1118</v>
      </c>
      <c r="D2381" s="35">
        <v>1067</v>
      </c>
      <c r="E2381" s="35">
        <v>-0.10546314586894021</v>
      </c>
      <c r="F2381" s="35">
        <v>5.4653769830612306E-2</v>
      </c>
      <c r="G2381" s="35">
        <v>5.3649087262224643E-2</v>
      </c>
      <c r="H2381" s="35" t="b">
        <v>0</v>
      </c>
      <c r="I2381" s="35" t="b">
        <v>0</v>
      </c>
      <c r="J2381" s="35" t="b">
        <v>0</v>
      </c>
    </row>
    <row r="2382" spans="1:10" hidden="1" x14ac:dyDescent="0.2">
      <c r="A2382" s="35" t="s">
        <v>348</v>
      </c>
      <c r="B2382" s="35" t="str">
        <f>VLOOKUP(Table4[[#This Row],[Metabolite ID]],Table18[],2,FALSE)</f>
        <v>histidylalanine</v>
      </c>
      <c r="C2382" s="35" t="s">
        <v>1119</v>
      </c>
      <c r="D2382" s="35">
        <v>1067</v>
      </c>
      <c r="E2382" s="35">
        <v>-5.135035460992908E-2</v>
      </c>
      <c r="F2382" s="35">
        <v>7.9209561624803748E-2</v>
      </c>
      <c r="G2382" s="35">
        <v>0.51680076496414196</v>
      </c>
      <c r="H2382" s="35" t="b">
        <v>0</v>
      </c>
      <c r="I2382" s="35" t="b">
        <v>0</v>
      </c>
      <c r="J2382" s="35" t="b">
        <v>0</v>
      </c>
    </row>
    <row r="2383" spans="1:10" hidden="1" x14ac:dyDescent="0.2">
      <c r="A2383" s="35" t="s">
        <v>348</v>
      </c>
      <c r="B2383" s="35" t="str">
        <f>VLOOKUP(Table4[[#This Row],[Metabolite ID]],Table18[],2,FALSE)</f>
        <v>histidylalanine</v>
      </c>
      <c r="C2383" s="35" t="s">
        <v>1120</v>
      </c>
      <c r="D2383" s="35">
        <v>1067</v>
      </c>
      <c r="E2383" s="35">
        <v>-5.025750230493925E-2</v>
      </c>
      <c r="F2383" s="35">
        <v>9.3640254301059392E-2</v>
      </c>
      <c r="G2383" s="35">
        <v>0.59146911742085617</v>
      </c>
      <c r="H2383" s="35" t="b">
        <v>0</v>
      </c>
      <c r="I2383" s="35" t="b">
        <v>0</v>
      </c>
      <c r="J2383" s="35" t="b">
        <v>0</v>
      </c>
    </row>
    <row r="2384" spans="1:10" hidden="1" x14ac:dyDescent="0.2">
      <c r="A2384" s="35" t="s">
        <v>348</v>
      </c>
      <c r="B2384" s="35" t="str">
        <f>VLOOKUP(Table4[[#This Row],[Metabolite ID]],Table18[],2,FALSE)</f>
        <v>histidylalanine</v>
      </c>
      <c r="C2384" s="35" t="s">
        <v>1121</v>
      </c>
      <c r="D2384" s="35">
        <v>1067</v>
      </c>
      <c r="E2384" s="35">
        <v>4.7377489745862533E-2</v>
      </c>
      <c r="F2384" s="35">
        <v>0.36141567848708533</v>
      </c>
      <c r="G2384" s="35">
        <v>0.89572992220166603</v>
      </c>
      <c r="H2384" s="35" t="b">
        <v>0</v>
      </c>
      <c r="I2384" s="35" t="b">
        <v>0</v>
      </c>
      <c r="J2384" s="35" t="b">
        <v>0</v>
      </c>
    </row>
    <row r="2385" spans="1:10" hidden="1" x14ac:dyDescent="0.2">
      <c r="A2385" s="35" t="s">
        <v>348</v>
      </c>
      <c r="B2385" s="35" t="str">
        <f>VLOOKUP(Table4[[#This Row],[Metabolite ID]],Table18[],2,FALSE)</f>
        <v>histidylalanine</v>
      </c>
      <c r="C2385" s="35" t="s">
        <v>1122</v>
      </c>
      <c r="D2385" s="35">
        <v>1067</v>
      </c>
      <c r="E2385" s="35">
        <v>9.9766951060249909E-2</v>
      </c>
      <c r="F2385" s="35">
        <v>0.22805092405316202</v>
      </c>
      <c r="G2385" s="35">
        <v>0.66185433253902182</v>
      </c>
      <c r="H2385" s="35" t="b">
        <v>0</v>
      </c>
      <c r="I2385" s="35" t="b">
        <v>0</v>
      </c>
      <c r="J2385" s="35" t="b">
        <v>0</v>
      </c>
    </row>
    <row r="2386" spans="1:10" hidden="1" x14ac:dyDescent="0.2">
      <c r="A2386" s="35" t="s">
        <v>348</v>
      </c>
      <c r="B2386" s="35" t="str">
        <f>VLOOKUP(Table4[[#This Row],[Metabolite ID]],Table18[],2,FALSE)</f>
        <v>histidylalanine</v>
      </c>
      <c r="C2386" s="35" t="s">
        <v>1123</v>
      </c>
      <c r="D2386" s="35">
        <v>1067</v>
      </c>
      <c r="E2386" s="35">
        <v>-5.2214029122112982E-2</v>
      </c>
      <c r="F2386" s="35">
        <v>0.1639942206490381</v>
      </c>
      <c r="G2386" s="35">
        <v>0.75025196718874454</v>
      </c>
      <c r="H2386" s="35" t="b">
        <v>0</v>
      </c>
      <c r="I2386" s="35" t="b">
        <v>0</v>
      </c>
      <c r="J2386" s="35" t="b">
        <v>0</v>
      </c>
    </row>
    <row r="2387" spans="1:10" x14ac:dyDescent="0.2">
      <c r="A2387" s="35" t="s">
        <v>542</v>
      </c>
      <c r="B2387" s="35" t="str">
        <f>VLOOKUP(Table4[[#This Row],[Metabolite ID]],Table18[],2,FALSE)</f>
        <v>sphingomyelin (d18:1/24:1, d18:2/24:0)*</v>
      </c>
      <c r="C2387" s="35" t="s">
        <v>1116</v>
      </c>
      <c r="D2387" s="35">
        <v>1069</v>
      </c>
      <c r="E2387" s="35">
        <v>-7.1965865670926554E-2</v>
      </c>
      <c r="F2387" s="35">
        <v>3.8141957382942897E-2</v>
      </c>
      <c r="G2387" s="36">
        <v>5.9188569973412312E-2</v>
      </c>
      <c r="H2387" s="35" t="b">
        <v>0</v>
      </c>
      <c r="I2387" s="35" t="b">
        <v>0</v>
      </c>
      <c r="J2387" s="35" t="b">
        <v>0</v>
      </c>
    </row>
    <row r="2388" spans="1:10" hidden="1" x14ac:dyDescent="0.2">
      <c r="A2388" s="35" t="s">
        <v>542</v>
      </c>
      <c r="B2388" s="35" t="str">
        <f>VLOOKUP(Table4[[#This Row],[Metabolite ID]],Table18[],2,FALSE)</f>
        <v>sphingomyelin (d18:1/24:1, d18:2/24:0)*</v>
      </c>
      <c r="C2388" s="35" t="s">
        <v>1117</v>
      </c>
      <c r="D2388" s="35">
        <v>1069</v>
      </c>
      <c r="E2388" s="35">
        <v>-7.1965865670926554E-2</v>
      </c>
      <c r="F2388" s="35">
        <v>3.8141957382942897E-2</v>
      </c>
      <c r="G2388" s="35">
        <v>5.9188569973412312E-2</v>
      </c>
      <c r="H2388" s="35" t="b">
        <v>0</v>
      </c>
      <c r="I2388" s="35" t="b">
        <v>0</v>
      </c>
      <c r="J2388" s="35" t="b">
        <v>0</v>
      </c>
    </row>
    <row r="2389" spans="1:10" hidden="1" x14ac:dyDescent="0.2">
      <c r="A2389" s="35" t="s">
        <v>542</v>
      </c>
      <c r="B2389" s="35" t="str">
        <f>VLOOKUP(Table4[[#This Row],[Metabolite ID]],Table18[],2,FALSE)</f>
        <v>sphingomyelin (d18:1/24:1, d18:2/24:0)*</v>
      </c>
      <c r="C2389" s="35" t="s">
        <v>1118</v>
      </c>
      <c r="D2389" s="35">
        <v>1069</v>
      </c>
      <c r="E2389" s="35">
        <v>-7.18444904471085E-2</v>
      </c>
      <c r="F2389" s="35">
        <v>3.846627715484046E-2</v>
      </c>
      <c r="G2389" s="35">
        <v>6.1800183895730498E-2</v>
      </c>
      <c r="H2389" s="35" t="b">
        <v>0</v>
      </c>
      <c r="I2389" s="35" t="b">
        <v>0</v>
      </c>
      <c r="J2389" s="35" t="b">
        <v>0</v>
      </c>
    </row>
    <row r="2390" spans="1:10" hidden="1" x14ac:dyDescent="0.2">
      <c r="A2390" s="35" t="s">
        <v>542</v>
      </c>
      <c r="B2390" s="35" t="str">
        <f>VLOOKUP(Table4[[#This Row],[Metabolite ID]],Table18[],2,FALSE)</f>
        <v>sphingomyelin (d18:1/24:1, d18:2/24:0)*</v>
      </c>
      <c r="C2390" s="35" t="s">
        <v>1119</v>
      </c>
      <c r="D2390" s="35">
        <v>1069</v>
      </c>
      <c r="E2390" s="35">
        <v>-3.2831654135338346E-2</v>
      </c>
      <c r="F2390" s="35">
        <v>5.7899353370461822E-2</v>
      </c>
      <c r="G2390" s="35">
        <v>0.57068225575397524</v>
      </c>
      <c r="H2390" s="35" t="b">
        <v>0</v>
      </c>
      <c r="I2390" s="35" t="b">
        <v>0</v>
      </c>
      <c r="J2390" s="35" t="b">
        <v>0</v>
      </c>
    </row>
    <row r="2391" spans="1:10" hidden="1" x14ac:dyDescent="0.2">
      <c r="A2391" s="35" t="s">
        <v>542</v>
      </c>
      <c r="B2391" s="35" t="str">
        <f>VLOOKUP(Table4[[#This Row],[Metabolite ID]],Table18[],2,FALSE)</f>
        <v>sphingomyelin (d18:1/24:1, d18:2/24:0)*</v>
      </c>
      <c r="C2391" s="35" t="s">
        <v>1120</v>
      </c>
      <c r="D2391" s="35">
        <v>1069</v>
      </c>
      <c r="E2391" s="35">
        <v>-8.6493787284450771E-2</v>
      </c>
      <c r="F2391" s="35">
        <v>6.6261306345183124E-2</v>
      </c>
      <c r="G2391" s="35">
        <v>0.19177579630921865</v>
      </c>
      <c r="H2391" s="35" t="b">
        <v>0</v>
      </c>
      <c r="I2391" s="35" t="b">
        <v>0</v>
      </c>
      <c r="J2391" s="35" t="b">
        <v>0</v>
      </c>
    </row>
    <row r="2392" spans="1:10" hidden="1" x14ac:dyDescent="0.2">
      <c r="A2392" s="35" t="s">
        <v>542</v>
      </c>
      <c r="B2392" s="35" t="str">
        <f>VLOOKUP(Table4[[#This Row],[Metabolite ID]],Table18[],2,FALSE)</f>
        <v>sphingomyelin (d18:1/24:1, d18:2/24:0)*</v>
      </c>
      <c r="C2392" s="35" t="s">
        <v>1121</v>
      </c>
      <c r="D2392" s="35">
        <v>1069</v>
      </c>
      <c r="E2392" s="35">
        <v>-3.1720831821300699E-2</v>
      </c>
      <c r="F2392" s="35">
        <v>0.25742030025279095</v>
      </c>
      <c r="G2392" s="35">
        <v>0.90195145192969184</v>
      </c>
      <c r="H2392" s="35" t="b">
        <v>0</v>
      </c>
      <c r="I2392" s="35" t="b">
        <v>0</v>
      </c>
      <c r="J2392" s="35" t="b">
        <v>0</v>
      </c>
    </row>
    <row r="2393" spans="1:10" hidden="1" x14ac:dyDescent="0.2">
      <c r="A2393" s="35" t="s">
        <v>542</v>
      </c>
      <c r="B2393" s="35" t="str">
        <f>VLOOKUP(Table4[[#This Row],[Metabolite ID]],Table18[],2,FALSE)</f>
        <v>sphingomyelin (d18:1/24:1, d18:2/24:0)*</v>
      </c>
      <c r="C2393" s="35" t="s">
        <v>1122</v>
      </c>
      <c r="D2393" s="35">
        <v>1069</v>
      </c>
      <c r="E2393" s="35">
        <v>-0.10191339876396732</v>
      </c>
      <c r="F2393" s="35">
        <v>0.16247175949778128</v>
      </c>
      <c r="G2393" s="35">
        <v>0.53061739585747425</v>
      </c>
      <c r="H2393" s="35" t="b">
        <v>0</v>
      </c>
      <c r="I2393" s="35" t="b">
        <v>0</v>
      </c>
      <c r="J2393" s="35" t="b">
        <v>0</v>
      </c>
    </row>
    <row r="2394" spans="1:10" hidden="1" x14ac:dyDescent="0.2">
      <c r="A2394" s="35" t="s">
        <v>542</v>
      </c>
      <c r="B2394" s="35" t="str">
        <f>VLOOKUP(Table4[[#This Row],[Metabolite ID]],Table18[],2,FALSE)</f>
        <v>sphingomyelin (d18:1/24:1, d18:2/24:0)*</v>
      </c>
      <c r="C2394" s="35" t="s">
        <v>1123</v>
      </c>
      <c r="D2394" s="35">
        <v>1069</v>
      </c>
      <c r="E2394" s="35">
        <v>-0.22196126382810366</v>
      </c>
      <c r="F2394" s="35">
        <v>0.11203507227839977</v>
      </c>
      <c r="G2394" s="35">
        <v>4.7827866901740027E-2</v>
      </c>
      <c r="H2394" s="35" t="b">
        <v>0</v>
      </c>
      <c r="I2394" s="35" t="b">
        <v>0</v>
      </c>
      <c r="J2394" s="35" t="b">
        <v>0</v>
      </c>
    </row>
    <row r="2395" spans="1:10" x14ac:dyDescent="0.2">
      <c r="A2395" s="35" t="s">
        <v>486</v>
      </c>
      <c r="B2395" s="35" t="str">
        <f>VLOOKUP(Table4[[#This Row],[Metabolite ID]],Table18[],2,FALSE)</f>
        <v>X - 14658</v>
      </c>
      <c r="C2395" s="35" t="s">
        <v>1116</v>
      </c>
      <c r="D2395" s="35">
        <v>1068</v>
      </c>
      <c r="E2395" s="35">
        <v>-7.470004366583817E-2</v>
      </c>
      <c r="F2395" s="35">
        <v>3.9720834923626804E-2</v>
      </c>
      <c r="G2395" s="36">
        <v>6.0022782322271005E-2</v>
      </c>
      <c r="H2395" s="35" t="b">
        <v>0</v>
      </c>
      <c r="I2395" s="35" t="b">
        <v>0</v>
      </c>
      <c r="J2395" s="35" t="b">
        <v>0</v>
      </c>
    </row>
    <row r="2396" spans="1:10" hidden="1" x14ac:dyDescent="0.2">
      <c r="A2396" s="35" t="s">
        <v>486</v>
      </c>
      <c r="B2396" s="35" t="str">
        <f>VLOOKUP(Table4[[#This Row],[Metabolite ID]],Table18[],2,FALSE)</f>
        <v>X - 14658</v>
      </c>
      <c r="C2396" s="35" t="s">
        <v>1117</v>
      </c>
      <c r="D2396" s="35">
        <v>1068</v>
      </c>
      <c r="E2396" s="35">
        <v>-7.470004366583817E-2</v>
      </c>
      <c r="F2396" s="35">
        <v>3.8204556601227652E-2</v>
      </c>
      <c r="G2396" s="35">
        <v>5.0551765125793111E-2</v>
      </c>
      <c r="H2396" s="35" t="b">
        <v>0</v>
      </c>
      <c r="I2396" s="35" t="b">
        <v>0</v>
      </c>
      <c r="J2396" s="35" t="b">
        <v>0</v>
      </c>
    </row>
    <row r="2397" spans="1:10" hidden="1" x14ac:dyDescent="0.2">
      <c r="A2397" s="35" t="s">
        <v>486</v>
      </c>
      <c r="B2397" s="35" t="str">
        <f>VLOOKUP(Table4[[#This Row],[Metabolite ID]],Table18[],2,FALSE)</f>
        <v>X - 14658</v>
      </c>
      <c r="C2397" s="35" t="s">
        <v>1118</v>
      </c>
      <c r="D2397" s="35">
        <v>1068</v>
      </c>
      <c r="E2397" s="35">
        <v>-7.4586872981643557E-2</v>
      </c>
      <c r="F2397" s="35">
        <v>3.8570812890230392E-2</v>
      </c>
      <c r="G2397" s="35">
        <v>5.3142075759999054E-2</v>
      </c>
      <c r="H2397" s="35" t="b">
        <v>0</v>
      </c>
      <c r="I2397" s="35" t="b">
        <v>0</v>
      </c>
      <c r="J2397" s="35" t="b">
        <v>0</v>
      </c>
    </row>
    <row r="2398" spans="1:10" hidden="1" x14ac:dyDescent="0.2">
      <c r="A2398" s="35" t="s">
        <v>486</v>
      </c>
      <c r="B2398" s="35" t="str">
        <f>VLOOKUP(Table4[[#This Row],[Metabolite ID]],Table18[],2,FALSE)</f>
        <v>X - 14658</v>
      </c>
      <c r="C2398" s="35" t="s">
        <v>1119</v>
      </c>
      <c r="D2398" s="35">
        <v>1068</v>
      </c>
      <c r="E2398" s="35">
        <v>-0.10749100078802228</v>
      </c>
      <c r="F2398" s="35">
        <v>5.7853562447869093E-2</v>
      </c>
      <c r="G2398" s="35">
        <v>6.3171268260290542E-2</v>
      </c>
      <c r="H2398" s="35" t="b">
        <v>0</v>
      </c>
      <c r="I2398" s="35" t="b">
        <v>0</v>
      </c>
      <c r="J2398" s="35" t="b">
        <v>0</v>
      </c>
    </row>
    <row r="2399" spans="1:10" hidden="1" x14ac:dyDescent="0.2">
      <c r="A2399" s="35" t="s">
        <v>486</v>
      </c>
      <c r="B2399" s="35" t="str">
        <f>VLOOKUP(Table4[[#This Row],[Metabolite ID]],Table18[],2,FALSE)</f>
        <v>X - 14658</v>
      </c>
      <c r="C2399" s="35" t="s">
        <v>1120</v>
      </c>
      <c r="D2399" s="35">
        <v>1068</v>
      </c>
      <c r="E2399" s="35">
        <v>-4.6809167821308409E-2</v>
      </c>
      <c r="F2399" s="35">
        <v>6.2102594623029451E-2</v>
      </c>
      <c r="G2399" s="35">
        <v>0.45100576291503547</v>
      </c>
      <c r="H2399" s="35" t="b">
        <v>0</v>
      </c>
      <c r="I2399" s="35" t="b">
        <v>0</v>
      </c>
      <c r="J2399" s="35" t="b">
        <v>0</v>
      </c>
    </row>
    <row r="2400" spans="1:10" hidden="1" x14ac:dyDescent="0.2">
      <c r="A2400" s="35" t="s">
        <v>486</v>
      </c>
      <c r="B2400" s="35" t="str">
        <f>VLOOKUP(Table4[[#This Row],[Metabolite ID]],Table18[],2,FALSE)</f>
        <v>X - 14658</v>
      </c>
      <c r="C2400" s="35" t="s">
        <v>1121</v>
      </c>
      <c r="D2400" s="35">
        <v>1068</v>
      </c>
      <c r="E2400" s="35">
        <v>0.2457713723174848</v>
      </c>
      <c r="F2400" s="35">
        <v>0.25395702518686003</v>
      </c>
      <c r="G2400" s="35">
        <v>0.33337976925925739</v>
      </c>
      <c r="H2400" s="35" t="b">
        <v>0</v>
      </c>
      <c r="I2400" s="35" t="b">
        <v>0</v>
      </c>
      <c r="J2400" s="35" t="b">
        <v>0</v>
      </c>
    </row>
    <row r="2401" spans="1:10" hidden="1" x14ac:dyDescent="0.2">
      <c r="A2401" s="35" t="s">
        <v>486</v>
      </c>
      <c r="B2401" s="35" t="str">
        <f>VLOOKUP(Table4[[#This Row],[Metabolite ID]],Table18[],2,FALSE)</f>
        <v>X - 14658</v>
      </c>
      <c r="C2401" s="35" t="s">
        <v>1122</v>
      </c>
      <c r="D2401" s="35">
        <v>1068</v>
      </c>
      <c r="E2401" s="35">
        <v>0.15877509253974598</v>
      </c>
      <c r="F2401" s="35">
        <v>0.17964517200490071</v>
      </c>
      <c r="G2401" s="35">
        <v>0.37698918978339069</v>
      </c>
      <c r="H2401" s="35" t="b">
        <v>0</v>
      </c>
      <c r="I2401" s="35" t="b">
        <v>0</v>
      </c>
      <c r="J2401" s="35" t="b">
        <v>0</v>
      </c>
    </row>
    <row r="2402" spans="1:10" hidden="1" x14ac:dyDescent="0.2">
      <c r="A2402" s="35" t="s">
        <v>486</v>
      </c>
      <c r="B2402" s="35" t="str">
        <f>VLOOKUP(Table4[[#This Row],[Metabolite ID]],Table18[],2,FALSE)</f>
        <v>X - 14658</v>
      </c>
      <c r="C2402" s="35" t="s">
        <v>1123</v>
      </c>
      <c r="D2402" s="35">
        <v>1068</v>
      </c>
      <c r="E2402" s="35">
        <v>2.4384654581536071E-2</v>
      </c>
      <c r="F2402" s="35">
        <v>0.11658872126480677</v>
      </c>
      <c r="G2402" s="35">
        <v>0.8343702762655496</v>
      </c>
      <c r="H2402" s="35" t="b">
        <v>0</v>
      </c>
      <c r="I2402" s="35" t="b">
        <v>0</v>
      </c>
      <c r="J2402" s="35" t="b">
        <v>0</v>
      </c>
    </row>
    <row r="2403" spans="1:10" x14ac:dyDescent="0.2">
      <c r="A2403" s="35" t="s">
        <v>670</v>
      </c>
      <c r="B2403" s="35" t="str">
        <f>VLOOKUP(Table4[[#This Row],[Metabolite ID]],Table18[],2,FALSE)</f>
        <v>1-(1-enyl-palmitoyl)-GPC (P-16:0)*</v>
      </c>
      <c r="C2403" s="35" t="s">
        <v>1116</v>
      </c>
      <c r="D2403" s="35">
        <v>1068</v>
      </c>
      <c r="E2403" s="35">
        <v>-6.9308289750879548E-2</v>
      </c>
      <c r="F2403" s="35">
        <v>3.6895453158088842E-2</v>
      </c>
      <c r="G2403" s="36">
        <v>6.0312126611393874E-2</v>
      </c>
      <c r="H2403" s="35" t="b">
        <v>0</v>
      </c>
      <c r="I2403" s="35" t="b">
        <v>0</v>
      </c>
      <c r="J2403" s="35" t="b">
        <v>0</v>
      </c>
    </row>
    <row r="2404" spans="1:10" hidden="1" x14ac:dyDescent="0.2">
      <c r="A2404" s="35" t="s">
        <v>670</v>
      </c>
      <c r="B2404" s="35" t="str">
        <f>VLOOKUP(Table4[[#This Row],[Metabolite ID]],Table18[],2,FALSE)</f>
        <v>1-(1-enyl-palmitoyl)-GPC (P-16:0)*</v>
      </c>
      <c r="C2404" s="35" t="s">
        <v>1117</v>
      </c>
      <c r="D2404" s="35">
        <v>1068</v>
      </c>
      <c r="E2404" s="35">
        <v>-6.9308289750879548E-2</v>
      </c>
      <c r="F2404" s="35">
        <v>3.6895453158088842E-2</v>
      </c>
      <c r="G2404" s="35">
        <v>6.0312126611393874E-2</v>
      </c>
      <c r="H2404" s="35" t="b">
        <v>0</v>
      </c>
      <c r="I2404" s="35" t="b">
        <v>0</v>
      </c>
      <c r="J2404" s="35" t="b">
        <v>0</v>
      </c>
    </row>
    <row r="2405" spans="1:10" hidden="1" x14ac:dyDescent="0.2">
      <c r="A2405" s="35" t="s">
        <v>670</v>
      </c>
      <c r="B2405" s="35" t="str">
        <f>VLOOKUP(Table4[[#This Row],[Metabolite ID]],Table18[],2,FALSE)</f>
        <v>1-(1-enyl-palmitoyl)-GPC (P-16:0)*</v>
      </c>
      <c r="C2405" s="35" t="s">
        <v>1118</v>
      </c>
      <c r="D2405" s="35">
        <v>1068</v>
      </c>
      <c r="E2405" s="35">
        <v>-6.9180543462916244E-2</v>
      </c>
      <c r="F2405" s="35">
        <v>3.7209831928029811E-2</v>
      </c>
      <c r="G2405" s="35">
        <v>6.2998703660113731E-2</v>
      </c>
      <c r="H2405" s="35" t="b">
        <v>0</v>
      </c>
      <c r="I2405" s="35" t="b">
        <v>0</v>
      </c>
      <c r="J2405" s="35" t="b">
        <v>0</v>
      </c>
    </row>
    <row r="2406" spans="1:10" hidden="1" x14ac:dyDescent="0.2">
      <c r="A2406" s="35" t="s">
        <v>670</v>
      </c>
      <c r="B2406" s="35" t="str">
        <f>VLOOKUP(Table4[[#This Row],[Metabolite ID]],Table18[],2,FALSE)</f>
        <v>1-(1-enyl-palmitoyl)-GPC (P-16:0)*</v>
      </c>
      <c r="C2406" s="35" t="s">
        <v>1119</v>
      </c>
      <c r="D2406" s="35">
        <v>1068</v>
      </c>
      <c r="E2406" s="35">
        <v>-0.10019366780045354</v>
      </c>
      <c r="F2406" s="35">
        <v>5.6804511127312426E-2</v>
      </c>
      <c r="G2406" s="35">
        <v>7.7760110077043143E-2</v>
      </c>
      <c r="H2406" s="35" t="b">
        <v>0</v>
      </c>
      <c r="I2406" s="35" t="b">
        <v>0</v>
      </c>
      <c r="J2406" s="35" t="b">
        <v>0</v>
      </c>
    </row>
    <row r="2407" spans="1:10" hidden="1" x14ac:dyDescent="0.2">
      <c r="A2407" s="35" t="s">
        <v>670</v>
      </c>
      <c r="B2407" s="35" t="str">
        <f>VLOOKUP(Table4[[#This Row],[Metabolite ID]],Table18[],2,FALSE)</f>
        <v>1-(1-enyl-palmitoyl)-GPC (P-16:0)*</v>
      </c>
      <c r="C2407" s="35" t="s">
        <v>1120</v>
      </c>
      <c r="D2407" s="35">
        <v>1068</v>
      </c>
      <c r="E2407" s="35">
        <v>-0.13751139873547377</v>
      </c>
      <c r="F2407" s="35">
        <v>6.3016545507126598E-2</v>
      </c>
      <c r="G2407" s="35">
        <v>2.9098646755939445E-2</v>
      </c>
      <c r="H2407" s="35" t="b">
        <v>0</v>
      </c>
      <c r="I2407" s="35" t="b">
        <v>0</v>
      </c>
      <c r="J2407" s="35" t="b">
        <v>0</v>
      </c>
    </row>
    <row r="2408" spans="1:10" hidden="1" x14ac:dyDescent="0.2">
      <c r="A2408" s="35" t="s">
        <v>670</v>
      </c>
      <c r="B2408" s="35" t="str">
        <f>VLOOKUP(Table4[[#This Row],[Metabolite ID]],Table18[],2,FALSE)</f>
        <v>1-(1-enyl-palmitoyl)-GPC (P-16:0)*</v>
      </c>
      <c r="C2408" s="35" t="s">
        <v>1121</v>
      </c>
      <c r="D2408" s="35">
        <v>1068</v>
      </c>
      <c r="E2408" s="35">
        <v>-0.12446608542598181</v>
      </c>
      <c r="F2408" s="35">
        <v>0.21773963047984998</v>
      </c>
      <c r="G2408" s="35">
        <v>0.56769436474156154</v>
      </c>
      <c r="H2408" s="35" t="b">
        <v>0</v>
      </c>
      <c r="I2408" s="35" t="b">
        <v>0</v>
      </c>
      <c r="J2408" s="35" t="b">
        <v>0</v>
      </c>
    </row>
    <row r="2409" spans="1:10" hidden="1" x14ac:dyDescent="0.2">
      <c r="A2409" s="35" t="s">
        <v>670</v>
      </c>
      <c r="B2409" s="35" t="str">
        <f>VLOOKUP(Table4[[#This Row],[Metabolite ID]],Table18[],2,FALSE)</f>
        <v>1-(1-enyl-palmitoyl)-GPC (P-16:0)*</v>
      </c>
      <c r="C2409" s="35" t="s">
        <v>1122</v>
      </c>
      <c r="D2409" s="35">
        <v>1068</v>
      </c>
      <c r="E2409" s="35">
        <v>-0.16829778304935505</v>
      </c>
      <c r="F2409" s="35">
        <v>0.13588229787313202</v>
      </c>
      <c r="G2409" s="35">
        <v>0.2157825242987679</v>
      </c>
      <c r="H2409" s="35" t="b">
        <v>0</v>
      </c>
      <c r="I2409" s="35" t="b">
        <v>0</v>
      </c>
      <c r="J2409" s="35" t="b">
        <v>0</v>
      </c>
    </row>
    <row r="2410" spans="1:10" hidden="1" x14ac:dyDescent="0.2">
      <c r="A2410" s="35" t="s">
        <v>670</v>
      </c>
      <c r="B2410" s="35" t="str">
        <f>VLOOKUP(Table4[[#This Row],[Metabolite ID]],Table18[],2,FALSE)</f>
        <v>1-(1-enyl-palmitoyl)-GPC (P-16:0)*</v>
      </c>
      <c r="C2410" s="35" t="s">
        <v>1123</v>
      </c>
      <c r="D2410" s="35">
        <v>1068</v>
      </c>
      <c r="E2410" s="35">
        <v>-0.17240819065016202</v>
      </c>
      <c r="F2410" s="35">
        <v>0.10828699281387352</v>
      </c>
      <c r="G2410" s="35">
        <v>0.11164943248807033</v>
      </c>
      <c r="H2410" s="35" t="b">
        <v>0</v>
      </c>
      <c r="I2410" s="35" t="b">
        <v>0</v>
      </c>
      <c r="J2410" s="35" t="b">
        <v>0</v>
      </c>
    </row>
    <row r="2411" spans="1:10" x14ac:dyDescent="0.2">
      <c r="A2411" s="35" t="s">
        <v>621</v>
      </c>
      <c r="B2411" s="35" t="str">
        <f>VLOOKUP(Table4[[#This Row],[Metabolite ID]],Table18[],2,FALSE)</f>
        <v>isoeugenol sulfate</v>
      </c>
      <c r="C2411" s="35" t="s">
        <v>1116</v>
      </c>
      <c r="D2411" s="35">
        <v>1069</v>
      </c>
      <c r="E2411" s="35">
        <v>9.5896966453876256E-2</v>
      </c>
      <c r="F2411" s="35">
        <v>5.1071269272878424E-2</v>
      </c>
      <c r="G2411" s="36">
        <v>6.0421026387223777E-2</v>
      </c>
      <c r="H2411" s="35" t="b">
        <v>0</v>
      </c>
      <c r="I2411" s="35" t="b">
        <v>0</v>
      </c>
      <c r="J2411" s="35" t="b">
        <v>0</v>
      </c>
    </row>
    <row r="2412" spans="1:10" hidden="1" x14ac:dyDescent="0.2">
      <c r="A2412" s="35" t="s">
        <v>621</v>
      </c>
      <c r="B2412" s="35" t="str">
        <f>VLOOKUP(Table4[[#This Row],[Metabolite ID]],Table18[],2,FALSE)</f>
        <v>isoeugenol sulfate</v>
      </c>
      <c r="C2412" s="35" t="s">
        <v>1117</v>
      </c>
      <c r="D2412" s="35">
        <v>1069</v>
      </c>
      <c r="E2412" s="35">
        <v>9.5896966453876256E-2</v>
      </c>
      <c r="F2412" s="35">
        <v>5.0278667084808555E-2</v>
      </c>
      <c r="G2412" s="35">
        <v>5.6480553997174485E-2</v>
      </c>
      <c r="H2412" s="35" t="b">
        <v>0</v>
      </c>
      <c r="I2412" s="35" t="b">
        <v>0</v>
      </c>
      <c r="J2412" s="35" t="b">
        <v>0</v>
      </c>
    </row>
    <row r="2413" spans="1:10" hidden="1" x14ac:dyDescent="0.2">
      <c r="A2413" s="35" t="s">
        <v>621</v>
      </c>
      <c r="B2413" s="35" t="str">
        <f>VLOOKUP(Table4[[#This Row],[Metabolite ID]],Table18[],2,FALSE)</f>
        <v>isoeugenol sulfate</v>
      </c>
      <c r="C2413" s="35" t="s">
        <v>1118</v>
      </c>
      <c r="D2413" s="35">
        <v>1069</v>
      </c>
      <c r="E2413" s="35">
        <v>9.7372808281019047E-2</v>
      </c>
      <c r="F2413" s="35">
        <v>5.0737596108009882E-2</v>
      </c>
      <c r="G2413" s="35">
        <v>5.4965974839861806E-2</v>
      </c>
      <c r="H2413" s="35" t="b">
        <v>0</v>
      </c>
      <c r="I2413" s="35" t="b">
        <v>0</v>
      </c>
      <c r="J2413" s="35" t="b">
        <v>0</v>
      </c>
    </row>
    <row r="2414" spans="1:10" hidden="1" x14ac:dyDescent="0.2">
      <c r="A2414" s="35" t="s">
        <v>621</v>
      </c>
      <c r="B2414" s="35" t="str">
        <f>VLOOKUP(Table4[[#This Row],[Metabolite ID]],Table18[],2,FALSE)</f>
        <v>isoeugenol sulfate</v>
      </c>
      <c r="C2414" s="35" t="s">
        <v>1119</v>
      </c>
      <c r="D2414" s="35">
        <v>1069</v>
      </c>
      <c r="E2414" s="35">
        <v>0.1461344</v>
      </c>
      <c r="F2414" s="35">
        <v>7.4631110511770141E-2</v>
      </c>
      <c r="G2414" s="35">
        <v>5.0219501976581198E-2</v>
      </c>
      <c r="H2414" s="35" t="b">
        <v>0</v>
      </c>
      <c r="I2414" s="35" t="b">
        <v>0</v>
      </c>
      <c r="J2414" s="35" t="b">
        <v>0</v>
      </c>
    </row>
    <row r="2415" spans="1:10" hidden="1" x14ac:dyDescent="0.2">
      <c r="A2415" s="35" t="s">
        <v>621</v>
      </c>
      <c r="B2415" s="35" t="str">
        <f>VLOOKUP(Table4[[#This Row],[Metabolite ID]],Table18[],2,FALSE)</f>
        <v>isoeugenol sulfate</v>
      </c>
      <c r="C2415" s="35" t="s">
        <v>1120</v>
      </c>
      <c r="D2415" s="35">
        <v>1069</v>
      </c>
      <c r="E2415" s="35">
        <v>2.6521400935995469E-2</v>
      </c>
      <c r="F2415" s="35">
        <v>8.9039960988703482E-2</v>
      </c>
      <c r="G2415" s="35">
        <v>0.76581037701284771</v>
      </c>
      <c r="H2415" s="35" t="b">
        <v>0</v>
      </c>
      <c r="I2415" s="35" t="b">
        <v>0</v>
      </c>
      <c r="J2415" s="35" t="b">
        <v>0</v>
      </c>
    </row>
    <row r="2416" spans="1:10" hidden="1" x14ac:dyDescent="0.2">
      <c r="A2416" s="35" t="s">
        <v>621</v>
      </c>
      <c r="B2416" s="35" t="str">
        <f>VLOOKUP(Table4[[#This Row],[Metabolite ID]],Table18[],2,FALSE)</f>
        <v>isoeugenol sulfate</v>
      </c>
      <c r="C2416" s="35" t="s">
        <v>1121</v>
      </c>
      <c r="D2416" s="35">
        <v>1069</v>
      </c>
      <c r="E2416" s="35">
        <v>0.34550181058733376</v>
      </c>
      <c r="F2416" s="35">
        <v>0.34845312475646983</v>
      </c>
      <c r="G2416" s="35">
        <v>0.32165131863691881</v>
      </c>
      <c r="H2416" s="35" t="b">
        <v>0</v>
      </c>
      <c r="I2416" s="35" t="b">
        <v>0</v>
      </c>
      <c r="J2416" s="35" t="b">
        <v>0</v>
      </c>
    </row>
    <row r="2417" spans="1:10" hidden="1" x14ac:dyDescent="0.2">
      <c r="A2417" s="35" t="s">
        <v>621</v>
      </c>
      <c r="B2417" s="35" t="str">
        <f>VLOOKUP(Table4[[#This Row],[Metabolite ID]],Table18[],2,FALSE)</f>
        <v>isoeugenol sulfate</v>
      </c>
      <c r="C2417" s="35" t="s">
        <v>1122</v>
      </c>
      <c r="D2417" s="35">
        <v>1069</v>
      </c>
      <c r="E2417" s="35">
        <v>5.2088634197321682E-2</v>
      </c>
      <c r="F2417" s="35">
        <v>0.21337473104642543</v>
      </c>
      <c r="G2417" s="35">
        <v>0.80718624101518954</v>
      </c>
      <c r="H2417" s="35" t="b">
        <v>0</v>
      </c>
      <c r="I2417" s="35" t="b">
        <v>0</v>
      </c>
      <c r="J2417" s="35" t="b">
        <v>0</v>
      </c>
    </row>
    <row r="2418" spans="1:10" hidden="1" x14ac:dyDescent="0.2">
      <c r="A2418" s="35" t="s">
        <v>621</v>
      </c>
      <c r="B2418" s="35" t="str">
        <f>VLOOKUP(Table4[[#This Row],[Metabolite ID]],Table18[],2,FALSE)</f>
        <v>isoeugenol sulfate</v>
      </c>
      <c r="C2418" s="35" t="s">
        <v>1123</v>
      </c>
      <c r="D2418" s="35">
        <v>1069</v>
      </c>
      <c r="E2418" s="35">
        <v>-5.748644839533755E-2</v>
      </c>
      <c r="F2418" s="35">
        <v>0.14987992823091528</v>
      </c>
      <c r="G2418" s="35">
        <v>0.7013884036324185</v>
      </c>
      <c r="H2418" s="35" t="b">
        <v>0</v>
      </c>
      <c r="I2418" s="35" t="b">
        <v>0</v>
      </c>
      <c r="J2418" s="35" t="b">
        <v>0</v>
      </c>
    </row>
    <row r="2419" spans="1:10" x14ac:dyDescent="0.2">
      <c r="A2419" s="35" t="s">
        <v>253</v>
      </c>
      <c r="B2419" s="35" t="str">
        <f>VLOOKUP(Table4[[#This Row],[Metabolite ID]],Table18[],2,FALSE)</f>
        <v>isovalerylglycine</v>
      </c>
      <c r="C2419" s="35" t="s">
        <v>1116</v>
      </c>
      <c r="D2419" s="35">
        <v>1069</v>
      </c>
      <c r="E2419" s="35">
        <v>-8.0359458031366279E-2</v>
      </c>
      <c r="F2419" s="35">
        <v>4.283214106399269E-2</v>
      </c>
      <c r="G2419" s="36">
        <v>6.0634888855694305E-2</v>
      </c>
      <c r="H2419" s="35" t="b">
        <v>0</v>
      </c>
      <c r="I2419" s="35" t="b">
        <v>0</v>
      </c>
      <c r="J2419" s="35" t="b">
        <v>0</v>
      </c>
    </row>
    <row r="2420" spans="1:10" hidden="1" x14ac:dyDescent="0.2">
      <c r="A2420" s="35" t="s">
        <v>253</v>
      </c>
      <c r="B2420" s="35" t="str">
        <f>VLOOKUP(Table4[[#This Row],[Metabolite ID]],Table18[],2,FALSE)</f>
        <v>isovalerylglycine</v>
      </c>
      <c r="C2420" s="35" t="s">
        <v>1117</v>
      </c>
      <c r="D2420" s="35">
        <v>1069</v>
      </c>
      <c r="E2420" s="35">
        <v>-8.0359458031366279E-2</v>
      </c>
      <c r="F2420" s="35">
        <v>4.1401003222850195E-2</v>
      </c>
      <c r="G2420" s="35">
        <v>5.2257952826460848E-2</v>
      </c>
      <c r="H2420" s="35" t="b">
        <v>0</v>
      </c>
      <c r="I2420" s="35" t="b">
        <v>0</v>
      </c>
      <c r="J2420" s="35" t="b">
        <v>0</v>
      </c>
    </row>
    <row r="2421" spans="1:10" hidden="1" x14ac:dyDescent="0.2">
      <c r="A2421" s="35" t="s">
        <v>253</v>
      </c>
      <c r="B2421" s="35" t="str">
        <f>VLOOKUP(Table4[[#This Row],[Metabolite ID]],Table18[],2,FALSE)</f>
        <v>isovalerylglycine</v>
      </c>
      <c r="C2421" s="35" t="s">
        <v>1118</v>
      </c>
      <c r="D2421" s="35">
        <v>1069</v>
      </c>
      <c r="E2421" s="35">
        <v>-8.0201948844267373E-2</v>
      </c>
      <c r="F2421" s="35">
        <v>4.1793748332405983E-2</v>
      </c>
      <c r="G2421" s="35">
        <v>5.4985103613233069E-2</v>
      </c>
      <c r="H2421" s="35" t="b">
        <v>0</v>
      </c>
      <c r="I2421" s="35" t="b">
        <v>0</v>
      </c>
      <c r="J2421" s="35" t="b">
        <v>0</v>
      </c>
    </row>
    <row r="2422" spans="1:10" hidden="1" x14ac:dyDescent="0.2">
      <c r="A2422" s="35" t="s">
        <v>253</v>
      </c>
      <c r="B2422" s="35" t="str">
        <f>VLOOKUP(Table4[[#This Row],[Metabolite ID]],Table18[],2,FALSE)</f>
        <v>isovalerylglycine</v>
      </c>
      <c r="C2422" s="35" t="s">
        <v>1119</v>
      </c>
      <c r="D2422" s="35">
        <v>1069</v>
      </c>
      <c r="E2422" s="35">
        <v>-9.9866666666666673E-2</v>
      </c>
      <c r="F2422" s="35">
        <v>6.2561960697930727E-2</v>
      </c>
      <c r="G2422" s="35">
        <v>0.11042536572632608</v>
      </c>
      <c r="H2422" s="35" t="b">
        <v>0</v>
      </c>
      <c r="I2422" s="35" t="b">
        <v>0</v>
      </c>
      <c r="J2422" s="35" t="b">
        <v>0</v>
      </c>
    </row>
    <row r="2423" spans="1:10" hidden="1" x14ac:dyDescent="0.2">
      <c r="A2423" s="35" t="s">
        <v>253</v>
      </c>
      <c r="B2423" s="35" t="str">
        <f>VLOOKUP(Table4[[#This Row],[Metabolite ID]],Table18[],2,FALSE)</f>
        <v>isovalerylglycine</v>
      </c>
      <c r="C2423" s="35" t="s">
        <v>1120</v>
      </c>
      <c r="D2423" s="35">
        <v>1069</v>
      </c>
      <c r="E2423" s="35">
        <v>-2.0247838581881391E-2</v>
      </c>
      <c r="F2423" s="35">
        <v>7.0283343973891826E-2</v>
      </c>
      <c r="G2423" s="35">
        <v>0.77327882713461948</v>
      </c>
      <c r="H2423" s="35" t="b">
        <v>0</v>
      </c>
      <c r="I2423" s="35" t="b">
        <v>0</v>
      </c>
      <c r="J2423" s="35" t="b">
        <v>0</v>
      </c>
    </row>
    <row r="2424" spans="1:10" hidden="1" x14ac:dyDescent="0.2">
      <c r="A2424" s="35" t="s">
        <v>253</v>
      </c>
      <c r="B2424" s="35" t="str">
        <f>VLOOKUP(Table4[[#This Row],[Metabolite ID]],Table18[],2,FALSE)</f>
        <v>isovalerylglycine</v>
      </c>
      <c r="C2424" s="35" t="s">
        <v>1121</v>
      </c>
      <c r="D2424" s="35">
        <v>1069</v>
      </c>
      <c r="E2424" s="35">
        <v>2.7956672342725142E-2</v>
      </c>
      <c r="F2424" s="35">
        <v>0.25845275481632118</v>
      </c>
      <c r="G2424" s="35">
        <v>0.91388165710769198</v>
      </c>
      <c r="H2424" s="35" t="b">
        <v>0</v>
      </c>
      <c r="I2424" s="35" t="b">
        <v>0</v>
      </c>
      <c r="J2424" s="35" t="b">
        <v>0</v>
      </c>
    </row>
    <row r="2425" spans="1:10" hidden="1" x14ac:dyDescent="0.2">
      <c r="A2425" s="35" t="s">
        <v>253</v>
      </c>
      <c r="B2425" s="35" t="str">
        <f>VLOOKUP(Table4[[#This Row],[Metabolite ID]],Table18[],2,FALSE)</f>
        <v>isovalerylglycine</v>
      </c>
      <c r="C2425" s="35" t="s">
        <v>1122</v>
      </c>
      <c r="D2425" s="35">
        <v>1069</v>
      </c>
      <c r="E2425" s="35">
        <v>9.4190266237505149E-2</v>
      </c>
      <c r="F2425" s="35">
        <v>0.18262670091199054</v>
      </c>
      <c r="G2425" s="35">
        <v>0.60613369058665245</v>
      </c>
      <c r="H2425" s="35" t="b">
        <v>0</v>
      </c>
      <c r="I2425" s="35" t="b">
        <v>0</v>
      </c>
      <c r="J2425" s="35" t="b">
        <v>0</v>
      </c>
    </row>
    <row r="2426" spans="1:10" hidden="1" x14ac:dyDescent="0.2">
      <c r="A2426" s="35" t="s">
        <v>253</v>
      </c>
      <c r="B2426" s="35" t="str">
        <f>VLOOKUP(Table4[[#This Row],[Metabolite ID]],Table18[],2,FALSE)</f>
        <v>isovalerylglycine</v>
      </c>
      <c r="C2426" s="35" t="s">
        <v>1123</v>
      </c>
      <c r="D2426" s="35">
        <v>1069</v>
      </c>
      <c r="E2426" s="35">
        <v>-5.5306142266484191E-2</v>
      </c>
      <c r="F2426" s="35">
        <v>0.12584030445685396</v>
      </c>
      <c r="G2426" s="35">
        <v>0.6603921424477861</v>
      </c>
      <c r="H2426" s="35" t="b">
        <v>0</v>
      </c>
      <c r="I2426" s="35" t="b">
        <v>0</v>
      </c>
      <c r="J2426" s="35" t="b">
        <v>0</v>
      </c>
    </row>
    <row r="2427" spans="1:10" x14ac:dyDescent="0.2">
      <c r="A2427" s="35" t="s">
        <v>194</v>
      </c>
      <c r="B2427" s="35" t="str">
        <f>VLOOKUP(Table4[[#This Row],[Metabolite ID]],Table18[],2,FALSE)</f>
        <v>X - 11381</v>
      </c>
      <c r="C2427" s="35" t="s">
        <v>1116</v>
      </c>
      <c r="D2427" s="35">
        <v>1068</v>
      </c>
      <c r="E2427" s="35">
        <v>6.9450207830410976E-2</v>
      </c>
      <c r="F2427" s="35">
        <v>3.7140662708942278E-2</v>
      </c>
      <c r="G2427" s="36">
        <v>6.1494405173728867E-2</v>
      </c>
      <c r="H2427" s="35" t="b">
        <v>0</v>
      </c>
      <c r="I2427" s="35" t="b">
        <v>0</v>
      </c>
      <c r="J2427" s="35" t="b">
        <v>0</v>
      </c>
    </row>
    <row r="2428" spans="1:10" hidden="1" x14ac:dyDescent="0.2">
      <c r="A2428" s="35" t="s">
        <v>194</v>
      </c>
      <c r="B2428" s="35" t="str">
        <f>VLOOKUP(Table4[[#This Row],[Metabolite ID]],Table18[],2,FALSE)</f>
        <v>X - 11381</v>
      </c>
      <c r="C2428" s="35" t="s">
        <v>1117</v>
      </c>
      <c r="D2428" s="35">
        <v>1068</v>
      </c>
      <c r="E2428" s="35">
        <v>6.9450207830410976E-2</v>
      </c>
      <c r="F2428" s="35">
        <v>3.7140662708942278E-2</v>
      </c>
      <c r="G2428" s="35">
        <v>6.1494405173728867E-2</v>
      </c>
      <c r="H2428" s="35" t="b">
        <v>0</v>
      </c>
      <c r="I2428" s="35" t="b">
        <v>0</v>
      </c>
      <c r="J2428" s="35" t="b">
        <v>0</v>
      </c>
    </row>
    <row r="2429" spans="1:10" hidden="1" x14ac:dyDescent="0.2">
      <c r="A2429" s="35" t="s">
        <v>194</v>
      </c>
      <c r="B2429" s="35" t="str">
        <f>VLOOKUP(Table4[[#This Row],[Metabolite ID]],Table18[],2,FALSE)</f>
        <v>X - 11381</v>
      </c>
      <c r="C2429" s="35" t="s">
        <v>1118</v>
      </c>
      <c r="D2429" s="35">
        <v>1068</v>
      </c>
      <c r="E2429" s="35">
        <v>7.0922304442692596E-2</v>
      </c>
      <c r="F2429" s="35">
        <v>3.7463861690122537E-2</v>
      </c>
      <c r="G2429" s="35">
        <v>5.834646072792516E-2</v>
      </c>
      <c r="H2429" s="35" t="b">
        <v>0</v>
      </c>
      <c r="I2429" s="35" t="b">
        <v>0</v>
      </c>
      <c r="J2429" s="35" t="b">
        <v>0</v>
      </c>
    </row>
    <row r="2430" spans="1:10" hidden="1" x14ac:dyDescent="0.2">
      <c r="A2430" s="35" t="s">
        <v>194</v>
      </c>
      <c r="B2430" s="35" t="str">
        <f>VLOOKUP(Table4[[#This Row],[Metabolite ID]],Table18[],2,FALSE)</f>
        <v>X - 11381</v>
      </c>
      <c r="C2430" s="35" t="s">
        <v>1119</v>
      </c>
      <c r="D2430" s="35">
        <v>1068</v>
      </c>
      <c r="E2430" s="35">
        <v>8.5907863636363421E-2</v>
      </c>
      <c r="F2430" s="35">
        <v>5.5703325338073068E-2</v>
      </c>
      <c r="G2430" s="35">
        <v>0.12301542637226905</v>
      </c>
      <c r="H2430" s="35" t="b">
        <v>0</v>
      </c>
      <c r="I2430" s="35" t="b">
        <v>0</v>
      </c>
      <c r="J2430" s="35" t="b">
        <v>0</v>
      </c>
    </row>
    <row r="2431" spans="1:10" hidden="1" x14ac:dyDescent="0.2">
      <c r="A2431" s="35" t="s">
        <v>194</v>
      </c>
      <c r="B2431" s="35" t="str">
        <f>VLOOKUP(Table4[[#This Row],[Metabolite ID]],Table18[],2,FALSE)</f>
        <v>X - 11381</v>
      </c>
      <c r="C2431" s="35" t="s">
        <v>1120</v>
      </c>
      <c r="D2431" s="35">
        <v>1068</v>
      </c>
      <c r="E2431" s="35">
        <v>-1.637949248654136E-3</v>
      </c>
      <c r="F2431" s="35">
        <v>6.6345918372695503E-2</v>
      </c>
      <c r="G2431" s="35">
        <v>0.98030381215968909</v>
      </c>
      <c r="H2431" s="35" t="b">
        <v>0</v>
      </c>
      <c r="I2431" s="35" t="b">
        <v>0</v>
      </c>
      <c r="J2431" s="35" t="b">
        <v>0</v>
      </c>
    </row>
    <row r="2432" spans="1:10" hidden="1" x14ac:dyDescent="0.2">
      <c r="A2432" s="35" t="s">
        <v>194</v>
      </c>
      <c r="B2432" s="35" t="str">
        <f>VLOOKUP(Table4[[#This Row],[Metabolite ID]],Table18[],2,FALSE)</f>
        <v>X - 11381</v>
      </c>
      <c r="C2432" s="35" t="s">
        <v>1121</v>
      </c>
      <c r="D2432" s="35">
        <v>1068</v>
      </c>
      <c r="E2432" s="35">
        <v>2.5547785341335505E-2</v>
      </c>
      <c r="F2432" s="35">
        <v>0.24542427825913235</v>
      </c>
      <c r="G2432" s="35">
        <v>0.91711240552012807</v>
      </c>
      <c r="H2432" s="35" t="b">
        <v>0</v>
      </c>
      <c r="I2432" s="35" t="b">
        <v>0</v>
      </c>
      <c r="J2432" s="35" t="b">
        <v>0</v>
      </c>
    </row>
    <row r="2433" spans="1:10" hidden="1" x14ac:dyDescent="0.2">
      <c r="A2433" s="35" t="s">
        <v>194</v>
      </c>
      <c r="B2433" s="35" t="str">
        <f>VLOOKUP(Table4[[#This Row],[Metabolite ID]],Table18[],2,FALSE)</f>
        <v>X - 11381</v>
      </c>
      <c r="C2433" s="35" t="s">
        <v>1122</v>
      </c>
      <c r="D2433" s="35">
        <v>1068</v>
      </c>
      <c r="E2433" s="35">
        <v>-7.9792837070172595E-2</v>
      </c>
      <c r="F2433" s="35">
        <v>0.16009165760733809</v>
      </c>
      <c r="G2433" s="35">
        <v>0.6182909719065266</v>
      </c>
      <c r="H2433" s="35" t="b">
        <v>0</v>
      </c>
      <c r="I2433" s="35" t="b">
        <v>0</v>
      </c>
      <c r="J2433" s="35" t="b">
        <v>0</v>
      </c>
    </row>
    <row r="2434" spans="1:10" hidden="1" x14ac:dyDescent="0.2">
      <c r="A2434" s="35" t="s">
        <v>194</v>
      </c>
      <c r="B2434" s="35" t="str">
        <f>VLOOKUP(Table4[[#This Row],[Metabolite ID]],Table18[],2,FALSE)</f>
        <v>X - 11381</v>
      </c>
      <c r="C2434" s="35" t="s">
        <v>1123</v>
      </c>
      <c r="D2434" s="35">
        <v>1068</v>
      </c>
      <c r="E2434" s="35">
        <v>-7.1632749243511998E-2</v>
      </c>
      <c r="F2434" s="35">
        <v>0.10901523540165391</v>
      </c>
      <c r="G2434" s="35">
        <v>0.51126530861284325</v>
      </c>
      <c r="H2434" s="35" t="b">
        <v>0</v>
      </c>
      <c r="I2434" s="35" t="b">
        <v>0</v>
      </c>
      <c r="J2434" s="35" t="b">
        <v>0</v>
      </c>
    </row>
    <row r="2435" spans="1:10" x14ac:dyDescent="0.2">
      <c r="A2435" s="35" t="s">
        <v>202</v>
      </c>
      <c r="B2435" s="35" t="str">
        <f>VLOOKUP(Table4[[#This Row],[Metabolite ID]],Table18[],2,FALSE)</f>
        <v>2-hydroxyacetaminophen sulfate*</v>
      </c>
      <c r="C2435" s="35" t="s">
        <v>1116</v>
      </c>
      <c r="D2435" s="35">
        <v>1068</v>
      </c>
      <c r="E2435" s="35">
        <v>9.9027920841037759E-2</v>
      </c>
      <c r="F2435" s="35">
        <v>5.2986930720975767E-2</v>
      </c>
      <c r="G2435" s="36">
        <v>6.1635031800420702E-2</v>
      </c>
      <c r="H2435" s="35" t="b">
        <v>0</v>
      </c>
      <c r="I2435" s="35" t="b">
        <v>0</v>
      </c>
      <c r="J2435" s="35" t="b">
        <v>0</v>
      </c>
    </row>
    <row r="2436" spans="1:10" hidden="1" x14ac:dyDescent="0.2">
      <c r="A2436" s="35" t="s">
        <v>202</v>
      </c>
      <c r="B2436" s="35" t="str">
        <f>VLOOKUP(Table4[[#This Row],[Metabolite ID]],Table18[],2,FALSE)</f>
        <v>2-hydroxyacetaminophen sulfate*</v>
      </c>
      <c r="C2436" s="35" t="s">
        <v>1117</v>
      </c>
      <c r="D2436" s="35">
        <v>1068</v>
      </c>
      <c r="E2436" s="35">
        <v>9.9027920841037759E-2</v>
      </c>
      <c r="F2436" s="35">
        <v>5.2986930720975767E-2</v>
      </c>
      <c r="G2436" s="35">
        <v>6.1635031800420702E-2</v>
      </c>
      <c r="H2436" s="35" t="b">
        <v>0</v>
      </c>
      <c r="I2436" s="35" t="b">
        <v>0</v>
      </c>
      <c r="J2436" s="35" t="b">
        <v>0</v>
      </c>
    </row>
    <row r="2437" spans="1:10" hidden="1" x14ac:dyDescent="0.2">
      <c r="A2437" s="35" t="s">
        <v>202</v>
      </c>
      <c r="B2437" s="35" t="str">
        <f>VLOOKUP(Table4[[#This Row],[Metabolite ID]],Table18[],2,FALSE)</f>
        <v>2-hydroxyacetaminophen sulfate*</v>
      </c>
      <c r="C2437" s="35" t="s">
        <v>1118</v>
      </c>
      <c r="D2437" s="35">
        <v>1068</v>
      </c>
      <c r="E2437" s="35">
        <v>9.9159716933036518E-2</v>
      </c>
      <c r="F2437" s="35">
        <v>5.3453332126585658E-2</v>
      </c>
      <c r="G2437" s="35">
        <v>6.3586113351129181E-2</v>
      </c>
      <c r="H2437" s="35" t="b">
        <v>0</v>
      </c>
      <c r="I2437" s="35" t="b">
        <v>0</v>
      </c>
      <c r="J2437" s="35" t="b">
        <v>0</v>
      </c>
    </row>
    <row r="2438" spans="1:10" hidden="1" x14ac:dyDescent="0.2">
      <c r="A2438" s="35" t="s">
        <v>202</v>
      </c>
      <c r="B2438" s="35" t="str">
        <f>VLOOKUP(Table4[[#This Row],[Metabolite ID]],Table18[],2,FALSE)</f>
        <v>2-hydroxyacetaminophen sulfate*</v>
      </c>
      <c r="C2438" s="35" t="s">
        <v>1119</v>
      </c>
      <c r="D2438" s="35">
        <v>1068</v>
      </c>
      <c r="E2438" s="35">
        <v>5.867031372549017E-2</v>
      </c>
      <c r="F2438" s="35">
        <v>7.8031142855263788E-2</v>
      </c>
      <c r="G2438" s="35">
        <v>0.45212123774870122</v>
      </c>
      <c r="H2438" s="35" t="b">
        <v>0</v>
      </c>
      <c r="I2438" s="35" t="b">
        <v>0</v>
      </c>
      <c r="J2438" s="35" t="b">
        <v>0</v>
      </c>
    </row>
    <row r="2439" spans="1:10" hidden="1" x14ac:dyDescent="0.2">
      <c r="A2439" s="35" t="s">
        <v>202</v>
      </c>
      <c r="B2439" s="35" t="str">
        <f>VLOOKUP(Table4[[#This Row],[Metabolite ID]],Table18[],2,FALSE)</f>
        <v>2-hydroxyacetaminophen sulfate*</v>
      </c>
      <c r="C2439" s="35" t="s">
        <v>1120</v>
      </c>
      <c r="D2439" s="35">
        <v>1068</v>
      </c>
      <c r="E2439" s="35">
        <v>3.0789745484885323E-2</v>
      </c>
      <c r="F2439" s="35">
        <v>9.3286833913658426E-2</v>
      </c>
      <c r="G2439" s="35">
        <v>0.7413587323141031</v>
      </c>
      <c r="H2439" s="35" t="b">
        <v>0</v>
      </c>
      <c r="I2439" s="35" t="b">
        <v>0</v>
      </c>
      <c r="J2439" s="35" t="b">
        <v>0</v>
      </c>
    </row>
    <row r="2440" spans="1:10" hidden="1" x14ac:dyDescent="0.2">
      <c r="A2440" s="35" t="s">
        <v>202</v>
      </c>
      <c r="B2440" s="35" t="str">
        <f>VLOOKUP(Table4[[#This Row],[Metabolite ID]],Table18[],2,FALSE)</f>
        <v>2-hydroxyacetaminophen sulfate*</v>
      </c>
      <c r="C2440" s="35" t="s">
        <v>1121</v>
      </c>
      <c r="D2440" s="35">
        <v>1068</v>
      </c>
      <c r="E2440" s="35">
        <v>-4.5357501677260714E-2</v>
      </c>
      <c r="F2440" s="35">
        <v>0.36829593664997573</v>
      </c>
      <c r="G2440" s="35">
        <v>0.90200751866689477</v>
      </c>
      <c r="H2440" s="35" t="b">
        <v>0</v>
      </c>
      <c r="I2440" s="35" t="b">
        <v>0</v>
      </c>
      <c r="J2440" s="35" t="b">
        <v>0</v>
      </c>
    </row>
    <row r="2441" spans="1:10" hidden="1" x14ac:dyDescent="0.2">
      <c r="A2441" s="35" t="s">
        <v>202</v>
      </c>
      <c r="B2441" s="35" t="str">
        <f>VLOOKUP(Table4[[#This Row],[Metabolite ID]],Table18[],2,FALSE)</f>
        <v>2-hydroxyacetaminophen sulfate*</v>
      </c>
      <c r="C2441" s="35" t="s">
        <v>1122</v>
      </c>
      <c r="D2441" s="35">
        <v>1068</v>
      </c>
      <c r="E2441" s="35">
        <v>-4.5357501677260714E-2</v>
      </c>
      <c r="F2441" s="35">
        <v>0.23384696768853655</v>
      </c>
      <c r="G2441" s="35">
        <v>0.84624230051664795</v>
      </c>
      <c r="H2441" s="35" t="b">
        <v>0</v>
      </c>
      <c r="I2441" s="35" t="b">
        <v>0</v>
      </c>
      <c r="J2441" s="35" t="b">
        <v>0</v>
      </c>
    </row>
    <row r="2442" spans="1:10" hidden="1" x14ac:dyDescent="0.2">
      <c r="A2442" s="35" t="s">
        <v>202</v>
      </c>
      <c r="B2442" s="35" t="str">
        <f>VLOOKUP(Table4[[#This Row],[Metabolite ID]],Table18[],2,FALSE)</f>
        <v>2-hydroxyacetaminophen sulfate*</v>
      </c>
      <c r="C2442" s="35" t="s">
        <v>1123</v>
      </c>
      <c r="D2442" s="35">
        <v>1068</v>
      </c>
      <c r="E2442" s="35">
        <v>8.3879580436487133E-2</v>
      </c>
      <c r="F2442" s="35">
        <v>0.15546700250684661</v>
      </c>
      <c r="G2442" s="35">
        <v>0.58963179728600301</v>
      </c>
      <c r="H2442" s="35" t="b">
        <v>0</v>
      </c>
      <c r="I2442" s="35" t="b">
        <v>0</v>
      </c>
      <c r="J2442" s="35" t="b">
        <v>0</v>
      </c>
    </row>
    <row r="2443" spans="1:10" x14ac:dyDescent="0.2">
      <c r="A2443" s="35" t="s">
        <v>315</v>
      </c>
      <c r="B2443" s="35" t="str">
        <f>VLOOKUP(Table4[[#This Row],[Metabolite ID]],Table18[],2,FALSE)</f>
        <v>N-methylproline</v>
      </c>
      <c r="C2443" s="35" t="s">
        <v>1116</v>
      </c>
      <c r="D2443" s="35">
        <v>1068</v>
      </c>
      <c r="E2443" s="35">
        <v>-6.9550509188348236E-2</v>
      </c>
      <c r="F2443" s="35">
        <v>3.7282157444907336E-2</v>
      </c>
      <c r="G2443" s="36">
        <v>6.2108931468867319E-2</v>
      </c>
      <c r="H2443" s="35" t="b">
        <v>0</v>
      </c>
      <c r="I2443" s="35" t="b">
        <v>0</v>
      </c>
      <c r="J2443" s="35" t="b">
        <v>0</v>
      </c>
    </row>
    <row r="2444" spans="1:10" hidden="1" x14ac:dyDescent="0.2">
      <c r="A2444" s="35" t="s">
        <v>315</v>
      </c>
      <c r="B2444" s="35" t="str">
        <f>VLOOKUP(Table4[[#This Row],[Metabolite ID]],Table18[],2,FALSE)</f>
        <v>N-methylproline</v>
      </c>
      <c r="C2444" s="35" t="s">
        <v>1117</v>
      </c>
      <c r="D2444" s="35">
        <v>1068</v>
      </c>
      <c r="E2444" s="35">
        <v>-6.9550509188348236E-2</v>
      </c>
      <c r="F2444" s="35">
        <v>3.6912483815845117E-2</v>
      </c>
      <c r="G2444" s="35">
        <v>5.9537901252252716E-2</v>
      </c>
      <c r="H2444" s="35" t="b">
        <v>0</v>
      </c>
      <c r="I2444" s="35" t="b">
        <v>0</v>
      </c>
      <c r="J2444" s="35" t="b">
        <v>0</v>
      </c>
    </row>
    <row r="2445" spans="1:10" hidden="1" x14ac:dyDescent="0.2">
      <c r="A2445" s="35" t="s">
        <v>315</v>
      </c>
      <c r="B2445" s="35" t="str">
        <f>VLOOKUP(Table4[[#This Row],[Metabolite ID]],Table18[],2,FALSE)</f>
        <v>N-methylproline</v>
      </c>
      <c r="C2445" s="35" t="s">
        <v>1118</v>
      </c>
      <c r="D2445" s="35">
        <v>1068</v>
      </c>
      <c r="E2445" s="35">
        <v>-6.9419422083981525E-2</v>
      </c>
      <c r="F2445" s="35">
        <v>3.7245622288953673E-2</v>
      </c>
      <c r="G2445" s="35">
        <v>6.2345906143033265E-2</v>
      </c>
      <c r="H2445" s="35" t="b">
        <v>0</v>
      </c>
      <c r="I2445" s="35" t="b">
        <v>0</v>
      </c>
      <c r="J2445" s="35" t="b">
        <v>0</v>
      </c>
    </row>
    <row r="2446" spans="1:10" hidden="1" x14ac:dyDescent="0.2">
      <c r="A2446" s="35" t="s">
        <v>315</v>
      </c>
      <c r="B2446" s="35" t="str">
        <f>VLOOKUP(Table4[[#This Row],[Metabolite ID]],Table18[],2,FALSE)</f>
        <v>N-methylproline</v>
      </c>
      <c r="C2446" s="35" t="s">
        <v>1119</v>
      </c>
      <c r="D2446" s="35">
        <v>1068</v>
      </c>
      <c r="E2446" s="35">
        <v>-3.1276122479882776E-2</v>
      </c>
      <c r="F2446" s="35">
        <v>5.7514757050651448E-2</v>
      </c>
      <c r="G2446" s="35">
        <v>0.58658392398133041</v>
      </c>
      <c r="H2446" s="35" t="b">
        <v>0</v>
      </c>
      <c r="I2446" s="35" t="b">
        <v>0</v>
      </c>
      <c r="J2446" s="35" t="b">
        <v>0</v>
      </c>
    </row>
    <row r="2447" spans="1:10" hidden="1" x14ac:dyDescent="0.2">
      <c r="A2447" s="35" t="s">
        <v>315</v>
      </c>
      <c r="B2447" s="35" t="str">
        <f>VLOOKUP(Table4[[#This Row],[Metabolite ID]],Table18[],2,FALSE)</f>
        <v>N-methylproline</v>
      </c>
      <c r="C2447" s="35" t="s">
        <v>1120</v>
      </c>
      <c r="D2447" s="35">
        <v>1068</v>
      </c>
      <c r="E2447" s="35">
        <v>-8.5224708349222762E-3</v>
      </c>
      <c r="F2447" s="35">
        <v>6.2653306829428462E-2</v>
      </c>
      <c r="G2447" s="35">
        <v>0.89180082639301916</v>
      </c>
      <c r="H2447" s="35" t="b">
        <v>0</v>
      </c>
      <c r="I2447" s="35" t="b">
        <v>0</v>
      </c>
      <c r="J2447" s="35" t="b">
        <v>0</v>
      </c>
    </row>
    <row r="2448" spans="1:10" hidden="1" x14ac:dyDescent="0.2">
      <c r="A2448" s="35" t="s">
        <v>315</v>
      </c>
      <c r="B2448" s="35" t="str">
        <f>VLOOKUP(Table4[[#This Row],[Metabolite ID]],Table18[],2,FALSE)</f>
        <v>N-methylproline</v>
      </c>
      <c r="C2448" s="35" t="s">
        <v>1121</v>
      </c>
      <c r="D2448" s="35">
        <v>1068</v>
      </c>
      <c r="E2448" s="35">
        <v>4.7216769393898517E-3</v>
      </c>
      <c r="F2448" s="35">
        <v>0.23552934016218793</v>
      </c>
      <c r="G2448" s="35">
        <v>0.98400955893009412</v>
      </c>
      <c r="H2448" s="35" t="b">
        <v>0</v>
      </c>
      <c r="I2448" s="35" t="b">
        <v>0</v>
      </c>
      <c r="J2448" s="35" t="b">
        <v>0</v>
      </c>
    </row>
    <row r="2449" spans="1:10" hidden="1" x14ac:dyDescent="0.2">
      <c r="A2449" s="35" t="s">
        <v>315</v>
      </c>
      <c r="B2449" s="35" t="str">
        <f>VLOOKUP(Table4[[#This Row],[Metabolite ID]],Table18[],2,FALSE)</f>
        <v>N-methylproline</v>
      </c>
      <c r="C2449" s="35" t="s">
        <v>1122</v>
      </c>
      <c r="D2449" s="35">
        <v>1068</v>
      </c>
      <c r="E2449" s="35">
        <v>4.8528316750892309E-2</v>
      </c>
      <c r="F2449" s="35">
        <v>0.15361903716634617</v>
      </c>
      <c r="G2449" s="35">
        <v>0.75213988165910894</v>
      </c>
      <c r="H2449" s="35" t="b">
        <v>0</v>
      </c>
      <c r="I2449" s="35" t="b">
        <v>0</v>
      </c>
      <c r="J2449" s="35" t="b">
        <v>0</v>
      </c>
    </row>
    <row r="2450" spans="1:10" hidden="1" x14ac:dyDescent="0.2">
      <c r="A2450" s="35" t="s">
        <v>315</v>
      </c>
      <c r="B2450" s="35" t="str">
        <f>VLOOKUP(Table4[[#This Row],[Metabolite ID]],Table18[],2,FALSE)</f>
        <v>N-methylproline</v>
      </c>
      <c r="C2450" s="35" t="s">
        <v>1123</v>
      </c>
      <c r="D2450" s="35">
        <v>1068</v>
      </c>
      <c r="E2450" s="35">
        <v>-5.7719037020106188E-2</v>
      </c>
      <c r="F2450" s="35">
        <v>0.10948116734181222</v>
      </c>
      <c r="G2450" s="35">
        <v>0.59816081856577452</v>
      </c>
      <c r="H2450" s="35" t="b">
        <v>0</v>
      </c>
      <c r="I2450" s="35" t="b">
        <v>0</v>
      </c>
      <c r="J2450" s="35" t="b">
        <v>0</v>
      </c>
    </row>
    <row r="2451" spans="1:10" x14ac:dyDescent="0.2">
      <c r="A2451" s="35" t="s">
        <v>269</v>
      </c>
      <c r="B2451" s="35" t="str">
        <f>VLOOKUP(Table4[[#This Row],[Metabolite ID]],Table18[],2,FALSE)</f>
        <v>cysteinylglycine</v>
      </c>
      <c r="C2451" s="35" t="s">
        <v>1116</v>
      </c>
      <c r="D2451" s="35">
        <v>1068</v>
      </c>
      <c r="E2451" s="35">
        <v>-7.1281865854179727E-2</v>
      </c>
      <c r="F2451" s="35">
        <v>3.8299859314689752E-2</v>
      </c>
      <c r="G2451" s="36">
        <v>6.2722692170979463E-2</v>
      </c>
      <c r="H2451" s="35" t="b">
        <v>0</v>
      </c>
      <c r="I2451" s="35" t="b">
        <v>0</v>
      </c>
      <c r="J2451" s="35" t="b">
        <v>0</v>
      </c>
    </row>
    <row r="2452" spans="1:10" hidden="1" x14ac:dyDescent="0.2">
      <c r="A2452" s="35" t="s">
        <v>269</v>
      </c>
      <c r="B2452" s="35" t="str">
        <f>VLOOKUP(Table4[[#This Row],[Metabolite ID]],Table18[],2,FALSE)</f>
        <v>cysteinylglycine</v>
      </c>
      <c r="C2452" s="35" t="s">
        <v>1117</v>
      </c>
      <c r="D2452" s="35">
        <v>1068</v>
      </c>
      <c r="E2452" s="35">
        <v>-7.1281865854179727E-2</v>
      </c>
      <c r="F2452" s="35">
        <v>3.7059766668751423E-2</v>
      </c>
      <c r="G2452" s="35">
        <v>5.4426073625980197E-2</v>
      </c>
      <c r="H2452" s="35" t="b">
        <v>0</v>
      </c>
      <c r="I2452" s="35" t="b">
        <v>0</v>
      </c>
      <c r="J2452" s="35" t="b">
        <v>0</v>
      </c>
    </row>
    <row r="2453" spans="1:10" hidden="1" x14ac:dyDescent="0.2">
      <c r="A2453" s="35" t="s">
        <v>269</v>
      </c>
      <c r="B2453" s="35" t="str">
        <f>VLOOKUP(Table4[[#This Row],[Metabolite ID]],Table18[],2,FALSE)</f>
        <v>cysteinylglycine</v>
      </c>
      <c r="C2453" s="35" t="s">
        <v>1118</v>
      </c>
      <c r="D2453" s="35">
        <v>1068</v>
      </c>
      <c r="E2453" s="35">
        <v>-7.1155081999297792E-2</v>
      </c>
      <c r="F2453" s="35">
        <v>3.7411127479554718E-2</v>
      </c>
      <c r="G2453" s="35">
        <v>5.7174238456572671E-2</v>
      </c>
      <c r="H2453" s="35" t="b">
        <v>0</v>
      </c>
      <c r="I2453" s="35" t="b">
        <v>0</v>
      </c>
      <c r="J2453" s="35" t="b">
        <v>0</v>
      </c>
    </row>
    <row r="2454" spans="1:10" hidden="1" x14ac:dyDescent="0.2">
      <c r="A2454" s="35" t="s">
        <v>269</v>
      </c>
      <c r="B2454" s="35" t="str">
        <f>VLOOKUP(Table4[[#This Row],[Metabolite ID]],Table18[],2,FALSE)</f>
        <v>cysteinylglycine</v>
      </c>
      <c r="C2454" s="35" t="s">
        <v>1119</v>
      </c>
      <c r="D2454" s="35">
        <v>1068</v>
      </c>
      <c r="E2454" s="35">
        <v>-4.9931032608695969E-2</v>
      </c>
      <c r="F2454" s="35">
        <v>5.5695027507194975E-2</v>
      </c>
      <c r="G2454" s="35">
        <v>0.36998155854562031</v>
      </c>
      <c r="H2454" s="35" t="b">
        <v>0</v>
      </c>
      <c r="I2454" s="35" t="b">
        <v>0</v>
      </c>
      <c r="J2454" s="35" t="b">
        <v>0</v>
      </c>
    </row>
    <row r="2455" spans="1:10" hidden="1" x14ac:dyDescent="0.2">
      <c r="A2455" s="35" t="s">
        <v>269</v>
      </c>
      <c r="B2455" s="35" t="str">
        <f>VLOOKUP(Table4[[#This Row],[Metabolite ID]],Table18[],2,FALSE)</f>
        <v>cysteinylglycine</v>
      </c>
      <c r="C2455" s="35" t="s">
        <v>1120</v>
      </c>
      <c r="D2455" s="35">
        <v>1068</v>
      </c>
      <c r="E2455" s="35">
        <v>-5.2741283119302367E-2</v>
      </c>
      <c r="F2455" s="35">
        <v>6.5370416777530069E-2</v>
      </c>
      <c r="G2455" s="35">
        <v>0.41977792119387869</v>
      </c>
      <c r="H2455" s="35" t="b">
        <v>0</v>
      </c>
      <c r="I2455" s="35" t="b">
        <v>0</v>
      </c>
      <c r="J2455" s="35" t="b">
        <v>0</v>
      </c>
    </row>
    <row r="2456" spans="1:10" hidden="1" x14ac:dyDescent="0.2">
      <c r="A2456" s="35" t="s">
        <v>269</v>
      </c>
      <c r="B2456" s="35" t="str">
        <f>VLOOKUP(Table4[[#This Row],[Metabolite ID]],Table18[],2,FALSE)</f>
        <v>cysteinylglycine</v>
      </c>
      <c r="C2456" s="35" t="s">
        <v>1121</v>
      </c>
      <c r="D2456" s="35">
        <v>1068</v>
      </c>
      <c r="E2456" s="35">
        <v>-1.5889770386252167E-2</v>
      </c>
      <c r="F2456" s="35">
        <v>0.22509994702391234</v>
      </c>
      <c r="G2456" s="35">
        <v>0.94373742038168262</v>
      </c>
      <c r="H2456" s="35" t="b">
        <v>0</v>
      </c>
      <c r="I2456" s="35" t="b">
        <v>0</v>
      </c>
      <c r="J2456" s="35" t="b">
        <v>0</v>
      </c>
    </row>
    <row r="2457" spans="1:10" hidden="1" x14ac:dyDescent="0.2">
      <c r="A2457" s="35" t="s">
        <v>269</v>
      </c>
      <c r="B2457" s="35" t="str">
        <f>VLOOKUP(Table4[[#This Row],[Metabolite ID]],Table18[],2,FALSE)</f>
        <v>cysteinylglycine</v>
      </c>
      <c r="C2457" s="35" t="s">
        <v>1122</v>
      </c>
      <c r="D2457" s="35">
        <v>1068</v>
      </c>
      <c r="E2457" s="35">
        <v>-4.0261347069589171E-2</v>
      </c>
      <c r="F2457" s="35">
        <v>0.14092988440299586</v>
      </c>
      <c r="G2457" s="35">
        <v>0.77517596862227134</v>
      </c>
      <c r="H2457" s="35" t="b">
        <v>0</v>
      </c>
      <c r="I2457" s="35" t="b">
        <v>0</v>
      </c>
      <c r="J2457" s="35" t="b">
        <v>0</v>
      </c>
    </row>
    <row r="2458" spans="1:10" hidden="1" x14ac:dyDescent="0.2">
      <c r="A2458" s="35" t="s">
        <v>269</v>
      </c>
      <c r="B2458" s="35" t="str">
        <f>VLOOKUP(Table4[[#This Row],[Metabolite ID]],Table18[],2,FALSE)</f>
        <v>cysteinylglycine</v>
      </c>
      <c r="C2458" s="35" t="s">
        <v>1123</v>
      </c>
      <c r="D2458" s="35">
        <v>1068</v>
      </c>
      <c r="E2458" s="35">
        <v>-0.27162865381970785</v>
      </c>
      <c r="F2458" s="35">
        <v>0.1122757027924836</v>
      </c>
      <c r="G2458" s="35">
        <v>1.5716940844448364E-2</v>
      </c>
      <c r="H2458" s="35" t="b">
        <v>0</v>
      </c>
      <c r="I2458" s="35" t="b">
        <v>0</v>
      </c>
      <c r="J2458" s="35" t="b">
        <v>0</v>
      </c>
    </row>
    <row r="2459" spans="1:10" x14ac:dyDescent="0.2">
      <c r="A2459" s="35" t="s">
        <v>129</v>
      </c>
      <c r="B2459" s="35" t="str">
        <f>VLOOKUP(Table4[[#This Row],[Metabolite ID]],Table18[],2,FALSE)</f>
        <v>stearoyl sphingomyelin (d18:1/18:0)</v>
      </c>
      <c r="C2459" s="35" t="s">
        <v>1116</v>
      </c>
      <c r="D2459" s="35">
        <v>1068</v>
      </c>
      <c r="E2459" s="35">
        <v>7.1281140532259174E-2</v>
      </c>
      <c r="F2459" s="35">
        <v>3.8349066933116766E-2</v>
      </c>
      <c r="G2459" s="36">
        <v>6.3063276481666874E-2</v>
      </c>
      <c r="H2459" s="35" t="b">
        <v>0</v>
      </c>
      <c r="I2459" s="35" t="b">
        <v>0</v>
      </c>
      <c r="J2459" s="35" t="b">
        <v>0</v>
      </c>
    </row>
    <row r="2460" spans="1:10" hidden="1" x14ac:dyDescent="0.2">
      <c r="A2460" s="35" t="s">
        <v>129</v>
      </c>
      <c r="B2460" s="35" t="str">
        <f>VLOOKUP(Table4[[#This Row],[Metabolite ID]],Table18[],2,FALSE)</f>
        <v>stearoyl sphingomyelin (d18:1/18:0)</v>
      </c>
      <c r="C2460" s="35" t="s">
        <v>1117</v>
      </c>
      <c r="D2460" s="35">
        <v>1068</v>
      </c>
      <c r="E2460" s="35">
        <v>7.1281140532259174E-2</v>
      </c>
      <c r="F2460" s="35">
        <v>3.6856812227203675E-2</v>
      </c>
      <c r="G2460" s="35">
        <v>5.3112908730092216E-2</v>
      </c>
      <c r="H2460" s="35" t="b">
        <v>0</v>
      </c>
      <c r="I2460" s="35" t="b">
        <v>0</v>
      </c>
      <c r="J2460" s="35" t="b">
        <v>0</v>
      </c>
    </row>
    <row r="2461" spans="1:10" hidden="1" x14ac:dyDescent="0.2">
      <c r="A2461" s="35" t="s">
        <v>129</v>
      </c>
      <c r="B2461" s="35" t="str">
        <f>VLOOKUP(Table4[[#This Row],[Metabolite ID]],Table18[],2,FALSE)</f>
        <v>stearoyl sphingomyelin (d18:1/18:0)</v>
      </c>
      <c r="C2461" s="35" t="s">
        <v>1118</v>
      </c>
      <c r="D2461" s="35">
        <v>1068</v>
      </c>
      <c r="E2461" s="35">
        <v>7.2749359806696084E-2</v>
      </c>
      <c r="F2461" s="35">
        <v>3.721045810757842E-2</v>
      </c>
      <c r="G2461" s="35">
        <v>5.0573827122214733E-2</v>
      </c>
      <c r="H2461" s="35" t="b">
        <v>0</v>
      </c>
      <c r="I2461" s="35" t="b">
        <v>0</v>
      </c>
      <c r="J2461" s="35" t="b">
        <v>0</v>
      </c>
    </row>
    <row r="2462" spans="1:10" hidden="1" x14ac:dyDescent="0.2">
      <c r="A2462" s="35" t="s">
        <v>129</v>
      </c>
      <c r="B2462" s="35" t="str">
        <f>VLOOKUP(Table4[[#This Row],[Metabolite ID]],Table18[],2,FALSE)</f>
        <v>stearoyl sphingomyelin (d18:1/18:0)</v>
      </c>
      <c r="C2462" s="35" t="s">
        <v>1119</v>
      </c>
      <c r="D2462" s="35">
        <v>1068</v>
      </c>
      <c r="E2462" s="35">
        <v>9.6036399999999758E-2</v>
      </c>
      <c r="F2462" s="35">
        <v>5.7361838095241778E-2</v>
      </c>
      <c r="G2462" s="35">
        <v>9.4087153022499384E-2</v>
      </c>
      <c r="H2462" s="35" t="b">
        <v>0</v>
      </c>
      <c r="I2462" s="35" t="b">
        <v>0</v>
      </c>
      <c r="J2462" s="35" t="b">
        <v>0</v>
      </c>
    </row>
    <row r="2463" spans="1:10" hidden="1" x14ac:dyDescent="0.2">
      <c r="A2463" s="35" t="s">
        <v>129</v>
      </c>
      <c r="B2463" s="35" t="str">
        <f>VLOOKUP(Table4[[#This Row],[Metabolite ID]],Table18[],2,FALSE)</f>
        <v>stearoyl sphingomyelin (d18:1/18:0)</v>
      </c>
      <c r="C2463" s="35" t="s">
        <v>1120</v>
      </c>
      <c r="D2463" s="35">
        <v>1068</v>
      </c>
      <c r="E2463" s="35">
        <v>-2.7274250719454537E-2</v>
      </c>
      <c r="F2463" s="35">
        <v>6.5299506643798036E-2</v>
      </c>
      <c r="G2463" s="35">
        <v>0.67618162568795925</v>
      </c>
      <c r="H2463" s="35" t="b">
        <v>0</v>
      </c>
      <c r="I2463" s="35" t="b">
        <v>0</v>
      </c>
      <c r="J2463" s="35" t="b">
        <v>0</v>
      </c>
    </row>
    <row r="2464" spans="1:10" hidden="1" x14ac:dyDescent="0.2">
      <c r="A2464" s="35" t="s">
        <v>129</v>
      </c>
      <c r="B2464" s="35" t="str">
        <f>VLOOKUP(Table4[[#This Row],[Metabolite ID]],Table18[],2,FALSE)</f>
        <v>stearoyl sphingomyelin (d18:1/18:0)</v>
      </c>
      <c r="C2464" s="35" t="s">
        <v>1121</v>
      </c>
      <c r="D2464" s="35">
        <v>1068</v>
      </c>
      <c r="E2464" s="35">
        <v>2.9604373924954075E-2</v>
      </c>
      <c r="F2464" s="35">
        <v>0.22405588544183602</v>
      </c>
      <c r="G2464" s="35">
        <v>0.8949068379428875</v>
      </c>
      <c r="H2464" s="35" t="b">
        <v>0</v>
      </c>
      <c r="I2464" s="35" t="b">
        <v>0</v>
      </c>
      <c r="J2464" s="35" t="b">
        <v>0</v>
      </c>
    </row>
    <row r="2465" spans="1:10" hidden="1" x14ac:dyDescent="0.2">
      <c r="A2465" s="35" t="s">
        <v>129</v>
      </c>
      <c r="B2465" s="35" t="str">
        <f>VLOOKUP(Table4[[#This Row],[Metabolite ID]],Table18[],2,FALSE)</f>
        <v>stearoyl sphingomyelin (d18:1/18:0)</v>
      </c>
      <c r="C2465" s="35" t="s">
        <v>1122</v>
      </c>
      <c r="D2465" s="35">
        <v>1068</v>
      </c>
      <c r="E2465" s="35">
        <v>-8.8913946975292646E-2</v>
      </c>
      <c r="F2465" s="35">
        <v>0.14642273737357242</v>
      </c>
      <c r="G2465" s="35">
        <v>0.54381992450357375</v>
      </c>
      <c r="H2465" s="35" t="b">
        <v>0</v>
      </c>
      <c r="I2465" s="35" t="b">
        <v>0</v>
      </c>
      <c r="J2465" s="35" t="b">
        <v>0</v>
      </c>
    </row>
    <row r="2466" spans="1:10" hidden="1" x14ac:dyDescent="0.2">
      <c r="A2466" s="35" t="s">
        <v>129</v>
      </c>
      <c r="B2466" s="35" t="str">
        <f>VLOOKUP(Table4[[#This Row],[Metabolite ID]],Table18[],2,FALSE)</f>
        <v>stearoyl sphingomyelin (d18:1/18:0)</v>
      </c>
      <c r="C2466" s="35" t="s">
        <v>1123</v>
      </c>
      <c r="D2466" s="35">
        <v>1068</v>
      </c>
      <c r="E2466" s="35">
        <v>-7.4015743591854574E-2</v>
      </c>
      <c r="F2466" s="35">
        <v>0.11251315572907121</v>
      </c>
      <c r="G2466" s="35">
        <v>0.51078246550411366</v>
      </c>
      <c r="H2466" s="35" t="b">
        <v>0</v>
      </c>
      <c r="I2466" s="35" t="b">
        <v>0</v>
      </c>
      <c r="J2466" s="35" t="b">
        <v>0</v>
      </c>
    </row>
    <row r="2467" spans="1:10" x14ac:dyDescent="0.2">
      <c r="A2467" s="35" t="s">
        <v>509</v>
      </c>
      <c r="B2467" s="35" t="str">
        <f>VLOOKUP(Table4[[#This Row],[Metabolite ID]],Table18[],2,FALSE)</f>
        <v>X - 21658</v>
      </c>
      <c r="C2467" s="35" t="s">
        <v>1116</v>
      </c>
      <c r="D2467" s="35">
        <v>1068</v>
      </c>
      <c r="E2467" s="35">
        <v>7.3701426976555739E-2</v>
      </c>
      <c r="F2467" s="35">
        <v>3.9762168124365102E-2</v>
      </c>
      <c r="G2467" s="36">
        <v>6.3802629381147863E-2</v>
      </c>
      <c r="H2467" s="35" t="b">
        <v>0</v>
      </c>
      <c r="I2467" s="35" t="b">
        <v>0</v>
      </c>
      <c r="J2467" s="35" t="b">
        <v>0</v>
      </c>
    </row>
    <row r="2468" spans="1:10" hidden="1" x14ac:dyDescent="0.2">
      <c r="A2468" s="35" t="s">
        <v>509</v>
      </c>
      <c r="B2468" s="35" t="str">
        <f>VLOOKUP(Table4[[#This Row],[Metabolite ID]],Table18[],2,FALSE)</f>
        <v>X - 21658</v>
      </c>
      <c r="C2468" s="35" t="s">
        <v>1117</v>
      </c>
      <c r="D2468" s="35">
        <v>1068</v>
      </c>
      <c r="E2468" s="35">
        <v>7.3701426976555739E-2</v>
      </c>
      <c r="F2468" s="35">
        <v>3.9573969924478772E-2</v>
      </c>
      <c r="G2468" s="35">
        <v>6.255076752843039E-2</v>
      </c>
      <c r="H2468" s="35" t="b">
        <v>0</v>
      </c>
      <c r="I2468" s="35" t="b">
        <v>0</v>
      </c>
      <c r="J2468" s="35" t="b">
        <v>0</v>
      </c>
    </row>
    <row r="2469" spans="1:10" hidden="1" x14ac:dyDescent="0.2">
      <c r="A2469" s="35" t="s">
        <v>509</v>
      </c>
      <c r="B2469" s="35" t="str">
        <f>VLOOKUP(Table4[[#This Row],[Metabolite ID]],Table18[],2,FALSE)</f>
        <v>X - 21658</v>
      </c>
      <c r="C2469" s="35" t="s">
        <v>1118</v>
      </c>
      <c r="D2469" s="35">
        <v>1068</v>
      </c>
      <c r="E2469" s="35">
        <v>7.5175872816069217E-2</v>
      </c>
      <c r="F2469" s="35">
        <v>3.9928219927329069E-2</v>
      </c>
      <c r="G2469" s="35">
        <v>5.9730803465818695E-2</v>
      </c>
      <c r="H2469" s="35" t="b">
        <v>0</v>
      </c>
      <c r="I2469" s="35" t="b">
        <v>0</v>
      </c>
      <c r="J2469" s="35" t="b">
        <v>0</v>
      </c>
    </row>
    <row r="2470" spans="1:10" hidden="1" x14ac:dyDescent="0.2">
      <c r="A2470" s="35" t="s">
        <v>509</v>
      </c>
      <c r="B2470" s="35" t="str">
        <f>VLOOKUP(Table4[[#This Row],[Metabolite ID]],Table18[],2,FALSE)</f>
        <v>X - 21658</v>
      </c>
      <c r="C2470" s="35" t="s">
        <v>1119</v>
      </c>
      <c r="D2470" s="35">
        <v>1068</v>
      </c>
      <c r="E2470" s="35">
        <v>7.095361294882653E-2</v>
      </c>
      <c r="F2470" s="35">
        <v>6.0407169561066149E-2</v>
      </c>
      <c r="G2470" s="35">
        <v>0.24015907980486378</v>
      </c>
      <c r="H2470" s="35" t="b">
        <v>0</v>
      </c>
      <c r="I2470" s="35" t="b">
        <v>0</v>
      </c>
      <c r="J2470" s="35" t="b">
        <v>0</v>
      </c>
    </row>
    <row r="2471" spans="1:10" hidden="1" x14ac:dyDescent="0.2">
      <c r="A2471" s="35" t="s">
        <v>509</v>
      </c>
      <c r="B2471" s="35" t="str">
        <f>VLOOKUP(Table4[[#This Row],[Metabolite ID]],Table18[],2,FALSE)</f>
        <v>X - 21658</v>
      </c>
      <c r="C2471" s="35" t="s">
        <v>1120</v>
      </c>
      <c r="D2471" s="35">
        <v>1068</v>
      </c>
      <c r="E2471" s="35">
        <v>4.596631426774115E-2</v>
      </c>
      <c r="F2471" s="35">
        <v>6.4004773926849612E-2</v>
      </c>
      <c r="G2471" s="35">
        <v>0.47265241751898679</v>
      </c>
      <c r="H2471" s="35" t="b">
        <v>0</v>
      </c>
      <c r="I2471" s="35" t="b">
        <v>0</v>
      </c>
      <c r="J2471" s="35" t="b">
        <v>0</v>
      </c>
    </row>
    <row r="2472" spans="1:10" hidden="1" x14ac:dyDescent="0.2">
      <c r="A2472" s="35" t="s">
        <v>509</v>
      </c>
      <c r="B2472" s="35" t="str">
        <f>VLOOKUP(Table4[[#This Row],[Metabolite ID]],Table18[],2,FALSE)</f>
        <v>X - 21658</v>
      </c>
      <c r="C2472" s="35" t="s">
        <v>1121</v>
      </c>
      <c r="D2472" s="35">
        <v>1068</v>
      </c>
      <c r="E2472" s="35">
        <v>-4.844061044372161E-2</v>
      </c>
      <c r="F2472" s="35">
        <v>0.27674893348407931</v>
      </c>
      <c r="G2472" s="35">
        <v>0.86108573489852092</v>
      </c>
      <c r="H2472" s="35" t="b">
        <v>0</v>
      </c>
      <c r="I2472" s="35" t="b">
        <v>0</v>
      </c>
      <c r="J2472" s="35" t="b">
        <v>0</v>
      </c>
    </row>
    <row r="2473" spans="1:10" hidden="1" x14ac:dyDescent="0.2">
      <c r="A2473" s="35" t="s">
        <v>509</v>
      </c>
      <c r="B2473" s="35" t="str">
        <f>VLOOKUP(Table4[[#This Row],[Metabolite ID]],Table18[],2,FALSE)</f>
        <v>X - 21658</v>
      </c>
      <c r="C2473" s="35" t="s">
        <v>1122</v>
      </c>
      <c r="D2473" s="35">
        <v>1068</v>
      </c>
      <c r="E2473" s="35">
        <v>-2.2471041836070071E-2</v>
      </c>
      <c r="F2473" s="35">
        <v>0.18885491464942092</v>
      </c>
      <c r="G2473" s="35">
        <v>0.90530905010428198</v>
      </c>
      <c r="H2473" s="35" t="b">
        <v>0</v>
      </c>
      <c r="I2473" s="35" t="b">
        <v>0</v>
      </c>
      <c r="J2473" s="35" t="b">
        <v>0</v>
      </c>
    </row>
    <row r="2474" spans="1:10" hidden="1" x14ac:dyDescent="0.2">
      <c r="A2474" s="35" t="s">
        <v>509</v>
      </c>
      <c r="B2474" s="35" t="str">
        <f>VLOOKUP(Table4[[#This Row],[Metabolite ID]],Table18[],2,FALSE)</f>
        <v>X - 21658</v>
      </c>
      <c r="C2474" s="35" t="s">
        <v>1123</v>
      </c>
      <c r="D2474" s="35">
        <v>1068</v>
      </c>
      <c r="E2474" s="35">
        <v>0.11794144640484169</v>
      </c>
      <c r="F2474" s="35">
        <v>0.11676108618365985</v>
      </c>
      <c r="G2474" s="35">
        <v>0.31267219708404359</v>
      </c>
      <c r="H2474" s="35" t="b">
        <v>0</v>
      </c>
      <c r="I2474" s="35" t="b">
        <v>0</v>
      </c>
      <c r="J2474" s="35" t="b">
        <v>0</v>
      </c>
    </row>
    <row r="2475" spans="1:10" x14ac:dyDescent="0.2">
      <c r="A2475" s="35" t="s">
        <v>223</v>
      </c>
      <c r="B2475" s="35" t="str">
        <f>VLOOKUP(Table4[[#This Row],[Metabolite ID]],Table18[],2,FALSE)</f>
        <v>N-acetylphenylalanine</v>
      </c>
      <c r="C2475" s="35" t="s">
        <v>1116</v>
      </c>
      <c r="D2475" s="35">
        <v>1068</v>
      </c>
      <c r="E2475" s="35">
        <v>6.8245696616108284E-2</v>
      </c>
      <c r="F2475" s="35">
        <v>3.6821313531774633E-2</v>
      </c>
      <c r="G2475" s="36">
        <v>6.3820869422583498E-2</v>
      </c>
      <c r="H2475" s="35" t="b">
        <v>0</v>
      </c>
      <c r="I2475" s="35" t="b">
        <v>0</v>
      </c>
      <c r="J2475" s="35" t="b">
        <v>0</v>
      </c>
    </row>
    <row r="2476" spans="1:10" hidden="1" x14ac:dyDescent="0.2">
      <c r="A2476" s="35" t="s">
        <v>223</v>
      </c>
      <c r="B2476" s="35" t="str">
        <f>VLOOKUP(Table4[[#This Row],[Metabolite ID]],Table18[],2,FALSE)</f>
        <v>N-acetylphenylalanine</v>
      </c>
      <c r="C2476" s="35" t="s">
        <v>1117</v>
      </c>
      <c r="D2476" s="35">
        <v>1068</v>
      </c>
      <c r="E2476" s="35">
        <v>6.8245696616108284E-2</v>
      </c>
      <c r="F2476" s="35">
        <v>3.6821313531774633E-2</v>
      </c>
      <c r="G2476" s="35">
        <v>6.3820869422583498E-2</v>
      </c>
      <c r="H2476" s="35" t="b">
        <v>0</v>
      </c>
      <c r="I2476" s="35" t="b">
        <v>0</v>
      </c>
      <c r="J2476" s="35" t="b">
        <v>0</v>
      </c>
    </row>
    <row r="2477" spans="1:10" hidden="1" x14ac:dyDescent="0.2">
      <c r="A2477" s="35" t="s">
        <v>223</v>
      </c>
      <c r="B2477" s="35" t="str">
        <f>VLOOKUP(Table4[[#This Row],[Metabolite ID]],Table18[],2,FALSE)</f>
        <v>N-acetylphenylalanine</v>
      </c>
      <c r="C2477" s="35" t="s">
        <v>1118</v>
      </c>
      <c r="D2477" s="35">
        <v>1068</v>
      </c>
      <c r="E2477" s="35">
        <v>6.8372141209965626E-2</v>
      </c>
      <c r="F2477" s="35">
        <v>3.7139170952710292E-2</v>
      </c>
      <c r="G2477" s="35">
        <v>6.5625790739226225E-2</v>
      </c>
      <c r="H2477" s="35" t="b">
        <v>0</v>
      </c>
      <c r="I2477" s="35" t="b">
        <v>0</v>
      </c>
      <c r="J2477" s="35" t="b">
        <v>0</v>
      </c>
    </row>
    <row r="2478" spans="1:10" hidden="1" x14ac:dyDescent="0.2">
      <c r="A2478" s="35" t="s">
        <v>223</v>
      </c>
      <c r="B2478" s="35" t="str">
        <f>VLOOKUP(Table4[[#This Row],[Metabolite ID]],Table18[],2,FALSE)</f>
        <v>N-acetylphenylalanine</v>
      </c>
      <c r="C2478" s="35" t="s">
        <v>1119</v>
      </c>
      <c r="D2478" s="35">
        <v>1068</v>
      </c>
      <c r="E2478" s="35">
        <v>0.10771141581632646</v>
      </c>
      <c r="F2478" s="35">
        <v>5.3304469078930411E-2</v>
      </c>
      <c r="G2478" s="35">
        <v>4.3312627035271424E-2</v>
      </c>
      <c r="H2478" s="35" t="b">
        <v>0</v>
      </c>
      <c r="I2478" s="35" t="b">
        <v>0</v>
      </c>
      <c r="J2478" s="35" t="b">
        <v>0</v>
      </c>
    </row>
    <row r="2479" spans="1:10" hidden="1" x14ac:dyDescent="0.2">
      <c r="A2479" s="35" t="s">
        <v>223</v>
      </c>
      <c r="B2479" s="35" t="str">
        <f>VLOOKUP(Table4[[#This Row],[Metabolite ID]],Table18[],2,FALSE)</f>
        <v>N-acetylphenylalanine</v>
      </c>
      <c r="C2479" s="35" t="s">
        <v>1120</v>
      </c>
      <c r="D2479" s="35">
        <v>1068</v>
      </c>
      <c r="E2479" s="35">
        <v>7.4645484955888866E-2</v>
      </c>
      <c r="F2479" s="35">
        <v>6.3410468250155491E-2</v>
      </c>
      <c r="G2479" s="35">
        <v>0.23912398461005629</v>
      </c>
      <c r="H2479" s="35" t="b">
        <v>0</v>
      </c>
      <c r="I2479" s="35" t="b">
        <v>0</v>
      </c>
      <c r="J2479" s="35" t="b">
        <v>0</v>
      </c>
    </row>
    <row r="2480" spans="1:10" hidden="1" x14ac:dyDescent="0.2">
      <c r="A2480" s="35" t="s">
        <v>223</v>
      </c>
      <c r="B2480" s="35" t="str">
        <f>VLOOKUP(Table4[[#This Row],[Metabolite ID]],Table18[],2,FALSE)</f>
        <v>N-acetylphenylalanine</v>
      </c>
      <c r="C2480" s="35" t="s">
        <v>1121</v>
      </c>
      <c r="D2480" s="35">
        <v>1068</v>
      </c>
      <c r="E2480" s="35">
        <v>0.15213978818687579</v>
      </c>
      <c r="F2480" s="35">
        <v>0.20881271690434577</v>
      </c>
      <c r="G2480" s="35">
        <v>0.46640964539259844</v>
      </c>
      <c r="H2480" s="35" t="b">
        <v>0</v>
      </c>
      <c r="I2480" s="35" t="b">
        <v>0</v>
      </c>
      <c r="J2480" s="35" t="b">
        <v>0</v>
      </c>
    </row>
    <row r="2481" spans="1:10" hidden="1" x14ac:dyDescent="0.2">
      <c r="A2481" s="35" t="s">
        <v>223</v>
      </c>
      <c r="B2481" s="35" t="str">
        <f>VLOOKUP(Table4[[#This Row],[Metabolite ID]],Table18[],2,FALSE)</f>
        <v>N-acetylphenylalanine</v>
      </c>
      <c r="C2481" s="35" t="s">
        <v>1122</v>
      </c>
      <c r="D2481" s="35">
        <v>1068</v>
      </c>
      <c r="E2481" s="35">
        <v>6.5623788850238896E-2</v>
      </c>
      <c r="F2481" s="35">
        <v>0.13278488391509163</v>
      </c>
      <c r="G2481" s="35">
        <v>0.62125869334594142</v>
      </c>
      <c r="H2481" s="35" t="b">
        <v>0</v>
      </c>
      <c r="I2481" s="35" t="b">
        <v>0</v>
      </c>
      <c r="J2481" s="35" t="b">
        <v>0</v>
      </c>
    </row>
    <row r="2482" spans="1:10" hidden="1" x14ac:dyDescent="0.2">
      <c r="A2482" s="35" t="s">
        <v>223</v>
      </c>
      <c r="B2482" s="35" t="str">
        <f>VLOOKUP(Table4[[#This Row],[Metabolite ID]],Table18[],2,FALSE)</f>
        <v>N-acetylphenylalanine</v>
      </c>
      <c r="C2482" s="35" t="s">
        <v>1123</v>
      </c>
      <c r="D2482" s="35">
        <v>1068</v>
      </c>
      <c r="E2482" s="35">
        <v>9.9970019842068311E-2</v>
      </c>
      <c r="F2482" s="35">
        <v>0.10806138216509209</v>
      </c>
      <c r="G2482" s="35">
        <v>0.35511154635672215</v>
      </c>
      <c r="H2482" s="35" t="b">
        <v>0</v>
      </c>
      <c r="I2482" s="35" t="b">
        <v>0</v>
      </c>
      <c r="J2482" s="35" t="b">
        <v>0</v>
      </c>
    </row>
    <row r="2483" spans="1:10" x14ac:dyDescent="0.2">
      <c r="A2483" s="35" t="s">
        <v>607</v>
      </c>
      <c r="B2483" s="35" t="str">
        <f>VLOOKUP(Table4[[#This Row],[Metabolite ID]],Table18[],2,FALSE)</f>
        <v>behenoyl sphingomyelin (d18:1/22:0)*</v>
      </c>
      <c r="C2483" s="35" t="s">
        <v>1116</v>
      </c>
      <c r="D2483" s="35">
        <v>1069</v>
      </c>
      <c r="E2483" s="35">
        <v>7.1608441781197671E-2</v>
      </c>
      <c r="F2483" s="35">
        <v>3.8730299567199415E-2</v>
      </c>
      <c r="G2483" s="36">
        <v>6.447228760036125E-2</v>
      </c>
      <c r="H2483" s="35" t="b">
        <v>0</v>
      </c>
      <c r="I2483" s="35" t="b">
        <v>0</v>
      </c>
      <c r="J2483" s="35" t="b">
        <v>0</v>
      </c>
    </row>
    <row r="2484" spans="1:10" hidden="1" x14ac:dyDescent="0.2">
      <c r="A2484" s="35" t="s">
        <v>607</v>
      </c>
      <c r="B2484" s="35" t="str">
        <f>VLOOKUP(Table4[[#This Row],[Metabolite ID]],Table18[],2,FALSE)</f>
        <v>behenoyl sphingomyelin (d18:1/22:0)*</v>
      </c>
      <c r="C2484" s="35" t="s">
        <v>1117</v>
      </c>
      <c r="D2484" s="35">
        <v>1069</v>
      </c>
      <c r="E2484" s="35">
        <v>7.1608441781197671E-2</v>
      </c>
      <c r="F2484" s="35">
        <v>3.7789857604609164E-2</v>
      </c>
      <c r="G2484" s="35">
        <v>5.8104106246892336E-2</v>
      </c>
      <c r="H2484" s="35" t="b">
        <v>0</v>
      </c>
      <c r="I2484" s="35" t="b">
        <v>0</v>
      </c>
      <c r="J2484" s="35" t="b">
        <v>0</v>
      </c>
    </row>
    <row r="2485" spans="1:10" hidden="1" x14ac:dyDescent="0.2">
      <c r="A2485" s="35" t="s">
        <v>607</v>
      </c>
      <c r="B2485" s="35" t="str">
        <f>VLOOKUP(Table4[[#This Row],[Metabolite ID]],Table18[],2,FALSE)</f>
        <v>behenoyl sphingomyelin (d18:1/22:0)*</v>
      </c>
      <c r="C2485" s="35" t="s">
        <v>1118</v>
      </c>
      <c r="D2485" s="35">
        <v>1069</v>
      </c>
      <c r="E2485" s="35">
        <v>7.3086026918420519E-2</v>
      </c>
      <c r="F2485" s="35">
        <v>3.8141376492685251E-2</v>
      </c>
      <c r="G2485" s="35">
        <v>5.5341240369889501E-2</v>
      </c>
      <c r="H2485" s="35" t="b">
        <v>0</v>
      </c>
      <c r="I2485" s="35" t="b">
        <v>0</v>
      </c>
      <c r="J2485" s="35" t="b">
        <v>0</v>
      </c>
    </row>
    <row r="2486" spans="1:10" hidden="1" x14ac:dyDescent="0.2">
      <c r="A2486" s="35" t="s">
        <v>607</v>
      </c>
      <c r="B2486" s="35" t="str">
        <f>VLOOKUP(Table4[[#This Row],[Metabolite ID]],Table18[],2,FALSE)</f>
        <v>behenoyl sphingomyelin (d18:1/22:0)*</v>
      </c>
      <c r="C2486" s="35" t="s">
        <v>1119</v>
      </c>
      <c r="D2486" s="35">
        <v>1069</v>
      </c>
      <c r="E2486" s="35">
        <v>5.8155614035087719E-2</v>
      </c>
      <c r="F2486" s="35">
        <v>5.827682611933608E-2</v>
      </c>
      <c r="G2486" s="35">
        <v>0.31831812203174992</v>
      </c>
      <c r="H2486" s="35" t="b">
        <v>0</v>
      </c>
      <c r="I2486" s="35" t="b">
        <v>0</v>
      </c>
      <c r="J2486" s="35" t="b">
        <v>0</v>
      </c>
    </row>
    <row r="2487" spans="1:10" hidden="1" x14ac:dyDescent="0.2">
      <c r="A2487" s="35" t="s">
        <v>607</v>
      </c>
      <c r="B2487" s="35" t="str">
        <f>VLOOKUP(Table4[[#This Row],[Metabolite ID]],Table18[],2,FALSE)</f>
        <v>behenoyl sphingomyelin (d18:1/22:0)*</v>
      </c>
      <c r="C2487" s="35" t="s">
        <v>1120</v>
      </c>
      <c r="D2487" s="35">
        <v>1069</v>
      </c>
      <c r="E2487" s="35">
        <v>5.4688418508872794E-2</v>
      </c>
      <c r="F2487" s="35">
        <v>6.4904372457398982E-2</v>
      </c>
      <c r="G2487" s="35">
        <v>0.39945224042771338</v>
      </c>
      <c r="H2487" s="35" t="b">
        <v>0</v>
      </c>
      <c r="I2487" s="35" t="b">
        <v>0</v>
      </c>
      <c r="J2487" s="35" t="b">
        <v>0</v>
      </c>
    </row>
    <row r="2488" spans="1:10" hidden="1" x14ac:dyDescent="0.2">
      <c r="A2488" s="35" t="s">
        <v>607</v>
      </c>
      <c r="B2488" s="35" t="str">
        <f>VLOOKUP(Table4[[#This Row],[Metabolite ID]],Table18[],2,FALSE)</f>
        <v>behenoyl sphingomyelin (d18:1/22:0)*</v>
      </c>
      <c r="C2488" s="35" t="s">
        <v>1121</v>
      </c>
      <c r="D2488" s="35">
        <v>1069</v>
      </c>
      <c r="E2488" s="35">
        <v>-3.3432437664750125E-2</v>
      </c>
      <c r="F2488" s="35">
        <v>0.23417240658220603</v>
      </c>
      <c r="G2488" s="35">
        <v>0.88649996370716067</v>
      </c>
      <c r="H2488" s="35" t="b">
        <v>0</v>
      </c>
      <c r="I2488" s="35" t="b">
        <v>0</v>
      </c>
      <c r="J2488" s="35" t="b">
        <v>0</v>
      </c>
    </row>
    <row r="2489" spans="1:10" hidden="1" x14ac:dyDescent="0.2">
      <c r="A2489" s="35" t="s">
        <v>607</v>
      </c>
      <c r="B2489" s="35" t="str">
        <f>VLOOKUP(Table4[[#This Row],[Metabolite ID]],Table18[],2,FALSE)</f>
        <v>behenoyl sphingomyelin (d18:1/22:0)*</v>
      </c>
      <c r="C2489" s="35" t="s">
        <v>1122</v>
      </c>
      <c r="D2489" s="35">
        <v>1069</v>
      </c>
      <c r="E2489" s="35">
        <v>-5.3318120674745728E-3</v>
      </c>
      <c r="F2489" s="35">
        <v>0.14987134401163882</v>
      </c>
      <c r="G2489" s="35">
        <v>0.97162715121065046</v>
      </c>
      <c r="H2489" s="35" t="b">
        <v>0</v>
      </c>
      <c r="I2489" s="35" t="b">
        <v>0</v>
      </c>
      <c r="J2489" s="35" t="b">
        <v>0</v>
      </c>
    </row>
    <row r="2490" spans="1:10" hidden="1" x14ac:dyDescent="0.2">
      <c r="A2490" s="35" t="s">
        <v>607</v>
      </c>
      <c r="B2490" s="35" t="str">
        <f>VLOOKUP(Table4[[#This Row],[Metabolite ID]],Table18[],2,FALSE)</f>
        <v>behenoyl sphingomyelin (d18:1/22:0)*</v>
      </c>
      <c r="C2490" s="35" t="s">
        <v>1123</v>
      </c>
      <c r="D2490" s="35">
        <v>1069</v>
      </c>
      <c r="E2490" s="35">
        <v>-0.11691781837279241</v>
      </c>
      <c r="F2490" s="35">
        <v>0.11361211338625832</v>
      </c>
      <c r="G2490" s="35">
        <v>0.30366759121608705</v>
      </c>
      <c r="H2490" s="35" t="b">
        <v>0</v>
      </c>
      <c r="I2490" s="35" t="b">
        <v>0</v>
      </c>
      <c r="J2490" s="35" t="b">
        <v>0</v>
      </c>
    </row>
    <row r="2491" spans="1:10" x14ac:dyDescent="0.2">
      <c r="A2491" s="35" t="s">
        <v>275</v>
      </c>
      <c r="B2491" s="35" t="str">
        <f>VLOOKUP(Table4[[#This Row],[Metabolite ID]],Table18[],2,FALSE)</f>
        <v>4-vinylphenol sulfate</v>
      </c>
      <c r="C2491" s="35" t="s">
        <v>1116</v>
      </c>
      <c r="D2491" s="35">
        <v>1068</v>
      </c>
      <c r="E2491" s="35">
        <v>7.0014198775344746E-2</v>
      </c>
      <c r="F2491" s="35">
        <v>3.7931495928143454E-2</v>
      </c>
      <c r="G2491" s="36">
        <v>6.4920317824867568E-2</v>
      </c>
      <c r="H2491" s="35" t="b">
        <v>0</v>
      </c>
      <c r="I2491" s="35" t="b">
        <v>0</v>
      </c>
      <c r="J2491" s="35" t="b">
        <v>0</v>
      </c>
    </row>
    <row r="2492" spans="1:10" hidden="1" x14ac:dyDescent="0.2">
      <c r="A2492" s="35" t="s">
        <v>275</v>
      </c>
      <c r="B2492" s="35" t="str">
        <f>VLOOKUP(Table4[[#This Row],[Metabolite ID]],Table18[],2,FALSE)</f>
        <v>4-vinylphenol sulfate</v>
      </c>
      <c r="C2492" s="35" t="s">
        <v>1117</v>
      </c>
      <c r="D2492" s="35">
        <v>1068</v>
      </c>
      <c r="E2492" s="35">
        <v>7.0014198775344746E-2</v>
      </c>
      <c r="F2492" s="35">
        <v>3.6877058745875137E-2</v>
      </c>
      <c r="G2492" s="35">
        <v>5.7619175649148015E-2</v>
      </c>
      <c r="H2492" s="35" t="b">
        <v>0</v>
      </c>
      <c r="I2492" s="35" t="b">
        <v>0</v>
      </c>
      <c r="J2492" s="35" t="b">
        <v>0</v>
      </c>
    </row>
    <row r="2493" spans="1:10" hidden="1" x14ac:dyDescent="0.2">
      <c r="A2493" s="35" t="s">
        <v>275</v>
      </c>
      <c r="B2493" s="35" t="str">
        <f>VLOOKUP(Table4[[#This Row],[Metabolite ID]],Table18[],2,FALSE)</f>
        <v>4-vinylphenol sulfate</v>
      </c>
      <c r="C2493" s="35" t="s">
        <v>1118</v>
      </c>
      <c r="D2493" s="35">
        <v>1068</v>
      </c>
      <c r="E2493" s="35">
        <v>7.1485232243900576E-2</v>
      </c>
      <c r="F2493" s="35">
        <v>3.722559140791646E-2</v>
      </c>
      <c r="G2493" s="35">
        <v>5.4816865794983335E-2</v>
      </c>
      <c r="H2493" s="35" t="b">
        <v>0</v>
      </c>
      <c r="I2493" s="35" t="b">
        <v>0</v>
      </c>
      <c r="J2493" s="35" t="b">
        <v>0</v>
      </c>
    </row>
    <row r="2494" spans="1:10" hidden="1" x14ac:dyDescent="0.2">
      <c r="A2494" s="35" t="s">
        <v>275</v>
      </c>
      <c r="B2494" s="35" t="str">
        <f>VLOOKUP(Table4[[#This Row],[Metabolite ID]],Table18[],2,FALSE)</f>
        <v>4-vinylphenol sulfate</v>
      </c>
      <c r="C2494" s="35" t="s">
        <v>1119</v>
      </c>
      <c r="D2494" s="35">
        <v>1068</v>
      </c>
      <c r="E2494" s="35">
        <v>1.0470612054506754E-2</v>
      </c>
      <c r="F2494" s="35">
        <v>5.8389685954288228E-2</v>
      </c>
      <c r="G2494" s="35">
        <v>0.85768410968389441</v>
      </c>
      <c r="H2494" s="35" t="b">
        <v>0</v>
      </c>
      <c r="I2494" s="35" t="b">
        <v>0</v>
      </c>
      <c r="J2494" s="35" t="b">
        <v>0</v>
      </c>
    </row>
    <row r="2495" spans="1:10" hidden="1" x14ac:dyDescent="0.2">
      <c r="A2495" s="35" t="s">
        <v>275</v>
      </c>
      <c r="B2495" s="35" t="str">
        <f>VLOOKUP(Table4[[#This Row],[Metabolite ID]],Table18[],2,FALSE)</f>
        <v>4-vinylphenol sulfate</v>
      </c>
      <c r="C2495" s="35" t="s">
        <v>1120</v>
      </c>
      <c r="D2495" s="35">
        <v>1068</v>
      </c>
      <c r="E2495" s="35">
        <v>9.4651083180539414E-2</v>
      </c>
      <c r="F2495" s="35">
        <v>6.5521153372912588E-2</v>
      </c>
      <c r="G2495" s="35">
        <v>0.14857359706322029</v>
      </c>
      <c r="H2495" s="35" t="b">
        <v>0</v>
      </c>
      <c r="I2495" s="35" t="b">
        <v>0</v>
      </c>
      <c r="J2495" s="35" t="b">
        <v>0</v>
      </c>
    </row>
    <row r="2496" spans="1:10" hidden="1" x14ac:dyDescent="0.2">
      <c r="A2496" s="35" t="s">
        <v>275</v>
      </c>
      <c r="B2496" s="35" t="str">
        <f>VLOOKUP(Table4[[#This Row],[Metabolite ID]],Table18[],2,FALSE)</f>
        <v>4-vinylphenol sulfate</v>
      </c>
      <c r="C2496" s="35" t="s">
        <v>1121</v>
      </c>
      <c r="D2496" s="35">
        <v>1068</v>
      </c>
      <c r="E2496" s="35">
        <v>-0.16348068182969389</v>
      </c>
      <c r="F2496" s="35">
        <v>0.24537718878022272</v>
      </c>
      <c r="G2496" s="35">
        <v>0.50540020769912775</v>
      </c>
      <c r="H2496" s="35" t="b">
        <v>0</v>
      </c>
      <c r="I2496" s="35" t="b">
        <v>0</v>
      </c>
      <c r="J2496" s="35" t="b">
        <v>0</v>
      </c>
    </row>
    <row r="2497" spans="1:10" hidden="1" x14ac:dyDescent="0.2">
      <c r="A2497" s="35" t="s">
        <v>275</v>
      </c>
      <c r="B2497" s="35" t="str">
        <f>VLOOKUP(Table4[[#This Row],[Metabolite ID]],Table18[],2,FALSE)</f>
        <v>4-vinylphenol sulfate</v>
      </c>
      <c r="C2497" s="35" t="s">
        <v>1122</v>
      </c>
      <c r="D2497" s="35">
        <v>1068</v>
      </c>
      <c r="E2497" s="35">
        <v>0.16550249475768553</v>
      </c>
      <c r="F2497" s="35">
        <v>0.14630862367334987</v>
      </c>
      <c r="G2497" s="35">
        <v>0.25823033624806901</v>
      </c>
      <c r="H2497" s="35" t="b">
        <v>0</v>
      </c>
      <c r="I2497" s="35" t="b">
        <v>0</v>
      </c>
      <c r="J2497" s="35" t="b">
        <v>0</v>
      </c>
    </row>
    <row r="2498" spans="1:10" hidden="1" x14ac:dyDescent="0.2">
      <c r="A2498" s="35" t="s">
        <v>275</v>
      </c>
      <c r="B2498" s="35" t="str">
        <f>VLOOKUP(Table4[[#This Row],[Metabolite ID]],Table18[],2,FALSE)</f>
        <v>4-vinylphenol sulfate</v>
      </c>
      <c r="C2498" s="35" t="s">
        <v>1123</v>
      </c>
      <c r="D2498" s="35">
        <v>1068</v>
      </c>
      <c r="E2498" s="35">
        <v>0.15693644809634671</v>
      </c>
      <c r="F2498" s="35">
        <v>0.11133825747397028</v>
      </c>
      <c r="G2498" s="35">
        <v>0.15896530527370215</v>
      </c>
      <c r="H2498" s="35" t="b">
        <v>0</v>
      </c>
      <c r="I2498" s="35" t="b">
        <v>0</v>
      </c>
      <c r="J2498" s="35" t="b">
        <v>0</v>
      </c>
    </row>
    <row r="2499" spans="1:10" x14ac:dyDescent="0.2">
      <c r="A2499" s="35" t="s">
        <v>95</v>
      </c>
      <c r="B2499" s="35" t="str">
        <f>VLOOKUP(Table4[[#This Row],[Metabolite ID]],Table18[],2,FALSE)</f>
        <v>kynurenine</v>
      </c>
      <c r="C2499" s="35" t="s">
        <v>1116</v>
      </c>
      <c r="D2499" s="35">
        <v>1068</v>
      </c>
      <c r="E2499" s="35">
        <v>7.1703384334069295E-2</v>
      </c>
      <c r="F2499" s="35">
        <v>3.8852958655919506E-2</v>
      </c>
      <c r="G2499" s="36">
        <v>6.4963906589399101E-2</v>
      </c>
      <c r="H2499" s="35" t="b">
        <v>0</v>
      </c>
      <c r="I2499" s="35" t="b">
        <v>0</v>
      </c>
      <c r="J2499" s="35" t="b">
        <v>0</v>
      </c>
    </row>
    <row r="2500" spans="1:10" hidden="1" x14ac:dyDescent="0.2">
      <c r="A2500" s="35" t="s">
        <v>95</v>
      </c>
      <c r="B2500" s="35" t="str">
        <f>VLOOKUP(Table4[[#This Row],[Metabolite ID]],Table18[],2,FALSE)</f>
        <v>kynurenine</v>
      </c>
      <c r="C2500" s="35" t="s">
        <v>1117</v>
      </c>
      <c r="D2500" s="35">
        <v>1068</v>
      </c>
      <c r="E2500" s="35">
        <v>7.1703384334069295E-2</v>
      </c>
      <c r="F2500" s="35">
        <v>3.6914450514330177E-2</v>
      </c>
      <c r="G2500" s="35">
        <v>5.2086219143733029E-2</v>
      </c>
      <c r="H2500" s="35" t="b">
        <v>0</v>
      </c>
      <c r="I2500" s="35" t="b">
        <v>0</v>
      </c>
      <c r="J2500" s="35" t="b">
        <v>0</v>
      </c>
    </row>
    <row r="2501" spans="1:10" hidden="1" x14ac:dyDescent="0.2">
      <c r="A2501" s="35" t="s">
        <v>95</v>
      </c>
      <c r="B2501" s="35" t="str">
        <f>VLOOKUP(Table4[[#This Row],[Metabolite ID]],Table18[],2,FALSE)</f>
        <v>kynurenine</v>
      </c>
      <c r="C2501" s="35" t="s">
        <v>1118</v>
      </c>
      <c r="D2501" s="35">
        <v>1068</v>
      </c>
      <c r="E2501" s="35">
        <v>7.317652830115487E-2</v>
      </c>
      <c r="F2501" s="35">
        <v>3.7278628080190404E-2</v>
      </c>
      <c r="G2501" s="35">
        <v>4.9650595987249579E-2</v>
      </c>
      <c r="H2501" s="35" t="b">
        <v>0</v>
      </c>
      <c r="I2501" s="35" t="b">
        <v>0</v>
      </c>
      <c r="J2501" s="35" t="b">
        <v>0</v>
      </c>
    </row>
    <row r="2502" spans="1:10" hidden="1" x14ac:dyDescent="0.2">
      <c r="A2502" s="35" t="s">
        <v>95</v>
      </c>
      <c r="B2502" s="35" t="str">
        <f>VLOOKUP(Table4[[#This Row],[Metabolite ID]],Table18[],2,FALSE)</f>
        <v>kynurenine</v>
      </c>
      <c r="C2502" s="35" t="s">
        <v>1119</v>
      </c>
      <c r="D2502" s="35">
        <v>1068</v>
      </c>
      <c r="E2502" s="35">
        <v>2.2608271354615878E-2</v>
      </c>
      <c r="F2502" s="35">
        <v>5.6113267180858462E-2</v>
      </c>
      <c r="G2502" s="35">
        <v>0.68701869712239061</v>
      </c>
      <c r="H2502" s="35" t="b">
        <v>0</v>
      </c>
      <c r="I2502" s="35" t="b">
        <v>0</v>
      </c>
      <c r="J2502" s="35" t="b">
        <v>0</v>
      </c>
    </row>
    <row r="2503" spans="1:10" hidden="1" x14ac:dyDescent="0.2">
      <c r="A2503" s="35" t="s">
        <v>95</v>
      </c>
      <c r="B2503" s="35" t="str">
        <f>VLOOKUP(Table4[[#This Row],[Metabolite ID]],Table18[],2,FALSE)</f>
        <v>kynurenine</v>
      </c>
      <c r="C2503" s="35" t="s">
        <v>1120</v>
      </c>
      <c r="D2503" s="35">
        <v>1068</v>
      </c>
      <c r="E2503" s="35">
        <v>9.4023157803993257E-2</v>
      </c>
      <c r="F2503" s="35">
        <v>6.5468296118753835E-2</v>
      </c>
      <c r="G2503" s="35">
        <v>0.15095590716448648</v>
      </c>
      <c r="H2503" s="35" t="b">
        <v>0</v>
      </c>
      <c r="I2503" s="35" t="b">
        <v>0</v>
      </c>
      <c r="J2503" s="35" t="b">
        <v>0</v>
      </c>
    </row>
    <row r="2504" spans="1:10" hidden="1" x14ac:dyDescent="0.2">
      <c r="A2504" s="35" t="s">
        <v>95</v>
      </c>
      <c r="B2504" s="35" t="str">
        <f>VLOOKUP(Table4[[#This Row],[Metabolite ID]],Table18[],2,FALSE)</f>
        <v>kynurenine</v>
      </c>
      <c r="C2504" s="35" t="s">
        <v>1121</v>
      </c>
      <c r="D2504" s="35">
        <v>1068</v>
      </c>
      <c r="E2504" s="35">
        <v>-0.21218270596589406</v>
      </c>
      <c r="F2504" s="35">
        <v>0.23514715982870582</v>
      </c>
      <c r="G2504" s="35">
        <v>0.36707988905124189</v>
      </c>
      <c r="H2504" s="35" t="b">
        <v>0</v>
      </c>
      <c r="I2504" s="35" t="b">
        <v>0</v>
      </c>
      <c r="J2504" s="35" t="b">
        <v>0</v>
      </c>
    </row>
    <row r="2505" spans="1:10" hidden="1" x14ac:dyDescent="0.2">
      <c r="A2505" s="35" t="s">
        <v>95</v>
      </c>
      <c r="B2505" s="35" t="str">
        <f>VLOOKUP(Table4[[#This Row],[Metabolite ID]],Table18[],2,FALSE)</f>
        <v>kynurenine</v>
      </c>
      <c r="C2505" s="35" t="s">
        <v>1122</v>
      </c>
      <c r="D2505" s="35">
        <v>1068</v>
      </c>
      <c r="E2505" s="35">
        <v>0.10256592179069557</v>
      </c>
      <c r="F2505" s="35">
        <v>0.14122930249588017</v>
      </c>
      <c r="G2505" s="35">
        <v>0.46785286785732794</v>
      </c>
      <c r="H2505" s="35" t="b">
        <v>0</v>
      </c>
      <c r="I2505" s="35" t="b">
        <v>0</v>
      </c>
      <c r="J2505" s="35" t="b">
        <v>0</v>
      </c>
    </row>
    <row r="2506" spans="1:10" hidden="1" x14ac:dyDescent="0.2">
      <c r="A2506" s="35" t="s">
        <v>95</v>
      </c>
      <c r="B2506" s="35" t="str">
        <f>VLOOKUP(Table4[[#This Row],[Metabolite ID]],Table18[],2,FALSE)</f>
        <v>kynurenine</v>
      </c>
      <c r="C2506" s="35" t="s">
        <v>1123</v>
      </c>
      <c r="D2506" s="35">
        <v>1068</v>
      </c>
      <c r="E2506" s="35">
        <v>0.17302523457235408</v>
      </c>
      <c r="F2506" s="35">
        <v>0.11404278796920783</v>
      </c>
      <c r="G2506" s="35">
        <v>0.1295137501308484</v>
      </c>
      <c r="H2506" s="35" t="b">
        <v>0</v>
      </c>
      <c r="I2506" s="35" t="b">
        <v>0</v>
      </c>
      <c r="J2506" s="35" t="b">
        <v>0</v>
      </c>
    </row>
    <row r="2507" spans="1:10" x14ac:dyDescent="0.2">
      <c r="A2507" s="35" t="s">
        <v>37</v>
      </c>
      <c r="B2507" s="35" t="str">
        <f>VLOOKUP(Table4[[#This Row],[Metabolite ID]],Table18[],2,FALSE)</f>
        <v>uridine</v>
      </c>
      <c r="C2507" s="35" t="s">
        <v>1116</v>
      </c>
      <c r="D2507" s="35">
        <v>1068</v>
      </c>
      <c r="E2507" s="35">
        <v>6.902384418433645E-2</v>
      </c>
      <c r="F2507" s="35">
        <v>3.7496062190781873E-2</v>
      </c>
      <c r="G2507" s="36">
        <v>6.5646600042995107E-2</v>
      </c>
      <c r="H2507" s="35" t="b">
        <v>0</v>
      </c>
      <c r="I2507" s="35" t="b">
        <v>0</v>
      </c>
      <c r="J2507" s="35" t="b">
        <v>0</v>
      </c>
    </row>
    <row r="2508" spans="1:10" hidden="1" x14ac:dyDescent="0.2">
      <c r="A2508" s="35" t="s">
        <v>37</v>
      </c>
      <c r="B2508" s="35" t="str">
        <f>VLOOKUP(Table4[[#This Row],[Metabolite ID]],Table18[],2,FALSE)</f>
        <v>uridine</v>
      </c>
      <c r="C2508" s="35" t="s">
        <v>1117</v>
      </c>
      <c r="D2508" s="35">
        <v>1068</v>
      </c>
      <c r="E2508" s="35">
        <v>6.902384418433645E-2</v>
      </c>
      <c r="F2508" s="35">
        <v>3.6877857913558562E-2</v>
      </c>
      <c r="G2508" s="35">
        <v>6.1249780448845083E-2</v>
      </c>
      <c r="H2508" s="35" t="b">
        <v>0</v>
      </c>
      <c r="I2508" s="35" t="b">
        <v>0</v>
      </c>
      <c r="J2508" s="35" t="b">
        <v>0</v>
      </c>
    </row>
    <row r="2509" spans="1:10" hidden="1" x14ac:dyDescent="0.2">
      <c r="A2509" s="35" t="s">
        <v>37</v>
      </c>
      <c r="B2509" s="35" t="str">
        <f>VLOOKUP(Table4[[#This Row],[Metabolite ID]],Table18[],2,FALSE)</f>
        <v>uridine</v>
      </c>
      <c r="C2509" s="35" t="s">
        <v>1118</v>
      </c>
      <c r="D2509" s="35">
        <v>1068</v>
      </c>
      <c r="E2509" s="35">
        <v>7.0498742045310925E-2</v>
      </c>
      <c r="F2509" s="35">
        <v>3.7216233222735554E-2</v>
      </c>
      <c r="G2509" s="35">
        <v>5.8185088919119235E-2</v>
      </c>
      <c r="H2509" s="35" t="b">
        <v>0</v>
      </c>
      <c r="I2509" s="35" t="b">
        <v>0</v>
      </c>
      <c r="J2509" s="35" t="b">
        <v>0</v>
      </c>
    </row>
    <row r="2510" spans="1:10" hidden="1" x14ac:dyDescent="0.2">
      <c r="A2510" s="35" t="s">
        <v>37</v>
      </c>
      <c r="B2510" s="35" t="str">
        <f>VLOOKUP(Table4[[#This Row],[Metabolite ID]],Table18[],2,FALSE)</f>
        <v>uridine</v>
      </c>
      <c r="C2510" s="35" t="s">
        <v>1119</v>
      </c>
      <c r="D2510" s="35">
        <v>1068</v>
      </c>
      <c r="E2510" s="35">
        <v>7.0577085807181167E-2</v>
      </c>
      <c r="F2510" s="35">
        <v>5.5278169787780808E-2</v>
      </c>
      <c r="G2510" s="35">
        <v>0.2016861624531146</v>
      </c>
      <c r="H2510" s="35" t="b">
        <v>0</v>
      </c>
      <c r="I2510" s="35" t="b">
        <v>0</v>
      </c>
      <c r="J2510" s="35" t="b">
        <v>0</v>
      </c>
    </row>
    <row r="2511" spans="1:10" hidden="1" x14ac:dyDescent="0.2">
      <c r="A2511" s="35" t="s">
        <v>37</v>
      </c>
      <c r="B2511" s="35" t="str">
        <f>VLOOKUP(Table4[[#This Row],[Metabolite ID]],Table18[],2,FALSE)</f>
        <v>uridine</v>
      </c>
      <c r="C2511" s="35" t="s">
        <v>1120</v>
      </c>
      <c r="D2511" s="35">
        <v>1068</v>
      </c>
      <c r="E2511" s="35">
        <v>0.12473638371592824</v>
      </c>
      <c r="F2511" s="35">
        <v>6.3950172546665532E-2</v>
      </c>
      <c r="G2511" s="35">
        <v>5.111362613272822E-2</v>
      </c>
      <c r="H2511" s="35" t="b">
        <v>0</v>
      </c>
      <c r="I2511" s="35" t="b">
        <v>0</v>
      </c>
      <c r="J2511" s="35" t="b">
        <v>0</v>
      </c>
    </row>
    <row r="2512" spans="1:10" hidden="1" x14ac:dyDescent="0.2">
      <c r="A2512" s="35" t="s">
        <v>37</v>
      </c>
      <c r="B2512" s="35" t="str">
        <f>VLOOKUP(Table4[[#This Row],[Metabolite ID]],Table18[],2,FALSE)</f>
        <v>uridine</v>
      </c>
      <c r="C2512" s="35" t="s">
        <v>1121</v>
      </c>
      <c r="D2512" s="35">
        <v>1068</v>
      </c>
      <c r="E2512" s="35">
        <v>-6.2153073566539874E-2</v>
      </c>
      <c r="F2512" s="35">
        <v>0.22827893495740412</v>
      </c>
      <c r="G2512" s="35">
        <v>0.78546855352548617</v>
      </c>
      <c r="H2512" s="35" t="b">
        <v>0</v>
      </c>
      <c r="I2512" s="35" t="b">
        <v>0</v>
      </c>
      <c r="J2512" s="35" t="b">
        <v>0</v>
      </c>
    </row>
    <row r="2513" spans="1:10" hidden="1" x14ac:dyDescent="0.2">
      <c r="A2513" s="35" t="s">
        <v>37</v>
      </c>
      <c r="B2513" s="35" t="str">
        <f>VLOOKUP(Table4[[#This Row],[Metabolite ID]],Table18[],2,FALSE)</f>
        <v>uridine</v>
      </c>
      <c r="C2513" s="35" t="s">
        <v>1122</v>
      </c>
      <c r="D2513" s="35">
        <v>1068</v>
      </c>
      <c r="E2513" s="35">
        <v>6.9583317396619826E-2</v>
      </c>
      <c r="F2513" s="35">
        <v>0.13078767577547962</v>
      </c>
      <c r="G2513" s="35">
        <v>0.59481411964726849</v>
      </c>
      <c r="H2513" s="35" t="b">
        <v>0</v>
      </c>
      <c r="I2513" s="35" t="b">
        <v>0</v>
      </c>
      <c r="J2513" s="35" t="b">
        <v>0</v>
      </c>
    </row>
    <row r="2514" spans="1:10" hidden="1" x14ac:dyDescent="0.2">
      <c r="A2514" s="35" t="s">
        <v>37</v>
      </c>
      <c r="B2514" s="35" t="str">
        <f>VLOOKUP(Table4[[#This Row],[Metabolite ID]],Table18[],2,FALSE)</f>
        <v>uridine</v>
      </c>
      <c r="C2514" s="35" t="s">
        <v>1123</v>
      </c>
      <c r="D2514" s="35">
        <v>1068</v>
      </c>
      <c r="E2514" s="35">
        <v>9.3431906146019039E-2</v>
      </c>
      <c r="F2514" s="35">
        <v>0.11009476795527776</v>
      </c>
      <c r="G2514" s="35">
        <v>0.39626669509738099</v>
      </c>
      <c r="H2514" s="35" t="b">
        <v>0</v>
      </c>
      <c r="I2514" s="35" t="b">
        <v>0</v>
      </c>
      <c r="J2514" s="35" t="b">
        <v>0</v>
      </c>
    </row>
    <row r="2515" spans="1:10" x14ac:dyDescent="0.2">
      <c r="A2515" s="35" t="s">
        <v>234</v>
      </c>
      <c r="B2515" s="35" t="str">
        <f>VLOOKUP(Table4[[#This Row],[Metabolite ID]],Table18[],2,FALSE)</f>
        <v>campesterol</v>
      </c>
      <c r="C2515" s="35" t="s">
        <v>1116</v>
      </c>
      <c r="D2515" s="35">
        <v>1068</v>
      </c>
      <c r="E2515" s="35">
        <v>-9.5884574114840054E-2</v>
      </c>
      <c r="F2515" s="35">
        <v>5.2099181088283882E-2</v>
      </c>
      <c r="G2515" s="36">
        <v>6.57060383560788E-2</v>
      </c>
      <c r="H2515" s="35" t="b">
        <v>0</v>
      </c>
      <c r="I2515" s="35" t="b">
        <v>0</v>
      </c>
      <c r="J2515" s="35" t="b">
        <v>0</v>
      </c>
    </row>
    <row r="2516" spans="1:10" hidden="1" x14ac:dyDescent="0.2">
      <c r="A2516" s="35" t="s">
        <v>234</v>
      </c>
      <c r="B2516" s="35" t="str">
        <f>VLOOKUP(Table4[[#This Row],[Metabolite ID]],Table18[],2,FALSE)</f>
        <v>campesterol</v>
      </c>
      <c r="C2516" s="35" t="s">
        <v>1117</v>
      </c>
      <c r="D2516" s="35">
        <v>1068</v>
      </c>
      <c r="E2516" s="35">
        <v>-9.5884574114840054E-2</v>
      </c>
      <c r="F2516" s="35">
        <v>4.8559136741324449E-2</v>
      </c>
      <c r="G2516" s="35">
        <v>4.8314254401091938E-2</v>
      </c>
      <c r="H2516" s="35" t="b">
        <v>0</v>
      </c>
      <c r="I2516" s="35" t="b">
        <v>0</v>
      </c>
      <c r="J2516" s="35" t="b">
        <v>0</v>
      </c>
    </row>
    <row r="2517" spans="1:10" hidden="1" x14ac:dyDescent="0.2">
      <c r="A2517" s="35" t="s">
        <v>234</v>
      </c>
      <c r="B2517" s="35" t="str">
        <f>VLOOKUP(Table4[[#This Row],[Metabolite ID]],Table18[],2,FALSE)</f>
        <v>campesterol</v>
      </c>
      <c r="C2517" s="35" t="s">
        <v>1118</v>
      </c>
      <c r="D2517" s="35">
        <v>1068</v>
      </c>
      <c r="E2517" s="35">
        <v>-9.5735169633246936E-2</v>
      </c>
      <c r="F2517" s="35">
        <v>4.90559031028414E-2</v>
      </c>
      <c r="G2517" s="35">
        <v>5.0991359080002484E-2</v>
      </c>
      <c r="H2517" s="35" t="b">
        <v>0</v>
      </c>
      <c r="I2517" s="35" t="b">
        <v>0</v>
      </c>
      <c r="J2517" s="35" t="b">
        <v>0</v>
      </c>
    </row>
    <row r="2518" spans="1:10" hidden="1" x14ac:dyDescent="0.2">
      <c r="A2518" s="35" t="s">
        <v>234</v>
      </c>
      <c r="B2518" s="35" t="str">
        <f>VLOOKUP(Table4[[#This Row],[Metabolite ID]],Table18[],2,FALSE)</f>
        <v>campesterol</v>
      </c>
      <c r="C2518" s="35" t="s">
        <v>1119</v>
      </c>
      <c r="D2518" s="35">
        <v>1068</v>
      </c>
      <c r="E2518" s="35">
        <v>-0.11541230427046316</v>
      </c>
      <c r="F2518" s="35">
        <v>7.7688690701632757E-2</v>
      </c>
      <c r="G2518" s="35">
        <v>0.1373918184937549</v>
      </c>
      <c r="H2518" s="35" t="b">
        <v>0</v>
      </c>
      <c r="I2518" s="35" t="b">
        <v>0</v>
      </c>
      <c r="J2518" s="35" t="b">
        <v>0</v>
      </c>
    </row>
    <row r="2519" spans="1:10" hidden="1" x14ac:dyDescent="0.2">
      <c r="A2519" s="35" t="s">
        <v>234</v>
      </c>
      <c r="B2519" s="35" t="str">
        <f>VLOOKUP(Table4[[#This Row],[Metabolite ID]],Table18[],2,FALSE)</f>
        <v>campesterol</v>
      </c>
      <c r="C2519" s="35" t="s">
        <v>1120</v>
      </c>
      <c r="D2519" s="35">
        <v>1068</v>
      </c>
      <c r="E2519" s="35">
        <v>-0.14871891185253697</v>
      </c>
      <c r="F2519" s="35">
        <v>8.3702846727865057E-2</v>
      </c>
      <c r="G2519" s="35">
        <v>7.5609619826490546E-2</v>
      </c>
      <c r="H2519" s="35" t="b">
        <v>0</v>
      </c>
      <c r="I2519" s="35" t="b">
        <v>0</v>
      </c>
      <c r="J2519" s="35" t="b">
        <v>0</v>
      </c>
    </row>
    <row r="2520" spans="1:10" hidden="1" x14ac:dyDescent="0.2">
      <c r="A2520" s="35" t="s">
        <v>234</v>
      </c>
      <c r="B2520" s="35" t="str">
        <f>VLOOKUP(Table4[[#This Row],[Metabolite ID]],Table18[],2,FALSE)</f>
        <v>campesterol</v>
      </c>
      <c r="C2520" s="35" t="s">
        <v>1121</v>
      </c>
      <c r="D2520" s="35">
        <v>1068</v>
      </c>
      <c r="E2520" s="35">
        <v>-0.2269674877887411</v>
      </c>
      <c r="F2520" s="35">
        <v>0.30435349371426251</v>
      </c>
      <c r="G2520" s="35">
        <v>0.45599089731103892</v>
      </c>
      <c r="H2520" s="35" t="b">
        <v>0</v>
      </c>
      <c r="I2520" s="35" t="b">
        <v>0</v>
      </c>
      <c r="J2520" s="35" t="b">
        <v>0</v>
      </c>
    </row>
    <row r="2521" spans="1:10" hidden="1" x14ac:dyDescent="0.2">
      <c r="A2521" s="35" t="s">
        <v>234</v>
      </c>
      <c r="B2521" s="35" t="str">
        <f>VLOOKUP(Table4[[#This Row],[Metabolite ID]],Table18[],2,FALSE)</f>
        <v>campesterol</v>
      </c>
      <c r="C2521" s="35" t="s">
        <v>1122</v>
      </c>
      <c r="D2521" s="35">
        <v>1068</v>
      </c>
      <c r="E2521" s="35">
        <v>-0.25796725345323246</v>
      </c>
      <c r="F2521" s="35">
        <v>0.1890622897803145</v>
      </c>
      <c r="G2521" s="35">
        <v>0.17271165845531714</v>
      </c>
      <c r="H2521" s="35" t="b">
        <v>0</v>
      </c>
      <c r="I2521" s="35" t="b">
        <v>0</v>
      </c>
      <c r="J2521" s="35" t="b">
        <v>0</v>
      </c>
    </row>
    <row r="2522" spans="1:10" hidden="1" x14ac:dyDescent="0.2">
      <c r="A2522" s="35" t="s">
        <v>234</v>
      </c>
      <c r="B2522" s="35" t="str">
        <f>VLOOKUP(Table4[[#This Row],[Metabolite ID]],Table18[],2,FALSE)</f>
        <v>campesterol</v>
      </c>
      <c r="C2522" s="35" t="s">
        <v>1123</v>
      </c>
      <c r="D2522" s="35">
        <v>1068</v>
      </c>
      <c r="E2522" s="35">
        <v>-0.30671100962258507</v>
      </c>
      <c r="F2522" s="35">
        <v>0.15248596291887717</v>
      </c>
      <c r="G2522" s="35">
        <v>4.4534029502786489E-2</v>
      </c>
      <c r="H2522" s="35" t="b">
        <v>0</v>
      </c>
      <c r="I2522" s="35" t="b">
        <v>0</v>
      </c>
      <c r="J2522" s="35" t="b">
        <v>0</v>
      </c>
    </row>
    <row r="2523" spans="1:10" x14ac:dyDescent="0.2">
      <c r="A2523" s="35" t="s">
        <v>405</v>
      </c>
      <c r="B2523" s="35" t="str">
        <f>VLOOKUP(Table4[[#This Row],[Metabolite ID]],Table18[],2,FALSE)</f>
        <v>methyl glucopyranoside (alpha + beta)</v>
      </c>
      <c r="C2523" s="35" t="s">
        <v>1116</v>
      </c>
      <c r="D2523" s="35">
        <v>1068</v>
      </c>
      <c r="E2523" s="35">
        <v>-7.1158987851967878E-2</v>
      </c>
      <c r="F2523" s="35">
        <v>3.8707890685991515E-2</v>
      </c>
      <c r="G2523" s="36">
        <v>6.6009565682080371E-2</v>
      </c>
      <c r="H2523" s="35" t="b">
        <v>0</v>
      </c>
      <c r="I2523" s="35" t="b">
        <v>0</v>
      </c>
      <c r="J2523" s="35" t="b">
        <v>0</v>
      </c>
    </row>
    <row r="2524" spans="1:10" hidden="1" x14ac:dyDescent="0.2">
      <c r="A2524" s="35" t="s">
        <v>405</v>
      </c>
      <c r="B2524" s="35" t="str">
        <f>VLOOKUP(Table4[[#This Row],[Metabolite ID]],Table18[],2,FALSE)</f>
        <v>methyl glucopyranoside (alpha + beta)</v>
      </c>
      <c r="C2524" s="35" t="s">
        <v>1117</v>
      </c>
      <c r="D2524" s="35">
        <v>1068</v>
      </c>
      <c r="E2524" s="35">
        <v>-7.1158987851967878E-2</v>
      </c>
      <c r="F2524" s="35">
        <v>3.7291815609351256E-2</v>
      </c>
      <c r="G2524" s="35">
        <v>5.636971869877018E-2</v>
      </c>
      <c r="H2524" s="35" t="b">
        <v>0</v>
      </c>
      <c r="I2524" s="35" t="b">
        <v>0</v>
      </c>
      <c r="J2524" s="35" t="b">
        <v>0</v>
      </c>
    </row>
    <row r="2525" spans="1:10" hidden="1" x14ac:dyDescent="0.2">
      <c r="A2525" s="35" t="s">
        <v>405</v>
      </c>
      <c r="B2525" s="35" t="str">
        <f>VLOOKUP(Table4[[#This Row],[Metabolite ID]],Table18[],2,FALSE)</f>
        <v>methyl glucopyranoside (alpha + beta)</v>
      </c>
      <c r="C2525" s="35" t="s">
        <v>1118</v>
      </c>
      <c r="D2525" s="35">
        <v>1068</v>
      </c>
      <c r="E2525" s="35">
        <v>-7.1037776312336043E-2</v>
      </c>
      <c r="F2525" s="35">
        <v>3.7647449234854607E-2</v>
      </c>
      <c r="G2525" s="35">
        <v>5.917090295601031E-2</v>
      </c>
      <c r="H2525" s="35" t="b">
        <v>0</v>
      </c>
      <c r="I2525" s="35" t="b">
        <v>0</v>
      </c>
      <c r="J2525" s="35" t="b">
        <v>0</v>
      </c>
    </row>
    <row r="2526" spans="1:10" hidden="1" x14ac:dyDescent="0.2">
      <c r="A2526" s="35" t="s">
        <v>405</v>
      </c>
      <c r="B2526" s="35" t="str">
        <f>VLOOKUP(Table4[[#This Row],[Metabolite ID]],Table18[],2,FALSE)</f>
        <v>methyl glucopyranoside (alpha + beta)</v>
      </c>
      <c r="C2526" s="35" t="s">
        <v>1119</v>
      </c>
      <c r="D2526" s="35">
        <v>1068</v>
      </c>
      <c r="E2526" s="35">
        <v>-0.13010961538461541</v>
      </c>
      <c r="F2526" s="35">
        <v>5.4343605283487348E-2</v>
      </c>
      <c r="G2526" s="35">
        <v>1.6656533341985559E-2</v>
      </c>
      <c r="H2526" s="35" t="b">
        <v>0</v>
      </c>
      <c r="I2526" s="35" t="b">
        <v>0</v>
      </c>
      <c r="J2526" s="35" t="b">
        <v>0</v>
      </c>
    </row>
    <row r="2527" spans="1:10" hidden="1" x14ac:dyDescent="0.2">
      <c r="A2527" s="35" t="s">
        <v>405</v>
      </c>
      <c r="B2527" s="35" t="str">
        <f>VLOOKUP(Table4[[#This Row],[Metabolite ID]],Table18[],2,FALSE)</f>
        <v>methyl glucopyranoside (alpha + beta)</v>
      </c>
      <c r="C2527" s="35" t="s">
        <v>1120</v>
      </c>
      <c r="D2527" s="35">
        <v>1068</v>
      </c>
      <c r="E2527" s="35">
        <v>-9.198904146175331E-2</v>
      </c>
      <c r="F2527" s="35">
        <v>6.5805456351920005E-2</v>
      </c>
      <c r="G2527" s="35">
        <v>0.16214495154999914</v>
      </c>
      <c r="H2527" s="35" t="b">
        <v>0</v>
      </c>
      <c r="I2527" s="35" t="b">
        <v>0</v>
      </c>
      <c r="J2527" s="35" t="b">
        <v>0</v>
      </c>
    </row>
    <row r="2528" spans="1:10" hidden="1" x14ac:dyDescent="0.2">
      <c r="A2528" s="35" t="s">
        <v>405</v>
      </c>
      <c r="B2528" s="35" t="str">
        <f>VLOOKUP(Table4[[#This Row],[Metabolite ID]],Table18[],2,FALSE)</f>
        <v>methyl glucopyranoside (alpha + beta)</v>
      </c>
      <c r="C2528" s="35" t="s">
        <v>1121</v>
      </c>
      <c r="D2528" s="35">
        <v>1068</v>
      </c>
      <c r="E2528" s="35">
        <v>-0.30443924469077377</v>
      </c>
      <c r="F2528" s="35">
        <v>0.25260487636261925</v>
      </c>
      <c r="G2528" s="35">
        <v>0.22839355415728507</v>
      </c>
      <c r="H2528" s="35" t="b">
        <v>0</v>
      </c>
      <c r="I2528" s="35" t="b">
        <v>0</v>
      </c>
      <c r="J2528" s="35" t="b">
        <v>0</v>
      </c>
    </row>
    <row r="2529" spans="1:10" hidden="1" x14ac:dyDescent="0.2">
      <c r="A2529" s="35" t="s">
        <v>405</v>
      </c>
      <c r="B2529" s="35" t="str">
        <f>VLOOKUP(Table4[[#This Row],[Metabolite ID]],Table18[],2,FALSE)</f>
        <v>methyl glucopyranoside (alpha + beta)</v>
      </c>
      <c r="C2529" s="35" t="s">
        <v>1122</v>
      </c>
      <c r="D2529" s="35">
        <v>1068</v>
      </c>
      <c r="E2529" s="35">
        <v>-0.18711866470242544</v>
      </c>
      <c r="F2529" s="35">
        <v>0.15233283890319094</v>
      </c>
      <c r="G2529" s="35">
        <v>0.21958494719155586</v>
      </c>
      <c r="H2529" s="35" t="b">
        <v>0</v>
      </c>
      <c r="I2529" s="35" t="b">
        <v>0</v>
      </c>
      <c r="J2529" s="35" t="b">
        <v>0</v>
      </c>
    </row>
    <row r="2530" spans="1:10" hidden="1" x14ac:dyDescent="0.2">
      <c r="A2530" s="35" t="s">
        <v>405</v>
      </c>
      <c r="B2530" s="35" t="str">
        <f>VLOOKUP(Table4[[#This Row],[Metabolite ID]],Table18[],2,FALSE)</f>
        <v>methyl glucopyranoside (alpha + beta)</v>
      </c>
      <c r="C2530" s="35" t="s">
        <v>1123</v>
      </c>
      <c r="D2530" s="35">
        <v>1068</v>
      </c>
      <c r="E2530" s="35">
        <v>-2.3573597409894644E-2</v>
      </c>
      <c r="F2530" s="35">
        <v>0.11366264377694586</v>
      </c>
      <c r="G2530" s="35">
        <v>0.83573733457824406</v>
      </c>
      <c r="H2530" s="35" t="b">
        <v>0</v>
      </c>
      <c r="I2530" s="35" t="b">
        <v>0</v>
      </c>
      <c r="J2530" s="35" t="b">
        <v>0</v>
      </c>
    </row>
    <row r="2531" spans="1:10" x14ac:dyDescent="0.2">
      <c r="A2531" s="35" t="s">
        <v>139</v>
      </c>
      <c r="B2531" s="35" t="str">
        <f>VLOOKUP(Table4[[#This Row],[Metabolite ID]],Table18[],2,FALSE)</f>
        <v>3-hydroxydecanoate</v>
      </c>
      <c r="C2531" s="35" t="s">
        <v>1116</v>
      </c>
      <c r="D2531" s="35">
        <v>1068</v>
      </c>
      <c r="E2531" s="35">
        <v>6.9770318420953589E-2</v>
      </c>
      <c r="F2531" s="35">
        <v>3.8010869186943887E-2</v>
      </c>
      <c r="G2531" s="36">
        <v>6.6426311499551319E-2</v>
      </c>
      <c r="H2531" s="35" t="b">
        <v>0</v>
      </c>
      <c r="I2531" s="35" t="b">
        <v>0</v>
      </c>
      <c r="J2531" s="35" t="b">
        <v>0</v>
      </c>
    </row>
    <row r="2532" spans="1:10" hidden="1" x14ac:dyDescent="0.2">
      <c r="A2532" s="35" t="s">
        <v>139</v>
      </c>
      <c r="B2532" s="35" t="str">
        <f>VLOOKUP(Table4[[#This Row],[Metabolite ID]],Table18[],2,FALSE)</f>
        <v>3-hydroxydecanoate</v>
      </c>
      <c r="C2532" s="35" t="s">
        <v>1117</v>
      </c>
      <c r="D2532" s="35">
        <v>1068</v>
      </c>
      <c r="E2532" s="35">
        <v>6.9770318420953589E-2</v>
      </c>
      <c r="F2532" s="35">
        <v>3.6943423503504019E-2</v>
      </c>
      <c r="G2532" s="35">
        <v>5.8949190162425162E-2</v>
      </c>
      <c r="H2532" s="35" t="b">
        <v>0</v>
      </c>
      <c r="I2532" s="35" t="b">
        <v>0</v>
      </c>
      <c r="J2532" s="35" t="b">
        <v>0</v>
      </c>
    </row>
    <row r="2533" spans="1:10" hidden="1" x14ac:dyDescent="0.2">
      <c r="A2533" s="35" t="s">
        <v>139</v>
      </c>
      <c r="B2533" s="35" t="str">
        <f>VLOOKUP(Table4[[#This Row],[Metabolite ID]],Table18[],2,FALSE)</f>
        <v>3-hydroxydecanoate</v>
      </c>
      <c r="C2533" s="35" t="s">
        <v>1118</v>
      </c>
      <c r="D2533" s="35">
        <v>1068</v>
      </c>
      <c r="E2533" s="35">
        <v>7.1248853478704882E-2</v>
      </c>
      <c r="F2533" s="35">
        <v>3.7290133724045577E-2</v>
      </c>
      <c r="G2533" s="35">
        <v>5.6047989790823302E-2</v>
      </c>
      <c r="H2533" s="35" t="b">
        <v>0</v>
      </c>
      <c r="I2533" s="35" t="b">
        <v>0</v>
      </c>
      <c r="J2533" s="35" t="b">
        <v>0</v>
      </c>
    </row>
    <row r="2534" spans="1:10" hidden="1" x14ac:dyDescent="0.2">
      <c r="A2534" s="35" t="s">
        <v>139</v>
      </c>
      <c r="B2534" s="35" t="str">
        <f>VLOOKUP(Table4[[#This Row],[Metabolite ID]],Table18[],2,FALSE)</f>
        <v>3-hydroxydecanoate</v>
      </c>
      <c r="C2534" s="35" t="s">
        <v>1119</v>
      </c>
      <c r="D2534" s="35">
        <v>1068</v>
      </c>
      <c r="E2534" s="35">
        <v>0.10173974999999984</v>
      </c>
      <c r="F2534" s="35">
        <v>5.5507643176778795E-2</v>
      </c>
      <c r="G2534" s="35">
        <v>6.6818004290454369E-2</v>
      </c>
      <c r="H2534" s="35" t="b">
        <v>0</v>
      </c>
      <c r="I2534" s="35" t="b">
        <v>0</v>
      </c>
      <c r="J2534" s="35" t="b">
        <v>0</v>
      </c>
    </row>
    <row r="2535" spans="1:10" hidden="1" x14ac:dyDescent="0.2">
      <c r="A2535" s="35" t="s">
        <v>139</v>
      </c>
      <c r="B2535" s="35" t="str">
        <f>VLOOKUP(Table4[[#This Row],[Metabolite ID]],Table18[],2,FALSE)</f>
        <v>3-hydroxydecanoate</v>
      </c>
      <c r="C2535" s="35" t="s">
        <v>1120</v>
      </c>
      <c r="D2535" s="35">
        <v>1068</v>
      </c>
      <c r="E2535" s="35">
        <v>9.0301658702030607E-2</v>
      </c>
      <c r="F2535" s="35">
        <v>6.2456001797465598E-2</v>
      </c>
      <c r="G2535" s="35">
        <v>0.14822085739679511</v>
      </c>
      <c r="H2535" s="35" t="b">
        <v>0</v>
      </c>
      <c r="I2535" s="35" t="b">
        <v>0</v>
      </c>
      <c r="J2535" s="35" t="b">
        <v>0</v>
      </c>
    </row>
    <row r="2536" spans="1:10" hidden="1" x14ac:dyDescent="0.2">
      <c r="A2536" s="35" t="s">
        <v>139</v>
      </c>
      <c r="B2536" s="35" t="str">
        <f>VLOOKUP(Table4[[#This Row],[Metabolite ID]],Table18[],2,FALSE)</f>
        <v>3-hydroxydecanoate</v>
      </c>
      <c r="C2536" s="35" t="s">
        <v>1121</v>
      </c>
      <c r="D2536" s="35">
        <v>1068</v>
      </c>
      <c r="E2536" s="35">
        <v>0.12125204993891181</v>
      </c>
      <c r="F2536" s="35">
        <v>0.2244934009198078</v>
      </c>
      <c r="G2536" s="35">
        <v>0.58923106016638194</v>
      </c>
      <c r="H2536" s="35" t="b">
        <v>0</v>
      </c>
      <c r="I2536" s="35" t="b">
        <v>0</v>
      </c>
      <c r="J2536" s="35" t="b">
        <v>0</v>
      </c>
    </row>
    <row r="2537" spans="1:10" hidden="1" x14ac:dyDescent="0.2">
      <c r="A2537" s="35" t="s">
        <v>139</v>
      </c>
      <c r="B2537" s="35" t="str">
        <f>VLOOKUP(Table4[[#This Row],[Metabolite ID]],Table18[],2,FALSE)</f>
        <v>3-hydroxydecanoate</v>
      </c>
      <c r="C2537" s="35" t="s">
        <v>1122</v>
      </c>
      <c r="D2537" s="35">
        <v>1068</v>
      </c>
      <c r="E2537" s="35">
        <v>0.12125204993891181</v>
      </c>
      <c r="F2537" s="35">
        <v>0.13640673060487507</v>
      </c>
      <c r="G2537" s="35">
        <v>0.37425675192397734</v>
      </c>
      <c r="H2537" s="35" t="b">
        <v>0</v>
      </c>
      <c r="I2537" s="35" t="b">
        <v>0</v>
      </c>
      <c r="J2537" s="35" t="b">
        <v>0</v>
      </c>
    </row>
    <row r="2538" spans="1:10" hidden="1" x14ac:dyDescent="0.2">
      <c r="A2538" s="35" t="s">
        <v>139</v>
      </c>
      <c r="B2538" s="35" t="str">
        <f>VLOOKUP(Table4[[#This Row],[Metabolite ID]],Table18[],2,FALSE)</f>
        <v>3-hydroxydecanoate</v>
      </c>
      <c r="C2538" s="35" t="s">
        <v>1123</v>
      </c>
      <c r="D2538" s="35">
        <v>1068</v>
      </c>
      <c r="E2538" s="35">
        <v>3.8575974706330084E-2</v>
      </c>
      <c r="F2538" s="35">
        <v>0.11160869513496138</v>
      </c>
      <c r="G2538" s="35">
        <v>0.72968453830533697</v>
      </c>
      <c r="H2538" s="35" t="b">
        <v>0</v>
      </c>
      <c r="I2538" s="35" t="b">
        <v>0</v>
      </c>
      <c r="J2538" s="35" t="b">
        <v>0</v>
      </c>
    </row>
    <row r="2539" spans="1:10" x14ac:dyDescent="0.2">
      <c r="A2539" s="35" t="s">
        <v>435</v>
      </c>
      <c r="B2539" s="35" t="str">
        <f>VLOOKUP(Table4[[#This Row],[Metabolite ID]],Table18[],2,FALSE)</f>
        <v>X - 13866</v>
      </c>
      <c r="C2539" s="35" t="s">
        <v>1116</v>
      </c>
      <c r="D2539" s="35">
        <v>1068</v>
      </c>
      <c r="E2539" s="35">
        <v>7.007324336878408E-2</v>
      </c>
      <c r="F2539" s="35">
        <v>3.8338664988124611E-2</v>
      </c>
      <c r="G2539" s="36">
        <v>6.7588065575063028E-2</v>
      </c>
      <c r="H2539" s="35" t="b">
        <v>0</v>
      </c>
      <c r="I2539" s="35" t="b">
        <v>0</v>
      </c>
      <c r="J2539" s="35" t="b">
        <v>0</v>
      </c>
    </row>
    <row r="2540" spans="1:10" hidden="1" x14ac:dyDescent="0.2">
      <c r="A2540" s="35" t="s">
        <v>435</v>
      </c>
      <c r="B2540" s="35" t="str">
        <f>VLOOKUP(Table4[[#This Row],[Metabolite ID]],Table18[],2,FALSE)</f>
        <v>X - 13866</v>
      </c>
      <c r="C2540" s="35" t="s">
        <v>1117</v>
      </c>
      <c r="D2540" s="35">
        <v>1068</v>
      </c>
      <c r="E2540" s="35">
        <v>7.007324336878408E-2</v>
      </c>
      <c r="F2540" s="35">
        <v>3.6928747600061214E-2</v>
      </c>
      <c r="G2540" s="35">
        <v>5.7758605417624696E-2</v>
      </c>
      <c r="H2540" s="35" t="b">
        <v>0</v>
      </c>
      <c r="I2540" s="35" t="b">
        <v>0</v>
      </c>
      <c r="J2540" s="35" t="b">
        <v>0</v>
      </c>
    </row>
    <row r="2541" spans="1:10" hidden="1" x14ac:dyDescent="0.2">
      <c r="A2541" s="35" t="s">
        <v>435</v>
      </c>
      <c r="B2541" s="35" t="str">
        <f>VLOOKUP(Table4[[#This Row],[Metabolite ID]],Table18[],2,FALSE)</f>
        <v>X - 13866</v>
      </c>
      <c r="C2541" s="35" t="s">
        <v>1118</v>
      </c>
      <c r="D2541" s="35">
        <v>1068</v>
      </c>
      <c r="E2541" s="35">
        <v>7.1542952122663261E-2</v>
      </c>
      <c r="F2541" s="35">
        <v>3.7280778766932463E-2</v>
      </c>
      <c r="G2541" s="35">
        <v>5.4980471954121313E-2</v>
      </c>
      <c r="H2541" s="35" t="b">
        <v>0</v>
      </c>
      <c r="I2541" s="35" t="b">
        <v>0</v>
      </c>
      <c r="J2541" s="35" t="b">
        <v>0</v>
      </c>
    </row>
    <row r="2542" spans="1:10" hidden="1" x14ac:dyDescent="0.2">
      <c r="A2542" s="35" t="s">
        <v>435</v>
      </c>
      <c r="B2542" s="35" t="str">
        <f>VLOOKUP(Table4[[#This Row],[Metabolite ID]],Table18[],2,FALSE)</f>
        <v>X - 13866</v>
      </c>
      <c r="C2542" s="35" t="s">
        <v>1119</v>
      </c>
      <c r="D2542" s="35">
        <v>1068</v>
      </c>
      <c r="E2542" s="35">
        <v>6.2197338709677329E-2</v>
      </c>
      <c r="F2542" s="35">
        <v>5.6256961240712E-2</v>
      </c>
      <c r="G2542" s="35">
        <v>0.26890244265186158</v>
      </c>
      <c r="H2542" s="35" t="b">
        <v>0</v>
      </c>
      <c r="I2542" s="35" t="b">
        <v>0</v>
      </c>
      <c r="J2542" s="35" t="b">
        <v>0</v>
      </c>
    </row>
    <row r="2543" spans="1:10" hidden="1" x14ac:dyDescent="0.2">
      <c r="A2543" s="35" t="s">
        <v>435</v>
      </c>
      <c r="B2543" s="35" t="str">
        <f>VLOOKUP(Table4[[#This Row],[Metabolite ID]],Table18[],2,FALSE)</f>
        <v>X - 13866</v>
      </c>
      <c r="C2543" s="35" t="s">
        <v>1120</v>
      </c>
      <c r="D2543" s="35">
        <v>1068</v>
      </c>
      <c r="E2543" s="35">
        <v>0.14750324942107387</v>
      </c>
      <c r="F2543" s="35">
        <v>6.7158006500417408E-2</v>
      </c>
      <c r="G2543" s="35">
        <v>2.806609018283614E-2</v>
      </c>
      <c r="H2543" s="35" t="b">
        <v>0</v>
      </c>
      <c r="I2543" s="35" t="b">
        <v>0</v>
      </c>
      <c r="J2543" s="35" t="b">
        <v>0</v>
      </c>
    </row>
    <row r="2544" spans="1:10" hidden="1" x14ac:dyDescent="0.2">
      <c r="A2544" s="35" t="s">
        <v>435</v>
      </c>
      <c r="B2544" s="35" t="str">
        <f>VLOOKUP(Table4[[#This Row],[Metabolite ID]],Table18[],2,FALSE)</f>
        <v>X - 13866</v>
      </c>
      <c r="C2544" s="35" t="s">
        <v>1121</v>
      </c>
      <c r="D2544" s="35">
        <v>1068</v>
      </c>
      <c r="E2544" s="35">
        <v>7.9050292632153685E-2</v>
      </c>
      <c r="F2544" s="35">
        <v>0.24171053339712753</v>
      </c>
      <c r="G2544" s="35">
        <v>0.74369777359110256</v>
      </c>
      <c r="H2544" s="35" t="b">
        <v>0</v>
      </c>
      <c r="I2544" s="35" t="b">
        <v>0</v>
      </c>
      <c r="J2544" s="35" t="b">
        <v>0</v>
      </c>
    </row>
    <row r="2545" spans="1:10" hidden="1" x14ac:dyDescent="0.2">
      <c r="A2545" s="35" t="s">
        <v>435</v>
      </c>
      <c r="B2545" s="35" t="str">
        <f>VLOOKUP(Table4[[#This Row],[Metabolite ID]],Table18[],2,FALSE)</f>
        <v>X - 13866</v>
      </c>
      <c r="C2545" s="35" t="s">
        <v>1122</v>
      </c>
      <c r="D2545" s="35">
        <v>1068</v>
      </c>
      <c r="E2545" s="35">
        <v>0.15216967696853256</v>
      </c>
      <c r="F2545" s="35">
        <v>0.14035365520962623</v>
      </c>
      <c r="G2545" s="35">
        <v>0.27852659349353326</v>
      </c>
      <c r="H2545" s="35" t="b">
        <v>0</v>
      </c>
      <c r="I2545" s="35" t="b">
        <v>0</v>
      </c>
      <c r="J2545" s="35" t="b">
        <v>0</v>
      </c>
    </row>
    <row r="2546" spans="1:10" hidden="1" x14ac:dyDescent="0.2">
      <c r="A2546" s="35" t="s">
        <v>435</v>
      </c>
      <c r="B2546" s="35" t="str">
        <f>VLOOKUP(Table4[[#This Row],[Metabolite ID]],Table18[],2,FALSE)</f>
        <v>X - 13866</v>
      </c>
      <c r="C2546" s="35" t="s">
        <v>1123</v>
      </c>
      <c r="D2546" s="35">
        <v>1068</v>
      </c>
      <c r="E2546" s="35">
        <v>0.43579145230165689</v>
      </c>
      <c r="F2546" s="35">
        <v>0.11194111361837099</v>
      </c>
      <c r="G2546" s="35">
        <v>1.0514501857740163E-4</v>
      </c>
      <c r="H2546" s="35" t="b">
        <v>0</v>
      </c>
      <c r="I2546" s="35" t="b">
        <v>0</v>
      </c>
      <c r="J2546" s="35" t="b">
        <v>0</v>
      </c>
    </row>
    <row r="2547" spans="1:10" x14ac:dyDescent="0.2">
      <c r="A2547" s="35" t="s">
        <v>692</v>
      </c>
      <c r="B2547" s="35" t="str">
        <f>VLOOKUP(Table4[[#This Row],[Metabolite ID]],Table18[],2,FALSE)</f>
        <v>1-(1-enyl-palmitoyl)-2-docosahexaenoyl-GPC (P-16:0/22:6)*</v>
      </c>
      <c r="C2547" s="35" t="s">
        <v>1116</v>
      </c>
      <c r="D2547" s="35">
        <v>1068</v>
      </c>
      <c r="E2547" s="35">
        <v>-6.7345462966751757E-2</v>
      </c>
      <c r="F2547" s="35">
        <v>3.6872409431653291E-2</v>
      </c>
      <c r="G2547" s="36">
        <v>6.7783115394783461E-2</v>
      </c>
      <c r="H2547" s="35" t="b">
        <v>0</v>
      </c>
      <c r="I2547" s="35" t="b">
        <v>0</v>
      </c>
      <c r="J2547" s="35" t="b">
        <v>0</v>
      </c>
    </row>
    <row r="2548" spans="1:10" hidden="1" x14ac:dyDescent="0.2">
      <c r="A2548" s="35" t="s">
        <v>692</v>
      </c>
      <c r="B2548" s="35" t="str">
        <f>VLOOKUP(Table4[[#This Row],[Metabolite ID]],Table18[],2,FALSE)</f>
        <v>1-(1-enyl-palmitoyl)-2-docosahexaenoyl-GPC (P-16:0/22:6)*</v>
      </c>
      <c r="C2548" s="35" t="s">
        <v>1117</v>
      </c>
      <c r="D2548" s="35">
        <v>1068</v>
      </c>
      <c r="E2548" s="35">
        <v>-6.7345462966751757E-2</v>
      </c>
      <c r="F2548" s="35">
        <v>3.6872409431653291E-2</v>
      </c>
      <c r="G2548" s="35">
        <v>6.7783115394783461E-2</v>
      </c>
      <c r="H2548" s="35" t="b">
        <v>0</v>
      </c>
      <c r="I2548" s="35" t="b">
        <v>0</v>
      </c>
      <c r="J2548" s="35" t="b">
        <v>0</v>
      </c>
    </row>
    <row r="2549" spans="1:10" hidden="1" x14ac:dyDescent="0.2">
      <c r="A2549" s="35" t="s">
        <v>692</v>
      </c>
      <c r="B2549" s="35" t="str">
        <f>VLOOKUP(Table4[[#This Row],[Metabolite ID]],Table18[],2,FALSE)</f>
        <v>1-(1-enyl-palmitoyl)-2-docosahexaenoyl-GPC (P-16:0/22:6)*</v>
      </c>
      <c r="C2549" s="35" t="s">
        <v>1118</v>
      </c>
      <c r="D2549" s="35">
        <v>1068</v>
      </c>
      <c r="E2549" s="35">
        <v>-6.7217184506919714E-2</v>
      </c>
      <c r="F2549" s="35">
        <v>3.7195599606940709E-2</v>
      </c>
      <c r="G2549" s="35">
        <v>7.0742428676074415E-2</v>
      </c>
      <c r="H2549" s="35" t="b">
        <v>0</v>
      </c>
      <c r="I2549" s="35" t="b">
        <v>0</v>
      </c>
      <c r="J2549" s="35" t="b">
        <v>0</v>
      </c>
    </row>
    <row r="2550" spans="1:10" hidden="1" x14ac:dyDescent="0.2">
      <c r="A2550" s="35" t="s">
        <v>692</v>
      </c>
      <c r="B2550" s="35" t="str">
        <f>VLOOKUP(Table4[[#This Row],[Metabolite ID]],Table18[],2,FALSE)</f>
        <v>1-(1-enyl-palmitoyl)-2-docosahexaenoyl-GPC (P-16:0/22:6)*</v>
      </c>
      <c r="C2550" s="35" t="s">
        <v>1119</v>
      </c>
      <c r="D2550" s="35">
        <v>1068</v>
      </c>
      <c r="E2550" s="35">
        <v>-5.9026360456553774E-2</v>
      </c>
      <c r="F2550" s="35">
        <v>5.6054160698408011E-2</v>
      </c>
      <c r="G2550" s="35">
        <v>0.29233012392583113</v>
      </c>
      <c r="H2550" s="35" t="b">
        <v>0</v>
      </c>
      <c r="I2550" s="35" t="b">
        <v>0</v>
      </c>
      <c r="J2550" s="35" t="b">
        <v>0</v>
      </c>
    </row>
    <row r="2551" spans="1:10" hidden="1" x14ac:dyDescent="0.2">
      <c r="A2551" s="35" t="s">
        <v>692</v>
      </c>
      <c r="B2551" s="35" t="str">
        <f>VLOOKUP(Table4[[#This Row],[Metabolite ID]],Table18[],2,FALSE)</f>
        <v>1-(1-enyl-palmitoyl)-2-docosahexaenoyl-GPC (P-16:0/22:6)*</v>
      </c>
      <c r="C2551" s="35" t="s">
        <v>1120</v>
      </c>
      <c r="D2551" s="35">
        <v>1068</v>
      </c>
      <c r="E2551" s="35">
        <v>-6.2927795220202642E-2</v>
      </c>
      <c r="F2551" s="35">
        <v>6.0827688785770224E-2</v>
      </c>
      <c r="G2551" s="35">
        <v>0.30089056152274557</v>
      </c>
      <c r="H2551" s="35" t="b">
        <v>0</v>
      </c>
      <c r="I2551" s="35" t="b">
        <v>0</v>
      </c>
      <c r="J2551" s="35" t="b">
        <v>0</v>
      </c>
    </row>
    <row r="2552" spans="1:10" hidden="1" x14ac:dyDescent="0.2">
      <c r="A2552" s="35" t="s">
        <v>692</v>
      </c>
      <c r="B2552" s="35" t="str">
        <f>VLOOKUP(Table4[[#This Row],[Metabolite ID]],Table18[],2,FALSE)</f>
        <v>1-(1-enyl-palmitoyl)-2-docosahexaenoyl-GPC (P-16:0/22:6)*</v>
      </c>
      <c r="C2552" s="35" t="s">
        <v>1121</v>
      </c>
      <c r="D2552" s="35">
        <v>1068</v>
      </c>
      <c r="E2552" s="35">
        <v>1.2789456881852956E-2</v>
      </c>
      <c r="F2552" s="35">
        <v>0.2576036795853946</v>
      </c>
      <c r="G2552" s="35">
        <v>0.96041234361340311</v>
      </c>
      <c r="H2552" s="35" t="b">
        <v>0</v>
      </c>
      <c r="I2552" s="35" t="b">
        <v>0</v>
      </c>
      <c r="J2552" s="35" t="b">
        <v>0</v>
      </c>
    </row>
    <row r="2553" spans="1:10" hidden="1" x14ac:dyDescent="0.2">
      <c r="A2553" s="35" t="s">
        <v>692</v>
      </c>
      <c r="B2553" s="35" t="str">
        <f>VLOOKUP(Table4[[#This Row],[Metabolite ID]],Table18[],2,FALSE)</f>
        <v>1-(1-enyl-palmitoyl)-2-docosahexaenoyl-GPC (P-16:0/22:6)*</v>
      </c>
      <c r="C2553" s="35" t="s">
        <v>1122</v>
      </c>
      <c r="D2553" s="35">
        <v>1068</v>
      </c>
      <c r="E2553" s="35">
        <v>-7.5593349476443805E-3</v>
      </c>
      <c r="F2553" s="35">
        <v>0.1857711820307357</v>
      </c>
      <c r="G2553" s="35">
        <v>0.96754933511534813</v>
      </c>
      <c r="H2553" s="35" t="b">
        <v>0</v>
      </c>
      <c r="I2553" s="35" t="b">
        <v>0</v>
      </c>
      <c r="J2553" s="35" t="b">
        <v>0</v>
      </c>
    </row>
    <row r="2554" spans="1:10" hidden="1" x14ac:dyDescent="0.2">
      <c r="A2554" s="35" t="s">
        <v>692</v>
      </c>
      <c r="B2554" s="35" t="str">
        <f>VLOOKUP(Table4[[#This Row],[Metabolite ID]],Table18[],2,FALSE)</f>
        <v>1-(1-enyl-palmitoyl)-2-docosahexaenoyl-GPC (P-16:0/22:6)*</v>
      </c>
      <c r="C2554" s="35" t="s">
        <v>1123</v>
      </c>
      <c r="D2554" s="35">
        <v>1068</v>
      </c>
      <c r="E2554" s="35">
        <v>-0.13303643758312325</v>
      </c>
      <c r="F2554" s="35">
        <v>0.10822345273911574</v>
      </c>
      <c r="G2554" s="35">
        <v>0.21923980024422896</v>
      </c>
      <c r="H2554" s="35" t="b">
        <v>0</v>
      </c>
      <c r="I2554" s="35" t="b">
        <v>0</v>
      </c>
      <c r="J2554" s="35" t="b">
        <v>0</v>
      </c>
    </row>
    <row r="2555" spans="1:10" x14ac:dyDescent="0.2">
      <c r="A2555" s="35" t="s">
        <v>427</v>
      </c>
      <c r="B2555" s="35" t="str">
        <f>VLOOKUP(Table4[[#This Row],[Metabolite ID]],Table18[],2,FALSE)</f>
        <v>X - 21327</v>
      </c>
      <c r="C2555" s="35" t="s">
        <v>1116</v>
      </c>
      <c r="D2555" s="35">
        <v>1068</v>
      </c>
      <c r="E2555" s="35">
        <v>-6.7716562123252444E-2</v>
      </c>
      <c r="F2555" s="35">
        <v>3.7117632568743078E-2</v>
      </c>
      <c r="G2555" s="36">
        <v>6.8095068330684766E-2</v>
      </c>
      <c r="H2555" s="35" t="b">
        <v>0</v>
      </c>
      <c r="I2555" s="35" t="b">
        <v>0</v>
      </c>
      <c r="J2555" s="35" t="b">
        <v>0</v>
      </c>
    </row>
    <row r="2556" spans="1:10" hidden="1" x14ac:dyDescent="0.2">
      <c r="A2556" s="35" t="s">
        <v>427</v>
      </c>
      <c r="B2556" s="35" t="str">
        <f>VLOOKUP(Table4[[#This Row],[Metabolite ID]],Table18[],2,FALSE)</f>
        <v>X - 21327</v>
      </c>
      <c r="C2556" s="35" t="s">
        <v>1117</v>
      </c>
      <c r="D2556" s="35">
        <v>1068</v>
      </c>
      <c r="E2556" s="35">
        <v>-6.7716562123252444E-2</v>
      </c>
      <c r="F2556" s="35">
        <v>3.7117632568743078E-2</v>
      </c>
      <c r="G2556" s="35">
        <v>6.8095068330684766E-2</v>
      </c>
      <c r="H2556" s="35" t="b">
        <v>0</v>
      </c>
      <c r="I2556" s="35" t="b">
        <v>0</v>
      </c>
      <c r="J2556" s="35" t="b">
        <v>0</v>
      </c>
    </row>
    <row r="2557" spans="1:10" hidden="1" x14ac:dyDescent="0.2">
      <c r="A2557" s="35" t="s">
        <v>427</v>
      </c>
      <c r="B2557" s="35" t="str">
        <f>VLOOKUP(Table4[[#This Row],[Metabolite ID]],Table18[],2,FALSE)</f>
        <v>X - 21327</v>
      </c>
      <c r="C2557" s="35" t="s">
        <v>1118</v>
      </c>
      <c r="D2557" s="35">
        <v>1068</v>
      </c>
      <c r="E2557" s="35">
        <v>-6.7588305595782661E-2</v>
      </c>
      <c r="F2557" s="35">
        <v>3.7443294403576438E-2</v>
      </c>
      <c r="G2557" s="35">
        <v>7.1061480068836266E-2</v>
      </c>
      <c r="H2557" s="35" t="b">
        <v>0</v>
      </c>
      <c r="I2557" s="35" t="b">
        <v>0</v>
      </c>
      <c r="J2557" s="35" t="b">
        <v>0</v>
      </c>
    </row>
    <row r="2558" spans="1:10" hidden="1" x14ac:dyDescent="0.2">
      <c r="A2558" s="35" t="s">
        <v>427</v>
      </c>
      <c r="B2558" s="35" t="str">
        <f>VLOOKUP(Table4[[#This Row],[Metabolite ID]],Table18[],2,FALSE)</f>
        <v>X - 21327</v>
      </c>
      <c r="C2558" s="35" t="s">
        <v>1119</v>
      </c>
      <c r="D2558" s="35">
        <v>1068</v>
      </c>
      <c r="E2558" s="35">
        <v>-2.9672562886143099E-2</v>
      </c>
      <c r="F2558" s="35">
        <v>5.7963389638120942E-2</v>
      </c>
      <c r="G2558" s="35">
        <v>0.6087076707669774</v>
      </c>
      <c r="H2558" s="35" t="b">
        <v>0</v>
      </c>
      <c r="I2558" s="35" t="b">
        <v>0</v>
      </c>
      <c r="J2558" s="35" t="b">
        <v>0</v>
      </c>
    </row>
    <row r="2559" spans="1:10" hidden="1" x14ac:dyDescent="0.2">
      <c r="A2559" s="35" t="s">
        <v>427</v>
      </c>
      <c r="B2559" s="35" t="str">
        <f>VLOOKUP(Table4[[#This Row],[Metabolite ID]],Table18[],2,FALSE)</f>
        <v>X - 21327</v>
      </c>
      <c r="C2559" s="35" t="s">
        <v>1120</v>
      </c>
      <c r="D2559" s="35">
        <v>1068</v>
      </c>
      <c r="E2559" s="35">
        <v>-5.4556518143436018E-2</v>
      </c>
      <c r="F2559" s="35">
        <v>6.4052383992075052E-2</v>
      </c>
      <c r="G2559" s="35">
        <v>0.39435372893446879</v>
      </c>
      <c r="H2559" s="35" t="b">
        <v>0</v>
      </c>
      <c r="I2559" s="35" t="b">
        <v>0</v>
      </c>
      <c r="J2559" s="35" t="b">
        <v>0</v>
      </c>
    </row>
    <row r="2560" spans="1:10" hidden="1" x14ac:dyDescent="0.2">
      <c r="A2560" s="35" t="s">
        <v>427</v>
      </c>
      <c r="B2560" s="35" t="str">
        <f>VLOOKUP(Table4[[#This Row],[Metabolite ID]],Table18[],2,FALSE)</f>
        <v>X - 21327</v>
      </c>
      <c r="C2560" s="35" t="s">
        <v>1121</v>
      </c>
      <c r="D2560" s="35">
        <v>1068</v>
      </c>
      <c r="E2560" s="35">
        <v>0.17035028678487496</v>
      </c>
      <c r="F2560" s="35">
        <v>0.25235946510447005</v>
      </c>
      <c r="G2560" s="35">
        <v>0.49980275539048657</v>
      </c>
      <c r="H2560" s="35" t="b">
        <v>0</v>
      </c>
      <c r="I2560" s="35" t="b">
        <v>0</v>
      </c>
      <c r="J2560" s="35" t="b">
        <v>0</v>
      </c>
    </row>
    <row r="2561" spans="1:10" hidden="1" x14ac:dyDescent="0.2">
      <c r="A2561" s="35" t="s">
        <v>427</v>
      </c>
      <c r="B2561" s="35" t="str">
        <f>VLOOKUP(Table4[[#This Row],[Metabolite ID]],Table18[],2,FALSE)</f>
        <v>X - 21327</v>
      </c>
      <c r="C2561" s="35" t="s">
        <v>1122</v>
      </c>
      <c r="D2561" s="35">
        <v>1068</v>
      </c>
      <c r="E2561" s="35">
        <v>-0.11681856217325937</v>
      </c>
      <c r="F2561" s="35">
        <v>0.15462884252883752</v>
      </c>
      <c r="G2561" s="35">
        <v>0.45012945290001849</v>
      </c>
      <c r="H2561" s="35" t="b">
        <v>0</v>
      </c>
      <c r="I2561" s="35" t="b">
        <v>0</v>
      </c>
      <c r="J2561" s="35" t="b">
        <v>0</v>
      </c>
    </row>
    <row r="2562" spans="1:10" hidden="1" x14ac:dyDescent="0.2">
      <c r="A2562" s="35" t="s">
        <v>427</v>
      </c>
      <c r="B2562" s="35" t="str">
        <f>VLOOKUP(Table4[[#This Row],[Metabolite ID]],Table18[],2,FALSE)</f>
        <v>X - 21327</v>
      </c>
      <c r="C2562" s="35" t="s">
        <v>1123</v>
      </c>
      <c r="D2562" s="35">
        <v>1068</v>
      </c>
      <c r="E2562" s="35">
        <v>-5.1361646128014402E-2</v>
      </c>
      <c r="F2562" s="35">
        <v>0.10894848995254858</v>
      </c>
      <c r="G2562" s="35">
        <v>0.63742977351698893</v>
      </c>
      <c r="H2562" s="35" t="b">
        <v>0</v>
      </c>
      <c r="I2562" s="35" t="b">
        <v>0</v>
      </c>
      <c r="J2562" s="35" t="b">
        <v>0</v>
      </c>
    </row>
    <row r="2563" spans="1:10" x14ac:dyDescent="0.2">
      <c r="A2563" s="35" t="s">
        <v>250</v>
      </c>
      <c r="B2563" s="35" t="str">
        <f>VLOOKUP(Table4[[#This Row],[Metabolite ID]],Table18[],2,FALSE)</f>
        <v>1-palmitoyl-GPA (16:0)</v>
      </c>
      <c r="C2563" s="35" t="s">
        <v>1116</v>
      </c>
      <c r="D2563" s="35">
        <v>1068</v>
      </c>
      <c r="E2563" s="35">
        <v>-7.1996361956060073E-2</v>
      </c>
      <c r="F2563" s="35">
        <v>3.947122289062107E-2</v>
      </c>
      <c r="G2563" s="36">
        <v>6.8148811299524395E-2</v>
      </c>
      <c r="H2563" s="35" t="b">
        <v>0</v>
      </c>
      <c r="I2563" s="35" t="b">
        <v>0</v>
      </c>
      <c r="J2563" s="35" t="b">
        <v>0</v>
      </c>
    </row>
    <row r="2564" spans="1:10" hidden="1" x14ac:dyDescent="0.2">
      <c r="A2564" s="35" t="s">
        <v>250</v>
      </c>
      <c r="B2564" s="35" t="str">
        <f>VLOOKUP(Table4[[#This Row],[Metabolite ID]],Table18[],2,FALSE)</f>
        <v>1-palmitoyl-GPA (16:0)</v>
      </c>
      <c r="C2564" s="35" t="s">
        <v>1117</v>
      </c>
      <c r="D2564" s="35">
        <v>1068</v>
      </c>
      <c r="E2564" s="35">
        <v>-7.1996361956060073E-2</v>
      </c>
      <c r="F2564" s="35">
        <v>3.9326998425001626E-2</v>
      </c>
      <c r="G2564" s="35">
        <v>6.7143715640696447E-2</v>
      </c>
      <c r="H2564" s="35" t="b">
        <v>0</v>
      </c>
      <c r="I2564" s="35" t="b">
        <v>0</v>
      </c>
      <c r="J2564" s="35" t="b">
        <v>0</v>
      </c>
    </row>
    <row r="2565" spans="1:10" hidden="1" x14ac:dyDescent="0.2">
      <c r="A2565" s="35" t="s">
        <v>250</v>
      </c>
      <c r="B2565" s="35" t="str">
        <f>VLOOKUP(Table4[[#This Row],[Metabolite ID]],Table18[],2,FALSE)</f>
        <v>1-palmitoyl-GPA (16:0)</v>
      </c>
      <c r="C2565" s="35" t="s">
        <v>1118</v>
      </c>
      <c r="D2565" s="35">
        <v>1068</v>
      </c>
      <c r="E2565" s="35">
        <v>-7.1868223379466856E-2</v>
      </c>
      <c r="F2565" s="35">
        <v>3.9677250242193332E-2</v>
      </c>
      <c r="G2565" s="35">
        <v>7.0091228320435503E-2</v>
      </c>
      <c r="H2565" s="35" t="b">
        <v>0</v>
      </c>
      <c r="I2565" s="35" t="b">
        <v>0</v>
      </c>
      <c r="J2565" s="35" t="b">
        <v>0</v>
      </c>
    </row>
    <row r="2566" spans="1:10" hidden="1" x14ac:dyDescent="0.2">
      <c r="A2566" s="35" t="s">
        <v>250</v>
      </c>
      <c r="B2566" s="35" t="str">
        <f>VLOOKUP(Table4[[#This Row],[Metabolite ID]],Table18[],2,FALSE)</f>
        <v>1-palmitoyl-GPA (16:0)</v>
      </c>
      <c r="C2566" s="35" t="s">
        <v>1119</v>
      </c>
      <c r="D2566" s="35">
        <v>1068</v>
      </c>
      <c r="E2566" s="35">
        <v>-5.370318294153107E-2</v>
      </c>
      <c r="F2566" s="35">
        <v>5.8699954127824666E-2</v>
      </c>
      <c r="G2566" s="35">
        <v>0.36025669759722928</v>
      </c>
      <c r="H2566" s="35" t="b">
        <v>0</v>
      </c>
      <c r="I2566" s="35" t="b">
        <v>0</v>
      </c>
      <c r="J2566" s="35" t="b">
        <v>0</v>
      </c>
    </row>
    <row r="2567" spans="1:10" hidden="1" x14ac:dyDescent="0.2">
      <c r="A2567" s="35" t="s">
        <v>250</v>
      </c>
      <c r="B2567" s="35" t="str">
        <f>VLOOKUP(Table4[[#This Row],[Metabolite ID]],Table18[],2,FALSE)</f>
        <v>1-palmitoyl-GPA (16:0)</v>
      </c>
      <c r="C2567" s="35" t="s">
        <v>1120</v>
      </c>
      <c r="D2567" s="35">
        <v>1068</v>
      </c>
      <c r="E2567" s="35">
        <v>-8.718611829589161E-2</v>
      </c>
      <c r="F2567" s="35">
        <v>7.0803912829615984E-2</v>
      </c>
      <c r="G2567" s="35">
        <v>0.21818290605891222</v>
      </c>
      <c r="H2567" s="35" t="b">
        <v>0</v>
      </c>
      <c r="I2567" s="35" t="b">
        <v>0</v>
      </c>
      <c r="J2567" s="35" t="b">
        <v>0</v>
      </c>
    </row>
    <row r="2568" spans="1:10" hidden="1" x14ac:dyDescent="0.2">
      <c r="A2568" s="35" t="s">
        <v>250</v>
      </c>
      <c r="B2568" s="35" t="str">
        <f>VLOOKUP(Table4[[#This Row],[Metabolite ID]],Table18[],2,FALSE)</f>
        <v>1-palmitoyl-GPA (16:0)</v>
      </c>
      <c r="C2568" s="35" t="s">
        <v>1121</v>
      </c>
      <c r="D2568" s="35">
        <v>1068</v>
      </c>
      <c r="E2568" s="35">
        <v>1.5582190252739103E-2</v>
      </c>
      <c r="F2568" s="35">
        <v>0.23628725878677628</v>
      </c>
      <c r="G2568" s="35">
        <v>0.94743320253229679</v>
      </c>
      <c r="H2568" s="35" t="b">
        <v>0</v>
      </c>
      <c r="I2568" s="35" t="b">
        <v>0</v>
      </c>
      <c r="J2568" s="35" t="b">
        <v>0</v>
      </c>
    </row>
    <row r="2569" spans="1:10" hidden="1" x14ac:dyDescent="0.2">
      <c r="A2569" s="35" t="s">
        <v>250</v>
      </c>
      <c r="B2569" s="35" t="str">
        <f>VLOOKUP(Table4[[#This Row],[Metabolite ID]],Table18[],2,FALSE)</f>
        <v>1-palmitoyl-GPA (16:0)</v>
      </c>
      <c r="C2569" s="35" t="s">
        <v>1122</v>
      </c>
      <c r="D2569" s="35">
        <v>1068</v>
      </c>
      <c r="E2569" s="35">
        <v>-0.13736778829014007</v>
      </c>
      <c r="F2569" s="35">
        <v>0.15316496615378755</v>
      </c>
      <c r="G2569" s="35">
        <v>0.36999503674417489</v>
      </c>
      <c r="H2569" s="35" t="b">
        <v>0</v>
      </c>
      <c r="I2569" s="35" t="b">
        <v>0</v>
      </c>
      <c r="J2569" s="35" t="b">
        <v>0</v>
      </c>
    </row>
    <row r="2570" spans="1:10" hidden="1" x14ac:dyDescent="0.2">
      <c r="A2570" s="35" t="s">
        <v>250</v>
      </c>
      <c r="B2570" s="35" t="str">
        <f>VLOOKUP(Table4[[#This Row],[Metabolite ID]],Table18[],2,FALSE)</f>
        <v>1-palmitoyl-GPA (16:0)</v>
      </c>
      <c r="C2570" s="35" t="s">
        <v>1123</v>
      </c>
      <c r="D2570" s="35">
        <v>1068</v>
      </c>
      <c r="E2570" s="35">
        <v>-2.5577997776338071E-3</v>
      </c>
      <c r="F2570" s="35">
        <v>0.11583446282057525</v>
      </c>
      <c r="G2570" s="35">
        <v>0.98238706869440118</v>
      </c>
      <c r="H2570" s="35" t="b">
        <v>0</v>
      </c>
      <c r="I2570" s="35" t="b">
        <v>0</v>
      </c>
      <c r="J2570" s="35" t="b">
        <v>0</v>
      </c>
    </row>
    <row r="2571" spans="1:10" x14ac:dyDescent="0.2">
      <c r="A2571" s="35" t="s">
        <v>365</v>
      </c>
      <c r="B2571" s="35" t="str">
        <f>VLOOKUP(Table4[[#This Row],[Metabolite ID]],Table18[],2,FALSE)</f>
        <v>6-oxopiperidine-2-carboxylic acid</v>
      </c>
      <c r="C2571" s="35" t="s">
        <v>1116</v>
      </c>
      <c r="D2571" s="35">
        <v>1068</v>
      </c>
      <c r="E2571" s="35">
        <v>-6.7545907406173805E-2</v>
      </c>
      <c r="F2571" s="35">
        <v>3.7144907693497486E-2</v>
      </c>
      <c r="G2571" s="36">
        <v>6.8996410003679232E-2</v>
      </c>
      <c r="H2571" s="35" t="b">
        <v>0</v>
      </c>
      <c r="I2571" s="35" t="b">
        <v>0</v>
      </c>
      <c r="J2571" s="35" t="b">
        <v>0</v>
      </c>
    </row>
    <row r="2572" spans="1:10" hidden="1" x14ac:dyDescent="0.2">
      <c r="A2572" s="35" t="s">
        <v>365</v>
      </c>
      <c r="B2572" s="35" t="str">
        <f>VLOOKUP(Table4[[#This Row],[Metabolite ID]],Table18[],2,FALSE)</f>
        <v>6-oxopiperidine-2-carboxylic acid</v>
      </c>
      <c r="C2572" s="35" t="s">
        <v>1117</v>
      </c>
      <c r="D2572" s="35">
        <v>1068</v>
      </c>
      <c r="E2572" s="35">
        <v>-6.7545907406173805E-2</v>
      </c>
      <c r="F2572" s="35">
        <v>3.698272441928678E-2</v>
      </c>
      <c r="G2572" s="35">
        <v>6.7787347642421683E-2</v>
      </c>
      <c r="H2572" s="35" t="b">
        <v>0</v>
      </c>
      <c r="I2572" s="35" t="b">
        <v>0</v>
      </c>
      <c r="J2572" s="35" t="b">
        <v>0</v>
      </c>
    </row>
    <row r="2573" spans="1:10" hidden="1" x14ac:dyDescent="0.2">
      <c r="A2573" s="35" t="s">
        <v>365</v>
      </c>
      <c r="B2573" s="35" t="str">
        <f>VLOOKUP(Table4[[#This Row],[Metabolite ID]],Table18[],2,FALSE)</f>
        <v>6-oxopiperidine-2-carboxylic acid</v>
      </c>
      <c r="C2573" s="35" t="s">
        <v>1118</v>
      </c>
      <c r="D2573" s="35">
        <v>1068</v>
      </c>
      <c r="E2573" s="35">
        <v>-6.7424651576822536E-2</v>
      </c>
      <c r="F2573" s="35">
        <v>3.7313336086680457E-2</v>
      </c>
      <c r="G2573" s="35">
        <v>7.0764563832926924E-2</v>
      </c>
      <c r="H2573" s="35" t="b">
        <v>0</v>
      </c>
      <c r="I2573" s="35" t="b">
        <v>0</v>
      </c>
      <c r="J2573" s="35" t="b">
        <v>0</v>
      </c>
    </row>
    <row r="2574" spans="1:10" hidden="1" x14ac:dyDescent="0.2">
      <c r="A2574" s="35" t="s">
        <v>365</v>
      </c>
      <c r="B2574" s="35" t="str">
        <f>VLOOKUP(Table4[[#This Row],[Metabolite ID]],Table18[],2,FALSE)</f>
        <v>6-oxopiperidine-2-carboxylic acid</v>
      </c>
      <c r="C2574" s="35" t="s">
        <v>1119</v>
      </c>
      <c r="D2574" s="35">
        <v>1068</v>
      </c>
      <c r="E2574" s="35">
        <v>-9.9014046060322949E-2</v>
      </c>
      <c r="F2574" s="35">
        <v>5.6734179718476559E-2</v>
      </c>
      <c r="G2574" s="35">
        <v>8.0945290168590936E-2</v>
      </c>
      <c r="H2574" s="35" t="b">
        <v>0</v>
      </c>
      <c r="I2574" s="35" t="b">
        <v>0</v>
      </c>
      <c r="J2574" s="35" t="b">
        <v>0</v>
      </c>
    </row>
    <row r="2575" spans="1:10" hidden="1" x14ac:dyDescent="0.2">
      <c r="A2575" s="35" t="s">
        <v>365</v>
      </c>
      <c r="B2575" s="35" t="str">
        <f>VLOOKUP(Table4[[#This Row],[Metabolite ID]],Table18[],2,FALSE)</f>
        <v>6-oxopiperidine-2-carboxylic acid</v>
      </c>
      <c r="C2575" s="35" t="s">
        <v>1120</v>
      </c>
      <c r="D2575" s="35">
        <v>1068</v>
      </c>
      <c r="E2575" s="35">
        <v>-0.10069034655956331</v>
      </c>
      <c r="F2575" s="35">
        <v>6.6826926676960482E-2</v>
      </c>
      <c r="G2575" s="35">
        <v>0.13187906766463367</v>
      </c>
      <c r="H2575" s="35" t="b">
        <v>0</v>
      </c>
      <c r="I2575" s="35" t="b">
        <v>0</v>
      </c>
      <c r="J2575" s="35" t="b">
        <v>0</v>
      </c>
    </row>
    <row r="2576" spans="1:10" hidden="1" x14ac:dyDescent="0.2">
      <c r="A2576" s="35" t="s">
        <v>365</v>
      </c>
      <c r="B2576" s="35" t="str">
        <f>VLOOKUP(Table4[[#This Row],[Metabolite ID]],Table18[],2,FALSE)</f>
        <v>6-oxopiperidine-2-carboxylic acid</v>
      </c>
      <c r="C2576" s="35" t="s">
        <v>1121</v>
      </c>
      <c r="D2576" s="35">
        <v>1068</v>
      </c>
      <c r="E2576" s="35">
        <v>-6.1723950062665622E-2</v>
      </c>
      <c r="F2576" s="35">
        <v>0.24161525681837526</v>
      </c>
      <c r="G2576" s="35">
        <v>0.7984141399624316</v>
      </c>
      <c r="H2576" s="35" t="b">
        <v>0</v>
      </c>
      <c r="I2576" s="35" t="b">
        <v>0</v>
      </c>
      <c r="J2576" s="35" t="b">
        <v>0</v>
      </c>
    </row>
    <row r="2577" spans="1:10" hidden="1" x14ac:dyDescent="0.2">
      <c r="A2577" s="35" t="s">
        <v>365</v>
      </c>
      <c r="B2577" s="35" t="str">
        <f>VLOOKUP(Table4[[#This Row],[Metabolite ID]],Table18[],2,FALSE)</f>
        <v>6-oxopiperidine-2-carboxylic acid</v>
      </c>
      <c r="C2577" s="35" t="s">
        <v>1122</v>
      </c>
      <c r="D2577" s="35">
        <v>1068</v>
      </c>
      <c r="E2577" s="35">
        <v>-6.1723950062665622E-2</v>
      </c>
      <c r="F2577" s="35">
        <v>0.14383780504897303</v>
      </c>
      <c r="G2577" s="35">
        <v>0.66792115374350514</v>
      </c>
      <c r="H2577" s="35" t="b">
        <v>0</v>
      </c>
      <c r="I2577" s="35" t="b">
        <v>0</v>
      </c>
      <c r="J2577" s="35" t="b">
        <v>0</v>
      </c>
    </row>
    <row r="2578" spans="1:10" hidden="1" x14ac:dyDescent="0.2">
      <c r="A2578" s="35" t="s">
        <v>365</v>
      </c>
      <c r="B2578" s="35" t="str">
        <f>VLOOKUP(Table4[[#This Row],[Metabolite ID]],Table18[],2,FALSE)</f>
        <v>6-oxopiperidine-2-carboxylic acid</v>
      </c>
      <c r="C2578" s="35" t="s">
        <v>1123</v>
      </c>
      <c r="D2578" s="35">
        <v>1068</v>
      </c>
      <c r="E2578" s="35">
        <v>-3.9326618271150013E-2</v>
      </c>
      <c r="F2578" s="35">
        <v>0.10906377280589766</v>
      </c>
      <c r="G2578" s="35">
        <v>0.71848211669765882</v>
      </c>
      <c r="H2578" s="35" t="b">
        <v>0</v>
      </c>
      <c r="I2578" s="35" t="b">
        <v>0</v>
      </c>
      <c r="J2578" s="35" t="b">
        <v>0</v>
      </c>
    </row>
    <row r="2579" spans="1:10" x14ac:dyDescent="0.2">
      <c r="A2579" s="35" t="s">
        <v>183</v>
      </c>
      <c r="B2579" s="35" t="str">
        <f>VLOOKUP(Table4[[#This Row],[Metabolite ID]],Table18[],2,FALSE)</f>
        <v>3-hydroxylaurate</v>
      </c>
      <c r="C2579" s="35" t="s">
        <v>1116</v>
      </c>
      <c r="D2579" s="35">
        <v>1068</v>
      </c>
      <c r="E2579" s="35">
        <v>6.9700237852951014E-2</v>
      </c>
      <c r="F2579" s="35">
        <v>3.8374697359752019E-2</v>
      </c>
      <c r="G2579" s="36">
        <v>6.9323266435837277E-2</v>
      </c>
      <c r="H2579" s="35" t="b">
        <v>0</v>
      </c>
      <c r="I2579" s="35" t="b">
        <v>0</v>
      </c>
      <c r="J2579" s="35" t="b">
        <v>0</v>
      </c>
    </row>
    <row r="2580" spans="1:10" hidden="1" x14ac:dyDescent="0.2">
      <c r="A2580" s="35" t="s">
        <v>183</v>
      </c>
      <c r="B2580" s="35" t="str">
        <f>VLOOKUP(Table4[[#This Row],[Metabolite ID]],Table18[],2,FALSE)</f>
        <v>3-hydroxylaurate</v>
      </c>
      <c r="C2580" s="35" t="s">
        <v>1117</v>
      </c>
      <c r="D2580" s="35">
        <v>1068</v>
      </c>
      <c r="E2580" s="35">
        <v>6.9700237852951014E-2</v>
      </c>
      <c r="F2580" s="35">
        <v>3.709852193557852E-2</v>
      </c>
      <c r="G2580" s="35">
        <v>6.0273519772677836E-2</v>
      </c>
      <c r="H2580" s="35" t="b">
        <v>0</v>
      </c>
      <c r="I2580" s="35" t="b">
        <v>0</v>
      </c>
      <c r="J2580" s="35" t="b">
        <v>0</v>
      </c>
    </row>
    <row r="2581" spans="1:10" hidden="1" x14ac:dyDescent="0.2">
      <c r="A2581" s="35" t="s">
        <v>183</v>
      </c>
      <c r="B2581" s="35" t="str">
        <f>VLOOKUP(Table4[[#This Row],[Metabolite ID]],Table18[],2,FALSE)</f>
        <v>3-hydroxylaurate</v>
      </c>
      <c r="C2581" s="35" t="s">
        <v>1118</v>
      </c>
      <c r="D2581" s="35">
        <v>1068</v>
      </c>
      <c r="E2581" s="35">
        <v>7.1175509242504015E-2</v>
      </c>
      <c r="F2581" s="35">
        <v>3.7450200352394977E-2</v>
      </c>
      <c r="G2581" s="35">
        <v>5.7362621824821686E-2</v>
      </c>
      <c r="H2581" s="35" t="b">
        <v>0</v>
      </c>
      <c r="I2581" s="35" t="b">
        <v>0</v>
      </c>
      <c r="J2581" s="35" t="b">
        <v>0</v>
      </c>
    </row>
    <row r="2582" spans="1:10" hidden="1" x14ac:dyDescent="0.2">
      <c r="A2582" s="35" t="s">
        <v>183</v>
      </c>
      <c r="B2582" s="35" t="str">
        <f>VLOOKUP(Table4[[#This Row],[Metabolite ID]],Table18[],2,FALSE)</f>
        <v>3-hydroxylaurate</v>
      </c>
      <c r="C2582" s="35" t="s">
        <v>1119</v>
      </c>
      <c r="D2582" s="35">
        <v>1068</v>
      </c>
      <c r="E2582" s="35">
        <v>7.4152679158448379E-2</v>
      </c>
      <c r="F2582" s="35">
        <v>5.4711547431899876E-2</v>
      </c>
      <c r="G2582" s="35">
        <v>0.17530966110977314</v>
      </c>
      <c r="H2582" s="35" t="b">
        <v>0</v>
      </c>
      <c r="I2582" s="35" t="b">
        <v>0</v>
      </c>
      <c r="J2582" s="35" t="b">
        <v>0</v>
      </c>
    </row>
    <row r="2583" spans="1:10" hidden="1" x14ac:dyDescent="0.2">
      <c r="A2583" s="35" t="s">
        <v>183</v>
      </c>
      <c r="B2583" s="35" t="str">
        <f>VLOOKUP(Table4[[#This Row],[Metabolite ID]],Table18[],2,FALSE)</f>
        <v>3-hydroxylaurate</v>
      </c>
      <c r="C2583" s="35" t="s">
        <v>1120</v>
      </c>
      <c r="D2583" s="35">
        <v>1068</v>
      </c>
      <c r="E2583" s="35">
        <v>4.7494784408415924E-2</v>
      </c>
      <c r="F2583" s="35">
        <v>6.1869668584771227E-2</v>
      </c>
      <c r="G2583" s="35">
        <v>0.4426900261773325</v>
      </c>
      <c r="H2583" s="35" t="b">
        <v>0</v>
      </c>
      <c r="I2583" s="35" t="b">
        <v>0</v>
      </c>
      <c r="J2583" s="35" t="b">
        <v>0</v>
      </c>
    </row>
    <row r="2584" spans="1:10" hidden="1" x14ac:dyDescent="0.2">
      <c r="A2584" s="35" t="s">
        <v>183</v>
      </c>
      <c r="B2584" s="35" t="str">
        <f>VLOOKUP(Table4[[#This Row],[Metabolite ID]],Table18[],2,FALSE)</f>
        <v>3-hydroxylaurate</v>
      </c>
      <c r="C2584" s="35" t="s">
        <v>1121</v>
      </c>
      <c r="D2584" s="35">
        <v>1068</v>
      </c>
      <c r="E2584" s="35">
        <v>4.4119964168867654E-2</v>
      </c>
      <c r="F2584" s="35">
        <v>0.22486537588646743</v>
      </c>
      <c r="G2584" s="35">
        <v>0.84448619502631017</v>
      </c>
      <c r="H2584" s="35" t="b">
        <v>0</v>
      </c>
      <c r="I2584" s="35" t="b">
        <v>0</v>
      </c>
      <c r="J2584" s="35" t="b">
        <v>0</v>
      </c>
    </row>
    <row r="2585" spans="1:10" hidden="1" x14ac:dyDescent="0.2">
      <c r="A2585" s="35" t="s">
        <v>183</v>
      </c>
      <c r="B2585" s="35" t="str">
        <f>VLOOKUP(Table4[[#This Row],[Metabolite ID]],Table18[],2,FALSE)</f>
        <v>3-hydroxylaurate</v>
      </c>
      <c r="C2585" s="35" t="s">
        <v>1122</v>
      </c>
      <c r="D2585" s="35">
        <v>1068</v>
      </c>
      <c r="E2585" s="35">
        <v>4.4119964168867654E-2</v>
      </c>
      <c r="F2585" s="35">
        <v>0.11908762846869311</v>
      </c>
      <c r="G2585" s="35">
        <v>0.71109603411408739</v>
      </c>
      <c r="H2585" s="35" t="b">
        <v>0</v>
      </c>
      <c r="I2585" s="35" t="b">
        <v>0</v>
      </c>
      <c r="J2585" s="35" t="b">
        <v>0</v>
      </c>
    </row>
    <row r="2586" spans="1:10" hidden="1" x14ac:dyDescent="0.2">
      <c r="A2586" s="35" t="s">
        <v>183</v>
      </c>
      <c r="B2586" s="35" t="str">
        <f>VLOOKUP(Table4[[#This Row],[Metabolite ID]],Table18[],2,FALSE)</f>
        <v>3-hydroxylaurate</v>
      </c>
      <c r="C2586" s="35" t="s">
        <v>1123</v>
      </c>
      <c r="D2586" s="35">
        <v>1068</v>
      </c>
      <c r="E2586" s="35">
        <v>3.8370326701775676E-2</v>
      </c>
      <c r="F2586" s="35">
        <v>0.11266784374956841</v>
      </c>
      <c r="G2586" s="35">
        <v>0.7335008401025489</v>
      </c>
      <c r="H2586" s="35" t="b">
        <v>0</v>
      </c>
      <c r="I2586" s="35" t="b">
        <v>0</v>
      </c>
      <c r="J2586" s="35" t="b">
        <v>0</v>
      </c>
    </row>
    <row r="2587" spans="1:10" x14ac:dyDescent="0.2">
      <c r="A2587" s="35" t="s">
        <v>316</v>
      </c>
      <c r="B2587" s="35" t="str">
        <f>VLOOKUP(Table4[[#This Row],[Metabolite ID]],Table18[],2,FALSE)</f>
        <v>N-acetyl-beta-alanine</v>
      </c>
      <c r="C2587" s="35" t="s">
        <v>1116</v>
      </c>
      <c r="D2587" s="35">
        <v>1068</v>
      </c>
      <c r="E2587" s="35">
        <v>6.8225131613757609E-2</v>
      </c>
      <c r="F2587" s="35">
        <v>3.7582303205700933E-2</v>
      </c>
      <c r="G2587" s="36">
        <v>6.9469741315716427E-2</v>
      </c>
      <c r="H2587" s="35" t="b">
        <v>0</v>
      </c>
      <c r="I2587" s="35" t="b">
        <v>0</v>
      </c>
      <c r="J2587" s="35" t="b">
        <v>0</v>
      </c>
    </row>
    <row r="2588" spans="1:10" hidden="1" x14ac:dyDescent="0.2">
      <c r="A2588" s="35" t="s">
        <v>316</v>
      </c>
      <c r="B2588" s="35" t="str">
        <f>VLOOKUP(Table4[[#This Row],[Metabolite ID]],Table18[],2,FALSE)</f>
        <v>N-acetyl-beta-alanine</v>
      </c>
      <c r="C2588" s="35" t="s">
        <v>1117</v>
      </c>
      <c r="D2588" s="35">
        <v>1068</v>
      </c>
      <c r="E2588" s="35">
        <v>6.8225131613757609E-2</v>
      </c>
      <c r="F2588" s="35">
        <v>3.7045045187590366E-2</v>
      </c>
      <c r="G2588" s="35">
        <v>6.5521920826508054E-2</v>
      </c>
      <c r="H2588" s="35" t="b">
        <v>0</v>
      </c>
      <c r="I2588" s="35" t="b">
        <v>0</v>
      </c>
      <c r="J2588" s="35" t="b">
        <v>0</v>
      </c>
    </row>
    <row r="2589" spans="1:10" hidden="1" x14ac:dyDescent="0.2">
      <c r="A2589" s="35" t="s">
        <v>316</v>
      </c>
      <c r="B2589" s="35" t="str">
        <f>VLOOKUP(Table4[[#This Row],[Metabolite ID]],Table18[],2,FALSE)</f>
        <v>N-acetyl-beta-alanine</v>
      </c>
      <c r="C2589" s="35" t="s">
        <v>1118</v>
      </c>
      <c r="D2589" s="35">
        <v>1068</v>
      </c>
      <c r="E2589" s="35">
        <v>6.8359975721526037E-2</v>
      </c>
      <c r="F2589" s="35">
        <v>3.7382020875064627E-2</v>
      </c>
      <c r="G2589" s="35">
        <v>6.7446670988487292E-2</v>
      </c>
      <c r="H2589" s="35" t="b">
        <v>0</v>
      </c>
      <c r="I2589" s="35" t="b">
        <v>0</v>
      </c>
      <c r="J2589" s="35" t="b">
        <v>0</v>
      </c>
    </row>
    <row r="2590" spans="1:10" hidden="1" x14ac:dyDescent="0.2">
      <c r="A2590" s="35" t="s">
        <v>316</v>
      </c>
      <c r="B2590" s="35" t="str">
        <f>VLOOKUP(Table4[[#This Row],[Metabolite ID]],Table18[],2,FALSE)</f>
        <v>N-acetyl-beta-alanine</v>
      </c>
      <c r="C2590" s="35" t="s">
        <v>1119</v>
      </c>
      <c r="D2590" s="35">
        <v>1068</v>
      </c>
      <c r="E2590" s="35">
        <v>4.6072770769230706E-2</v>
      </c>
      <c r="F2590" s="35">
        <v>5.6143577673059289E-2</v>
      </c>
      <c r="G2590" s="35">
        <v>0.41186043744603718</v>
      </c>
      <c r="H2590" s="35" t="b">
        <v>0</v>
      </c>
      <c r="I2590" s="35" t="b">
        <v>0</v>
      </c>
      <c r="J2590" s="35" t="b">
        <v>0</v>
      </c>
    </row>
    <row r="2591" spans="1:10" hidden="1" x14ac:dyDescent="0.2">
      <c r="A2591" s="35" t="s">
        <v>316</v>
      </c>
      <c r="B2591" s="35" t="str">
        <f>VLOOKUP(Table4[[#This Row],[Metabolite ID]],Table18[],2,FALSE)</f>
        <v>N-acetyl-beta-alanine</v>
      </c>
      <c r="C2591" s="35" t="s">
        <v>1120</v>
      </c>
      <c r="D2591" s="35">
        <v>1068</v>
      </c>
      <c r="E2591" s="35">
        <v>8.9335231689294456E-2</v>
      </c>
      <c r="F2591" s="35">
        <v>6.1202542806405476E-2</v>
      </c>
      <c r="G2591" s="35">
        <v>0.14438206649344548</v>
      </c>
      <c r="H2591" s="35" t="b">
        <v>0</v>
      </c>
      <c r="I2591" s="35" t="b">
        <v>0</v>
      </c>
      <c r="J2591" s="35" t="b">
        <v>0</v>
      </c>
    </row>
    <row r="2592" spans="1:10" hidden="1" x14ac:dyDescent="0.2">
      <c r="A2592" s="35" t="s">
        <v>316</v>
      </c>
      <c r="B2592" s="35" t="str">
        <f>VLOOKUP(Table4[[#This Row],[Metabolite ID]],Table18[],2,FALSE)</f>
        <v>N-acetyl-beta-alanine</v>
      </c>
      <c r="C2592" s="35" t="s">
        <v>1121</v>
      </c>
      <c r="D2592" s="35">
        <v>1068</v>
      </c>
      <c r="E2592" s="35">
        <v>3.7105812860911414E-2</v>
      </c>
      <c r="F2592" s="35">
        <v>0.25369443072788711</v>
      </c>
      <c r="G2592" s="35">
        <v>0.88374232093723215</v>
      </c>
      <c r="H2592" s="35" t="b">
        <v>0</v>
      </c>
      <c r="I2592" s="35" t="b">
        <v>0</v>
      </c>
      <c r="J2592" s="35" t="b">
        <v>0</v>
      </c>
    </row>
    <row r="2593" spans="1:10" hidden="1" x14ac:dyDescent="0.2">
      <c r="A2593" s="35" t="s">
        <v>316</v>
      </c>
      <c r="B2593" s="35" t="str">
        <f>VLOOKUP(Table4[[#This Row],[Metabolite ID]],Table18[],2,FALSE)</f>
        <v>N-acetyl-beta-alanine</v>
      </c>
      <c r="C2593" s="35" t="s">
        <v>1122</v>
      </c>
      <c r="D2593" s="35">
        <v>1068</v>
      </c>
      <c r="E2593" s="35">
        <v>8.4341522510339217E-2</v>
      </c>
      <c r="F2593" s="35">
        <v>0.15328510547263563</v>
      </c>
      <c r="G2593" s="35">
        <v>0.58227921256133364</v>
      </c>
      <c r="H2593" s="35" t="b">
        <v>0</v>
      </c>
      <c r="I2593" s="35" t="b">
        <v>0</v>
      </c>
      <c r="J2593" s="35" t="b">
        <v>0</v>
      </c>
    </row>
    <row r="2594" spans="1:10" hidden="1" x14ac:dyDescent="0.2">
      <c r="A2594" s="35" t="s">
        <v>316</v>
      </c>
      <c r="B2594" s="35" t="str">
        <f>VLOOKUP(Table4[[#This Row],[Metabolite ID]],Table18[],2,FALSE)</f>
        <v>N-acetyl-beta-alanine</v>
      </c>
      <c r="C2594" s="35" t="s">
        <v>1123</v>
      </c>
      <c r="D2594" s="35">
        <v>1068</v>
      </c>
      <c r="E2594" s="35">
        <v>0.25232792393785181</v>
      </c>
      <c r="F2594" s="35">
        <v>0.11018869658449916</v>
      </c>
      <c r="G2594" s="35">
        <v>2.2218181588449248E-2</v>
      </c>
      <c r="H2594" s="35" t="b">
        <v>0</v>
      </c>
      <c r="I2594" s="35" t="b">
        <v>0</v>
      </c>
      <c r="J2594" s="35" t="b">
        <v>0</v>
      </c>
    </row>
    <row r="2595" spans="1:10" x14ac:dyDescent="0.2">
      <c r="A2595" s="35" t="s">
        <v>521</v>
      </c>
      <c r="B2595" s="35" t="str">
        <f>VLOOKUP(Table4[[#This Row],[Metabolite ID]],Table18[],2,FALSE)</f>
        <v>X - 12126</v>
      </c>
      <c r="C2595" s="35" t="s">
        <v>1116</v>
      </c>
      <c r="D2595" s="35">
        <v>1069</v>
      </c>
      <c r="E2595" s="35">
        <v>-7.2962863615282383E-2</v>
      </c>
      <c r="F2595" s="35">
        <v>4.0252183827113874E-2</v>
      </c>
      <c r="G2595" s="36">
        <v>6.9886807722457867E-2</v>
      </c>
      <c r="H2595" s="35" t="b">
        <v>0</v>
      </c>
      <c r="I2595" s="35" t="b">
        <v>0</v>
      </c>
      <c r="J2595" s="35" t="b">
        <v>0</v>
      </c>
    </row>
    <row r="2596" spans="1:10" hidden="1" x14ac:dyDescent="0.2">
      <c r="A2596" s="35" t="s">
        <v>521</v>
      </c>
      <c r="B2596" s="35" t="str">
        <f>VLOOKUP(Table4[[#This Row],[Metabolite ID]],Table18[],2,FALSE)</f>
        <v>X - 12126</v>
      </c>
      <c r="C2596" s="35" t="s">
        <v>1117</v>
      </c>
      <c r="D2596" s="35">
        <v>1069</v>
      </c>
      <c r="E2596" s="35">
        <v>-7.2962863615282383E-2</v>
      </c>
      <c r="F2596" s="35">
        <v>4.0252183827113874E-2</v>
      </c>
      <c r="G2596" s="35">
        <v>6.9886807722457867E-2</v>
      </c>
      <c r="H2596" s="35" t="b">
        <v>0</v>
      </c>
      <c r="I2596" s="35" t="b">
        <v>0</v>
      </c>
      <c r="J2596" s="35" t="b">
        <v>0</v>
      </c>
    </row>
    <row r="2597" spans="1:10" hidden="1" x14ac:dyDescent="0.2">
      <c r="A2597" s="35" t="s">
        <v>521</v>
      </c>
      <c r="B2597" s="35" t="str">
        <f>VLOOKUP(Table4[[#This Row],[Metabolite ID]],Table18[],2,FALSE)</f>
        <v>X - 12126</v>
      </c>
      <c r="C2597" s="35" t="s">
        <v>1118</v>
      </c>
      <c r="D2597" s="35">
        <v>1069</v>
      </c>
      <c r="E2597" s="35">
        <v>-7.2828129751292547E-2</v>
      </c>
      <c r="F2597" s="35">
        <v>4.0588992864641495E-2</v>
      </c>
      <c r="G2597" s="35">
        <v>7.276804992523396E-2</v>
      </c>
      <c r="H2597" s="35" t="b">
        <v>0</v>
      </c>
      <c r="I2597" s="35" t="b">
        <v>0</v>
      </c>
      <c r="J2597" s="35" t="b">
        <v>0</v>
      </c>
    </row>
    <row r="2598" spans="1:10" hidden="1" x14ac:dyDescent="0.2">
      <c r="A2598" s="35" t="s">
        <v>521</v>
      </c>
      <c r="B2598" s="35" t="str">
        <f>VLOOKUP(Table4[[#This Row],[Metabolite ID]],Table18[],2,FALSE)</f>
        <v>X - 12126</v>
      </c>
      <c r="C2598" s="35" t="s">
        <v>1119</v>
      </c>
      <c r="D2598" s="35">
        <v>1069</v>
      </c>
      <c r="E2598" s="35">
        <v>-6.6759385665529011E-2</v>
      </c>
      <c r="F2598" s="35">
        <v>5.9132093082236915E-2</v>
      </c>
      <c r="G2598" s="35">
        <v>0.25890316582755418</v>
      </c>
      <c r="H2598" s="35" t="b">
        <v>0</v>
      </c>
      <c r="I2598" s="35" t="b">
        <v>0</v>
      </c>
      <c r="J2598" s="35" t="b">
        <v>0</v>
      </c>
    </row>
    <row r="2599" spans="1:10" hidden="1" x14ac:dyDescent="0.2">
      <c r="A2599" s="35" t="s">
        <v>521</v>
      </c>
      <c r="B2599" s="35" t="str">
        <f>VLOOKUP(Table4[[#This Row],[Metabolite ID]],Table18[],2,FALSE)</f>
        <v>X - 12126</v>
      </c>
      <c r="C2599" s="35" t="s">
        <v>1120</v>
      </c>
      <c r="D2599" s="35">
        <v>1069</v>
      </c>
      <c r="E2599" s="35">
        <v>-9.1502951450070161E-2</v>
      </c>
      <c r="F2599" s="35">
        <v>7.0562397940194005E-2</v>
      </c>
      <c r="G2599" s="35">
        <v>0.19471155196210022</v>
      </c>
      <c r="H2599" s="35" t="b">
        <v>0</v>
      </c>
      <c r="I2599" s="35" t="b">
        <v>0</v>
      </c>
      <c r="J2599" s="35" t="b">
        <v>0</v>
      </c>
    </row>
    <row r="2600" spans="1:10" hidden="1" x14ac:dyDescent="0.2">
      <c r="A2600" s="35" t="s">
        <v>521</v>
      </c>
      <c r="B2600" s="35" t="str">
        <f>VLOOKUP(Table4[[#This Row],[Metabolite ID]],Table18[],2,FALSE)</f>
        <v>X - 12126</v>
      </c>
      <c r="C2600" s="35" t="s">
        <v>1121</v>
      </c>
      <c r="D2600" s="35">
        <v>1069</v>
      </c>
      <c r="E2600" s="35">
        <v>0.15171108973118397</v>
      </c>
      <c r="F2600" s="35">
        <v>0.25564551710065564</v>
      </c>
      <c r="G2600" s="35">
        <v>0.55301025003697291</v>
      </c>
      <c r="H2600" s="35" t="b">
        <v>0</v>
      </c>
      <c r="I2600" s="35" t="b">
        <v>0</v>
      </c>
      <c r="J2600" s="35" t="b">
        <v>0</v>
      </c>
    </row>
    <row r="2601" spans="1:10" hidden="1" x14ac:dyDescent="0.2">
      <c r="A2601" s="35" t="s">
        <v>521</v>
      </c>
      <c r="B2601" s="35" t="str">
        <f>VLOOKUP(Table4[[#This Row],[Metabolite ID]],Table18[],2,FALSE)</f>
        <v>X - 12126</v>
      </c>
      <c r="C2601" s="35" t="s">
        <v>1122</v>
      </c>
      <c r="D2601" s="35">
        <v>1069</v>
      </c>
      <c r="E2601" s="35">
        <v>-0.19358081954225437</v>
      </c>
      <c r="F2601" s="35">
        <v>0.16496166642666621</v>
      </c>
      <c r="G2601" s="35">
        <v>0.24086111104965524</v>
      </c>
      <c r="H2601" s="35" t="b">
        <v>0</v>
      </c>
      <c r="I2601" s="35" t="b">
        <v>0</v>
      </c>
      <c r="J2601" s="35" t="b">
        <v>0</v>
      </c>
    </row>
    <row r="2602" spans="1:10" hidden="1" x14ac:dyDescent="0.2">
      <c r="A2602" s="35" t="s">
        <v>521</v>
      </c>
      <c r="B2602" s="35" t="str">
        <f>VLOOKUP(Table4[[#This Row],[Metabolite ID]],Table18[],2,FALSE)</f>
        <v>X - 12126</v>
      </c>
      <c r="C2602" s="35" t="s">
        <v>1123</v>
      </c>
      <c r="D2602" s="35">
        <v>1069</v>
      </c>
      <c r="E2602" s="35">
        <v>-9.9775589107092277E-2</v>
      </c>
      <c r="F2602" s="35">
        <v>0.11810589335501136</v>
      </c>
      <c r="G2602" s="35">
        <v>0.39841316973955487</v>
      </c>
      <c r="H2602" s="35" t="b">
        <v>0</v>
      </c>
      <c r="I2602" s="35" t="b">
        <v>0</v>
      </c>
      <c r="J2602" s="35" t="b">
        <v>0</v>
      </c>
    </row>
    <row r="2603" spans="1:10" x14ac:dyDescent="0.2">
      <c r="A2603" s="35" t="s">
        <v>328</v>
      </c>
      <c r="B2603" s="35" t="str">
        <f>VLOOKUP(Table4[[#This Row],[Metabolite ID]],Table18[],2,FALSE)</f>
        <v>cis-4-decenoyl carnitine</v>
      </c>
      <c r="C2603" s="35" t="s">
        <v>1116</v>
      </c>
      <c r="D2603" s="35">
        <v>1068</v>
      </c>
      <c r="E2603" s="35">
        <v>6.8029492033770456E-2</v>
      </c>
      <c r="F2603" s="35">
        <v>3.7571437657368409E-2</v>
      </c>
      <c r="G2603" s="36">
        <v>7.019187924896135E-2</v>
      </c>
      <c r="H2603" s="35" t="b">
        <v>0</v>
      </c>
      <c r="I2603" s="35" t="b">
        <v>0</v>
      </c>
      <c r="J2603" s="35" t="b">
        <v>0</v>
      </c>
    </row>
    <row r="2604" spans="1:10" hidden="1" x14ac:dyDescent="0.2">
      <c r="A2604" s="35" t="s">
        <v>328</v>
      </c>
      <c r="B2604" s="35" t="str">
        <f>VLOOKUP(Table4[[#This Row],[Metabolite ID]],Table18[],2,FALSE)</f>
        <v>cis-4-decenoyl carnitine</v>
      </c>
      <c r="C2604" s="35" t="s">
        <v>1117</v>
      </c>
      <c r="D2604" s="35">
        <v>1068</v>
      </c>
      <c r="E2604" s="35">
        <v>6.8029492033770456E-2</v>
      </c>
      <c r="F2604" s="35">
        <v>3.6881769332465862E-2</v>
      </c>
      <c r="G2604" s="35">
        <v>6.5106087722307179E-2</v>
      </c>
      <c r="H2604" s="35" t="b">
        <v>0</v>
      </c>
      <c r="I2604" s="35" t="b">
        <v>0</v>
      </c>
      <c r="J2604" s="35" t="b">
        <v>0</v>
      </c>
    </row>
    <row r="2605" spans="1:10" hidden="1" x14ac:dyDescent="0.2">
      <c r="A2605" s="35" t="s">
        <v>328</v>
      </c>
      <c r="B2605" s="35" t="str">
        <f>VLOOKUP(Table4[[#This Row],[Metabolite ID]],Table18[],2,FALSE)</f>
        <v>cis-4-decenoyl carnitine</v>
      </c>
      <c r="C2605" s="35" t="s">
        <v>1118</v>
      </c>
      <c r="D2605" s="35">
        <v>1068</v>
      </c>
      <c r="E2605" s="35">
        <v>6.8154868769007573E-2</v>
      </c>
      <c r="F2605" s="35">
        <v>3.7220890222896319E-2</v>
      </c>
      <c r="G2605" s="35">
        <v>6.708683465789371E-2</v>
      </c>
      <c r="H2605" s="35" t="b">
        <v>0</v>
      </c>
      <c r="I2605" s="35" t="b">
        <v>0</v>
      </c>
      <c r="J2605" s="35" t="b">
        <v>0</v>
      </c>
    </row>
    <row r="2606" spans="1:10" hidden="1" x14ac:dyDescent="0.2">
      <c r="A2606" s="35" t="s">
        <v>328</v>
      </c>
      <c r="B2606" s="35" t="str">
        <f>VLOOKUP(Table4[[#This Row],[Metabolite ID]],Table18[],2,FALSE)</f>
        <v>cis-4-decenoyl carnitine</v>
      </c>
      <c r="C2606" s="35" t="s">
        <v>1119</v>
      </c>
      <c r="D2606" s="35">
        <v>1068</v>
      </c>
      <c r="E2606" s="35">
        <v>9.2296745044694886E-2</v>
      </c>
      <c r="F2606" s="35">
        <v>5.5520776493787408E-2</v>
      </c>
      <c r="G2606" s="35">
        <v>9.6436185550818981E-2</v>
      </c>
      <c r="H2606" s="35" t="b">
        <v>0</v>
      </c>
      <c r="I2606" s="35" t="b">
        <v>0</v>
      </c>
      <c r="J2606" s="35" t="b">
        <v>0</v>
      </c>
    </row>
    <row r="2607" spans="1:10" hidden="1" x14ac:dyDescent="0.2">
      <c r="A2607" s="35" t="s">
        <v>328</v>
      </c>
      <c r="B2607" s="35" t="str">
        <f>VLOOKUP(Table4[[#This Row],[Metabolite ID]],Table18[],2,FALSE)</f>
        <v>cis-4-decenoyl carnitine</v>
      </c>
      <c r="C2607" s="35" t="s">
        <v>1120</v>
      </c>
      <c r="D2607" s="35">
        <v>1068</v>
      </c>
      <c r="E2607" s="35">
        <v>9.3474467961520688E-2</v>
      </c>
      <c r="F2607" s="35">
        <v>6.3325559601920087E-2</v>
      </c>
      <c r="G2607" s="35">
        <v>0.13991870438525231</v>
      </c>
      <c r="H2607" s="35" t="b">
        <v>0</v>
      </c>
      <c r="I2607" s="35" t="b">
        <v>0</v>
      </c>
      <c r="J2607" s="35" t="b">
        <v>0</v>
      </c>
    </row>
    <row r="2608" spans="1:10" hidden="1" x14ac:dyDescent="0.2">
      <c r="A2608" s="35" t="s">
        <v>328</v>
      </c>
      <c r="B2608" s="35" t="str">
        <f>VLOOKUP(Table4[[#This Row],[Metabolite ID]],Table18[],2,FALSE)</f>
        <v>cis-4-decenoyl carnitine</v>
      </c>
      <c r="C2608" s="35" t="s">
        <v>1121</v>
      </c>
      <c r="D2608" s="35">
        <v>1068</v>
      </c>
      <c r="E2608" s="35">
        <v>0.23379360054164788</v>
      </c>
      <c r="F2608" s="35">
        <v>0.22452284684779694</v>
      </c>
      <c r="G2608" s="35">
        <v>0.29797643195415657</v>
      </c>
      <c r="H2608" s="35" t="b">
        <v>0</v>
      </c>
      <c r="I2608" s="35" t="b">
        <v>0</v>
      </c>
      <c r="J2608" s="35" t="b">
        <v>0</v>
      </c>
    </row>
    <row r="2609" spans="1:10" hidden="1" x14ac:dyDescent="0.2">
      <c r="A2609" s="35" t="s">
        <v>328</v>
      </c>
      <c r="B2609" s="35" t="str">
        <f>VLOOKUP(Table4[[#This Row],[Metabolite ID]],Table18[],2,FALSE)</f>
        <v>cis-4-decenoyl carnitine</v>
      </c>
      <c r="C2609" s="35" t="s">
        <v>1122</v>
      </c>
      <c r="D2609" s="35">
        <v>1068</v>
      </c>
      <c r="E2609" s="35">
        <v>0.19012785447193803</v>
      </c>
      <c r="F2609" s="35">
        <v>0.13505926077971245</v>
      </c>
      <c r="G2609" s="35">
        <v>0.15950036260376255</v>
      </c>
      <c r="H2609" s="35" t="b">
        <v>0</v>
      </c>
      <c r="I2609" s="35" t="b">
        <v>0</v>
      </c>
      <c r="J2609" s="35" t="b">
        <v>0</v>
      </c>
    </row>
    <row r="2610" spans="1:10" hidden="1" x14ac:dyDescent="0.2">
      <c r="A2610" s="35" t="s">
        <v>328</v>
      </c>
      <c r="B2610" s="35" t="str">
        <f>VLOOKUP(Table4[[#This Row],[Metabolite ID]],Table18[],2,FALSE)</f>
        <v>cis-4-decenoyl carnitine</v>
      </c>
      <c r="C2610" s="35" t="s">
        <v>1123</v>
      </c>
      <c r="D2610" s="35">
        <v>1068</v>
      </c>
      <c r="E2610" s="35">
        <v>0.25080313514682839</v>
      </c>
      <c r="F2610" s="35">
        <v>0.11015966775236531</v>
      </c>
      <c r="G2610" s="35">
        <v>2.3000258116287278E-2</v>
      </c>
      <c r="H2610" s="35" t="b">
        <v>0</v>
      </c>
      <c r="I2610" s="35" t="b">
        <v>0</v>
      </c>
      <c r="J2610" s="35" t="b">
        <v>0</v>
      </c>
    </row>
    <row r="2611" spans="1:10" x14ac:dyDescent="0.2">
      <c r="A2611" s="35" t="s">
        <v>623</v>
      </c>
      <c r="B2611" s="35" t="str">
        <f>VLOOKUP(Table4[[#This Row],[Metabolite ID]],Table18[],2,FALSE)</f>
        <v>X - 23585</v>
      </c>
      <c r="C2611" s="35" t="s">
        <v>1116</v>
      </c>
      <c r="D2611" s="35">
        <v>1068</v>
      </c>
      <c r="E2611" s="35">
        <v>-7.4075478833652786E-2</v>
      </c>
      <c r="F2611" s="35">
        <v>4.0911718802016689E-2</v>
      </c>
      <c r="G2611" s="36">
        <v>7.0200063138218333E-2</v>
      </c>
      <c r="H2611" s="35" t="b">
        <v>0</v>
      </c>
      <c r="I2611" s="35" t="b">
        <v>0</v>
      </c>
      <c r="J2611" s="35" t="b">
        <v>0</v>
      </c>
    </row>
    <row r="2612" spans="1:10" hidden="1" x14ac:dyDescent="0.2">
      <c r="A2612" s="35" t="s">
        <v>623</v>
      </c>
      <c r="B2612" s="35" t="str">
        <f>VLOOKUP(Table4[[#This Row],[Metabolite ID]],Table18[],2,FALSE)</f>
        <v>X - 23585</v>
      </c>
      <c r="C2612" s="35" t="s">
        <v>1117</v>
      </c>
      <c r="D2612" s="35">
        <v>1068</v>
      </c>
      <c r="E2612" s="35">
        <v>-7.4075478833652786E-2</v>
      </c>
      <c r="F2612" s="35">
        <v>4.0586859720999159E-2</v>
      </c>
      <c r="G2612" s="35">
        <v>6.7984448955472801E-2</v>
      </c>
      <c r="H2612" s="35" t="b">
        <v>0</v>
      </c>
      <c r="I2612" s="35" t="b">
        <v>0</v>
      </c>
      <c r="J2612" s="35" t="b">
        <v>0</v>
      </c>
    </row>
    <row r="2613" spans="1:10" hidden="1" x14ac:dyDescent="0.2">
      <c r="A2613" s="35" t="s">
        <v>623</v>
      </c>
      <c r="B2613" s="35" t="str">
        <f>VLOOKUP(Table4[[#This Row],[Metabolite ID]],Table18[],2,FALSE)</f>
        <v>X - 23585</v>
      </c>
      <c r="C2613" s="35" t="s">
        <v>1118</v>
      </c>
      <c r="D2613" s="35">
        <v>1068</v>
      </c>
      <c r="E2613" s="35">
        <v>-7.3945724841853522E-2</v>
      </c>
      <c r="F2613" s="35">
        <v>4.0952508181010691E-2</v>
      </c>
      <c r="G2613" s="35">
        <v>7.0973682086553844E-2</v>
      </c>
      <c r="H2613" s="35" t="b">
        <v>0</v>
      </c>
      <c r="I2613" s="35" t="b">
        <v>0</v>
      </c>
      <c r="J2613" s="35" t="b">
        <v>0</v>
      </c>
    </row>
    <row r="2614" spans="1:10" hidden="1" x14ac:dyDescent="0.2">
      <c r="A2614" s="35" t="s">
        <v>623</v>
      </c>
      <c r="B2614" s="35" t="str">
        <f>VLOOKUP(Table4[[#This Row],[Metabolite ID]],Table18[],2,FALSE)</f>
        <v>X - 23585</v>
      </c>
      <c r="C2614" s="35" t="s">
        <v>1119</v>
      </c>
      <c r="D2614" s="35">
        <v>1068</v>
      </c>
      <c r="E2614" s="35">
        <v>-8.4787693602693726E-2</v>
      </c>
      <c r="F2614" s="35">
        <v>6.2386568629521577E-2</v>
      </c>
      <c r="G2614" s="35">
        <v>0.1741245108716217</v>
      </c>
      <c r="H2614" s="35" t="b">
        <v>0</v>
      </c>
      <c r="I2614" s="35" t="b">
        <v>0</v>
      </c>
      <c r="J2614" s="35" t="b">
        <v>0</v>
      </c>
    </row>
    <row r="2615" spans="1:10" hidden="1" x14ac:dyDescent="0.2">
      <c r="A2615" s="35" t="s">
        <v>623</v>
      </c>
      <c r="B2615" s="35" t="str">
        <f>VLOOKUP(Table4[[#This Row],[Metabolite ID]],Table18[],2,FALSE)</f>
        <v>X - 23585</v>
      </c>
      <c r="C2615" s="35" t="s">
        <v>1120</v>
      </c>
      <c r="D2615" s="35">
        <v>1068</v>
      </c>
      <c r="E2615" s="35">
        <v>-4.8215568166906482E-2</v>
      </c>
      <c r="F2615" s="35">
        <v>7.1867935269110061E-2</v>
      </c>
      <c r="G2615" s="35">
        <v>0.50228981765772296</v>
      </c>
      <c r="H2615" s="35" t="b">
        <v>0</v>
      </c>
      <c r="I2615" s="35" t="b">
        <v>0</v>
      </c>
      <c r="J2615" s="35" t="b">
        <v>0</v>
      </c>
    </row>
    <row r="2616" spans="1:10" hidden="1" x14ac:dyDescent="0.2">
      <c r="A2616" s="35" t="s">
        <v>623</v>
      </c>
      <c r="B2616" s="35" t="str">
        <f>VLOOKUP(Table4[[#This Row],[Metabolite ID]],Table18[],2,FALSE)</f>
        <v>X - 23585</v>
      </c>
      <c r="C2616" s="35" t="s">
        <v>1121</v>
      </c>
      <c r="D2616" s="35">
        <v>1068</v>
      </c>
      <c r="E2616" s="35">
        <v>-0.24428192517502278</v>
      </c>
      <c r="F2616" s="35">
        <v>0.25411921828800266</v>
      </c>
      <c r="G2616" s="35">
        <v>0.3366248305741022</v>
      </c>
      <c r="H2616" s="35" t="b">
        <v>0</v>
      </c>
      <c r="I2616" s="35" t="b">
        <v>0</v>
      </c>
      <c r="J2616" s="35" t="b">
        <v>0</v>
      </c>
    </row>
    <row r="2617" spans="1:10" hidden="1" x14ac:dyDescent="0.2">
      <c r="A2617" s="35" t="s">
        <v>623</v>
      </c>
      <c r="B2617" s="35" t="str">
        <f>VLOOKUP(Table4[[#This Row],[Metabolite ID]],Table18[],2,FALSE)</f>
        <v>X - 23585</v>
      </c>
      <c r="C2617" s="35" t="s">
        <v>1122</v>
      </c>
      <c r="D2617" s="35">
        <v>1068</v>
      </c>
      <c r="E2617" s="35">
        <v>-4.8259709512604054E-2</v>
      </c>
      <c r="F2617" s="35">
        <v>0.16287633932408477</v>
      </c>
      <c r="G2617" s="35">
        <v>0.76706122310000391</v>
      </c>
      <c r="H2617" s="35" t="b">
        <v>0</v>
      </c>
      <c r="I2617" s="35" t="b">
        <v>0</v>
      </c>
      <c r="J2617" s="35" t="b">
        <v>0</v>
      </c>
    </row>
    <row r="2618" spans="1:10" hidden="1" x14ac:dyDescent="0.2">
      <c r="A2618" s="35" t="s">
        <v>623</v>
      </c>
      <c r="B2618" s="35" t="str">
        <f>VLOOKUP(Table4[[#This Row],[Metabolite ID]],Table18[],2,FALSE)</f>
        <v>X - 23585</v>
      </c>
      <c r="C2618" s="35" t="s">
        <v>1123</v>
      </c>
      <c r="D2618" s="35">
        <v>1068</v>
      </c>
      <c r="E2618" s="35">
        <v>-0.1385207225523209</v>
      </c>
      <c r="F2618" s="35">
        <v>0.12007479949355829</v>
      </c>
      <c r="G2618" s="35">
        <v>0.24891446809168188</v>
      </c>
      <c r="H2618" s="35" t="b">
        <v>0</v>
      </c>
      <c r="I2618" s="35" t="b">
        <v>0</v>
      </c>
      <c r="J2618" s="35" t="b">
        <v>0</v>
      </c>
    </row>
    <row r="2619" spans="1:10" x14ac:dyDescent="0.2">
      <c r="A2619" s="35" t="s">
        <v>675</v>
      </c>
      <c r="B2619" s="35" t="str">
        <f>VLOOKUP(Table4[[#This Row],[Metabolite ID]],Table18[],2,FALSE)</f>
        <v>X - 24295</v>
      </c>
      <c r="C2619" s="35" t="s">
        <v>1116</v>
      </c>
      <c r="D2619" s="35">
        <v>1068</v>
      </c>
      <c r="E2619" s="35">
        <v>-7.1249094405177099E-2</v>
      </c>
      <c r="F2619" s="35">
        <v>3.9534336273181786E-2</v>
      </c>
      <c r="G2619" s="36">
        <v>7.1512697262607713E-2</v>
      </c>
      <c r="H2619" s="35" t="b">
        <v>0</v>
      </c>
      <c r="I2619" s="35" t="b">
        <v>0</v>
      </c>
      <c r="J2619" s="35" t="b">
        <v>0</v>
      </c>
    </row>
    <row r="2620" spans="1:10" hidden="1" x14ac:dyDescent="0.2">
      <c r="A2620" s="35" t="s">
        <v>675</v>
      </c>
      <c r="B2620" s="35" t="str">
        <f>VLOOKUP(Table4[[#This Row],[Metabolite ID]],Table18[],2,FALSE)</f>
        <v>X - 24295</v>
      </c>
      <c r="C2620" s="35" t="s">
        <v>1117</v>
      </c>
      <c r="D2620" s="35">
        <v>1068</v>
      </c>
      <c r="E2620" s="35">
        <v>-7.1249094405177099E-2</v>
      </c>
      <c r="F2620" s="35">
        <v>3.6880060235839701E-2</v>
      </c>
      <c r="G2620" s="35">
        <v>5.3370155931463145E-2</v>
      </c>
      <c r="H2620" s="35" t="b">
        <v>0</v>
      </c>
      <c r="I2620" s="35" t="b">
        <v>0</v>
      </c>
      <c r="J2620" s="35" t="b">
        <v>0</v>
      </c>
    </row>
    <row r="2621" spans="1:10" hidden="1" x14ac:dyDescent="0.2">
      <c r="A2621" s="35" t="s">
        <v>675</v>
      </c>
      <c r="B2621" s="35" t="str">
        <f>VLOOKUP(Table4[[#This Row],[Metabolite ID]],Table18[],2,FALSE)</f>
        <v>X - 24295</v>
      </c>
      <c r="C2621" s="35" t="s">
        <v>1118</v>
      </c>
      <c r="D2621" s="35">
        <v>1068</v>
      </c>
      <c r="E2621" s="35">
        <v>-7.1128706170815098E-2</v>
      </c>
      <c r="F2621" s="35">
        <v>3.7255364523087559E-2</v>
      </c>
      <c r="G2621" s="35">
        <v>5.6233651148643329E-2</v>
      </c>
      <c r="H2621" s="35" t="b">
        <v>0</v>
      </c>
      <c r="I2621" s="35" t="b">
        <v>0</v>
      </c>
      <c r="J2621" s="35" t="b">
        <v>0</v>
      </c>
    </row>
    <row r="2622" spans="1:10" hidden="1" x14ac:dyDescent="0.2">
      <c r="A2622" s="35" t="s">
        <v>675</v>
      </c>
      <c r="B2622" s="35" t="str">
        <f>VLOOKUP(Table4[[#This Row],[Metabolite ID]],Table18[],2,FALSE)</f>
        <v>X - 24295</v>
      </c>
      <c r="C2622" s="35" t="s">
        <v>1119</v>
      </c>
      <c r="D2622" s="35">
        <v>1068</v>
      </c>
      <c r="E2622" s="35">
        <v>-7.9430362035225341E-2</v>
      </c>
      <c r="F2622" s="35">
        <v>5.4336192957294749E-2</v>
      </c>
      <c r="G2622" s="35">
        <v>0.14378737175512266</v>
      </c>
      <c r="H2622" s="35" t="b">
        <v>0</v>
      </c>
      <c r="I2622" s="35" t="b">
        <v>0</v>
      </c>
      <c r="J2622" s="35" t="b">
        <v>0</v>
      </c>
    </row>
    <row r="2623" spans="1:10" hidden="1" x14ac:dyDescent="0.2">
      <c r="A2623" s="35" t="s">
        <v>675</v>
      </c>
      <c r="B2623" s="35" t="str">
        <f>VLOOKUP(Table4[[#This Row],[Metabolite ID]],Table18[],2,FALSE)</f>
        <v>X - 24295</v>
      </c>
      <c r="C2623" s="35" t="s">
        <v>1120</v>
      </c>
      <c r="D2623" s="35">
        <v>1068</v>
      </c>
      <c r="E2623" s="35">
        <v>-7.3030101214473689E-2</v>
      </c>
      <c r="F2623" s="35">
        <v>6.499195721317258E-2</v>
      </c>
      <c r="G2623" s="35">
        <v>0.26114920404071384</v>
      </c>
      <c r="H2623" s="35" t="b">
        <v>0</v>
      </c>
      <c r="I2623" s="35" t="b">
        <v>0</v>
      </c>
      <c r="J2623" s="35" t="b">
        <v>0</v>
      </c>
    </row>
    <row r="2624" spans="1:10" hidden="1" x14ac:dyDescent="0.2">
      <c r="A2624" s="35" t="s">
        <v>675</v>
      </c>
      <c r="B2624" s="35" t="str">
        <f>VLOOKUP(Table4[[#This Row],[Metabolite ID]],Table18[],2,FALSE)</f>
        <v>X - 24295</v>
      </c>
      <c r="C2624" s="35" t="s">
        <v>1121</v>
      </c>
      <c r="D2624" s="35">
        <v>1068</v>
      </c>
      <c r="E2624" s="35">
        <v>-0.16917833909876645</v>
      </c>
      <c r="F2624" s="35">
        <v>0.24042018719982527</v>
      </c>
      <c r="G2624" s="35">
        <v>0.48178699701221062</v>
      </c>
      <c r="H2624" s="35" t="b">
        <v>0</v>
      </c>
      <c r="I2624" s="35" t="b">
        <v>0</v>
      </c>
      <c r="J2624" s="35" t="b">
        <v>0</v>
      </c>
    </row>
    <row r="2625" spans="1:10" hidden="1" x14ac:dyDescent="0.2">
      <c r="A2625" s="35" t="s">
        <v>675</v>
      </c>
      <c r="B2625" s="35" t="str">
        <f>VLOOKUP(Table4[[#This Row],[Metabolite ID]],Table18[],2,FALSE)</f>
        <v>X - 24295</v>
      </c>
      <c r="C2625" s="35" t="s">
        <v>1122</v>
      </c>
      <c r="D2625" s="35">
        <v>1068</v>
      </c>
      <c r="E2625" s="35">
        <v>-7.8941312662987428E-2</v>
      </c>
      <c r="F2625" s="35">
        <v>0.14013390873218692</v>
      </c>
      <c r="G2625" s="35">
        <v>0.57333011661991229</v>
      </c>
      <c r="H2625" s="35" t="b">
        <v>0</v>
      </c>
      <c r="I2625" s="35" t="b">
        <v>0</v>
      </c>
      <c r="J2625" s="35" t="b">
        <v>0</v>
      </c>
    </row>
    <row r="2626" spans="1:10" hidden="1" x14ac:dyDescent="0.2">
      <c r="A2626" s="35" t="s">
        <v>675</v>
      </c>
      <c r="B2626" s="35" t="str">
        <f>VLOOKUP(Table4[[#This Row],[Metabolite ID]],Table18[],2,FALSE)</f>
        <v>X - 24295</v>
      </c>
      <c r="C2626" s="35" t="s">
        <v>1123</v>
      </c>
      <c r="D2626" s="35">
        <v>1068</v>
      </c>
      <c r="E2626" s="35">
        <v>-1.7073192356204147E-2</v>
      </c>
      <c r="F2626" s="35">
        <v>0.11607021393051538</v>
      </c>
      <c r="G2626" s="35">
        <v>0.88308590956456479</v>
      </c>
      <c r="H2626" s="35" t="b">
        <v>0</v>
      </c>
      <c r="I2626" s="35" t="b">
        <v>0</v>
      </c>
      <c r="J2626" s="35" t="b">
        <v>0</v>
      </c>
    </row>
    <row r="2627" spans="1:10" x14ac:dyDescent="0.2">
      <c r="A2627" s="35" t="s">
        <v>688</v>
      </c>
      <c r="B2627" s="35" t="str">
        <f>VLOOKUP(Table4[[#This Row],[Metabolite ID]],Table18[],2,FALSE)</f>
        <v>1-(1-enyl-stearoyl)-2-oleoyl-GPE (P-18:0/18:1)</v>
      </c>
      <c r="C2627" s="35" t="s">
        <v>1116</v>
      </c>
      <c r="D2627" s="35">
        <v>1068</v>
      </c>
      <c r="E2627" s="35">
        <v>-6.7156431598333149E-2</v>
      </c>
      <c r="F2627" s="35">
        <v>3.7398155234897437E-2</v>
      </c>
      <c r="G2627" s="36">
        <v>7.2539841124218907E-2</v>
      </c>
      <c r="H2627" s="35" t="b">
        <v>0</v>
      </c>
      <c r="I2627" s="35" t="b">
        <v>0</v>
      </c>
      <c r="J2627" s="35" t="b">
        <v>0</v>
      </c>
    </row>
    <row r="2628" spans="1:10" hidden="1" x14ac:dyDescent="0.2">
      <c r="A2628" s="35" t="s">
        <v>688</v>
      </c>
      <c r="B2628" s="35" t="str">
        <f>VLOOKUP(Table4[[#This Row],[Metabolite ID]],Table18[],2,FALSE)</f>
        <v>1-(1-enyl-stearoyl)-2-oleoyl-GPE (P-18:0/18:1)</v>
      </c>
      <c r="C2628" s="35" t="s">
        <v>1117</v>
      </c>
      <c r="D2628" s="35">
        <v>1068</v>
      </c>
      <c r="E2628" s="35">
        <v>-6.7156431598333149E-2</v>
      </c>
      <c r="F2628" s="35">
        <v>3.7349970728590955E-2</v>
      </c>
      <c r="G2628" s="35">
        <v>7.2171983439102222E-2</v>
      </c>
      <c r="H2628" s="35" t="b">
        <v>0</v>
      </c>
      <c r="I2628" s="35" t="b">
        <v>0</v>
      </c>
      <c r="J2628" s="35" t="b">
        <v>0</v>
      </c>
    </row>
    <row r="2629" spans="1:10" hidden="1" x14ac:dyDescent="0.2">
      <c r="A2629" s="35" t="s">
        <v>688</v>
      </c>
      <c r="B2629" s="35" t="str">
        <f>VLOOKUP(Table4[[#This Row],[Metabolite ID]],Table18[],2,FALSE)</f>
        <v>1-(1-enyl-stearoyl)-2-oleoyl-GPE (P-18:0/18:1)</v>
      </c>
      <c r="C2629" s="35" t="s">
        <v>1118</v>
      </c>
      <c r="D2629" s="35">
        <v>1068</v>
      </c>
      <c r="E2629" s="35">
        <v>-6.6945296896341183E-2</v>
      </c>
      <c r="F2629" s="35">
        <v>3.768223494556034E-2</v>
      </c>
      <c r="G2629" s="35">
        <v>7.5638277816280672E-2</v>
      </c>
      <c r="H2629" s="35" t="b">
        <v>0</v>
      </c>
      <c r="I2629" s="35" t="b">
        <v>0</v>
      </c>
      <c r="J2629" s="35" t="b">
        <v>0</v>
      </c>
    </row>
    <row r="2630" spans="1:10" hidden="1" x14ac:dyDescent="0.2">
      <c r="A2630" s="35" t="s">
        <v>688</v>
      </c>
      <c r="B2630" s="35" t="str">
        <f>VLOOKUP(Table4[[#This Row],[Metabolite ID]],Table18[],2,FALSE)</f>
        <v>1-(1-enyl-stearoyl)-2-oleoyl-GPE (P-18:0/18:1)</v>
      </c>
      <c r="C2630" s="35" t="s">
        <v>1119</v>
      </c>
      <c r="D2630" s="35">
        <v>1068</v>
      </c>
      <c r="E2630" s="35">
        <v>-4.5629698660714306E-2</v>
      </c>
      <c r="F2630" s="35">
        <v>5.5809408630001486E-2</v>
      </c>
      <c r="G2630" s="35">
        <v>0.4135863832276031</v>
      </c>
      <c r="H2630" s="35" t="b">
        <v>0</v>
      </c>
      <c r="I2630" s="35" t="b">
        <v>0</v>
      </c>
      <c r="J2630" s="35" t="b">
        <v>0</v>
      </c>
    </row>
    <row r="2631" spans="1:10" hidden="1" x14ac:dyDescent="0.2">
      <c r="A2631" s="35" t="s">
        <v>688</v>
      </c>
      <c r="B2631" s="35" t="str">
        <f>VLOOKUP(Table4[[#This Row],[Metabolite ID]],Table18[],2,FALSE)</f>
        <v>1-(1-enyl-stearoyl)-2-oleoyl-GPE (P-18:0/18:1)</v>
      </c>
      <c r="C2631" s="35" t="s">
        <v>1120</v>
      </c>
      <c r="D2631" s="35">
        <v>1068</v>
      </c>
      <c r="E2631" s="35">
        <v>-4.4101206071945641E-2</v>
      </c>
      <c r="F2631" s="35">
        <v>6.0827246554373368E-2</v>
      </c>
      <c r="G2631" s="35">
        <v>0.46843738296096871</v>
      </c>
      <c r="H2631" s="35" t="b">
        <v>0</v>
      </c>
      <c r="I2631" s="35" t="b">
        <v>0</v>
      </c>
      <c r="J2631" s="35" t="b">
        <v>0</v>
      </c>
    </row>
    <row r="2632" spans="1:10" hidden="1" x14ac:dyDescent="0.2">
      <c r="A2632" s="35" t="s">
        <v>688</v>
      </c>
      <c r="B2632" s="35" t="str">
        <f>VLOOKUP(Table4[[#This Row],[Metabolite ID]],Table18[],2,FALSE)</f>
        <v>1-(1-enyl-stearoyl)-2-oleoyl-GPE (P-18:0/18:1)</v>
      </c>
      <c r="C2632" s="35" t="s">
        <v>1121</v>
      </c>
      <c r="D2632" s="35">
        <v>1068</v>
      </c>
      <c r="E2632" s="35">
        <v>-6.7235376527830404E-2</v>
      </c>
      <c r="F2632" s="35">
        <v>0.24991246348106891</v>
      </c>
      <c r="G2632" s="35">
        <v>0.78795421637920493</v>
      </c>
      <c r="H2632" s="35" t="b">
        <v>0</v>
      </c>
      <c r="I2632" s="35" t="b">
        <v>0</v>
      </c>
      <c r="J2632" s="35" t="b">
        <v>0</v>
      </c>
    </row>
    <row r="2633" spans="1:10" hidden="1" x14ac:dyDescent="0.2">
      <c r="A2633" s="35" t="s">
        <v>688</v>
      </c>
      <c r="B2633" s="35" t="str">
        <f>VLOOKUP(Table4[[#This Row],[Metabolite ID]],Table18[],2,FALSE)</f>
        <v>1-(1-enyl-stearoyl)-2-oleoyl-GPE (P-18:0/18:1)</v>
      </c>
      <c r="C2633" s="35" t="s">
        <v>1122</v>
      </c>
      <c r="D2633" s="35">
        <v>1068</v>
      </c>
      <c r="E2633" s="35">
        <v>-6.5031214024635631E-4</v>
      </c>
      <c r="F2633" s="35">
        <v>0.20075570608424298</v>
      </c>
      <c r="G2633" s="35">
        <v>0.99741600595271263</v>
      </c>
      <c r="H2633" s="35" t="b">
        <v>0</v>
      </c>
      <c r="I2633" s="35" t="b">
        <v>0</v>
      </c>
      <c r="J2633" s="35" t="b">
        <v>0</v>
      </c>
    </row>
    <row r="2634" spans="1:10" hidden="1" x14ac:dyDescent="0.2">
      <c r="A2634" s="35" t="s">
        <v>688</v>
      </c>
      <c r="B2634" s="35" t="str">
        <f>VLOOKUP(Table4[[#This Row],[Metabolite ID]],Table18[],2,FALSE)</f>
        <v>1-(1-enyl-stearoyl)-2-oleoyl-GPE (P-18:0/18:1)</v>
      </c>
      <c r="C2634" s="35" t="s">
        <v>1123</v>
      </c>
      <c r="D2634" s="35">
        <v>1068</v>
      </c>
      <c r="E2634" s="35">
        <v>-0.19797249391320809</v>
      </c>
      <c r="F2634" s="35">
        <v>0.10972641418933436</v>
      </c>
      <c r="G2634" s="35">
        <v>7.1476277226041135E-2</v>
      </c>
      <c r="H2634" s="35" t="b">
        <v>0</v>
      </c>
      <c r="I2634" s="35" t="b">
        <v>0</v>
      </c>
      <c r="J2634" s="35" t="b">
        <v>0</v>
      </c>
    </row>
    <row r="2635" spans="1:10" x14ac:dyDescent="0.2">
      <c r="A2635" s="35" t="s">
        <v>208</v>
      </c>
      <c r="B2635" s="35" t="str">
        <f>VLOOKUP(Table4[[#This Row],[Metabolite ID]],Table18[],2,FALSE)</f>
        <v>isobutyrylcarnitine</v>
      </c>
      <c r="C2635" s="35" t="s">
        <v>1116</v>
      </c>
      <c r="D2635" s="35">
        <v>1068</v>
      </c>
      <c r="E2635" s="35">
        <v>-6.7481544553324224E-2</v>
      </c>
      <c r="F2635" s="35">
        <v>3.7591312388591473E-2</v>
      </c>
      <c r="G2635" s="36">
        <v>7.2631922412399325E-2</v>
      </c>
      <c r="H2635" s="35" t="b">
        <v>0</v>
      </c>
      <c r="I2635" s="35" t="b">
        <v>0</v>
      </c>
      <c r="J2635" s="35" t="b">
        <v>0</v>
      </c>
    </row>
    <row r="2636" spans="1:10" hidden="1" x14ac:dyDescent="0.2">
      <c r="A2636" s="35" t="s">
        <v>208</v>
      </c>
      <c r="B2636" s="35" t="str">
        <f>VLOOKUP(Table4[[#This Row],[Metabolite ID]],Table18[],2,FALSE)</f>
        <v>isobutyrylcarnitine</v>
      </c>
      <c r="C2636" s="35" t="s">
        <v>1117</v>
      </c>
      <c r="D2636" s="35">
        <v>1068</v>
      </c>
      <c r="E2636" s="35">
        <v>-6.7481544553324224E-2</v>
      </c>
      <c r="F2636" s="35">
        <v>3.6968319730549822E-2</v>
      </c>
      <c r="G2636" s="35">
        <v>6.7942428152236972E-2</v>
      </c>
      <c r="H2636" s="35" t="b">
        <v>0</v>
      </c>
      <c r="I2636" s="35" t="b">
        <v>0</v>
      </c>
      <c r="J2636" s="35" t="b">
        <v>0</v>
      </c>
    </row>
    <row r="2637" spans="1:10" hidden="1" x14ac:dyDescent="0.2">
      <c r="A2637" s="35" t="s">
        <v>208</v>
      </c>
      <c r="B2637" s="35" t="str">
        <f>VLOOKUP(Table4[[#This Row],[Metabolite ID]],Table18[],2,FALSE)</f>
        <v>isobutyrylcarnitine</v>
      </c>
      <c r="C2637" s="35" t="s">
        <v>1118</v>
      </c>
      <c r="D2637" s="35">
        <v>1068</v>
      </c>
      <c r="E2637" s="35">
        <v>-6.7361981446025981E-2</v>
      </c>
      <c r="F2637" s="35">
        <v>3.7306895994857578E-2</v>
      </c>
      <c r="G2637" s="35">
        <v>7.0978119095701189E-2</v>
      </c>
      <c r="H2637" s="35" t="b">
        <v>0</v>
      </c>
      <c r="I2637" s="35" t="b">
        <v>0</v>
      </c>
      <c r="J2637" s="35" t="b">
        <v>0</v>
      </c>
    </row>
    <row r="2638" spans="1:10" hidden="1" x14ac:dyDescent="0.2">
      <c r="A2638" s="35" t="s">
        <v>208</v>
      </c>
      <c r="B2638" s="35" t="str">
        <f>VLOOKUP(Table4[[#This Row],[Metabolite ID]],Table18[],2,FALSE)</f>
        <v>isobutyrylcarnitine</v>
      </c>
      <c r="C2638" s="35" t="s">
        <v>1119</v>
      </c>
      <c r="D2638" s="35">
        <v>1068</v>
      </c>
      <c r="E2638" s="35">
        <v>-0.11900983918323778</v>
      </c>
      <c r="F2638" s="35">
        <v>5.5392488115147971E-2</v>
      </c>
      <c r="G2638" s="35">
        <v>3.1675376605818505E-2</v>
      </c>
      <c r="H2638" s="35" t="b">
        <v>0</v>
      </c>
      <c r="I2638" s="35" t="b">
        <v>0</v>
      </c>
      <c r="J2638" s="35" t="b">
        <v>0</v>
      </c>
    </row>
    <row r="2639" spans="1:10" hidden="1" x14ac:dyDescent="0.2">
      <c r="A2639" s="35" t="s">
        <v>208</v>
      </c>
      <c r="B2639" s="35" t="str">
        <f>VLOOKUP(Table4[[#This Row],[Metabolite ID]],Table18[],2,FALSE)</f>
        <v>isobutyrylcarnitine</v>
      </c>
      <c r="C2639" s="35" t="s">
        <v>1120</v>
      </c>
      <c r="D2639" s="35">
        <v>1068</v>
      </c>
      <c r="E2639" s="35">
        <v>-8.7480149427529713E-2</v>
      </c>
      <c r="F2639" s="35">
        <v>6.6073299075435007E-2</v>
      </c>
      <c r="G2639" s="35">
        <v>0.18550756125003109</v>
      </c>
      <c r="H2639" s="35" t="b">
        <v>0</v>
      </c>
      <c r="I2639" s="35" t="b">
        <v>0</v>
      </c>
      <c r="J2639" s="35" t="b">
        <v>0</v>
      </c>
    </row>
    <row r="2640" spans="1:10" hidden="1" x14ac:dyDescent="0.2">
      <c r="A2640" s="35" t="s">
        <v>208</v>
      </c>
      <c r="B2640" s="35" t="str">
        <f>VLOOKUP(Table4[[#This Row],[Metabolite ID]],Table18[],2,FALSE)</f>
        <v>isobutyrylcarnitine</v>
      </c>
      <c r="C2640" s="35" t="s">
        <v>1121</v>
      </c>
      <c r="D2640" s="35">
        <v>1068</v>
      </c>
      <c r="E2640" s="35">
        <v>-0.33697039026200315</v>
      </c>
      <c r="F2640" s="35">
        <v>0.246146348497391</v>
      </c>
      <c r="G2640" s="35">
        <v>0.17129241438032441</v>
      </c>
      <c r="H2640" s="35" t="b">
        <v>0</v>
      </c>
      <c r="I2640" s="35" t="b">
        <v>0</v>
      </c>
      <c r="J2640" s="35" t="b">
        <v>0</v>
      </c>
    </row>
    <row r="2641" spans="1:10" hidden="1" x14ac:dyDescent="0.2">
      <c r="A2641" s="35" t="s">
        <v>208</v>
      </c>
      <c r="B2641" s="35" t="str">
        <f>VLOOKUP(Table4[[#This Row],[Metabolite ID]],Table18[],2,FALSE)</f>
        <v>isobutyrylcarnitine</v>
      </c>
      <c r="C2641" s="35" t="s">
        <v>1122</v>
      </c>
      <c r="D2641" s="35">
        <v>1068</v>
      </c>
      <c r="E2641" s="35">
        <v>-0.1269955971501382</v>
      </c>
      <c r="F2641" s="35">
        <v>0.14974091802935574</v>
      </c>
      <c r="G2641" s="35">
        <v>0.39657128351063753</v>
      </c>
      <c r="H2641" s="35" t="b">
        <v>0</v>
      </c>
      <c r="I2641" s="35" t="b">
        <v>0</v>
      </c>
      <c r="J2641" s="35" t="b">
        <v>0</v>
      </c>
    </row>
    <row r="2642" spans="1:10" hidden="1" x14ac:dyDescent="0.2">
      <c r="A2642" s="35" t="s">
        <v>208</v>
      </c>
      <c r="B2642" s="35" t="str">
        <f>VLOOKUP(Table4[[#This Row],[Metabolite ID]],Table18[],2,FALSE)</f>
        <v>isobutyrylcarnitine</v>
      </c>
      <c r="C2642" s="35" t="s">
        <v>1123</v>
      </c>
      <c r="D2642" s="35">
        <v>1068</v>
      </c>
      <c r="E2642" s="35">
        <v>-1.3218399364257819E-2</v>
      </c>
      <c r="F2642" s="35">
        <v>0.11037011977013332</v>
      </c>
      <c r="G2642" s="35">
        <v>0.90469243509836905</v>
      </c>
      <c r="H2642" s="35" t="b">
        <v>0</v>
      </c>
      <c r="I2642" s="35" t="b">
        <v>0</v>
      </c>
      <c r="J2642" s="35" t="b">
        <v>0</v>
      </c>
    </row>
    <row r="2643" spans="1:10" x14ac:dyDescent="0.2">
      <c r="A2643" s="35" t="s">
        <v>192</v>
      </c>
      <c r="B2643" s="35" t="str">
        <f>VLOOKUP(Table4[[#This Row],[Metabolite ID]],Table18[],2,FALSE)</f>
        <v>pregn steroid monosulfate*</v>
      </c>
      <c r="C2643" s="35" t="s">
        <v>1116</v>
      </c>
      <c r="D2643" s="35">
        <v>1068</v>
      </c>
      <c r="E2643" s="35">
        <v>-6.8754467207882558E-2</v>
      </c>
      <c r="F2643" s="35">
        <v>3.8367700630014628E-2</v>
      </c>
      <c r="G2643" s="36">
        <v>7.3134854473967753E-2</v>
      </c>
      <c r="H2643" s="35" t="b">
        <v>0</v>
      </c>
      <c r="I2643" s="35" t="b">
        <v>0</v>
      </c>
      <c r="J2643" s="35" t="b">
        <v>0</v>
      </c>
    </row>
    <row r="2644" spans="1:10" hidden="1" x14ac:dyDescent="0.2">
      <c r="A2644" s="35" t="s">
        <v>192</v>
      </c>
      <c r="B2644" s="35" t="str">
        <f>VLOOKUP(Table4[[#This Row],[Metabolite ID]],Table18[],2,FALSE)</f>
        <v>pregn steroid monosulfate*</v>
      </c>
      <c r="C2644" s="35" t="s">
        <v>1117</v>
      </c>
      <c r="D2644" s="35">
        <v>1068</v>
      </c>
      <c r="E2644" s="35">
        <v>-6.8754467207882558E-2</v>
      </c>
      <c r="F2644" s="35">
        <v>3.6816410814516219E-2</v>
      </c>
      <c r="G2644" s="35">
        <v>6.1832478895618471E-2</v>
      </c>
      <c r="H2644" s="35" t="b">
        <v>0</v>
      </c>
      <c r="I2644" s="35" t="b">
        <v>0</v>
      </c>
      <c r="J2644" s="35" t="b">
        <v>0</v>
      </c>
    </row>
    <row r="2645" spans="1:10" hidden="1" x14ac:dyDescent="0.2">
      <c r="A2645" s="35" t="s">
        <v>192</v>
      </c>
      <c r="B2645" s="35" t="str">
        <f>VLOOKUP(Table4[[#This Row],[Metabolite ID]],Table18[],2,FALSE)</f>
        <v>pregn steroid monosulfate*</v>
      </c>
      <c r="C2645" s="35" t="s">
        <v>1118</v>
      </c>
      <c r="D2645" s="35">
        <v>1068</v>
      </c>
      <c r="E2645" s="35">
        <v>-6.8634304889181152E-2</v>
      </c>
      <c r="F2645" s="35">
        <v>3.717104103699654E-2</v>
      </c>
      <c r="G2645" s="35">
        <v>6.4827532413581246E-2</v>
      </c>
      <c r="H2645" s="35" t="b">
        <v>0</v>
      </c>
      <c r="I2645" s="35" t="b">
        <v>0</v>
      </c>
      <c r="J2645" s="35" t="b">
        <v>0</v>
      </c>
    </row>
    <row r="2646" spans="1:10" hidden="1" x14ac:dyDescent="0.2">
      <c r="A2646" s="35" t="s">
        <v>192</v>
      </c>
      <c r="B2646" s="35" t="str">
        <f>VLOOKUP(Table4[[#This Row],[Metabolite ID]],Table18[],2,FALSE)</f>
        <v>pregn steroid monosulfate*</v>
      </c>
      <c r="C2646" s="35" t="s">
        <v>1119</v>
      </c>
      <c r="D2646" s="35">
        <v>1068</v>
      </c>
      <c r="E2646" s="35">
        <v>-4.9833355701504087E-2</v>
      </c>
      <c r="F2646" s="35">
        <v>5.4944332670138568E-2</v>
      </c>
      <c r="G2646" s="35">
        <v>0.36441790437766342</v>
      </c>
      <c r="H2646" s="35" t="b">
        <v>0</v>
      </c>
      <c r="I2646" s="35" t="b">
        <v>0</v>
      </c>
      <c r="J2646" s="35" t="b">
        <v>0</v>
      </c>
    </row>
    <row r="2647" spans="1:10" hidden="1" x14ac:dyDescent="0.2">
      <c r="A2647" s="35" t="s">
        <v>192</v>
      </c>
      <c r="B2647" s="35" t="str">
        <f>VLOOKUP(Table4[[#This Row],[Metabolite ID]],Table18[],2,FALSE)</f>
        <v>pregn steroid monosulfate*</v>
      </c>
      <c r="C2647" s="35" t="s">
        <v>1120</v>
      </c>
      <c r="D2647" s="35">
        <v>1068</v>
      </c>
      <c r="E2647" s="35">
        <v>-8.407677775521373E-2</v>
      </c>
      <c r="F2647" s="35">
        <v>6.0697926393437455E-2</v>
      </c>
      <c r="G2647" s="35">
        <v>0.16600134253597129</v>
      </c>
      <c r="H2647" s="35" t="b">
        <v>0</v>
      </c>
      <c r="I2647" s="35" t="b">
        <v>0</v>
      </c>
      <c r="J2647" s="35" t="b">
        <v>0</v>
      </c>
    </row>
    <row r="2648" spans="1:10" hidden="1" x14ac:dyDescent="0.2">
      <c r="A2648" s="35" t="s">
        <v>192</v>
      </c>
      <c r="B2648" s="35" t="str">
        <f>VLOOKUP(Table4[[#This Row],[Metabolite ID]],Table18[],2,FALSE)</f>
        <v>pregn steroid monosulfate*</v>
      </c>
      <c r="C2648" s="35" t="s">
        <v>1121</v>
      </c>
      <c r="D2648" s="35">
        <v>1068</v>
      </c>
      <c r="E2648" s="35">
        <v>2.5796525586874175E-2</v>
      </c>
      <c r="F2648" s="35">
        <v>0.24064795345790618</v>
      </c>
      <c r="G2648" s="35">
        <v>0.91465354943206034</v>
      </c>
      <c r="H2648" s="35" t="b">
        <v>0</v>
      </c>
      <c r="I2648" s="35" t="b">
        <v>0</v>
      </c>
      <c r="J2648" s="35" t="b">
        <v>0</v>
      </c>
    </row>
    <row r="2649" spans="1:10" hidden="1" x14ac:dyDescent="0.2">
      <c r="A2649" s="35" t="s">
        <v>192</v>
      </c>
      <c r="B2649" s="35" t="str">
        <f>VLOOKUP(Table4[[#This Row],[Metabolite ID]],Table18[],2,FALSE)</f>
        <v>pregn steroid monosulfate*</v>
      </c>
      <c r="C2649" s="35" t="s">
        <v>1122</v>
      </c>
      <c r="D2649" s="35">
        <v>1068</v>
      </c>
      <c r="E2649" s="35">
        <v>-8.1339907375452825E-2</v>
      </c>
      <c r="F2649" s="35">
        <v>0.16034410640482125</v>
      </c>
      <c r="G2649" s="35">
        <v>0.61206079453147377</v>
      </c>
      <c r="H2649" s="35" t="b">
        <v>0</v>
      </c>
      <c r="I2649" s="35" t="b">
        <v>0</v>
      </c>
      <c r="J2649" s="35" t="b">
        <v>0</v>
      </c>
    </row>
    <row r="2650" spans="1:10" hidden="1" x14ac:dyDescent="0.2">
      <c r="A2650" s="35" t="s">
        <v>192</v>
      </c>
      <c r="B2650" s="35" t="str">
        <f>VLOOKUP(Table4[[#This Row],[Metabolite ID]],Table18[],2,FALSE)</f>
        <v>pregn steroid monosulfate*</v>
      </c>
      <c r="C2650" s="35" t="s">
        <v>1123</v>
      </c>
      <c r="D2650" s="35">
        <v>1068</v>
      </c>
      <c r="E2650" s="35">
        <v>-6.9340782721624875E-2</v>
      </c>
      <c r="F2650" s="35">
        <v>0.11265606843533145</v>
      </c>
      <c r="G2650" s="35">
        <v>0.53835025199678599</v>
      </c>
      <c r="H2650" s="35" t="b">
        <v>0</v>
      </c>
      <c r="I2650" s="35" t="b">
        <v>0</v>
      </c>
      <c r="J2650" s="35" t="b">
        <v>0</v>
      </c>
    </row>
    <row r="2651" spans="1:10" x14ac:dyDescent="0.2">
      <c r="A2651" s="35" t="s">
        <v>376</v>
      </c>
      <c r="B2651" s="35" t="str">
        <f>VLOOKUP(Table4[[#This Row],[Metabolite ID]],Table18[],2,FALSE)</f>
        <v>N-acetylcarnosine</v>
      </c>
      <c r="C2651" s="35" t="s">
        <v>1116</v>
      </c>
      <c r="D2651" s="35">
        <v>1068</v>
      </c>
      <c r="E2651" s="35">
        <v>6.8428129710997793E-2</v>
      </c>
      <c r="F2651" s="35">
        <v>3.827505249567751E-2</v>
      </c>
      <c r="G2651" s="36">
        <v>7.3808319431138636E-2</v>
      </c>
      <c r="H2651" s="35" t="b">
        <v>0</v>
      </c>
      <c r="I2651" s="35" t="b">
        <v>0</v>
      </c>
      <c r="J2651" s="35" t="b">
        <v>0</v>
      </c>
    </row>
    <row r="2652" spans="1:10" hidden="1" x14ac:dyDescent="0.2">
      <c r="A2652" s="35" t="s">
        <v>376</v>
      </c>
      <c r="B2652" s="35" t="str">
        <f>VLOOKUP(Table4[[#This Row],[Metabolite ID]],Table18[],2,FALSE)</f>
        <v>N-acetylcarnosine</v>
      </c>
      <c r="C2652" s="35" t="s">
        <v>1117</v>
      </c>
      <c r="D2652" s="35">
        <v>1068</v>
      </c>
      <c r="E2652" s="35">
        <v>6.8428129710997793E-2</v>
      </c>
      <c r="F2652" s="35">
        <v>3.6956602949419361E-2</v>
      </c>
      <c r="G2652" s="35">
        <v>6.4086068434022828E-2</v>
      </c>
      <c r="H2652" s="35" t="b">
        <v>0</v>
      </c>
      <c r="I2652" s="35" t="b">
        <v>0</v>
      </c>
      <c r="J2652" s="35" t="b">
        <v>0</v>
      </c>
    </row>
    <row r="2653" spans="1:10" hidden="1" x14ac:dyDescent="0.2">
      <c r="A2653" s="35" t="s">
        <v>376</v>
      </c>
      <c r="B2653" s="35" t="str">
        <f>VLOOKUP(Table4[[#This Row],[Metabolite ID]],Table18[],2,FALSE)</f>
        <v>N-acetylcarnosine</v>
      </c>
      <c r="C2653" s="35" t="s">
        <v>1118</v>
      </c>
      <c r="D2653" s="35">
        <v>1068</v>
      </c>
      <c r="E2653" s="35">
        <v>6.9901524595648912E-2</v>
      </c>
      <c r="F2653" s="35">
        <v>3.7307642541831582E-2</v>
      </c>
      <c r="G2653" s="35">
        <v>6.097845931760152E-2</v>
      </c>
      <c r="H2653" s="35" t="b">
        <v>0</v>
      </c>
      <c r="I2653" s="35" t="b">
        <v>0</v>
      </c>
      <c r="J2653" s="35" t="b">
        <v>0</v>
      </c>
    </row>
    <row r="2654" spans="1:10" hidden="1" x14ac:dyDescent="0.2">
      <c r="A2654" s="35" t="s">
        <v>376</v>
      </c>
      <c r="B2654" s="35" t="str">
        <f>VLOOKUP(Table4[[#This Row],[Metabolite ID]],Table18[],2,FALSE)</f>
        <v>N-acetylcarnosine</v>
      </c>
      <c r="C2654" s="35" t="s">
        <v>1119</v>
      </c>
      <c r="D2654" s="35">
        <v>1068</v>
      </c>
      <c r="E2654" s="35">
        <v>7.3133499469777263E-2</v>
      </c>
      <c r="F2654" s="35">
        <v>5.9488716769158789E-2</v>
      </c>
      <c r="G2654" s="35">
        <v>0.2189340217179675</v>
      </c>
      <c r="H2654" s="35" t="b">
        <v>0</v>
      </c>
      <c r="I2654" s="35" t="b">
        <v>0</v>
      </c>
      <c r="J2654" s="35" t="b">
        <v>0</v>
      </c>
    </row>
    <row r="2655" spans="1:10" hidden="1" x14ac:dyDescent="0.2">
      <c r="A2655" s="35" t="s">
        <v>376</v>
      </c>
      <c r="B2655" s="35" t="str">
        <f>VLOOKUP(Table4[[#This Row],[Metabolite ID]],Table18[],2,FALSE)</f>
        <v>N-acetylcarnosine</v>
      </c>
      <c r="C2655" s="35" t="s">
        <v>1120</v>
      </c>
      <c r="D2655" s="35">
        <v>1068</v>
      </c>
      <c r="E2655" s="35">
        <v>1.6741166754476063E-2</v>
      </c>
      <c r="F2655" s="35">
        <v>5.8119193506269179E-2</v>
      </c>
      <c r="G2655" s="35">
        <v>0.77330934693936237</v>
      </c>
      <c r="H2655" s="35" t="b">
        <v>0</v>
      </c>
      <c r="I2655" s="35" t="b">
        <v>0</v>
      </c>
      <c r="J2655" s="35" t="b">
        <v>0</v>
      </c>
    </row>
    <row r="2656" spans="1:10" hidden="1" x14ac:dyDescent="0.2">
      <c r="A2656" s="35" t="s">
        <v>376</v>
      </c>
      <c r="B2656" s="35" t="str">
        <f>VLOOKUP(Table4[[#This Row],[Metabolite ID]],Table18[],2,FALSE)</f>
        <v>N-acetylcarnosine</v>
      </c>
      <c r="C2656" s="35" t="s">
        <v>1121</v>
      </c>
      <c r="D2656" s="35">
        <v>1068</v>
      </c>
      <c r="E2656" s="35">
        <v>-6.9383388920840616E-4</v>
      </c>
      <c r="F2656" s="35">
        <v>0.24283345756700345</v>
      </c>
      <c r="G2656" s="35">
        <v>0.99772078812520348</v>
      </c>
      <c r="H2656" s="35" t="b">
        <v>0</v>
      </c>
      <c r="I2656" s="35" t="b">
        <v>0</v>
      </c>
      <c r="J2656" s="35" t="b">
        <v>0</v>
      </c>
    </row>
    <row r="2657" spans="1:10" hidden="1" x14ac:dyDescent="0.2">
      <c r="A2657" s="35" t="s">
        <v>376</v>
      </c>
      <c r="B2657" s="35" t="str">
        <f>VLOOKUP(Table4[[#This Row],[Metabolite ID]],Table18[],2,FALSE)</f>
        <v>N-acetylcarnosine</v>
      </c>
      <c r="C2657" s="35" t="s">
        <v>1122</v>
      </c>
      <c r="D2657" s="35">
        <v>1068</v>
      </c>
      <c r="E2657" s="35">
        <v>-2.2497500972717077E-2</v>
      </c>
      <c r="F2657" s="35">
        <v>0.17363359602132108</v>
      </c>
      <c r="G2657" s="35">
        <v>0.89693198975218857</v>
      </c>
      <c r="H2657" s="35" t="b">
        <v>0</v>
      </c>
      <c r="I2657" s="35" t="b">
        <v>0</v>
      </c>
      <c r="J2657" s="35" t="b">
        <v>0</v>
      </c>
    </row>
    <row r="2658" spans="1:10" hidden="1" x14ac:dyDescent="0.2">
      <c r="A2658" s="35" t="s">
        <v>376</v>
      </c>
      <c r="B2658" s="35" t="str">
        <f>VLOOKUP(Table4[[#This Row],[Metabolite ID]],Table18[],2,FALSE)</f>
        <v>N-acetylcarnosine</v>
      </c>
      <c r="C2658" s="35" t="s">
        <v>1123</v>
      </c>
      <c r="D2658" s="35">
        <v>1068</v>
      </c>
      <c r="E2658" s="35">
        <v>1.8471755210132446E-2</v>
      </c>
      <c r="F2658" s="35">
        <v>0.11236380735391771</v>
      </c>
      <c r="G2658" s="35">
        <v>0.86945341624840333</v>
      </c>
      <c r="H2658" s="35" t="b">
        <v>0</v>
      </c>
      <c r="I2658" s="35" t="b">
        <v>0</v>
      </c>
      <c r="J2658" s="35" t="b">
        <v>0</v>
      </c>
    </row>
    <row r="2659" spans="1:10" x14ac:dyDescent="0.2">
      <c r="A2659" s="35" t="s">
        <v>369</v>
      </c>
      <c r="B2659" s="35" t="str">
        <f>VLOOKUP(Table4[[#This Row],[Metabolite ID]],Table18[],2,FALSE)</f>
        <v>acisoga</v>
      </c>
      <c r="C2659" s="35" t="s">
        <v>1116</v>
      </c>
      <c r="D2659" s="35">
        <v>1068</v>
      </c>
      <c r="E2659" s="35">
        <v>7.3656546050737307E-2</v>
      </c>
      <c r="F2659" s="35">
        <v>4.1202924360762762E-2</v>
      </c>
      <c r="G2659" s="36">
        <v>7.3831951316051136E-2</v>
      </c>
      <c r="H2659" s="35" t="b">
        <v>0</v>
      </c>
      <c r="I2659" s="35" t="b">
        <v>0</v>
      </c>
      <c r="J2659" s="35" t="b">
        <v>0</v>
      </c>
    </row>
    <row r="2660" spans="1:10" hidden="1" x14ac:dyDescent="0.2">
      <c r="A2660" s="35" t="s">
        <v>369</v>
      </c>
      <c r="B2660" s="35" t="str">
        <f>VLOOKUP(Table4[[#This Row],[Metabolite ID]],Table18[],2,FALSE)</f>
        <v>acisoga</v>
      </c>
      <c r="C2660" s="35" t="s">
        <v>1117</v>
      </c>
      <c r="D2660" s="35">
        <v>1068</v>
      </c>
      <c r="E2660" s="35">
        <v>7.3656546050737307E-2</v>
      </c>
      <c r="F2660" s="35">
        <v>4.1202924360762762E-2</v>
      </c>
      <c r="G2660" s="35">
        <v>7.3831951316051136E-2</v>
      </c>
      <c r="H2660" s="35" t="b">
        <v>0</v>
      </c>
      <c r="I2660" s="35" t="b">
        <v>0</v>
      </c>
      <c r="J2660" s="35" t="b">
        <v>0</v>
      </c>
    </row>
    <row r="2661" spans="1:10" hidden="1" x14ac:dyDescent="0.2">
      <c r="A2661" s="35" t="s">
        <v>369</v>
      </c>
      <c r="B2661" s="35" t="str">
        <f>VLOOKUP(Table4[[#This Row],[Metabolite ID]],Table18[],2,FALSE)</f>
        <v>acisoga</v>
      </c>
      <c r="C2661" s="35" t="s">
        <v>1118</v>
      </c>
      <c r="D2661" s="35">
        <v>1068</v>
      </c>
      <c r="E2661" s="35">
        <v>7.3792479599933625E-2</v>
      </c>
      <c r="F2661" s="35">
        <v>4.1559104543416027E-2</v>
      </c>
      <c r="G2661" s="35">
        <v>7.5798339890662023E-2</v>
      </c>
      <c r="H2661" s="35" t="b">
        <v>0</v>
      </c>
      <c r="I2661" s="35" t="b">
        <v>0</v>
      </c>
      <c r="J2661" s="35" t="b">
        <v>0</v>
      </c>
    </row>
    <row r="2662" spans="1:10" hidden="1" x14ac:dyDescent="0.2">
      <c r="A2662" s="35" t="s">
        <v>369</v>
      </c>
      <c r="B2662" s="35" t="str">
        <f>VLOOKUP(Table4[[#This Row],[Metabolite ID]],Table18[],2,FALSE)</f>
        <v>acisoga</v>
      </c>
      <c r="C2662" s="35" t="s">
        <v>1119</v>
      </c>
      <c r="D2662" s="35">
        <v>1068</v>
      </c>
      <c r="E2662" s="35">
        <v>0.12333636818687428</v>
      </c>
      <c r="F2662" s="35">
        <v>6.209463048968749E-2</v>
      </c>
      <c r="G2662" s="35">
        <v>4.7003947960250508E-2</v>
      </c>
      <c r="H2662" s="35" t="b">
        <v>0</v>
      </c>
      <c r="I2662" s="35" t="b">
        <v>0</v>
      </c>
      <c r="J2662" s="35" t="b">
        <v>0</v>
      </c>
    </row>
    <row r="2663" spans="1:10" hidden="1" x14ac:dyDescent="0.2">
      <c r="A2663" s="35" t="s">
        <v>369</v>
      </c>
      <c r="B2663" s="35" t="str">
        <f>VLOOKUP(Table4[[#This Row],[Metabolite ID]],Table18[],2,FALSE)</f>
        <v>acisoga</v>
      </c>
      <c r="C2663" s="35" t="s">
        <v>1120</v>
      </c>
      <c r="D2663" s="35">
        <v>1068</v>
      </c>
      <c r="E2663" s="35">
        <v>0.13599908421045123</v>
      </c>
      <c r="F2663" s="35">
        <v>6.9587005308643118E-2</v>
      </c>
      <c r="G2663" s="35">
        <v>5.0656917790461449E-2</v>
      </c>
      <c r="H2663" s="35" t="b">
        <v>0</v>
      </c>
      <c r="I2663" s="35" t="b">
        <v>0</v>
      </c>
      <c r="J2663" s="35" t="b">
        <v>0</v>
      </c>
    </row>
    <row r="2664" spans="1:10" hidden="1" x14ac:dyDescent="0.2">
      <c r="A2664" s="35" t="s">
        <v>369</v>
      </c>
      <c r="B2664" s="35" t="str">
        <f>VLOOKUP(Table4[[#This Row],[Metabolite ID]],Table18[],2,FALSE)</f>
        <v>acisoga</v>
      </c>
      <c r="C2664" s="35" t="s">
        <v>1121</v>
      </c>
      <c r="D2664" s="35">
        <v>1068</v>
      </c>
      <c r="E2664" s="35">
        <v>0.38236775362255226</v>
      </c>
      <c r="F2664" s="35">
        <v>0.28188427460576709</v>
      </c>
      <c r="G2664" s="35">
        <v>0.17523639728559054</v>
      </c>
      <c r="H2664" s="35" t="b">
        <v>0</v>
      </c>
      <c r="I2664" s="35" t="b">
        <v>0</v>
      </c>
      <c r="J2664" s="35" t="b">
        <v>0</v>
      </c>
    </row>
    <row r="2665" spans="1:10" hidden="1" x14ac:dyDescent="0.2">
      <c r="A2665" s="35" t="s">
        <v>369</v>
      </c>
      <c r="B2665" s="35" t="str">
        <f>VLOOKUP(Table4[[#This Row],[Metabolite ID]],Table18[],2,FALSE)</f>
        <v>acisoga</v>
      </c>
      <c r="C2665" s="35" t="s">
        <v>1122</v>
      </c>
      <c r="D2665" s="35">
        <v>1068</v>
      </c>
      <c r="E2665" s="35">
        <v>0.20882110418476074</v>
      </c>
      <c r="F2665" s="35">
        <v>0.16845456636241557</v>
      </c>
      <c r="G2665" s="35">
        <v>0.21538535413529047</v>
      </c>
      <c r="H2665" s="35" t="b">
        <v>0</v>
      </c>
      <c r="I2665" s="35" t="b">
        <v>0</v>
      </c>
      <c r="J2665" s="35" t="b">
        <v>0</v>
      </c>
    </row>
    <row r="2666" spans="1:10" hidden="1" x14ac:dyDescent="0.2">
      <c r="A2666" s="35" t="s">
        <v>369</v>
      </c>
      <c r="B2666" s="35" t="str">
        <f>VLOOKUP(Table4[[#This Row],[Metabolite ID]],Table18[],2,FALSE)</f>
        <v>acisoga</v>
      </c>
      <c r="C2666" s="35" t="s">
        <v>1123</v>
      </c>
      <c r="D2666" s="35">
        <v>1068</v>
      </c>
      <c r="E2666" s="35">
        <v>4.4344649635829514E-2</v>
      </c>
      <c r="F2666" s="35">
        <v>0.12091736542531729</v>
      </c>
      <c r="G2666" s="35">
        <v>0.71388935619245575</v>
      </c>
      <c r="H2666" s="35" t="b">
        <v>0</v>
      </c>
      <c r="I2666" s="35" t="b">
        <v>0</v>
      </c>
      <c r="J2666" s="35" t="b">
        <v>0</v>
      </c>
    </row>
    <row r="2667" spans="1:10" x14ac:dyDescent="0.2">
      <c r="A2667" s="35" t="s">
        <v>418</v>
      </c>
      <c r="B2667" s="35" t="str">
        <f>VLOOKUP(Table4[[#This Row],[Metabolite ID]],Table18[],2,FALSE)</f>
        <v>X - 09789</v>
      </c>
      <c r="C2667" s="35" t="s">
        <v>1116</v>
      </c>
      <c r="D2667" s="35">
        <v>1068</v>
      </c>
      <c r="E2667" s="35">
        <v>-6.8316440796351671E-2</v>
      </c>
      <c r="F2667" s="35">
        <v>3.8489516743854875E-2</v>
      </c>
      <c r="G2667" s="36">
        <v>7.5908404167613852E-2</v>
      </c>
      <c r="H2667" s="35" t="b">
        <v>0</v>
      </c>
      <c r="I2667" s="35" t="b">
        <v>0</v>
      </c>
      <c r="J2667" s="35" t="b">
        <v>0</v>
      </c>
    </row>
    <row r="2668" spans="1:10" hidden="1" x14ac:dyDescent="0.2">
      <c r="A2668" s="35" t="s">
        <v>418</v>
      </c>
      <c r="B2668" s="35" t="str">
        <f>VLOOKUP(Table4[[#This Row],[Metabolite ID]],Table18[],2,FALSE)</f>
        <v>X - 09789</v>
      </c>
      <c r="C2668" s="35" t="s">
        <v>1117</v>
      </c>
      <c r="D2668" s="35">
        <v>1068</v>
      </c>
      <c r="E2668" s="35">
        <v>-6.8316440796351671E-2</v>
      </c>
      <c r="F2668" s="35">
        <v>3.6871879311003219E-2</v>
      </c>
      <c r="G2668" s="35">
        <v>6.3910163809393628E-2</v>
      </c>
      <c r="H2668" s="35" t="b">
        <v>0</v>
      </c>
      <c r="I2668" s="35" t="b">
        <v>0</v>
      </c>
      <c r="J2668" s="35" t="b">
        <v>0</v>
      </c>
    </row>
    <row r="2669" spans="1:10" hidden="1" x14ac:dyDescent="0.2">
      <c r="A2669" s="35" t="s">
        <v>418</v>
      </c>
      <c r="B2669" s="35" t="str">
        <f>VLOOKUP(Table4[[#This Row],[Metabolite ID]],Table18[],2,FALSE)</f>
        <v>X - 09789</v>
      </c>
      <c r="C2669" s="35" t="s">
        <v>1118</v>
      </c>
      <c r="D2669" s="35">
        <v>1068</v>
      </c>
      <c r="E2669" s="35">
        <v>-6.8196829193293174E-2</v>
      </c>
      <c r="F2669" s="35">
        <v>3.7227900538840113E-2</v>
      </c>
      <c r="G2669" s="35">
        <v>6.6970170501086029E-2</v>
      </c>
      <c r="H2669" s="35" t="b">
        <v>0</v>
      </c>
      <c r="I2669" s="35" t="b">
        <v>0</v>
      </c>
      <c r="J2669" s="35" t="b">
        <v>0</v>
      </c>
    </row>
    <row r="2670" spans="1:10" hidden="1" x14ac:dyDescent="0.2">
      <c r="A2670" s="35" t="s">
        <v>418</v>
      </c>
      <c r="B2670" s="35" t="str">
        <f>VLOOKUP(Table4[[#This Row],[Metabolite ID]],Table18[],2,FALSE)</f>
        <v>X - 09789</v>
      </c>
      <c r="C2670" s="35" t="s">
        <v>1119</v>
      </c>
      <c r="D2670" s="35">
        <v>1068</v>
      </c>
      <c r="E2670" s="35">
        <v>-0.11394418965563399</v>
      </c>
      <c r="F2670" s="35">
        <v>5.6628549005745349E-2</v>
      </c>
      <c r="G2670" s="35">
        <v>4.4205886361702453E-2</v>
      </c>
      <c r="H2670" s="35" t="b">
        <v>0</v>
      </c>
      <c r="I2670" s="35" t="b">
        <v>0</v>
      </c>
      <c r="J2670" s="35" t="b">
        <v>0</v>
      </c>
    </row>
    <row r="2671" spans="1:10" hidden="1" x14ac:dyDescent="0.2">
      <c r="A2671" s="35" t="s">
        <v>418</v>
      </c>
      <c r="B2671" s="35" t="str">
        <f>VLOOKUP(Table4[[#This Row],[Metabolite ID]],Table18[],2,FALSE)</f>
        <v>X - 09789</v>
      </c>
      <c r="C2671" s="35" t="s">
        <v>1120</v>
      </c>
      <c r="D2671" s="35">
        <v>1068</v>
      </c>
      <c r="E2671" s="35">
        <v>3.8194734892199551E-2</v>
      </c>
      <c r="F2671" s="35">
        <v>5.9723111628007856E-2</v>
      </c>
      <c r="G2671" s="35">
        <v>0.52247805890200527</v>
      </c>
      <c r="H2671" s="35" t="b">
        <v>0</v>
      </c>
      <c r="I2671" s="35" t="b">
        <v>0</v>
      </c>
      <c r="J2671" s="35" t="b">
        <v>0</v>
      </c>
    </row>
    <row r="2672" spans="1:10" hidden="1" x14ac:dyDescent="0.2">
      <c r="A2672" s="35" t="s">
        <v>418</v>
      </c>
      <c r="B2672" s="35" t="str">
        <f>VLOOKUP(Table4[[#This Row],[Metabolite ID]],Table18[],2,FALSE)</f>
        <v>X - 09789</v>
      </c>
      <c r="C2672" s="35" t="s">
        <v>1121</v>
      </c>
      <c r="D2672" s="35">
        <v>1068</v>
      </c>
      <c r="E2672" s="35">
        <v>-0.31231161628450099</v>
      </c>
      <c r="F2672" s="35">
        <v>0.24562137887734892</v>
      </c>
      <c r="G2672" s="35">
        <v>0.20382207834193233</v>
      </c>
      <c r="H2672" s="35" t="b">
        <v>0</v>
      </c>
      <c r="I2672" s="35" t="b">
        <v>0</v>
      </c>
      <c r="J2672" s="35" t="b">
        <v>0</v>
      </c>
    </row>
    <row r="2673" spans="1:10" hidden="1" x14ac:dyDescent="0.2">
      <c r="A2673" s="35" t="s">
        <v>418</v>
      </c>
      <c r="B2673" s="35" t="str">
        <f>VLOOKUP(Table4[[#This Row],[Metabolite ID]],Table18[],2,FALSE)</f>
        <v>X - 09789</v>
      </c>
      <c r="C2673" s="35" t="s">
        <v>1122</v>
      </c>
      <c r="D2673" s="35">
        <v>1068</v>
      </c>
      <c r="E2673" s="35">
        <v>0.22946253805355177</v>
      </c>
      <c r="F2673" s="35">
        <v>0.14828720950572433</v>
      </c>
      <c r="G2673" s="35">
        <v>0.12205862313321843</v>
      </c>
      <c r="H2673" s="35" t="b">
        <v>0</v>
      </c>
      <c r="I2673" s="35" t="b">
        <v>0</v>
      </c>
      <c r="J2673" s="35" t="b">
        <v>0</v>
      </c>
    </row>
    <row r="2674" spans="1:10" hidden="1" x14ac:dyDescent="0.2">
      <c r="A2674" s="35" t="s">
        <v>418</v>
      </c>
      <c r="B2674" s="35" t="str">
        <f>VLOOKUP(Table4[[#This Row],[Metabolite ID]],Table18[],2,FALSE)</f>
        <v>X - 09789</v>
      </c>
      <c r="C2674" s="35" t="s">
        <v>1123</v>
      </c>
      <c r="D2674" s="35">
        <v>1068</v>
      </c>
      <c r="E2674" s="35">
        <v>0.17547672001608861</v>
      </c>
      <c r="F2674" s="35">
        <v>0.11273389296628671</v>
      </c>
      <c r="G2674" s="35">
        <v>0.11987254009995944</v>
      </c>
      <c r="H2674" s="35" t="b">
        <v>0</v>
      </c>
      <c r="I2674" s="35" t="b">
        <v>0</v>
      </c>
      <c r="J2674" s="35" t="b">
        <v>0</v>
      </c>
    </row>
    <row r="2675" spans="1:10" x14ac:dyDescent="0.2">
      <c r="A2675" s="35" t="s">
        <v>191</v>
      </c>
      <c r="B2675" s="35" t="str">
        <f>VLOOKUP(Table4[[#This Row],[Metabolite ID]],Table18[],2,FALSE)</f>
        <v>glycocholenate sulfate*</v>
      </c>
      <c r="C2675" s="35" t="s">
        <v>1116</v>
      </c>
      <c r="D2675" s="35">
        <v>1068</v>
      </c>
      <c r="E2675" s="35">
        <v>6.5587134031535363E-2</v>
      </c>
      <c r="F2675" s="35">
        <v>3.7060113754321215E-2</v>
      </c>
      <c r="G2675" s="36">
        <v>7.6768806810482426E-2</v>
      </c>
      <c r="H2675" s="35" t="b">
        <v>0</v>
      </c>
      <c r="I2675" s="35" t="b">
        <v>0</v>
      </c>
      <c r="J2675" s="35" t="b">
        <v>0</v>
      </c>
    </row>
    <row r="2676" spans="1:10" hidden="1" x14ac:dyDescent="0.2">
      <c r="A2676" s="35" t="s">
        <v>191</v>
      </c>
      <c r="B2676" s="35" t="str">
        <f>VLOOKUP(Table4[[#This Row],[Metabolite ID]],Table18[],2,FALSE)</f>
        <v>glycocholenate sulfate*</v>
      </c>
      <c r="C2676" s="35" t="s">
        <v>1117</v>
      </c>
      <c r="D2676" s="35">
        <v>1068</v>
      </c>
      <c r="E2676" s="35">
        <v>6.5587134031535363E-2</v>
      </c>
      <c r="F2676" s="35">
        <v>3.6893583924315437E-2</v>
      </c>
      <c r="G2676" s="35">
        <v>7.5446860164893825E-2</v>
      </c>
      <c r="H2676" s="35" t="b">
        <v>0</v>
      </c>
      <c r="I2676" s="35" t="b">
        <v>0</v>
      </c>
      <c r="J2676" s="35" t="b">
        <v>0</v>
      </c>
    </row>
    <row r="2677" spans="1:10" hidden="1" x14ac:dyDescent="0.2">
      <c r="A2677" s="35" t="s">
        <v>191</v>
      </c>
      <c r="B2677" s="35" t="str">
        <f>VLOOKUP(Table4[[#This Row],[Metabolite ID]],Table18[],2,FALSE)</f>
        <v>glycocholenate sulfate*</v>
      </c>
      <c r="C2677" s="35" t="s">
        <v>1118</v>
      </c>
      <c r="D2677" s="35">
        <v>1068</v>
      </c>
      <c r="E2677" s="35">
        <v>6.5711666976581359E-2</v>
      </c>
      <c r="F2677" s="35">
        <v>3.722446532124541E-2</v>
      </c>
      <c r="G2677" s="35">
        <v>7.7516435560298344E-2</v>
      </c>
      <c r="H2677" s="35" t="b">
        <v>0</v>
      </c>
      <c r="I2677" s="35" t="b">
        <v>0</v>
      </c>
      <c r="J2677" s="35" t="b">
        <v>0</v>
      </c>
    </row>
    <row r="2678" spans="1:10" hidden="1" x14ac:dyDescent="0.2">
      <c r="A2678" s="35" t="s">
        <v>191</v>
      </c>
      <c r="B2678" s="35" t="str">
        <f>VLOOKUP(Table4[[#This Row],[Metabolite ID]],Table18[],2,FALSE)</f>
        <v>glycocholenate sulfate*</v>
      </c>
      <c r="C2678" s="35" t="s">
        <v>1119</v>
      </c>
      <c r="D2678" s="35">
        <v>1068</v>
      </c>
      <c r="E2678" s="35">
        <v>8.7982349812265187E-2</v>
      </c>
      <c r="F2678" s="35">
        <v>5.5230650807280797E-2</v>
      </c>
      <c r="G2678" s="35">
        <v>0.11116050349374788</v>
      </c>
      <c r="H2678" s="35" t="b">
        <v>0</v>
      </c>
      <c r="I2678" s="35" t="b">
        <v>0</v>
      </c>
      <c r="J2678" s="35" t="b">
        <v>0</v>
      </c>
    </row>
    <row r="2679" spans="1:10" hidden="1" x14ac:dyDescent="0.2">
      <c r="A2679" s="35" t="s">
        <v>191</v>
      </c>
      <c r="B2679" s="35" t="str">
        <f>VLOOKUP(Table4[[#This Row],[Metabolite ID]],Table18[],2,FALSE)</f>
        <v>glycocholenate sulfate*</v>
      </c>
      <c r="C2679" s="35" t="s">
        <v>1120</v>
      </c>
      <c r="D2679" s="35">
        <v>1068</v>
      </c>
      <c r="E2679" s="35">
        <v>0.1266457515714878</v>
      </c>
      <c r="F2679" s="35">
        <v>6.3022850922060197E-2</v>
      </c>
      <c r="G2679" s="35">
        <v>4.4481894485917779E-2</v>
      </c>
      <c r="H2679" s="35" t="b">
        <v>0</v>
      </c>
      <c r="I2679" s="35" t="b">
        <v>0</v>
      </c>
      <c r="J2679" s="35" t="b">
        <v>0</v>
      </c>
    </row>
    <row r="2680" spans="1:10" hidden="1" x14ac:dyDescent="0.2">
      <c r="A2680" s="35" t="s">
        <v>191</v>
      </c>
      <c r="B2680" s="35" t="str">
        <f>VLOOKUP(Table4[[#This Row],[Metabolite ID]],Table18[],2,FALSE)</f>
        <v>glycocholenate sulfate*</v>
      </c>
      <c r="C2680" s="35" t="s">
        <v>1121</v>
      </c>
      <c r="D2680" s="35">
        <v>1068</v>
      </c>
      <c r="E2680" s="35">
        <v>0.10846896946339957</v>
      </c>
      <c r="F2680" s="35">
        <v>0.23044558039093749</v>
      </c>
      <c r="G2680" s="35">
        <v>0.63795665950868674</v>
      </c>
      <c r="H2680" s="35" t="b">
        <v>0</v>
      </c>
      <c r="I2680" s="35" t="b">
        <v>0</v>
      </c>
      <c r="J2680" s="35" t="b">
        <v>0</v>
      </c>
    </row>
    <row r="2681" spans="1:10" hidden="1" x14ac:dyDescent="0.2">
      <c r="A2681" s="35" t="s">
        <v>191</v>
      </c>
      <c r="B2681" s="35" t="str">
        <f>VLOOKUP(Table4[[#This Row],[Metabolite ID]],Table18[],2,FALSE)</f>
        <v>glycocholenate sulfate*</v>
      </c>
      <c r="C2681" s="35" t="s">
        <v>1122</v>
      </c>
      <c r="D2681" s="35">
        <v>1068</v>
      </c>
      <c r="E2681" s="35">
        <v>0.2060839136596444</v>
      </c>
      <c r="F2681" s="35">
        <v>0.15396973270800657</v>
      </c>
      <c r="G2681" s="35">
        <v>0.18102830403963494</v>
      </c>
      <c r="H2681" s="35" t="b">
        <v>0</v>
      </c>
      <c r="I2681" s="35" t="b">
        <v>0</v>
      </c>
      <c r="J2681" s="35" t="b">
        <v>0</v>
      </c>
    </row>
    <row r="2682" spans="1:10" hidden="1" x14ac:dyDescent="0.2">
      <c r="A2682" s="35" t="s">
        <v>191</v>
      </c>
      <c r="B2682" s="35" t="str">
        <f>VLOOKUP(Table4[[#This Row],[Metabolite ID]],Table18[],2,FALSE)</f>
        <v>glycocholenate sulfate*</v>
      </c>
      <c r="C2682" s="35" t="s">
        <v>1123</v>
      </c>
      <c r="D2682" s="35">
        <v>1068</v>
      </c>
      <c r="E2682" s="35">
        <v>0.13714298931962396</v>
      </c>
      <c r="F2682" s="35">
        <v>0.10879387237773293</v>
      </c>
      <c r="G2682" s="35">
        <v>0.20773734684708706</v>
      </c>
      <c r="H2682" s="35" t="b">
        <v>0</v>
      </c>
      <c r="I2682" s="35" t="b">
        <v>0</v>
      </c>
      <c r="J2682" s="35" t="b">
        <v>0</v>
      </c>
    </row>
    <row r="2683" spans="1:10" x14ac:dyDescent="0.2">
      <c r="A2683" s="35" t="s">
        <v>416</v>
      </c>
      <c r="B2683" s="35" t="str">
        <f>VLOOKUP(Table4[[#This Row],[Metabolite ID]],Table18[],2,FALSE)</f>
        <v>X - 12714</v>
      </c>
      <c r="C2683" s="35" t="s">
        <v>1116</v>
      </c>
      <c r="D2683" s="35">
        <v>1068</v>
      </c>
      <c r="E2683" s="35">
        <v>7.2870219458769259E-2</v>
      </c>
      <c r="F2683" s="35">
        <v>4.1269630376821916E-2</v>
      </c>
      <c r="G2683" s="36">
        <v>7.7444431238057859E-2</v>
      </c>
      <c r="H2683" s="35" t="b">
        <v>0</v>
      </c>
      <c r="I2683" s="35" t="b">
        <v>0</v>
      </c>
      <c r="J2683" s="35" t="b">
        <v>0</v>
      </c>
    </row>
    <row r="2684" spans="1:10" hidden="1" x14ac:dyDescent="0.2">
      <c r="A2684" s="35" t="s">
        <v>416</v>
      </c>
      <c r="B2684" s="35" t="str">
        <f>VLOOKUP(Table4[[#This Row],[Metabolite ID]],Table18[],2,FALSE)</f>
        <v>X - 12714</v>
      </c>
      <c r="C2684" s="35" t="s">
        <v>1117</v>
      </c>
      <c r="D2684" s="35">
        <v>1068</v>
      </c>
      <c r="E2684" s="35">
        <v>7.2870219458769259E-2</v>
      </c>
      <c r="F2684" s="35">
        <v>3.8382587086899386E-2</v>
      </c>
      <c r="G2684" s="35">
        <v>5.762723779094852E-2</v>
      </c>
      <c r="H2684" s="35" t="b">
        <v>0</v>
      </c>
      <c r="I2684" s="35" t="b">
        <v>0</v>
      </c>
      <c r="J2684" s="35" t="b">
        <v>0</v>
      </c>
    </row>
    <row r="2685" spans="1:10" hidden="1" x14ac:dyDescent="0.2">
      <c r="A2685" s="35" t="s">
        <v>416</v>
      </c>
      <c r="B2685" s="35" t="str">
        <f>VLOOKUP(Table4[[#This Row],[Metabolite ID]],Table18[],2,FALSE)</f>
        <v>X - 12714</v>
      </c>
      <c r="C2685" s="35" t="s">
        <v>1118</v>
      </c>
      <c r="D2685" s="35">
        <v>1068</v>
      </c>
      <c r="E2685" s="35">
        <v>7.4352562492327912E-2</v>
      </c>
      <c r="F2685" s="35">
        <v>3.8775998670727785E-2</v>
      </c>
      <c r="G2685" s="35">
        <v>5.5175799222676632E-2</v>
      </c>
      <c r="H2685" s="35" t="b">
        <v>0</v>
      </c>
      <c r="I2685" s="35" t="b">
        <v>0</v>
      </c>
      <c r="J2685" s="35" t="b">
        <v>0</v>
      </c>
    </row>
    <row r="2686" spans="1:10" hidden="1" x14ac:dyDescent="0.2">
      <c r="A2686" s="35" t="s">
        <v>416</v>
      </c>
      <c r="B2686" s="35" t="str">
        <f>VLOOKUP(Table4[[#This Row],[Metabolite ID]],Table18[],2,FALSE)</f>
        <v>X - 12714</v>
      </c>
      <c r="C2686" s="35" t="s">
        <v>1119</v>
      </c>
      <c r="D2686" s="35">
        <v>1068</v>
      </c>
      <c r="E2686" s="35">
        <v>3.7989811120252258E-2</v>
      </c>
      <c r="F2686" s="35">
        <v>5.794025010242268E-2</v>
      </c>
      <c r="G2686" s="35">
        <v>0.51203506107333197</v>
      </c>
      <c r="H2686" s="35" t="b">
        <v>0</v>
      </c>
      <c r="I2686" s="35" t="b">
        <v>0</v>
      </c>
      <c r="J2686" s="35" t="b">
        <v>0</v>
      </c>
    </row>
    <row r="2687" spans="1:10" hidden="1" x14ac:dyDescent="0.2">
      <c r="A2687" s="35" t="s">
        <v>416</v>
      </c>
      <c r="B2687" s="35" t="str">
        <f>VLOOKUP(Table4[[#This Row],[Metabolite ID]],Table18[],2,FALSE)</f>
        <v>X - 12714</v>
      </c>
      <c r="C2687" s="35" t="s">
        <v>1120</v>
      </c>
      <c r="D2687" s="35">
        <v>1068</v>
      </c>
      <c r="E2687" s="35">
        <v>-3.2796596127253729E-3</v>
      </c>
      <c r="F2687" s="35">
        <v>6.6009601352856384E-2</v>
      </c>
      <c r="G2687" s="35">
        <v>0.96037374111614537</v>
      </c>
      <c r="H2687" s="35" t="b">
        <v>0</v>
      </c>
      <c r="I2687" s="35" t="b">
        <v>0</v>
      </c>
      <c r="J2687" s="35" t="b">
        <v>0</v>
      </c>
    </row>
    <row r="2688" spans="1:10" hidden="1" x14ac:dyDescent="0.2">
      <c r="A2688" s="35" t="s">
        <v>416</v>
      </c>
      <c r="B2688" s="35" t="str">
        <f>VLOOKUP(Table4[[#This Row],[Metabolite ID]],Table18[],2,FALSE)</f>
        <v>X - 12714</v>
      </c>
      <c r="C2688" s="35" t="s">
        <v>1121</v>
      </c>
      <c r="D2688" s="35">
        <v>1068</v>
      </c>
      <c r="E2688" s="35">
        <v>-0.16972585540660035</v>
      </c>
      <c r="F2688" s="35">
        <v>0.25225309702231508</v>
      </c>
      <c r="G2688" s="35">
        <v>0.50119507459535595</v>
      </c>
      <c r="H2688" s="35" t="b">
        <v>0</v>
      </c>
      <c r="I2688" s="35" t="b">
        <v>0</v>
      </c>
      <c r="J2688" s="35" t="b">
        <v>0</v>
      </c>
    </row>
    <row r="2689" spans="1:10" hidden="1" x14ac:dyDescent="0.2">
      <c r="A2689" s="35" t="s">
        <v>416</v>
      </c>
      <c r="B2689" s="35" t="str">
        <f>VLOOKUP(Table4[[#This Row],[Metabolite ID]],Table18[],2,FALSE)</f>
        <v>X - 12714</v>
      </c>
      <c r="C2689" s="35" t="s">
        <v>1122</v>
      </c>
      <c r="D2689" s="35">
        <v>1068</v>
      </c>
      <c r="E2689" s="35">
        <v>-4.7368184801408475E-3</v>
      </c>
      <c r="F2689" s="35">
        <v>0.17889993843824731</v>
      </c>
      <c r="G2689" s="35">
        <v>0.97888145139693905</v>
      </c>
      <c r="H2689" s="35" t="b">
        <v>0</v>
      </c>
      <c r="I2689" s="35" t="b">
        <v>0</v>
      </c>
      <c r="J2689" s="35" t="b">
        <v>0</v>
      </c>
    </row>
    <row r="2690" spans="1:10" hidden="1" x14ac:dyDescent="0.2">
      <c r="A2690" s="35" t="s">
        <v>416</v>
      </c>
      <c r="B2690" s="35" t="str">
        <f>VLOOKUP(Table4[[#This Row],[Metabolite ID]],Table18[],2,FALSE)</f>
        <v>X - 12714</v>
      </c>
      <c r="C2690" s="35" t="s">
        <v>1123</v>
      </c>
      <c r="D2690" s="35">
        <v>1068</v>
      </c>
      <c r="E2690" s="35">
        <v>6.9994137685272614E-2</v>
      </c>
      <c r="F2690" s="35">
        <v>0.12117090755433718</v>
      </c>
      <c r="G2690" s="35">
        <v>0.56362375023115552</v>
      </c>
      <c r="H2690" s="35" t="b">
        <v>0</v>
      </c>
      <c r="I2690" s="35" t="b">
        <v>0</v>
      </c>
      <c r="J2690" s="35" t="b">
        <v>0</v>
      </c>
    </row>
    <row r="2691" spans="1:10" x14ac:dyDescent="0.2">
      <c r="A2691" s="35" t="s">
        <v>33</v>
      </c>
      <c r="B2691" s="35" t="str">
        <f>VLOOKUP(Table4[[#This Row],[Metabolite ID]],Table18[],2,FALSE)</f>
        <v>gluconate</v>
      </c>
      <c r="C2691" s="35" t="s">
        <v>1116</v>
      </c>
      <c r="D2691" s="35">
        <v>1068</v>
      </c>
      <c r="E2691" s="35">
        <v>6.6831370095824974E-2</v>
      </c>
      <c r="F2691" s="35">
        <v>3.7893750592519884E-2</v>
      </c>
      <c r="G2691" s="36">
        <v>7.7790671258026259E-2</v>
      </c>
      <c r="H2691" s="35" t="b">
        <v>0</v>
      </c>
      <c r="I2691" s="35" t="b">
        <v>0</v>
      </c>
      <c r="J2691" s="35" t="b">
        <v>0</v>
      </c>
    </row>
    <row r="2692" spans="1:10" hidden="1" x14ac:dyDescent="0.2">
      <c r="A2692" s="35" t="s">
        <v>33</v>
      </c>
      <c r="B2692" s="35" t="str">
        <f>VLOOKUP(Table4[[#This Row],[Metabolite ID]],Table18[],2,FALSE)</f>
        <v>gluconate</v>
      </c>
      <c r="C2692" s="35" t="s">
        <v>1117</v>
      </c>
      <c r="D2692" s="35">
        <v>1068</v>
      </c>
      <c r="E2692" s="35">
        <v>6.6831370095824974E-2</v>
      </c>
      <c r="F2692" s="35">
        <v>3.6988806917128275E-2</v>
      </c>
      <c r="G2692" s="35">
        <v>7.0793495044814525E-2</v>
      </c>
      <c r="H2692" s="35" t="b">
        <v>0</v>
      </c>
      <c r="I2692" s="35" t="b">
        <v>0</v>
      </c>
      <c r="J2692" s="35" t="b">
        <v>0</v>
      </c>
    </row>
    <row r="2693" spans="1:10" hidden="1" x14ac:dyDescent="0.2">
      <c r="A2693" s="35" t="s">
        <v>33</v>
      </c>
      <c r="B2693" s="35" t="str">
        <f>VLOOKUP(Table4[[#This Row],[Metabolite ID]],Table18[],2,FALSE)</f>
        <v>gluconate</v>
      </c>
      <c r="C2693" s="35" t="s">
        <v>1118</v>
      </c>
      <c r="D2693" s="35">
        <v>1068</v>
      </c>
      <c r="E2693" s="35">
        <v>6.8307691736833209E-2</v>
      </c>
      <c r="F2693" s="35">
        <v>3.7333206951609396E-2</v>
      </c>
      <c r="G2693" s="35">
        <v>6.7298325698043546E-2</v>
      </c>
      <c r="H2693" s="35" t="b">
        <v>0</v>
      </c>
      <c r="I2693" s="35" t="b">
        <v>0</v>
      </c>
      <c r="J2693" s="35" t="b">
        <v>0</v>
      </c>
    </row>
    <row r="2694" spans="1:10" hidden="1" x14ac:dyDescent="0.2">
      <c r="A2694" s="35" t="s">
        <v>33</v>
      </c>
      <c r="B2694" s="35" t="str">
        <f>VLOOKUP(Table4[[#This Row],[Metabolite ID]],Table18[],2,FALSE)</f>
        <v>gluconate</v>
      </c>
      <c r="C2694" s="35" t="s">
        <v>1119</v>
      </c>
      <c r="D2694" s="35">
        <v>1068</v>
      </c>
      <c r="E2694" s="35">
        <v>3.4664791489662873E-2</v>
      </c>
      <c r="F2694" s="35">
        <v>5.5928285768957413E-2</v>
      </c>
      <c r="G2694" s="35">
        <v>0.53538428888460876</v>
      </c>
      <c r="H2694" s="35" t="b">
        <v>0</v>
      </c>
      <c r="I2694" s="35" t="b">
        <v>0</v>
      </c>
      <c r="J2694" s="35" t="b">
        <v>0</v>
      </c>
    </row>
    <row r="2695" spans="1:10" hidden="1" x14ac:dyDescent="0.2">
      <c r="A2695" s="35" t="s">
        <v>33</v>
      </c>
      <c r="B2695" s="35" t="str">
        <f>VLOOKUP(Table4[[#This Row],[Metabolite ID]],Table18[],2,FALSE)</f>
        <v>gluconate</v>
      </c>
      <c r="C2695" s="35" t="s">
        <v>1120</v>
      </c>
      <c r="D2695" s="35">
        <v>1068</v>
      </c>
      <c r="E2695" s="35">
        <v>3.3700575952617697E-2</v>
      </c>
      <c r="F2695" s="35">
        <v>6.432155695278198E-2</v>
      </c>
      <c r="G2695" s="35">
        <v>0.60032092767306189</v>
      </c>
      <c r="H2695" s="35" t="b">
        <v>0</v>
      </c>
      <c r="I2695" s="35" t="b">
        <v>0</v>
      </c>
      <c r="J2695" s="35" t="b">
        <v>0</v>
      </c>
    </row>
    <row r="2696" spans="1:10" hidden="1" x14ac:dyDescent="0.2">
      <c r="A2696" s="35" t="s">
        <v>33</v>
      </c>
      <c r="B2696" s="35" t="str">
        <f>VLOOKUP(Table4[[#This Row],[Metabolite ID]],Table18[],2,FALSE)</f>
        <v>gluconate</v>
      </c>
      <c r="C2696" s="35" t="s">
        <v>1121</v>
      </c>
      <c r="D2696" s="35">
        <v>1068</v>
      </c>
      <c r="E2696" s="35">
        <v>-7.1031223023548584E-2</v>
      </c>
      <c r="F2696" s="35">
        <v>0.23486896328403939</v>
      </c>
      <c r="G2696" s="35">
        <v>0.76238387227527404</v>
      </c>
      <c r="H2696" s="35" t="b">
        <v>0</v>
      </c>
      <c r="I2696" s="35" t="b">
        <v>0</v>
      </c>
      <c r="J2696" s="35" t="b">
        <v>0</v>
      </c>
    </row>
    <row r="2697" spans="1:10" hidden="1" x14ac:dyDescent="0.2">
      <c r="A2697" s="35" t="s">
        <v>33</v>
      </c>
      <c r="B2697" s="35" t="str">
        <f>VLOOKUP(Table4[[#This Row],[Metabolite ID]],Table18[],2,FALSE)</f>
        <v>gluconate</v>
      </c>
      <c r="C2697" s="35" t="s">
        <v>1122</v>
      </c>
      <c r="D2697" s="35">
        <v>1068</v>
      </c>
      <c r="E2697" s="35">
        <v>-2.1566577812936139E-2</v>
      </c>
      <c r="F2697" s="35">
        <v>0.15757419901020189</v>
      </c>
      <c r="G2697" s="35">
        <v>0.89116239582773971</v>
      </c>
      <c r="H2697" s="35" t="b">
        <v>0</v>
      </c>
      <c r="I2697" s="35" t="b">
        <v>0</v>
      </c>
      <c r="J2697" s="35" t="b">
        <v>0</v>
      </c>
    </row>
    <row r="2698" spans="1:10" hidden="1" x14ac:dyDescent="0.2">
      <c r="A2698" s="35" t="s">
        <v>33</v>
      </c>
      <c r="B2698" s="35" t="str">
        <f>VLOOKUP(Table4[[#This Row],[Metabolite ID]],Table18[],2,FALSE)</f>
        <v>gluconate</v>
      </c>
      <c r="C2698" s="35" t="s">
        <v>1123</v>
      </c>
      <c r="D2698" s="35">
        <v>1068</v>
      </c>
      <c r="E2698" s="35">
        <v>8.3377567080617401E-2</v>
      </c>
      <c r="F2698" s="35">
        <v>0.11129197575873284</v>
      </c>
      <c r="G2698" s="35">
        <v>0.45391484540539162</v>
      </c>
      <c r="H2698" s="35" t="b">
        <v>0</v>
      </c>
      <c r="I2698" s="35" t="b">
        <v>0</v>
      </c>
      <c r="J2698" s="35" t="b">
        <v>0</v>
      </c>
    </row>
    <row r="2699" spans="1:10" x14ac:dyDescent="0.2">
      <c r="A2699" s="35" t="s">
        <v>442</v>
      </c>
      <c r="B2699" s="35" t="str">
        <f>VLOOKUP(Table4[[#This Row],[Metabolite ID]],Table18[],2,FALSE)</f>
        <v>X - 12824</v>
      </c>
      <c r="C2699" s="35" t="s">
        <v>1116</v>
      </c>
      <c r="D2699" s="35">
        <v>1069</v>
      </c>
      <c r="E2699" s="35">
        <v>6.8107016218177233E-2</v>
      </c>
      <c r="F2699" s="35">
        <v>3.8852954393260475E-2</v>
      </c>
      <c r="G2699" s="36">
        <v>7.9611783750797138E-2</v>
      </c>
      <c r="H2699" s="35" t="b">
        <v>0</v>
      </c>
      <c r="I2699" s="35" t="b">
        <v>0</v>
      </c>
      <c r="J2699" s="35" t="b">
        <v>0</v>
      </c>
    </row>
    <row r="2700" spans="1:10" hidden="1" x14ac:dyDescent="0.2">
      <c r="A2700" s="35" t="s">
        <v>442</v>
      </c>
      <c r="B2700" s="35" t="str">
        <f>VLOOKUP(Table4[[#This Row],[Metabolite ID]],Table18[],2,FALSE)</f>
        <v>X - 12824</v>
      </c>
      <c r="C2700" s="35" t="s">
        <v>1117</v>
      </c>
      <c r="D2700" s="35">
        <v>1069</v>
      </c>
      <c r="E2700" s="35">
        <v>6.8107016218177233E-2</v>
      </c>
      <c r="F2700" s="35">
        <v>3.8236942955938311E-2</v>
      </c>
      <c r="G2700" s="35">
        <v>7.4882459752678709E-2</v>
      </c>
      <c r="H2700" s="35" t="b">
        <v>0</v>
      </c>
      <c r="I2700" s="35" t="b">
        <v>0</v>
      </c>
      <c r="J2700" s="35" t="b">
        <v>0</v>
      </c>
    </row>
    <row r="2701" spans="1:10" hidden="1" x14ac:dyDescent="0.2">
      <c r="A2701" s="35" t="s">
        <v>442</v>
      </c>
      <c r="B2701" s="35" t="str">
        <f>VLOOKUP(Table4[[#This Row],[Metabolite ID]],Table18[],2,FALSE)</f>
        <v>X - 12824</v>
      </c>
      <c r="C2701" s="35" t="s">
        <v>1118</v>
      </c>
      <c r="D2701" s="35">
        <v>1069</v>
      </c>
      <c r="E2701" s="35">
        <v>6.8244607380393563E-2</v>
      </c>
      <c r="F2701" s="35">
        <v>3.8586906173159706E-2</v>
      </c>
      <c r="G2701" s="35">
        <v>7.6961494180046719E-2</v>
      </c>
      <c r="H2701" s="35" t="b">
        <v>0</v>
      </c>
      <c r="I2701" s="35" t="b">
        <v>0</v>
      </c>
      <c r="J2701" s="35" t="b">
        <v>0</v>
      </c>
    </row>
    <row r="2702" spans="1:10" hidden="1" x14ac:dyDescent="0.2">
      <c r="A2702" s="35" t="s">
        <v>442</v>
      </c>
      <c r="B2702" s="35" t="str">
        <f>VLOOKUP(Table4[[#This Row],[Metabolite ID]],Table18[],2,FALSE)</f>
        <v>X - 12824</v>
      </c>
      <c r="C2702" s="35" t="s">
        <v>1119</v>
      </c>
      <c r="D2702" s="35">
        <v>1069</v>
      </c>
      <c r="E2702" s="35">
        <v>7.882758620689656E-2</v>
      </c>
      <c r="F2702" s="35">
        <v>5.7493766817776917E-2</v>
      </c>
      <c r="G2702" s="35">
        <v>0.17035526468670076</v>
      </c>
      <c r="H2702" s="35" t="b">
        <v>0</v>
      </c>
      <c r="I2702" s="35" t="b">
        <v>0</v>
      </c>
      <c r="J2702" s="35" t="b">
        <v>0</v>
      </c>
    </row>
    <row r="2703" spans="1:10" hidden="1" x14ac:dyDescent="0.2">
      <c r="A2703" s="35" t="s">
        <v>442</v>
      </c>
      <c r="B2703" s="35" t="str">
        <f>VLOOKUP(Table4[[#This Row],[Metabolite ID]],Table18[],2,FALSE)</f>
        <v>X - 12824</v>
      </c>
      <c r="C2703" s="35" t="s">
        <v>1120</v>
      </c>
      <c r="D2703" s="35">
        <v>1069</v>
      </c>
      <c r="E2703" s="35">
        <v>0.11826845466672425</v>
      </c>
      <c r="F2703" s="35">
        <v>6.7703595142106693E-2</v>
      </c>
      <c r="G2703" s="35">
        <v>8.066226016417738E-2</v>
      </c>
      <c r="H2703" s="35" t="b">
        <v>0</v>
      </c>
      <c r="I2703" s="35" t="b">
        <v>0</v>
      </c>
      <c r="J2703" s="35" t="b">
        <v>0</v>
      </c>
    </row>
    <row r="2704" spans="1:10" hidden="1" x14ac:dyDescent="0.2">
      <c r="A2704" s="35" t="s">
        <v>442</v>
      </c>
      <c r="B2704" s="35" t="str">
        <f>VLOOKUP(Table4[[#This Row],[Metabolite ID]],Table18[],2,FALSE)</f>
        <v>X - 12824</v>
      </c>
      <c r="C2704" s="35" t="s">
        <v>1121</v>
      </c>
      <c r="D2704" s="35">
        <v>1069</v>
      </c>
      <c r="E2704" s="35">
        <v>7.2815838009228528E-2</v>
      </c>
      <c r="F2704" s="35">
        <v>0.25415010602411819</v>
      </c>
      <c r="G2704" s="35">
        <v>0.77454523973532674</v>
      </c>
      <c r="H2704" s="35" t="b">
        <v>0</v>
      </c>
      <c r="I2704" s="35" t="b">
        <v>0</v>
      </c>
      <c r="J2704" s="35" t="b">
        <v>0</v>
      </c>
    </row>
    <row r="2705" spans="1:10" hidden="1" x14ac:dyDescent="0.2">
      <c r="A2705" s="35" t="s">
        <v>442</v>
      </c>
      <c r="B2705" s="35" t="str">
        <f>VLOOKUP(Table4[[#This Row],[Metabolite ID]],Table18[],2,FALSE)</f>
        <v>X - 12824</v>
      </c>
      <c r="C2705" s="35" t="s">
        <v>1122</v>
      </c>
      <c r="D2705" s="35">
        <v>1069</v>
      </c>
      <c r="E2705" s="35">
        <v>9.8064085486807784E-2</v>
      </c>
      <c r="F2705" s="35">
        <v>0.16220579351689687</v>
      </c>
      <c r="G2705" s="35">
        <v>0.54559590719540585</v>
      </c>
      <c r="H2705" s="35" t="b">
        <v>0</v>
      </c>
      <c r="I2705" s="35" t="b">
        <v>0</v>
      </c>
      <c r="J2705" s="35" t="b">
        <v>0</v>
      </c>
    </row>
    <row r="2706" spans="1:10" hidden="1" x14ac:dyDescent="0.2">
      <c r="A2706" s="35" t="s">
        <v>442</v>
      </c>
      <c r="B2706" s="35" t="str">
        <f>VLOOKUP(Table4[[#This Row],[Metabolite ID]],Table18[],2,FALSE)</f>
        <v>X - 12824</v>
      </c>
      <c r="C2706" s="35" t="s">
        <v>1123</v>
      </c>
      <c r="D2706" s="35">
        <v>1069</v>
      </c>
      <c r="E2706" s="35">
        <v>0.10810519773765992</v>
      </c>
      <c r="F2706" s="35">
        <v>0.11411122210227832</v>
      </c>
      <c r="G2706" s="35">
        <v>0.34366633864400986</v>
      </c>
      <c r="H2706" s="35" t="b">
        <v>0</v>
      </c>
      <c r="I2706" s="35" t="b">
        <v>0</v>
      </c>
      <c r="J2706" s="35" t="b">
        <v>0</v>
      </c>
    </row>
    <row r="2707" spans="1:10" x14ac:dyDescent="0.2">
      <c r="A2707" s="35" t="s">
        <v>495</v>
      </c>
      <c r="B2707" s="35" t="str">
        <f>VLOOKUP(Table4[[#This Row],[Metabolite ID]],Table18[],2,FALSE)</f>
        <v>X - 21607</v>
      </c>
      <c r="C2707" s="35" t="s">
        <v>1116</v>
      </c>
      <c r="D2707" s="35">
        <v>1069</v>
      </c>
      <c r="E2707" s="35">
        <v>6.5907148135251989E-2</v>
      </c>
      <c r="F2707" s="35">
        <v>3.7662953823079416E-2</v>
      </c>
      <c r="G2707" s="36">
        <v>8.0132155808794542E-2</v>
      </c>
      <c r="H2707" s="35" t="b">
        <v>0</v>
      </c>
      <c r="I2707" s="35" t="b">
        <v>0</v>
      </c>
      <c r="J2707" s="35" t="b">
        <v>0</v>
      </c>
    </row>
    <row r="2708" spans="1:10" hidden="1" x14ac:dyDescent="0.2">
      <c r="A2708" s="35" t="s">
        <v>495</v>
      </c>
      <c r="B2708" s="35" t="str">
        <f>VLOOKUP(Table4[[#This Row],[Metabolite ID]],Table18[],2,FALSE)</f>
        <v>X - 21607</v>
      </c>
      <c r="C2708" s="35" t="s">
        <v>1117</v>
      </c>
      <c r="D2708" s="35">
        <v>1069</v>
      </c>
      <c r="E2708" s="35">
        <v>6.5907148135251989E-2</v>
      </c>
      <c r="F2708" s="35">
        <v>3.7662953823079416E-2</v>
      </c>
      <c r="G2708" s="35">
        <v>8.0132155808794542E-2</v>
      </c>
      <c r="H2708" s="35" t="b">
        <v>0</v>
      </c>
      <c r="I2708" s="35" t="b">
        <v>0</v>
      </c>
      <c r="J2708" s="35" t="b">
        <v>0</v>
      </c>
    </row>
    <row r="2709" spans="1:10" hidden="1" x14ac:dyDescent="0.2">
      <c r="A2709" s="35" t="s">
        <v>495</v>
      </c>
      <c r="B2709" s="35" t="str">
        <f>VLOOKUP(Table4[[#This Row],[Metabolite ID]],Table18[],2,FALSE)</f>
        <v>X - 21607</v>
      </c>
      <c r="C2709" s="35" t="s">
        <v>1118</v>
      </c>
      <c r="D2709" s="35">
        <v>1069</v>
      </c>
      <c r="E2709" s="35">
        <v>6.8665774759140152E-2</v>
      </c>
      <c r="F2709" s="35">
        <v>3.7996993043711513E-2</v>
      </c>
      <c r="G2709" s="35">
        <v>7.0740909637051819E-2</v>
      </c>
      <c r="H2709" s="35" t="b">
        <v>0</v>
      </c>
      <c r="I2709" s="35" t="b">
        <v>0</v>
      </c>
      <c r="J2709" s="35" t="b">
        <v>0</v>
      </c>
    </row>
    <row r="2710" spans="1:10" hidden="1" x14ac:dyDescent="0.2">
      <c r="A2710" s="35" t="s">
        <v>495</v>
      </c>
      <c r="B2710" s="35" t="str">
        <f>VLOOKUP(Table4[[#This Row],[Metabolite ID]],Table18[],2,FALSE)</f>
        <v>X - 21607</v>
      </c>
      <c r="C2710" s="35" t="s">
        <v>1119</v>
      </c>
      <c r="D2710" s="35">
        <v>1069</v>
      </c>
      <c r="E2710" s="35">
        <v>3.2399043478260871E-2</v>
      </c>
      <c r="F2710" s="35">
        <v>5.6983642015552352E-2</v>
      </c>
      <c r="G2710" s="35">
        <v>0.56964972623196664</v>
      </c>
      <c r="H2710" s="35" t="b">
        <v>0</v>
      </c>
      <c r="I2710" s="35" t="b">
        <v>0</v>
      </c>
      <c r="J2710" s="35" t="b">
        <v>0</v>
      </c>
    </row>
    <row r="2711" spans="1:10" hidden="1" x14ac:dyDescent="0.2">
      <c r="A2711" s="35" t="s">
        <v>495</v>
      </c>
      <c r="B2711" s="35" t="str">
        <f>VLOOKUP(Table4[[#This Row],[Metabolite ID]],Table18[],2,FALSE)</f>
        <v>X - 21607</v>
      </c>
      <c r="C2711" s="35" t="s">
        <v>1120</v>
      </c>
      <c r="D2711" s="35">
        <v>1069</v>
      </c>
      <c r="E2711" s="35">
        <v>9.9360631145797379E-2</v>
      </c>
      <c r="F2711" s="35">
        <v>6.2664517632474798E-2</v>
      </c>
      <c r="G2711" s="35">
        <v>0.11283090217794488</v>
      </c>
      <c r="H2711" s="35" t="b">
        <v>0</v>
      </c>
      <c r="I2711" s="35" t="b">
        <v>0</v>
      </c>
      <c r="J2711" s="35" t="b">
        <v>0</v>
      </c>
    </row>
    <row r="2712" spans="1:10" hidden="1" x14ac:dyDescent="0.2">
      <c r="A2712" s="35" t="s">
        <v>495</v>
      </c>
      <c r="B2712" s="35" t="str">
        <f>VLOOKUP(Table4[[#This Row],[Metabolite ID]],Table18[],2,FALSE)</f>
        <v>X - 21607</v>
      </c>
      <c r="C2712" s="35" t="s">
        <v>1121</v>
      </c>
      <c r="D2712" s="35">
        <v>1069</v>
      </c>
      <c r="E2712" s="35">
        <v>-3.2622278022381934E-2</v>
      </c>
      <c r="F2712" s="35">
        <v>0.25420761181300078</v>
      </c>
      <c r="G2712" s="35">
        <v>0.8979125603178022</v>
      </c>
      <c r="H2712" s="35" t="b">
        <v>0</v>
      </c>
      <c r="I2712" s="35" t="b">
        <v>0</v>
      </c>
      <c r="J2712" s="35" t="b">
        <v>0</v>
      </c>
    </row>
    <row r="2713" spans="1:10" hidden="1" x14ac:dyDescent="0.2">
      <c r="A2713" s="35" t="s">
        <v>495</v>
      </c>
      <c r="B2713" s="35" t="str">
        <f>VLOOKUP(Table4[[#This Row],[Metabolite ID]],Table18[],2,FALSE)</f>
        <v>X - 21607</v>
      </c>
      <c r="C2713" s="35" t="s">
        <v>1122</v>
      </c>
      <c r="D2713" s="35">
        <v>1069</v>
      </c>
      <c r="E2713" s="35">
        <v>0.13088892108068784</v>
      </c>
      <c r="F2713" s="35">
        <v>0.13460788702469939</v>
      </c>
      <c r="G2713" s="35">
        <v>0.33108575842746824</v>
      </c>
      <c r="H2713" s="35" t="b">
        <v>0</v>
      </c>
      <c r="I2713" s="35" t="b">
        <v>0</v>
      </c>
      <c r="J2713" s="35" t="b">
        <v>0</v>
      </c>
    </row>
    <row r="2714" spans="1:10" hidden="1" x14ac:dyDescent="0.2">
      <c r="A2714" s="35" t="s">
        <v>495</v>
      </c>
      <c r="B2714" s="35" t="str">
        <f>VLOOKUP(Table4[[#This Row],[Metabolite ID]],Table18[],2,FALSE)</f>
        <v>X - 21607</v>
      </c>
      <c r="C2714" s="35" t="s">
        <v>1123</v>
      </c>
      <c r="D2714" s="35">
        <v>1069</v>
      </c>
      <c r="E2714" s="35">
        <v>0.14449446867326665</v>
      </c>
      <c r="F2714" s="35">
        <v>0.11051482628689815</v>
      </c>
      <c r="G2714" s="35">
        <v>0.19133587095540461</v>
      </c>
      <c r="H2714" s="35" t="b">
        <v>0</v>
      </c>
      <c r="I2714" s="35" t="b">
        <v>0</v>
      </c>
      <c r="J2714" s="35" t="b">
        <v>0</v>
      </c>
    </row>
    <row r="2715" spans="1:10" x14ac:dyDescent="0.2">
      <c r="A2715" s="35" t="s">
        <v>532</v>
      </c>
      <c r="B2715" s="35" t="str">
        <f>VLOOKUP(Table4[[#This Row],[Metabolite ID]],Table18[],2,FALSE)</f>
        <v>X - 21829</v>
      </c>
      <c r="C2715" s="35" t="s">
        <v>1116</v>
      </c>
      <c r="D2715" s="35">
        <v>1069</v>
      </c>
      <c r="E2715" s="35">
        <v>6.8792444616444862E-2</v>
      </c>
      <c r="F2715" s="35">
        <v>3.9366441748157142E-2</v>
      </c>
      <c r="G2715" s="36">
        <v>8.0552460242587817E-2</v>
      </c>
      <c r="H2715" s="35" t="b">
        <v>0</v>
      </c>
      <c r="I2715" s="35" t="b">
        <v>0</v>
      </c>
      <c r="J2715" s="35" t="b">
        <v>0</v>
      </c>
    </row>
    <row r="2716" spans="1:10" hidden="1" x14ac:dyDescent="0.2">
      <c r="A2716" s="35" t="s">
        <v>532</v>
      </c>
      <c r="B2716" s="35" t="str">
        <f>VLOOKUP(Table4[[#This Row],[Metabolite ID]],Table18[],2,FALSE)</f>
        <v>X - 21829</v>
      </c>
      <c r="C2716" s="35" t="s">
        <v>1117</v>
      </c>
      <c r="D2716" s="35">
        <v>1069</v>
      </c>
      <c r="E2716" s="35">
        <v>6.8792444616444862E-2</v>
      </c>
      <c r="F2716" s="35">
        <v>3.8889159107546811E-2</v>
      </c>
      <c r="G2716" s="35">
        <v>7.6904508128700186E-2</v>
      </c>
      <c r="H2716" s="35" t="b">
        <v>0</v>
      </c>
      <c r="I2716" s="35" t="b">
        <v>0</v>
      </c>
      <c r="J2716" s="35" t="b">
        <v>0</v>
      </c>
    </row>
    <row r="2717" spans="1:10" hidden="1" x14ac:dyDescent="0.2">
      <c r="A2717" s="35" t="s">
        <v>532</v>
      </c>
      <c r="B2717" s="35" t="str">
        <f>VLOOKUP(Table4[[#This Row],[Metabolite ID]],Table18[],2,FALSE)</f>
        <v>X - 21829</v>
      </c>
      <c r="C2717" s="35" t="s">
        <v>1118</v>
      </c>
      <c r="D2717" s="35">
        <v>1069</v>
      </c>
      <c r="E2717" s="35">
        <v>6.8924748905175623E-2</v>
      </c>
      <c r="F2717" s="35">
        <v>3.9242432763503171E-2</v>
      </c>
      <c r="G2717" s="35">
        <v>7.9023002636297759E-2</v>
      </c>
      <c r="H2717" s="35" t="b">
        <v>0</v>
      </c>
      <c r="I2717" s="35" t="b">
        <v>0</v>
      </c>
      <c r="J2717" s="35" t="b">
        <v>0</v>
      </c>
    </row>
    <row r="2718" spans="1:10" hidden="1" x14ac:dyDescent="0.2">
      <c r="A2718" s="35" t="s">
        <v>532</v>
      </c>
      <c r="B2718" s="35" t="str">
        <f>VLOOKUP(Table4[[#This Row],[Metabolite ID]],Table18[],2,FALSE)</f>
        <v>X - 21829</v>
      </c>
      <c r="C2718" s="35" t="s">
        <v>1119</v>
      </c>
      <c r="D2718" s="35">
        <v>1069</v>
      </c>
      <c r="E2718" s="35">
        <v>0.17594552238805969</v>
      </c>
      <c r="F2718" s="35">
        <v>5.881546019577065E-2</v>
      </c>
      <c r="G2718" s="35">
        <v>2.776248657836598E-3</v>
      </c>
      <c r="H2718" s="35" t="b">
        <v>0</v>
      </c>
      <c r="I2718" s="35" t="b">
        <v>0</v>
      </c>
      <c r="J2718" s="35" t="b">
        <v>0</v>
      </c>
    </row>
    <row r="2719" spans="1:10" hidden="1" x14ac:dyDescent="0.2">
      <c r="A2719" s="35" t="s">
        <v>532</v>
      </c>
      <c r="B2719" s="35" t="str">
        <f>VLOOKUP(Table4[[#This Row],[Metabolite ID]],Table18[],2,FALSE)</f>
        <v>X - 21829</v>
      </c>
      <c r="C2719" s="35" t="s">
        <v>1120</v>
      </c>
      <c r="D2719" s="35">
        <v>1069</v>
      </c>
      <c r="E2719" s="35">
        <v>0.13172823217121019</v>
      </c>
      <c r="F2719" s="35">
        <v>6.5583021856199783E-2</v>
      </c>
      <c r="G2719" s="35">
        <v>4.4582525760767544E-2</v>
      </c>
      <c r="H2719" s="35" t="b">
        <v>0</v>
      </c>
      <c r="I2719" s="35" t="b">
        <v>0</v>
      </c>
      <c r="J2719" s="35" t="b">
        <v>0</v>
      </c>
    </row>
    <row r="2720" spans="1:10" hidden="1" x14ac:dyDescent="0.2">
      <c r="A2720" s="35" t="s">
        <v>532</v>
      </c>
      <c r="B2720" s="35" t="str">
        <f>VLOOKUP(Table4[[#This Row],[Metabolite ID]],Table18[],2,FALSE)</f>
        <v>X - 21829</v>
      </c>
      <c r="C2720" s="35" t="s">
        <v>1121</v>
      </c>
      <c r="D2720" s="35">
        <v>1069</v>
      </c>
      <c r="E2720" s="35">
        <v>0.44347453700546158</v>
      </c>
      <c r="F2720" s="35">
        <v>0.25465581020911021</v>
      </c>
      <c r="G2720" s="35">
        <v>8.1889784277212926E-2</v>
      </c>
      <c r="H2720" s="35" t="b">
        <v>0</v>
      </c>
      <c r="I2720" s="35" t="b">
        <v>0</v>
      </c>
      <c r="J2720" s="35" t="b">
        <v>0</v>
      </c>
    </row>
    <row r="2721" spans="1:10" hidden="1" x14ac:dyDescent="0.2">
      <c r="A2721" s="35" t="s">
        <v>532</v>
      </c>
      <c r="B2721" s="35" t="str">
        <f>VLOOKUP(Table4[[#This Row],[Metabolite ID]],Table18[],2,FALSE)</f>
        <v>X - 21829</v>
      </c>
      <c r="C2721" s="35" t="s">
        <v>1122</v>
      </c>
      <c r="D2721" s="35">
        <v>1069</v>
      </c>
      <c r="E2721" s="35">
        <v>0.28666647900938003</v>
      </c>
      <c r="F2721" s="35">
        <v>0.16418435350789487</v>
      </c>
      <c r="G2721" s="35">
        <v>8.1097846044049668E-2</v>
      </c>
      <c r="H2721" s="35" t="b">
        <v>0</v>
      </c>
      <c r="I2721" s="35" t="b">
        <v>0</v>
      </c>
      <c r="J2721" s="35" t="b">
        <v>0</v>
      </c>
    </row>
    <row r="2722" spans="1:10" hidden="1" x14ac:dyDescent="0.2">
      <c r="A2722" s="35" t="s">
        <v>532</v>
      </c>
      <c r="B2722" s="35" t="str">
        <f>VLOOKUP(Table4[[#This Row],[Metabolite ID]],Table18[],2,FALSE)</f>
        <v>X - 21829</v>
      </c>
      <c r="C2722" s="35" t="s">
        <v>1123</v>
      </c>
      <c r="D2722" s="35">
        <v>1069</v>
      </c>
      <c r="E2722" s="35">
        <v>0.10058556515466338</v>
      </c>
      <c r="F2722" s="35">
        <v>0.11564587988932715</v>
      </c>
      <c r="G2722" s="35">
        <v>0.38462055276285889</v>
      </c>
      <c r="H2722" s="35" t="b">
        <v>0</v>
      </c>
      <c r="I2722" s="35" t="b">
        <v>0</v>
      </c>
      <c r="J2722" s="35" t="b">
        <v>0</v>
      </c>
    </row>
    <row r="2723" spans="1:10" x14ac:dyDescent="0.2">
      <c r="A2723" s="35" t="s">
        <v>699</v>
      </c>
      <c r="B2723" s="35" t="str">
        <f>VLOOKUP(Table4[[#This Row],[Metabolite ID]],Table18[],2,FALSE)</f>
        <v>1-(1-enyl-palmitoyl)-2-docosahexaenoyl-GPE (P-16:0/22:6)*</v>
      </c>
      <c r="C2723" s="35" t="s">
        <v>1116</v>
      </c>
      <c r="D2723" s="35">
        <v>1068</v>
      </c>
      <c r="E2723" s="35">
        <v>6.5056444408773784E-2</v>
      </c>
      <c r="F2723" s="35">
        <v>3.7244847848717136E-2</v>
      </c>
      <c r="G2723" s="36">
        <v>8.0685342651786618E-2</v>
      </c>
      <c r="H2723" s="35" t="b">
        <v>0</v>
      </c>
      <c r="I2723" s="35" t="b">
        <v>0</v>
      </c>
      <c r="J2723" s="35" t="b">
        <v>0</v>
      </c>
    </row>
    <row r="2724" spans="1:10" hidden="1" x14ac:dyDescent="0.2">
      <c r="A2724" s="35" t="s">
        <v>699</v>
      </c>
      <c r="B2724" s="35" t="str">
        <f>VLOOKUP(Table4[[#This Row],[Metabolite ID]],Table18[],2,FALSE)</f>
        <v>1-(1-enyl-palmitoyl)-2-docosahexaenoyl-GPE (P-16:0/22:6)*</v>
      </c>
      <c r="C2724" s="35" t="s">
        <v>1117</v>
      </c>
      <c r="D2724" s="35">
        <v>1068</v>
      </c>
      <c r="E2724" s="35">
        <v>6.5056444408773784E-2</v>
      </c>
      <c r="F2724" s="35">
        <v>3.6992068303435731E-2</v>
      </c>
      <c r="G2724" s="35">
        <v>7.8635396725723047E-2</v>
      </c>
      <c r="H2724" s="35" t="b">
        <v>0</v>
      </c>
      <c r="I2724" s="35" t="b">
        <v>0</v>
      </c>
      <c r="J2724" s="35" t="b">
        <v>0</v>
      </c>
    </row>
    <row r="2725" spans="1:10" hidden="1" x14ac:dyDescent="0.2">
      <c r="A2725" s="35" t="s">
        <v>699</v>
      </c>
      <c r="B2725" s="35" t="str">
        <f>VLOOKUP(Table4[[#This Row],[Metabolite ID]],Table18[],2,FALSE)</f>
        <v>1-(1-enyl-palmitoyl)-2-docosahexaenoyl-GPE (P-16:0/22:6)*</v>
      </c>
      <c r="C2725" s="35" t="s">
        <v>1118</v>
      </c>
      <c r="D2725" s="35">
        <v>1068</v>
      </c>
      <c r="E2725" s="35">
        <v>6.5187721928721465E-2</v>
      </c>
      <c r="F2725" s="35">
        <v>3.7325569548747023E-2</v>
      </c>
      <c r="G2725" s="35">
        <v>8.0730550720382155E-2</v>
      </c>
      <c r="H2725" s="35" t="b">
        <v>0</v>
      </c>
      <c r="I2725" s="35" t="b">
        <v>0</v>
      </c>
      <c r="J2725" s="35" t="b">
        <v>0</v>
      </c>
    </row>
    <row r="2726" spans="1:10" hidden="1" x14ac:dyDescent="0.2">
      <c r="A2726" s="35" t="s">
        <v>699</v>
      </c>
      <c r="B2726" s="35" t="str">
        <f>VLOOKUP(Table4[[#This Row],[Metabolite ID]],Table18[],2,FALSE)</f>
        <v>1-(1-enyl-palmitoyl)-2-docosahexaenoyl-GPE (P-16:0/22:6)*</v>
      </c>
      <c r="C2726" s="35" t="s">
        <v>1119</v>
      </c>
      <c r="D2726" s="35">
        <v>1068</v>
      </c>
      <c r="E2726" s="35">
        <v>3.7517613519091754E-2</v>
      </c>
      <c r="F2726" s="35">
        <v>5.5990688054325201E-2</v>
      </c>
      <c r="G2726" s="35">
        <v>0.50281392883448361</v>
      </c>
      <c r="H2726" s="35" t="b">
        <v>0</v>
      </c>
      <c r="I2726" s="35" t="b">
        <v>0</v>
      </c>
      <c r="J2726" s="35" t="b">
        <v>0</v>
      </c>
    </row>
    <row r="2727" spans="1:10" hidden="1" x14ac:dyDescent="0.2">
      <c r="A2727" s="35" t="s">
        <v>699</v>
      </c>
      <c r="B2727" s="35" t="str">
        <f>VLOOKUP(Table4[[#This Row],[Metabolite ID]],Table18[],2,FALSE)</f>
        <v>1-(1-enyl-palmitoyl)-2-docosahexaenoyl-GPE (P-16:0/22:6)*</v>
      </c>
      <c r="C2727" s="35" t="s">
        <v>1120</v>
      </c>
      <c r="D2727" s="35">
        <v>1068</v>
      </c>
      <c r="E2727" s="35">
        <v>7.2219304615002408E-2</v>
      </c>
      <c r="F2727" s="35">
        <v>6.3846302233345947E-2</v>
      </c>
      <c r="G2727" s="35">
        <v>0.25799486370337671</v>
      </c>
      <c r="H2727" s="35" t="b">
        <v>0</v>
      </c>
      <c r="I2727" s="35" t="b">
        <v>0</v>
      </c>
      <c r="J2727" s="35" t="b">
        <v>0</v>
      </c>
    </row>
    <row r="2728" spans="1:10" hidden="1" x14ac:dyDescent="0.2">
      <c r="A2728" s="35" t="s">
        <v>699</v>
      </c>
      <c r="B2728" s="35" t="str">
        <f>VLOOKUP(Table4[[#This Row],[Metabolite ID]],Table18[],2,FALSE)</f>
        <v>1-(1-enyl-palmitoyl)-2-docosahexaenoyl-GPE (P-16:0/22:6)*</v>
      </c>
      <c r="C2728" s="35" t="s">
        <v>1121</v>
      </c>
      <c r="D2728" s="35">
        <v>1068</v>
      </c>
      <c r="E2728" s="35">
        <v>4.8430620633235222E-2</v>
      </c>
      <c r="F2728" s="35">
        <v>0.23792356379470053</v>
      </c>
      <c r="G2728" s="35">
        <v>0.83873978053914688</v>
      </c>
      <c r="H2728" s="35" t="b">
        <v>0</v>
      </c>
      <c r="I2728" s="35" t="b">
        <v>0</v>
      </c>
      <c r="J2728" s="35" t="b">
        <v>0</v>
      </c>
    </row>
    <row r="2729" spans="1:10" hidden="1" x14ac:dyDescent="0.2">
      <c r="A2729" s="35" t="s">
        <v>699</v>
      </c>
      <c r="B2729" s="35" t="str">
        <f>VLOOKUP(Table4[[#This Row],[Metabolite ID]],Table18[],2,FALSE)</f>
        <v>1-(1-enyl-palmitoyl)-2-docosahexaenoyl-GPE (P-16:0/22:6)*</v>
      </c>
      <c r="C2729" s="35" t="s">
        <v>1122</v>
      </c>
      <c r="D2729" s="35">
        <v>1068</v>
      </c>
      <c r="E2729" s="35">
        <v>0.15188400752638742</v>
      </c>
      <c r="F2729" s="35">
        <v>0.17833516140817177</v>
      </c>
      <c r="G2729" s="35">
        <v>0.39458433105874258</v>
      </c>
      <c r="H2729" s="35" t="b">
        <v>0</v>
      </c>
      <c r="I2729" s="35" t="b">
        <v>0</v>
      </c>
      <c r="J2729" s="35" t="b">
        <v>0</v>
      </c>
    </row>
    <row r="2730" spans="1:10" hidden="1" x14ac:dyDescent="0.2">
      <c r="A2730" s="35" t="s">
        <v>699</v>
      </c>
      <c r="B2730" s="35" t="str">
        <f>VLOOKUP(Table4[[#This Row],[Metabolite ID]],Table18[],2,FALSE)</f>
        <v>1-(1-enyl-palmitoyl)-2-docosahexaenoyl-GPE (P-16:0/22:6)*</v>
      </c>
      <c r="C2730" s="35" t="s">
        <v>1123</v>
      </c>
      <c r="D2730" s="35">
        <v>1068</v>
      </c>
      <c r="E2730" s="35">
        <v>6.0937065024594915E-2</v>
      </c>
      <c r="F2730" s="35">
        <v>0.10936661617654911</v>
      </c>
      <c r="G2730" s="35">
        <v>0.57752033335817765</v>
      </c>
      <c r="H2730" s="35" t="b">
        <v>0</v>
      </c>
      <c r="I2730" s="35" t="b">
        <v>0</v>
      </c>
      <c r="J2730" s="35" t="b">
        <v>0</v>
      </c>
    </row>
    <row r="2731" spans="1:10" x14ac:dyDescent="0.2">
      <c r="A2731" s="35" t="s">
        <v>222</v>
      </c>
      <c r="B2731" s="35" t="str">
        <f>VLOOKUP(Table4[[#This Row],[Metabolite ID]],Table18[],2,FALSE)</f>
        <v>gamma-glutamylglycine</v>
      </c>
      <c r="C2731" s="35" t="s">
        <v>1116</v>
      </c>
      <c r="D2731" s="35">
        <v>1068</v>
      </c>
      <c r="E2731" s="35">
        <v>-6.975211724711565E-2</v>
      </c>
      <c r="F2731" s="35">
        <v>3.9993909576901923E-2</v>
      </c>
      <c r="G2731" s="36">
        <v>8.1147148790260748E-2</v>
      </c>
      <c r="H2731" s="35" t="b">
        <v>0</v>
      </c>
      <c r="I2731" s="35" t="b">
        <v>0</v>
      </c>
      <c r="J2731" s="35" t="b">
        <v>0</v>
      </c>
    </row>
    <row r="2732" spans="1:10" hidden="1" x14ac:dyDescent="0.2">
      <c r="A2732" s="35" t="s">
        <v>222</v>
      </c>
      <c r="B2732" s="35" t="str">
        <f>VLOOKUP(Table4[[#This Row],[Metabolite ID]],Table18[],2,FALSE)</f>
        <v>gamma-glutamylglycine</v>
      </c>
      <c r="C2732" s="35" t="s">
        <v>1117</v>
      </c>
      <c r="D2732" s="35">
        <v>1068</v>
      </c>
      <c r="E2732" s="35">
        <v>-6.975211724711565E-2</v>
      </c>
      <c r="F2732" s="35">
        <v>3.6891379371425274E-2</v>
      </c>
      <c r="G2732" s="35">
        <v>5.8658659604389991E-2</v>
      </c>
      <c r="H2732" s="35" t="b">
        <v>0</v>
      </c>
      <c r="I2732" s="35" t="b">
        <v>0</v>
      </c>
      <c r="J2732" s="35" t="b">
        <v>0</v>
      </c>
    </row>
    <row r="2733" spans="1:10" hidden="1" x14ac:dyDescent="0.2">
      <c r="A2733" s="35" t="s">
        <v>222</v>
      </c>
      <c r="B2733" s="35" t="str">
        <f>VLOOKUP(Table4[[#This Row],[Metabolite ID]],Table18[],2,FALSE)</f>
        <v>gamma-glutamylglycine</v>
      </c>
      <c r="C2733" s="35" t="s">
        <v>1118</v>
      </c>
      <c r="D2733" s="35">
        <v>1068</v>
      </c>
      <c r="E2733" s="35">
        <v>-6.9615254696854534E-2</v>
      </c>
      <c r="F2733" s="35">
        <v>3.7275435193353225E-2</v>
      </c>
      <c r="G2733" s="35">
        <v>6.1819148981403657E-2</v>
      </c>
      <c r="H2733" s="35" t="b">
        <v>0</v>
      </c>
      <c r="I2733" s="35" t="b">
        <v>0</v>
      </c>
      <c r="J2733" s="35" t="b">
        <v>0</v>
      </c>
    </row>
    <row r="2734" spans="1:10" hidden="1" x14ac:dyDescent="0.2">
      <c r="A2734" s="35" t="s">
        <v>222</v>
      </c>
      <c r="B2734" s="35" t="str">
        <f>VLOOKUP(Table4[[#This Row],[Metabolite ID]],Table18[],2,FALSE)</f>
        <v>gamma-glutamylglycine</v>
      </c>
      <c r="C2734" s="35" t="s">
        <v>1119</v>
      </c>
      <c r="D2734" s="35">
        <v>1068</v>
      </c>
      <c r="E2734" s="35">
        <v>-0.10757897834274986</v>
      </c>
      <c r="F2734" s="35">
        <v>5.4861410969226872E-2</v>
      </c>
      <c r="G2734" s="35">
        <v>4.9888057401498466E-2</v>
      </c>
      <c r="H2734" s="35" t="b">
        <v>0</v>
      </c>
      <c r="I2734" s="35" t="b">
        <v>0</v>
      </c>
      <c r="J2734" s="35" t="b">
        <v>0</v>
      </c>
    </row>
    <row r="2735" spans="1:10" hidden="1" x14ac:dyDescent="0.2">
      <c r="A2735" s="35" t="s">
        <v>222</v>
      </c>
      <c r="B2735" s="35" t="str">
        <f>VLOOKUP(Table4[[#This Row],[Metabolite ID]],Table18[],2,FALSE)</f>
        <v>gamma-glutamylglycine</v>
      </c>
      <c r="C2735" s="35" t="s">
        <v>1120</v>
      </c>
      <c r="D2735" s="35">
        <v>1068</v>
      </c>
      <c r="E2735" s="35">
        <v>-9.0038343116006087E-2</v>
      </c>
      <c r="F2735" s="35">
        <v>6.5229439799934966E-2</v>
      </c>
      <c r="G2735" s="35">
        <v>0.16748416341494146</v>
      </c>
      <c r="H2735" s="35" t="b">
        <v>0</v>
      </c>
      <c r="I2735" s="35" t="b">
        <v>0</v>
      </c>
      <c r="J2735" s="35" t="b">
        <v>0</v>
      </c>
    </row>
    <row r="2736" spans="1:10" hidden="1" x14ac:dyDescent="0.2">
      <c r="A2736" s="35" t="s">
        <v>222</v>
      </c>
      <c r="B2736" s="35" t="str">
        <f>VLOOKUP(Table4[[#This Row],[Metabolite ID]],Table18[],2,FALSE)</f>
        <v>gamma-glutamylglycine</v>
      </c>
      <c r="C2736" s="35" t="s">
        <v>1121</v>
      </c>
      <c r="D2736" s="35">
        <v>1068</v>
      </c>
      <c r="E2736" s="35">
        <v>-0.22384296643206447</v>
      </c>
      <c r="F2736" s="35">
        <v>0.23693389364311007</v>
      </c>
      <c r="G2736" s="35">
        <v>0.34500111251282828</v>
      </c>
      <c r="H2736" s="35" t="b">
        <v>0</v>
      </c>
      <c r="I2736" s="35" t="b">
        <v>0</v>
      </c>
      <c r="J2736" s="35" t="b">
        <v>0</v>
      </c>
    </row>
    <row r="2737" spans="1:10" hidden="1" x14ac:dyDescent="0.2">
      <c r="A2737" s="35" t="s">
        <v>222</v>
      </c>
      <c r="B2737" s="35" t="str">
        <f>VLOOKUP(Table4[[#This Row],[Metabolite ID]],Table18[],2,FALSE)</f>
        <v>gamma-glutamylglycine</v>
      </c>
      <c r="C2737" s="35" t="s">
        <v>1122</v>
      </c>
      <c r="D2737" s="35">
        <v>1068</v>
      </c>
      <c r="E2737" s="35">
        <v>-0.14139547160219657</v>
      </c>
      <c r="F2737" s="35">
        <v>0.16125421293460454</v>
      </c>
      <c r="G2737" s="35">
        <v>0.38076644919654756</v>
      </c>
      <c r="H2737" s="35" t="b">
        <v>0</v>
      </c>
      <c r="I2737" s="35" t="b">
        <v>0</v>
      </c>
      <c r="J2737" s="35" t="b">
        <v>0</v>
      </c>
    </row>
    <row r="2738" spans="1:10" hidden="1" x14ac:dyDescent="0.2">
      <c r="A2738" s="35" t="s">
        <v>222</v>
      </c>
      <c r="B2738" s="35" t="str">
        <f>VLOOKUP(Table4[[#This Row],[Metabolite ID]],Table18[],2,FALSE)</f>
        <v>gamma-glutamylglycine</v>
      </c>
      <c r="C2738" s="35" t="s">
        <v>1123</v>
      </c>
      <c r="D2738" s="35">
        <v>1068</v>
      </c>
      <c r="E2738" s="35">
        <v>-0.16598656780940207</v>
      </c>
      <c r="F2738" s="35">
        <v>0.11738356920926299</v>
      </c>
      <c r="G2738" s="35">
        <v>0.15763837169760059</v>
      </c>
      <c r="H2738" s="35" t="b">
        <v>0</v>
      </c>
      <c r="I2738" s="35" t="b">
        <v>0</v>
      </c>
      <c r="J2738" s="35" t="b">
        <v>0</v>
      </c>
    </row>
    <row r="2739" spans="1:10" x14ac:dyDescent="0.2">
      <c r="A2739" s="35" t="s">
        <v>48</v>
      </c>
      <c r="B2739" s="35" t="str">
        <f>VLOOKUP(Table4[[#This Row],[Metabolite ID]],Table18[],2,FALSE)</f>
        <v>3-phosphoglycerate</v>
      </c>
      <c r="C2739" s="35" t="s">
        <v>1116</v>
      </c>
      <c r="D2739" s="35">
        <v>1068</v>
      </c>
      <c r="E2739" s="35">
        <v>-6.4661983245822036E-2</v>
      </c>
      <c r="F2739" s="35">
        <v>3.7106187957129458E-2</v>
      </c>
      <c r="G2739" s="36">
        <v>8.1400023599527943E-2</v>
      </c>
      <c r="H2739" s="35" t="b">
        <v>0</v>
      </c>
      <c r="I2739" s="35" t="b">
        <v>0</v>
      </c>
      <c r="J2739" s="35" t="b">
        <v>0</v>
      </c>
    </row>
    <row r="2740" spans="1:10" hidden="1" x14ac:dyDescent="0.2">
      <c r="A2740" s="35" t="s">
        <v>48</v>
      </c>
      <c r="B2740" s="35" t="str">
        <f>VLOOKUP(Table4[[#This Row],[Metabolite ID]],Table18[],2,FALSE)</f>
        <v>3-phosphoglycerate</v>
      </c>
      <c r="C2740" s="35" t="s">
        <v>1117</v>
      </c>
      <c r="D2740" s="35">
        <v>1068</v>
      </c>
      <c r="E2740" s="35">
        <v>-6.4661983245822036E-2</v>
      </c>
      <c r="F2740" s="35">
        <v>3.7106187957129458E-2</v>
      </c>
      <c r="G2740" s="35">
        <v>8.1400023599527943E-2</v>
      </c>
      <c r="H2740" s="35" t="b">
        <v>0</v>
      </c>
      <c r="I2740" s="35" t="b">
        <v>0</v>
      </c>
      <c r="J2740" s="35" t="b">
        <v>0</v>
      </c>
    </row>
    <row r="2741" spans="1:10" hidden="1" x14ac:dyDescent="0.2">
      <c r="A2741" s="35" t="s">
        <v>48</v>
      </c>
      <c r="B2741" s="35" t="str">
        <f>VLOOKUP(Table4[[#This Row],[Metabolite ID]],Table18[],2,FALSE)</f>
        <v>3-phosphoglycerate</v>
      </c>
      <c r="C2741" s="35" t="s">
        <v>1118</v>
      </c>
      <c r="D2741" s="35">
        <v>1068</v>
      </c>
      <c r="E2741" s="35">
        <v>-6.4584173998423686E-2</v>
      </c>
      <c r="F2741" s="35">
        <v>3.7428539200875792E-2</v>
      </c>
      <c r="G2741" s="35">
        <v>8.443148861195951E-2</v>
      </c>
      <c r="H2741" s="35" t="b">
        <v>0</v>
      </c>
      <c r="I2741" s="35" t="b">
        <v>0</v>
      </c>
      <c r="J2741" s="35" t="b">
        <v>0</v>
      </c>
    </row>
    <row r="2742" spans="1:10" hidden="1" x14ac:dyDescent="0.2">
      <c r="A2742" s="35" t="s">
        <v>48</v>
      </c>
      <c r="B2742" s="35" t="str">
        <f>VLOOKUP(Table4[[#This Row],[Metabolite ID]],Table18[],2,FALSE)</f>
        <v>3-phosphoglycerate</v>
      </c>
      <c r="C2742" s="35" t="s">
        <v>1119</v>
      </c>
      <c r="D2742" s="35">
        <v>1068</v>
      </c>
      <c r="E2742" s="35">
        <v>-3.5408605148220584E-2</v>
      </c>
      <c r="F2742" s="35">
        <v>5.5750428127499432E-2</v>
      </c>
      <c r="G2742" s="35">
        <v>0.52534555403204486</v>
      </c>
      <c r="H2742" s="35" t="b">
        <v>0</v>
      </c>
      <c r="I2742" s="35" t="b">
        <v>0</v>
      </c>
      <c r="J2742" s="35" t="b">
        <v>0</v>
      </c>
    </row>
    <row r="2743" spans="1:10" hidden="1" x14ac:dyDescent="0.2">
      <c r="A2743" s="35" t="s">
        <v>48</v>
      </c>
      <c r="B2743" s="35" t="str">
        <f>VLOOKUP(Table4[[#This Row],[Metabolite ID]],Table18[],2,FALSE)</f>
        <v>3-phosphoglycerate</v>
      </c>
      <c r="C2743" s="35" t="s">
        <v>1120</v>
      </c>
      <c r="D2743" s="35">
        <v>1068</v>
      </c>
      <c r="E2743" s="35">
        <v>-7.0808973931052099E-3</v>
      </c>
      <c r="F2743" s="35">
        <v>5.9005646148264021E-2</v>
      </c>
      <c r="G2743" s="35">
        <v>0.90448019636604882</v>
      </c>
      <c r="H2743" s="35" t="b">
        <v>0</v>
      </c>
      <c r="I2743" s="35" t="b">
        <v>0</v>
      </c>
      <c r="J2743" s="35" t="b">
        <v>0</v>
      </c>
    </row>
    <row r="2744" spans="1:10" hidden="1" x14ac:dyDescent="0.2">
      <c r="A2744" s="35" t="s">
        <v>48</v>
      </c>
      <c r="B2744" s="35" t="str">
        <f>VLOOKUP(Table4[[#This Row],[Metabolite ID]],Table18[],2,FALSE)</f>
        <v>3-phosphoglycerate</v>
      </c>
      <c r="C2744" s="35" t="s">
        <v>1121</v>
      </c>
      <c r="D2744" s="35">
        <v>1068</v>
      </c>
      <c r="E2744" s="35">
        <v>9.6890528056054137E-2</v>
      </c>
      <c r="F2744" s="35">
        <v>0.24705012799513859</v>
      </c>
      <c r="G2744" s="35">
        <v>0.69499633971389874</v>
      </c>
      <c r="H2744" s="35" t="b">
        <v>0</v>
      </c>
      <c r="I2744" s="35" t="b">
        <v>0</v>
      </c>
      <c r="J2744" s="35" t="b">
        <v>0</v>
      </c>
    </row>
    <row r="2745" spans="1:10" hidden="1" x14ac:dyDescent="0.2">
      <c r="A2745" s="35" t="s">
        <v>48</v>
      </c>
      <c r="B2745" s="35" t="str">
        <f>VLOOKUP(Table4[[#This Row],[Metabolite ID]],Table18[],2,FALSE)</f>
        <v>3-phosphoglycerate</v>
      </c>
      <c r="C2745" s="35" t="s">
        <v>1122</v>
      </c>
      <c r="D2745" s="35">
        <v>1068</v>
      </c>
      <c r="E2745" s="35">
        <v>9.6890528056054137E-2</v>
      </c>
      <c r="F2745" s="35">
        <v>0.19791410431902404</v>
      </c>
      <c r="G2745" s="35">
        <v>0.6245469914297942</v>
      </c>
      <c r="H2745" s="35" t="b">
        <v>0</v>
      </c>
      <c r="I2745" s="35" t="b">
        <v>0</v>
      </c>
      <c r="J2745" s="35" t="b">
        <v>0</v>
      </c>
    </row>
    <row r="2746" spans="1:10" hidden="1" x14ac:dyDescent="0.2">
      <c r="A2746" s="35" t="s">
        <v>48</v>
      </c>
      <c r="B2746" s="35" t="str">
        <f>VLOOKUP(Table4[[#This Row],[Metabolite ID]],Table18[],2,FALSE)</f>
        <v>3-phosphoglycerate</v>
      </c>
      <c r="C2746" s="35" t="s">
        <v>1123</v>
      </c>
      <c r="D2746" s="35">
        <v>1068</v>
      </c>
      <c r="E2746" s="35">
        <v>8.2947504194473817E-2</v>
      </c>
      <c r="F2746" s="35">
        <v>0.10889645908533487</v>
      </c>
      <c r="G2746" s="35">
        <v>0.44640168435761796</v>
      </c>
      <c r="H2746" s="35" t="b">
        <v>0</v>
      </c>
      <c r="I2746" s="35" t="b">
        <v>0</v>
      </c>
      <c r="J2746" s="35" t="b">
        <v>0</v>
      </c>
    </row>
    <row r="2747" spans="1:10" x14ac:dyDescent="0.2">
      <c r="A2747" s="35" t="s">
        <v>147</v>
      </c>
      <c r="B2747" s="35" t="str">
        <f>VLOOKUP(Table4[[#This Row],[Metabolite ID]],Table18[],2,FALSE)</f>
        <v>pyroglutamylglutamine</v>
      </c>
      <c r="C2747" s="35" t="s">
        <v>1116</v>
      </c>
      <c r="D2747" s="35">
        <v>1068</v>
      </c>
      <c r="E2747" s="35">
        <v>6.6462852957390059E-2</v>
      </c>
      <c r="F2747" s="35">
        <v>3.8250217971127098E-2</v>
      </c>
      <c r="G2747" s="36">
        <v>8.2284665653679534E-2</v>
      </c>
      <c r="H2747" s="35" t="b">
        <v>0</v>
      </c>
      <c r="I2747" s="35" t="b">
        <v>0</v>
      </c>
      <c r="J2747" s="35" t="b">
        <v>0</v>
      </c>
    </row>
    <row r="2748" spans="1:10" hidden="1" x14ac:dyDescent="0.2">
      <c r="A2748" s="35" t="s">
        <v>147</v>
      </c>
      <c r="B2748" s="35" t="str">
        <f>VLOOKUP(Table4[[#This Row],[Metabolite ID]],Table18[],2,FALSE)</f>
        <v>pyroglutamylglutamine</v>
      </c>
      <c r="C2748" s="35" t="s">
        <v>1117</v>
      </c>
      <c r="D2748" s="35">
        <v>1068</v>
      </c>
      <c r="E2748" s="35">
        <v>6.6462852957390059E-2</v>
      </c>
      <c r="F2748" s="35">
        <v>3.7734031100516735E-2</v>
      </c>
      <c r="G2748" s="35">
        <v>7.8179104728045609E-2</v>
      </c>
      <c r="H2748" s="35" t="b">
        <v>0</v>
      </c>
      <c r="I2748" s="35" t="b">
        <v>0</v>
      </c>
      <c r="J2748" s="35" t="b">
        <v>0</v>
      </c>
    </row>
    <row r="2749" spans="1:10" hidden="1" x14ac:dyDescent="0.2">
      <c r="A2749" s="35" t="s">
        <v>147</v>
      </c>
      <c r="B2749" s="35" t="str">
        <f>VLOOKUP(Table4[[#This Row],[Metabolite ID]],Table18[],2,FALSE)</f>
        <v>pyroglutamylglutamine</v>
      </c>
      <c r="C2749" s="35" t="s">
        <v>1118</v>
      </c>
      <c r="D2749" s="35">
        <v>1068</v>
      </c>
      <c r="E2749" s="35">
        <v>6.659739205707238E-2</v>
      </c>
      <c r="F2749" s="35">
        <v>3.8076501691122394E-2</v>
      </c>
      <c r="G2749" s="35">
        <v>8.0283798792814401E-2</v>
      </c>
      <c r="H2749" s="35" t="b">
        <v>0</v>
      </c>
      <c r="I2749" s="35" t="b">
        <v>0</v>
      </c>
      <c r="J2749" s="35" t="b">
        <v>0</v>
      </c>
    </row>
    <row r="2750" spans="1:10" hidden="1" x14ac:dyDescent="0.2">
      <c r="A2750" s="35" t="s">
        <v>147</v>
      </c>
      <c r="B2750" s="35" t="str">
        <f>VLOOKUP(Table4[[#This Row],[Metabolite ID]],Table18[],2,FALSE)</f>
        <v>pyroglutamylglutamine</v>
      </c>
      <c r="C2750" s="35" t="s">
        <v>1119</v>
      </c>
      <c r="D2750" s="35">
        <v>1068</v>
      </c>
      <c r="E2750" s="35">
        <v>7.429249113475174E-2</v>
      </c>
      <c r="F2750" s="35">
        <v>5.706640480446027E-2</v>
      </c>
      <c r="G2750" s="35">
        <v>0.19296412040901281</v>
      </c>
      <c r="H2750" s="35" t="b">
        <v>0</v>
      </c>
      <c r="I2750" s="35" t="b">
        <v>0</v>
      </c>
      <c r="J2750" s="35" t="b">
        <v>0</v>
      </c>
    </row>
    <row r="2751" spans="1:10" hidden="1" x14ac:dyDescent="0.2">
      <c r="A2751" s="35" t="s">
        <v>147</v>
      </c>
      <c r="B2751" s="35" t="str">
        <f>VLOOKUP(Table4[[#This Row],[Metabolite ID]],Table18[],2,FALSE)</f>
        <v>pyroglutamylglutamine</v>
      </c>
      <c r="C2751" s="35" t="s">
        <v>1120</v>
      </c>
      <c r="D2751" s="35">
        <v>1068</v>
      </c>
      <c r="E2751" s="35">
        <v>5.2946654404230811E-2</v>
      </c>
      <c r="F2751" s="35">
        <v>6.343378993286361E-2</v>
      </c>
      <c r="G2751" s="35">
        <v>0.4039002260022615</v>
      </c>
      <c r="H2751" s="35" t="b">
        <v>0</v>
      </c>
      <c r="I2751" s="35" t="b">
        <v>0</v>
      </c>
      <c r="J2751" s="35" t="b">
        <v>0</v>
      </c>
    </row>
    <row r="2752" spans="1:10" hidden="1" x14ac:dyDescent="0.2">
      <c r="A2752" s="35" t="s">
        <v>147</v>
      </c>
      <c r="B2752" s="35" t="str">
        <f>VLOOKUP(Table4[[#This Row],[Metabolite ID]],Table18[],2,FALSE)</f>
        <v>pyroglutamylglutamine</v>
      </c>
      <c r="C2752" s="35" t="s">
        <v>1121</v>
      </c>
      <c r="D2752" s="35">
        <v>1068</v>
      </c>
      <c r="E2752" s="35">
        <v>0.14887369630649427</v>
      </c>
      <c r="F2752" s="35">
        <v>0.24734150766469476</v>
      </c>
      <c r="G2752" s="35">
        <v>0.54737168755304544</v>
      </c>
      <c r="H2752" s="35" t="b">
        <v>0</v>
      </c>
      <c r="I2752" s="35" t="b">
        <v>0</v>
      </c>
      <c r="J2752" s="35" t="b">
        <v>0</v>
      </c>
    </row>
    <row r="2753" spans="1:10" hidden="1" x14ac:dyDescent="0.2">
      <c r="A2753" s="35" t="s">
        <v>147</v>
      </c>
      <c r="B2753" s="35" t="str">
        <f>VLOOKUP(Table4[[#This Row],[Metabolite ID]],Table18[],2,FALSE)</f>
        <v>pyroglutamylglutamine</v>
      </c>
      <c r="C2753" s="35" t="s">
        <v>1122</v>
      </c>
      <c r="D2753" s="35">
        <v>1068</v>
      </c>
      <c r="E2753" s="35">
        <v>0.10167984989169021</v>
      </c>
      <c r="F2753" s="35">
        <v>0.14503258621141177</v>
      </c>
      <c r="G2753" s="35">
        <v>0.48340421484474627</v>
      </c>
      <c r="H2753" s="35" t="b">
        <v>0</v>
      </c>
      <c r="I2753" s="35" t="b">
        <v>0</v>
      </c>
      <c r="J2753" s="35" t="b">
        <v>0</v>
      </c>
    </row>
    <row r="2754" spans="1:10" hidden="1" x14ac:dyDescent="0.2">
      <c r="A2754" s="35" t="s">
        <v>147</v>
      </c>
      <c r="B2754" s="35" t="str">
        <f>VLOOKUP(Table4[[#This Row],[Metabolite ID]],Table18[],2,FALSE)</f>
        <v>pyroglutamylglutamine</v>
      </c>
      <c r="C2754" s="35" t="s">
        <v>1123</v>
      </c>
      <c r="D2754" s="35">
        <v>1068</v>
      </c>
      <c r="E2754" s="35">
        <v>2.5729403724875494E-2</v>
      </c>
      <c r="F2754" s="35">
        <v>0.11230708897724162</v>
      </c>
      <c r="G2754" s="35">
        <v>0.8188361792401595</v>
      </c>
      <c r="H2754" s="35" t="b">
        <v>0</v>
      </c>
      <c r="I2754" s="35" t="b">
        <v>0</v>
      </c>
      <c r="J2754" s="35" t="b">
        <v>0</v>
      </c>
    </row>
    <row r="2755" spans="1:10" x14ac:dyDescent="0.2">
      <c r="A2755" s="35" t="s">
        <v>701</v>
      </c>
      <c r="B2755" s="35" t="str">
        <f>VLOOKUP(Table4[[#This Row],[Metabolite ID]],Table18[],2,FALSE)</f>
        <v>1-(1-enyl-palmitoyl)-2-linoleoyl-GPE (P-16:0/18:2)*</v>
      </c>
      <c r="C2755" s="35" t="s">
        <v>1116</v>
      </c>
      <c r="D2755" s="35">
        <v>1068</v>
      </c>
      <c r="E2755" s="35">
        <v>-6.4578884174575912E-2</v>
      </c>
      <c r="F2755" s="35">
        <v>3.7253821821367182E-2</v>
      </c>
      <c r="G2755" s="36">
        <v>8.3009773733401029E-2</v>
      </c>
      <c r="H2755" s="35" t="b">
        <v>0</v>
      </c>
      <c r="I2755" s="35" t="b">
        <v>0</v>
      </c>
      <c r="J2755" s="35" t="b">
        <v>0</v>
      </c>
    </row>
    <row r="2756" spans="1:10" hidden="1" x14ac:dyDescent="0.2">
      <c r="A2756" s="35" t="s">
        <v>701</v>
      </c>
      <c r="B2756" s="35" t="str">
        <f>VLOOKUP(Table4[[#This Row],[Metabolite ID]],Table18[],2,FALSE)</f>
        <v>1-(1-enyl-palmitoyl)-2-linoleoyl-GPE (P-16:0/18:2)*</v>
      </c>
      <c r="C2756" s="35" t="s">
        <v>1117</v>
      </c>
      <c r="D2756" s="35">
        <v>1068</v>
      </c>
      <c r="E2756" s="35">
        <v>-6.4578884174575912E-2</v>
      </c>
      <c r="F2756" s="35">
        <v>3.6878962062526874E-2</v>
      </c>
      <c r="G2756" s="35">
        <v>7.9928061837815173E-2</v>
      </c>
      <c r="H2756" s="35" t="b">
        <v>0</v>
      </c>
      <c r="I2756" s="35" t="b">
        <v>0</v>
      </c>
      <c r="J2756" s="35" t="b">
        <v>0</v>
      </c>
    </row>
    <row r="2757" spans="1:10" hidden="1" x14ac:dyDescent="0.2">
      <c r="A2757" s="35" t="s">
        <v>701</v>
      </c>
      <c r="B2757" s="35" t="str">
        <f>VLOOKUP(Table4[[#This Row],[Metabolite ID]],Table18[],2,FALSE)</f>
        <v>1-(1-enyl-palmitoyl)-2-linoleoyl-GPE (P-16:0/18:2)*</v>
      </c>
      <c r="C2757" s="35" t="s">
        <v>1118</v>
      </c>
      <c r="D2757" s="35">
        <v>1068</v>
      </c>
      <c r="E2757" s="35">
        <v>-6.4444667625052493E-2</v>
      </c>
      <c r="F2757" s="35">
        <v>3.7210956052624124E-2</v>
      </c>
      <c r="G2757" s="35">
        <v>8.329609308275393E-2</v>
      </c>
      <c r="H2757" s="35" t="b">
        <v>0</v>
      </c>
      <c r="I2757" s="35" t="b">
        <v>0</v>
      </c>
      <c r="J2757" s="35" t="b">
        <v>0</v>
      </c>
    </row>
    <row r="2758" spans="1:10" hidden="1" x14ac:dyDescent="0.2">
      <c r="A2758" s="35" t="s">
        <v>701</v>
      </c>
      <c r="B2758" s="35" t="str">
        <f>VLOOKUP(Table4[[#This Row],[Metabolite ID]],Table18[],2,FALSE)</f>
        <v>1-(1-enyl-palmitoyl)-2-linoleoyl-GPE (P-16:0/18:2)*</v>
      </c>
      <c r="C2758" s="35" t="s">
        <v>1119</v>
      </c>
      <c r="D2758" s="35">
        <v>1068</v>
      </c>
      <c r="E2758" s="35">
        <v>-2.6178031914893742E-2</v>
      </c>
      <c r="F2758" s="35">
        <v>5.6627110780143514E-2</v>
      </c>
      <c r="G2758" s="35">
        <v>0.6438748276138504</v>
      </c>
      <c r="H2758" s="35" t="b">
        <v>0</v>
      </c>
      <c r="I2758" s="35" t="b">
        <v>0</v>
      </c>
      <c r="J2758" s="35" t="b">
        <v>0</v>
      </c>
    </row>
    <row r="2759" spans="1:10" hidden="1" x14ac:dyDescent="0.2">
      <c r="A2759" s="35" t="s">
        <v>701</v>
      </c>
      <c r="B2759" s="35" t="str">
        <f>VLOOKUP(Table4[[#This Row],[Metabolite ID]],Table18[],2,FALSE)</f>
        <v>1-(1-enyl-palmitoyl)-2-linoleoyl-GPE (P-16:0/18:2)*</v>
      </c>
      <c r="C2759" s="35" t="s">
        <v>1120</v>
      </c>
      <c r="D2759" s="35">
        <v>1068</v>
      </c>
      <c r="E2759" s="35">
        <v>-4.335885852007438E-2</v>
      </c>
      <c r="F2759" s="35">
        <v>5.6736893972148192E-2</v>
      </c>
      <c r="G2759" s="35">
        <v>0.44474256215566704</v>
      </c>
      <c r="H2759" s="35" t="b">
        <v>0</v>
      </c>
      <c r="I2759" s="35" t="b">
        <v>0</v>
      </c>
      <c r="J2759" s="35" t="b">
        <v>0</v>
      </c>
    </row>
    <row r="2760" spans="1:10" hidden="1" x14ac:dyDescent="0.2">
      <c r="A2760" s="35" t="s">
        <v>701</v>
      </c>
      <c r="B2760" s="35" t="str">
        <f>VLOOKUP(Table4[[#This Row],[Metabolite ID]],Table18[],2,FALSE)</f>
        <v>1-(1-enyl-palmitoyl)-2-linoleoyl-GPE (P-16:0/18:2)*</v>
      </c>
      <c r="C2760" s="35" t="s">
        <v>1121</v>
      </c>
      <c r="D2760" s="35">
        <v>1068</v>
      </c>
      <c r="E2760" s="35">
        <v>0.12368570939089452</v>
      </c>
      <c r="F2760" s="35">
        <v>0.25479829307572527</v>
      </c>
      <c r="G2760" s="35">
        <v>0.62747386703825114</v>
      </c>
      <c r="H2760" s="35" t="b">
        <v>0</v>
      </c>
      <c r="I2760" s="35" t="b">
        <v>0</v>
      </c>
      <c r="J2760" s="35" t="b">
        <v>0</v>
      </c>
    </row>
    <row r="2761" spans="1:10" hidden="1" x14ac:dyDescent="0.2">
      <c r="A2761" s="35" t="s">
        <v>701</v>
      </c>
      <c r="B2761" s="35" t="str">
        <f>VLOOKUP(Table4[[#This Row],[Metabolite ID]],Table18[],2,FALSE)</f>
        <v>1-(1-enyl-palmitoyl)-2-linoleoyl-GPE (P-16:0/18:2)*</v>
      </c>
      <c r="C2761" s="35" t="s">
        <v>1122</v>
      </c>
      <c r="D2761" s="35">
        <v>1068</v>
      </c>
      <c r="E2761" s="35">
        <v>0.1525404181510428</v>
      </c>
      <c r="F2761" s="35">
        <v>0.20030836113189035</v>
      </c>
      <c r="G2761" s="35">
        <v>0.44651006126503967</v>
      </c>
      <c r="H2761" s="35" t="b">
        <v>0</v>
      </c>
      <c r="I2761" s="35" t="b">
        <v>0</v>
      </c>
      <c r="J2761" s="35" t="b">
        <v>0</v>
      </c>
    </row>
    <row r="2762" spans="1:10" hidden="1" x14ac:dyDescent="0.2">
      <c r="A2762" s="35" t="s">
        <v>701</v>
      </c>
      <c r="B2762" s="35" t="str">
        <f>VLOOKUP(Table4[[#This Row],[Metabolite ID]],Table18[],2,FALSE)</f>
        <v>1-(1-enyl-palmitoyl)-2-linoleoyl-GPE (P-16:0/18:2)*</v>
      </c>
      <c r="C2762" s="35" t="s">
        <v>1123</v>
      </c>
      <c r="D2762" s="35">
        <v>1068</v>
      </c>
      <c r="E2762" s="35">
        <v>-0.14555281568098136</v>
      </c>
      <c r="F2762" s="35">
        <v>0.10935601183503876</v>
      </c>
      <c r="G2762" s="35">
        <v>0.18347371669689577</v>
      </c>
      <c r="H2762" s="35" t="b">
        <v>0</v>
      </c>
      <c r="I2762" s="35" t="b">
        <v>0</v>
      </c>
      <c r="J2762" s="35" t="b">
        <v>0</v>
      </c>
    </row>
    <row r="2763" spans="1:10" x14ac:dyDescent="0.2">
      <c r="A2763" s="35" t="s">
        <v>529</v>
      </c>
      <c r="B2763" s="35" t="str">
        <f>VLOOKUP(Table4[[#This Row],[Metabolite ID]],Table18[],2,FALSE)</f>
        <v>X - 17367</v>
      </c>
      <c r="C2763" s="35" t="s">
        <v>1116</v>
      </c>
      <c r="D2763" s="35">
        <v>1068</v>
      </c>
      <c r="E2763" s="35">
        <v>7.2151978811819312E-2</v>
      </c>
      <c r="F2763" s="35">
        <v>4.1655311303197648E-2</v>
      </c>
      <c r="G2763" s="36">
        <v>8.3252280133692472E-2</v>
      </c>
      <c r="H2763" s="35" t="b">
        <v>0</v>
      </c>
      <c r="I2763" s="35" t="b">
        <v>0</v>
      </c>
      <c r="J2763" s="35" t="b">
        <v>0</v>
      </c>
    </row>
    <row r="2764" spans="1:10" hidden="1" x14ac:dyDescent="0.2">
      <c r="A2764" s="35" t="s">
        <v>529</v>
      </c>
      <c r="B2764" s="35" t="str">
        <f>VLOOKUP(Table4[[#This Row],[Metabolite ID]],Table18[],2,FALSE)</f>
        <v>X - 17367</v>
      </c>
      <c r="C2764" s="35" t="s">
        <v>1117</v>
      </c>
      <c r="D2764" s="35">
        <v>1068</v>
      </c>
      <c r="E2764" s="35">
        <v>7.2151978811819312E-2</v>
      </c>
      <c r="F2764" s="35">
        <v>4.1622958378496361E-2</v>
      </c>
      <c r="G2764" s="35">
        <v>8.3012894177872235E-2</v>
      </c>
      <c r="H2764" s="35" t="b">
        <v>0</v>
      </c>
      <c r="I2764" s="35" t="b">
        <v>0</v>
      </c>
      <c r="J2764" s="35" t="b">
        <v>0</v>
      </c>
    </row>
    <row r="2765" spans="1:10" hidden="1" x14ac:dyDescent="0.2">
      <c r="A2765" s="35" t="s">
        <v>529</v>
      </c>
      <c r="B2765" s="35" t="str">
        <f>VLOOKUP(Table4[[#This Row],[Metabolite ID]],Table18[],2,FALSE)</f>
        <v>X - 17367</v>
      </c>
      <c r="C2765" s="35" t="s">
        <v>1118</v>
      </c>
      <c r="D2765" s="35">
        <v>1068</v>
      </c>
      <c r="E2765" s="35">
        <v>7.2290449272006729E-2</v>
      </c>
      <c r="F2765" s="35">
        <v>4.1993578033970073E-2</v>
      </c>
      <c r="G2765" s="35">
        <v>8.5166588324416204E-2</v>
      </c>
      <c r="H2765" s="35" t="b">
        <v>0</v>
      </c>
      <c r="I2765" s="35" t="b">
        <v>0</v>
      </c>
      <c r="J2765" s="35" t="b">
        <v>0</v>
      </c>
    </row>
    <row r="2766" spans="1:10" hidden="1" x14ac:dyDescent="0.2">
      <c r="A2766" s="35" t="s">
        <v>529</v>
      </c>
      <c r="B2766" s="35" t="str">
        <f>VLOOKUP(Table4[[#This Row],[Metabolite ID]],Table18[],2,FALSE)</f>
        <v>X - 17367</v>
      </c>
      <c r="C2766" s="35" t="s">
        <v>1119</v>
      </c>
      <c r="D2766" s="35">
        <v>1068</v>
      </c>
      <c r="E2766" s="35">
        <v>9.2829229525861867E-2</v>
      </c>
      <c r="F2766" s="35">
        <v>6.1892541676824564E-2</v>
      </c>
      <c r="G2766" s="35">
        <v>0.13365451431356151</v>
      </c>
      <c r="H2766" s="35" t="b">
        <v>0</v>
      </c>
      <c r="I2766" s="35" t="b">
        <v>0</v>
      </c>
      <c r="J2766" s="35" t="b">
        <v>0</v>
      </c>
    </row>
    <row r="2767" spans="1:10" hidden="1" x14ac:dyDescent="0.2">
      <c r="A2767" s="35" t="s">
        <v>529</v>
      </c>
      <c r="B2767" s="35" t="str">
        <f>VLOOKUP(Table4[[#This Row],[Metabolite ID]],Table18[],2,FALSE)</f>
        <v>X - 17367</v>
      </c>
      <c r="C2767" s="35" t="s">
        <v>1120</v>
      </c>
      <c r="D2767" s="35">
        <v>1068</v>
      </c>
      <c r="E2767" s="35">
        <v>0.10312806573157528</v>
      </c>
      <c r="F2767" s="35">
        <v>6.9738811767375272E-2</v>
      </c>
      <c r="G2767" s="35">
        <v>0.13920025120991936</v>
      </c>
      <c r="H2767" s="35" t="b">
        <v>0</v>
      </c>
      <c r="I2767" s="35" t="b">
        <v>0</v>
      </c>
      <c r="J2767" s="35" t="b">
        <v>0</v>
      </c>
    </row>
    <row r="2768" spans="1:10" hidden="1" x14ac:dyDescent="0.2">
      <c r="A2768" s="35" t="s">
        <v>529</v>
      </c>
      <c r="B2768" s="35" t="str">
        <f>VLOOKUP(Table4[[#This Row],[Metabolite ID]],Table18[],2,FALSE)</f>
        <v>X - 17367</v>
      </c>
      <c r="C2768" s="35" t="s">
        <v>1121</v>
      </c>
      <c r="D2768" s="35">
        <v>1068</v>
      </c>
      <c r="E2768" s="35">
        <v>0.26979414891210407</v>
      </c>
      <c r="F2768" s="35">
        <v>0.26066071613286879</v>
      </c>
      <c r="G2768" s="35">
        <v>0.30088496482439869</v>
      </c>
      <c r="H2768" s="35" t="b">
        <v>0</v>
      </c>
      <c r="I2768" s="35" t="b">
        <v>0</v>
      </c>
      <c r="J2768" s="35" t="b">
        <v>0</v>
      </c>
    </row>
    <row r="2769" spans="1:10" hidden="1" x14ac:dyDescent="0.2">
      <c r="A2769" s="35" t="s">
        <v>529</v>
      </c>
      <c r="B2769" s="35" t="str">
        <f>VLOOKUP(Table4[[#This Row],[Metabolite ID]],Table18[],2,FALSE)</f>
        <v>X - 17367</v>
      </c>
      <c r="C2769" s="35" t="s">
        <v>1122</v>
      </c>
      <c r="D2769" s="35">
        <v>1068</v>
      </c>
      <c r="E2769" s="35">
        <v>0.10867810524346577</v>
      </c>
      <c r="F2769" s="35">
        <v>0.17814036856274346</v>
      </c>
      <c r="G2769" s="35">
        <v>0.54194530203204994</v>
      </c>
      <c r="H2769" s="35" t="b">
        <v>0</v>
      </c>
      <c r="I2769" s="35" t="b">
        <v>0</v>
      </c>
      <c r="J2769" s="35" t="b">
        <v>0</v>
      </c>
    </row>
    <row r="2770" spans="1:10" hidden="1" x14ac:dyDescent="0.2">
      <c r="A2770" s="35" t="s">
        <v>529</v>
      </c>
      <c r="B2770" s="35" t="str">
        <f>VLOOKUP(Table4[[#This Row],[Metabolite ID]],Table18[],2,FALSE)</f>
        <v>X - 17367</v>
      </c>
      <c r="C2770" s="35" t="s">
        <v>1123</v>
      </c>
      <c r="D2770" s="35">
        <v>1068</v>
      </c>
      <c r="E2770" s="35">
        <v>0.18061865606489455</v>
      </c>
      <c r="F2770" s="35">
        <v>0.12226882727541599</v>
      </c>
      <c r="G2770" s="35">
        <v>0.13991050321584089</v>
      </c>
      <c r="H2770" s="35" t="b">
        <v>0</v>
      </c>
      <c r="I2770" s="35" t="b">
        <v>0</v>
      </c>
      <c r="J2770" s="35" t="b">
        <v>0</v>
      </c>
    </row>
    <row r="2771" spans="1:10" x14ac:dyDescent="0.2">
      <c r="A2771" s="35" t="s">
        <v>600</v>
      </c>
      <c r="B2771" s="35" t="str">
        <f>VLOOKUP(Table4[[#This Row],[Metabolite ID]],Table18[],2,FALSE)</f>
        <v>dopamine sulfate (2)</v>
      </c>
      <c r="C2771" s="35" t="s">
        <v>1116</v>
      </c>
      <c r="D2771" s="35">
        <v>1068</v>
      </c>
      <c r="E2771" s="35">
        <v>-6.3709147150621523E-2</v>
      </c>
      <c r="F2771" s="35">
        <v>3.6877391853870289E-2</v>
      </c>
      <c r="G2771" s="36">
        <v>8.4061106179079428E-2</v>
      </c>
      <c r="H2771" s="35" t="b">
        <v>0</v>
      </c>
      <c r="I2771" s="35" t="b">
        <v>0</v>
      </c>
      <c r="J2771" s="35" t="b">
        <v>0</v>
      </c>
    </row>
    <row r="2772" spans="1:10" hidden="1" x14ac:dyDescent="0.2">
      <c r="A2772" s="35" t="s">
        <v>600</v>
      </c>
      <c r="B2772" s="35" t="str">
        <f>VLOOKUP(Table4[[#This Row],[Metabolite ID]],Table18[],2,FALSE)</f>
        <v>dopamine sulfate (2)</v>
      </c>
      <c r="C2772" s="35" t="s">
        <v>1117</v>
      </c>
      <c r="D2772" s="35">
        <v>1068</v>
      </c>
      <c r="E2772" s="35">
        <v>-6.3709147150621523E-2</v>
      </c>
      <c r="F2772" s="35">
        <v>3.6877391853870289E-2</v>
      </c>
      <c r="G2772" s="35">
        <v>8.4061106179079428E-2</v>
      </c>
      <c r="H2772" s="35" t="b">
        <v>0</v>
      </c>
      <c r="I2772" s="35" t="b">
        <v>0</v>
      </c>
      <c r="J2772" s="35" t="b">
        <v>0</v>
      </c>
    </row>
    <row r="2773" spans="1:10" hidden="1" x14ac:dyDescent="0.2">
      <c r="A2773" s="35" t="s">
        <v>600</v>
      </c>
      <c r="B2773" s="35" t="str">
        <f>VLOOKUP(Table4[[#This Row],[Metabolite ID]],Table18[],2,FALSE)</f>
        <v>dopamine sulfate (2)</v>
      </c>
      <c r="C2773" s="35" t="s">
        <v>1118</v>
      </c>
      <c r="D2773" s="35">
        <v>1068</v>
      </c>
      <c r="E2773" s="35">
        <v>-6.3629554483555478E-2</v>
      </c>
      <c r="F2773" s="35">
        <v>3.7198579917557061E-2</v>
      </c>
      <c r="G2773" s="35">
        <v>8.7166581827074957E-2</v>
      </c>
      <c r="H2773" s="35" t="b">
        <v>0</v>
      </c>
      <c r="I2773" s="35" t="b">
        <v>0</v>
      </c>
      <c r="J2773" s="35" t="b">
        <v>0</v>
      </c>
    </row>
    <row r="2774" spans="1:10" hidden="1" x14ac:dyDescent="0.2">
      <c r="A2774" s="35" t="s">
        <v>600</v>
      </c>
      <c r="B2774" s="35" t="str">
        <f>VLOOKUP(Table4[[#This Row],[Metabolite ID]],Table18[],2,FALSE)</f>
        <v>dopamine sulfate (2)</v>
      </c>
      <c r="C2774" s="35" t="s">
        <v>1119</v>
      </c>
      <c r="D2774" s="35">
        <v>1068</v>
      </c>
      <c r="E2774" s="35">
        <v>-9.1629274004683861E-2</v>
      </c>
      <c r="F2774" s="35">
        <v>5.5872070695390297E-2</v>
      </c>
      <c r="G2774" s="35">
        <v>0.10100859788415478</v>
      </c>
      <c r="H2774" s="35" t="b">
        <v>0</v>
      </c>
      <c r="I2774" s="35" t="b">
        <v>0</v>
      </c>
      <c r="J2774" s="35" t="b">
        <v>0</v>
      </c>
    </row>
    <row r="2775" spans="1:10" hidden="1" x14ac:dyDescent="0.2">
      <c r="A2775" s="35" t="s">
        <v>600</v>
      </c>
      <c r="B2775" s="35" t="str">
        <f>VLOOKUP(Table4[[#This Row],[Metabolite ID]],Table18[],2,FALSE)</f>
        <v>dopamine sulfate (2)</v>
      </c>
      <c r="C2775" s="35" t="s">
        <v>1120</v>
      </c>
      <c r="D2775" s="35">
        <v>1068</v>
      </c>
      <c r="E2775" s="35">
        <v>-3.443995429232765E-2</v>
      </c>
      <c r="F2775" s="35">
        <v>6.3888448022965047E-2</v>
      </c>
      <c r="G2775" s="35">
        <v>0.58984278176192262</v>
      </c>
      <c r="H2775" s="35" t="b">
        <v>0</v>
      </c>
      <c r="I2775" s="35" t="b">
        <v>0</v>
      </c>
      <c r="J2775" s="35" t="b">
        <v>0</v>
      </c>
    </row>
    <row r="2776" spans="1:10" hidden="1" x14ac:dyDescent="0.2">
      <c r="A2776" s="35" t="s">
        <v>600</v>
      </c>
      <c r="B2776" s="35" t="str">
        <f>VLOOKUP(Table4[[#This Row],[Metabolite ID]],Table18[],2,FALSE)</f>
        <v>dopamine sulfate (2)</v>
      </c>
      <c r="C2776" s="35" t="s">
        <v>1121</v>
      </c>
      <c r="D2776" s="35">
        <v>1068</v>
      </c>
      <c r="E2776" s="35">
        <v>-7.5928279734733373E-2</v>
      </c>
      <c r="F2776" s="35">
        <v>0.23091152714013502</v>
      </c>
      <c r="G2776" s="35">
        <v>0.74235642919633993</v>
      </c>
      <c r="H2776" s="35" t="b">
        <v>0</v>
      </c>
      <c r="I2776" s="35" t="b">
        <v>0</v>
      </c>
      <c r="J2776" s="35" t="b">
        <v>0</v>
      </c>
    </row>
    <row r="2777" spans="1:10" hidden="1" x14ac:dyDescent="0.2">
      <c r="A2777" s="35" t="s">
        <v>600</v>
      </c>
      <c r="B2777" s="35" t="str">
        <f>VLOOKUP(Table4[[#This Row],[Metabolite ID]],Table18[],2,FALSE)</f>
        <v>dopamine sulfate (2)</v>
      </c>
      <c r="C2777" s="35" t="s">
        <v>1122</v>
      </c>
      <c r="D2777" s="35">
        <v>1068</v>
      </c>
      <c r="E2777" s="35">
        <v>-5.1965148189924371E-2</v>
      </c>
      <c r="F2777" s="35">
        <v>0.14345831994711722</v>
      </c>
      <c r="G2777" s="35">
        <v>0.71725063720552951</v>
      </c>
      <c r="H2777" s="35" t="b">
        <v>0</v>
      </c>
      <c r="I2777" s="35" t="b">
        <v>0</v>
      </c>
      <c r="J2777" s="35" t="b">
        <v>0</v>
      </c>
    </row>
    <row r="2778" spans="1:10" hidden="1" x14ac:dyDescent="0.2">
      <c r="A2778" s="35" t="s">
        <v>600</v>
      </c>
      <c r="B2778" s="35" t="str">
        <f>VLOOKUP(Table4[[#This Row],[Metabolite ID]],Table18[],2,FALSE)</f>
        <v>dopamine sulfate (2)</v>
      </c>
      <c r="C2778" s="35" t="s">
        <v>1123</v>
      </c>
      <c r="D2778" s="35">
        <v>1068</v>
      </c>
      <c r="E2778" s="35">
        <v>-3.6671873767023314E-2</v>
      </c>
      <c r="F2778" s="35">
        <v>0.10823026661144766</v>
      </c>
      <c r="G2778" s="35">
        <v>0.7348030505616534</v>
      </c>
      <c r="H2778" s="35" t="b">
        <v>0</v>
      </c>
      <c r="I2778" s="35" t="b">
        <v>0</v>
      </c>
      <c r="J2778" s="35" t="b">
        <v>0</v>
      </c>
    </row>
    <row r="2779" spans="1:10" x14ac:dyDescent="0.2">
      <c r="A2779" s="35" t="s">
        <v>536</v>
      </c>
      <c r="B2779" s="35" t="str">
        <f>VLOOKUP(Table4[[#This Row],[Metabolite ID]],Table18[],2,FALSE)</f>
        <v>2-methoxyacetaminophen sulfate*</v>
      </c>
      <c r="C2779" s="35" t="s">
        <v>1116</v>
      </c>
      <c r="D2779" s="35">
        <v>1068</v>
      </c>
      <c r="E2779" s="35">
        <v>0.14990648852046248</v>
      </c>
      <c r="F2779" s="35">
        <v>8.6783864040742772E-2</v>
      </c>
      <c r="G2779" s="36">
        <v>8.4104036616368893E-2</v>
      </c>
      <c r="H2779" s="35" t="b">
        <v>0</v>
      </c>
      <c r="I2779" s="35" t="b">
        <v>0</v>
      </c>
      <c r="J2779" s="35" t="b">
        <v>0</v>
      </c>
    </row>
    <row r="2780" spans="1:10" hidden="1" x14ac:dyDescent="0.2">
      <c r="A2780" s="35" t="s">
        <v>536</v>
      </c>
      <c r="B2780" s="35" t="str">
        <f>VLOOKUP(Table4[[#This Row],[Metabolite ID]],Table18[],2,FALSE)</f>
        <v>2-methoxyacetaminophen sulfate*</v>
      </c>
      <c r="C2780" s="35" t="s">
        <v>1117</v>
      </c>
      <c r="D2780" s="35">
        <v>1068</v>
      </c>
      <c r="E2780" s="35">
        <v>0.14990648852046248</v>
      </c>
      <c r="F2780" s="35">
        <v>8.6783864040742772E-2</v>
      </c>
      <c r="G2780" s="35">
        <v>8.4104036616368893E-2</v>
      </c>
      <c r="H2780" s="35" t="b">
        <v>0</v>
      </c>
      <c r="I2780" s="35" t="b">
        <v>0</v>
      </c>
      <c r="J2780" s="35" t="b">
        <v>0</v>
      </c>
    </row>
    <row r="2781" spans="1:10" hidden="1" x14ac:dyDescent="0.2">
      <c r="A2781" s="35" t="s">
        <v>536</v>
      </c>
      <c r="B2781" s="35" t="str">
        <f>VLOOKUP(Table4[[#This Row],[Metabolite ID]],Table18[],2,FALSE)</f>
        <v>2-methoxyacetaminophen sulfate*</v>
      </c>
      <c r="C2781" s="35" t="s">
        <v>1118</v>
      </c>
      <c r="D2781" s="35">
        <v>1068</v>
      </c>
      <c r="E2781" s="35">
        <v>0.150051154995967</v>
      </c>
      <c r="F2781" s="35">
        <v>8.7530249465226084E-2</v>
      </c>
      <c r="G2781" s="35">
        <v>8.6477736106849251E-2</v>
      </c>
      <c r="H2781" s="35" t="b">
        <v>0</v>
      </c>
      <c r="I2781" s="35" t="b">
        <v>0</v>
      </c>
      <c r="J2781" s="35" t="b">
        <v>0</v>
      </c>
    </row>
    <row r="2782" spans="1:10" hidden="1" x14ac:dyDescent="0.2">
      <c r="A2782" s="35" t="s">
        <v>536</v>
      </c>
      <c r="B2782" s="35" t="str">
        <f>VLOOKUP(Table4[[#This Row],[Metabolite ID]],Table18[],2,FALSE)</f>
        <v>2-methoxyacetaminophen sulfate*</v>
      </c>
      <c r="C2782" s="35" t="s">
        <v>1119</v>
      </c>
      <c r="D2782" s="35">
        <v>1068</v>
      </c>
      <c r="E2782" s="35">
        <v>8.5076205025699597E-2</v>
      </c>
      <c r="F2782" s="35">
        <v>0.13179760202657376</v>
      </c>
      <c r="G2782" s="35">
        <v>0.51859902591565477</v>
      </c>
      <c r="H2782" s="35" t="b">
        <v>0</v>
      </c>
      <c r="I2782" s="35" t="b">
        <v>0</v>
      </c>
      <c r="J2782" s="35" t="b">
        <v>0</v>
      </c>
    </row>
    <row r="2783" spans="1:10" hidden="1" x14ac:dyDescent="0.2">
      <c r="A2783" s="35" t="s">
        <v>536</v>
      </c>
      <c r="B2783" s="35" t="str">
        <f>VLOOKUP(Table4[[#This Row],[Metabolite ID]],Table18[],2,FALSE)</f>
        <v>2-methoxyacetaminophen sulfate*</v>
      </c>
      <c r="C2783" s="35" t="s">
        <v>1120</v>
      </c>
      <c r="D2783" s="35">
        <v>1068</v>
      </c>
      <c r="E2783" s="35">
        <v>6.5674592718962296E-2</v>
      </c>
      <c r="F2783" s="35">
        <v>0.14701456941975971</v>
      </c>
      <c r="G2783" s="35">
        <v>0.65507603966639838</v>
      </c>
      <c r="H2783" s="35" t="b">
        <v>0</v>
      </c>
      <c r="I2783" s="35" t="b">
        <v>0</v>
      </c>
      <c r="J2783" s="35" t="b">
        <v>0</v>
      </c>
    </row>
    <row r="2784" spans="1:10" hidden="1" x14ac:dyDescent="0.2">
      <c r="A2784" s="35" t="s">
        <v>536</v>
      </c>
      <c r="B2784" s="35" t="str">
        <f>VLOOKUP(Table4[[#This Row],[Metabolite ID]],Table18[],2,FALSE)</f>
        <v>2-methoxyacetaminophen sulfate*</v>
      </c>
      <c r="C2784" s="35" t="s">
        <v>1121</v>
      </c>
      <c r="D2784" s="35">
        <v>1068</v>
      </c>
      <c r="E2784" s="35">
        <v>-0.11260132924122779</v>
      </c>
      <c r="F2784" s="35">
        <v>0.55750371112269159</v>
      </c>
      <c r="G2784" s="35">
        <v>0.8399754459524813</v>
      </c>
      <c r="H2784" s="35" t="b">
        <v>0</v>
      </c>
      <c r="I2784" s="35" t="b">
        <v>0</v>
      </c>
      <c r="J2784" s="35" t="b">
        <v>0</v>
      </c>
    </row>
    <row r="2785" spans="1:10" hidden="1" x14ac:dyDescent="0.2">
      <c r="A2785" s="35" t="s">
        <v>536</v>
      </c>
      <c r="B2785" s="35" t="str">
        <f>VLOOKUP(Table4[[#This Row],[Metabolite ID]],Table18[],2,FALSE)</f>
        <v>2-methoxyacetaminophen sulfate*</v>
      </c>
      <c r="C2785" s="35" t="s">
        <v>1122</v>
      </c>
      <c r="D2785" s="35">
        <v>1068</v>
      </c>
      <c r="E2785" s="35">
        <v>-0.11260132924122779</v>
      </c>
      <c r="F2785" s="35">
        <v>0.32125149802223329</v>
      </c>
      <c r="G2785" s="35">
        <v>0.72602641611733754</v>
      </c>
      <c r="H2785" s="35" t="b">
        <v>0</v>
      </c>
      <c r="I2785" s="35" t="b">
        <v>0</v>
      </c>
      <c r="J2785" s="35" t="b">
        <v>0</v>
      </c>
    </row>
    <row r="2786" spans="1:10" hidden="1" x14ac:dyDescent="0.2">
      <c r="A2786" s="35" t="s">
        <v>536</v>
      </c>
      <c r="B2786" s="35" t="str">
        <f>VLOOKUP(Table4[[#This Row],[Metabolite ID]],Table18[],2,FALSE)</f>
        <v>2-methoxyacetaminophen sulfate*</v>
      </c>
      <c r="C2786" s="35" t="s">
        <v>1123</v>
      </c>
      <c r="D2786" s="35">
        <v>1068</v>
      </c>
      <c r="E2786" s="35">
        <v>4.3671038464036083E-2</v>
      </c>
      <c r="F2786" s="35">
        <v>0.25488424232321977</v>
      </c>
      <c r="G2786" s="35">
        <v>0.86399150017541759</v>
      </c>
      <c r="H2786" s="35" t="b">
        <v>0</v>
      </c>
      <c r="I2786" s="35" t="b">
        <v>0</v>
      </c>
      <c r="J2786" s="35" t="b">
        <v>0</v>
      </c>
    </row>
    <row r="2787" spans="1:10" x14ac:dyDescent="0.2">
      <c r="A2787" s="35" t="s">
        <v>179</v>
      </c>
      <c r="B2787" s="35" t="str">
        <f>VLOOKUP(Table4[[#This Row],[Metabolite ID]],Table18[],2,FALSE)</f>
        <v>docosatrienoate (22:3n3)</v>
      </c>
      <c r="C2787" s="35" t="s">
        <v>1116</v>
      </c>
      <c r="D2787" s="35">
        <v>1068</v>
      </c>
      <c r="E2787" s="35">
        <v>8.0620803165109375E-2</v>
      </c>
      <c r="F2787" s="35">
        <v>4.6749995066935619E-2</v>
      </c>
      <c r="G2787" s="36">
        <v>8.4615934205071283E-2</v>
      </c>
      <c r="H2787" s="35" t="b">
        <v>0</v>
      </c>
      <c r="I2787" s="35" t="b">
        <v>0</v>
      </c>
      <c r="J2787" s="35" t="b">
        <v>0</v>
      </c>
    </row>
    <row r="2788" spans="1:10" hidden="1" x14ac:dyDescent="0.2">
      <c r="A2788" s="35" t="s">
        <v>179</v>
      </c>
      <c r="B2788" s="35" t="str">
        <f>VLOOKUP(Table4[[#This Row],[Metabolite ID]],Table18[],2,FALSE)</f>
        <v>docosatrienoate (22:3n3)</v>
      </c>
      <c r="C2788" s="35" t="s">
        <v>1117</v>
      </c>
      <c r="D2788" s="35">
        <v>1068</v>
      </c>
      <c r="E2788" s="35">
        <v>8.0620803165109375E-2</v>
      </c>
      <c r="F2788" s="35">
        <v>4.5271725535238672E-2</v>
      </c>
      <c r="G2788" s="35">
        <v>7.4941828932174381E-2</v>
      </c>
      <c r="H2788" s="35" t="b">
        <v>0</v>
      </c>
      <c r="I2788" s="35" t="b">
        <v>0</v>
      </c>
      <c r="J2788" s="35" t="b">
        <v>0</v>
      </c>
    </row>
    <row r="2789" spans="1:10" hidden="1" x14ac:dyDescent="0.2">
      <c r="A2789" s="35" t="s">
        <v>179</v>
      </c>
      <c r="B2789" s="35" t="str">
        <f>VLOOKUP(Table4[[#This Row],[Metabolite ID]],Table18[],2,FALSE)</f>
        <v>docosatrienoate (22:3n3)</v>
      </c>
      <c r="C2789" s="35" t="s">
        <v>1118</v>
      </c>
      <c r="D2789" s="35">
        <v>1068</v>
      </c>
      <c r="E2789" s="35">
        <v>8.0748017573591041E-2</v>
      </c>
      <c r="F2789" s="35">
        <v>4.5701855646787783E-2</v>
      </c>
      <c r="G2789" s="35">
        <v>7.7254474419087713E-2</v>
      </c>
      <c r="H2789" s="35" t="b">
        <v>0</v>
      </c>
      <c r="I2789" s="35" t="b">
        <v>0</v>
      </c>
      <c r="J2789" s="35" t="b">
        <v>0</v>
      </c>
    </row>
    <row r="2790" spans="1:10" hidden="1" x14ac:dyDescent="0.2">
      <c r="A2790" s="35" t="s">
        <v>179</v>
      </c>
      <c r="B2790" s="35" t="str">
        <f>VLOOKUP(Table4[[#This Row],[Metabolite ID]],Table18[],2,FALSE)</f>
        <v>docosatrienoate (22:3n3)</v>
      </c>
      <c r="C2790" s="35" t="s">
        <v>1119</v>
      </c>
      <c r="D2790" s="35">
        <v>1068</v>
      </c>
      <c r="E2790" s="35">
        <v>9.5640421972803175E-2</v>
      </c>
      <c r="F2790" s="35">
        <v>6.73744044179376E-2</v>
      </c>
      <c r="G2790" s="35">
        <v>0.15574268185064807</v>
      </c>
      <c r="H2790" s="35" t="b">
        <v>0</v>
      </c>
      <c r="I2790" s="35" t="b">
        <v>0</v>
      </c>
      <c r="J2790" s="35" t="b">
        <v>0</v>
      </c>
    </row>
    <row r="2791" spans="1:10" hidden="1" x14ac:dyDescent="0.2">
      <c r="A2791" s="35" t="s">
        <v>179</v>
      </c>
      <c r="B2791" s="35" t="str">
        <f>VLOOKUP(Table4[[#This Row],[Metabolite ID]],Table18[],2,FALSE)</f>
        <v>docosatrienoate (22:3n3)</v>
      </c>
      <c r="C2791" s="35" t="s">
        <v>1120</v>
      </c>
      <c r="D2791" s="35">
        <v>1068</v>
      </c>
      <c r="E2791" s="35">
        <v>2.3811095392348932E-2</v>
      </c>
      <c r="F2791" s="35">
        <v>7.9505921652397407E-2</v>
      </c>
      <c r="G2791" s="35">
        <v>0.7645674779281717</v>
      </c>
      <c r="H2791" s="35" t="b">
        <v>0</v>
      </c>
      <c r="I2791" s="35" t="b">
        <v>0</v>
      </c>
      <c r="J2791" s="35" t="b">
        <v>0</v>
      </c>
    </row>
    <row r="2792" spans="1:10" hidden="1" x14ac:dyDescent="0.2">
      <c r="A2792" s="35" t="s">
        <v>179</v>
      </c>
      <c r="B2792" s="35" t="str">
        <f>VLOOKUP(Table4[[#This Row],[Metabolite ID]],Table18[],2,FALSE)</f>
        <v>docosatrienoate (22:3n3)</v>
      </c>
      <c r="C2792" s="35" t="s">
        <v>1121</v>
      </c>
      <c r="D2792" s="35">
        <v>1068</v>
      </c>
      <c r="E2792" s="35">
        <v>8.262171805784746E-2</v>
      </c>
      <c r="F2792" s="35">
        <v>0.29824968810471403</v>
      </c>
      <c r="G2792" s="35">
        <v>0.78181688812837891</v>
      </c>
      <c r="H2792" s="35" t="b">
        <v>0</v>
      </c>
      <c r="I2792" s="35" t="b">
        <v>0</v>
      </c>
      <c r="J2792" s="35" t="b">
        <v>0</v>
      </c>
    </row>
    <row r="2793" spans="1:10" hidden="1" x14ac:dyDescent="0.2">
      <c r="A2793" s="35" t="s">
        <v>179</v>
      </c>
      <c r="B2793" s="35" t="str">
        <f>VLOOKUP(Table4[[#This Row],[Metabolite ID]],Table18[],2,FALSE)</f>
        <v>docosatrienoate (22:3n3)</v>
      </c>
      <c r="C2793" s="35" t="s">
        <v>1122</v>
      </c>
      <c r="D2793" s="35">
        <v>1068</v>
      </c>
      <c r="E2793" s="35">
        <v>-1.2067218340336083E-2</v>
      </c>
      <c r="F2793" s="35">
        <v>0.16590244064221379</v>
      </c>
      <c r="G2793" s="35">
        <v>0.94202916867572206</v>
      </c>
      <c r="H2793" s="35" t="b">
        <v>0</v>
      </c>
      <c r="I2793" s="35" t="b">
        <v>0</v>
      </c>
      <c r="J2793" s="35" t="b">
        <v>0</v>
      </c>
    </row>
    <row r="2794" spans="1:10" hidden="1" x14ac:dyDescent="0.2">
      <c r="A2794" s="35" t="s">
        <v>179</v>
      </c>
      <c r="B2794" s="35" t="str">
        <f>VLOOKUP(Table4[[#This Row],[Metabolite ID]],Table18[],2,FALSE)</f>
        <v>docosatrienoate (22:3n3)</v>
      </c>
      <c r="C2794" s="35" t="s">
        <v>1123</v>
      </c>
      <c r="D2794" s="35">
        <v>1068</v>
      </c>
      <c r="E2794" s="35">
        <v>4.3295148636397794E-2</v>
      </c>
      <c r="F2794" s="35">
        <v>0.13748192948049107</v>
      </c>
      <c r="G2794" s="35">
        <v>0.75288767418827596</v>
      </c>
      <c r="H2794" s="35" t="b">
        <v>0</v>
      </c>
      <c r="I2794" s="35" t="b">
        <v>0</v>
      </c>
      <c r="J2794" s="35" t="b">
        <v>0</v>
      </c>
    </row>
    <row r="2795" spans="1:10" x14ac:dyDescent="0.2">
      <c r="A2795" s="35" t="s">
        <v>604</v>
      </c>
      <c r="B2795" s="35" t="str">
        <f>VLOOKUP(Table4[[#This Row],[Metabolite ID]],Table18[],2,FALSE)</f>
        <v>2-methoxyresorcinol sulfate</v>
      </c>
      <c r="C2795" s="35" t="s">
        <v>1116</v>
      </c>
      <c r="D2795" s="35">
        <v>1067</v>
      </c>
      <c r="E2795" s="35">
        <v>-8.7357328536216944E-2</v>
      </c>
      <c r="F2795" s="35">
        <v>5.0740642421331611E-2</v>
      </c>
      <c r="G2795" s="36">
        <v>8.5134006164479373E-2</v>
      </c>
      <c r="H2795" s="35" t="b">
        <v>0</v>
      </c>
      <c r="I2795" s="35" t="b">
        <v>0</v>
      </c>
      <c r="J2795" s="35" t="b">
        <v>0</v>
      </c>
    </row>
    <row r="2796" spans="1:10" hidden="1" x14ac:dyDescent="0.2">
      <c r="A2796" s="35" t="s">
        <v>604</v>
      </c>
      <c r="B2796" s="35" t="str">
        <f>VLOOKUP(Table4[[#This Row],[Metabolite ID]],Table18[],2,FALSE)</f>
        <v>2-methoxyresorcinol sulfate</v>
      </c>
      <c r="C2796" s="35" t="s">
        <v>1117</v>
      </c>
      <c r="D2796" s="35">
        <v>1067</v>
      </c>
      <c r="E2796" s="35">
        <v>-8.7357328536216944E-2</v>
      </c>
      <c r="F2796" s="35">
        <v>5.0740642421331611E-2</v>
      </c>
      <c r="G2796" s="35">
        <v>8.5134006164479373E-2</v>
      </c>
      <c r="H2796" s="35" t="b">
        <v>0</v>
      </c>
      <c r="I2796" s="35" t="b">
        <v>0</v>
      </c>
      <c r="J2796" s="35" t="b">
        <v>0</v>
      </c>
    </row>
    <row r="2797" spans="1:10" hidden="1" x14ac:dyDescent="0.2">
      <c r="A2797" s="35" t="s">
        <v>604</v>
      </c>
      <c r="B2797" s="35" t="str">
        <f>VLOOKUP(Table4[[#This Row],[Metabolite ID]],Table18[],2,FALSE)</f>
        <v>2-methoxyresorcinol sulfate</v>
      </c>
      <c r="C2797" s="35" t="s">
        <v>1118</v>
      </c>
      <c r="D2797" s="35">
        <v>1067</v>
      </c>
      <c r="E2797" s="35">
        <v>-8.5881336834776292E-2</v>
      </c>
      <c r="F2797" s="35">
        <v>5.1170870503621894E-2</v>
      </c>
      <c r="G2797" s="35">
        <v>9.3283725061421241E-2</v>
      </c>
      <c r="H2797" s="35" t="b">
        <v>0</v>
      </c>
      <c r="I2797" s="35" t="b">
        <v>0</v>
      </c>
      <c r="J2797" s="35" t="b">
        <v>0</v>
      </c>
    </row>
    <row r="2798" spans="1:10" hidden="1" x14ac:dyDescent="0.2">
      <c r="A2798" s="35" t="s">
        <v>604</v>
      </c>
      <c r="B2798" s="35" t="str">
        <f>VLOOKUP(Table4[[#This Row],[Metabolite ID]],Table18[],2,FALSE)</f>
        <v>2-methoxyresorcinol sulfate</v>
      </c>
      <c r="C2798" s="35" t="s">
        <v>1119</v>
      </c>
      <c r="D2798" s="35">
        <v>1067</v>
      </c>
      <c r="E2798" s="35">
        <v>-0.13245925925925925</v>
      </c>
      <c r="F2798" s="35">
        <v>7.7857745753189114E-2</v>
      </c>
      <c r="G2798" s="35">
        <v>8.8886965914945784E-2</v>
      </c>
      <c r="H2798" s="35" t="b">
        <v>0</v>
      </c>
      <c r="I2798" s="35" t="b">
        <v>0</v>
      </c>
      <c r="J2798" s="35" t="b">
        <v>0</v>
      </c>
    </row>
    <row r="2799" spans="1:10" hidden="1" x14ac:dyDescent="0.2">
      <c r="A2799" s="35" t="s">
        <v>604</v>
      </c>
      <c r="B2799" s="35" t="str">
        <f>VLOOKUP(Table4[[#This Row],[Metabolite ID]],Table18[],2,FALSE)</f>
        <v>2-methoxyresorcinol sulfate</v>
      </c>
      <c r="C2799" s="35" t="s">
        <v>1120</v>
      </c>
      <c r="D2799" s="35">
        <v>1067</v>
      </c>
      <c r="E2799" s="35">
        <v>-2.506398656342677E-2</v>
      </c>
      <c r="F2799" s="35">
        <v>8.3726678395052934E-2</v>
      </c>
      <c r="G2799" s="35">
        <v>0.76466931418537942</v>
      </c>
      <c r="H2799" s="35" t="b">
        <v>0</v>
      </c>
      <c r="I2799" s="35" t="b">
        <v>0</v>
      </c>
      <c r="J2799" s="35" t="b">
        <v>0</v>
      </c>
    </row>
    <row r="2800" spans="1:10" hidden="1" x14ac:dyDescent="0.2">
      <c r="A2800" s="35" t="s">
        <v>604</v>
      </c>
      <c r="B2800" s="35" t="str">
        <f>VLOOKUP(Table4[[#This Row],[Metabolite ID]],Table18[],2,FALSE)</f>
        <v>2-methoxyresorcinol sulfate</v>
      </c>
      <c r="C2800" s="35" t="s">
        <v>1121</v>
      </c>
      <c r="D2800" s="35">
        <v>1067</v>
      </c>
      <c r="E2800" s="35">
        <v>-2.8692870011401972E-2</v>
      </c>
      <c r="F2800" s="35">
        <v>0.28965932370588754</v>
      </c>
      <c r="G2800" s="35">
        <v>0.92111140014240844</v>
      </c>
      <c r="H2800" s="35" t="b">
        <v>0</v>
      </c>
      <c r="I2800" s="35" t="b">
        <v>0</v>
      </c>
      <c r="J2800" s="35" t="b">
        <v>0</v>
      </c>
    </row>
    <row r="2801" spans="1:10" hidden="1" x14ac:dyDescent="0.2">
      <c r="A2801" s="35" t="s">
        <v>604</v>
      </c>
      <c r="B2801" s="35" t="str">
        <f>VLOOKUP(Table4[[#This Row],[Metabolite ID]],Table18[],2,FALSE)</f>
        <v>2-methoxyresorcinol sulfate</v>
      </c>
      <c r="C2801" s="35" t="s">
        <v>1122</v>
      </c>
      <c r="D2801" s="35">
        <v>1067</v>
      </c>
      <c r="E2801" s="35">
        <v>0.10841415497693507</v>
      </c>
      <c r="F2801" s="35">
        <v>0.20219897076107451</v>
      </c>
      <c r="G2801" s="35">
        <v>0.5919490548311428</v>
      </c>
      <c r="H2801" s="35" t="b">
        <v>0</v>
      </c>
      <c r="I2801" s="35" t="b">
        <v>0</v>
      </c>
      <c r="J2801" s="35" t="b">
        <v>0</v>
      </c>
    </row>
    <row r="2802" spans="1:10" hidden="1" x14ac:dyDescent="0.2">
      <c r="A2802" s="35" t="s">
        <v>604</v>
      </c>
      <c r="B2802" s="35" t="str">
        <f>VLOOKUP(Table4[[#This Row],[Metabolite ID]],Table18[],2,FALSE)</f>
        <v>2-methoxyresorcinol sulfate</v>
      </c>
      <c r="C2802" s="35" t="s">
        <v>1123</v>
      </c>
      <c r="D2802" s="35">
        <v>1067</v>
      </c>
      <c r="E2802" s="35">
        <v>6.0526178888312625E-2</v>
      </c>
      <c r="F2802" s="35">
        <v>0.14922980325826898</v>
      </c>
      <c r="G2802" s="35">
        <v>0.68512503402115521</v>
      </c>
      <c r="H2802" s="35" t="b">
        <v>0</v>
      </c>
      <c r="I2802" s="35" t="b">
        <v>0</v>
      </c>
      <c r="J2802" s="35" t="b">
        <v>0</v>
      </c>
    </row>
    <row r="2803" spans="1:10" x14ac:dyDescent="0.2">
      <c r="A2803" s="35" t="s">
        <v>108</v>
      </c>
      <c r="B2803" s="35" t="str">
        <f>VLOOKUP(Table4[[#This Row],[Metabolite ID]],Table18[],2,FALSE)</f>
        <v>ethylmalonate</v>
      </c>
      <c r="C2803" s="35" t="s">
        <v>1116</v>
      </c>
      <c r="D2803" s="35">
        <v>1068</v>
      </c>
      <c r="E2803" s="35">
        <v>6.6514719031440558E-2</v>
      </c>
      <c r="F2803" s="35">
        <v>3.8677118962044982E-2</v>
      </c>
      <c r="G2803" s="36">
        <v>8.5479099938635103E-2</v>
      </c>
      <c r="H2803" s="35" t="b">
        <v>0</v>
      </c>
      <c r="I2803" s="35" t="b">
        <v>0</v>
      </c>
      <c r="J2803" s="35" t="b">
        <v>0</v>
      </c>
    </row>
    <row r="2804" spans="1:10" hidden="1" x14ac:dyDescent="0.2">
      <c r="A2804" s="35" t="s">
        <v>108</v>
      </c>
      <c r="B2804" s="35" t="str">
        <f>VLOOKUP(Table4[[#This Row],[Metabolite ID]],Table18[],2,FALSE)</f>
        <v>ethylmalonate</v>
      </c>
      <c r="C2804" s="35" t="s">
        <v>1117</v>
      </c>
      <c r="D2804" s="35">
        <v>1068</v>
      </c>
      <c r="E2804" s="35">
        <v>6.6514719031440558E-2</v>
      </c>
      <c r="F2804" s="35">
        <v>3.6722881769524374E-2</v>
      </c>
      <c r="G2804" s="35">
        <v>7.0100478716003833E-2</v>
      </c>
      <c r="H2804" s="35" t="b">
        <v>0</v>
      </c>
      <c r="I2804" s="35" t="b">
        <v>0</v>
      </c>
      <c r="J2804" s="35" t="b">
        <v>0</v>
      </c>
    </row>
    <row r="2805" spans="1:10" hidden="1" x14ac:dyDescent="0.2">
      <c r="A2805" s="35" t="s">
        <v>108</v>
      </c>
      <c r="B2805" s="35" t="str">
        <f>VLOOKUP(Table4[[#This Row],[Metabolite ID]],Table18[],2,FALSE)</f>
        <v>ethylmalonate</v>
      </c>
      <c r="C2805" s="35" t="s">
        <v>1118</v>
      </c>
      <c r="D2805" s="35">
        <v>1068</v>
      </c>
      <c r="E2805" s="35">
        <v>6.6646231441244375E-2</v>
      </c>
      <c r="F2805" s="35">
        <v>3.7084222404683231E-2</v>
      </c>
      <c r="G2805" s="35">
        <v>7.2310435361981382E-2</v>
      </c>
      <c r="H2805" s="35" t="b">
        <v>0</v>
      </c>
      <c r="I2805" s="35" t="b">
        <v>0</v>
      </c>
      <c r="J2805" s="35" t="b">
        <v>0</v>
      </c>
    </row>
    <row r="2806" spans="1:10" hidden="1" x14ac:dyDescent="0.2">
      <c r="A2806" s="35" t="s">
        <v>108</v>
      </c>
      <c r="B2806" s="35" t="str">
        <f>VLOOKUP(Table4[[#This Row],[Metabolite ID]],Table18[],2,FALSE)</f>
        <v>ethylmalonate</v>
      </c>
      <c r="C2806" s="35" t="s">
        <v>1119</v>
      </c>
      <c r="D2806" s="35">
        <v>1068</v>
      </c>
      <c r="E2806" s="35">
        <v>1.3890518031188933E-2</v>
      </c>
      <c r="F2806" s="35">
        <v>5.465386068458622E-2</v>
      </c>
      <c r="G2806" s="35">
        <v>0.79937629371877117</v>
      </c>
      <c r="H2806" s="35" t="b">
        <v>0</v>
      </c>
      <c r="I2806" s="35" t="b">
        <v>0</v>
      </c>
      <c r="J2806" s="35" t="b">
        <v>0</v>
      </c>
    </row>
    <row r="2807" spans="1:10" hidden="1" x14ac:dyDescent="0.2">
      <c r="A2807" s="35" t="s">
        <v>108</v>
      </c>
      <c r="B2807" s="35" t="str">
        <f>VLOOKUP(Table4[[#This Row],[Metabolite ID]],Table18[],2,FALSE)</f>
        <v>ethylmalonate</v>
      </c>
      <c r="C2807" s="35" t="s">
        <v>1120</v>
      </c>
      <c r="D2807" s="35">
        <v>1068</v>
      </c>
      <c r="E2807" s="35">
        <v>-4.1243964298180301E-2</v>
      </c>
      <c r="F2807" s="35">
        <v>6.2507294844652797E-2</v>
      </c>
      <c r="G2807" s="35">
        <v>0.50936522970737486</v>
      </c>
      <c r="H2807" s="35" t="b">
        <v>0</v>
      </c>
      <c r="I2807" s="35" t="b">
        <v>0</v>
      </c>
      <c r="J2807" s="35" t="b">
        <v>0</v>
      </c>
    </row>
    <row r="2808" spans="1:10" hidden="1" x14ac:dyDescent="0.2">
      <c r="A2808" s="35" t="s">
        <v>108</v>
      </c>
      <c r="B2808" s="35" t="str">
        <f>VLOOKUP(Table4[[#This Row],[Metabolite ID]],Table18[],2,FALSE)</f>
        <v>ethylmalonate</v>
      </c>
      <c r="C2808" s="35" t="s">
        <v>1121</v>
      </c>
      <c r="D2808" s="35">
        <v>1068</v>
      </c>
      <c r="E2808" s="35">
        <v>-0.2349272126238926</v>
      </c>
      <c r="F2808" s="35">
        <v>0.24900645249701064</v>
      </c>
      <c r="G2808" s="35">
        <v>0.34566008938626513</v>
      </c>
      <c r="H2808" s="35" t="b">
        <v>0</v>
      </c>
      <c r="I2808" s="35" t="b">
        <v>0</v>
      </c>
      <c r="J2808" s="35" t="b">
        <v>0</v>
      </c>
    </row>
    <row r="2809" spans="1:10" hidden="1" x14ac:dyDescent="0.2">
      <c r="A2809" s="35" t="s">
        <v>108</v>
      </c>
      <c r="B2809" s="35" t="str">
        <f>VLOOKUP(Table4[[#This Row],[Metabolite ID]],Table18[],2,FALSE)</f>
        <v>ethylmalonate</v>
      </c>
      <c r="C2809" s="35" t="s">
        <v>1122</v>
      </c>
      <c r="D2809" s="35">
        <v>1068</v>
      </c>
      <c r="E2809" s="35">
        <v>-0.14727753849538416</v>
      </c>
      <c r="F2809" s="35">
        <v>0.14669591961096637</v>
      </c>
      <c r="G2809" s="35">
        <v>0.31562320461941989</v>
      </c>
      <c r="H2809" s="35" t="b">
        <v>0</v>
      </c>
      <c r="I2809" s="35" t="b">
        <v>0</v>
      </c>
      <c r="J2809" s="35" t="b">
        <v>0</v>
      </c>
    </row>
    <row r="2810" spans="1:10" hidden="1" x14ac:dyDescent="0.2">
      <c r="A2810" s="35" t="s">
        <v>108</v>
      </c>
      <c r="B2810" s="35" t="str">
        <f>VLOOKUP(Table4[[#This Row],[Metabolite ID]],Table18[],2,FALSE)</f>
        <v>ethylmalonate</v>
      </c>
      <c r="C2810" s="35" t="s">
        <v>1123</v>
      </c>
      <c r="D2810" s="35">
        <v>1068</v>
      </c>
      <c r="E2810" s="35">
        <v>9.4375674375775265E-2</v>
      </c>
      <c r="F2810" s="35">
        <v>0.11357168675129617</v>
      </c>
      <c r="G2810" s="35">
        <v>0.40617163433013259</v>
      </c>
      <c r="H2810" s="35" t="b">
        <v>0</v>
      </c>
      <c r="I2810" s="35" t="b">
        <v>0</v>
      </c>
      <c r="J2810" s="35" t="b">
        <v>0</v>
      </c>
    </row>
    <row r="2811" spans="1:10" x14ac:dyDescent="0.2">
      <c r="A2811" s="35" t="s">
        <v>727</v>
      </c>
      <c r="B2811" s="35" t="str">
        <f>VLOOKUP(Table4[[#This Row],[Metabolite ID]],Table18[],2,FALSE)</f>
        <v>1-stearoyl-2-meadoyl-GPC (18:0/20:3n9)*</v>
      </c>
      <c r="C2811" s="35" t="s">
        <v>1116</v>
      </c>
      <c r="D2811" s="35">
        <v>1068</v>
      </c>
      <c r="E2811" s="35">
        <v>7.0451942735389725E-2</v>
      </c>
      <c r="F2811" s="35">
        <v>4.0983839811341898E-2</v>
      </c>
      <c r="G2811" s="36">
        <v>8.5611163763026604E-2</v>
      </c>
      <c r="H2811" s="35" t="b">
        <v>0</v>
      </c>
      <c r="I2811" s="35" t="b">
        <v>0</v>
      </c>
      <c r="J2811" s="35" t="b">
        <v>0</v>
      </c>
    </row>
    <row r="2812" spans="1:10" hidden="1" x14ac:dyDescent="0.2">
      <c r="A2812" s="35" t="s">
        <v>727</v>
      </c>
      <c r="B2812" s="35" t="str">
        <f>VLOOKUP(Table4[[#This Row],[Metabolite ID]],Table18[],2,FALSE)</f>
        <v>1-stearoyl-2-meadoyl-GPC (18:0/20:3n9)*</v>
      </c>
      <c r="C2812" s="35" t="s">
        <v>1117</v>
      </c>
      <c r="D2812" s="35">
        <v>1068</v>
      </c>
      <c r="E2812" s="35">
        <v>7.0451942735389725E-2</v>
      </c>
      <c r="F2812" s="35">
        <v>3.8677496190545099E-2</v>
      </c>
      <c r="G2812" s="35">
        <v>6.8527417894284154E-2</v>
      </c>
      <c r="H2812" s="35" t="b">
        <v>0</v>
      </c>
      <c r="I2812" s="35" t="b">
        <v>0</v>
      </c>
      <c r="J2812" s="35" t="b">
        <v>0</v>
      </c>
    </row>
    <row r="2813" spans="1:10" hidden="1" x14ac:dyDescent="0.2">
      <c r="A2813" s="35" t="s">
        <v>727</v>
      </c>
      <c r="B2813" s="35" t="str">
        <f>VLOOKUP(Table4[[#This Row],[Metabolite ID]],Table18[],2,FALSE)</f>
        <v>1-stearoyl-2-meadoyl-GPC (18:0/20:3n9)*</v>
      </c>
      <c r="C2813" s="35" t="s">
        <v>1118</v>
      </c>
      <c r="D2813" s="35">
        <v>1068</v>
      </c>
      <c r="E2813" s="35">
        <v>7.1923800354333434E-2</v>
      </c>
      <c r="F2813" s="35">
        <v>3.9064203357992447E-2</v>
      </c>
      <c r="G2813" s="35">
        <v>6.5596796219506134E-2</v>
      </c>
      <c r="H2813" s="35" t="b">
        <v>0</v>
      </c>
      <c r="I2813" s="35" t="b">
        <v>0</v>
      </c>
      <c r="J2813" s="35" t="b">
        <v>0</v>
      </c>
    </row>
    <row r="2814" spans="1:10" hidden="1" x14ac:dyDescent="0.2">
      <c r="A2814" s="35" t="s">
        <v>727</v>
      </c>
      <c r="B2814" s="35" t="str">
        <f>VLOOKUP(Table4[[#This Row],[Metabolite ID]],Table18[],2,FALSE)</f>
        <v>1-stearoyl-2-meadoyl-GPC (18:0/20:3n9)*</v>
      </c>
      <c r="C2814" s="35" t="s">
        <v>1119</v>
      </c>
      <c r="D2814" s="35">
        <v>1068</v>
      </c>
      <c r="E2814" s="35">
        <v>6.8777739352020167E-2</v>
      </c>
      <c r="F2814" s="35">
        <v>6.207169846913075E-2</v>
      </c>
      <c r="G2814" s="35">
        <v>0.26784583138660106</v>
      </c>
      <c r="H2814" s="35" t="b">
        <v>0</v>
      </c>
      <c r="I2814" s="35" t="b">
        <v>0</v>
      </c>
      <c r="J2814" s="35" t="b">
        <v>0</v>
      </c>
    </row>
    <row r="2815" spans="1:10" hidden="1" x14ac:dyDescent="0.2">
      <c r="A2815" s="35" t="s">
        <v>727</v>
      </c>
      <c r="B2815" s="35" t="str">
        <f>VLOOKUP(Table4[[#This Row],[Metabolite ID]],Table18[],2,FALSE)</f>
        <v>1-stearoyl-2-meadoyl-GPC (18:0/20:3n9)*</v>
      </c>
      <c r="C2815" s="35" t="s">
        <v>1120</v>
      </c>
      <c r="D2815" s="35">
        <v>1068</v>
      </c>
      <c r="E2815" s="35">
        <v>-3.2908254699843931E-2</v>
      </c>
      <c r="F2815" s="35">
        <v>6.7002772696917789E-2</v>
      </c>
      <c r="G2815" s="35">
        <v>0.62332201812441279</v>
      </c>
      <c r="H2815" s="35" t="b">
        <v>0</v>
      </c>
      <c r="I2815" s="35" t="b">
        <v>0</v>
      </c>
      <c r="J2815" s="35" t="b">
        <v>0</v>
      </c>
    </row>
    <row r="2816" spans="1:10" hidden="1" x14ac:dyDescent="0.2">
      <c r="A2816" s="35" t="s">
        <v>727</v>
      </c>
      <c r="B2816" s="35" t="str">
        <f>VLOOKUP(Table4[[#This Row],[Metabolite ID]],Table18[],2,FALSE)</f>
        <v>1-stearoyl-2-meadoyl-GPC (18:0/20:3n9)*</v>
      </c>
      <c r="C2816" s="35" t="s">
        <v>1121</v>
      </c>
      <c r="D2816" s="35">
        <v>1068</v>
      </c>
      <c r="E2816" s="35">
        <v>-0.20018146950006876</v>
      </c>
      <c r="F2816" s="35">
        <v>0.26422556742002073</v>
      </c>
      <c r="G2816" s="35">
        <v>0.44884828756022777</v>
      </c>
      <c r="H2816" s="35" t="b">
        <v>0</v>
      </c>
      <c r="I2816" s="35" t="b">
        <v>0</v>
      </c>
      <c r="J2816" s="35" t="b">
        <v>0</v>
      </c>
    </row>
    <row r="2817" spans="1:10" hidden="1" x14ac:dyDescent="0.2">
      <c r="A2817" s="35" t="s">
        <v>727</v>
      </c>
      <c r="B2817" s="35" t="str">
        <f>VLOOKUP(Table4[[#This Row],[Metabolite ID]],Table18[],2,FALSE)</f>
        <v>1-stearoyl-2-meadoyl-GPC (18:0/20:3n9)*</v>
      </c>
      <c r="C2817" s="35" t="s">
        <v>1122</v>
      </c>
      <c r="D2817" s="35">
        <v>1068</v>
      </c>
      <c r="E2817" s="35">
        <v>-0.17655636985719436</v>
      </c>
      <c r="F2817" s="35">
        <v>0.16855601751900454</v>
      </c>
      <c r="G2817" s="35">
        <v>0.29512281312054728</v>
      </c>
      <c r="H2817" s="35" t="b">
        <v>0</v>
      </c>
      <c r="I2817" s="35" t="b">
        <v>0</v>
      </c>
      <c r="J2817" s="35" t="b">
        <v>0</v>
      </c>
    </row>
    <row r="2818" spans="1:10" hidden="1" x14ac:dyDescent="0.2">
      <c r="A2818" s="35" t="s">
        <v>727</v>
      </c>
      <c r="B2818" s="35" t="str">
        <f>VLOOKUP(Table4[[#This Row],[Metabolite ID]],Table18[],2,FALSE)</f>
        <v>1-stearoyl-2-meadoyl-GPC (18:0/20:3n9)*</v>
      </c>
      <c r="C2818" s="35" t="s">
        <v>1123</v>
      </c>
      <c r="D2818" s="35">
        <v>1068</v>
      </c>
      <c r="E2818" s="35">
        <v>-0.15034128646711481</v>
      </c>
      <c r="F2818" s="35">
        <v>0.1201445104892494</v>
      </c>
      <c r="G2818" s="35">
        <v>0.21108604199456657</v>
      </c>
      <c r="H2818" s="35" t="b">
        <v>0</v>
      </c>
      <c r="I2818" s="35" t="b">
        <v>0</v>
      </c>
      <c r="J2818" s="35" t="b">
        <v>0</v>
      </c>
    </row>
    <row r="2819" spans="1:10" x14ac:dyDescent="0.2">
      <c r="A2819" s="35" t="s">
        <v>297</v>
      </c>
      <c r="B2819" s="35" t="str">
        <f>VLOOKUP(Table4[[#This Row],[Metabolite ID]],Table18[],2,FALSE)</f>
        <v>5alpha-androstan-3alpha,17alpha-diol monosulfate</v>
      </c>
      <c r="C2819" s="35" t="s">
        <v>1116</v>
      </c>
      <c r="D2819" s="35">
        <v>1070</v>
      </c>
      <c r="E2819" s="35">
        <v>-8.2002888737834609E-2</v>
      </c>
      <c r="F2819" s="35">
        <v>4.7880011904743301E-2</v>
      </c>
      <c r="G2819" s="36">
        <v>8.6772387838211201E-2</v>
      </c>
      <c r="H2819" s="35" t="b">
        <v>0</v>
      </c>
      <c r="I2819" s="35" t="b">
        <v>0</v>
      </c>
      <c r="J2819" s="35" t="b">
        <v>0</v>
      </c>
    </row>
    <row r="2820" spans="1:10" hidden="1" x14ac:dyDescent="0.2">
      <c r="A2820" s="35" t="s">
        <v>297</v>
      </c>
      <c r="B2820" s="35" t="str">
        <f>VLOOKUP(Table4[[#This Row],[Metabolite ID]],Table18[],2,FALSE)</f>
        <v>5alpha-androstan-3alpha,17alpha-diol monosulfate</v>
      </c>
      <c r="C2820" s="35" t="s">
        <v>1117</v>
      </c>
      <c r="D2820" s="35">
        <v>1070</v>
      </c>
      <c r="E2820" s="35">
        <v>-8.2002888737834609E-2</v>
      </c>
      <c r="F2820" s="35">
        <v>4.6475554099034463E-2</v>
      </c>
      <c r="G2820" s="35">
        <v>7.765951394144581E-2</v>
      </c>
      <c r="H2820" s="35" t="b">
        <v>0</v>
      </c>
      <c r="I2820" s="35" t="b">
        <v>0</v>
      </c>
      <c r="J2820" s="35" t="b">
        <v>0</v>
      </c>
    </row>
    <row r="2821" spans="1:10" hidden="1" x14ac:dyDescent="0.2">
      <c r="A2821" s="35" t="s">
        <v>297</v>
      </c>
      <c r="B2821" s="35" t="str">
        <f>VLOOKUP(Table4[[#This Row],[Metabolite ID]],Table18[],2,FALSE)</f>
        <v>5alpha-androstan-3alpha,17alpha-diol monosulfate</v>
      </c>
      <c r="C2821" s="35" t="s">
        <v>1118</v>
      </c>
      <c r="D2821" s="35">
        <v>1070</v>
      </c>
      <c r="E2821" s="35">
        <v>-8.1867079920911578E-2</v>
      </c>
      <c r="F2821" s="35">
        <v>4.6914036002484179E-2</v>
      </c>
      <c r="G2821" s="35">
        <v>8.0977125340973136E-2</v>
      </c>
      <c r="H2821" s="35" t="b">
        <v>0</v>
      </c>
      <c r="I2821" s="35" t="b">
        <v>0</v>
      </c>
      <c r="J2821" s="35" t="b">
        <v>0</v>
      </c>
    </row>
    <row r="2822" spans="1:10" hidden="1" x14ac:dyDescent="0.2">
      <c r="A2822" s="35" t="s">
        <v>297</v>
      </c>
      <c r="B2822" s="35" t="str">
        <f>VLOOKUP(Table4[[#This Row],[Metabolite ID]],Table18[],2,FALSE)</f>
        <v>5alpha-androstan-3alpha,17alpha-diol monosulfate</v>
      </c>
      <c r="C2822" s="35" t="s">
        <v>1119</v>
      </c>
      <c r="D2822" s="35">
        <v>1070</v>
      </c>
      <c r="E2822" s="35">
        <v>-9.0148590707294918E-2</v>
      </c>
      <c r="F2822" s="35">
        <v>7.1225689231803196E-2</v>
      </c>
      <c r="G2822" s="35">
        <v>0.20562937943668849</v>
      </c>
      <c r="H2822" s="35" t="b">
        <v>0</v>
      </c>
      <c r="I2822" s="35" t="b">
        <v>0</v>
      </c>
      <c r="J2822" s="35" t="b">
        <v>0</v>
      </c>
    </row>
    <row r="2823" spans="1:10" hidden="1" x14ac:dyDescent="0.2">
      <c r="A2823" s="35" t="s">
        <v>297</v>
      </c>
      <c r="B2823" s="35" t="str">
        <f>VLOOKUP(Table4[[#This Row],[Metabolite ID]],Table18[],2,FALSE)</f>
        <v>5alpha-androstan-3alpha,17alpha-diol monosulfate</v>
      </c>
      <c r="C2823" s="35" t="s">
        <v>1120</v>
      </c>
      <c r="D2823" s="35">
        <v>1070</v>
      </c>
      <c r="E2823" s="35">
        <v>-0.14734999569040966</v>
      </c>
      <c r="F2823" s="35">
        <v>8.1736200367717018E-2</v>
      </c>
      <c r="G2823" s="35">
        <v>7.1427369583663691E-2</v>
      </c>
      <c r="H2823" s="35" t="b">
        <v>0</v>
      </c>
      <c r="I2823" s="35" t="b">
        <v>0</v>
      </c>
      <c r="J2823" s="35" t="b">
        <v>0</v>
      </c>
    </row>
    <row r="2824" spans="1:10" hidden="1" x14ac:dyDescent="0.2">
      <c r="A2824" s="35" t="s">
        <v>297</v>
      </c>
      <c r="B2824" s="35" t="str">
        <f>VLOOKUP(Table4[[#This Row],[Metabolite ID]],Table18[],2,FALSE)</f>
        <v>5alpha-androstan-3alpha,17alpha-diol monosulfate</v>
      </c>
      <c r="C2824" s="35" t="s">
        <v>1121</v>
      </c>
      <c r="D2824" s="35">
        <v>1070</v>
      </c>
      <c r="E2824" s="35">
        <v>-0.2036890728835159</v>
      </c>
      <c r="F2824" s="35">
        <v>0.29435166534912766</v>
      </c>
      <c r="G2824" s="35">
        <v>0.48909246178961507</v>
      </c>
      <c r="H2824" s="35" t="b">
        <v>0</v>
      </c>
      <c r="I2824" s="35" t="b">
        <v>0</v>
      </c>
      <c r="J2824" s="35" t="b">
        <v>0</v>
      </c>
    </row>
    <row r="2825" spans="1:10" hidden="1" x14ac:dyDescent="0.2">
      <c r="A2825" s="35" t="s">
        <v>297</v>
      </c>
      <c r="B2825" s="35" t="str">
        <f>VLOOKUP(Table4[[#This Row],[Metabolite ID]],Table18[],2,FALSE)</f>
        <v>5alpha-androstan-3alpha,17alpha-diol monosulfate</v>
      </c>
      <c r="C2825" s="35" t="s">
        <v>1122</v>
      </c>
      <c r="D2825" s="35">
        <v>1070</v>
      </c>
      <c r="E2825" s="35">
        <v>-0.26869938262654625</v>
      </c>
      <c r="F2825" s="35">
        <v>0.19100823797215918</v>
      </c>
      <c r="G2825" s="35">
        <v>0.15979443909772564</v>
      </c>
      <c r="H2825" s="35" t="b">
        <v>0</v>
      </c>
      <c r="I2825" s="35" t="b">
        <v>0</v>
      </c>
      <c r="J2825" s="35" t="b">
        <v>0</v>
      </c>
    </row>
    <row r="2826" spans="1:10" hidden="1" x14ac:dyDescent="0.2">
      <c r="A2826" s="35" t="s">
        <v>297</v>
      </c>
      <c r="B2826" s="35" t="str">
        <f>VLOOKUP(Table4[[#This Row],[Metabolite ID]],Table18[],2,FALSE)</f>
        <v>5alpha-androstan-3alpha,17alpha-diol monosulfate</v>
      </c>
      <c r="C2826" s="35" t="s">
        <v>1123</v>
      </c>
      <c r="D2826" s="35">
        <v>1070</v>
      </c>
      <c r="E2826" s="35">
        <v>-0.19404341065032404</v>
      </c>
      <c r="F2826" s="35">
        <v>0.14064836269560294</v>
      </c>
      <c r="G2826" s="35">
        <v>0.16798781711359081</v>
      </c>
      <c r="H2826" s="35" t="b">
        <v>0</v>
      </c>
      <c r="I2826" s="35" t="b">
        <v>0</v>
      </c>
      <c r="J2826" s="35" t="b">
        <v>0</v>
      </c>
    </row>
    <row r="2827" spans="1:10" x14ac:dyDescent="0.2">
      <c r="A2827" s="35" t="s">
        <v>352</v>
      </c>
      <c r="B2827" s="35" t="str">
        <f>VLOOKUP(Table4[[#This Row],[Metabolite ID]],Table18[],2,FALSE)</f>
        <v>gamma-CEHC glucuronide*</v>
      </c>
      <c r="C2827" s="35" t="s">
        <v>1116</v>
      </c>
      <c r="D2827" s="35">
        <v>1068</v>
      </c>
      <c r="E2827" s="35">
        <v>7.8053018808997968E-2</v>
      </c>
      <c r="F2827" s="35">
        <v>4.5627704255226338E-2</v>
      </c>
      <c r="G2827" s="36">
        <v>8.7145797508920791E-2</v>
      </c>
      <c r="H2827" s="35" t="b">
        <v>0</v>
      </c>
      <c r="I2827" s="35" t="b">
        <v>0</v>
      </c>
      <c r="J2827" s="35" t="b">
        <v>0</v>
      </c>
    </row>
    <row r="2828" spans="1:10" hidden="1" x14ac:dyDescent="0.2">
      <c r="A2828" s="35" t="s">
        <v>352</v>
      </c>
      <c r="B2828" s="35" t="str">
        <f>VLOOKUP(Table4[[#This Row],[Metabolite ID]],Table18[],2,FALSE)</f>
        <v>gamma-CEHC glucuronide*</v>
      </c>
      <c r="C2828" s="35" t="s">
        <v>1117</v>
      </c>
      <c r="D2828" s="35">
        <v>1068</v>
      </c>
      <c r="E2828" s="35">
        <v>7.8053018808997968E-2</v>
      </c>
      <c r="F2828" s="35">
        <v>4.4796555541290008E-2</v>
      </c>
      <c r="G2828" s="35">
        <v>8.1440425962539628E-2</v>
      </c>
      <c r="H2828" s="35" t="b">
        <v>0</v>
      </c>
      <c r="I2828" s="35" t="b">
        <v>0</v>
      </c>
      <c r="J2828" s="35" t="b">
        <v>0</v>
      </c>
    </row>
    <row r="2829" spans="1:10" hidden="1" x14ac:dyDescent="0.2">
      <c r="A2829" s="35" t="s">
        <v>352</v>
      </c>
      <c r="B2829" s="35" t="str">
        <f>VLOOKUP(Table4[[#This Row],[Metabolite ID]],Table18[],2,FALSE)</f>
        <v>gamma-CEHC glucuronide*</v>
      </c>
      <c r="C2829" s="35" t="s">
        <v>1118</v>
      </c>
      <c r="D2829" s="35">
        <v>1068</v>
      </c>
      <c r="E2829" s="35">
        <v>7.8189721257108838E-2</v>
      </c>
      <c r="F2829" s="35">
        <v>4.520996769076488E-2</v>
      </c>
      <c r="G2829" s="35">
        <v>8.372327700323702E-2</v>
      </c>
      <c r="H2829" s="35" t="b">
        <v>0</v>
      </c>
      <c r="I2829" s="35" t="b">
        <v>0</v>
      </c>
      <c r="J2829" s="35" t="b">
        <v>0</v>
      </c>
    </row>
    <row r="2830" spans="1:10" hidden="1" x14ac:dyDescent="0.2">
      <c r="A2830" s="35" t="s">
        <v>352</v>
      </c>
      <c r="B2830" s="35" t="str">
        <f>VLOOKUP(Table4[[#This Row],[Metabolite ID]],Table18[],2,FALSE)</f>
        <v>gamma-CEHC glucuronide*</v>
      </c>
      <c r="C2830" s="35" t="s">
        <v>1119</v>
      </c>
      <c r="D2830" s="35">
        <v>1068</v>
      </c>
      <c r="E2830" s="35">
        <v>0.11396921329507395</v>
      </c>
      <c r="F2830" s="35">
        <v>6.8531742560848527E-2</v>
      </c>
      <c r="G2830" s="35">
        <v>9.6309732500676981E-2</v>
      </c>
      <c r="H2830" s="35" t="b">
        <v>0</v>
      </c>
      <c r="I2830" s="35" t="b">
        <v>0</v>
      </c>
      <c r="J2830" s="35" t="b">
        <v>0</v>
      </c>
    </row>
    <row r="2831" spans="1:10" hidden="1" x14ac:dyDescent="0.2">
      <c r="A2831" s="35" t="s">
        <v>352</v>
      </c>
      <c r="B2831" s="35" t="str">
        <f>VLOOKUP(Table4[[#This Row],[Metabolite ID]],Table18[],2,FALSE)</f>
        <v>gamma-CEHC glucuronide*</v>
      </c>
      <c r="C2831" s="35" t="s">
        <v>1120</v>
      </c>
      <c r="D2831" s="35">
        <v>1068</v>
      </c>
      <c r="E2831" s="35">
        <v>7.3563720280968636E-2</v>
      </c>
      <c r="F2831" s="35">
        <v>7.9196749745794451E-2</v>
      </c>
      <c r="G2831" s="35">
        <v>0.3529549217176795</v>
      </c>
      <c r="H2831" s="35" t="b">
        <v>0</v>
      </c>
      <c r="I2831" s="35" t="b">
        <v>0</v>
      </c>
      <c r="J2831" s="35" t="b">
        <v>0</v>
      </c>
    </row>
    <row r="2832" spans="1:10" hidden="1" x14ac:dyDescent="0.2">
      <c r="A2832" s="35" t="s">
        <v>352</v>
      </c>
      <c r="B2832" s="35" t="str">
        <f>VLOOKUP(Table4[[#This Row],[Metabolite ID]],Table18[],2,FALSE)</f>
        <v>gamma-CEHC glucuronide*</v>
      </c>
      <c r="C2832" s="35" t="s">
        <v>1121</v>
      </c>
      <c r="D2832" s="35">
        <v>1068</v>
      </c>
      <c r="E2832" s="35">
        <v>4.7882308557407605E-2</v>
      </c>
      <c r="F2832" s="35">
        <v>0.30197108129321776</v>
      </c>
      <c r="G2832" s="35">
        <v>0.87404092215113538</v>
      </c>
      <c r="H2832" s="35" t="b">
        <v>0</v>
      </c>
      <c r="I2832" s="35" t="b">
        <v>0</v>
      </c>
      <c r="J2832" s="35" t="b">
        <v>0</v>
      </c>
    </row>
    <row r="2833" spans="1:10" hidden="1" x14ac:dyDescent="0.2">
      <c r="A2833" s="35" t="s">
        <v>352</v>
      </c>
      <c r="B2833" s="35" t="str">
        <f>VLOOKUP(Table4[[#This Row],[Metabolite ID]],Table18[],2,FALSE)</f>
        <v>gamma-CEHC glucuronide*</v>
      </c>
      <c r="C2833" s="35" t="s">
        <v>1122</v>
      </c>
      <c r="D2833" s="35">
        <v>1068</v>
      </c>
      <c r="E2833" s="35">
        <v>0.10236391183143834</v>
      </c>
      <c r="F2833" s="35">
        <v>0.19578541649527356</v>
      </c>
      <c r="G2833" s="35">
        <v>0.60119604902054979</v>
      </c>
      <c r="H2833" s="35" t="b">
        <v>0</v>
      </c>
      <c r="I2833" s="35" t="b">
        <v>0</v>
      </c>
      <c r="J2833" s="35" t="b">
        <v>0</v>
      </c>
    </row>
    <row r="2834" spans="1:10" hidden="1" x14ac:dyDescent="0.2">
      <c r="A2834" s="35" t="s">
        <v>352</v>
      </c>
      <c r="B2834" s="35" t="str">
        <f>VLOOKUP(Table4[[#This Row],[Metabolite ID]],Table18[],2,FALSE)</f>
        <v>gamma-CEHC glucuronide*</v>
      </c>
      <c r="C2834" s="35" t="s">
        <v>1123</v>
      </c>
      <c r="D2834" s="35">
        <v>1068</v>
      </c>
      <c r="E2834" s="35">
        <v>8.2454952397613385E-2</v>
      </c>
      <c r="F2834" s="35">
        <v>0.13397147052677652</v>
      </c>
      <c r="G2834" s="35">
        <v>0.53837805651099613</v>
      </c>
      <c r="H2834" s="35" t="b">
        <v>0</v>
      </c>
      <c r="I2834" s="35" t="b">
        <v>0</v>
      </c>
      <c r="J2834" s="35" t="b">
        <v>0</v>
      </c>
    </row>
    <row r="2835" spans="1:10" x14ac:dyDescent="0.2">
      <c r="A2835" s="35" t="s">
        <v>224</v>
      </c>
      <c r="B2835" s="35" t="str">
        <f>VLOOKUP(Table4[[#This Row],[Metabolite ID]],Table18[],2,FALSE)</f>
        <v>myristoylcarnitine</v>
      </c>
      <c r="C2835" s="35" t="s">
        <v>1116</v>
      </c>
      <c r="D2835" s="35">
        <v>1068</v>
      </c>
      <c r="E2835" s="35">
        <v>-6.4387017158652152E-2</v>
      </c>
      <c r="F2835" s="35">
        <v>3.7663425425927134E-2</v>
      </c>
      <c r="G2835" s="36">
        <v>8.7351534686883267E-2</v>
      </c>
      <c r="H2835" s="35" t="b">
        <v>0</v>
      </c>
      <c r="I2835" s="35" t="b">
        <v>0</v>
      </c>
      <c r="J2835" s="35" t="b">
        <v>0</v>
      </c>
    </row>
    <row r="2836" spans="1:10" hidden="1" x14ac:dyDescent="0.2">
      <c r="A2836" s="35" t="s">
        <v>224</v>
      </c>
      <c r="B2836" s="35" t="str">
        <f>VLOOKUP(Table4[[#This Row],[Metabolite ID]],Table18[],2,FALSE)</f>
        <v>myristoylcarnitine</v>
      </c>
      <c r="C2836" s="35" t="s">
        <v>1117</v>
      </c>
      <c r="D2836" s="35">
        <v>1068</v>
      </c>
      <c r="E2836" s="35">
        <v>-6.4387017158652152E-2</v>
      </c>
      <c r="F2836" s="35">
        <v>3.700409948726556E-2</v>
      </c>
      <c r="G2836" s="35">
        <v>8.1859568162114121E-2</v>
      </c>
      <c r="H2836" s="35" t="b">
        <v>0</v>
      </c>
      <c r="I2836" s="35" t="b">
        <v>0</v>
      </c>
      <c r="J2836" s="35" t="b">
        <v>0</v>
      </c>
    </row>
    <row r="2837" spans="1:10" hidden="1" x14ac:dyDescent="0.2">
      <c r="A2837" s="35" t="s">
        <v>224</v>
      </c>
      <c r="B2837" s="35" t="str">
        <f>VLOOKUP(Table4[[#This Row],[Metabolite ID]],Table18[],2,FALSE)</f>
        <v>myristoylcarnitine</v>
      </c>
      <c r="C2837" s="35" t="s">
        <v>1118</v>
      </c>
      <c r="D2837" s="35">
        <v>1068</v>
      </c>
      <c r="E2837" s="35">
        <v>-6.4255431596366791E-2</v>
      </c>
      <c r="F2837" s="35">
        <v>3.7344195553533889E-2</v>
      </c>
      <c r="G2837" s="35">
        <v>8.5318528643818142E-2</v>
      </c>
      <c r="H2837" s="35" t="b">
        <v>0</v>
      </c>
      <c r="I2837" s="35" t="b">
        <v>0</v>
      </c>
      <c r="J2837" s="35" t="b">
        <v>0</v>
      </c>
    </row>
    <row r="2838" spans="1:10" hidden="1" x14ac:dyDescent="0.2">
      <c r="A2838" s="35" t="s">
        <v>224</v>
      </c>
      <c r="B2838" s="35" t="str">
        <f>VLOOKUP(Table4[[#This Row],[Metabolite ID]],Table18[],2,FALSE)</f>
        <v>myristoylcarnitine</v>
      </c>
      <c r="C2838" s="35" t="s">
        <v>1119</v>
      </c>
      <c r="D2838" s="35">
        <v>1068</v>
      </c>
      <c r="E2838" s="35">
        <v>-8.7586763575819723E-2</v>
      </c>
      <c r="F2838" s="35">
        <v>5.6588146649039127E-2</v>
      </c>
      <c r="G2838" s="35">
        <v>0.12167203040858222</v>
      </c>
      <c r="H2838" s="35" t="b">
        <v>0</v>
      </c>
      <c r="I2838" s="35" t="b">
        <v>0</v>
      </c>
      <c r="J2838" s="35" t="b">
        <v>0</v>
      </c>
    </row>
    <row r="2839" spans="1:10" hidden="1" x14ac:dyDescent="0.2">
      <c r="A2839" s="35" t="s">
        <v>224</v>
      </c>
      <c r="B2839" s="35" t="str">
        <f>VLOOKUP(Table4[[#This Row],[Metabolite ID]],Table18[],2,FALSE)</f>
        <v>myristoylcarnitine</v>
      </c>
      <c r="C2839" s="35" t="s">
        <v>1120</v>
      </c>
      <c r="D2839" s="35">
        <v>1068</v>
      </c>
      <c r="E2839" s="35">
        <v>-4.4163543125418391E-2</v>
      </c>
      <c r="F2839" s="35">
        <v>6.2082670279289112E-2</v>
      </c>
      <c r="G2839" s="35">
        <v>0.47685704028504927</v>
      </c>
      <c r="H2839" s="35" t="b">
        <v>0</v>
      </c>
      <c r="I2839" s="35" t="b">
        <v>0</v>
      </c>
      <c r="J2839" s="35" t="b">
        <v>0</v>
      </c>
    </row>
    <row r="2840" spans="1:10" hidden="1" x14ac:dyDescent="0.2">
      <c r="A2840" s="35" t="s">
        <v>224</v>
      </c>
      <c r="B2840" s="35" t="str">
        <f>VLOOKUP(Table4[[#This Row],[Metabolite ID]],Table18[],2,FALSE)</f>
        <v>myristoylcarnitine</v>
      </c>
      <c r="C2840" s="35" t="s">
        <v>1121</v>
      </c>
      <c r="D2840" s="35">
        <v>1068</v>
      </c>
      <c r="E2840" s="35">
        <v>-0.37521332602598445</v>
      </c>
      <c r="F2840" s="35">
        <v>0.25691165825670254</v>
      </c>
      <c r="G2840" s="35">
        <v>0.1444536621341764</v>
      </c>
      <c r="H2840" s="35" t="b">
        <v>0</v>
      </c>
      <c r="I2840" s="35" t="b">
        <v>0</v>
      </c>
      <c r="J2840" s="35" t="b">
        <v>0</v>
      </c>
    </row>
    <row r="2841" spans="1:10" hidden="1" x14ac:dyDescent="0.2">
      <c r="A2841" s="35" t="s">
        <v>224</v>
      </c>
      <c r="B2841" s="35" t="str">
        <f>VLOOKUP(Table4[[#This Row],[Metabolite ID]],Table18[],2,FALSE)</f>
        <v>myristoylcarnitine</v>
      </c>
      <c r="C2841" s="35" t="s">
        <v>1122</v>
      </c>
      <c r="D2841" s="35">
        <v>1068</v>
      </c>
      <c r="E2841" s="35">
        <v>0.13727677037462804</v>
      </c>
      <c r="F2841" s="35">
        <v>0.14136613692717415</v>
      </c>
      <c r="G2841" s="35">
        <v>0.33173224338050267</v>
      </c>
      <c r="H2841" s="35" t="b">
        <v>0</v>
      </c>
      <c r="I2841" s="35" t="b">
        <v>0</v>
      </c>
      <c r="J2841" s="35" t="b">
        <v>0</v>
      </c>
    </row>
    <row r="2842" spans="1:10" hidden="1" x14ac:dyDescent="0.2">
      <c r="A2842" s="35" t="s">
        <v>224</v>
      </c>
      <c r="B2842" s="35" t="str">
        <f>VLOOKUP(Table4[[#This Row],[Metabolite ID]],Table18[],2,FALSE)</f>
        <v>myristoylcarnitine</v>
      </c>
      <c r="C2842" s="35" t="s">
        <v>1123</v>
      </c>
      <c r="D2842" s="35">
        <v>1068</v>
      </c>
      <c r="E2842" s="35">
        <v>-9.1798787572804422E-2</v>
      </c>
      <c r="F2842" s="35">
        <v>0.11059774554460357</v>
      </c>
      <c r="G2842" s="35">
        <v>0.4067110313190111</v>
      </c>
      <c r="H2842" s="35" t="b">
        <v>0</v>
      </c>
      <c r="I2842" s="35" t="b">
        <v>0</v>
      </c>
      <c r="J2842" s="35" t="b">
        <v>0</v>
      </c>
    </row>
    <row r="2843" spans="1:10" x14ac:dyDescent="0.2">
      <c r="A2843" s="35" t="s">
        <v>302</v>
      </c>
      <c r="B2843" s="35" t="str">
        <f>VLOOKUP(Table4[[#This Row],[Metabolite ID]],Table18[],2,FALSE)</f>
        <v>5alpha-androstan-3beta,17beta-diol disulfate</v>
      </c>
      <c r="C2843" s="35" t="s">
        <v>1116</v>
      </c>
      <c r="D2843" s="35">
        <v>1068</v>
      </c>
      <c r="E2843" s="35">
        <v>6.8630779640980785E-2</v>
      </c>
      <c r="F2843" s="35">
        <v>4.0323590653496368E-2</v>
      </c>
      <c r="G2843" s="36">
        <v>8.8755236477651323E-2</v>
      </c>
      <c r="H2843" s="35" t="b">
        <v>0</v>
      </c>
      <c r="I2843" s="35" t="b">
        <v>0</v>
      </c>
      <c r="J2843" s="35" t="b">
        <v>0</v>
      </c>
    </row>
    <row r="2844" spans="1:10" hidden="1" x14ac:dyDescent="0.2">
      <c r="A2844" s="35" t="s">
        <v>302</v>
      </c>
      <c r="B2844" s="35" t="str">
        <f>VLOOKUP(Table4[[#This Row],[Metabolite ID]],Table18[],2,FALSE)</f>
        <v>5alpha-androstan-3beta,17beta-diol disulfate</v>
      </c>
      <c r="C2844" s="35" t="s">
        <v>1117</v>
      </c>
      <c r="D2844" s="35">
        <v>1068</v>
      </c>
      <c r="E2844" s="35">
        <v>6.8630779640980785E-2</v>
      </c>
      <c r="F2844" s="35">
        <v>3.6866251004571499E-2</v>
      </c>
      <c r="G2844" s="35">
        <v>6.2657324715717624E-2</v>
      </c>
      <c r="H2844" s="35" t="b">
        <v>0</v>
      </c>
      <c r="I2844" s="35" t="b">
        <v>0</v>
      </c>
      <c r="J2844" s="35" t="b">
        <v>0</v>
      </c>
    </row>
    <row r="2845" spans="1:10" hidden="1" x14ac:dyDescent="0.2">
      <c r="A2845" s="35" t="s">
        <v>302</v>
      </c>
      <c r="B2845" s="35" t="str">
        <f>VLOOKUP(Table4[[#This Row],[Metabolite ID]],Table18[],2,FALSE)</f>
        <v>5alpha-androstan-3beta,17beta-diol disulfate</v>
      </c>
      <c r="C2845" s="35" t="s">
        <v>1118</v>
      </c>
      <c r="D2845" s="35">
        <v>1068</v>
      </c>
      <c r="E2845" s="35">
        <v>6.8752185930716331E-2</v>
      </c>
      <c r="F2845" s="35">
        <v>3.7260357542422476E-2</v>
      </c>
      <c r="G2845" s="35">
        <v>6.5010892849751298E-2</v>
      </c>
      <c r="H2845" s="35" t="b">
        <v>0</v>
      </c>
      <c r="I2845" s="35" t="b">
        <v>0</v>
      </c>
      <c r="J2845" s="35" t="b">
        <v>0</v>
      </c>
    </row>
    <row r="2846" spans="1:10" hidden="1" x14ac:dyDescent="0.2">
      <c r="A2846" s="35" t="s">
        <v>302</v>
      </c>
      <c r="B2846" s="35" t="str">
        <f>VLOOKUP(Table4[[#This Row],[Metabolite ID]],Table18[],2,FALSE)</f>
        <v>5alpha-androstan-3beta,17beta-diol disulfate</v>
      </c>
      <c r="C2846" s="35" t="s">
        <v>1119</v>
      </c>
      <c r="D2846" s="35">
        <v>1068</v>
      </c>
      <c r="E2846" s="35">
        <v>6.3675501430300152E-2</v>
      </c>
      <c r="F2846" s="35">
        <v>5.5336545631215851E-2</v>
      </c>
      <c r="G2846" s="35">
        <v>0.24985762227965022</v>
      </c>
      <c r="H2846" s="35" t="b">
        <v>0</v>
      </c>
      <c r="I2846" s="35" t="b">
        <v>0</v>
      </c>
      <c r="J2846" s="35" t="b">
        <v>0</v>
      </c>
    </row>
    <row r="2847" spans="1:10" hidden="1" x14ac:dyDescent="0.2">
      <c r="A2847" s="35" t="s">
        <v>302</v>
      </c>
      <c r="B2847" s="35" t="str">
        <f>VLOOKUP(Table4[[#This Row],[Metabolite ID]],Table18[],2,FALSE)</f>
        <v>5alpha-androstan-3beta,17beta-diol disulfate</v>
      </c>
      <c r="C2847" s="35" t="s">
        <v>1120</v>
      </c>
      <c r="D2847" s="35">
        <v>1068</v>
      </c>
      <c r="E2847" s="35">
        <v>2.8210654882963475E-2</v>
      </c>
      <c r="F2847" s="35">
        <v>6.4135169331566294E-2</v>
      </c>
      <c r="G2847" s="35">
        <v>0.66003670913912671</v>
      </c>
      <c r="H2847" s="35" t="b">
        <v>0</v>
      </c>
      <c r="I2847" s="35" t="b">
        <v>0</v>
      </c>
      <c r="J2847" s="35" t="b">
        <v>0</v>
      </c>
    </row>
    <row r="2848" spans="1:10" hidden="1" x14ac:dyDescent="0.2">
      <c r="A2848" s="35" t="s">
        <v>302</v>
      </c>
      <c r="B2848" s="35" t="str">
        <f>VLOOKUP(Table4[[#This Row],[Metabolite ID]],Table18[],2,FALSE)</f>
        <v>5alpha-androstan-3beta,17beta-diol disulfate</v>
      </c>
      <c r="C2848" s="35" t="s">
        <v>1121</v>
      </c>
      <c r="D2848" s="35">
        <v>1068</v>
      </c>
      <c r="E2848" s="35">
        <v>1.1405167794894311E-2</v>
      </c>
      <c r="F2848" s="35">
        <v>0.23079985702880865</v>
      </c>
      <c r="G2848" s="35">
        <v>0.96059715683705016</v>
      </c>
      <c r="H2848" s="35" t="b">
        <v>0</v>
      </c>
      <c r="I2848" s="35" t="b">
        <v>0</v>
      </c>
      <c r="J2848" s="35" t="b">
        <v>0</v>
      </c>
    </row>
    <row r="2849" spans="1:10" hidden="1" x14ac:dyDescent="0.2">
      <c r="A2849" s="35" t="s">
        <v>302</v>
      </c>
      <c r="B2849" s="35" t="str">
        <f>VLOOKUP(Table4[[#This Row],[Metabolite ID]],Table18[],2,FALSE)</f>
        <v>5alpha-androstan-3beta,17beta-diol disulfate</v>
      </c>
      <c r="C2849" s="35" t="s">
        <v>1122</v>
      </c>
      <c r="D2849" s="35">
        <v>1068</v>
      </c>
      <c r="E2849" s="35">
        <v>-2.9788736004509708E-2</v>
      </c>
      <c r="F2849" s="35">
        <v>0.14082316510348472</v>
      </c>
      <c r="G2849" s="35">
        <v>0.83251183880718815</v>
      </c>
      <c r="H2849" s="35" t="b">
        <v>0</v>
      </c>
      <c r="I2849" s="35" t="b">
        <v>0</v>
      </c>
      <c r="J2849" s="35" t="b">
        <v>0</v>
      </c>
    </row>
    <row r="2850" spans="1:10" hidden="1" x14ac:dyDescent="0.2">
      <c r="A2850" s="35" t="s">
        <v>302</v>
      </c>
      <c r="B2850" s="35" t="str">
        <f>VLOOKUP(Table4[[#This Row],[Metabolite ID]],Table18[],2,FALSE)</f>
        <v>5alpha-androstan-3beta,17beta-diol disulfate</v>
      </c>
      <c r="C2850" s="35" t="s">
        <v>1123</v>
      </c>
      <c r="D2850" s="35">
        <v>1068</v>
      </c>
      <c r="E2850" s="35">
        <v>0.17154461875895399</v>
      </c>
      <c r="F2850" s="35">
        <v>0.11834535775903601</v>
      </c>
      <c r="G2850" s="35">
        <v>0.14748499229416329</v>
      </c>
      <c r="H2850" s="35" t="b">
        <v>0</v>
      </c>
      <c r="I2850" s="35" t="b">
        <v>0</v>
      </c>
      <c r="J2850" s="35" t="b">
        <v>0</v>
      </c>
    </row>
    <row r="2851" spans="1:10" x14ac:dyDescent="0.2">
      <c r="A2851" s="35" t="s">
        <v>319</v>
      </c>
      <c r="B2851" s="35" t="str">
        <f>VLOOKUP(Table4[[#This Row],[Metabolite ID]],Table18[],2,FALSE)</f>
        <v>17alpha-hydroxypregnenolone sulfate</v>
      </c>
      <c r="C2851" s="35" t="s">
        <v>1116</v>
      </c>
      <c r="D2851" s="35">
        <v>1070</v>
      </c>
      <c r="E2851" s="35">
        <v>-8.1649058575848407E-2</v>
      </c>
      <c r="F2851" s="35">
        <v>4.8092521971879382E-2</v>
      </c>
      <c r="G2851" s="36">
        <v>8.9555037336270849E-2</v>
      </c>
      <c r="H2851" s="35" t="b">
        <v>0</v>
      </c>
      <c r="I2851" s="35" t="b">
        <v>0</v>
      </c>
      <c r="J2851" s="35" t="b">
        <v>0</v>
      </c>
    </row>
    <row r="2852" spans="1:10" hidden="1" x14ac:dyDescent="0.2">
      <c r="A2852" s="35" t="s">
        <v>319</v>
      </c>
      <c r="B2852" s="35" t="str">
        <f>VLOOKUP(Table4[[#This Row],[Metabolite ID]],Table18[],2,FALSE)</f>
        <v>17alpha-hydroxypregnenolone sulfate</v>
      </c>
      <c r="C2852" s="35" t="s">
        <v>1117</v>
      </c>
      <c r="D2852" s="35">
        <v>1070</v>
      </c>
      <c r="E2852" s="35">
        <v>-8.1649058575848407E-2</v>
      </c>
      <c r="F2852" s="35">
        <v>4.751124962410698E-2</v>
      </c>
      <c r="G2852" s="35">
        <v>8.5701710412956197E-2</v>
      </c>
      <c r="H2852" s="35" t="b">
        <v>0</v>
      </c>
      <c r="I2852" s="35" t="b">
        <v>0</v>
      </c>
      <c r="J2852" s="35" t="b">
        <v>0</v>
      </c>
    </row>
    <row r="2853" spans="1:10" hidden="1" x14ac:dyDescent="0.2">
      <c r="A2853" s="35" t="s">
        <v>319</v>
      </c>
      <c r="B2853" s="35" t="str">
        <f>VLOOKUP(Table4[[#This Row],[Metabolite ID]],Table18[],2,FALSE)</f>
        <v>17alpha-hydroxypregnenolone sulfate</v>
      </c>
      <c r="C2853" s="35" t="s">
        <v>1118</v>
      </c>
      <c r="D2853" s="35">
        <v>1070</v>
      </c>
      <c r="E2853" s="35">
        <v>-8.1571300816121281E-2</v>
      </c>
      <c r="F2853" s="35">
        <v>4.7941991651925052E-2</v>
      </c>
      <c r="G2853" s="35">
        <v>8.8856957106522846E-2</v>
      </c>
      <c r="H2853" s="35" t="b">
        <v>0</v>
      </c>
      <c r="I2853" s="35" t="b">
        <v>0</v>
      </c>
      <c r="J2853" s="35" t="b">
        <v>0</v>
      </c>
    </row>
    <row r="2854" spans="1:10" hidden="1" x14ac:dyDescent="0.2">
      <c r="A2854" s="35" t="s">
        <v>319</v>
      </c>
      <c r="B2854" s="35" t="str">
        <f>VLOOKUP(Table4[[#This Row],[Metabolite ID]],Table18[],2,FALSE)</f>
        <v>17alpha-hydroxypregnenolone sulfate</v>
      </c>
      <c r="C2854" s="35" t="s">
        <v>1119</v>
      </c>
      <c r="D2854" s="35">
        <v>1070</v>
      </c>
      <c r="E2854" s="35">
        <v>-4.5709238095238094E-2</v>
      </c>
      <c r="F2854" s="35">
        <v>6.9621473376550794E-2</v>
      </c>
      <c r="G2854" s="35">
        <v>0.51147714640156861</v>
      </c>
      <c r="H2854" s="35" t="b">
        <v>0</v>
      </c>
      <c r="I2854" s="35" t="b">
        <v>0</v>
      </c>
      <c r="J2854" s="35" t="b">
        <v>0</v>
      </c>
    </row>
    <row r="2855" spans="1:10" hidden="1" x14ac:dyDescent="0.2">
      <c r="A2855" s="35" t="s">
        <v>319</v>
      </c>
      <c r="B2855" s="35" t="str">
        <f>VLOOKUP(Table4[[#This Row],[Metabolite ID]],Table18[],2,FALSE)</f>
        <v>17alpha-hydroxypregnenolone sulfate</v>
      </c>
      <c r="C2855" s="35" t="s">
        <v>1120</v>
      </c>
      <c r="D2855" s="35">
        <v>1070</v>
      </c>
      <c r="E2855" s="35">
        <v>-0.19205041689705346</v>
      </c>
      <c r="F2855" s="35">
        <v>7.9664080401002327E-2</v>
      </c>
      <c r="G2855" s="35">
        <v>1.5919627805604443E-2</v>
      </c>
      <c r="H2855" s="35" t="b">
        <v>0</v>
      </c>
      <c r="I2855" s="35" t="b">
        <v>0</v>
      </c>
      <c r="J2855" s="35" t="b">
        <v>0</v>
      </c>
    </row>
    <row r="2856" spans="1:10" hidden="1" x14ac:dyDescent="0.2">
      <c r="A2856" s="35" t="s">
        <v>319</v>
      </c>
      <c r="B2856" s="35" t="str">
        <f>VLOOKUP(Table4[[#This Row],[Metabolite ID]],Table18[],2,FALSE)</f>
        <v>17alpha-hydroxypregnenolone sulfate</v>
      </c>
      <c r="C2856" s="35" t="s">
        <v>1121</v>
      </c>
      <c r="D2856" s="35">
        <v>1070</v>
      </c>
      <c r="E2856" s="35">
        <v>-0.24044528060837678</v>
      </c>
      <c r="F2856" s="35">
        <v>0.30846633149981861</v>
      </c>
      <c r="G2856" s="35">
        <v>0.4358658331543771</v>
      </c>
      <c r="H2856" s="35" t="b">
        <v>0</v>
      </c>
      <c r="I2856" s="35" t="b">
        <v>0</v>
      </c>
      <c r="J2856" s="35" t="b">
        <v>0</v>
      </c>
    </row>
    <row r="2857" spans="1:10" hidden="1" x14ac:dyDescent="0.2">
      <c r="A2857" s="35" t="s">
        <v>319</v>
      </c>
      <c r="B2857" s="35" t="str">
        <f>VLOOKUP(Table4[[#This Row],[Metabolite ID]],Table18[],2,FALSE)</f>
        <v>17alpha-hydroxypregnenolone sulfate</v>
      </c>
      <c r="C2857" s="35" t="s">
        <v>1122</v>
      </c>
      <c r="D2857" s="35">
        <v>1070</v>
      </c>
      <c r="E2857" s="35">
        <v>-0.3506951606088613</v>
      </c>
      <c r="F2857" s="35">
        <v>0.18807671890559946</v>
      </c>
      <c r="G2857" s="35">
        <v>6.250591865380048E-2</v>
      </c>
      <c r="H2857" s="35" t="b">
        <v>0</v>
      </c>
      <c r="I2857" s="35" t="b">
        <v>0</v>
      </c>
      <c r="J2857" s="35" t="b">
        <v>0</v>
      </c>
    </row>
    <row r="2858" spans="1:10" hidden="1" x14ac:dyDescent="0.2">
      <c r="A2858" s="35" t="s">
        <v>319</v>
      </c>
      <c r="B2858" s="35" t="str">
        <f>VLOOKUP(Table4[[#This Row],[Metabolite ID]],Table18[],2,FALSE)</f>
        <v>17alpha-hydroxypregnenolone sulfate</v>
      </c>
      <c r="C2858" s="35" t="s">
        <v>1123</v>
      </c>
      <c r="D2858" s="35">
        <v>1070</v>
      </c>
      <c r="E2858" s="35">
        <v>-0.24421857348696671</v>
      </c>
      <c r="F2858" s="35">
        <v>0.14116394368656326</v>
      </c>
      <c r="G2858" s="35">
        <v>8.3912902773894044E-2</v>
      </c>
      <c r="H2858" s="35" t="b">
        <v>0</v>
      </c>
      <c r="I2858" s="35" t="b">
        <v>0</v>
      </c>
      <c r="J2858" s="35" t="b">
        <v>0</v>
      </c>
    </row>
    <row r="2859" spans="1:10" x14ac:dyDescent="0.2">
      <c r="A2859" s="35" t="s">
        <v>567</v>
      </c>
      <c r="B2859" s="35" t="str">
        <f>VLOOKUP(Table4[[#This Row],[Metabolite ID]],Table18[],2,FALSE)</f>
        <v>X - 13431</v>
      </c>
      <c r="C2859" s="35" t="s">
        <v>1116</v>
      </c>
      <c r="D2859" s="35">
        <v>1068</v>
      </c>
      <c r="E2859" s="35">
        <v>-6.2131679738760624E-2</v>
      </c>
      <c r="F2859" s="35">
        <v>3.69573437913851E-2</v>
      </c>
      <c r="G2859" s="36">
        <v>9.2729362512974478E-2</v>
      </c>
      <c r="H2859" s="35" t="b">
        <v>0</v>
      </c>
      <c r="I2859" s="35" t="b">
        <v>0</v>
      </c>
      <c r="J2859" s="35" t="b">
        <v>0</v>
      </c>
    </row>
    <row r="2860" spans="1:10" hidden="1" x14ac:dyDescent="0.2">
      <c r="A2860" s="35" t="s">
        <v>567</v>
      </c>
      <c r="B2860" s="35" t="str">
        <f>VLOOKUP(Table4[[#This Row],[Metabolite ID]],Table18[],2,FALSE)</f>
        <v>X - 13431</v>
      </c>
      <c r="C2860" s="35" t="s">
        <v>1117</v>
      </c>
      <c r="D2860" s="35">
        <v>1068</v>
      </c>
      <c r="E2860" s="35">
        <v>-6.2131679738760624E-2</v>
      </c>
      <c r="F2860" s="35">
        <v>3.69573437913851E-2</v>
      </c>
      <c r="G2860" s="35">
        <v>9.2729362512974478E-2</v>
      </c>
      <c r="H2860" s="35" t="b">
        <v>0</v>
      </c>
      <c r="I2860" s="35" t="b">
        <v>0</v>
      </c>
      <c r="J2860" s="35" t="b">
        <v>0</v>
      </c>
    </row>
    <row r="2861" spans="1:10" hidden="1" x14ac:dyDescent="0.2">
      <c r="A2861" s="35" t="s">
        <v>567</v>
      </c>
      <c r="B2861" s="35" t="str">
        <f>VLOOKUP(Table4[[#This Row],[Metabolite ID]],Table18[],2,FALSE)</f>
        <v>X - 13431</v>
      </c>
      <c r="C2861" s="35" t="s">
        <v>1118</v>
      </c>
      <c r="D2861" s="35">
        <v>1068</v>
      </c>
      <c r="E2861" s="35">
        <v>-6.2055485009294253E-2</v>
      </c>
      <c r="F2861" s="35">
        <v>3.7277351254829276E-2</v>
      </c>
      <c r="G2861" s="35">
        <v>9.597327425780007E-2</v>
      </c>
      <c r="H2861" s="35" t="b">
        <v>0</v>
      </c>
      <c r="I2861" s="35" t="b">
        <v>0</v>
      </c>
      <c r="J2861" s="35" t="b">
        <v>0</v>
      </c>
    </row>
    <row r="2862" spans="1:10" hidden="1" x14ac:dyDescent="0.2">
      <c r="A2862" s="35" t="s">
        <v>567</v>
      </c>
      <c r="B2862" s="35" t="str">
        <f>VLOOKUP(Table4[[#This Row],[Metabolite ID]],Table18[],2,FALSE)</f>
        <v>X - 13431</v>
      </c>
      <c r="C2862" s="35" t="s">
        <v>1119</v>
      </c>
      <c r="D2862" s="35">
        <v>1068</v>
      </c>
      <c r="E2862" s="35">
        <v>-6.9302757379212224E-2</v>
      </c>
      <c r="F2862" s="35">
        <v>5.7228293360579316E-2</v>
      </c>
      <c r="G2862" s="35">
        <v>0.22590013199427894</v>
      </c>
      <c r="H2862" s="35" t="b">
        <v>0</v>
      </c>
      <c r="I2862" s="35" t="b">
        <v>0</v>
      </c>
      <c r="J2862" s="35" t="b">
        <v>0</v>
      </c>
    </row>
    <row r="2863" spans="1:10" hidden="1" x14ac:dyDescent="0.2">
      <c r="A2863" s="35" t="s">
        <v>567</v>
      </c>
      <c r="B2863" s="35" t="str">
        <f>VLOOKUP(Table4[[#This Row],[Metabolite ID]],Table18[],2,FALSE)</f>
        <v>X - 13431</v>
      </c>
      <c r="C2863" s="35" t="s">
        <v>1120</v>
      </c>
      <c r="D2863" s="35">
        <v>1068</v>
      </c>
      <c r="E2863" s="35">
        <v>3.8160966809486531E-2</v>
      </c>
      <c r="F2863" s="35">
        <v>6.2801090163972284E-2</v>
      </c>
      <c r="G2863" s="35">
        <v>0.5434208528373955</v>
      </c>
      <c r="H2863" s="35" t="b">
        <v>0</v>
      </c>
      <c r="I2863" s="35" t="b">
        <v>0</v>
      </c>
      <c r="J2863" s="35" t="b">
        <v>0</v>
      </c>
    </row>
    <row r="2864" spans="1:10" hidden="1" x14ac:dyDescent="0.2">
      <c r="A2864" s="35" t="s">
        <v>567</v>
      </c>
      <c r="B2864" s="35" t="str">
        <f>VLOOKUP(Table4[[#This Row],[Metabolite ID]],Table18[],2,FALSE)</f>
        <v>X - 13431</v>
      </c>
      <c r="C2864" s="35" t="s">
        <v>1121</v>
      </c>
      <c r="D2864" s="35">
        <v>1068</v>
      </c>
      <c r="E2864" s="35">
        <v>3.7300482073519881E-2</v>
      </c>
      <c r="F2864" s="35">
        <v>0.23956467911884241</v>
      </c>
      <c r="G2864" s="35">
        <v>0.87629808720918945</v>
      </c>
      <c r="H2864" s="35" t="b">
        <v>0</v>
      </c>
      <c r="I2864" s="35" t="b">
        <v>0</v>
      </c>
      <c r="J2864" s="35" t="b">
        <v>0</v>
      </c>
    </row>
    <row r="2865" spans="1:10" hidden="1" x14ac:dyDescent="0.2">
      <c r="A2865" s="35" t="s">
        <v>567</v>
      </c>
      <c r="B2865" s="35" t="str">
        <f>VLOOKUP(Table4[[#This Row],[Metabolite ID]],Table18[],2,FALSE)</f>
        <v>X - 13431</v>
      </c>
      <c r="C2865" s="35" t="s">
        <v>1122</v>
      </c>
      <c r="D2865" s="35">
        <v>1068</v>
      </c>
      <c r="E2865" s="35">
        <v>0.21726721810247795</v>
      </c>
      <c r="F2865" s="35">
        <v>0.14099187839115485</v>
      </c>
      <c r="G2865" s="35">
        <v>0.12361547187260397</v>
      </c>
      <c r="H2865" s="35" t="b">
        <v>0</v>
      </c>
      <c r="I2865" s="35" t="b">
        <v>0</v>
      </c>
      <c r="J2865" s="35" t="b">
        <v>0</v>
      </c>
    </row>
    <row r="2866" spans="1:10" hidden="1" x14ac:dyDescent="0.2">
      <c r="A2866" s="35" t="s">
        <v>567</v>
      </c>
      <c r="B2866" s="35" t="str">
        <f>VLOOKUP(Table4[[#This Row],[Metabolite ID]],Table18[],2,FALSE)</f>
        <v>X - 13431</v>
      </c>
      <c r="C2866" s="35" t="s">
        <v>1123</v>
      </c>
      <c r="D2866" s="35">
        <v>1068</v>
      </c>
      <c r="E2866" s="35">
        <v>0.16580408272211841</v>
      </c>
      <c r="F2866" s="35">
        <v>0.10845769969650391</v>
      </c>
      <c r="G2866" s="35">
        <v>0.12662452408995387</v>
      </c>
      <c r="H2866" s="35" t="b">
        <v>0</v>
      </c>
      <c r="I2866" s="35" t="b">
        <v>0</v>
      </c>
      <c r="J2866" s="35" t="b">
        <v>0</v>
      </c>
    </row>
    <row r="2867" spans="1:10" x14ac:dyDescent="0.2">
      <c r="A2867" s="35" t="s">
        <v>265</v>
      </c>
      <c r="B2867" s="35" t="str">
        <f>VLOOKUP(Table4[[#This Row],[Metabolite ID]],Table18[],2,FALSE)</f>
        <v>isobutyrylglycine</v>
      </c>
      <c r="C2867" s="35" t="s">
        <v>1116</v>
      </c>
      <c r="D2867" s="35">
        <v>1068</v>
      </c>
      <c r="E2867" s="35">
        <v>-6.7146941016197767E-2</v>
      </c>
      <c r="F2867" s="35">
        <v>4.006068194379718E-2</v>
      </c>
      <c r="G2867" s="36">
        <v>9.3712584075508615E-2</v>
      </c>
      <c r="H2867" s="35" t="b">
        <v>0</v>
      </c>
      <c r="I2867" s="35" t="b">
        <v>0</v>
      </c>
      <c r="J2867" s="35" t="b">
        <v>0</v>
      </c>
    </row>
    <row r="2868" spans="1:10" hidden="1" x14ac:dyDescent="0.2">
      <c r="A2868" s="35" t="s">
        <v>265</v>
      </c>
      <c r="B2868" s="35" t="str">
        <f>VLOOKUP(Table4[[#This Row],[Metabolite ID]],Table18[],2,FALSE)</f>
        <v>isobutyrylglycine</v>
      </c>
      <c r="C2868" s="35" t="s">
        <v>1117</v>
      </c>
      <c r="D2868" s="35">
        <v>1068</v>
      </c>
      <c r="E2868" s="35">
        <v>-6.7146941016197767E-2</v>
      </c>
      <c r="F2868" s="35">
        <v>3.9174739874163464E-2</v>
      </c>
      <c r="G2868" s="35">
        <v>8.652198983691492E-2</v>
      </c>
      <c r="H2868" s="35" t="b">
        <v>0</v>
      </c>
      <c r="I2868" s="35" t="b">
        <v>0</v>
      </c>
      <c r="J2868" s="35" t="b">
        <v>0</v>
      </c>
    </row>
    <row r="2869" spans="1:10" hidden="1" x14ac:dyDescent="0.2">
      <c r="A2869" s="35" t="s">
        <v>265</v>
      </c>
      <c r="B2869" s="35" t="str">
        <f>VLOOKUP(Table4[[#This Row],[Metabolite ID]],Table18[],2,FALSE)</f>
        <v>isobutyrylglycine</v>
      </c>
      <c r="C2869" s="35" t="s">
        <v>1118</v>
      </c>
      <c r="D2869" s="35">
        <v>1068</v>
      </c>
      <c r="E2869" s="35">
        <v>-6.6981464466837476E-2</v>
      </c>
      <c r="F2869" s="35">
        <v>3.953526405626711E-2</v>
      </c>
      <c r="G2869" s="35">
        <v>9.0223344497186039E-2</v>
      </c>
      <c r="H2869" s="35" t="b">
        <v>0</v>
      </c>
      <c r="I2869" s="35" t="b">
        <v>0</v>
      </c>
      <c r="J2869" s="35" t="b">
        <v>0</v>
      </c>
    </row>
    <row r="2870" spans="1:10" hidden="1" x14ac:dyDescent="0.2">
      <c r="A2870" s="35" t="s">
        <v>265</v>
      </c>
      <c r="B2870" s="35" t="str">
        <f>VLOOKUP(Table4[[#This Row],[Metabolite ID]],Table18[],2,FALSE)</f>
        <v>isobutyrylglycine</v>
      </c>
      <c r="C2870" s="35" t="s">
        <v>1119</v>
      </c>
      <c r="D2870" s="35">
        <v>1068</v>
      </c>
      <c r="E2870" s="35">
        <v>-7.239928973867181E-2</v>
      </c>
      <c r="F2870" s="35">
        <v>5.9961705087626521E-2</v>
      </c>
      <c r="G2870" s="35">
        <v>0.22726833292439716</v>
      </c>
      <c r="H2870" s="35" t="b">
        <v>0</v>
      </c>
      <c r="I2870" s="35" t="b">
        <v>0</v>
      </c>
      <c r="J2870" s="35" t="b">
        <v>0</v>
      </c>
    </row>
    <row r="2871" spans="1:10" hidden="1" x14ac:dyDescent="0.2">
      <c r="A2871" s="35" t="s">
        <v>265</v>
      </c>
      <c r="B2871" s="35" t="str">
        <f>VLOOKUP(Table4[[#This Row],[Metabolite ID]],Table18[],2,FALSE)</f>
        <v>isobutyrylglycine</v>
      </c>
      <c r="C2871" s="35" t="s">
        <v>1120</v>
      </c>
      <c r="D2871" s="35">
        <v>1068</v>
      </c>
      <c r="E2871" s="35">
        <v>1.3347934439057426E-2</v>
      </c>
      <c r="F2871" s="35">
        <v>6.5597903116300579E-2</v>
      </c>
      <c r="G2871" s="35">
        <v>0.83875900530816283</v>
      </c>
      <c r="H2871" s="35" t="b">
        <v>0</v>
      </c>
      <c r="I2871" s="35" t="b">
        <v>0</v>
      </c>
      <c r="J2871" s="35" t="b">
        <v>0</v>
      </c>
    </row>
    <row r="2872" spans="1:10" hidden="1" x14ac:dyDescent="0.2">
      <c r="A2872" s="35" t="s">
        <v>265</v>
      </c>
      <c r="B2872" s="35" t="str">
        <f>VLOOKUP(Table4[[#This Row],[Metabolite ID]],Table18[],2,FALSE)</f>
        <v>isobutyrylglycine</v>
      </c>
      <c r="C2872" s="35" t="s">
        <v>1121</v>
      </c>
      <c r="D2872" s="35">
        <v>1068</v>
      </c>
      <c r="E2872" s="35">
        <v>6.47005944920096E-2</v>
      </c>
      <c r="F2872" s="35">
        <v>0.26301869546307227</v>
      </c>
      <c r="G2872" s="35">
        <v>0.80573544305426137</v>
      </c>
      <c r="H2872" s="35" t="b">
        <v>0</v>
      </c>
      <c r="I2872" s="35" t="b">
        <v>0</v>
      </c>
      <c r="J2872" s="35" t="b">
        <v>0</v>
      </c>
    </row>
    <row r="2873" spans="1:10" hidden="1" x14ac:dyDescent="0.2">
      <c r="A2873" s="35" t="s">
        <v>265</v>
      </c>
      <c r="B2873" s="35" t="str">
        <f>VLOOKUP(Table4[[#This Row],[Metabolite ID]],Table18[],2,FALSE)</f>
        <v>isobutyrylglycine</v>
      </c>
      <c r="C2873" s="35" t="s">
        <v>1122</v>
      </c>
      <c r="D2873" s="35">
        <v>1068</v>
      </c>
      <c r="E2873" s="35">
        <v>0.13991459086644831</v>
      </c>
      <c r="F2873" s="35">
        <v>0.15657161903772887</v>
      </c>
      <c r="G2873" s="35">
        <v>0.37172996043739714</v>
      </c>
      <c r="H2873" s="35" t="b">
        <v>0</v>
      </c>
      <c r="I2873" s="35" t="b">
        <v>0</v>
      </c>
      <c r="J2873" s="35" t="b">
        <v>0</v>
      </c>
    </row>
    <row r="2874" spans="1:10" hidden="1" x14ac:dyDescent="0.2">
      <c r="A2874" s="35" t="s">
        <v>265</v>
      </c>
      <c r="B2874" s="35" t="str">
        <f>VLOOKUP(Table4[[#This Row],[Metabolite ID]],Table18[],2,FALSE)</f>
        <v>isobutyrylglycine</v>
      </c>
      <c r="C2874" s="35" t="s">
        <v>1123</v>
      </c>
      <c r="D2874" s="35">
        <v>1068</v>
      </c>
      <c r="E2874" s="35">
        <v>-5.3201639795154847E-2</v>
      </c>
      <c r="F2874" s="35">
        <v>0.1176415170080669</v>
      </c>
      <c r="G2874" s="35">
        <v>0.65119153173464173</v>
      </c>
      <c r="H2874" s="35" t="b">
        <v>0</v>
      </c>
      <c r="I2874" s="35" t="b">
        <v>0</v>
      </c>
      <c r="J2874" s="35" t="b">
        <v>0</v>
      </c>
    </row>
    <row r="2875" spans="1:10" x14ac:dyDescent="0.2">
      <c r="A2875" s="35" t="s">
        <v>366</v>
      </c>
      <c r="B2875" s="35" t="str">
        <f>VLOOKUP(Table4[[#This Row],[Metabolite ID]],Table18[],2,FALSE)</f>
        <v>N-delta-acetylornithine</v>
      </c>
      <c r="C2875" s="35" t="s">
        <v>1116</v>
      </c>
      <c r="D2875" s="35">
        <v>1068</v>
      </c>
      <c r="E2875" s="35">
        <v>-6.406076656436821E-2</v>
      </c>
      <c r="F2875" s="35">
        <v>3.8295792243388756E-2</v>
      </c>
      <c r="G2875" s="36">
        <v>9.4368910252548732E-2</v>
      </c>
      <c r="H2875" s="35" t="b">
        <v>0</v>
      </c>
      <c r="I2875" s="35" t="b">
        <v>0</v>
      </c>
      <c r="J2875" s="35" t="b">
        <v>0</v>
      </c>
    </row>
    <row r="2876" spans="1:10" hidden="1" x14ac:dyDescent="0.2">
      <c r="A2876" s="35" t="s">
        <v>366</v>
      </c>
      <c r="B2876" s="35" t="str">
        <f>VLOOKUP(Table4[[#This Row],[Metabolite ID]],Table18[],2,FALSE)</f>
        <v>N-delta-acetylornithine</v>
      </c>
      <c r="C2876" s="35" t="s">
        <v>1117</v>
      </c>
      <c r="D2876" s="35">
        <v>1068</v>
      </c>
      <c r="E2876" s="35">
        <v>-6.406076656436821E-2</v>
      </c>
      <c r="F2876" s="35">
        <v>3.6788813948532312E-2</v>
      </c>
      <c r="G2876" s="35">
        <v>8.1629078331073704E-2</v>
      </c>
      <c r="H2876" s="35" t="b">
        <v>0</v>
      </c>
      <c r="I2876" s="35" t="b">
        <v>0</v>
      </c>
      <c r="J2876" s="35" t="b">
        <v>0</v>
      </c>
    </row>
    <row r="2877" spans="1:10" hidden="1" x14ac:dyDescent="0.2">
      <c r="A2877" s="35" t="s">
        <v>366</v>
      </c>
      <c r="B2877" s="35" t="str">
        <f>VLOOKUP(Table4[[#This Row],[Metabolite ID]],Table18[],2,FALSE)</f>
        <v>N-delta-acetylornithine</v>
      </c>
      <c r="C2877" s="35" t="s">
        <v>1118</v>
      </c>
      <c r="D2877" s="35">
        <v>1068</v>
      </c>
      <c r="E2877" s="35">
        <v>-6.3934017698297596E-2</v>
      </c>
      <c r="F2877" s="35">
        <v>3.7141439806833716E-2</v>
      </c>
      <c r="G2877" s="35">
        <v>8.518440048974335E-2</v>
      </c>
      <c r="H2877" s="35" t="b">
        <v>0</v>
      </c>
      <c r="I2877" s="35" t="b">
        <v>0</v>
      </c>
      <c r="J2877" s="35" t="b">
        <v>0</v>
      </c>
    </row>
    <row r="2878" spans="1:10" hidden="1" x14ac:dyDescent="0.2">
      <c r="A2878" s="35" t="s">
        <v>366</v>
      </c>
      <c r="B2878" s="35" t="str">
        <f>VLOOKUP(Table4[[#This Row],[Metabolite ID]],Table18[],2,FALSE)</f>
        <v>N-delta-acetylornithine</v>
      </c>
      <c r="C2878" s="35" t="s">
        <v>1119</v>
      </c>
      <c r="D2878" s="35">
        <v>1068</v>
      </c>
      <c r="E2878" s="35">
        <v>-0.13790727131582356</v>
      </c>
      <c r="F2878" s="35">
        <v>5.734663677165952E-2</v>
      </c>
      <c r="G2878" s="35">
        <v>1.6181257609841185E-2</v>
      </c>
      <c r="H2878" s="35" t="b">
        <v>0</v>
      </c>
      <c r="I2878" s="35" t="b">
        <v>0</v>
      </c>
      <c r="J2878" s="35" t="b">
        <v>0</v>
      </c>
    </row>
    <row r="2879" spans="1:10" hidden="1" x14ac:dyDescent="0.2">
      <c r="A2879" s="35" t="s">
        <v>366</v>
      </c>
      <c r="B2879" s="35" t="str">
        <f>VLOOKUP(Table4[[#This Row],[Metabolite ID]],Table18[],2,FALSE)</f>
        <v>N-delta-acetylornithine</v>
      </c>
      <c r="C2879" s="35" t="s">
        <v>1120</v>
      </c>
      <c r="D2879" s="35">
        <v>1068</v>
      </c>
      <c r="E2879" s="35">
        <v>-6.557990921798601E-2</v>
      </c>
      <c r="F2879" s="35">
        <v>6.33206472228319E-2</v>
      </c>
      <c r="G2879" s="35">
        <v>0.3003515937122917</v>
      </c>
      <c r="H2879" s="35" t="b">
        <v>0</v>
      </c>
      <c r="I2879" s="35" t="b">
        <v>0</v>
      </c>
      <c r="J2879" s="35" t="b">
        <v>0</v>
      </c>
    </row>
    <row r="2880" spans="1:10" hidden="1" x14ac:dyDescent="0.2">
      <c r="A2880" s="35" t="s">
        <v>366</v>
      </c>
      <c r="B2880" s="35" t="str">
        <f>VLOOKUP(Table4[[#This Row],[Metabolite ID]],Table18[],2,FALSE)</f>
        <v>N-delta-acetylornithine</v>
      </c>
      <c r="C2880" s="35" t="s">
        <v>1121</v>
      </c>
      <c r="D2880" s="35">
        <v>1068</v>
      </c>
      <c r="E2880" s="35">
        <v>-0.26353920720740209</v>
      </c>
      <c r="F2880" s="35">
        <v>0.23820370864163795</v>
      </c>
      <c r="G2880" s="35">
        <v>0.26881982883428973</v>
      </c>
      <c r="H2880" s="35" t="b">
        <v>0</v>
      </c>
      <c r="I2880" s="35" t="b">
        <v>0</v>
      </c>
      <c r="J2880" s="35" t="b">
        <v>0</v>
      </c>
    </row>
    <row r="2881" spans="1:10" hidden="1" x14ac:dyDescent="0.2">
      <c r="A2881" s="35" t="s">
        <v>366</v>
      </c>
      <c r="B2881" s="35" t="str">
        <f>VLOOKUP(Table4[[#This Row],[Metabolite ID]],Table18[],2,FALSE)</f>
        <v>N-delta-acetylornithine</v>
      </c>
      <c r="C2881" s="35" t="s">
        <v>1122</v>
      </c>
      <c r="D2881" s="35">
        <v>1068</v>
      </c>
      <c r="E2881" s="35">
        <v>-0.11260095868645248</v>
      </c>
      <c r="F2881" s="35">
        <v>0.14572782634181208</v>
      </c>
      <c r="G2881" s="35">
        <v>0.43988298010134308</v>
      </c>
      <c r="H2881" s="35" t="b">
        <v>0</v>
      </c>
      <c r="I2881" s="35" t="b">
        <v>0</v>
      </c>
      <c r="J2881" s="35" t="b">
        <v>0</v>
      </c>
    </row>
    <row r="2882" spans="1:10" hidden="1" x14ac:dyDescent="0.2">
      <c r="A2882" s="35" t="s">
        <v>366</v>
      </c>
      <c r="B2882" s="35" t="str">
        <f>VLOOKUP(Table4[[#This Row],[Metabolite ID]],Table18[],2,FALSE)</f>
        <v>N-delta-acetylornithine</v>
      </c>
      <c r="C2882" s="35" t="s">
        <v>1123</v>
      </c>
      <c r="D2882" s="35">
        <v>1068</v>
      </c>
      <c r="E2882" s="35">
        <v>5.7311681439098802E-2</v>
      </c>
      <c r="F2882" s="35">
        <v>0.11236832723988985</v>
      </c>
      <c r="G2882" s="35">
        <v>0.61013313623858112</v>
      </c>
      <c r="H2882" s="35" t="b">
        <v>0</v>
      </c>
      <c r="I2882" s="35" t="b">
        <v>0</v>
      </c>
      <c r="J2882" s="35" t="b">
        <v>0</v>
      </c>
    </row>
    <row r="2883" spans="1:10" x14ac:dyDescent="0.2">
      <c r="A2883" s="35" t="s">
        <v>672</v>
      </c>
      <c r="B2883" s="35" t="str">
        <f>VLOOKUP(Table4[[#This Row],[Metabolite ID]],Table18[],2,FALSE)</f>
        <v>1-(1-enyl-stearoyl)-2-docosahexaenoyl-GPE (P-18:0/22:6)*</v>
      </c>
      <c r="C2883" s="35" t="s">
        <v>1116</v>
      </c>
      <c r="D2883" s="35">
        <v>1068</v>
      </c>
      <c r="E2883" s="35">
        <v>-6.2955933871833458E-2</v>
      </c>
      <c r="F2883" s="35">
        <v>3.7639485444921995E-2</v>
      </c>
      <c r="G2883" s="36">
        <v>9.4405383829963982E-2</v>
      </c>
      <c r="H2883" s="35" t="b">
        <v>0</v>
      </c>
      <c r="I2883" s="35" t="b">
        <v>0</v>
      </c>
      <c r="J2883" s="35" t="b">
        <v>0</v>
      </c>
    </row>
    <row r="2884" spans="1:10" hidden="1" x14ac:dyDescent="0.2">
      <c r="A2884" s="35" t="s">
        <v>672</v>
      </c>
      <c r="B2884" s="35" t="str">
        <f>VLOOKUP(Table4[[#This Row],[Metabolite ID]],Table18[],2,FALSE)</f>
        <v>1-(1-enyl-stearoyl)-2-docosahexaenoyl-GPE (P-18:0/22:6)*</v>
      </c>
      <c r="C2884" s="35" t="s">
        <v>1117</v>
      </c>
      <c r="D2884" s="35">
        <v>1068</v>
      </c>
      <c r="E2884" s="35">
        <v>-6.2955933871833458E-2</v>
      </c>
      <c r="F2884" s="35">
        <v>3.6950119142785148E-2</v>
      </c>
      <c r="G2884" s="35">
        <v>8.8416835083951914E-2</v>
      </c>
      <c r="H2884" s="35" t="b">
        <v>0</v>
      </c>
      <c r="I2884" s="35" t="b">
        <v>0</v>
      </c>
      <c r="J2884" s="35" t="b">
        <v>0</v>
      </c>
    </row>
    <row r="2885" spans="1:10" hidden="1" x14ac:dyDescent="0.2">
      <c r="A2885" s="35" t="s">
        <v>672</v>
      </c>
      <c r="B2885" s="35" t="str">
        <f>VLOOKUP(Table4[[#This Row],[Metabolite ID]],Table18[],2,FALSE)</f>
        <v>1-(1-enyl-stearoyl)-2-docosahexaenoyl-GPE (P-18:0/22:6)*</v>
      </c>
      <c r="C2885" s="35" t="s">
        <v>1118</v>
      </c>
      <c r="D2885" s="35">
        <v>1068</v>
      </c>
      <c r="E2885" s="35">
        <v>-6.2878990199004281E-2</v>
      </c>
      <c r="F2885" s="35">
        <v>3.7290314764224203E-2</v>
      </c>
      <c r="G2885" s="35">
        <v>9.1756966653983044E-2</v>
      </c>
      <c r="H2885" s="35" t="b">
        <v>0</v>
      </c>
      <c r="I2885" s="35" t="b">
        <v>0</v>
      </c>
      <c r="J2885" s="35" t="b">
        <v>0</v>
      </c>
    </row>
    <row r="2886" spans="1:10" hidden="1" x14ac:dyDescent="0.2">
      <c r="A2886" s="35" t="s">
        <v>672</v>
      </c>
      <c r="B2886" s="35" t="str">
        <f>VLOOKUP(Table4[[#This Row],[Metabolite ID]],Table18[],2,FALSE)</f>
        <v>1-(1-enyl-stearoyl)-2-docosahexaenoyl-GPE (P-18:0/22:6)*</v>
      </c>
      <c r="C2886" s="35" t="s">
        <v>1119</v>
      </c>
      <c r="D2886" s="35">
        <v>1068</v>
      </c>
      <c r="E2886" s="35">
        <v>-3.3863320644872533E-2</v>
      </c>
      <c r="F2886" s="35">
        <v>5.6333017610085065E-2</v>
      </c>
      <c r="G2886" s="35">
        <v>0.54775513211502647</v>
      </c>
      <c r="H2886" s="35" t="b">
        <v>0</v>
      </c>
      <c r="I2886" s="35" t="b">
        <v>0</v>
      </c>
      <c r="J2886" s="35" t="b">
        <v>0</v>
      </c>
    </row>
    <row r="2887" spans="1:10" hidden="1" x14ac:dyDescent="0.2">
      <c r="A2887" s="35" t="s">
        <v>672</v>
      </c>
      <c r="B2887" s="35" t="str">
        <f>VLOOKUP(Table4[[#This Row],[Metabolite ID]],Table18[],2,FALSE)</f>
        <v>1-(1-enyl-stearoyl)-2-docosahexaenoyl-GPE (P-18:0/22:6)*</v>
      </c>
      <c r="C2887" s="35" t="s">
        <v>1120</v>
      </c>
      <c r="D2887" s="35">
        <v>1068</v>
      </c>
      <c r="E2887" s="35">
        <v>-7.3949391461506725E-2</v>
      </c>
      <c r="F2887" s="35">
        <v>6.0952522482468338E-2</v>
      </c>
      <c r="G2887" s="35">
        <v>0.22504213175598231</v>
      </c>
      <c r="H2887" s="35" t="b">
        <v>0</v>
      </c>
      <c r="I2887" s="35" t="b">
        <v>0</v>
      </c>
      <c r="J2887" s="35" t="b">
        <v>0</v>
      </c>
    </row>
    <row r="2888" spans="1:10" hidden="1" x14ac:dyDescent="0.2">
      <c r="A2888" s="35" t="s">
        <v>672</v>
      </c>
      <c r="B2888" s="35" t="str">
        <f>VLOOKUP(Table4[[#This Row],[Metabolite ID]],Table18[],2,FALSE)</f>
        <v>1-(1-enyl-stearoyl)-2-docosahexaenoyl-GPE (P-18:0/22:6)*</v>
      </c>
      <c r="C2888" s="35" t="s">
        <v>1121</v>
      </c>
      <c r="D2888" s="35">
        <v>1068</v>
      </c>
      <c r="E2888" s="35">
        <v>3.3523098384539374E-2</v>
      </c>
      <c r="F2888" s="35">
        <v>0.26733399019715581</v>
      </c>
      <c r="G2888" s="35">
        <v>0.90023223936843577</v>
      </c>
      <c r="H2888" s="35" t="b">
        <v>0</v>
      </c>
      <c r="I2888" s="35" t="b">
        <v>0</v>
      </c>
      <c r="J2888" s="35" t="b">
        <v>0</v>
      </c>
    </row>
    <row r="2889" spans="1:10" hidden="1" x14ac:dyDescent="0.2">
      <c r="A2889" s="35" t="s">
        <v>672</v>
      </c>
      <c r="B2889" s="35" t="str">
        <f>VLOOKUP(Table4[[#This Row],[Metabolite ID]],Table18[],2,FALSE)</f>
        <v>1-(1-enyl-stearoyl)-2-docosahexaenoyl-GPE (P-18:0/22:6)*</v>
      </c>
      <c r="C2889" s="35" t="s">
        <v>1122</v>
      </c>
      <c r="D2889" s="35">
        <v>1068</v>
      </c>
      <c r="E2889" s="35">
        <v>1.1629185511090157E-2</v>
      </c>
      <c r="F2889" s="35">
        <v>0.22759091185339683</v>
      </c>
      <c r="G2889" s="35">
        <v>0.95925788581743299</v>
      </c>
      <c r="H2889" s="35" t="b">
        <v>0</v>
      </c>
      <c r="I2889" s="35" t="b">
        <v>0</v>
      </c>
      <c r="J2889" s="35" t="b">
        <v>0</v>
      </c>
    </row>
    <row r="2890" spans="1:10" hidden="1" x14ac:dyDescent="0.2">
      <c r="A2890" s="35" t="s">
        <v>672</v>
      </c>
      <c r="B2890" s="35" t="str">
        <f>VLOOKUP(Table4[[#This Row],[Metabolite ID]],Table18[],2,FALSE)</f>
        <v>1-(1-enyl-stearoyl)-2-docosahexaenoyl-GPE (P-18:0/22:6)*</v>
      </c>
      <c r="C2890" s="35" t="s">
        <v>1123</v>
      </c>
      <c r="D2890" s="35">
        <v>1068</v>
      </c>
      <c r="E2890" s="35">
        <v>-0.10966996490406467</v>
      </c>
      <c r="F2890" s="35">
        <v>0.11050669086904422</v>
      </c>
      <c r="G2890" s="35">
        <v>0.32121386207608599</v>
      </c>
      <c r="H2890" s="35" t="b">
        <v>0</v>
      </c>
      <c r="I2890" s="35" t="b">
        <v>0</v>
      </c>
      <c r="J2890" s="35" t="b">
        <v>0</v>
      </c>
    </row>
    <row r="2891" spans="1:10" x14ac:dyDescent="0.2">
      <c r="A2891" s="35" t="s">
        <v>588</v>
      </c>
      <c r="B2891" s="35" t="str">
        <f>VLOOKUP(Table4[[#This Row],[Metabolite ID]],Table18[],2,FALSE)</f>
        <v>X - 18886</v>
      </c>
      <c r="C2891" s="35" t="s">
        <v>1116</v>
      </c>
      <c r="D2891" s="35">
        <v>1067</v>
      </c>
      <c r="E2891" s="35">
        <v>7.0700269517891795E-2</v>
      </c>
      <c r="F2891" s="35">
        <v>4.2543895504619275E-2</v>
      </c>
      <c r="G2891" s="36">
        <v>9.6548997740574877E-2</v>
      </c>
      <c r="H2891" s="35" t="b">
        <v>0</v>
      </c>
      <c r="I2891" s="35" t="b">
        <v>0</v>
      </c>
      <c r="J2891" s="35" t="b">
        <v>0</v>
      </c>
    </row>
    <row r="2892" spans="1:10" hidden="1" x14ac:dyDescent="0.2">
      <c r="A2892" s="35" t="s">
        <v>588</v>
      </c>
      <c r="B2892" s="35" t="str">
        <f>VLOOKUP(Table4[[#This Row],[Metabolite ID]],Table18[],2,FALSE)</f>
        <v>X - 18886</v>
      </c>
      <c r="C2892" s="35" t="s">
        <v>1117</v>
      </c>
      <c r="D2892" s="35">
        <v>1067</v>
      </c>
      <c r="E2892" s="35">
        <v>7.0700269517891795E-2</v>
      </c>
      <c r="F2892" s="35">
        <v>4.0980047036581722E-2</v>
      </c>
      <c r="G2892" s="35">
        <v>8.4484875277240024E-2</v>
      </c>
      <c r="H2892" s="35" t="b">
        <v>0</v>
      </c>
      <c r="I2892" s="35" t="b">
        <v>0</v>
      </c>
      <c r="J2892" s="35" t="b">
        <v>0</v>
      </c>
    </row>
    <row r="2893" spans="1:10" hidden="1" x14ac:dyDescent="0.2">
      <c r="A2893" s="35" t="s">
        <v>588</v>
      </c>
      <c r="B2893" s="35" t="str">
        <f>VLOOKUP(Table4[[#This Row],[Metabolite ID]],Table18[],2,FALSE)</f>
        <v>X - 18886</v>
      </c>
      <c r="C2893" s="35" t="s">
        <v>1118</v>
      </c>
      <c r="D2893" s="35">
        <v>1067</v>
      </c>
      <c r="E2893" s="35">
        <v>7.2186229478381811E-2</v>
      </c>
      <c r="F2893" s="35">
        <v>4.1373418820878381E-2</v>
      </c>
      <c r="G2893" s="35">
        <v>8.1028576722420545E-2</v>
      </c>
      <c r="H2893" s="35" t="b">
        <v>0</v>
      </c>
      <c r="I2893" s="35" t="b">
        <v>0</v>
      </c>
      <c r="J2893" s="35" t="b">
        <v>0</v>
      </c>
    </row>
    <row r="2894" spans="1:10" hidden="1" x14ac:dyDescent="0.2">
      <c r="A2894" s="35" t="s">
        <v>588</v>
      </c>
      <c r="B2894" s="35" t="str">
        <f>VLOOKUP(Table4[[#This Row],[Metabolite ID]],Table18[],2,FALSE)</f>
        <v>X - 18886</v>
      </c>
      <c r="C2894" s="35" t="s">
        <v>1119</v>
      </c>
      <c r="D2894" s="35">
        <v>1067</v>
      </c>
      <c r="E2894" s="35">
        <v>4.1930991735537188E-2</v>
      </c>
      <c r="F2894" s="35">
        <v>6.1270125818885079E-2</v>
      </c>
      <c r="G2894" s="35">
        <v>0.49374613244294818</v>
      </c>
      <c r="H2894" s="35" t="b">
        <v>0</v>
      </c>
      <c r="I2894" s="35" t="b">
        <v>0</v>
      </c>
      <c r="J2894" s="35" t="b">
        <v>0</v>
      </c>
    </row>
    <row r="2895" spans="1:10" hidden="1" x14ac:dyDescent="0.2">
      <c r="A2895" s="35" t="s">
        <v>588</v>
      </c>
      <c r="B2895" s="35" t="str">
        <f>VLOOKUP(Table4[[#This Row],[Metabolite ID]],Table18[],2,FALSE)</f>
        <v>X - 18886</v>
      </c>
      <c r="C2895" s="35" t="s">
        <v>1120</v>
      </c>
      <c r="D2895" s="35">
        <v>1067</v>
      </c>
      <c r="E2895" s="35">
        <v>3.1266284938868433E-2</v>
      </c>
      <c r="F2895" s="35">
        <v>7.0726937065836867E-2</v>
      </c>
      <c r="G2895" s="35">
        <v>0.65843826738354505</v>
      </c>
      <c r="H2895" s="35" t="b">
        <v>0</v>
      </c>
      <c r="I2895" s="35" t="b">
        <v>0</v>
      </c>
      <c r="J2895" s="35" t="b">
        <v>0</v>
      </c>
    </row>
    <row r="2896" spans="1:10" hidden="1" x14ac:dyDescent="0.2">
      <c r="A2896" s="35" t="s">
        <v>588</v>
      </c>
      <c r="B2896" s="35" t="str">
        <f>VLOOKUP(Table4[[#This Row],[Metabolite ID]],Table18[],2,FALSE)</f>
        <v>X - 18886</v>
      </c>
      <c r="C2896" s="35" t="s">
        <v>1121</v>
      </c>
      <c r="D2896" s="35">
        <v>1067</v>
      </c>
      <c r="E2896" s="35">
        <v>-8.9980842171264008E-2</v>
      </c>
      <c r="F2896" s="35">
        <v>0.28576353843474195</v>
      </c>
      <c r="G2896" s="35">
        <v>0.75291540153800507</v>
      </c>
      <c r="H2896" s="35" t="b">
        <v>0</v>
      </c>
      <c r="I2896" s="35" t="b">
        <v>0</v>
      </c>
      <c r="J2896" s="35" t="b">
        <v>0</v>
      </c>
    </row>
    <row r="2897" spans="1:10" hidden="1" x14ac:dyDescent="0.2">
      <c r="A2897" s="35" t="s">
        <v>588</v>
      </c>
      <c r="B2897" s="35" t="str">
        <f>VLOOKUP(Table4[[#This Row],[Metabolite ID]],Table18[],2,FALSE)</f>
        <v>X - 18886</v>
      </c>
      <c r="C2897" s="35" t="s">
        <v>1122</v>
      </c>
      <c r="D2897" s="35">
        <v>1067</v>
      </c>
      <c r="E2897" s="35">
        <v>-4.3908771123417623E-3</v>
      </c>
      <c r="F2897" s="35">
        <v>0.18816673685512339</v>
      </c>
      <c r="G2897" s="35">
        <v>0.9813873937596086</v>
      </c>
      <c r="H2897" s="35" t="b">
        <v>0</v>
      </c>
      <c r="I2897" s="35" t="b">
        <v>0</v>
      </c>
      <c r="J2897" s="35" t="b">
        <v>0</v>
      </c>
    </row>
    <row r="2898" spans="1:10" hidden="1" x14ac:dyDescent="0.2">
      <c r="A2898" s="35" t="s">
        <v>588</v>
      </c>
      <c r="B2898" s="35" t="str">
        <f>VLOOKUP(Table4[[#This Row],[Metabolite ID]],Table18[],2,FALSE)</f>
        <v>X - 18886</v>
      </c>
      <c r="C2898" s="35" t="s">
        <v>1123</v>
      </c>
      <c r="D2898" s="35">
        <v>1067</v>
      </c>
      <c r="E2898" s="35">
        <v>9.1352529281364045E-3</v>
      </c>
      <c r="F2898" s="35">
        <v>0.12486321676408701</v>
      </c>
      <c r="G2898" s="35">
        <v>0.94169087745013225</v>
      </c>
      <c r="H2898" s="35" t="b">
        <v>0</v>
      </c>
      <c r="I2898" s="35" t="b">
        <v>0</v>
      </c>
      <c r="J2898" s="35" t="b">
        <v>0</v>
      </c>
    </row>
    <row r="2899" spans="1:10" x14ac:dyDescent="0.2">
      <c r="A2899" s="35" t="s">
        <v>617</v>
      </c>
      <c r="B2899" s="35" t="str">
        <f>VLOOKUP(Table4[[#This Row],[Metabolite ID]],Table18[],2,FALSE)</f>
        <v>X - 23291</v>
      </c>
      <c r="C2899" s="35" t="s">
        <v>1116</v>
      </c>
      <c r="D2899" s="35">
        <v>1069</v>
      </c>
      <c r="E2899" s="35">
        <v>8.5464834524727348E-2</v>
      </c>
      <c r="F2899" s="35">
        <v>5.1653452847480782E-2</v>
      </c>
      <c r="G2899" s="36">
        <v>9.8009469692408424E-2</v>
      </c>
      <c r="H2899" s="35" t="b">
        <v>0</v>
      </c>
      <c r="I2899" s="35" t="b">
        <v>0</v>
      </c>
      <c r="J2899" s="35" t="b">
        <v>0</v>
      </c>
    </row>
    <row r="2900" spans="1:10" hidden="1" x14ac:dyDescent="0.2">
      <c r="A2900" s="35" t="s">
        <v>617</v>
      </c>
      <c r="B2900" s="35" t="str">
        <f>VLOOKUP(Table4[[#This Row],[Metabolite ID]],Table18[],2,FALSE)</f>
        <v>X - 23291</v>
      </c>
      <c r="C2900" s="35" t="s">
        <v>1117</v>
      </c>
      <c r="D2900" s="35">
        <v>1069</v>
      </c>
      <c r="E2900" s="35">
        <v>8.5464834524727348E-2</v>
      </c>
      <c r="F2900" s="35">
        <v>5.1394527602677771E-2</v>
      </c>
      <c r="G2900" s="35">
        <v>9.6329047578361651E-2</v>
      </c>
      <c r="H2900" s="35" t="b">
        <v>0</v>
      </c>
      <c r="I2900" s="35" t="b">
        <v>0</v>
      </c>
      <c r="J2900" s="35" t="b">
        <v>0</v>
      </c>
    </row>
    <row r="2901" spans="1:10" hidden="1" x14ac:dyDescent="0.2">
      <c r="A2901" s="35" t="s">
        <v>617</v>
      </c>
      <c r="B2901" s="35" t="str">
        <f>VLOOKUP(Table4[[#This Row],[Metabolite ID]],Table18[],2,FALSE)</f>
        <v>X - 23291</v>
      </c>
      <c r="C2901" s="35" t="s">
        <v>1118</v>
      </c>
      <c r="D2901" s="35">
        <v>1069</v>
      </c>
      <c r="E2901" s="35">
        <v>8.8237139935865988E-2</v>
      </c>
      <c r="F2901" s="35">
        <v>5.1854064651459912E-2</v>
      </c>
      <c r="G2901" s="35">
        <v>8.8822189316927577E-2</v>
      </c>
      <c r="H2901" s="35" t="b">
        <v>0</v>
      </c>
      <c r="I2901" s="35" t="b">
        <v>0</v>
      </c>
      <c r="J2901" s="35" t="b">
        <v>0</v>
      </c>
    </row>
    <row r="2902" spans="1:10" hidden="1" x14ac:dyDescent="0.2">
      <c r="A2902" s="35" t="s">
        <v>617</v>
      </c>
      <c r="B2902" s="35" t="str">
        <f>VLOOKUP(Table4[[#This Row],[Metabolite ID]],Table18[],2,FALSE)</f>
        <v>X - 23291</v>
      </c>
      <c r="C2902" s="35" t="s">
        <v>1119</v>
      </c>
      <c r="D2902" s="35">
        <v>1069</v>
      </c>
      <c r="E2902" s="35">
        <v>6.1684416666666665E-2</v>
      </c>
      <c r="F2902" s="35">
        <v>7.8965212692116885E-2</v>
      </c>
      <c r="G2902" s="35">
        <v>0.43470876047861789</v>
      </c>
      <c r="H2902" s="35" t="b">
        <v>0</v>
      </c>
      <c r="I2902" s="35" t="b">
        <v>0</v>
      </c>
      <c r="J2902" s="35" t="b">
        <v>0</v>
      </c>
    </row>
    <row r="2903" spans="1:10" hidden="1" x14ac:dyDescent="0.2">
      <c r="A2903" s="35" t="s">
        <v>617</v>
      </c>
      <c r="B2903" s="35" t="str">
        <f>VLOOKUP(Table4[[#This Row],[Metabolite ID]],Table18[],2,FALSE)</f>
        <v>X - 23291</v>
      </c>
      <c r="C2903" s="35" t="s">
        <v>1120</v>
      </c>
      <c r="D2903" s="35">
        <v>1069</v>
      </c>
      <c r="E2903" s="35">
        <v>0.11179319359034509</v>
      </c>
      <c r="F2903" s="35">
        <v>9.196396207525448E-2</v>
      </c>
      <c r="G2903" s="35">
        <v>0.22412986922105127</v>
      </c>
      <c r="H2903" s="35" t="b">
        <v>0</v>
      </c>
      <c r="I2903" s="35" t="b">
        <v>0</v>
      </c>
      <c r="J2903" s="35" t="b">
        <v>0</v>
      </c>
    </row>
    <row r="2904" spans="1:10" hidden="1" x14ac:dyDescent="0.2">
      <c r="A2904" s="35" t="s">
        <v>617</v>
      </c>
      <c r="B2904" s="35" t="str">
        <f>VLOOKUP(Table4[[#This Row],[Metabolite ID]],Table18[],2,FALSE)</f>
        <v>X - 23291</v>
      </c>
      <c r="C2904" s="35" t="s">
        <v>1121</v>
      </c>
      <c r="D2904" s="35">
        <v>1069</v>
      </c>
      <c r="E2904" s="35">
        <v>9.958089866885711E-2</v>
      </c>
      <c r="F2904" s="35">
        <v>0.34623846392825036</v>
      </c>
      <c r="G2904" s="35">
        <v>0.77370273535539769</v>
      </c>
      <c r="H2904" s="35" t="b">
        <v>0</v>
      </c>
      <c r="I2904" s="35" t="b">
        <v>0</v>
      </c>
      <c r="J2904" s="35" t="b">
        <v>0</v>
      </c>
    </row>
    <row r="2905" spans="1:10" hidden="1" x14ac:dyDescent="0.2">
      <c r="A2905" s="35" t="s">
        <v>617</v>
      </c>
      <c r="B2905" s="35" t="str">
        <f>VLOOKUP(Table4[[#This Row],[Metabolite ID]],Table18[],2,FALSE)</f>
        <v>X - 23291</v>
      </c>
      <c r="C2905" s="35" t="s">
        <v>1122</v>
      </c>
      <c r="D2905" s="35">
        <v>1069</v>
      </c>
      <c r="E2905" s="35">
        <v>0.16156862603880739</v>
      </c>
      <c r="F2905" s="35">
        <v>0.22516627928555871</v>
      </c>
      <c r="G2905" s="35">
        <v>0.47319016857954532</v>
      </c>
      <c r="H2905" s="35" t="b">
        <v>0</v>
      </c>
      <c r="I2905" s="35" t="b">
        <v>0</v>
      </c>
      <c r="J2905" s="35" t="b">
        <v>0</v>
      </c>
    </row>
    <row r="2906" spans="1:10" hidden="1" x14ac:dyDescent="0.2">
      <c r="A2906" s="35" t="s">
        <v>617</v>
      </c>
      <c r="B2906" s="35" t="str">
        <f>VLOOKUP(Table4[[#This Row],[Metabolite ID]],Table18[],2,FALSE)</f>
        <v>X - 23291</v>
      </c>
      <c r="C2906" s="35" t="s">
        <v>1123</v>
      </c>
      <c r="D2906" s="35">
        <v>1069</v>
      </c>
      <c r="E2906" s="35">
        <v>0.18791122483904635</v>
      </c>
      <c r="F2906" s="35">
        <v>0.15156105103436066</v>
      </c>
      <c r="G2906" s="35">
        <v>0.21530773921026489</v>
      </c>
      <c r="H2906" s="35" t="b">
        <v>0</v>
      </c>
      <c r="I2906" s="35" t="b">
        <v>0</v>
      </c>
      <c r="J2906" s="35" t="b">
        <v>0</v>
      </c>
    </row>
    <row r="2907" spans="1:10" x14ac:dyDescent="0.2">
      <c r="A2907" s="35" t="s">
        <v>175</v>
      </c>
      <c r="B2907" s="35" t="str">
        <f>VLOOKUP(Table4[[#This Row],[Metabolite ID]],Table18[],2,FALSE)</f>
        <v>sebacate (decanedioate)</v>
      </c>
      <c r="C2907" s="35" t="s">
        <v>1116</v>
      </c>
      <c r="D2907" s="35">
        <v>1068</v>
      </c>
      <c r="E2907" s="35">
        <v>-6.2623131977494251E-2</v>
      </c>
      <c r="F2907" s="35">
        <v>3.7990685289867564E-2</v>
      </c>
      <c r="G2907" s="36">
        <v>9.9274468334099641E-2</v>
      </c>
      <c r="H2907" s="35" t="b">
        <v>0</v>
      </c>
      <c r="I2907" s="35" t="b">
        <v>0</v>
      </c>
      <c r="J2907" s="35" t="b">
        <v>0</v>
      </c>
    </row>
    <row r="2908" spans="1:10" hidden="1" x14ac:dyDescent="0.2">
      <c r="A2908" s="35" t="s">
        <v>175</v>
      </c>
      <c r="B2908" s="35" t="str">
        <f>VLOOKUP(Table4[[#This Row],[Metabolite ID]],Table18[],2,FALSE)</f>
        <v>sebacate (decanedioate)</v>
      </c>
      <c r="C2908" s="35" t="s">
        <v>1117</v>
      </c>
      <c r="D2908" s="35">
        <v>1068</v>
      </c>
      <c r="E2908" s="35">
        <v>-6.2623131977494251E-2</v>
      </c>
      <c r="F2908" s="35">
        <v>3.7990685289867564E-2</v>
      </c>
      <c r="G2908" s="35">
        <v>9.9274468334099641E-2</v>
      </c>
      <c r="H2908" s="35" t="b">
        <v>0</v>
      </c>
      <c r="I2908" s="35" t="b">
        <v>0</v>
      </c>
      <c r="J2908" s="35" t="b">
        <v>0</v>
      </c>
    </row>
    <row r="2909" spans="1:10" hidden="1" x14ac:dyDescent="0.2">
      <c r="A2909" s="35" t="s">
        <v>175</v>
      </c>
      <c r="B2909" s="35" t="str">
        <f>VLOOKUP(Table4[[#This Row],[Metabolite ID]],Table18[],2,FALSE)</f>
        <v>sebacate (decanedioate)</v>
      </c>
      <c r="C2909" s="35" t="s">
        <v>1118</v>
      </c>
      <c r="D2909" s="35">
        <v>1068</v>
      </c>
      <c r="E2909" s="35">
        <v>-6.2545770194972788E-2</v>
      </c>
      <c r="F2909" s="35">
        <v>3.8322992307297958E-2</v>
      </c>
      <c r="G2909" s="35">
        <v>0.10266493783654236</v>
      </c>
      <c r="H2909" s="35" t="b">
        <v>0</v>
      </c>
      <c r="I2909" s="35" t="b">
        <v>0</v>
      </c>
      <c r="J2909" s="35" t="b">
        <v>0</v>
      </c>
    </row>
    <row r="2910" spans="1:10" hidden="1" x14ac:dyDescent="0.2">
      <c r="A2910" s="35" t="s">
        <v>175</v>
      </c>
      <c r="B2910" s="35" t="str">
        <f>VLOOKUP(Table4[[#This Row],[Metabolite ID]],Table18[],2,FALSE)</f>
        <v>sebacate (decanedioate)</v>
      </c>
      <c r="C2910" s="35" t="s">
        <v>1119</v>
      </c>
      <c r="D2910" s="35">
        <v>1068</v>
      </c>
      <c r="E2910" s="35">
        <v>-1.1984196537227917E-2</v>
      </c>
      <c r="F2910" s="35">
        <v>5.8292740519669199E-2</v>
      </c>
      <c r="G2910" s="35">
        <v>0.83711397679988186</v>
      </c>
      <c r="H2910" s="35" t="b">
        <v>0</v>
      </c>
      <c r="I2910" s="35" t="b">
        <v>0</v>
      </c>
      <c r="J2910" s="35" t="b">
        <v>0</v>
      </c>
    </row>
    <row r="2911" spans="1:10" hidden="1" x14ac:dyDescent="0.2">
      <c r="A2911" s="35" t="s">
        <v>175</v>
      </c>
      <c r="B2911" s="35" t="str">
        <f>VLOOKUP(Table4[[#This Row],[Metabolite ID]],Table18[],2,FALSE)</f>
        <v>sebacate (decanedioate)</v>
      </c>
      <c r="C2911" s="35" t="s">
        <v>1120</v>
      </c>
      <c r="D2911" s="35">
        <v>1068</v>
      </c>
      <c r="E2911" s="35">
        <v>-2.7078624198812835E-3</v>
      </c>
      <c r="F2911" s="35">
        <v>6.1736712045506154E-2</v>
      </c>
      <c r="G2911" s="35">
        <v>0.9650148349690304</v>
      </c>
      <c r="H2911" s="35" t="b">
        <v>0</v>
      </c>
      <c r="I2911" s="35" t="b">
        <v>0</v>
      </c>
      <c r="J2911" s="35" t="b">
        <v>0</v>
      </c>
    </row>
    <row r="2912" spans="1:10" hidden="1" x14ac:dyDescent="0.2">
      <c r="A2912" s="35" t="s">
        <v>175</v>
      </c>
      <c r="B2912" s="35" t="str">
        <f>VLOOKUP(Table4[[#This Row],[Metabolite ID]],Table18[],2,FALSE)</f>
        <v>sebacate (decanedioate)</v>
      </c>
      <c r="C2912" s="35" t="s">
        <v>1121</v>
      </c>
      <c r="D2912" s="35">
        <v>1068</v>
      </c>
      <c r="E2912" s="35">
        <v>0.33114230318217963</v>
      </c>
      <c r="F2912" s="35">
        <v>0.26646395677528667</v>
      </c>
      <c r="G2912" s="35">
        <v>0.21424099528056145</v>
      </c>
      <c r="H2912" s="35" t="b">
        <v>0</v>
      </c>
      <c r="I2912" s="35" t="b">
        <v>0</v>
      </c>
      <c r="J2912" s="35" t="b">
        <v>0</v>
      </c>
    </row>
    <row r="2913" spans="1:10" hidden="1" x14ac:dyDescent="0.2">
      <c r="A2913" s="35" t="s">
        <v>175</v>
      </c>
      <c r="B2913" s="35" t="str">
        <f>VLOOKUP(Table4[[#This Row],[Metabolite ID]],Table18[],2,FALSE)</f>
        <v>sebacate (decanedioate)</v>
      </c>
      <c r="C2913" s="35" t="s">
        <v>1122</v>
      </c>
      <c r="D2913" s="35">
        <v>1068</v>
      </c>
      <c r="E2913" s="35">
        <v>0.28734905128450805</v>
      </c>
      <c r="F2913" s="35">
        <v>0.17919466084337571</v>
      </c>
      <c r="G2913" s="35">
        <v>0.10910743778381396</v>
      </c>
      <c r="H2913" s="35" t="b">
        <v>0</v>
      </c>
      <c r="I2913" s="35" t="b">
        <v>0</v>
      </c>
      <c r="J2913" s="35" t="b">
        <v>0</v>
      </c>
    </row>
    <row r="2914" spans="1:10" hidden="1" x14ac:dyDescent="0.2">
      <c r="A2914" s="35" t="s">
        <v>175</v>
      </c>
      <c r="B2914" s="35" t="str">
        <f>VLOOKUP(Table4[[#This Row],[Metabolite ID]],Table18[],2,FALSE)</f>
        <v>sebacate (decanedioate)</v>
      </c>
      <c r="C2914" s="35" t="s">
        <v>1123</v>
      </c>
      <c r="D2914" s="35">
        <v>1068</v>
      </c>
      <c r="E2914" s="35">
        <v>-6.326703337980244E-2</v>
      </c>
      <c r="F2914" s="35">
        <v>0.11151584620355755</v>
      </c>
      <c r="G2914" s="35">
        <v>0.57060489168874096</v>
      </c>
      <c r="H2914" s="35" t="b">
        <v>0</v>
      </c>
      <c r="I2914" s="35" t="b">
        <v>0</v>
      </c>
      <c r="J2914" s="35" t="b">
        <v>0</v>
      </c>
    </row>
    <row r="2915" spans="1:10" x14ac:dyDescent="0.2">
      <c r="A2915" s="35" t="s">
        <v>468</v>
      </c>
      <c r="B2915" s="35" t="str">
        <f>VLOOKUP(Table4[[#This Row],[Metabolite ID]],Table18[],2,FALSE)</f>
        <v>X - 11880</v>
      </c>
      <c r="C2915" s="35" t="s">
        <v>1116</v>
      </c>
      <c r="D2915" s="35">
        <v>1068</v>
      </c>
      <c r="E2915" s="35">
        <v>6.1476978842365915E-2</v>
      </c>
      <c r="F2915" s="35">
        <v>3.7486077768290174E-2</v>
      </c>
      <c r="G2915" s="36">
        <v>0.10100621359242526</v>
      </c>
      <c r="H2915" s="35" t="b">
        <v>0</v>
      </c>
      <c r="I2915" s="35" t="b">
        <v>0</v>
      </c>
      <c r="J2915" s="35" t="b">
        <v>0</v>
      </c>
    </row>
    <row r="2916" spans="1:10" hidden="1" x14ac:dyDescent="0.2">
      <c r="A2916" s="35" t="s">
        <v>468</v>
      </c>
      <c r="B2916" s="35" t="str">
        <f>VLOOKUP(Table4[[#This Row],[Metabolite ID]],Table18[],2,FALSE)</f>
        <v>X - 11880</v>
      </c>
      <c r="C2916" s="35" t="s">
        <v>1117</v>
      </c>
      <c r="D2916" s="35">
        <v>1068</v>
      </c>
      <c r="E2916" s="35">
        <v>6.1476978842365915E-2</v>
      </c>
      <c r="F2916" s="35">
        <v>3.6957894343015781E-2</v>
      </c>
      <c r="G2916" s="35">
        <v>9.6225804014892641E-2</v>
      </c>
      <c r="H2916" s="35" t="b">
        <v>0</v>
      </c>
      <c r="I2916" s="35" t="b">
        <v>0</v>
      </c>
      <c r="J2916" s="35" t="b">
        <v>0</v>
      </c>
    </row>
    <row r="2917" spans="1:10" hidden="1" x14ac:dyDescent="0.2">
      <c r="A2917" s="35" t="s">
        <v>468</v>
      </c>
      <c r="B2917" s="35" t="str">
        <f>VLOOKUP(Table4[[#This Row],[Metabolite ID]],Table18[],2,FALSE)</f>
        <v>X - 11880</v>
      </c>
      <c r="C2917" s="35" t="s">
        <v>1118</v>
      </c>
      <c r="D2917" s="35">
        <v>1068</v>
      </c>
      <c r="E2917" s="35">
        <v>6.1773211752453552E-2</v>
      </c>
      <c r="F2917" s="35">
        <v>3.7294122788674791E-2</v>
      </c>
      <c r="G2917" s="35">
        <v>9.7645037150964356E-2</v>
      </c>
      <c r="H2917" s="35" t="b">
        <v>0</v>
      </c>
      <c r="I2917" s="35" t="b">
        <v>0</v>
      </c>
      <c r="J2917" s="35" t="b">
        <v>0</v>
      </c>
    </row>
    <row r="2918" spans="1:10" hidden="1" x14ac:dyDescent="0.2">
      <c r="A2918" s="35" t="s">
        <v>468</v>
      </c>
      <c r="B2918" s="35" t="str">
        <f>VLOOKUP(Table4[[#This Row],[Metabolite ID]],Table18[],2,FALSE)</f>
        <v>X - 11880</v>
      </c>
      <c r="C2918" s="35" t="s">
        <v>1119</v>
      </c>
      <c r="D2918" s="35">
        <v>1068</v>
      </c>
      <c r="E2918" s="35">
        <v>9.548795877325264E-2</v>
      </c>
      <c r="F2918" s="35">
        <v>5.3571755880071334E-2</v>
      </c>
      <c r="G2918" s="35">
        <v>7.4678972857651155E-2</v>
      </c>
      <c r="H2918" s="35" t="b">
        <v>0</v>
      </c>
      <c r="I2918" s="35" t="b">
        <v>0</v>
      </c>
      <c r="J2918" s="35" t="b">
        <v>0</v>
      </c>
    </row>
    <row r="2919" spans="1:10" hidden="1" x14ac:dyDescent="0.2">
      <c r="A2919" s="35" t="s">
        <v>468</v>
      </c>
      <c r="B2919" s="35" t="str">
        <f>VLOOKUP(Table4[[#This Row],[Metabolite ID]],Table18[],2,FALSE)</f>
        <v>X - 11880</v>
      </c>
      <c r="C2919" s="35" t="s">
        <v>1120</v>
      </c>
      <c r="D2919" s="35">
        <v>1068</v>
      </c>
      <c r="E2919" s="35">
        <v>7.8448508347984808E-2</v>
      </c>
      <c r="F2919" s="35">
        <v>6.3092094881144992E-2</v>
      </c>
      <c r="G2919" s="35">
        <v>0.21372165202065016</v>
      </c>
      <c r="H2919" s="35" t="b">
        <v>0</v>
      </c>
      <c r="I2919" s="35" t="b">
        <v>0</v>
      </c>
      <c r="J2919" s="35" t="b">
        <v>0</v>
      </c>
    </row>
    <row r="2920" spans="1:10" hidden="1" x14ac:dyDescent="0.2">
      <c r="A2920" s="35" t="s">
        <v>468</v>
      </c>
      <c r="B2920" s="35" t="str">
        <f>VLOOKUP(Table4[[#This Row],[Metabolite ID]],Table18[],2,FALSE)</f>
        <v>X - 11880</v>
      </c>
      <c r="C2920" s="35" t="s">
        <v>1121</v>
      </c>
      <c r="D2920" s="35">
        <v>1068</v>
      </c>
      <c r="E2920" s="35">
        <v>0.28954928920553957</v>
      </c>
      <c r="F2920" s="35">
        <v>0.24066300898844897</v>
      </c>
      <c r="G2920" s="35">
        <v>0.22919225217292472</v>
      </c>
      <c r="H2920" s="35" t="b">
        <v>0</v>
      </c>
      <c r="I2920" s="35" t="b">
        <v>0</v>
      </c>
      <c r="J2920" s="35" t="b">
        <v>0</v>
      </c>
    </row>
    <row r="2921" spans="1:10" hidden="1" x14ac:dyDescent="0.2">
      <c r="A2921" s="35" t="s">
        <v>468</v>
      </c>
      <c r="B2921" s="35" t="str">
        <f>VLOOKUP(Table4[[#This Row],[Metabolite ID]],Table18[],2,FALSE)</f>
        <v>X - 11880</v>
      </c>
      <c r="C2921" s="35" t="s">
        <v>1122</v>
      </c>
      <c r="D2921" s="35">
        <v>1068</v>
      </c>
      <c r="E2921" s="35">
        <v>0.18027978640925113</v>
      </c>
      <c r="F2921" s="35">
        <v>0.14049253377856846</v>
      </c>
      <c r="G2921" s="35">
        <v>0.19970123154644231</v>
      </c>
      <c r="H2921" s="35" t="b">
        <v>0</v>
      </c>
      <c r="I2921" s="35" t="b">
        <v>0</v>
      </c>
      <c r="J2921" s="35" t="b">
        <v>0</v>
      </c>
    </row>
    <row r="2922" spans="1:10" hidden="1" x14ac:dyDescent="0.2">
      <c r="A2922" s="35" t="s">
        <v>468</v>
      </c>
      <c r="B2922" s="35" t="str">
        <f>VLOOKUP(Table4[[#This Row],[Metabolite ID]],Table18[],2,FALSE)</f>
        <v>X - 11880</v>
      </c>
      <c r="C2922" s="35" t="s">
        <v>1123</v>
      </c>
      <c r="D2922" s="35">
        <v>1068</v>
      </c>
      <c r="E2922" s="35">
        <v>0.1266199953613544</v>
      </c>
      <c r="F2922" s="35">
        <v>0.11005775125316504</v>
      </c>
      <c r="G2922" s="35">
        <v>0.25020142013296731</v>
      </c>
      <c r="H2922" s="35" t="b">
        <v>0</v>
      </c>
      <c r="I2922" s="35" t="b">
        <v>0</v>
      </c>
      <c r="J2922" s="35" t="b">
        <v>0</v>
      </c>
    </row>
    <row r="2923" spans="1:10" x14ac:dyDescent="0.2">
      <c r="A2923" s="35" t="s">
        <v>203</v>
      </c>
      <c r="B2923" s="35" t="str">
        <f>VLOOKUP(Table4[[#This Row],[Metabolite ID]],Table18[],2,FALSE)</f>
        <v>1-arachidonoyl-GPC (20:4n6)*</v>
      </c>
      <c r="C2923" s="35" t="s">
        <v>1116</v>
      </c>
      <c r="D2923" s="35">
        <v>1068</v>
      </c>
      <c r="E2923" s="35">
        <v>-6.0400075607763309E-2</v>
      </c>
      <c r="F2923" s="35">
        <v>3.6858551331752754E-2</v>
      </c>
      <c r="G2923" s="36">
        <v>0.10127593756125877</v>
      </c>
      <c r="H2923" s="35" t="b">
        <v>0</v>
      </c>
      <c r="I2923" s="35" t="b">
        <v>0</v>
      </c>
      <c r="J2923" s="35" t="b">
        <v>0</v>
      </c>
    </row>
    <row r="2924" spans="1:10" hidden="1" x14ac:dyDescent="0.2">
      <c r="A2924" s="35" t="s">
        <v>203</v>
      </c>
      <c r="B2924" s="35" t="str">
        <f>VLOOKUP(Table4[[#This Row],[Metabolite ID]],Table18[],2,FALSE)</f>
        <v>1-arachidonoyl-GPC (20:4n6)*</v>
      </c>
      <c r="C2924" s="35" t="s">
        <v>1117</v>
      </c>
      <c r="D2924" s="35">
        <v>1068</v>
      </c>
      <c r="E2924" s="35">
        <v>-6.0400075607763309E-2</v>
      </c>
      <c r="F2924" s="35">
        <v>3.6858551331752754E-2</v>
      </c>
      <c r="G2924" s="35">
        <v>0.10127593756125877</v>
      </c>
      <c r="H2924" s="35" t="b">
        <v>0</v>
      </c>
      <c r="I2924" s="35" t="b">
        <v>0</v>
      </c>
      <c r="J2924" s="35" t="b">
        <v>0</v>
      </c>
    </row>
    <row r="2925" spans="1:10" hidden="1" x14ac:dyDescent="0.2">
      <c r="A2925" s="35" t="s">
        <v>203</v>
      </c>
      <c r="B2925" s="35" t="str">
        <f>VLOOKUP(Table4[[#This Row],[Metabolite ID]],Table18[],2,FALSE)</f>
        <v>1-arachidonoyl-GPC (20:4n6)*</v>
      </c>
      <c r="C2925" s="35" t="s">
        <v>1118</v>
      </c>
      <c r="D2925" s="35">
        <v>1068</v>
      </c>
      <c r="E2925" s="35">
        <v>-6.0321764887784131E-2</v>
      </c>
      <c r="F2925" s="35">
        <v>3.7182802327626149E-2</v>
      </c>
      <c r="G2925" s="35">
        <v>0.10473852624747494</v>
      </c>
      <c r="H2925" s="35" t="b">
        <v>0</v>
      </c>
      <c r="I2925" s="35" t="b">
        <v>0</v>
      </c>
      <c r="J2925" s="35" t="b">
        <v>0</v>
      </c>
    </row>
    <row r="2926" spans="1:10" hidden="1" x14ac:dyDescent="0.2">
      <c r="A2926" s="35" t="s">
        <v>203</v>
      </c>
      <c r="B2926" s="35" t="str">
        <f>VLOOKUP(Table4[[#This Row],[Metabolite ID]],Table18[],2,FALSE)</f>
        <v>1-arachidonoyl-GPC (20:4n6)*</v>
      </c>
      <c r="C2926" s="35" t="s">
        <v>1119</v>
      </c>
      <c r="D2926" s="35">
        <v>1068</v>
      </c>
      <c r="E2926" s="35">
        <v>-5.0417307019867769E-2</v>
      </c>
      <c r="F2926" s="35">
        <v>5.6307221753529445E-2</v>
      </c>
      <c r="G2926" s="35">
        <v>0.37057500263689275</v>
      </c>
      <c r="H2926" s="35" t="b">
        <v>0</v>
      </c>
      <c r="I2926" s="35" t="b">
        <v>0</v>
      </c>
      <c r="J2926" s="35" t="b">
        <v>0</v>
      </c>
    </row>
    <row r="2927" spans="1:10" hidden="1" x14ac:dyDescent="0.2">
      <c r="A2927" s="35" t="s">
        <v>203</v>
      </c>
      <c r="B2927" s="35" t="str">
        <f>VLOOKUP(Table4[[#This Row],[Metabolite ID]],Table18[],2,FALSE)</f>
        <v>1-arachidonoyl-GPC (20:4n6)*</v>
      </c>
      <c r="C2927" s="35" t="s">
        <v>1120</v>
      </c>
      <c r="D2927" s="35">
        <v>1068</v>
      </c>
      <c r="E2927" s="35">
        <v>-7.4390567039198385E-2</v>
      </c>
      <c r="F2927" s="35">
        <v>5.9350599470926378E-2</v>
      </c>
      <c r="G2927" s="35">
        <v>0.21005694983102258</v>
      </c>
      <c r="H2927" s="35" t="b">
        <v>0</v>
      </c>
      <c r="I2927" s="35" t="b">
        <v>0</v>
      </c>
      <c r="J2927" s="35" t="b">
        <v>0</v>
      </c>
    </row>
    <row r="2928" spans="1:10" hidden="1" x14ac:dyDescent="0.2">
      <c r="A2928" s="35" t="s">
        <v>203</v>
      </c>
      <c r="B2928" s="35" t="str">
        <f>VLOOKUP(Table4[[#This Row],[Metabolite ID]],Table18[],2,FALSE)</f>
        <v>1-arachidonoyl-GPC (20:4n6)*</v>
      </c>
      <c r="C2928" s="35" t="s">
        <v>1121</v>
      </c>
      <c r="D2928" s="35">
        <v>1068</v>
      </c>
      <c r="E2928" s="35">
        <v>-8.5139933626044773E-2</v>
      </c>
      <c r="F2928" s="35">
        <v>0.2443040856035571</v>
      </c>
      <c r="G2928" s="35">
        <v>0.72753358695114123</v>
      </c>
      <c r="H2928" s="35" t="b">
        <v>0</v>
      </c>
      <c r="I2928" s="35" t="b">
        <v>0</v>
      </c>
      <c r="J2928" s="35" t="b">
        <v>0</v>
      </c>
    </row>
    <row r="2929" spans="1:10" hidden="1" x14ac:dyDescent="0.2">
      <c r="A2929" s="35" t="s">
        <v>203</v>
      </c>
      <c r="B2929" s="35" t="str">
        <f>VLOOKUP(Table4[[#This Row],[Metabolite ID]],Table18[],2,FALSE)</f>
        <v>1-arachidonoyl-GPC (20:4n6)*</v>
      </c>
      <c r="C2929" s="35" t="s">
        <v>1122</v>
      </c>
      <c r="D2929" s="35">
        <v>1068</v>
      </c>
      <c r="E2929" s="35">
        <v>-0.23843763777707938</v>
      </c>
      <c r="F2929" s="35">
        <v>0.15237579235422347</v>
      </c>
      <c r="G2929" s="35">
        <v>0.11792632939846057</v>
      </c>
      <c r="H2929" s="35" t="b">
        <v>0</v>
      </c>
      <c r="I2929" s="35" t="b">
        <v>0</v>
      </c>
      <c r="J2929" s="35" t="b">
        <v>0</v>
      </c>
    </row>
    <row r="2930" spans="1:10" hidden="1" x14ac:dyDescent="0.2">
      <c r="A2930" s="35" t="s">
        <v>203</v>
      </c>
      <c r="B2930" s="35" t="str">
        <f>VLOOKUP(Table4[[#This Row],[Metabolite ID]],Table18[],2,FALSE)</f>
        <v>1-arachidonoyl-GPC (20:4n6)*</v>
      </c>
      <c r="C2930" s="35" t="s">
        <v>1123</v>
      </c>
      <c r="D2930" s="35">
        <v>1068</v>
      </c>
      <c r="E2930" s="35">
        <v>-0.14621903925182864</v>
      </c>
      <c r="F2930" s="35">
        <v>0.10817959525272791</v>
      </c>
      <c r="G2930" s="35">
        <v>0.17677969560318005</v>
      </c>
      <c r="H2930" s="35" t="b">
        <v>0</v>
      </c>
      <c r="I2930" s="35" t="b">
        <v>0</v>
      </c>
      <c r="J2930" s="35" t="b">
        <v>0</v>
      </c>
    </row>
    <row r="2931" spans="1:10" x14ac:dyDescent="0.2">
      <c r="A2931" s="35" t="s">
        <v>608</v>
      </c>
      <c r="B2931" s="35" t="str">
        <f>VLOOKUP(Table4[[#This Row],[Metabolite ID]],Table18[],2,FALSE)</f>
        <v>sphingomyelin (d18:1/22:1, d18:2/22:0, d16:1/24:1)*</v>
      </c>
      <c r="C2931" s="35" t="s">
        <v>1116</v>
      </c>
      <c r="D2931" s="35">
        <v>1068</v>
      </c>
      <c r="E2931" s="35">
        <v>6.2790461366717884E-2</v>
      </c>
      <c r="F2931" s="35">
        <v>3.8421434582971169E-2</v>
      </c>
      <c r="G2931" s="36">
        <v>0.10220510088630932</v>
      </c>
      <c r="H2931" s="35" t="b">
        <v>0</v>
      </c>
      <c r="I2931" s="35" t="b">
        <v>0</v>
      </c>
      <c r="J2931" s="35" t="b">
        <v>0</v>
      </c>
    </row>
    <row r="2932" spans="1:10" hidden="1" x14ac:dyDescent="0.2">
      <c r="A2932" s="35" t="s">
        <v>608</v>
      </c>
      <c r="B2932" s="35" t="str">
        <f>VLOOKUP(Table4[[#This Row],[Metabolite ID]],Table18[],2,FALSE)</f>
        <v>sphingomyelin (d18:1/22:1, d18:2/22:0, d16:1/24:1)*</v>
      </c>
      <c r="C2932" s="35" t="s">
        <v>1117</v>
      </c>
      <c r="D2932" s="35">
        <v>1068</v>
      </c>
      <c r="E2932" s="35">
        <v>6.2790461366717884E-2</v>
      </c>
      <c r="F2932" s="35">
        <v>3.6991502688917592E-2</v>
      </c>
      <c r="G2932" s="35">
        <v>8.9615522690597901E-2</v>
      </c>
      <c r="H2932" s="35" t="b">
        <v>0</v>
      </c>
      <c r="I2932" s="35" t="b">
        <v>0</v>
      </c>
      <c r="J2932" s="35" t="b">
        <v>0</v>
      </c>
    </row>
    <row r="2933" spans="1:10" hidden="1" x14ac:dyDescent="0.2">
      <c r="A2933" s="35" t="s">
        <v>608</v>
      </c>
      <c r="B2933" s="35" t="str">
        <f>VLOOKUP(Table4[[#This Row],[Metabolite ID]],Table18[],2,FALSE)</f>
        <v>sphingomyelin (d18:1/22:1, d18:2/22:0, d16:1/24:1)*</v>
      </c>
      <c r="C2933" s="35" t="s">
        <v>1118</v>
      </c>
      <c r="D2933" s="35">
        <v>1068</v>
      </c>
      <c r="E2933" s="35">
        <v>6.2919666933965251E-2</v>
      </c>
      <c r="F2933" s="35">
        <v>3.7344527161628414E-2</v>
      </c>
      <c r="G2933" s="35">
        <v>9.2018857163084097E-2</v>
      </c>
      <c r="H2933" s="35" t="b">
        <v>0</v>
      </c>
      <c r="I2933" s="35" t="b">
        <v>0</v>
      </c>
      <c r="J2933" s="35" t="b">
        <v>0</v>
      </c>
    </row>
    <row r="2934" spans="1:10" hidden="1" x14ac:dyDescent="0.2">
      <c r="A2934" s="35" t="s">
        <v>608</v>
      </c>
      <c r="B2934" s="35" t="str">
        <f>VLOOKUP(Table4[[#This Row],[Metabolite ID]],Table18[],2,FALSE)</f>
        <v>sphingomyelin (d18:1/22:1, d18:2/22:0, d16:1/24:1)*</v>
      </c>
      <c r="C2934" s="35" t="s">
        <v>1119</v>
      </c>
      <c r="D2934" s="35">
        <v>1068</v>
      </c>
      <c r="E2934" s="35">
        <v>2.6797265419265026E-2</v>
      </c>
      <c r="F2934" s="35">
        <v>5.7072814035187755E-2</v>
      </c>
      <c r="G2934" s="35">
        <v>0.63869251117512871</v>
      </c>
      <c r="H2934" s="35" t="b">
        <v>0</v>
      </c>
      <c r="I2934" s="35" t="b">
        <v>0</v>
      </c>
      <c r="J2934" s="35" t="b">
        <v>0</v>
      </c>
    </row>
    <row r="2935" spans="1:10" hidden="1" x14ac:dyDescent="0.2">
      <c r="A2935" s="35" t="s">
        <v>608</v>
      </c>
      <c r="B2935" s="35" t="str">
        <f>VLOOKUP(Table4[[#This Row],[Metabolite ID]],Table18[],2,FALSE)</f>
        <v>sphingomyelin (d18:1/22:1, d18:2/22:0, d16:1/24:1)*</v>
      </c>
      <c r="C2935" s="35" t="s">
        <v>1120</v>
      </c>
      <c r="D2935" s="35">
        <v>1068</v>
      </c>
      <c r="E2935" s="35">
        <v>5.3928097946563329E-2</v>
      </c>
      <c r="F2935" s="35">
        <v>6.4183096606866316E-2</v>
      </c>
      <c r="G2935" s="35">
        <v>0.40078350493281412</v>
      </c>
      <c r="H2935" s="35" t="b">
        <v>0</v>
      </c>
      <c r="I2935" s="35" t="b">
        <v>0</v>
      </c>
      <c r="J2935" s="35" t="b">
        <v>0</v>
      </c>
    </row>
    <row r="2936" spans="1:10" hidden="1" x14ac:dyDescent="0.2">
      <c r="A2936" s="35" t="s">
        <v>608</v>
      </c>
      <c r="B2936" s="35" t="str">
        <f>VLOOKUP(Table4[[#This Row],[Metabolite ID]],Table18[],2,FALSE)</f>
        <v>sphingomyelin (d18:1/22:1, d18:2/22:0, d16:1/24:1)*</v>
      </c>
      <c r="C2936" s="35" t="s">
        <v>1121</v>
      </c>
      <c r="D2936" s="35">
        <v>1068</v>
      </c>
      <c r="E2936" s="35">
        <v>-0.14225071814072443</v>
      </c>
      <c r="F2936" s="35">
        <v>0.23077591481699256</v>
      </c>
      <c r="G2936" s="35">
        <v>0.5377607654840606</v>
      </c>
      <c r="H2936" s="35" t="b">
        <v>0</v>
      </c>
      <c r="I2936" s="35" t="b">
        <v>0</v>
      </c>
      <c r="J2936" s="35" t="b">
        <v>0</v>
      </c>
    </row>
    <row r="2937" spans="1:10" hidden="1" x14ac:dyDescent="0.2">
      <c r="A2937" s="35" t="s">
        <v>608</v>
      </c>
      <c r="B2937" s="35" t="str">
        <f>VLOOKUP(Table4[[#This Row],[Metabolite ID]],Table18[],2,FALSE)</f>
        <v>sphingomyelin (d18:1/22:1, d18:2/22:0, d16:1/24:1)*</v>
      </c>
      <c r="C2937" s="35" t="s">
        <v>1122</v>
      </c>
      <c r="D2937" s="35">
        <v>1068</v>
      </c>
      <c r="E2937" s="35">
        <v>-8.6462303526664286E-3</v>
      </c>
      <c r="F2937" s="35">
        <v>0.14951381722876556</v>
      </c>
      <c r="G2937" s="35">
        <v>0.9538956880971885</v>
      </c>
      <c r="H2937" s="35" t="b">
        <v>0</v>
      </c>
      <c r="I2937" s="35" t="b">
        <v>0</v>
      </c>
      <c r="J2937" s="35" t="b">
        <v>0</v>
      </c>
    </row>
    <row r="2938" spans="1:10" hidden="1" x14ac:dyDescent="0.2">
      <c r="A2938" s="35" t="s">
        <v>608</v>
      </c>
      <c r="B2938" s="35" t="str">
        <f>VLOOKUP(Table4[[#This Row],[Metabolite ID]],Table18[],2,FALSE)</f>
        <v>sphingomyelin (d18:1/22:1, d18:2/22:0, d16:1/24:1)*</v>
      </c>
      <c r="C2938" s="35" t="s">
        <v>1123</v>
      </c>
      <c r="D2938" s="35">
        <v>1068</v>
      </c>
      <c r="E2938" s="35">
        <v>-1.085807126834441E-2</v>
      </c>
      <c r="F2938" s="35">
        <v>0.112779938195047</v>
      </c>
      <c r="G2938" s="35">
        <v>0.92331897541404084</v>
      </c>
      <c r="H2938" s="35" t="b">
        <v>0</v>
      </c>
      <c r="I2938" s="35" t="b">
        <v>0</v>
      </c>
      <c r="J2938" s="35" t="b">
        <v>0</v>
      </c>
    </row>
    <row r="2939" spans="1:10" x14ac:dyDescent="0.2">
      <c r="A2939" s="35" t="s">
        <v>133</v>
      </c>
      <c r="B2939" s="35" t="str">
        <f>VLOOKUP(Table4[[#This Row],[Metabolite ID]],Table18[],2,FALSE)</f>
        <v>erythritol</v>
      </c>
      <c r="C2939" s="35" t="s">
        <v>1116</v>
      </c>
      <c r="D2939" s="35">
        <v>1068</v>
      </c>
      <c r="E2939" s="35">
        <v>-6.2701814914469772E-2</v>
      </c>
      <c r="F2939" s="35">
        <v>3.8402539779487044E-2</v>
      </c>
      <c r="G2939" s="36">
        <v>0.10252121378189204</v>
      </c>
      <c r="H2939" s="35" t="b">
        <v>0</v>
      </c>
      <c r="I2939" s="35" t="b">
        <v>0</v>
      </c>
      <c r="J2939" s="35" t="b">
        <v>0</v>
      </c>
    </row>
    <row r="2940" spans="1:10" hidden="1" x14ac:dyDescent="0.2">
      <c r="A2940" s="35" t="s">
        <v>133</v>
      </c>
      <c r="B2940" s="35" t="str">
        <f>VLOOKUP(Table4[[#This Row],[Metabolite ID]],Table18[],2,FALSE)</f>
        <v>erythritol</v>
      </c>
      <c r="C2940" s="35" t="s">
        <v>1117</v>
      </c>
      <c r="D2940" s="35">
        <v>1068</v>
      </c>
      <c r="E2940" s="35">
        <v>-6.2701814914469772E-2</v>
      </c>
      <c r="F2940" s="35">
        <v>3.7039929144668651E-2</v>
      </c>
      <c r="G2940" s="35">
        <v>9.0490340841902883E-2</v>
      </c>
      <c r="H2940" s="35" t="b">
        <v>0</v>
      </c>
      <c r="I2940" s="35" t="b">
        <v>0</v>
      </c>
      <c r="J2940" s="35" t="b">
        <v>0</v>
      </c>
    </row>
    <row r="2941" spans="1:10" hidden="1" x14ac:dyDescent="0.2">
      <c r="A2941" s="35" t="s">
        <v>133</v>
      </c>
      <c r="B2941" s="35" t="str">
        <f>VLOOKUP(Table4[[#This Row],[Metabolite ID]],Table18[],2,FALSE)</f>
        <v>erythritol</v>
      </c>
      <c r="C2941" s="35" t="s">
        <v>1118</v>
      </c>
      <c r="D2941" s="35">
        <v>1068</v>
      </c>
      <c r="E2941" s="35">
        <v>-6.2623462949884634E-2</v>
      </c>
      <c r="F2941" s="35">
        <v>3.7393801627087657E-2</v>
      </c>
      <c r="G2941" s="35">
        <v>9.39927748059768E-2</v>
      </c>
      <c r="H2941" s="35" t="b">
        <v>0</v>
      </c>
      <c r="I2941" s="35" t="b">
        <v>0</v>
      </c>
      <c r="J2941" s="35" t="b">
        <v>0</v>
      </c>
    </row>
    <row r="2942" spans="1:10" hidden="1" x14ac:dyDescent="0.2">
      <c r="A2942" s="35" t="s">
        <v>133</v>
      </c>
      <c r="B2942" s="35" t="str">
        <f>VLOOKUP(Table4[[#This Row],[Metabolite ID]],Table18[],2,FALSE)</f>
        <v>erythritol</v>
      </c>
      <c r="C2942" s="35" t="s">
        <v>1119</v>
      </c>
      <c r="D2942" s="35">
        <v>1068</v>
      </c>
      <c r="E2942" s="35">
        <v>-8.365169376693779E-2</v>
      </c>
      <c r="F2942" s="35">
        <v>5.5827844129772257E-2</v>
      </c>
      <c r="G2942" s="35">
        <v>0.13403283485035919</v>
      </c>
      <c r="H2942" s="35" t="b">
        <v>0</v>
      </c>
      <c r="I2942" s="35" t="b">
        <v>0</v>
      </c>
      <c r="J2942" s="35" t="b">
        <v>0</v>
      </c>
    </row>
    <row r="2943" spans="1:10" hidden="1" x14ac:dyDescent="0.2">
      <c r="A2943" s="35" t="s">
        <v>133</v>
      </c>
      <c r="B2943" s="35" t="str">
        <f>VLOOKUP(Table4[[#This Row],[Metabolite ID]],Table18[],2,FALSE)</f>
        <v>erythritol</v>
      </c>
      <c r="C2943" s="35" t="s">
        <v>1120</v>
      </c>
      <c r="D2943" s="35">
        <v>1068</v>
      </c>
      <c r="E2943" s="35">
        <v>-2.6218209173319008E-2</v>
      </c>
      <c r="F2943" s="35">
        <v>6.0849870515036576E-2</v>
      </c>
      <c r="G2943" s="35">
        <v>0.66656498366536976</v>
      </c>
      <c r="H2943" s="35" t="b">
        <v>0</v>
      </c>
      <c r="I2943" s="35" t="b">
        <v>0</v>
      </c>
      <c r="J2943" s="35" t="b">
        <v>0</v>
      </c>
    </row>
    <row r="2944" spans="1:10" hidden="1" x14ac:dyDescent="0.2">
      <c r="A2944" s="35" t="s">
        <v>133</v>
      </c>
      <c r="B2944" s="35" t="str">
        <f>VLOOKUP(Table4[[#This Row],[Metabolite ID]],Table18[],2,FALSE)</f>
        <v>erythritol</v>
      </c>
      <c r="C2944" s="35" t="s">
        <v>1121</v>
      </c>
      <c r="D2944" s="35">
        <v>1068</v>
      </c>
      <c r="E2944" s="35">
        <v>4.9909171338710756E-2</v>
      </c>
      <c r="F2944" s="35">
        <v>0.24701111355395722</v>
      </c>
      <c r="G2944" s="35">
        <v>0.83991432921412679</v>
      </c>
      <c r="H2944" s="35" t="b">
        <v>0</v>
      </c>
      <c r="I2944" s="35" t="b">
        <v>0</v>
      </c>
      <c r="J2944" s="35" t="b">
        <v>0</v>
      </c>
    </row>
    <row r="2945" spans="1:10" hidden="1" x14ac:dyDescent="0.2">
      <c r="A2945" s="35" t="s">
        <v>133</v>
      </c>
      <c r="B2945" s="35" t="str">
        <f>VLOOKUP(Table4[[#This Row],[Metabolite ID]],Table18[],2,FALSE)</f>
        <v>erythritol</v>
      </c>
      <c r="C2945" s="35" t="s">
        <v>1122</v>
      </c>
      <c r="D2945" s="35">
        <v>1068</v>
      </c>
      <c r="E2945" s="35">
        <v>0.16732087922983396</v>
      </c>
      <c r="F2945" s="35">
        <v>0.14727215240898209</v>
      </c>
      <c r="G2945" s="35">
        <v>0.25615565679715119</v>
      </c>
      <c r="H2945" s="35" t="b">
        <v>0</v>
      </c>
      <c r="I2945" s="35" t="b">
        <v>0</v>
      </c>
      <c r="J2945" s="35" t="b">
        <v>0</v>
      </c>
    </row>
    <row r="2946" spans="1:10" hidden="1" x14ac:dyDescent="0.2">
      <c r="A2946" s="35" t="s">
        <v>133</v>
      </c>
      <c r="B2946" s="35" t="str">
        <f>VLOOKUP(Table4[[#This Row],[Metabolite ID]],Table18[],2,FALSE)</f>
        <v>erythritol</v>
      </c>
      <c r="C2946" s="35" t="s">
        <v>1123</v>
      </c>
      <c r="D2946" s="35">
        <v>1068</v>
      </c>
      <c r="E2946" s="35">
        <v>-1.0003161156593759E-2</v>
      </c>
      <c r="F2946" s="35">
        <v>0.11273905145468632</v>
      </c>
      <c r="G2946" s="35">
        <v>0.92931438878469397</v>
      </c>
      <c r="H2946" s="35" t="b">
        <v>0</v>
      </c>
      <c r="I2946" s="35" t="b">
        <v>0</v>
      </c>
      <c r="J2946" s="35" t="b">
        <v>0</v>
      </c>
    </row>
    <row r="2947" spans="1:10" x14ac:dyDescent="0.2">
      <c r="A2947" s="35" t="s">
        <v>645</v>
      </c>
      <c r="B2947" s="35" t="str">
        <f>VLOOKUP(Table4[[#This Row],[Metabolite ID]],Table18[],2,FALSE)</f>
        <v>2-methylcitrate/homocitrate</v>
      </c>
      <c r="C2947" s="35" t="s">
        <v>1116</v>
      </c>
      <c r="D2947" s="35">
        <v>1069</v>
      </c>
      <c r="E2947" s="35">
        <v>-9.4408326597154216E-2</v>
      </c>
      <c r="F2947" s="35">
        <v>5.7986694342135589E-2</v>
      </c>
      <c r="G2947" s="36">
        <v>0.10350299059039672</v>
      </c>
      <c r="H2947" s="35" t="b">
        <v>0</v>
      </c>
      <c r="I2947" s="35" t="b">
        <v>0</v>
      </c>
      <c r="J2947" s="35" t="b">
        <v>0</v>
      </c>
    </row>
    <row r="2948" spans="1:10" hidden="1" x14ac:dyDescent="0.2">
      <c r="A2948" s="35" t="s">
        <v>645</v>
      </c>
      <c r="B2948" s="35" t="str">
        <f>VLOOKUP(Table4[[#This Row],[Metabolite ID]],Table18[],2,FALSE)</f>
        <v>2-methylcitrate/homocitrate</v>
      </c>
      <c r="C2948" s="35" t="s">
        <v>1117</v>
      </c>
      <c r="D2948" s="35">
        <v>1069</v>
      </c>
      <c r="E2948" s="35">
        <v>-9.4408326597154216E-2</v>
      </c>
      <c r="F2948" s="35">
        <v>5.7986694342135589E-2</v>
      </c>
      <c r="G2948" s="35">
        <v>0.10350299059039672</v>
      </c>
      <c r="H2948" s="35" t="b">
        <v>0</v>
      </c>
      <c r="I2948" s="35" t="b">
        <v>0</v>
      </c>
      <c r="J2948" s="35" t="b">
        <v>0</v>
      </c>
    </row>
    <row r="2949" spans="1:10" hidden="1" x14ac:dyDescent="0.2">
      <c r="A2949" s="35" t="s">
        <v>645</v>
      </c>
      <c r="B2949" s="35" t="str">
        <f>VLOOKUP(Table4[[#This Row],[Metabolite ID]],Table18[],2,FALSE)</f>
        <v>2-methylcitrate/homocitrate</v>
      </c>
      <c r="C2949" s="35" t="s">
        <v>1118</v>
      </c>
      <c r="D2949" s="35">
        <v>1069</v>
      </c>
      <c r="E2949" s="35">
        <v>-9.432687607111738E-2</v>
      </c>
      <c r="F2949" s="35">
        <v>5.8498277873302397E-2</v>
      </c>
      <c r="G2949" s="35">
        <v>0.10685911594071093</v>
      </c>
      <c r="H2949" s="35" t="b">
        <v>0</v>
      </c>
      <c r="I2949" s="35" t="b">
        <v>0</v>
      </c>
      <c r="J2949" s="35" t="b">
        <v>0</v>
      </c>
    </row>
    <row r="2950" spans="1:10" hidden="1" x14ac:dyDescent="0.2">
      <c r="A2950" s="35" t="s">
        <v>645</v>
      </c>
      <c r="B2950" s="35" t="str">
        <f>VLOOKUP(Table4[[#This Row],[Metabolite ID]],Table18[],2,FALSE)</f>
        <v>2-methylcitrate/homocitrate</v>
      </c>
      <c r="C2950" s="35" t="s">
        <v>1119</v>
      </c>
      <c r="D2950" s="35">
        <v>1069</v>
      </c>
      <c r="E2950" s="35">
        <v>-0.11887339449541284</v>
      </c>
      <c r="F2950" s="35">
        <v>8.7234856252951201E-2</v>
      </c>
      <c r="G2950" s="35">
        <v>0.17298265875137292</v>
      </c>
      <c r="H2950" s="35" t="b">
        <v>0</v>
      </c>
      <c r="I2950" s="35" t="b">
        <v>0</v>
      </c>
      <c r="J2950" s="35" t="b">
        <v>0</v>
      </c>
    </row>
    <row r="2951" spans="1:10" hidden="1" x14ac:dyDescent="0.2">
      <c r="A2951" s="35" t="s">
        <v>645</v>
      </c>
      <c r="B2951" s="35" t="str">
        <f>VLOOKUP(Table4[[#This Row],[Metabolite ID]],Table18[],2,FALSE)</f>
        <v>2-methylcitrate/homocitrate</v>
      </c>
      <c r="C2951" s="35" t="s">
        <v>1120</v>
      </c>
      <c r="D2951" s="35">
        <v>1069</v>
      </c>
      <c r="E2951" s="35">
        <v>-9.6009774202466619E-2</v>
      </c>
      <c r="F2951" s="35">
        <v>0.10320436141731976</v>
      </c>
      <c r="G2951" s="35">
        <v>0.35222201319803431</v>
      </c>
      <c r="H2951" s="35" t="b">
        <v>0</v>
      </c>
      <c r="I2951" s="35" t="b">
        <v>0</v>
      </c>
      <c r="J2951" s="35" t="b">
        <v>0</v>
      </c>
    </row>
    <row r="2952" spans="1:10" hidden="1" x14ac:dyDescent="0.2">
      <c r="A2952" s="35" t="s">
        <v>645</v>
      </c>
      <c r="B2952" s="35" t="str">
        <f>VLOOKUP(Table4[[#This Row],[Metabolite ID]],Table18[],2,FALSE)</f>
        <v>2-methylcitrate/homocitrate</v>
      </c>
      <c r="C2952" s="35" t="s">
        <v>1121</v>
      </c>
      <c r="D2952" s="35">
        <v>1069</v>
      </c>
      <c r="E2952" s="35">
        <v>-0.26496762919641093</v>
      </c>
      <c r="F2952" s="35">
        <v>0.38705994930590587</v>
      </c>
      <c r="G2952" s="35">
        <v>0.49376708988997675</v>
      </c>
      <c r="H2952" s="35" t="b">
        <v>0</v>
      </c>
      <c r="I2952" s="35" t="b">
        <v>0</v>
      </c>
      <c r="J2952" s="35" t="b">
        <v>0</v>
      </c>
    </row>
    <row r="2953" spans="1:10" hidden="1" x14ac:dyDescent="0.2">
      <c r="A2953" s="35" t="s">
        <v>645</v>
      </c>
      <c r="B2953" s="35" t="str">
        <f>VLOOKUP(Table4[[#This Row],[Metabolite ID]],Table18[],2,FALSE)</f>
        <v>2-methylcitrate/homocitrate</v>
      </c>
      <c r="C2953" s="35" t="s">
        <v>1122</v>
      </c>
      <c r="D2953" s="35">
        <v>1069</v>
      </c>
      <c r="E2953" s="35">
        <v>2.5508502199858896E-2</v>
      </c>
      <c r="F2953" s="35">
        <v>0.25395583175409897</v>
      </c>
      <c r="G2953" s="35">
        <v>0.92001018283758729</v>
      </c>
      <c r="H2953" s="35" t="b">
        <v>0</v>
      </c>
      <c r="I2953" s="35" t="b">
        <v>0</v>
      </c>
      <c r="J2953" s="35" t="b">
        <v>0</v>
      </c>
    </row>
    <row r="2954" spans="1:10" hidden="1" x14ac:dyDescent="0.2">
      <c r="A2954" s="35" t="s">
        <v>645</v>
      </c>
      <c r="B2954" s="35" t="str">
        <f>VLOOKUP(Table4[[#This Row],[Metabolite ID]],Table18[],2,FALSE)</f>
        <v>2-methylcitrate/homocitrate</v>
      </c>
      <c r="C2954" s="35" t="s">
        <v>1123</v>
      </c>
      <c r="D2954" s="35">
        <v>1069</v>
      </c>
      <c r="E2954" s="35">
        <v>-1.3919982246515823E-2</v>
      </c>
      <c r="F2954" s="35">
        <v>0.16997362343392225</v>
      </c>
      <c r="G2954" s="35">
        <v>0.93474560546024799</v>
      </c>
      <c r="H2954" s="35" t="b">
        <v>0</v>
      </c>
      <c r="I2954" s="35" t="b">
        <v>0</v>
      </c>
      <c r="J2954" s="35" t="b">
        <v>0</v>
      </c>
    </row>
    <row r="2955" spans="1:10" x14ac:dyDescent="0.2">
      <c r="A2955" s="35" t="s">
        <v>535</v>
      </c>
      <c r="B2955" s="35" t="str">
        <f>VLOOKUP(Table4[[#This Row],[Metabolite ID]],Table18[],2,FALSE)</f>
        <v>X - 21849</v>
      </c>
      <c r="C2955" s="35" t="s">
        <v>1116</v>
      </c>
      <c r="D2955" s="35">
        <v>1068</v>
      </c>
      <c r="E2955" s="35">
        <v>6.4312453017291674E-2</v>
      </c>
      <c r="F2955" s="35">
        <v>3.951261507690542E-2</v>
      </c>
      <c r="G2955" s="36">
        <v>0.10360048943555807</v>
      </c>
      <c r="H2955" s="35" t="b">
        <v>0</v>
      </c>
      <c r="I2955" s="35" t="b">
        <v>0</v>
      </c>
      <c r="J2955" s="35" t="b">
        <v>0</v>
      </c>
    </row>
    <row r="2956" spans="1:10" hidden="1" x14ac:dyDescent="0.2">
      <c r="A2956" s="35" t="s">
        <v>535</v>
      </c>
      <c r="B2956" s="35" t="str">
        <f>VLOOKUP(Table4[[#This Row],[Metabolite ID]],Table18[],2,FALSE)</f>
        <v>X - 21849</v>
      </c>
      <c r="C2956" s="35" t="s">
        <v>1117</v>
      </c>
      <c r="D2956" s="35">
        <v>1068</v>
      </c>
      <c r="E2956" s="35">
        <v>6.4312453017291674E-2</v>
      </c>
      <c r="F2956" s="35">
        <v>3.8670054523337064E-2</v>
      </c>
      <c r="G2956" s="35">
        <v>9.6290943126507891E-2</v>
      </c>
      <c r="H2956" s="35" t="b">
        <v>0</v>
      </c>
      <c r="I2956" s="35" t="b">
        <v>0</v>
      </c>
      <c r="J2956" s="35" t="b">
        <v>0</v>
      </c>
    </row>
    <row r="2957" spans="1:10" hidden="1" x14ac:dyDescent="0.2">
      <c r="A2957" s="35" t="s">
        <v>535</v>
      </c>
      <c r="B2957" s="35" t="str">
        <f>VLOOKUP(Table4[[#This Row],[Metabolite ID]],Table18[],2,FALSE)</f>
        <v>X - 21849</v>
      </c>
      <c r="C2957" s="35" t="s">
        <v>1118</v>
      </c>
      <c r="D2957" s="35">
        <v>1068</v>
      </c>
      <c r="E2957" s="35">
        <v>6.4453940008781407E-2</v>
      </c>
      <c r="F2957" s="35">
        <v>3.9028621875743935E-2</v>
      </c>
      <c r="G2957" s="35">
        <v>9.8646082410487973E-2</v>
      </c>
      <c r="H2957" s="35" t="b">
        <v>0</v>
      </c>
      <c r="I2957" s="35" t="b">
        <v>0</v>
      </c>
      <c r="J2957" s="35" t="b">
        <v>0</v>
      </c>
    </row>
    <row r="2958" spans="1:10" hidden="1" x14ac:dyDescent="0.2">
      <c r="A2958" s="35" t="s">
        <v>535</v>
      </c>
      <c r="B2958" s="35" t="str">
        <f>VLOOKUP(Table4[[#This Row],[Metabolite ID]],Table18[],2,FALSE)</f>
        <v>X - 21849</v>
      </c>
      <c r="C2958" s="35" t="s">
        <v>1119</v>
      </c>
      <c r="D2958" s="35">
        <v>1068</v>
      </c>
      <c r="E2958" s="35">
        <v>2.5084335973681562E-2</v>
      </c>
      <c r="F2958" s="35">
        <v>5.8548641501006506E-2</v>
      </c>
      <c r="G2958" s="35">
        <v>0.66833384131222373</v>
      </c>
      <c r="H2958" s="35" t="b">
        <v>0</v>
      </c>
      <c r="I2958" s="35" t="b">
        <v>0</v>
      </c>
      <c r="J2958" s="35" t="b">
        <v>0</v>
      </c>
    </row>
    <row r="2959" spans="1:10" hidden="1" x14ac:dyDescent="0.2">
      <c r="A2959" s="35" t="s">
        <v>535</v>
      </c>
      <c r="B2959" s="35" t="str">
        <f>VLOOKUP(Table4[[#This Row],[Metabolite ID]],Table18[],2,FALSE)</f>
        <v>X - 21849</v>
      </c>
      <c r="C2959" s="35" t="s">
        <v>1120</v>
      </c>
      <c r="D2959" s="35">
        <v>1068</v>
      </c>
      <c r="E2959" s="35">
        <v>1.9226892692698751E-2</v>
      </c>
      <c r="F2959" s="35">
        <v>6.2746682553699376E-2</v>
      </c>
      <c r="G2959" s="35">
        <v>0.75928422457066258</v>
      </c>
      <c r="H2959" s="35" t="b">
        <v>0</v>
      </c>
      <c r="I2959" s="35" t="b">
        <v>0</v>
      </c>
      <c r="J2959" s="35" t="b">
        <v>0</v>
      </c>
    </row>
    <row r="2960" spans="1:10" hidden="1" x14ac:dyDescent="0.2">
      <c r="A2960" s="35" t="s">
        <v>535</v>
      </c>
      <c r="B2960" s="35" t="str">
        <f>VLOOKUP(Table4[[#This Row],[Metabolite ID]],Table18[],2,FALSE)</f>
        <v>X - 21849</v>
      </c>
      <c r="C2960" s="35" t="s">
        <v>1121</v>
      </c>
      <c r="D2960" s="35">
        <v>1068</v>
      </c>
      <c r="E2960" s="35">
        <v>-0.16053287293505214</v>
      </c>
      <c r="F2960" s="35">
        <v>0.26759272922043664</v>
      </c>
      <c r="G2960" s="35">
        <v>0.54869031007557378</v>
      </c>
      <c r="H2960" s="35" t="b">
        <v>0</v>
      </c>
      <c r="I2960" s="35" t="b">
        <v>0</v>
      </c>
      <c r="J2960" s="35" t="b">
        <v>0</v>
      </c>
    </row>
    <row r="2961" spans="1:10" hidden="1" x14ac:dyDescent="0.2">
      <c r="A2961" s="35" t="s">
        <v>535</v>
      </c>
      <c r="B2961" s="35" t="str">
        <f>VLOOKUP(Table4[[#This Row],[Metabolite ID]],Table18[],2,FALSE)</f>
        <v>X - 21849</v>
      </c>
      <c r="C2961" s="35" t="s">
        <v>1122</v>
      </c>
      <c r="D2961" s="35">
        <v>1068</v>
      </c>
      <c r="E2961" s="35">
        <v>-0.18513586000941284</v>
      </c>
      <c r="F2961" s="35">
        <v>0.18783020272352188</v>
      </c>
      <c r="G2961" s="35">
        <v>0.32452567455114167</v>
      </c>
      <c r="H2961" s="35" t="b">
        <v>0</v>
      </c>
      <c r="I2961" s="35" t="b">
        <v>0</v>
      </c>
      <c r="J2961" s="35" t="b">
        <v>0</v>
      </c>
    </row>
    <row r="2962" spans="1:10" hidden="1" x14ac:dyDescent="0.2">
      <c r="A2962" s="35" t="s">
        <v>535</v>
      </c>
      <c r="B2962" s="35" t="str">
        <f>VLOOKUP(Table4[[#This Row],[Metabolite ID]],Table18[],2,FALSE)</f>
        <v>X - 21849</v>
      </c>
      <c r="C2962" s="35" t="s">
        <v>1123</v>
      </c>
      <c r="D2962" s="35">
        <v>1068</v>
      </c>
      <c r="E2962" s="35">
        <v>0.18703789124426798</v>
      </c>
      <c r="F2962" s="35">
        <v>0.11594059590069732</v>
      </c>
      <c r="G2962" s="35">
        <v>0.10699230878086755</v>
      </c>
      <c r="H2962" s="35" t="b">
        <v>0</v>
      </c>
      <c r="I2962" s="35" t="b">
        <v>0</v>
      </c>
      <c r="J2962" s="35" t="b">
        <v>0</v>
      </c>
    </row>
    <row r="2963" spans="1:10" x14ac:dyDescent="0.2">
      <c r="A2963" s="35" t="s">
        <v>517</v>
      </c>
      <c r="B2963" s="35" t="str">
        <f>VLOOKUP(Table4[[#This Row],[Metabolite ID]],Table18[],2,FALSE)</f>
        <v>X - 21735</v>
      </c>
      <c r="C2963" s="35" t="s">
        <v>1116</v>
      </c>
      <c r="D2963" s="35">
        <v>1068</v>
      </c>
      <c r="E2963" s="35">
        <v>6.2294171949040418E-2</v>
      </c>
      <c r="F2963" s="35">
        <v>3.8322480443766585E-2</v>
      </c>
      <c r="G2963" s="36">
        <v>0.1040506195531483</v>
      </c>
      <c r="H2963" s="35" t="b">
        <v>0</v>
      </c>
      <c r="I2963" s="35" t="b">
        <v>0</v>
      </c>
      <c r="J2963" s="35" t="b">
        <v>0</v>
      </c>
    </row>
    <row r="2964" spans="1:10" hidden="1" x14ac:dyDescent="0.2">
      <c r="A2964" s="35" t="s">
        <v>517</v>
      </c>
      <c r="B2964" s="35" t="str">
        <f>VLOOKUP(Table4[[#This Row],[Metabolite ID]],Table18[],2,FALSE)</f>
        <v>X - 21735</v>
      </c>
      <c r="C2964" s="35" t="s">
        <v>1117</v>
      </c>
      <c r="D2964" s="35">
        <v>1068</v>
      </c>
      <c r="E2964" s="35">
        <v>6.2294171949040418E-2</v>
      </c>
      <c r="F2964" s="35">
        <v>3.8322480443766585E-2</v>
      </c>
      <c r="G2964" s="35">
        <v>0.1040506195531483</v>
      </c>
      <c r="H2964" s="35" t="b">
        <v>0</v>
      </c>
      <c r="I2964" s="35" t="b">
        <v>0</v>
      </c>
      <c r="J2964" s="35" t="b">
        <v>0</v>
      </c>
    </row>
    <row r="2965" spans="1:10" hidden="1" x14ac:dyDescent="0.2">
      <c r="A2965" s="35" t="s">
        <v>517</v>
      </c>
      <c r="B2965" s="35" t="str">
        <f>VLOOKUP(Table4[[#This Row],[Metabolite ID]],Table18[],2,FALSE)</f>
        <v>X - 21735</v>
      </c>
      <c r="C2965" s="35" t="s">
        <v>1118</v>
      </c>
      <c r="D2965" s="35">
        <v>1068</v>
      </c>
      <c r="E2965" s="35">
        <v>6.2372316993693305E-2</v>
      </c>
      <c r="F2965" s="35">
        <v>3.8660998778792859E-2</v>
      </c>
      <c r="G2965" s="35">
        <v>0.10667638280253709</v>
      </c>
      <c r="H2965" s="35" t="b">
        <v>0</v>
      </c>
      <c r="I2965" s="35" t="b">
        <v>0</v>
      </c>
      <c r="J2965" s="35" t="b">
        <v>0</v>
      </c>
    </row>
    <row r="2966" spans="1:10" hidden="1" x14ac:dyDescent="0.2">
      <c r="A2966" s="35" t="s">
        <v>517</v>
      </c>
      <c r="B2966" s="35" t="str">
        <f>VLOOKUP(Table4[[#This Row],[Metabolite ID]],Table18[],2,FALSE)</f>
        <v>X - 21735</v>
      </c>
      <c r="C2966" s="35" t="s">
        <v>1119</v>
      </c>
      <c r="D2966" s="35">
        <v>1068</v>
      </c>
      <c r="E2966" s="35">
        <v>5.7212299109864528E-2</v>
      </c>
      <c r="F2966" s="35">
        <v>5.9347050991033726E-2</v>
      </c>
      <c r="G2966" s="35">
        <v>0.33503121028752852</v>
      </c>
      <c r="H2966" s="35" t="b">
        <v>0</v>
      </c>
      <c r="I2966" s="35" t="b">
        <v>0</v>
      </c>
      <c r="J2966" s="35" t="b">
        <v>0</v>
      </c>
    </row>
    <row r="2967" spans="1:10" hidden="1" x14ac:dyDescent="0.2">
      <c r="A2967" s="35" t="s">
        <v>517</v>
      </c>
      <c r="B2967" s="35" t="str">
        <f>VLOOKUP(Table4[[#This Row],[Metabolite ID]],Table18[],2,FALSE)</f>
        <v>X - 21735</v>
      </c>
      <c r="C2967" s="35" t="s">
        <v>1120</v>
      </c>
      <c r="D2967" s="35">
        <v>1068</v>
      </c>
      <c r="E2967" s="35">
        <v>6.305839722786051E-2</v>
      </c>
      <c r="F2967" s="35">
        <v>7.1724918157808445E-2</v>
      </c>
      <c r="G2967" s="35">
        <v>0.3793091009040514</v>
      </c>
      <c r="H2967" s="35" t="b">
        <v>0</v>
      </c>
      <c r="I2967" s="35" t="b">
        <v>0</v>
      </c>
      <c r="J2967" s="35" t="b">
        <v>0</v>
      </c>
    </row>
    <row r="2968" spans="1:10" hidden="1" x14ac:dyDescent="0.2">
      <c r="A2968" s="35" t="s">
        <v>517</v>
      </c>
      <c r="B2968" s="35" t="str">
        <f>VLOOKUP(Table4[[#This Row],[Metabolite ID]],Table18[],2,FALSE)</f>
        <v>X - 21735</v>
      </c>
      <c r="C2968" s="35" t="s">
        <v>1121</v>
      </c>
      <c r="D2968" s="35">
        <v>1068</v>
      </c>
      <c r="E2968" s="35">
        <v>-0.18169896665859486</v>
      </c>
      <c r="F2968" s="35">
        <v>0.26681580521492232</v>
      </c>
      <c r="G2968" s="35">
        <v>0.49602540468624601</v>
      </c>
      <c r="H2968" s="35" t="b">
        <v>0</v>
      </c>
      <c r="I2968" s="35" t="b">
        <v>0</v>
      </c>
      <c r="J2968" s="35" t="b">
        <v>0</v>
      </c>
    </row>
    <row r="2969" spans="1:10" hidden="1" x14ac:dyDescent="0.2">
      <c r="A2969" s="35" t="s">
        <v>517</v>
      </c>
      <c r="B2969" s="35" t="str">
        <f>VLOOKUP(Table4[[#This Row],[Metabolite ID]],Table18[],2,FALSE)</f>
        <v>X - 21735</v>
      </c>
      <c r="C2969" s="35" t="s">
        <v>1122</v>
      </c>
      <c r="D2969" s="35">
        <v>1068</v>
      </c>
      <c r="E2969" s="35">
        <v>-5.006083796587113E-2</v>
      </c>
      <c r="F2969" s="35">
        <v>0.14654710577804941</v>
      </c>
      <c r="G2969" s="35">
        <v>0.73271741967667259</v>
      </c>
      <c r="H2969" s="35" t="b">
        <v>0</v>
      </c>
      <c r="I2969" s="35" t="b">
        <v>0</v>
      </c>
      <c r="J2969" s="35" t="b">
        <v>0</v>
      </c>
    </row>
    <row r="2970" spans="1:10" hidden="1" x14ac:dyDescent="0.2">
      <c r="A2970" s="35" t="s">
        <v>517</v>
      </c>
      <c r="B2970" s="35" t="str">
        <f>VLOOKUP(Table4[[#This Row],[Metabolite ID]],Table18[],2,FALSE)</f>
        <v>X - 21735</v>
      </c>
      <c r="C2970" s="35" t="s">
        <v>1123</v>
      </c>
      <c r="D2970" s="35">
        <v>1068</v>
      </c>
      <c r="E2970" s="35">
        <v>4.8267560070425077E-2</v>
      </c>
      <c r="F2970" s="35">
        <v>0.11243160398492395</v>
      </c>
      <c r="G2970" s="35">
        <v>0.66778731520656209</v>
      </c>
      <c r="H2970" s="35" t="b">
        <v>0</v>
      </c>
      <c r="I2970" s="35" t="b">
        <v>0</v>
      </c>
      <c r="J2970" s="35" t="b">
        <v>0</v>
      </c>
    </row>
    <row r="2971" spans="1:10" x14ac:dyDescent="0.2">
      <c r="A2971" s="35" t="s">
        <v>516</v>
      </c>
      <c r="B2971" s="35" t="str">
        <f>VLOOKUP(Table4[[#This Row],[Metabolite ID]],Table18[],2,FALSE)</f>
        <v>X - 21729</v>
      </c>
      <c r="C2971" s="35" t="s">
        <v>1116</v>
      </c>
      <c r="D2971" s="35">
        <v>1070</v>
      </c>
      <c r="E2971" s="35">
        <v>-6.6074272746509288E-2</v>
      </c>
      <c r="F2971" s="35">
        <v>4.0663970332625081E-2</v>
      </c>
      <c r="G2971" s="36">
        <v>0.10418707900629928</v>
      </c>
      <c r="H2971" s="35" t="b">
        <v>0</v>
      </c>
      <c r="I2971" s="35" t="b">
        <v>0</v>
      </c>
      <c r="J2971" s="35" t="b">
        <v>0</v>
      </c>
    </row>
    <row r="2972" spans="1:10" hidden="1" x14ac:dyDescent="0.2">
      <c r="A2972" s="35" t="s">
        <v>516</v>
      </c>
      <c r="B2972" s="35" t="str">
        <f>VLOOKUP(Table4[[#This Row],[Metabolite ID]],Table18[],2,FALSE)</f>
        <v>X - 21729</v>
      </c>
      <c r="C2972" s="35" t="s">
        <v>1117</v>
      </c>
      <c r="D2972" s="35">
        <v>1070</v>
      </c>
      <c r="E2972" s="35">
        <v>-6.6074272746509288E-2</v>
      </c>
      <c r="F2972" s="35">
        <v>4.0663970332625081E-2</v>
      </c>
      <c r="G2972" s="35">
        <v>0.10418707900629928</v>
      </c>
      <c r="H2972" s="35" t="b">
        <v>0</v>
      </c>
      <c r="I2972" s="35" t="b">
        <v>0</v>
      </c>
      <c r="J2972" s="35" t="b">
        <v>0</v>
      </c>
    </row>
    <row r="2973" spans="1:10" hidden="1" x14ac:dyDescent="0.2">
      <c r="A2973" s="35" t="s">
        <v>516</v>
      </c>
      <c r="B2973" s="35" t="str">
        <f>VLOOKUP(Table4[[#This Row],[Metabolite ID]],Table18[],2,FALSE)</f>
        <v>X - 21729</v>
      </c>
      <c r="C2973" s="35" t="s">
        <v>1118</v>
      </c>
      <c r="D2973" s="35">
        <v>1070</v>
      </c>
      <c r="E2973" s="35">
        <v>-6.5998080571334328E-2</v>
      </c>
      <c r="F2973" s="35">
        <v>4.1013339391461776E-2</v>
      </c>
      <c r="G2973" s="35">
        <v>0.10757573530920123</v>
      </c>
      <c r="H2973" s="35" t="b">
        <v>0</v>
      </c>
      <c r="I2973" s="35" t="b">
        <v>0</v>
      </c>
      <c r="J2973" s="35" t="b">
        <v>0</v>
      </c>
    </row>
    <row r="2974" spans="1:10" hidden="1" x14ac:dyDescent="0.2">
      <c r="A2974" s="35" t="s">
        <v>516</v>
      </c>
      <c r="B2974" s="35" t="str">
        <f>VLOOKUP(Table4[[#This Row],[Metabolite ID]],Table18[],2,FALSE)</f>
        <v>X - 21729</v>
      </c>
      <c r="C2974" s="35" t="s">
        <v>1119</v>
      </c>
      <c r="D2974" s="35">
        <v>1070</v>
      </c>
      <c r="E2974" s="35">
        <v>-9.7342789129830409E-2</v>
      </c>
      <c r="F2974" s="35">
        <v>6.1525870568294061E-2</v>
      </c>
      <c r="G2974" s="35">
        <v>0.11361669292651137</v>
      </c>
      <c r="H2974" s="35" t="b">
        <v>0</v>
      </c>
      <c r="I2974" s="35" t="b">
        <v>0</v>
      </c>
      <c r="J2974" s="35" t="b">
        <v>0</v>
      </c>
    </row>
    <row r="2975" spans="1:10" hidden="1" x14ac:dyDescent="0.2">
      <c r="A2975" s="35" t="s">
        <v>516</v>
      </c>
      <c r="B2975" s="35" t="str">
        <f>VLOOKUP(Table4[[#This Row],[Metabolite ID]],Table18[],2,FALSE)</f>
        <v>X - 21729</v>
      </c>
      <c r="C2975" s="35" t="s">
        <v>1120</v>
      </c>
      <c r="D2975" s="35">
        <v>1070</v>
      </c>
      <c r="E2975" s="35">
        <v>-0.10976019232228243</v>
      </c>
      <c r="F2975" s="35">
        <v>6.9648262174509104E-2</v>
      </c>
      <c r="G2975" s="35">
        <v>0.11504390030147571</v>
      </c>
      <c r="H2975" s="35" t="b">
        <v>0</v>
      </c>
      <c r="I2975" s="35" t="b">
        <v>0</v>
      </c>
      <c r="J2975" s="35" t="b">
        <v>0</v>
      </c>
    </row>
    <row r="2976" spans="1:10" hidden="1" x14ac:dyDescent="0.2">
      <c r="A2976" s="35" t="s">
        <v>516</v>
      </c>
      <c r="B2976" s="35" t="str">
        <f>VLOOKUP(Table4[[#This Row],[Metabolite ID]],Table18[],2,FALSE)</f>
        <v>X - 21729</v>
      </c>
      <c r="C2976" s="35" t="s">
        <v>1121</v>
      </c>
      <c r="D2976" s="35">
        <v>1070</v>
      </c>
      <c r="E2976" s="35">
        <v>0.10775851111759494</v>
      </c>
      <c r="F2976" s="35">
        <v>0.23836975460045903</v>
      </c>
      <c r="G2976" s="35">
        <v>0.65131420665889217</v>
      </c>
      <c r="H2976" s="35" t="b">
        <v>0</v>
      </c>
      <c r="I2976" s="35" t="b">
        <v>0</v>
      </c>
      <c r="J2976" s="35" t="b">
        <v>0</v>
      </c>
    </row>
    <row r="2977" spans="1:10" hidden="1" x14ac:dyDescent="0.2">
      <c r="A2977" s="35" t="s">
        <v>516</v>
      </c>
      <c r="B2977" s="35" t="str">
        <f>VLOOKUP(Table4[[#This Row],[Metabolite ID]],Table18[],2,FALSE)</f>
        <v>X - 21729</v>
      </c>
      <c r="C2977" s="35" t="s">
        <v>1122</v>
      </c>
      <c r="D2977" s="35">
        <v>1070</v>
      </c>
      <c r="E2977" s="35">
        <v>-1.1631966295847285E-2</v>
      </c>
      <c r="F2977" s="35">
        <v>0.16370390855362227</v>
      </c>
      <c r="G2977" s="35">
        <v>0.94336734530845812</v>
      </c>
      <c r="H2977" s="35" t="b">
        <v>0</v>
      </c>
      <c r="I2977" s="35" t="b">
        <v>0</v>
      </c>
      <c r="J2977" s="35" t="b">
        <v>0</v>
      </c>
    </row>
    <row r="2978" spans="1:10" hidden="1" x14ac:dyDescent="0.2">
      <c r="A2978" s="35" t="s">
        <v>516</v>
      </c>
      <c r="B2978" s="35" t="str">
        <f>VLOOKUP(Table4[[#This Row],[Metabolite ID]],Table18[],2,FALSE)</f>
        <v>X - 21729</v>
      </c>
      <c r="C2978" s="35" t="s">
        <v>1123</v>
      </c>
      <c r="D2978" s="35">
        <v>1070</v>
      </c>
      <c r="E2978" s="35">
        <v>5.9201820675612044E-3</v>
      </c>
      <c r="F2978" s="35">
        <v>0.11939671571990979</v>
      </c>
      <c r="G2978" s="35">
        <v>0.96046306601596232</v>
      </c>
      <c r="H2978" s="35" t="b">
        <v>0</v>
      </c>
      <c r="I2978" s="35" t="b">
        <v>0</v>
      </c>
      <c r="J2978" s="35" t="b">
        <v>0</v>
      </c>
    </row>
    <row r="2979" spans="1:10" x14ac:dyDescent="0.2">
      <c r="A2979" s="35" t="s">
        <v>334</v>
      </c>
      <c r="B2979" s="35" t="str">
        <f>VLOOKUP(Table4[[#This Row],[Metabolite ID]],Table18[],2,FALSE)</f>
        <v>ethyl glucuronide</v>
      </c>
      <c r="C2979" s="35" t="s">
        <v>1116</v>
      </c>
      <c r="D2979" s="35">
        <v>1066</v>
      </c>
      <c r="E2979" s="35">
        <v>0.12942117932710029</v>
      </c>
      <c r="F2979" s="35">
        <v>7.9874025427952758E-2</v>
      </c>
      <c r="G2979" s="36">
        <v>0.10516436541424126</v>
      </c>
      <c r="H2979" s="35" t="b">
        <v>0</v>
      </c>
      <c r="I2979" s="35" t="b">
        <v>0</v>
      </c>
      <c r="J2979" s="35" t="b">
        <v>0</v>
      </c>
    </row>
    <row r="2980" spans="1:10" hidden="1" x14ac:dyDescent="0.2">
      <c r="A2980" s="35" t="s">
        <v>334</v>
      </c>
      <c r="B2980" s="35" t="str">
        <f>VLOOKUP(Table4[[#This Row],[Metabolite ID]],Table18[],2,FALSE)</f>
        <v>ethyl glucuronide</v>
      </c>
      <c r="C2980" s="35" t="s">
        <v>1117</v>
      </c>
      <c r="D2980" s="35">
        <v>1066</v>
      </c>
      <c r="E2980" s="35">
        <v>0.12942117932710029</v>
      </c>
      <c r="F2980" s="35">
        <v>7.9874025427952758E-2</v>
      </c>
      <c r="G2980" s="35">
        <v>0.10516436541424126</v>
      </c>
      <c r="H2980" s="35" t="b">
        <v>0</v>
      </c>
      <c r="I2980" s="35" t="b">
        <v>0</v>
      </c>
      <c r="J2980" s="35" t="b">
        <v>0</v>
      </c>
    </row>
    <row r="2981" spans="1:10" hidden="1" x14ac:dyDescent="0.2">
      <c r="A2981" s="35" t="s">
        <v>334</v>
      </c>
      <c r="B2981" s="35" t="str">
        <f>VLOOKUP(Table4[[#This Row],[Metabolite ID]],Table18[],2,FALSE)</f>
        <v>ethyl glucuronide</v>
      </c>
      <c r="C2981" s="35" t="s">
        <v>1118</v>
      </c>
      <c r="D2981" s="35">
        <v>1066</v>
      </c>
      <c r="E2981" s="35">
        <v>0.12952959593160521</v>
      </c>
      <c r="F2981" s="35">
        <v>8.0554596853215088E-2</v>
      </c>
      <c r="G2981" s="35">
        <v>0.1078411489111479</v>
      </c>
      <c r="H2981" s="35" t="b">
        <v>0</v>
      </c>
      <c r="I2981" s="35" t="b">
        <v>0</v>
      </c>
      <c r="J2981" s="35" t="b">
        <v>0</v>
      </c>
    </row>
    <row r="2982" spans="1:10" hidden="1" x14ac:dyDescent="0.2">
      <c r="A2982" s="35" t="s">
        <v>334</v>
      </c>
      <c r="B2982" s="35" t="str">
        <f>VLOOKUP(Table4[[#This Row],[Metabolite ID]],Table18[],2,FALSE)</f>
        <v>ethyl glucuronide</v>
      </c>
      <c r="C2982" s="35" t="s">
        <v>1119</v>
      </c>
      <c r="D2982" s="35">
        <v>1066</v>
      </c>
      <c r="E2982" s="35">
        <v>0.10908543160226099</v>
      </c>
      <c r="F2982" s="35">
        <v>0.12184118504316524</v>
      </c>
      <c r="G2982" s="35">
        <v>0.37062227239524898</v>
      </c>
      <c r="H2982" s="35" t="b">
        <v>0</v>
      </c>
      <c r="I2982" s="35" t="b">
        <v>0</v>
      </c>
      <c r="J2982" s="35" t="b">
        <v>0</v>
      </c>
    </row>
    <row r="2983" spans="1:10" hidden="1" x14ac:dyDescent="0.2">
      <c r="A2983" s="35" t="s">
        <v>334</v>
      </c>
      <c r="B2983" s="35" t="str">
        <f>VLOOKUP(Table4[[#This Row],[Metabolite ID]],Table18[],2,FALSE)</f>
        <v>ethyl glucuronide</v>
      </c>
      <c r="C2983" s="35" t="s">
        <v>1120</v>
      </c>
      <c r="D2983" s="35">
        <v>1066</v>
      </c>
      <c r="E2983" s="35">
        <v>0.26426948540420619</v>
      </c>
      <c r="F2983" s="35">
        <v>0.13951587231420653</v>
      </c>
      <c r="G2983" s="35">
        <v>5.819987560197374E-2</v>
      </c>
      <c r="H2983" s="35" t="b">
        <v>0</v>
      </c>
      <c r="I2983" s="35" t="b">
        <v>0</v>
      </c>
      <c r="J2983" s="35" t="b">
        <v>0</v>
      </c>
    </row>
    <row r="2984" spans="1:10" hidden="1" x14ac:dyDescent="0.2">
      <c r="A2984" s="35" t="s">
        <v>334</v>
      </c>
      <c r="B2984" s="35" t="str">
        <f>VLOOKUP(Table4[[#This Row],[Metabolite ID]],Table18[],2,FALSE)</f>
        <v>ethyl glucuronide</v>
      </c>
      <c r="C2984" s="35" t="s">
        <v>1121</v>
      </c>
      <c r="D2984" s="35">
        <v>1066</v>
      </c>
      <c r="E2984" s="35">
        <v>3.7197677910713267E-2</v>
      </c>
      <c r="F2984" s="35">
        <v>0.53474554817742537</v>
      </c>
      <c r="G2984" s="35">
        <v>0.94455577626008747</v>
      </c>
      <c r="H2984" s="35" t="b">
        <v>0</v>
      </c>
      <c r="I2984" s="35" t="b">
        <v>0</v>
      </c>
      <c r="J2984" s="35" t="b">
        <v>0</v>
      </c>
    </row>
    <row r="2985" spans="1:10" hidden="1" x14ac:dyDescent="0.2">
      <c r="A2985" s="35" t="s">
        <v>334</v>
      </c>
      <c r="B2985" s="35" t="str">
        <f>VLOOKUP(Table4[[#This Row],[Metabolite ID]],Table18[],2,FALSE)</f>
        <v>ethyl glucuronide</v>
      </c>
      <c r="C2985" s="35" t="s">
        <v>1122</v>
      </c>
      <c r="D2985" s="35">
        <v>1066</v>
      </c>
      <c r="E2985" s="35">
        <v>0.43331778227471318</v>
      </c>
      <c r="F2985" s="35">
        <v>0.3545860618842443</v>
      </c>
      <c r="G2985" s="35">
        <v>0.22196351007952861</v>
      </c>
      <c r="H2985" s="35" t="b">
        <v>0</v>
      </c>
      <c r="I2985" s="35" t="b">
        <v>0</v>
      </c>
      <c r="J2985" s="35" t="b">
        <v>0</v>
      </c>
    </row>
    <row r="2986" spans="1:10" hidden="1" x14ac:dyDescent="0.2">
      <c r="A2986" s="35" t="s">
        <v>334</v>
      </c>
      <c r="B2986" s="35" t="str">
        <f>VLOOKUP(Table4[[#This Row],[Metabolite ID]],Table18[],2,FALSE)</f>
        <v>ethyl glucuronide</v>
      </c>
      <c r="C2986" s="35" t="s">
        <v>1123</v>
      </c>
      <c r="D2986" s="35">
        <v>1066</v>
      </c>
      <c r="E2986" s="35">
        <v>0.29490246230519229</v>
      </c>
      <c r="F2986" s="35">
        <v>0.23456592167351145</v>
      </c>
      <c r="G2986" s="35">
        <v>0.20894756939662848</v>
      </c>
      <c r="H2986" s="35" t="b">
        <v>0</v>
      </c>
      <c r="I2986" s="35" t="b">
        <v>0</v>
      </c>
      <c r="J2986" s="35" t="b">
        <v>0</v>
      </c>
    </row>
    <row r="2987" spans="1:10" x14ac:dyDescent="0.2">
      <c r="A2987" s="35" t="s">
        <v>545</v>
      </c>
      <c r="B2987" s="35" t="str">
        <f>VLOOKUP(Table4[[#This Row],[Metabolite ID]],Table18[],2,FALSE)</f>
        <v>X - 14314</v>
      </c>
      <c r="C2987" s="35" t="s">
        <v>1116</v>
      </c>
      <c r="D2987" s="35">
        <v>1069</v>
      </c>
      <c r="E2987" s="35">
        <v>6.38185987170726E-2</v>
      </c>
      <c r="F2987" s="35">
        <v>3.9450509052238215E-2</v>
      </c>
      <c r="G2987" s="36">
        <v>0.1057299428707671</v>
      </c>
      <c r="H2987" s="35" t="b">
        <v>0</v>
      </c>
      <c r="I2987" s="35" t="b">
        <v>0</v>
      </c>
      <c r="J2987" s="35" t="b">
        <v>0</v>
      </c>
    </row>
    <row r="2988" spans="1:10" hidden="1" x14ac:dyDescent="0.2">
      <c r="A2988" s="35" t="s">
        <v>545</v>
      </c>
      <c r="B2988" s="35" t="str">
        <f>VLOOKUP(Table4[[#This Row],[Metabolite ID]],Table18[],2,FALSE)</f>
        <v>X - 14314</v>
      </c>
      <c r="C2988" s="35" t="s">
        <v>1117</v>
      </c>
      <c r="D2988" s="35">
        <v>1069</v>
      </c>
      <c r="E2988" s="35">
        <v>6.38185987170726E-2</v>
      </c>
      <c r="F2988" s="35">
        <v>3.7651028088116364E-2</v>
      </c>
      <c r="G2988" s="35">
        <v>9.0074886168839616E-2</v>
      </c>
      <c r="H2988" s="35" t="b">
        <v>0</v>
      </c>
      <c r="I2988" s="35" t="b">
        <v>0</v>
      </c>
      <c r="J2988" s="35" t="b">
        <v>0</v>
      </c>
    </row>
    <row r="2989" spans="1:10" hidden="1" x14ac:dyDescent="0.2">
      <c r="A2989" s="35" t="s">
        <v>545</v>
      </c>
      <c r="B2989" s="35" t="str">
        <f>VLOOKUP(Table4[[#This Row],[Metabolite ID]],Table18[],2,FALSE)</f>
        <v>X - 14314</v>
      </c>
      <c r="C2989" s="35" t="s">
        <v>1118</v>
      </c>
      <c r="D2989" s="35">
        <v>1069</v>
      </c>
      <c r="E2989" s="35">
        <v>6.3949030530797202E-2</v>
      </c>
      <c r="F2989" s="35">
        <v>3.8019403821597506E-2</v>
      </c>
      <c r="G2989" s="35">
        <v>9.2566833957130515E-2</v>
      </c>
      <c r="H2989" s="35" t="b">
        <v>0</v>
      </c>
      <c r="I2989" s="35" t="b">
        <v>0</v>
      </c>
      <c r="J2989" s="35" t="b">
        <v>0</v>
      </c>
    </row>
    <row r="2990" spans="1:10" hidden="1" x14ac:dyDescent="0.2">
      <c r="A2990" s="35" t="s">
        <v>545</v>
      </c>
      <c r="B2990" s="35" t="str">
        <f>VLOOKUP(Table4[[#This Row],[Metabolite ID]],Table18[],2,FALSE)</f>
        <v>X - 14314</v>
      </c>
      <c r="C2990" s="35" t="s">
        <v>1119</v>
      </c>
      <c r="D2990" s="35">
        <v>1069</v>
      </c>
      <c r="E2990" s="35">
        <v>7.2488235294117655E-4</v>
      </c>
      <c r="F2990" s="35">
        <v>5.8303091951576888E-2</v>
      </c>
      <c r="G2990" s="35">
        <v>0.99008015667705962</v>
      </c>
      <c r="H2990" s="35" t="b">
        <v>0</v>
      </c>
      <c r="I2990" s="35" t="b">
        <v>0</v>
      </c>
      <c r="J2990" s="35" t="b">
        <v>0</v>
      </c>
    </row>
    <row r="2991" spans="1:10" hidden="1" x14ac:dyDescent="0.2">
      <c r="A2991" s="35" t="s">
        <v>545</v>
      </c>
      <c r="B2991" s="35" t="str">
        <f>VLOOKUP(Table4[[#This Row],[Metabolite ID]],Table18[],2,FALSE)</f>
        <v>X - 14314</v>
      </c>
      <c r="C2991" s="35" t="s">
        <v>1120</v>
      </c>
      <c r="D2991" s="35">
        <v>1069</v>
      </c>
      <c r="E2991" s="35">
        <v>9.8326710653079574E-2</v>
      </c>
      <c r="F2991" s="35">
        <v>6.496883446386037E-2</v>
      </c>
      <c r="G2991" s="35">
        <v>0.13016684551963315</v>
      </c>
      <c r="H2991" s="35" t="b">
        <v>0</v>
      </c>
      <c r="I2991" s="35" t="b">
        <v>0</v>
      </c>
      <c r="J2991" s="35" t="b">
        <v>0</v>
      </c>
    </row>
    <row r="2992" spans="1:10" hidden="1" x14ac:dyDescent="0.2">
      <c r="A2992" s="35" t="s">
        <v>545</v>
      </c>
      <c r="B2992" s="35" t="str">
        <f>VLOOKUP(Table4[[#This Row],[Metabolite ID]],Table18[],2,FALSE)</f>
        <v>X - 14314</v>
      </c>
      <c r="C2992" s="35" t="s">
        <v>1121</v>
      </c>
      <c r="D2992" s="35">
        <v>1069</v>
      </c>
      <c r="E2992" s="35">
        <v>-5.4991152981322955E-2</v>
      </c>
      <c r="F2992" s="35">
        <v>0.25248164074480156</v>
      </c>
      <c r="G2992" s="35">
        <v>0.82762453866903662</v>
      </c>
      <c r="H2992" s="35" t="b">
        <v>0</v>
      </c>
      <c r="I2992" s="35" t="b">
        <v>0</v>
      </c>
      <c r="J2992" s="35" t="b">
        <v>0</v>
      </c>
    </row>
    <row r="2993" spans="1:10" hidden="1" x14ac:dyDescent="0.2">
      <c r="A2993" s="35" t="s">
        <v>545</v>
      </c>
      <c r="B2993" s="35" t="str">
        <f>VLOOKUP(Table4[[#This Row],[Metabolite ID]],Table18[],2,FALSE)</f>
        <v>X - 14314</v>
      </c>
      <c r="C2993" s="35" t="s">
        <v>1122</v>
      </c>
      <c r="D2993" s="35">
        <v>1069</v>
      </c>
      <c r="E2993" s="35">
        <v>0.29444744743617335</v>
      </c>
      <c r="F2993" s="35">
        <v>0.16265926196894814</v>
      </c>
      <c r="G2993" s="35">
        <v>7.0544164064228587E-2</v>
      </c>
      <c r="H2993" s="35" t="b">
        <v>0</v>
      </c>
      <c r="I2993" s="35" t="b">
        <v>0</v>
      </c>
      <c r="J2993" s="35" t="b">
        <v>0</v>
      </c>
    </row>
    <row r="2994" spans="1:10" hidden="1" x14ac:dyDescent="0.2">
      <c r="A2994" s="35" t="s">
        <v>545</v>
      </c>
      <c r="B2994" s="35" t="str">
        <f>VLOOKUP(Table4[[#This Row],[Metabolite ID]],Table18[],2,FALSE)</f>
        <v>X - 14314</v>
      </c>
      <c r="C2994" s="35" t="s">
        <v>1123</v>
      </c>
      <c r="D2994" s="35">
        <v>1069</v>
      </c>
      <c r="E2994" s="35">
        <v>0.1120856901711037</v>
      </c>
      <c r="F2994" s="35">
        <v>0.11586152230940354</v>
      </c>
      <c r="G2994" s="35">
        <v>0.33355792461031863</v>
      </c>
      <c r="H2994" s="35" t="b">
        <v>0</v>
      </c>
      <c r="I2994" s="35" t="b">
        <v>0</v>
      </c>
      <c r="J2994" s="35" t="b">
        <v>0</v>
      </c>
    </row>
    <row r="2995" spans="1:10" x14ac:dyDescent="0.2">
      <c r="A2995" s="35" t="s">
        <v>166</v>
      </c>
      <c r="B2995" s="35" t="str">
        <f>VLOOKUP(Table4[[#This Row],[Metabolite ID]],Table18[],2,FALSE)</f>
        <v>acetylcarnitine</v>
      </c>
      <c r="C2995" s="35" t="s">
        <v>1116</v>
      </c>
      <c r="D2995" s="35">
        <v>1068</v>
      </c>
      <c r="E2995" s="35">
        <v>6.2547048195488522E-2</v>
      </c>
      <c r="F2995" s="35">
        <v>3.8792217994731738E-2</v>
      </c>
      <c r="G2995" s="36">
        <v>0.10688346916141206</v>
      </c>
      <c r="H2995" s="35" t="b">
        <v>0</v>
      </c>
      <c r="I2995" s="35" t="b">
        <v>0</v>
      </c>
      <c r="J2995" s="35" t="b">
        <v>0</v>
      </c>
    </row>
    <row r="2996" spans="1:10" hidden="1" x14ac:dyDescent="0.2">
      <c r="A2996" s="35" t="s">
        <v>166</v>
      </c>
      <c r="B2996" s="35" t="str">
        <f>VLOOKUP(Table4[[#This Row],[Metabolite ID]],Table18[],2,FALSE)</f>
        <v>acetylcarnitine</v>
      </c>
      <c r="C2996" s="35" t="s">
        <v>1117</v>
      </c>
      <c r="D2996" s="35">
        <v>1068</v>
      </c>
      <c r="E2996" s="35">
        <v>6.2547048195488522E-2</v>
      </c>
      <c r="F2996" s="35">
        <v>3.6881531028678721E-2</v>
      </c>
      <c r="G2996" s="35">
        <v>8.9906567241940571E-2</v>
      </c>
      <c r="H2996" s="35" t="b">
        <v>0</v>
      </c>
      <c r="I2996" s="35" t="b">
        <v>0</v>
      </c>
      <c r="J2996" s="35" t="b">
        <v>0</v>
      </c>
    </row>
    <row r="2997" spans="1:10" hidden="1" x14ac:dyDescent="0.2">
      <c r="A2997" s="35" t="s">
        <v>166</v>
      </c>
      <c r="B2997" s="35" t="str">
        <f>VLOOKUP(Table4[[#This Row],[Metabolite ID]],Table18[],2,FALSE)</f>
        <v>acetylcarnitine</v>
      </c>
      <c r="C2997" s="35" t="s">
        <v>1118</v>
      </c>
      <c r="D2997" s="35">
        <v>1068</v>
      </c>
      <c r="E2997" s="35">
        <v>6.2680404008006299E-2</v>
      </c>
      <c r="F2997" s="35">
        <v>3.7242979716520269E-2</v>
      </c>
      <c r="G2997" s="35">
        <v>9.2372652877019526E-2</v>
      </c>
      <c r="H2997" s="35" t="b">
        <v>0</v>
      </c>
      <c r="I2997" s="35" t="b">
        <v>0</v>
      </c>
      <c r="J2997" s="35" t="b">
        <v>0</v>
      </c>
    </row>
    <row r="2998" spans="1:10" hidden="1" x14ac:dyDescent="0.2">
      <c r="A2998" s="35" t="s">
        <v>166</v>
      </c>
      <c r="B2998" s="35" t="str">
        <f>VLOOKUP(Table4[[#This Row],[Metabolite ID]],Table18[],2,FALSE)</f>
        <v>acetylcarnitine</v>
      </c>
      <c r="C2998" s="35" t="s">
        <v>1119</v>
      </c>
      <c r="D2998" s="35">
        <v>1068</v>
      </c>
      <c r="E2998" s="35">
        <v>3.5324529001968294E-2</v>
      </c>
      <c r="F2998" s="35">
        <v>5.3846497310810294E-2</v>
      </c>
      <c r="G2998" s="35">
        <v>0.51180946554043394</v>
      </c>
      <c r="H2998" s="35" t="b">
        <v>0</v>
      </c>
      <c r="I2998" s="35" t="b">
        <v>0</v>
      </c>
      <c r="J2998" s="35" t="b">
        <v>0</v>
      </c>
    </row>
    <row r="2999" spans="1:10" hidden="1" x14ac:dyDescent="0.2">
      <c r="A2999" s="35" t="s">
        <v>166</v>
      </c>
      <c r="B2999" s="35" t="str">
        <f>VLOOKUP(Table4[[#This Row],[Metabolite ID]],Table18[],2,FALSE)</f>
        <v>acetylcarnitine</v>
      </c>
      <c r="C2999" s="35" t="s">
        <v>1120</v>
      </c>
      <c r="D2999" s="35">
        <v>1068</v>
      </c>
      <c r="E2999" s="35">
        <v>4.0801873113162149E-2</v>
      </c>
      <c r="F2999" s="35">
        <v>6.6710055781359551E-2</v>
      </c>
      <c r="G2999" s="35">
        <v>0.5407825679905045</v>
      </c>
      <c r="H2999" s="35" t="b">
        <v>0</v>
      </c>
      <c r="I2999" s="35" t="b">
        <v>0</v>
      </c>
      <c r="J2999" s="35" t="b">
        <v>0</v>
      </c>
    </row>
    <row r="3000" spans="1:10" hidden="1" x14ac:dyDescent="0.2">
      <c r="A3000" s="35" t="s">
        <v>166</v>
      </c>
      <c r="B3000" s="35" t="str">
        <f>VLOOKUP(Table4[[#This Row],[Metabolite ID]],Table18[],2,FALSE)</f>
        <v>acetylcarnitine</v>
      </c>
      <c r="C3000" s="35" t="s">
        <v>1121</v>
      </c>
      <c r="D3000" s="35">
        <v>1068</v>
      </c>
      <c r="E3000" s="35">
        <v>-0.10072164255081528</v>
      </c>
      <c r="F3000" s="35">
        <v>0.23423825153957775</v>
      </c>
      <c r="G3000" s="35">
        <v>0.66728496945759974</v>
      </c>
      <c r="H3000" s="35" t="b">
        <v>0</v>
      </c>
      <c r="I3000" s="35" t="b">
        <v>0</v>
      </c>
      <c r="J3000" s="35" t="b">
        <v>0</v>
      </c>
    </row>
    <row r="3001" spans="1:10" hidden="1" x14ac:dyDescent="0.2">
      <c r="A3001" s="35" t="s">
        <v>166</v>
      </c>
      <c r="B3001" s="35" t="str">
        <f>VLOOKUP(Table4[[#This Row],[Metabolite ID]],Table18[],2,FALSE)</f>
        <v>acetylcarnitine</v>
      </c>
      <c r="C3001" s="35" t="s">
        <v>1122</v>
      </c>
      <c r="D3001" s="35">
        <v>1068</v>
      </c>
      <c r="E3001" s="35">
        <v>1.9794648014069161E-2</v>
      </c>
      <c r="F3001" s="35">
        <v>0.13368993461084011</v>
      </c>
      <c r="G3001" s="35">
        <v>0.88232034410862081</v>
      </c>
      <c r="H3001" s="35" t="b">
        <v>0</v>
      </c>
      <c r="I3001" s="35" t="b">
        <v>0</v>
      </c>
      <c r="J3001" s="35" t="b">
        <v>0</v>
      </c>
    </row>
    <row r="3002" spans="1:10" hidden="1" x14ac:dyDescent="0.2">
      <c r="A3002" s="35" t="s">
        <v>166</v>
      </c>
      <c r="B3002" s="35" t="str">
        <f>VLOOKUP(Table4[[#This Row],[Metabolite ID]],Table18[],2,FALSE)</f>
        <v>acetylcarnitine</v>
      </c>
      <c r="C3002" s="35" t="s">
        <v>1123</v>
      </c>
      <c r="D3002" s="35">
        <v>1068</v>
      </c>
      <c r="E3002" s="35">
        <v>9.0090259664837857E-2</v>
      </c>
      <c r="F3002" s="35">
        <v>0.11389952873234956</v>
      </c>
      <c r="G3002" s="35">
        <v>0.42914179464393476</v>
      </c>
      <c r="H3002" s="35" t="b">
        <v>0</v>
      </c>
      <c r="I3002" s="35" t="b">
        <v>0</v>
      </c>
      <c r="J3002" s="35" t="b">
        <v>0</v>
      </c>
    </row>
    <row r="3003" spans="1:10" x14ac:dyDescent="0.2">
      <c r="A3003" s="35" t="s">
        <v>472</v>
      </c>
      <c r="B3003" s="35" t="str">
        <f>VLOOKUP(Table4[[#This Row],[Metabolite ID]],Table18[],2,FALSE)</f>
        <v>X - 12411</v>
      </c>
      <c r="C3003" s="35" t="s">
        <v>1116</v>
      </c>
      <c r="D3003" s="35">
        <v>1068</v>
      </c>
      <c r="E3003" s="35">
        <v>-5.9438776973646662E-2</v>
      </c>
      <c r="F3003" s="35">
        <v>3.6864890321192278E-2</v>
      </c>
      <c r="G3003" s="36">
        <v>0.10688773923529174</v>
      </c>
      <c r="H3003" s="35" t="b">
        <v>0</v>
      </c>
      <c r="I3003" s="35" t="b">
        <v>0</v>
      </c>
      <c r="J3003" s="35" t="b">
        <v>0</v>
      </c>
    </row>
    <row r="3004" spans="1:10" hidden="1" x14ac:dyDescent="0.2">
      <c r="A3004" s="35" t="s">
        <v>472</v>
      </c>
      <c r="B3004" s="35" t="str">
        <f>VLOOKUP(Table4[[#This Row],[Metabolite ID]],Table18[],2,FALSE)</f>
        <v>X - 12411</v>
      </c>
      <c r="C3004" s="35" t="s">
        <v>1117</v>
      </c>
      <c r="D3004" s="35">
        <v>1068</v>
      </c>
      <c r="E3004" s="35">
        <v>-5.9438776973646662E-2</v>
      </c>
      <c r="F3004" s="35">
        <v>3.6864890321192278E-2</v>
      </c>
      <c r="G3004" s="35">
        <v>0.10688773923529174</v>
      </c>
      <c r="H3004" s="35" t="b">
        <v>0</v>
      </c>
      <c r="I3004" s="35" t="b">
        <v>0</v>
      </c>
      <c r="J3004" s="35" t="b">
        <v>0</v>
      </c>
    </row>
    <row r="3005" spans="1:10" hidden="1" x14ac:dyDescent="0.2">
      <c r="A3005" s="35" t="s">
        <v>472</v>
      </c>
      <c r="B3005" s="35" t="str">
        <f>VLOOKUP(Table4[[#This Row],[Metabolite ID]],Table18[],2,FALSE)</f>
        <v>X - 12411</v>
      </c>
      <c r="C3005" s="35" t="s">
        <v>1118</v>
      </c>
      <c r="D3005" s="35">
        <v>1068</v>
      </c>
      <c r="E3005" s="35">
        <v>-5.9360904014719322E-2</v>
      </c>
      <c r="F3005" s="35">
        <v>3.7191781036066671E-2</v>
      </c>
      <c r="G3005" s="35">
        <v>0.11047185686485522</v>
      </c>
      <c r="H3005" s="35" t="b">
        <v>0</v>
      </c>
      <c r="I3005" s="35" t="b">
        <v>0</v>
      </c>
      <c r="J3005" s="35" t="b">
        <v>0</v>
      </c>
    </row>
    <row r="3006" spans="1:10" hidden="1" x14ac:dyDescent="0.2">
      <c r="A3006" s="35" t="s">
        <v>472</v>
      </c>
      <c r="B3006" s="35" t="str">
        <f>VLOOKUP(Table4[[#This Row],[Metabolite ID]],Table18[],2,FALSE)</f>
        <v>X - 12411</v>
      </c>
      <c r="C3006" s="35" t="s">
        <v>1119</v>
      </c>
      <c r="D3006" s="35">
        <v>1068</v>
      </c>
      <c r="E3006" s="35">
        <v>-8.3957098048701884E-2</v>
      </c>
      <c r="F3006" s="35">
        <v>5.4659920387699769E-2</v>
      </c>
      <c r="G3006" s="35">
        <v>0.12454080185153657</v>
      </c>
      <c r="H3006" s="35" t="b">
        <v>0</v>
      </c>
      <c r="I3006" s="35" t="b">
        <v>0</v>
      </c>
      <c r="J3006" s="35" t="b">
        <v>0</v>
      </c>
    </row>
    <row r="3007" spans="1:10" hidden="1" x14ac:dyDescent="0.2">
      <c r="A3007" s="35" t="s">
        <v>472</v>
      </c>
      <c r="B3007" s="35" t="str">
        <f>VLOOKUP(Table4[[#This Row],[Metabolite ID]],Table18[],2,FALSE)</f>
        <v>X - 12411</v>
      </c>
      <c r="C3007" s="35" t="s">
        <v>1120</v>
      </c>
      <c r="D3007" s="35">
        <v>1068</v>
      </c>
      <c r="E3007" s="35">
        <v>-0.12409105879858164</v>
      </c>
      <c r="F3007" s="35">
        <v>6.1806959313138447E-2</v>
      </c>
      <c r="G3007" s="35">
        <v>4.4673070549403122E-2</v>
      </c>
      <c r="H3007" s="35" t="b">
        <v>0</v>
      </c>
      <c r="I3007" s="35" t="b">
        <v>0</v>
      </c>
      <c r="J3007" s="35" t="b">
        <v>0</v>
      </c>
    </row>
    <row r="3008" spans="1:10" hidden="1" x14ac:dyDescent="0.2">
      <c r="A3008" s="35" t="s">
        <v>472</v>
      </c>
      <c r="B3008" s="35" t="str">
        <f>VLOOKUP(Table4[[#This Row],[Metabolite ID]],Table18[],2,FALSE)</f>
        <v>X - 12411</v>
      </c>
      <c r="C3008" s="35" t="s">
        <v>1121</v>
      </c>
      <c r="D3008" s="35">
        <v>1068</v>
      </c>
      <c r="E3008" s="35">
        <v>-0.26510943083318672</v>
      </c>
      <c r="F3008" s="35">
        <v>0.24354746288295609</v>
      </c>
      <c r="G3008" s="35">
        <v>0.27660571324739697</v>
      </c>
      <c r="H3008" s="35" t="b">
        <v>0</v>
      </c>
      <c r="I3008" s="35" t="b">
        <v>0</v>
      </c>
      <c r="J3008" s="35" t="b">
        <v>0</v>
      </c>
    </row>
    <row r="3009" spans="1:10" hidden="1" x14ac:dyDescent="0.2">
      <c r="A3009" s="35" t="s">
        <v>472</v>
      </c>
      <c r="B3009" s="35" t="str">
        <f>VLOOKUP(Table4[[#This Row],[Metabolite ID]],Table18[],2,FALSE)</f>
        <v>X - 12411</v>
      </c>
      <c r="C3009" s="35" t="s">
        <v>1122</v>
      </c>
      <c r="D3009" s="35">
        <v>1068</v>
      </c>
      <c r="E3009" s="35">
        <v>-0.17689090505141714</v>
      </c>
      <c r="F3009" s="35">
        <v>0.1437345493261605</v>
      </c>
      <c r="G3009" s="35">
        <v>0.21871465553133435</v>
      </c>
      <c r="H3009" s="35" t="b">
        <v>0</v>
      </c>
      <c r="I3009" s="35" t="b">
        <v>0</v>
      </c>
      <c r="J3009" s="35" t="b">
        <v>0</v>
      </c>
    </row>
    <row r="3010" spans="1:10" hidden="1" x14ac:dyDescent="0.2">
      <c r="A3010" s="35" t="s">
        <v>472</v>
      </c>
      <c r="B3010" s="35" t="str">
        <f>VLOOKUP(Table4[[#This Row],[Metabolite ID]],Table18[],2,FALSE)</f>
        <v>X - 12411</v>
      </c>
      <c r="C3010" s="35" t="s">
        <v>1123</v>
      </c>
      <c r="D3010" s="35">
        <v>1068</v>
      </c>
      <c r="E3010" s="35">
        <v>-8.7080349332232035E-2</v>
      </c>
      <c r="F3010" s="35">
        <v>0.10819363534730424</v>
      </c>
      <c r="G3010" s="35">
        <v>0.42108197003380388</v>
      </c>
      <c r="H3010" s="35" t="b">
        <v>0</v>
      </c>
      <c r="I3010" s="35" t="b">
        <v>0</v>
      </c>
      <c r="J3010" s="35" t="b">
        <v>0</v>
      </c>
    </row>
    <row r="3011" spans="1:10" x14ac:dyDescent="0.2">
      <c r="A3011" s="35" t="s">
        <v>566</v>
      </c>
      <c r="B3011" s="35" t="str">
        <f>VLOOKUP(Table4[[#This Row],[Metabolite ID]],Table18[],2,FALSE)</f>
        <v>X - 14838</v>
      </c>
      <c r="C3011" s="35" t="s">
        <v>1116</v>
      </c>
      <c r="D3011" s="35">
        <v>1068</v>
      </c>
      <c r="E3011" s="35">
        <v>6.1177260691713399E-2</v>
      </c>
      <c r="F3011" s="35">
        <v>3.7955646970926023E-2</v>
      </c>
      <c r="G3011" s="36">
        <v>0.1070034672300256</v>
      </c>
      <c r="H3011" s="35" t="b">
        <v>0</v>
      </c>
      <c r="I3011" s="35" t="b">
        <v>0</v>
      </c>
      <c r="J3011" s="35" t="b">
        <v>0</v>
      </c>
    </row>
    <row r="3012" spans="1:10" hidden="1" x14ac:dyDescent="0.2">
      <c r="A3012" s="35" t="s">
        <v>566</v>
      </c>
      <c r="B3012" s="35" t="str">
        <f>VLOOKUP(Table4[[#This Row],[Metabolite ID]],Table18[],2,FALSE)</f>
        <v>X - 14838</v>
      </c>
      <c r="C3012" s="35" t="s">
        <v>1117</v>
      </c>
      <c r="D3012" s="35">
        <v>1068</v>
      </c>
      <c r="E3012" s="35">
        <v>6.1177260691713399E-2</v>
      </c>
      <c r="F3012" s="35">
        <v>3.7203516264081464E-2</v>
      </c>
      <c r="G3012" s="35">
        <v>0.10009472290127681</v>
      </c>
      <c r="H3012" s="35" t="b">
        <v>0</v>
      </c>
      <c r="I3012" s="35" t="b">
        <v>0</v>
      </c>
      <c r="J3012" s="35" t="b">
        <v>0</v>
      </c>
    </row>
    <row r="3013" spans="1:10" hidden="1" x14ac:dyDescent="0.2">
      <c r="A3013" s="35" t="s">
        <v>566</v>
      </c>
      <c r="B3013" s="35" t="str">
        <f>VLOOKUP(Table4[[#This Row],[Metabolite ID]],Table18[],2,FALSE)</f>
        <v>X - 14838</v>
      </c>
      <c r="C3013" s="35" t="s">
        <v>1118</v>
      </c>
      <c r="D3013" s="35">
        <v>1068</v>
      </c>
      <c r="E3013" s="35">
        <v>6.3934417767573692E-2</v>
      </c>
      <c r="F3013" s="35">
        <v>3.7548446850756124E-2</v>
      </c>
      <c r="G3013" s="35">
        <v>8.8620847491287388E-2</v>
      </c>
      <c r="H3013" s="35" t="b">
        <v>0</v>
      </c>
      <c r="I3013" s="35" t="b">
        <v>0</v>
      </c>
      <c r="J3013" s="35" t="b">
        <v>0</v>
      </c>
    </row>
    <row r="3014" spans="1:10" hidden="1" x14ac:dyDescent="0.2">
      <c r="A3014" s="35" t="s">
        <v>566</v>
      </c>
      <c r="B3014" s="35" t="str">
        <f>VLOOKUP(Table4[[#This Row],[Metabolite ID]],Table18[],2,FALSE)</f>
        <v>X - 14838</v>
      </c>
      <c r="C3014" s="35" t="s">
        <v>1119</v>
      </c>
      <c r="D3014" s="35">
        <v>1068</v>
      </c>
      <c r="E3014" s="35">
        <v>8.5032500586441323E-2</v>
      </c>
      <c r="F3014" s="35">
        <v>5.4137352768791829E-2</v>
      </c>
      <c r="G3014" s="35">
        <v>0.11625681102307127</v>
      </c>
      <c r="H3014" s="35" t="b">
        <v>0</v>
      </c>
      <c r="I3014" s="35" t="b">
        <v>0</v>
      </c>
      <c r="J3014" s="35" t="b">
        <v>0</v>
      </c>
    </row>
    <row r="3015" spans="1:10" hidden="1" x14ac:dyDescent="0.2">
      <c r="A3015" s="35" t="s">
        <v>566</v>
      </c>
      <c r="B3015" s="35" t="str">
        <f>VLOOKUP(Table4[[#This Row],[Metabolite ID]],Table18[],2,FALSE)</f>
        <v>X - 14838</v>
      </c>
      <c r="C3015" s="35" t="s">
        <v>1120</v>
      </c>
      <c r="D3015" s="35">
        <v>1068</v>
      </c>
      <c r="E3015" s="35">
        <v>5.309402974230739E-2</v>
      </c>
      <c r="F3015" s="35">
        <v>6.5496848084717785E-2</v>
      </c>
      <c r="G3015" s="35">
        <v>0.4175753786862601</v>
      </c>
      <c r="H3015" s="35" t="b">
        <v>0</v>
      </c>
      <c r="I3015" s="35" t="b">
        <v>0</v>
      </c>
      <c r="J3015" s="35" t="b">
        <v>0</v>
      </c>
    </row>
    <row r="3016" spans="1:10" hidden="1" x14ac:dyDescent="0.2">
      <c r="A3016" s="35" t="s">
        <v>566</v>
      </c>
      <c r="B3016" s="35" t="str">
        <f>VLOOKUP(Table4[[#This Row],[Metabolite ID]],Table18[],2,FALSE)</f>
        <v>X - 14838</v>
      </c>
      <c r="C3016" s="35" t="s">
        <v>1121</v>
      </c>
      <c r="D3016" s="35">
        <v>1068</v>
      </c>
      <c r="E3016" s="35">
        <v>9.7537088122798821E-2</v>
      </c>
      <c r="F3016" s="35">
        <v>0.24671448662875542</v>
      </c>
      <c r="G3016" s="35">
        <v>0.69266806759424049</v>
      </c>
      <c r="H3016" s="35" t="b">
        <v>0</v>
      </c>
      <c r="I3016" s="35" t="b">
        <v>0</v>
      </c>
      <c r="J3016" s="35" t="b">
        <v>0</v>
      </c>
    </row>
    <row r="3017" spans="1:10" hidden="1" x14ac:dyDescent="0.2">
      <c r="A3017" s="35" t="s">
        <v>566</v>
      </c>
      <c r="B3017" s="35" t="str">
        <f>VLOOKUP(Table4[[#This Row],[Metabolite ID]],Table18[],2,FALSE)</f>
        <v>X - 14838</v>
      </c>
      <c r="C3017" s="35" t="s">
        <v>1122</v>
      </c>
      <c r="D3017" s="35">
        <v>1068</v>
      </c>
      <c r="E3017" s="35">
        <v>-7.0590277678715729E-2</v>
      </c>
      <c r="F3017" s="35">
        <v>0.16321543733658975</v>
      </c>
      <c r="G3017" s="35">
        <v>0.66546722454350049</v>
      </c>
      <c r="H3017" s="35" t="b">
        <v>0</v>
      </c>
      <c r="I3017" s="35" t="b">
        <v>0</v>
      </c>
      <c r="J3017" s="35" t="b">
        <v>0</v>
      </c>
    </row>
    <row r="3018" spans="1:10" hidden="1" x14ac:dyDescent="0.2">
      <c r="A3018" s="35" t="s">
        <v>566</v>
      </c>
      <c r="B3018" s="35" t="str">
        <f>VLOOKUP(Table4[[#This Row],[Metabolite ID]],Table18[],2,FALSE)</f>
        <v>X - 14838</v>
      </c>
      <c r="C3018" s="35" t="s">
        <v>1123</v>
      </c>
      <c r="D3018" s="35">
        <v>1068</v>
      </c>
      <c r="E3018" s="35">
        <v>2.1528163510306838E-2</v>
      </c>
      <c r="F3018" s="35">
        <v>0.11141953227767455</v>
      </c>
      <c r="G3018" s="35">
        <v>0.84682572163068637</v>
      </c>
      <c r="H3018" s="35" t="b">
        <v>0</v>
      </c>
      <c r="I3018" s="35" t="b">
        <v>0</v>
      </c>
      <c r="J3018" s="35" t="b">
        <v>0</v>
      </c>
    </row>
    <row r="3019" spans="1:10" x14ac:dyDescent="0.2">
      <c r="A3019" s="35" t="s">
        <v>669</v>
      </c>
      <c r="B3019" s="35" t="str">
        <f>VLOOKUP(Table4[[#This Row],[Metabolite ID]],Table18[],2,FALSE)</f>
        <v>gamma-tocopherol/beta-tocopherol</v>
      </c>
      <c r="C3019" s="35" t="s">
        <v>1116</v>
      </c>
      <c r="D3019" s="35">
        <v>1068</v>
      </c>
      <c r="E3019" s="35">
        <v>6.4451373761114789E-2</v>
      </c>
      <c r="F3019" s="35">
        <v>4.0117097808810086E-2</v>
      </c>
      <c r="G3019" s="36">
        <v>0.10814627684608635</v>
      </c>
      <c r="H3019" s="35" t="b">
        <v>0</v>
      </c>
      <c r="I3019" s="35" t="b">
        <v>0</v>
      </c>
      <c r="J3019" s="35" t="b">
        <v>0</v>
      </c>
    </row>
    <row r="3020" spans="1:10" hidden="1" x14ac:dyDescent="0.2">
      <c r="A3020" s="35" t="s">
        <v>669</v>
      </c>
      <c r="B3020" s="35" t="str">
        <f>VLOOKUP(Table4[[#This Row],[Metabolite ID]],Table18[],2,FALSE)</f>
        <v>gamma-tocopherol/beta-tocopherol</v>
      </c>
      <c r="C3020" s="35" t="s">
        <v>1117</v>
      </c>
      <c r="D3020" s="35">
        <v>1068</v>
      </c>
      <c r="E3020" s="35">
        <v>6.4451373761114789E-2</v>
      </c>
      <c r="F3020" s="35">
        <v>3.86571265543375E-2</v>
      </c>
      <c r="G3020" s="35">
        <v>9.5463267140697694E-2</v>
      </c>
      <c r="H3020" s="35" t="b">
        <v>0</v>
      </c>
      <c r="I3020" s="35" t="b">
        <v>0</v>
      </c>
      <c r="J3020" s="35" t="b">
        <v>0</v>
      </c>
    </row>
    <row r="3021" spans="1:10" hidden="1" x14ac:dyDescent="0.2">
      <c r="A3021" s="35" t="s">
        <v>669</v>
      </c>
      <c r="B3021" s="35" t="str">
        <f>VLOOKUP(Table4[[#This Row],[Metabolite ID]],Table18[],2,FALSE)</f>
        <v>gamma-tocopherol/beta-tocopherol</v>
      </c>
      <c r="C3021" s="35" t="s">
        <v>1118</v>
      </c>
      <c r="D3021" s="35">
        <v>1068</v>
      </c>
      <c r="E3021" s="35">
        <v>6.4604115664159717E-2</v>
      </c>
      <c r="F3021" s="35">
        <v>3.9027935455233219E-2</v>
      </c>
      <c r="G3021" s="35">
        <v>9.7857559742408645E-2</v>
      </c>
      <c r="H3021" s="35" t="b">
        <v>0</v>
      </c>
      <c r="I3021" s="35" t="b">
        <v>0</v>
      </c>
      <c r="J3021" s="35" t="b">
        <v>0</v>
      </c>
    </row>
    <row r="3022" spans="1:10" hidden="1" x14ac:dyDescent="0.2">
      <c r="A3022" s="35" t="s">
        <v>669</v>
      </c>
      <c r="B3022" s="35" t="str">
        <f>VLOOKUP(Table4[[#This Row],[Metabolite ID]],Table18[],2,FALSE)</f>
        <v>gamma-tocopherol/beta-tocopherol</v>
      </c>
      <c r="C3022" s="35" t="s">
        <v>1119</v>
      </c>
      <c r="D3022" s="35">
        <v>1068</v>
      </c>
      <c r="E3022" s="35">
        <v>0.11696193595201167</v>
      </c>
      <c r="F3022" s="35">
        <v>5.8576685483923849E-2</v>
      </c>
      <c r="G3022" s="35">
        <v>4.5854315856412378E-2</v>
      </c>
      <c r="H3022" s="35" t="b">
        <v>0</v>
      </c>
      <c r="I3022" s="35" t="b">
        <v>0</v>
      </c>
      <c r="J3022" s="35" t="b">
        <v>0</v>
      </c>
    </row>
    <row r="3023" spans="1:10" hidden="1" x14ac:dyDescent="0.2">
      <c r="A3023" s="35" t="s">
        <v>669</v>
      </c>
      <c r="B3023" s="35" t="str">
        <f>VLOOKUP(Table4[[#This Row],[Metabolite ID]],Table18[],2,FALSE)</f>
        <v>gamma-tocopherol/beta-tocopherol</v>
      </c>
      <c r="C3023" s="35" t="s">
        <v>1120</v>
      </c>
      <c r="D3023" s="35">
        <v>1068</v>
      </c>
      <c r="E3023" s="35">
        <v>0.1515235859603071</v>
      </c>
      <c r="F3023" s="35">
        <v>6.4636550670804496E-2</v>
      </c>
      <c r="G3023" s="35">
        <v>1.9065899692910084E-2</v>
      </c>
      <c r="H3023" s="35" t="b">
        <v>0</v>
      </c>
      <c r="I3023" s="35" t="b">
        <v>0</v>
      </c>
      <c r="J3023" s="35" t="b">
        <v>0</v>
      </c>
    </row>
    <row r="3024" spans="1:10" hidden="1" x14ac:dyDescent="0.2">
      <c r="A3024" s="35" t="s">
        <v>669</v>
      </c>
      <c r="B3024" s="35" t="str">
        <f>VLOOKUP(Table4[[#This Row],[Metabolite ID]],Table18[],2,FALSE)</f>
        <v>gamma-tocopherol/beta-tocopherol</v>
      </c>
      <c r="C3024" s="35" t="s">
        <v>1121</v>
      </c>
      <c r="D3024" s="35">
        <v>1068</v>
      </c>
      <c r="E3024" s="35">
        <v>0.4011202357830399</v>
      </c>
      <c r="F3024" s="35">
        <v>0.27509734663564334</v>
      </c>
      <c r="G3024" s="35">
        <v>0.1451064536221856</v>
      </c>
      <c r="H3024" s="35" t="b">
        <v>0</v>
      </c>
      <c r="I3024" s="35" t="b">
        <v>0</v>
      </c>
      <c r="J3024" s="35" t="b">
        <v>0</v>
      </c>
    </row>
    <row r="3025" spans="1:10" hidden="1" x14ac:dyDescent="0.2">
      <c r="A3025" s="35" t="s">
        <v>669</v>
      </c>
      <c r="B3025" s="35" t="str">
        <f>VLOOKUP(Table4[[#This Row],[Metabolite ID]],Table18[],2,FALSE)</f>
        <v>gamma-tocopherol/beta-tocopherol</v>
      </c>
      <c r="C3025" s="35" t="s">
        <v>1122</v>
      </c>
      <c r="D3025" s="35">
        <v>1068</v>
      </c>
      <c r="E3025" s="35">
        <v>0.26567246431479674</v>
      </c>
      <c r="F3025" s="35">
        <v>0.17632968191614973</v>
      </c>
      <c r="G3025" s="35">
        <v>0.13218860196247276</v>
      </c>
      <c r="H3025" s="35" t="b">
        <v>0</v>
      </c>
      <c r="I3025" s="35" t="b">
        <v>0</v>
      </c>
      <c r="J3025" s="35" t="b">
        <v>0</v>
      </c>
    </row>
    <row r="3026" spans="1:10" hidden="1" x14ac:dyDescent="0.2">
      <c r="A3026" s="35" t="s">
        <v>669</v>
      </c>
      <c r="B3026" s="35" t="str">
        <f>VLOOKUP(Table4[[#This Row],[Metabolite ID]],Table18[],2,FALSE)</f>
        <v>gamma-tocopherol/beta-tocopherol</v>
      </c>
      <c r="C3026" s="35" t="s">
        <v>1123</v>
      </c>
      <c r="D3026" s="35">
        <v>1068</v>
      </c>
      <c r="E3026" s="35">
        <v>0.23129114638672205</v>
      </c>
      <c r="F3026" s="35">
        <v>0.11766722176358155</v>
      </c>
      <c r="G3026" s="35">
        <v>4.959973048905679E-2</v>
      </c>
      <c r="H3026" s="35" t="b">
        <v>0</v>
      </c>
      <c r="I3026" s="35" t="b">
        <v>0</v>
      </c>
      <c r="J3026" s="35" t="b">
        <v>0</v>
      </c>
    </row>
    <row r="3027" spans="1:10" x14ac:dyDescent="0.2">
      <c r="A3027" s="35" t="s">
        <v>93</v>
      </c>
      <c r="B3027" s="35" t="str">
        <f>VLOOKUP(Table4[[#This Row],[Metabolite ID]],Table18[],2,FALSE)</f>
        <v>4-acetamidophenol</v>
      </c>
      <c r="C3027" s="35" t="s">
        <v>1116</v>
      </c>
      <c r="D3027" s="35">
        <v>1069</v>
      </c>
      <c r="E3027" s="35">
        <v>0.12603998940702624</v>
      </c>
      <c r="F3027" s="35">
        <v>7.8729245093105971E-2</v>
      </c>
      <c r="G3027" s="36">
        <v>0.109392483013124</v>
      </c>
      <c r="H3027" s="35" t="b">
        <v>0</v>
      </c>
      <c r="I3027" s="35" t="b">
        <v>0</v>
      </c>
      <c r="J3027" s="35" t="b">
        <v>0</v>
      </c>
    </row>
    <row r="3028" spans="1:10" hidden="1" x14ac:dyDescent="0.2">
      <c r="A3028" s="35" t="s">
        <v>93</v>
      </c>
      <c r="B3028" s="35" t="str">
        <f>VLOOKUP(Table4[[#This Row],[Metabolite ID]],Table18[],2,FALSE)</f>
        <v>4-acetamidophenol</v>
      </c>
      <c r="C3028" s="35" t="s">
        <v>1117</v>
      </c>
      <c r="D3028" s="35">
        <v>1069</v>
      </c>
      <c r="E3028" s="35">
        <v>0.12603998940702624</v>
      </c>
      <c r="F3028" s="35">
        <v>7.8729245093105971E-2</v>
      </c>
      <c r="G3028" s="35">
        <v>0.109392483013124</v>
      </c>
      <c r="H3028" s="35" t="b">
        <v>0</v>
      </c>
      <c r="I3028" s="35" t="b">
        <v>0</v>
      </c>
      <c r="J3028" s="35" t="b">
        <v>0</v>
      </c>
    </row>
    <row r="3029" spans="1:10" hidden="1" x14ac:dyDescent="0.2">
      <c r="A3029" s="35" t="s">
        <v>93</v>
      </c>
      <c r="B3029" s="35" t="str">
        <f>VLOOKUP(Table4[[#This Row],[Metabolite ID]],Table18[],2,FALSE)</f>
        <v>4-acetamidophenol</v>
      </c>
      <c r="C3029" s="35" t="s">
        <v>1118</v>
      </c>
      <c r="D3029" s="35">
        <v>1069</v>
      </c>
      <c r="E3029" s="35">
        <v>0.12614878464295384</v>
      </c>
      <c r="F3029" s="35">
        <v>7.9426462933503972E-2</v>
      </c>
      <c r="G3029" s="35">
        <v>0.11223065871450658</v>
      </c>
      <c r="H3029" s="35" t="b">
        <v>0</v>
      </c>
      <c r="I3029" s="35" t="b">
        <v>0</v>
      </c>
      <c r="J3029" s="35" t="b">
        <v>0</v>
      </c>
    </row>
    <row r="3030" spans="1:10" hidden="1" x14ac:dyDescent="0.2">
      <c r="A3030" s="35" t="s">
        <v>93</v>
      </c>
      <c r="B3030" s="35" t="str">
        <f>VLOOKUP(Table4[[#This Row],[Metabolite ID]],Table18[],2,FALSE)</f>
        <v>4-acetamidophenol</v>
      </c>
      <c r="C3030" s="35" t="s">
        <v>1119</v>
      </c>
      <c r="D3030" s="35">
        <v>1069</v>
      </c>
      <c r="E3030" s="35">
        <v>0.1243326530612245</v>
      </c>
      <c r="F3030" s="35">
        <v>0.11725498614788478</v>
      </c>
      <c r="G3030" s="35">
        <v>0.2889802476017258</v>
      </c>
      <c r="H3030" s="35" t="b">
        <v>0</v>
      </c>
      <c r="I3030" s="35" t="b">
        <v>0</v>
      </c>
      <c r="J3030" s="35" t="b">
        <v>0</v>
      </c>
    </row>
    <row r="3031" spans="1:10" hidden="1" x14ac:dyDescent="0.2">
      <c r="A3031" s="35" t="s">
        <v>93</v>
      </c>
      <c r="B3031" s="35" t="str">
        <f>VLOOKUP(Table4[[#This Row],[Metabolite ID]],Table18[],2,FALSE)</f>
        <v>4-acetamidophenol</v>
      </c>
      <c r="C3031" s="35" t="s">
        <v>1120</v>
      </c>
      <c r="D3031" s="35">
        <v>1069</v>
      </c>
      <c r="E3031" s="35">
        <v>0.13719549155088429</v>
      </c>
      <c r="F3031" s="35">
        <v>0.14250267710897896</v>
      </c>
      <c r="G3031" s="35">
        <v>0.33566933772931251</v>
      </c>
      <c r="H3031" s="35" t="b">
        <v>0</v>
      </c>
      <c r="I3031" s="35" t="b">
        <v>0</v>
      </c>
      <c r="J3031" s="35" t="b">
        <v>0</v>
      </c>
    </row>
    <row r="3032" spans="1:10" hidden="1" x14ac:dyDescent="0.2">
      <c r="A3032" s="35" t="s">
        <v>93</v>
      </c>
      <c r="B3032" s="35" t="str">
        <f>VLOOKUP(Table4[[#This Row],[Metabolite ID]],Table18[],2,FALSE)</f>
        <v>4-acetamidophenol</v>
      </c>
      <c r="C3032" s="35" t="s">
        <v>1121</v>
      </c>
      <c r="D3032" s="35">
        <v>1069</v>
      </c>
      <c r="E3032" s="35">
        <v>0.44156042863855305</v>
      </c>
      <c r="F3032" s="35">
        <v>0.53177923862830845</v>
      </c>
      <c r="G3032" s="35">
        <v>0.40652911572378869</v>
      </c>
      <c r="H3032" s="35" t="b">
        <v>0</v>
      </c>
      <c r="I3032" s="35" t="b">
        <v>0</v>
      </c>
      <c r="J3032" s="35" t="b">
        <v>0</v>
      </c>
    </row>
    <row r="3033" spans="1:10" hidden="1" x14ac:dyDescent="0.2">
      <c r="A3033" s="35" t="s">
        <v>93</v>
      </c>
      <c r="B3033" s="35" t="str">
        <f>VLOOKUP(Table4[[#This Row],[Metabolite ID]],Table18[],2,FALSE)</f>
        <v>4-acetamidophenol</v>
      </c>
      <c r="C3033" s="35" t="s">
        <v>1122</v>
      </c>
      <c r="D3033" s="35">
        <v>1069</v>
      </c>
      <c r="E3033" s="35">
        <v>0.22134603823988641</v>
      </c>
      <c r="F3033" s="35">
        <v>0.29866610995983472</v>
      </c>
      <c r="G3033" s="35">
        <v>0.45878642141421411</v>
      </c>
      <c r="H3033" s="35" t="b">
        <v>0</v>
      </c>
      <c r="I3033" s="35" t="b">
        <v>0</v>
      </c>
      <c r="J3033" s="35" t="b">
        <v>0</v>
      </c>
    </row>
    <row r="3034" spans="1:10" hidden="1" x14ac:dyDescent="0.2">
      <c r="A3034" s="35" t="s">
        <v>93</v>
      </c>
      <c r="B3034" s="35" t="str">
        <f>VLOOKUP(Table4[[#This Row],[Metabolite ID]],Table18[],2,FALSE)</f>
        <v>4-acetamidophenol</v>
      </c>
      <c r="C3034" s="35" t="s">
        <v>1123</v>
      </c>
      <c r="D3034" s="35">
        <v>1069</v>
      </c>
      <c r="E3034" s="35">
        <v>0.15947457309565183</v>
      </c>
      <c r="F3034" s="35">
        <v>0.23151553532341815</v>
      </c>
      <c r="G3034" s="35">
        <v>0.49108074368804067</v>
      </c>
      <c r="H3034" s="35" t="b">
        <v>0</v>
      </c>
      <c r="I3034" s="35" t="b">
        <v>0</v>
      </c>
      <c r="J3034" s="35" t="b">
        <v>0</v>
      </c>
    </row>
    <row r="3035" spans="1:10" x14ac:dyDescent="0.2">
      <c r="A3035" s="35" t="s">
        <v>38</v>
      </c>
      <c r="B3035" s="35" t="str">
        <f>VLOOKUP(Table4[[#This Row],[Metabolite ID]],Table18[],2,FALSE)</f>
        <v>trans-urocanate</v>
      </c>
      <c r="C3035" s="35" t="s">
        <v>1116</v>
      </c>
      <c r="D3035" s="35">
        <v>1068</v>
      </c>
      <c r="E3035" s="35">
        <v>-6.1931721236111535E-2</v>
      </c>
      <c r="F3035" s="35">
        <v>3.8705377349703321E-2</v>
      </c>
      <c r="G3035" s="36">
        <v>0.10958071658844958</v>
      </c>
      <c r="H3035" s="35" t="b">
        <v>0</v>
      </c>
      <c r="I3035" s="35" t="b">
        <v>0</v>
      </c>
      <c r="J3035" s="35" t="b">
        <v>0</v>
      </c>
    </row>
    <row r="3036" spans="1:10" hidden="1" x14ac:dyDescent="0.2">
      <c r="A3036" s="35" t="s">
        <v>38</v>
      </c>
      <c r="B3036" s="35" t="str">
        <f>VLOOKUP(Table4[[#This Row],[Metabolite ID]],Table18[],2,FALSE)</f>
        <v>trans-urocanate</v>
      </c>
      <c r="C3036" s="35" t="s">
        <v>1117</v>
      </c>
      <c r="D3036" s="35">
        <v>1068</v>
      </c>
      <c r="E3036" s="35">
        <v>-6.1931721236111535E-2</v>
      </c>
      <c r="F3036" s="35">
        <v>3.7212508141039498E-2</v>
      </c>
      <c r="G3036" s="35">
        <v>9.6058161027325423E-2</v>
      </c>
      <c r="H3036" s="35" t="b">
        <v>0</v>
      </c>
      <c r="I3036" s="35" t="b">
        <v>0</v>
      </c>
      <c r="J3036" s="35" t="b">
        <v>0</v>
      </c>
    </row>
    <row r="3037" spans="1:10" hidden="1" x14ac:dyDescent="0.2">
      <c r="A3037" s="35" t="s">
        <v>38</v>
      </c>
      <c r="B3037" s="35" t="str">
        <f>VLOOKUP(Table4[[#This Row],[Metabolite ID]],Table18[],2,FALSE)</f>
        <v>trans-urocanate</v>
      </c>
      <c r="C3037" s="35" t="s">
        <v>1118</v>
      </c>
      <c r="D3037" s="35">
        <v>1068</v>
      </c>
      <c r="E3037" s="35">
        <v>-6.1726018693570264E-2</v>
      </c>
      <c r="F3037" s="35">
        <v>3.7568638633150221E-2</v>
      </c>
      <c r="G3037" s="35">
        <v>0.10037882809917266</v>
      </c>
      <c r="H3037" s="35" t="b">
        <v>0</v>
      </c>
      <c r="I3037" s="35" t="b">
        <v>0</v>
      </c>
      <c r="J3037" s="35" t="b">
        <v>0</v>
      </c>
    </row>
    <row r="3038" spans="1:10" hidden="1" x14ac:dyDescent="0.2">
      <c r="A3038" s="35" t="s">
        <v>38</v>
      </c>
      <c r="B3038" s="35" t="str">
        <f>VLOOKUP(Table4[[#This Row],[Metabolite ID]],Table18[],2,FALSE)</f>
        <v>trans-urocanate</v>
      </c>
      <c r="C3038" s="35" t="s">
        <v>1119</v>
      </c>
      <c r="D3038" s="35">
        <v>1068</v>
      </c>
      <c r="E3038" s="35">
        <v>-6.8858990940331752E-2</v>
      </c>
      <c r="F3038" s="35">
        <v>5.5929458161199611E-2</v>
      </c>
      <c r="G3038" s="35">
        <v>0.21825715016430514</v>
      </c>
      <c r="H3038" s="35" t="b">
        <v>0</v>
      </c>
      <c r="I3038" s="35" t="b">
        <v>0</v>
      </c>
      <c r="J3038" s="35" t="b">
        <v>0</v>
      </c>
    </row>
    <row r="3039" spans="1:10" hidden="1" x14ac:dyDescent="0.2">
      <c r="A3039" s="35" t="s">
        <v>38</v>
      </c>
      <c r="B3039" s="35" t="str">
        <f>VLOOKUP(Table4[[#This Row],[Metabolite ID]],Table18[],2,FALSE)</f>
        <v>trans-urocanate</v>
      </c>
      <c r="C3039" s="35" t="s">
        <v>1120</v>
      </c>
      <c r="D3039" s="35">
        <v>1068</v>
      </c>
      <c r="E3039" s="35">
        <v>-8.8464704184274739E-2</v>
      </c>
      <c r="F3039" s="35">
        <v>6.4261111282620367E-2</v>
      </c>
      <c r="G3039" s="35">
        <v>0.16862219147883759</v>
      </c>
      <c r="H3039" s="35" t="b">
        <v>0</v>
      </c>
      <c r="I3039" s="35" t="b">
        <v>0</v>
      </c>
      <c r="J3039" s="35" t="b">
        <v>0</v>
      </c>
    </row>
    <row r="3040" spans="1:10" hidden="1" x14ac:dyDescent="0.2">
      <c r="A3040" s="35" t="s">
        <v>38</v>
      </c>
      <c r="B3040" s="35" t="str">
        <f>VLOOKUP(Table4[[#This Row],[Metabolite ID]],Table18[],2,FALSE)</f>
        <v>trans-urocanate</v>
      </c>
      <c r="C3040" s="35" t="s">
        <v>1121</v>
      </c>
      <c r="D3040" s="35">
        <v>1068</v>
      </c>
      <c r="E3040" s="35">
        <v>-0.15361113876570531</v>
      </c>
      <c r="F3040" s="35">
        <v>0.24485519728225258</v>
      </c>
      <c r="G3040" s="35">
        <v>0.53056076309504863</v>
      </c>
      <c r="H3040" s="35" t="b">
        <v>0</v>
      </c>
      <c r="I3040" s="35" t="b">
        <v>0</v>
      </c>
      <c r="J3040" s="35" t="b">
        <v>0</v>
      </c>
    </row>
    <row r="3041" spans="1:10" hidden="1" x14ac:dyDescent="0.2">
      <c r="A3041" s="35" t="s">
        <v>38</v>
      </c>
      <c r="B3041" s="35" t="str">
        <f>VLOOKUP(Table4[[#This Row],[Metabolite ID]],Table18[],2,FALSE)</f>
        <v>trans-urocanate</v>
      </c>
      <c r="C3041" s="35" t="s">
        <v>1122</v>
      </c>
      <c r="D3041" s="35">
        <v>1068</v>
      </c>
      <c r="E3041" s="35">
        <v>-0.22200834738600506</v>
      </c>
      <c r="F3041" s="35">
        <v>0.15068525502497357</v>
      </c>
      <c r="G3041" s="35">
        <v>0.14095836579536053</v>
      </c>
      <c r="H3041" s="35" t="b">
        <v>0</v>
      </c>
      <c r="I3041" s="35" t="b">
        <v>0</v>
      </c>
      <c r="J3041" s="35" t="b">
        <v>0</v>
      </c>
    </row>
    <row r="3042" spans="1:10" hidden="1" x14ac:dyDescent="0.2">
      <c r="A3042" s="35" t="s">
        <v>38</v>
      </c>
      <c r="B3042" s="35" t="str">
        <f>VLOOKUP(Table4[[#This Row],[Metabolite ID]],Table18[],2,FALSE)</f>
        <v>trans-urocanate</v>
      </c>
      <c r="C3042" s="35" t="s">
        <v>1123</v>
      </c>
      <c r="D3042" s="35">
        <v>1068</v>
      </c>
      <c r="E3042" s="35">
        <v>-3.432390860345344E-2</v>
      </c>
      <c r="F3042" s="35">
        <v>0.11365054153104874</v>
      </c>
      <c r="G3042" s="35">
        <v>0.7627012811033127</v>
      </c>
      <c r="H3042" s="35" t="b">
        <v>0</v>
      </c>
      <c r="I3042" s="35" t="b">
        <v>0</v>
      </c>
      <c r="J3042" s="35" t="b">
        <v>0</v>
      </c>
    </row>
    <row r="3043" spans="1:10" x14ac:dyDescent="0.2">
      <c r="A3043" s="35" t="s">
        <v>467</v>
      </c>
      <c r="B3043" s="35" t="str">
        <f>VLOOKUP(Table4[[#This Row],[Metabolite ID]],Table18[],2,FALSE)</f>
        <v>X - 11849</v>
      </c>
      <c r="C3043" s="35" t="s">
        <v>1116</v>
      </c>
      <c r="D3043" s="35">
        <v>1070</v>
      </c>
      <c r="E3043" s="35">
        <v>6.3481457013938536E-2</v>
      </c>
      <c r="F3043" s="35">
        <v>3.9867199444608453E-2</v>
      </c>
      <c r="G3043" s="36">
        <v>0.11131215664992349</v>
      </c>
      <c r="H3043" s="35" t="b">
        <v>0</v>
      </c>
      <c r="I3043" s="35" t="b">
        <v>0</v>
      </c>
      <c r="J3043" s="35" t="b">
        <v>0</v>
      </c>
    </row>
    <row r="3044" spans="1:10" hidden="1" x14ac:dyDescent="0.2">
      <c r="A3044" s="35" t="s">
        <v>467</v>
      </c>
      <c r="B3044" s="35" t="str">
        <f>VLOOKUP(Table4[[#This Row],[Metabolite ID]],Table18[],2,FALSE)</f>
        <v>X - 11849</v>
      </c>
      <c r="C3044" s="35" t="s">
        <v>1117</v>
      </c>
      <c r="D3044" s="35">
        <v>1070</v>
      </c>
      <c r="E3044" s="35">
        <v>6.3481457013938536E-2</v>
      </c>
      <c r="F3044" s="35">
        <v>3.8912832916630946E-2</v>
      </c>
      <c r="G3044" s="35">
        <v>0.1028110312883517</v>
      </c>
      <c r="H3044" s="35" t="b">
        <v>0</v>
      </c>
      <c r="I3044" s="35" t="b">
        <v>0</v>
      </c>
      <c r="J3044" s="35" t="b">
        <v>0</v>
      </c>
    </row>
    <row r="3045" spans="1:10" hidden="1" x14ac:dyDescent="0.2">
      <c r="A3045" s="35" t="s">
        <v>467</v>
      </c>
      <c r="B3045" s="35" t="str">
        <f>VLOOKUP(Table4[[#This Row],[Metabolite ID]],Table18[],2,FALSE)</f>
        <v>X - 11849</v>
      </c>
      <c r="C3045" s="35" t="s">
        <v>1118</v>
      </c>
      <c r="D3045" s="35">
        <v>1070</v>
      </c>
      <c r="E3045" s="35">
        <v>6.3643537357720215E-2</v>
      </c>
      <c r="F3045" s="35">
        <v>3.9275337137078085E-2</v>
      </c>
      <c r="G3045" s="35">
        <v>0.10513664523636199</v>
      </c>
      <c r="H3045" s="35" t="b">
        <v>0</v>
      </c>
      <c r="I3045" s="35" t="b">
        <v>0</v>
      </c>
      <c r="J3045" s="35" t="b">
        <v>0</v>
      </c>
    </row>
    <row r="3046" spans="1:10" hidden="1" x14ac:dyDescent="0.2">
      <c r="A3046" s="35" t="s">
        <v>467</v>
      </c>
      <c r="B3046" s="35" t="str">
        <f>VLOOKUP(Table4[[#This Row],[Metabolite ID]],Table18[],2,FALSE)</f>
        <v>X - 11849</v>
      </c>
      <c r="C3046" s="35" t="s">
        <v>1119</v>
      </c>
      <c r="D3046" s="35">
        <v>1070</v>
      </c>
      <c r="E3046" s="35">
        <v>8.949174251478656E-2</v>
      </c>
      <c r="F3046" s="35">
        <v>5.8025005258198363E-2</v>
      </c>
      <c r="G3046" s="35">
        <v>0.12300164284036655</v>
      </c>
      <c r="H3046" s="35" t="b">
        <v>0</v>
      </c>
      <c r="I3046" s="35" t="b">
        <v>0</v>
      </c>
      <c r="J3046" s="35" t="b">
        <v>0</v>
      </c>
    </row>
    <row r="3047" spans="1:10" hidden="1" x14ac:dyDescent="0.2">
      <c r="A3047" s="35" t="s">
        <v>467</v>
      </c>
      <c r="B3047" s="35" t="str">
        <f>VLOOKUP(Table4[[#This Row],[Metabolite ID]],Table18[],2,FALSE)</f>
        <v>X - 11849</v>
      </c>
      <c r="C3047" s="35" t="s">
        <v>1120</v>
      </c>
      <c r="D3047" s="35">
        <v>1070</v>
      </c>
      <c r="E3047" s="35">
        <v>0.12205943283563488</v>
      </c>
      <c r="F3047" s="35">
        <v>6.9593762020628627E-2</v>
      </c>
      <c r="G3047" s="35">
        <v>7.9450269663068868E-2</v>
      </c>
      <c r="H3047" s="35" t="b">
        <v>0</v>
      </c>
      <c r="I3047" s="35" t="b">
        <v>0</v>
      </c>
      <c r="J3047" s="35" t="b">
        <v>0</v>
      </c>
    </row>
    <row r="3048" spans="1:10" hidden="1" x14ac:dyDescent="0.2">
      <c r="A3048" s="35" t="s">
        <v>467</v>
      </c>
      <c r="B3048" s="35" t="str">
        <f>VLOOKUP(Table4[[#This Row],[Metabolite ID]],Table18[],2,FALSE)</f>
        <v>X - 11849</v>
      </c>
      <c r="C3048" s="35" t="s">
        <v>1121</v>
      </c>
      <c r="D3048" s="35">
        <v>1070</v>
      </c>
      <c r="E3048" s="35">
        <v>0.21874932108953882</v>
      </c>
      <c r="F3048" s="35">
        <v>0.252444787832943</v>
      </c>
      <c r="G3048" s="35">
        <v>0.38639763295304308</v>
      </c>
      <c r="H3048" s="35" t="b">
        <v>0</v>
      </c>
      <c r="I3048" s="35" t="b">
        <v>0</v>
      </c>
      <c r="J3048" s="35" t="b">
        <v>0</v>
      </c>
    </row>
    <row r="3049" spans="1:10" hidden="1" x14ac:dyDescent="0.2">
      <c r="A3049" s="35" t="s">
        <v>467</v>
      </c>
      <c r="B3049" s="35" t="str">
        <f>VLOOKUP(Table4[[#This Row],[Metabolite ID]],Table18[],2,FALSE)</f>
        <v>X - 11849</v>
      </c>
      <c r="C3049" s="35" t="s">
        <v>1122</v>
      </c>
      <c r="D3049" s="35">
        <v>1070</v>
      </c>
      <c r="E3049" s="35">
        <v>9.8088845142290992E-2</v>
      </c>
      <c r="F3049" s="35">
        <v>0.15708289132021563</v>
      </c>
      <c r="G3049" s="35">
        <v>0.53247188627481168</v>
      </c>
      <c r="H3049" s="35" t="b">
        <v>0</v>
      </c>
      <c r="I3049" s="35" t="b">
        <v>0</v>
      </c>
      <c r="J3049" s="35" t="b">
        <v>0</v>
      </c>
    </row>
    <row r="3050" spans="1:10" hidden="1" x14ac:dyDescent="0.2">
      <c r="A3050" s="35" t="s">
        <v>467</v>
      </c>
      <c r="B3050" s="35" t="str">
        <f>VLOOKUP(Table4[[#This Row],[Metabolite ID]],Table18[],2,FALSE)</f>
        <v>X - 11849</v>
      </c>
      <c r="C3050" s="35" t="s">
        <v>1123</v>
      </c>
      <c r="D3050" s="35">
        <v>1070</v>
      </c>
      <c r="E3050" s="35">
        <v>0.29049940466002444</v>
      </c>
      <c r="F3050" s="35">
        <v>0.11704391460210269</v>
      </c>
      <c r="G3050" s="35">
        <v>1.3218719091513962E-2</v>
      </c>
      <c r="H3050" s="35" t="b">
        <v>0</v>
      </c>
      <c r="I3050" s="35" t="b">
        <v>0</v>
      </c>
      <c r="J3050" s="35" t="b">
        <v>0</v>
      </c>
    </row>
    <row r="3051" spans="1:10" x14ac:dyDescent="0.2">
      <c r="A3051" s="35" t="s">
        <v>393</v>
      </c>
      <c r="B3051" s="35" t="str">
        <f>VLOOKUP(Table4[[#This Row],[Metabolite ID]],Table18[],2,FALSE)</f>
        <v>methionine sulfone</v>
      </c>
      <c r="C3051" s="35" t="s">
        <v>1116</v>
      </c>
      <c r="D3051" s="35">
        <v>1068</v>
      </c>
      <c r="E3051" s="35">
        <v>-5.9956623028786203E-2</v>
      </c>
      <c r="F3051" s="35">
        <v>3.7720991951776701E-2</v>
      </c>
      <c r="G3051" s="36">
        <v>0.11195289873305969</v>
      </c>
      <c r="H3051" s="35" t="b">
        <v>0</v>
      </c>
      <c r="I3051" s="35" t="b">
        <v>0</v>
      </c>
      <c r="J3051" s="35" t="b">
        <v>0</v>
      </c>
    </row>
    <row r="3052" spans="1:10" hidden="1" x14ac:dyDescent="0.2">
      <c r="A3052" s="35" t="s">
        <v>393</v>
      </c>
      <c r="B3052" s="35" t="str">
        <f>VLOOKUP(Table4[[#This Row],[Metabolite ID]],Table18[],2,FALSE)</f>
        <v>methionine sulfone</v>
      </c>
      <c r="C3052" s="35" t="s">
        <v>1117</v>
      </c>
      <c r="D3052" s="35">
        <v>1068</v>
      </c>
      <c r="E3052" s="35">
        <v>-5.9956623028786203E-2</v>
      </c>
      <c r="F3052" s="35">
        <v>3.695579772728963E-2</v>
      </c>
      <c r="G3052" s="35">
        <v>0.10472041119847998</v>
      </c>
      <c r="H3052" s="35" t="b">
        <v>0</v>
      </c>
      <c r="I3052" s="35" t="b">
        <v>0</v>
      </c>
      <c r="J3052" s="35" t="b">
        <v>0</v>
      </c>
    </row>
    <row r="3053" spans="1:10" hidden="1" x14ac:dyDescent="0.2">
      <c r="A3053" s="35" t="s">
        <v>393</v>
      </c>
      <c r="B3053" s="35" t="str">
        <f>VLOOKUP(Table4[[#This Row],[Metabolite ID]],Table18[],2,FALSE)</f>
        <v>methionine sulfone</v>
      </c>
      <c r="C3053" s="35" t="s">
        <v>1118</v>
      </c>
      <c r="D3053" s="35">
        <v>1068</v>
      </c>
      <c r="E3053" s="35">
        <v>-5.9881023649281342E-2</v>
      </c>
      <c r="F3053" s="35">
        <v>3.7295480478049189E-2</v>
      </c>
      <c r="G3053" s="35">
        <v>0.10836536142335475</v>
      </c>
      <c r="H3053" s="35" t="b">
        <v>0</v>
      </c>
      <c r="I3053" s="35" t="b">
        <v>0</v>
      </c>
      <c r="J3053" s="35" t="b">
        <v>0</v>
      </c>
    </row>
    <row r="3054" spans="1:10" hidden="1" x14ac:dyDescent="0.2">
      <c r="A3054" s="35" t="s">
        <v>393</v>
      </c>
      <c r="B3054" s="35" t="str">
        <f>VLOOKUP(Table4[[#This Row],[Metabolite ID]],Table18[],2,FALSE)</f>
        <v>methionine sulfone</v>
      </c>
      <c r="C3054" s="35" t="s">
        <v>1119</v>
      </c>
      <c r="D3054" s="35">
        <v>1068</v>
      </c>
      <c r="E3054" s="35">
        <v>-3.5869572253143696E-2</v>
      </c>
      <c r="F3054" s="35">
        <v>5.477800168174192E-2</v>
      </c>
      <c r="G3054" s="35">
        <v>0.51258551902176896</v>
      </c>
      <c r="H3054" s="35" t="b">
        <v>0</v>
      </c>
      <c r="I3054" s="35" t="b">
        <v>0</v>
      </c>
      <c r="J3054" s="35" t="b">
        <v>0</v>
      </c>
    </row>
    <row r="3055" spans="1:10" hidden="1" x14ac:dyDescent="0.2">
      <c r="A3055" s="35" t="s">
        <v>393</v>
      </c>
      <c r="B3055" s="35" t="str">
        <f>VLOOKUP(Table4[[#This Row],[Metabolite ID]],Table18[],2,FALSE)</f>
        <v>methionine sulfone</v>
      </c>
      <c r="C3055" s="35" t="s">
        <v>1120</v>
      </c>
      <c r="D3055" s="35">
        <v>1068</v>
      </c>
      <c r="E3055" s="35">
        <v>-3.3281509570744605E-2</v>
      </c>
      <c r="F3055" s="35">
        <v>6.595455336130554E-2</v>
      </c>
      <c r="G3055" s="35">
        <v>0.61383084202091109</v>
      </c>
      <c r="H3055" s="35" t="b">
        <v>0</v>
      </c>
      <c r="I3055" s="35" t="b">
        <v>0</v>
      </c>
      <c r="J3055" s="35" t="b">
        <v>0</v>
      </c>
    </row>
    <row r="3056" spans="1:10" hidden="1" x14ac:dyDescent="0.2">
      <c r="A3056" s="35" t="s">
        <v>393</v>
      </c>
      <c r="B3056" s="35" t="str">
        <f>VLOOKUP(Table4[[#This Row],[Metabolite ID]],Table18[],2,FALSE)</f>
        <v>methionine sulfone</v>
      </c>
      <c r="C3056" s="35" t="s">
        <v>1121</v>
      </c>
      <c r="D3056" s="35">
        <v>1068</v>
      </c>
      <c r="E3056" s="35">
        <v>0.10029541617338289</v>
      </c>
      <c r="F3056" s="35">
        <v>0.26480879015471093</v>
      </c>
      <c r="G3056" s="35">
        <v>0.70495142927238441</v>
      </c>
      <c r="H3056" s="35" t="b">
        <v>0</v>
      </c>
      <c r="I3056" s="35" t="b">
        <v>0</v>
      </c>
      <c r="J3056" s="35" t="b">
        <v>0</v>
      </c>
    </row>
    <row r="3057" spans="1:10" hidden="1" x14ac:dyDescent="0.2">
      <c r="A3057" s="35" t="s">
        <v>393</v>
      </c>
      <c r="B3057" s="35" t="str">
        <f>VLOOKUP(Table4[[#This Row],[Metabolite ID]],Table18[],2,FALSE)</f>
        <v>methionine sulfone</v>
      </c>
      <c r="C3057" s="35" t="s">
        <v>1122</v>
      </c>
      <c r="D3057" s="35">
        <v>1068</v>
      </c>
      <c r="E3057" s="35">
        <v>5.9377422348608988E-2</v>
      </c>
      <c r="F3057" s="35">
        <v>0.17697891317653566</v>
      </c>
      <c r="G3057" s="35">
        <v>0.73730965007107885</v>
      </c>
      <c r="H3057" s="35" t="b">
        <v>0</v>
      </c>
      <c r="I3057" s="35" t="b">
        <v>0</v>
      </c>
      <c r="J3057" s="35" t="b">
        <v>0</v>
      </c>
    </row>
    <row r="3058" spans="1:10" hidden="1" x14ac:dyDescent="0.2">
      <c r="A3058" s="35" t="s">
        <v>393</v>
      </c>
      <c r="B3058" s="35" t="str">
        <f>VLOOKUP(Table4[[#This Row],[Metabolite ID]],Table18[],2,FALSE)</f>
        <v>methionine sulfone</v>
      </c>
      <c r="C3058" s="35" t="s">
        <v>1123</v>
      </c>
      <c r="D3058" s="35">
        <v>1068</v>
      </c>
      <c r="E3058" s="35">
        <v>2.7608849685911017E-2</v>
      </c>
      <c r="F3058" s="35">
        <v>0.1107206846888513</v>
      </c>
      <c r="G3058" s="35">
        <v>0.80313357650221229</v>
      </c>
      <c r="H3058" s="35" t="b">
        <v>0</v>
      </c>
      <c r="I3058" s="35" t="b">
        <v>0</v>
      </c>
      <c r="J3058" s="35" t="b">
        <v>0</v>
      </c>
    </row>
    <row r="3059" spans="1:10" x14ac:dyDescent="0.2">
      <c r="A3059" s="35" t="s">
        <v>32</v>
      </c>
      <c r="B3059" s="35" t="str">
        <f>VLOOKUP(Table4[[#This Row],[Metabolite ID]],Table18[],2,FALSE)</f>
        <v>caffeine</v>
      </c>
      <c r="C3059" s="35" t="s">
        <v>1116</v>
      </c>
      <c r="D3059" s="35">
        <v>1068</v>
      </c>
      <c r="E3059" s="35">
        <v>5.9820604301537739E-2</v>
      </c>
      <c r="F3059" s="35">
        <v>3.7672648427560948E-2</v>
      </c>
      <c r="G3059" s="36">
        <v>0.11230771764548186</v>
      </c>
      <c r="H3059" s="35" t="b">
        <v>0</v>
      </c>
      <c r="I3059" s="35" t="b">
        <v>0</v>
      </c>
      <c r="J3059" s="35" t="b">
        <v>0</v>
      </c>
    </row>
    <row r="3060" spans="1:10" hidden="1" x14ac:dyDescent="0.2">
      <c r="A3060" s="35" t="s">
        <v>32</v>
      </c>
      <c r="B3060" s="35" t="str">
        <f>VLOOKUP(Table4[[#This Row],[Metabolite ID]],Table18[],2,FALSE)</f>
        <v>caffeine</v>
      </c>
      <c r="C3060" s="35" t="s">
        <v>1117</v>
      </c>
      <c r="D3060" s="35">
        <v>1068</v>
      </c>
      <c r="E3060" s="35">
        <v>5.9820604301537739E-2</v>
      </c>
      <c r="F3060" s="35">
        <v>3.709881902061414E-2</v>
      </c>
      <c r="G3060" s="35">
        <v>0.10686045564999702</v>
      </c>
      <c r="H3060" s="35" t="b">
        <v>0</v>
      </c>
      <c r="I3060" s="35" t="b">
        <v>0</v>
      </c>
      <c r="J3060" s="35" t="b">
        <v>0</v>
      </c>
    </row>
    <row r="3061" spans="1:10" hidden="1" x14ac:dyDescent="0.2">
      <c r="A3061" s="35" t="s">
        <v>32</v>
      </c>
      <c r="B3061" s="35" t="str">
        <f>VLOOKUP(Table4[[#This Row],[Metabolite ID]],Table18[],2,FALSE)</f>
        <v>caffeine</v>
      </c>
      <c r="C3061" s="35" t="s">
        <v>1118</v>
      </c>
      <c r="D3061" s="35">
        <v>1068</v>
      </c>
      <c r="E3061" s="35">
        <v>5.9899265819336564E-2</v>
      </c>
      <c r="F3061" s="35">
        <v>3.7437166783190659E-2</v>
      </c>
      <c r="G3061" s="35">
        <v>0.10959977467137878</v>
      </c>
      <c r="H3061" s="35" t="b">
        <v>0</v>
      </c>
      <c r="I3061" s="35" t="b">
        <v>0</v>
      </c>
      <c r="J3061" s="35" t="b">
        <v>0</v>
      </c>
    </row>
    <row r="3062" spans="1:10" hidden="1" x14ac:dyDescent="0.2">
      <c r="A3062" s="35" t="s">
        <v>32</v>
      </c>
      <c r="B3062" s="35" t="str">
        <f>VLOOKUP(Table4[[#This Row],[Metabolite ID]],Table18[],2,FALSE)</f>
        <v>caffeine</v>
      </c>
      <c r="C3062" s="35" t="s">
        <v>1119</v>
      </c>
      <c r="D3062" s="35">
        <v>1068</v>
      </c>
      <c r="E3062" s="35">
        <v>5.9653386901152149E-2</v>
      </c>
      <c r="F3062" s="35">
        <v>5.8105294347949296E-2</v>
      </c>
      <c r="G3062" s="35">
        <v>0.30458865357030773</v>
      </c>
      <c r="H3062" s="35" t="b">
        <v>0</v>
      </c>
      <c r="I3062" s="35" t="b">
        <v>0</v>
      </c>
      <c r="J3062" s="35" t="b">
        <v>0</v>
      </c>
    </row>
    <row r="3063" spans="1:10" hidden="1" x14ac:dyDescent="0.2">
      <c r="A3063" s="35" t="s">
        <v>32</v>
      </c>
      <c r="B3063" s="35" t="str">
        <f>VLOOKUP(Table4[[#This Row],[Metabolite ID]],Table18[],2,FALSE)</f>
        <v>caffeine</v>
      </c>
      <c r="C3063" s="35" t="s">
        <v>1120</v>
      </c>
      <c r="D3063" s="35">
        <v>1068</v>
      </c>
      <c r="E3063" s="35">
        <v>0.15147643663685331</v>
      </c>
      <c r="F3063" s="35">
        <v>6.3671043521976015E-2</v>
      </c>
      <c r="G3063" s="35">
        <v>1.7357439337574814E-2</v>
      </c>
      <c r="H3063" s="35" t="b">
        <v>0</v>
      </c>
      <c r="I3063" s="35" t="b">
        <v>0</v>
      </c>
      <c r="J3063" s="35" t="b">
        <v>0</v>
      </c>
    </row>
    <row r="3064" spans="1:10" hidden="1" x14ac:dyDescent="0.2">
      <c r="A3064" s="35" t="s">
        <v>32</v>
      </c>
      <c r="B3064" s="35" t="str">
        <f>VLOOKUP(Table4[[#This Row],[Metabolite ID]],Table18[],2,FALSE)</f>
        <v>caffeine</v>
      </c>
      <c r="C3064" s="35" t="s">
        <v>1121</v>
      </c>
      <c r="D3064" s="35">
        <v>1068</v>
      </c>
      <c r="E3064" s="35">
        <v>0.14615716680976742</v>
      </c>
      <c r="F3064" s="35">
        <v>0.23916505998785323</v>
      </c>
      <c r="G3064" s="35">
        <v>0.54125413589232885</v>
      </c>
      <c r="H3064" s="35" t="b">
        <v>0</v>
      </c>
      <c r="I3064" s="35" t="b">
        <v>0</v>
      </c>
      <c r="J3064" s="35" t="b">
        <v>0</v>
      </c>
    </row>
    <row r="3065" spans="1:10" hidden="1" x14ac:dyDescent="0.2">
      <c r="A3065" s="35" t="s">
        <v>32</v>
      </c>
      <c r="B3065" s="35" t="str">
        <f>VLOOKUP(Table4[[#This Row],[Metabolite ID]],Table18[],2,FALSE)</f>
        <v>caffeine</v>
      </c>
      <c r="C3065" s="35" t="s">
        <v>1122</v>
      </c>
      <c r="D3065" s="35">
        <v>1068</v>
      </c>
      <c r="E3065" s="35">
        <v>0.25380626044719712</v>
      </c>
      <c r="F3065" s="35">
        <v>0.14959362331830792</v>
      </c>
      <c r="G3065" s="35">
        <v>9.005674256188631E-2</v>
      </c>
      <c r="H3065" s="35" t="b">
        <v>0</v>
      </c>
      <c r="I3065" s="35" t="b">
        <v>0</v>
      </c>
      <c r="J3065" s="35" t="b">
        <v>0</v>
      </c>
    </row>
    <row r="3066" spans="1:10" hidden="1" x14ac:dyDescent="0.2">
      <c r="A3066" s="35" t="s">
        <v>32</v>
      </c>
      <c r="B3066" s="35" t="str">
        <f>VLOOKUP(Table4[[#This Row],[Metabolite ID]],Table18[],2,FALSE)</f>
        <v>caffeine</v>
      </c>
      <c r="C3066" s="35" t="s">
        <v>1123</v>
      </c>
      <c r="D3066" s="35">
        <v>1068</v>
      </c>
      <c r="E3066" s="35">
        <v>0.26730442507955904</v>
      </c>
      <c r="F3066" s="35">
        <v>0.11040467671165947</v>
      </c>
      <c r="G3066" s="35">
        <v>1.5638361700104728E-2</v>
      </c>
      <c r="H3066" s="35" t="b">
        <v>0</v>
      </c>
      <c r="I3066" s="35" t="b">
        <v>0</v>
      </c>
      <c r="J3066" s="35" t="b">
        <v>0</v>
      </c>
    </row>
    <row r="3067" spans="1:10" x14ac:dyDescent="0.2">
      <c r="A3067" s="35" t="s">
        <v>624</v>
      </c>
      <c r="B3067" s="35" t="str">
        <f>VLOOKUP(Table4[[#This Row],[Metabolite ID]],Table18[],2,FALSE)</f>
        <v>X - 23639</v>
      </c>
      <c r="C3067" s="35" t="s">
        <v>1116</v>
      </c>
      <c r="D3067" s="35">
        <v>1068</v>
      </c>
      <c r="E3067" s="35">
        <v>-6.1739399512678046E-2</v>
      </c>
      <c r="F3067" s="35">
        <v>3.9012399916950768E-2</v>
      </c>
      <c r="G3067" s="36">
        <v>0.1135221613590299</v>
      </c>
      <c r="H3067" s="35" t="b">
        <v>0</v>
      </c>
      <c r="I3067" s="35" t="b">
        <v>0</v>
      </c>
      <c r="J3067" s="35" t="b">
        <v>0</v>
      </c>
    </row>
    <row r="3068" spans="1:10" hidden="1" x14ac:dyDescent="0.2">
      <c r="A3068" s="35" t="s">
        <v>624</v>
      </c>
      <c r="B3068" s="35" t="str">
        <f>VLOOKUP(Table4[[#This Row],[Metabolite ID]],Table18[],2,FALSE)</f>
        <v>X - 23639</v>
      </c>
      <c r="C3068" s="35" t="s">
        <v>1117</v>
      </c>
      <c r="D3068" s="35">
        <v>1068</v>
      </c>
      <c r="E3068" s="35">
        <v>-6.1739399512678046E-2</v>
      </c>
      <c r="F3068" s="35">
        <v>3.6929297429346655E-2</v>
      </c>
      <c r="G3068" s="35">
        <v>9.4558425107459723E-2</v>
      </c>
      <c r="H3068" s="35" t="b">
        <v>0</v>
      </c>
      <c r="I3068" s="35" t="b">
        <v>0</v>
      </c>
      <c r="J3068" s="35" t="b">
        <v>0</v>
      </c>
    </row>
    <row r="3069" spans="1:10" hidden="1" x14ac:dyDescent="0.2">
      <c r="A3069" s="35" t="s">
        <v>624</v>
      </c>
      <c r="B3069" s="35" t="str">
        <f>VLOOKUP(Table4[[#This Row],[Metabolite ID]],Table18[],2,FALSE)</f>
        <v>X - 23639</v>
      </c>
      <c r="C3069" s="35" t="s">
        <v>1118</v>
      </c>
      <c r="D3069" s="35">
        <v>1068</v>
      </c>
      <c r="E3069" s="35">
        <v>-6.1661841361300068E-2</v>
      </c>
      <c r="F3069" s="35">
        <v>3.7295778838586383E-2</v>
      </c>
      <c r="G3069" s="35">
        <v>9.8265840379252414E-2</v>
      </c>
      <c r="H3069" s="35" t="b">
        <v>0</v>
      </c>
      <c r="I3069" s="35" t="b">
        <v>0</v>
      </c>
      <c r="J3069" s="35" t="b">
        <v>0</v>
      </c>
    </row>
    <row r="3070" spans="1:10" hidden="1" x14ac:dyDescent="0.2">
      <c r="A3070" s="35" t="s">
        <v>624</v>
      </c>
      <c r="B3070" s="35" t="str">
        <f>VLOOKUP(Table4[[#This Row],[Metabolite ID]],Table18[],2,FALSE)</f>
        <v>X - 23639</v>
      </c>
      <c r="C3070" s="35" t="s">
        <v>1119</v>
      </c>
      <c r="D3070" s="35">
        <v>1068</v>
      </c>
      <c r="E3070" s="35">
        <v>-6.5414157900273703E-2</v>
      </c>
      <c r="F3070" s="35">
        <v>5.556522022540035E-2</v>
      </c>
      <c r="G3070" s="35">
        <v>0.23909572004876886</v>
      </c>
      <c r="H3070" s="35" t="b">
        <v>0</v>
      </c>
      <c r="I3070" s="35" t="b">
        <v>0</v>
      </c>
      <c r="J3070" s="35" t="b">
        <v>0</v>
      </c>
    </row>
    <row r="3071" spans="1:10" hidden="1" x14ac:dyDescent="0.2">
      <c r="A3071" s="35" t="s">
        <v>624</v>
      </c>
      <c r="B3071" s="35" t="str">
        <f>VLOOKUP(Table4[[#This Row],[Metabolite ID]],Table18[],2,FALSE)</f>
        <v>X - 23639</v>
      </c>
      <c r="C3071" s="35" t="s">
        <v>1120</v>
      </c>
      <c r="D3071" s="35">
        <v>1068</v>
      </c>
      <c r="E3071" s="35">
        <v>-4.6110307886322102E-2</v>
      </c>
      <c r="F3071" s="35">
        <v>6.7875318265513102E-2</v>
      </c>
      <c r="G3071" s="35">
        <v>0.4969234916118887</v>
      </c>
      <c r="H3071" s="35" t="b">
        <v>0</v>
      </c>
      <c r="I3071" s="35" t="b">
        <v>0</v>
      </c>
      <c r="J3071" s="35" t="b">
        <v>0</v>
      </c>
    </row>
    <row r="3072" spans="1:10" hidden="1" x14ac:dyDescent="0.2">
      <c r="A3072" s="35" t="s">
        <v>624</v>
      </c>
      <c r="B3072" s="35" t="str">
        <f>VLOOKUP(Table4[[#This Row],[Metabolite ID]],Table18[],2,FALSE)</f>
        <v>X - 23639</v>
      </c>
      <c r="C3072" s="35" t="s">
        <v>1121</v>
      </c>
      <c r="D3072" s="35">
        <v>1068</v>
      </c>
      <c r="E3072" s="35">
        <v>-0.1373146913176253</v>
      </c>
      <c r="F3072" s="35">
        <v>0.2282971183707822</v>
      </c>
      <c r="G3072" s="35">
        <v>0.54765234966697907</v>
      </c>
      <c r="H3072" s="35" t="b">
        <v>0</v>
      </c>
      <c r="I3072" s="35" t="b">
        <v>0</v>
      </c>
      <c r="J3072" s="35" t="b">
        <v>0</v>
      </c>
    </row>
    <row r="3073" spans="1:10" hidden="1" x14ac:dyDescent="0.2">
      <c r="A3073" s="35" t="s">
        <v>624</v>
      </c>
      <c r="B3073" s="35" t="str">
        <f>VLOOKUP(Table4[[#This Row],[Metabolite ID]],Table18[],2,FALSE)</f>
        <v>X - 23639</v>
      </c>
      <c r="C3073" s="35" t="s">
        <v>1122</v>
      </c>
      <c r="D3073" s="35">
        <v>1068</v>
      </c>
      <c r="E3073" s="35">
        <v>-8.2028713295205335E-2</v>
      </c>
      <c r="F3073" s="35">
        <v>0.14583950293877723</v>
      </c>
      <c r="G3073" s="35">
        <v>0.5739216053912729</v>
      </c>
      <c r="H3073" s="35" t="b">
        <v>0</v>
      </c>
      <c r="I3073" s="35" t="b">
        <v>0</v>
      </c>
      <c r="J3073" s="35" t="b">
        <v>0</v>
      </c>
    </row>
    <row r="3074" spans="1:10" hidden="1" x14ac:dyDescent="0.2">
      <c r="A3074" s="35" t="s">
        <v>624</v>
      </c>
      <c r="B3074" s="35" t="str">
        <f>VLOOKUP(Table4[[#This Row],[Metabolite ID]],Table18[],2,FALSE)</f>
        <v>X - 23639</v>
      </c>
      <c r="C3074" s="35" t="s">
        <v>1123</v>
      </c>
      <c r="D3074" s="35">
        <v>1068</v>
      </c>
      <c r="E3074" s="35">
        <v>0.11347303342003254</v>
      </c>
      <c r="F3074" s="35">
        <v>0.11440373022486051</v>
      </c>
      <c r="G3074" s="35">
        <v>0.32148856321758817</v>
      </c>
      <c r="H3074" s="35" t="b">
        <v>0</v>
      </c>
      <c r="I3074" s="35" t="b">
        <v>0</v>
      </c>
      <c r="J3074" s="35" t="b">
        <v>0</v>
      </c>
    </row>
    <row r="3075" spans="1:10" x14ac:dyDescent="0.2">
      <c r="A3075" s="35" t="s">
        <v>575</v>
      </c>
      <c r="B3075" s="35" t="str">
        <f>VLOOKUP(Table4[[#This Row],[Metabolite ID]],Table18[],2,FALSE)</f>
        <v>X - 12170</v>
      </c>
      <c r="C3075" s="35" t="s">
        <v>1116</v>
      </c>
      <c r="D3075" s="35">
        <v>1068</v>
      </c>
      <c r="E3075" s="35">
        <v>5.9350270570317991E-2</v>
      </c>
      <c r="F3075" s="35">
        <v>3.7648685247559731E-2</v>
      </c>
      <c r="G3075" s="36">
        <v>0.11492824587955611</v>
      </c>
      <c r="H3075" s="35" t="b">
        <v>0</v>
      </c>
      <c r="I3075" s="35" t="b">
        <v>0</v>
      </c>
      <c r="J3075" s="35" t="b">
        <v>0</v>
      </c>
    </row>
    <row r="3076" spans="1:10" hidden="1" x14ac:dyDescent="0.2">
      <c r="A3076" s="35" t="s">
        <v>575</v>
      </c>
      <c r="B3076" s="35" t="str">
        <f>VLOOKUP(Table4[[#This Row],[Metabolite ID]],Table18[],2,FALSE)</f>
        <v>X - 12170</v>
      </c>
      <c r="C3076" s="35" t="s">
        <v>1117</v>
      </c>
      <c r="D3076" s="35">
        <v>1068</v>
      </c>
      <c r="E3076" s="35">
        <v>5.9350270570317991E-2</v>
      </c>
      <c r="F3076" s="35">
        <v>3.7648685247559731E-2</v>
      </c>
      <c r="G3076" s="35">
        <v>0.11492824587955611</v>
      </c>
      <c r="H3076" s="35" t="b">
        <v>0</v>
      </c>
      <c r="I3076" s="35" t="b">
        <v>0</v>
      </c>
      <c r="J3076" s="35" t="b">
        <v>0</v>
      </c>
    </row>
    <row r="3077" spans="1:10" hidden="1" x14ac:dyDescent="0.2">
      <c r="A3077" s="35" t="s">
        <v>575</v>
      </c>
      <c r="B3077" s="35" t="str">
        <f>VLOOKUP(Table4[[#This Row],[Metabolite ID]],Table18[],2,FALSE)</f>
        <v>X - 12170</v>
      </c>
      <c r="C3077" s="35" t="s">
        <v>1118</v>
      </c>
      <c r="D3077" s="35">
        <v>1068</v>
      </c>
      <c r="E3077" s="35">
        <v>5.9430260223556498E-2</v>
      </c>
      <c r="F3077" s="35">
        <v>3.7971577512742882E-2</v>
      </c>
      <c r="G3077" s="35">
        <v>0.11755363379092101</v>
      </c>
      <c r="H3077" s="35" t="b">
        <v>0</v>
      </c>
      <c r="I3077" s="35" t="b">
        <v>0</v>
      </c>
      <c r="J3077" s="35" t="b">
        <v>0</v>
      </c>
    </row>
    <row r="3078" spans="1:10" hidden="1" x14ac:dyDescent="0.2">
      <c r="A3078" s="35" t="s">
        <v>575</v>
      </c>
      <c r="B3078" s="35" t="str">
        <f>VLOOKUP(Table4[[#This Row],[Metabolite ID]],Table18[],2,FALSE)</f>
        <v>X - 12170</v>
      </c>
      <c r="C3078" s="35" t="s">
        <v>1119</v>
      </c>
      <c r="D3078" s="35">
        <v>1068</v>
      </c>
      <c r="E3078" s="35">
        <v>3.3427326096450147E-2</v>
      </c>
      <c r="F3078" s="35">
        <v>5.4871659902381902E-2</v>
      </c>
      <c r="G3078" s="35">
        <v>0.54239778799725724</v>
      </c>
      <c r="H3078" s="35" t="b">
        <v>0</v>
      </c>
      <c r="I3078" s="35" t="b">
        <v>0</v>
      </c>
      <c r="J3078" s="35" t="b">
        <v>0</v>
      </c>
    </row>
    <row r="3079" spans="1:10" hidden="1" x14ac:dyDescent="0.2">
      <c r="A3079" s="35" t="s">
        <v>575</v>
      </c>
      <c r="B3079" s="35" t="str">
        <f>VLOOKUP(Table4[[#This Row],[Metabolite ID]],Table18[],2,FALSE)</f>
        <v>X - 12170</v>
      </c>
      <c r="C3079" s="35" t="s">
        <v>1120</v>
      </c>
      <c r="D3079" s="35">
        <v>1068</v>
      </c>
      <c r="E3079" s="35">
        <v>7.9122999745935008E-2</v>
      </c>
      <c r="F3079" s="35">
        <v>6.6168142811485836E-2</v>
      </c>
      <c r="G3079" s="35">
        <v>0.23177972120333357</v>
      </c>
      <c r="H3079" s="35" t="b">
        <v>0</v>
      </c>
      <c r="I3079" s="35" t="b">
        <v>0</v>
      </c>
      <c r="J3079" s="35" t="b">
        <v>0</v>
      </c>
    </row>
    <row r="3080" spans="1:10" hidden="1" x14ac:dyDescent="0.2">
      <c r="A3080" s="35" t="s">
        <v>575</v>
      </c>
      <c r="B3080" s="35" t="str">
        <f>VLOOKUP(Table4[[#This Row],[Metabolite ID]],Table18[],2,FALSE)</f>
        <v>X - 12170</v>
      </c>
      <c r="C3080" s="35" t="s">
        <v>1121</v>
      </c>
      <c r="D3080" s="35">
        <v>1068</v>
      </c>
      <c r="E3080" s="35">
        <v>5.8269007219272417E-2</v>
      </c>
      <c r="F3080" s="35">
        <v>0.24115992908727052</v>
      </c>
      <c r="G3080" s="35">
        <v>0.80912122548783239</v>
      </c>
      <c r="H3080" s="35" t="b">
        <v>0</v>
      </c>
      <c r="I3080" s="35" t="b">
        <v>0</v>
      </c>
      <c r="J3080" s="35" t="b">
        <v>0</v>
      </c>
    </row>
    <row r="3081" spans="1:10" hidden="1" x14ac:dyDescent="0.2">
      <c r="A3081" s="35" t="s">
        <v>575</v>
      </c>
      <c r="B3081" s="35" t="str">
        <f>VLOOKUP(Table4[[#This Row],[Metabolite ID]],Table18[],2,FALSE)</f>
        <v>X - 12170</v>
      </c>
      <c r="C3081" s="35" t="s">
        <v>1122</v>
      </c>
      <c r="D3081" s="35">
        <v>1068</v>
      </c>
      <c r="E3081" s="35">
        <v>0.14741706020706147</v>
      </c>
      <c r="F3081" s="35">
        <v>0.16258269531980785</v>
      </c>
      <c r="G3081" s="35">
        <v>0.36475934376490382</v>
      </c>
      <c r="H3081" s="35" t="b">
        <v>0</v>
      </c>
      <c r="I3081" s="35" t="b">
        <v>0</v>
      </c>
      <c r="J3081" s="35" t="b">
        <v>0</v>
      </c>
    </row>
    <row r="3082" spans="1:10" hidden="1" x14ac:dyDescent="0.2">
      <c r="A3082" s="35" t="s">
        <v>575</v>
      </c>
      <c r="B3082" s="35" t="str">
        <f>VLOOKUP(Table4[[#This Row],[Metabolite ID]],Table18[],2,FALSE)</f>
        <v>X - 12170</v>
      </c>
      <c r="C3082" s="35" t="s">
        <v>1123</v>
      </c>
      <c r="D3082" s="35">
        <v>1068</v>
      </c>
      <c r="E3082" s="35">
        <v>2.4969208684591161E-2</v>
      </c>
      <c r="F3082" s="35">
        <v>0.11047982222549754</v>
      </c>
      <c r="G3082" s="35">
        <v>0.82123933231963053</v>
      </c>
      <c r="H3082" s="35" t="b">
        <v>0</v>
      </c>
      <c r="I3082" s="35" t="b">
        <v>0</v>
      </c>
      <c r="J3082" s="35" t="b">
        <v>0</v>
      </c>
    </row>
    <row r="3083" spans="1:10" x14ac:dyDescent="0.2">
      <c r="A3083" s="35" t="s">
        <v>49</v>
      </c>
      <c r="B3083" s="35" t="str">
        <f>VLOOKUP(Table4[[#This Row],[Metabolite ID]],Table18[],2,FALSE)</f>
        <v>kynurenate</v>
      </c>
      <c r="C3083" s="35" t="s">
        <v>1116</v>
      </c>
      <c r="D3083" s="35">
        <v>1068</v>
      </c>
      <c r="E3083" s="35">
        <v>6.2179917484413774E-2</v>
      </c>
      <c r="F3083" s="35">
        <v>3.9593919272238987E-2</v>
      </c>
      <c r="G3083" s="36">
        <v>0.11631253089285599</v>
      </c>
      <c r="H3083" s="35" t="b">
        <v>0</v>
      </c>
      <c r="I3083" s="35" t="b">
        <v>0</v>
      </c>
      <c r="J3083" s="35" t="b">
        <v>0</v>
      </c>
    </row>
    <row r="3084" spans="1:10" hidden="1" x14ac:dyDescent="0.2">
      <c r="A3084" s="35" t="s">
        <v>49</v>
      </c>
      <c r="B3084" s="35" t="str">
        <f>VLOOKUP(Table4[[#This Row],[Metabolite ID]],Table18[],2,FALSE)</f>
        <v>kynurenate</v>
      </c>
      <c r="C3084" s="35" t="s">
        <v>1117</v>
      </c>
      <c r="D3084" s="35">
        <v>1068</v>
      </c>
      <c r="E3084" s="35">
        <v>6.2179917484413774E-2</v>
      </c>
      <c r="F3084" s="35">
        <v>3.687416139805906E-2</v>
      </c>
      <c r="G3084" s="35">
        <v>9.1743152148018745E-2</v>
      </c>
      <c r="H3084" s="35" t="b">
        <v>0</v>
      </c>
      <c r="I3084" s="35" t="b">
        <v>0</v>
      </c>
      <c r="J3084" s="35" t="b">
        <v>0</v>
      </c>
    </row>
    <row r="3085" spans="1:10" hidden="1" x14ac:dyDescent="0.2">
      <c r="A3085" s="35" t="s">
        <v>49</v>
      </c>
      <c r="B3085" s="35" t="str">
        <f>VLOOKUP(Table4[[#This Row],[Metabolite ID]],Table18[],2,FALSE)</f>
        <v>kynurenate</v>
      </c>
      <c r="C3085" s="35" t="s">
        <v>1118</v>
      </c>
      <c r="D3085" s="35">
        <v>1068</v>
      </c>
      <c r="E3085" s="35">
        <v>6.2319600568555067E-2</v>
      </c>
      <c r="F3085" s="35">
        <v>3.7250311030870703E-2</v>
      </c>
      <c r="G3085" s="35">
        <v>9.4328193331225635E-2</v>
      </c>
      <c r="H3085" s="35" t="b">
        <v>0</v>
      </c>
      <c r="I3085" s="35" t="b">
        <v>0</v>
      </c>
      <c r="J3085" s="35" t="b">
        <v>0</v>
      </c>
    </row>
    <row r="3086" spans="1:10" hidden="1" x14ac:dyDescent="0.2">
      <c r="A3086" s="35" t="s">
        <v>49</v>
      </c>
      <c r="B3086" s="35" t="str">
        <f>VLOOKUP(Table4[[#This Row],[Metabolite ID]],Table18[],2,FALSE)</f>
        <v>kynurenate</v>
      </c>
      <c r="C3086" s="35" t="s">
        <v>1119</v>
      </c>
      <c r="D3086" s="35">
        <v>1068</v>
      </c>
      <c r="E3086" s="35">
        <v>4.6520237837127366E-2</v>
      </c>
      <c r="F3086" s="35">
        <v>5.7500991216703698E-2</v>
      </c>
      <c r="G3086" s="35">
        <v>0.41849578059989956</v>
      </c>
      <c r="H3086" s="35" t="b">
        <v>0</v>
      </c>
      <c r="I3086" s="35" t="b">
        <v>0</v>
      </c>
      <c r="J3086" s="35" t="b">
        <v>0</v>
      </c>
    </row>
    <row r="3087" spans="1:10" hidden="1" x14ac:dyDescent="0.2">
      <c r="A3087" s="35" t="s">
        <v>49</v>
      </c>
      <c r="B3087" s="35" t="str">
        <f>VLOOKUP(Table4[[#This Row],[Metabolite ID]],Table18[],2,FALSE)</f>
        <v>kynurenate</v>
      </c>
      <c r="C3087" s="35" t="s">
        <v>1120</v>
      </c>
      <c r="D3087" s="35">
        <v>1068</v>
      </c>
      <c r="E3087" s="35">
        <v>0.13125159515622875</v>
      </c>
      <c r="F3087" s="35">
        <v>6.3947434427613109E-2</v>
      </c>
      <c r="G3087" s="35">
        <v>4.0121875423028641E-2</v>
      </c>
      <c r="H3087" s="35" t="b">
        <v>0</v>
      </c>
      <c r="I3087" s="35" t="b">
        <v>0</v>
      </c>
      <c r="J3087" s="35" t="b">
        <v>0</v>
      </c>
    </row>
    <row r="3088" spans="1:10" hidden="1" x14ac:dyDescent="0.2">
      <c r="A3088" s="35" t="s">
        <v>49</v>
      </c>
      <c r="B3088" s="35" t="str">
        <f>VLOOKUP(Table4[[#This Row],[Metabolite ID]],Table18[],2,FALSE)</f>
        <v>kynurenate</v>
      </c>
      <c r="C3088" s="35" t="s">
        <v>1121</v>
      </c>
      <c r="D3088" s="35">
        <v>1068</v>
      </c>
      <c r="E3088" s="35">
        <v>9.2784862822028025E-2</v>
      </c>
      <c r="F3088" s="35">
        <v>0.24895146485871272</v>
      </c>
      <c r="G3088" s="35">
        <v>0.70944380691055242</v>
      </c>
      <c r="H3088" s="35" t="b">
        <v>0</v>
      </c>
      <c r="I3088" s="35" t="b">
        <v>0</v>
      </c>
      <c r="J3088" s="35" t="b">
        <v>0</v>
      </c>
    </row>
    <row r="3089" spans="1:10" hidden="1" x14ac:dyDescent="0.2">
      <c r="A3089" s="35" t="s">
        <v>49</v>
      </c>
      <c r="B3089" s="35" t="str">
        <f>VLOOKUP(Table4[[#This Row],[Metabolite ID]],Table18[],2,FALSE)</f>
        <v>kynurenate</v>
      </c>
      <c r="C3089" s="35" t="s">
        <v>1122</v>
      </c>
      <c r="D3089" s="35">
        <v>1068</v>
      </c>
      <c r="E3089" s="35">
        <v>0.15506004668301543</v>
      </c>
      <c r="F3089" s="35">
        <v>0.13897143239534715</v>
      </c>
      <c r="G3089" s="35">
        <v>0.26477215087585304</v>
      </c>
      <c r="H3089" s="35" t="b">
        <v>0</v>
      </c>
      <c r="I3089" s="35" t="b">
        <v>0</v>
      </c>
      <c r="J3089" s="35" t="b">
        <v>0</v>
      </c>
    </row>
    <row r="3090" spans="1:10" hidden="1" x14ac:dyDescent="0.2">
      <c r="A3090" s="35" t="s">
        <v>49</v>
      </c>
      <c r="B3090" s="35" t="str">
        <f>VLOOKUP(Table4[[#This Row],[Metabolite ID]],Table18[],2,FALSE)</f>
        <v>kynurenate</v>
      </c>
      <c r="C3090" s="35" t="s">
        <v>1123</v>
      </c>
      <c r="D3090" s="35">
        <v>1068</v>
      </c>
      <c r="E3090" s="35">
        <v>0.10349207748366497</v>
      </c>
      <c r="F3090" s="35">
        <v>0.11624944996814654</v>
      </c>
      <c r="G3090" s="35">
        <v>0.37352789382535057</v>
      </c>
      <c r="H3090" s="35" t="b">
        <v>0</v>
      </c>
      <c r="I3090" s="35" t="b">
        <v>0</v>
      </c>
      <c r="J3090" s="35" t="b">
        <v>0</v>
      </c>
    </row>
    <row r="3091" spans="1:10" x14ac:dyDescent="0.2">
      <c r="A3091" s="35" t="s">
        <v>29</v>
      </c>
      <c r="B3091" s="35" t="str">
        <f>VLOOKUP(Table4[[#This Row],[Metabolite ID]],Table18[],2,FALSE)</f>
        <v>3-hydroxybutyrate (BHBA)</v>
      </c>
      <c r="C3091" s="35" t="s">
        <v>1116</v>
      </c>
      <c r="D3091" s="35">
        <v>1068</v>
      </c>
      <c r="E3091" s="35">
        <v>5.9379835408761947E-2</v>
      </c>
      <c r="F3091" s="35">
        <v>3.7919721494670065E-2</v>
      </c>
      <c r="G3091" s="36">
        <v>0.11736373417275386</v>
      </c>
      <c r="H3091" s="35" t="b">
        <v>0</v>
      </c>
      <c r="I3091" s="35" t="b">
        <v>0</v>
      </c>
      <c r="J3091" s="35" t="b">
        <v>0</v>
      </c>
    </row>
    <row r="3092" spans="1:10" hidden="1" x14ac:dyDescent="0.2">
      <c r="A3092" s="35" t="s">
        <v>29</v>
      </c>
      <c r="B3092" s="35" t="str">
        <f>VLOOKUP(Table4[[#This Row],[Metabolite ID]],Table18[],2,FALSE)</f>
        <v>3-hydroxybutyrate (BHBA)</v>
      </c>
      <c r="C3092" s="35" t="s">
        <v>1117</v>
      </c>
      <c r="D3092" s="35">
        <v>1068</v>
      </c>
      <c r="E3092" s="35">
        <v>5.9379835408761947E-2</v>
      </c>
      <c r="F3092" s="35">
        <v>3.6884109013827722E-2</v>
      </c>
      <c r="G3092" s="35">
        <v>0.10741904785571603</v>
      </c>
      <c r="H3092" s="35" t="b">
        <v>0</v>
      </c>
      <c r="I3092" s="35" t="b">
        <v>0</v>
      </c>
      <c r="J3092" s="35" t="b">
        <v>0</v>
      </c>
    </row>
    <row r="3093" spans="1:10" hidden="1" x14ac:dyDescent="0.2">
      <c r="A3093" s="35" t="s">
        <v>29</v>
      </c>
      <c r="B3093" s="35" t="str">
        <f>VLOOKUP(Table4[[#This Row],[Metabolite ID]],Table18[],2,FALSE)</f>
        <v>3-hydroxybutyrate (BHBA)</v>
      </c>
      <c r="C3093" s="35" t="s">
        <v>1118</v>
      </c>
      <c r="D3093" s="35">
        <v>1068</v>
      </c>
      <c r="E3093" s="35">
        <v>5.9460112024847439E-2</v>
      </c>
      <c r="F3093" s="35">
        <v>3.723018359774477E-2</v>
      </c>
      <c r="G3093" s="35">
        <v>0.11024470047147958</v>
      </c>
      <c r="H3093" s="35" t="b">
        <v>0</v>
      </c>
      <c r="I3093" s="35" t="b">
        <v>0</v>
      </c>
      <c r="J3093" s="35" t="b">
        <v>0</v>
      </c>
    </row>
    <row r="3094" spans="1:10" hidden="1" x14ac:dyDescent="0.2">
      <c r="A3094" s="35" t="s">
        <v>29</v>
      </c>
      <c r="B3094" s="35" t="str">
        <f>VLOOKUP(Table4[[#This Row],[Metabolite ID]],Table18[],2,FALSE)</f>
        <v>3-hydroxybutyrate (BHBA)</v>
      </c>
      <c r="C3094" s="35" t="s">
        <v>1119</v>
      </c>
      <c r="D3094" s="35">
        <v>1068</v>
      </c>
      <c r="E3094" s="35">
        <v>8.4356006003060258E-2</v>
      </c>
      <c r="F3094" s="35">
        <v>5.5192957829304522E-2</v>
      </c>
      <c r="G3094" s="35">
        <v>0.12641734933102555</v>
      </c>
      <c r="H3094" s="35" t="b">
        <v>0</v>
      </c>
      <c r="I3094" s="35" t="b">
        <v>0</v>
      </c>
      <c r="J3094" s="35" t="b">
        <v>0</v>
      </c>
    </row>
    <row r="3095" spans="1:10" hidden="1" x14ac:dyDescent="0.2">
      <c r="A3095" s="35" t="s">
        <v>29</v>
      </c>
      <c r="B3095" s="35" t="str">
        <f>VLOOKUP(Table4[[#This Row],[Metabolite ID]],Table18[],2,FALSE)</f>
        <v>3-hydroxybutyrate (BHBA)</v>
      </c>
      <c r="C3095" s="35" t="s">
        <v>1120</v>
      </c>
      <c r="D3095" s="35">
        <v>1068</v>
      </c>
      <c r="E3095" s="35">
        <v>8.7899731328895295E-2</v>
      </c>
      <c r="F3095" s="35">
        <v>6.2677431807111536E-2</v>
      </c>
      <c r="G3095" s="35">
        <v>0.16079154332351539</v>
      </c>
      <c r="H3095" s="35" t="b">
        <v>0</v>
      </c>
      <c r="I3095" s="35" t="b">
        <v>0</v>
      </c>
      <c r="J3095" s="35" t="b">
        <v>0</v>
      </c>
    </row>
    <row r="3096" spans="1:10" hidden="1" x14ac:dyDescent="0.2">
      <c r="A3096" s="35" t="s">
        <v>29</v>
      </c>
      <c r="B3096" s="35" t="str">
        <f>VLOOKUP(Table4[[#This Row],[Metabolite ID]],Table18[],2,FALSE)</f>
        <v>3-hydroxybutyrate (BHBA)</v>
      </c>
      <c r="C3096" s="35" t="s">
        <v>1121</v>
      </c>
      <c r="D3096" s="35">
        <v>1068</v>
      </c>
      <c r="E3096" s="35">
        <v>0.14078989379574303</v>
      </c>
      <c r="F3096" s="35">
        <v>0.24815660353375132</v>
      </c>
      <c r="G3096" s="35">
        <v>0.57060055874194837</v>
      </c>
      <c r="H3096" s="35" t="b">
        <v>0</v>
      </c>
      <c r="I3096" s="35" t="b">
        <v>0</v>
      </c>
      <c r="J3096" s="35" t="b">
        <v>0</v>
      </c>
    </row>
    <row r="3097" spans="1:10" hidden="1" x14ac:dyDescent="0.2">
      <c r="A3097" s="35" t="s">
        <v>29</v>
      </c>
      <c r="B3097" s="35" t="str">
        <f>VLOOKUP(Table4[[#This Row],[Metabolite ID]],Table18[],2,FALSE)</f>
        <v>3-hydroxybutyrate (BHBA)</v>
      </c>
      <c r="C3097" s="35" t="s">
        <v>1122</v>
      </c>
      <c r="D3097" s="35">
        <v>1068</v>
      </c>
      <c r="E3097" s="35">
        <v>0.11632285271258613</v>
      </c>
      <c r="F3097" s="35">
        <v>0.14228033682384694</v>
      </c>
      <c r="G3097" s="35">
        <v>0.41379043036123864</v>
      </c>
      <c r="H3097" s="35" t="b">
        <v>0</v>
      </c>
      <c r="I3097" s="35" t="b">
        <v>0</v>
      </c>
      <c r="J3097" s="35" t="b">
        <v>0</v>
      </c>
    </row>
    <row r="3098" spans="1:10" hidden="1" x14ac:dyDescent="0.2">
      <c r="A3098" s="35" t="s">
        <v>29</v>
      </c>
      <c r="B3098" s="35" t="str">
        <f>VLOOKUP(Table4[[#This Row],[Metabolite ID]],Table18[],2,FALSE)</f>
        <v>3-hydroxybutyrate (BHBA)</v>
      </c>
      <c r="C3098" s="35" t="s">
        <v>1123</v>
      </c>
      <c r="D3098" s="35">
        <v>1068</v>
      </c>
      <c r="E3098" s="35">
        <v>-2.7335813465343813E-2</v>
      </c>
      <c r="F3098" s="35">
        <v>0.11130439837862685</v>
      </c>
      <c r="G3098" s="35">
        <v>0.80604296688568278</v>
      </c>
      <c r="H3098" s="35" t="b">
        <v>0</v>
      </c>
      <c r="I3098" s="35" t="b">
        <v>0</v>
      </c>
      <c r="J3098" s="35" t="b">
        <v>0</v>
      </c>
    </row>
    <row r="3099" spans="1:10" x14ac:dyDescent="0.2">
      <c r="A3099" s="35" t="s">
        <v>558</v>
      </c>
      <c r="B3099" s="35" t="str">
        <f>VLOOKUP(Table4[[#This Row],[Metabolite ID]],Table18[],2,FALSE)</f>
        <v>X - 12100</v>
      </c>
      <c r="C3099" s="35" t="s">
        <v>1116</v>
      </c>
      <c r="D3099" s="35">
        <v>1068</v>
      </c>
      <c r="E3099" s="35">
        <v>-5.9066423067066443E-2</v>
      </c>
      <c r="F3099" s="35">
        <v>3.7754396496671887E-2</v>
      </c>
      <c r="G3099" s="36">
        <v>0.11770224564007042</v>
      </c>
      <c r="H3099" s="35" t="b">
        <v>0</v>
      </c>
      <c r="I3099" s="35" t="b">
        <v>0</v>
      </c>
      <c r="J3099" s="35" t="b">
        <v>0</v>
      </c>
    </row>
    <row r="3100" spans="1:10" hidden="1" x14ac:dyDescent="0.2">
      <c r="A3100" s="35" t="s">
        <v>558</v>
      </c>
      <c r="B3100" s="35" t="str">
        <f>VLOOKUP(Table4[[#This Row],[Metabolite ID]],Table18[],2,FALSE)</f>
        <v>X - 12100</v>
      </c>
      <c r="C3100" s="35" t="s">
        <v>1117</v>
      </c>
      <c r="D3100" s="35">
        <v>1068</v>
      </c>
      <c r="E3100" s="35">
        <v>-5.9066423067066443E-2</v>
      </c>
      <c r="F3100" s="35">
        <v>3.7073617567855981E-2</v>
      </c>
      <c r="G3100" s="35">
        <v>0.11111088182108074</v>
      </c>
      <c r="H3100" s="35" t="b">
        <v>0</v>
      </c>
      <c r="I3100" s="35" t="b">
        <v>0</v>
      </c>
      <c r="J3100" s="35" t="b">
        <v>0</v>
      </c>
    </row>
    <row r="3101" spans="1:10" hidden="1" x14ac:dyDescent="0.2">
      <c r="A3101" s="35" t="s">
        <v>558</v>
      </c>
      <c r="B3101" s="35" t="str">
        <f>VLOOKUP(Table4[[#This Row],[Metabolite ID]],Table18[],2,FALSE)</f>
        <v>X - 12100</v>
      </c>
      <c r="C3101" s="35" t="s">
        <v>1118</v>
      </c>
      <c r="D3101" s="35">
        <v>1068</v>
      </c>
      <c r="E3101" s="35">
        <v>-5.8989102095623913E-2</v>
      </c>
      <c r="F3101" s="35">
        <v>3.7413957040292455E-2</v>
      </c>
      <c r="G3101" s="35">
        <v>0.11487370145168369</v>
      </c>
      <c r="H3101" s="35" t="b">
        <v>0</v>
      </c>
      <c r="I3101" s="35" t="b">
        <v>0</v>
      </c>
      <c r="J3101" s="35" t="b">
        <v>0</v>
      </c>
    </row>
    <row r="3102" spans="1:10" hidden="1" x14ac:dyDescent="0.2">
      <c r="A3102" s="35" t="s">
        <v>558</v>
      </c>
      <c r="B3102" s="35" t="str">
        <f>VLOOKUP(Table4[[#This Row],[Metabolite ID]],Table18[],2,FALSE)</f>
        <v>X - 12100</v>
      </c>
      <c r="C3102" s="35" t="s">
        <v>1119</v>
      </c>
      <c r="D3102" s="35">
        <v>1068</v>
      </c>
      <c r="E3102" s="35">
        <v>-5.1431484004127975E-2</v>
      </c>
      <c r="F3102" s="35">
        <v>5.5809053094342184E-2</v>
      </c>
      <c r="G3102" s="35">
        <v>0.35675726113134226</v>
      </c>
      <c r="H3102" s="35" t="b">
        <v>0</v>
      </c>
      <c r="I3102" s="35" t="b">
        <v>0</v>
      </c>
      <c r="J3102" s="35" t="b">
        <v>0</v>
      </c>
    </row>
    <row r="3103" spans="1:10" hidden="1" x14ac:dyDescent="0.2">
      <c r="A3103" s="35" t="s">
        <v>558</v>
      </c>
      <c r="B3103" s="35" t="str">
        <f>VLOOKUP(Table4[[#This Row],[Metabolite ID]],Table18[],2,FALSE)</f>
        <v>X - 12100</v>
      </c>
      <c r="C3103" s="35" t="s">
        <v>1120</v>
      </c>
      <c r="D3103" s="35">
        <v>1068</v>
      </c>
      <c r="E3103" s="35">
        <v>-5.2548614224977759E-2</v>
      </c>
      <c r="F3103" s="35">
        <v>6.0767908087016209E-2</v>
      </c>
      <c r="G3103" s="35">
        <v>0.38717994318349958</v>
      </c>
      <c r="H3103" s="35" t="b">
        <v>0</v>
      </c>
      <c r="I3103" s="35" t="b">
        <v>0</v>
      </c>
      <c r="J3103" s="35" t="b">
        <v>0</v>
      </c>
    </row>
    <row r="3104" spans="1:10" hidden="1" x14ac:dyDescent="0.2">
      <c r="A3104" s="35" t="s">
        <v>558</v>
      </c>
      <c r="B3104" s="35" t="str">
        <f>VLOOKUP(Table4[[#This Row],[Metabolite ID]],Table18[],2,FALSE)</f>
        <v>X - 12100</v>
      </c>
      <c r="C3104" s="35" t="s">
        <v>1121</v>
      </c>
      <c r="D3104" s="35">
        <v>1068</v>
      </c>
      <c r="E3104" s="35">
        <v>-6.0297870257975283E-2</v>
      </c>
      <c r="F3104" s="35">
        <v>0.2467138520799205</v>
      </c>
      <c r="G3104" s="35">
        <v>0.8069648768263209</v>
      </c>
      <c r="H3104" s="35" t="b">
        <v>0</v>
      </c>
      <c r="I3104" s="35" t="b">
        <v>0</v>
      </c>
      <c r="J3104" s="35" t="b">
        <v>0</v>
      </c>
    </row>
    <row r="3105" spans="1:10" hidden="1" x14ac:dyDescent="0.2">
      <c r="A3105" s="35" t="s">
        <v>558</v>
      </c>
      <c r="B3105" s="35" t="str">
        <f>VLOOKUP(Table4[[#This Row],[Metabolite ID]],Table18[],2,FALSE)</f>
        <v>X - 12100</v>
      </c>
      <c r="C3105" s="35" t="s">
        <v>1122</v>
      </c>
      <c r="D3105" s="35">
        <v>1068</v>
      </c>
      <c r="E3105" s="35">
        <v>-1.0627007066370098E-2</v>
      </c>
      <c r="F3105" s="35">
        <v>0.18039016239611469</v>
      </c>
      <c r="G3105" s="35">
        <v>0.95303384113417122</v>
      </c>
      <c r="H3105" s="35" t="b">
        <v>0</v>
      </c>
      <c r="I3105" s="35" t="b">
        <v>0</v>
      </c>
      <c r="J3105" s="35" t="b">
        <v>0</v>
      </c>
    </row>
    <row r="3106" spans="1:10" hidden="1" x14ac:dyDescent="0.2">
      <c r="A3106" s="35" t="s">
        <v>558</v>
      </c>
      <c r="B3106" s="35" t="str">
        <f>VLOOKUP(Table4[[#This Row],[Metabolite ID]],Table18[],2,FALSE)</f>
        <v>X - 12100</v>
      </c>
      <c r="C3106" s="35" t="s">
        <v>1123</v>
      </c>
      <c r="D3106" s="35">
        <v>1068</v>
      </c>
      <c r="E3106" s="35">
        <v>1.2907739895040145E-4</v>
      </c>
      <c r="F3106" s="35">
        <v>0.11083217852786462</v>
      </c>
      <c r="G3106" s="35">
        <v>0.9990709855967288</v>
      </c>
      <c r="H3106" s="35" t="b">
        <v>0</v>
      </c>
      <c r="I3106" s="35" t="b">
        <v>0</v>
      </c>
      <c r="J3106" s="35" t="b">
        <v>0</v>
      </c>
    </row>
    <row r="3107" spans="1:10" x14ac:dyDescent="0.2">
      <c r="A3107" s="35" t="s">
        <v>747</v>
      </c>
      <c r="B3107" s="35" t="str">
        <f>VLOOKUP(Table4[[#This Row],[Metabolite ID]],Table18[],2,FALSE)</f>
        <v>Creatinine</v>
      </c>
      <c r="C3107" s="35" t="s">
        <v>1116</v>
      </c>
      <c r="D3107" s="35">
        <v>1069</v>
      </c>
      <c r="E3107" s="35">
        <v>3.1999413120068008E-2</v>
      </c>
      <c r="F3107" s="35">
        <v>2.0469776638315316E-2</v>
      </c>
      <c r="G3107" s="36">
        <v>0.11799340416522561</v>
      </c>
      <c r="H3107" s="35" t="b">
        <v>0</v>
      </c>
      <c r="I3107" s="35" t="b">
        <v>0</v>
      </c>
      <c r="J3107" s="35" t="b">
        <v>0</v>
      </c>
    </row>
    <row r="3108" spans="1:10" hidden="1" x14ac:dyDescent="0.2">
      <c r="A3108" s="35" t="s">
        <v>747</v>
      </c>
      <c r="B3108" s="35" t="str">
        <f>VLOOKUP(Table4[[#This Row],[Metabolite ID]],Table18[],2,FALSE)</f>
        <v>Creatinine</v>
      </c>
      <c r="C3108" s="35" t="s">
        <v>1117</v>
      </c>
      <c r="D3108" s="35">
        <v>1069</v>
      </c>
      <c r="E3108" s="35">
        <v>3.1999413120068008E-2</v>
      </c>
      <c r="F3108" s="35">
        <v>1.7085622818968138E-2</v>
      </c>
      <c r="G3108" s="35">
        <v>6.1084215000536596E-2</v>
      </c>
      <c r="H3108" s="35" t="b">
        <v>0</v>
      </c>
      <c r="I3108" s="35" t="b">
        <v>0</v>
      </c>
      <c r="J3108" s="35" t="b">
        <v>0</v>
      </c>
    </row>
    <row r="3109" spans="1:10" hidden="1" x14ac:dyDescent="0.2">
      <c r="A3109" s="35" t="s">
        <v>747</v>
      </c>
      <c r="B3109" s="35" t="str">
        <f>VLOOKUP(Table4[[#This Row],[Metabolite ID]],Table18[],2,FALSE)</f>
        <v>Creatinine</v>
      </c>
      <c r="C3109" s="35" t="s">
        <v>1118</v>
      </c>
      <c r="D3109" s="35">
        <v>1069</v>
      </c>
      <c r="E3109" s="35">
        <v>3.24776872848399E-2</v>
      </c>
      <c r="F3109" s="35">
        <v>1.7305320140666946E-2</v>
      </c>
      <c r="G3109" s="35">
        <v>6.0552939037519841E-2</v>
      </c>
      <c r="H3109" s="35" t="b">
        <v>0</v>
      </c>
      <c r="I3109" s="35" t="b">
        <v>0</v>
      </c>
      <c r="J3109" s="35" t="b">
        <v>0</v>
      </c>
    </row>
    <row r="3110" spans="1:10" hidden="1" x14ac:dyDescent="0.2">
      <c r="A3110" s="35" t="s">
        <v>747</v>
      </c>
      <c r="B3110" s="35" t="str">
        <f>VLOOKUP(Table4[[#This Row],[Metabolite ID]],Table18[],2,FALSE)</f>
        <v>Creatinine</v>
      </c>
      <c r="C3110" s="35" t="s">
        <v>1119</v>
      </c>
      <c r="D3110" s="35">
        <v>1069</v>
      </c>
      <c r="E3110" s="35">
        <v>4.8866600000000003E-2</v>
      </c>
      <c r="F3110" s="35">
        <v>2.6258926114009564E-2</v>
      </c>
      <c r="G3110" s="35">
        <v>6.2750961204557226E-2</v>
      </c>
      <c r="H3110" s="35" t="b">
        <v>0</v>
      </c>
      <c r="I3110" s="35" t="b">
        <v>0</v>
      </c>
      <c r="J3110" s="35" t="b">
        <v>0</v>
      </c>
    </row>
    <row r="3111" spans="1:10" hidden="1" x14ac:dyDescent="0.2">
      <c r="A3111" s="35" t="s">
        <v>747</v>
      </c>
      <c r="B3111" s="35" t="str">
        <f>VLOOKUP(Table4[[#This Row],[Metabolite ID]],Table18[],2,FALSE)</f>
        <v>Creatinine</v>
      </c>
      <c r="C3111" s="35" t="s">
        <v>1120</v>
      </c>
      <c r="D3111" s="35">
        <v>1069</v>
      </c>
      <c r="E3111" s="35">
        <v>3.1915161371594551E-2</v>
      </c>
      <c r="F3111" s="35">
        <v>3.2938213484708691E-2</v>
      </c>
      <c r="G3111" s="35">
        <v>0.33257499310251576</v>
      </c>
      <c r="H3111" s="35" t="b">
        <v>0</v>
      </c>
      <c r="I3111" s="35" t="b">
        <v>0</v>
      </c>
      <c r="J3111" s="35" t="b">
        <v>0</v>
      </c>
    </row>
    <row r="3112" spans="1:10" hidden="1" x14ac:dyDescent="0.2">
      <c r="A3112" s="35" t="s">
        <v>747</v>
      </c>
      <c r="B3112" s="35" t="str">
        <f>VLOOKUP(Table4[[#This Row],[Metabolite ID]],Table18[],2,FALSE)</f>
        <v>Creatinine</v>
      </c>
      <c r="C3112" s="35" t="s">
        <v>1121</v>
      </c>
      <c r="D3112" s="35">
        <v>1069</v>
      </c>
      <c r="E3112" s="35">
        <v>7.0863444074120707E-2</v>
      </c>
      <c r="F3112" s="35">
        <v>0.11494212529952225</v>
      </c>
      <c r="G3112" s="35">
        <v>0.53768663803646688</v>
      </c>
      <c r="H3112" s="35" t="b">
        <v>0</v>
      </c>
      <c r="I3112" s="35" t="b">
        <v>0</v>
      </c>
      <c r="J3112" s="35" t="b">
        <v>0</v>
      </c>
    </row>
    <row r="3113" spans="1:10" hidden="1" x14ac:dyDescent="0.2">
      <c r="A3113" s="35" t="s">
        <v>747</v>
      </c>
      <c r="B3113" s="35" t="str">
        <f>VLOOKUP(Table4[[#This Row],[Metabolite ID]],Table18[],2,FALSE)</f>
        <v>Creatinine</v>
      </c>
      <c r="C3113" s="35" t="s">
        <v>1122</v>
      </c>
      <c r="D3113" s="35">
        <v>1069</v>
      </c>
      <c r="E3113" s="35">
        <v>4.3156396003386721E-2</v>
      </c>
      <c r="F3113" s="35">
        <v>6.4742936492971817E-2</v>
      </c>
      <c r="G3113" s="35">
        <v>0.50518392906223053</v>
      </c>
      <c r="H3113" s="35" t="b">
        <v>0</v>
      </c>
      <c r="I3113" s="35" t="b">
        <v>0</v>
      </c>
      <c r="J3113" s="35" t="b">
        <v>0</v>
      </c>
    </row>
    <row r="3114" spans="1:10" hidden="1" x14ac:dyDescent="0.2">
      <c r="A3114" s="35" t="s">
        <v>747</v>
      </c>
      <c r="B3114" s="35" t="str">
        <f>VLOOKUP(Table4[[#This Row],[Metabolite ID]],Table18[],2,FALSE)</f>
        <v>Creatinine</v>
      </c>
      <c r="C3114" s="35" t="s">
        <v>1123</v>
      </c>
      <c r="D3114" s="35">
        <v>1069</v>
      </c>
      <c r="E3114" s="35">
        <v>-4.0514578296927402E-2</v>
      </c>
      <c r="F3114" s="35">
        <v>6.0016206088098663E-2</v>
      </c>
      <c r="G3114" s="35">
        <v>0.49978349308715408</v>
      </c>
      <c r="H3114" s="35" t="b">
        <v>0</v>
      </c>
      <c r="I3114" s="35" t="b">
        <v>0</v>
      </c>
      <c r="J3114" s="35" t="b">
        <v>0</v>
      </c>
    </row>
    <row r="3115" spans="1:10" x14ac:dyDescent="0.2">
      <c r="A3115" s="35" t="s">
        <v>498</v>
      </c>
      <c r="B3115" s="35" t="str">
        <f>VLOOKUP(Table4[[#This Row],[Metabolite ID]],Table18[],2,FALSE)</f>
        <v>X - 16944</v>
      </c>
      <c r="C3115" s="35" t="s">
        <v>1116</v>
      </c>
      <c r="D3115" s="35">
        <v>1068</v>
      </c>
      <c r="E3115" s="35">
        <v>5.9737409861753098E-2</v>
      </c>
      <c r="F3115" s="35">
        <v>3.8291344966785004E-2</v>
      </c>
      <c r="G3115" s="36">
        <v>0.11874191264895111</v>
      </c>
      <c r="H3115" s="35" t="b">
        <v>0</v>
      </c>
      <c r="I3115" s="35" t="b">
        <v>0</v>
      </c>
      <c r="J3115" s="35" t="b">
        <v>0</v>
      </c>
    </row>
    <row r="3116" spans="1:10" hidden="1" x14ac:dyDescent="0.2">
      <c r="A3116" s="35" t="s">
        <v>498</v>
      </c>
      <c r="B3116" s="35" t="str">
        <f>VLOOKUP(Table4[[#This Row],[Metabolite ID]],Table18[],2,FALSE)</f>
        <v>X - 16944</v>
      </c>
      <c r="C3116" s="35" t="s">
        <v>1117</v>
      </c>
      <c r="D3116" s="35">
        <v>1068</v>
      </c>
      <c r="E3116" s="35">
        <v>5.9737409861753098E-2</v>
      </c>
      <c r="F3116" s="35">
        <v>3.687354467811222E-2</v>
      </c>
      <c r="G3116" s="35">
        <v>0.10521906801612607</v>
      </c>
      <c r="H3116" s="35" t="b">
        <v>0</v>
      </c>
      <c r="I3116" s="35" t="b">
        <v>0</v>
      </c>
      <c r="J3116" s="35" t="b">
        <v>0</v>
      </c>
    </row>
    <row r="3117" spans="1:10" hidden="1" x14ac:dyDescent="0.2">
      <c r="A3117" s="35" t="s">
        <v>498</v>
      </c>
      <c r="B3117" s="35" t="str">
        <f>VLOOKUP(Table4[[#This Row],[Metabolite ID]],Table18[],2,FALSE)</f>
        <v>X - 16944</v>
      </c>
      <c r="C3117" s="35" t="s">
        <v>1118</v>
      </c>
      <c r="D3117" s="35">
        <v>1068</v>
      </c>
      <c r="E3117" s="35">
        <v>5.9897270928799186E-2</v>
      </c>
      <c r="F3117" s="35">
        <v>3.7225600380616716E-2</v>
      </c>
      <c r="G3117" s="35">
        <v>0.10760882367274378</v>
      </c>
      <c r="H3117" s="35" t="b">
        <v>0</v>
      </c>
      <c r="I3117" s="35" t="b">
        <v>0</v>
      </c>
      <c r="J3117" s="35" t="b">
        <v>0</v>
      </c>
    </row>
    <row r="3118" spans="1:10" hidden="1" x14ac:dyDescent="0.2">
      <c r="A3118" s="35" t="s">
        <v>498</v>
      </c>
      <c r="B3118" s="35" t="str">
        <f>VLOOKUP(Table4[[#This Row],[Metabolite ID]],Table18[],2,FALSE)</f>
        <v>X - 16944</v>
      </c>
      <c r="C3118" s="35" t="s">
        <v>1119</v>
      </c>
      <c r="D3118" s="35">
        <v>1068</v>
      </c>
      <c r="E3118" s="35">
        <v>5.922391535383837E-2</v>
      </c>
      <c r="F3118" s="35">
        <v>5.6439323373293146E-2</v>
      </c>
      <c r="G3118" s="35">
        <v>0.29402267506261126</v>
      </c>
      <c r="H3118" s="35" t="b">
        <v>0</v>
      </c>
      <c r="I3118" s="35" t="b">
        <v>0</v>
      </c>
      <c r="J3118" s="35" t="b">
        <v>0</v>
      </c>
    </row>
    <row r="3119" spans="1:10" hidden="1" x14ac:dyDescent="0.2">
      <c r="A3119" s="35" t="s">
        <v>498</v>
      </c>
      <c r="B3119" s="35" t="str">
        <f>VLOOKUP(Table4[[#This Row],[Metabolite ID]],Table18[],2,FALSE)</f>
        <v>X - 16944</v>
      </c>
      <c r="C3119" s="35" t="s">
        <v>1120</v>
      </c>
      <c r="D3119" s="35">
        <v>1068</v>
      </c>
      <c r="E3119" s="35">
        <v>4.1650884906776327E-2</v>
      </c>
      <c r="F3119" s="35">
        <v>6.7915056044376171E-2</v>
      </c>
      <c r="G3119" s="35">
        <v>0.53969180586199839</v>
      </c>
      <c r="H3119" s="35" t="b">
        <v>0</v>
      </c>
      <c r="I3119" s="35" t="b">
        <v>0</v>
      </c>
      <c r="J3119" s="35" t="b">
        <v>0</v>
      </c>
    </row>
    <row r="3120" spans="1:10" hidden="1" x14ac:dyDescent="0.2">
      <c r="A3120" s="35" t="s">
        <v>498</v>
      </c>
      <c r="B3120" s="35" t="str">
        <f>VLOOKUP(Table4[[#This Row],[Metabolite ID]],Table18[],2,FALSE)</f>
        <v>X - 16944</v>
      </c>
      <c r="C3120" s="35" t="s">
        <v>1121</v>
      </c>
      <c r="D3120" s="35">
        <v>1068</v>
      </c>
      <c r="E3120" s="35">
        <v>-1.7765602292126204E-2</v>
      </c>
      <c r="F3120" s="35">
        <v>0.21026242768531725</v>
      </c>
      <c r="G3120" s="35">
        <v>0.93268069980270119</v>
      </c>
      <c r="H3120" s="35" t="b">
        <v>0</v>
      </c>
      <c r="I3120" s="35" t="b">
        <v>0</v>
      </c>
      <c r="J3120" s="35" t="b">
        <v>0</v>
      </c>
    </row>
    <row r="3121" spans="1:10" hidden="1" x14ac:dyDescent="0.2">
      <c r="A3121" s="35" t="s">
        <v>498</v>
      </c>
      <c r="B3121" s="35" t="str">
        <f>VLOOKUP(Table4[[#This Row],[Metabolite ID]],Table18[],2,FALSE)</f>
        <v>X - 16944</v>
      </c>
      <c r="C3121" s="35" t="s">
        <v>1122</v>
      </c>
      <c r="D3121" s="35">
        <v>1068</v>
      </c>
      <c r="E3121" s="35">
        <v>-4.1568048054767104E-2</v>
      </c>
      <c r="F3121" s="35">
        <v>0.14435154655747492</v>
      </c>
      <c r="G3121" s="35">
        <v>0.77343022251575699</v>
      </c>
      <c r="H3121" s="35" t="b">
        <v>0</v>
      </c>
      <c r="I3121" s="35" t="b">
        <v>0</v>
      </c>
      <c r="J3121" s="35" t="b">
        <v>0</v>
      </c>
    </row>
    <row r="3122" spans="1:10" hidden="1" x14ac:dyDescent="0.2">
      <c r="A3122" s="35" t="s">
        <v>498</v>
      </c>
      <c r="B3122" s="35" t="str">
        <f>VLOOKUP(Table4[[#This Row],[Metabolite ID]],Table18[],2,FALSE)</f>
        <v>X - 16944</v>
      </c>
      <c r="C3122" s="35" t="s">
        <v>1123</v>
      </c>
      <c r="D3122" s="35">
        <v>1068</v>
      </c>
      <c r="E3122" s="35">
        <v>0.13189724030936492</v>
      </c>
      <c r="F3122" s="35">
        <v>0.1124100216250324</v>
      </c>
      <c r="G3122" s="35">
        <v>0.24091422351260069</v>
      </c>
      <c r="H3122" s="35" t="b">
        <v>0</v>
      </c>
      <c r="I3122" s="35" t="b">
        <v>0</v>
      </c>
      <c r="J3122" s="35" t="b">
        <v>0</v>
      </c>
    </row>
    <row r="3123" spans="1:10" x14ac:dyDescent="0.2">
      <c r="A3123" s="35" t="s">
        <v>725</v>
      </c>
      <c r="B3123" s="35" t="str">
        <f>VLOOKUP(Table4[[#This Row],[Metabolite ID]],Table18[],2,FALSE)</f>
        <v>phosphatidylcholine (18:0/20:5, 16:0/22:5n6)*</v>
      </c>
      <c r="C3123" s="35" t="s">
        <v>1116</v>
      </c>
      <c r="D3123" s="35">
        <v>1068</v>
      </c>
      <c r="E3123" s="35">
        <v>5.8417670634834898E-2</v>
      </c>
      <c r="F3123" s="35">
        <v>3.7587746235353013E-2</v>
      </c>
      <c r="G3123" s="36">
        <v>0.12014435952761378</v>
      </c>
      <c r="H3123" s="35" t="b">
        <v>0</v>
      </c>
      <c r="I3123" s="35" t="b">
        <v>0</v>
      </c>
      <c r="J3123" s="35" t="b">
        <v>0</v>
      </c>
    </row>
    <row r="3124" spans="1:10" hidden="1" x14ac:dyDescent="0.2">
      <c r="A3124" s="35" t="s">
        <v>725</v>
      </c>
      <c r="B3124" s="35" t="str">
        <f>VLOOKUP(Table4[[#This Row],[Metabolite ID]],Table18[],2,FALSE)</f>
        <v>phosphatidylcholine (18:0/20:5, 16:0/22:5n6)*</v>
      </c>
      <c r="C3124" s="35" t="s">
        <v>1117</v>
      </c>
      <c r="D3124" s="35">
        <v>1068</v>
      </c>
      <c r="E3124" s="35">
        <v>5.8417670634834898E-2</v>
      </c>
      <c r="F3124" s="35">
        <v>3.6859424910592721E-2</v>
      </c>
      <c r="G3124" s="35">
        <v>0.11299418538581255</v>
      </c>
      <c r="H3124" s="35" t="b">
        <v>0</v>
      </c>
      <c r="I3124" s="35" t="b">
        <v>0</v>
      </c>
      <c r="J3124" s="35" t="b">
        <v>0</v>
      </c>
    </row>
    <row r="3125" spans="1:10" hidden="1" x14ac:dyDescent="0.2">
      <c r="A3125" s="35" t="s">
        <v>725</v>
      </c>
      <c r="B3125" s="35" t="str">
        <f>VLOOKUP(Table4[[#This Row],[Metabolite ID]],Table18[],2,FALSE)</f>
        <v>phosphatidylcholine (18:0/20:5, 16:0/22:5n6)*</v>
      </c>
      <c r="C3125" s="35" t="s">
        <v>1118</v>
      </c>
      <c r="D3125" s="35">
        <v>1068</v>
      </c>
      <c r="E3125" s="35">
        <v>5.8722245402702357E-2</v>
      </c>
      <c r="F3125" s="35">
        <v>3.7199508469048362E-2</v>
      </c>
      <c r="G3125" s="35">
        <v>0.11443337944186902</v>
      </c>
      <c r="H3125" s="35" t="b">
        <v>0</v>
      </c>
      <c r="I3125" s="35" t="b">
        <v>0</v>
      </c>
      <c r="J3125" s="35" t="b">
        <v>0</v>
      </c>
    </row>
    <row r="3126" spans="1:10" hidden="1" x14ac:dyDescent="0.2">
      <c r="A3126" s="35" t="s">
        <v>725</v>
      </c>
      <c r="B3126" s="35" t="str">
        <f>VLOOKUP(Table4[[#This Row],[Metabolite ID]],Table18[],2,FALSE)</f>
        <v>phosphatidylcholine (18:0/20:5, 16:0/22:5n6)*</v>
      </c>
      <c r="C3126" s="35" t="s">
        <v>1119</v>
      </c>
      <c r="D3126" s="35">
        <v>1068</v>
      </c>
      <c r="E3126" s="35">
        <v>2.9075453771411387E-2</v>
      </c>
      <c r="F3126" s="35">
        <v>5.6954058713460855E-2</v>
      </c>
      <c r="G3126" s="35">
        <v>0.60969621190851542</v>
      </c>
      <c r="H3126" s="35" t="b">
        <v>0</v>
      </c>
      <c r="I3126" s="35" t="b">
        <v>0</v>
      </c>
      <c r="J3126" s="35" t="b">
        <v>0</v>
      </c>
    </row>
    <row r="3127" spans="1:10" hidden="1" x14ac:dyDescent="0.2">
      <c r="A3127" s="35" t="s">
        <v>725</v>
      </c>
      <c r="B3127" s="35" t="str">
        <f>VLOOKUP(Table4[[#This Row],[Metabolite ID]],Table18[],2,FALSE)</f>
        <v>phosphatidylcholine (18:0/20:5, 16:0/22:5n6)*</v>
      </c>
      <c r="C3127" s="35" t="s">
        <v>1120</v>
      </c>
      <c r="D3127" s="35">
        <v>1068</v>
      </c>
      <c r="E3127" s="35">
        <v>4.5399143323982136E-2</v>
      </c>
      <c r="F3127" s="35">
        <v>6.4272612692259881E-2</v>
      </c>
      <c r="G3127" s="35">
        <v>0.47996873303285686</v>
      </c>
      <c r="H3127" s="35" t="b">
        <v>0</v>
      </c>
      <c r="I3127" s="35" t="b">
        <v>0</v>
      </c>
      <c r="J3127" s="35" t="b">
        <v>0</v>
      </c>
    </row>
    <row r="3128" spans="1:10" hidden="1" x14ac:dyDescent="0.2">
      <c r="A3128" s="35" t="s">
        <v>725</v>
      </c>
      <c r="B3128" s="35" t="str">
        <f>VLOOKUP(Table4[[#This Row],[Metabolite ID]],Table18[],2,FALSE)</f>
        <v>phosphatidylcholine (18:0/20:5, 16:0/22:5n6)*</v>
      </c>
      <c r="C3128" s="35" t="s">
        <v>1121</v>
      </c>
      <c r="D3128" s="35">
        <v>1068</v>
      </c>
      <c r="E3128" s="35">
        <v>5.1541163651673827E-2</v>
      </c>
      <c r="F3128" s="35">
        <v>0.23997430176693907</v>
      </c>
      <c r="G3128" s="35">
        <v>0.82998156737398787</v>
      </c>
      <c r="H3128" s="35" t="b">
        <v>0</v>
      </c>
      <c r="I3128" s="35" t="b">
        <v>0</v>
      </c>
      <c r="J3128" s="35" t="b">
        <v>0</v>
      </c>
    </row>
    <row r="3129" spans="1:10" hidden="1" x14ac:dyDescent="0.2">
      <c r="A3129" s="35" t="s">
        <v>725</v>
      </c>
      <c r="B3129" s="35" t="str">
        <f>VLOOKUP(Table4[[#This Row],[Metabolite ID]],Table18[],2,FALSE)</f>
        <v>phosphatidylcholine (18:0/20:5, 16:0/22:5n6)*</v>
      </c>
      <c r="C3129" s="35" t="s">
        <v>1122</v>
      </c>
      <c r="D3129" s="35">
        <v>1068</v>
      </c>
      <c r="E3129" s="35">
        <v>7.9927900859836143E-2</v>
      </c>
      <c r="F3129" s="35">
        <v>0.14148811230819378</v>
      </c>
      <c r="G3129" s="35">
        <v>0.57225444134294989</v>
      </c>
      <c r="H3129" s="35" t="b">
        <v>0</v>
      </c>
      <c r="I3129" s="35" t="b">
        <v>0</v>
      </c>
      <c r="J3129" s="35" t="b">
        <v>0</v>
      </c>
    </row>
    <row r="3130" spans="1:10" hidden="1" x14ac:dyDescent="0.2">
      <c r="A3130" s="35" t="s">
        <v>725</v>
      </c>
      <c r="B3130" s="35" t="str">
        <f>VLOOKUP(Table4[[#This Row],[Metabolite ID]],Table18[],2,FALSE)</f>
        <v>phosphatidylcholine (18:0/20:5, 16:0/22:5n6)*</v>
      </c>
      <c r="C3130" s="35" t="s">
        <v>1123</v>
      </c>
      <c r="D3130" s="35">
        <v>1068</v>
      </c>
      <c r="E3130" s="35">
        <v>0.13902148190197008</v>
      </c>
      <c r="F3130" s="35">
        <v>0.11034309896804063</v>
      </c>
      <c r="G3130" s="35">
        <v>0.20798049823133685</v>
      </c>
      <c r="H3130" s="35" t="b">
        <v>0</v>
      </c>
      <c r="I3130" s="35" t="b">
        <v>0</v>
      </c>
      <c r="J3130" s="35" t="b">
        <v>0</v>
      </c>
    </row>
    <row r="3131" spans="1:10" x14ac:dyDescent="0.2">
      <c r="A3131" s="35" t="s">
        <v>121</v>
      </c>
      <c r="B3131" s="35" t="str">
        <f>VLOOKUP(Table4[[#This Row],[Metabolite ID]],Table18[],2,FALSE)</f>
        <v>theophylline</v>
      </c>
      <c r="C3131" s="35" t="s">
        <v>1116</v>
      </c>
      <c r="D3131" s="35">
        <v>1068</v>
      </c>
      <c r="E3131" s="35">
        <v>5.7542603261196229E-2</v>
      </c>
      <c r="F3131" s="35">
        <v>3.7050897416811675E-2</v>
      </c>
      <c r="G3131" s="36">
        <v>0.12040663142128104</v>
      </c>
      <c r="H3131" s="35" t="b">
        <v>0</v>
      </c>
      <c r="I3131" s="35" t="b">
        <v>0</v>
      </c>
      <c r="J3131" s="35" t="b">
        <v>0</v>
      </c>
    </row>
    <row r="3132" spans="1:10" hidden="1" x14ac:dyDescent="0.2">
      <c r="A3132" s="35" t="s">
        <v>121</v>
      </c>
      <c r="B3132" s="35" t="str">
        <f>VLOOKUP(Table4[[#This Row],[Metabolite ID]],Table18[],2,FALSE)</f>
        <v>theophylline</v>
      </c>
      <c r="C3132" s="35" t="s">
        <v>1117</v>
      </c>
      <c r="D3132" s="35">
        <v>1068</v>
      </c>
      <c r="E3132" s="35">
        <v>5.7542603261196229E-2</v>
      </c>
      <c r="F3132" s="35">
        <v>3.7050897416811675E-2</v>
      </c>
      <c r="G3132" s="35">
        <v>0.12040663142128104</v>
      </c>
      <c r="H3132" s="35" t="b">
        <v>0</v>
      </c>
      <c r="I3132" s="35" t="b">
        <v>0</v>
      </c>
      <c r="J3132" s="35" t="b">
        <v>0</v>
      </c>
    </row>
    <row r="3133" spans="1:10" hidden="1" x14ac:dyDescent="0.2">
      <c r="A3133" s="35" t="s">
        <v>121</v>
      </c>
      <c r="B3133" s="35" t="str">
        <f>VLOOKUP(Table4[[#This Row],[Metabolite ID]],Table18[],2,FALSE)</f>
        <v>theophylline</v>
      </c>
      <c r="C3133" s="35" t="s">
        <v>1118</v>
      </c>
      <c r="D3133" s="35">
        <v>1068</v>
      </c>
      <c r="E3133" s="35">
        <v>5.7620758819809277E-2</v>
      </c>
      <c r="F3133" s="35">
        <v>3.7370832163020354E-2</v>
      </c>
      <c r="G3133" s="35">
        <v>0.12310652829289055</v>
      </c>
      <c r="H3133" s="35" t="b">
        <v>0</v>
      </c>
      <c r="I3133" s="35" t="b">
        <v>0</v>
      </c>
      <c r="J3133" s="35" t="b">
        <v>0</v>
      </c>
    </row>
    <row r="3134" spans="1:10" hidden="1" x14ac:dyDescent="0.2">
      <c r="A3134" s="35" t="s">
        <v>121</v>
      </c>
      <c r="B3134" s="35" t="str">
        <f>VLOOKUP(Table4[[#This Row],[Metabolite ID]],Table18[],2,FALSE)</f>
        <v>theophylline</v>
      </c>
      <c r="C3134" s="35" t="s">
        <v>1119</v>
      </c>
      <c r="D3134" s="35">
        <v>1068</v>
      </c>
      <c r="E3134" s="35">
        <v>3.48293014623169E-2</v>
      </c>
      <c r="F3134" s="35">
        <v>5.541462893453817E-2</v>
      </c>
      <c r="G3134" s="35">
        <v>0.52966218046868185</v>
      </c>
      <c r="H3134" s="35" t="b">
        <v>0</v>
      </c>
      <c r="I3134" s="35" t="b">
        <v>0</v>
      </c>
      <c r="J3134" s="35" t="b">
        <v>0</v>
      </c>
    </row>
    <row r="3135" spans="1:10" hidden="1" x14ac:dyDescent="0.2">
      <c r="A3135" s="35" t="s">
        <v>121</v>
      </c>
      <c r="B3135" s="35" t="str">
        <f>VLOOKUP(Table4[[#This Row],[Metabolite ID]],Table18[],2,FALSE)</f>
        <v>theophylline</v>
      </c>
      <c r="C3135" s="35" t="s">
        <v>1120</v>
      </c>
      <c r="D3135" s="35">
        <v>1068</v>
      </c>
      <c r="E3135" s="35">
        <v>5.7974035126332951E-2</v>
      </c>
      <c r="F3135" s="35">
        <v>6.6992221717924821E-2</v>
      </c>
      <c r="G3135" s="35">
        <v>0.38682774595163028</v>
      </c>
      <c r="H3135" s="35" t="b">
        <v>0</v>
      </c>
      <c r="I3135" s="35" t="b">
        <v>0</v>
      </c>
      <c r="J3135" s="35" t="b">
        <v>0</v>
      </c>
    </row>
    <row r="3136" spans="1:10" hidden="1" x14ac:dyDescent="0.2">
      <c r="A3136" s="35" t="s">
        <v>121</v>
      </c>
      <c r="B3136" s="35" t="str">
        <f>VLOOKUP(Table4[[#This Row],[Metabolite ID]],Table18[],2,FALSE)</f>
        <v>theophylline</v>
      </c>
      <c r="C3136" s="35" t="s">
        <v>1121</v>
      </c>
      <c r="D3136" s="35">
        <v>1068</v>
      </c>
      <c r="E3136" s="35">
        <v>-0.17651659984753465</v>
      </c>
      <c r="F3136" s="35">
        <v>0.25615608491123421</v>
      </c>
      <c r="G3136" s="35">
        <v>0.49091152671688176</v>
      </c>
      <c r="H3136" s="35" t="b">
        <v>0</v>
      </c>
      <c r="I3136" s="35" t="b">
        <v>0</v>
      </c>
      <c r="J3136" s="35" t="b">
        <v>0</v>
      </c>
    </row>
    <row r="3137" spans="1:10" hidden="1" x14ac:dyDescent="0.2">
      <c r="A3137" s="35" t="s">
        <v>121</v>
      </c>
      <c r="B3137" s="35" t="str">
        <f>VLOOKUP(Table4[[#This Row],[Metabolite ID]],Table18[],2,FALSE)</f>
        <v>theophylline</v>
      </c>
      <c r="C3137" s="35" t="s">
        <v>1122</v>
      </c>
      <c r="D3137" s="35">
        <v>1068</v>
      </c>
      <c r="E3137" s="35">
        <v>0.14780737663528498</v>
      </c>
      <c r="F3137" s="35">
        <v>0.15520897973094436</v>
      </c>
      <c r="G3137" s="35">
        <v>0.3411544367930982</v>
      </c>
      <c r="H3137" s="35" t="b">
        <v>0</v>
      </c>
      <c r="I3137" s="35" t="b">
        <v>0</v>
      </c>
      <c r="J3137" s="35" t="b">
        <v>0</v>
      </c>
    </row>
    <row r="3138" spans="1:10" hidden="1" x14ac:dyDescent="0.2">
      <c r="A3138" s="35" t="s">
        <v>121</v>
      </c>
      <c r="B3138" s="35" t="str">
        <f>VLOOKUP(Table4[[#This Row],[Metabolite ID]],Table18[],2,FALSE)</f>
        <v>theophylline</v>
      </c>
      <c r="C3138" s="35" t="s">
        <v>1123</v>
      </c>
      <c r="D3138" s="35">
        <v>1068</v>
      </c>
      <c r="E3138" s="35">
        <v>0.29875388371472117</v>
      </c>
      <c r="F3138" s="35">
        <v>0.10874260027767781</v>
      </c>
      <c r="G3138" s="35">
        <v>6.1092057145903083E-3</v>
      </c>
      <c r="H3138" s="35" t="b">
        <v>0</v>
      </c>
      <c r="I3138" s="35" t="b">
        <v>0</v>
      </c>
      <c r="J3138" s="35" t="b">
        <v>0</v>
      </c>
    </row>
    <row r="3139" spans="1:10" x14ac:dyDescent="0.2">
      <c r="A3139" s="35" t="s">
        <v>67</v>
      </c>
      <c r="B3139" s="35" t="str">
        <f>VLOOKUP(Table4[[#This Row],[Metabolite ID]],Table18[],2,FALSE)</f>
        <v>phosphoethanolamine</v>
      </c>
      <c r="C3139" s="35" t="s">
        <v>1116</v>
      </c>
      <c r="D3139" s="35">
        <v>1068</v>
      </c>
      <c r="E3139" s="35">
        <v>-5.6993299100410753E-2</v>
      </c>
      <c r="F3139" s="35">
        <v>3.685252296545706E-2</v>
      </c>
      <c r="G3139" s="36">
        <v>0.12197814786308467</v>
      </c>
      <c r="H3139" s="35" t="b">
        <v>0</v>
      </c>
      <c r="I3139" s="35" t="b">
        <v>0</v>
      </c>
      <c r="J3139" s="35" t="b">
        <v>0</v>
      </c>
    </row>
    <row r="3140" spans="1:10" hidden="1" x14ac:dyDescent="0.2">
      <c r="A3140" s="35" t="s">
        <v>67</v>
      </c>
      <c r="B3140" s="35" t="str">
        <f>VLOOKUP(Table4[[#This Row],[Metabolite ID]],Table18[],2,FALSE)</f>
        <v>phosphoethanolamine</v>
      </c>
      <c r="C3140" s="35" t="s">
        <v>1117</v>
      </c>
      <c r="D3140" s="35">
        <v>1068</v>
      </c>
      <c r="E3140" s="35">
        <v>-5.6993299100410753E-2</v>
      </c>
      <c r="F3140" s="35">
        <v>3.685252296545706E-2</v>
      </c>
      <c r="G3140" s="35">
        <v>0.12197814786308467</v>
      </c>
      <c r="H3140" s="35" t="b">
        <v>0</v>
      </c>
      <c r="I3140" s="35" t="b">
        <v>0</v>
      </c>
      <c r="J3140" s="35" t="b">
        <v>0</v>
      </c>
    </row>
    <row r="3141" spans="1:10" hidden="1" x14ac:dyDescent="0.2">
      <c r="A3141" s="35" t="s">
        <v>67</v>
      </c>
      <c r="B3141" s="35" t="str">
        <f>VLOOKUP(Table4[[#This Row],[Metabolite ID]],Table18[],2,FALSE)</f>
        <v>phosphoethanolamine</v>
      </c>
      <c r="C3141" s="35" t="s">
        <v>1118</v>
      </c>
      <c r="D3141" s="35">
        <v>1068</v>
      </c>
      <c r="E3141" s="35">
        <v>-5.6915284271848068E-2</v>
      </c>
      <c r="F3141" s="35">
        <v>3.7172494421073628E-2</v>
      </c>
      <c r="G3141" s="35">
        <v>0.12574150187719266</v>
      </c>
      <c r="H3141" s="35" t="b">
        <v>0</v>
      </c>
      <c r="I3141" s="35" t="b">
        <v>0</v>
      </c>
      <c r="J3141" s="35" t="b">
        <v>0</v>
      </c>
    </row>
    <row r="3142" spans="1:10" hidden="1" x14ac:dyDescent="0.2">
      <c r="A3142" s="35" t="s">
        <v>67</v>
      </c>
      <c r="B3142" s="35" t="str">
        <f>VLOOKUP(Table4[[#This Row],[Metabolite ID]],Table18[],2,FALSE)</f>
        <v>phosphoethanolamine</v>
      </c>
      <c r="C3142" s="35" t="s">
        <v>1119</v>
      </c>
      <c r="D3142" s="35">
        <v>1068</v>
      </c>
      <c r="E3142" s="35">
        <v>-3.6144383267579516E-2</v>
      </c>
      <c r="F3142" s="35">
        <v>5.3596166273072801E-2</v>
      </c>
      <c r="G3142" s="35">
        <v>0.50006737507118859</v>
      </c>
      <c r="H3142" s="35" t="b">
        <v>0</v>
      </c>
      <c r="I3142" s="35" t="b">
        <v>0</v>
      </c>
      <c r="J3142" s="35" t="b">
        <v>0</v>
      </c>
    </row>
    <row r="3143" spans="1:10" hidden="1" x14ac:dyDescent="0.2">
      <c r="A3143" s="35" t="s">
        <v>67</v>
      </c>
      <c r="B3143" s="35" t="str">
        <f>VLOOKUP(Table4[[#This Row],[Metabolite ID]],Table18[],2,FALSE)</f>
        <v>phosphoethanolamine</v>
      </c>
      <c r="C3143" s="35" t="s">
        <v>1120</v>
      </c>
      <c r="D3143" s="35">
        <v>1068</v>
      </c>
      <c r="E3143" s="35">
        <v>-2.1976999156191085E-2</v>
      </c>
      <c r="F3143" s="35">
        <v>5.7509156342463522E-2</v>
      </c>
      <c r="G3143" s="35">
        <v>0.70235171783416928</v>
      </c>
      <c r="H3143" s="35" t="b">
        <v>0</v>
      </c>
      <c r="I3143" s="35" t="b">
        <v>0</v>
      </c>
      <c r="J3143" s="35" t="b">
        <v>0</v>
      </c>
    </row>
    <row r="3144" spans="1:10" hidden="1" x14ac:dyDescent="0.2">
      <c r="A3144" s="35" t="s">
        <v>67</v>
      </c>
      <c r="B3144" s="35" t="str">
        <f>VLOOKUP(Table4[[#This Row],[Metabolite ID]],Table18[],2,FALSE)</f>
        <v>phosphoethanolamine</v>
      </c>
      <c r="C3144" s="35" t="s">
        <v>1121</v>
      </c>
      <c r="D3144" s="35">
        <v>1068</v>
      </c>
      <c r="E3144" s="35">
        <v>4.840797851547407E-2</v>
      </c>
      <c r="F3144" s="35">
        <v>0.23873064861716037</v>
      </c>
      <c r="G3144" s="35">
        <v>0.83935161608793052</v>
      </c>
      <c r="H3144" s="35" t="b">
        <v>0</v>
      </c>
      <c r="I3144" s="35" t="b">
        <v>0</v>
      </c>
      <c r="J3144" s="35" t="b">
        <v>0</v>
      </c>
    </row>
    <row r="3145" spans="1:10" hidden="1" x14ac:dyDescent="0.2">
      <c r="A3145" s="35" t="s">
        <v>67</v>
      </c>
      <c r="B3145" s="35" t="str">
        <f>VLOOKUP(Table4[[#This Row],[Metabolite ID]],Table18[],2,FALSE)</f>
        <v>phosphoethanolamine</v>
      </c>
      <c r="C3145" s="35" t="s">
        <v>1122</v>
      </c>
      <c r="D3145" s="35">
        <v>1068</v>
      </c>
      <c r="E3145" s="35">
        <v>7.0584329176832661E-2</v>
      </c>
      <c r="F3145" s="35">
        <v>0.17240377237073851</v>
      </c>
      <c r="G3145" s="35">
        <v>0.68231884277588017</v>
      </c>
      <c r="H3145" s="35" t="b">
        <v>0</v>
      </c>
      <c r="I3145" s="35" t="b">
        <v>0</v>
      </c>
      <c r="J3145" s="35" t="b">
        <v>0</v>
      </c>
    </row>
    <row r="3146" spans="1:10" hidden="1" x14ac:dyDescent="0.2">
      <c r="A3146" s="35" t="s">
        <v>67</v>
      </c>
      <c r="B3146" s="35" t="str">
        <f>VLOOKUP(Table4[[#This Row],[Metabolite ID]],Table18[],2,FALSE)</f>
        <v>phosphoethanolamine</v>
      </c>
      <c r="C3146" s="35" t="s">
        <v>1123</v>
      </c>
      <c r="D3146" s="35">
        <v>1068</v>
      </c>
      <c r="E3146" s="35">
        <v>0.10978503136403857</v>
      </c>
      <c r="F3146" s="35">
        <v>0.10816091310572643</v>
      </c>
      <c r="G3146" s="35">
        <v>0.3103286324586052</v>
      </c>
      <c r="H3146" s="35" t="b">
        <v>0</v>
      </c>
      <c r="I3146" s="35" t="b">
        <v>0</v>
      </c>
      <c r="J3146" s="35" t="b">
        <v>0</v>
      </c>
    </row>
    <row r="3147" spans="1:10" x14ac:dyDescent="0.2">
      <c r="A3147" s="35" t="s">
        <v>116</v>
      </c>
      <c r="B3147" s="35" t="str">
        <f>VLOOKUP(Table4[[#This Row],[Metabolite ID]],Table18[],2,FALSE)</f>
        <v>paraxanthine</v>
      </c>
      <c r="C3147" s="35" t="s">
        <v>1116</v>
      </c>
      <c r="D3147" s="35">
        <v>1068</v>
      </c>
      <c r="E3147" s="35">
        <v>5.7664658261498594E-2</v>
      </c>
      <c r="F3147" s="35">
        <v>3.7327792949052988E-2</v>
      </c>
      <c r="G3147" s="36">
        <v>0.12239021557075967</v>
      </c>
      <c r="H3147" s="35" t="b">
        <v>0</v>
      </c>
      <c r="I3147" s="35" t="b">
        <v>0</v>
      </c>
      <c r="J3147" s="35" t="b">
        <v>0</v>
      </c>
    </row>
    <row r="3148" spans="1:10" hidden="1" x14ac:dyDescent="0.2">
      <c r="A3148" s="35" t="s">
        <v>116</v>
      </c>
      <c r="B3148" s="35" t="str">
        <f>VLOOKUP(Table4[[#This Row],[Metabolite ID]],Table18[],2,FALSE)</f>
        <v>paraxanthine</v>
      </c>
      <c r="C3148" s="35" t="s">
        <v>1117</v>
      </c>
      <c r="D3148" s="35">
        <v>1068</v>
      </c>
      <c r="E3148" s="35">
        <v>5.7664658261498594E-2</v>
      </c>
      <c r="F3148" s="35">
        <v>3.7327792949052988E-2</v>
      </c>
      <c r="G3148" s="35">
        <v>0.12239021557075967</v>
      </c>
      <c r="H3148" s="35" t="b">
        <v>0</v>
      </c>
      <c r="I3148" s="35" t="b">
        <v>0</v>
      </c>
      <c r="J3148" s="35" t="b">
        <v>0</v>
      </c>
    </row>
    <row r="3149" spans="1:10" hidden="1" x14ac:dyDescent="0.2">
      <c r="A3149" s="35" t="s">
        <v>116</v>
      </c>
      <c r="B3149" s="35" t="str">
        <f>VLOOKUP(Table4[[#This Row],[Metabolite ID]],Table18[],2,FALSE)</f>
        <v>paraxanthine</v>
      </c>
      <c r="C3149" s="35" t="s">
        <v>1118</v>
      </c>
      <c r="D3149" s="35">
        <v>1068</v>
      </c>
      <c r="E3149" s="35">
        <v>5.7743150015699886E-2</v>
      </c>
      <c r="F3149" s="35">
        <v>3.7656829308482964E-2</v>
      </c>
      <c r="G3149" s="35">
        <v>0.1251762304950827</v>
      </c>
      <c r="H3149" s="35" t="b">
        <v>0</v>
      </c>
      <c r="I3149" s="35" t="b">
        <v>0</v>
      </c>
      <c r="J3149" s="35" t="b">
        <v>0</v>
      </c>
    </row>
    <row r="3150" spans="1:10" hidden="1" x14ac:dyDescent="0.2">
      <c r="A3150" s="35" t="s">
        <v>116</v>
      </c>
      <c r="B3150" s="35" t="str">
        <f>VLOOKUP(Table4[[#This Row],[Metabolite ID]],Table18[],2,FALSE)</f>
        <v>paraxanthine</v>
      </c>
      <c r="C3150" s="35" t="s">
        <v>1119</v>
      </c>
      <c r="D3150" s="35">
        <v>1068</v>
      </c>
      <c r="E3150" s="35">
        <v>1.2049489626830553E-2</v>
      </c>
      <c r="F3150" s="35">
        <v>5.5233666020986311E-2</v>
      </c>
      <c r="G3150" s="35">
        <v>0.82730849753456792</v>
      </c>
      <c r="H3150" s="35" t="b">
        <v>0</v>
      </c>
      <c r="I3150" s="35" t="b">
        <v>0</v>
      </c>
      <c r="J3150" s="35" t="b">
        <v>0</v>
      </c>
    </row>
    <row r="3151" spans="1:10" hidden="1" x14ac:dyDescent="0.2">
      <c r="A3151" s="35" t="s">
        <v>116</v>
      </c>
      <c r="B3151" s="35" t="str">
        <f>VLOOKUP(Table4[[#This Row],[Metabolite ID]],Table18[],2,FALSE)</f>
        <v>paraxanthine</v>
      </c>
      <c r="C3151" s="35" t="s">
        <v>1120</v>
      </c>
      <c r="D3151" s="35">
        <v>1068</v>
      </c>
      <c r="E3151" s="35">
        <v>0.13021634552107519</v>
      </c>
      <c r="F3151" s="35">
        <v>6.3501032936453358E-2</v>
      </c>
      <c r="G3151" s="35">
        <v>4.0304186065042005E-2</v>
      </c>
      <c r="H3151" s="35" t="b">
        <v>0</v>
      </c>
      <c r="I3151" s="35" t="b">
        <v>0</v>
      </c>
      <c r="J3151" s="35" t="b">
        <v>0</v>
      </c>
    </row>
    <row r="3152" spans="1:10" hidden="1" x14ac:dyDescent="0.2">
      <c r="A3152" s="35" t="s">
        <v>116</v>
      </c>
      <c r="B3152" s="35" t="str">
        <f>VLOOKUP(Table4[[#This Row],[Metabolite ID]],Table18[],2,FALSE)</f>
        <v>paraxanthine</v>
      </c>
      <c r="C3152" s="35" t="s">
        <v>1121</v>
      </c>
      <c r="D3152" s="35">
        <v>1068</v>
      </c>
      <c r="E3152" s="35">
        <v>-4.011039856501597E-2</v>
      </c>
      <c r="F3152" s="35">
        <v>0.23166452387788411</v>
      </c>
      <c r="G3152" s="35">
        <v>0.86257421261600364</v>
      </c>
      <c r="H3152" s="35" t="b">
        <v>0</v>
      </c>
      <c r="I3152" s="35" t="b">
        <v>0</v>
      </c>
      <c r="J3152" s="35" t="b">
        <v>0</v>
      </c>
    </row>
    <row r="3153" spans="1:10" hidden="1" x14ac:dyDescent="0.2">
      <c r="A3153" s="35" t="s">
        <v>116</v>
      </c>
      <c r="B3153" s="35" t="str">
        <f>VLOOKUP(Table4[[#This Row],[Metabolite ID]],Table18[],2,FALSE)</f>
        <v>paraxanthine</v>
      </c>
      <c r="C3153" s="35" t="s">
        <v>1122</v>
      </c>
      <c r="D3153" s="35">
        <v>1068</v>
      </c>
      <c r="E3153" s="35">
        <v>0.30703037272180911</v>
      </c>
      <c r="F3153" s="35">
        <v>0.15835454817939323</v>
      </c>
      <c r="G3153" s="35">
        <v>5.2779433062894128E-2</v>
      </c>
      <c r="H3153" s="35" t="b">
        <v>0</v>
      </c>
      <c r="I3153" s="35" t="b">
        <v>0</v>
      </c>
      <c r="J3153" s="35" t="b">
        <v>0</v>
      </c>
    </row>
    <row r="3154" spans="1:10" hidden="1" x14ac:dyDescent="0.2">
      <c r="A3154" s="35" t="s">
        <v>116</v>
      </c>
      <c r="B3154" s="35" t="str">
        <f>VLOOKUP(Table4[[#This Row],[Metabolite ID]],Table18[],2,FALSE)</f>
        <v>paraxanthine</v>
      </c>
      <c r="C3154" s="35" t="s">
        <v>1123</v>
      </c>
      <c r="D3154" s="35">
        <v>1068</v>
      </c>
      <c r="E3154" s="35">
        <v>0.29212343940740759</v>
      </c>
      <c r="F3154" s="35">
        <v>0.10955851416129013</v>
      </c>
      <c r="G3154" s="35">
        <v>7.7835982145901374E-3</v>
      </c>
      <c r="H3154" s="35" t="b">
        <v>0</v>
      </c>
      <c r="I3154" s="35" t="b">
        <v>0</v>
      </c>
      <c r="J3154" s="35" t="b">
        <v>0</v>
      </c>
    </row>
    <row r="3155" spans="1:10" x14ac:dyDescent="0.2">
      <c r="A3155" s="35" t="s">
        <v>343</v>
      </c>
      <c r="B3155" s="35" t="str">
        <f>VLOOKUP(Table4[[#This Row],[Metabolite ID]],Table18[],2,FALSE)</f>
        <v>imidazole propionate</v>
      </c>
      <c r="C3155" s="35" t="s">
        <v>1116</v>
      </c>
      <c r="D3155" s="35">
        <v>1068</v>
      </c>
      <c r="E3155" s="35">
        <v>6.6640349568071022E-2</v>
      </c>
      <c r="F3155" s="35">
        <v>4.3205292698870017E-2</v>
      </c>
      <c r="G3155" s="36">
        <v>0.12297357678432935</v>
      </c>
      <c r="H3155" s="35" t="b">
        <v>0</v>
      </c>
      <c r="I3155" s="35" t="b">
        <v>0</v>
      </c>
      <c r="J3155" s="35" t="b">
        <v>0</v>
      </c>
    </row>
    <row r="3156" spans="1:10" hidden="1" x14ac:dyDescent="0.2">
      <c r="A3156" s="35" t="s">
        <v>343</v>
      </c>
      <c r="B3156" s="35" t="str">
        <f>VLOOKUP(Table4[[#This Row],[Metabolite ID]],Table18[],2,FALSE)</f>
        <v>imidazole propionate</v>
      </c>
      <c r="C3156" s="35" t="s">
        <v>1117</v>
      </c>
      <c r="D3156" s="35">
        <v>1068</v>
      </c>
      <c r="E3156" s="35">
        <v>6.6640349568071022E-2</v>
      </c>
      <c r="F3156" s="35">
        <v>4.1878700325781247E-2</v>
      </c>
      <c r="G3156" s="35">
        <v>0.11154866358067383</v>
      </c>
      <c r="H3156" s="35" t="b">
        <v>0</v>
      </c>
      <c r="I3156" s="35" t="b">
        <v>0</v>
      </c>
      <c r="J3156" s="35" t="b">
        <v>0</v>
      </c>
    </row>
    <row r="3157" spans="1:10" hidden="1" x14ac:dyDescent="0.2">
      <c r="A3157" s="35" t="s">
        <v>343</v>
      </c>
      <c r="B3157" s="35" t="str">
        <f>VLOOKUP(Table4[[#This Row],[Metabolite ID]],Table18[],2,FALSE)</f>
        <v>imidazole propionate</v>
      </c>
      <c r="C3157" s="35" t="s">
        <v>1118</v>
      </c>
      <c r="D3157" s="35">
        <v>1068</v>
      </c>
      <c r="E3157" s="35">
        <v>6.6721495280263415E-2</v>
      </c>
      <c r="F3157" s="35">
        <v>4.2274451324655196E-2</v>
      </c>
      <c r="G3157" s="35">
        <v>0.11449817927981727</v>
      </c>
      <c r="H3157" s="35" t="b">
        <v>0</v>
      </c>
      <c r="I3157" s="35" t="b">
        <v>0</v>
      </c>
      <c r="J3157" s="35" t="b">
        <v>0</v>
      </c>
    </row>
    <row r="3158" spans="1:10" hidden="1" x14ac:dyDescent="0.2">
      <c r="A3158" s="35" t="s">
        <v>343</v>
      </c>
      <c r="B3158" s="35" t="str">
        <f>VLOOKUP(Table4[[#This Row],[Metabolite ID]],Table18[],2,FALSE)</f>
        <v>imidazole propionate</v>
      </c>
      <c r="C3158" s="35" t="s">
        <v>1119</v>
      </c>
      <c r="D3158" s="35">
        <v>1068</v>
      </c>
      <c r="E3158" s="35">
        <v>8.9398480243160994E-2</v>
      </c>
      <c r="F3158" s="35">
        <v>6.4510756606469502E-2</v>
      </c>
      <c r="G3158" s="35">
        <v>0.16581047408775415</v>
      </c>
      <c r="H3158" s="35" t="b">
        <v>0</v>
      </c>
      <c r="I3158" s="35" t="b">
        <v>0</v>
      </c>
      <c r="J3158" s="35" t="b">
        <v>0</v>
      </c>
    </row>
    <row r="3159" spans="1:10" hidden="1" x14ac:dyDescent="0.2">
      <c r="A3159" s="35" t="s">
        <v>343</v>
      </c>
      <c r="B3159" s="35" t="str">
        <f>VLOOKUP(Table4[[#This Row],[Metabolite ID]],Table18[],2,FALSE)</f>
        <v>imidazole propionate</v>
      </c>
      <c r="C3159" s="35" t="s">
        <v>1120</v>
      </c>
      <c r="D3159" s="35">
        <v>1068</v>
      </c>
      <c r="E3159" s="35">
        <v>0.11113990758227378</v>
      </c>
      <c r="F3159" s="35">
        <v>7.2186266369233948E-2</v>
      </c>
      <c r="G3159" s="35">
        <v>0.12365135812361694</v>
      </c>
      <c r="H3159" s="35" t="b">
        <v>0</v>
      </c>
      <c r="I3159" s="35" t="b">
        <v>0</v>
      </c>
      <c r="J3159" s="35" t="b">
        <v>0</v>
      </c>
    </row>
    <row r="3160" spans="1:10" hidden="1" x14ac:dyDescent="0.2">
      <c r="A3160" s="35" t="s">
        <v>343</v>
      </c>
      <c r="B3160" s="35" t="str">
        <f>VLOOKUP(Table4[[#This Row],[Metabolite ID]],Table18[],2,FALSE)</f>
        <v>imidazole propionate</v>
      </c>
      <c r="C3160" s="35" t="s">
        <v>1121</v>
      </c>
      <c r="D3160" s="35">
        <v>1068</v>
      </c>
      <c r="E3160" s="35">
        <v>0.21560765208010935</v>
      </c>
      <c r="F3160" s="35">
        <v>0.26457140667774431</v>
      </c>
      <c r="G3160" s="35">
        <v>0.41529320450084384</v>
      </c>
      <c r="H3160" s="35" t="b">
        <v>0</v>
      </c>
      <c r="I3160" s="35" t="b">
        <v>0</v>
      </c>
      <c r="J3160" s="35" t="b">
        <v>0</v>
      </c>
    </row>
    <row r="3161" spans="1:10" hidden="1" x14ac:dyDescent="0.2">
      <c r="A3161" s="35" t="s">
        <v>343</v>
      </c>
      <c r="B3161" s="35" t="str">
        <f>VLOOKUP(Table4[[#This Row],[Metabolite ID]],Table18[],2,FALSE)</f>
        <v>imidazole propionate</v>
      </c>
      <c r="C3161" s="35" t="s">
        <v>1122</v>
      </c>
      <c r="D3161" s="35">
        <v>1068</v>
      </c>
      <c r="E3161" s="35">
        <v>0.13808869969589832</v>
      </c>
      <c r="F3161" s="35">
        <v>0.17209245889189145</v>
      </c>
      <c r="G3161" s="35">
        <v>0.42249454590948021</v>
      </c>
      <c r="H3161" s="35" t="b">
        <v>0</v>
      </c>
      <c r="I3161" s="35" t="b">
        <v>0</v>
      </c>
      <c r="J3161" s="35" t="b">
        <v>0</v>
      </c>
    </row>
    <row r="3162" spans="1:10" hidden="1" x14ac:dyDescent="0.2">
      <c r="A3162" s="35" t="s">
        <v>343</v>
      </c>
      <c r="B3162" s="35" t="str">
        <f>VLOOKUP(Table4[[#This Row],[Metabolite ID]],Table18[],2,FALSE)</f>
        <v>imidazole propionate</v>
      </c>
      <c r="C3162" s="35" t="s">
        <v>1123</v>
      </c>
      <c r="D3162" s="35">
        <v>1068</v>
      </c>
      <c r="E3162" s="35">
        <v>-9.8642912764566312E-2</v>
      </c>
      <c r="F3162" s="35">
        <v>0.12679713385723115</v>
      </c>
      <c r="G3162" s="35">
        <v>0.4367660839116313</v>
      </c>
      <c r="H3162" s="35" t="b">
        <v>0</v>
      </c>
      <c r="I3162" s="35" t="b">
        <v>0</v>
      </c>
      <c r="J3162" s="35" t="b">
        <v>0</v>
      </c>
    </row>
    <row r="3163" spans="1:10" x14ac:dyDescent="0.2">
      <c r="A3163" s="35" t="s">
        <v>874</v>
      </c>
      <c r="B3163" s="35" t="str">
        <f>VLOOKUP(Table4[[#This Row],[Metabolite ID]],Table18[],2,FALSE)</f>
        <v>Phospholipids in very small VLDL</v>
      </c>
      <c r="C3163" s="35" t="s">
        <v>1116</v>
      </c>
      <c r="D3163" s="35">
        <v>1069</v>
      </c>
      <c r="E3163" s="35">
        <v>3.6758447986495871E-2</v>
      </c>
      <c r="F3163" s="35">
        <v>2.3918797168773095E-2</v>
      </c>
      <c r="G3163" s="36">
        <v>0.12434187870140419</v>
      </c>
      <c r="H3163" s="35" t="b">
        <v>0</v>
      </c>
      <c r="I3163" s="35" t="b">
        <v>0</v>
      </c>
      <c r="J3163" s="35" t="b">
        <v>0</v>
      </c>
    </row>
    <row r="3164" spans="1:10" hidden="1" x14ac:dyDescent="0.2">
      <c r="A3164" s="35" t="s">
        <v>874</v>
      </c>
      <c r="B3164" s="35" t="str">
        <f>VLOOKUP(Table4[[#This Row],[Metabolite ID]],Table18[],2,FALSE)</f>
        <v>Phospholipids in very small VLDL</v>
      </c>
      <c r="C3164" s="35" t="s">
        <v>1117</v>
      </c>
      <c r="D3164" s="35">
        <v>1069</v>
      </c>
      <c r="E3164" s="35">
        <v>3.6758447986495871E-2</v>
      </c>
      <c r="F3164" s="35">
        <v>1.6703978070652558E-2</v>
      </c>
      <c r="G3164" s="35">
        <v>2.7765737131618191E-2</v>
      </c>
      <c r="H3164" s="35" t="b">
        <v>0</v>
      </c>
      <c r="I3164" s="35" t="b">
        <v>0</v>
      </c>
      <c r="J3164" s="35" t="b">
        <v>0</v>
      </c>
    </row>
    <row r="3165" spans="1:10" hidden="1" x14ac:dyDescent="0.2">
      <c r="A3165" s="35" t="s">
        <v>874</v>
      </c>
      <c r="B3165" s="35" t="str">
        <f>VLOOKUP(Table4[[#This Row],[Metabolite ID]],Table18[],2,FALSE)</f>
        <v>Phospholipids in very small VLDL</v>
      </c>
      <c r="C3165" s="35" t="s">
        <v>1118</v>
      </c>
      <c r="D3165" s="35">
        <v>1069</v>
      </c>
      <c r="E3165" s="35">
        <v>3.6866821532996086E-2</v>
      </c>
      <c r="F3165" s="35">
        <v>1.7009949403343164E-2</v>
      </c>
      <c r="G3165" s="35">
        <v>3.0206798466926549E-2</v>
      </c>
      <c r="H3165" s="35" t="b">
        <v>0</v>
      </c>
      <c r="I3165" s="35" t="b">
        <v>0</v>
      </c>
      <c r="J3165" s="35" t="b">
        <v>0</v>
      </c>
    </row>
    <row r="3166" spans="1:10" hidden="1" x14ac:dyDescent="0.2">
      <c r="A3166" s="35" t="s">
        <v>874</v>
      </c>
      <c r="B3166" s="35" t="str">
        <f>VLOOKUP(Table4[[#This Row],[Metabolite ID]],Table18[],2,FALSE)</f>
        <v>Phospholipids in very small VLDL</v>
      </c>
      <c r="C3166" s="35" t="s">
        <v>1119</v>
      </c>
      <c r="D3166" s="35">
        <v>1069</v>
      </c>
      <c r="E3166" s="35">
        <v>4.9682781954887227E-2</v>
      </c>
      <c r="F3166" s="35">
        <v>2.6346568202962595E-2</v>
      </c>
      <c r="G3166" s="35">
        <v>5.9329977137704139E-2</v>
      </c>
      <c r="H3166" s="35" t="b">
        <v>0</v>
      </c>
      <c r="I3166" s="35" t="b">
        <v>0</v>
      </c>
      <c r="J3166" s="35" t="b">
        <v>0</v>
      </c>
    </row>
    <row r="3167" spans="1:10" hidden="1" x14ac:dyDescent="0.2">
      <c r="A3167" s="35" t="s">
        <v>874</v>
      </c>
      <c r="B3167" s="35" t="str">
        <f>VLOOKUP(Table4[[#This Row],[Metabolite ID]],Table18[],2,FALSE)</f>
        <v>Phospholipids in very small VLDL</v>
      </c>
      <c r="C3167" s="35" t="s">
        <v>1120</v>
      </c>
      <c r="D3167" s="35">
        <v>1069</v>
      </c>
      <c r="E3167" s="35">
        <v>6.9496552264549191E-2</v>
      </c>
      <c r="F3167" s="35">
        <v>2.9713438725599148E-2</v>
      </c>
      <c r="G3167" s="35">
        <v>1.9340974618329374E-2</v>
      </c>
      <c r="H3167" s="35" t="b">
        <v>0</v>
      </c>
      <c r="I3167" s="35" t="b">
        <v>0</v>
      </c>
      <c r="J3167" s="35" t="b">
        <v>0</v>
      </c>
    </row>
    <row r="3168" spans="1:10" hidden="1" x14ac:dyDescent="0.2">
      <c r="A3168" s="35" t="s">
        <v>874</v>
      </c>
      <c r="B3168" s="35" t="str">
        <f>VLOOKUP(Table4[[#This Row],[Metabolite ID]],Table18[],2,FALSE)</f>
        <v>Phospholipids in very small VLDL</v>
      </c>
      <c r="C3168" s="35" t="s">
        <v>1121</v>
      </c>
      <c r="D3168" s="35">
        <v>1069</v>
      </c>
      <c r="E3168" s="35">
        <v>9.6210123443400519E-2</v>
      </c>
      <c r="F3168" s="35">
        <v>0.11544338440036245</v>
      </c>
      <c r="G3168" s="35">
        <v>0.40480743490896587</v>
      </c>
      <c r="H3168" s="35" t="b">
        <v>0</v>
      </c>
      <c r="I3168" s="35" t="b">
        <v>0</v>
      </c>
      <c r="J3168" s="35" t="b">
        <v>0</v>
      </c>
    </row>
    <row r="3169" spans="1:10" hidden="1" x14ac:dyDescent="0.2">
      <c r="A3169" s="35" t="s">
        <v>874</v>
      </c>
      <c r="B3169" s="35" t="str">
        <f>VLOOKUP(Table4[[#This Row],[Metabolite ID]],Table18[],2,FALSE)</f>
        <v>Phospholipids in very small VLDL</v>
      </c>
      <c r="C3169" s="35" t="s">
        <v>1122</v>
      </c>
      <c r="D3169" s="35">
        <v>1069</v>
      </c>
      <c r="E3169" s="35">
        <v>0.13591546351458383</v>
      </c>
      <c r="F3169" s="35">
        <v>6.7009622600822341E-2</v>
      </c>
      <c r="G3169" s="35">
        <v>4.2777660844582045E-2</v>
      </c>
      <c r="H3169" s="35" t="b">
        <v>0</v>
      </c>
      <c r="I3169" s="35" t="b">
        <v>0</v>
      </c>
      <c r="J3169" s="35" t="b">
        <v>0</v>
      </c>
    </row>
    <row r="3170" spans="1:10" hidden="1" x14ac:dyDescent="0.2">
      <c r="A3170" s="35" t="s">
        <v>874</v>
      </c>
      <c r="B3170" s="35" t="str">
        <f>VLOOKUP(Table4[[#This Row],[Metabolite ID]],Table18[],2,FALSE)</f>
        <v>Phospholipids in very small VLDL</v>
      </c>
      <c r="C3170" s="35" t="s">
        <v>1123</v>
      </c>
      <c r="D3170" s="35">
        <v>1069</v>
      </c>
      <c r="E3170" s="35">
        <v>1.333678955947322E-3</v>
      </c>
      <c r="F3170" s="35">
        <v>7.0175014360220375E-2</v>
      </c>
      <c r="G3170" s="35">
        <v>0.98484063792294607</v>
      </c>
      <c r="H3170" s="35" t="b">
        <v>0</v>
      </c>
      <c r="I3170" s="35" t="b">
        <v>0</v>
      </c>
      <c r="J3170" s="35" t="b">
        <v>0</v>
      </c>
    </row>
    <row r="3171" spans="1:10" x14ac:dyDescent="0.2">
      <c r="A3171" s="35" t="s">
        <v>361</v>
      </c>
      <c r="B3171" s="35" t="str">
        <f>VLOOKUP(Table4[[#This Row],[Metabolite ID]],Table18[],2,FALSE)</f>
        <v>sphingomyelin (d18:1/14:0, d16:1/16:0)*</v>
      </c>
      <c r="C3171" s="35" t="s">
        <v>1116</v>
      </c>
      <c r="D3171" s="35">
        <v>1068</v>
      </c>
      <c r="E3171" s="35">
        <v>5.6457994792033409E-2</v>
      </c>
      <c r="F3171" s="35">
        <v>3.7017274578005556E-2</v>
      </c>
      <c r="G3171" s="36">
        <v>0.1272142887901217</v>
      </c>
      <c r="H3171" s="35" t="b">
        <v>0</v>
      </c>
      <c r="I3171" s="35" t="b">
        <v>0</v>
      </c>
      <c r="J3171" s="35" t="b">
        <v>0</v>
      </c>
    </row>
    <row r="3172" spans="1:10" hidden="1" x14ac:dyDescent="0.2">
      <c r="A3172" s="35" t="s">
        <v>361</v>
      </c>
      <c r="B3172" s="35" t="str">
        <f>VLOOKUP(Table4[[#This Row],[Metabolite ID]],Table18[],2,FALSE)</f>
        <v>sphingomyelin (d18:1/14:0, d16:1/16:0)*</v>
      </c>
      <c r="C3172" s="35" t="s">
        <v>1117</v>
      </c>
      <c r="D3172" s="35">
        <v>1068</v>
      </c>
      <c r="E3172" s="35">
        <v>5.6457994792033409E-2</v>
      </c>
      <c r="F3172" s="35">
        <v>3.6861907717166409E-2</v>
      </c>
      <c r="G3172" s="35">
        <v>0.12561918353476489</v>
      </c>
      <c r="H3172" s="35" t="b">
        <v>0</v>
      </c>
      <c r="I3172" s="35" t="b">
        <v>0</v>
      </c>
      <c r="J3172" s="35" t="b">
        <v>0</v>
      </c>
    </row>
    <row r="3173" spans="1:10" hidden="1" x14ac:dyDescent="0.2">
      <c r="A3173" s="35" t="s">
        <v>361</v>
      </c>
      <c r="B3173" s="35" t="str">
        <f>VLOOKUP(Table4[[#This Row],[Metabolite ID]],Table18[],2,FALSE)</f>
        <v>sphingomyelin (d18:1/14:0, d16:1/16:0)*</v>
      </c>
      <c r="C3173" s="35" t="s">
        <v>1118</v>
      </c>
      <c r="D3173" s="35">
        <v>1068</v>
      </c>
      <c r="E3173" s="35">
        <v>5.653563190602915E-2</v>
      </c>
      <c r="F3173" s="35">
        <v>3.7190925634431993E-2</v>
      </c>
      <c r="G3173" s="35">
        <v>0.12847431896726502</v>
      </c>
      <c r="H3173" s="35" t="b">
        <v>0</v>
      </c>
      <c r="I3173" s="35" t="b">
        <v>0</v>
      </c>
      <c r="J3173" s="35" t="b">
        <v>0</v>
      </c>
    </row>
    <row r="3174" spans="1:10" hidden="1" x14ac:dyDescent="0.2">
      <c r="A3174" s="35" t="s">
        <v>361</v>
      </c>
      <c r="B3174" s="35" t="str">
        <f>VLOOKUP(Table4[[#This Row],[Metabolite ID]],Table18[],2,FALSE)</f>
        <v>sphingomyelin (d18:1/14:0, d16:1/16:0)*</v>
      </c>
      <c r="C3174" s="35" t="s">
        <v>1119</v>
      </c>
      <c r="D3174" s="35">
        <v>1068</v>
      </c>
      <c r="E3174" s="35">
        <v>5.1654840949820702E-2</v>
      </c>
      <c r="F3174" s="35">
        <v>5.708034418363412E-2</v>
      </c>
      <c r="G3174" s="35">
        <v>0.36549202984038504</v>
      </c>
      <c r="H3174" s="35" t="b">
        <v>0</v>
      </c>
      <c r="I3174" s="35" t="b">
        <v>0</v>
      </c>
      <c r="J3174" s="35" t="b">
        <v>0</v>
      </c>
    </row>
    <row r="3175" spans="1:10" hidden="1" x14ac:dyDescent="0.2">
      <c r="A3175" s="35" t="s">
        <v>361</v>
      </c>
      <c r="B3175" s="35" t="str">
        <f>VLOOKUP(Table4[[#This Row],[Metabolite ID]],Table18[],2,FALSE)</f>
        <v>sphingomyelin (d18:1/14:0, d16:1/16:0)*</v>
      </c>
      <c r="C3175" s="35" t="s">
        <v>1120</v>
      </c>
      <c r="D3175" s="35">
        <v>1068</v>
      </c>
      <c r="E3175" s="35">
        <v>5.9537007312642276E-2</v>
      </c>
      <c r="F3175" s="35">
        <v>6.6326064463666096E-2</v>
      </c>
      <c r="G3175" s="35">
        <v>0.36937687298164201</v>
      </c>
      <c r="H3175" s="35" t="b">
        <v>0</v>
      </c>
      <c r="I3175" s="35" t="b">
        <v>0</v>
      </c>
      <c r="J3175" s="35" t="b">
        <v>0</v>
      </c>
    </row>
    <row r="3176" spans="1:10" hidden="1" x14ac:dyDescent="0.2">
      <c r="A3176" s="35" t="s">
        <v>361</v>
      </c>
      <c r="B3176" s="35" t="str">
        <f>VLOOKUP(Table4[[#This Row],[Metabolite ID]],Table18[],2,FALSE)</f>
        <v>sphingomyelin (d18:1/14:0, d16:1/16:0)*</v>
      </c>
      <c r="C3176" s="35" t="s">
        <v>1121</v>
      </c>
      <c r="D3176" s="35">
        <v>1068</v>
      </c>
      <c r="E3176" s="35">
        <v>1.6184985948521913E-3</v>
      </c>
      <c r="F3176" s="35">
        <v>0.24316012420700764</v>
      </c>
      <c r="G3176" s="35">
        <v>0.99469048238622171</v>
      </c>
      <c r="H3176" s="35" t="b">
        <v>0</v>
      </c>
      <c r="I3176" s="35" t="b">
        <v>0</v>
      </c>
      <c r="J3176" s="35" t="b">
        <v>0</v>
      </c>
    </row>
    <row r="3177" spans="1:10" hidden="1" x14ac:dyDescent="0.2">
      <c r="A3177" s="35" t="s">
        <v>361</v>
      </c>
      <c r="B3177" s="35" t="str">
        <f>VLOOKUP(Table4[[#This Row],[Metabolite ID]],Table18[],2,FALSE)</f>
        <v>sphingomyelin (d18:1/14:0, d16:1/16:0)*</v>
      </c>
      <c r="C3177" s="35" t="s">
        <v>1122</v>
      </c>
      <c r="D3177" s="35">
        <v>1068</v>
      </c>
      <c r="E3177" s="35">
        <v>8.694922612210032E-2</v>
      </c>
      <c r="F3177" s="35">
        <v>0.14599566673629499</v>
      </c>
      <c r="G3177" s="35">
        <v>0.55159528760540133</v>
      </c>
      <c r="H3177" s="35" t="b">
        <v>0</v>
      </c>
      <c r="I3177" s="35" t="b">
        <v>0</v>
      </c>
      <c r="J3177" s="35" t="b">
        <v>0</v>
      </c>
    </row>
    <row r="3178" spans="1:10" hidden="1" x14ac:dyDescent="0.2">
      <c r="A3178" s="35" t="s">
        <v>361</v>
      </c>
      <c r="B3178" s="35" t="str">
        <f>VLOOKUP(Table4[[#This Row],[Metabolite ID]],Table18[],2,FALSE)</f>
        <v>sphingomyelin (d18:1/14:0, d16:1/16:0)*</v>
      </c>
      <c r="C3178" s="35" t="s">
        <v>1123</v>
      </c>
      <c r="D3178" s="35">
        <v>1068</v>
      </c>
      <c r="E3178" s="35">
        <v>3.7362989498313681E-2</v>
      </c>
      <c r="F3178" s="35">
        <v>0.10869644620246018</v>
      </c>
      <c r="G3178" s="35">
        <v>0.73111187427929547</v>
      </c>
      <c r="H3178" s="35" t="b">
        <v>0</v>
      </c>
      <c r="I3178" s="35" t="b">
        <v>0</v>
      </c>
      <c r="J3178" s="35" t="b">
        <v>0</v>
      </c>
    </row>
    <row r="3179" spans="1:10" x14ac:dyDescent="0.2">
      <c r="A3179" s="35" t="s">
        <v>99</v>
      </c>
      <c r="B3179" s="35" t="str">
        <f>VLOOKUP(Table4[[#This Row],[Metabolite ID]],Table18[],2,FALSE)</f>
        <v>N1-methyladenosine</v>
      </c>
      <c r="C3179" s="35" t="s">
        <v>1116</v>
      </c>
      <c r="D3179" s="35">
        <v>1068</v>
      </c>
      <c r="E3179" s="35">
        <v>5.6816700886991339E-2</v>
      </c>
      <c r="F3179" s="35">
        <v>3.7401951677969981E-2</v>
      </c>
      <c r="G3179" s="36">
        <v>0.12874139040974727</v>
      </c>
      <c r="H3179" s="35" t="b">
        <v>0</v>
      </c>
      <c r="I3179" s="35" t="b">
        <v>0</v>
      </c>
      <c r="J3179" s="35" t="b">
        <v>0</v>
      </c>
    </row>
    <row r="3180" spans="1:10" hidden="1" x14ac:dyDescent="0.2">
      <c r="A3180" s="35" t="s">
        <v>99</v>
      </c>
      <c r="B3180" s="35" t="str">
        <f>VLOOKUP(Table4[[#This Row],[Metabolite ID]],Table18[],2,FALSE)</f>
        <v>N1-methyladenosine</v>
      </c>
      <c r="C3180" s="35" t="s">
        <v>1117</v>
      </c>
      <c r="D3180" s="35">
        <v>1068</v>
      </c>
      <c r="E3180" s="35">
        <v>5.6816700886991339E-2</v>
      </c>
      <c r="F3180" s="35">
        <v>3.6926631241709147E-2</v>
      </c>
      <c r="G3180" s="35">
        <v>0.12389280962004674</v>
      </c>
      <c r="H3180" s="35" t="b">
        <v>0</v>
      </c>
      <c r="I3180" s="35" t="b">
        <v>0</v>
      </c>
      <c r="J3180" s="35" t="b">
        <v>0</v>
      </c>
    </row>
    <row r="3181" spans="1:10" hidden="1" x14ac:dyDescent="0.2">
      <c r="A3181" s="35" t="s">
        <v>99</v>
      </c>
      <c r="B3181" s="35" t="str">
        <f>VLOOKUP(Table4[[#This Row],[Metabolite ID]],Table18[],2,FALSE)</f>
        <v>N1-methyladenosine</v>
      </c>
      <c r="C3181" s="35" t="s">
        <v>1118</v>
      </c>
      <c r="D3181" s="35">
        <v>1068</v>
      </c>
      <c r="E3181" s="35">
        <v>5.6896940756470601E-2</v>
      </c>
      <c r="F3181" s="35">
        <v>3.7262239619847752E-2</v>
      </c>
      <c r="G3181" s="35">
        <v>0.12677768983115634</v>
      </c>
      <c r="H3181" s="35" t="b">
        <v>0</v>
      </c>
      <c r="I3181" s="35" t="b">
        <v>0</v>
      </c>
      <c r="J3181" s="35" t="b">
        <v>0</v>
      </c>
    </row>
    <row r="3182" spans="1:10" hidden="1" x14ac:dyDescent="0.2">
      <c r="A3182" s="35" t="s">
        <v>99</v>
      </c>
      <c r="B3182" s="35" t="str">
        <f>VLOOKUP(Table4[[#This Row],[Metabolite ID]],Table18[],2,FALSE)</f>
        <v>N1-methyladenosine</v>
      </c>
      <c r="C3182" s="35" t="s">
        <v>1119</v>
      </c>
      <c r="D3182" s="35">
        <v>1068</v>
      </c>
      <c r="E3182" s="35">
        <v>4.6631172446030836E-2</v>
      </c>
      <c r="F3182" s="35">
        <v>5.5892895448555406E-2</v>
      </c>
      <c r="G3182" s="35">
        <v>0.40411467559440323</v>
      </c>
      <c r="H3182" s="35" t="b">
        <v>0</v>
      </c>
      <c r="I3182" s="35" t="b">
        <v>0</v>
      </c>
      <c r="J3182" s="35" t="b">
        <v>0</v>
      </c>
    </row>
    <row r="3183" spans="1:10" hidden="1" x14ac:dyDescent="0.2">
      <c r="A3183" s="35" t="s">
        <v>99</v>
      </c>
      <c r="B3183" s="35" t="str">
        <f>VLOOKUP(Table4[[#This Row],[Metabolite ID]],Table18[],2,FALSE)</f>
        <v>N1-methyladenosine</v>
      </c>
      <c r="C3183" s="35" t="s">
        <v>1120</v>
      </c>
      <c r="D3183" s="35">
        <v>1068</v>
      </c>
      <c r="E3183" s="35">
        <v>3.7296804963494411E-3</v>
      </c>
      <c r="F3183" s="35">
        <v>6.3645919691862951E-2</v>
      </c>
      <c r="G3183" s="35">
        <v>0.95327034021651025</v>
      </c>
      <c r="H3183" s="35" t="b">
        <v>0</v>
      </c>
      <c r="I3183" s="35" t="b">
        <v>0</v>
      </c>
      <c r="J3183" s="35" t="b">
        <v>0</v>
      </c>
    </row>
    <row r="3184" spans="1:10" hidden="1" x14ac:dyDescent="0.2">
      <c r="A3184" s="35" t="s">
        <v>99</v>
      </c>
      <c r="B3184" s="35" t="str">
        <f>VLOOKUP(Table4[[#This Row],[Metabolite ID]],Table18[],2,FALSE)</f>
        <v>N1-methyladenosine</v>
      </c>
      <c r="C3184" s="35" t="s">
        <v>1121</v>
      </c>
      <c r="D3184" s="35">
        <v>1068</v>
      </c>
      <c r="E3184" s="35">
        <v>-8.8539054296973951E-2</v>
      </c>
      <c r="F3184" s="35">
        <v>0.2394987489378996</v>
      </c>
      <c r="G3184" s="35">
        <v>0.71169069404689778</v>
      </c>
      <c r="H3184" s="35" t="b">
        <v>0</v>
      </c>
      <c r="I3184" s="35" t="b">
        <v>0</v>
      </c>
      <c r="J3184" s="35" t="b">
        <v>0</v>
      </c>
    </row>
    <row r="3185" spans="1:10" hidden="1" x14ac:dyDescent="0.2">
      <c r="A3185" s="35" t="s">
        <v>99</v>
      </c>
      <c r="B3185" s="35" t="str">
        <f>VLOOKUP(Table4[[#This Row],[Metabolite ID]],Table18[],2,FALSE)</f>
        <v>N1-methyladenosine</v>
      </c>
      <c r="C3185" s="35" t="s">
        <v>1122</v>
      </c>
      <c r="D3185" s="35">
        <v>1068</v>
      </c>
      <c r="E3185" s="35">
        <v>-0.13420621495875107</v>
      </c>
      <c r="F3185" s="35">
        <v>0.16219796086368518</v>
      </c>
      <c r="G3185" s="35">
        <v>0.40818273682065398</v>
      </c>
      <c r="H3185" s="35" t="b">
        <v>0</v>
      </c>
      <c r="I3185" s="35" t="b">
        <v>0</v>
      </c>
      <c r="J3185" s="35" t="b">
        <v>0</v>
      </c>
    </row>
    <row r="3186" spans="1:10" hidden="1" x14ac:dyDescent="0.2">
      <c r="A3186" s="35" t="s">
        <v>99</v>
      </c>
      <c r="B3186" s="35" t="str">
        <f>VLOOKUP(Table4[[#This Row],[Metabolite ID]],Table18[],2,FALSE)</f>
        <v>N1-methyladenosine</v>
      </c>
      <c r="C3186" s="35" t="s">
        <v>1123</v>
      </c>
      <c r="D3186" s="35">
        <v>1068</v>
      </c>
      <c r="E3186" s="35">
        <v>3.2495298230615775E-2</v>
      </c>
      <c r="F3186" s="35">
        <v>0.10981539199348013</v>
      </c>
      <c r="G3186" s="35">
        <v>0.76735765923155363</v>
      </c>
      <c r="H3186" s="35" t="b">
        <v>0</v>
      </c>
      <c r="I3186" s="35" t="b">
        <v>0</v>
      </c>
      <c r="J3186" s="35" t="b">
        <v>0</v>
      </c>
    </row>
    <row r="3187" spans="1:10" x14ac:dyDescent="0.2">
      <c r="A3187" s="35" t="s">
        <v>738</v>
      </c>
      <c r="B3187" s="35" t="str">
        <f>VLOOKUP(Table4[[#This Row],[Metabolite ID]],Table18[],2,FALSE)</f>
        <v>adipoylcarnitine</v>
      </c>
      <c r="C3187" s="35" t="s">
        <v>1116</v>
      </c>
      <c r="D3187" s="35">
        <v>1068</v>
      </c>
      <c r="E3187" s="35">
        <v>6.1368427956577952E-2</v>
      </c>
      <c r="F3187" s="35">
        <v>4.0789585041494283E-2</v>
      </c>
      <c r="G3187" s="36">
        <v>0.13244953678402585</v>
      </c>
      <c r="H3187" s="35" t="b">
        <v>0</v>
      </c>
      <c r="I3187" s="35" t="b">
        <v>0</v>
      </c>
      <c r="J3187" s="35" t="b">
        <v>0</v>
      </c>
    </row>
    <row r="3188" spans="1:10" hidden="1" x14ac:dyDescent="0.2">
      <c r="A3188" s="35" t="s">
        <v>738</v>
      </c>
      <c r="B3188" s="35" t="str">
        <f>VLOOKUP(Table4[[#This Row],[Metabolite ID]],Table18[],2,FALSE)</f>
        <v>adipoylcarnitine</v>
      </c>
      <c r="C3188" s="35" t="s">
        <v>1117</v>
      </c>
      <c r="D3188" s="35">
        <v>1068</v>
      </c>
      <c r="E3188" s="35">
        <v>6.1368427956577952E-2</v>
      </c>
      <c r="F3188" s="35">
        <v>3.8230411656400995E-2</v>
      </c>
      <c r="G3188" s="35">
        <v>0.1084442089287741</v>
      </c>
      <c r="H3188" s="35" t="b">
        <v>0</v>
      </c>
      <c r="I3188" s="35" t="b">
        <v>0</v>
      </c>
      <c r="J3188" s="35" t="b">
        <v>0</v>
      </c>
    </row>
    <row r="3189" spans="1:10" hidden="1" x14ac:dyDescent="0.2">
      <c r="A3189" s="35" t="s">
        <v>738</v>
      </c>
      <c r="B3189" s="35" t="str">
        <f>VLOOKUP(Table4[[#This Row],[Metabolite ID]],Table18[],2,FALSE)</f>
        <v>adipoylcarnitine</v>
      </c>
      <c r="C3189" s="35" t="s">
        <v>1118</v>
      </c>
      <c r="D3189" s="35">
        <v>1068</v>
      </c>
      <c r="E3189" s="35">
        <v>6.1506573611201383E-2</v>
      </c>
      <c r="F3189" s="35">
        <v>3.8617002741540507E-2</v>
      </c>
      <c r="G3189" s="35">
        <v>0.11122010707442952</v>
      </c>
      <c r="H3189" s="35" t="b">
        <v>0</v>
      </c>
      <c r="I3189" s="35" t="b">
        <v>0</v>
      </c>
      <c r="J3189" s="35" t="b">
        <v>0</v>
      </c>
    </row>
    <row r="3190" spans="1:10" hidden="1" x14ac:dyDescent="0.2">
      <c r="A3190" s="35" t="s">
        <v>738</v>
      </c>
      <c r="B3190" s="35" t="str">
        <f>VLOOKUP(Table4[[#This Row],[Metabolite ID]],Table18[],2,FALSE)</f>
        <v>adipoylcarnitine</v>
      </c>
      <c r="C3190" s="35" t="s">
        <v>1119</v>
      </c>
      <c r="D3190" s="35">
        <v>1068</v>
      </c>
      <c r="E3190" s="35">
        <v>7.7510520833333277E-2</v>
      </c>
      <c r="F3190" s="35">
        <v>5.7204068445189667E-2</v>
      </c>
      <c r="G3190" s="35">
        <v>0.1754230816527349</v>
      </c>
      <c r="H3190" s="35" t="b">
        <v>0</v>
      </c>
      <c r="I3190" s="35" t="b">
        <v>0</v>
      </c>
      <c r="J3190" s="35" t="b">
        <v>0</v>
      </c>
    </row>
    <row r="3191" spans="1:10" hidden="1" x14ac:dyDescent="0.2">
      <c r="A3191" s="35" t="s">
        <v>738</v>
      </c>
      <c r="B3191" s="35" t="str">
        <f>VLOOKUP(Table4[[#This Row],[Metabolite ID]],Table18[],2,FALSE)</f>
        <v>adipoylcarnitine</v>
      </c>
      <c r="C3191" s="35" t="s">
        <v>1120</v>
      </c>
      <c r="D3191" s="35">
        <v>1068</v>
      </c>
      <c r="E3191" s="35">
        <v>0.14120246604517106</v>
      </c>
      <c r="F3191" s="35">
        <v>6.4769124961979993E-2</v>
      </c>
      <c r="G3191" s="35">
        <v>2.9250854494445613E-2</v>
      </c>
      <c r="H3191" s="35" t="b">
        <v>0</v>
      </c>
      <c r="I3191" s="35" t="b">
        <v>0</v>
      </c>
      <c r="J3191" s="35" t="b">
        <v>0</v>
      </c>
    </row>
    <row r="3192" spans="1:10" hidden="1" x14ac:dyDescent="0.2">
      <c r="A3192" s="35" t="s">
        <v>738</v>
      </c>
      <c r="B3192" s="35" t="str">
        <f>VLOOKUP(Table4[[#This Row],[Metabolite ID]],Table18[],2,FALSE)</f>
        <v>adipoylcarnitine</v>
      </c>
      <c r="C3192" s="35" t="s">
        <v>1121</v>
      </c>
      <c r="D3192" s="35">
        <v>1068</v>
      </c>
      <c r="E3192" s="35">
        <v>0.24887697672482645</v>
      </c>
      <c r="F3192" s="35">
        <v>0.24895903227244029</v>
      </c>
      <c r="G3192" s="35">
        <v>0.3176966874438818</v>
      </c>
      <c r="H3192" s="35" t="b">
        <v>0</v>
      </c>
      <c r="I3192" s="35" t="b">
        <v>0</v>
      </c>
      <c r="J3192" s="35" t="b">
        <v>0</v>
      </c>
    </row>
    <row r="3193" spans="1:10" hidden="1" x14ac:dyDescent="0.2">
      <c r="A3193" s="35" t="s">
        <v>738</v>
      </c>
      <c r="B3193" s="35" t="str">
        <f>VLOOKUP(Table4[[#This Row],[Metabolite ID]],Table18[],2,FALSE)</f>
        <v>adipoylcarnitine</v>
      </c>
      <c r="C3193" s="35" t="s">
        <v>1122</v>
      </c>
      <c r="D3193" s="35">
        <v>1068</v>
      </c>
      <c r="E3193" s="35">
        <v>0.30296196173760315</v>
      </c>
      <c r="F3193" s="35">
        <v>0.15783527678557055</v>
      </c>
      <c r="G3193" s="35">
        <v>5.518982122423656E-2</v>
      </c>
      <c r="H3193" s="35" t="b">
        <v>0</v>
      </c>
      <c r="I3193" s="35" t="b">
        <v>0</v>
      </c>
      <c r="J3193" s="35" t="b">
        <v>0</v>
      </c>
    </row>
    <row r="3194" spans="1:10" hidden="1" x14ac:dyDescent="0.2">
      <c r="A3194" s="35" t="s">
        <v>738</v>
      </c>
      <c r="B3194" s="35" t="str">
        <f>VLOOKUP(Table4[[#This Row],[Metabolite ID]],Table18[],2,FALSE)</f>
        <v>adipoylcarnitine</v>
      </c>
      <c r="C3194" s="35" t="s">
        <v>1123</v>
      </c>
      <c r="D3194" s="35">
        <v>1068</v>
      </c>
      <c r="E3194" s="35">
        <v>0.2706657218054247</v>
      </c>
      <c r="F3194" s="35">
        <v>0.11955476229951449</v>
      </c>
      <c r="G3194" s="35">
        <v>2.3777633826930433E-2</v>
      </c>
      <c r="H3194" s="35" t="b">
        <v>0</v>
      </c>
      <c r="I3194" s="35" t="b">
        <v>0</v>
      </c>
      <c r="J3194" s="35" t="b">
        <v>0</v>
      </c>
    </row>
    <row r="3195" spans="1:10" x14ac:dyDescent="0.2">
      <c r="A3195" s="35" t="s">
        <v>358</v>
      </c>
      <c r="B3195" s="35" t="str">
        <f>VLOOKUP(Table4[[#This Row],[Metabolite ID]],Table18[],2,FALSE)</f>
        <v>1-palmitoyl-2-linoleoyl-GPE (16:0/18:2)</v>
      </c>
      <c r="C3195" s="35" t="s">
        <v>1116</v>
      </c>
      <c r="D3195" s="35">
        <v>1068</v>
      </c>
      <c r="E3195" s="35">
        <v>-5.600103088302423E-2</v>
      </c>
      <c r="F3195" s="35">
        <v>3.7281584573943115E-2</v>
      </c>
      <c r="G3195" s="36">
        <v>0.13306877281620763</v>
      </c>
      <c r="H3195" s="35" t="b">
        <v>0</v>
      </c>
      <c r="I3195" s="35" t="b">
        <v>0</v>
      </c>
      <c r="J3195" s="35" t="b">
        <v>0</v>
      </c>
    </row>
    <row r="3196" spans="1:10" hidden="1" x14ac:dyDescent="0.2">
      <c r="A3196" s="35" t="s">
        <v>358</v>
      </c>
      <c r="B3196" s="35" t="str">
        <f>VLOOKUP(Table4[[#This Row],[Metabolite ID]],Table18[],2,FALSE)</f>
        <v>1-palmitoyl-2-linoleoyl-GPE (16:0/18:2)</v>
      </c>
      <c r="C3196" s="35" t="s">
        <v>1117</v>
      </c>
      <c r="D3196" s="35">
        <v>1068</v>
      </c>
      <c r="E3196" s="35">
        <v>-5.600103088302423E-2</v>
      </c>
      <c r="F3196" s="35">
        <v>3.6876040099606093E-2</v>
      </c>
      <c r="G3196" s="35">
        <v>0.12885585955480314</v>
      </c>
      <c r="H3196" s="35" t="b">
        <v>0</v>
      </c>
      <c r="I3196" s="35" t="b">
        <v>0</v>
      </c>
      <c r="J3196" s="35" t="b">
        <v>0</v>
      </c>
    </row>
    <row r="3197" spans="1:10" hidden="1" x14ac:dyDescent="0.2">
      <c r="A3197" s="35" t="s">
        <v>358</v>
      </c>
      <c r="B3197" s="35" t="str">
        <f>VLOOKUP(Table4[[#This Row],[Metabolite ID]],Table18[],2,FALSE)</f>
        <v>1-palmitoyl-2-linoleoyl-GPE (16:0/18:2)</v>
      </c>
      <c r="C3197" s="35" t="s">
        <v>1118</v>
      </c>
      <c r="D3197" s="35">
        <v>1068</v>
      </c>
      <c r="E3197" s="35">
        <v>-5.5923325944736701E-2</v>
      </c>
      <c r="F3197" s="35">
        <v>3.7209374984837638E-2</v>
      </c>
      <c r="G3197" s="35">
        <v>0.1328554324891047</v>
      </c>
      <c r="H3197" s="35" t="b">
        <v>0</v>
      </c>
      <c r="I3197" s="35" t="b">
        <v>0</v>
      </c>
      <c r="J3197" s="35" t="b">
        <v>0</v>
      </c>
    </row>
    <row r="3198" spans="1:10" hidden="1" x14ac:dyDescent="0.2">
      <c r="A3198" s="35" t="s">
        <v>358</v>
      </c>
      <c r="B3198" s="35" t="str">
        <f>VLOOKUP(Table4[[#This Row],[Metabolite ID]],Table18[],2,FALSE)</f>
        <v>1-palmitoyl-2-linoleoyl-GPE (16:0/18:2)</v>
      </c>
      <c r="C3198" s="35" t="s">
        <v>1119</v>
      </c>
      <c r="D3198" s="35">
        <v>1068</v>
      </c>
      <c r="E3198" s="35">
        <v>-2.1591756617571362E-2</v>
      </c>
      <c r="F3198" s="35">
        <v>5.5390142974424704E-2</v>
      </c>
      <c r="G3198" s="35">
        <v>0.69667537999076812</v>
      </c>
      <c r="H3198" s="35" t="b">
        <v>0</v>
      </c>
      <c r="I3198" s="35" t="b">
        <v>0</v>
      </c>
      <c r="J3198" s="35" t="b">
        <v>0</v>
      </c>
    </row>
    <row r="3199" spans="1:10" hidden="1" x14ac:dyDescent="0.2">
      <c r="A3199" s="35" t="s">
        <v>358</v>
      </c>
      <c r="B3199" s="35" t="str">
        <f>VLOOKUP(Table4[[#This Row],[Metabolite ID]],Table18[],2,FALSE)</f>
        <v>1-palmitoyl-2-linoleoyl-GPE (16:0/18:2)</v>
      </c>
      <c r="C3199" s="35" t="s">
        <v>1120</v>
      </c>
      <c r="D3199" s="35">
        <v>1068</v>
      </c>
      <c r="E3199" s="35">
        <v>-4.1569834619642802E-2</v>
      </c>
      <c r="F3199" s="35">
        <v>6.4098723068845509E-2</v>
      </c>
      <c r="G3199" s="35">
        <v>0.51664332590413764</v>
      </c>
      <c r="H3199" s="35" t="b">
        <v>0</v>
      </c>
      <c r="I3199" s="35" t="b">
        <v>0</v>
      </c>
      <c r="J3199" s="35" t="b">
        <v>0</v>
      </c>
    </row>
    <row r="3200" spans="1:10" hidden="1" x14ac:dyDescent="0.2">
      <c r="A3200" s="35" t="s">
        <v>358</v>
      </c>
      <c r="B3200" s="35" t="str">
        <f>VLOOKUP(Table4[[#This Row],[Metabolite ID]],Table18[],2,FALSE)</f>
        <v>1-palmitoyl-2-linoleoyl-GPE (16:0/18:2)</v>
      </c>
      <c r="C3200" s="35" t="s">
        <v>1121</v>
      </c>
      <c r="D3200" s="35">
        <v>1068</v>
      </c>
      <c r="E3200" s="35">
        <v>2.178628741613764E-2</v>
      </c>
      <c r="F3200" s="35">
        <v>0.23550114827510771</v>
      </c>
      <c r="G3200" s="35">
        <v>0.92630995530815663</v>
      </c>
      <c r="H3200" s="35" t="b">
        <v>0</v>
      </c>
      <c r="I3200" s="35" t="b">
        <v>0</v>
      </c>
      <c r="J3200" s="35" t="b">
        <v>0</v>
      </c>
    </row>
    <row r="3201" spans="1:10" hidden="1" x14ac:dyDescent="0.2">
      <c r="A3201" s="35" t="s">
        <v>358</v>
      </c>
      <c r="B3201" s="35" t="str">
        <f>VLOOKUP(Table4[[#This Row],[Metabolite ID]],Table18[],2,FALSE)</f>
        <v>1-palmitoyl-2-linoleoyl-GPE (16:0/18:2)</v>
      </c>
      <c r="C3201" s="35" t="s">
        <v>1122</v>
      </c>
      <c r="D3201" s="35">
        <v>1068</v>
      </c>
      <c r="E3201" s="35">
        <v>-2.5174872722076636E-2</v>
      </c>
      <c r="F3201" s="35">
        <v>0.14130978654966189</v>
      </c>
      <c r="G3201" s="35">
        <v>0.85863602374207659</v>
      </c>
      <c r="H3201" s="35" t="b">
        <v>0</v>
      </c>
      <c r="I3201" s="35" t="b">
        <v>0</v>
      </c>
      <c r="J3201" s="35" t="b">
        <v>0</v>
      </c>
    </row>
    <row r="3202" spans="1:10" hidden="1" x14ac:dyDescent="0.2">
      <c r="A3202" s="35" t="s">
        <v>358</v>
      </c>
      <c r="B3202" s="35" t="str">
        <f>VLOOKUP(Table4[[#This Row],[Metabolite ID]],Table18[],2,FALSE)</f>
        <v>1-palmitoyl-2-linoleoyl-GPE (16:0/18:2)</v>
      </c>
      <c r="C3202" s="35" t="s">
        <v>1123</v>
      </c>
      <c r="D3202" s="35">
        <v>1068</v>
      </c>
      <c r="E3202" s="35">
        <v>-0.10897592199170597</v>
      </c>
      <c r="F3202" s="35">
        <v>0.10945705614314422</v>
      </c>
      <c r="G3202" s="35">
        <v>0.31966835363666146</v>
      </c>
      <c r="H3202" s="35" t="b">
        <v>0</v>
      </c>
      <c r="I3202" s="35" t="b">
        <v>0</v>
      </c>
      <c r="J3202" s="35" t="b">
        <v>0</v>
      </c>
    </row>
    <row r="3203" spans="1:10" x14ac:dyDescent="0.2">
      <c r="A3203" s="35" t="s">
        <v>172</v>
      </c>
      <c r="B3203" s="35" t="str">
        <f>VLOOKUP(Table4[[#This Row],[Metabolite ID]],Table18[],2,FALSE)</f>
        <v>N-acetyltyrosine</v>
      </c>
      <c r="C3203" s="35" t="s">
        <v>1116</v>
      </c>
      <c r="D3203" s="35">
        <v>1068</v>
      </c>
      <c r="E3203" s="35">
        <v>5.5682827677271243E-2</v>
      </c>
      <c r="F3203" s="35">
        <v>3.7139151028412906E-2</v>
      </c>
      <c r="G3203" s="36">
        <v>0.13379513437355711</v>
      </c>
      <c r="H3203" s="35" t="b">
        <v>0</v>
      </c>
      <c r="I3203" s="35" t="b">
        <v>0</v>
      </c>
      <c r="J3203" s="35" t="b">
        <v>0</v>
      </c>
    </row>
    <row r="3204" spans="1:10" hidden="1" x14ac:dyDescent="0.2">
      <c r="A3204" s="35" t="s">
        <v>172</v>
      </c>
      <c r="B3204" s="35" t="str">
        <f>VLOOKUP(Table4[[#This Row],[Metabolite ID]],Table18[],2,FALSE)</f>
        <v>N-acetyltyrosine</v>
      </c>
      <c r="C3204" s="35" t="s">
        <v>1117</v>
      </c>
      <c r="D3204" s="35">
        <v>1068</v>
      </c>
      <c r="E3204" s="35">
        <v>5.5682827677271243E-2</v>
      </c>
      <c r="F3204" s="35">
        <v>3.7139151028412906E-2</v>
      </c>
      <c r="G3204" s="35">
        <v>0.13379513437355711</v>
      </c>
      <c r="H3204" s="35" t="b">
        <v>0</v>
      </c>
      <c r="I3204" s="35" t="b">
        <v>0</v>
      </c>
      <c r="J3204" s="35" t="b">
        <v>0</v>
      </c>
    </row>
    <row r="3205" spans="1:10" hidden="1" x14ac:dyDescent="0.2">
      <c r="A3205" s="35" t="s">
        <v>172</v>
      </c>
      <c r="B3205" s="35" t="str">
        <f>VLOOKUP(Table4[[#This Row],[Metabolite ID]],Table18[],2,FALSE)</f>
        <v>N-acetyltyrosine</v>
      </c>
      <c r="C3205" s="35" t="s">
        <v>1118</v>
      </c>
      <c r="D3205" s="35">
        <v>1068</v>
      </c>
      <c r="E3205" s="35">
        <v>5.5761346802880113E-2</v>
      </c>
      <c r="F3205" s="35">
        <v>3.7454428317505499E-2</v>
      </c>
      <c r="G3205" s="35">
        <v>0.13654571135074262</v>
      </c>
      <c r="H3205" s="35" t="b">
        <v>0</v>
      </c>
      <c r="I3205" s="35" t="b">
        <v>0</v>
      </c>
      <c r="J3205" s="35" t="b">
        <v>0</v>
      </c>
    </row>
    <row r="3206" spans="1:10" hidden="1" x14ac:dyDescent="0.2">
      <c r="A3206" s="35" t="s">
        <v>172</v>
      </c>
      <c r="B3206" s="35" t="str">
        <f>VLOOKUP(Table4[[#This Row],[Metabolite ID]],Table18[],2,FALSE)</f>
        <v>N-acetyltyrosine</v>
      </c>
      <c r="C3206" s="35" t="s">
        <v>1119</v>
      </c>
      <c r="D3206" s="35">
        <v>1068</v>
      </c>
      <c r="E3206" s="35">
        <v>8.2769382530120242E-2</v>
      </c>
      <c r="F3206" s="35">
        <v>5.5826273789000319E-2</v>
      </c>
      <c r="G3206" s="35">
        <v>0.13817429327410519</v>
      </c>
      <c r="H3206" s="35" t="b">
        <v>0</v>
      </c>
      <c r="I3206" s="35" t="b">
        <v>0</v>
      </c>
      <c r="J3206" s="35" t="b">
        <v>0</v>
      </c>
    </row>
    <row r="3207" spans="1:10" hidden="1" x14ac:dyDescent="0.2">
      <c r="A3207" s="35" t="s">
        <v>172</v>
      </c>
      <c r="B3207" s="35" t="str">
        <f>VLOOKUP(Table4[[#This Row],[Metabolite ID]],Table18[],2,FALSE)</f>
        <v>N-acetyltyrosine</v>
      </c>
      <c r="C3207" s="35" t="s">
        <v>1120</v>
      </c>
      <c r="D3207" s="35">
        <v>1068</v>
      </c>
      <c r="E3207" s="35">
        <v>6.6322288858415859E-2</v>
      </c>
      <c r="F3207" s="35">
        <v>6.4896409499286767E-2</v>
      </c>
      <c r="G3207" s="35">
        <v>0.30679433195342787</v>
      </c>
      <c r="H3207" s="35" t="b">
        <v>0</v>
      </c>
      <c r="I3207" s="35" t="b">
        <v>0</v>
      </c>
      <c r="J3207" s="35" t="b">
        <v>0</v>
      </c>
    </row>
    <row r="3208" spans="1:10" hidden="1" x14ac:dyDescent="0.2">
      <c r="A3208" s="35" t="s">
        <v>172</v>
      </c>
      <c r="B3208" s="35" t="str">
        <f>VLOOKUP(Table4[[#This Row],[Metabolite ID]],Table18[],2,FALSE)</f>
        <v>N-acetyltyrosine</v>
      </c>
      <c r="C3208" s="35" t="s">
        <v>1121</v>
      </c>
      <c r="D3208" s="35">
        <v>1068</v>
      </c>
      <c r="E3208" s="35">
        <v>7.9314350607084805E-4</v>
      </c>
      <c r="F3208" s="35">
        <v>0.23098858403389802</v>
      </c>
      <c r="G3208" s="35">
        <v>0.99726095790064817</v>
      </c>
      <c r="H3208" s="35" t="b">
        <v>0</v>
      </c>
      <c r="I3208" s="35" t="b">
        <v>0</v>
      </c>
      <c r="J3208" s="35" t="b">
        <v>0</v>
      </c>
    </row>
    <row r="3209" spans="1:10" hidden="1" x14ac:dyDescent="0.2">
      <c r="A3209" s="35" t="s">
        <v>172</v>
      </c>
      <c r="B3209" s="35" t="str">
        <f>VLOOKUP(Table4[[#This Row],[Metabolite ID]],Table18[],2,FALSE)</f>
        <v>N-acetyltyrosine</v>
      </c>
      <c r="C3209" s="35" t="s">
        <v>1122</v>
      </c>
      <c r="D3209" s="35">
        <v>1068</v>
      </c>
      <c r="E3209" s="35">
        <v>7.9314350607084805E-4</v>
      </c>
      <c r="F3209" s="35">
        <v>0.15495606121443709</v>
      </c>
      <c r="G3209" s="35">
        <v>0.99591699782262855</v>
      </c>
      <c r="H3209" s="35" t="b">
        <v>0</v>
      </c>
      <c r="I3209" s="35" t="b">
        <v>0</v>
      </c>
      <c r="J3209" s="35" t="b">
        <v>0</v>
      </c>
    </row>
    <row r="3210" spans="1:10" hidden="1" x14ac:dyDescent="0.2">
      <c r="A3210" s="35" t="s">
        <v>172</v>
      </c>
      <c r="B3210" s="35" t="str">
        <f>VLOOKUP(Table4[[#This Row],[Metabolite ID]],Table18[],2,FALSE)</f>
        <v>N-acetyltyrosine</v>
      </c>
      <c r="C3210" s="35" t="s">
        <v>1123</v>
      </c>
      <c r="D3210" s="35">
        <v>1068</v>
      </c>
      <c r="E3210" s="35">
        <v>0.10161254736020296</v>
      </c>
      <c r="F3210" s="35">
        <v>0.10901927515837835</v>
      </c>
      <c r="G3210" s="35">
        <v>0.35151636516257778</v>
      </c>
      <c r="H3210" s="35" t="b">
        <v>0</v>
      </c>
      <c r="I3210" s="35" t="b">
        <v>0</v>
      </c>
      <c r="J3210" s="35" t="b">
        <v>0</v>
      </c>
    </row>
    <row r="3211" spans="1:10" x14ac:dyDescent="0.2">
      <c r="A3211" s="35" t="s">
        <v>109</v>
      </c>
      <c r="B3211" s="35" t="str">
        <f>VLOOKUP(Table4[[#This Row],[Metabolite ID]],Table18[],2,FALSE)</f>
        <v>ribitol</v>
      </c>
      <c r="C3211" s="35" t="s">
        <v>1116</v>
      </c>
      <c r="D3211" s="35">
        <v>1068</v>
      </c>
      <c r="E3211" s="35">
        <v>5.8560682889555259E-2</v>
      </c>
      <c r="F3211" s="35">
        <v>3.9436414497851013E-2</v>
      </c>
      <c r="G3211" s="36">
        <v>0.13755989651635289</v>
      </c>
      <c r="H3211" s="35" t="b">
        <v>0</v>
      </c>
      <c r="I3211" s="35" t="b">
        <v>0</v>
      </c>
      <c r="J3211" s="35" t="b">
        <v>0</v>
      </c>
    </row>
    <row r="3212" spans="1:10" hidden="1" x14ac:dyDescent="0.2">
      <c r="A3212" s="35" t="s">
        <v>109</v>
      </c>
      <c r="B3212" s="35" t="str">
        <f>VLOOKUP(Table4[[#This Row],[Metabolite ID]],Table18[],2,FALSE)</f>
        <v>ribitol</v>
      </c>
      <c r="C3212" s="35" t="s">
        <v>1117</v>
      </c>
      <c r="D3212" s="35">
        <v>1068</v>
      </c>
      <c r="E3212" s="35">
        <v>5.8560682889555259E-2</v>
      </c>
      <c r="F3212" s="35">
        <v>3.7947164911169104E-2</v>
      </c>
      <c r="G3212" s="35">
        <v>0.12277830716625474</v>
      </c>
      <c r="H3212" s="35" t="b">
        <v>0</v>
      </c>
      <c r="I3212" s="35" t="b">
        <v>0</v>
      </c>
      <c r="J3212" s="35" t="b">
        <v>0</v>
      </c>
    </row>
    <row r="3213" spans="1:10" hidden="1" x14ac:dyDescent="0.2">
      <c r="A3213" s="35" t="s">
        <v>109</v>
      </c>
      <c r="B3213" s="35" t="str">
        <f>VLOOKUP(Table4[[#This Row],[Metabolite ID]],Table18[],2,FALSE)</f>
        <v>ribitol</v>
      </c>
      <c r="C3213" s="35" t="s">
        <v>1118</v>
      </c>
      <c r="D3213" s="35">
        <v>1068</v>
      </c>
      <c r="E3213" s="35">
        <v>5.8640502411558625E-2</v>
      </c>
      <c r="F3213" s="35">
        <v>3.8310255743864603E-2</v>
      </c>
      <c r="G3213" s="35">
        <v>0.12585004716382689</v>
      </c>
      <c r="H3213" s="35" t="b">
        <v>0</v>
      </c>
      <c r="I3213" s="35" t="b">
        <v>0</v>
      </c>
      <c r="J3213" s="35" t="b">
        <v>0</v>
      </c>
    </row>
    <row r="3214" spans="1:10" hidden="1" x14ac:dyDescent="0.2">
      <c r="A3214" s="35" t="s">
        <v>109</v>
      </c>
      <c r="B3214" s="35" t="str">
        <f>VLOOKUP(Table4[[#This Row],[Metabolite ID]],Table18[],2,FALSE)</f>
        <v>ribitol</v>
      </c>
      <c r="C3214" s="35" t="s">
        <v>1119</v>
      </c>
      <c r="D3214" s="35">
        <v>1068</v>
      </c>
      <c r="E3214" s="35">
        <v>2.762138101664342E-2</v>
      </c>
      <c r="F3214" s="35">
        <v>5.848841521961775E-2</v>
      </c>
      <c r="G3214" s="35">
        <v>0.63674558557291983</v>
      </c>
      <c r="H3214" s="35" t="b">
        <v>0</v>
      </c>
      <c r="I3214" s="35" t="b">
        <v>0</v>
      </c>
      <c r="J3214" s="35" t="b">
        <v>0</v>
      </c>
    </row>
    <row r="3215" spans="1:10" hidden="1" x14ac:dyDescent="0.2">
      <c r="A3215" s="35" t="s">
        <v>109</v>
      </c>
      <c r="B3215" s="35" t="str">
        <f>VLOOKUP(Table4[[#This Row],[Metabolite ID]],Table18[],2,FALSE)</f>
        <v>ribitol</v>
      </c>
      <c r="C3215" s="35" t="s">
        <v>1120</v>
      </c>
      <c r="D3215" s="35">
        <v>1068</v>
      </c>
      <c r="E3215" s="35">
        <v>9.6256840962525805E-2</v>
      </c>
      <c r="F3215" s="35">
        <v>6.3132550498174442E-2</v>
      </c>
      <c r="G3215" s="35">
        <v>0.12733931256778944</v>
      </c>
      <c r="H3215" s="35" t="b">
        <v>0</v>
      </c>
      <c r="I3215" s="35" t="b">
        <v>0</v>
      </c>
      <c r="J3215" s="35" t="b">
        <v>0</v>
      </c>
    </row>
    <row r="3216" spans="1:10" hidden="1" x14ac:dyDescent="0.2">
      <c r="A3216" s="35" t="s">
        <v>109</v>
      </c>
      <c r="B3216" s="35" t="str">
        <f>VLOOKUP(Table4[[#This Row],[Metabolite ID]],Table18[],2,FALSE)</f>
        <v>ribitol</v>
      </c>
      <c r="C3216" s="35" t="s">
        <v>1121</v>
      </c>
      <c r="D3216" s="35">
        <v>1068</v>
      </c>
      <c r="E3216" s="35">
        <v>6.7452124312659123E-2</v>
      </c>
      <c r="F3216" s="35">
        <v>0.25062922596981829</v>
      </c>
      <c r="G3216" s="35">
        <v>0.78788081483562944</v>
      </c>
      <c r="H3216" s="35" t="b">
        <v>0</v>
      </c>
      <c r="I3216" s="35" t="b">
        <v>0</v>
      </c>
      <c r="J3216" s="35" t="b">
        <v>0</v>
      </c>
    </row>
    <row r="3217" spans="1:10" hidden="1" x14ac:dyDescent="0.2">
      <c r="A3217" s="35" t="s">
        <v>109</v>
      </c>
      <c r="B3217" s="35" t="str">
        <f>VLOOKUP(Table4[[#This Row],[Metabolite ID]],Table18[],2,FALSE)</f>
        <v>ribitol</v>
      </c>
      <c r="C3217" s="35" t="s">
        <v>1122</v>
      </c>
      <c r="D3217" s="35">
        <v>1068</v>
      </c>
      <c r="E3217" s="35">
        <v>0.20067800937358182</v>
      </c>
      <c r="F3217" s="35">
        <v>0.16757442733143116</v>
      </c>
      <c r="G3217" s="35">
        <v>0.23135995084116673</v>
      </c>
      <c r="H3217" s="35" t="b">
        <v>0</v>
      </c>
      <c r="I3217" s="35" t="b">
        <v>0</v>
      </c>
      <c r="J3217" s="35" t="b">
        <v>0</v>
      </c>
    </row>
    <row r="3218" spans="1:10" hidden="1" x14ac:dyDescent="0.2">
      <c r="A3218" s="35" t="s">
        <v>109</v>
      </c>
      <c r="B3218" s="35" t="str">
        <f>VLOOKUP(Table4[[#This Row],[Metabolite ID]],Table18[],2,FALSE)</f>
        <v>ribitol</v>
      </c>
      <c r="C3218" s="35" t="s">
        <v>1123</v>
      </c>
      <c r="D3218" s="35">
        <v>1068</v>
      </c>
      <c r="E3218" s="35">
        <v>0.30467748379948073</v>
      </c>
      <c r="F3218" s="35">
        <v>0.11549542535789943</v>
      </c>
      <c r="G3218" s="35">
        <v>8.4610099930796101E-3</v>
      </c>
      <c r="H3218" s="35" t="b">
        <v>0</v>
      </c>
      <c r="I3218" s="35" t="b">
        <v>0</v>
      </c>
      <c r="J3218" s="35" t="b">
        <v>0</v>
      </c>
    </row>
    <row r="3219" spans="1:10" x14ac:dyDescent="0.2">
      <c r="A3219" s="35" t="s">
        <v>555</v>
      </c>
      <c r="B3219" s="35" t="str">
        <f>VLOOKUP(Table4[[#This Row],[Metabolite ID]],Table18[],2,FALSE)</f>
        <v>X - 11593</v>
      </c>
      <c r="C3219" s="35" t="s">
        <v>1116</v>
      </c>
      <c r="D3219" s="35">
        <v>1068</v>
      </c>
      <c r="E3219" s="35">
        <v>5.6974081727921184E-2</v>
      </c>
      <c r="F3219" s="35">
        <v>3.8414909614705749E-2</v>
      </c>
      <c r="G3219" s="36">
        <v>0.13804141797385866</v>
      </c>
      <c r="H3219" s="35" t="b">
        <v>0</v>
      </c>
      <c r="I3219" s="35" t="b">
        <v>0</v>
      </c>
      <c r="J3219" s="35" t="b">
        <v>0</v>
      </c>
    </row>
    <row r="3220" spans="1:10" hidden="1" x14ac:dyDescent="0.2">
      <c r="A3220" s="35" t="s">
        <v>555</v>
      </c>
      <c r="B3220" s="35" t="str">
        <f>VLOOKUP(Table4[[#This Row],[Metabolite ID]],Table18[],2,FALSE)</f>
        <v>X - 11593</v>
      </c>
      <c r="C3220" s="35" t="s">
        <v>1117</v>
      </c>
      <c r="D3220" s="35">
        <v>1068</v>
      </c>
      <c r="E3220" s="35">
        <v>5.6974081727921184E-2</v>
      </c>
      <c r="F3220" s="35">
        <v>3.674007621240976E-2</v>
      </c>
      <c r="G3220" s="35">
        <v>0.12096546658919917</v>
      </c>
      <c r="H3220" s="35" t="b">
        <v>0</v>
      </c>
      <c r="I3220" s="35" t="b">
        <v>0</v>
      </c>
      <c r="J3220" s="35" t="b">
        <v>0</v>
      </c>
    </row>
    <row r="3221" spans="1:10" hidden="1" x14ac:dyDescent="0.2">
      <c r="A3221" s="35" t="s">
        <v>555</v>
      </c>
      <c r="B3221" s="35" t="str">
        <f>VLOOKUP(Table4[[#This Row],[Metabolite ID]],Table18[],2,FALSE)</f>
        <v>X - 11593</v>
      </c>
      <c r="C3221" s="35" t="s">
        <v>1118</v>
      </c>
      <c r="D3221" s="35">
        <v>1068</v>
      </c>
      <c r="E3221" s="35">
        <v>5.7056590974938849E-2</v>
      </c>
      <c r="F3221" s="35">
        <v>3.7097586156297171E-2</v>
      </c>
      <c r="G3221" s="35">
        <v>0.12404529651955219</v>
      </c>
      <c r="H3221" s="35" t="b">
        <v>0</v>
      </c>
      <c r="I3221" s="35" t="b">
        <v>0</v>
      </c>
      <c r="J3221" s="35" t="b">
        <v>0</v>
      </c>
    </row>
    <row r="3222" spans="1:10" hidden="1" x14ac:dyDescent="0.2">
      <c r="A3222" s="35" t="s">
        <v>555</v>
      </c>
      <c r="B3222" s="35" t="str">
        <f>VLOOKUP(Table4[[#This Row],[Metabolite ID]],Table18[],2,FALSE)</f>
        <v>X - 11593</v>
      </c>
      <c r="C3222" s="35" t="s">
        <v>1119</v>
      </c>
      <c r="D3222" s="35">
        <v>1068</v>
      </c>
      <c r="E3222" s="35">
        <v>7.6869315810865563E-2</v>
      </c>
      <c r="F3222" s="35">
        <v>5.4635259734966385E-2</v>
      </c>
      <c r="G3222" s="35">
        <v>0.15944092859578893</v>
      </c>
      <c r="H3222" s="35" t="b">
        <v>0</v>
      </c>
      <c r="I3222" s="35" t="b">
        <v>0</v>
      </c>
      <c r="J3222" s="35" t="b">
        <v>0</v>
      </c>
    </row>
    <row r="3223" spans="1:10" hidden="1" x14ac:dyDescent="0.2">
      <c r="A3223" s="35" t="s">
        <v>555</v>
      </c>
      <c r="B3223" s="35" t="str">
        <f>VLOOKUP(Table4[[#This Row],[Metabolite ID]],Table18[],2,FALSE)</f>
        <v>X - 11593</v>
      </c>
      <c r="C3223" s="35" t="s">
        <v>1120</v>
      </c>
      <c r="D3223" s="35">
        <v>1068</v>
      </c>
      <c r="E3223" s="35">
        <v>7.5051502821963198E-2</v>
      </c>
      <c r="F3223" s="35">
        <v>6.3463960789495996E-2</v>
      </c>
      <c r="G3223" s="35">
        <v>0.23697381792085598</v>
      </c>
      <c r="H3223" s="35" t="b">
        <v>0</v>
      </c>
      <c r="I3223" s="35" t="b">
        <v>0</v>
      </c>
      <c r="J3223" s="35" t="b">
        <v>0</v>
      </c>
    </row>
    <row r="3224" spans="1:10" hidden="1" x14ac:dyDescent="0.2">
      <c r="A3224" s="35" t="s">
        <v>555</v>
      </c>
      <c r="B3224" s="35" t="str">
        <f>VLOOKUP(Table4[[#This Row],[Metabolite ID]],Table18[],2,FALSE)</f>
        <v>X - 11593</v>
      </c>
      <c r="C3224" s="35" t="s">
        <v>1121</v>
      </c>
      <c r="D3224" s="35">
        <v>1068</v>
      </c>
      <c r="E3224" s="35">
        <v>8.0696562987062848E-2</v>
      </c>
      <c r="F3224" s="35">
        <v>0.24078901102263603</v>
      </c>
      <c r="G3224" s="35">
        <v>0.73758994772301301</v>
      </c>
      <c r="H3224" s="35" t="b">
        <v>0</v>
      </c>
      <c r="I3224" s="35" t="b">
        <v>0</v>
      </c>
      <c r="J3224" s="35" t="b">
        <v>0</v>
      </c>
    </row>
    <row r="3225" spans="1:10" hidden="1" x14ac:dyDescent="0.2">
      <c r="A3225" s="35" t="s">
        <v>555</v>
      </c>
      <c r="B3225" s="35" t="str">
        <f>VLOOKUP(Table4[[#This Row],[Metabolite ID]],Table18[],2,FALSE)</f>
        <v>X - 11593</v>
      </c>
      <c r="C3225" s="35" t="s">
        <v>1122</v>
      </c>
      <c r="D3225" s="35">
        <v>1068</v>
      </c>
      <c r="E3225" s="35">
        <v>3.9280573406120567E-2</v>
      </c>
      <c r="F3225" s="35">
        <v>0.15708621818632601</v>
      </c>
      <c r="G3225" s="35">
        <v>0.80259108448215888</v>
      </c>
      <c r="H3225" s="35" t="b">
        <v>0</v>
      </c>
      <c r="I3225" s="35" t="b">
        <v>0</v>
      </c>
      <c r="J3225" s="35" t="b">
        <v>0</v>
      </c>
    </row>
    <row r="3226" spans="1:10" hidden="1" x14ac:dyDescent="0.2">
      <c r="A3226" s="35" t="s">
        <v>555</v>
      </c>
      <c r="B3226" s="35" t="str">
        <f>VLOOKUP(Table4[[#This Row],[Metabolite ID]],Table18[],2,FALSE)</f>
        <v>X - 11593</v>
      </c>
      <c r="C3226" s="35" t="s">
        <v>1123</v>
      </c>
      <c r="D3226" s="35">
        <v>1068</v>
      </c>
      <c r="E3226" s="35">
        <v>0.13817106858527217</v>
      </c>
      <c r="F3226" s="35">
        <v>0.11276279043964231</v>
      </c>
      <c r="G3226" s="35">
        <v>0.2207234433359172</v>
      </c>
      <c r="H3226" s="35" t="b">
        <v>0</v>
      </c>
      <c r="I3226" s="35" t="b">
        <v>0</v>
      </c>
      <c r="J3226" s="35" t="b">
        <v>0</v>
      </c>
    </row>
    <row r="3227" spans="1:10" x14ac:dyDescent="0.2">
      <c r="A3227" s="35" t="s">
        <v>114</v>
      </c>
      <c r="B3227" s="35" t="str">
        <f>VLOOKUP(Table4[[#This Row],[Metabolite ID]],Table18[],2,FALSE)</f>
        <v>ibuprofen</v>
      </c>
      <c r="C3227" s="35" t="s">
        <v>1116</v>
      </c>
      <c r="D3227" s="35">
        <v>1067</v>
      </c>
      <c r="E3227" s="35">
        <v>0.23776846358439485</v>
      </c>
      <c r="F3227" s="35">
        <v>0.16114377173025768</v>
      </c>
      <c r="G3227" s="36">
        <v>0.14007678722004213</v>
      </c>
      <c r="H3227" s="35" t="b">
        <v>0</v>
      </c>
      <c r="I3227" s="35" t="b">
        <v>0</v>
      </c>
      <c r="J3227" s="35" t="b">
        <v>0</v>
      </c>
    </row>
    <row r="3228" spans="1:10" hidden="1" x14ac:dyDescent="0.2">
      <c r="A3228" s="35" t="s">
        <v>114</v>
      </c>
      <c r="B3228" s="35" t="str">
        <f>VLOOKUP(Table4[[#This Row],[Metabolite ID]],Table18[],2,FALSE)</f>
        <v>ibuprofen</v>
      </c>
      <c r="C3228" s="35" t="s">
        <v>1117</v>
      </c>
      <c r="D3228" s="35">
        <v>1067</v>
      </c>
      <c r="E3228" s="35">
        <v>0.23776846358439485</v>
      </c>
      <c r="F3228" s="35">
        <v>0.16114377173025768</v>
      </c>
      <c r="G3228" s="35">
        <v>0.14007678722004213</v>
      </c>
      <c r="H3228" s="35" t="b">
        <v>0</v>
      </c>
      <c r="I3228" s="35" t="b">
        <v>0</v>
      </c>
      <c r="J3228" s="35" t="b">
        <v>0</v>
      </c>
    </row>
    <row r="3229" spans="1:10" hidden="1" x14ac:dyDescent="0.2">
      <c r="A3229" s="35" t="s">
        <v>114</v>
      </c>
      <c r="B3229" s="35" t="str">
        <f>VLOOKUP(Table4[[#This Row],[Metabolite ID]],Table18[],2,FALSE)</f>
        <v>ibuprofen</v>
      </c>
      <c r="C3229" s="35" t="s">
        <v>1118</v>
      </c>
      <c r="D3229" s="35">
        <v>1067</v>
      </c>
      <c r="E3229" s="35">
        <v>0.23776846358439485</v>
      </c>
      <c r="F3229" s="35">
        <v>0.16258081152514117</v>
      </c>
      <c r="G3229" s="35">
        <v>0.14361430525654886</v>
      </c>
      <c r="H3229" s="35" t="b">
        <v>0</v>
      </c>
      <c r="I3229" s="35" t="b">
        <v>0</v>
      </c>
      <c r="J3229" s="35" t="b">
        <v>0</v>
      </c>
    </row>
    <row r="3230" spans="1:10" hidden="1" x14ac:dyDescent="0.2">
      <c r="A3230" s="35" t="s">
        <v>114</v>
      </c>
      <c r="B3230" s="35" t="str">
        <f>VLOOKUP(Table4[[#This Row],[Metabolite ID]],Table18[],2,FALSE)</f>
        <v>ibuprofen</v>
      </c>
      <c r="C3230" s="35" t="s">
        <v>1119</v>
      </c>
      <c r="D3230" s="35">
        <v>1067</v>
      </c>
      <c r="E3230" s="35">
        <v>0.12858439716312056</v>
      </c>
      <c r="F3230" s="35">
        <v>0.24127598277196913</v>
      </c>
      <c r="G3230" s="35">
        <v>0.5940786297856997</v>
      </c>
      <c r="H3230" s="35" t="b">
        <v>0</v>
      </c>
      <c r="I3230" s="35" t="b">
        <v>0</v>
      </c>
      <c r="J3230" s="35" t="b">
        <v>0</v>
      </c>
    </row>
    <row r="3231" spans="1:10" hidden="1" x14ac:dyDescent="0.2">
      <c r="A3231" s="35" t="s">
        <v>114</v>
      </c>
      <c r="B3231" s="35" t="str">
        <f>VLOOKUP(Table4[[#This Row],[Metabolite ID]],Table18[],2,FALSE)</f>
        <v>ibuprofen</v>
      </c>
      <c r="C3231" s="35" t="s">
        <v>1120</v>
      </c>
      <c r="D3231" s="35">
        <v>1067</v>
      </c>
      <c r="E3231" s="35">
        <v>0.2248237316647077</v>
      </c>
      <c r="F3231" s="35">
        <v>0.25088227338813496</v>
      </c>
      <c r="G3231" s="35">
        <v>0.37018205898428175</v>
      </c>
      <c r="H3231" s="35" t="b">
        <v>0</v>
      </c>
      <c r="I3231" s="35" t="b">
        <v>0</v>
      </c>
      <c r="J3231" s="35" t="b">
        <v>0</v>
      </c>
    </row>
    <row r="3232" spans="1:10" hidden="1" x14ac:dyDescent="0.2">
      <c r="A3232" s="35" t="s">
        <v>114</v>
      </c>
      <c r="B3232" s="35" t="str">
        <f>VLOOKUP(Table4[[#This Row],[Metabolite ID]],Table18[],2,FALSE)</f>
        <v>ibuprofen</v>
      </c>
      <c r="C3232" s="35" t="s">
        <v>1121</v>
      </c>
      <c r="D3232" s="35">
        <v>1067</v>
      </c>
      <c r="E3232" s="35">
        <v>0.7042855295143049</v>
      </c>
      <c r="F3232" s="35">
        <v>1.1042435377195174</v>
      </c>
      <c r="G3232" s="35">
        <v>0.52374143996193123</v>
      </c>
      <c r="H3232" s="35" t="b">
        <v>0</v>
      </c>
      <c r="I3232" s="35" t="b">
        <v>0</v>
      </c>
      <c r="J3232" s="35" t="b">
        <v>0</v>
      </c>
    </row>
    <row r="3233" spans="1:10" hidden="1" x14ac:dyDescent="0.2">
      <c r="A3233" s="35" t="s">
        <v>114</v>
      </c>
      <c r="B3233" s="35" t="str">
        <f>VLOOKUP(Table4[[#This Row],[Metabolite ID]],Table18[],2,FALSE)</f>
        <v>ibuprofen</v>
      </c>
      <c r="C3233" s="35" t="s">
        <v>1122</v>
      </c>
      <c r="D3233" s="35">
        <v>1067</v>
      </c>
      <c r="E3233" s="35">
        <v>0.81116434581321428</v>
      </c>
      <c r="F3233" s="35">
        <v>0.73274948263290773</v>
      </c>
      <c r="G3233" s="35">
        <v>0.26853737031706809</v>
      </c>
      <c r="H3233" s="35" t="b">
        <v>0</v>
      </c>
      <c r="I3233" s="35" t="b">
        <v>0</v>
      </c>
      <c r="J3233" s="35" t="b">
        <v>0</v>
      </c>
    </row>
    <row r="3234" spans="1:10" hidden="1" x14ac:dyDescent="0.2">
      <c r="A3234" s="35" t="s">
        <v>114</v>
      </c>
      <c r="B3234" s="35" t="str">
        <f>VLOOKUP(Table4[[#This Row],[Metabolite ID]],Table18[],2,FALSE)</f>
        <v>ibuprofen</v>
      </c>
      <c r="C3234" s="35" t="s">
        <v>1123</v>
      </c>
      <c r="D3234" s="35">
        <v>1067</v>
      </c>
      <c r="E3234" s="35">
        <v>0.68150498723364261</v>
      </c>
      <c r="F3234" s="35">
        <v>0.47696262113779481</v>
      </c>
      <c r="G3234" s="35">
        <v>0.15334241316097266</v>
      </c>
      <c r="H3234" s="35" t="b">
        <v>0</v>
      </c>
      <c r="I3234" s="35" t="b">
        <v>0</v>
      </c>
      <c r="J3234" s="35" t="b">
        <v>0</v>
      </c>
    </row>
    <row r="3235" spans="1:10" x14ac:dyDescent="0.2">
      <c r="A3235" s="35" t="s">
        <v>503</v>
      </c>
      <c r="B3235" s="35" t="str">
        <f>VLOOKUP(Table4[[#This Row],[Metabolite ID]],Table18[],2,FALSE)</f>
        <v>X - 19141</v>
      </c>
      <c r="C3235" s="35" t="s">
        <v>1116</v>
      </c>
      <c r="D3235" s="35">
        <v>1068</v>
      </c>
      <c r="E3235" s="35">
        <v>-5.4201936488513104E-2</v>
      </c>
      <c r="F3235" s="35">
        <v>3.68203770831705E-2</v>
      </c>
      <c r="G3235" s="36">
        <v>0.14100370639955703</v>
      </c>
      <c r="H3235" s="35" t="b">
        <v>0</v>
      </c>
      <c r="I3235" s="35" t="b">
        <v>0</v>
      </c>
      <c r="J3235" s="35" t="b">
        <v>0</v>
      </c>
    </row>
    <row r="3236" spans="1:10" hidden="1" x14ac:dyDescent="0.2">
      <c r="A3236" s="35" t="s">
        <v>503</v>
      </c>
      <c r="B3236" s="35" t="str">
        <f>VLOOKUP(Table4[[#This Row],[Metabolite ID]],Table18[],2,FALSE)</f>
        <v>X - 19141</v>
      </c>
      <c r="C3236" s="35" t="s">
        <v>1117</v>
      </c>
      <c r="D3236" s="35">
        <v>1068</v>
      </c>
      <c r="E3236" s="35">
        <v>-5.4201936488513104E-2</v>
      </c>
      <c r="F3236" s="35">
        <v>3.68203770831705E-2</v>
      </c>
      <c r="G3236" s="35">
        <v>0.14100370639955703</v>
      </c>
      <c r="H3236" s="35" t="b">
        <v>0</v>
      </c>
      <c r="I3236" s="35" t="b">
        <v>0</v>
      </c>
      <c r="J3236" s="35" t="b">
        <v>0</v>
      </c>
    </row>
    <row r="3237" spans="1:10" hidden="1" x14ac:dyDescent="0.2">
      <c r="A3237" s="35" t="s">
        <v>503</v>
      </c>
      <c r="B3237" s="35" t="str">
        <f>VLOOKUP(Table4[[#This Row],[Metabolite ID]],Table18[],2,FALSE)</f>
        <v>X - 19141</v>
      </c>
      <c r="C3237" s="35" t="s">
        <v>1118</v>
      </c>
      <c r="D3237" s="35">
        <v>1068</v>
      </c>
      <c r="E3237" s="35">
        <v>-5.412211321573205E-2</v>
      </c>
      <c r="F3237" s="35">
        <v>3.7141276742785743E-2</v>
      </c>
      <c r="G3237" s="35">
        <v>0.14506233414523106</v>
      </c>
      <c r="H3237" s="35" t="b">
        <v>0</v>
      </c>
      <c r="I3237" s="35" t="b">
        <v>0</v>
      </c>
      <c r="J3237" s="35" t="b">
        <v>0</v>
      </c>
    </row>
    <row r="3238" spans="1:10" hidden="1" x14ac:dyDescent="0.2">
      <c r="A3238" s="35" t="s">
        <v>503</v>
      </c>
      <c r="B3238" s="35" t="str">
        <f>VLOOKUP(Table4[[#This Row],[Metabolite ID]],Table18[],2,FALSE)</f>
        <v>X - 19141</v>
      </c>
      <c r="C3238" s="35" t="s">
        <v>1119</v>
      </c>
      <c r="D3238" s="35">
        <v>1068</v>
      </c>
      <c r="E3238" s="35">
        <v>-0.1048362217923922</v>
      </c>
      <c r="F3238" s="35">
        <v>5.7501175772506477E-2</v>
      </c>
      <c r="G3238" s="35">
        <v>6.8272899383008692E-2</v>
      </c>
      <c r="H3238" s="35" t="b">
        <v>0</v>
      </c>
      <c r="I3238" s="35" t="b">
        <v>0</v>
      </c>
      <c r="J3238" s="35" t="b">
        <v>0</v>
      </c>
    </row>
    <row r="3239" spans="1:10" hidden="1" x14ac:dyDescent="0.2">
      <c r="A3239" s="35" t="s">
        <v>503</v>
      </c>
      <c r="B3239" s="35" t="str">
        <f>VLOOKUP(Table4[[#This Row],[Metabolite ID]],Table18[],2,FALSE)</f>
        <v>X - 19141</v>
      </c>
      <c r="C3239" s="35" t="s">
        <v>1120</v>
      </c>
      <c r="D3239" s="35">
        <v>1068</v>
      </c>
      <c r="E3239" s="35">
        <v>-4.2697881152726554E-2</v>
      </c>
      <c r="F3239" s="35">
        <v>6.632854785424841E-2</v>
      </c>
      <c r="G3239" s="35">
        <v>0.5197485277118421</v>
      </c>
      <c r="H3239" s="35" t="b">
        <v>0</v>
      </c>
      <c r="I3239" s="35" t="b">
        <v>0</v>
      </c>
      <c r="J3239" s="35" t="b">
        <v>0</v>
      </c>
    </row>
    <row r="3240" spans="1:10" hidden="1" x14ac:dyDescent="0.2">
      <c r="A3240" s="35" t="s">
        <v>503</v>
      </c>
      <c r="B3240" s="35" t="str">
        <f>VLOOKUP(Table4[[#This Row],[Metabolite ID]],Table18[],2,FALSE)</f>
        <v>X - 19141</v>
      </c>
      <c r="C3240" s="35" t="s">
        <v>1121</v>
      </c>
      <c r="D3240" s="35">
        <v>1068</v>
      </c>
      <c r="E3240" s="35">
        <v>-4.7579743523722406E-2</v>
      </c>
      <c r="F3240" s="35">
        <v>0.25608333576334574</v>
      </c>
      <c r="G3240" s="35">
        <v>0.85263857306762925</v>
      </c>
      <c r="H3240" s="35" t="b">
        <v>0</v>
      </c>
      <c r="I3240" s="35" t="b">
        <v>0</v>
      </c>
      <c r="J3240" s="35" t="b">
        <v>0</v>
      </c>
    </row>
    <row r="3241" spans="1:10" hidden="1" x14ac:dyDescent="0.2">
      <c r="A3241" s="35" t="s">
        <v>503</v>
      </c>
      <c r="B3241" s="35" t="str">
        <f>VLOOKUP(Table4[[#This Row],[Metabolite ID]],Table18[],2,FALSE)</f>
        <v>X - 19141</v>
      </c>
      <c r="C3241" s="35" t="s">
        <v>1122</v>
      </c>
      <c r="D3241" s="35">
        <v>1068</v>
      </c>
      <c r="E3241" s="35">
        <v>-1.6848960219063791E-2</v>
      </c>
      <c r="F3241" s="35">
        <v>0.1579102837280065</v>
      </c>
      <c r="G3241" s="35">
        <v>0.91504737674034975</v>
      </c>
      <c r="H3241" s="35" t="b">
        <v>0</v>
      </c>
      <c r="I3241" s="35" t="b">
        <v>0</v>
      </c>
      <c r="J3241" s="35" t="b">
        <v>0</v>
      </c>
    </row>
    <row r="3242" spans="1:10" hidden="1" x14ac:dyDescent="0.2">
      <c r="A3242" s="35" t="s">
        <v>503</v>
      </c>
      <c r="B3242" s="35" t="str">
        <f>VLOOKUP(Table4[[#This Row],[Metabolite ID]],Table18[],2,FALSE)</f>
        <v>X - 19141</v>
      </c>
      <c r="C3242" s="35" t="s">
        <v>1123</v>
      </c>
      <c r="D3242" s="35">
        <v>1068</v>
      </c>
      <c r="E3242" s="35">
        <v>3.8471637268622461E-2</v>
      </c>
      <c r="F3242" s="35">
        <v>0.10805727454296261</v>
      </c>
      <c r="G3242" s="35">
        <v>0.72188850458161802</v>
      </c>
      <c r="H3242" s="35" t="b">
        <v>0</v>
      </c>
      <c r="I3242" s="35" t="b">
        <v>0</v>
      </c>
      <c r="J3242" s="35" t="b">
        <v>0</v>
      </c>
    </row>
    <row r="3243" spans="1:10" x14ac:dyDescent="0.2">
      <c r="A3243" s="35" t="s">
        <v>710</v>
      </c>
      <c r="B3243" s="35" t="str">
        <f>VLOOKUP(Table4[[#This Row],[Metabolite ID]],Table18[],2,FALSE)</f>
        <v>1-adrenoyl-GPC (22:4)*</v>
      </c>
      <c r="C3243" s="35" t="s">
        <v>1116</v>
      </c>
      <c r="D3243" s="35">
        <v>1068</v>
      </c>
      <c r="E3243" s="35">
        <v>-5.6816033550577509E-2</v>
      </c>
      <c r="F3243" s="35">
        <v>3.8840787721308619E-2</v>
      </c>
      <c r="G3243" s="36">
        <v>0.14352402092702005</v>
      </c>
      <c r="H3243" s="35" t="b">
        <v>0</v>
      </c>
      <c r="I3243" s="35" t="b">
        <v>0</v>
      </c>
      <c r="J3243" s="35" t="b">
        <v>0</v>
      </c>
    </row>
    <row r="3244" spans="1:10" hidden="1" x14ac:dyDescent="0.2">
      <c r="A3244" s="35" t="s">
        <v>710</v>
      </c>
      <c r="B3244" s="35" t="str">
        <f>VLOOKUP(Table4[[#This Row],[Metabolite ID]],Table18[],2,FALSE)</f>
        <v>1-adrenoyl-GPC (22:4)*</v>
      </c>
      <c r="C3244" s="35" t="s">
        <v>1117</v>
      </c>
      <c r="D3244" s="35">
        <v>1068</v>
      </c>
      <c r="E3244" s="35">
        <v>-5.6816033550577509E-2</v>
      </c>
      <c r="F3244" s="35">
        <v>3.7991846486707774E-2</v>
      </c>
      <c r="G3244" s="35">
        <v>0.13478930519281312</v>
      </c>
      <c r="H3244" s="35" t="b">
        <v>0</v>
      </c>
      <c r="I3244" s="35" t="b">
        <v>0</v>
      </c>
      <c r="J3244" s="35" t="b">
        <v>0</v>
      </c>
    </row>
    <row r="3245" spans="1:10" hidden="1" x14ac:dyDescent="0.2">
      <c r="A3245" s="35" t="s">
        <v>710</v>
      </c>
      <c r="B3245" s="35" t="str">
        <f>VLOOKUP(Table4[[#This Row],[Metabolite ID]],Table18[],2,FALSE)</f>
        <v>1-adrenoyl-GPC (22:4)*</v>
      </c>
      <c r="C3245" s="35" t="s">
        <v>1118</v>
      </c>
      <c r="D3245" s="35">
        <v>1068</v>
      </c>
      <c r="E3245" s="35">
        <v>-5.673648992208663E-2</v>
      </c>
      <c r="F3245" s="35">
        <v>3.8344361268005278E-2</v>
      </c>
      <c r="G3245" s="35">
        <v>0.13896489452876787</v>
      </c>
      <c r="H3245" s="35" t="b">
        <v>0</v>
      </c>
      <c r="I3245" s="35" t="b">
        <v>0</v>
      </c>
      <c r="J3245" s="35" t="b">
        <v>0</v>
      </c>
    </row>
    <row r="3246" spans="1:10" hidden="1" x14ac:dyDescent="0.2">
      <c r="A3246" s="35" t="s">
        <v>710</v>
      </c>
      <c r="B3246" s="35" t="str">
        <f>VLOOKUP(Table4[[#This Row],[Metabolite ID]],Table18[],2,FALSE)</f>
        <v>1-adrenoyl-GPC (22:4)*</v>
      </c>
      <c r="C3246" s="35" t="s">
        <v>1119</v>
      </c>
      <c r="D3246" s="35">
        <v>1068</v>
      </c>
      <c r="E3246" s="35">
        <v>-4.1105368434472225E-2</v>
      </c>
      <c r="F3246" s="35">
        <v>6.0456688870156455E-2</v>
      </c>
      <c r="G3246" s="35">
        <v>0.49655871456178924</v>
      </c>
      <c r="H3246" s="35" t="b">
        <v>0</v>
      </c>
      <c r="I3246" s="35" t="b">
        <v>0</v>
      </c>
      <c r="J3246" s="35" t="b">
        <v>0</v>
      </c>
    </row>
    <row r="3247" spans="1:10" hidden="1" x14ac:dyDescent="0.2">
      <c r="A3247" s="35" t="s">
        <v>710</v>
      </c>
      <c r="B3247" s="35" t="str">
        <f>VLOOKUP(Table4[[#This Row],[Metabolite ID]],Table18[],2,FALSE)</f>
        <v>1-adrenoyl-GPC (22:4)*</v>
      </c>
      <c r="C3247" s="35" t="s">
        <v>1120</v>
      </c>
      <c r="D3247" s="35">
        <v>1068</v>
      </c>
      <c r="E3247" s="35">
        <v>-8.9112898120826706E-2</v>
      </c>
      <c r="F3247" s="35">
        <v>5.9309843430230498E-2</v>
      </c>
      <c r="G3247" s="35">
        <v>0.13296864420823115</v>
      </c>
      <c r="H3247" s="35" t="b">
        <v>0</v>
      </c>
      <c r="I3247" s="35" t="b">
        <v>0</v>
      </c>
      <c r="J3247" s="35" t="b">
        <v>0</v>
      </c>
    </row>
    <row r="3248" spans="1:10" hidden="1" x14ac:dyDescent="0.2">
      <c r="A3248" s="35" t="s">
        <v>710</v>
      </c>
      <c r="B3248" s="35" t="str">
        <f>VLOOKUP(Table4[[#This Row],[Metabolite ID]],Table18[],2,FALSE)</f>
        <v>1-adrenoyl-GPC (22:4)*</v>
      </c>
      <c r="C3248" s="35" t="s">
        <v>1121</v>
      </c>
      <c r="D3248" s="35">
        <v>1068</v>
      </c>
      <c r="E3248" s="35">
        <v>-6.2592811914049307E-2</v>
      </c>
      <c r="F3248" s="35">
        <v>0.24547885122770161</v>
      </c>
      <c r="G3248" s="35">
        <v>0.79878575050025769</v>
      </c>
      <c r="H3248" s="35" t="b">
        <v>0</v>
      </c>
      <c r="I3248" s="35" t="b">
        <v>0</v>
      </c>
      <c r="J3248" s="35" t="b">
        <v>0</v>
      </c>
    </row>
    <row r="3249" spans="1:10" hidden="1" x14ac:dyDescent="0.2">
      <c r="A3249" s="35" t="s">
        <v>710</v>
      </c>
      <c r="B3249" s="35" t="str">
        <f>VLOOKUP(Table4[[#This Row],[Metabolite ID]],Table18[],2,FALSE)</f>
        <v>1-adrenoyl-GPC (22:4)*</v>
      </c>
      <c r="C3249" s="35" t="s">
        <v>1122</v>
      </c>
      <c r="D3249" s="35">
        <v>1068</v>
      </c>
      <c r="E3249" s="35">
        <v>-0.15048834856766291</v>
      </c>
      <c r="F3249" s="35">
        <v>0.17764436680193874</v>
      </c>
      <c r="G3249" s="35">
        <v>0.39711113736002068</v>
      </c>
      <c r="H3249" s="35" t="b">
        <v>0</v>
      </c>
      <c r="I3249" s="35" t="b">
        <v>0</v>
      </c>
      <c r="J3249" s="35" t="b">
        <v>0</v>
      </c>
    </row>
    <row r="3250" spans="1:10" hidden="1" x14ac:dyDescent="0.2">
      <c r="A3250" s="35" t="s">
        <v>710</v>
      </c>
      <c r="B3250" s="35" t="str">
        <f>VLOOKUP(Table4[[#This Row],[Metabolite ID]],Table18[],2,FALSE)</f>
        <v>1-adrenoyl-GPC (22:4)*</v>
      </c>
      <c r="C3250" s="35" t="s">
        <v>1123</v>
      </c>
      <c r="D3250" s="35">
        <v>1068</v>
      </c>
      <c r="E3250" s="35">
        <v>-0.20249871369421246</v>
      </c>
      <c r="F3250" s="35">
        <v>0.1139658238730058</v>
      </c>
      <c r="G3250" s="35">
        <v>7.5880148951305446E-2</v>
      </c>
      <c r="H3250" s="35" t="b">
        <v>0</v>
      </c>
      <c r="I3250" s="35" t="b">
        <v>0</v>
      </c>
      <c r="J3250" s="35" t="b">
        <v>0</v>
      </c>
    </row>
    <row r="3251" spans="1:10" x14ac:dyDescent="0.2">
      <c r="A3251" s="35" t="s">
        <v>759</v>
      </c>
      <c r="B3251" s="35" t="str">
        <f>VLOOKUP(Table4[[#This Row],[Metabolite ID]],Table18[],2,FALSE)</f>
        <v>Triglycerides in HDL</v>
      </c>
      <c r="C3251" s="35" t="s">
        <v>1116</v>
      </c>
      <c r="D3251" s="35">
        <v>1069</v>
      </c>
      <c r="E3251" s="35">
        <v>2.7708303825068559E-2</v>
      </c>
      <c r="F3251" s="35">
        <v>1.8963343928506207E-2</v>
      </c>
      <c r="G3251" s="36">
        <v>0.14397408084197683</v>
      </c>
      <c r="H3251" s="35" t="b">
        <v>0</v>
      </c>
      <c r="I3251" s="35" t="b">
        <v>0</v>
      </c>
      <c r="J3251" s="35" t="b">
        <v>0</v>
      </c>
    </row>
    <row r="3252" spans="1:10" hidden="1" x14ac:dyDescent="0.2">
      <c r="A3252" s="35" t="s">
        <v>759</v>
      </c>
      <c r="B3252" s="35" t="str">
        <f>VLOOKUP(Table4[[#This Row],[Metabolite ID]],Table18[],2,FALSE)</f>
        <v>Triglycerides in HDL</v>
      </c>
      <c r="C3252" s="35" t="s">
        <v>1117</v>
      </c>
      <c r="D3252" s="35">
        <v>1069</v>
      </c>
      <c r="E3252" s="35">
        <v>2.7708303825068559E-2</v>
      </c>
      <c r="F3252" s="35">
        <v>1.6735544103058622E-2</v>
      </c>
      <c r="G3252" s="35">
        <v>9.7791504778640917E-2</v>
      </c>
      <c r="H3252" s="35" t="b">
        <v>0</v>
      </c>
      <c r="I3252" s="35" t="b">
        <v>0</v>
      </c>
      <c r="J3252" s="35" t="b">
        <v>0</v>
      </c>
    </row>
    <row r="3253" spans="1:10" hidden="1" x14ac:dyDescent="0.2">
      <c r="A3253" s="35" t="s">
        <v>759</v>
      </c>
      <c r="B3253" s="35" t="str">
        <f>VLOOKUP(Table4[[#This Row],[Metabolite ID]],Table18[],2,FALSE)</f>
        <v>Triglycerides in HDL</v>
      </c>
      <c r="C3253" s="35" t="s">
        <v>1118</v>
      </c>
      <c r="D3253" s="35">
        <v>1069</v>
      </c>
      <c r="E3253" s="35">
        <v>2.7816999169340016E-2</v>
      </c>
      <c r="F3253" s="35">
        <v>1.6926300928969594E-2</v>
      </c>
      <c r="G3253" s="35">
        <v>0.10029633734514749</v>
      </c>
      <c r="H3253" s="35" t="b">
        <v>0</v>
      </c>
      <c r="I3253" s="35" t="b">
        <v>0</v>
      </c>
      <c r="J3253" s="35" t="b">
        <v>0</v>
      </c>
    </row>
    <row r="3254" spans="1:10" hidden="1" x14ac:dyDescent="0.2">
      <c r="A3254" s="35" t="s">
        <v>759</v>
      </c>
      <c r="B3254" s="35" t="str">
        <f>VLOOKUP(Table4[[#This Row],[Metabolite ID]],Table18[],2,FALSE)</f>
        <v>Triglycerides in HDL</v>
      </c>
      <c r="C3254" s="35" t="s">
        <v>1119</v>
      </c>
      <c r="D3254" s="35">
        <v>1069</v>
      </c>
      <c r="E3254" s="35">
        <v>3.1884230769230769E-2</v>
      </c>
      <c r="F3254" s="35">
        <v>2.5007061768376027E-2</v>
      </c>
      <c r="G3254" s="35">
        <v>0.2023060288589783</v>
      </c>
      <c r="H3254" s="35" t="b">
        <v>0</v>
      </c>
      <c r="I3254" s="35" t="b">
        <v>0</v>
      </c>
      <c r="J3254" s="35" t="b">
        <v>0</v>
      </c>
    </row>
    <row r="3255" spans="1:10" hidden="1" x14ac:dyDescent="0.2">
      <c r="A3255" s="35" t="s">
        <v>759</v>
      </c>
      <c r="B3255" s="35" t="str">
        <f>VLOOKUP(Table4[[#This Row],[Metabolite ID]],Table18[],2,FALSE)</f>
        <v>Triglycerides in HDL</v>
      </c>
      <c r="C3255" s="35" t="s">
        <v>1120</v>
      </c>
      <c r="D3255" s="35">
        <v>1069</v>
      </c>
      <c r="E3255" s="35">
        <v>7.5689657418023706E-2</v>
      </c>
      <c r="F3255" s="35">
        <v>2.9153414222692513E-2</v>
      </c>
      <c r="G3255" s="35">
        <v>9.4246468236506564E-3</v>
      </c>
      <c r="H3255" s="35" t="b">
        <v>0</v>
      </c>
      <c r="I3255" s="35" t="b">
        <v>0</v>
      </c>
      <c r="J3255" s="35" t="b">
        <v>0</v>
      </c>
    </row>
    <row r="3256" spans="1:10" hidden="1" x14ac:dyDescent="0.2">
      <c r="A3256" s="35" t="s">
        <v>759</v>
      </c>
      <c r="B3256" s="35" t="str">
        <f>VLOOKUP(Table4[[#This Row],[Metabolite ID]],Table18[],2,FALSE)</f>
        <v>Triglycerides in HDL</v>
      </c>
      <c r="C3256" s="35" t="s">
        <v>1121</v>
      </c>
      <c r="D3256" s="35">
        <v>1069</v>
      </c>
      <c r="E3256" s="35">
        <v>0.2234868661241638</v>
      </c>
      <c r="F3256" s="35">
        <v>0.1087432969706788</v>
      </c>
      <c r="G3256" s="35">
        <v>4.0104564673877956E-2</v>
      </c>
      <c r="H3256" s="35" t="b">
        <v>0</v>
      </c>
      <c r="I3256" s="35" t="b">
        <v>0</v>
      </c>
      <c r="J3256" s="35" t="b">
        <v>0</v>
      </c>
    </row>
    <row r="3257" spans="1:10" hidden="1" x14ac:dyDescent="0.2">
      <c r="A3257" s="35" t="s">
        <v>759</v>
      </c>
      <c r="B3257" s="35" t="str">
        <f>VLOOKUP(Table4[[#This Row],[Metabolite ID]],Table18[],2,FALSE)</f>
        <v>Triglycerides in HDL</v>
      </c>
      <c r="C3257" s="35" t="s">
        <v>1122</v>
      </c>
      <c r="D3257" s="35">
        <v>1069</v>
      </c>
      <c r="E3257" s="35">
        <v>0.13016175629298399</v>
      </c>
      <c r="F3257" s="35">
        <v>6.7475953914830772E-2</v>
      </c>
      <c r="G3257" s="35">
        <v>5.3994405382887418E-2</v>
      </c>
      <c r="H3257" s="35" t="b">
        <v>0</v>
      </c>
      <c r="I3257" s="35" t="b">
        <v>0</v>
      </c>
      <c r="J3257" s="35" t="b">
        <v>0</v>
      </c>
    </row>
    <row r="3258" spans="1:10" hidden="1" x14ac:dyDescent="0.2">
      <c r="A3258" s="35" t="s">
        <v>759</v>
      </c>
      <c r="B3258" s="35" t="str">
        <f>VLOOKUP(Table4[[#This Row],[Metabolite ID]],Table18[],2,FALSE)</f>
        <v>Triglycerides in HDL</v>
      </c>
      <c r="C3258" s="35" t="s">
        <v>1123</v>
      </c>
      <c r="D3258" s="35">
        <v>1069</v>
      </c>
      <c r="E3258" s="35">
        <v>4.9873551253744763E-2</v>
      </c>
      <c r="F3258" s="35">
        <v>5.5638826872623684E-2</v>
      </c>
      <c r="G3258" s="35">
        <v>0.37025184361197394</v>
      </c>
      <c r="H3258" s="35" t="b">
        <v>0</v>
      </c>
      <c r="I3258" s="35" t="b">
        <v>0</v>
      </c>
      <c r="J3258" s="35" t="b">
        <v>0</v>
      </c>
    </row>
    <row r="3259" spans="1:10" x14ac:dyDescent="0.2">
      <c r="A3259" s="35" t="s">
        <v>750</v>
      </c>
      <c r="B3259" s="35" t="str">
        <f>VLOOKUP(Table4[[#This Row],[Metabolite ID]],Table18[],2,FALSE)</f>
        <v>Omega-3 fatty acids</v>
      </c>
      <c r="C3259" s="35" t="s">
        <v>1116</v>
      </c>
      <c r="D3259" s="35">
        <v>1069</v>
      </c>
      <c r="E3259" s="35">
        <v>-2.9125219019712569E-2</v>
      </c>
      <c r="F3259" s="35">
        <v>1.9998428249291898E-2</v>
      </c>
      <c r="G3259" s="36">
        <v>0.14528887108318564</v>
      </c>
      <c r="H3259" s="35" t="b">
        <v>0</v>
      </c>
      <c r="I3259" s="35" t="b">
        <v>0</v>
      </c>
      <c r="J3259" s="35" t="b">
        <v>0</v>
      </c>
    </row>
    <row r="3260" spans="1:10" hidden="1" x14ac:dyDescent="0.2">
      <c r="A3260" s="35" t="s">
        <v>750</v>
      </c>
      <c r="B3260" s="35" t="str">
        <f>VLOOKUP(Table4[[#This Row],[Metabolite ID]],Table18[],2,FALSE)</f>
        <v>Omega-3 fatty acids</v>
      </c>
      <c r="C3260" s="35" t="s">
        <v>1117</v>
      </c>
      <c r="D3260" s="35">
        <v>1069</v>
      </c>
      <c r="E3260" s="35">
        <v>-2.9125219019712569E-2</v>
      </c>
      <c r="F3260" s="35">
        <v>1.6800772812097849E-2</v>
      </c>
      <c r="G3260" s="35">
        <v>8.2995429313836494E-2</v>
      </c>
      <c r="H3260" s="35" t="b">
        <v>0</v>
      </c>
      <c r="I3260" s="35" t="b">
        <v>0</v>
      </c>
      <c r="J3260" s="35" t="b">
        <v>0</v>
      </c>
    </row>
    <row r="3261" spans="1:10" hidden="1" x14ac:dyDescent="0.2">
      <c r="A3261" s="35" t="s">
        <v>750</v>
      </c>
      <c r="B3261" s="35" t="str">
        <f>VLOOKUP(Table4[[#This Row],[Metabolite ID]],Table18[],2,FALSE)</f>
        <v>Omega-3 fatty acids</v>
      </c>
      <c r="C3261" s="35" t="s">
        <v>1118</v>
      </c>
      <c r="D3261" s="35">
        <v>1069</v>
      </c>
      <c r="E3261" s="35">
        <v>-2.9054536792206959E-2</v>
      </c>
      <c r="F3261" s="35">
        <v>1.7010375362004768E-2</v>
      </c>
      <c r="G3261" s="35">
        <v>8.7627445363263959E-2</v>
      </c>
      <c r="H3261" s="35" t="b">
        <v>0</v>
      </c>
      <c r="I3261" s="35" t="b">
        <v>0</v>
      </c>
      <c r="J3261" s="35" t="b">
        <v>0</v>
      </c>
    </row>
    <row r="3262" spans="1:10" hidden="1" x14ac:dyDescent="0.2">
      <c r="A3262" s="35" t="s">
        <v>750</v>
      </c>
      <c r="B3262" s="35" t="str">
        <f>VLOOKUP(Table4[[#This Row],[Metabolite ID]],Table18[],2,FALSE)</f>
        <v>Omega-3 fatty acids</v>
      </c>
      <c r="C3262" s="35" t="s">
        <v>1119</v>
      </c>
      <c r="D3262" s="35">
        <v>1069</v>
      </c>
      <c r="E3262" s="35">
        <v>-1.5337621951219509E-2</v>
      </c>
      <c r="F3262" s="35">
        <v>2.5755914976509559E-2</v>
      </c>
      <c r="G3262" s="35">
        <v>0.55150995856799545</v>
      </c>
      <c r="H3262" s="35" t="b">
        <v>0</v>
      </c>
      <c r="I3262" s="35" t="b">
        <v>0</v>
      </c>
      <c r="J3262" s="35" t="b">
        <v>0</v>
      </c>
    </row>
    <row r="3263" spans="1:10" hidden="1" x14ac:dyDescent="0.2">
      <c r="A3263" s="35" t="s">
        <v>750</v>
      </c>
      <c r="B3263" s="35" t="str">
        <f>VLOOKUP(Table4[[#This Row],[Metabolite ID]],Table18[],2,FALSE)</f>
        <v>Omega-3 fatty acids</v>
      </c>
      <c r="C3263" s="35" t="s">
        <v>1120</v>
      </c>
      <c r="D3263" s="35">
        <v>1069</v>
      </c>
      <c r="E3263" s="35">
        <v>2.0172135054461728E-2</v>
      </c>
      <c r="F3263" s="35">
        <v>2.8504479095689265E-2</v>
      </c>
      <c r="G3263" s="35">
        <v>0.47914214164722302</v>
      </c>
      <c r="H3263" s="35" t="b">
        <v>0</v>
      </c>
      <c r="I3263" s="35" t="b">
        <v>0</v>
      </c>
      <c r="J3263" s="35" t="b">
        <v>0</v>
      </c>
    </row>
    <row r="3264" spans="1:10" hidden="1" x14ac:dyDescent="0.2">
      <c r="A3264" s="35" t="s">
        <v>750</v>
      </c>
      <c r="B3264" s="35" t="str">
        <f>VLOOKUP(Table4[[#This Row],[Metabolite ID]],Table18[],2,FALSE)</f>
        <v>Omega-3 fatty acids</v>
      </c>
      <c r="C3264" s="35" t="s">
        <v>1121</v>
      </c>
      <c r="D3264" s="35">
        <v>1069</v>
      </c>
      <c r="E3264" s="35">
        <v>4.1727261033468466E-3</v>
      </c>
      <c r="F3264" s="35">
        <v>0.11669014763414867</v>
      </c>
      <c r="G3264" s="35">
        <v>0.97148118634504177</v>
      </c>
      <c r="H3264" s="35" t="b">
        <v>0</v>
      </c>
      <c r="I3264" s="35" t="b">
        <v>0</v>
      </c>
      <c r="J3264" s="35" t="b">
        <v>0</v>
      </c>
    </row>
    <row r="3265" spans="1:10" hidden="1" x14ac:dyDescent="0.2">
      <c r="A3265" s="35" t="s">
        <v>750</v>
      </c>
      <c r="B3265" s="35" t="str">
        <f>VLOOKUP(Table4[[#This Row],[Metabolite ID]],Table18[],2,FALSE)</f>
        <v>Omega-3 fatty acids</v>
      </c>
      <c r="C3265" s="35" t="s">
        <v>1122</v>
      </c>
      <c r="D3265" s="35">
        <v>1069</v>
      </c>
      <c r="E3265" s="35">
        <v>5.7558624969056282E-2</v>
      </c>
      <c r="F3265" s="35">
        <v>7.0305694990420067E-2</v>
      </c>
      <c r="G3265" s="35">
        <v>0.41314548608005774</v>
      </c>
      <c r="H3265" s="35" t="b">
        <v>0</v>
      </c>
      <c r="I3265" s="35" t="b">
        <v>0</v>
      </c>
      <c r="J3265" s="35" t="b">
        <v>0</v>
      </c>
    </row>
    <row r="3266" spans="1:10" hidden="1" x14ac:dyDescent="0.2">
      <c r="A3266" s="35" t="s">
        <v>750</v>
      </c>
      <c r="B3266" s="35" t="str">
        <f>VLOOKUP(Table4[[#This Row],[Metabolite ID]],Table18[],2,FALSE)</f>
        <v>Omega-3 fatty acids</v>
      </c>
      <c r="C3266" s="35" t="s">
        <v>1123</v>
      </c>
      <c r="D3266" s="35">
        <v>1069</v>
      </c>
      <c r="E3266" s="35">
        <v>4.0257317677093875E-2</v>
      </c>
      <c r="F3266" s="35">
        <v>5.8639880457164596E-2</v>
      </c>
      <c r="G3266" s="35">
        <v>0.49253584685044238</v>
      </c>
      <c r="H3266" s="35" t="b">
        <v>0</v>
      </c>
      <c r="I3266" s="35" t="b">
        <v>0</v>
      </c>
      <c r="J3266" s="35" t="b">
        <v>0</v>
      </c>
    </row>
    <row r="3267" spans="1:10" x14ac:dyDescent="0.2">
      <c r="A3267" s="35" t="s">
        <v>666</v>
      </c>
      <c r="B3267" s="35" t="str">
        <f>VLOOKUP(Table4[[#This Row],[Metabolite ID]],Table18[],2,FALSE)</f>
        <v>1-palmitoyl-2-arachidonoyl-GPI (16:0/20:4)*</v>
      </c>
      <c r="C3267" s="35" t="s">
        <v>1116</v>
      </c>
      <c r="D3267" s="35">
        <v>1068</v>
      </c>
      <c r="E3267" s="35">
        <v>5.6672876597427466E-2</v>
      </c>
      <c r="F3267" s="35">
        <v>3.9087009554640666E-2</v>
      </c>
      <c r="G3267" s="36">
        <v>0.14708197315094407</v>
      </c>
      <c r="H3267" s="35" t="b">
        <v>0</v>
      </c>
      <c r="I3267" s="35" t="b">
        <v>0</v>
      </c>
      <c r="J3267" s="35" t="b">
        <v>0</v>
      </c>
    </row>
    <row r="3268" spans="1:10" hidden="1" x14ac:dyDescent="0.2">
      <c r="A3268" s="35" t="s">
        <v>666</v>
      </c>
      <c r="B3268" s="35" t="str">
        <f>VLOOKUP(Table4[[#This Row],[Metabolite ID]],Table18[],2,FALSE)</f>
        <v>1-palmitoyl-2-arachidonoyl-GPI (16:0/20:4)*</v>
      </c>
      <c r="C3268" s="35" t="s">
        <v>1117</v>
      </c>
      <c r="D3268" s="35">
        <v>1068</v>
      </c>
      <c r="E3268" s="35">
        <v>5.6672876597427466E-2</v>
      </c>
      <c r="F3268" s="35">
        <v>3.7205965425553697E-2</v>
      </c>
      <c r="G3268" s="35">
        <v>0.12770363407191568</v>
      </c>
      <c r="H3268" s="35" t="b">
        <v>0</v>
      </c>
      <c r="I3268" s="35" t="b">
        <v>0</v>
      </c>
      <c r="J3268" s="35" t="b">
        <v>0</v>
      </c>
    </row>
    <row r="3269" spans="1:10" hidden="1" x14ac:dyDescent="0.2">
      <c r="A3269" s="35" t="s">
        <v>666</v>
      </c>
      <c r="B3269" s="35" t="str">
        <f>VLOOKUP(Table4[[#This Row],[Metabolite ID]],Table18[],2,FALSE)</f>
        <v>1-palmitoyl-2-arachidonoyl-GPI (16:0/20:4)*</v>
      </c>
      <c r="C3269" s="35" t="s">
        <v>1118</v>
      </c>
      <c r="D3269" s="35">
        <v>1068</v>
      </c>
      <c r="E3269" s="35">
        <v>5.943415531779514E-2</v>
      </c>
      <c r="F3269" s="35">
        <v>3.7570618692269339E-2</v>
      </c>
      <c r="G3269" s="35">
        <v>0.1136651473853604</v>
      </c>
      <c r="H3269" s="35" t="b">
        <v>0</v>
      </c>
      <c r="I3269" s="35" t="b">
        <v>0</v>
      </c>
      <c r="J3269" s="35" t="b">
        <v>0</v>
      </c>
    </row>
    <row r="3270" spans="1:10" hidden="1" x14ac:dyDescent="0.2">
      <c r="A3270" s="35" t="s">
        <v>666</v>
      </c>
      <c r="B3270" s="35" t="str">
        <f>VLOOKUP(Table4[[#This Row],[Metabolite ID]],Table18[],2,FALSE)</f>
        <v>1-palmitoyl-2-arachidonoyl-GPI (16:0/20:4)*</v>
      </c>
      <c r="C3270" s="35" t="s">
        <v>1119</v>
      </c>
      <c r="D3270" s="35">
        <v>1068</v>
      </c>
      <c r="E3270" s="35">
        <v>7.4855658505154493E-2</v>
      </c>
      <c r="F3270" s="35">
        <v>5.7765610538670326E-2</v>
      </c>
      <c r="G3270" s="35">
        <v>0.19502661877513647</v>
      </c>
      <c r="H3270" s="35" t="b">
        <v>0</v>
      </c>
      <c r="I3270" s="35" t="b">
        <v>0</v>
      </c>
      <c r="J3270" s="35" t="b">
        <v>0</v>
      </c>
    </row>
    <row r="3271" spans="1:10" hidden="1" x14ac:dyDescent="0.2">
      <c r="A3271" s="35" t="s">
        <v>666</v>
      </c>
      <c r="B3271" s="35" t="str">
        <f>VLOOKUP(Table4[[#This Row],[Metabolite ID]],Table18[],2,FALSE)</f>
        <v>1-palmitoyl-2-arachidonoyl-GPI (16:0/20:4)*</v>
      </c>
      <c r="C3271" s="35" t="s">
        <v>1120</v>
      </c>
      <c r="D3271" s="35">
        <v>1068</v>
      </c>
      <c r="E3271" s="35">
        <v>4.2572143224435376E-3</v>
      </c>
      <c r="F3271" s="35">
        <v>6.3995986475552283E-2</v>
      </c>
      <c r="G3271" s="35">
        <v>0.94696133104325275</v>
      </c>
      <c r="H3271" s="35" t="b">
        <v>0</v>
      </c>
      <c r="I3271" s="35" t="b">
        <v>0</v>
      </c>
      <c r="J3271" s="35" t="b">
        <v>0</v>
      </c>
    </row>
    <row r="3272" spans="1:10" hidden="1" x14ac:dyDescent="0.2">
      <c r="A3272" s="35" t="s">
        <v>666</v>
      </c>
      <c r="B3272" s="35" t="str">
        <f>VLOOKUP(Table4[[#This Row],[Metabolite ID]],Table18[],2,FALSE)</f>
        <v>1-palmitoyl-2-arachidonoyl-GPI (16:0/20:4)*</v>
      </c>
      <c r="C3272" s="35" t="s">
        <v>1121</v>
      </c>
      <c r="D3272" s="35">
        <v>1068</v>
      </c>
      <c r="E3272" s="35">
        <v>0.11125997225320816</v>
      </c>
      <c r="F3272" s="35">
        <v>0.23767822037047726</v>
      </c>
      <c r="G3272" s="35">
        <v>0.6398002659669968</v>
      </c>
      <c r="H3272" s="35" t="b">
        <v>0</v>
      </c>
      <c r="I3272" s="35" t="b">
        <v>0</v>
      </c>
      <c r="J3272" s="35" t="b">
        <v>0</v>
      </c>
    </row>
    <row r="3273" spans="1:10" hidden="1" x14ac:dyDescent="0.2">
      <c r="A3273" s="35" t="s">
        <v>666</v>
      </c>
      <c r="B3273" s="35" t="str">
        <f>VLOOKUP(Table4[[#This Row],[Metabolite ID]],Table18[],2,FALSE)</f>
        <v>1-palmitoyl-2-arachidonoyl-GPI (16:0/20:4)*</v>
      </c>
      <c r="C3273" s="35" t="s">
        <v>1122</v>
      </c>
      <c r="D3273" s="35">
        <v>1068</v>
      </c>
      <c r="E3273" s="35">
        <v>-0.1781726919585811</v>
      </c>
      <c r="F3273" s="35">
        <v>0.14947330054234029</v>
      </c>
      <c r="G3273" s="35">
        <v>0.2335249306038833</v>
      </c>
      <c r="H3273" s="35" t="b">
        <v>0</v>
      </c>
      <c r="I3273" s="35" t="b">
        <v>0</v>
      </c>
      <c r="J3273" s="35" t="b">
        <v>0</v>
      </c>
    </row>
    <row r="3274" spans="1:10" hidden="1" x14ac:dyDescent="0.2">
      <c r="A3274" s="35" t="s">
        <v>666</v>
      </c>
      <c r="B3274" s="35" t="str">
        <f>VLOOKUP(Table4[[#This Row],[Metabolite ID]],Table18[],2,FALSE)</f>
        <v>1-palmitoyl-2-arachidonoyl-GPI (16:0/20:4)*</v>
      </c>
      <c r="C3274" s="35" t="s">
        <v>1123</v>
      </c>
      <c r="D3274" s="35">
        <v>1068</v>
      </c>
      <c r="E3274" s="35">
        <v>-6.373472344021329E-2</v>
      </c>
      <c r="F3274" s="35">
        <v>0.11467765485950601</v>
      </c>
      <c r="G3274" s="35">
        <v>0.5784827917997597</v>
      </c>
      <c r="H3274" s="35" t="b">
        <v>0</v>
      </c>
      <c r="I3274" s="35" t="b">
        <v>0</v>
      </c>
      <c r="J3274" s="35" t="b">
        <v>0</v>
      </c>
    </row>
    <row r="3275" spans="1:10" x14ac:dyDescent="0.2">
      <c r="A3275" s="35" t="s">
        <v>660</v>
      </c>
      <c r="B3275" s="35" t="str">
        <f>VLOOKUP(Table4[[#This Row],[Metabolite ID]],Table18[],2,FALSE)</f>
        <v>1-palmitoyl-2-oleoyl-GPC (16:0/18:1)</v>
      </c>
      <c r="C3275" s="35" t="s">
        <v>1116</v>
      </c>
      <c r="D3275" s="35">
        <v>1068</v>
      </c>
      <c r="E3275" s="35">
        <v>-5.5500962174239839E-2</v>
      </c>
      <c r="F3275" s="35">
        <v>3.8291035653155871E-2</v>
      </c>
      <c r="G3275" s="36">
        <v>0.14721180425389002</v>
      </c>
      <c r="H3275" s="35" t="b">
        <v>0</v>
      </c>
      <c r="I3275" s="35" t="b">
        <v>0</v>
      </c>
      <c r="J3275" s="35" t="b">
        <v>0</v>
      </c>
    </row>
    <row r="3276" spans="1:10" hidden="1" x14ac:dyDescent="0.2">
      <c r="A3276" s="35" t="s">
        <v>660</v>
      </c>
      <c r="B3276" s="35" t="str">
        <f>VLOOKUP(Table4[[#This Row],[Metabolite ID]],Table18[],2,FALSE)</f>
        <v>1-palmitoyl-2-oleoyl-GPC (16:0/18:1)</v>
      </c>
      <c r="C3276" s="35" t="s">
        <v>1117</v>
      </c>
      <c r="D3276" s="35">
        <v>1068</v>
      </c>
      <c r="E3276" s="35">
        <v>-5.5500962174239839E-2</v>
      </c>
      <c r="F3276" s="35">
        <v>3.6897027685216931E-2</v>
      </c>
      <c r="G3276" s="35">
        <v>0.13252671660802973</v>
      </c>
      <c r="H3276" s="35" t="b">
        <v>0</v>
      </c>
      <c r="I3276" s="35" t="b">
        <v>0</v>
      </c>
      <c r="J3276" s="35" t="b">
        <v>0</v>
      </c>
    </row>
    <row r="3277" spans="1:10" hidden="1" x14ac:dyDescent="0.2">
      <c r="A3277" s="35" t="s">
        <v>660</v>
      </c>
      <c r="B3277" s="35" t="str">
        <f>VLOOKUP(Table4[[#This Row],[Metabolite ID]],Table18[],2,FALSE)</f>
        <v>1-palmitoyl-2-oleoyl-GPC (16:0/18:1)</v>
      </c>
      <c r="C3277" s="35" t="s">
        <v>1118</v>
      </c>
      <c r="D3277" s="35">
        <v>1068</v>
      </c>
      <c r="E3277" s="35">
        <v>-5.5420775320727846E-2</v>
      </c>
      <c r="F3277" s="35">
        <v>3.7249219216730023E-2</v>
      </c>
      <c r="G3277" s="35">
        <v>0.13679382342033383</v>
      </c>
      <c r="H3277" s="35" t="b">
        <v>0</v>
      </c>
      <c r="I3277" s="35" t="b">
        <v>0</v>
      </c>
      <c r="J3277" s="35" t="b">
        <v>0</v>
      </c>
    </row>
    <row r="3278" spans="1:10" hidden="1" x14ac:dyDescent="0.2">
      <c r="A3278" s="35" t="s">
        <v>660</v>
      </c>
      <c r="B3278" s="35" t="str">
        <f>VLOOKUP(Table4[[#This Row],[Metabolite ID]],Table18[],2,FALSE)</f>
        <v>1-palmitoyl-2-oleoyl-GPC (16:0/18:1)</v>
      </c>
      <c r="C3278" s="35" t="s">
        <v>1119</v>
      </c>
      <c r="D3278" s="35">
        <v>1068</v>
      </c>
      <c r="E3278" s="35">
        <v>2.2346492907800983E-2</v>
      </c>
      <c r="F3278" s="35">
        <v>5.4405740950328178E-2</v>
      </c>
      <c r="G3278" s="35">
        <v>0.68126482580015013</v>
      </c>
      <c r="H3278" s="35" t="b">
        <v>0</v>
      </c>
      <c r="I3278" s="35" t="b">
        <v>0</v>
      </c>
      <c r="J3278" s="35" t="b">
        <v>0</v>
      </c>
    </row>
    <row r="3279" spans="1:10" hidden="1" x14ac:dyDescent="0.2">
      <c r="A3279" s="35" t="s">
        <v>660</v>
      </c>
      <c r="B3279" s="35" t="str">
        <f>VLOOKUP(Table4[[#This Row],[Metabolite ID]],Table18[],2,FALSE)</f>
        <v>1-palmitoyl-2-oleoyl-GPC (16:0/18:1)</v>
      </c>
      <c r="C3279" s="35" t="s">
        <v>1120</v>
      </c>
      <c r="D3279" s="35">
        <v>1068</v>
      </c>
      <c r="E3279" s="35">
        <v>-0.11116241316790923</v>
      </c>
      <c r="F3279" s="35">
        <v>6.4199834970978156E-2</v>
      </c>
      <c r="G3279" s="35">
        <v>8.3361517603719973E-2</v>
      </c>
      <c r="H3279" s="35" t="b">
        <v>0</v>
      </c>
      <c r="I3279" s="35" t="b">
        <v>0</v>
      </c>
      <c r="J3279" s="35" t="b">
        <v>0</v>
      </c>
    </row>
    <row r="3280" spans="1:10" hidden="1" x14ac:dyDescent="0.2">
      <c r="A3280" s="35" t="s">
        <v>660</v>
      </c>
      <c r="B3280" s="35" t="str">
        <f>VLOOKUP(Table4[[#This Row],[Metabolite ID]],Table18[],2,FALSE)</f>
        <v>1-palmitoyl-2-oleoyl-GPC (16:0/18:1)</v>
      </c>
      <c r="C3280" s="35" t="s">
        <v>1121</v>
      </c>
      <c r="D3280" s="35">
        <v>1068</v>
      </c>
      <c r="E3280" s="35">
        <v>-3.4775735261323604E-2</v>
      </c>
      <c r="F3280" s="35">
        <v>0.22761371479005799</v>
      </c>
      <c r="G3280" s="35">
        <v>0.87859749712335478</v>
      </c>
      <c r="H3280" s="35" t="b">
        <v>0</v>
      </c>
      <c r="I3280" s="35" t="b">
        <v>0</v>
      </c>
      <c r="J3280" s="35" t="b">
        <v>0</v>
      </c>
    </row>
    <row r="3281" spans="1:10" hidden="1" x14ac:dyDescent="0.2">
      <c r="A3281" s="35" t="s">
        <v>660</v>
      </c>
      <c r="B3281" s="35" t="str">
        <f>VLOOKUP(Table4[[#This Row],[Metabolite ID]],Table18[],2,FALSE)</f>
        <v>1-palmitoyl-2-oleoyl-GPC (16:0/18:1)</v>
      </c>
      <c r="C3281" s="35" t="s">
        <v>1122</v>
      </c>
      <c r="D3281" s="35">
        <v>1068</v>
      </c>
      <c r="E3281" s="35">
        <v>-0.18696262854345491</v>
      </c>
      <c r="F3281" s="35">
        <v>0.13157728710644651</v>
      </c>
      <c r="G3281" s="35">
        <v>0.15562814320166238</v>
      </c>
      <c r="H3281" s="35" t="b">
        <v>0</v>
      </c>
      <c r="I3281" s="35" t="b">
        <v>0</v>
      </c>
      <c r="J3281" s="35" t="b">
        <v>0</v>
      </c>
    </row>
    <row r="3282" spans="1:10" hidden="1" x14ac:dyDescent="0.2">
      <c r="A3282" s="35" t="s">
        <v>660</v>
      </c>
      <c r="B3282" s="35" t="str">
        <f>VLOOKUP(Table4[[#This Row],[Metabolite ID]],Table18[],2,FALSE)</f>
        <v>1-palmitoyl-2-oleoyl-GPC (16:0/18:1)</v>
      </c>
      <c r="C3282" s="35" t="s">
        <v>1123</v>
      </c>
      <c r="D3282" s="35">
        <v>1068</v>
      </c>
      <c r="E3282" s="35">
        <v>-0.30114536741746506</v>
      </c>
      <c r="F3282" s="35">
        <v>0.11214773089085381</v>
      </c>
      <c r="G3282" s="35">
        <v>7.359941672010142E-3</v>
      </c>
      <c r="H3282" s="35" t="b">
        <v>0</v>
      </c>
      <c r="I3282" s="35" t="b">
        <v>0</v>
      </c>
      <c r="J3282" s="35" t="b">
        <v>0</v>
      </c>
    </row>
    <row r="3283" spans="1:10" x14ac:dyDescent="0.2">
      <c r="A3283" s="35" t="s">
        <v>663</v>
      </c>
      <c r="B3283" s="35" t="str">
        <f>VLOOKUP(Table4[[#This Row],[Metabolite ID]],Table18[],2,FALSE)</f>
        <v>1-palmitoyl-2-arachidonoyl-GPE (16:0/20:4)*</v>
      </c>
      <c r="C3283" s="35" t="s">
        <v>1116</v>
      </c>
      <c r="D3283" s="35">
        <v>1068</v>
      </c>
      <c r="E3283" s="35">
        <v>-5.3616775417218931E-2</v>
      </c>
      <c r="F3283" s="35">
        <v>3.7230905195323793E-2</v>
      </c>
      <c r="G3283" s="36">
        <v>0.14983493904732131</v>
      </c>
      <c r="H3283" s="35" t="b">
        <v>0</v>
      </c>
      <c r="I3283" s="35" t="b">
        <v>0</v>
      </c>
      <c r="J3283" s="35" t="b">
        <v>0</v>
      </c>
    </row>
    <row r="3284" spans="1:10" hidden="1" x14ac:dyDescent="0.2">
      <c r="A3284" s="35" t="s">
        <v>663</v>
      </c>
      <c r="B3284" s="35" t="str">
        <f>VLOOKUP(Table4[[#This Row],[Metabolite ID]],Table18[],2,FALSE)</f>
        <v>1-palmitoyl-2-arachidonoyl-GPE (16:0/20:4)*</v>
      </c>
      <c r="C3284" s="35" t="s">
        <v>1117</v>
      </c>
      <c r="D3284" s="35">
        <v>1068</v>
      </c>
      <c r="E3284" s="35">
        <v>-5.3616775417218931E-2</v>
      </c>
      <c r="F3284" s="35">
        <v>3.6873315727945812E-2</v>
      </c>
      <c r="G3284" s="35">
        <v>0.14592394372010245</v>
      </c>
      <c r="H3284" s="35" t="b">
        <v>0</v>
      </c>
      <c r="I3284" s="35" t="b">
        <v>0</v>
      </c>
      <c r="J3284" s="35" t="b">
        <v>0</v>
      </c>
    </row>
    <row r="3285" spans="1:10" hidden="1" x14ac:dyDescent="0.2">
      <c r="A3285" s="35" t="s">
        <v>663</v>
      </c>
      <c r="B3285" s="35" t="str">
        <f>VLOOKUP(Table4[[#This Row],[Metabolite ID]],Table18[],2,FALSE)</f>
        <v>1-palmitoyl-2-arachidonoyl-GPE (16:0/20:4)*</v>
      </c>
      <c r="C3285" s="35" t="s">
        <v>1118</v>
      </c>
      <c r="D3285" s="35">
        <v>1068</v>
      </c>
      <c r="E3285" s="35">
        <v>-5.3538414162306487E-2</v>
      </c>
      <c r="F3285" s="35">
        <v>3.7206527701480335E-2</v>
      </c>
      <c r="G3285" s="35">
        <v>0.1501640718165734</v>
      </c>
      <c r="H3285" s="35" t="b">
        <v>0</v>
      </c>
      <c r="I3285" s="35" t="b">
        <v>0</v>
      </c>
      <c r="J3285" s="35" t="b">
        <v>0</v>
      </c>
    </row>
    <row r="3286" spans="1:10" hidden="1" x14ac:dyDescent="0.2">
      <c r="A3286" s="35" t="s">
        <v>663</v>
      </c>
      <c r="B3286" s="35" t="str">
        <f>VLOOKUP(Table4[[#This Row],[Metabolite ID]],Table18[],2,FALSE)</f>
        <v>1-palmitoyl-2-arachidonoyl-GPE (16:0/20:4)*</v>
      </c>
      <c r="C3286" s="35" t="s">
        <v>1119</v>
      </c>
      <c r="D3286" s="35">
        <v>1068</v>
      </c>
      <c r="E3286" s="35">
        <v>-8.5210743034056444E-2</v>
      </c>
      <c r="F3286" s="35">
        <v>5.7731139884513005E-2</v>
      </c>
      <c r="G3286" s="35">
        <v>0.13994584264031451</v>
      </c>
      <c r="H3286" s="35" t="b">
        <v>0</v>
      </c>
      <c r="I3286" s="35" t="b">
        <v>0</v>
      </c>
      <c r="J3286" s="35" t="b">
        <v>0</v>
      </c>
    </row>
    <row r="3287" spans="1:10" hidden="1" x14ac:dyDescent="0.2">
      <c r="A3287" s="35" t="s">
        <v>663</v>
      </c>
      <c r="B3287" s="35" t="str">
        <f>VLOOKUP(Table4[[#This Row],[Metabolite ID]],Table18[],2,FALSE)</f>
        <v>1-palmitoyl-2-arachidonoyl-GPE (16:0/20:4)*</v>
      </c>
      <c r="C3287" s="35" t="s">
        <v>1120</v>
      </c>
      <c r="D3287" s="35">
        <v>1068</v>
      </c>
      <c r="E3287" s="35">
        <v>-0.15809046014775036</v>
      </c>
      <c r="F3287" s="35">
        <v>6.2466852216125884E-2</v>
      </c>
      <c r="G3287" s="35">
        <v>1.1380609151310651E-2</v>
      </c>
      <c r="H3287" s="35" t="b">
        <v>0</v>
      </c>
      <c r="I3287" s="35" t="b">
        <v>0</v>
      </c>
      <c r="J3287" s="35" t="b">
        <v>0</v>
      </c>
    </row>
    <row r="3288" spans="1:10" hidden="1" x14ac:dyDescent="0.2">
      <c r="A3288" s="35" t="s">
        <v>663</v>
      </c>
      <c r="B3288" s="35" t="str">
        <f>VLOOKUP(Table4[[#This Row],[Metabolite ID]],Table18[],2,FALSE)</f>
        <v>1-palmitoyl-2-arachidonoyl-GPE (16:0/20:4)*</v>
      </c>
      <c r="C3288" s="35" t="s">
        <v>1121</v>
      </c>
      <c r="D3288" s="35">
        <v>1068</v>
      </c>
      <c r="E3288" s="35">
        <v>-0.29538608412571143</v>
      </c>
      <c r="F3288" s="35">
        <v>0.24096604883697148</v>
      </c>
      <c r="G3288" s="35">
        <v>0.22052896544487596</v>
      </c>
      <c r="H3288" s="35" t="b">
        <v>0</v>
      </c>
      <c r="I3288" s="35" t="b">
        <v>0</v>
      </c>
      <c r="J3288" s="35" t="b">
        <v>0</v>
      </c>
    </row>
    <row r="3289" spans="1:10" hidden="1" x14ac:dyDescent="0.2">
      <c r="A3289" s="35" t="s">
        <v>663</v>
      </c>
      <c r="B3289" s="35" t="str">
        <f>VLOOKUP(Table4[[#This Row],[Metabolite ID]],Table18[],2,FALSE)</f>
        <v>1-palmitoyl-2-arachidonoyl-GPE (16:0/20:4)*</v>
      </c>
      <c r="C3289" s="35" t="s">
        <v>1122</v>
      </c>
      <c r="D3289" s="35">
        <v>1068</v>
      </c>
      <c r="E3289" s="35">
        <v>-0.29538608412571143</v>
      </c>
      <c r="F3289" s="35">
        <v>0.13927726061139076</v>
      </c>
      <c r="G3289" s="35">
        <v>3.4164642932658869E-2</v>
      </c>
      <c r="H3289" s="35" t="b">
        <v>0</v>
      </c>
      <c r="I3289" s="35" t="b">
        <v>0</v>
      </c>
      <c r="J3289" s="35" t="b">
        <v>0</v>
      </c>
    </row>
    <row r="3290" spans="1:10" hidden="1" x14ac:dyDescent="0.2">
      <c r="A3290" s="35" t="s">
        <v>663</v>
      </c>
      <c r="B3290" s="35" t="str">
        <f>VLOOKUP(Table4[[#This Row],[Metabolite ID]],Table18[],2,FALSE)</f>
        <v>1-palmitoyl-2-arachidonoyl-GPE (16:0/20:4)*</v>
      </c>
      <c r="C3290" s="35" t="s">
        <v>1123</v>
      </c>
      <c r="D3290" s="35">
        <v>1068</v>
      </c>
      <c r="E3290" s="35">
        <v>-0.18967519277311212</v>
      </c>
      <c r="F3290" s="35">
        <v>0.10923403710400069</v>
      </c>
      <c r="G3290" s="35">
        <v>8.2780075803911779E-2</v>
      </c>
      <c r="H3290" s="35" t="b">
        <v>0</v>
      </c>
      <c r="I3290" s="35" t="b">
        <v>0</v>
      </c>
      <c r="J3290" s="35" t="b">
        <v>0</v>
      </c>
    </row>
    <row r="3291" spans="1:10" x14ac:dyDescent="0.2">
      <c r="A3291" s="35" t="s">
        <v>313</v>
      </c>
      <c r="B3291" s="35" t="str">
        <f>VLOOKUP(Table4[[#This Row],[Metabolite ID]],Table18[],2,FALSE)</f>
        <v>1-docosapentaenoyl-GPC (22:5n3)*</v>
      </c>
      <c r="C3291" s="35" t="s">
        <v>1116</v>
      </c>
      <c r="D3291" s="35">
        <v>1068</v>
      </c>
      <c r="E3291" s="35">
        <v>-5.2810181946987611E-2</v>
      </c>
      <c r="F3291" s="35">
        <v>3.6901697680156491E-2</v>
      </c>
      <c r="G3291" s="36">
        <v>0.15240029622257814</v>
      </c>
      <c r="H3291" s="35" t="b">
        <v>0</v>
      </c>
      <c r="I3291" s="35" t="b">
        <v>0</v>
      </c>
      <c r="J3291" s="35" t="b">
        <v>0</v>
      </c>
    </row>
    <row r="3292" spans="1:10" hidden="1" x14ac:dyDescent="0.2">
      <c r="A3292" s="35" t="s">
        <v>313</v>
      </c>
      <c r="B3292" s="35" t="str">
        <f>VLOOKUP(Table4[[#This Row],[Metabolite ID]],Table18[],2,FALSE)</f>
        <v>1-docosapentaenoyl-GPC (22:5n3)*</v>
      </c>
      <c r="C3292" s="35" t="s">
        <v>1117</v>
      </c>
      <c r="D3292" s="35">
        <v>1068</v>
      </c>
      <c r="E3292" s="35">
        <v>-5.2810181946987611E-2</v>
      </c>
      <c r="F3292" s="35">
        <v>3.6901697680156491E-2</v>
      </c>
      <c r="G3292" s="35">
        <v>0.15240029622257814</v>
      </c>
      <c r="H3292" s="35" t="b">
        <v>0</v>
      </c>
      <c r="I3292" s="35" t="b">
        <v>0</v>
      </c>
      <c r="J3292" s="35" t="b">
        <v>0</v>
      </c>
    </row>
    <row r="3293" spans="1:10" hidden="1" x14ac:dyDescent="0.2">
      <c r="A3293" s="35" t="s">
        <v>313</v>
      </c>
      <c r="B3293" s="35" t="str">
        <f>VLOOKUP(Table4[[#This Row],[Metabolite ID]],Table18[],2,FALSE)</f>
        <v>1-docosapentaenoyl-GPC (22:5n3)*</v>
      </c>
      <c r="C3293" s="35" t="s">
        <v>1118</v>
      </c>
      <c r="D3293" s="35">
        <v>1068</v>
      </c>
      <c r="E3293" s="35">
        <v>-5.2727529535434831E-2</v>
      </c>
      <c r="F3293" s="35">
        <v>3.7225281840525183E-2</v>
      </c>
      <c r="G3293" s="35">
        <v>0.15664553006972357</v>
      </c>
      <c r="H3293" s="35" t="b">
        <v>0</v>
      </c>
      <c r="I3293" s="35" t="b">
        <v>0</v>
      </c>
      <c r="J3293" s="35" t="b">
        <v>0</v>
      </c>
    </row>
    <row r="3294" spans="1:10" hidden="1" x14ac:dyDescent="0.2">
      <c r="A3294" s="35" t="s">
        <v>313</v>
      </c>
      <c r="B3294" s="35" t="str">
        <f>VLOOKUP(Table4[[#This Row],[Metabolite ID]],Table18[],2,FALSE)</f>
        <v>1-docosapentaenoyl-GPC (22:5n3)*</v>
      </c>
      <c r="C3294" s="35" t="s">
        <v>1119</v>
      </c>
      <c r="D3294" s="35">
        <v>1068</v>
      </c>
      <c r="E3294" s="35">
        <v>-9.1075086187728683E-3</v>
      </c>
      <c r="F3294" s="35">
        <v>5.7212205521292844E-2</v>
      </c>
      <c r="G3294" s="35">
        <v>0.87352059203650123</v>
      </c>
      <c r="H3294" s="35" t="b">
        <v>0</v>
      </c>
      <c r="I3294" s="35" t="b">
        <v>0</v>
      </c>
      <c r="J3294" s="35" t="b">
        <v>0</v>
      </c>
    </row>
    <row r="3295" spans="1:10" hidden="1" x14ac:dyDescent="0.2">
      <c r="A3295" s="35" t="s">
        <v>313</v>
      </c>
      <c r="B3295" s="35" t="str">
        <f>VLOOKUP(Table4[[#This Row],[Metabolite ID]],Table18[],2,FALSE)</f>
        <v>1-docosapentaenoyl-GPC (22:5n3)*</v>
      </c>
      <c r="C3295" s="35" t="s">
        <v>1120</v>
      </c>
      <c r="D3295" s="35">
        <v>1068</v>
      </c>
      <c r="E3295" s="35">
        <v>-9.3551723770917486E-2</v>
      </c>
      <c r="F3295" s="35">
        <v>6.2233695016723864E-2</v>
      </c>
      <c r="G3295" s="35">
        <v>0.13277905461690601</v>
      </c>
      <c r="H3295" s="35" t="b">
        <v>0</v>
      </c>
      <c r="I3295" s="35" t="b">
        <v>0</v>
      </c>
      <c r="J3295" s="35" t="b">
        <v>0</v>
      </c>
    </row>
    <row r="3296" spans="1:10" hidden="1" x14ac:dyDescent="0.2">
      <c r="A3296" s="35" t="s">
        <v>313</v>
      </c>
      <c r="B3296" s="35" t="str">
        <f>VLOOKUP(Table4[[#This Row],[Metabolite ID]],Table18[],2,FALSE)</f>
        <v>1-docosapentaenoyl-GPC (22:5n3)*</v>
      </c>
      <c r="C3296" s="35" t="s">
        <v>1121</v>
      </c>
      <c r="D3296" s="35">
        <v>1068</v>
      </c>
      <c r="E3296" s="35">
        <v>0.15577670842415259</v>
      </c>
      <c r="F3296" s="35">
        <v>0.23205048818622687</v>
      </c>
      <c r="G3296" s="35">
        <v>0.50217139804243982</v>
      </c>
      <c r="H3296" s="35" t="b">
        <v>0</v>
      </c>
      <c r="I3296" s="35" t="b">
        <v>0</v>
      </c>
      <c r="J3296" s="35" t="b">
        <v>0</v>
      </c>
    </row>
    <row r="3297" spans="1:10" hidden="1" x14ac:dyDescent="0.2">
      <c r="A3297" s="35" t="s">
        <v>313</v>
      </c>
      <c r="B3297" s="35" t="str">
        <f>VLOOKUP(Table4[[#This Row],[Metabolite ID]],Table18[],2,FALSE)</f>
        <v>1-docosapentaenoyl-GPC (22:5n3)*</v>
      </c>
      <c r="C3297" s="35" t="s">
        <v>1122</v>
      </c>
      <c r="D3297" s="35">
        <v>1068</v>
      </c>
      <c r="E3297" s="35">
        <v>-0.15125406143265252</v>
      </c>
      <c r="F3297" s="35">
        <v>0.14374871482019083</v>
      </c>
      <c r="G3297" s="35">
        <v>0.29294071966233082</v>
      </c>
      <c r="H3297" s="35" t="b">
        <v>0</v>
      </c>
      <c r="I3297" s="35" t="b">
        <v>0</v>
      </c>
      <c r="J3297" s="35" t="b">
        <v>0</v>
      </c>
    </row>
    <row r="3298" spans="1:10" hidden="1" x14ac:dyDescent="0.2">
      <c r="A3298" s="35" t="s">
        <v>313</v>
      </c>
      <c r="B3298" s="35" t="str">
        <f>VLOOKUP(Table4[[#This Row],[Metabolite ID]],Table18[],2,FALSE)</f>
        <v>1-docosapentaenoyl-GPC (22:5n3)*</v>
      </c>
      <c r="C3298" s="35" t="s">
        <v>1123</v>
      </c>
      <c r="D3298" s="35">
        <v>1068</v>
      </c>
      <c r="E3298" s="35">
        <v>-0.12984167386302434</v>
      </c>
      <c r="F3298" s="35">
        <v>0.10830616521055274</v>
      </c>
      <c r="G3298" s="35">
        <v>0.2308569146463372</v>
      </c>
      <c r="H3298" s="35" t="b">
        <v>0</v>
      </c>
      <c r="I3298" s="35" t="b">
        <v>0</v>
      </c>
      <c r="J3298" s="35" t="b">
        <v>0</v>
      </c>
    </row>
    <row r="3299" spans="1:10" x14ac:dyDescent="0.2">
      <c r="A3299" s="35" t="s">
        <v>157</v>
      </c>
      <c r="B3299" s="35" t="str">
        <f>VLOOKUP(Table4[[#This Row],[Metabolite ID]],Table18[],2,FALSE)</f>
        <v>DSGEGDFXAEGGGVR*</v>
      </c>
      <c r="C3299" s="35" t="s">
        <v>1116</v>
      </c>
      <c r="D3299" s="35">
        <v>1067</v>
      </c>
      <c r="E3299" s="35">
        <v>-9.3341303159649017E-2</v>
      </c>
      <c r="F3299" s="35">
        <v>6.5269225427154437E-2</v>
      </c>
      <c r="G3299" s="36">
        <v>0.15268927044507957</v>
      </c>
      <c r="H3299" s="35" t="b">
        <v>0</v>
      </c>
      <c r="I3299" s="35" t="b">
        <v>0</v>
      </c>
      <c r="J3299" s="35" t="b">
        <v>0</v>
      </c>
    </row>
    <row r="3300" spans="1:10" hidden="1" x14ac:dyDescent="0.2">
      <c r="A3300" s="35" t="s">
        <v>157</v>
      </c>
      <c r="B3300" s="35" t="str">
        <f>VLOOKUP(Table4[[#This Row],[Metabolite ID]],Table18[],2,FALSE)</f>
        <v>DSGEGDFXAEGGGVR*</v>
      </c>
      <c r="C3300" s="35" t="s">
        <v>1117</v>
      </c>
      <c r="D3300" s="35">
        <v>1067</v>
      </c>
      <c r="E3300" s="35">
        <v>-9.3341303159649017E-2</v>
      </c>
      <c r="F3300" s="35">
        <v>6.4436470812601551E-2</v>
      </c>
      <c r="G3300" s="35">
        <v>0.14745525559720477</v>
      </c>
      <c r="H3300" s="35" t="b">
        <v>0</v>
      </c>
      <c r="I3300" s="35" t="b">
        <v>0</v>
      </c>
      <c r="J3300" s="35" t="b">
        <v>0</v>
      </c>
    </row>
    <row r="3301" spans="1:10" hidden="1" x14ac:dyDescent="0.2">
      <c r="A3301" s="35" t="s">
        <v>157</v>
      </c>
      <c r="B3301" s="35" t="str">
        <f>VLOOKUP(Table4[[#This Row],[Metabolite ID]],Table18[],2,FALSE)</f>
        <v>DSGEGDFXAEGGGVR*</v>
      </c>
      <c r="C3301" s="35" t="s">
        <v>1118</v>
      </c>
      <c r="D3301" s="35">
        <v>1067</v>
      </c>
      <c r="E3301" s="35">
        <v>-9.3259794458135994E-2</v>
      </c>
      <c r="F3301" s="35">
        <v>6.5021154347562574E-2</v>
      </c>
      <c r="G3301" s="35">
        <v>0.15148687748506279</v>
      </c>
      <c r="H3301" s="35" t="b">
        <v>0</v>
      </c>
      <c r="I3301" s="35" t="b">
        <v>0</v>
      </c>
      <c r="J3301" s="35" t="b">
        <v>0</v>
      </c>
    </row>
    <row r="3302" spans="1:10" hidden="1" x14ac:dyDescent="0.2">
      <c r="A3302" s="35" t="s">
        <v>157</v>
      </c>
      <c r="B3302" s="35" t="str">
        <f>VLOOKUP(Table4[[#This Row],[Metabolite ID]],Table18[],2,FALSE)</f>
        <v>DSGEGDFXAEGGGVR*</v>
      </c>
      <c r="C3302" s="35" t="s">
        <v>1119</v>
      </c>
      <c r="D3302" s="35">
        <v>1067</v>
      </c>
      <c r="E3302" s="35">
        <v>-8.3836956521739142E-2</v>
      </c>
      <c r="F3302" s="35">
        <v>9.739944843473558E-2</v>
      </c>
      <c r="G3302" s="35">
        <v>0.38937359198914206</v>
      </c>
      <c r="H3302" s="35" t="b">
        <v>0</v>
      </c>
      <c r="I3302" s="35" t="b">
        <v>0</v>
      </c>
      <c r="J3302" s="35" t="b">
        <v>0</v>
      </c>
    </row>
    <row r="3303" spans="1:10" hidden="1" x14ac:dyDescent="0.2">
      <c r="A3303" s="35" t="s">
        <v>157</v>
      </c>
      <c r="B3303" s="35" t="str">
        <f>VLOOKUP(Table4[[#This Row],[Metabolite ID]],Table18[],2,FALSE)</f>
        <v>DSGEGDFXAEGGGVR*</v>
      </c>
      <c r="C3303" s="35" t="s">
        <v>1120</v>
      </c>
      <c r="D3303" s="35">
        <v>1067</v>
      </c>
      <c r="E3303" s="35">
        <v>-1.8122615179717843E-2</v>
      </c>
      <c r="F3303" s="35">
        <v>0.10930114049041112</v>
      </c>
      <c r="G3303" s="35">
        <v>0.86831084619236532</v>
      </c>
      <c r="H3303" s="35" t="b">
        <v>0</v>
      </c>
      <c r="I3303" s="35" t="b">
        <v>0</v>
      </c>
      <c r="J3303" s="35" t="b">
        <v>0</v>
      </c>
    </row>
    <row r="3304" spans="1:10" hidden="1" x14ac:dyDescent="0.2">
      <c r="A3304" s="35" t="s">
        <v>157</v>
      </c>
      <c r="B3304" s="35" t="str">
        <f>VLOOKUP(Table4[[#This Row],[Metabolite ID]],Table18[],2,FALSE)</f>
        <v>DSGEGDFXAEGGGVR*</v>
      </c>
      <c r="C3304" s="35" t="s">
        <v>1121</v>
      </c>
      <c r="D3304" s="35">
        <v>1067</v>
      </c>
      <c r="E3304" s="35">
        <v>1.3824404290698311E-2</v>
      </c>
      <c r="F3304" s="35">
        <v>0.44493459521484474</v>
      </c>
      <c r="G3304" s="35">
        <v>0.97521901736742223</v>
      </c>
      <c r="H3304" s="35" t="b">
        <v>0</v>
      </c>
      <c r="I3304" s="35" t="b">
        <v>0</v>
      </c>
      <c r="J3304" s="35" t="b">
        <v>0</v>
      </c>
    </row>
    <row r="3305" spans="1:10" hidden="1" x14ac:dyDescent="0.2">
      <c r="A3305" s="35" t="s">
        <v>157</v>
      </c>
      <c r="B3305" s="35" t="str">
        <f>VLOOKUP(Table4[[#This Row],[Metabolite ID]],Table18[],2,FALSE)</f>
        <v>DSGEGDFXAEGGGVR*</v>
      </c>
      <c r="C3305" s="35" t="s">
        <v>1122</v>
      </c>
      <c r="D3305" s="35">
        <v>1067</v>
      </c>
      <c r="E3305" s="35">
        <v>0.12418987609286702</v>
      </c>
      <c r="F3305" s="35">
        <v>0.28285568425084312</v>
      </c>
      <c r="G3305" s="35">
        <v>0.66070893664893393</v>
      </c>
      <c r="H3305" s="35" t="b">
        <v>0</v>
      </c>
      <c r="I3305" s="35" t="b">
        <v>0</v>
      </c>
      <c r="J3305" s="35" t="b">
        <v>0</v>
      </c>
    </row>
    <row r="3306" spans="1:10" hidden="1" x14ac:dyDescent="0.2">
      <c r="A3306" s="35" t="s">
        <v>157</v>
      </c>
      <c r="B3306" s="35" t="str">
        <f>VLOOKUP(Table4[[#This Row],[Metabolite ID]],Table18[],2,FALSE)</f>
        <v>DSGEGDFXAEGGGVR*</v>
      </c>
      <c r="C3306" s="35" t="s">
        <v>1123</v>
      </c>
      <c r="D3306" s="35">
        <v>1067</v>
      </c>
      <c r="E3306" s="35">
        <v>5.6108351588960007E-2</v>
      </c>
      <c r="F3306" s="35">
        <v>0.19098574472585592</v>
      </c>
      <c r="G3306" s="35">
        <v>0.76898102192388107</v>
      </c>
      <c r="H3306" s="35" t="b">
        <v>0</v>
      </c>
      <c r="I3306" s="35" t="b">
        <v>0</v>
      </c>
      <c r="J3306" s="35" t="b">
        <v>0</v>
      </c>
    </row>
    <row r="3307" spans="1:10" x14ac:dyDescent="0.2">
      <c r="A3307" s="35" t="s">
        <v>771</v>
      </c>
      <c r="B3307" s="35" t="str">
        <f>VLOOKUP(Table4[[#This Row],[Metabolite ID]],Table18[],2,FALSE)</f>
        <v>Average diameter for LDL particles</v>
      </c>
      <c r="C3307" s="35" t="s">
        <v>1116</v>
      </c>
      <c r="D3307" s="35">
        <v>1069</v>
      </c>
      <c r="E3307" s="35">
        <v>3.0179848363604524E-2</v>
      </c>
      <c r="F3307" s="35">
        <v>2.1136776978566935E-2</v>
      </c>
      <c r="G3307" s="36">
        <v>0.15333910544803053</v>
      </c>
      <c r="H3307" s="35" t="b">
        <v>0</v>
      </c>
      <c r="I3307" s="35" t="b">
        <v>0</v>
      </c>
      <c r="J3307" s="35" t="b">
        <v>0</v>
      </c>
    </row>
    <row r="3308" spans="1:10" hidden="1" x14ac:dyDescent="0.2">
      <c r="A3308" s="35" t="s">
        <v>771</v>
      </c>
      <c r="B3308" s="35" t="str">
        <f>VLOOKUP(Table4[[#This Row],[Metabolite ID]],Table18[],2,FALSE)</f>
        <v>Average diameter for LDL particles</v>
      </c>
      <c r="C3308" s="35" t="s">
        <v>1117</v>
      </c>
      <c r="D3308" s="35">
        <v>1069</v>
      </c>
      <c r="E3308" s="35">
        <v>3.0179848363604524E-2</v>
      </c>
      <c r="F3308" s="35">
        <v>1.6749859235276304E-2</v>
      </c>
      <c r="G3308" s="35">
        <v>7.1577328841746085E-2</v>
      </c>
      <c r="H3308" s="35" t="b">
        <v>0</v>
      </c>
      <c r="I3308" s="35" t="b">
        <v>0</v>
      </c>
      <c r="J3308" s="35" t="b">
        <v>0</v>
      </c>
    </row>
    <row r="3309" spans="1:10" hidden="1" x14ac:dyDescent="0.2">
      <c r="A3309" s="35" t="s">
        <v>771</v>
      </c>
      <c r="B3309" s="35" t="str">
        <f>VLOOKUP(Table4[[#This Row],[Metabolite ID]],Table18[],2,FALSE)</f>
        <v>Average diameter for LDL particles</v>
      </c>
      <c r="C3309" s="35" t="s">
        <v>1118</v>
      </c>
      <c r="D3309" s="35">
        <v>1069</v>
      </c>
      <c r="E3309" s="35">
        <v>3.029573956061473E-2</v>
      </c>
      <c r="F3309" s="35">
        <v>1.6988833088237856E-2</v>
      </c>
      <c r="G3309" s="35">
        <v>7.4541757354762095E-2</v>
      </c>
      <c r="H3309" s="35" t="b">
        <v>0</v>
      </c>
      <c r="I3309" s="35" t="b">
        <v>0</v>
      </c>
      <c r="J3309" s="35" t="b">
        <v>0</v>
      </c>
    </row>
    <row r="3310" spans="1:10" hidden="1" x14ac:dyDescent="0.2">
      <c r="A3310" s="35" t="s">
        <v>771</v>
      </c>
      <c r="B3310" s="35" t="str">
        <f>VLOOKUP(Table4[[#This Row],[Metabolite ID]],Table18[],2,FALSE)</f>
        <v>Average diameter for LDL particles</v>
      </c>
      <c r="C3310" s="35" t="s">
        <v>1119</v>
      </c>
      <c r="D3310" s="35">
        <v>1069</v>
      </c>
      <c r="E3310" s="35">
        <v>-7.7082427184466031E-4</v>
      </c>
      <c r="F3310" s="35">
        <v>2.5323687343239924E-2</v>
      </c>
      <c r="G3310" s="35">
        <v>0.97571705031497569</v>
      </c>
      <c r="H3310" s="35" t="b">
        <v>0</v>
      </c>
      <c r="I3310" s="35" t="b">
        <v>0</v>
      </c>
      <c r="J3310" s="35" t="b">
        <v>0</v>
      </c>
    </row>
    <row r="3311" spans="1:10" hidden="1" x14ac:dyDescent="0.2">
      <c r="A3311" s="35" t="s">
        <v>771</v>
      </c>
      <c r="B3311" s="35" t="str">
        <f>VLOOKUP(Table4[[#This Row],[Metabolite ID]],Table18[],2,FALSE)</f>
        <v>Average diameter for LDL particles</v>
      </c>
      <c r="C3311" s="35" t="s">
        <v>1120</v>
      </c>
      <c r="D3311" s="35">
        <v>1069</v>
      </c>
      <c r="E3311" s="35">
        <v>1.510944900746132E-2</v>
      </c>
      <c r="F3311" s="35">
        <v>2.990592385039333E-2</v>
      </c>
      <c r="G3311" s="35">
        <v>0.61339544417888625</v>
      </c>
      <c r="H3311" s="35" t="b">
        <v>0</v>
      </c>
      <c r="I3311" s="35" t="b">
        <v>0</v>
      </c>
      <c r="J3311" s="35" t="b">
        <v>0</v>
      </c>
    </row>
    <row r="3312" spans="1:10" hidden="1" x14ac:dyDescent="0.2">
      <c r="A3312" s="35" t="s">
        <v>771</v>
      </c>
      <c r="B3312" s="35" t="str">
        <f>VLOOKUP(Table4[[#This Row],[Metabolite ID]],Table18[],2,FALSE)</f>
        <v>Average diameter for LDL particles</v>
      </c>
      <c r="C3312" s="35" t="s">
        <v>1121</v>
      </c>
      <c r="D3312" s="35">
        <v>1069</v>
      </c>
      <c r="E3312" s="35">
        <v>0.14263495116574987</v>
      </c>
      <c r="F3312" s="35">
        <v>0.11548681758337083</v>
      </c>
      <c r="G3312" s="35">
        <v>0.21707400274449537</v>
      </c>
      <c r="H3312" s="35" t="b">
        <v>0</v>
      </c>
      <c r="I3312" s="35" t="b">
        <v>0</v>
      </c>
      <c r="J3312" s="35" t="b">
        <v>0</v>
      </c>
    </row>
    <row r="3313" spans="1:10" hidden="1" x14ac:dyDescent="0.2">
      <c r="A3313" s="35" t="s">
        <v>771</v>
      </c>
      <c r="B3313" s="35" t="str">
        <f>VLOOKUP(Table4[[#This Row],[Metabolite ID]],Table18[],2,FALSE)</f>
        <v>Average diameter for LDL particles</v>
      </c>
      <c r="C3313" s="35" t="s">
        <v>1122</v>
      </c>
      <c r="D3313" s="35">
        <v>1069</v>
      </c>
      <c r="E3313" s="35">
        <v>8.1962304854561463E-2</v>
      </c>
      <c r="F3313" s="35">
        <v>6.5049788465752267E-2</v>
      </c>
      <c r="G3313" s="35">
        <v>0.20794698676769072</v>
      </c>
      <c r="H3313" s="35" t="b">
        <v>0</v>
      </c>
      <c r="I3313" s="35" t="b">
        <v>0</v>
      </c>
      <c r="J3313" s="35" t="b">
        <v>0</v>
      </c>
    </row>
    <row r="3314" spans="1:10" hidden="1" x14ac:dyDescent="0.2">
      <c r="A3314" s="35" t="s">
        <v>771</v>
      </c>
      <c r="B3314" s="35" t="str">
        <f>VLOOKUP(Table4[[#This Row],[Metabolite ID]],Table18[],2,FALSE)</f>
        <v>Average diameter for LDL particles</v>
      </c>
      <c r="C3314" s="35" t="s">
        <v>1123</v>
      </c>
      <c r="D3314" s="35">
        <v>1069</v>
      </c>
      <c r="E3314" s="35">
        <v>0.18328700564025599</v>
      </c>
      <c r="F3314" s="35">
        <v>6.181864251242189E-2</v>
      </c>
      <c r="G3314" s="35">
        <v>3.0949913422606379E-3</v>
      </c>
      <c r="H3314" s="35" t="b">
        <v>0</v>
      </c>
      <c r="I3314" s="35" t="b">
        <v>0</v>
      </c>
      <c r="J3314" s="35" t="b">
        <v>0</v>
      </c>
    </row>
    <row r="3315" spans="1:10" x14ac:dyDescent="0.2">
      <c r="A3315" s="35" t="s">
        <v>212</v>
      </c>
      <c r="B3315" s="35" t="str">
        <f>VLOOKUP(Table4[[#This Row],[Metabolite ID]],Table18[],2,FALSE)</f>
        <v>1-docosahexaenoyl-GPC (22:6)*</v>
      </c>
      <c r="C3315" s="35" t="s">
        <v>1116</v>
      </c>
      <c r="D3315" s="35">
        <v>1068</v>
      </c>
      <c r="E3315" s="35">
        <v>-5.2447491253367361E-2</v>
      </c>
      <c r="F3315" s="35">
        <v>3.6797504905781972E-2</v>
      </c>
      <c r="G3315" s="36">
        <v>0.15407044117300106</v>
      </c>
      <c r="H3315" s="35" t="b">
        <v>0</v>
      </c>
      <c r="I3315" s="35" t="b">
        <v>0</v>
      </c>
      <c r="J3315" s="35" t="b">
        <v>0</v>
      </c>
    </row>
    <row r="3316" spans="1:10" hidden="1" x14ac:dyDescent="0.2">
      <c r="A3316" s="35" t="s">
        <v>212</v>
      </c>
      <c r="B3316" s="35" t="str">
        <f>VLOOKUP(Table4[[#This Row],[Metabolite ID]],Table18[],2,FALSE)</f>
        <v>1-docosahexaenoyl-GPC (22:6)*</v>
      </c>
      <c r="C3316" s="35" t="s">
        <v>1117</v>
      </c>
      <c r="D3316" s="35">
        <v>1068</v>
      </c>
      <c r="E3316" s="35">
        <v>-5.2447491253367361E-2</v>
      </c>
      <c r="F3316" s="35">
        <v>3.6797504905781972E-2</v>
      </c>
      <c r="G3316" s="35">
        <v>0.15407044117300106</v>
      </c>
      <c r="H3316" s="35" t="b">
        <v>0</v>
      </c>
      <c r="I3316" s="35" t="b">
        <v>0</v>
      </c>
      <c r="J3316" s="35" t="b">
        <v>0</v>
      </c>
    </row>
    <row r="3317" spans="1:10" hidden="1" x14ac:dyDescent="0.2">
      <c r="A3317" s="35" t="s">
        <v>212</v>
      </c>
      <c r="B3317" s="35" t="str">
        <f>VLOOKUP(Table4[[#This Row],[Metabolite ID]],Table18[],2,FALSE)</f>
        <v>1-docosahexaenoyl-GPC (22:6)*</v>
      </c>
      <c r="C3317" s="35" t="s">
        <v>1118</v>
      </c>
      <c r="D3317" s="35">
        <v>1068</v>
      </c>
      <c r="E3317" s="35">
        <v>-5.2371206978101138E-2</v>
      </c>
      <c r="F3317" s="35">
        <v>3.7114096947523781E-2</v>
      </c>
      <c r="G3317" s="35">
        <v>0.15821906391750973</v>
      </c>
      <c r="H3317" s="35" t="b">
        <v>0</v>
      </c>
      <c r="I3317" s="35" t="b">
        <v>0</v>
      </c>
      <c r="J3317" s="35" t="b">
        <v>0</v>
      </c>
    </row>
    <row r="3318" spans="1:10" hidden="1" x14ac:dyDescent="0.2">
      <c r="A3318" s="35" t="s">
        <v>212</v>
      </c>
      <c r="B3318" s="35" t="str">
        <f>VLOOKUP(Table4[[#This Row],[Metabolite ID]],Table18[],2,FALSE)</f>
        <v>1-docosahexaenoyl-GPC (22:6)*</v>
      </c>
      <c r="C3318" s="35" t="s">
        <v>1119</v>
      </c>
      <c r="D3318" s="35">
        <v>1068</v>
      </c>
      <c r="E3318" s="35">
        <v>-4.4146667427841652E-3</v>
      </c>
      <c r="F3318" s="35">
        <v>5.4662929567987857E-2</v>
      </c>
      <c r="G3318" s="35">
        <v>0.93563153117301678</v>
      </c>
      <c r="H3318" s="35" t="b">
        <v>0</v>
      </c>
      <c r="I3318" s="35" t="b">
        <v>0</v>
      </c>
      <c r="J3318" s="35" t="b">
        <v>0</v>
      </c>
    </row>
    <row r="3319" spans="1:10" hidden="1" x14ac:dyDescent="0.2">
      <c r="A3319" s="35" t="s">
        <v>212</v>
      </c>
      <c r="B3319" s="35" t="str">
        <f>VLOOKUP(Table4[[#This Row],[Metabolite ID]],Table18[],2,FALSE)</f>
        <v>1-docosahexaenoyl-GPC (22:6)*</v>
      </c>
      <c r="C3319" s="35" t="s">
        <v>1120</v>
      </c>
      <c r="D3319" s="35">
        <v>1068</v>
      </c>
      <c r="E3319" s="35">
        <v>-1.9098550742337739E-2</v>
      </c>
      <c r="F3319" s="35">
        <v>6.3918404057496908E-2</v>
      </c>
      <c r="G3319" s="35">
        <v>0.76509585494676924</v>
      </c>
      <c r="H3319" s="35" t="b">
        <v>0</v>
      </c>
      <c r="I3319" s="35" t="b">
        <v>0</v>
      </c>
      <c r="J3319" s="35" t="b">
        <v>0</v>
      </c>
    </row>
    <row r="3320" spans="1:10" hidden="1" x14ac:dyDescent="0.2">
      <c r="A3320" s="35" t="s">
        <v>212</v>
      </c>
      <c r="B3320" s="35" t="str">
        <f>VLOOKUP(Table4[[#This Row],[Metabolite ID]],Table18[],2,FALSE)</f>
        <v>1-docosahexaenoyl-GPC (22:6)*</v>
      </c>
      <c r="C3320" s="35" t="s">
        <v>1121</v>
      </c>
      <c r="D3320" s="35">
        <v>1068</v>
      </c>
      <c r="E3320" s="35">
        <v>7.3799916233216578E-2</v>
      </c>
      <c r="F3320" s="35">
        <v>0.24056482825598283</v>
      </c>
      <c r="G3320" s="35">
        <v>0.75907246635379155</v>
      </c>
      <c r="H3320" s="35" t="b">
        <v>0</v>
      </c>
      <c r="I3320" s="35" t="b">
        <v>0</v>
      </c>
      <c r="J3320" s="35" t="b">
        <v>0</v>
      </c>
    </row>
    <row r="3321" spans="1:10" hidden="1" x14ac:dyDescent="0.2">
      <c r="A3321" s="35" t="s">
        <v>212</v>
      </c>
      <c r="B3321" s="35" t="str">
        <f>VLOOKUP(Table4[[#This Row],[Metabolite ID]],Table18[],2,FALSE)</f>
        <v>1-docosahexaenoyl-GPC (22:6)*</v>
      </c>
      <c r="C3321" s="35" t="s">
        <v>1122</v>
      </c>
      <c r="D3321" s="35">
        <v>1068</v>
      </c>
      <c r="E3321" s="35">
        <v>2.2167851837032515E-2</v>
      </c>
      <c r="F3321" s="35">
        <v>0.13367220904888319</v>
      </c>
      <c r="G3321" s="35">
        <v>0.86831632772798528</v>
      </c>
      <c r="H3321" s="35" t="b">
        <v>0</v>
      </c>
      <c r="I3321" s="35" t="b">
        <v>0</v>
      </c>
      <c r="J3321" s="35" t="b">
        <v>0</v>
      </c>
    </row>
    <row r="3322" spans="1:10" hidden="1" x14ac:dyDescent="0.2">
      <c r="A3322" s="35" t="s">
        <v>212</v>
      </c>
      <c r="B3322" s="35" t="str">
        <f>VLOOKUP(Table4[[#This Row],[Metabolite ID]],Table18[],2,FALSE)</f>
        <v>1-docosahexaenoyl-GPC (22:6)*</v>
      </c>
      <c r="C3322" s="35" t="s">
        <v>1123</v>
      </c>
      <c r="D3322" s="35">
        <v>1068</v>
      </c>
      <c r="E3322" s="35">
        <v>-5.6683767566066551E-2</v>
      </c>
      <c r="F3322" s="35">
        <v>0.10800394437368753</v>
      </c>
      <c r="G3322" s="35">
        <v>0.59981013053368482</v>
      </c>
      <c r="H3322" s="35" t="b">
        <v>0</v>
      </c>
      <c r="I3322" s="35" t="b">
        <v>0</v>
      </c>
      <c r="J3322" s="35" t="b">
        <v>0</v>
      </c>
    </row>
    <row r="3323" spans="1:10" x14ac:dyDescent="0.2">
      <c r="A3323" s="35" t="s">
        <v>415</v>
      </c>
      <c r="B3323" s="35" t="str">
        <f>VLOOKUP(Table4[[#This Row],[Metabolite ID]],Table18[],2,FALSE)</f>
        <v>X - 21286</v>
      </c>
      <c r="C3323" s="35" t="s">
        <v>1116</v>
      </c>
      <c r="D3323" s="35">
        <v>1068</v>
      </c>
      <c r="E3323" s="35">
        <v>-5.3935372619167962E-2</v>
      </c>
      <c r="F3323" s="35">
        <v>3.8019125224129452E-2</v>
      </c>
      <c r="G3323" s="36">
        <v>0.15600460547911213</v>
      </c>
      <c r="H3323" s="35" t="b">
        <v>0</v>
      </c>
      <c r="I3323" s="35" t="b">
        <v>0</v>
      </c>
      <c r="J3323" s="35" t="b">
        <v>0</v>
      </c>
    </row>
    <row r="3324" spans="1:10" hidden="1" x14ac:dyDescent="0.2">
      <c r="A3324" s="35" t="s">
        <v>415</v>
      </c>
      <c r="B3324" s="35" t="str">
        <f>VLOOKUP(Table4[[#This Row],[Metabolite ID]],Table18[],2,FALSE)</f>
        <v>X - 21286</v>
      </c>
      <c r="C3324" s="35" t="s">
        <v>1117</v>
      </c>
      <c r="D3324" s="35">
        <v>1068</v>
      </c>
      <c r="E3324" s="35">
        <v>-5.3935372619167962E-2</v>
      </c>
      <c r="F3324" s="35">
        <v>3.6955499247948484E-2</v>
      </c>
      <c r="G3324" s="35">
        <v>0.14443631183112773</v>
      </c>
      <c r="H3324" s="35" t="b">
        <v>0</v>
      </c>
      <c r="I3324" s="35" t="b">
        <v>0</v>
      </c>
      <c r="J3324" s="35" t="b">
        <v>0</v>
      </c>
    </row>
    <row r="3325" spans="1:10" hidden="1" x14ac:dyDescent="0.2">
      <c r="A3325" s="35" t="s">
        <v>415</v>
      </c>
      <c r="B3325" s="35" t="str">
        <f>VLOOKUP(Table4[[#This Row],[Metabolite ID]],Table18[],2,FALSE)</f>
        <v>X - 21286</v>
      </c>
      <c r="C3325" s="35" t="s">
        <v>1118</v>
      </c>
      <c r="D3325" s="35">
        <v>1068</v>
      </c>
      <c r="E3325" s="35">
        <v>-5.385766890455497E-2</v>
      </c>
      <c r="F3325" s="35">
        <v>3.7299941014966739E-2</v>
      </c>
      <c r="G3325" s="35">
        <v>0.14876496404786624</v>
      </c>
      <c r="H3325" s="35" t="b">
        <v>0</v>
      </c>
      <c r="I3325" s="35" t="b">
        <v>0</v>
      </c>
      <c r="J3325" s="35" t="b">
        <v>0</v>
      </c>
    </row>
    <row r="3326" spans="1:10" hidden="1" x14ac:dyDescent="0.2">
      <c r="A3326" s="35" t="s">
        <v>415</v>
      </c>
      <c r="B3326" s="35" t="str">
        <f>VLOOKUP(Table4[[#This Row],[Metabolite ID]],Table18[],2,FALSE)</f>
        <v>X - 21286</v>
      </c>
      <c r="C3326" s="35" t="s">
        <v>1119</v>
      </c>
      <c r="D3326" s="35">
        <v>1068</v>
      </c>
      <c r="E3326" s="35">
        <v>-4.7249477745525091E-2</v>
      </c>
      <c r="F3326" s="35">
        <v>5.5420824685788107E-2</v>
      </c>
      <c r="G3326" s="35">
        <v>0.39390435907612825</v>
      </c>
      <c r="H3326" s="35" t="b">
        <v>0</v>
      </c>
      <c r="I3326" s="35" t="b">
        <v>0</v>
      </c>
      <c r="J3326" s="35" t="b">
        <v>0</v>
      </c>
    </row>
    <row r="3327" spans="1:10" hidden="1" x14ac:dyDescent="0.2">
      <c r="A3327" s="35" t="s">
        <v>415</v>
      </c>
      <c r="B3327" s="35" t="str">
        <f>VLOOKUP(Table4[[#This Row],[Metabolite ID]],Table18[],2,FALSE)</f>
        <v>X - 21286</v>
      </c>
      <c r="C3327" s="35" t="s">
        <v>1120</v>
      </c>
      <c r="D3327" s="35">
        <v>1068</v>
      </c>
      <c r="E3327" s="35">
        <v>-4.8542286552300182E-2</v>
      </c>
      <c r="F3327" s="35">
        <v>6.4834124947471067E-2</v>
      </c>
      <c r="G3327" s="35">
        <v>0.45402895716474695</v>
      </c>
      <c r="H3327" s="35" t="b">
        <v>0</v>
      </c>
      <c r="I3327" s="35" t="b">
        <v>0</v>
      </c>
      <c r="J3327" s="35" t="b">
        <v>0</v>
      </c>
    </row>
    <row r="3328" spans="1:10" hidden="1" x14ac:dyDescent="0.2">
      <c r="A3328" s="35" t="s">
        <v>415</v>
      </c>
      <c r="B3328" s="35" t="str">
        <f>VLOOKUP(Table4[[#This Row],[Metabolite ID]],Table18[],2,FALSE)</f>
        <v>X - 21286</v>
      </c>
      <c r="C3328" s="35" t="s">
        <v>1121</v>
      </c>
      <c r="D3328" s="35">
        <v>1068</v>
      </c>
      <c r="E3328" s="35">
        <v>0.24802334025188522</v>
      </c>
      <c r="F3328" s="35">
        <v>0.25836526913551167</v>
      </c>
      <c r="G3328" s="35">
        <v>0.33728694834192452</v>
      </c>
      <c r="H3328" s="35" t="b">
        <v>0</v>
      </c>
      <c r="I3328" s="35" t="b">
        <v>0</v>
      </c>
      <c r="J3328" s="35" t="b">
        <v>0</v>
      </c>
    </row>
    <row r="3329" spans="1:10" hidden="1" x14ac:dyDescent="0.2">
      <c r="A3329" s="35" t="s">
        <v>415</v>
      </c>
      <c r="B3329" s="35" t="str">
        <f>VLOOKUP(Table4[[#This Row],[Metabolite ID]],Table18[],2,FALSE)</f>
        <v>X - 21286</v>
      </c>
      <c r="C3329" s="35" t="s">
        <v>1122</v>
      </c>
      <c r="D3329" s="35">
        <v>1068</v>
      </c>
      <c r="E3329" s="35">
        <v>2.1135414768959748E-2</v>
      </c>
      <c r="F3329" s="35">
        <v>0.16434916035870326</v>
      </c>
      <c r="G3329" s="35">
        <v>0.89769785827573045</v>
      </c>
      <c r="H3329" s="35" t="b">
        <v>0</v>
      </c>
      <c r="I3329" s="35" t="b">
        <v>0</v>
      </c>
      <c r="J3329" s="35" t="b">
        <v>0</v>
      </c>
    </row>
    <row r="3330" spans="1:10" hidden="1" x14ac:dyDescent="0.2">
      <c r="A3330" s="35" t="s">
        <v>415</v>
      </c>
      <c r="B3330" s="35" t="str">
        <f>VLOOKUP(Table4[[#This Row],[Metabolite ID]],Table18[],2,FALSE)</f>
        <v>X - 21286</v>
      </c>
      <c r="C3330" s="35" t="s">
        <v>1123</v>
      </c>
      <c r="D3330" s="35">
        <v>1068</v>
      </c>
      <c r="E3330" s="35">
        <v>-2.111009294284133E-2</v>
      </c>
      <c r="F3330" s="35">
        <v>0.1116218634241225</v>
      </c>
      <c r="G3330" s="35">
        <v>0.85003360047733978</v>
      </c>
      <c r="H3330" s="35" t="b">
        <v>0</v>
      </c>
      <c r="I3330" s="35" t="b">
        <v>0</v>
      </c>
      <c r="J3330" s="35" t="b">
        <v>0</v>
      </c>
    </row>
    <row r="3331" spans="1:10" x14ac:dyDescent="0.2">
      <c r="A3331" s="35" t="s">
        <v>236</v>
      </c>
      <c r="B3331" s="35" t="str">
        <f>VLOOKUP(Table4[[#This Row],[Metabolite ID]],Table18[],2,FALSE)</f>
        <v>1-arachidonoyl-GPI (20:4)*</v>
      </c>
      <c r="C3331" s="35" t="s">
        <v>1116</v>
      </c>
      <c r="D3331" s="35">
        <v>1068</v>
      </c>
      <c r="E3331" s="35">
        <v>5.2381693458355701E-2</v>
      </c>
      <c r="F3331" s="35">
        <v>3.6953216815395824E-2</v>
      </c>
      <c r="G3331" s="36">
        <v>0.15633277307903581</v>
      </c>
      <c r="H3331" s="35" t="b">
        <v>0</v>
      </c>
      <c r="I3331" s="35" t="b">
        <v>0</v>
      </c>
      <c r="J3331" s="35" t="b">
        <v>0</v>
      </c>
    </row>
    <row r="3332" spans="1:10" hidden="1" x14ac:dyDescent="0.2">
      <c r="A3332" s="35" t="s">
        <v>236</v>
      </c>
      <c r="B3332" s="35" t="str">
        <f>VLOOKUP(Table4[[#This Row],[Metabolite ID]],Table18[],2,FALSE)</f>
        <v>1-arachidonoyl-GPI (20:4)*</v>
      </c>
      <c r="C3332" s="35" t="s">
        <v>1117</v>
      </c>
      <c r="D3332" s="35">
        <v>1068</v>
      </c>
      <c r="E3332" s="35">
        <v>5.2381693458355701E-2</v>
      </c>
      <c r="F3332" s="35">
        <v>3.6953216815395824E-2</v>
      </c>
      <c r="G3332" s="35">
        <v>0.15633277307903581</v>
      </c>
      <c r="H3332" s="35" t="b">
        <v>0</v>
      </c>
      <c r="I3332" s="35" t="b">
        <v>0</v>
      </c>
      <c r="J3332" s="35" t="b">
        <v>0</v>
      </c>
    </row>
    <row r="3333" spans="1:10" hidden="1" x14ac:dyDescent="0.2">
      <c r="A3333" s="35" t="s">
        <v>236</v>
      </c>
      <c r="B3333" s="35" t="str">
        <f>VLOOKUP(Table4[[#This Row],[Metabolite ID]],Table18[],2,FALSE)</f>
        <v>1-arachidonoyl-GPI (20:4)*</v>
      </c>
      <c r="C3333" s="35" t="s">
        <v>1118</v>
      </c>
      <c r="D3333" s="35">
        <v>1068</v>
      </c>
      <c r="E3333" s="35">
        <v>5.2460970124296354E-2</v>
      </c>
      <c r="F3333" s="35">
        <v>3.7268868253963437E-2</v>
      </c>
      <c r="G3333" s="35">
        <v>0.15923912428246412</v>
      </c>
      <c r="H3333" s="35" t="b">
        <v>0</v>
      </c>
      <c r="I3333" s="35" t="b">
        <v>0</v>
      </c>
      <c r="J3333" s="35" t="b">
        <v>0</v>
      </c>
    </row>
    <row r="3334" spans="1:10" hidden="1" x14ac:dyDescent="0.2">
      <c r="A3334" s="35" t="s">
        <v>236</v>
      </c>
      <c r="B3334" s="35" t="str">
        <f>VLOOKUP(Table4[[#This Row],[Metabolite ID]],Table18[],2,FALSE)</f>
        <v>1-arachidonoyl-GPI (20:4)*</v>
      </c>
      <c r="C3334" s="35" t="s">
        <v>1119</v>
      </c>
      <c r="D3334" s="35">
        <v>1068</v>
      </c>
      <c r="E3334" s="35">
        <v>4.6930885410864785E-2</v>
      </c>
      <c r="F3334" s="35">
        <v>5.5229169764627974E-2</v>
      </c>
      <c r="G3334" s="35">
        <v>0.39546511640638438</v>
      </c>
      <c r="H3334" s="35" t="b">
        <v>0</v>
      </c>
      <c r="I3334" s="35" t="b">
        <v>0</v>
      </c>
      <c r="J3334" s="35" t="b">
        <v>0</v>
      </c>
    </row>
    <row r="3335" spans="1:10" hidden="1" x14ac:dyDescent="0.2">
      <c r="A3335" s="35" t="s">
        <v>236</v>
      </c>
      <c r="B3335" s="35" t="str">
        <f>VLOOKUP(Table4[[#This Row],[Metabolite ID]],Table18[],2,FALSE)</f>
        <v>1-arachidonoyl-GPI (20:4)*</v>
      </c>
      <c r="C3335" s="35" t="s">
        <v>1120</v>
      </c>
      <c r="D3335" s="35">
        <v>1068</v>
      </c>
      <c r="E3335" s="35">
        <v>4.4487355223369815E-2</v>
      </c>
      <c r="F3335" s="35">
        <v>6.2561131815028578E-2</v>
      </c>
      <c r="G3335" s="35">
        <v>0.47702093893390324</v>
      </c>
      <c r="H3335" s="35" t="b">
        <v>0</v>
      </c>
      <c r="I3335" s="35" t="b">
        <v>0</v>
      </c>
      <c r="J3335" s="35" t="b">
        <v>0</v>
      </c>
    </row>
    <row r="3336" spans="1:10" hidden="1" x14ac:dyDescent="0.2">
      <c r="A3336" s="35" t="s">
        <v>236</v>
      </c>
      <c r="B3336" s="35" t="str">
        <f>VLOOKUP(Table4[[#This Row],[Metabolite ID]],Table18[],2,FALSE)</f>
        <v>1-arachidonoyl-GPI (20:4)*</v>
      </c>
      <c r="C3336" s="35" t="s">
        <v>1121</v>
      </c>
      <c r="D3336" s="35">
        <v>1068</v>
      </c>
      <c r="E3336" s="35">
        <v>4.5984332264430883E-2</v>
      </c>
      <c r="F3336" s="35">
        <v>0.2281699138204413</v>
      </c>
      <c r="G3336" s="35">
        <v>0.84031830602807533</v>
      </c>
      <c r="H3336" s="35" t="b">
        <v>0</v>
      </c>
      <c r="I3336" s="35" t="b">
        <v>0</v>
      </c>
      <c r="J3336" s="35" t="b">
        <v>0</v>
      </c>
    </row>
    <row r="3337" spans="1:10" hidden="1" x14ac:dyDescent="0.2">
      <c r="A3337" s="35" t="s">
        <v>236</v>
      </c>
      <c r="B3337" s="35" t="str">
        <f>VLOOKUP(Table4[[#This Row],[Metabolite ID]],Table18[],2,FALSE)</f>
        <v>1-arachidonoyl-GPI (20:4)*</v>
      </c>
      <c r="C3337" s="35" t="s">
        <v>1122</v>
      </c>
      <c r="D3337" s="35">
        <v>1068</v>
      </c>
      <c r="E3337" s="35">
        <v>8.9650453619571913E-2</v>
      </c>
      <c r="F3337" s="35">
        <v>0.16105211334174946</v>
      </c>
      <c r="G3337" s="35">
        <v>0.57787994082592076</v>
      </c>
      <c r="H3337" s="35" t="b">
        <v>0</v>
      </c>
      <c r="I3337" s="35" t="b">
        <v>0</v>
      </c>
      <c r="J3337" s="35" t="b">
        <v>0</v>
      </c>
    </row>
    <row r="3338" spans="1:10" hidden="1" x14ac:dyDescent="0.2">
      <c r="A3338" s="35" t="s">
        <v>236</v>
      </c>
      <c r="B3338" s="35" t="str">
        <f>VLOOKUP(Table4[[#This Row],[Metabolite ID]],Table18[],2,FALSE)</f>
        <v>1-arachidonoyl-GPI (20:4)*</v>
      </c>
      <c r="C3338" s="35" t="s">
        <v>1123</v>
      </c>
      <c r="D3338" s="35">
        <v>1068</v>
      </c>
      <c r="E3338" s="35">
        <v>3.31846865108818E-2</v>
      </c>
      <c r="F3338" s="35">
        <v>0.10845604018442721</v>
      </c>
      <c r="G3338" s="35">
        <v>0.75968447964114694</v>
      </c>
      <c r="H3338" s="35" t="b">
        <v>0</v>
      </c>
      <c r="I3338" s="35" t="b">
        <v>0</v>
      </c>
      <c r="J3338" s="35" t="b">
        <v>0</v>
      </c>
    </row>
    <row r="3339" spans="1:10" x14ac:dyDescent="0.2">
      <c r="A3339" s="35" t="s">
        <v>721</v>
      </c>
      <c r="B3339" s="35" t="str">
        <f>VLOOKUP(Table4[[#This Row],[Metabolite ID]],Table18[],2,FALSE)</f>
        <v>1-(1-enyl-palmitoyl)-2-palmitoyl-GPC (P-16:0/16:0)*</v>
      </c>
      <c r="C3339" s="35" t="s">
        <v>1116</v>
      </c>
      <c r="D3339" s="35">
        <v>1068</v>
      </c>
      <c r="E3339" s="35">
        <v>-5.3442705241912386E-2</v>
      </c>
      <c r="F3339" s="35">
        <v>3.7763837188550774E-2</v>
      </c>
      <c r="G3339" s="36">
        <v>0.15701512049930497</v>
      </c>
      <c r="H3339" s="35" t="b">
        <v>0</v>
      </c>
      <c r="I3339" s="35" t="b">
        <v>0</v>
      </c>
      <c r="J3339" s="35" t="b">
        <v>0</v>
      </c>
    </row>
    <row r="3340" spans="1:10" hidden="1" x14ac:dyDescent="0.2">
      <c r="A3340" s="35" t="s">
        <v>721</v>
      </c>
      <c r="B3340" s="35" t="str">
        <f>VLOOKUP(Table4[[#This Row],[Metabolite ID]],Table18[],2,FALSE)</f>
        <v>1-(1-enyl-palmitoyl)-2-palmitoyl-GPC (P-16:0/16:0)*</v>
      </c>
      <c r="C3340" s="35" t="s">
        <v>1117</v>
      </c>
      <c r="D3340" s="35">
        <v>1068</v>
      </c>
      <c r="E3340" s="35">
        <v>-5.3442705241912386E-2</v>
      </c>
      <c r="F3340" s="35">
        <v>3.7312103866531124E-2</v>
      </c>
      <c r="G3340" s="35">
        <v>0.15205354501729343</v>
      </c>
      <c r="H3340" s="35" t="b">
        <v>0</v>
      </c>
      <c r="I3340" s="35" t="b">
        <v>0</v>
      </c>
      <c r="J3340" s="35" t="b">
        <v>0</v>
      </c>
    </row>
    <row r="3341" spans="1:10" hidden="1" x14ac:dyDescent="0.2">
      <c r="A3341" s="35" t="s">
        <v>721</v>
      </c>
      <c r="B3341" s="35" t="str">
        <f>VLOOKUP(Table4[[#This Row],[Metabolite ID]],Table18[],2,FALSE)</f>
        <v>1-(1-enyl-palmitoyl)-2-palmitoyl-GPC (P-16:0/16:0)*</v>
      </c>
      <c r="C3341" s="35" t="s">
        <v>1118</v>
      </c>
      <c r="D3341" s="35">
        <v>1068</v>
      </c>
      <c r="E3341" s="35">
        <v>-5.3367384096929649E-2</v>
      </c>
      <c r="F3341" s="35">
        <v>3.7649936310385476E-2</v>
      </c>
      <c r="G3341" s="35">
        <v>0.15634766344584461</v>
      </c>
      <c r="H3341" s="35" t="b">
        <v>0</v>
      </c>
      <c r="I3341" s="35" t="b">
        <v>0</v>
      </c>
      <c r="J3341" s="35" t="b">
        <v>0</v>
      </c>
    </row>
    <row r="3342" spans="1:10" hidden="1" x14ac:dyDescent="0.2">
      <c r="A3342" s="35" t="s">
        <v>721</v>
      </c>
      <c r="B3342" s="35" t="str">
        <f>VLOOKUP(Table4[[#This Row],[Metabolite ID]],Table18[],2,FALSE)</f>
        <v>1-(1-enyl-palmitoyl)-2-palmitoyl-GPC (P-16:0/16:0)*</v>
      </c>
      <c r="C3342" s="35" t="s">
        <v>1119</v>
      </c>
      <c r="D3342" s="35">
        <v>1068</v>
      </c>
      <c r="E3342" s="35">
        <v>-2.9313391457680475E-2</v>
      </c>
      <c r="F3342" s="35">
        <v>5.4088426607090699E-2</v>
      </c>
      <c r="G3342" s="35">
        <v>0.58785080271426404</v>
      </c>
      <c r="H3342" s="35" t="b">
        <v>0</v>
      </c>
      <c r="I3342" s="35" t="b">
        <v>0</v>
      </c>
      <c r="J3342" s="35" t="b">
        <v>0</v>
      </c>
    </row>
    <row r="3343" spans="1:10" hidden="1" x14ac:dyDescent="0.2">
      <c r="A3343" s="35" t="s">
        <v>721</v>
      </c>
      <c r="B3343" s="35" t="str">
        <f>VLOOKUP(Table4[[#This Row],[Metabolite ID]],Table18[],2,FALSE)</f>
        <v>1-(1-enyl-palmitoyl)-2-palmitoyl-GPC (P-16:0/16:0)*</v>
      </c>
      <c r="C3343" s="35" t="s">
        <v>1120</v>
      </c>
      <c r="D3343" s="35">
        <v>1068</v>
      </c>
      <c r="E3343" s="35">
        <v>-3.2158372347331307E-2</v>
      </c>
      <c r="F3343" s="35">
        <v>6.4566680689104816E-2</v>
      </c>
      <c r="G3343" s="35">
        <v>0.61843857226221821</v>
      </c>
      <c r="H3343" s="35" t="b">
        <v>0</v>
      </c>
      <c r="I3343" s="35" t="b">
        <v>0</v>
      </c>
      <c r="J3343" s="35" t="b">
        <v>0</v>
      </c>
    </row>
    <row r="3344" spans="1:10" hidden="1" x14ac:dyDescent="0.2">
      <c r="A3344" s="35" t="s">
        <v>721</v>
      </c>
      <c r="B3344" s="35" t="str">
        <f>VLOOKUP(Table4[[#This Row],[Metabolite ID]],Table18[],2,FALSE)</f>
        <v>1-(1-enyl-palmitoyl)-2-palmitoyl-GPC (P-16:0/16:0)*</v>
      </c>
      <c r="C3344" s="35" t="s">
        <v>1121</v>
      </c>
      <c r="D3344" s="35">
        <v>1068</v>
      </c>
      <c r="E3344" s="35">
        <v>0.19357126636212119</v>
      </c>
      <c r="F3344" s="35">
        <v>0.25381527018826655</v>
      </c>
      <c r="G3344" s="35">
        <v>0.44584295134065721</v>
      </c>
      <c r="H3344" s="35" t="b">
        <v>0</v>
      </c>
      <c r="I3344" s="35" t="b">
        <v>0</v>
      </c>
      <c r="J3344" s="35" t="b">
        <v>0</v>
      </c>
    </row>
    <row r="3345" spans="1:10" hidden="1" x14ac:dyDescent="0.2">
      <c r="A3345" s="35" t="s">
        <v>721</v>
      </c>
      <c r="B3345" s="35" t="str">
        <f>VLOOKUP(Table4[[#This Row],[Metabolite ID]],Table18[],2,FALSE)</f>
        <v>1-(1-enyl-palmitoyl)-2-palmitoyl-GPC (P-16:0/16:0)*</v>
      </c>
      <c r="C3345" s="35" t="s">
        <v>1122</v>
      </c>
      <c r="D3345" s="35">
        <v>1068</v>
      </c>
      <c r="E3345" s="35">
        <v>4.07628310728958E-2</v>
      </c>
      <c r="F3345" s="35">
        <v>0.14236894761756508</v>
      </c>
      <c r="G3345" s="35">
        <v>0.77468994578072958</v>
      </c>
      <c r="H3345" s="35" t="b">
        <v>0</v>
      </c>
      <c r="I3345" s="35" t="b">
        <v>0</v>
      </c>
      <c r="J3345" s="35" t="b">
        <v>0</v>
      </c>
    </row>
    <row r="3346" spans="1:10" hidden="1" x14ac:dyDescent="0.2">
      <c r="A3346" s="35" t="s">
        <v>721</v>
      </c>
      <c r="B3346" s="35" t="str">
        <f>VLOOKUP(Table4[[#This Row],[Metabolite ID]],Table18[],2,FALSE)</f>
        <v>1-(1-enyl-palmitoyl)-2-palmitoyl-GPC (P-16:0/16:0)*</v>
      </c>
      <c r="C3346" s="35" t="s">
        <v>1123</v>
      </c>
      <c r="D3346" s="35">
        <v>1068</v>
      </c>
      <c r="E3346" s="35">
        <v>-9.9167926488775288E-2</v>
      </c>
      <c r="F3346" s="35">
        <v>0.11086495311881336</v>
      </c>
      <c r="G3346" s="35">
        <v>0.37126007652095394</v>
      </c>
      <c r="H3346" s="35" t="b">
        <v>0</v>
      </c>
      <c r="I3346" s="35" t="b">
        <v>0</v>
      </c>
      <c r="J3346" s="35" t="b">
        <v>0</v>
      </c>
    </row>
    <row r="3347" spans="1:10" x14ac:dyDescent="0.2">
      <c r="A3347" s="35" t="s">
        <v>125</v>
      </c>
      <c r="B3347" s="35" t="str">
        <f>VLOOKUP(Table4[[#This Row],[Metabolite ID]],Table18[],2,FALSE)</f>
        <v>1,2-dipalmitoyl-GPC (16:0/16:0)</v>
      </c>
      <c r="C3347" s="35" t="s">
        <v>1116</v>
      </c>
      <c r="D3347" s="35">
        <v>1068</v>
      </c>
      <c r="E3347" s="35">
        <v>-5.246604315031532E-2</v>
      </c>
      <c r="F3347" s="35">
        <v>3.7094669402306699E-2</v>
      </c>
      <c r="G3347" s="36">
        <v>0.1572496895456329</v>
      </c>
      <c r="H3347" s="35" t="b">
        <v>0</v>
      </c>
      <c r="I3347" s="35" t="b">
        <v>0</v>
      </c>
      <c r="J3347" s="35" t="b">
        <v>0</v>
      </c>
    </row>
    <row r="3348" spans="1:10" hidden="1" x14ac:dyDescent="0.2">
      <c r="A3348" s="35" t="s">
        <v>125</v>
      </c>
      <c r="B3348" s="35" t="str">
        <f>VLOOKUP(Table4[[#This Row],[Metabolite ID]],Table18[],2,FALSE)</f>
        <v>1,2-dipalmitoyl-GPC (16:0/16:0)</v>
      </c>
      <c r="C3348" s="35" t="s">
        <v>1117</v>
      </c>
      <c r="D3348" s="35">
        <v>1068</v>
      </c>
      <c r="E3348" s="35">
        <v>-5.246604315031532E-2</v>
      </c>
      <c r="F3348" s="35">
        <v>3.688563314042842E-2</v>
      </c>
      <c r="G3348" s="35">
        <v>0.15491080365132043</v>
      </c>
      <c r="H3348" s="35" t="b">
        <v>0</v>
      </c>
      <c r="I3348" s="35" t="b">
        <v>0</v>
      </c>
      <c r="J3348" s="35" t="b">
        <v>0</v>
      </c>
    </row>
    <row r="3349" spans="1:10" hidden="1" x14ac:dyDescent="0.2">
      <c r="A3349" s="35" t="s">
        <v>125</v>
      </c>
      <c r="B3349" s="35" t="str">
        <f>VLOOKUP(Table4[[#This Row],[Metabolite ID]],Table18[],2,FALSE)</f>
        <v>1,2-dipalmitoyl-GPC (16:0/16:0)</v>
      </c>
      <c r="C3349" s="35" t="s">
        <v>1118</v>
      </c>
      <c r="D3349" s="35">
        <v>1068</v>
      </c>
      <c r="E3349" s="35">
        <v>-5.2383735924685287E-2</v>
      </c>
      <c r="F3349" s="35">
        <v>3.7216184186565811E-2</v>
      </c>
      <c r="G3349" s="35">
        <v>0.15926359853949451</v>
      </c>
      <c r="H3349" s="35" t="b">
        <v>0</v>
      </c>
      <c r="I3349" s="35" t="b">
        <v>0</v>
      </c>
      <c r="J3349" s="35" t="b">
        <v>0</v>
      </c>
    </row>
    <row r="3350" spans="1:10" hidden="1" x14ac:dyDescent="0.2">
      <c r="A3350" s="35" t="s">
        <v>125</v>
      </c>
      <c r="B3350" s="35" t="str">
        <f>VLOOKUP(Table4[[#This Row],[Metabolite ID]],Table18[],2,FALSE)</f>
        <v>1,2-dipalmitoyl-GPC (16:0/16:0)</v>
      </c>
      <c r="C3350" s="35" t="s">
        <v>1119</v>
      </c>
      <c r="D3350" s="35">
        <v>1068</v>
      </c>
      <c r="E3350" s="35">
        <v>-5.0268310714285926E-2</v>
      </c>
      <c r="F3350" s="35">
        <v>5.3742602813671242E-2</v>
      </c>
      <c r="G3350" s="35">
        <v>0.34960635297604203</v>
      </c>
      <c r="H3350" s="35" t="b">
        <v>0</v>
      </c>
      <c r="I3350" s="35" t="b">
        <v>0</v>
      </c>
      <c r="J3350" s="35" t="b">
        <v>0</v>
      </c>
    </row>
    <row r="3351" spans="1:10" hidden="1" x14ac:dyDescent="0.2">
      <c r="A3351" s="35" t="s">
        <v>125</v>
      </c>
      <c r="B3351" s="35" t="str">
        <f>VLOOKUP(Table4[[#This Row],[Metabolite ID]],Table18[],2,FALSE)</f>
        <v>1,2-dipalmitoyl-GPC (16:0/16:0)</v>
      </c>
      <c r="C3351" s="35" t="s">
        <v>1120</v>
      </c>
      <c r="D3351" s="35">
        <v>1068</v>
      </c>
      <c r="E3351" s="35">
        <v>-5.48452781262075E-2</v>
      </c>
      <c r="F3351" s="35">
        <v>6.4647751975534934E-2</v>
      </c>
      <c r="G3351" s="35">
        <v>0.39623138675185182</v>
      </c>
      <c r="H3351" s="35" t="b">
        <v>0</v>
      </c>
      <c r="I3351" s="35" t="b">
        <v>0</v>
      </c>
      <c r="J3351" s="35" t="b">
        <v>0</v>
      </c>
    </row>
    <row r="3352" spans="1:10" hidden="1" x14ac:dyDescent="0.2">
      <c r="A3352" s="35" t="s">
        <v>125</v>
      </c>
      <c r="B3352" s="35" t="str">
        <f>VLOOKUP(Table4[[#This Row],[Metabolite ID]],Table18[],2,FALSE)</f>
        <v>1,2-dipalmitoyl-GPC (16:0/16:0)</v>
      </c>
      <c r="C3352" s="35" t="s">
        <v>1121</v>
      </c>
      <c r="D3352" s="35">
        <v>1068</v>
      </c>
      <c r="E3352" s="35">
        <v>-0.16984458669431657</v>
      </c>
      <c r="F3352" s="35">
        <v>0.22710376544963781</v>
      </c>
      <c r="G3352" s="35">
        <v>0.45470205745254966</v>
      </c>
      <c r="H3352" s="35" t="b">
        <v>0</v>
      </c>
      <c r="I3352" s="35" t="b">
        <v>0</v>
      </c>
      <c r="J3352" s="35" t="b">
        <v>0</v>
      </c>
    </row>
    <row r="3353" spans="1:10" hidden="1" x14ac:dyDescent="0.2">
      <c r="A3353" s="35" t="s">
        <v>125</v>
      </c>
      <c r="B3353" s="35" t="str">
        <f>VLOOKUP(Table4[[#This Row],[Metabolite ID]],Table18[],2,FALSE)</f>
        <v>1,2-dipalmitoyl-GPC (16:0/16:0)</v>
      </c>
      <c r="C3353" s="35" t="s">
        <v>1122</v>
      </c>
      <c r="D3353" s="35">
        <v>1068</v>
      </c>
      <c r="E3353" s="35">
        <v>-2.7551824566242722E-2</v>
      </c>
      <c r="F3353" s="35">
        <v>0.12531733531382655</v>
      </c>
      <c r="G3353" s="35">
        <v>0.82602500760692876</v>
      </c>
      <c r="H3353" s="35" t="b">
        <v>0</v>
      </c>
      <c r="I3353" s="35" t="b">
        <v>0</v>
      </c>
      <c r="J3353" s="35" t="b">
        <v>0</v>
      </c>
    </row>
    <row r="3354" spans="1:10" hidden="1" x14ac:dyDescent="0.2">
      <c r="A3354" s="35" t="s">
        <v>125</v>
      </c>
      <c r="B3354" s="35" t="str">
        <f>VLOOKUP(Table4[[#This Row],[Metabolite ID]],Table18[],2,FALSE)</f>
        <v>1,2-dipalmitoyl-GPC (16:0/16:0)</v>
      </c>
      <c r="C3354" s="35" t="s">
        <v>1123</v>
      </c>
      <c r="D3354" s="35">
        <v>1068</v>
      </c>
      <c r="E3354" s="35">
        <v>-0.14148430554080854</v>
      </c>
      <c r="F3354" s="35">
        <v>0.10888832994407521</v>
      </c>
      <c r="G3354" s="35">
        <v>0.19410397979049246</v>
      </c>
      <c r="H3354" s="35" t="b">
        <v>0</v>
      </c>
      <c r="I3354" s="35" t="b">
        <v>0</v>
      </c>
      <c r="J3354" s="35" t="b">
        <v>0</v>
      </c>
    </row>
    <row r="3355" spans="1:10" x14ac:dyDescent="0.2">
      <c r="A3355" s="35" t="s">
        <v>271</v>
      </c>
      <c r="B3355" s="35" t="str">
        <f>VLOOKUP(Table4[[#This Row],[Metabolite ID]],Table18[],2,FALSE)</f>
        <v>tetradecanedioate</v>
      </c>
      <c r="C3355" s="35" t="s">
        <v>1116</v>
      </c>
      <c r="D3355" s="35">
        <v>1068</v>
      </c>
      <c r="E3355" s="35">
        <v>-5.1938431959708084E-2</v>
      </c>
      <c r="F3355" s="35">
        <v>3.686591786889451E-2</v>
      </c>
      <c r="G3355" s="36">
        <v>0.15888046090345251</v>
      </c>
      <c r="H3355" s="35" t="b">
        <v>0</v>
      </c>
      <c r="I3355" s="35" t="b">
        <v>0</v>
      </c>
      <c r="J3355" s="35" t="b">
        <v>0</v>
      </c>
    </row>
    <row r="3356" spans="1:10" hidden="1" x14ac:dyDescent="0.2">
      <c r="A3356" s="35" t="s">
        <v>271</v>
      </c>
      <c r="B3356" s="35" t="str">
        <f>VLOOKUP(Table4[[#This Row],[Metabolite ID]],Table18[],2,FALSE)</f>
        <v>tetradecanedioate</v>
      </c>
      <c r="C3356" s="35" t="s">
        <v>1117</v>
      </c>
      <c r="D3356" s="35">
        <v>1068</v>
      </c>
      <c r="E3356" s="35">
        <v>-5.1938431959708084E-2</v>
      </c>
      <c r="F3356" s="35">
        <v>3.686591786889451E-2</v>
      </c>
      <c r="G3356" s="35">
        <v>0.15888046090345251</v>
      </c>
      <c r="H3356" s="35" t="b">
        <v>0</v>
      </c>
      <c r="I3356" s="35" t="b">
        <v>0</v>
      </c>
      <c r="J3356" s="35" t="b">
        <v>0</v>
      </c>
    </row>
    <row r="3357" spans="1:10" hidden="1" x14ac:dyDescent="0.2">
      <c r="A3357" s="35" t="s">
        <v>271</v>
      </c>
      <c r="B3357" s="35" t="str">
        <f>VLOOKUP(Table4[[#This Row],[Metabolite ID]],Table18[],2,FALSE)</f>
        <v>tetradecanedioate</v>
      </c>
      <c r="C3357" s="35" t="s">
        <v>1118</v>
      </c>
      <c r="D3357" s="35">
        <v>1068</v>
      </c>
      <c r="E3357" s="35">
        <v>-5.1863465494174546E-2</v>
      </c>
      <c r="F3357" s="35">
        <v>3.7166319125775268E-2</v>
      </c>
      <c r="G3357" s="35">
        <v>0.16288240859050873</v>
      </c>
      <c r="H3357" s="35" t="b">
        <v>0</v>
      </c>
      <c r="I3357" s="35" t="b">
        <v>0</v>
      </c>
      <c r="J3357" s="35" t="b">
        <v>0</v>
      </c>
    </row>
    <row r="3358" spans="1:10" hidden="1" x14ac:dyDescent="0.2">
      <c r="A3358" s="35" t="s">
        <v>271</v>
      </c>
      <c r="B3358" s="35" t="str">
        <f>VLOOKUP(Table4[[#This Row],[Metabolite ID]],Table18[],2,FALSE)</f>
        <v>tetradecanedioate</v>
      </c>
      <c r="C3358" s="35" t="s">
        <v>1119</v>
      </c>
      <c r="D3358" s="35">
        <v>1068</v>
      </c>
      <c r="E3358" s="35">
        <v>-7.8147086286804848E-2</v>
      </c>
      <c r="F3358" s="35">
        <v>5.7911070621983828E-2</v>
      </c>
      <c r="G3358" s="35">
        <v>0.17719805731510524</v>
      </c>
      <c r="H3358" s="35" t="b">
        <v>0</v>
      </c>
      <c r="I3358" s="35" t="b">
        <v>0</v>
      </c>
      <c r="J3358" s="35" t="b">
        <v>0</v>
      </c>
    </row>
    <row r="3359" spans="1:10" hidden="1" x14ac:dyDescent="0.2">
      <c r="A3359" s="35" t="s">
        <v>271</v>
      </c>
      <c r="B3359" s="35" t="str">
        <f>VLOOKUP(Table4[[#This Row],[Metabolite ID]],Table18[],2,FALSE)</f>
        <v>tetradecanedioate</v>
      </c>
      <c r="C3359" s="35" t="s">
        <v>1120</v>
      </c>
      <c r="D3359" s="35">
        <v>1068</v>
      </c>
      <c r="E3359" s="35">
        <v>-4.6846210945546404E-2</v>
      </c>
      <c r="F3359" s="35">
        <v>5.9743455695203326E-2</v>
      </c>
      <c r="G3359" s="35">
        <v>0.43296800729160412</v>
      </c>
      <c r="H3359" s="35" t="b">
        <v>0</v>
      </c>
      <c r="I3359" s="35" t="b">
        <v>0</v>
      </c>
      <c r="J3359" s="35" t="b">
        <v>0</v>
      </c>
    </row>
    <row r="3360" spans="1:10" hidden="1" x14ac:dyDescent="0.2">
      <c r="A3360" s="35" t="s">
        <v>271</v>
      </c>
      <c r="B3360" s="35" t="str">
        <f>VLOOKUP(Table4[[#This Row],[Metabolite ID]],Table18[],2,FALSE)</f>
        <v>tetradecanedioate</v>
      </c>
      <c r="C3360" s="35" t="s">
        <v>1121</v>
      </c>
      <c r="D3360" s="35">
        <v>1068</v>
      </c>
      <c r="E3360" s="35">
        <v>-0.15317940233760652</v>
      </c>
      <c r="F3360" s="35">
        <v>0.22647148569324196</v>
      </c>
      <c r="G3360" s="35">
        <v>0.49894986802170749</v>
      </c>
      <c r="H3360" s="35" t="b">
        <v>0</v>
      </c>
      <c r="I3360" s="35" t="b">
        <v>0</v>
      </c>
      <c r="J3360" s="35" t="b">
        <v>0</v>
      </c>
    </row>
    <row r="3361" spans="1:10" hidden="1" x14ac:dyDescent="0.2">
      <c r="A3361" s="35" t="s">
        <v>271</v>
      </c>
      <c r="B3361" s="35" t="str">
        <f>VLOOKUP(Table4[[#This Row],[Metabolite ID]],Table18[],2,FALSE)</f>
        <v>tetradecanedioate</v>
      </c>
      <c r="C3361" s="35" t="s">
        <v>1122</v>
      </c>
      <c r="D3361" s="35">
        <v>1068</v>
      </c>
      <c r="E3361" s="35">
        <v>-6.8909755181444154E-2</v>
      </c>
      <c r="F3361" s="35">
        <v>0.18123930136863531</v>
      </c>
      <c r="G3361" s="35">
        <v>0.70386209451929838</v>
      </c>
      <c r="H3361" s="35" t="b">
        <v>0</v>
      </c>
      <c r="I3361" s="35" t="b">
        <v>0</v>
      </c>
      <c r="J3361" s="35" t="b">
        <v>0</v>
      </c>
    </row>
    <row r="3362" spans="1:10" hidden="1" x14ac:dyDescent="0.2">
      <c r="A3362" s="35" t="s">
        <v>271</v>
      </c>
      <c r="B3362" s="35" t="str">
        <f>VLOOKUP(Table4[[#This Row],[Metabolite ID]],Table18[],2,FALSE)</f>
        <v>tetradecanedioate</v>
      </c>
      <c r="C3362" s="35" t="s">
        <v>1123</v>
      </c>
      <c r="D3362" s="35">
        <v>1068</v>
      </c>
      <c r="E3362" s="35">
        <v>-2.1718721330901903E-2</v>
      </c>
      <c r="F3362" s="35">
        <v>0.1081961027576753</v>
      </c>
      <c r="G3362" s="35">
        <v>0.84094425070801093</v>
      </c>
      <c r="H3362" s="35" t="b">
        <v>0</v>
      </c>
      <c r="I3362" s="35" t="b">
        <v>0</v>
      </c>
      <c r="J3362" s="35" t="b">
        <v>0</v>
      </c>
    </row>
    <row r="3363" spans="1:10" x14ac:dyDescent="0.2">
      <c r="A3363" s="35" t="s">
        <v>651</v>
      </c>
      <c r="B3363" s="35" t="str">
        <f>VLOOKUP(Table4[[#This Row],[Metabolite ID]],Table18[],2,FALSE)</f>
        <v>1-stearoyl-2-oleoyl-GPC (18:0/18:1)</v>
      </c>
      <c r="C3363" s="35" t="s">
        <v>1116</v>
      </c>
      <c r="D3363" s="35">
        <v>1068</v>
      </c>
      <c r="E3363" s="35">
        <v>-5.2654392862003033E-2</v>
      </c>
      <c r="F3363" s="35">
        <v>3.7522197041476156E-2</v>
      </c>
      <c r="G3363" s="36">
        <v>0.16053141982923957</v>
      </c>
      <c r="H3363" s="35" t="b">
        <v>0</v>
      </c>
      <c r="I3363" s="35" t="b">
        <v>0</v>
      </c>
      <c r="J3363" s="35" t="b">
        <v>0</v>
      </c>
    </row>
    <row r="3364" spans="1:10" hidden="1" x14ac:dyDescent="0.2">
      <c r="A3364" s="35" t="s">
        <v>651</v>
      </c>
      <c r="B3364" s="35" t="str">
        <f>VLOOKUP(Table4[[#This Row],[Metabolite ID]],Table18[],2,FALSE)</f>
        <v>1-stearoyl-2-oleoyl-GPC (18:0/18:1)</v>
      </c>
      <c r="C3364" s="35" t="s">
        <v>1117</v>
      </c>
      <c r="D3364" s="35">
        <v>1068</v>
      </c>
      <c r="E3364" s="35">
        <v>-5.2654392862003033E-2</v>
      </c>
      <c r="F3364" s="35">
        <v>3.6925433793478922E-2</v>
      </c>
      <c r="G3364" s="35">
        <v>0.15387831490845469</v>
      </c>
      <c r="H3364" s="35" t="b">
        <v>0</v>
      </c>
      <c r="I3364" s="35" t="b">
        <v>0</v>
      </c>
      <c r="J3364" s="35" t="b">
        <v>0</v>
      </c>
    </row>
    <row r="3365" spans="1:10" hidden="1" x14ac:dyDescent="0.2">
      <c r="A3365" s="35" t="s">
        <v>651</v>
      </c>
      <c r="B3365" s="35" t="str">
        <f>VLOOKUP(Table4[[#This Row],[Metabolite ID]],Table18[],2,FALSE)</f>
        <v>1-stearoyl-2-oleoyl-GPC (18:0/18:1)</v>
      </c>
      <c r="C3365" s="35" t="s">
        <v>1118</v>
      </c>
      <c r="D3365" s="35">
        <v>1068</v>
      </c>
      <c r="E3365" s="35">
        <v>-5.2576557252644346E-2</v>
      </c>
      <c r="F3365" s="35">
        <v>3.7262772071757586E-2</v>
      </c>
      <c r="G3365" s="35">
        <v>0.15825422175200154</v>
      </c>
      <c r="H3365" s="35" t="b">
        <v>0</v>
      </c>
      <c r="I3365" s="35" t="b">
        <v>0</v>
      </c>
      <c r="J3365" s="35" t="b">
        <v>0</v>
      </c>
    </row>
    <row r="3366" spans="1:10" hidden="1" x14ac:dyDescent="0.2">
      <c r="A3366" s="35" t="s">
        <v>651</v>
      </c>
      <c r="B3366" s="35" t="str">
        <f>VLOOKUP(Table4[[#This Row],[Metabolite ID]],Table18[],2,FALSE)</f>
        <v>1-stearoyl-2-oleoyl-GPC (18:0/18:1)</v>
      </c>
      <c r="C3366" s="35" t="s">
        <v>1119</v>
      </c>
      <c r="D3366" s="35">
        <v>1068</v>
      </c>
      <c r="E3366" s="35">
        <v>-2.8371829813666413E-3</v>
      </c>
      <c r="F3366" s="35">
        <v>5.6852887778146691E-2</v>
      </c>
      <c r="G3366" s="35">
        <v>0.96019893922170962</v>
      </c>
      <c r="H3366" s="35" t="b">
        <v>0</v>
      </c>
      <c r="I3366" s="35" t="b">
        <v>0</v>
      </c>
      <c r="J3366" s="35" t="b">
        <v>0</v>
      </c>
    </row>
    <row r="3367" spans="1:10" hidden="1" x14ac:dyDescent="0.2">
      <c r="A3367" s="35" t="s">
        <v>651</v>
      </c>
      <c r="B3367" s="35" t="str">
        <f>VLOOKUP(Table4[[#This Row],[Metabolite ID]],Table18[],2,FALSE)</f>
        <v>1-stearoyl-2-oleoyl-GPC (18:0/18:1)</v>
      </c>
      <c r="C3367" s="35" t="s">
        <v>1120</v>
      </c>
      <c r="D3367" s="35">
        <v>1068</v>
      </c>
      <c r="E3367" s="35">
        <v>-6.8829668037064182E-2</v>
      </c>
      <c r="F3367" s="35">
        <v>6.6724224569585974E-2</v>
      </c>
      <c r="G3367" s="35">
        <v>0.30228090734401503</v>
      </c>
      <c r="H3367" s="35" t="b">
        <v>0</v>
      </c>
      <c r="I3367" s="35" t="b">
        <v>0</v>
      </c>
      <c r="J3367" s="35" t="b">
        <v>0</v>
      </c>
    </row>
    <row r="3368" spans="1:10" hidden="1" x14ac:dyDescent="0.2">
      <c r="A3368" s="35" t="s">
        <v>651</v>
      </c>
      <c r="B3368" s="35" t="str">
        <f>VLOOKUP(Table4[[#This Row],[Metabolite ID]],Table18[],2,FALSE)</f>
        <v>1-stearoyl-2-oleoyl-GPC (18:0/18:1)</v>
      </c>
      <c r="C3368" s="35" t="s">
        <v>1121</v>
      </c>
      <c r="D3368" s="35">
        <v>1068</v>
      </c>
      <c r="E3368" s="35">
        <v>-2.548862411427244E-2</v>
      </c>
      <c r="F3368" s="35">
        <v>0.25069897387997048</v>
      </c>
      <c r="G3368" s="35">
        <v>0.91903752909333147</v>
      </c>
      <c r="H3368" s="35" t="b">
        <v>0</v>
      </c>
      <c r="I3368" s="35" t="b">
        <v>0</v>
      </c>
      <c r="J3368" s="35" t="b">
        <v>0</v>
      </c>
    </row>
    <row r="3369" spans="1:10" hidden="1" x14ac:dyDescent="0.2">
      <c r="A3369" s="35" t="s">
        <v>651</v>
      </c>
      <c r="B3369" s="35" t="str">
        <f>VLOOKUP(Table4[[#This Row],[Metabolite ID]],Table18[],2,FALSE)</f>
        <v>1-stearoyl-2-oleoyl-GPC (18:0/18:1)</v>
      </c>
      <c r="C3369" s="35" t="s">
        <v>1122</v>
      </c>
      <c r="D3369" s="35">
        <v>1068</v>
      </c>
      <c r="E3369" s="35">
        <v>-0.10527853501309359</v>
      </c>
      <c r="F3369" s="35">
        <v>0.14287846626010883</v>
      </c>
      <c r="G3369" s="35">
        <v>0.4613817791565068</v>
      </c>
      <c r="H3369" s="35" t="b">
        <v>0</v>
      </c>
      <c r="I3369" s="35" t="b">
        <v>0</v>
      </c>
      <c r="J3369" s="35" t="b">
        <v>0</v>
      </c>
    </row>
    <row r="3370" spans="1:10" hidden="1" x14ac:dyDescent="0.2">
      <c r="A3370" s="35" t="s">
        <v>651</v>
      </c>
      <c r="B3370" s="35" t="str">
        <f>VLOOKUP(Table4[[#This Row],[Metabolite ID]],Table18[],2,FALSE)</f>
        <v>1-stearoyl-2-oleoyl-GPC (18:0/18:1)</v>
      </c>
      <c r="C3370" s="35" t="s">
        <v>1123</v>
      </c>
      <c r="D3370" s="35">
        <v>1068</v>
      </c>
      <c r="E3370" s="35">
        <v>-0.28790393752046095</v>
      </c>
      <c r="F3370" s="35">
        <v>0.10990390955307018</v>
      </c>
      <c r="G3370" s="35">
        <v>8.9284243923008072E-3</v>
      </c>
      <c r="H3370" s="35" t="b">
        <v>0</v>
      </c>
      <c r="I3370" s="35" t="b">
        <v>0</v>
      </c>
      <c r="J3370" s="35" t="b">
        <v>0</v>
      </c>
    </row>
    <row r="3371" spans="1:10" x14ac:dyDescent="0.2">
      <c r="A3371" s="35" t="s">
        <v>707</v>
      </c>
      <c r="B3371" s="35" t="str">
        <f>VLOOKUP(Table4[[#This Row],[Metabolite ID]],Table18[],2,FALSE)</f>
        <v>1-(1-enyl-palmitoyl)-2-arachidonoyl-GPC (P-16:0/20:4)*</v>
      </c>
      <c r="C3371" s="35" t="s">
        <v>1116</v>
      </c>
      <c r="D3371" s="35">
        <v>1068</v>
      </c>
      <c r="E3371" s="35">
        <v>-5.2619659588289326E-2</v>
      </c>
      <c r="F3371" s="35">
        <v>3.7532905512522537E-2</v>
      </c>
      <c r="G3371" s="36">
        <v>0.16092697389245902</v>
      </c>
      <c r="H3371" s="35" t="b">
        <v>0</v>
      </c>
      <c r="I3371" s="35" t="b">
        <v>0</v>
      </c>
      <c r="J3371" s="35" t="b">
        <v>0</v>
      </c>
    </row>
    <row r="3372" spans="1:10" hidden="1" x14ac:dyDescent="0.2">
      <c r="A3372" s="35" t="s">
        <v>707</v>
      </c>
      <c r="B3372" s="35" t="str">
        <f>VLOOKUP(Table4[[#This Row],[Metabolite ID]],Table18[],2,FALSE)</f>
        <v>1-(1-enyl-palmitoyl)-2-arachidonoyl-GPC (P-16:0/20:4)*</v>
      </c>
      <c r="C3372" s="35" t="s">
        <v>1117</v>
      </c>
      <c r="D3372" s="35">
        <v>1068</v>
      </c>
      <c r="E3372" s="35">
        <v>-5.2619659588289326E-2</v>
      </c>
      <c r="F3372" s="35">
        <v>3.6912284968587589E-2</v>
      </c>
      <c r="G3372" s="35">
        <v>0.15400335027846992</v>
      </c>
      <c r="H3372" s="35" t="b">
        <v>0</v>
      </c>
      <c r="I3372" s="35" t="b">
        <v>0</v>
      </c>
      <c r="J3372" s="35" t="b">
        <v>0</v>
      </c>
    </row>
    <row r="3373" spans="1:10" hidden="1" x14ac:dyDescent="0.2">
      <c r="A3373" s="35" t="s">
        <v>707</v>
      </c>
      <c r="B3373" s="35" t="str">
        <f>VLOOKUP(Table4[[#This Row],[Metabolite ID]],Table18[],2,FALSE)</f>
        <v>1-(1-enyl-palmitoyl)-2-arachidonoyl-GPC (P-16:0/20:4)*</v>
      </c>
      <c r="C3373" s="35" t="s">
        <v>1118</v>
      </c>
      <c r="D3373" s="35">
        <v>1068</v>
      </c>
      <c r="E3373" s="35">
        <v>-5.2542355341551009E-2</v>
      </c>
      <c r="F3373" s="35">
        <v>3.7249567383841782E-2</v>
      </c>
      <c r="G3373" s="35">
        <v>0.15837751723362867</v>
      </c>
      <c r="H3373" s="35" t="b">
        <v>0</v>
      </c>
      <c r="I3373" s="35" t="b">
        <v>0</v>
      </c>
      <c r="J3373" s="35" t="b">
        <v>0</v>
      </c>
    </row>
    <row r="3374" spans="1:10" hidden="1" x14ac:dyDescent="0.2">
      <c r="A3374" s="35" t="s">
        <v>707</v>
      </c>
      <c r="B3374" s="35" t="str">
        <f>VLOOKUP(Table4[[#This Row],[Metabolite ID]],Table18[],2,FALSE)</f>
        <v>1-(1-enyl-palmitoyl)-2-arachidonoyl-GPC (P-16:0/20:4)*</v>
      </c>
      <c r="C3374" s="35" t="s">
        <v>1119</v>
      </c>
      <c r="D3374" s="35">
        <v>1068</v>
      </c>
      <c r="E3374" s="35">
        <v>-4.0049459165154296E-2</v>
      </c>
      <c r="F3374" s="35">
        <v>5.7103243172092567E-2</v>
      </c>
      <c r="G3374" s="35">
        <v>0.48308352943969274</v>
      </c>
      <c r="H3374" s="35" t="b">
        <v>0</v>
      </c>
      <c r="I3374" s="35" t="b">
        <v>0</v>
      </c>
      <c r="J3374" s="35" t="b">
        <v>0</v>
      </c>
    </row>
    <row r="3375" spans="1:10" hidden="1" x14ac:dyDescent="0.2">
      <c r="A3375" s="35" t="s">
        <v>707</v>
      </c>
      <c r="B3375" s="35" t="str">
        <f>VLOOKUP(Table4[[#This Row],[Metabolite ID]],Table18[],2,FALSE)</f>
        <v>1-(1-enyl-palmitoyl)-2-arachidonoyl-GPC (P-16:0/20:4)*</v>
      </c>
      <c r="C3375" s="35" t="s">
        <v>1120</v>
      </c>
      <c r="D3375" s="35">
        <v>1068</v>
      </c>
      <c r="E3375" s="35">
        <v>-9.7335325786181204E-2</v>
      </c>
      <c r="F3375" s="35">
        <v>6.2732328778602853E-2</v>
      </c>
      <c r="G3375" s="35">
        <v>0.12075855682588761</v>
      </c>
      <c r="H3375" s="35" t="b">
        <v>0</v>
      </c>
      <c r="I3375" s="35" t="b">
        <v>0</v>
      </c>
      <c r="J3375" s="35" t="b">
        <v>0</v>
      </c>
    </row>
    <row r="3376" spans="1:10" hidden="1" x14ac:dyDescent="0.2">
      <c r="A3376" s="35" t="s">
        <v>707</v>
      </c>
      <c r="B3376" s="35" t="str">
        <f>VLOOKUP(Table4[[#This Row],[Metabolite ID]],Table18[],2,FALSE)</f>
        <v>1-(1-enyl-palmitoyl)-2-arachidonoyl-GPC (P-16:0/20:4)*</v>
      </c>
      <c r="C3376" s="35" t="s">
        <v>1121</v>
      </c>
      <c r="D3376" s="35">
        <v>1068</v>
      </c>
      <c r="E3376" s="35">
        <v>0.26393939426257607</v>
      </c>
      <c r="F3376" s="35">
        <v>0.25692564167808973</v>
      </c>
      <c r="G3376" s="35">
        <v>0.30451262830714154</v>
      </c>
      <c r="H3376" s="35" t="b">
        <v>0</v>
      </c>
      <c r="I3376" s="35" t="b">
        <v>0</v>
      </c>
      <c r="J3376" s="35" t="b">
        <v>0</v>
      </c>
    </row>
    <row r="3377" spans="1:10" hidden="1" x14ac:dyDescent="0.2">
      <c r="A3377" s="35" t="s">
        <v>707</v>
      </c>
      <c r="B3377" s="35" t="str">
        <f>VLOOKUP(Table4[[#This Row],[Metabolite ID]],Table18[],2,FALSE)</f>
        <v>1-(1-enyl-palmitoyl)-2-arachidonoyl-GPC (P-16:0/20:4)*</v>
      </c>
      <c r="C3377" s="35" t="s">
        <v>1122</v>
      </c>
      <c r="D3377" s="35">
        <v>1068</v>
      </c>
      <c r="E3377" s="35">
        <v>-0.28942935825510663</v>
      </c>
      <c r="F3377" s="35">
        <v>0.18938996496085617</v>
      </c>
      <c r="G3377" s="35">
        <v>0.12675452964356204</v>
      </c>
      <c r="H3377" s="35" t="b">
        <v>0</v>
      </c>
      <c r="I3377" s="35" t="b">
        <v>0</v>
      </c>
      <c r="J3377" s="35" t="b">
        <v>0</v>
      </c>
    </row>
    <row r="3378" spans="1:10" hidden="1" x14ac:dyDescent="0.2">
      <c r="A3378" s="35" t="s">
        <v>707</v>
      </c>
      <c r="B3378" s="35" t="str">
        <f>VLOOKUP(Table4[[#This Row],[Metabolite ID]],Table18[],2,FALSE)</f>
        <v>1-(1-enyl-palmitoyl)-2-arachidonoyl-GPC (P-16:0/20:4)*</v>
      </c>
      <c r="C3378" s="35" t="s">
        <v>1123</v>
      </c>
      <c r="D3378" s="35">
        <v>1068</v>
      </c>
      <c r="E3378" s="35">
        <v>-0.19965233364609053</v>
      </c>
      <c r="F3378" s="35">
        <v>0.11010785328990053</v>
      </c>
      <c r="G3378" s="35">
        <v>7.0075430942019928E-2</v>
      </c>
      <c r="H3378" s="35" t="b">
        <v>0</v>
      </c>
      <c r="I3378" s="35" t="b">
        <v>0</v>
      </c>
      <c r="J3378" s="35" t="b">
        <v>0</v>
      </c>
    </row>
    <row r="3379" spans="1:10" x14ac:dyDescent="0.2">
      <c r="A3379" s="35" t="s">
        <v>350</v>
      </c>
      <c r="B3379" s="35" t="str">
        <f>VLOOKUP(Table4[[#This Row],[Metabolite ID]],Table18[],2,FALSE)</f>
        <v>palmitic amide</v>
      </c>
      <c r="C3379" s="35" t="s">
        <v>1116</v>
      </c>
      <c r="D3379" s="35">
        <v>1069</v>
      </c>
      <c r="E3379" s="35">
        <v>-5.2249772611406904E-2</v>
      </c>
      <c r="F3379" s="35">
        <v>3.7306333564853147E-2</v>
      </c>
      <c r="G3379" s="36">
        <v>0.16134557655315374</v>
      </c>
      <c r="H3379" s="35" t="b">
        <v>0</v>
      </c>
      <c r="I3379" s="35" t="b">
        <v>0</v>
      </c>
      <c r="J3379" s="35" t="b">
        <v>0</v>
      </c>
    </row>
    <row r="3380" spans="1:10" hidden="1" x14ac:dyDescent="0.2">
      <c r="A3380" s="35" t="s">
        <v>350</v>
      </c>
      <c r="B3380" s="35" t="str">
        <f>VLOOKUP(Table4[[#This Row],[Metabolite ID]],Table18[],2,FALSE)</f>
        <v>palmitic amide</v>
      </c>
      <c r="C3380" s="35" t="s">
        <v>1117</v>
      </c>
      <c r="D3380" s="35">
        <v>1069</v>
      </c>
      <c r="E3380" s="35">
        <v>-5.2249772611406904E-2</v>
      </c>
      <c r="F3380" s="35">
        <v>3.7306333564853147E-2</v>
      </c>
      <c r="G3380" s="35">
        <v>0.16134557655315374</v>
      </c>
      <c r="H3380" s="35" t="b">
        <v>0</v>
      </c>
      <c r="I3380" s="35" t="b">
        <v>0</v>
      </c>
      <c r="J3380" s="35" t="b">
        <v>0</v>
      </c>
    </row>
    <row r="3381" spans="1:10" hidden="1" x14ac:dyDescent="0.2">
      <c r="A3381" s="35" t="s">
        <v>350</v>
      </c>
      <c r="B3381" s="35" t="str">
        <f>VLOOKUP(Table4[[#This Row],[Metabolite ID]],Table18[],2,FALSE)</f>
        <v>palmitic amide</v>
      </c>
      <c r="C3381" s="35" t="s">
        <v>1118</v>
      </c>
      <c r="D3381" s="35">
        <v>1069</v>
      </c>
      <c r="E3381" s="35">
        <v>-5.2171520007008892E-2</v>
      </c>
      <c r="F3381" s="35">
        <v>3.7634012577608254E-2</v>
      </c>
      <c r="G3381" s="35">
        <v>0.16565946640345025</v>
      </c>
      <c r="H3381" s="35" t="b">
        <v>0</v>
      </c>
      <c r="I3381" s="35" t="b">
        <v>0</v>
      </c>
      <c r="J3381" s="35" t="b">
        <v>0</v>
      </c>
    </row>
    <row r="3382" spans="1:10" hidden="1" x14ac:dyDescent="0.2">
      <c r="A3382" s="35" t="s">
        <v>350</v>
      </c>
      <c r="B3382" s="35" t="str">
        <f>VLOOKUP(Table4[[#This Row],[Metabolite ID]],Table18[],2,FALSE)</f>
        <v>palmitic amide</v>
      </c>
      <c r="C3382" s="35" t="s">
        <v>1119</v>
      </c>
      <c r="D3382" s="35">
        <v>1069</v>
      </c>
      <c r="E3382" s="35">
        <v>-2.4946239999999998E-2</v>
      </c>
      <c r="F3382" s="35">
        <v>5.5251174950517505E-2</v>
      </c>
      <c r="G3382" s="35">
        <v>0.65162486249047125</v>
      </c>
      <c r="H3382" s="35" t="b">
        <v>0</v>
      </c>
      <c r="I3382" s="35" t="b">
        <v>0</v>
      </c>
      <c r="J3382" s="35" t="b">
        <v>0</v>
      </c>
    </row>
    <row r="3383" spans="1:10" hidden="1" x14ac:dyDescent="0.2">
      <c r="A3383" s="35" t="s">
        <v>350</v>
      </c>
      <c r="B3383" s="35" t="str">
        <f>VLOOKUP(Table4[[#This Row],[Metabolite ID]],Table18[],2,FALSE)</f>
        <v>palmitic amide</v>
      </c>
      <c r="C3383" s="35" t="s">
        <v>1120</v>
      </c>
      <c r="D3383" s="35">
        <v>1069</v>
      </c>
      <c r="E3383" s="35">
        <v>-5.1032784297546555E-2</v>
      </c>
      <c r="F3383" s="35">
        <v>6.1880031504142903E-2</v>
      </c>
      <c r="G3383" s="35">
        <v>0.409538973811647</v>
      </c>
      <c r="H3383" s="35" t="b">
        <v>0</v>
      </c>
      <c r="I3383" s="35" t="b">
        <v>0</v>
      </c>
      <c r="J3383" s="35" t="b">
        <v>0</v>
      </c>
    </row>
    <row r="3384" spans="1:10" hidden="1" x14ac:dyDescent="0.2">
      <c r="A3384" s="35" t="s">
        <v>350</v>
      </c>
      <c r="B3384" s="35" t="str">
        <f>VLOOKUP(Table4[[#This Row],[Metabolite ID]],Table18[],2,FALSE)</f>
        <v>palmitic amide</v>
      </c>
      <c r="C3384" s="35" t="s">
        <v>1121</v>
      </c>
      <c r="D3384" s="35">
        <v>1069</v>
      </c>
      <c r="E3384" s="35">
        <v>0.11872798819298236</v>
      </c>
      <c r="F3384" s="35">
        <v>0.23888963676960326</v>
      </c>
      <c r="G3384" s="35">
        <v>0.6192918176135418</v>
      </c>
      <c r="H3384" s="35" t="b">
        <v>0</v>
      </c>
      <c r="I3384" s="35" t="b">
        <v>0</v>
      </c>
      <c r="J3384" s="35" t="b">
        <v>0</v>
      </c>
    </row>
    <row r="3385" spans="1:10" hidden="1" x14ac:dyDescent="0.2">
      <c r="A3385" s="35" t="s">
        <v>350</v>
      </c>
      <c r="B3385" s="35" t="str">
        <f>VLOOKUP(Table4[[#This Row],[Metabolite ID]],Table18[],2,FALSE)</f>
        <v>palmitic amide</v>
      </c>
      <c r="C3385" s="35" t="s">
        <v>1122</v>
      </c>
      <c r="D3385" s="35">
        <v>1069</v>
      </c>
      <c r="E3385" s="35">
        <v>-8.6159668256454047E-2</v>
      </c>
      <c r="F3385" s="35">
        <v>0.14364623016110062</v>
      </c>
      <c r="G3385" s="35">
        <v>0.54876370412462583</v>
      </c>
      <c r="H3385" s="35" t="b">
        <v>0</v>
      </c>
      <c r="I3385" s="35" t="b">
        <v>0</v>
      </c>
      <c r="J3385" s="35" t="b">
        <v>0</v>
      </c>
    </row>
    <row r="3386" spans="1:10" hidden="1" x14ac:dyDescent="0.2">
      <c r="A3386" s="35" t="s">
        <v>350</v>
      </c>
      <c r="B3386" s="35" t="str">
        <f>VLOOKUP(Table4[[#This Row],[Metabolite ID]],Table18[],2,FALSE)</f>
        <v>palmitic amide</v>
      </c>
      <c r="C3386" s="35" t="s">
        <v>1123</v>
      </c>
      <c r="D3386" s="35">
        <v>1069</v>
      </c>
      <c r="E3386" s="35">
        <v>-2.2815290099365927E-2</v>
      </c>
      <c r="F3386" s="35">
        <v>0.10951156058310846</v>
      </c>
      <c r="G3386" s="35">
        <v>0.83500574638501102</v>
      </c>
      <c r="H3386" s="35" t="b">
        <v>0</v>
      </c>
      <c r="I3386" s="35" t="b">
        <v>0</v>
      </c>
      <c r="J3386" s="35" t="b">
        <v>0</v>
      </c>
    </row>
    <row r="3387" spans="1:10" x14ac:dyDescent="0.2">
      <c r="A3387" s="35" t="s">
        <v>105</v>
      </c>
      <c r="B3387" s="35" t="str">
        <f>VLOOKUP(Table4[[#This Row],[Metabolite ID]],Table18[],2,FALSE)</f>
        <v>imidazole lactate</v>
      </c>
      <c r="C3387" s="35" t="s">
        <v>1116</v>
      </c>
      <c r="D3387" s="35">
        <v>1068</v>
      </c>
      <c r="E3387" s="35">
        <v>-5.5323999440012865E-2</v>
      </c>
      <c r="F3387" s="35">
        <v>3.9568785460522705E-2</v>
      </c>
      <c r="G3387" s="36">
        <v>0.16206118356466684</v>
      </c>
      <c r="H3387" s="35" t="b">
        <v>0</v>
      </c>
      <c r="I3387" s="35" t="b">
        <v>0</v>
      </c>
      <c r="J3387" s="35" t="b">
        <v>0</v>
      </c>
    </row>
    <row r="3388" spans="1:10" hidden="1" x14ac:dyDescent="0.2">
      <c r="A3388" s="35" t="s">
        <v>105</v>
      </c>
      <c r="B3388" s="35" t="str">
        <f>VLOOKUP(Table4[[#This Row],[Metabolite ID]],Table18[],2,FALSE)</f>
        <v>imidazole lactate</v>
      </c>
      <c r="C3388" s="35" t="s">
        <v>1117</v>
      </c>
      <c r="D3388" s="35">
        <v>1068</v>
      </c>
      <c r="E3388" s="35">
        <v>-5.5323999440012865E-2</v>
      </c>
      <c r="F3388" s="35">
        <v>3.6913456987277805E-2</v>
      </c>
      <c r="G3388" s="35">
        <v>0.1339388110770737</v>
      </c>
      <c r="H3388" s="35" t="b">
        <v>0</v>
      </c>
      <c r="I3388" s="35" t="b">
        <v>0</v>
      </c>
      <c r="J3388" s="35" t="b">
        <v>0</v>
      </c>
    </row>
    <row r="3389" spans="1:10" hidden="1" x14ac:dyDescent="0.2">
      <c r="A3389" s="35" t="s">
        <v>105</v>
      </c>
      <c r="B3389" s="35" t="str">
        <f>VLOOKUP(Table4[[#This Row],[Metabolite ID]],Table18[],2,FALSE)</f>
        <v>imidazole lactate</v>
      </c>
      <c r="C3389" s="35" t="s">
        <v>1118</v>
      </c>
      <c r="D3389" s="35">
        <v>1068</v>
      </c>
      <c r="E3389" s="35">
        <v>-5.5246442622329445E-2</v>
      </c>
      <c r="F3389" s="35">
        <v>3.7290338825622271E-2</v>
      </c>
      <c r="G3389" s="35">
        <v>0.13846763210039886</v>
      </c>
      <c r="H3389" s="35" t="b">
        <v>0</v>
      </c>
      <c r="I3389" s="35" t="b">
        <v>0</v>
      </c>
      <c r="J3389" s="35" t="b">
        <v>0</v>
      </c>
    </row>
    <row r="3390" spans="1:10" hidden="1" x14ac:dyDescent="0.2">
      <c r="A3390" s="35" t="s">
        <v>105</v>
      </c>
      <c r="B3390" s="35" t="str">
        <f>VLOOKUP(Table4[[#This Row],[Metabolite ID]],Table18[],2,FALSE)</f>
        <v>imidazole lactate</v>
      </c>
      <c r="C3390" s="35" t="s">
        <v>1119</v>
      </c>
      <c r="D3390" s="35">
        <v>1068</v>
      </c>
      <c r="E3390" s="35">
        <v>-2.4579592824027427E-2</v>
      </c>
      <c r="F3390" s="35">
        <v>5.5939546197969245E-2</v>
      </c>
      <c r="G3390" s="35">
        <v>0.66037488360578322</v>
      </c>
      <c r="H3390" s="35" t="b">
        <v>0</v>
      </c>
      <c r="I3390" s="35" t="b">
        <v>0</v>
      </c>
      <c r="J3390" s="35" t="b">
        <v>0</v>
      </c>
    </row>
    <row r="3391" spans="1:10" hidden="1" x14ac:dyDescent="0.2">
      <c r="A3391" s="35" t="s">
        <v>105</v>
      </c>
      <c r="B3391" s="35" t="str">
        <f>VLOOKUP(Table4[[#This Row],[Metabolite ID]],Table18[],2,FALSE)</f>
        <v>imidazole lactate</v>
      </c>
      <c r="C3391" s="35" t="s">
        <v>1120</v>
      </c>
      <c r="D3391" s="35">
        <v>1068</v>
      </c>
      <c r="E3391" s="35">
        <v>-5.2018642969626723E-2</v>
      </c>
      <c r="F3391" s="35">
        <v>6.6743354349240946E-2</v>
      </c>
      <c r="G3391" s="35">
        <v>0.43575407119505072</v>
      </c>
      <c r="H3391" s="35" t="b">
        <v>0</v>
      </c>
      <c r="I3391" s="35" t="b">
        <v>0</v>
      </c>
      <c r="J3391" s="35" t="b">
        <v>0</v>
      </c>
    </row>
    <row r="3392" spans="1:10" hidden="1" x14ac:dyDescent="0.2">
      <c r="A3392" s="35" t="s">
        <v>105</v>
      </c>
      <c r="B3392" s="35" t="str">
        <f>VLOOKUP(Table4[[#This Row],[Metabolite ID]],Table18[],2,FALSE)</f>
        <v>imidazole lactate</v>
      </c>
      <c r="C3392" s="35" t="s">
        <v>1121</v>
      </c>
      <c r="D3392" s="35">
        <v>1068</v>
      </c>
      <c r="E3392" s="35">
        <v>0.23644856830471817</v>
      </c>
      <c r="F3392" s="35">
        <v>0.24198525035089133</v>
      </c>
      <c r="G3392" s="35">
        <v>0.32873134852656638</v>
      </c>
      <c r="H3392" s="35" t="b">
        <v>0</v>
      </c>
      <c r="I3392" s="35" t="b">
        <v>0</v>
      </c>
      <c r="J3392" s="35" t="b">
        <v>0</v>
      </c>
    </row>
    <row r="3393" spans="1:10" hidden="1" x14ac:dyDescent="0.2">
      <c r="A3393" s="35" t="s">
        <v>105</v>
      </c>
      <c r="B3393" s="35" t="str">
        <f>VLOOKUP(Table4[[#This Row],[Metabolite ID]],Table18[],2,FALSE)</f>
        <v>imidazole lactate</v>
      </c>
      <c r="C3393" s="35" t="s">
        <v>1122</v>
      </c>
      <c r="D3393" s="35">
        <v>1068</v>
      </c>
      <c r="E3393" s="35">
        <v>4.2126384675345463E-2</v>
      </c>
      <c r="F3393" s="35">
        <v>0.14227677797794483</v>
      </c>
      <c r="G3393" s="35">
        <v>0.76722082623243493</v>
      </c>
      <c r="H3393" s="35" t="b">
        <v>0</v>
      </c>
      <c r="I3393" s="35" t="b">
        <v>0</v>
      </c>
      <c r="J3393" s="35" t="b">
        <v>0</v>
      </c>
    </row>
    <row r="3394" spans="1:10" hidden="1" x14ac:dyDescent="0.2">
      <c r="A3394" s="35" t="s">
        <v>105</v>
      </c>
      <c r="B3394" s="35" t="str">
        <f>VLOOKUP(Table4[[#This Row],[Metabolite ID]],Table18[],2,FALSE)</f>
        <v>imidazole lactate</v>
      </c>
      <c r="C3394" s="35" t="s">
        <v>1123</v>
      </c>
      <c r="D3394" s="35">
        <v>1068</v>
      </c>
      <c r="E3394" s="35">
        <v>7.2278541490655587E-2</v>
      </c>
      <c r="F3394" s="35">
        <v>0.11609769727220152</v>
      </c>
      <c r="G3394" s="35">
        <v>0.53370255394392374</v>
      </c>
      <c r="H3394" s="35" t="b">
        <v>0</v>
      </c>
      <c r="I3394" s="35" t="b">
        <v>0</v>
      </c>
      <c r="J3394" s="35" t="b">
        <v>0</v>
      </c>
    </row>
    <row r="3395" spans="1:10" x14ac:dyDescent="0.2">
      <c r="A3395" s="35" t="s">
        <v>685</v>
      </c>
      <c r="B3395" s="35" t="str">
        <f>VLOOKUP(Table4[[#This Row],[Metabolite ID]],Table18[],2,FALSE)</f>
        <v>1-stearoyl-2-docosahexaenoyl-GPC (18:0/22:6)</v>
      </c>
      <c r="C3395" s="35" t="s">
        <v>1116</v>
      </c>
      <c r="D3395" s="35">
        <v>1068</v>
      </c>
      <c r="E3395" s="35">
        <v>5.4228327513019738E-2</v>
      </c>
      <c r="F3395" s="35">
        <v>3.8793572408451868E-2</v>
      </c>
      <c r="G3395" s="36">
        <v>0.16215244612266405</v>
      </c>
      <c r="H3395" s="35" t="b">
        <v>0</v>
      </c>
      <c r="I3395" s="35" t="b">
        <v>0</v>
      </c>
      <c r="J3395" s="35" t="b">
        <v>0</v>
      </c>
    </row>
    <row r="3396" spans="1:10" hidden="1" x14ac:dyDescent="0.2">
      <c r="A3396" s="35" t="s">
        <v>685</v>
      </c>
      <c r="B3396" s="35" t="str">
        <f>VLOOKUP(Table4[[#This Row],[Metabolite ID]],Table18[],2,FALSE)</f>
        <v>1-stearoyl-2-docosahexaenoyl-GPC (18:0/22:6)</v>
      </c>
      <c r="C3396" s="35" t="s">
        <v>1117</v>
      </c>
      <c r="D3396" s="35">
        <v>1068</v>
      </c>
      <c r="E3396" s="35">
        <v>5.4228327513019738E-2</v>
      </c>
      <c r="F3396" s="35">
        <v>3.6825648450611613E-2</v>
      </c>
      <c r="G3396" s="35">
        <v>0.14086714819959628</v>
      </c>
      <c r="H3396" s="35" t="b">
        <v>0</v>
      </c>
      <c r="I3396" s="35" t="b">
        <v>0</v>
      </c>
      <c r="J3396" s="35" t="b">
        <v>0</v>
      </c>
    </row>
    <row r="3397" spans="1:10" hidden="1" x14ac:dyDescent="0.2">
      <c r="A3397" s="35" t="s">
        <v>685</v>
      </c>
      <c r="B3397" s="35" t="str">
        <f>VLOOKUP(Table4[[#This Row],[Metabolite ID]],Table18[],2,FALSE)</f>
        <v>1-stearoyl-2-docosahexaenoyl-GPC (18:0/22:6)</v>
      </c>
      <c r="C3397" s="35" t="s">
        <v>1118</v>
      </c>
      <c r="D3397" s="35">
        <v>1068</v>
      </c>
      <c r="E3397" s="35">
        <v>5.4305796695429218E-2</v>
      </c>
      <c r="F3397" s="35">
        <v>3.7187227912190784E-2</v>
      </c>
      <c r="G3397" s="35">
        <v>0.14419812913880656</v>
      </c>
      <c r="H3397" s="35" t="b">
        <v>0</v>
      </c>
      <c r="I3397" s="35" t="b">
        <v>0</v>
      </c>
      <c r="J3397" s="35" t="b">
        <v>0</v>
      </c>
    </row>
    <row r="3398" spans="1:10" hidden="1" x14ac:dyDescent="0.2">
      <c r="A3398" s="35" t="s">
        <v>685</v>
      </c>
      <c r="B3398" s="35" t="str">
        <f>VLOOKUP(Table4[[#This Row],[Metabolite ID]],Table18[],2,FALSE)</f>
        <v>1-stearoyl-2-docosahexaenoyl-GPC (18:0/22:6)</v>
      </c>
      <c r="C3398" s="35" t="s">
        <v>1119</v>
      </c>
      <c r="D3398" s="35">
        <v>1068</v>
      </c>
      <c r="E3398" s="35">
        <v>0.12918435822010529</v>
      </c>
      <c r="F3398" s="35">
        <v>5.7914653838106379E-2</v>
      </c>
      <c r="G3398" s="35">
        <v>2.5707715378163493E-2</v>
      </c>
      <c r="H3398" s="35" t="b">
        <v>0</v>
      </c>
      <c r="I3398" s="35" t="b">
        <v>0</v>
      </c>
      <c r="J3398" s="35" t="b">
        <v>0</v>
      </c>
    </row>
    <row r="3399" spans="1:10" hidden="1" x14ac:dyDescent="0.2">
      <c r="A3399" s="35" t="s">
        <v>685</v>
      </c>
      <c r="B3399" s="35" t="str">
        <f>VLOOKUP(Table4[[#This Row],[Metabolite ID]],Table18[],2,FALSE)</f>
        <v>1-stearoyl-2-docosahexaenoyl-GPC (18:0/22:6)</v>
      </c>
      <c r="C3399" s="35" t="s">
        <v>1120</v>
      </c>
      <c r="D3399" s="35">
        <v>1068</v>
      </c>
      <c r="E3399" s="35">
        <v>0.10540188101706847</v>
      </c>
      <c r="F3399" s="35">
        <v>6.3571855368869071E-2</v>
      </c>
      <c r="G3399" s="35">
        <v>9.7318276587822009E-2</v>
      </c>
      <c r="H3399" s="35" t="b">
        <v>0</v>
      </c>
      <c r="I3399" s="35" t="b">
        <v>0</v>
      </c>
      <c r="J3399" s="35" t="b">
        <v>0</v>
      </c>
    </row>
    <row r="3400" spans="1:10" hidden="1" x14ac:dyDescent="0.2">
      <c r="A3400" s="35" t="s">
        <v>685</v>
      </c>
      <c r="B3400" s="35" t="str">
        <f>VLOOKUP(Table4[[#This Row],[Metabolite ID]],Table18[],2,FALSE)</f>
        <v>1-stearoyl-2-docosahexaenoyl-GPC (18:0/22:6)</v>
      </c>
      <c r="C3400" s="35" t="s">
        <v>1121</v>
      </c>
      <c r="D3400" s="35">
        <v>1068</v>
      </c>
      <c r="E3400" s="35">
        <v>0.18030135324532459</v>
      </c>
      <c r="F3400" s="35">
        <v>0.25784471604272996</v>
      </c>
      <c r="G3400" s="35">
        <v>0.48453988352995347</v>
      </c>
      <c r="H3400" s="35" t="b">
        <v>0</v>
      </c>
      <c r="I3400" s="35" t="b">
        <v>0</v>
      </c>
      <c r="J3400" s="35" t="b">
        <v>0</v>
      </c>
    </row>
    <row r="3401" spans="1:10" hidden="1" x14ac:dyDescent="0.2">
      <c r="A3401" s="35" t="s">
        <v>685</v>
      </c>
      <c r="B3401" s="35" t="str">
        <f>VLOOKUP(Table4[[#This Row],[Metabolite ID]],Table18[],2,FALSE)</f>
        <v>1-stearoyl-2-docosahexaenoyl-GPC (18:0/22:6)</v>
      </c>
      <c r="C3401" s="35" t="s">
        <v>1122</v>
      </c>
      <c r="D3401" s="35">
        <v>1068</v>
      </c>
      <c r="E3401" s="35">
        <v>0.23867130202139109</v>
      </c>
      <c r="F3401" s="35">
        <v>0.16741632259533501</v>
      </c>
      <c r="G3401" s="35">
        <v>0.15427183392556418</v>
      </c>
      <c r="H3401" s="35" t="b">
        <v>0</v>
      </c>
      <c r="I3401" s="35" t="b">
        <v>0</v>
      </c>
      <c r="J3401" s="35" t="b">
        <v>0</v>
      </c>
    </row>
    <row r="3402" spans="1:10" hidden="1" x14ac:dyDescent="0.2">
      <c r="A3402" s="35" t="s">
        <v>685</v>
      </c>
      <c r="B3402" s="35" t="str">
        <f>VLOOKUP(Table4[[#This Row],[Metabolite ID]],Table18[],2,FALSE)</f>
        <v>1-stearoyl-2-docosahexaenoyl-GPC (18:0/22:6)</v>
      </c>
      <c r="C3402" s="35" t="s">
        <v>1123</v>
      </c>
      <c r="D3402" s="35">
        <v>1068</v>
      </c>
      <c r="E3402" s="35">
        <v>-1.7862691762421824E-2</v>
      </c>
      <c r="F3402" s="35">
        <v>0.11389593053903944</v>
      </c>
      <c r="G3402" s="35">
        <v>0.875405807138387</v>
      </c>
      <c r="H3402" s="35" t="b">
        <v>0</v>
      </c>
      <c r="I3402" s="35" t="b">
        <v>0</v>
      </c>
      <c r="J3402" s="35" t="b">
        <v>0</v>
      </c>
    </row>
    <row r="3403" spans="1:10" x14ac:dyDescent="0.2">
      <c r="A3403" s="35" t="s">
        <v>639</v>
      </c>
      <c r="B3403" s="35" t="str">
        <f>VLOOKUP(Table4[[#This Row],[Metabolite ID]],Table18[],2,FALSE)</f>
        <v>X - 24054</v>
      </c>
      <c r="C3403" s="35" t="s">
        <v>1116</v>
      </c>
      <c r="D3403" s="35">
        <v>1068</v>
      </c>
      <c r="E3403" s="35">
        <v>-5.2579181675242774E-2</v>
      </c>
      <c r="F3403" s="35">
        <v>3.761960737003478E-2</v>
      </c>
      <c r="G3403" s="36">
        <v>0.1622170982066985</v>
      </c>
      <c r="H3403" s="35" t="b">
        <v>0</v>
      </c>
      <c r="I3403" s="35" t="b">
        <v>0</v>
      </c>
      <c r="J3403" s="35" t="b">
        <v>0</v>
      </c>
    </row>
    <row r="3404" spans="1:10" hidden="1" x14ac:dyDescent="0.2">
      <c r="A3404" s="35" t="s">
        <v>639</v>
      </c>
      <c r="B3404" s="35" t="str">
        <f>VLOOKUP(Table4[[#This Row],[Metabolite ID]],Table18[],2,FALSE)</f>
        <v>X - 24054</v>
      </c>
      <c r="C3404" s="35" t="s">
        <v>1117</v>
      </c>
      <c r="D3404" s="35">
        <v>1068</v>
      </c>
      <c r="E3404" s="35">
        <v>-5.2579181675242774E-2</v>
      </c>
      <c r="F3404" s="35">
        <v>3.7114906348120251E-2</v>
      </c>
      <c r="G3404" s="35">
        <v>0.15658252700674491</v>
      </c>
      <c r="H3404" s="35" t="b">
        <v>0</v>
      </c>
      <c r="I3404" s="35" t="b">
        <v>0</v>
      </c>
      <c r="J3404" s="35" t="b">
        <v>0</v>
      </c>
    </row>
    <row r="3405" spans="1:10" hidden="1" x14ac:dyDescent="0.2">
      <c r="A3405" s="35" t="s">
        <v>639</v>
      </c>
      <c r="B3405" s="35" t="str">
        <f>VLOOKUP(Table4[[#This Row],[Metabolite ID]],Table18[],2,FALSE)</f>
        <v>X - 24054</v>
      </c>
      <c r="C3405" s="35" t="s">
        <v>1118</v>
      </c>
      <c r="D3405" s="35">
        <v>1068</v>
      </c>
      <c r="E3405" s="35">
        <v>-5.2500803021296547E-2</v>
      </c>
      <c r="F3405" s="35">
        <v>3.7451257263086637E-2</v>
      </c>
      <c r="G3405" s="35">
        <v>0.16096197374251553</v>
      </c>
      <c r="H3405" s="35" t="b">
        <v>0</v>
      </c>
      <c r="I3405" s="35" t="b">
        <v>0</v>
      </c>
      <c r="J3405" s="35" t="b">
        <v>0</v>
      </c>
    </row>
    <row r="3406" spans="1:10" hidden="1" x14ac:dyDescent="0.2">
      <c r="A3406" s="35" t="s">
        <v>639</v>
      </c>
      <c r="B3406" s="35" t="str">
        <f>VLOOKUP(Table4[[#This Row],[Metabolite ID]],Table18[],2,FALSE)</f>
        <v>X - 24054</v>
      </c>
      <c r="C3406" s="35" t="s">
        <v>1119</v>
      </c>
      <c r="D3406" s="35">
        <v>1068</v>
      </c>
      <c r="E3406" s="35">
        <v>-6.7719510743802988E-3</v>
      </c>
      <c r="F3406" s="35">
        <v>5.5163354056051328E-2</v>
      </c>
      <c r="G3406" s="35">
        <v>0.90229574702141935</v>
      </c>
      <c r="H3406" s="35" t="b">
        <v>0</v>
      </c>
      <c r="I3406" s="35" t="b">
        <v>0</v>
      </c>
      <c r="J3406" s="35" t="b">
        <v>0</v>
      </c>
    </row>
    <row r="3407" spans="1:10" hidden="1" x14ac:dyDescent="0.2">
      <c r="A3407" s="35" t="s">
        <v>639</v>
      </c>
      <c r="B3407" s="35" t="str">
        <f>VLOOKUP(Table4[[#This Row],[Metabolite ID]],Table18[],2,FALSE)</f>
        <v>X - 24054</v>
      </c>
      <c r="C3407" s="35" t="s">
        <v>1120</v>
      </c>
      <c r="D3407" s="35">
        <v>1068</v>
      </c>
      <c r="E3407" s="35">
        <v>-2.8982549646074537E-2</v>
      </c>
      <c r="F3407" s="35">
        <v>5.920793314437571E-2</v>
      </c>
      <c r="G3407" s="35">
        <v>0.62448457021105941</v>
      </c>
      <c r="H3407" s="35" t="b">
        <v>0</v>
      </c>
      <c r="I3407" s="35" t="b">
        <v>0</v>
      </c>
      <c r="J3407" s="35" t="b">
        <v>0</v>
      </c>
    </row>
    <row r="3408" spans="1:10" hidden="1" x14ac:dyDescent="0.2">
      <c r="A3408" s="35" t="s">
        <v>639</v>
      </c>
      <c r="B3408" s="35" t="str">
        <f>VLOOKUP(Table4[[#This Row],[Metabolite ID]],Table18[],2,FALSE)</f>
        <v>X - 24054</v>
      </c>
      <c r="C3408" s="35" t="s">
        <v>1121</v>
      </c>
      <c r="D3408" s="35">
        <v>1068</v>
      </c>
      <c r="E3408" s="35">
        <v>-9.0466210629379873E-2</v>
      </c>
      <c r="F3408" s="35">
        <v>0.26921741260550236</v>
      </c>
      <c r="G3408" s="35">
        <v>0.73691127628336317</v>
      </c>
      <c r="H3408" s="35" t="b">
        <v>0</v>
      </c>
      <c r="I3408" s="35" t="b">
        <v>0</v>
      </c>
      <c r="J3408" s="35" t="b">
        <v>0</v>
      </c>
    </row>
    <row r="3409" spans="1:10" hidden="1" x14ac:dyDescent="0.2">
      <c r="A3409" s="35" t="s">
        <v>639</v>
      </c>
      <c r="B3409" s="35" t="str">
        <f>VLOOKUP(Table4[[#This Row],[Metabolite ID]],Table18[],2,FALSE)</f>
        <v>X - 24054</v>
      </c>
      <c r="C3409" s="35" t="s">
        <v>1122</v>
      </c>
      <c r="D3409" s="35">
        <v>1068</v>
      </c>
      <c r="E3409" s="35">
        <v>-0.16864542927234538</v>
      </c>
      <c r="F3409" s="35">
        <v>0.21495204105275631</v>
      </c>
      <c r="G3409" s="35">
        <v>0.43287849191070882</v>
      </c>
      <c r="H3409" s="35" t="b">
        <v>0</v>
      </c>
      <c r="I3409" s="35" t="b">
        <v>0</v>
      </c>
      <c r="J3409" s="35" t="b">
        <v>0</v>
      </c>
    </row>
    <row r="3410" spans="1:10" hidden="1" x14ac:dyDescent="0.2">
      <c r="A3410" s="35" t="s">
        <v>639</v>
      </c>
      <c r="B3410" s="35" t="str">
        <f>VLOOKUP(Table4[[#This Row],[Metabolite ID]],Table18[],2,FALSE)</f>
        <v>X - 24054</v>
      </c>
      <c r="C3410" s="35" t="s">
        <v>1123</v>
      </c>
      <c r="D3410" s="35">
        <v>1068</v>
      </c>
      <c r="E3410" s="35">
        <v>-0.18673124983160322</v>
      </c>
      <c r="F3410" s="35">
        <v>0.1103719295611313</v>
      </c>
      <c r="G3410" s="35">
        <v>9.0969425985614152E-2</v>
      </c>
      <c r="H3410" s="35" t="b">
        <v>0</v>
      </c>
      <c r="I3410" s="35" t="b">
        <v>0</v>
      </c>
      <c r="J3410" s="35" t="b">
        <v>0</v>
      </c>
    </row>
    <row r="3411" spans="1:10" x14ac:dyDescent="0.2">
      <c r="A3411" s="35" t="s">
        <v>101</v>
      </c>
      <c r="B3411" s="35" t="str">
        <f>VLOOKUP(Table4[[#This Row],[Metabolite ID]],Table18[],2,FALSE)</f>
        <v>4-guanidinobutanoate</v>
      </c>
      <c r="C3411" s="35" t="s">
        <v>1116</v>
      </c>
      <c r="D3411" s="35">
        <v>1068</v>
      </c>
      <c r="E3411" s="35">
        <v>-6.3476928783121583E-2</v>
      </c>
      <c r="F3411" s="35">
        <v>4.5511362021080588E-2</v>
      </c>
      <c r="G3411" s="36">
        <v>0.1630915290220801</v>
      </c>
      <c r="H3411" s="35" t="b">
        <v>0</v>
      </c>
      <c r="I3411" s="35" t="b">
        <v>0</v>
      </c>
      <c r="J3411" s="35" t="b">
        <v>0</v>
      </c>
    </row>
    <row r="3412" spans="1:10" hidden="1" x14ac:dyDescent="0.2">
      <c r="A3412" s="35" t="s">
        <v>101</v>
      </c>
      <c r="B3412" s="35" t="str">
        <f>VLOOKUP(Table4[[#This Row],[Metabolite ID]],Table18[],2,FALSE)</f>
        <v>4-guanidinobutanoate</v>
      </c>
      <c r="C3412" s="35" t="s">
        <v>1117</v>
      </c>
      <c r="D3412" s="35">
        <v>1068</v>
      </c>
      <c r="E3412" s="35">
        <v>-6.3476928783121583E-2</v>
      </c>
      <c r="F3412" s="35">
        <v>3.7025242571435621E-2</v>
      </c>
      <c r="G3412" s="35">
        <v>8.6451060789379502E-2</v>
      </c>
      <c r="H3412" s="35" t="b">
        <v>0</v>
      </c>
      <c r="I3412" s="35" t="b">
        <v>0</v>
      </c>
      <c r="J3412" s="35" t="b">
        <v>0</v>
      </c>
    </row>
    <row r="3413" spans="1:10" hidden="1" x14ac:dyDescent="0.2">
      <c r="A3413" s="35" t="s">
        <v>101</v>
      </c>
      <c r="B3413" s="35" t="str">
        <f>VLOOKUP(Table4[[#This Row],[Metabolite ID]],Table18[],2,FALSE)</f>
        <v>4-guanidinobutanoate</v>
      </c>
      <c r="C3413" s="35" t="s">
        <v>1118</v>
      </c>
      <c r="D3413" s="35">
        <v>1068</v>
      </c>
      <c r="E3413" s="35">
        <v>-6.3355432299200071E-2</v>
      </c>
      <c r="F3413" s="35">
        <v>3.7518198162521665E-2</v>
      </c>
      <c r="G3413" s="35">
        <v>9.1284851666338596E-2</v>
      </c>
      <c r="H3413" s="35" t="b">
        <v>0</v>
      </c>
      <c r="I3413" s="35" t="b">
        <v>0</v>
      </c>
      <c r="J3413" s="35" t="b">
        <v>0</v>
      </c>
    </row>
    <row r="3414" spans="1:10" hidden="1" x14ac:dyDescent="0.2">
      <c r="A3414" s="35" t="s">
        <v>101</v>
      </c>
      <c r="B3414" s="35" t="str">
        <f>VLOOKUP(Table4[[#This Row],[Metabolite ID]],Table18[],2,FALSE)</f>
        <v>4-guanidinobutanoate</v>
      </c>
      <c r="C3414" s="35" t="s">
        <v>1119</v>
      </c>
      <c r="D3414" s="35">
        <v>1068</v>
      </c>
      <c r="E3414" s="35">
        <v>-0.17610028738913633</v>
      </c>
      <c r="F3414" s="35">
        <v>5.3767561412338183E-2</v>
      </c>
      <c r="G3414" s="35">
        <v>1.0558183871014841E-3</v>
      </c>
      <c r="H3414" s="35" t="b">
        <v>0</v>
      </c>
      <c r="I3414" s="35" t="b">
        <v>0</v>
      </c>
      <c r="J3414" s="35" t="b">
        <v>0</v>
      </c>
    </row>
    <row r="3415" spans="1:10" hidden="1" x14ac:dyDescent="0.2">
      <c r="A3415" s="35" t="s">
        <v>101</v>
      </c>
      <c r="B3415" s="35" t="str">
        <f>VLOOKUP(Table4[[#This Row],[Metabolite ID]],Table18[],2,FALSE)</f>
        <v>4-guanidinobutanoate</v>
      </c>
      <c r="C3415" s="35" t="s">
        <v>1120</v>
      </c>
      <c r="D3415" s="35">
        <v>1068</v>
      </c>
      <c r="E3415" s="35">
        <v>-0.12885183352992796</v>
      </c>
      <c r="F3415" s="35">
        <v>6.2986820132206744E-2</v>
      </c>
      <c r="G3415" s="35">
        <v>4.0786371548974173E-2</v>
      </c>
      <c r="H3415" s="35" t="b">
        <v>0</v>
      </c>
      <c r="I3415" s="35" t="b">
        <v>0</v>
      </c>
      <c r="J3415" s="35" t="b">
        <v>0</v>
      </c>
    </row>
    <row r="3416" spans="1:10" hidden="1" x14ac:dyDescent="0.2">
      <c r="A3416" s="35" t="s">
        <v>101</v>
      </c>
      <c r="B3416" s="35" t="str">
        <f>VLOOKUP(Table4[[#This Row],[Metabolite ID]],Table18[],2,FALSE)</f>
        <v>4-guanidinobutanoate</v>
      </c>
      <c r="C3416" s="35" t="s">
        <v>1121</v>
      </c>
      <c r="D3416" s="35">
        <v>1068</v>
      </c>
      <c r="E3416" s="35">
        <v>-0.29635464602595718</v>
      </c>
      <c r="F3416" s="35">
        <v>0.24759669504154025</v>
      </c>
      <c r="G3416" s="35">
        <v>0.23160169598405944</v>
      </c>
      <c r="H3416" s="35" t="b">
        <v>0</v>
      </c>
      <c r="I3416" s="35" t="b">
        <v>0</v>
      </c>
      <c r="J3416" s="35" t="b">
        <v>0</v>
      </c>
    </row>
    <row r="3417" spans="1:10" hidden="1" x14ac:dyDescent="0.2">
      <c r="A3417" s="35" t="s">
        <v>101</v>
      </c>
      <c r="B3417" s="35" t="str">
        <f>VLOOKUP(Table4[[#This Row],[Metabolite ID]],Table18[],2,FALSE)</f>
        <v>4-guanidinobutanoate</v>
      </c>
      <c r="C3417" s="35" t="s">
        <v>1122</v>
      </c>
      <c r="D3417" s="35">
        <v>1068</v>
      </c>
      <c r="E3417" s="35">
        <v>-0.20857180587873358</v>
      </c>
      <c r="F3417" s="35">
        <v>0.15013793332903042</v>
      </c>
      <c r="G3417" s="35">
        <v>0.16506140248337348</v>
      </c>
      <c r="H3417" s="35" t="b">
        <v>0</v>
      </c>
      <c r="I3417" s="35" t="b">
        <v>0</v>
      </c>
      <c r="J3417" s="35" t="b">
        <v>0</v>
      </c>
    </row>
    <row r="3418" spans="1:10" hidden="1" x14ac:dyDescent="0.2">
      <c r="A3418" s="35" t="s">
        <v>101</v>
      </c>
      <c r="B3418" s="35" t="str">
        <f>VLOOKUP(Table4[[#This Row],[Metabolite ID]],Table18[],2,FALSE)</f>
        <v>4-guanidinobutanoate</v>
      </c>
      <c r="C3418" s="35" t="s">
        <v>1123</v>
      </c>
      <c r="D3418" s="35">
        <v>1068</v>
      </c>
      <c r="E3418" s="35">
        <v>-4.4153986505335786E-2</v>
      </c>
      <c r="F3418" s="35">
        <v>0.13362157323264467</v>
      </c>
      <c r="G3418" s="35">
        <v>0.74113203579952713</v>
      </c>
      <c r="H3418" s="35" t="b">
        <v>0</v>
      </c>
      <c r="I3418" s="35" t="b">
        <v>0</v>
      </c>
      <c r="J3418" s="35" t="b">
        <v>0</v>
      </c>
    </row>
    <row r="3419" spans="1:10" x14ac:dyDescent="0.2">
      <c r="A3419" s="35" t="s">
        <v>274</v>
      </c>
      <c r="B3419" s="35" t="str">
        <f>VLOOKUP(Table4[[#This Row],[Metabolite ID]],Table18[],2,FALSE)</f>
        <v>thymol sulfate</v>
      </c>
      <c r="C3419" s="35" t="s">
        <v>1116</v>
      </c>
      <c r="D3419" s="35">
        <v>1068</v>
      </c>
      <c r="E3419" s="35">
        <v>5.2269999831382419E-2</v>
      </c>
      <c r="F3419" s="35">
        <v>3.7665922187122822E-2</v>
      </c>
      <c r="G3419" s="36">
        <v>0.16522033155648871</v>
      </c>
      <c r="H3419" s="35" t="b">
        <v>0</v>
      </c>
      <c r="I3419" s="35" t="b">
        <v>0</v>
      </c>
      <c r="J3419" s="35" t="b">
        <v>0</v>
      </c>
    </row>
    <row r="3420" spans="1:10" hidden="1" x14ac:dyDescent="0.2">
      <c r="A3420" s="35" t="s">
        <v>274</v>
      </c>
      <c r="B3420" s="35" t="str">
        <f>VLOOKUP(Table4[[#This Row],[Metabolite ID]],Table18[],2,FALSE)</f>
        <v>thymol sulfate</v>
      </c>
      <c r="C3420" s="35" t="s">
        <v>1117</v>
      </c>
      <c r="D3420" s="35">
        <v>1068</v>
      </c>
      <c r="E3420" s="35">
        <v>5.2269999831382419E-2</v>
      </c>
      <c r="F3420" s="35">
        <v>3.7665922187122822E-2</v>
      </c>
      <c r="G3420" s="35">
        <v>0.16522033155648871</v>
      </c>
      <c r="H3420" s="35" t="b">
        <v>0</v>
      </c>
      <c r="I3420" s="35" t="b">
        <v>0</v>
      </c>
      <c r="J3420" s="35" t="b">
        <v>0</v>
      </c>
    </row>
    <row r="3421" spans="1:10" hidden="1" x14ac:dyDescent="0.2">
      <c r="A3421" s="35" t="s">
        <v>274</v>
      </c>
      <c r="B3421" s="35" t="str">
        <f>VLOOKUP(Table4[[#This Row],[Metabolite ID]],Table18[],2,FALSE)</f>
        <v>thymol sulfate</v>
      </c>
      <c r="C3421" s="35" t="s">
        <v>1118</v>
      </c>
      <c r="D3421" s="35">
        <v>1068</v>
      </c>
      <c r="E3421" s="35">
        <v>5.2347642966407273E-2</v>
      </c>
      <c r="F3421" s="35">
        <v>3.7983485225725686E-2</v>
      </c>
      <c r="G3421" s="35">
        <v>0.16815126944694841</v>
      </c>
      <c r="H3421" s="35" t="b">
        <v>0</v>
      </c>
      <c r="I3421" s="35" t="b">
        <v>0</v>
      </c>
      <c r="J3421" s="35" t="b">
        <v>0</v>
      </c>
    </row>
    <row r="3422" spans="1:10" hidden="1" x14ac:dyDescent="0.2">
      <c r="A3422" s="35" t="s">
        <v>274</v>
      </c>
      <c r="B3422" s="35" t="str">
        <f>VLOOKUP(Table4[[#This Row],[Metabolite ID]],Table18[],2,FALSE)</f>
        <v>thymol sulfate</v>
      </c>
      <c r="C3422" s="35" t="s">
        <v>1119</v>
      </c>
      <c r="D3422" s="35">
        <v>1068</v>
      </c>
      <c r="E3422" s="35">
        <v>3.2938097147949631E-2</v>
      </c>
      <c r="F3422" s="35">
        <v>5.6738900458174188E-2</v>
      </c>
      <c r="G3422" s="35">
        <v>0.56156363932442233</v>
      </c>
      <c r="H3422" s="35" t="b">
        <v>0</v>
      </c>
      <c r="I3422" s="35" t="b">
        <v>0</v>
      </c>
      <c r="J3422" s="35" t="b">
        <v>0</v>
      </c>
    </row>
    <row r="3423" spans="1:10" hidden="1" x14ac:dyDescent="0.2">
      <c r="A3423" s="35" t="s">
        <v>274</v>
      </c>
      <c r="B3423" s="35" t="str">
        <f>VLOOKUP(Table4[[#This Row],[Metabolite ID]],Table18[],2,FALSE)</f>
        <v>thymol sulfate</v>
      </c>
      <c r="C3423" s="35" t="s">
        <v>1120</v>
      </c>
      <c r="D3423" s="35">
        <v>1068</v>
      </c>
      <c r="E3423" s="35">
        <v>0.10257615941976564</v>
      </c>
      <c r="F3423" s="35">
        <v>5.9138764786224797E-2</v>
      </c>
      <c r="G3423" s="35">
        <v>8.2829489993337058E-2</v>
      </c>
      <c r="H3423" s="35" t="b">
        <v>0</v>
      </c>
      <c r="I3423" s="35" t="b">
        <v>0</v>
      </c>
      <c r="J3423" s="35" t="b">
        <v>0</v>
      </c>
    </row>
    <row r="3424" spans="1:10" hidden="1" x14ac:dyDescent="0.2">
      <c r="A3424" s="35" t="s">
        <v>274</v>
      </c>
      <c r="B3424" s="35" t="str">
        <f>VLOOKUP(Table4[[#This Row],[Metabolite ID]],Table18[],2,FALSE)</f>
        <v>thymol sulfate</v>
      </c>
      <c r="C3424" s="35" t="s">
        <v>1121</v>
      </c>
      <c r="D3424" s="35">
        <v>1068</v>
      </c>
      <c r="E3424" s="35">
        <v>1.5275654302707053E-2</v>
      </c>
      <c r="F3424" s="35">
        <v>0.2392095719055233</v>
      </c>
      <c r="G3424" s="35">
        <v>0.94909455890598471</v>
      </c>
      <c r="H3424" s="35" t="b">
        <v>0</v>
      </c>
      <c r="I3424" s="35" t="b">
        <v>0</v>
      </c>
      <c r="J3424" s="35" t="b">
        <v>0</v>
      </c>
    </row>
    <row r="3425" spans="1:10" hidden="1" x14ac:dyDescent="0.2">
      <c r="A3425" s="35" t="s">
        <v>274</v>
      </c>
      <c r="B3425" s="35" t="str">
        <f>VLOOKUP(Table4[[#This Row],[Metabolite ID]],Table18[],2,FALSE)</f>
        <v>thymol sulfate</v>
      </c>
      <c r="C3425" s="35" t="s">
        <v>1122</v>
      </c>
      <c r="D3425" s="35">
        <v>1068</v>
      </c>
      <c r="E3425" s="35">
        <v>0.26855051342234049</v>
      </c>
      <c r="F3425" s="35">
        <v>0.17296434583067596</v>
      </c>
      <c r="G3425" s="35">
        <v>0.12080687812234914</v>
      </c>
      <c r="H3425" s="35" t="b">
        <v>0</v>
      </c>
      <c r="I3425" s="35" t="b">
        <v>0</v>
      </c>
      <c r="J3425" s="35" t="b">
        <v>0</v>
      </c>
    </row>
    <row r="3426" spans="1:10" hidden="1" x14ac:dyDescent="0.2">
      <c r="A3426" s="35" t="s">
        <v>274</v>
      </c>
      <c r="B3426" s="35" t="str">
        <f>VLOOKUP(Table4[[#This Row],[Metabolite ID]],Table18[],2,FALSE)</f>
        <v>thymol sulfate</v>
      </c>
      <c r="C3426" s="35" t="s">
        <v>1123</v>
      </c>
      <c r="D3426" s="35">
        <v>1068</v>
      </c>
      <c r="E3426" s="35">
        <v>0.1802859785047374</v>
      </c>
      <c r="F3426" s="35">
        <v>0.11054531967706673</v>
      </c>
      <c r="G3426" s="35">
        <v>0.1032113602778824</v>
      </c>
      <c r="H3426" s="35" t="b">
        <v>0</v>
      </c>
      <c r="I3426" s="35" t="b">
        <v>0</v>
      </c>
      <c r="J3426" s="35" t="b">
        <v>0</v>
      </c>
    </row>
    <row r="3427" spans="1:10" x14ac:dyDescent="0.2">
      <c r="A3427" s="35" t="s">
        <v>712</v>
      </c>
      <c r="B3427" s="35" t="str">
        <f>VLOOKUP(Table4[[#This Row],[Metabolite ID]],Table18[],2,FALSE)</f>
        <v>1-stearoyl-2-docosapentaenoyl-GPC (18:0/22:5n6)*</v>
      </c>
      <c r="C3427" s="35" t="s">
        <v>1116</v>
      </c>
      <c r="D3427" s="35">
        <v>1068</v>
      </c>
      <c r="E3427" s="35">
        <v>5.4416080290364356E-2</v>
      </c>
      <c r="F3427" s="35">
        <v>3.9222426594134004E-2</v>
      </c>
      <c r="G3427" s="36">
        <v>0.16532848385516369</v>
      </c>
      <c r="H3427" s="35" t="b">
        <v>0</v>
      </c>
      <c r="I3427" s="35" t="b">
        <v>0</v>
      </c>
      <c r="J3427" s="35" t="b">
        <v>0</v>
      </c>
    </row>
    <row r="3428" spans="1:10" hidden="1" x14ac:dyDescent="0.2">
      <c r="A3428" s="35" t="s">
        <v>712</v>
      </c>
      <c r="B3428" s="35" t="str">
        <f>VLOOKUP(Table4[[#This Row],[Metabolite ID]],Table18[],2,FALSE)</f>
        <v>1-stearoyl-2-docosapentaenoyl-GPC (18:0/22:5n6)*</v>
      </c>
      <c r="C3428" s="35" t="s">
        <v>1117</v>
      </c>
      <c r="D3428" s="35">
        <v>1068</v>
      </c>
      <c r="E3428" s="35">
        <v>5.4416080290364356E-2</v>
      </c>
      <c r="F3428" s="35">
        <v>3.6883519900077086E-2</v>
      </c>
      <c r="G3428" s="35">
        <v>0.14011862190781355</v>
      </c>
      <c r="H3428" s="35" t="b">
        <v>0</v>
      </c>
      <c r="I3428" s="35" t="b">
        <v>0</v>
      </c>
      <c r="J3428" s="35" t="b">
        <v>0</v>
      </c>
    </row>
    <row r="3429" spans="1:10" hidden="1" x14ac:dyDescent="0.2">
      <c r="A3429" s="35" t="s">
        <v>712</v>
      </c>
      <c r="B3429" s="35" t="str">
        <f>VLOOKUP(Table4[[#This Row],[Metabolite ID]],Table18[],2,FALSE)</f>
        <v>1-stearoyl-2-docosapentaenoyl-GPC (18:0/22:5n6)*</v>
      </c>
      <c r="C3429" s="35" t="s">
        <v>1118</v>
      </c>
      <c r="D3429" s="35">
        <v>1068</v>
      </c>
      <c r="E3429" s="35">
        <v>5.4496385148022033E-2</v>
      </c>
      <c r="F3429" s="35">
        <v>3.7252687244753037E-2</v>
      </c>
      <c r="G3429" s="35">
        <v>0.1434989389901917</v>
      </c>
      <c r="H3429" s="35" t="b">
        <v>0</v>
      </c>
      <c r="I3429" s="35" t="b">
        <v>0</v>
      </c>
      <c r="J3429" s="35" t="b">
        <v>0</v>
      </c>
    </row>
    <row r="3430" spans="1:10" hidden="1" x14ac:dyDescent="0.2">
      <c r="A3430" s="35" t="s">
        <v>712</v>
      </c>
      <c r="B3430" s="35" t="str">
        <f>VLOOKUP(Table4[[#This Row],[Metabolite ID]],Table18[],2,FALSE)</f>
        <v>1-stearoyl-2-docosapentaenoyl-GPC (18:0/22:5n6)*</v>
      </c>
      <c r="C3430" s="35" t="s">
        <v>1119</v>
      </c>
      <c r="D3430" s="35">
        <v>1068</v>
      </c>
      <c r="E3430" s="35">
        <v>0.10036408426775364</v>
      </c>
      <c r="F3430" s="35">
        <v>5.7172000876551284E-2</v>
      </c>
      <c r="G3430" s="35">
        <v>7.917789584846982E-2</v>
      </c>
      <c r="H3430" s="35" t="b">
        <v>0</v>
      </c>
      <c r="I3430" s="35" t="b">
        <v>0</v>
      </c>
      <c r="J3430" s="35" t="b">
        <v>0</v>
      </c>
    </row>
    <row r="3431" spans="1:10" hidden="1" x14ac:dyDescent="0.2">
      <c r="A3431" s="35" t="s">
        <v>712</v>
      </c>
      <c r="B3431" s="35" t="str">
        <f>VLOOKUP(Table4[[#This Row],[Metabolite ID]],Table18[],2,FALSE)</f>
        <v>1-stearoyl-2-docosapentaenoyl-GPC (18:0/22:5n6)*</v>
      </c>
      <c r="C3431" s="35" t="s">
        <v>1120</v>
      </c>
      <c r="D3431" s="35">
        <v>1068</v>
      </c>
      <c r="E3431" s="35">
        <v>2.8650460839903566E-2</v>
      </c>
      <c r="F3431" s="35">
        <v>5.7884727731424626E-2</v>
      </c>
      <c r="G3431" s="35">
        <v>0.62063035610360906</v>
      </c>
      <c r="H3431" s="35" t="b">
        <v>0</v>
      </c>
      <c r="I3431" s="35" t="b">
        <v>0</v>
      </c>
      <c r="J3431" s="35" t="b">
        <v>0</v>
      </c>
    </row>
    <row r="3432" spans="1:10" hidden="1" x14ac:dyDescent="0.2">
      <c r="A3432" s="35" t="s">
        <v>712</v>
      </c>
      <c r="B3432" s="35" t="str">
        <f>VLOOKUP(Table4[[#This Row],[Metabolite ID]],Table18[],2,FALSE)</f>
        <v>1-stearoyl-2-docosapentaenoyl-GPC (18:0/22:5n6)*</v>
      </c>
      <c r="C3432" s="35" t="s">
        <v>1121</v>
      </c>
      <c r="D3432" s="35">
        <v>1068</v>
      </c>
      <c r="E3432" s="35">
        <v>-5.460782784662932E-2</v>
      </c>
      <c r="F3432" s="35">
        <v>0.26539895562159344</v>
      </c>
      <c r="G3432" s="35">
        <v>0.8370195837404677</v>
      </c>
      <c r="H3432" s="35" t="b">
        <v>0</v>
      </c>
      <c r="I3432" s="35" t="b">
        <v>0</v>
      </c>
      <c r="J3432" s="35" t="b">
        <v>0</v>
      </c>
    </row>
    <row r="3433" spans="1:10" hidden="1" x14ac:dyDescent="0.2">
      <c r="A3433" s="35" t="s">
        <v>712</v>
      </c>
      <c r="B3433" s="35" t="str">
        <f>VLOOKUP(Table4[[#This Row],[Metabolite ID]],Table18[],2,FALSE)</f>
        <v>1-stearoyl-2-docosapentaenoyl-GPC (18:0/22:5n6)*</v>
      </c>
      <c r="C3433" s="35" t="s">
        <v>1122</v>
      </c>
      <c r="D3433" s="35">
        <v>1068</v>
      </c>
      <c r="E3433" s="35">
        <v>-0.15410091035351847</v>
      </c>
      <c r="F3433" s="35">
        <v>0.19668793286401381</v>
      </c>
      <c r="G3433" s="35">
        <v>0.43351961574255959</v>
      </c>
      <c r="H3433" s="35" t="b">
        <v>0</v>
      </c>
      <c r="I3433" s="35" t="b">
        <v>0</v>
      </c>
      <c r="J3433" s="35" t="b">
        <v>0</v>
      </c>
    </row>
    <row r="3434" spans="1:10" hidden="1" x14ac:dyDescent="0.2">
      <c r="A3434" s="35" t="s">
        <v>712</v>
      </c>
      <c r="B3434" s="35" t="str">
        <f>VLOOKUP(Table4[[#This Row],[Metabolite ID]],Table18[],2,FALSE)</f>
        <v>1-stearoyl-2-docosapentaenoyl-GPC (18:0/22:5n6)*</v>
      </c>
      <c r="C3434" s="35" t="s">
        <v>1123</v>
      </c>
      <c r="D3434" s="35">
        <v>1068</v>
      </c>
      <c r="E3434" s="35">
        <v>-0.14316510701338869</v>
      </c>
      <c r="F3434" s="35">
        <v>0.11499344740598741</v>
      </c>
      <c r="G3434" s="35">
        <v>0.21341091161480241</v>
      </c>
      <c r="H3434" s="35" t="b">
        <v>0</v>
      </c>
      <c r="I3434" s="35" t="b">
        <v>0</v>
      </c>
      <c r="J3434" s="35" t="b">
        <v>0</v>
      </c>
    </row>
    <row r="3435" spans="1:10" x14ac:dyDescent="0.2">
      <c r="A3435" s="35" t="s">
        <v>123</v>
      </c>
      <c r="B3435" s="35" t="str">
        <f>VLOOKUP(Table4[[#This Row],[Metabolite ID]],Table18[],2,FALSE)</f>
        <v>glycocholate</v>
      </c>
      <c r="C3435" s="35" t="s">
        <v>1116</v>
      </c>
      <c r="D3435" s="35">
        <v>1068</v>
      </c>
      <c r="E3435" s="35">
        <v>-5.1421781447332657E-2</v>
      </c>
      <c r="F3435" s="35">
        <v>3.741454444443091E-2</v>
      </c>
      <c r="G3435" s="36">
        <v>0.16932390893248983</v>
      </c>
      <c r="H3435" s="35" t="b">
        <v>0</v>
      </c>
      <c r="I3435" s="35" t="b">
        <v>0</v>
      </c>
      <c r="J3435" s="35" t="b">
        <v>0</v>
      </c>
    </row>
    <row r="3436" spans="1:10" hidden="1" x14ac:dyDescent="0.2">
      <c r="A3436" s="35" t="s">
        <v>123</v>
      </c>
      <c r="B3436" s="35" t="str">
        <f>VLOOKUP(Table4[[#This Row],[Metabolite ID]],Table18[],2,FALSE)</f>
        <v>glycocholate</v>
      </c>
      <c r="C3436" s="35" t="s">
        <v>1117</v>
      </c>
      <c r="D3436" s="35">
        <v>1068</v>
      </c>
      <c r="E3436" s="35">
        <v>-5.1421781447332657E-2</v>
      </c>
      <c r="F3436" s="35">
        <v>3.6873682082848754E-2</v>
      </c>
      <c r="G3436" s="35">
        <v>0.16315495246435976</v>
      </c>
      <c r="H3436" s="35" t="b">
        <v>0</v>
      </c>
      <c r="I3436" s="35" t="b">
        <v>0</v>
      </c>
      <c r="J3436" s="35" t="b">
        <v>0</v>
      </c>
    </row>
    <row r="3437" spans="1:10" hidden="1" x14ac:dyDescent="0.2">
      <c r="A3437" s="35" t="s">
        <v>123</v>
      </c>
      <c r="B3437" s="35" t="str">
        <f>VLOOKUP(Table4[[#This Row],[Metabolite ID]],Table18[],2,FALSE)</f>
        <v>glycocholate</v>
      </c>
      <c r="C3437" s="35" t="s">
        <v>1118</v>
      </c>
      <c r="D3437" s="35">
        <v>1068</v>
      </c>
      <c r="E3437" s="35">
        <v>-5.1345678594862401E-2</v>
      </c>
      <c r="F3437" s="35">
        <v>3.7209627992353361E-2</v>
      </c>
      <c r="G3437" s="35">
        <v>0.16761650204369447</v>
      </c>
      <c r="H3437" s="35" t="b">
        <v>0</v>
      </c>
      <c r="I3437" s="35" t="b">
        <v>0</v>
      </c>
      <c r="J3437" s="35" t="b">
        <v>0</v>
      </c>
    </row>
    <row r="3438" spans="1:10" hidden="1" x14ac:dyDescent="0.2">
      <c r="A3438" s="35" t="s">
        <v>123</v>
      </c>
      <c r="B3438" s="35" t="str">
        <f>VLOOKUP(Table4[[#This Row],[Metabolite ID]],Table18[],2,FALSE)</f>
        <v>glycocholate</v>
      </c>
      <c r="C3438" s="35" t="s">
        <v>1119</v>
      </c>
      <c r="D3438" s="35">
        <v>1068</v>
      </c>
      <c r="E3438" s="35">
        <v>-6.5371701533760831E-2</v>
      </c>
      <c r="F3438" s="35">
        <v>5.4478789852289787E-2</v>
      </c>
      <c r="G3438" s="35">
        <v>0.23015963189839853</v>
      </c>
      <c r="H3438" s="35" t="b">
        <v>0</v>
      </c>
      <c r="I3438" s="35" t="b">
        <v>0</v>
      </c>
      <c r="J3438" s="35" t="b">
        <v>0</v>
      </c>
    </row>
    <row r="3439" spans="1:10" hidden="1" x14ac:dyDescent="0.2">
      <c r="A3439" s="35" t="s">
        <v>123</v>
      </c>
      <c r="B3439" s="35" t="str">
        <f>VLOOKUP(Table4[[#This Row],[Metabolite ID]],Table18[],2,FALSE)</f>
        <v>glycocholate</v>
      </c>
      <c r="C3439" s="35" t="s">
        <v>1120</v>
      </c>
      <c r="D3439" s="35">
        <v>1068</v>
      </c>
      <c r="E3439" s="35">
        <v>-4.6163656151081214E-2</v>
      </c>
      <c r="F3439" s="35">
        <v>6.1445309746301337E-2</v>
      </c>
      <c r="G3439" s="35">
        <v>0.45247413723099095</v>
      </c>
      <c r="H3439" s="35" t="b">
        <v>0</v>
      </c>
      <c r="I3439" s="35" t="b">
        <v>0</v>
      </c>
      <c r="J3439" s="35" t="b">
        <v>0</v>
      </c>
    </row>
    <row r="3440" spans="1:10" hidden="1" x14ac:dyDescent="0.2">
      <c r="A3440" s="35" t="s">
        <v>123</v>
      </c>
      <c r="B3440" s="35" t="str">
        <f>VLOOKUP(Table4[[#This Row],[Metabolite ID]],Table18[],2,FALSE)</f>
        <v>glycocholate</v>
      </c>
      <c r="C3440" s="35" t="s">
        <v>1121</v>
      </c>
      <c r="D3440" s="35">
        <v>1068</v>
      </c>
      <c r="E3440" s="35">
        <v>-0.13193472843673781</v>
      </c>
      <c r="F3440" s="35">
        <v>0.23125534157033956</v>
      </c>
      <c r="G3440" s="35">
        <v>0.56844831476559299</v>
      </c>
      <c r="H3440" s="35" t="b">
        <v>0</v>
      </c>
      <c r="I3440" s="35" t="b">
        <v>0</v>
      </c>
      <c r="J3440" s="35" t="b">
        <v>0</v>
      </c>
    </row>
    <row r="3441" spans="1:10" hidden="1" x14ac:dyDescent="0.2">
      <c r="A3441" s="35" t="s">
        <v>123</v>
      </c>
      <c r="B3441" s="35" t="str">
        <f>VLOOKUP(Table4[[#This Row],[Metabolite ID]],Table18[],2,FALSE)</f>
        <v>glycocholate</v>
      </c>
      <c r="C3441" s="35" t="s">
        <v>1122</v>
      </c>
      <c r="D3441" s="35">
        <v>1068</v>
      </c>
      <c r="E3441" s="35">
        <v>-4.6111602265161977E-3</v>
      </c>
      <c r="F3441" s="35">
        <v>0.16421919637075988</v>
      </c>
      <c r="G3441" s="35">
        <v>0.97760415382050536</v>
      </c>
      <c r="H3441" s="35" t="b">
        <v>0</v>
      </c>
      <c r="I3441" s="35" t="b">
        <v>0</v>
      </c>
      <c r="J3441" s="35" t="b">
        <v>0</v>
      </c>
    </row>
    <row r="3442" spans="1:10" hidden="1" x14ac:dyDescent="0.2">
      <c r="A3442" s="35" t="s">
        <v>123</v>
      </c>
      <c r="B3442" s="35" t="str">
        <f>VLOOKUP(Table4[[#This Row],[Metabolite ID]],Table18[],2,FALSE)</f>
        <v>glycocholate</v>
      </c>
      <c r="C3442" s="35" t="s">
        <v>1123</v>
      </c>
      <c r="D3442" s="35">
        <v>1068</v>
      </c>
      <c r="E3442" s="35">
        <v>1.0800137268152165E-2</v>
      </c>
      <c r="F3442" s="35">
        <v>0.109840665232741</v>
      </c>
      <c r="G3442" s="35">
        <v>0.92169232277646551</v>
      </c>
      <c r="H3442" s="35" t="b">
        <v>0</v>
      </c>
      <c r="I3442" s="35" t="b">
        <v>0</v>
      </c>
      <c r="J3442" s="35" t="b">
        <v>0</v>
      </c>
    </row>
    <row r="3443" spans="1:10" x14ac:dyDescent="0.2">
      <c r="A3443" s="35" t="s">
        <v>488</v>
      </c>
      <c r="B3443" s="35" t="str">
        <f>VLOOKUP(Table4[[#This Row],[Metabolite ID]],Table18[],2,FALSE)</f>
        <v>X - 14662</v>
      </c>
      <c r="C3443" s="35" t="s">
        <v>1116</v>
      </c>
      <c r="D3443" s="35">
        <v>1068</v>
      </c>
      <c r="E3443" s="35">
        <v>6.4437186505294425E-2</v>
      </c>
      <c r="F3443" s="35">
        <v>4.688502458337121E-2</v>
      </c>
      <c r="G3443" s="36">
        <v>0.16932806735179115</v>
      </c>
      <c r="H3443" s="35" t="b">
        <v>0</v>
      </c>
      <c r="I3443" s="35" t="b">
        <v>0</v>
      </c>
      <c r="J3443" s="35" t="b">
        <v>0</v>
      </c>
    </row>
    <row r="3444" spans="1:10" hidden="1" x14ac:dyDescent="0.2">
      <c r="A3444" s="35" t="s">
        <v>488</v>
      </c>
      <c r="B3444" s="35" t="str">
        <f>VLOOKUP(Table4[[#This Row],[Metabolite ID]],Table18[],2,FALSE)</f>
        <v>X - 14662</v>
      </c>
      <c r="C3444" s="35" t="s">
        <v>1117</v>
      </c>
      <c r="D3444" s="35">
        <v>1068</v>
      </c>
      <c r="E3444" s="35">
        <v>6.4437186505294425E-2</v>
      </c>
      <c r="F3444" s="35">
        <v>4.688502458337121E-2</v>
      </c>
      <c r="G3444" s="35">
        <v>0.16932806735179115</v>
      </c>
      <c r="H3444" s="35" t="b">
        <v>0</v>
      </c>
      <c r="I3444" s="35" t="b">
        <v>0</v>
      </c>
      <c r="J3444" s="35" t="b">
        <v>0</v>
      </c>
    </row>
    <row r="3445" spans="1:10" hidden="1" x14ac:dyDescent="0.2">
      <c r="A3445" s="35" t="s">
        <v>488</v>
      </c>
      <c r="B3445" s="35" t="str">
        <f>VLOOKUP(Table4[[#This Row],[Metabolite ID]],Table18[],2,FALSE)</f>
        <v>X - 14662</v>
      </c>
      <c r="C3445" s="35" t="s">
        <v>1118</v>
      </c>
      <c r="D3445" s="35">
        <v>1068</v>
      </c>
      <c r="E3445" s="35">
        <v>6.4518110447938676E-2</v>
      </c>
      <c r="F3445" s="35">
        <v>4.7290867234871248E-2</v>
      </c>
      <c r="G3445" s="35">
        <v>0.17247861914925838</v>
      </c>
      <c r="H3445" s="35" t="b">
        <v>0</v>
      </c>
      <c r="I3445" s="35" t="b">
        <v>0</v>
      </c>
      <c r="J3445" s="35" t="b">
        <v>0</v>
      </c>
    </row>
    <row r="3446" spans="1:10" hidden="1" x14ac:dyDescent="0.2">
      <c r="A3446" s="35" t="s">
        <v>488</v>
      </c>
      <c r="B3446" s="35" t="str">
        <f>VLOOKUP(Table4[[#This Row],[Metabolite ID]],Table18[],2,FALSE)</f>
        <v>X - 14662</v>
      </c>
      <c r="C3446" s="35" t="s">
        <v>1119</v>
      </c>
      <c r="D3446" s="35">
        <v>1068</v>
      </c>
      <c r="E3446" s="35">
        <v>-3.4676621960785005E-2</v>
      </c>
      <c r="F3446" s="35">
        <v>6.8670653309713628E-2</v>
      </c>
      <c r="G3446" s="35">
        <v>0.61357988496732085</v>
      </c>
      <c r="H3446" s="35" t="b">
        <v>0</v>
      </c>
      <c r="I3446" s="35" t="b">
        <v>0</v>
      </c>
      <c r="J3446" s="35" t="b">
        <v>0</v>
      </c>
    </row>
    <row r="3447" spans="1:10" hidden="1" x14ac:dyDescent="0.2">
      <c r="A3447" s="35" t="s">
        <v>488</v>
      </c>
      <c r="B3447" s="35" t="str">
        <f>VLOOKUP(Table4[[#This Row],[Metabolite ID]],Table18[],2,FALSE)</f>
        <v>X - 14662</v>
      </c>
      <c r="C3447" s="35" t="s">
        <v>1120</v>
      </c>
      <c r="D3447" s="35">
        <v>1068</v>
      </c>
      <c r="E3447" s="35">
        <v>4.4835791433382954E-2</v>
      </c>
      <c r="F3447" s="35">
        <v>7.8091417079988776E-2</v>
      </c>
      <c r="G3447" s="35">
        <v>0.56586972934711044</v>
      </c>
      <c r="H3447" s="35" t="b">
        <v>0</v>
      </c>
      <c r="I3447" s="35" t="b">
        <v>0</v>
      </c>
      <c r="J3447" s="35" t="b">
        <v>0</v>
      </c>
    </row>
    <row r="3448" spans="1:10" hidden="1" x14ac:dyDescent="0.2">
      <c r="A3448" s="35" t="s">
        <v>488</v>
      </c>
      <c r="B3448" s="35" t="str">
        <f>VLOOKUP(Table4[[#This Row],[Metabolite ID]],Table18[],2,FALSE)</f>
        <v>X - 14662</v>
      </c>
      <c r="C3448" s="35" t="s">
        <v>1121</v>
      </c>
      <c r="D3448" s="35">
        <v>1068</v>
      </c>
      <c r="E3448" s="35">
        <v>-0.2388618052425624</v>
      </c>
      <c r="F3448" s="35">
        <v>0.3051446698038861</v>
      </c>
      <c r="G3448" s="35">
        <v>0.43392873563376766</v>
      </c>
      <c r="H3448" s="35" t="b">
        <v>0</v>
      </c>
      <c r="I3448" s="35" t="b">
        <v>0</v>
      </c>
      <c r="J3448" s="35" t="b">
        <v>0</v>
      </c>
    </row>
    <row r="3449" spans="1:10" hidden="1" x14ac:dyDescent="0.2">
      <c r="A3449" s="35" t="s">
        <v>488</v>
      </c>
      <c r="B3449" s="35" t="str">
        <f>VLOOKUP(Table4[[#This Row],[Metabolite ID]],Table18[],2,FALSE)</f>
        <v>X - 14662</v>
      </c>
      <c r="C3449" s="35" t="s">
        <v>1122</v>
      </c>
      <c r="D3449" s="35">
        <v>1068</v>
      </c>
      <c r="E3449" s="35">
        <v>-2.0751444561621035E-2</v>
      </c>
      <c r="F3449" s="35">
        <v>0.21408344361191378</v>
      </c>
      <c r="G3449" s="35">
        <v>0.92279893997309803</v>
      </c>
      <c r="H3449" s="35" t="b">
        <v>0</v>
      </c>
      <c r="I3449" s="35" t="b">
        <v>0</v>
      </c>
      <c r="J3449" s="35" t="b">
        <v>0</v>
      </c>
    </row>
    <row r="3450" spans="1:10" hidden="1" x14ac:dyDescent="0.2">
      <c r="A3450" s="35" t="s">
        <v>488</v>
      </c>
      <c r="B3450" s="35" t="str">
        <f>VLOOKUP(Table4[[#This Row],[Metabolite ID]],Table18[],2,FALSE)</f>
        <v>X - 14662</v>
      </c>
      <c r="C3450" s="35" t="s">
        <v>1123</v>
      </c>
      <c r="D3450" s="35">
        <v>1068</v>
      </c>
      <c r="E3450" s="35">
        <v>0.28255827361668434</v>
      </c>
      <c r="F3450" s="35">
        <v>0.13759485725356288</v>
      </c>
      <c r="G3450" s="35">
        <v>4.0262559826274934E-2</v>
      </c>
      <c r="H3450" s="35" t="b">
        <v>0</v>
      </c>
      <c r="I3450" s="35" t="b">
        <v>0</v>
      </c>
      <c r="J3450" s="35" t="b">
        <v>0</v>
      </c>
    </row>
    <row r="3451" spans="1:10" x14ac:dyDescent="0.2">
      <c r="A3451" s="35" t="s">
        <v>119</v>
      </c>
      <c r="B3451" s="35" t="str">
        <f>VLOOKUP(Table4[[#This Row],[Metabolite ID]],Table18[],2,FALSE)</f>
        <v>cys-gly, oxidized</v>
      </c>
      <c r="C3451" s="35" t="s">
        <v>1116</v>
      </c>
      <c r="D3451" s="35">
        <v>1068</v>
      </c>
      <c r="E3451" s="35">
        <v>5.0762933282716513E-2</v>
      </c>
      <c r="F3451" s="35">
        <v>3.7092353410500684E-2</v>
      </c>
      <c r="G3451" s="36">
        <v>0.17113835482488868</v>
      </c>
      <c r="H3451" s="35" t="b">
        <v>0</v>
      </c>
      <c r="I3451" s="35" t="b">
        <v>0</v>
      </c>
      <c r="J3451" s="35" t="b">
        <v>0</v>
      </c>
    </row>
    <row r="3452" spans="1:10" hidden="1" x14ac:dyDescent="0.2">
      <c r="A3452" s="35" t="s">
        <v>119</v>
      </c>
      <c r="B3452" s="35" t="str">
        <f>VLOOKUP(Table4[[#This Row],[Metabolite ID]],Table18[],2,FALSE)</f>
        <v>cys-gly, oxidized</v>
      </c>
      <c r="C3452" s="35" t="s">
        <v>1117</v>
      </c>
      <c r="D3452" s="35">
        <v>1068</v>
      </c>
      <c r="E3452" s="35">
        <v>5.0762933282716513E-2</v>
      </c>
      <c r="F3452" s="35">
        <v>3.7092353410500684E-2</v>
      </c>
      <c r="G3452" s="35">
        <v>0.17113835482488868</v>
      </c>
      <c r="H3452" s="35" t="b">
        <v>0</v>
      </c>
      <c r="I3452" s="35" t="b">
        <v>0</v>
      </c>
      <c r="J3452" s="35" t="b">
        <v>0</v>
      </c>
    </row>
    <row r="3453" spans="1:10" hidden="1" x14ac:dyDescent="0.2">
      <c r="A3453" s="35" t="s">
        <v>119</v>
      </c>
      <c r="B3453" s="35" t="str">
        <f>VLOOKUP(Table4[[#This Row],[Metabolite ID]],Table18[],2,FALSE)</f>
        <v>cys-gly, oxidized</v>
      </c>
      <c r="C3453" s="35" t="s">
        <v>1118</v>
      </c>
      <c r="D3453" s="35">
        <v>1068</v>
      </c>
      <c r="E3453" s="35">
        <v>5.0843291489925196E-2</v>
      </c>
      <c r="F3453" s="35">
        <v>3.7417364120590886E-2</v>
      </c>
      <c r="G3453" s="35">
        <v>0.17420508452179906</v>
      </c>
      <c r="H3453" s="35" t="b">
        <v>0</v>
      </c>
      <c r="I3453" s="35" t="b">
        <v>0</v>
      </c>
      <c r="J3453" s="35" t="b">
        <v>0</v>
      </c>
    </row>
    <row r="3454" spans="1:10" hidden="1" x14ac:dyDescent="0.2">
      <c r="A3454" s="35" t="s">
        <v>119</v>
      </c>
      <c r="B3454" s="35" t="str">
        <f>VLOOKUP(Table4[[#This Row],[Metabolite ID]],Table18[],2,FALSE)</f>
        <v>cys-gly, oxidized</v>
      </c>
      <c r="C3454" s="35" t="s">
        <v>1119</v>
      </c>
      <c r="D3454" s="35">
        <v>1068</v>
      </c>
      <c r="E3454" s="35">
        <v>3.2941101715194745E-4</v>
      </c>
      <c r="F3454" s="35">
        <v>5.8418676631270657E-2</v>
      </c>
      <c r="G3454" s="35">
        <v>0.99550091533955365</v>
      </c>
      <c r="H3454" s="35" t="b">
        <v>0</v>
      </c>
      <c r="I3454" s="35" t="b">
        <v>0</v>
      </c>
      <c r="J3454" s="35" t="b">
        <v>0</v>
      </c>
    </row>
    <row r="3455" spans="1:10" hidden="1" x14ac:dyDescent="0.2">
      <c r="A3455" s="35" t="s">
        <v>119</v>
      </c>
      <c r="B3455" s="35" t="str">
        <f>VLOOKUP(Table4[[#This Row],[Metabolite ID]],Table18[],2,FALSE)</f>
        <v>cys-gly, oxidized</v>
      </c>
      <c r="C3455" s="35" t="s">
        <v>1120</v>
      </c>
      <c r="D3455" s="35">
        <v>1068</v>
      </c>
      <c r="E3455" s="35">
        <v>-2.5886876291573935E-2</v>
      </c>
      <c r="F3455" s="35">
        <v>5.7936477156166843E-2</v>
      </c>
      <c r="G3455" s="35">
        <v>0.65500877396466839</v>
      </c>
      <c r="H3455" s="35" t="b">
        <v>0</v>
      </c>
      <c r="I3455" s="35" t="b">
        <v>0</v>
      </c>
      <c r="J3455" s="35" t="b">
        <v>0</v>
      </c>
    </row>
    <row r="3456" spans="1:10" hidden="1" x14ac:dyDescent="0.2">
      <c r="A3456" s="35" t="s">
        <v>119</v>
      </c>
      <c r="B3456" s="35" t="str">
        <f>VLOOKUP(Table4[[#This Row],[Metabolite ID]],Table18[],2,FALSE)</f>
        <v>cys-gly, oxidized</v>
      </c>
      <c r="C3456" s="35" t="s">
        <v>1121</v>
      </c>
      <c r="D3456" s="35">
        <v>1068</v>
      </c>
      <c r="E3456" s="35">
        <v>-0.26982912289829741</v>
      </c>
      <c r="F3456" s="35">
        <v>0.25022441728494393</v>
      </c>
      <c r="G3456" s="35">
        <v>0.2811219811746809</v>
      </c>
      <c r="H3456" s="35" t="b">
        <v>0</v>
      </c>
      <c r="I3456" s="35" t="b">
        <v>0</v>
      </c>
      <c r="J3456" s="35" t="b">
        <v>0</v>
      </c>
    </row>
    <row r="3457" spans="1:10" hidden="1" x14ac:dyDescent="0.2">
      <c r="A3457" s="35" t="s">
        <v>119</v>
      </c>
      <c r="B3457" s="35" t="str">
        <f>VLOOKUP(Table4[[#This Row],[Metabolite ID]],Table18[],2,FALSE)</f>
        <v>cys-gly, oxidized</v>
      </c>
      <c r="C3457" s="35" t="s">
        <v>1122</v>
      </c>
      <c r="D3457" s="35">
        <v>1068</v>
      </c>
      <c r="E3457" s="35">
        <v>-0.26982912289829741</v>
      </c>
      <c r="F3457" s="35">
        <v>0.24570729188368648</v>
      </c>
      <c r="G3457" s="35">
        <v>0.27237668295632272</v>
      </c>
      <c r="H3457" s="35" t="b">
        <v>0</v>
      </c>
      <c r="I3457" s="35" t="b">
        <v>0</v>
      </c>
      <c r="J3457" s="35" t="b">
        <v>0</v>
      </c>
    </row>
    <row r="3458" spans="1:10" hidden="1" x14ac:dyDescent="0.2">
      <c r="A3458" s="35" t="s">
        <v>119</v>
      </c>
      <c r="B3458" s="35" t="str">
        <f>VLOOKUP(Table4[[#This Row],[Metabolite ID]],Table18[],2,FALSE)</f>
        <v>cys-gly, oxidized</v>
      </c>
      <c r="C3458" s="35" t="s">
        <v>1123</v>
      </c>
      <c r="D3458" s="35">
        <v>1068</v>
      </c>
      <c r="E3458" s="35">
        <v>6.822529270324949E-3</v>
      </c>
      <c r="F3458" s="35">
        <v>0.10886882565647925</v>
      </c>
      <c r="G3458" s="35">
        <v>0.95004308322724418</v>
      </c>
      <c r="H3458" s="35" t="b">
        <v>0</v>
      </c>
      <c r="I3458" s="35" t="b">
        <v>0</v>
      </c>
      <c r="J3458" s="35" t="b">
        <v>0</v>
      </c>
    </row>
    <row r="3459" spans="1:10" x14ac:dyDescent="0.2">
      <c r="A3459" s="35" t="s">
        <v>36</v>
      </c>
      <c r="B3459" s="35" t="str">
        <f>VLOOKUP(Table4[[#This Row],[Metabolite ID]],Table18[],2,FALSE)</f>
        <v>uracil</v>
      </c>
      <c r="C3459" s="35" t="s">
        <v>1116</v>
      </c>
      <c r="D3459" s="35">
        <v>1068</v>
      </c>
      <c r="E3459" s="35">
        <v>5.4097816784717506E-2</v>
      </c>
      <c r="F3459" s="35">
        <v>3.9561984953502688E-2</v>
      </c>
      <c r="G3459" s="36">
        <v>0.17149395576156376</v>
      </c>
      <c r="H3459" s="35" t="b">
        <v>0</v>
      </c>
      <c r="I3459" s="35" t="b">
        <v>0</v>
      </c>
      <c r="J3459" s="35" t="b">
        <v>0</v>
      </c>
    </row>
    <row r="3460" spans="1:10" hidden="1" x14ac:dyDescent="0.2">
      <c r="A3460" s="35" t="s">
        <v>36</v>
      </c>
      <c r="B3460" s="35" t="str">
        <f>VLOOKUP(Table4[[#This Row],[Metabolite ID]],Table18[],2,FALSE)</f>
        <v>uracil</v>
      </c>
      <c r="C3460" s="35" t="s">
        <v>1117</v>
      </c>
      <c r="D3460" s="35">
        <v>1068</v>
      </c>
      <c r="E3460" s="35">
        <v>5.4097816784717506E-2</v>
      </c>
      <c r="F3460" s="35">
        <v>3.6990231561930834E-2</v>
      </c>
      <c r="G3460" s="35">
        <v>0.14360718235318898</v>
      </c>
      <c r="H3460" s="35" t="b">
        <v>0</v>
      </c>
      <c r="I3460" s="35" t="b">
        <v>0</v>
      </c>
      <c r="J3460" s="35" t="b">
        <v>0</v>
      </c>
    </row>
    <row r="3461" spans="1:10" hidden="1" x14ac:dyDescent="0.2">
      <c r="A3461" s="35" t="s">
        <v>36</v>
      </c>
      <c r="B3461" s="35" t="str">
        <f>VLOOKUP(Table4[[#This Row],[Metabolite ID]],Table18[],2,FALSE)</f>
        <v>uracil</v>
      </c>
      <c r="C3461" s="35" t="s">
        <v>1118</v>
      </c>
      <c r="D3461" s="35">
        <v>1068</v>
      </c>
      <c r="E3461" s="35">
        <v>5.4178652323406913E-2</v>
      </c>
      <c r="F3461" s="35">
        <v>3.736467669346577E-2</v>
      </c>
      <c r="G3461" s="35">
        <v>0.14705948109844622</v>
      </c>
      <c r="H3461" s="35" t="b">
        <v>0</v>
      </c>
      <c r="I3461" s="35" t="b">
        <v>0</v>
      </c>
      <c r="J3461" s="35" t="b">
        <v>0</v>
      </c>
    </row>
    <row r="3462" spans="1:10" hidden="1" x14ac:dyDescent="0.2">
      <c r="A3462" s="35" t="s">
        <v>36</v>
      </c>
      <c r="B3462" s="35" t="str">
        <f>VLOOKUP(Table4[[#This Row],[Metabolite ID]],Table18[],2,FALSE)</f>
        <v>uracil</v>
      </c>
      <c r="C3462" s="35" t="s">
        <v>1119</v>
      </c>
      <c r="D3462" s="35">
        <v>1068</v>
      </c>
      <c r="E3462" s="35">
        <v>5.4677708333333214E-2</v>
      </c>
      <c r="F3462" s="35">
        <v>5.5713057751106292E-2</v>
      </c>
      <c r="G3462" s="35">
        <v>0.32638744408668724</v>
      </c>
      <c r="H3462" s="35" t="b">
        <v>0</v>
      </c>
      <c r="I3462" s="35" t="b">
        <v>0</v>
      </c>
      <c r="J3462" s="35" t="b">
        <v>0</v>
      </c>
    </row>
    <row r="3463" spans="1:10" hidden="1" x14ac:dyDescent="0.2">
      <c r="A3463" s="35" t="s">
        <v>36</v>
      </c>
      <c r="B3463" s="35" t="str">
        <f>VLOOKUP(Table4[[#This Row],[Metabolite ID]],Table18[],2,FALSE)</f>
        <v>uracil</v>
      </c>
      <c r="C3463" s="35" t="s">
        <v>1120</v>
      </c>
      <c r="D3463" s="35">
        <v>1068</v>
      </c>
      <c r="E3463" s="35">
        <v>-1.5802661977045808E-2</v>
      </c>
      <c r="F3463" s="35">
        <v>6.2496068270742423E-2</v>
      </c>
      <c r="G3463" s="35">
        <v>0.80037756095823454</v>
      </c>
      <c r="H3463" s="35" t="b">
        <v>0</v>
      </c>
      <c r="I3463" s="35" t="b">
        <v>0</v>
      </c>
      <c r="J3463" s="35" t="b">
        <v>0</v>
      </c>
    </row>
    <row r="3464" spans="1:10" hidden="1" x14ac:dyDescent="0.2">
      <c r="A3464" s="35" t="s">
        <v>36</v>
      </c>
      <c r="B3464" s="35" t="str">
        <f>VLOOKUP(Table4[[#This Row],[Metabolite ID]],Table18[],2,FALSE)</f>
        <v>uracil</v>
      </c>
      <c r="C3464" s="35" t="s">
        <v>1121</v>
      </c>
      <c r="D3464" s="35">
        <v>1068</v>
      </c>
      <c r="E3464" s="35">
        <v>-2.0112021921096179E-2</v>
      </c>
      <c r="F3464" s="35">
        <v>0.24280106625673248</v>
      </c>
      <c r="G3464" s="35">
        <v>0.93399959951865474</v>
      </c>
      <c r="H3464" s="35" t="b">
        <v>0</v>
      </c>
      <c r="I3464" s="35" t="b">
        <v>0</v>
      </c>
      <c r="J3464" s="35" t="b">
        <v>0</v>
      </c>
    </row>
    <row r="3465" spans="1:10" hidden="1" x14ac:dyDescent="0.2">
      <c r="A3465" s="35" t="s">
        <v>36</v>
      </c>
      <c r="B3465" s="35" t="str">
        <f>VLOOKUP(Table4[[#This Row],[Metabolite ID]],Table18[],2,FALSE)</f>
        <v>uracil</v>
      </c>
      <c r="C3465" s="35" t="s">
        <v>1122</v>
      </c>
      <c r="D3465" s="35">
        <v>1068</v>
      </c>
      <c r="E3465" s="35">
        <v>-8.4062625528683377E-2</v>
      </c>
      <c r="F3465" s="35">
        <v>0.15971780189315585</v>
      </c>
      <c r="G3465" s="35">
        <v>0.59877547924920971</v>
      </c>
      <c r="H3465" s="35" t="b">
        <v>0</v>
      </c>
      <c r="I3465" s="35" t="b">
        <v>0</v>
      </c>
      <c r="J3465" s="35" t="b">
        <v>0</v>
      </c>
    </row>
    <row r="3466" spans="1:10" hidden="1" x14ac:dyDescent="0.2">
      <c r="A3466" s="35" t="s">
        <v>36</v>
      </c>
      <c r="B3466" s="35" t="str">
        <f>VLOOKUP(Table4[[#This Row],[Metabolite ID]],Table18[],2,FALSE)</f>
        <v>uracil</v>
      </c>
      <c r="C3466" s="35" t="s">
        <v>1123</v>
      </c>
      <c r="D3466" s="35">
        <v>1068</v>
      </c>
      <c r="E3466" s="35">
        <v>-5.14267296185381E-2</v>
      </c>
      <c r="F3466" s="35">
        <v>0.11611650190852149</v>
      </c>
      <c r="G3466" s="35">
        <v>0.65793582972530107</v>
      </c>
      <c r="H3466" s="35" t="b">
        <v>0</v>
      </c>
      <c r="I3466" s="35" t="b">
        <v>0</v>
      </c>
      <c r="J3466" s="35" t="b">
        <v>0</v>
      </c>
    </row>
    <row r="3467" spans="1:10" x14ac:dyDescent="0.2">
      <c r="A3467" s="35" t="s">
        <v>732</v>
      </c>
      <c r="B3467" s="35" t="str">
        <f>VLOOKUP(Table4[[#This Row],[Metabolite ID]],Table18[],2,FALSE)</f>
        <v>X - 24542</v>
      </c>
      <c r="C3467" s="35" t="s">
        <v>1116</v>
      </c>
      <c r="D3467" s="35">
        <v>1068</v>
      </c>
      <c r="E3467" s="35">
        <v>5.182335459514506E-2</v>
      </c>
      <c r="F3467" s="35">
        <v>3.7932355201795019E-2</v>
      </c>
      <c r="G3467" s="36">
        <v>0.17187478364453776</v>
      </c>
      <c r="H3467" s="35" t="b">
        <v>0</v>
      </c>
      <c r="I3467" s="35" t="b">
        <v>0</v>
      </c>
      <c r="J3467" s="35" t="b">
        <v>0</v>
      </c>
    </row>
    <row r="3468" spans="1:10" hidden="1" x14ac:dyDescent="0.2">
      <c r="A3468" s="35" t="s">
        <v>732</v>
      </c>
      <c r="B3468" s="35" t="str">
        <f>VLOOKUP(Table4[[#This Row],[Metabolite ID]],Table18[],2,FALSE)</f>
        <v>X - 24542</v>
      </c>
      <c r="C3468" s="35" t="s">
        <v>1117</v>
      </c>
      <c r="D3468" s="35">
        <v>1068</v>
      </c>
      <c r="E3468" s="35">
        <v>5.182335459514506E-2</v>
      </c>
      <c r="F3468" s="35">
        <v>3.7265379603291147E-2</v>
      </c>
      <c r="G3468" s="35">
        <v>0.16432951493479814</v>
      </c>
      <c r="H3468" s="35" t="b">
        <v>0</v>
      </c>
      <c r="I3468" s="35" t="b">
        <v>0</v>
      </c>
      <c r="J3468" s="35" t="b">
        <v>0</v>
      </c>
    </row>
    <row r="3469" spans="1:10" hidden="1" x14ac:dyDescent="0.2">
      <c r="A3469" s="35" t="s">
        <v>732</v>
      </c>
      <c r="B3469" s="35" t="str">
        <f>VLOOKUP(Table4[[#This Row],[Metabolite ID]],Table18[],2,FALSE)</f>
        <v>X - 24542</v>
      </c>
      <c r="C3469" s="35" t="s">
        <v>1118</v>
      </c>
      <c r="D3469" s="35">
        <v>1068</v>
      </c>
      <c r="E3469" s="35">
        <v>5.1903508672468041E-2</v>
      </c>
      <c r="F3469" s="35">
        <v>3.760975039152014E-2</v>
      </c>
      <c r="G3469" s="35">
        <v>0.16756983725905591</v>
      </c>
      <c r="H3469" s="35" t="b">
        <v>0</v>
      </c>
      <c r="I3469" s="35" t="b">
        <v>0</v>
      </c>
      <c r="J3469" s="35" t="b">
        <v>0</v>
      </c>
    </row>
    <row r="3470" spans="1:10" hidden="1" x14ac:dyDescent="0.2">
      <c r="A3470" s="35" t="s">
        <v>732</v>
      </c>
      <c r="B3470" s="35" t="str">
        <f>VLOOKUP(Table4[[#This Row],[Metabolite ID]],Table18[],2,FALSE)</f>
        <v>X - 24542</v>
      </c>
      <c r="C3470" s="35" t="s">
        <v>1119</v>
      </c>
      <c r="D3470" s="35">
        <v>1068</v>
      </c>
      <c r="E3470" s="35">
        <v>5.0930884879725039E-2</v>
      </c>
      <c r="F3470" s="35">
        <v>5.8015844263291032E-2</v>
      </c>
      <c r="G3470" s="35">
        <v>0.38000944711613804</v>
      </c>
      <c r="H3470" s="35" t="b">
        <v>0</v>
      </c>
      <c r="I3470" s="35" t="b">
        <v>0</v>
      </c>
      <c r="J3470" s="35" t="b">
        <v>0</v>
      </c>
    </row>
    <row r="3471" spans="1:10" hidden="1" x14ac:dyDescent="0.2">
      <c r="A3471" s="35" t="s">
        <v>732</v>
      </c>
      <c r="B3471" s="35" t="str">
        <f>VLOOKUP(Table4[[#This Row],[Metabolite ID]],Table18[],2,FALSE)</f>
        <v>X - 24542</v>
      </c>
      <c r="C3471" s="35" t="s">
        <v>1120</v>
      </c>
      <c r="D3471" s="35">
        <v>1068</v>
      </c>
      <c r="E3471" s="35">
        <v>0.11907802574410951</v>
      </c>
      <c r="F3471" s="35">
        <v>6.6152186082052714E-2</v>
      </c>
      <c r="G3471" s="35">
        <v>7.1850874344438875E-2</v>
      </c>
      <c r="H3471" s="35" t="b">
        <v>0</v>
      </c>
      <c r="I3471" s="35" t="b">
        <v>0</v>
      </c>
      <c r="J3471" s="35" t="b">
        <v>0</v>
      </c>
    </row>
    <row r="3472" spans="1:10" hidden="1" x14ac:dyDescent="0.2">
      <c r="A3472" s="35" t="s">
        <v>732</v>
      </c>
      <c r="B3472" s="35" t="str">
        <f>VLOOKUP(Table4[[#This Row],[Metabolite ID]],Table18[],2,FALSE)</f>
        <v>X - 24542</v>
      </c>
      <c r="C3472" s="35" t="s">
        <v>1121</v>
      </c>
      <c r="D3472" s="35">
        <v>1068</v>
      </c>
      <c r="E3472" s="35">
        <v>0.3541137757099948</v>
      </c>
      <c r="F3472" s="35">
        <v>0.24977661391688538</v>
      </c>
      <c r="G3472" s="35">
        <v>0.15656392883689838</v>
      </c>
      <c r="H3472" s="35" t="b">
        <v>0</v>
      </c>
      <c r="I3472" s="35" t="b">
        <v>0</v>
      </c>
      <c r="J3472" s="35" t="b">
        <v>0</v>
      </c>
    </row>
    <row r="3473" spans="1:10" hidden="1" x14ac:dyDescent="0.2">
      <c r="A3473" s="35" t="s">
        <v>732</v>
      </c>
      <c r="B3473" s="35" t="str">
        <f>VLOOKUP(Table4[[#This Row],[Metabolite ID]],Table18[],2,FALSE)</f>
        <v>X - 24542</v>
      </c>
      <c r="C3473" s="35" t="s">
        <v>1122</v>
      </c>
      <c r="D3473" s="35">
        <v>1068</v>
      </c>
      <c r="E3473" s="35">
        <v>0.15912737853253489</v>
      </c>
      <c r="F3473" s="35">
        <v>0.14220282020584085</v>
      </c>
      <c r="G3473" s="35">
        <v>0.2633847193878297</v>
      </c>
      <c r="H3473" s="35" t="b">
        <v>0</v>
      </c>
      <c r="I3473" s="35" t="b">
        <v>0</v>
      </c>
      <c r="J3473" s="35" t="b">
        <v>0</v>
      </c>
    </row>
    <row r="3474" spans="1:10" hidden="1" x14ac:dyDescent="0.2">
      <c r="A3474" s="35" t="s">
        <v>732</v>
      </c>
      <c r="B3474" s="35" t="str">
        <f>VLOOKUP(Table4[[#This Row],[Metabolite ID]],Table18[],2,FALSE)</f>
        <v>X - 24542</v>
      </c>
      <c r="C3474" s="35" t="s">
        <v>1123</v>
      </c>
      <c r="D3474" s="35">
        <v>1068</v>
      </c>
      <c r="E3474" s="35">
        <v>0.12273739399631074</v>
      </c>
      <c r="F3474" s="35">
        <v>0.11135523362017567</v>
      </c>
      <c r="G3474" s="35">
        <v>0.2706170550735843</v>
      </c>
      <c r="H3474" s="35" t="b">
        <v>0</v>
      </c>
      <c r="I3474" s="35" t="b">
        <v>0</v>
      </c>
      <c r="J3474" s="35" t="b">
        <v>0</v>
      </c>
    </row>
    <row r="3475" spans="1:10" x14ac:dyDescent="0.2">
      <c r="A3475" s="35" t="s">
        <v>140</v>
      </c>
      <c r="B3475" s="35" t="str">
        <f>VLOOKUP(Table4[[#This Row],[Metabolite ID]],Table18[],2,FALSE)</f>
        <v>4-methyl-2-oxopentanoate</v>
      </c>
      <c r="C3475" s="35" t="s">
        <v>1116</v>
      </c>
      <c r="D3475" s="35">
        <v>1068</v>
      </c>
      <c r="E3475" s="35">
        <v>-5.2915059592960653E-2</v>
      </c>
      <c r="F3475" s="35">
        <v>3.8844119124035924E-2</v>
      </c>
      <c r="G3475" s="36">
        <v>0.17312177628831255</v>
      </c>
      <c r="H3475" s="35" t="b">
        <v>0</v>
      </c>
      <c r="I3475" s="35" t="b">
        <v>0</v>
      </c>
      <c r="J3475" s="35" t="b">
        <v>0</v>
      </c>
    </row>
    <row r="3476" spans="1:10" hidden="1" x14ac:dyDescent="0.2">
      <c r="A3476" s="35" t="s">
        <v>140</v>
      </c>
      <c r="B3476" s="35" t="str">
        <f>VLOOKUP(Table4[[#This Row],[Metabolite ID]],Table18[],2,FALSE)</f>
        <v>4-methyl-2-oxopentanoate</v>
      </c>
      <c r="C3476" s="35" t="s">
        <v>1117</v>
      </c>
      <c r="D3476" s="35">
        <v>1068</v>
      </c>
      <c r="E3476" s="35">
        <v>-5.2915059592960653E-2</v>
      </c>
      <c r="F3476" s="35">
        <v>3.6878920886181339E-2</v>
      </c>
      <c r="G3476" s="35">
        <v>0.1513349475586348</v>
      </c>
      <c r="H3476" s="35" t="b">
        <v>0</v>
      </c>
      <c r="I3476" s="35" t="b">
        <v>0</v>
      </c>
      <c r="J3476" s="35" t="b">
        <v>0</v>
      </c>
    </row>
    <row r="3477" spans="1:10" hidden="1" x14ac:dyDescent="0.2">
      <c r="A3477" s="35" t="s">
        <v>140</v>
      </c>
      <c r="B3477" s="35" t="str">
        <f>VLOOKUP(Table4[[#This Row],[Metabolite ID]],Table18[],2,FALSE)</f>
        <v>4-methyl-2-oxopentanoate</v>
      </c>
      <c r="C3477" s="35" t="s">
        <v>1118</v>
      </c>
      <c r="D3477" s="35">
        <v>1068</v>
      </c>
      <c r="E3477" s="35">
        <v>-5.2838068513728409E-2</v>
      </c>
      <c r="F3477" s="35">
        <v>3.7241613070429058E-2</v>
      </c>
      <c r="G3477" s="35">
        <v>0.15595993334497926</v>
      </c>
      <c r="H3477" s="35" t="b">
        <v>0</v>
      </c>
      <c r="I3477" s="35" t="b">
        <v>0</v>
      </c>
      <c r="J3477" s="35" t="b">
        <v>0</v>
      </c>
    </row>
    <row r="3478" spans="1:10" hidden="1" x14ac:dyDescent="0.2">
      <c r="A3478" s="35" t="s">
        <v>140</v>
      </c>
      <c r="B3478" s="35" t="str">
        <f>VLOOKUP(Table4[[#This Row],[Metabolite ID]],Table18[],2,FALSE)</f>
        <v>4-methyl-2-oxopentanoate</v>
      </c>
      <c r="C3478" s="35" t="s">
        <v>1119</v>
      </c>
      <c r="D3478" s="35">
        <v>1068</v>
      </c>
      <c r="E3478" s="35">
        <v>-6.1065267969735333E-2</v>
      </c>
      <c r="F3478" s="35">
        <v>5.7875799780847996E-2</v>
      </c>
      <c r="G3478" s="35">
        <v>0.29137554951551753</v>
      </c>
      <c r="H3478" s="35" t="b">
        <v>0</v>
      </c>
      <c r="I3478" s="35" t="b">
        <v>0</v>
      </c>
      <c r="J3478" s="35" t="b">
        <v>0</v>
      </c>
    </row>
    <row r="3479" spans="1:10" hidden="1" x14ac:dyDescent="0.2">
      <c r="A3479" s="35" t="s">
        <v>140</v>
      </c>
      <c r="B3479" s="35" t="str">
        <f>VLOOKUP(Table4[[#This Row],[Metabolite ID]],Table18[],2,FALSE)</f>
        <v>4-methyl-2-oxopentanoate</v>
      </c>
      <c r="C3479" s="35" t="s">
        <v>1120</v>
      </c>
      <c r="D3479" s="35">
        <v>1068</v>
      </c>
      <c r="E3479" s="35">
        <v>2.2128102339732014E-2</v>
      </c>
      <c r="F3479" s="35">
        <v>6.4637130005199162E-2</v>
      </c>
      <c r="G3479" s="35">
        <v>0.73209239085896294</v>
      </c>
      <c r="H3479" s="35" t="b">
        <v>0</v>
      </c>
      <c r="I3479" s="35" t="b">
        <v>0</v>
      </c>
      <c r="J3479" s="35" t="b">
        <v>0</v>
      </c>
    </row>
    <row r="3480" spans="1:10" hidden="1" x14ac:dyDescent="0.2">
      <c r="A3480" s="35" t="s">
        <v>140</v>
      </c>
      <c r="B3480" s="35" t="str">
        <f>VLOOKUP(Table4[[#This Row],[Metabolite ID]],Table18[],2,FALSE)</f>
        <v>4-methyl-2-oxopentanoate</v>
      </c>
      <c r="C3480" s="35" t="s">
        <v>1121</v>
      </c>
      <c r="D3480" s="35">
        <v>1068</v>
      </c>
      <c r="E3480" s="35">
        <v>0.11427161932897256</v>
      </c>
      <c r="F3480" s="35">
        <v>0.22722441430579196</v>
      </c>
      <c r="G3480" s="35">
        <v>0.61513693908652889</v>
      </c>
      <c r="H3480" s="35" t="b">
        <v>0</v>
      </c>
      <c r="I3480" s="35" t="b">
        <v>0</v>
      </c>
      <c r="J3480" s="35" t="b">
        <v>0</v>
      </c>
    </row>
    <row r="3481" spans="1:10" hidden="1" x14ac:dyDescent="0.2">
      <c r="A3481" s="35" t="s">
        <v>140</v>
      </c>
      <c r="B3481" s="35" t="str">
        <f>VLOOKUP(Table4[[#This Row],[Metabolite ID]],Table18[],2,FALSE)</f>
        <v>4-methyl-2-oxopentanoate</v>
      </c>
      <c r="C3481" s="35" t="s">
        <v>1122</v>
      </c>
      <c r="D3481" s="35">
        <v>1068</v>
      </c>
      <c r="E3481" s="35">
        <v>8.9212577113685576E-2</v>
      </c>
      <c r="F3481" s="35">
        <v>0.13846257339304674</v>
      </c>
      <c r="G3481" s="35">
        <v>0.51951405329886269</v>
      </c>
      <c r="H3481" s="35" t="b">
        <v>0</v>
      </c>
      <c r="I3481" s="35" t="b">
        <v>0</v>
      </c>
      <c r="J3481" s="35" t="b">
        <v>0</v>
      </c>
    </row>
    <row r="3482" spans="1:10" hidden="1" x14ac:dyDescent="0.2">
      <c r="A3482" s="35" t="s">
        <v>140</v>
      </c>
      <c r="B3482" s="35" t="str">
        <f>VLOOKUP(Table4[[#This Row],[Metabolite ID]],Table18[],2,FALSE)</f>
        <v>4-methyl-2-oxopentanoate</v>
      </c>
      <c r="C3482" s="35" t="s">
        <v>1123</v>
      </c>
      <c r="D3482" s="35">
        <v>1068</v>
      </c>
      <c r="E3482" s="35">
        <v>-5.9566204772420724E-3</v>
      </c>
      <c r="F3482" s="35">
        <v>0.11404348156563955</v>
      </c>
      <c r="G3482" s="35">
        <v>0.95835431037490126</v>
      </c>
      <c r="H3482" s="35" t="b">
        <v>0</v>
      </c>
      <c r="I3482" s="35" t="b">
        <v>0</v>
      </c>
      <c r="J3482" s="35" t="b">
        <v>0</v>
      </c>
    </row>
    <row r="3483" spans="1:10" x14ac:dyDescent="0.2">
      <c r="A3483" s="35" t="s">
        <v>354</v>
      </c>
      <c r="B3483" s="35" t="str">
        <f>VLOOKUP(Table4[[#This Row],[Metabolite ID]],Table18[],2,FALSE)</f>
        <v>1-stearoyl-GPE (18:0)</v>
      </c>
      <c r="C3483" s="35" t="s">
        <v>1116</v>
      </c>
      <c r="D3483" s="35">
        <v>1068</v>
      </c>
      <c r="E3483" s="35">
        <v>-5.0756774847360818E-2</v>
      </c>
      <c r="F3483" s="35">
        <v>3.7446440355068805E-2</v>
      </c>
      <c r="G3483" s="36">
        <v>0.17527425181055339</v>
      </c>
      <c r="H3483" s="35" t="b">
        <v>0</v>
      </c>
      <c r="I3483" s="35" t="b">
        <v>0</v>
      </c>
      <c r="J3483" s="35" t="b">
        <v>0</v>
      </c>
    </row>
    <row r="3484" spans="1:10" hidden="1" x14ac:dyDescent="0.2">
      <c r="A3484" s="35" t="s">
        <v>354</v>
      </c>
      <c r="B3484" s="35" t="str">
        <f>VLOOKUP(Table4[[#This Row],[Metabolite ID]],Table18[],2,FALSE)</f>
        <v>1-stearoyl-GPE (18:0)</v>
      </c>
      <c r="C3484" s="35" t="s">
        <v>1117</v>
      </c>
      <c r="D3484" s="35">
        <v>1068</v>
      </c>
      <c r="E3484" s="35">
        <v>-5.0756774847360818E-2</v>
      </c>
      <c r="F3484" s="35">
        <v>3.6879164586543327E-2</v>
      </c>
      <c r="G3484" s="35">
        <v>0.16872893549000806</v>
      </c>
      <c r="H3484" s="35" t="b">
        <v>0</v>
      </c>
      <c r="I3484" s="35" t="b">
        <v>0</v>
      </c>
      <c r="J3484" s="35" t="b">
        <v>0</v>
      </c>
    </row>
    <row r="3485" spans="1:10" hidden="1" x14ac:dyDescent="0.2">
      <c r="A3485" s="35" t="s">
        <v>354</v>
      </c>
      <c r="B3485" s="35" t="str">
        <f>VLOOKUP(Table4[[#This Row],[Metabolite ID]],Table18[],2,FALSE)</f>
        <v>1-stearoyl-GPE (18:0)</v>
      </c>
      <c r="C3485" s="35" t="s">
        <v>1118</v>
      </c>
      <c r="D3485" s="35">
        <v>1068</v>
      </c>
      <c r="E3485" s="35">
        <v>-5.0671542214502735E-2</v>
      </c>
      <c r="F3485" s="35">
        <v>3.7215560171591326E-2</v>
      </c>
      <c r="G3485" s="35">
        <v>0.17333403598084896</v>
      </c>
      <c r="H3485" s="35" t="b">
        <v>0</v>
      </c>
      <c r="I3485" s="35" t="b">
        <v>0</v>
      </c>
      <c r="J3485" s="35" t="b">
        <v>0</v>
      </c>
    </row>
    <row r="3486" spans="1:10" hidden="1" x14ac:dyDescent="0.2">
      <c r="A3486" s="35" t="s">
        <v>354</v>
      </c>
      <c r="B3486" s="35" t="str">
        <f>VLOOKUP(Table4[[#This Row],[Metabolite ID]],Table18[],2,FALSE)</f>
        <v>1-stearoyl-GPE (18:0)</v>
      </c>
      <c r="C3486" s="35" t="s">
        <v>1119</v>
      </c>
      <c r="D3486" s="35">
        <v>1068</v>
      </c>
      <c r="E3486" s="35">
        <v>-3.9626009026434802E-2</v>
      </c>
      <c r="F3486" s="35">
        <v>5.6524231088170264E-2</v>
      </c>
      <c r="G3486" s="35">
        <v>0.48327515943358285</v>
      </c>
      <c r="H3486" s="35" t="b">
        <v>0</v>
      </c>
      <c r="I3486" s="35" t="b">
        <v>0</v>
      </c>
      <c r="J3486" s="35" t="b">
        <v>0</v>
      </c>
    </row>
    <row r="3487" spans="1:10" hidden="1" x14ac:dyDescent="0.2">
      <c r="A3487" s="35" t="s">
        <v>354</v>
      </c>
      <c r="B3487" s="35" t="str">
        <f>VLOOKUP(Table4[[#This Row],[Metabolite ID]],Table18[],2,FALSE)</f>
        <v>1-stearoyl-GPE (18:0)</v>
      </c>
      <c r="C3487" s="35" t="s">
        <v>1120</v>
      </c>
      <c r="D3487" s="35">
        <v>1068</v>
      </c>
      <c r="E3487" s="35">
        <v>-0.12630113316929004</v>
      </c>
      <c r="F3487" s="35">
        <v>6.1571867625374685E-2</v>
      </c>
      <c r="G3487" s="35">
        <v>4.0239698794976603E-2</v>
      </c>
      <c r="H3487" s="35" t="b">
        <v>0</v>
      </c>
      <c r="I3487" s="35" t="b">
        <v>0</v>
      </c>
      <c r="J3487" s="35" t="b">
        <v>0</v>
      </c>
    </row>
    <row r="3488" spans="1:10" hidden="1" x14ac:dyDescent="0.2">
      <c r="A3488" s="35" t="s">
        <v>354</v>
      </c>
      <c r="B3488" s="35" t="str">
        <f>VLOOKUP(Table4[[#This Row],[Metabolite ID]],Table18[],2,FALSE)</f>
        <v>1-stearoyl-GPE (18:0)</v>
      </c>
      <c r="C3488" s="35" t="s">
        <v>1121</v>
      </c>
      <c r="D3488" s="35">
        <v>1068</v>
      </c>
      <c r="E3488" s="35">
        <v>-0.20288958485247122</v>
      </c>
      <c r="F3488" s="35">
        <v>0.24708935382846495</v>
      </c>
      <c r="G3488" s="35">
        <v>0.41176231747280501</v>
      </c>
      <c r="H3488" s="35" t="b">
        <v>0</v>
      </c>
      <c r="I3488" s="35" t="b">
        <v>0</v>
      </c>
      <c r="J3488" s="35" t="b">
        <v>0</v>
      </c>
    </row>
    <row r="3489" spans="1:10" hidden="1" x14ac:dyDescent="0.2">
      <c r="A3489" s="35" t="s">
        <v>354</v>
      </c>
      <c r="B3489" s="35" t="str">
        <f>VLOOKUP(Table4[[#This Row],[Metabolite ID]],Table18[],2,FALSE)</f>
        <v>1-stearoyl-GPE (18:0)</v>
      </c>
      <c r="C3489" s="35" t="s">
        <v>1122</v>
      </c>
      <c r="D3489" s="35">
        <v>1068</v>
      </c>
      <c r="E3489" s="35">
        <v>-0.20288958485247122</v>
      </c>
      <c r="F3489" s="35">
        <v>0.14246486209231857</v>
      </c>
      <c r="G3489" s="35">
        <v>0.1546989832578764</v>
      </c>
      <c r="H3489" s="35" t="b">
        <v>0</v>
      </c>
      <c r="I3489" s="35" t="b">
        <v>0</v>
      </c>
      <c r="J3489" s="35" t="b">
        <v>0</v>
      </c>
    </row>
    <row r="3490" spans="1:10" hidden="1" x14ac:dyDescent="0.2">
      <c r="A3490" s="35" t="s">
        <v>354</v>
      </c>
      <c r="B3490" s="35" t="str">
        <f>VLOOKUP(Table4[[#This Row],[Metabolite ID]],Table18[],2,FALSE)</f>
        <v>1-stearoyl-GPE (18:0)</v>
      </c>
      <c r="C3490" s="35" t="s">
        <v>1123</v>
      </c>
      <c r="D3490" s="35">
        <v>1068</v>
      </c>
      <c r="E3490" s="35">
        <v>-0.24601368866021719</v>
      </c>
      <c r="F3490" s="35">
        <v>0.10977046360646213</v>
      </c>
      <c r="G3490" s="35">
        <v>2.5220617975218899E-2</v>
      </c>
      <c r="H3490" s="35" t="b">
        <v>0</v>
      </c>
      <c r="I3490" s="35" t="b">
        <v>0</v>
      </c>
      <c r="J3490" s="35" t="b">
        <v>0</v>
      </c>
    </row>
    <row r="3491" spans="1:10" x14ac:dyDescent="0.2">
      <c r="A3491" s="35" t="s">
        <v>150</v>
      </c>
      <c r="B3491" s="35" t="str">
        <f>VLOOKUP(Table4[[#This Row],[Metabolite ID]],Table18[],2,FALSE)</f>
        <v>N-acetylglycine</v>
      </c>
      <c r="C3491" s="35" t="s">
        <v>1116</v>
      </c>
      <c r="D3491" s="35">
        <v>1068</v>
      </c>
      <c r="E3491" s="35">
        <v>-5.8135038019572725E-2</v>
      </c>
      <c r="F3491" s="35">
        <v>4.2961296902427545E-2</v>
      </c>
      <c r="G3491" s="36">
        <v>0.17599314996059567</v>
      </c>
      <c r="H3491" s="35" t="b">
        <v>0</v>
      </c>
      <c r="I3491" s="35" t="b">
        <v>0</v>
      </c>
      <c r="J3491" s="35" t="b">
        <v>0</v>
      </c>
    </row>
    <row r="3492" spans="1:10" hidden="1" x14ac:dyDescent="0.2">
      <c r="A3492" s="35" t="s">
        <v>150</v>
      </c>
      <c r="B3492" s="35" t="str">
        <f>VLOOKUP(Table4[[#This Row],[Metabolite ID]],Table18[],2,FALSE)</f>
        <v>N-acetylglycine</v>
      </c>
      <c r="C3492" s="35" t="s">
        <v>1117</v>
      </c>
      <c r="D3492" s="35">
        <v>1068</v>
      </c>
      <c r="E3492" s="35">
        <v>-5.8135038019572725E-2</v>
      </c>
      <c r="F3492" s="35">
        <v>3.6861621419754832E-2</v>
      </c>
      <c r="G3492" s="35">
        <v>0.11476892934497036</v>
      </c>
      <c r="H3492" s="35" t="b">
        <v>0</v>
      </c>
      <c r="I3492" s="35" t="b">
        <v>0</v>
      </c>
      <c r="J3492" s="35" t="b">
        <v>0</v>
      </c>
    </row>
    <row r="3493" spans="1:10" hidden="1" x14ac:dyDescent="0.2">
      <c r="A3493" s="35" t="s">
        <v>150</v>
      </c>
      <c r="B3493" s="35" t="str">
        <f>VLOOKUP(Table4[[#This Row],[Metabolite ID]],Table18[],2,FALSE)</f>
        <v>N-acetylglycine</v>
      </c>
      <c r="C3493" s="35" t="s">
        <v>1118</v>
      </c>
      <c r="D3493" s="35">
        <v>1068</v>
      </c>
      <c r="E3493" s="35">
        <v>-5.7991889836325861E-2</v>
      </c>
      <c r="F3493" s="35">
        <v>3.7306581477860895E-2</v>
      </c>
      <c r="G3493" s="35">
        <v>0.12007280646314925</v>
      </c>
      <c r="H3493" s="35" t="b">
        <v>0</v>
      </c>
      <c r="I3493" s="35" t="b">
        <v>0</v>
      </c>
      <c r="J3493" s="35" t="b">
        <v>0</v>
      </c>
    </row>
    <row r="3494" spans="1:10" hidden="1" x14ac:dyDescent="0.2">
      <c r="A3494" s="35" t="s">
        <v>150</v>
      </c>
      <c r="B3494" s="35" t="str">
        <f>VLOOKUP(Table4[[#This Row],[Metabolite ID]],Table18[],2,FALSE)</f>
        <v>N-acetylglycine</v>
      </c>
      <c r="C3494" s="35" t="s">
        <v>1119</v>
      </c>
      <c r="D3494" s="35">
        <v>1068</v>
      </c>
      <c r="E3494" s="35">
        <v>-5.4513660425261914E-2</v>
      </c>
      <c r="F3494" s="35">
        <v>5.5800314490795963E-2</v>
      </c>
      <c r="G3494" s="35">
        <v>0.32859795964832522</v>
      </c>
      <c r="H3494" s="35" t="b">
        <v>0</v>
      </c>
      <c r="I3494" s="35" t="b">
        <v>0</v>
      </c>
      <c r="J3494" s="35" t="b">
        <v>0</v>
      </c>
    </row>
    <row r="3495" spans="1:10" hidden="1" x14ac:dyDescent="0.2">
      <c r="A3495" s="35" t="s">
        <v>150</v>
      </c>
      <c r="B3495" s="35" t="str">
        <f>VLOOKUP(Table4[[#This Row],[Metabolite ID]],Table18[],2,FALSE)</f>
        <v>N-acetylglycine</v>
      </c>
      <c r="C3495" s="35" t="s">
        <v>1120</v>
      </c>
      <c r="D3495" s="35">
        <v>1068</v>
      </c>
      <c r="E3495" s="35">
        <v>-7.7137602988019971E-2</v>
      </c>
      <c r="F3495" s="35">
        <v>6.4554565334999189E-2</v>
      </c>
      <c r="G3495" s="35">
        <v>0.23211791403227036</v>
      </c>
      <c r="H3495" s="35" t="b">
        <v>0</v>
      </c>
      <c r="I3495" s="35" t="b">
        <v>0</v>
      </c>
      <c r="J3495" s="35" t="b">
        <v>0</v>
      </c>
    </row>
    <row r="3496" spans="1:10" hidden="1" x14ac:dyDescent="0.2">
      <c r="A3496" s="35" t="s">
        <v>150</v>
      </c>
      <c r="B3496" s="35" t="str">
        <f>VLOOKUP(Table4[[#This Row],[Metabolite ID]],Table18[],2,FALSE)</f>
        <v>N-acetylglycine</v>
      </c>
      <c r="C3496" s="35" t="s">
        <v>1121</v>
      </c>
      <c r="D3496" s="35">
        <v>1068</v>
      </c>
      <c r="E3496" s="35">
        <v>0.18251627107239088</v>
      </c>
      <c r="F3496" s="35">
        <v>0.23367454015346845</v>
      </c>
      <c r="G3496" s="35">
        <v>0.43493433596173681</v>
      </c>
      <c r="H3496" s="35" t="b">
        <v>0</v>
      </c>
      <c r="I3496" s="35" t="b">
        <v>0</v>
      </c>
      <c r="J3496" s="35" t="b">
        <v>0</v>
      </c>
    </row>
    <row r="3497" spans="1:10" hidden="1" x14ac:dyDescent="0.2">
      <c r="A3497" s="35" t="s">
        <v>150</v>
      </c>
      <c r="B3497" s="35" t="str">
        <f>VLOOKUP(Table4[[#This Row],[Metabolite ID]],Table18[],2,FALSE)</f>
        <v>N-acetylglycine</v>
      </c>
      <c r="C3497" s="35" t="s">
        <v>1122</v>
      </c>
      <c r="D3497" s="35">
        <v>1068</v>
      </c>
      <c r="E3497" s="35">
        <v>-6.2420670204081041E-2</v>
      </c>
      <c r="F3497" s="35">
        <v>0.13623794299932315</v>
      </c>
      <c r="G3497" s="35">
        <v>0.64692080185375</v>
      </c>
      <c r="H3497" s="35" t="b">
        <v>0</v>
      </c>
      <c r="I3497" s="35" t="b">
        <v>0</v>
      </c>
      <c r="J3497" s="35" t="b">
        <v>0</v>
      </c>
    </row>
    <row r="3498" spans="1:10" hidden="1" x14ac:dyDescent="0.2">
      <c r="A3498" s="35" t="s">
        <v>150</v>
      </c>
      <c r="B3498" s="35" t="str">
        <f>VLOOKUP(Table4[[#This Row],[Metabolite ID]],Table18[],2,FALSE)</f>
        <v>N-acetylglycine</v>
      </c>
      <c r="C3498" s="35" t="s">
        <v>1123</v>
      </c>
      <c r="D3498" s="35">
        <v>1068</v>
      </c>
      <c r="E3498" s="35">
        <v>-8.0709580824776347E-2</v>
      </c>
      <c r="F3498" s="35">
        <v>0.12615193682454914</v>
      </c>
      <c r="G3498" s="35">
        <v>0.52245261898139905</v>
      </c>
      <c r="H3498" s="35" t="b">
        <v>0</v>
      </c>
      <c r="I3498" s="35" t="b">
        <v>0</v>
      </c>
      <c r="J3498" s="35" t="b">
        <v>0</v>
      </c>
    </row>
    <row r="3499" spans="1:10" x14ac:dyDescent="0.2">
      <c r="A3499" s="35" t="s">
        <v>126</v>
      </c>
      <c r="B3499" s="35" t="str">
        <f>VLOOKUP(Table4[[#This Row],[Metabolite ID]],Table18[],2,FALSE)</f>
        <v>1,2-distearoyl-GPC (18:0/18:0)</v>
      </c>
      <c r="C3499" s="35" t="s">
        <v>1116</v>
      </c>
      <c r="D3499" s="35">
        <v>1069</v>
      </c>
      <c r="E3499" s="35">
        <v>-5.5103766096743098E-2</v>
      </c>
      <c r="F3499" s="35">
        <v>4.0838058377209253E-2</v>
      </c>
      <c r="G3499" s="36">
        <v>0.17723296871551059</v>
      </c>
      <c r="H3499" s="35" t="b">
        <v>0</v>
      </c>
      <c r="I3499" s="35" t="b">
        <v>0</v>
      </c>
      <c r="J3499" s="35" t="b">
        <v>0</v>
      </c>
    </row>
    <row r="3500" spans="1:10" hidden="1" x14ac:dyDescent="0.2">
      <c r="A3500" s="35" t="s">
        <v>126</v>
      </c>
      <c r="B3500" s="35" t="str">
        <f>VLOOKUP(Table4[[#This Row],[Metabolite ID]],Table18[],2,FALSE)</f>
        <v>1,2-distearoyl-GPC (18:0/18:0)</v>
      </c>
      <c r="C3500" s="35" t="s">
        <v>1117</v>
      </c>
      <c r="D3500" s="35">
        <v>1069</v>
      </c>
      <c r="E3500" s="35">
        <v>-5.5103766096743098E-2</v>
      </c>
      <c r="F3500" s="35">
        <v>4.001935723473591E-2</v>
      </c>
      <c r="G3500" s="35">
        <v>0.1685345667076219</v>
      </c>
      <c r="H3500" s="35" t="b">
        <v>0</v>
      </c>
      <c r="I3500" s="35" t="b">
        <v>0</v>
      </c>
      <c r="J3500" s="35" t="b">
        <v>0</v>
      </c>
    </row>
    <row r="3501" spans="1:10" hidden="1" x14ac:dyDescent="0.2">
      <c r="A3501" s="35" t="s">
        <v>126</v>
      </c>
      <c r="B3501" s="35" t="str">
        <f>VLOOKUP(Table4[[#This Row],[Metabolite ID]],Table18[],2,FALSE)</f>
        <v>1,2-distearoyl-GPC (18:0/18:0)</v>
      </c>
      <c r="C3501" s="35" t="s">
        <v>1118</v>
      </c>
      <c r="D3501" s="35">
        <v>1069</v>
      </c>
      <c r="E3501" s="35">
        <v>-5.5025530755200516E-2</v>
      </c>
      <c r="F3501" s="35">
        <v>4.0388363042591753E-2</v>
      </c>
      <c r="G3501" s="35">
        <v>0.17306836511038365</v>
      </c>
      <c r="H3501" s="35" t="b">
        <v>0</v>
      </c>
      <c r="I3501" s="35" t="b">
        <v>0</v>
      </c>
      <c r="J3501" s="35" t="b">
        <v>0</v>
      </c>
    </row>
    <row r="3502" spans="1:10" hidden="1" x14ac:dyDescent="0.2">
      <c r="A3502" s="35" t="s">
        <v>126</v>
      </c>
      <c r="B3502" s="35" t="str">
        <f>VLOOKUP(Table4[[#This Row],[Metabolite ID]],Table18[],2,FALSE)</f>
        <v>1,2-distearoyl-GPC (18:0/18:0)</v>
      </c>
      <c r="C3502" s="35" t="s">
        <v>1119</v>
      </c>
      <c r="D3502" s="35">
        <v>1069</v>
      </c>
      <c r="E3502" s="35">
        <v>-3.9343523809523807E-2</v>
      </c>
      <c r="F3502" s="35">
        <v>6.0982197735855073E-2</v>
      </c>
      <c r="G3502" s="35">
        <v>0.51882085773573572</v>
      </c>
      <c r="H3502" s="35" t="b">
        <v>0</v>
      </c>
      <c r="I3502" s="35" t="b">
        <v>0</v>
      </c>
      <c r="J3502" s="35" t="b">
        <v>0</v>
      </c>
    </row>
    <row r="3503" spans="1:10" hidden="1" x14ac:dyDescent="0.2">
      <c r="A3503" s="35" t="s">
        <v>126</v>
      </c>
      <c r="B3503" s="35" t="str">
        <f>VLOOKUP(Table4[[#This Row],[Metabolite ID]],Table18[],2,FALSE)</f>
        <v>1,2-distearoyl-GPC (18:0/18:0)</v>
      </c>
      <c r="C3503" s="35" t="s">
        <v>1120</v>
      </c>
      <c r="D3503" s="35">
        <v>1069</v>
      </c>
      <c r="E3503" s="35">
        <v>-4.6933352105008652E-2</v>
      </c>
      <c r="F3503" s="35">
        <v>6.5029512826630734E-2</v>
      </c>
      <c r="G3503" s="35">
        <v>0.47046425920418827</v>
      </c>
      <c r="H3503" s="35" t="b">
        <v>0</v>
      </c>
      <c r="I3503" s="35" t="b">
        <v>0</v>
      </c>
      <c r="J3503" s="35" t="b">
        <v>0</v>
      </c>
    </row>
    <row r="3504" spans="1:10" hidden="1" x14ac:dyDescent="0.2">
      <c r="A3504" s="35" t="s">
        <v>126</v>
      </c>
      <c r="B3504" s="35" t="str">
        <f>VLOOKUP(Table4[[#This Row],[Metabolite ID]],Table18[],2,FALSE)</f>
        <v>1,2-distearoyl-GPC (18:0/18:0)</v>
      </c>
      <c r="C3504" s="35" t="s">
        <v>1121</v>
      </c>
      <c r="D3504" s="35">
        <v>1069</v>
      </c>
      <c r="E3504" s="35">
        <v>1.1900109937670322E-2</v>
      </c>
      <c r="F3504" s="35">
        <v>0.27934843231174705</v>
      </c>
      <c r="G3504" s="35">
        <v>0.96602873844109816</v>
      </c>
      <c r="H3504" s="35" t="b">
        <v>0</v>
      </c>
      <c r="I3504" s="35" t="b">
        <v>0</v>
      </c>
      <c r="J3504" s="35" t="b">
        <v>0</v>
      </c>
    </row>
    <row r="3505" spans="1:10" hidden="1" x14ac:dyDescent="0.2">
      <c r="A3505" s="35" t="s">
        <v>126</v>
      </c>
      <c r="B3505" s="35" t="str">
        <f>VLOOKUP(Table4[[#This Row],[Metabolite ID]],Table18[],2,FALSE)</f>
        <v>1,2-distearoyl-GPC (18:0/18:0)</v>
      </c>
      <c r="C3505" s="35" t="s">
        <v>1122</v>
      </c>
      <c r="D3505" s="35">
        <v>1069</v>
      </c>
      <c r="E3505" s="35">
        <v>8.6771719219217225E-2</v>
      </c>
      <c r="F3505" s="35">
        <v>0.18880739303192717</v>
      </c>
      <c r="G3505" s="35">
        <v>0.64591270442661952</v>
      </c>
      <c r="H3505" s="35" t="b">
        <v>0</v>
      </c>
      <c r="I3505" s="35" t="b">
        <v>0</v>
      </c>
      <c r="J3505" s="35" t="b">
        <v>0</v>
      </c>
    </row>
    <row r="3506" spans="1:10" hidden="1" x14ac:dyDescent="0.2">
      <c r="A3506" s="35" t="s">
        <v>126</v>
      </c>
      <c r="B3506" s="35" t="str">
        <f>VLOOKUP(Table4[[#This Row],[Metabolite ID]],Table18[],2,FALSE)</f>
        <v>1,2-distearoyl-GPC (18:0/18:0)</v>
      </c>
      <c r="C3506" s="35" t="s">
        <v>1123</v>
      </c>
      <c r="D3506" s="35">
        <v>1069</v>
      </c>
      <c r="E3506" s="35">
        <v>-0.10104006073984739</v>
      </c>
      <c r="F3506" s="35">
        <v>0.11994984310318102</v>
      </c>
      <c r="G3506" s="35">
        <v>0.39977939014957353</v>
      </c>
      <c r="H3506" s="35" t="b">
        <v>0</v>
      </c>
      <c r="I3506" s="35" t="b">
        <v>0</v>
      </c>
      <c r="J3506" s="35" t="b">
        <v>0</v>
      </c>
    </row>
    <row r="3507" spans="1:10" x14ac:dyDescent="0.2">
      <c r="A3507" s="35" t="s">
        <v>695</v>
      </c>
      <c r="B3507" s="35" t="str">
        <f>VLOOKUP(Table4[[#This Row],[Metabolite ID]],Table18[],2,FALSE)</f>
        <v>X - 24422</v>
      </c>
      <c r="C3507" s="35" t="s">
        <v>1116</v>
      </c>
      <c r="D3507" s="35">
        <v>1068</v>
      </c>
      <c r="E3507" s="35">
        <v>-5.3079349464297716E-2</v>
      </c>
      <c r="F3507" s="35">
        <v>3.9499929863249968E-2</v>
      </c>
      <c r="G3507" s="36">
        <v>0.17901844376034218</v>
      </c>
      <c r="H3507" s="35" t="b">
        <v>0</v>
      </c>
      <c r="I3507" s="35" t="b">
        <v>0</v>
      </c>
      <c r="J3507" s="35" t="b">
        <v>0</v>
      </c>
    </row>
    <row r="3508" spans="1:10" hidden="1" x14ac:dyDescent="0.2">
      <c r="A3508" s="35" t="s">
        <v>695</v>
      </c>
      <c r="B3508" s="35" t="str">
        <f>VLOOKUP(Table4[[#This Row],[Metabolite ID]],Table18[],2,FALSE)</f>
        <v>X - 24422</v>
      </c>
      <c r="C3508" s="35" t="s">
        <v>1117</v>
      </c>
      <c r="D3508" s="35">
        <v>1068</v>
      </c>
      <c r="E3508" s="35">
        <v>-5.3079349464297716E-2</v>
      </c>
      <c r="F3508" s="35">
        <v>3.7936063096741156E-2</v>
      </c>
      <c r="G3508" s="35">
        <v>0.1617592598361749</v>
      </c>
      <c r="H3508" s="35" t="b">
        <v>0</v>
      </c>
      <c r="I3508" s="35" t="b">
        <v>0</v>
      </c>
      <c r="J3508" s="35" t="b">
        <v>0</v>
      </c>
    </row>
    <row r="3509" spans="1:10" hidden="1" x14ac:dyDescent="0.2">
      <c r="A3509" s="35" t="s">
        <v>695</v>
      </c>
      <c r="B3509" s="35" t="str">
        <f>VLOOKUP(Table4[[#This Row],[Metabolite ID]],Table18[],2,FALSE)</f>
        <v>X - 24422</v>
      </c>
      <c r="C3509" s="35" t="s">
        <v>1118</v>
      </c>
      <c r="D3509" s="35">
        <v>1068</v>
      </c>
      <c r="E3509" s="35">
        <v>-5.3003050910127629E-2</v>
      </c>
      <c r="F3509" s="35">
        <v>3.8300560955467036E-2</v>
      </c>
      <c r="G3509" s="35">
        <v>0.16639783546332931</v>
      </c>
      <c r="H3509" s="35" t="b">
        <v>0</v>
      </c>
      <c r="I3509" s="35" t="b">
        <v>0</v>
      </c>
      <c r="J3509" s="35" t="b">
        <v>0</v>
      </c>
    </row>
    <row r="3510" spans="1:10" hidden="1" x14ac:dyDescent="0.2">
      <c r="A3510" s="35" t="s">
        <v>695</v>
      </c>
      <c r="B3510" s="35" t="str">
        <f>VLOOKUP(Table4[[#This Row],[Metabolite ID]],Table18[],2,FALSE)</f>
        <v>X - 24422</v>
      </c>
      <c r="C3510" s="35" t="s">
        <v>1119</v>
      </c>
      <c r="D3510" s="35">
        <v>1068</v>
      </c>
      <c r="E3510" s="35">
        <v>-4.8899514695830863E-2</v>
      </c>
      <c r="F3510" s="35">
        <v>5.9194849843695087E-2</v>
      </c>
      <c r="G3510" s="35">
        <v>0.40876031108189803</v>
      </c>
      <c r="H3510" s="35" t="b">
        <v>0</v>
      </c>
      <c r="I3510" s="35" t="b">
        <v>0</v>
      </c>
      <c r="J3510" s="35" t="b">
        <v>0</v>
      </c>
    </row>
    <row r="3511" spans="1:10" hidden="1" x14ac:dyDescent="0.2">
      <c r="A3511" s="35" t="s">
        <v>695</v>
      </c>
      <c r="B3511" s="35" t="str">
        <f>VLOOKUP(Table4[[#This Row],[Metabolite ID]],Table18[],2,FALSE)</f>
        <v>X - 24422</v>
      </c>
      <c r="C3511" s="35" t="s">
        <v>1120</v>
      </c>
      <c r="D3511" s="35">
        <v>1068</v>
      </c>
      <c r="E3511" s="35">
        <v>-6.2355394661423542E-2</v>
      </c>
      <c r="F3511" s="35">
        <v>6.1790562903278272E-2</v>
      </c>
      <c r="G3511" s="35">
        <v>0.31290698458789379</v>
      </c>
      <c r="H3511" s="35" t="b">
        <v>0</v>
      </c>
      <c r="I3511" s="35" t="b">
        <v>0</v>
      </c>
      <c r="J3511" s="35" t="b">
        <v>0</v>
      </c>
    </row>
    <row r="3512" spans="1:10" hidden="1" x14ac:dyDescent="0.2">
      <c r="A3512" s="35" t="s">
        <v>695</v>
      </c>
      <c r="B3512" s="35" t="str">
        <f>VLOOKUP(Table4[[#This Row],[Metabolite ID]],Table18[],2,FALSE)</f>
        <v>X - 24422</v>
      </c>
      <c r="C3512" s="35" t="s">
        <v>1121</v>
      </c>
      <c r="D3512" s="35">
        <v>1068</v>
      </c>
      <c r="E3512" s="35">
        <v>-7.8178927119827435E-3</v>
      </c>
      <c r="F3512" s="35">
        <v>0.25435859522022664</v>
      </c>
      <c r="G3512" s="35">
        <v>0.97548605792070775</v>
      </c>
      <c r="H3512" s="35" t="b">
        <v>0</v>
      </c>
      <c r="I3512" s="35" t="b">
        <v>0</v>
      </c>
      <c r="J3512" s="35" t="b">
        <v>0</v>
      </c>
    </row>
    <row r="3513" spans="1:10" hidden="1" x14ac:dyDescent="0.2">
      <c r="A3513" s="35" t="s">
        <v>695</v>
      </c>
      <c r="B3513" s="35" t="str">
        <f>VLOOKUP(Table4[[#This Row],[Metabolite ID]],Table18[],2,FALSE)</f>
        <v>X - 24422</v>
      </c>
      <c r="C3513" s="35" t="s">
        <v>1122</v>
      </c>
      <c r="D3513" s="35">
        <v>1068</v>
      </c>
      <c r="E3513" s="35">
        <v>-0.11098864252944107</v>
      </c>
      <c r="F3513" s="35">
        <v>0.17895694993898364</v>
      </c>
      <c r="G3513" s="35">
        <v>0.53526023625160968</v>
      </c>
      <c r="H3513" s="35" t="b">
        <v>0</v>
      </c>
      <c r="I3513" s="35" t="b">
        <v>0</v>
      </c>
      <c r="J3513" s="35" t="b">
        <v>0</v>
      </c>
    </row>
    <row r="3514" spans="1:10" hidden="1" x14ac:dyDescent="0.2">
      <c r="A3514" s="35" t="s">
        <v>695</v>
      </c>
      <c r="B3514" s="35" t="str">
        <f>VLOOKUP(Table4[[#This Row],[Metabolite ID]],Table18[],2,FALSE)</f>
        <v>X - 24422</v>
      </c>
      <c r="C3514" s="35" t="s">
        <v>1123</v>
      </c>
      <c r="D3514" s="35">
        <v>1068</v>
      </c>
      <c r="E3514" s="35">
        <v>-3.3968990966162321E-2</v>
      </c>
      <c r="F3514" s="35">
        <v>0.1159933178079052</v>
      </c>
      <c r="G3514" s="35">
        <v>0.76969151007680003</v>
      </c>
      <c r="H3514" s="35" t="b">
        <v>0</v>
      </c>
      <c r="I3514" s="35" t="b">
        <v>0</v>
      </c>
      <c r="J3514" s="35" t="b">
        <v>0</v>
      </c>
    </row>
    <row r="3515" spans="1:10" x14ac:dyDescent="0.2">
      <c r="A3515" s="35" t="s">
        <v>519</v>
      </c>
      <c r="B3515" s="35" t="str">
        <f>VLOOKUP(Table4[[#This Row],[Metabolite ID]],Table18[],2,FALSE)</f>
        <v>sulfate*</v>
      </c>
      <c r="C3515" s="35" t="s">
        <v>1116</v>
      </c>
      <c r="D3515" s="35">
        <v>1068</v>
      </c>
      <c r="E3515" s="35">
        <v>4.9541841526654362E-2</v>
      </c>
      <c r="F3515" s="35">
        <v>3.689117511499778E-2</v>
      </c>
      <c r="G3515" s="36">
        <v>0.17929836553656017</v>
      </c>
      <c r="H3515" s="35" t="b">
        <v>0</v>
      </c>
      <c r="I3515" s="35" t="b">
        <v>0</v>
      </c>
      <c r="J3515" s="35" t="b">
        <v>0</v>
      </c>
    </row>
    <row r="3516" spans="1:10" hidden="1" x14ac:dyDescent="0.2">
      <c r="A3516" s="35" t="s">
        <v>519</v>
      </c>
      <c r="B3516" s="35" t="str">
        <f>VLOOKUP(Table4[[#This Row],[Metabolite ID]],Table18[],2,FALSE)</f>
        <v>sulfate*</v>
      </c>
      <c r="C3516" s="35" t="s">
        <v>1117</v>
      </c>
      <c r="D3516" s="35">
        <v>1068</v>
      </c>
      <c r="E3516" s="35">
        <v>4.9541841526654362E-2</v>
      </c>
      <c r="F3516" s="35">
        <v>3.689117511499778E-2</v>
      </c>
      <c r="G3516" s="35">
        <v>0.17929836553656017</v>
      </c>
      <c r="H3516" s="35" t="b">
        <v>0</v>
      </c>
      <c r="I3516" s="35" t="b">
        <v>0</v>
      </c>
      <c r="J3516" s="35" t="b">
        <v>0</v>
      </c>
    </row>
    <row r="3517" spans="1:10" hidden="1" x14ac:dyDescent="0.2">
      <c r="A3517" s="35" t="s">
        <v>519</v>
      </c>
      <c r="B3517" s="35" t="str">
        <f>VLOOKUP(Table4[[#This Row],[Metabolite ID]],Table18[],2,FALSE)</f>
        <v>sulfate*</v>
      </c>
      <c r="C3517" s="35" t="s">
        <v>1118</v>
      </c>
      <c r="D3517" s="35">
        <v>1068</v>
      </c>
      <c r="E3517" s="35">
        <v>4.9629044950622994E-2</v>
      </c>
      <c r="F3517" s="35">
        <v>3.7200067052291425E-2</v>
      </c>
      <c r="G3517" s="35">
        <v>0.18216724972027962</v>
      </c>
      <c r="H3517" s="35" t="b">
        <v>0</v>
      </c>
      <c r="I3517" s="35" t="b">
        <v>0</v>
      </c>
      <c r="J3517" s="35" t="b">
        <v>0</v>
      </c>
    </row>
    <row r="3518" spans="1:10" hidden="1" x14ac:dyDescent="0.2">
      <c r="A3518" s="35" t="s">
        <v>519</v>
      </c>
      <c r="B3518" s="35" t="str">
        <f>VLOOKUP(Table4[[#This Row],[Metabolite ID]],Table18[],2,FALSE)</f>
        <v>sulfate*</v>
      </c>
      <c r="C3518" s="35" t="s">
        <v>1119</v>
      </c>
      <c r="D3518" s="35">
        <v>1068</v>
      </c>
      <c r="E3518" s="35">
        <v>1.6509263395824803E-2</v>
      </c>
      <c r="F3518" s="35">
        <v>5.4392569582432312E-2</v>
      </c>
      <c r="G3518" s="35">
        <v>0.76149317837561725</v>
      </c>
      <c r="H3518" s="35" t="b">
        <v>0</v>
      </c>
      <c r="I3518" s="35" t="b">
        <v>0</v>
      </c>
      <c r="J3518" s="35" t="b">
        <v>0</v>
      </c>
    </row>
    <row r="3519" spans="1:10" hidden="1" x14ac:dyDescent="0.2">
      <c r="A3519" s="35" t="s">
        <v>519</v>
      </c>
      <c r="B3519" s="35" t="str">
        <f>VLOOKUP(Table4[[#This Row],[Metabolite ID]],Table18[],2,FALSE)</f>
        <v>sulfate*</v>
      </c>
      <c r="C3519" s="35" t="s">
        <v>1120</v>
      </c>
      <c r="D3519" s="35">
        <v>1068</v>
      </c>
      <c r="E3519" s="35">
        <v>5.0447360128684615E-2</v>
      </c>
      <c r="F3519" s="35">
        <v>6.3460150026269688E-2</v>
      </c>
      <c r="G3519" s="35">
        <v>0.42664521055007948</v>
      </c>
      <c r="H3519" s="35" t="b">
        <v>0</v>
      </c>
      <c r="I3519" s="35" t="b">
        <v>0</v>
      </c>
      <c r="J3519" s="35" t="b">
        <v>0</v>
      </c>
    </row>
    <row r="3520" spans="1:10" hidden="1" x14ac:dyDescent="0.2">
      <c r="A3520" s="35" t="s">
        <v>519</v>
      </c>
      <c r="B3520" s="35" t="str">
        <f>VLOOKUP(Table4[[#This Row],[Metabolite ID]],Table18[],2,FALSE)</f>
        <v>sulfate*</v>
      </c>
      <c r="C3520" s="35" t="s">
        <v>1121</v>
      </c>
      <c r="D3520" s="35">
        <v>1068</v>
      </c>
      <c r="E3520" s="35">
        <v>-0.12908851558066825</v>
      </c>
      <c r="F3520" s="35">
        <v>0.26434708610774005</v>
      </c>
      <c r="G3520" s="35">
        <v>0.62541671369086749</v>
      </c>
      <c r="H3520" s="35" t="b">
        <v>0</v>
      </c>
      <c r="I3520" s="35" t="b">
        <v>0</v>
      </c>
      <c r="J3520" s="35" t="b">
        <v>0</v>
      </c>
    </row>
    <row r="3521" spans="1:10" hidden="1" x14ac:dyDescent="0.2">
      <c r="A3521" s="35" t="s">
        <v>519</v>
      </c>
      <c r="B3521" s="35" t="str">
        <f>VLOOKUP(Table4[[#This Row],[Metabolite ID]],Table18[],2,FALSE)</f>
        <v>sulfate*</v>
      </c>
      <c r="C3521" s="35" t="s">
        <v>1122</v>
      </c>
      <c r="D3521" s="35">
        <v>1068</v>
      </c>
      <c r="E3521" s="35">
        <v>-0.14985319493464022</v>
      </c>
      <c r="F3521" s="35">
        <v>0.15894155443213823</v>
      </c>
      <c r="G3521" s="35">
        <v>0.34598666123283417</v>
      </c>
      <c r="H3521" s="35" t="b">
        <v>0</v>
      </c>
      <c r="I3521" s="35" t="b">
        <v>0</v>
      </c>
      <c r="J3521" s="35" t="b">
        <v>0</v>
      </c>
    </row>
    <row r="3522" spans="1:10" hidden="1" x14ac:dyDescent="0.2">
      <c r="A3522" s="35" t="s">
        <v>519</v>
      </c>
      <c r="B3522" s="35" t="str">
        <f>VLOOKUP(Table4[[#This Row],[Metabolite ID]],Table18[],2,FALSE)</f>
        <v>sulfate*</v>
      </c>
      <c r="C3522" s="35" t="s">
        <v>1123</v>
      </c>
      <c r="D3522" s="35">
        <v>1068</v>
      </c>
      <c r="E3522" s="35">
        <v>0.14989748116275486</v>
      </c>
      <c r="F3522" s="35">
        <v>0.10826892006826296</v>
      </c>
      <c r="G3522" s="35">
        <v>0.16649750665699087</v>
      </c>
      <c r="H3522" s="35" t="b">
        <v>0</v>
      </c>
      <c r="I3522" s="35" t="b">
        <v>0</v>
      </c>
      <c r="J3522" s="35" t="b">
        <v>0</v>
      </c>
    </row>
    <row r="3523" spans="1:10" x14ac:dyDescent="0.2">
      <c r="A3523" s="35" t="s">
        <v>309</v>
      </c>
      <c r="B3523" s="35" t="str">
        <f>VLOOKUP(Table4[[#This Row],[Metabolite ID]],Table18[],2,FALSE)</f>
        <v>4-androsten-3alpha,17alpha-diol monosulfate (2)</v>
      </c>
      <c r="C3523" s="35" t="s">
        <v>1116</v>
      </c>
      <c r="D3523" s="35">
        <v>1068</v>
      </c>
      <c r="E3523" s="35">
        <v>5.0702832403131518E-2</v>
      </c>
      <c r="F3523" s="35">
        <v>3.7768493450413047E-2</v>
      </c>
      <c r="G3523" s="36">
        <v>0.17944568457068305</v>
      </c>
      <c r="H3523" s="35" t="b">
        <v>0</v>
      </c>
      <c r="I3523" s="35" t="b">
        <v>0</v>
      </c>
      <c r="J3523" s="35" t="b">
        <v>0</v>
      </c>
    </row>
    <row r="3524" spans="1:10" hidden="1" x14ac:dyDescent="0.2">
      <c r="A3524" s="35" t="s">
        <v>309</v>
      </c>
      <c r="B3524" s="35" t="str">
        <f>VLOOKUP(Table4[[#This Row],[Metabolite ID]],Table18[],2,FALSE)</f>
        <v>4-androsten-3alpha,17alpha-diol monosulfate (2)</v>
      </c>
      <c r="C3524" s="35" t="s">
        <v>1117</v>
      </c>
      <c r="D3524" s="35">
        <v>1068</v>
      </c>
      <c r="E3524" s="35">
        <v>5.0702832403131518E-2</v>
      </c>
      <c r="F3524" s="35">
        <v>3.7768493450413047E-2</v>
      </c>
      <c r="G3524" s="35">
        <v>0.17944568457068305</v>
      </c>
      <c r="H3524" s="35" t="b">
        <v>0</v>
      </c>
      <c r="I3524" s="35" t="b">
        <v>0</v>
      </c>
      <c r="J3524" s="35" t="b">
        <v>0</v>
      </c>
    </row>
    <row r="3525" spans="1:10" hidden="1" x14ac:dyDescent="0.2">
      <c r="A3525" s="35" t="s">
        <v>309</v>
      </c>
      <c r="B3525" s="35" t="str">
        <f>VLOOKUP(Table4[[#This Row],[Metabolite ID]],Table18[],2,FALSE)</f>
        <v>4-androsten-3alpha,17alpha-diol monosulfate (2)</v>
      </c>
      <c r="C3525" s="35" t="s">
        <v>1118</v>
      </c>
      <c r="D3525" s="35">
        <v>1068</v>
      </c>
      <c r="E3525" s="35">
        <v>5.0781723114518701E-2</v>
      </c>
      <c r="F3525" s="35">
        <v>3.8098052871671818E-2</v>
      </c>
      <c r="G3525" s="35">
        <v>0.18255748576928268</v>
      </c>
      <c r="H3525" s="35" t="b">
        <v>0</v>
      </c>
      <c r="I3525" s="35" t="b">
        <v>0</v>
      </c>
      <c r="J3525" s="35" t="b">
        <v>0</v>
      </c>
    </row>
    <row r="3526" spans="1:10" hidden="1" x14ac:dyDescent="0.2">
      <c r="A3526" s="35" t="s">
        <v>309</v>
      </c>
      <c r="B3526" s="35" t="str">
        <f>VLOOKUP(Table4[[#This Row],[Metabolite ID]],Table18[],2,FALSE)</f>
        <v>4-androsten-3alpha,17alpha-diol monosulfate (2)</v>
      </c>
      <c r="C3526" s="35" t="s">
        <v>1119</v>
      </c>
      <c r="D3526" s="35">
        <v>1068</v>
      </c>
      <c r="E3526" s="35">
        <v>7.490295479260517E-2</v>
      </c>
      <c r="F3526" s="35">
        <v>5.768651300248806E-2</v>
      </c>
      <c r="G3526" s="35">
        <v>0.1941333307013714</v>
      </c>
      <c r="H3526" s="35" t="b">
        <v>0</v>
      </c>
      <c r="I3526" s="35" t="b">
        <v>0</v>
      </c>
      <c r="J3526" s="35" t="b">
        <v>0</v>
      </c>
    </row>
    <row r="3527" spans="1:10" hidden="1" x14ac:dyDescent="0.2">
      <c r="A3527" s="35" t="s">
        <v>309</v>
      </c>
      <c r="B3527" s="35" t="str">
        <f>VLOOKUP(Table4[[#This Row],[Metabolite ID]],Table18[],2,FALSE)</f>
        <v>4-androsten-3alpha,17alpha-diol monosulfate (2)</v>
      </c>
      <c r="C3527" s="35" t="s">
        <v>1120</v>
      </c>
      <c r="D3527" s="35">
        <v>1068</v>
      </c>
      <c r="E3527" s="35">
        <v>2.943941748577605E-2</v>
      </c>
      <c r="F3527" s="35">
        <v>6.3930549228377057E-2</v>
      </c>
      <c r="G3527" s="35">
        <v>0.64516411133194362</v>
      </c>
      <c r="H3527" s="35" t="b">
        <v>0</v>
      </c>
      <c r="I3527" s="35" t="b">
        <v>0</v>
      </c>
      <c r="J3527" s="35" t="b">
        <v>0</v>
      </c>
    </row>
    <row r="3528" spans="1:10" hidden="1" x14ac:dyDescent="0.2">
      <c r="A3528" s="35" t="s">
        <v>309</v>
      </c>
      <c r="B3528" s="35" t="str">
        <f>VLOOKUP(Table4[[#This Row],[Metabolite ID]],Table18[],2,FALSE)</f>
        <v>4-androsten-3alpha,17alpha-diol monosulfate (2)</v>
      </c>
      <c r="C3528" s="35" t="s">
        <v>1121</v>
      </c>
      <c r="D3528" s="35">
        <v>1068</v>
      </c>
      <c r="E3528" s="35">
        <v>-1.5408395015335863E-2</v>
      </c>
      <c r="F3528" s="35">
        <v>0.2165152190447045</v>
      </c>
      <c r="G3528" s="35">
        <v>0.94327944397524355</v>
      </c>
      <c r="H3528" s="35" t="b">
        <v>0</v>
      </c>
      <c r="I3528" s="35" t="b">
        <v>0</v>
      </c>
      <c r="J3528" s="35" t="b">
        <v>0</v>
      </c>
    </row>
    <row r="3529" spans="1:10" hidden="1" x14ac:dyDescent="0.2">
      <c r="A3529" s="35" t="s">
        <v>309</v>
      </c>
      <c r="B3529" s="35" t="str">
        <f>VLOOKUP(Table4[[#This Row],[Metabolite ID]],Table18[],2,FALSE)</f>
        <v>4-androsten-3alpha,17alpha-diol monosulfate (2)</v>
      </c>
      <c r="C3529" s="35" t="s">
        <v>1122</v>
      </c>
      <c r="D3529" s="35">
        <v>1068</v>
      </c>
      <c r="E3529" s="35">
        <v>7.1088965768089096E-3</v>
      </c>
      <c r="F3529" s="35">
        <v>0.13085670534612076</v>
      </c>
      <c r="G3529" s="35">
        <v>0.9566857558496763</v>
      </c>
      <c r="H3529" s="35" t="b">
        <v>0</v>
      </c>
      <c r="I3529" s="35" t="b">
        <v>0</v>
      </c>
      <c r="J3529" s="35" t="b">
        <v>0</v>
      </c>
    </row>
    <row r="3530" spans="1:10" hidden="1" x14ac:dyDescent="0.2">
      <c r="A3530" s="35" t="s">
        <v>309</v>
      </c>
      <c r="B3530" s="35" t="str">
        <f>VLOOKUP(Table4[[#This Row],[Metabolite ID]],Table18[],2,FALSE)</f>
        <v>4-androsten-3alpha,17alpha-diol monosulfate (2)</v>
      </c>
      <c r="C3530" s="35" t="s">
        <v>1123</v>
      </c>
      <c r="D3530" s="35">
        <v>1068</v>
      </c>
      <c r="E3530" s="35">
        <v>-2.7912076493733875E-3</v>
      </c>
      <c r="F3530" s="35">
        <v>0.11086040777381929</v>
      </c>
      <c r="G3530" s="35">
        <v>0.97991795390577385</v>
      </c>
      <c r="H3530" s="35" t="b">
        <v>0</v>
      </c>
      <c r="I3530" s="35" t="b">
        <v>0</v>
      </c>
      <c r="J3530" s="35" t="b">
        <v>0</v>
      </c>
    </row>
    <row r="3531" spans="1:10" x14ac:dyDescent="0.2">
      <c r="A3531" s="35" t="s">
        <v>128</v>
      </c>
      <c r="B3531" s="35" t="str">
        <f>VLOOKUP(Table4[[#This Row],[Metabolite ID]],Table18[],2,FALSE)</f>
        <v>1-stearoyl-GPI (18:0)</v>
      </c>
      <c r="C3531" s="35" t="s">
        <v>1116</v>
      </c>
      <c r="D3531" s="35">
        <v>1068</v>
      </c>
      <c r="E3531" s="35">
        <v>4.9252458348665422E-2</v>
      </c>
      <c r="F3531" s="35">
        <v>3.6951500682961505E-2</v>
      </c>
      <c r="G3531" s="36">
        <v>0.18256637159316136</v>
      </c>
      <c r="H3531" s="35" t="b">
        <v>0</v>
      </c>
      <c r="I3531" s="35" t="b">
        <v>0</v>
      </c>
      <c r="J3531" s="35" t="b">
        <v>0</v>
      </c>
    </row>
    <row r="3532" spans="1:10" hidden="1" x14ac:dyDescent="0.2">
      <c r="A3532" s="35" t="s">
        <v>128</v>
      </c>
      <c r="B3532" s="35" t="str">
        <f>VLOOKUP(Table4[[#This Row],[Metabolite ID]],Table18[],2,FALSE)</f>
        <v>1-stearoyl-GPI (18:0)</v>
      </c>
      <c r="C3532" s="35" t="s">
        <v>1117</v>
      </c>
      <c r="D3532" s="35">
        <v>1068</v>
      </c>
      <c r="E3532" s="35">
        <v>4.9252458348665422E-2</v>
      </c>
      <c r="F3532" s="35">
        <v>3.6951500682961505E-2</v>
      </c>
      <c r="G3532" s="35">
        <v>0.18256637159316136</v>
      </c>
      <c r="H3532" s="35" t="b">
        <v>0</v>
      </c>
      <c r="I3532" s="35" t="b">
        <v>0</v>
      </c>
      <c r="J3532" s="35" t="b">
        <v>0</v>
      </c>
    </row>
    <row r="3533" spans="1:10" hidden="1" x14ac:dyDescent="0.2">
      <c r="A3533" s="35" t="s">
        <v>128</v>
      </c>
      <c r="B3533" s="35" t="str">
        <f>VLOOKUP(Table4[[#This Row],[Metabolite ID]],Table18[],2,FALSE)</f>
        <v>1-stearoyl-GPI (18:0)</v>
      </c>
      <c r="C3533" s="35" t="s">
        <v>1118</v>
      </c>
      <c r="D3533" s="35">
        <v>1068</v>
      </c>
      <c r="E3533" s="35">
        <v>4.9330785265660676E-2</v>
      </c>
      <c r="F3533" s="35">
        <v>3.7272292588848857E-2</v>
      </c>
      <c r="G3533" s="35">
        <v>0.18566107798471879</v>
      </c>
      <c r="H3533" s="35" t="b">
        <v>0</v>
      </c>
      <c r="I3533" s="35" t="b">
        <v>0</v>
      </c>
      <c r="J3533" s="35" t="b">
        <v>0</v>
      </c>
    </row>
    <row r="3534" spans="1:10" hidden="1" x14ac:dyDescent="0.2">
      <c r="A3534" s="35" t="s">
        <v>128</v>
      </c>
      <c r="B3534" s="35" t="str">
        <f>VLOOKUP(Table4[[#This Row],[Metabolite ID]],Table18[],2,FALSE)</f>
        <v>1-stearoyl-GPI (18:0)</v>
      </c>
      <c r="C3534" s="35" t="s">
        <v>1119</v>
      </c>
      <c r="D3534" s="35">
        <v>1068</v>
      </c>
      <c r="E3534" s="35">
        <v>5.214098507763637E-3</v>
      </c>
      <c r="F3534" s="35">
        <v>5.6812741274693254E-2</v>
      </c>
      <c r="G3534" s="35">
        <v>0.9268752804732211</v>
      </c>
      <c r="H3534" s="35" t="b">
        <v>0</v>
      </c>
      <c r="I3534" s="35" t="b">
        <v>0</v>
      </c>
      <c r="J3534" s="35" t="b">
        <v>0</v>
      </c>
    </row>
    <row r="3535" spans="1:10" hidden="1" x14ac:dyDescent="0.2">
      <c r="A3535" s="35" t="s">
        <v>128</v>
      </c>
      <c r="B3535" s="35" t="str">
        <f>VLOOKUP(Table4[[#This Row],[Metabolite ID]],Table18[],2,FALSE)</f>
        <v>1-stearoyl-GPI (18:0)</v>
      </c>
      <c r="C3535" s="35" t="s">
        <v>1120</v>
      </c>
      <c r="D3535" s="35">
        <v>1068</v>
      </c>
      <c r="E3535" s="35">
        <v>4.9138964218168206E-2</v>
      </c>
      <c r="F3535" s="35">
        <v>6.5070831399039172E-2</v>
      </c>
      <c r="G3535" s="35">
        <v>0.45015229279405627</v>
      </c>
      <c r="H3535" s="35" t="b">
        <v>0</v>
      </c>
      <c r="I3535" s="35" t="b">
        <v>0</v>
      </c>
      <c r="J3535" s="35" t="b">
        <v>0</v>
      </c>
    </row>
    <row r="3536" spans="1:10" hidden="1" x14ac:dyDescent="0.2">
      <c r="A3536" s="35" t="s">
        <v>128</v>
      </c>
      <c r="B3536" s="35" t="str">
        <f>VLOOKUP(Table4[[#This Row],[Metabolite ID]],Table18[],2,FALSE)</f>
        <v>1-stearoyl-GPI (18:0)</v>
      </c>
      <c r="C3536" s="35" t="s">
        <v>1121</v>
      </c>
      <c r="D3536" s="35">
        <v>1068</v>
      </c>
      <c r="E3536" s="35">
        <v>-0.28700259893073277</v>
      </c>
      <c r="F3536" s="35">
        <v>0.22987087863621597</v>
      </c>
      <c r="G3536" s="35">
        <v>0.21210786265608153</v>
      </c>
      <c r="H3536" s="35" t="b">
        <v>0</v>
      </c>
      <c r="I3536" s="35" t="b">
        <v>0</v>
      </c>
      <c r="J3536" s="35" t="b">
        <v>0</v>
      </c>
    </row>
    <row r="3537" spans="1:10" hidden="1" x14ac:dyDescent="0.2">
      <c r="A3537" s="35" t="s">
        <v>128</v>
      </c>
      <c r="B3537" s="35" t="str">
        <f>VLOOKUP(Table4[[#This Row],[Metabolite ID]],Table18[],2,FALSE)</f>
        <v>1-stearoyl-GPI (18:0)</v>
      </c>
      <c r="C3537" s="35" t="s">
        <v>1122</v>
      </c>
      <c r="D3537" s="35">
        <v>1068</v>
      </c>
      <c r="E3537" s="35">
        <v>-8.7454776134503476E-3</v>
      </c>
      <c r="F3537" s="35">
        <v>0.14411389415704598</v>
      </c>
      <c r="G3537" s="35">
        <v>0.9516218513733874</v>
      </c>
      <c r="H3537" s="35" t="b">
        <v>0</v>
      </c>
      <c r="I3537" s="35" t="b">
        <v>0</v>
      </c>
      <c r="J3537" s="35" t="b">
        <v>0</v>
      </c>
    </row>
    <row r="3538" spans="1:10" hidden="1" x14ac:dyDescent="0.2">
      <c r="A3538" s="35" t="s">
        <v>128</v>
      </c>
      <c r="B3538" s="35" t="str">
        <f>VLOOKUP(Table4[[#This Row],[Metabolite ID]],Table18[],2,FALSE)</f>
        <v>1-stearoyl-GPI (18:0)</v>
      </c>
      <c r="C3538" s="35" t="s">
        <v>1123</v>
      </c>
      <c r="D3538" s="35">
        <v>1068</v>
      </c>
      <c r="E3538" s="35">
        <v>0.13572683974325142</v>
      </c>
      <c r="F3538" s="35">
        <v>0.10845080544980465</v>
      </c>
      <c r="G3538" s="35">
        <v>0.2110244662643237</v>
      </c>
      <c r="H3538" s="35" t="b">
        <v>0</v>
      </c>
      <c r="I3538" s="35" t="b">
        <v>0</v>
      </c>
      <c r="J3538" s="35" t="b">
        <v>0</v>
      </c>
    </row>
    <row r="3539" spans="1:10" x14ac:dyDescent="0.2">
      <c r="A3539" s="35" t="s">
        <v>81</v>
      </c>
      <c r="B3539" s="35" t="str">
        <f>VLOOKUP(Table4[[#This Row],[Metabolite ID]],Table18[],2,FALSE)</f>
        <v>citrulline</v>
      </c>
      <c r="C3539" s="35" t="s">
        <v>1116</v>
      </c>
      <c r="D3539" s="35">
        <v>1068</v>
      </c>
      <c r="E3539" s="35">
        <v>-5.2701696562478612E-2</v>
      </c>
      <c r="F3539" s="35">
        <v>3.96819093266235E-2</v>
      </c>
      <c r="G3539" s="36">
        <v>0.18414380168638933</v>
      </c>
      <c r="H3539" s="35" t="b">
        <v>0</v>
      </c>
      <c r="I3539" s="35" t="b">
        <v>0</v>
      </c>
      <c r="J3539" s="35" t="b">
        <v>0</v>
      </c>
    </row>
    <row r="3540" spans="1:10" hidden="1" x14ac:dyDescent="0.2">
      <c r="A3540" s="35" t="s">
        <v>81</v>
      </c>
      <c r="B3540" s="35" t="str">
        <f>VLOOKUP(Table4[[#This Row],[Metabolite ID]],Table18[],2,FALSE)</f>
        <v>citrulline</v>
      </c>
      <c r="C3540" s="35" t="s">
        <v>1117</v>
      </c>
      <c r="D3540" s="35">
        <v>1068</v>
      </c>
      <c r="E3540" s="35">
        <v>-5.2701696562478612E-2</v>
      </c>
      <c r="F3540" s="35">
        <v>3.6881172946954893E-2</v>
      </c>
      <c r="G3540" s="35">
        <v>0.15301592018333018</v>
      </c>
      <c r="H3540" s="35" t="b">
        <v>0</v>
      </c>
      <c r="I3540" s="35" t="b">
        <v>0</v>
      </c>
      <c r="J3540" s="35" t="b">
        <v>0</v>
      </c>
    </row>
    <row r="3541" spans="1:10" hidden="1" x14ac:dyDescent="0.2">
      <c r="A3541" s="35" t="s">
        <v>81</v>
      </c>
      <c r="B3541" s="35" t="str">
        <f>VLOOKUP(Table4[[#This Row],[Metabolite ID]],Table18[],2,FALSE)</f>
        <v>citrulline</v>
      </c>
      <c r="C3541" s="35" t="s">
        <v>1118</v>
      </c>
      <c r="D3541" s="35">
        <v>1068</v>
      </c>
      <c r="E3541" s="35">
        <v>-5.2625923019634299E-2</v>
      </c>
      <c r="F3541" s="35">
        <v>3.725887805541947E-2</v>
      </c>
      <c r="G3541" s="35">
        <v>0.15782049858524405</v>
      </c>
      <c r="H3541" s="35" t="b">
        <v>0</v>
      </c>
      <c r="I3541" s="35" t="b">
        <v>0</v>
      </c>
      <c r="J3541" s="35" t="b">
        <v>0</v>
      </c>
    </row>
    <row r="3542" spans="1:10" hidden="1" x14ac:dyDescent="0.2">
      <c r="A3542" s="35" t="s">
        <v>81</v>
      </c>
      <c r="B3542" s="35" t="str">
        <f>VLOOKUP(Table4[[#This Row],[Metabolite ID]],Table18[],2,FALSE)</f>
        <v>citrulline</v>
      </c>
      <c r="C3542" s="35" t="s">
        <v>1119</v>
      </c>
      <c r="D3542" s="35">
        <v>1068</v>
      </c>
      <c r="E3542" s="35">
        <v>-5.1579986514959986E-2</v>
      </c>
      <c r="F3542" s="35">
        <v>5.6877181429494647E-2</v>
      </c>
      <c r="G3542" s="35">
        <v>0.36447762095020042</v>
      </c>
      <c r="H3542" s="35" t="b">
        <v>0</v>
      </c>
      <c r="I3542" s="35" t="b">
        <v>0</v>
      </c>
      <c r="J3542" s="35" t="b">
        <v>0</v>
      </c>
    </row>
    <row r="3543" spans="1:10" hidden="1" x14ac:dyDescent="0.2">
      <c r="A3543" s="35" t="s">
        <v>81</v>
      </c>
      <c r="B3543" s="35" t="str">
        <f>VLOOKUP(Table4[[#This Row],[Metabolite ID]],Table18[],2,FALSE)</f>
        <v>citrulline</v>
      </c>
      <c r="C3543" s="35" t="s">
        <v>1120</v>
      </c>
      <c r="D3543" s="35">
        <v>1068</v>
      </c>
      <c r="E3543" s="35">
        <v>-9.3376466769041877E-2</v>
      </c>
      <c r="F3543" s="35">
        <v>6.1612025614258062E-2</v>
      </c>
      <c r="G3543" s="35">
        <v>0.12963169421051751</v>
      </c>
      <c r="H3543" s="35" t="b">
        <v>0</v>
      </c>
      <c r="I3543" s="35" t="b">
        <v>0</v>
      </c>
      <c r="J3543" s="35" t="b">
        <v>0</v>
      </c>
    </row>
    <row r="3544" spans="1:10" hidden="1" x14ac:dyDescent="0.2">
      <c r="A3544" s="35" t="s">
        <v>81</v>
      </c>
      <c r="B3544" s="35" t="str">
        <f>VLOOKUP(Table4[[#This Row],[Metabolite ID]],Table18[],2,FALSE)</f>
        <v>citrulline</v>
      </c>
      <c r="C3544" s="35" t="s">
        <v>1121</v>
      </c>
      <c r="D3544" s="35">
        <v>1068</v>
      </c>
      <c r="E3544" s="35">
        <v>0.10314526008981861</v>
      </c>
      <c r="F3544" s="35">
        <v>0.25251109741731453</v>
      </c>
      <c r="G3544" s="35">
        <v>0.68300464744469458</v>
      </c>
      <c r="H3544" s="35" t="b">
        <v>0</v>
      </c>
      <c r="I3544" s="35" t="b">
        <v>0</v>
      </c>
      <c r="J3544" s="35" t="b">
        <v>0</v>
      </c>
    </row>
    <row r="3545" spans="1:10" hidden="1" x14ac:dyDescent="0.2">
      <c r="A3545" s="35" t="s">
        <v>81</v>
      </c>
      <c r="B3545" s="35" t="str">
        <f>VLOOKUP(Table4[[#This Row],[Metabolite ID]],Table18[],2,FALSE)</f>
        <v>citrulline</v>
      </c>
      <c r="C3545" s="35" t="s">
        <v>1122</v>
      </c>
      <c r="D3545" s="35">
        <v>1068</v>
      </c>
      <c r="E3545" s="35">
        <v>-0.14339128929672373</v>
      </c>
      <c r="F3545" s="35">
        <v>0.17639572058427594</v>
      </c>
      <c r="G3545" s="35">
        <v>0.41645930736232406</v>
      </c>
      <c r="H3545" s="35" t="b">
        <v>0</v>
      </c>
      <c r="I3545" s="35" t="b">
        <v>0</v>
      </c>
      <c r="J3545" s="35" t="b">
        <v>0</v>
      </c>
    </row>
    <row r="3546" spans="1:10" hidden="1" x14ac:dyDescent="0.2">
      <c r="A3546" s="35" t="s">
        <v>81</v>
      </c>
      <c r="B3546" s="35" t="str">
        <f>VLOOKUP(Table4[[#This Row],[Metabolite ID]],Table18[],2,FALSE)</f>
        <v>citrulline</v>
      </c>
      <c r="C3546" s="35" t="s">
        <v>1123</v>
      </c>
      <c r="D3546" s="35">
        <v>1068</v>
      </c>
      <c r="E3546" s="35">
        <v>-7.7179654825397265E-2</v>
      </c>
      <c r="F3546" s="35">
        <v>0.1165119987688579</v>
      </c>
      <c r="G3546" s="35">
        <v>0.50784650284571209</v>
      </c>
      <c r="H3546" s="35" t="b">
        <v>0</v>
      </c>
      <c r="I3546" s="35" t="b">
        <v>0</v>
      </c>
      <c r="J3546" s="35" t="b">
        <v>0</v>
      </c>
    </row>
    <row r="3547" spans="1:10" x14ac:dyDescent="0.2">
      <c r="A3547" s="35" t="s">
        <v>131</v>
      </c>
      <c r="B3547" s="35" t="str">
        <f>VLOOKUP(Table4[[#This Row],[Metabolite ID]],Table18[],2,FALSE)</f>
        <v>tartronate (hydroxymalonate)</v>
      </c>
      <c r="C3547" s="35" t="s">
        <v>1116</v>
      </c>
      <c r="D3547" s="35">
        <v>1068</v>
      </c>
      <c r="E3547" s="35">
        <v>-5.0496486728896554E-2</v>
      </c>
      <c r="F3547" s="35">
        <v>3.8054451177696638E-2</v>
      </c>
      <c r="G3547" s="36">
        <v>0.18452406904505922</v>
      </c>
      <c r="H3547" s="35" t="b">
        <v>0</v>
      </c>
      <c r="I3547" s="35" t="b">
        <v>0</v>
      </c>
      <c r="J3547" s="35" t="b">
        <v>0</v>
      </c>
    </row>
    <row r="3548" spans="1:10" hidden="1" x14ac:dyDescent="0.2">
      <c r="A3548" s="35" t="s">
        <v>131</v>
      </c>
      <c r="B3548" s="35" t="str">
        <f>VLOOKUP(Table4[[#This Row],[Metabolite ID]],Table18[],2,FALSE)</f>
        <v>tartronate (hydroxymalonate)</v>
      </c>
      <c r="C3548" s="35" t="s">
        <v>1117</v>
      </c>
      <c r="D3548" s="35">
        <v>1068</v>
      </c>
      <c r="E3548" s="35">
        <v>-5.0496486728896554E-2</v>
      </c>
      <c r="F3548" s="35">
        <v>3.7707338212149194E-2</v>
      </c>
      <c r="G3548" s="35">
        <v>0.18051576266932082</v>
      </c>
      <c r="H3548" s="35" t="b">
        <v>0</v>
      </c>
      <c r="I3548" s="35" t="b">
        <v>0</v>
      </c>
      <c r="J3548" s="35" t="b">
        <v>0</v>
      </c>
    </row>
    <row r="3549" spans="1:10" hidden="1" x14ac:dyDescent="0.2">
      <c r="A3549" s="35" t="s">
        <v>131</v>
      </c>
      <c r="B3549" s="35" t="str">
        <f>VLOOKUP(Table4[[#This Row],[Metabolite ID]],Table18[],2,FALSE)</f>
        <v>tartronate (hydroxymalonate)</v>
      </c>
      <c r="C3549" s="35" t="s">
        <v>1118</v>
      </c>
      <c r="D3549" s="35">
        <v>1068</v>
      </c>
      <c r="E3549" s="35">
        <v>-5.0412140404009459E-2</v>
      </c>
      <c r="F3549" s="35">
        <v>3.8048474904475216E-2</v>
      </c>
      <c r="G3549" s="35">
        <v>0.18518936071094344</v>
      </c>
      <c r="H3549" s="35" t="b">
        <v>0</v>
      </c>
      <c r="I3549" s="35" t="b">
        <v>0</v>
      </c>
      <c r="J3549" s="35" t="b">
        <v>0</v>
      </c>
    </row>
    <row r="3550" spans="1:10" hidden="1" x14ac:dyDescent="0.2">
      <c r="A3550" s="35" t="s">
        <v>131</v>
      </c>
      <c r="B3550" s="35" t="str">
        <f>VLOOKUP(Table4[[#This Row],[Metabolite ID]],Table18[],2,FALSE)</f>
        <v>tartronate (hydroxymalonate)</v>
      </c>
      <c r="C3550" s="35" t="s">
        <v>1119</v>
      </c>
      <c r="D3550" s="35">
        <v>1068</v>
      </c>
      <c r="E3550" s="35">
        <v>-8.4603644179894258E-2</v>
      </c>
      <c r="F3550" s="35">
        <v>5.8076950512914526E-2</v>
      </c>
      <c r="G3550" s="35">
        <v>0.14518518115989695</v>
      </c>
      <c r="H3550" s="35" t="b">
        <v>0</v>
      </c>
      <c r="I3550" s="35" t="b">
        <v>0</v>
      </c>
      <c r="J3550" s="35" t="b">
        <v>0</v>
      </c>
    </row>
    <row r="3551" spans="1:10" hidden="1" x14ac:dyDescent="0.2">
      <c r="A3551" s="35" t="s">
        <v>131</v>
      </c>
      <c r="B3551" s="35" t="str">
        <f>VLOOKUP(Table4[[#This Row],[Metabolite ID]],Table18[],2,FALSE)</f>
        <v>tartronate (hydroxymalonate)</v>
      </c>
      <c r="C3551" s="35" t="s">
        <v>1120</v>
      </c>
      <c r="D3551" s="35">
        <v>1068</v>
      </c>
      <c r="E3551" s="35">
        <v>-4.9133168567542483E-2</v>
      </c>
      <c r="F3551" s="35">
        <v>6.5427395673641184E-2</v>
      </c>
      <c r="G3551" s="35">
        <v>0.45267846289423397</v>
      </c>
      <c r="H3551" s="35" t="b">
        <v>0</v>
      </c>
      <c r="I3551" s="35" t="b">
        <v>0</v>
      </c>
      <c r="J3551" s="35" t="b">
        <v>0</v>
      </c>
    </row>
    <row r="3552" spans="1:10" hidden="1" x14ac:dyDescent="0.2">
      <c r="A3552" s="35" t="s">
        <v>131</v>
      </c>
      <c r="B3552" s="35" t="str">
        <f>VLOOKUP(Table4[[#This Row],[Metabolite ID]],Table18[],2,FALSE)</f>
        <v>tartronate (hydroxymalonate)</v>
      </c>
      <c r="C3552" s="35" t="s">
        <v>1121</v>
      </c>
      <c r="D3552" s="35">
        <v>1068</v>
      </c>
      <c r="E3552" s="35">
        <v>-5.5499167995577636E-2</v>
      </c>
      <c r="F3552" s="35">
        <v>0.2498032006809458</v>
      </c>
      <c r="G3552" s="35">
        <v>0.82422284543626212</v>
      </c>
      <c r="H3552" s="35" t="b">
        <v>0</v>
      </c>
      <c r="I3552" s="35" t="b">
        <v>0</v>
      </c>
      <c r="J3552" s="35" t="b">
        <v>0</v>
      </c>
    </row>
    <row r="3553" spans="1:10" hidden="1" x14ac:dyDescent="0.2">
      <c r="A3553" s="35" t="s">
        <v>131</v>
      </c>
      <c r="B3553" s="35" t="str">
        <f>VLOOKUP(Table4[[#This Row],[Metabolite ID]],Table18[],2,FALSE)</f>
        <v>tartronate (hydroxymalonate)</v>
      </c>
      <c r="C3553" s="35" t="s">
        <v>1122</v>
      </c>
      <c r="D3553" s="35">
        <v>1068</v>
      </c>
      <c r="E3553" s="35">
        <v>1.241631711559954E-2</v>
      </c>
      <c r="F3553" s="35">
        <v>0.1598577526385718</v>
      </c>
      <c r="G3553" s="35">
        <v>0.93810429728304645</v>
      </c>
      <c r="H3553" s="35" t="b">
        <v>0</v>
      </c>
      <c r="I3553" s="35" t="b">
        <v>0</v>
      </c>
      <c r="J3553" s="35" t="b">
        <v>0</v>
      </c>
    </row>
    <row r="3554" spans="1:10" hidden="1" x14ac:dyDescent="0.2">
      <c r="A3554" s="35" t="s">
        <v>131</v>
      </c>
      <c r="B3554" s="35" t="str">
        <f>VLOOKUP(Table4[[#This Row],[Metabolite ID]],Table18[],2,FALSE)</f>
        <v>tartronate (hydroxymalonate)</v>
      </c>
      <c r="C3554" s="35" t="s">
        <v>1123</v>
      </c>
      <c r="D3554" s="35">
        <v>1068</v>
      </c>
      <c r="E3554" s="35">
        <v>6.4893193664347275E-3</v>
      </c>
      <c r="F3554" s="35">
        <v>0.11171068787737182</v>
      </c>
      <c r="G3554" s="35">
        <v>0.95368750225689958</v>
      </c>
      <c r="H3554" s="35" t="b">
        <v>0</v>
      </c>
      <c r="I3554" s="35" t="b">
        <v>0</v>
      </c>
      <c r="J3554" s="35" t="b">
        <v>0</v>
      </c>
    </row>
    <row r="3555" spans="1:10" x14ac:dyDescent="0.2">
      <c r="A3555" s="35" t="s">
        <v>156</v>
      </c>
      <c r="B3555" s="35" t="str">
        <f>VLOOKUP(Table4[[#This Row],[Metabolite ID]],Table18[],2,FALSE)</f>
        <v>O-acetylhomoserine</v>
      </c>
      <c r="C3555" s="35" t="s">
        <v>1116</v>
      </c>
      <c r="D3555" s="35">
        <v>1069</v>
      </c>
      <c r="E3555" s="35">
        <v>-5.3094179042394316E-2</v>
      </c>
      <c r="F3555" s="35">
        <v>4.0597177518699519E-2</v>
      </c>
      <c r="G3555" s="36">
        <v>0.19093120726318957</v>
      </c>
      <c r="H3555" s="35" t="b">
        <v>0</v>
      </c>
      <c r="I3555" s="35" t="b">
        <v>0</v>
      </c>
      <c r="J3555" s="35" t="b">
        <v>0</v>
      </c>
    </row>
    <row r="3556" spans="1:10" hidden="1" x14ac:dyDescent="0.2">
      <c r="A3556" s="35" t="s">
        <v>156</v>
      </c>
      <c r="B3556" s="35" t="str">
        <f>VLOOKUP(Table4[[#This Row],[Metabolite ID]],Table18[],2,FALSE)</f>
        <v>O-acetylhomoserine</v>
      </c>
      <c r="C3556" s="35" t="s">
        <v>1117</v>
      </c>
      <c r="D3556" s="35">
        <v>1069</v>
      </c>
      <c r="E3556" s="35">
        <v>-5.3094179042394316E-2</v>
      </c>
      <c r="F3556" s="35">
        <v>4.0597177518699519E-2</v>
      </c>
      <c r="G3556" s="35">
        <v>0.19093120726318957</v>
      </c>
      <c r="H3556" s="35" t="b">
        <v>0</v>
      </c>
      <c r="I3556" s="35" t="b">
        <v>0</v>
      </c>
      <c r="J3556" s="35" t="b">
        <v>0</v>
      </c>
    </row>
    <row r="3557" spans="1:10" hidden="1" x14ac:dyDescent="0.2">
      <c r="A3557" s="35" t="s">
        <v>156</v>
      </c>
      <c r="B3557" s="35" t="str">
        <f>VLOOKUP(Table4[[#This Row],[Metabolite ID]],Table18[],2,FALSE)</f>
        <v>O-acetylhomoserine</v>
      </c>
      <c r="C3557" s="35" t="s">
        <v>1118</v>
      </c>
      <c r="D3557" s="35">
        <v>1069</v>
      </c>
      <c r="E3557" s="35">
        <v>-5.3011496776302902E-2</v>
      </c>
      <c r="F3557" s="35">
        <v>4.0949214360254449E-2</v>
      </c>
      <c r="G3557" s="35">
        <v>0.19546968302073386</v>
      </c>
      <c r="H3557" s="35" t="b">
        <v>0</v>
      </c>
      <c r="I3557" s="35" t="b">
        <v>0</v>
      </c>
      <c r="J3557" s="35" t="b">
        <v>0</v>
      </c>
    </row>
    <row r="3558" spans="1:10" hidden="1" x14ac:dyDescent="0.2">
      <c r="A3558" s="35" t="s">
        <v>156</v>
      </c>
      <c r="B3558" s="35" t="str">
        <f>VLOOKUP(Table4[[#This Row],[Metabolite ID]],Table18[],2,FALSE)</f>
        <v>O-acetylhomoserine</v>
      </c>
      <c r="C3558" s="35" t="s">
        <v>1119</v>
      </c>
      <c r="D3558" s="35">
        <v>1069</v>
      </c>
      <c r="E3558" s="35">
        <v>-7.3549629629629618E-2</v>
      </c>
      <c r="F3558" s="35">
        <v>6.2125810410185653E-2</v>
      </c>
      <c r="G3558" s="35">
        <v>0.23645977035667459</v>
      </c>
      <c r="H3558" s="35" t="b">
        <v>0</v>
      </c>
      <c r="I3558" s="35" t="b">
        <v>0</v>
      </c>
      <c r="J3558" s="35" t="b">
        <v>0</v>
      </c>
    </row>
    <row r="3559" spans="1:10" hidden="1" x14ac:dyDescent="0.2">
      <c r="A3559" s="35" t="s">
        <v>156</v>
      </c>
      <c r="B3559" s="35" t="str">
        <f>VLOOKUP(Table4[[#This Row],[Metabolite ID]],Table18[],2,FALSE)</f>
        <v>O-acetylhomoserine</v>
      </c>
      <c r="C3559" s="35" t="s">
        <v>1120</v>
      </c>
      <c r="D3559" s="35">
        <v>1069</v>
      </c>
      <c r="E3559" s="35">
        <v>-0.13062807857146169</v>
      </c>
      <c r="F3559" s="35">
        <v>7.2392507875403314E-2</v>
      </c>
      <c r="G3559" s="35">
        <v>7.1162050643836808E-2</v>
      </c>
      <c r="H3559" s="35" t="b">
        <v>0</v>
      </c>
      <c r="I3559" s="35" t="b">
        <v>0</v>
      </c>
      <c r="J3559" s="35" t="b">
        <v>0</v>
      </c>
    </row>
    <row r="3560" spans="1:10" hidden="1" x14ac:dyDescent="0.2">
      <c r="A3560" s="35" t="s">
        <v>156</v>
      </c>
      <c r="B3560" s="35" t="str">
        <f>VLOOKUP(Table4[[#This Row],[Metabolite ID]],Table18[],2,FALSE)</f>
        <v>O-acetylhomoserine</v>
      </c>
      <c r="C3560" s="35" t="s">
        <v>1121</v>
      </c>
      <c r="D3560" s="35">
        <v>1069</v>
      </c>
      <c r="E3560" s="35">
        <v>-0.15342932845155488</v>
      </c>
      <c r="F3560" s="35">
        <v>0.29001907963843165</v>
      </c>
      <c r="G3560" s="35">
        <v>0.59689329070802621</v>
      </c>
      <c r="H3560" s="35" t="b">
        <v>0</v>
      </c>
      <c r="I3560" s="35" t="b">
        <v>0</v>
      </c>
      <c r="J3560" s="35" t="b">
        <v>0</v>
      </c>
    </row>
    <row r="3561" spans="1:10" hidden="1" x14ac:dyDescent="0.2">
      <c r="A3561" s="35" t="s">
        <v>156</v>
      </c>
      <c r="B3561" s="35" t="str">
        <f>VLOOKUP(Table4[[#This Row],[Metabolite ID]],Table18[],2,FALSE)</f>
        <v>O-acetylhomoserine</v>
      </c>
      <c r="C3561" s="35" t="s">
        <v>1122</v>
      </c>
      <c r="D3561" s="35">
        <v>1069</v>
      </c>
      <c r="E3561" s="35">
        <v>-0.20479521476274165</v>
      </c>
      <c r="F3561" s="35">
        <v>0.16198412667359396</v>
      </c>
      <c r="G3561" s="35">
        <v>0.20640113004370625</v>
      </c>
      <c r="H3561" s="35" t="b">
        <v>0</v>
      </c>
      <c r="I3561" s="35" t="b">
        <v>0</v>
      </c>
      <c r="J3561" s="35" t="b">
        <v>0</v>
      </c>
    </row>
    <row r="3562" spans="1:10" hidden="1" x14ac:dyDescent="0.2">
      <c r="A3562" s="35" t="s">
        <v>156</v>
      </c>
      <c r="B3562" s="35" t="str">
        <f>VLOOKUP(Table4[[#This Row],[Metabolite ID]],Table18[],2,FALSE)</f>
        <v>O-acetylhomoserine</v>
      </c>
      <c r="C3562" s="35" t="s">
        <v>1123</v>
      </c>
      <c r="D3562" s="35">
        <v>1069</v>
      </c>
      <c r="E3562" s="35">
        <v>-0.19370213595114993</v>
      </c>
      <c r="F3562" s="35">
        <v>0.11920219431406802</v>
      </c>
      <c r="G3562" s="35">
        <v>0.10446043643579649</v>
      </c>
      <c r="H3562" s="35" t="b">
        <v>0</v>
      </c>
      <c r="I3562" s="35" t="b">
        <v>0</v>
      </c>
      <c r="J3562" s="35" t="b">
        <v>0</v>
      </c>
    </row>
    <row r="3563" spans="1:10" x14ac:dyDescent="0.2">
      <c r="A3563" s="35" t="s">
        <v>266</v>
      </c>
      <c r="B3563" s="35" t="str">
        <f>VLOOKUP(Table4[[#This Row],[Metabolite ID]],Table18[],2,FALSE)</f>
        <v>2-methylmalonyl carnitine</v>
      </c>
      <c r="C3563" s="35" t="s">
        <v>1116</v>
      </c>
      <c r="D3563" s="35">
        <v>1069</v>
      </c>
      <c r="E3563" s="35">
        <v>5.862483918354585E-2</v>
      </c>
      <c r="F3563" s="35">
        <v>4.501376751916928E-2</v>
      </c>
      <c r="G3563" s="36">
        <v>0.19278796856051345</v>
      </c>
      <c r="H3563" s="35" t="b">
        <v>0</v>
      </c>
      <c r="I3563" s="35" t="b">
        <v>0</v>
      </c>
      <c r="J3563" s="35" t="b">
        <v>0</v>
      </c>
    </row>
    <row r="3564" spans="1:10" hidden="1" x14ac:dyDescent="0.2">
      <c r="A3564" s="35" t="s">
        <v>266</v>
      </c>
      <c r="B3564" s="35" t="str">
        <f>VLOOKUP(Table4[[#This Row],[Metabolite ID]],Table18[],2,FALSE)</f>
        <v>2-methylmalonyl carnitine</v>
      </c>
      <c r="C3564" s="35" t="s">
        <v>1117</v>
      </c>
      <c r="D3564" s="35">
        <v>1069</v>
      </c>
      <c r="E3564" s="35">
        <v>5.862483918354585E-2</v>
      </c>
      <c r="F3564" s="35">
        <v>4.501376751916928E-2</v>
      </c>
      <c r="G3564" s="35">
        <v>0.19278796856051345</v>
      </c>
      <c r="H3564" s="35" t="b">
        <v>0</v>
      </c>
      <c r="I3564" s="35" t="b">
        <v>0</v>
      </c>
      <c r="J3564" s="35" t="b">
        <v>0</v>
      </c>
    </row>
    <row r="3565" spans="1:10" hidden="1" x14ac:dyDescent="0.2">
      <c r="A3565" s="35" t="s">
        <v>266</v>
      </c>
      <c r="B3565" s="35" t="str">
        <f>VLOOKUP(Table4[[#This Row],[Metabolite ID]],Table18[],2,FALSE)</f>
        <v>2-methylmalonyl carnitine</v>
      </c>
      <c r="C3565" s="35" t="s">
        <v>1118</v>
      </c>
      <c r="D3565" s="35">
        <v>1069</v>
      </c>
      <c r="E3565" s="35">
        <v>5.871092710321598E-2</v>
      </c>
      <c r="F3565" s="35">
        <v>4.5413123494714144E-2</v>
      </c>
      <c r="G3565" s="35">
        <v>0.19607383348712162</v>
      </c>
      <c r="H3565" s="35" t="b">
        <v>0</v>
      </c>
      <c r="I3565" s="35" t="b">
        <v>0</v>
      </c>
      <c r="J3565" s="35" t="b">
        <v>0</v>
      </c>
    </row>
    <row r="3566" spans="1:10" hidden="1" x14ac:dyDescent="0.2">
      <c r="A3566" s="35" t="s">
        <v>266</v>
      </c>
      <c r="B3566" s="35" t="str">
        <f>VLOOKUP(Table4[[#This Row],[Metabolite ID]],Table18[],2,FALSE)</f>
        <v>2-methylmalonyl carnitine</v>
      </c>
      <c r="C3566" s="35" t="s">
        <v>1119</v>
      </c>
      <c r="D3566" s="35">
        <v>1069</v>
      </c>
      <c r="E3566" s="35">
        <v>2.9937522123893806E-2</v>
      </c>
      <c r="F3566" s="35">
        <v>6.9517586788101188E-2</v>
      </c>
      <c r="G3566" s="35">
        <v>0.6667252503566119</v>
      </c>
      <c r="H3566" s="35" t="b">
        <v>0</v>
      </c>
      <c r="I3566" s="35" t="b">
        <v>0</v>
      </c>
      <c r="J3566" s="35" t="b">
        <v>0</v>
      </c>
    </row>
    <row r="3567" spans="1:10" hidden="1" x14ac:dyDescent="0.2">
      <c r="A3567" s="35" t="s">
        <v>266</v>
      </c>
      <c r="B3567" s="35" t="str">
        <f>VLOOKUP(Table4[[#This Row],[Metabolite ID]],Table18[],2,FALSE)</f>
        <v>2-methylmalonyl carnitine</v>
      </c>
      <c r="C3567" s="35" t="s">
        <v>1120</v>
      </c>
      <c r="D3567" s="35">
        <v>1069</v>
      </c>
      <c r="E3567" s="35">
        <v>6.9422031376516674E-2</v>
      </c>
      <c r="F3567" s="35">
        <v>7.4917819902365762E-2</v>
      </c>
      <c r="G3567" s="35">
        <v>0.35411221250347946</v>
      </c>
      <c r="H3567" s="35" t="b">
        <v>0</v>
      </c>
      <c r="I3567" s="35" t="b">
        <v>0</v>
      </c>
      <c r="J3567" s="35" t="b">
        <v>0</v>
      </c>
    </row>
    <row r="3568" spans="1:10" hidden="1" x14ac:dyDescent="0.2">
      <c r="A3568" s="35" t="s">
        <v>266</v>
      </c>
      <c r="B3568" s="35" t="str">
        <f>VLOOKUP(Table4[[#This Row],[Metabolite ID]],Table18[],2,FALSE)</f>
        <v>2-methylmalonyl carnitine</v>
      </c>
      <c r="C3568" s="35" t="s">
        <v>1121</v>
      </c>
      <c r="D3568" s="35">
        <v>1069</v>
      </c>
      <c r="E3568" s="35">
        <v>-5.6104456352361609E-3</v>
      </c>
      <c r="F3568" s="35">
        <v>0.30288550692216748</v>
      </c>
      <c r="G3568" s="35">
        <v>0.98522483265778538</v>
      </c>
      <c r="H3568" s="35" t="b">
        <v>0</v>
      </c>
      <c r="I3568" s="35" t="b">
        <v>0</v>
      </c>
      <c r="J3568" s="35" t="b">
        <v>0</v>
      </c>
    </row>
    <row r="3569" spans="1:10" hidden="1" x14ac:dyDescent="0.2">
      <c r="A3569" s="35" t="s">
        <v>266</v>
      </c>
      <c r="B3569" s="35" t="str">
        <f>VLOOKUP(Table4[[#This Row],[Metabolite ID]],Table18[],2,FALSE)</f>
        <v>2-methylmalonyl carnitine</v>
      </c>
      <c r="C3569" s="35" t="s">
        <v>1122</v>
      </c>
      <c r="D3569" s="35">
        <v>1069</v>
      </c>
      <c r="E3569" s="35">
        <v>-8.3009477911053509E-2</v>
      </c>
      <c r="F3569" s="35">
        <v>0.21087887400184119</v>
      </c>
      <c r="G3569" s="35">
        <v>0.69392850438250586</v>
      </c>
      <c r="H3569" s="35" t="b">
        <v>0</v>
      </c>
      <c r="I3569" s="35" t="b">
        <v>0</v>
      </c>
      <c r="J3569" s="35" t="b">
        <v>0</v>
      </c>
    </row>
    <row r="3570" spans="1:10" hidden="1" x14ac:dyDescent="0.2">
      <c r="A3570" s="35" t="s">
        <v>266</v>
      </c>
      <c r="B3570" s="35" t="str">
        <f>VLOOKUP(Table4[[#This Row],[Metabolite ID]],Table18[],2,FALSE)</f>
        <v>2-methylmalonyl carnitine</v>
      </c>
      <c r="C3570" s="35" t="s">
        <v>1123</v>
      </c>
      <c r="D3570" s="35">
        <v>1069</v>
      </c>
      <c r="E3570" s="35">
        <v>0.24821144866465894</v>
      </c>
      <c r="F3570" s="35">
        <v>0.13213709105492699</v>
      </c>
      <c r="G3570" s="35">
        <v>6.0593640335111582E-2</v>
      </c>
      <c r="H3570" s="35" t="b">
        <v>0</v>
      </c>
      <c r="I3570" s="35" t="b">
        <v>0</v>
      </c>
      <c r="J3570" s="35" t="b">
        <v>0</v>
      </c>
    </row>
    <row r="3571" spans="1:10" x14ac:dyDescent="0.2">
      <c r="A3571" s="35" t="s">
        <v>378</v>
      </c>
      <c r="B3571" s="35" t="str">
        <f>VLOOKUP(Table4[[#This Row],[Metabolite ID]],Table18[],2,FALSE)</f>
        <v>2-aminoheptanoate</v>
      </c>
      <c r="C3571" s="35" t="s">
        <v>1116</v>
      </c>
      <c r="D3571" s="35">
        <v>1068</v>
      </c>
      <c r="E3571" s="35">
        <v>4.8366988511456266E-2</v>
      </c>
      <c r="F3571" s="35">
        <v>3.7202681007530776E-2</v>
      </c>
      <c r="G3571" s="36">
        <v>0.19356869719638659</v>
      </c>
      <c r="H3571" s="35" t="b">
        <v>0</v>
      </c>
      <c r="I3571" s="35" t="b">
        <v>0</v>
      </c>
      <c r="J3571" s="35" t="b">
        <v>0</v>
      </c>
    </row>
    <row r="3572" spans="1:10" hidden="1" x14ac:dyDescent="0.2">
      <c r="A3572" s="35" t="s">
        <v>378</v>
      </c>
      <c r="B3572" s="35" t="str">
        <f>VLOOKUP(Table4[[#This Row],[Metabolite ID]],Table18[],2,FALSE)</f>
        <v>2-aminoheptanoate</v>
      </c>
      <c r="C3572" s="35" t="s">
        <v>1117</v>
      </c>
      <c r="D3572" s="35">
        <v>1068</v>
      </c>
      <c r="E3572" s="35">
        <v>4.8366988511456266E-2</v>
      </c>
      <c r="F3572" s="35">
        <v>3.7102411999206227E-2</v>
      </c>
      <c r="G3572" s="35">
        <v>0.19236738737650402</v>
      </c>
      <c r="H3572" s="35" t="b">
        <v>0</v>
      </c>
      <c r="I3572" s="35" t="b">
        <v>0</v>
      </c>
      <c r="J3572" s="35" t="b">
        <v>0</v>
      </c>
    </row>
    <row r="3573" spans="1:10" hidden="1" x14ac:dyDescent="0.2">
      <c r="A3573" s="35" t="s">
        <v>378</v>
      </c>
      <c r="B3573" s="35" t="str">
        <f>VLOOKUP(Table4[[#This Row],[Metabolite ID]],Table18[],2,FALSE)</f>
        <v>2-aminoheptanoate</v>
      </c>
      <c r="C3573" s="35" t="s">
        <v>1118</v>
      </c>
      <c r="D3573" s="35">
        <v>1068</v>
      </c>
      <c r="E3573" s="35">
        <v>4.8446137191002638E-2</v>
      </c>
      <c r="F3573" s="35">
        <v>3.7431032116341405E-2</v>
      </c>
      <c r="G3573" s="35">
        <v>0.19556963595986376</v>
      </c>
      <c r="H3573" s="35" t="b">
        <v>0</v>
      </c>
      <c r="I3573" s="35" t="b">
        <v>0</v>
      </c>
      <c r="J3573" s="35" t="b">
        <v>0</v>
      </c>
    </row>
    <row r="3574" spans="1:10" hidden="1" x14ac:dyDescent="0.2">
      <c r="A3574" s="35" t="s">
        <v>378</v>
      </c>
      <c r="B3574" s="35" t="str">
        <f>VLOOKUP(Table4[[#This Row],[Metabolite ID]],Table18[],2,FALSE)</f>
        <v>2-aminoheptanoate</v>
      </c>
      <c r="C3574" s="35" t="s">
        <v>1119</v>
      </c>
      <c r="D3574" s="35">
        <v>1068</v>
      </c>
      <c r="E3574" s="35">
        <v>6.5208861234705193E-2</v>
      </c>
      <c r="F3574" s="35">
        <v>5.4234879233541158E-2</v>
      </c>
      <c r="G3574" s="35">
        <v>0.22923113592858263</v>
      </c>
      <c r="H3574" s="35" t="b">
        <v>0</v>
      </c>
      <c r="I3574" s="35" t="b">
        <v>0</v>
      </c>
      <c r="J3574" s="35" t="b">
        <v>0</v>
      </c>
    </row>
    <row r="3575" spans="1:10" hidden="1" x14ac:dyDescent="0.2">
      <c r="A3575" s="35" t="s">
        <v>378</v>
      </c>
      <c r="B3575" s="35" t="str">
        <f>VLOOKUP(Table4[[#This Row],[Metabolite ID]],Table18[],2,FALSE)</f>
        <v>2-aminoheptanoate</v>
      </c>
      <c r="C3575" s="35" t="s">
        <v>1120</v>
      </c>
      <c r="D3575" s="35">
        <v>1068</v>
      </c>
      <c r="E3575" s="35">
        <v>5.5216549309246167E-2</v>
      </c>
      <c r="F3575" s="35">
        <v>6.4235162057445658E-2</v>
      </c>
      <c r="G3575" s="35">
        <v>0.39000954064686449</v>
      </c>
      <c r="H3575" s="35" t="b">
        <v>0</v>
      </c>
      <c r="I3575" s="35" t="b">
        <v>0</v>
      </c>
      <c r="J3575" s="35" t="b">
        <v>0</v>
      </c>
    </row>
    <row r="3576" spans="1:10" hidden="1" x14ac:dyDescent="0.2">
      <c r="A3576" s="35" t="s">
        <v>378</v>
      </c>
      <c r="B3576" s="35" t="str">
        <f>VLOOKUP(Table4[[#This Row],[Metabolite ID]],Table18[],2,FALSE)</f>
        <v>2-aminoheptanoate</v>
      </c>
      <c r="C3576" s="35" t="s">
        <v>1121</v>
      </c>
      <c r="D3576" s="35">
        <v>1068</v>
      </c>
      <c r="E3576" s="35">
        <v>0.17164182642720416</v>
      </c>
      <c r="F3576" s="35">
        <v>0.21770176657240101</v>
      </c>
      <c r="G3576" s="35">
        <v>0.43062244565260521</v>
      </c>
      <c r="H3576" s="35" t="b">
        <v>0</v>
      </c>
      <c r="I3576" s="35" t="b">
        <v>0</v>
      </c>
      <c r="J3576" s="35" t="b">
        <v>0</v>
      </c>
    </row>
    <row r="3577" spans="1:10" hidden="1" x14ac:dyDescent="0.2">
      <c r="A3577" s="35" t="s">
        <v>378</v>
      </c>
      <c r="B3577" s="35" t="str">
        <f>VLOOKUP(Table4[[#This Row],[Metabolite ID]],Table18[],2,FALSE)</f>
        <v>2-aminoheptanoate</v>
      </c>
      <c r="C3577" s="35" t="s">
        <v>1122</v>
      </c>
      <c r="D3577" s="35">
        <v>1068</v>
      </c>
      <c r="E3577" s="35">
        <v>0.1017522014538379</v>
      </c>
      <c r="F3577" s="35">
        <v>0.16215908102060678</v>
      </c>
      <c r="G3577" s="35">
        <v>0.53047638583971046</v>
      </c>
      <c r="H3577" s="35" t="b">
        <v>0</v>
      </c>
      <c r="I3577" s="35" t="b">
        <v>0</v>
      </c>
      <c r="J3577" s="35" t="b">
        <v>0</v>
      </c>
    </row>
    <row r="3578" spans="1:10" hidden="1" x14ac:dyDescent="0.2">
      <c r="A3578" s="35" t="s">
        <v>378</v>
      </c>
      <c r="B3578" s="35" t="str">
        <f>VLOOKUP(Table4[[#This Row],[Metabolite ID]],Table18[],2,FALSE)</f>
        <v>2-aminoheptanoate</v>
      </c>
      <c r="C3578" s="35" t="s">
        <v>1123</v>
      </c>
      <c r="D3578" s="35">
        <v>1068</v>
      </c>
      <c r="E3578" s="35">
        <v>0.12383331842808691</v>
      </c>
      <c r="F3578" s="35">
        <v>0.10922487919095272</v>
      </c>
      <c r="G3578" s="35">
        <v>0.25715582278234844</v>
      </c>
      <c r="H3578" s="35" t="b">
        <v>0</v>
      </c>
      <c r="I3578" s="35" t="b">
        <v>0</v>
      </c>
      <c r="J3578" s="35" t="b">
        <v>0</v>
      </c>
    </row>
    <row r="3579" spans="1:10" x14ac:dyDescent="0.2">
      <c r="A3579" s="35" t="s">
        <v>581</v>
      </c>
      <c r="B3579" s="35" t="str">
        <f>VLOOKUP(Table4[[#This Row],[Metabolite ID]],Table18[],2,FALSE)</f>
        <v>X - 16649</v>
      </c>
      <c r="C3579" s="35" t="s">
        <v>1116</v>
      </c>
      <c r="D3579" s="35">
        <v>1068</v>
      </c>
      <c r="E3579" s="35">
        <v>8.7317065495774948E-2</v>
      </c>
      <c r="F3579" s="35">
        <v>6.7282269709562498E-2</v>
      </c>
      <c r="G3579" s="36">
        <v>0.19436559292301797</v>
      </c>
      <c r="H3579" s="35" t="b">
        <v>0</v>
      </c>
      <c r="I3579" s="35" t="b">
        <v>0</v>
      </c>
      <c r="J3579" s="35" t="b">
        <v>0</v>
      </c>
    </row>
    <row r="3580" spans="1:10" hidden="1" x14ac:dyDescent="0.2">
      <c r="A3580" s="35" t="s">
        <v>581</v>
      </c>
      <c r="B3580" s="35" t="str">
        <f>VLOOKUP(Table4[[#This Row],[Metabolite ID]],Table18[],2,FALSE)</f>
        <v>X - 16649</v>
      </c>
      <c r="C3580" s="35" t="s">
        <v>1117</v>
      </c>
      <c r="D3580" s="35">
        <v>1068</v>
      </c>
      <c r="E3580" s="35">
        <v>8.7317065495774948E-2</v>
      </c>
      <c r="F3580" s="35">
        <v>6.7282269709562498E-2</v>
      </c>
      <c r="G3580" s="35">
        <v>0.19436559292301797</v>
      </c>
      <c r="H3580" s="35" t="b">
        <v>0</v>
      </c>
      <c r="I3580" s="35" t="b">
        <v>0</v>
      </c>
      <c r="J3580" s="35" t="b">
        <v>0</v>
      </c>
    </row>
    <row r="3581" spans="1:10" hidden="1" x14ac:dyDescent="0.2">
      <c r="A3581" s="35" t="s">
        <v>581</v>
      </c>
      <c r="B3581" s="35" t="str">
        <f>VLOOKUP(Table4[[#This Row],[Metabolite ID]],Table18[],2,FALSE)</f>
        <v>X - 16649</v>
      </c>
      <c r="C3581" s="35" t="s">
        <v>1118</v>
      </c>
      <c r="D3581" s="35">
        <v>1068</v>
      </c>
      <c r="E3581" s="35">
        <v>8.7411206512862633E-2</v>
      </c>
      <c r="F3581" s="35">
        <v>6.785761777809729E-2</v>
      </c>
      <c r="G3581" s="35">
        <v>0.19769161862742732</v>
      </c>
      <c r="H3581" s="35" t="b">
        <v>0</v>
      </c>
      <c r="I3581" s="35" t="b">
        <v>0</v>
      </c>
      <c r="J3581" s="35" t="b">
        <v>0</v>
      </c>
    </row>
    <row r="3582" spans="1:10" hidden="1" x14ac:dyDescent="0.2">
      <c r="A3582" s="35" t="s">
        <v>581</v>
      </c>
      <c r="B3582" s="35" t="str">
        <f>VLOOKUP(Table4[[#This Row],[Metabolite ID]],Table18[],2,FALSE)</f>
        <v>X - 16649</v>
      </c>
      <c r="C3582" s="35" t="s">
        <v>1119</v>
      </c>
      <c r="D3582" s="35">
        <v>1068</v>
      </c>
      <c r="E3582" s="35">
        <v>5.5157019230769107E-2</v>
      </c>
      <c r="F3582" s="35">
        <v>0.10128129093450632</v>
      </c>
      <c r="G3582" s="35">
        <v>0.58603389702855324</v>
      </c>
      <c r="H3582" s="35" t="b">
        <v>0</v>
      </c>
      <c r="I3582" s="35" t="b">
        <v>0</v>
      </c>
      <c r="J3582" s="35" t="b">
        <v>0</v>
      </c>
    </row>
    <row r="3583" spans="1:10" hidden="1" x14ac:dyDescent="0.2">
      <c r="A3583" s="35" t="s">
        <v>581</v>
      </c>
      <c r="B3583" s="35" t="str">
        <f>VLOOKUP(Table4[[#This Row],[Metabolite ID]],Table18[],2,FALSE)</f>
        <v>X - 16649</v>
      </c>
      <c r="C3583" s="35" t="s">
        <v>1120</v>
      </c>
      <c r="D3583" s="35">
        <v>1068</v>
      </c>
      <c r="E3583" s="35">
        <v>9.7301930569870881E-2</v>
      </c>
      <c r="F3583" s="35">
        <v>0.11821293977237832</v>
      </c>
      <c r="G3583" s="35">
        <v>0.41044699284778557</v>
      </c>
      <c r="H3583" s="35" t="b">
        <v>0</v>
      </c>
      <c r="I3583" s="35" t="b">
        <v>0</v>
      </c>
      <c r="J3583" s="35" t="b">
        <v>0</v>
      </c>
    </row>
    <row r="3584" spans="1:10" hidden="1" x14ac:dyDescent="0.2">
      <c r="A3584" s="35" t="s">
        <v>581</v>
      </c>
      <c r="B3584" s="35" t="str">
        <f>VLOOKUP(Table4[[#This Row],[Metabolite ID]],Table18[],2,FALSE)</f>
        <v>X - 16649</v>
      </c>
      <c r="C3584" s="35" t="s">
        <v>1121</v>
      </c>
      <c r="D3584" s="35">
        <v>1068</v>
      </c>
      <c r="E3584" s="35">
        <v>3.7310486166832746E-2</v>
      </c>
      <c r="F3584" s="35">
        <v>0.43246503819240451</v>
      </c>
      <c r="G3584" s="35">
        <v>0.93126479739715662</v>
      </c>
      <c r="H3584" s="35" t="b">
        <v>0</v>
      </c>
      <c r="I3584" s="35" t="b">
        <v>0</v>
      </c>
      <c r="J3584" s="35" t="b">
        <v>0</v>
      </c>
    </row>
    <row r="3585" spans="1:10" hidden="1" x14ac:dyDescent="0.2">
      <c r="A3585" s="35" t="s">
        <v>581</v>
      </c>
      <c r="B3585" s="35" t="str">
        <f>VLOOKUP(Table4[[#This Row],[Metabolite ID]],Table18[],2,FALSE)</f>
        <v>X - 16649</v>
      </c>
      <c r="C3585" s="35" t="s">
        <v>1122</v>
      </c>
      <c r="D3585" s="35">
        <v>1068</v>
      </c>
      <c r="E3585" s="35">
        <v>7.4578695335501877E-2</v>
      </c>
      <c r="F3585" s="35">
        <v>0.280463517205288</v>
      </c>
      <c r="G3585" s="35">
        <v>0.79035813281745626</v>
      </c>
      <c r="H3585" s="35" t="b">
        <v>0</v>
      </c>
      <c r="I3585" s="35" t="b">
        <v>0</v>
      </c>
      <c r="J3585" s="35" t="b">
        <v>0</v>
      </c>
    </row>
    <row r="3586" spans="1:10" hidden="1" x14ac:dyDescent="0.2">
      <c r="A3586" s="35" t="s">
        <v>581</v>
      </c>
      <c r="B3586" s="35" t="str">
        <f>VLOOKUP(Table4[[#This Row],[Metabolite ID]],Table18[],2,FALSE)</f>
        <v>X - 16649</v>
      </c>
      <c r="C3586" s="35" t="s">
        <v>1123</v>
      </c>
      <c r="D3586" s="35">
        <v>1068</v>
      </c>
      <c r="E3586" s="35">
        <v>5.2013154728319175E-2</v>
      </c>
      <c r="F3586" s="35">
        <v>0.19733837961350817</v>
      </c>
      <c r="G3586" s="35">
        <v>0.79215956950359767</v>
      </c>
      <c r="H3586" s="35" t="b">
        <v>0</v>
      </c>
      <c r="I3586" s="35" t="b">
        <v>0</v>
      </c>
      <c r="J3586" s="35" t="b">
        <v>0</v>
      </c>
    </row>
    <row r="3587" spans="1:10" x14ac:dyDescent="0.2">
      <c r="A3587" s="35" t="s">
        <v>136</v>
      </c>
      <c r="B3587" s="35" t="str">
        <f>VLOOKUP(Table4[[#This Row],[Metabolite ID]],Table18[],2,FALSE)</f>
        <v>1-oleoylglycerol (18:1)</v>
      </c>
      <c r="C3587" s="35" t="s">
        <v>1116</v>
      </c>
      <c r="D3587" s="35">
        <v>1068</v>
      </c>
      <c r="E3587" s="35">
        <v>4.8224685212115218E-2</v>
      </c>
      <c r="F3587" s="35">
        <v>3.7228532231880662E-2</v>
      </c>
      <c r="G3587" s="36">
        <v>0.19519297929627799</v>
      </c>
      <c r="H3587" s="35" t="b">
        <v>0</v>
      </c>
      <c r="I3587" s="35" t="b">
        <v>0</v>
      </c>
      <c r="J3587" s="35" t="b">
        <v>0</v>
      </c>
    </row>
    <row r="3588" spans="1:10" hidden="1" x14ac:dyDescent="0.2">
      <c r="A3588" s="35" t="s">
        <v>136</v>
      </c>
      <c r="B3588" s="35" t="str">
        <f>VLOOKUP(Table4[[#This Row],[Metabolite ID]],Table18[],2,FALSE)</f>
        <v>1-oleoylglycerol (18:1)</v>
      </c>
      <c r="C3588" s="35" t="s">
        <v>1117</v>
      </c>
      <c r="D3588" s="35">
        <v>1068</v>
      </c>
      <c r="E3588" s="35">
        <v>4.8224685212115218E-2</v>
      </c>
      <c r="F3588" s="35">
        <v>3.6997601233166873E-2</v>
      </c>
      <c r="G3588" s="35">
        <v>0.19241968295460871</v>
      </c>
      <c r="H3588" s="35" t="b">
        <v>0</v>
      </c>
      <c r="I3588" s="35" t="b">
        <v>0</v>
      </c>
      <c r="J3588" s="35" t="b">
        <v>0</v>
      </c>
    </row>
    <row r="3589" spans="1:10" hidden="1" x14ac:dyDescent="0.2">
      <c r="A3589" s="35" t="s">
        <v>136</v>
      </c>
      <c r="B3589" s="35" t="str">
        <f>VLOOKUP(Table4[[#This Row],[Metabolite ID]],Table18[],2,FALSE)</f>
        <v>1-oleoylglycerol (18:1)</v>
      </c>
      <c r="C3589" s="35" t="s">
        <v>1118</v>
      </c>
      <c r="D3589" s="35">
        <v>1068</v>
      </c>
      <c r="E3589" s="35">
        <v>4.8307870564280903E-2</v>
      </c>
      <c r="F3589" s="35">
        <v>3.7328423589506679E-2</v>
      </c>
      <c r="G3589" s="35">
        <v>0.1956201714596674</v>
      </c>
      <c r="H3589" s="35" t="b">
        <v>0</v>
      </c>
      <c r="I3589" s="35" t="b">
        <v>0</v>
      </c>
      <c r="J3589" s="35" t="b">
        <v>0</v>
      </c>
    </row>
    <row r="3590" spans="1:10" hidden="1" x14ac:dyDescent="0.2">
      <c r="A3590" s="35" t="s">
        <v>136</v>
      </c>
      <c r="B3590" s="35" t="str">
        <f>VLOOKUP(Table4[[#This Row],[Metabolite ID]],Table18[],2,FALSE)</f>
        <v>1-oleoylglycerol (18:1)</v>
      </c>
      <c r="C3590" s="35" t="s">
        <v>1119</v>
      </c>
      <c r="D3590" s="35">
        <v>1068</v>
      </c>
      <c r="E3590" s="35">
        <v>5.8780276797616028E-2</v>
      </c>
      <c r="F3590" s="35">
        <v>5.6293617149825122E-2</v>
      </c>
      <c r="G3590" s="35">
        <v>0.29640534245301042</v>
      </c>
      <c r="H3590" s="35" t="b">
        <v>0</v>
      </c>
      <c r="I3590" s="35" t="b">
        <v>0</v>
      </c>
      <c r="J3590" s="35" t="b">
        <v>0</v>
      </c>
    </row>
    <row r="3591" spans="1:10" hidden="1" x14ac:dyDescent="0.2">
      <c r="A3591" s="35" t="s">
        <v>136</v>
      </c>
      <c r="B3591" s="35" t="str">
        <f>VLOOKUP(Table4[[#This Row],[Metabolite ID]],Table18[],2,FALSE)</f>
        <v>1-oleoylglycerol (18:1)</v>
      </c>
      <c r="C3591" s="35" t="s">
        <v>1120</v>
      </c>
      <c r="D3591" s="35">
        <v>1068</v>
      </c>
      <c r="E3591" s="35">
        <v>1.5821422676700982E-2</v>
      </c>
      <c r="F3591" s="35">
        <v>6.3094592357843315E-2</v>
      </c>
      <c r="G3591" s="35">
        <v>0.80200184173421896</v>
      </c>
      <c r="H3591" s="35" t="b">
        <v>0</v>
      </c>
      <c r="I3591" s="35" t="b">
        <v>0</v>
      </c>
      <c r="J3591" s="35" t="b">
        <v>0</v>
      </c>
    </row>
    <row r="3592" spans="1:10" hidden="1" x14ac:dyDescent="0.2">
      <c r="A3592" s="35" t="s">
        <v>136</v>
      </c>
      <c r="B3592" s="35" t="str">
        <f>VLOOKUP(Table4[[#This Row],[Metabolite ID]],Table18[],2,FALSE)</f>
        <v>1-oleoylglycerol (18:1)</v>
      </c>
      <c r="C3592" s="35" t="s">
        <v>1121</v>
      </c>
      <c r="D3592" s="35">
        <v>1068</v>
      </c>
      <c r="E3592" s="35">
        <v>-3.8048725477928258E-3</v>
      </c>
      <c r="F3592" s="35">
        <v>0.24997719605827146</v>
      </c>
      <c r="G3592" s="35">
        <v>0.98785881037122669</v>
      </c>
      <c r="H3592" s="35" t="b">
        <v>0</v>
      </c>
      <c r="I3592" s="35" t="b">
        <v>0</v>
      </c>
      <c r="J3592" s="35" t="b">
        <v>0</v>
      </c>
    </row>
    <row r="3593" spans="1:10" hidden="1" x14ac:dyDescent="0.2">
      <c r="A3593" s="35" t="s">
        <v>136</v>
      </c>
      <c r="B3593" s="35" t="str">
        <f>VLOOKUP(Table4[[#This Row],[Metabolite ID]],Table18[],2,FALSE)</f>
        <v>1-oleoylglycerol (18:1)</v>
      </c>
      <c r="C3593" s="35" t="s">
        <v>1122</v>
      </c>
      <c r="D3593" s="35">
        <v>1068</v>
      </c>
      <c r="E3593" s="35">
        <v>-8.0583901157634585E-2</v>
      </c>
      <c r="F3593" s="35">
        <v>0.15635385698701715</v>
      </c>
      <c r="G3593" s="35">
        <v>0.60638421225691608</v>
      </c>
      <c r="H3593" s="35" t="b">
        <v>0</v>
      </c>
      <c r="I3593" s="35" t="b">
        <v>0</v>
      </c>
      <c r="J3593" s="35" t="b">
        <v>0</v>
      </c>
    </row>
    <row r="3594" spans="1:10" hidden="1" x14ac:dyDescent="0.2">
      <c r="A3594" s="35" t="s">
        <v>136</v>
      </c>
      <c r="B3594" s="35" t="str">
        <f>VLOOKUP(Table4[[#This Row],[Metabolite ID]],Table18[],2,FALSE)</f>
        <v>1-oleoylglycerol (18:1)</v>
      </c>
      <c r="C3594" s="35" t="s">
        <v>1123</v>
      </c>
      <c r="D3594" s="35">
        <v>1068</v>
      </c>
      <c r="E3594" s="35">
        <v>9.9286634219411026E-3</v>
      </c>
      <c r="F3594" s="35">
        <v>0.10930524432180243</v>
      </c>
      <c r="G3594" s="35">
        <v>0.92764133397430149</v>
      </c>
      <c r="H3594" s="35" t="b">
        <v>0</v>
      </c>
      <c r="I3594" s="35" t="b">
        <v>0</v>
      </c>
      <c r="J3594" s="35" t="b">
        <v>0</v>
      </c>
    </row>
    <row r="3595" spans="1:10" x14ac:dyDescent="0.2">
      <c r="A3595" s="35" t="s">
        <v>112</v>
      </c>
      <c r="B3595" s="35" t="str">
        <f>VLOOKUP(Table4[[#This Row],[Metabolite ID]],Table18[],2,FALSE)</f>
        <v>sphingosine</v>
      </c>
      <c r="C3595" s="35" t="s">
        <v>1116</v>
      </c>
      <c r="D3595" s="35">
        <v>1068</v>
      </c>
      <c r="E3595" s="35">
        <v>4.9507024559803263E-2</v>
      </c>
      <c r="F3595" s="35">
        <v>3.8243161457933827E-2</v>
      </c>
      <c r="G3595" s="36">
        <v>0.19548146822288565</v>
      </c>
      <c r="H3595" s="35" t="b">
        <v>0</v>
      </c>
      <c r="I3595" s="35" t="b">
        <v>0</v>
      </c>
      <c r="J3595" s="35" t="b">
        <v>0</v>
      </c>
    </row>
    <row r="3596" spans="1:10" hidden="1" x14ac:dyDescent="0.2">
      <c r="A3596" s="35" t="s">
        <v>112</v>
      </c>
      <c r="B3596" s="35" t="str">
        <f>VLOOKUP(Table4[[#This Row],[Metabolite ID]],Table18[],2,FALSE)</f>
        <v>sphingosine</v>
      </c>
      <c r="C3596" s="35" t="s">
        <v>1117</v>
      </c>
      <c r="D3596" s="35">
        <v>1068</v>
      </c>
      <c r="E3596" s="35">
        <v>4.9507024559803263E-2</v>
      </c>
      <c r="F3596" s="35">
        <v>3.6881713926014449E-2</v>
      </c>
      <c r="G3596" s="35">
        <v>0.17949259244054577</v>
      </c>
      <c r="H3596" s="35" t="b">
        <v>0</v>
      </c>
      <c r="I3596" s="35" t="b">
        <v>0</v>
      </c>
      <c r="J3596" s="35" t="b">
        <v>0</v>
      </c>
    </row>
    <row r="3597" spans="1:10" hidden="1" x14ac:dyDescent="0.2">
      <c r="A3597" s="35" t="s">
        <v>112</v>
      </c>
      <c r="B3597" s="35" t="str">
        <f>VLOOKUP(Table4[[#This Row],[Metabolite ID]],Table18[],2,FALSE)</f>
        <v>sphingosine</v>
      </c>
      <c r="C3597" s="35" t="s">
        <v>1118</v>
      </c>
      <c r="D3597" s="35">
        <v>1068</v>
      </c>
      <c r="E3597" s="35">
        <v>4.9586647352086538E-2</v>
      </c>
      <c r="F3597" s="35">
        <v>3.7232759963372816E-2</v>
      </c>
      <c r="G3597" s="35">
        <v>0.18292540919229194</v>
      </c>
      <c r="H3597" s="35" t="b">
        <v>0</v>
      </c>
      <c r="I3597" s="35" t="b">
        <v>0</v>
      </c>
      <c r="J3597" s="35" t="b">
        <v>0</v>
      </c>
    </row>
    <row r="3598" spans="1:10" hidden="1" x14ac:dyDescent="0.2">
      <c r="A3598" s="35" t="s">
        <v>112</v>
      </c>
      <c r="B3598" s="35" t="str">
        <f>VLOOKUP(Table4[[#This Row],[Metabolite ID]],Table18[],2,FALSE)</f>
        <v>sphingosine</v>
      </c>
      <c r="C3598" s="35" t="s">
        <v>1119</v>
      </c>
      <c r="D3598" s="35">
        <v>1068</v>
      </c>
      <c r="E3598" s="35">
        <v>8.9817544070512803E-2</v>
      </c>
      <c r="F3598" s="35">
        <v>5.4465501681967128E-2</v>
      </c>
      <c r="G3598" s="35">
        <v>9.9132846462031715E-2</v>
      </c>
      <c r="H3598" s="35" t="b">
        <v>0</v>
      </c>
      <c r="I3598" s="35" t="b">
        <v>0</v>
      </c>
      <c r="J3598" s="35" t="b">
        <v>0</v>
      </c>
    </row>
    <row r="3599" spans="1:10" hidden="1" x14ac:dyDescent="0.2">
      <c r="A3599" s="35" t="s">
        <v>112</v>
      </c>
      <c r="B3599" s="35" t="str">
        <f>VLOOKUP(Table4[[#This Row],[Metabolite ID]],Table18[],2,FALSE)</f>
        <v>sphingosine</v>
      </c>
      <c r="C3599" s="35" t="s">
        <v>1120</v>
      </c>
      <c r="D3599" s="35">
        <v>1068</v>
      </c>
      <c r="E3599" s="35">
        <v>2.1316022745503788E-2</v>
      </c>
      <c r="F3599" s="35">
        <v>6.5932740957985292E-2</v>
      </c>
      <c r="G3599" s="35">
        <v>0.74646842619319431</v>
      </c>
      <c r="H3599" s="35" t="b">
        <v>0</v>
      </c>
      <c r="I3599" s="35" t="b">
        <v>0</v>
      </c>
      <c r="J3599" s="35" t="b">
        <v>0</v>
      </c>
    </row>
    <row r="3600" spans="1:10" hidden="1" x14ac:dyDescent="0.2">
      <c r="A3600" s="35" t="s">
        <v>112</v>
      </c>
      <c r="B3600" s="35" t="str">
        <f>VLOOKUP(Table4[[#This Row],[Metabolite ID]],Table18[],2,FALSE)</f>
        <v>sphingosine</v>
      </c>
      <c r="C3600" s="35" t="s">
        <v>1121</v>
      </c>
      <c r="D3600" s="35">
        <v>1068</v>
      </c>
      <c r="E3600" s="35">
        <v>-0.11466093994848947</v>
      </c>
      <c r="F3600" s="35">
        <v>0.25206621436003696</v>
      </c>
      <c r="G3600" s="35">
        <v>0.64928507976717342</v>
      </c>
      <c r="H3600" s="35" t="b">
        <v>0</v>
      </c>
      <c r="I3600" s="35" t="b">
        <v>0</v>
      </c>
      <c r="J3600" s="35" t="b">
        <v>0</v>
      </c>
    </row>
    <row r="3601" spans="1:10" hidden="1" x14ac:dyDescent="0.2">
      <c r="A3601" s="35" t="s">
        <v>112</v>
      </c>
      <c r="B3601" s="35" t="str">
        <f>VLOOKUP(Table4[[#This Row],[Metabolite ID]],Table18[],2,FALSE)</f>
        <v>sphingosine</v>
      </c>
      <c r="C3601" s="35" t="s">
        <v>1122</v>
      </c>
      <c r="D3601" s="35">
        <v>1068</v>
      </c>
      <c r="E3601" s="35">
        <v>-1.1045778619515723E-2</v>
      </c>
      <c r="F3601" s="35">
        <v>0.13664067640385358</v>
      </c>
      <c r="G3601" s="35">
        <v>0.93558583282022667</v>
      </c>
      <c r="H3601" s="35" t="b">
        <v>0</v>
      </c>
      <c r="I3601" s="35" t="b">
        <v>0</v>
      </c>
      <c r="J3601" s="35" t="b">
        <v>0</v>
      </c>
    </row>
    <row r="3602" spans="1:10" hidden="1" x14ac:dyDescent="0.2">
      <c r="A3602" s="35" t="s">
        <v>112</v>
      </c>
      <c r="B3602" s="35" t="str">
        <f>VLOOKUP(Table4[[#This Row],[Metabolite ID]],Table18[],2,FALSE)</f>
        <v>sphingosine</v>
      </c>
      <c r="C3602" s="35" t="s">
        <v>1123</v>
      </c>
      <c r="D3602" s="35">
        <v>1068</v>
      </c>
      <c r="E3602" s="35">
        <v>0.10716739386798924</v>
      </c>
      <c r="F3602" s="35">
        <v>0.11227866179038883</v>
      </c>
      <c r="G3602" s="35">
        <v>0.34005866120742767</v>
      </c>
      <c r="H3602" s="35" t="b">
        <v>0</v>
      </c>
      <c r="I3602" s="35" t="b">
        <v>0</v>
      </c>
      <c r="J3602" s="35" t="b">
        <v>0</v>
      </c>
    </row>
    <row r="3603" spans="1:10" x14ac:dyDescent="0.2">
      <c r="A3603" s="35" t="s">
        <v>152</v>
      </c>
      <c r="B3603" s="35" t="str">
        <f>VLOOKUP(Table4[[#This Row],[Metabolite ID]],Table18[],2,FALSE)</f>
        <v>galactonate</v>
      </c>
      <c r="C3603" s="35" t="s">
        <v>1116</v>
      </c>
      <c r="D3603" s="35">
        <v>1068</v>
      </c>
      <c r="E3603" s="35">
        <v>-4.8399508811264487E-2</v>
      </c>
      <c r="F3603" s="35">
        <v>3.762123806898187E-2</v>
      </c>
      <c r="G3603" s="36">
        <v>0.19827060242024239</v>
      </c>
      <c r="H3603" s="35" t="b">
        <v>0</v>
      </c>
      <c r="I3603" s="35" t="b">
        <v>0</v>
      </c>
      <c r="J3603" s="35" t="b">
        <v>0</v>
      </c>
    </row>
    <row r="3604" spans="1:10" hidden="1" x14ac:dyDescent="0.2">
      <c r="A3604" s="35" t="s">
        <v>152</v>
      </c>
      <c r="B3604" s="35" t="str">
        <f>VLOOKUP(Table4[[#This Row],[Metabolite ID]],Table18[],2,FALSE)</f>
        <v>galactonate</v>
      </c>
      <c r="C3604" s="35" t="s">
        <v>1117</v>
      </c>
      <c r="D3604" s="35">
        <v>1068</v>
      </c>
      <c r="E3604" s="35">
        <v>-4.8399508811264487E-2</v>
      </c>
      <c r="F3604" s="35">
        <v>3.762123806898187E-2</v>
      </c>
      <c r="G3604" s="35">
        <v>0.19827060242024239</v>
      </c>
      <c r="H3604" s="35" t="b">
        <v>0</v>
      </c>
      <c r="I3604" s="35" t="b">
        <v>0</v>
      </c>
      <c r="J3604" s="35" t="b">
        <v>0</v>
      </c>
    </row>
    <row r="3605" spans="1:10" hidden="1" x14ac:dyDescent="0.2">
      <c r="A3605" s="35" t="s">
        <v>152</v>
      </c>
      <c r="B3605" s="35" t="str">
        <f>VLOOKUP(Table4[[#This Row],[Metabolite ID]],Table18[],2,FALSE)</f>
        <v>galactonate</v>
      </c>
      <c r="C3605" s="35" t="s">
        <v>1118</v>
      </c>
      <c r="D3605" s="35">
        <v>1068</v>
      </c>
      <c r="E3605" s="35">
        <v>-4.831424474328333E-2</v>
      </c>
      <c r="F3605" s="35">
        <v>3.7937050004686404E-2</v>
      </c>
      <c r="G3605" s="35">
        <v>0.20282747795782691</v>
      </c>
      <c r="H3605" s="35" t="b">
        <v>0</v>
      </c>
      <c r="I3605" s="35" t="b">
        <v>0</v>
      </c>
      <c r="J3605" s="35" t="b">
        <v>0</v>
      </c>
    </row>
    <row r="3606" spans="1:10" hidden="1" x14ac:dyDescent="0.2">
      <c r="A3606" s="35" t="s">
        <v>152</v>
      </c>
      <c r="B3606" s="35" t="str">
        <f>VLOOKUP(Table4[[#This Row],[Metabolite ID]],Table18[],2,FALSE)</f>
        <v>galactonate</v>
      </c>
      <c r="C3606" s="35" t="s">
        <v>1119</v>
      </c>
      <c r="D3606" s="35">
        <v>1068</v>
      </c>
      <c r="E3606" s="35">
        <v>-2.5033469270298082E-2</v>
      </c>
      <c r="F3606" s="35">
        <v>5.5576478172944692E-2</v>
      </c>
      <c r="G3606" s="35">
        <v>0.65239839114598919</v>
      </c>
      <c r="H3606" s="35" t="b">
        <v>0</v>
      </c>
      <c r="I3606" s="35" t="b">
        <v>0</v>
      </c>
      <c r="J3606" s="35" t="b">
        <v>0</v>
      </c>
    </row>
    <row r="3607" spans="1:10" hidden="1" x14ac:dyDescent="0.2">
      <c r="A3607" s="35" t="s">
        <v>152</v>
      </c>
      <c r="B3607" s="35" t="str">
        <f>VLOOKUP(Table4[[#This Row],[Metabolite ID]],Table18[],2,FALSE)</f>
        <v>galactonate</v>
      </c>
      <c r="C3607" s="35" t="s">
        <v>1120</v>
      </c>
      <c r="D3607" s="35">
        <v>1068</v>
      </c>
      <c r="E3607" s="35">
        <v>-3.8630096353522776E-2</v>
      </c>
      <c r="F3607" s="35">
        <v>6.4694879968652252E-2</v>
      </c>
      <c r="G3607" s="35">
        <v>0.55043253250494795</v>
      </c>
      <c r="H3607" s="35" t="b">
        <v>0</v>
      </c>
      <c r="I3607" s="35" t="b">
        <v>0</v>
      </c>
      <c r="J3607" s="35" t="b">
        <v>0</v>
      </c>
    </row>
    <row r="3608" spans="1:10" hidden="1" x14ac:dyDescent="0.2">
      <c r="A3608" s="35" t="s">
        <v>152</v>
      </c>
      <c r="B3608" s="35" t="str">
        <f>VLOOKUP(Table4[[#This Row],[Metabolite ID]],Table18[],2,FALSE)</f>
        <v>galactonate</v>
      </c>
      <c r="C3608" s="35" t="s">
        <v>1121</v>
      </c>
      <c r="D3608" s="35">
        <v>1068</v>
      </c>
      <c r="E3608" s="35">
        <v>-3.6404630789310666E-2</v>
      </c>
      <c r="F3608" s="35">
        <v>0.24842266338839239</v>
      </c>
      <c r="G3608" s="35">
        <v>0.88352033863344781</v>
      </c>
      <c r="H3608" s="35" t="b">
        <v>0</v>
      </c>
      <c r="I3608" s="35" t="b">
        <v>0</v>
      </c>
      <c r="J3608" s="35" t="b">
        <v>0</v>
      </c>
    </row>
    <row r="3609" spans="1:10" hidden="1" x14ac:dyDescent="0.2">
      <c r="A3609" s="35" t="s">
        <v>152</v>
      </c>
      <c r="B3609" s="35" t="str">
        <f>VLOOKUP(Table4[[#This Row],[Metabolite ID]],Table18[],2,FALSE)</f>
        <v>galactonate</v>
      </c>
      <c r="C3609" s="35" t="s">
        <v>1122</v>
      </c>
      <c r="D3609" s="35">
        <v>1068</v>
      </c>
      <c r="E3609" s="35">
        <v>-5.8961834316095363E-2</v>
      </c>
      <c r="F3609" s="35">
        <v>0.1642669206959686</v>
      </c>
      <c r="G3609" s="35">
        <v>0.71971159882473956</v>
      </c>
      <c r="H3609" s="35" t="b">
        <v>0</v>
      </c>
      <c r="I3609" s="35" t="b">
        <v>0</v>
      </c>
      <c r="J3609" s="35" t="b">
        <v>0</v>
      </c>
    </row>
    <row r="3610" spans="1:10" hidden="1" x14ac:dyDescent="0.2">
      <c r="A3610" s="35" t="s">
        <v>152</v>
      </c>
      <c r="B3610" s="35" t="str">
        <f>VLOOKUP(Table4[[#This Row],[Metabolite ID]],Table18[],2,FALSE)</f>
        <v>galactonate</v>
      </c>
      <c r="C3610" s="35" t="s">
        <v>1123</v>
      </c>
      <c r="D3610" s="35">
        <v>1068</v>
      </c>
      <c r="E3610" s="35">
        <v>-0.19123380771624984</v>
      </c>
      <c r="F3610" s="35">
        <v>0.11041999319227988</v>
      </c>
      <c r="G3610" s="35">
        <v>8.3584810512004851E-2</v>
      </c>
      <c r="H3610" s="35" t="b">
        <v>0</v>
      </c>
      <c r="I3610" s="35" t="b">
        <v>0</v>
      </c>
      <c r="J3610" s="35" t="b">
        <v>0</v>
      </c>
    </row>
    <row r="3611" spans="1:10" x14ac:dyDescent="0.2">
      <c r="A3611" s="35" t="s">
        <v>613</v>
      </c>
      <c r="B3611" s="35" t="str">
        <f>VLOOKUP(Table4[[#This Row],[Metabolite ID]],Table18[],2,FALSE)</f>
        <v>p-cresol-glucuronide*</v>
      </c>
      <c r="C3611" s="35" t="s">
        <v>1116</v>
      </c>
      <c r="D3611" s="35">
        <v>1068</v>
      </c>
      <c r="E3611" s="35">
        <v>-5.0120394324875847E-2</v>
      </c>
      <c r="F3611" s="35">
        <v>3.9020577400221253E-2</v>
      </c>
      <c r="G3611" s="36">
        <v>0.19898084039937125</v>
      </c>
      <c r="H3611" s="35" t="b">
        <v>0</v>
      </c>
      <c r="I3611" s="35" t="b">
        <v>0</v>
      </c>
      <c r="J3611" s="35" t="b">
        <v>0</v>
      </c>
    </row>
    <row r="3612" spans="1:10" hidden="1" x14ac:dyDescent="0.2">
      <c r="A3612" s="35" t="s">
        <v>613</v>
      </c>
      <c r="B3612" s="35" t="str">
        <f>VLOOKUP(Table4[[#This Row],[Metabolite ID]],Table18[],2,FALSE)</f>
        <v>p-cresol-glucuronide*</v>
      </c>
      <c r="C3612" s="35" t="s">
        <v>1117</v>
      </c>
      <c r="D3612" s="35">
        <v>1068</v>
      </c>
      <c r="E3612" s="35">
        <v>-5.0120394324875847E-2</v>
      </c>
      <c r="F3612" s="35">
        <v>3.8198162023926147E-2</v>
      </c>
      <c r="G3612" s="35">
        <v>0.18948122112966359</v>
      </c>
      <c r="H3612" s="35" t="b">
        <v>0</v>
      </c>
      <c r="I3612" s="35" t="b">
        <v>0</v>
      </c>
      <c r="J3612" s="35" t="b">
        <v>0</v>
      </c>
    </row>
    <row r="3613" spans="1:10" hidden="1" x14ac:dyDescent="0.2">
      <c r="A3613" s="35" t="s">
        <v>613</v>
      </c>
      <c r="B3613" s="35" t="str">
        <f>VLOOKUP(Table4[[#This Row],[Metabolite ID]],Table18[],2,FALSE)</f>
        <v>p-cresol-glucuronide*</v>
      </c>
      <c r="C3613" s="35" t="s">
        <v>1118</v>
      </c>
      <c r="D3613" s="35">
        <v>1068</v>
      </c>
      <c r="E3613" s="35">
        <v>-5.0041387142890942E-2</v>
      </c>
      <c r="F3613" s="35">
        <v>3.8552209466715337E-2</v>
      </c>
      <c r="G3613" s="35">
        <v>0.19428181540021155</v>
      </c>
      <c r="H3613" s="35" t="b">
        <v>0</v>
      </c>
      <c r="I3613" s="35" t="b">
        <v>0</v>
      </c>
      <c r="J3613" s="35" t="b">
        <v>0</v>
      </c>
    </row>
    <row r="3614" spans="1:10" hidden="1" x14ac:dyDescent="0.2">
      <c r="A3614" s="35" t="s">
        <v>613</v>
      </c>
      <c r="B3614" s="35" t="str">
        <f>VLOOKUP(Table4[[#This Row],[Metabolite ID]],Table18[],2,FALSE)</f>
        <v>p-cresol-glucuronide*</v>
      </c>
      <c r="C3614" s="35" t="s">
        <v>1119</v>
      </c>
      <c r="D3614" s="35">
        <v>1068</v>
      </c>
      <c r="E3614" s="35">
        <v>-3.2833304321728693E-2</v>
      </c>
      <c r="F3614" s="35">
        <v>5.7736129959884079E-2</v>
      </c>
      <c r="G3614" s="35">
        <v>0.56957424064737472</v>
      </c>
      <c r="H3614" s="35" t="b">
        <v>0</v>
      </c>
      <c r="I3614" s="35" t="b">
        <v>0</v>
      </c>
      <c r="J3614" s="35" t="b">
        <v>0</v>
      </c>
    </row>
    <row r="3615" spans="1:10" hidden="1" x14ac:dyDescent="0.2">
      <c r="A3615" s="35" t="s">
        <v>613</v>
      </c>
      <c r="B3615" s="35" t="str">
        <f>VLOOKUP(Table4[[#This Row],[Metabolite ID]],Table18[],2,FALSE)</f>
        <v>p-cresol-glucuronide*</v>
      </c>
      <c r="C3615" s="35" t="s">
        <v>1120</v>
      </c>
      <c r="D3615" s="35">
        <v>1068</v>
      </c>
      <c r="E3615" s="35">
        <v>-5.17732572278874E-2</v>
      </c>
      <c r="F3615" s="35">
        <v>6.3472972347204559E-2</v>
      </c>
      <c r="G3615" s="35">
        <v>0.41468657740729387</v>
      </c>
      <c r="H3615" s="35" t="b">
        <v>0</v>
      </c>
      <c r="I3615" s="35" t="b">
        <v>0</v>
      </c>
      <c r="J3615" s="35" t="b">
        <v>0</v>
      </c>
    </row>
    <row r="3616" spans="1:10" hidden="1" x14ac:dyDescent="0.2">
      <c r="A3616" s="35" t="s">
        <v>613</v>
      </c>
      <c r="B3616" s="35" t="str">
        <f>VLOOKUP(Table4[[#This Row],[Metabolite ID]],Table18[],2,FALSE)</f>
        <v>p-cresol-glucuronide*</v>
      </c>
      <c r="C3616" s="35" t="s">
        <v>1121</v>
      </c>
      <c r="D3616" s="35">
        <v>1068</v>
      </c>
      <c r="E3616" s="35">
        <v>-9.6851892560728459E-2</v>
      </c>
      <c r="F3616" s="35">
        <v>0.24901675102683191</v>
      </c>
      <c r="G3616" s="35">
        <v>0.69740016027332308</v>
      </c>
      <c r="H3616" s="35" t="b">
        <v>0</v>
      </c>
      <c r="I3616" s="35" t="b">
        <v>0</v>
      </c>
      <c r="J3616" s="35" t="b">
        <v>0</v>
      </c>
    </row>
    <row r="3617" spans="1:10" hidden="1" x14ac:dyDescent="0.2">
      <c r="A3617" s="35" t="s">
        <v>613</v>
      </c>
      <c r="B3617" s="35" t="str">
        <f>VLOOKUP(Table4[[#This Row],[Metabolite ID]],Table18[],2,FALSE)</f>
        <v>p-cresol-glucuronide*</v>
      </c>
      <c r="C3617" s="35" t="s">
        <v>1122</v>
      </c>
      <c r="D3617" s="35">
        <v>1068</v>
      </c>
      <c r="E3617" s="35">
        <v>-0.19250893924971191</v>
      </c>
      <c r="F3617" s="35">
        <v>0.1614104990673538</v>
      </c>
      <c r="G3617" s="35">
        <v>0.23326505744635684</v>
      </c>
      <c r="H3617" s="35" t="b">
        <v>0</v>
      </c>
      <c r="I3617" s="35" t="b">
        <v>0</v>
      </c>
      <c r="J3617" s="35" t="b">
        <v>0</v>
      </c>
    </row>
    <row r="3618" spans="1:10" hidden="1" x14ac:dyDescent="0.2">
      <c r="A3618" s="35" t="s">
        <v>613</v>
      </c>
      <c r="B3618" s="35" t="str">
        <f>VLOOKUP(Table4[[#This Row],[Metabolite ID]],Table18[],2,FALSE)</f>
        <v>p-cresol-glucuronide*</v>
      </c>
      <c r="C3618" s="35" t="s">
        <v>1123</v>
      </c>
      <c r="D3618" s="35">
        <v>1068</v>
      </c>
      <c r="E3618" s="35">
        <v>-5.7745750401994471E-2</v>
      </c>
      <c r="F3618" s="35">
        <v>0.11455109766322807</v>
      </c>
      <c r="G3618" s="35">
        <v>0.61429195068077924</v>
      </c>
      <c r="H3618" s="35" t="b">
        <v>0</v>
      </c>
      <c r="I3618" s="35" t="b">
        <v>0</v>
      </c>
      <c r="J3618" s="35" t="b">
        <v>0</v>
      </c>
    </row>
    <row r="3619" spans="1:10" x14ac:dyDescent="0.2">
      <c r="A3619" s="35" t="s">
        <v>439</v>
      </c>
      <c r="B3619" s="35" t="str">
        <f>VLOOKUP(Table4[[#This Row],[Metabolite ID]],Table18[],2,FALSE)</f>
        <v>X - 12511</v>
      </c>
      <c r="C3619" s="35" t="s">
        <v>1116</v>
      </c>
      <c r="D3619" s="35">
        <v>1068</v>
      </c>
      <c r="E3619" s="35">
        <v>-4.9663045053592515E-2</v>
      </c>
      <c r="F3619" s="35">
        <v>3.8679726915997921E-2</v>
      </c>
      <c r="G3619" s="36">
        <v>0.19915755390716813</v>
      </c>
      <c r="H3619" s="35" t="b">
        <v>0</v>
      </c>
      <c r="I3619" s="35" t="b">
        <v>0</v>
      </c>
      <c r="J3619" s="35" t="b">
        <v>0</v>
      </c>
    </row>
    <row r="3620" spans="1:10" hidden="1" x14ac:dyDescent="0.2">
      <c r="A3620" s="35" t="s">
        <v>439</v>
      </c>
      <c r="B3620" s="35" t="str">
        <f>VLOOKUP(Table4[[#This Row],[Metabolite ID]],Table18[],2,FALSE)</f>
        <v>X - 12511</v>
      </c>
      <c r="C3620" s="35" t="s">
        <v>1117</v>
      </c>
      <c r="D3620" s="35">
        <v>1068</v>
      </c>
      <c r="E3620" s="35">
        <v>-4.9663045053592515E-2</v>
      </c>
      <c r="F3620" s="35">
        <v>3.6808088435510339E-2</v>
      </c>
      <c r="G3620" s="35">
        <v>0.17725901989493553</v>
      </c>
      <c r="H3620" s="35" t="b">
        <v>0</v>
      </c>
      <c r="I3620" s="35" t="b">
        <v>0</v>
      </c>
      <c r="J3620" s="35" t="b">
        <v>0</v>
      </c>
    </row>
    <row r="3621" spans="1:10" hidden="1" x14ac:dyDescent="0.2">
      <c r="A3621" s="35" t="s">
        <v>439</v>
      </c>
      <c r="B3621" s="35" t="str">
        <f>VLOOKUP(Table4[[#This Row],[Metabolite ID]],Table18[],2,FALSE)</f>
        <v>X - 12511</v>
      </c>
      <c r="C3621" s="35" t="s">
        <v>1118</v>
      </c>
      <c r="D3621" s="35">
        <v>1068</v>
      </c>
      <c r="E3621" s="35">
        <v>-4.9587727137135204E-2</v>
      </c>
      <c r="F3621" s="35">
        <v>3.716845227365434E-2</v>
      </c>
      <c r="G3621" s="35">
        <v>0.18215966948830672</v>
      </c>
      <c r="H3621" s="35" t="b">
        <v>0</v>
      </c>
      <c r="I3621" s="35" t="b">
        <v>0</v>
      </c>
      <c r="J3621" s="35" t="b">
        <v>0</v>
      </c>
    </row>
    <row r="3622" spans="1:10" hidden="1" x14ac:dyDescent="0.2">
      <c r="A3622" s="35" t="s">
        <v>439</v>
      </c>
      <c r="B3622" s="35" t="str">
        <f>VLOOKUP(Table4[[#This Row],[Metabolite ID]],Table18[],2,FALSE)</f>
        <v>X - 12511</v>
      </c>
      <c r="C3622" s="35" t="s">
        <v>1119</v>
      </c>
      <c r="D3622" s="35">
        <v>1068</v>
      </c>
      <c r="E3622" s="35">
        <v>-5.2424723862928645E-2</v>
      </c>
      <c r="F3622" s="35">
        <v>5.6264471227776655E-2</v>
      </c>
      <c r="G3622" s="35">
        <v>0.35146295808968436</v>
      </c>
      <c r="H3622" s="35" t="b">
        <v>0</v>
      </c>
      <c r="I3622" s="35" t="b">
        <v>0</v>
      </c>
      <c r="J3622" s="35" t="b">
        <v>0</v>
      </c>
    </row>
    <row r="3623" spans="1:10" hidden="1" x14ac:dyDescent="0.2">
      <c r="A3623" s="35" t="s">
        <v>439</v>
      </c>
      <c r="B3623" s="35" t="str">
        <f>VLOOKUP(Table4[[#This Row],[Metabolite ID]],Table18[],2,FALSE)</f>
        <v>X - 12511</v>
      </c>
      <c r="C3623" s="35" t="s">
        <v>1120</v>
      </c>
      <c r="D3623" s="35">
        <v>1068</v>
      </c>
      <c r="E3623" s="35">
        <v>-2.4173378472928119E-2</v>
      </c>
      <c r="F3623" s="35">
        <v>6.4505136602591134E-2</v>
      </c>
      <c r="G3623" s="35">
        <v>0.70784549740829772</v>
      </c>
      <c r="H3623" s="35" t="b">
        <v>0</v>
      </c>
      <c r="I3623" s="35" t="b">
        <v>0</v>
      </c>
      <c r="J3623" s="35" t="b">
        <v>0</v>
      </c>
    </row>
    <row r="3624" spans="1:10" hidden="1" x14ac:dyDescent="0.2">
      <c r="A3624" s="35" t="s">
        <v>439</v>
      </c>
      <c r="B3624" s="35" t="str">
        <f>VLOOKUP(Table4[[#This Row],[Metabolite ID]],Table18[],2,FALSE)</f>
        <v>X - 12511</v>
      </c>
      <c r="C3624" s="35" t="s">
        <v>1121</v>
      </c>
      <c r="D3624" s="35">
        <v>1068</v>
      </c>
      <c r="E3624" s="35">
        <v>2.2933006976459502E-2</v>
      </c>
      <c r="F3624" s="35">
        <v>0.23773028778261726</v>
      </c>
      <c r="G3624" s="35">
        <v>0.92316820024212376</v>
      </c>
      <c r="H3624" s="35" t="b">
        <v>0</v>
      </c>
      <c r="I3624" s="35" t="b">
        <v>0</v>
      </c>
      <c r="J3624" s="35" t="b">
        <v>0</v>
      </c>
    </row>
    <row r="3625" spans="1:10" hidden="1" x14ac:dyDescent="0.2">
      <c r="A3625" s="35" t="s">
        <v>439</v>
      </c>
      <c r="B3625" s="35" t="str">
        <f>VLOOKUP(Table4[[#This Row],[Metabolite ID]],Table18[],2,FALSE)</f>
        <v>X - 12511</v>
      </c>
      <c r="C3625" s="35" t="s">
        <v>1122</v>
      </c>
      <c r="D3625" s="35">
        <v>1068</v>
      </c>
      <c r="E3625" s="35">
        <v>2.2996113920719097E-3</v>
      </c>
      <c r="F3625" s="35">
        <v>0.13264163374328783</v>
      </c>
      <c r="G3625" s="35">
        <v>0.98617098911635503</v>
      </c>
      <c r="H3625" s="35" t="b">
        <v>0</v>
      </c>
      <c r="I3625" s="35" t="b">
        <v>0</v>
      </c>
      <c r="J3625" s="35" t="b">
        <v>0</v>
      </c>
    </row>
    <row r="3626" spans="1:10" hidden="1" x14ac:dyDescent="0.2">
      <c r="A3626" s="35" t="s">
        <v>439</v>
      </c>
      <c r="B3626" s="35" t="str">
        <f>VLOOKUP(Table4[[#This Row],[Metabolite ID]],Table18[],2,FALSE)</f>
        <v>X - 12511</v>
      </c>
      <c r="C3626" s="35" t="s">
        <v>1123</v>
      </c>
      <c r="D3626" s="35">
        <v>1068</v>
      </c>
      <c r="E3626" s="35">
        <v>0.15613520797151195</v>
      </c>
      <c r="F3626" s="35">
        <v>0.11337236808932774</v>
      </c>
      <c r="G3626" s="35">
        <v>0.16874284827786085</v>
      </c>
      <c r="H3626" s="35" t="b">
        <v>0</v>
      </c>
      <c r="I3626" s="35" t="b">
        <v>0</v>
      </c>
      <c r="J3626" s="35" t="b">
        <v>0</v>
      </c>
    </row>
    <row r="3627" spans="1:10" x14ac:dyDescent="0.2">
      <c r="A3627" s="35" t="s">
        <v>408</v>
      </c>
      <c r="B3627" s="35" t="str">
        <f>VLOOKUP(Table4[[#This Row],[Metabolite ID]],Table18[],2,FALSE)</f>
        <v>linoleoylcarnitine*</v>
      </c>
      <c r="C3627" s="35" t="s">
        <v>1116</v>
      </c>
      <c r="D3627" s="35">
        <v>1068</v>
      </c>
      <c r="E3627" s="35">
        <v>-5.0067100502873586E-2</v>
      </c>
      <c r="F3627" s="35">
        <v>3.9005832915514578E-2</v>
      </c>
      <c r="G3627" s="36">
        <v>0.19928900979837144</v>
      </c>
      <c r="H3627" s="35" t="b">
        <v>0</v>
      </c>
      <c r="I3627" s="35" t="b">
        <v>0</v>
      </c>
      <c r="J3627" s="35" t="b">
        <v>0</v>
      </c>
    </row>
    <row r="3628" spans="1:10" hidden="1" x14ac:dyDescent="0.2">
      <c r="A3628" s="35" t="s">
        <v>408</v>
      </c>
      <c r="B3628" s="35" t="str">
        <f>VLOOKUP(Table4[[#This Row],[Metabolite ID]],Table18[],2,FALSE)</f>
        <v>linoleoylcarnitine*</v>
      </c>
      <c r="C3628" s="35" t="s">
        <v>1117</v>
      </c>
      <c r="D3628" s="35">
        <v>1068</v>
      </c>
      <c r="E3628" s="35">
        <v>-5.0067100502873586E-2</v>
      </c>
      <c r="F3628" s="35">
        <v>3.6875291762105793E-2</v>
      </c>
      <c r="G3628" s="35">
        <v>0.17454583916499583</v>
      </c>
      <c r="H3628" s="35" t="b">
        <v>0</v>
      </c>
      <c r="I3628" s="35" t="b">
        <v>0</v>
      </c>
      <c r="J3628" s="35" t="b">
        <v>0</v>
      </c>
    </row>
    <row r="3629" spans="1:10" hidden="1" x14ac:dyDescent="0.2">
      <c r="A3629" s="35" t="s">
        <v>408</v>
      </c>
      <c r="B3629" s="35" t="str">
        <f>VLOOKUP(Table4[[#This Row],[Metabolite ID]],Table18[],2,FALSE)</f>
        <v>linoleoylcarnitine*</v>
      </c>
      <c r="C3629" s="35" t="s">
        <v>1118</v>
      </c>
      <c r="D3629" s="35">
        <v>1068</v>
      </c>
      <c r="E3629" s="35">
        <v>-4.9988680276845263E-2</v>
      </c>
      <c r="F3629" s="35">
        <v>3.7242264660157683E-2</v>
      </c>
      <c r="G3629" s="35">
        <v>0.17951276893528942</v>
      </c>
      <c r="H3629" s="35" t="b">
        <v>0</v>
      </c>
      <c r="I3629" s="35" t="b">
        <v>0</v>
      </c>
      <c r="J3629" s="35" t="b">
        <v>0</v>
      </c>
    </row>
    <row r="3630" spans="1:10" hidden="1" x14ac:dyDescent="0.2">
      <c r="A3630" s="35" t="s">
        <v>408</v>
      </c>
      <c r="B3630" s="35" t="str">
        <f>VLOOKUP(Table4[[#This Row],[Metabolite ID]],Table18[],2,FALSE)</f>
        <v>linoleoylcarnitine*</v>
      </c>
      <c r="C3630" s="35" t="s">
        <v>1119</v>
      </c>
      <c r="D3630" s="35">
        <v>1068</v>
      </c>
      <c r="E3630" s="35">
        <v>-5.8411017806268048E-2</v>
      </c>
      <c r="F3630" s="35">
        <v>5.726349319768894E-2</v>
      </c>
      <c r="G3630" s="35">
        <v>0.30770978702412993</v>
      </c>
      <c r="H3630" s="35" t="b">
        <v>0</v>
      </c>
      <c r="I3630" s="35" t="b">
        <v>0</v>
      </c>
      <c r="J3630" s="35" t="b">
        <v>0</v>
      </c>
    </row>
    <row r="3631" spans="1:10" hidden="1" x14ac:dyDescent="0.2">
      <c r="A3631" s="35" t="s">
        <v>408</v>
      </c>
      <c r="B3631" s="35" t="str">
        <f>VLOOKUP(Table4[[#This Row],[Metabolite ID]],Table18[],2,FALSE)</f>
        <v>linoleoylcarnitine*</v>
      </c>
      <c r="C3631" s="35" t="s">
        <v>1120</v>
      </c>
      <c r="D3631" s="35">
        <v>1068</v>
      </c>
      <c r="E3631" s="35">
        <v>-3.1707163878133542E-2</v>
      </c>
      <c r="F3631" s="35">
        <v>6.3374790696956104E-2</v>
      </c>
      <c r="G3631" s="35">
        <v>0.61685545476140236</v>
      </c>
      <c r="H3631" s="35" t="b">
        <v>0</v>
      </c>
      <c r="I3631" s="35" t="b">
        <v>0</v>
      </c>
      <c r="J3631" s="35" t="b">
        <v>0</v>
      </c>
    </row>
    <row r="3632" spans="1:10" hidden="1" x14ac:dyDescent="0.2">
      <c r="A3632" s="35" t="s">
        <v>408</v>
      </c>
      <c r="B3632" s="35" t="str">
        <f>VLOOKUP(Table4[[#This Row],[Metabolite ID]],Table18[],2,FALSE)</f>
        <v>linoleoylcarnitine*</v>
      </c>
      <c r="C3632" s="35" t="s">
        <v>1121</v>
      </c>
      <c r="D3632" s="35">
        <v>1068</v>
      </c>
      <c r="E3632" s="35">
        <v>-0.11808068292159124</v>
      </c>
      <c r="F3632" s="35">
        <v>0.24460492179685295</v>
      </c>
      <c r="G3632" s="35">
        <v>0.6293790828580732</v>
      </c>
      <c r="H3632" s="35" t="b">
        <v>0</v>
      </c>
      <c r="I3632" s="35" t="b">
        <v>0</v>
      </c>
      <c r="J3632" s="35" t="b">
        <v>0</v>
      </c>
    </row>
    <row r="3633" spans="1:10" hidden="1" x14ac:dyDescent="0.2">
      <c r="A3633" s="35" t="s">
        <v>408</v>
      </c>
      <c r="B3633" s="35" t="str">
        <f>VLOOKUP(Table4[[#This Row],[Metabolite ID]],Table18[],2,FALSE)</f>
        <v>linoleoylcarnitine*</v>
      </c>
      <c r="C3633" s="35" t="s">
        <v>1122</v>
      </c>
      <c r="D3633" s="35">
        <v>1068</v>
      </c>
      <c r="E3633" s="35">
        <v>-4.2210146478837807E-2</v>
      </c>
      <c r="F3633" s="35">
        <v>0.1461841935768968</v>
      </c>
      <c r="G3633" s="35">
        <v>0.77283160675531026</v>
      </c>
      <c r="H3633" s="35" t="b">
        <v>0</v>
      </c>
      <c r="I3633" s="35" t="b">
        <v>0</v>
      </c>
      <c r="J3633" s="35" t="b">
        <v>0</v>
      </c>
    </row>
    <row r="3634" spans="1:10" hidden="1" x14ac:dyDescent="0.2">
      <c r="A3634" s="35" t="s">
        <v>408</v>
      </c>
      <c r="B3634" s="35" t="str">
        <f>VLOOKUP(Table4[[#This Row],[Metabolite ID]],Table18[],2,FALSE)</f>
        <v>linoleoylcarnitine*</v>
      </c>
      <c r="C3634" s="35" t="s">
        <v>1123</v>
      </c>
      <c r="D3634" s="35">
        <v>1068</v>
      </c>
      <c r="E3634" s="35">
        <v>-6.044557737485199E-2</v>
      </c>
      <c r="F3634" s="35">
        <v>0.11453276981786793</v>
      </c>
      <c r="G3634" s="35">
        <v>0.59777719107348437</v>
      </c>
      <c r="H3634" s="35" t="b">
        <v>0</v>
      </c>
      <c r="I3634" s="35" t="b">
        <v>0</v>
      </c>
      <c r="J3634" s="35" t="b">
        <v>0</v>
      </c>
    </row>
    <row r="3635" spans="1:10" x14ac:dyDescent="0.2">
      <c r="A3635" s="35" t="s">
        <v>231</v>
      </c>
      <c r="B3635" s="35" t="str">
        <f>VLOOKUP(Table4[[#This Row],[Metabolite ID]],Table18[],2,FALSE)</f>
        <v>10-nonadecenoate (19:1n9)</v>
      </c>
      <c r="C3635" s="35" t="s">
        <v>1116</v>
      </c>
      <c r="D3635" s="35">
        <v>1068</v>
      </c>
      <c r="E3635" s="35">
        <v>4.901672709970531E-2</v>
      </c>
      <c r="F3635" s="35">
        <v>3.8206179864675192E-2</v>
      </c>
      <c r="G3635" s="36">
        <v>0.19950859761013659</v>
      </c>
      <c r="H3635" s="35" t="b">
        <v>0</v>
      </c>
      <c r="I3635" s="35" t="b">
        <v>0</v>
      </c>
      <c r="J3635" s="35" t="b">
        <v>0</v>
      </c>
    </row>
    <row r="3636" spans="1:10" hidden="1" x14ac:dyDescent="0.2">
      <c r="A3636" s="35" t="s">
        <v>231</v>
      </c>
      <c r="B3636" s="35" t="str">
        <f>VLOOKUP(Table4[[#This Row],[Metabolite ID]],Table18[],2,FALSE)</f>
        <v>10-nonadecenoate (19:1n9)</v>
      </c>
      <c r="C3636" s="35" t="s">
        <v>1117</v>
      </c>
      <c r="D3636" s="35">
        <v>1068</v>
      </c>
      <c r="E3636" s="35">
        <v>4.901672709970531E-2</v>
      </c>
      <c r="F3636" s="35">
        <v>3.6998707512676705E-2</v>
      </c>
      <c r="G3636" s="35">
        <v>0.18522996829239516</v>
      </c>
      <c r="H3636" s="35" t="b">
        <v>0</v>
      </c>
      <c r="I3636" s="35" t="b">
        <v>0</v>
      </c>
      <c r="J3636" s="35" t="b">
        <v>0</v>
      </c>
    </row>
    <row r="3637" spans="1:10" hidden="1" x14ac:dyDescent="0.2">
      <c r="A3637" s="35" t="s">
        <v>231</v>
      </c>
      <c r="B3637" s="35" t="str">
        <f>VLOOKUP(Table4[[#This Row],[Metabolite ID]],Table18[],2,FALSE)</f>
        <v>10-nonadecenoate (19:1n9)</v>
      </c>
      <c r="C3637" s="35" t="s">
        <v>1118</v>
      </c>
      <c r="D3637" s="35">
        <v>1068</v>
      </c>
      <c r="E3637" s="35">
        <v>4.9096892018617735E-2</v>
      </c>
      <c r="F3637" s="35">
        <v>3.7348158737452314E-2</v>
      </c>
      <c r="G3637" s="35">
        <v>0.18865335072112532</v>
      </c>
      <c r="H3637" s="35" t="b">
        <v>0</v>
      </c>
      <c r="I3637" s="35" t="b">
        <v>0</v>
      </c>
      <c r="J3637" s="35" t="b">
        <v>0</v>
      </c>
    </row>
    <row r="3638" spans="1:10" hidden="1" x14ac:dyDescent="0.2">
      <c r="A3638" s="35" t="s">
        <v>231</v>
      </c>
      <c r="B3638" s="35" t="str">
        <f>VLOOKUP(Table4[[#This Row],[Metabolite ID]],Table18[],2,FALSE)</f>
        <v>10-nonadecenoate (19:1n9)</v>
      </c>
      <c r="C3638" s="35" t="s">
        <v>1119</v>
      </c>
      <c r="D3638" s="35">
        <v>1068</v>
      </c>
      <c r="E3638" s="35">
        <v>7.3334352346999365E-2</v>
      </c>
      <c r="F3638" s="35">
        <v>5.5476233466149376E-2</v>
      </c>
      <c r="G3638" s="35">
        <v>0.1861995354369709</v>
      </c>
      <c r="H3638" s="35" t="b">
        <v>0</v>
      </c>
      <c r="I3638" s="35" t="b">
        <v>0</v>
      </c>
      <c r="J3638" s="35" t="b">
        <v>0</v>
      </c>
    </row>
    <row r="3639" spans="1:10" hidden="1" x14ac:dyDescent="0.2">
      <c r="A3639" s="35" t="s">
        <v>231</v>
      </c>
      <c r="B3639" s="35" t="str">
        <f>VLOOKUP(Table4[[#This Row],[Metabolite ID]],Table18[],2,FALSE)</f>
        <v>10-nonadecenoate (19:1n9)</v>
      </c>
      <c r="C3639" s="35" t="s">
        <v>1120</v>
      </c>
      <c r="D3639" s="35">
        <v>1068</v>
      </c>
      <c r="E3639" s="35">
        <v>4.5763522446330043E-2</v>
      </c>
      <c r="F3639" s="35">
        <v>6.3706160259542316E-2</v>
      </c>
      <c r="G3639" s="35">
        <v>0.47253955118912527</v>
      </c>
      <c r="H3639" s="35" t="b">
        <v>0</v>
      </c>
      <c r="I3639" s="35" t="b">
        <v>0</v>
      </c>
      <c r="J3639" s="35" t="b">
        <v>0</v>
      </c>
    </row>
    <row r="3640" spans="1:10" hidden="1" x14ac:dyDescent="0.2">
      <c r="A3640" s="35" t="s">
        <v>231</v>
      </c>
      <c r="B3640" s="35" t="str">
        <f>VLOOKUP(Table4[[#This Row],[Metabolite ID]],Table18[],2,FALSE)</f>
        <v>10-nonadecenoate (19:1n9)</v>
      </c>
      <c r="C3640" s="35" t="s">
        <v>1121</v>
      </c>
      <c r="D3640" s="35">
        <v>1068</v>
      </c>
      <c r="E3640" s="35">
        <v>0.20010356627949477</v>
      </c>
      <c r="F3640" s="35">
        <v>0.21866886830610013</v>
      </c>
      <c r="G3640" s="35">
        <v>0.36034664489872092</v>
      </c>
      <c r="H3640" s="35" t="b">
        <v>0</v>
      </c>
      <c r="I3640" s="35" t="b">
        <v>0</v>
      </c>
      <c r="J3640" s="35" t="b">
        <v>0</v>
      </c>
    </row>
    <row r="3641" spans="1:10" hidden="1" x14ac:dyDescent="0.2">
      <c r="A3641" s="35" t="s">
        <v>231</v>
      </c>
      <c r="B3641" s="35" t="str">
        <f>VLOOKUP(Table4[[#This Row],[Metabolite ID]],Table18[],2,FALSE)</f>
        <v>10-nonadecenoate (19:1n9)</v>
      </c>
      <c r="C3641" s="35" t="s">
        <v>1122</v>
      </c>
      <c r="D3641" s="35">
        <v>1068</v>
      </c>
      <c r="E3641" s="35">
        <v>9.3472430644476745E-2</v>
      </c>
      <c r="F3641" s="35">
        <v>0.1450197988411708</v>
      </c>
      <c r="G3641" s="35">
        <v>0.51935774775838317</v>
      </c>
      <c r="H3641" s="35" t="b">
        <v>0</v>
      </c>
      <c r="I3641" s="35" t="b">
        <v>0</v>
      </c>
      <c r="J3641" s="35" t="b">
        <v>0</v>
      </c>
    </row>
    <row r="3642" spans="1:10" hidden="1" x14ac:dyDescent="0.2">
      <c r="A3642" s="35" t="s">
        <v>231</v>
      </c>
      <c r="B3642" s="35" t="str">
        <f>VLOOKUP(Table4[[#This Row],[Metabolite ID]],Table18[],2,FALSE)</f>
        <v>10-nonadecenoate (19:1n9)</v>
      </c>
      <c r="C3642" s="35" t="s">
        <v>1123</v>
      </c>
      <c r="D3642" s="35">
        <v>1068</v>
      </c>
      <c r="E3642" s="35">
        <v>1.349135363941511E-3</v>
      </c>
      <c r="F3642" s="35">
        <v>0.11219150305612385</v>
      </c>
      <c r="G3642" s="35">
        <v>0.99040768806642743</v>
      </c>
      <c r="H3642" s="35" t="b">
        <v>0</v>
      </c>
      <c r="I3642" s="35" t="b">
        <v>0</v>
      </c>
      <c r="J3642" s="35" t="b">
        <v>0</v>
      </c>
    </row>
    <row r="3643" spans="1:10" x14ac:dyDescent="0.2">
      <c r="A3643" s="35" t="s">
        <v>340</v>
      </c>
      <c r="B3643" s="35" t="str">
        <f>VLOOKUP(Table4[[#This Row],[Metabolite ID]],Table18[],2,FALSE)</f>
        <v>hydantoin-5-propionic acid</v>
      </c>
      <c r="C3643" s="35" t="s">
        <v>1116</v>
      </c>
      <c r="D3643" s="35">
        <v>1069</v>
      </c>
      <c r="E3643" s="35">
        <v>4.9565214110654121E-2</v>
      </c>
      <c r="F3643" s="35">
        <v>3.8654315483473652E-2</v>
      </c>
      <c r="G3643" s="36">
        <v>0.19974844697806202</v>
      </c>
      <c r="H3643" s="35" t="b">
        <v>0</v>
      </c>
      <c r="I3643" s="35" t="b">
        <v>0</v>
      </c>
      <c r="J3643" s="35" t="b">
        <v>0</v>
      </c>
    </row>
    <row r="3644" spans="1:10" hidden="1" x14ac:dyDescent="0.2">
      <c r="A3644" s="35" t="s">
        <v>340</v>
      </c>
      <c r="B3644" s="35" t="str">
        <f>VLOOKUP(Table4[[#This Row],[Metabolite ID]],Table18[],2,FALSE)</f>
        <v>hydantoin-5-propionic acid</v>
      </c>
      <c r="C3644" s="35" t="s">
        <v>1117</v>
      </c>
      <c r="D3644" s="35">
        <v>1069</v>
      </c>
      <c r="E3644" s="35">
        <v>4.9565214110654121E-2</v>
      </c>
      <c r="F3644" s="35">
        <v>3.8654315483473652E-2</v>
      </c>
      <c r="G3644" s="35">
        <v>0.19974844697806202</v>
      </c>
      <c r="H3644" s="35" t="b">
        <v>0</v>
      </c>
      <c r="I3644" s="35" t="b">
        <v>0</v>
      </c>
      <c r="J3644" s="35" t="b">
        <v>0</v>
      </c>
    </row>
    <row r="3645" spans="1:10" hidden="1" x14ac:dyDescent="0.2">
      <c r="A3645" s="35" t="s">
        <v>340</v>
      </c>
      <c r="B3645" s="35" t="str">
        <f>VLOOKUP(Table4[[#This Row],[Metabolite ID]],Table18[],2,FALSE)</f>
        <v>hydantoin-5-propionic acid</v>
      </c>
      <c r="C3645" s="35" t="s">
        <v>1118</v>
      </c>
      <c r="D3645" s="35">
        <v>1069</v>
      </c>
      <c r="E3645" s="35">
        <v>4.965227949910557E-2</v>
      </c>
      <c r="F3645" s="35">
        <v>3.8992962996271266E-2</v>
      </c>
      <c r="G3645" s="35">
        <v>0.20288850408665743</v>
      </c>
      <c r="H3645" s="35" t="b">
        <v>0</v>
      </c>
      <c r="I3645" s="35" t="b">
        <v>0</v>
      </c>
      <c r="J3645" s="35" t="b">
        <v>0</v>
      </c>
    </row>
    <row r="3646" spans="1:10" hidden="1" x14ac:dyDescent="0.2">
      <c r="A3646" s="35" t="s">
        <v>340</v>
      </c>
      <c r="B3646" s="35" t="str">
        <f>VLOOKUP(Table4[[#This Row],[Metabolite ID]],Table18[],2,FALSE)</f>
        <v>hydantoin-5-propionic acid</v>
      </c>
      <c r="C3646" s="35" t="s">
        <v>1119</v>
      </c>
      <c r="D3646" s="35">
        <v>1069</v>
      </c>
      <c r="E3646" s="35">
        <v>9.4374528301886793E-2</v>
      </c>
      <c r="F3646" s="35">
        <v>5.6144690445947151E-2</v>
      </c>
      <c r="G3646" s="35">
        <v>9.2779163129225489E-2</v>
      </c>
      <c r="H3646" s="35" t="b">
        <v>0</v>
      </c>
      <c r="I3646" s="35" t="b">
        <v>0</v>
      </c>
      <c r="J3646" s="35" t="b">
        <v>0</v>
      </c>
    </row>
    <row r="3647" spans="1:10" hidden="1" x14ac:dyDescent="0.2">
      <c r="A3647" s="35" t="s">
        <v>340</v>
      </c>
      <c r="B3647" s="35" t="str">
        <f>VLOOKUP(Table4[[#This Row],[Metabolite ID]],Table18[],2,FALSE)</f>
        <v>hydantoin-5-propionic acid</v>
      </c>
      <c r="C3647" s="35" t="s">
        <v>1120</v>
      </c>
      <c r="D3647" s="35">
        <v>1069</v>
      </c>
      <c r="E3647" s="35">
        <v>0.15573079606720425</v>
      </c>
      <c r="F3647" s="35">
        <v>6.6963959430693901E-2</v>
      </c>
      <c r="G3647" s="35">
        <v>2.0040368449875078E-2</v>
      </c>
      <c r="H3647" s="35" t="b">
        <v>0</v>
      </c>
      <c r="I3647" s="35" t="b">
        <v>0</v>
      </c>
      <c r="J3647" s="35" t="b">
        <v>0</v>
      </c>
    </row>
    <row r="3648" spans="1:10" hidden="1" x14ac:dyDescent="0.2">
      <c r="A3648" s="35" t="s">
        <v>340</v>
      </c>
      <c r="B3648" s="35" t="str">
        <f>VLOOKUP(Table4[[#This Row],[Metabolite ID]],Table18[],2,FALSE)</f>
        <v>hydantoin-5-propionic acid</v>
      </c>
      <c r="C3648" s="35" t="s">
        <v>1121</v>
      </c>
      <c r="D3648" s="35">
        <v>1069</v>
      </c>
      <c r="E3648" s="35">
        <v>0.22003702897250399</v>
      </c>
      <c r="F3648" s="35">
        <v>0.26746193970231152</v>
      </c>
      <c r="G3648" s="35">
        <v>0.41087057005209005</v>
      </c>
      <c r="H3648" s="35" t="b">
        <v>0</v>
      </c>
      <c r="I3648" s="35" t="b">
        <v>0</v>
      </c>
      <c r="J3648" s="35" t="b">
        <v>0</v>
      </c>
    </row>
    <row r="3649" spans="1:10" hidden="1" x14ac:dyDescent="0.2">
      <c r="A3649" s="35" t="s">
        <v>340</v>
      </c>
      <c r="B3649" s="35" t="str">
        <f>VLOOKUP(Table4[[#This Row],[Metabolite ID]],Table18[],2,FALSE)</f>
        <v>hydantoin-5-propionic acid</v>
      </c>
      <c r="C3649" s="35" t="s">
        <v>1122</v>
      </c>
      <c r="D3649" s="35">
        <v>1069</v>
      </c>
      <c r="E3649" s="35">
        <v>0.24147562723974492</v>
      </c>
      <c r="F3649" s="35">
        <v>0.17130060889050439</v>
      </c>
      <c r="G3649" s="35">
        <v>0.15893120769511873</v>
      </c>
      <c r="H3649" s="35" t="b">
        <v>0</v>
      </c>
      <c r="I3649" s="35" t="b">
        <v>0</v>
      </c>
      <c r="J3649" s="35" t="b">
        <v>0</v>
      </c>
    </row>
    <row r="3650" spans="1:10" hidden="1" x14ac:dyDescent="0.2">
      <c r="A3650" s="35" t="s">
        <v>340</v>
      </c>
      <c r="B3650" s="35" t="str">
        <f>VLOOKUP(Table4[[#This Row],[Metabolite ID]],Table18[],2,FALSE)</f>
        <v>hydantoin-5-propionic acid</v>
      </c>
      <c r="C3650" s="35" t="s">
        <v>1123</v>
      </c>
      <c r="D3650" s="35">
        <v>1069</v>
      </c>
      <c r="E3650" s="35">
        <v>0.11158543712133219</v>
      </c>
      <c r="F3650" s="35">
        <v>0.11349691964495881</v>
      </c>
      <c r="G3650" s="35">
        <v>0.32575241517412024</v>
      </c>
      <c r="H3650" s="35" t="b">
        <v>0</v>
      </c>
      <c r="I3650" s="35" t="b">
        <v>0</v>
      </c>
      <c r="J3650" s="35" t="b">
        <v>0</v>
      </c>
    </row>
    <row r="3651" spans="1:10" x14ac:dyDescent="0.2">
      <c r="A3651" s="35" t="s">
        <v>84</v>
      </c>
      <c r="B3651" s="35" t="str">
        <f>VLOOKUP(Table4[[#This Row],[Metabolite ID]],Table18[],2,FALSE)</f>
        <v>gamma-glutamylglutamine</v>
      </c>
      <c r="C3651" s="35" t="s">
        <v>1116</v>
      </c>
      <c r="D3651" s="35">
        <v>1068</v>
      </c>
      <c r="E3651" s="35">
        <v>-5.0064381707395231E-2</v>
      </c>
      <c r="F3651" s="35">
        <v>3.9148923944006965E-2</v>
      </c>
      <c r="G3651" s="36">
        <v>0.20096085607842371</v>
      </c>
      <c r="H3651" s="35" t="b">
        <v>0</v>
      </c>
      <c r="I3651" s="35" t="b">
        <v>0</v>
      </c>
      <c r="J3651" s="35" t="b">
        <v>0</v>
      </c>
    </row>
    <row r="3652" spans="1:10" hidden="1" x14ac:dyDescent="0.2">
      <c r="A3652" s="35" t="s">
        <v>84</v>
      </c>
      <c r="B3652" s="35" t="str">
        <f>VLOOKUP(Table4[[#This Row],[Metabolite ID]],Table18[],2,FALSE)</f>
        <v>gamma-glutamylglutamine</v>
      </c>
      <c r="C3652" s="35" t="s">
        <v>1117</v>
      </c>
      <c r="D3652" s="35">
        <v>1068</v>
      </c>
      <c r="E3652" s="35">
        <v>-5.0064381707395231E-2</v>
      </c>
      <c r="F3652" s="35">
        <v>3.6934394452674123E-2</v>
      </c>
      <c r="G3652" s="35">
        <v>0.17525994624223659</v>
      </c>
      <c r="H3652" s="35" t="b">
        <v>0</v>
      </c>
      <c r="I3652" s="35" t="b">
        <v>0</v>
      </c>
      <c r="J3652" s="35" t="b">
        <v>0</v>
      </c>
    </row>
    <row r="3653" spans="1:10" hidden="1" x14ac:dyDescent="0.2">
      <c r="A3653" s="35" t="s">
        <v>84</v>
      </c>
      <c r="B3653" s="35" t="str">
        <f>VLOOKUP(Table4[[#This Row],[Metabolite ID]],Table18[],2,FALSE)</f>
        <v>gamma-glutamylglutamine</v>
      </c>
      <c r="C3653" s="35" t="s">
        <v>1118</v>
      </c>
      <c r="D3653" s="35">
        <v>1068</v>
      </c>
      <c r="E3653" s="35">
        <v>-4.9985462576672801E-2</v>
      </c>
      <c r="F3653" s="35">
        <v>3.7303905146974299E-2</v>
      </c>
      <c r="G3653" s="35">
        <v>0.18026077407278318</v>
      </c>
      <c r="H3653" s="35" t="b">
        <v>0</v>
      </c>
      <c r="I3653" s="35" t="b">
        <v>0</v>
      </c>
      <c r="J3653" s="35" t="b">
        <v>0</v>
      </c>
    </row>
    <row r="3654" spans="1:10" hidden="1" x14ac:dyDescent="0.2">
      <c r="A3654" s="35" t="s">
        <v>84</v>
      </c>
      <c r="B3654" s="35" t="str">
        <f>VLOOKUP(Table4[[#This Row],[Metabolite ID]],Table18[],2,FALSE)</f>
        <v>gamma-glutamylglutamine</v>
      </c>
      <c r="C3654" s="35" t="s">
        <v>1119</v>
      </c>
      <c r="D3654" s="35">
        <v>1068</v>
      </c>
      <c r="E3654" s="35">
        <v>-8.5671560431166222E-2</v>
      </c>
      <c r="F3654" s="35">
        <v>5.834463507439043E-2</v>
      </c>
      <c r="G3654" s="35">
        <v>0.14200351971774586</v>
      </c>
      <c r="H3654" s="35" t="b">
        <v>0</v>
      </c>
      <c r="I3654" s="35" t="b">
        <v>0</v>
      </c>
      <c r="J3654" s="35" t="b">
        <v>0</v>
      </c>
    </row>
    <row r="3655" spans="1:10" hidden="1" x14ac:dyDescent="0.2">
      <c r="A3655" s="35" t="s">
        <v>84</v>
      </c>
      <c r="B3655" s="35" t="str">
        <f>VLOOKUP(Table4[[#This Row],[Metabolite ID]],Table18[],2,FALSE)</f>
        <v>gamma-glutamylglutamine</v>
      </c>
      <c r="C3655" s="35" t="s">
        <v>1120</v>
      </c>
      <c r="D3655" s="35">
        <v>1068</v>
      </c>
      <c r="E3655" s="35">
        <v>-0.11213812260277878</v>
      </c>
      <c r="F3655" s="35">
        <v>6.4802462555840365E-2</v>
      </c>
      <c r="G3655" s="35">
        <v>8.3547975216696047E-2</v>
      </c>
      <c r="H3655" s="35" t="b">
        <v>0</v>
      </c>
      <c r="I3655" s="35" t="b">
        <v>0</v>
      </c>
      <c r="J3655" s="35" t="b">
        <v>0</v>
      </c>
    </row>
    <row r="3656" spans="1:10" hidden="1" x14ac:dyDescent="0.2">
      <c r="A3656" s="35" t="s">
        <v>84</v>
      </c>
      <c r="B3656" s="35" t="str">
        <f>VLOOKUP(Table4[[#This Row],[Metabolite ID]],Table18[],2,FALSE)</f>
        <v>gamma-glutamylglutamine</v>
      </c>
      <c r="C3656" s="35" t="s">
        <v>1121</v>
      </c>
      <c r="D3656" s="35">
        <v>1068</v>
      </c>
      <c r="E3656" s="35">
        <v>-0.10594494460937209</v>
      </c>
      <c r="F3656" s="35">
        <v>0.25203803912127415</v>
      </c>
      <c r="G3656" s="35">
        <v>0.67431223914538063</v>
      </c>
      <c r="H3656" s="35" t="b">
        <v>0</v>
      </c>
      <c r="I3656" s="35" t="b">
        <v>0</v>
      </c>
      <c r="J3656" s="35" t="b">
        <v>0</v>
      </c>
    </row>
    <row r="3657" spans="1:10" hidden="1" x14ac:dyDescent="0.2">
      <c r="A3657" s="35" t="s">
        <v>84</v>
      </c>
      <c r="B3657" s="35" t="str">
        <f>VLOOKUP(Table4[[#This Row],[Metabolite ID]],Table18[],2,FALSE)</f>
        <v>gamma-glutamylglutamine</v>
      </c>
      <c r="C3657" s="35" t="s">
        <v>1122</v>
      </c>
      <c r="D3657" s="35">
        <v>1068</v>
      </c>
      <c r="E3657" s="35">
        <v>-0.10594494460937209</v>
      </c>
      <c r="F3657" s="35">
        <v>0.16186366514052777</v>
      </c>
      <c r="G3657" s="35">
        <v>0.51291019116411207</v>
      </c>
      <c r="H3657" s="35" t="b">
        <v>0</v>
      </c>
      <c r="I3657" s="35" t="b">
        <v>0</v>
      </c>
      <c r="J3657" s="35" t="b">
        <v>0</v>
      </c>
    </row>
    <row r="3658" spans="1:10" hidden="1" x14ac:dyDescent="0.2">
      <c r="A3658" s="35" t="s">
        <v>84</v>
      </c>
      <c r="B3658" s="35" t="str">
        <f>VLOOKUP(Table4[[#This Row],[Metabolite ID]],Table18[],2,FALSE)</f>
        <v>gamma-glutamylglutamine</v>
      </c>
      <c r="C3658" s="35" t="s">
        <v>1123</v>
      </c>
      <c r="D3658" s="35">
        <v>1068</v>
      </c>
      <c r="E3658" s="35">
        <v>-0.13330309429767126</v>
      </c>
      <c r="F3658" s="35">
        <v>0.1149184644330716</v>
      </c>
      <c r="G3658" s="35">
        <v>0.24631677385256703</v>
      </c>
      <c r="H3658" s="35" t="b">
        <v>0</v>
      </c>
      <c r="I3658" s="35" t="b">
        <v>0</v>
      </c>
      <c r="J3658" s="35" t="b">
        <v>0</v>
      </c>
    </row>
    <row r="3659" spans="1:10" x14ac:dyDescent="0.2">
      <c r="A3659" s="35" t="s">
        <v>330</v>
      </c>
      <c r="B3659" s="35" t="str">
        <f>VLOOKUP(Table4[[#This Row],[Metabolite ID]],Table18[],2,FALSE)</f>
        <v>cinnamoylglycine</v>
      </c>
      <c r="C3659" s="35" t="s">
        <v>1116</v>
      </c>
      <c r="D3659" s="35">
        <v>1068</v>
      </c>
      <c r="E3659" s="35">
        <v>-4.908509796273916E-2</v>
      </c>
      <c r="F3659" s="35">
        <v>3.8392044235785142E-2</v>
      </c>
      <c r="G3659" s="36">
        <v>0.2010652052766132</v>
      </c>
      <c r="H3659" s="35" t="b">
        <v>0</v>
      </c>
      <c r="I3659" s="35" t="b">
        <v>0</v>
      </c>
      <c r="J3659" s="35" t="b">
        <v>0</v>
      </c>
    </row>
    <row r="3660" spans="1:10" hidden="1" x14ac:dyDescent="0.2">
      <c r="A3660" s="35" t="s">
        <v>330</v>
      </c>
      <c r="B3660" s="35" t="str">
        <f>VLOOKUP(Table4[[#This Row],[Metabolite ID]],Table18[],2,FALSE)</f>
        <v>cinnamoylglycine</v>
      </c>
      <c r="C3660" s="35" t="s">
        <v>1117</v>
      </c>
      <c r="D3660" s="35">
        <v>1068</v>
      </c>
      <c r="E3660" s="35">
        <v>-4.908509796273916E-2</v>
      </c>
      <c r="F3660" s="35">
        <v>3.7517897821788909E-2</v>
      </c>
      <c r="G3660" s="35">
        <v>0.19076766902540798</v>
      </c>
      <c r="H3660" s="35" t="b">
        <v>0</v>
      </c>
      <c r="I3660" s="35" t="b">
        <v>0</v>
      </c>
      <c r="J3660" s="35" t="b">
        <v>0</v>
      </c>
    </row>
    <row r="3661" spans="1:10" hidden="1" x14ac:dyDescent="0.2">
      <c r="A3661" s="35" t="s">
        <v>330</v>
      </c>
      <c r="B3661" s="35" t="str">
        <f>VLOOKUP(Table4[[#This Row],[Metabolite ID]],Table18[],2,FALSE)</f>
        <v>cinnamoylglycine</v>
      </c>
      <c r="C3661" s="35" t="s">
        <v>1118</v>
      </c>
      <c r="D3661" s="35">
        <v>1068</v>
      </c>
      <c r="E3661" s="35">
        <v>-4.9002846420319761E-2</v>
      </c>
      <c r="F3661" s="35">
        <v>3.7865823431773714E-2</v>
      </c>
      <c r="G3661" s="35">
        <v>0.19562464005505364</v>
      </c>
      <c r="H3661" s="35" t="b">
        <v>0</v>
      </c>
      <c r="I3661" s="35" t="b">
        <v>0</v>
      </c>
      <c r="J3661" s="35" t="b">
        <v>0</v>
      </c>
    </row>
    <row r="3662" spans="1:10" hidden="1" x14ac:dyDescent="0.2">
      <c r="A3662" s="35" t="s">
        <v>330</v>
      </c>
      <c r="B3662" s="35" t="str">
        <f>VLOOKUP(Table4[[#This Row],[Metabolite ID]],Table18[],2,FALSE)</f>
        <v>cinnamoylglycine</v>
      </c>
      <c r="C3662" s="35" t="s">
        <v>1119</v>
      </c>
      <c r="D3662" s="35">
        <v>1068</v>
      </c>
      <c r="E3662" s="35">
        <v>-7.2763088308831034E-2</v>
      </c>
      <c r="F3662" s="35">
        <v>5.4798097433732228E-2</v>
      </c>
      <c r="G3662" s="35">
        <v>0.18423107439198946</v>
      </c>
      <c r="H3662" s="35" t="b">
        <v>0</v>
      </c>
      <c r="I3662" s="35" t="b">
        <v>0</v>
      </c>
      <c r="J3662" s="35" t="b">
        <v>0</v>
      </c>
    </row>
    <row r="3663" spans="1:10" hidden="1" x14ac:dyDescent="0.2">
      <c r="A3663" s="35" t="s">
        <v>330</v>
      </c>
      <c r="B3663" s="35" t="str">
        <f>VLOOKUP(Table4[[#This Row],[Metabolite ID]],Table18[],2,FALSE)</f>
        <v>cinnamoylglycine</v>
      </c>
      <c r="C3663" s="35" t="s">
        <v>1120</v>
      </c>
      <c r="D3663" s="35">
        <v>1068</v>
      </c>
      <c r="E3663" s="35">
        <v>-7.2402193139616466E-3</v>
      </c>
      <c r="F3663" s="35">
        <v>6.4094723412635682E-2</v>
      </c>
      <c r="G3663" s="35">
        <v>0.91006128595582969</v>
      </c>
      <c r="H3663" s="35" t="b">
        <v>0</v>
      </c>
      <c r="I3663" s="35" t="b">
        <v>0</v>
      </c>
      <c r="J3663" s="35" t="b">
        <v>0</v>
      </c>
    </row>
    <row r="3664" spans="1:10" hidden="1" x14ac:dyDescent="0.2">
      <c r="A3664" s="35" t="s">
        <v>330</v>
      </c>
      <c r="B3664" s="35" t="str">
        <f>VLOOKUP(Table4[[#This Row],[Metabolite ID]],Table18[],2,FALSE)</f>
        <v>cinnamoylglycine</v>
      </c>
      <c r="C3664" s="35" t="s">
        <v>1121</v>
      </c>
      <c r="D3664" s="35">
        <v>1068</v>
      </c>
      <c r="E3664" s="35">
        <v>-9.5475493517038323E-2</v>
      </c>
      <c r="F3664" s="35">
        <v>0.22454796886899542</v>
      </c>
      <c r="G3664" s="35">
        <v>0.67078409369398728</v>
      </c>
      <c r="H3664" s="35" t="b">
        <v>0</v>
      </c>
      <c r="I3664" s="35" t="b">
        <v>0</v>
      </c>
      <c r="J3664" s="35" t="b">
        <v>0</v>
      </c>
    </row>
    <row r="3665" spans="1:10" hidden="1" x14ac:dyDescent="0.2">
      <c r="A3665" s="35" t="s">
        <v>330</v>
      </c>
      <c r="B3665" s="35" t="str">
        <f>VLOOKUP(Table4[[#This Row],[Metabolite ID]],Table18[],2,FALSE)</f>
        <v>cinnamoylglycine</v>
      </c>
      <c r="C3665" s="35" t="s">
        <v>1122</v>
      </c>
      <c r="D3665" s="35">
        <v>1068</v>
      </c>
      <c r="E3665" s="35">
        <v>-4.9391318730220846E-3</v>
      </c>
      <c r="F3665" s="35">
        <v>0.14026878885213778</v>
      </c>
      <c r="G3665" s="35">
        <v>0.97191735188111172</v>
      </c>
      <c r="H3665" s="35" t="b">
        <v>0</v>
      </c>
      <c r="I3665" s="35" t="b">
        <v>0</v>
      </c>
      <c r="J3665" s="35" t="b">
        <v>0</v>
      </c>
    </row>
    <row r="3666" spans="1:10" hidden="1" x14ac:dyDescent="0.2">
      <c r="A3666" s="35" t="s">
        <v>330</v>
      </c>
      <c r="B3666" s="35" t="str">
        <f>VLOOKUP(Table4[[#This Row],[Metabolite ID]],Table18[],2,FALSE)</f>
        <v>cinnamoylglycine</v>
      </c>
      <c r="C3666" s="35" t="s">
        <v>1123</v>
      </c>
      <c r="D3666" s="35">
        <v>1068</v>
      </c>
      <c r="E3666" s="35">
        <v>2.2156712008443442E-2</v>
      </c>
      <c r="F3666" s="35">
        <v>0.11271037215291159</v>
      </c>
      <c r="G3666" s="35">
        <v>0.84419294988183236</v>
      </c>
      <c r="H3666" s="35" t="b">
        <v>0</v>
      </c>
      <c r="I3666" s="35" t="b">
        <v>0</v>
      </c>
      <c r="J3666" s="35" t="b">
        <v>0</v>
      </c>
    </row>
    <row r="3667" spans="1:10" x14ac:dyDescent="0.2">
      <c r="A3667" s="35" t="s">
        <v>433</v>
      </c>
      <c r="B3667" s="35" t="str">
        <f>VLOOKUP(Table4[[#This Row],[Metabolite ID]],Table18[],2,FALSE)</f>
        <v>X - 21364</v>
      </c>
      <c r="C3667" s="35" t="s">
        <v>1116</v>
      </c>
      <c r="D3667" s="35">
        <v>1068</v>
      </c>
      <c r="E3667" s="35">
        <v>4.7182746677534651E-2</v>
      </c>
      <c r="F3667" s="35">
        <v>3.6930513251142806E-2</v>
      </c>
      <c r="G3667" s="36">
        <v>0.20138741566097823</v>
      </c>
      <c r="H3667" s="35" t="b">
        <v>0</v>
      </c>
      <c r="I3667" s="35" t="b">
        <v>0</v>
      </c>
      <c r="J3667" s="35" t="b">
        <v>0</v>
      </c>
    </row>
    <row r="3668" spans="1:10" hidden="1" x14ac:dyDescent="0.2">
      <c r="A3668" s="35" t="s">
        <v>433</v>
      </c>
      <c r="B3668" s="35" t="str">
        <f>VLOOKUP(Table4[[#This Row],[Metabolite ID]],Table18[],2,FALSE)</f>
        <v>X - 21364</v>
      </c>
      <c r="C3668" s="35" t="s">
        <v>1117</v>
      </c>
      <c r="D3668" s="35">
        <v>1068</v>
      </c>
      <c r="E3668" s="35">
        <v>4.7182746677534651E-2</v>
      </c>
      <c r="F3668" s="35">
        <v>3.6930513251142806E-2</v>
      </c>
      <c r="G3668" s="35">
        <v>0.20138741566097823</v>
      </c>
      <c r="H3668" s="35" t="b">
        <v>0</v>
      </c>
      <c r="I3668" s="35" t="b">
        <v>0</v>
      </c>
      <c r="J3668" s="35" t="b">
        <v>0</v>
      </c>
    </row>
    <row r="3669" spans="1:10" hidden="1" x14ac:dyDescent="0.2">
      <c r="A3669" s="35" t="s">
        <v>433</v>
      </c>
      <c r="B3669" s="35" t="str">
        <f>VLOOKUP(Table4[[#This Row],[Metabolite ID]],Table18[],2,FALSE)</f>
        <v>X - 21364</v>
      </c>
      <c r="C3669" s="35" t="s">
        <v>1118</v>
      </c>
      <c r="D3669" s="35">
        <v>1068</v>
      </c>
      <c r="E3669" s="35">
        <v>4.7264287009370951E-2</v>
      </c>
      <c r="F3669" s="35">
        <v>3.7252557639444524E-2</v>
      </c>
      <c r="G3669" s="35">
        <v>0.20452924239131937</v>
      </c>
      <c r="H3669" s="35" t="b">
        <v>0</v>
      </c>
      <c r="I3669" s="35" t="b">
        <v>0</v>
      </c>
      <c r="J3669" s="35" t="b">
        <v>0</v>
      </c>
    </row>
    <row r="3670" spans="1:10" hidden="1" x14ac:dyDescent="0.2">
      <c r="A3670" s="35" t="s">
        <v>433</v>
      </c>
      <c r="B3670" s="35" t="str">
        <f>VLOOKUP(Table4[[#This Row],[Metabolite ID]],Table18[],2,FALSE)</f>
        <v>X - 21364</v>
      </c>
      <c r="C3670" s="35" t="s">
        <v>1119</v>
      </c>
      <c r="D3670" s="35">
        <v>1068</v>
      </c>
      <c r="E3670" s="35">
        <v>8.5869581202045908E-2</v>
      </c>
      <c r="F3670" s="35">
        <v>5.5943957301255565E-2</v>
      </c>
      <c r="G3670" s="35">
        <v>0.12480311890516409</v>
      </c>
      <c r="H3670" s="35" t="b">
        <v>0</v>
      </c>
      <c r="I3670" s="35" t="b">
        <v>0</v>
      </c>
      <c r="J3670" s="35" t="b">
        <v>0</v>
      </c>
    </row>
    <row r="3671" spans="1:10" hidden="1" x14ac:dyDescent="0.2">
      <c r="A3671" s="35" t="s">
        <v>433</v>
      </c>
      <c r="B3671" s="35" t="str">
        <f>VLOOKUP(Table4[[#This Row],[Metabolite ID]],Table18[],2,FALSE)</f>
        <v>X - 21364</v>
      </c>
      <c r="C3671" s="35" t="s">
        <v>1120</v>
      </c>
      <c r="D3671" s="35">
        <v>1068</v>
      </c>
      <c r="E3671" s="35">
        <v>6.2563196652289405E-2</v>
      </c>
      <c r="F3671" s="35">
        <v>6.3484712184488451E-2</v>
      </c>
      <c r="G3671" s="35">
        <v>0.32438616602913251</v>
      </c>
      <c r="H3671" s="35" t="b">
        <v>0</v>
      </c>
      <c r="I3671" s="35" t="b">
        <v>0</v>
      </c>
      <c r="J3671" s="35" t="b">
        <v>0</v>
      </c>
    </row>
    <row r="3672" spans="1:10" hidden="1" x14ac:dyDescent="0.2">
      <c r="A3672" s="35" t="s">
        <v>433</v>
      </c>
      <c r="B3672" s="35" t="str">
        <f>VLOOKUP(Table4[[#This Row],[Metabolite ID]],Table18[],2,FALSE)</f>
        <v>X - 21364</v>
      </c>
      <c r="C3672" s="35" t="s">
        <v>1121</v>
      </c>
      <c r="D3672" s="35">
        <v>1068</v>
      </c>
      <c r="E3672" s="35">
        <v>4.4988836215687833E-2</v>
      </c>
      <c r="F3672" s="35">
        <v>0.21012882277480402</v>
      </c>
      <c r="G3672" s="35">
        <v>0.83050903509015361</v>
      </c>
      <c r="H3672" s="35" t="b">
        <v>0</v>
      </c>
      <c r="I3672" s="35" t="b">
        <v>0</v>
      </c>
      <c r="J3672" s="35" t="b">
        <v>0</v>
      </c>
    </row>
    <row r="3673" spans="1:10" hidden="1" x14ac:dyDescent="0.2">
      <c r="A3673" s="35" t="s">
        <v>433</v>
      </c>
      <c r="B3673" s="35" t="str">
        <f>VLOOKUP(Table4[[#This Row],[Metabolite ID]],Table18[],2,FALSE)</f>
        <v>X - 21364</v>
      </c>
      <c r="C3673" s="35" t="s">
        <v>1122</v>
      </c>
      <c r="D3673" s="35">
        <v>1068</v>
      </c>
      <c r="E3673" s="35">
        <v>4.4988836215687833E-2</v>
      </c>
      <c r="F3673" s="35">
        <v>0.1509913820859777</v>
      </c>
      <c r="G3673" s="35">
        <v>0.76579450983913733</v>
      </c>
      <c r="H3673" s="35" t="b">
        <v>0</v>
      </c>
      <c r="I3673" s="35" t="b">
        <v>0</v>
      </c>
      <c r="J3673" s="35" t="b">
        <v>0</v>
      </c>
    </row>
    <row r="3674" spans="1:10" hidden="1" x14ac:dyDescent="0.2">
      <c r="A3674" s="35" t="s">
        <v>433</v>
      </c>
      <c r="B3674" s="35" t="str">
        <f>VLOOKUP(Table4[[#This Row],[Metabolite ID]],Table18[],2,FALSE)</f>
        <v>X - 21364</v>
      </c>
      <c r="C3674" s="35" t="s">
        <v>1123</v>
      </c>
      <c r="D3674" s="35">
        <v>1068</v>
      </c>
      <c r="E3674" s="35">
        <v>7.2577324220566689E-2</v>
      </c>
      <c r="F3674" s="35">
        <v>0.10838251055638477</v>
      </c>
      <c r="G3674" s="35">
        <v>0.50323197085425098</v>
      </c>
      <c r="H3674" s="35" t="b">
        <v>0</v>
      </c>
      <c r="I3674" s="35" t="b">
        <v>0</v>
      </c>
      <c r="J3674" s="35" t="b">
        <v>0</v>
      </c>
    </row>
    <row r="3675" spans="1:10" x14ac:dyDescent="0.2">
      <c r="A3675" s="35" t="s">
        <v>489</v>
      </c>
      <c r="B3675" s="35" t="str">
        <f>VLOOKUP(Table4[[#This Row],[Metabolite ID]],Table18[],2,FALSE)</f>
        <v>X - 14939</v>
      </c>
      <c r="C3675" s="35" t="s">
        <v>1116</v>
      </c>
      <c r="D3675" s="35">
        <v>1068</v>
      </c>
      <c r="E3675" s="35">
        <v>4.7260060812718066E-2</v>
      </c>
      <c r="F3675" s="35">
        <v>3.7083396520949725E-2</v>
      </c>
      <c r="G3675" s="36">
        <v>0.20251232882716033</v>
      </c>
      <c r="H3675" s="35" t="b">
        <v>0</v>
      </c>
      <c r="I3675" s="35" t="b">
        <v>0</v>
      </c>
      <c r="J3675" s="35" t="b">
        <v>0</v>
      </c>
    </row>
    <row r="3676" spans="1:10" hidden="1" x14ac:dyDescent="0.2">
      <c r="A3676" s="35" t="s">
        <v>489</v>
      </c>
      <c r="B3676" s="35" t="str">
        <f>VLOOKUP(Table4[[#This Row],[Metabolite ID]],Table18[],2,FALSE)</f>
        <v>X - 14939</v>
      </c>
      <c r="C3676" s="35" t="s">
        <v>1117</v>
      </c>
      <c r="D3676" s="35">
        <v>1068</v>
      </c>
      <c r="E3676" s="35">
        <v>4.7260060812718066E-2</v>
      </c>
      <c r="F3676" s="35">
        <v>3.6892226258273597E-2</v>
      </c>
      <c r="G3676" s="35">
        <v>0.20018301271775821</v>
      </c>
      <c r="H3676" s="35" t="b">
        <v>0</v>
      </c>
      <c r="I3676" s="35" t="b">
        <v>0</v>
      </c>
      <c r="J3676" s="35" t="b">
        <v>0</v>
      </c>
    </row>
    <row r="3677" spans="1:10" hidden="1" x14ac:dyDescent="0.2">
      <c r="A3677" s="35" t="s">
        <v>489</v>
      </c>
      <c r="B3677" s="35" t="str">
        <f>VLOOKUP(Table4[[#This Row],[Metabolite ID]],Table18[],2,FALSE)</f>
        <v>X - 14939</v>
      </c>
      <c r="C3677" s="35" t="s">
        <v>1118</v>
      </c>
      <c r="D3677" s="35">
        <v>1068</v>
      </c>
      <c r="E3677" s="35">
        <v>4.7345644823045992E-2</v>
      </c>
      <c r="F3677" s="35">
        <v>3.7222757868416924E-2</v>
      </c>
      <c r="G3677" s="35">
        <v>0.20338937720358288</v>
      </c>
      <c r="H3677" s="35" t="b">
        <v>0</v>
      </c>
      <c r="I3677" s="35" t="b">
        <v>0</v>
      </c>
      <c r="J3677" s="35" t="b">
        <v>0</v>
      </c>
    </row>
    <row r="3678" spans="1:10" hidden="1" x14ac:dyDescent="0.2">
      <c r="A3678" s="35" t="s">
        <v>489</v>
      </c>
      <c r="B3678" s="35" t="str">
        <f>VLOOKUP(Table4[[#This Row],[Metabolite ID]],Table18[],2,FALSE)</f>
        <v>X - 14939</v>
      </c>
      <c r="C3678" s="35" t="s">
        <v>1119</v>
      </c>
      <c r="D3678" s="35">
        <v>1068</v>
      </c>
      <c r="E3678" s="35">
        <v>8.3862731035810462E-2</v>
      </c>
      <c r="F3678" s="35">
        <v>5.570569884519698E-2</v>
      </c>
      <c r="G3678" s="35">
        <v>0.132205716529887</v>
      </c>
      <c r="H3678" s="35" t="b">
        <v>0</v>
      </c>
      <c r="I3678" s="35" t="b">
        <v>0</v>
      </c>
      <c r="J3678" s="35" t="b">
        <v>0</v>
      </c>
    </row>
    <row r="3679" spans="1:10" hidden="1" x14ac:dyDescent="0.2">
      <c r="A3679" s="35" t="s">
        <v>489</v>
      </c>
      <c r="B3679" s="35" t="str">
        <f>VLOOKUP(Table4[[#This Row],[Metabolite ID]],Table18[],2,FALSE)</f>
        <v>X - 14939</v>
      </c>
      <c r="C3679" s="35" t="s">
        <v>1120</v>
      </c>
      <c r="D3679" s="35">
        <v>1068</v>
      </c>
      <c r="E3679" s="35">
        <v>7.7168022056657196E-2</v>
      </c>
      <c r="F3679" s="35">
        <v>6.3707367428444031E-2</v>
      </c>
      <c r="G3679" s="35">
        <v>0.2257847311952049</v>
      </c>
      <c r="H3679" s="35" t="b">
        <v>0</v>
      </c>
      <c r="I3679" s="35" t="b">
        <v>0</v>
      </c>
      <c r="J3679" s="35" t="b">
        <v>0</v>
      </c>
    </row>
    <row r="3680" spans="1:10" hidden="1" x14ac:dyDescent="0.2">
      <c r="A3680" s="35" t="s">
        <v>489</v>
      </c>
      <c r="B3680" s="35" t="str">
        <f>VLOOKUP(Table4[[#This Row],[Metabolite ID]],Table18[],2,FALSE)</f>
        <v>X - 14939</v>
      </c>
      <c r="C3680" s="35" t="s">
        <v>1121</v>
      </c>
      <c r="D3680" s="35">
        <v>1068</v>
      </c>
      <c r="E3680" s="35">
        <v>0.14862618124866511</v>
      </c>
      <c r="F3680" s="35">
        <v>0.23334570369278418</v>
      </c>
      <c r="G3680" s="35">
        <v>0.52430343155963965</v>
      </c>
      <c r="H3680" s="35" t="b">
        <v>0</v>
      </c>
      <c r="I3680" s="35" t="b">
        <v>0</v>
      </c>
      <c r="J3680" s="35" t="b">
        <v>0</v>
      </c>
    </row>
    <row r="3681" spans="1:10" hidden="1" x14ac:dyDescent="0.2">
      <c r="A3681" s="35" t="s">
        <v>489</v>
      </c>
      <c r="B3681" s="35" t="str">
        <f>VLOOKUP(Table4[[#This Row],[Metabolite ID]],Table18[],2,FALSE)</f>
        <v>X - 14939</v>
      </c>
      <c r="C3681" s="35" t="s">
        <v>1122</v>
      </c>
      <c r="D3681" s="35">
        <v>1068</v>
      </c>
      <c r="E3681" s="35">
        <v>2.3904341345808433E-2</v>
      </c>
      <c r="F3681" s="35">
        <v>0.14611643608350136</v>
      </c>
      <c r="G3681" s="35">
        <v>0.87007868340182171</v>
      </c>
      <c r="H3681" s="35" t="b">
        <v>0</v>
      </c>
      <c r="I3681" s="35" t="b">
        <v>0</v>
      </c>
      <c r="J3681" s="35" t="b">
        <v>0</v>
      </c>
    </row>
    <row r="3682" spans="1:10" hidden="1" x14ac:dyDescent="0.2">
      <c r="A3682" s="35" t="s">
        <v>489</v>
      </c>
      <c r="B3682" s="35" t="str">
        <f>VLOOKUP(Table4[[#This Row],[Metabolite ID]],Table18[],2,FALSE)</f>
        <v>X - 14939</v>
      </c>
      <c r="C3682" s="35" t="s">
        <v>1123</v>
      </c>
      <c r="D3682" s="35">
        <v>1068</v>
      </c>
      <c r="E3682" s="35">
        <v>0.11668568573660851</v>
      </c>
      <c r="F3682" s="35">
        <v>0.10885902624158902</v>
      </c>
      <c r="G3682" s="35">
        <v>0.28400881443245046</v>
      </c>
      <c r="H3682" s="35" t="b">
        <v>0</v>
      </c>
      <c r="I3682" s="35" t="b">
        <v>0</v>
      </c>
      <c r="J3682" s="35" t="b">
        <v>0</v>
      </c>
    </row>
    <row r="3683" spans="1:10" x14ac:dyDescent="0.2">
      <c r="A3683" s="35" t="s">
        <v>279</v>
      </c>
      <c r="B3683" s="35" t="str">
        <f>VLOOKUP(Table4[[#This Row],[Metabolite ID]],Table18[],2,FALSE)</f>
        <v>1-linoleoyl-GPI (18:2)*</v>
      </c>
      <c r="C3683" s="35" t="s">
        <v>1116</v>
      </c>
      <c r="D3683" s="35">
        <v>1068</v>
      </c>
      <c r="E3683" s="35">
        <v>4.7639275565234986E-2</v>
      </c>
      <c r="F3683" s="35">
        <v>3.7494314404288881E-2</v>
      </c>
      <c r="G3683" s="36">
        <v>0.20388048320646504</v>
      </c>
      <c r="H3683" s="35" t="b">
        <v>0</v>
      </c>
      <c r="I3683" s="35" t="b">
        <v>0</v>
      </c>
      <c r="J3683" s="35" t="b">
        <v>0</v>
      </c>
    </row>
    <row r="3684" spans="1:10" hidden="1" x14ac:dyDescent="0.2">
      <c r="A3684" s="35" t="s">
        <v>279</v>
      </c>
      <c r="B3684" s="35" t="str">
        <f>VLOOKUP(Table4[[#This Row],[Metabolite ID]],Table18[],2,FALSE)</f>
        <v>1-linoleoyl-GPI (18:2)*</v>
      </c>
      <c r="C3684" s="35" t="s">
        <v>1117</v>
      </c>
      <c r="D3684" s="35">
        <v>1068</v>
      </c>
      <c r="E3684" s="35">
        <v>4.7639275565234986E-2</v>
      </c>
      <c r="F3684" s="35">
        <v>3.6965516632897329E-2</v>
      </c>
      <c r="G3684" s="35">
        <v>0.19748533353160633</v>
      </c>
      <c r="H3684" s="35" t="b">
        <v>0</v>
      </c>
      <c r="I3684" s="35" t="b">
        <v>0</v>
      </c>
      <c r="J3684" s="35" t="b">
        <v>0</v>
      </c>
    </row>
    <row r="3685" spans="1:10" hidden="1" x14ac:dyDescent="0.2">
      <c r="A3685" s="35" t="s">
        <v>279</v>
      </c>
      <c r="B3685" s="35" t="str">
        <f>VLOOKUP(Table4[[#This Row],[Metabolite ID]],Table18[],2,FALSE)</f>
        <v>1-linoleoyl-GPI (18:2)*</v>
      </c>
      <c r="C3685" s="35" t="s">
        <v>1118</v>
      </c>
      <c r="D3685" s="35">
        <v>1068</v>
      </c>
      <c r="E3685" s="35">
        <v>4.7716751835192778E-2</v>
      </c>
      <c r="F3685" s="35">
        <v>3.7302794231155401E-2</v>
      </c>
      <c r="G3685" s="35">
        <v>0.20083590906023774</v>
      </c>
      <c r="H3685" s="35" t="b">
        <v>0</v>
      </c>
      <c r="I3685" s="35" t="b">
        <v>0</v>
      </c>
      <c r="J3685" s="35" t="b">
        <v>0</v>
      </c>
    </row>
    <row r="3686" spans="1:10" hidden="1" x14ac:dyDescent="0.2">
      <c r="A3686" s="35" t="s">
        <v>279</v>
      </c>
      <c r="B3686" s="35" t="str">
        <f>VLOOKUP(Table4[[#This Row],[Metabolite ID]],Table18[],2,FALSE)</f>
        <v>1-linoleoyl-GPI (18:2)*</v>
      </c>
      <c r="C3686" s="35" t="s">
        <v>1119</v>
      </c>
      <c r="D3686" s="35">
        <v>1068</v>
      </c>
      <c r="E3686" s="35">
        <v>8.5389753175173735E-2</v>
      </c>
      <c r="F3686" s="35">
        <v>5.6231189096096576E-2</v>
      </c>
      <c r="G3686" s="35">
        <v>0.12887633802327531</v>
      </c>
      <c r="H3686" s="35" t="b">
        <v>0</v>
      </c>
      <c r="I3686" s="35" t="b">
        <v>0</v>
      </c>
      <c r="J3686" s="35" t="b">
        <v>0</v>
      </c>
    </row>
    <row r="3687" spans="1:10" hidden="1" x14ac:dyDescent="0.2">
      <c r="A3687" s="35" t="s">
        <v>279</v>
      </c>
      <c r="B3687" s="35" t="str">
        <f>VLOOKUP(Table4[[#This Row],[Metabolite ID]],Table18[],2,FALSE)</f>
        <v>1-linoleoyl-GPI (18:2)*</v>
      </c>
      <c r="C3687" s="35" t="s">
        <v>1120</v>
      </c>
      <c r="D3687" s="35">
        <v>1068</v>
      </c>
      <c r="E3687" s="35">
        <v>0.11509712657640302</v>
      </c>
      <c r="F3687" s="35">
        <v>6.502483849158007E-2</v>
      </c>
      <c r="G3687" s="35">
        <v>7.6719039240299408E-2</v>
      </c>
      <c r="H3687" s="35" t="b">
        <v>0</v>
      </c>
      <c r="I3687" s="35" t="b">
        <v>0</v>
      </c>
      <c r="J3687" s="35" t="b">
        <v>0</v>
      </c>
    </row>
    <row r="3688" spans="1:10" hidden="1" x14ac:dyDescent="0.2">
      <c r="A3688" s="35" t="s">
        <v>279</v>
      </c>
      <c r="B3688" s="35" t="str">
        <f>VLOOKUP(Table4[[#This Row],[Metabolite ID]],Table18[],2,FALSE)</f>
        <v>1-linoleoyl-GPI (18:2)*</v>
      </c>
      <c r="C3688" s="35" t="s">
        <v>1121</v>
      </c>
      <c r="D3688" s="35">
        <v>1068</v>
      </c>
      <c r="E3688" s="35">
        <v>0.14725153280102088</v>
      </c>
      <c r="F3688" s="35">
        <v>0.23805183940348798</v>
      </c>
      <c r="G3688" s="35">
        <v>0.53633222952257942</v>
      </c>
      <c r="H3688" s="35" t="b">
        <v>0</v>
      </c>
      <c r="I3688" s="35" t="b">
        <v>0</v>
      </c>
      <c r="J3688" s="35" t="b">
        <v>0</v>
      </c>
    </row>
    <row r="3689" spans="1:10" hidden="1" x14ac:dyDescent="0.2">
      <c r="A3689" s="35" t="s">
        <v>279</v>
      </c>
      <c r="B3689" s="35" t="str">
        <f>VLOOKUP(Table4[[#This Row],[Metabolite ID]],Table18[],2,FALSE)</f>
        <v>1-linoleoyl-GPI (18:2)*</v>
      </c>
      <c r="C3689" s="35" t="s">
        <v>1122</v>
      </c>
      <c r="D3689" s="35">
        <v>1068</v>
      </c>
      <c r="E3689" s="35">
        <v>0.14725153280102088</v>
      </c>
      <c r="F3689" s="35">
        <v>0.1379699973090503</v>
      </c>
      <c r="G3689" s="35">
        <v>0.28609038463402348</v>
      </c>
      <c r="H3689" s="35" t="b">
        <v>0</v>
      </c>
      <c r="I3689" s="35" t="b">
        <v>0</v>
      </c>
      <c r="J3689" s="35" t="b">
        <v>0</v>
      </c>
    </row>
    <row r="3690" spans="1:10" hidden="1" x14ac:dyDescent="0.2">
      <c r="A3690" s="35" t="s">
        <v>279</v>
      </c>
      <c r="B3690" s="35" t="str">
        <f>VLOOKUP(Table4[[#This Row],[Metabolite ID]],Table18[],2,FALSE)</f>
        <v>1-linoleoyl-GPI (18:2)*</v>
      </c>
      <c r="C3690" s="35" t="s">
        <v>1123</v>
      </c>
      <c r="D3690" s="35">
        <v>1068</v>
      </c>
      <c r="E3690" s="35">
        <v>0.14380049598243799</v>
      </c>
      <c r="F3690" s="35">
        <v>0.11005030378727214</v>
      </c>
      <c r="G3690" s="35">
        <v>0.19160334712240593</v>
      </c>
      <c r="H3690" s="35" t="b">
        <v>0</v>
      </c>
      <c r="I3690" s="35" t="b">
        <v>0</v>
      </c>
      <c r="J3690" s="35" t="b">
        <v>0</v>
      </c>
    </row>
    <row r="3691" spans="1:10" x14ac:dyDescent="0.2">
      <c r="A3691" s="35" t="s">
        <v>174</v>
      </c>
      <c r="B3691" s="35" t="str">
        <f>VLOOKUP(Table4[[#This Row],[Metabolite ID]],Table18[],2,FALSE)</f>
        <v>3-hydroxy-2-ethylpropionate</v>
      </c>
      <c r="C3691" s="35" t="s">
        <v>1116</v>
      </c>
      <c r="D3691" s="35">
        <v>1068</v>
      </c>
      <c r="E3691" s="35">
        <v>-4.8062794289590136E-2</v>
      </c>
      <c r="F3691" s="35">
        <v>3.7998255374675452E-2</v>
      </c>
      <c r="G3691" s="36">
        <v>0.20591848966437468</v>
      </c>
      <c r="H3691" s="35" t="b">
        <v>0</v>
      </c>
      <c r="I3691" s="35" t="b">
        <v>0</v>
      </c>
      <c r="J3691" s="35" t="b">
        <v>0</v>
      </c>
    </row>
    <row r="3692" spans="1:10" hidden="1" x14ac:dyDescent="0.2">
      <c r="A3692" s="35" t="s">
        <v>174</v>
      </c>
      <c r="B3692" s="35" t="str">
        <f>VLOOKUP(Table4[[#This Row],[Metabolite ID]],Table18[],2,FALSE)</f>
        <v>3-hydroxy-2-ethylpropionate</v>
      </c>
      <c r="C3692" s="35" t="s">
        <v>1117</v>
      </c>
      <c r="D3692" s="35">
        <v>1068</v>
      </c>
      <c r="E3692" s="35">
        <v>-4.8062794289590136E-2</v>
      </c>
      <c r="F3692" s="35">
        <v>3.688168536666054E-2</v>
      </c>
      <c r="G3692" s="35">
        <v>0.19251961375514798</v>
      </c>
      <c r="H3692" s="35" t="b">
        <v>0</v>
      </c>
      <c r="I3692" s="35" t="b">
        <v>0</v>
      </c>
      <c r="J3692" s="35" t="b">
        <v>0</v>
      </c>
    </row>
    <row r="3693" spans="1:10" hidden="1" x14ac:dyDescent="0.2">
      <c r="A3693" s="35" t="s">
        <v>174</v>
      </c>
      <c r="B3693" s="35" t="str">
        <f>VLOOKUP(Table4[[#This Row],[Metabolite ID]],Table18[],2,FALSE)</f>
        <v>3-hydroxy-2-ethylpropionate</v>
      </c>
      <c r="C3693" s="35" t="s">
        <v>1118</v>
      </c>
      <c r="D3693" s="35">
        <v>1068</v>
      </c>
      <c r="E3693" s="35">
        <v>-4.7981749460964868E-2</v>
      </c>
      <c r="F3693" s="35">
        <v>3.7229744258600962E-2</v>
      </c>
      <c r="G3693" s="35">
        <v>0.19746711175369039</v>
      </c>
      <c r="H3693" s="35" t="b">
        <v>0</v>
      </c>
      <c r="I3693" s="35" t="b">
        <v>0</v>
      </c>
      <c r="J3693" s="35" t="b">
        <v>0</v>
      </c>
    </row>
    <row r="3694" spans="1:10" hidden="1" x14ac:dyDescent="0.2">
      <c r="A3694" s="35" t="s">
        <v>174</v>
      </c>
      <c r="B3694" s="35" t="str">
        <f>VLOOKUP(Table4[[#This Row],[Metabolite ID]],Table18[],2,FALSE)</f>
        <v>3-hydroxy-2-ethylpropionate</v>
      </c>
      <c r="C3694" s="35" t="s">
        <v>1119</v>
      </c>
      <c r="D3694" s="35">
        <v>1068</v>
      </c>
      <c r="E3694" s="35">
        <v>-8.3342872816838706E-2</v>
      </c>
      <c r="F3694" s="35">
        <v>5.6375793868089892E-2</v>
      </c>
      <c r="G3694" s="35">
        <v>0.13931545947931437</v>
      </c>
      <c r="H3694" s="35" t="b">
        <v>0</v>
      </c>
      <c r="I3694" s="35" t="b">
        <v>0</v>
      </c>
      <c r="J3694" s="35" t="b">
        <v>0</v>
      </c>
    </row>
    <row r="3695" spans="1:10" hidden="1" x14ac:dyDescent="0.2">
      <c r="A3695" s="35" t="s">
        <v>174</v>
      </c>
      <c r="B3695" s="35" t="str">
        <f>VLOOKUP(Table4[[#This Row],[Metabolite ID]],Table18[],2,FALSE)</f>
        <v>3-hydroxy-2-ethylpropionate</v>
      </c>
      <c r="C3695" s="35" t="s">
        <v>1120</v>
      </c>
      <c r="D3695" s="35">
        <v>1068</v>
      </c>
      <c r="E3695" s="35">
        <v>-6.8938273995157021E-2</v>
      </c>
      <c r="F3695" s="35">
        <v>6.4019321367990045E-2</v>
      </c>
      <c r="G3695" s="35">
        <v>0.28155379009585857</v>
      </c>
      <c r="H3695" s="35" t="b">
        <v>0</v>
      </c>
      <c r="I3695" s="35" t="b">
        <v>0</v>
      </c>
      <c r="J3695" s="35" t="b">
        <v>0</v>
      </c>
    </row>
    <row r="3696" spans="1:10" hidden="1" x14ac:dyDescent="0.2">
      <c r="A3696" s="35" t="s">
        <v>174</v>
      </c>
      <c r="B3696" s="35" t="str">
        <f>VLOOKUP(Table4[[#This Row],[Metabolite ID]],Table18[],2,FALSE)</f>
        <v>3-hydroxy-2-ethylpropionate</v>
      </c>
      <c r="C3696" s="35" t="s">
        <v>1121</v>
      </c>
      <c r="D3696" s="35">
        <v>1068</v>
      </c>
      <c r="E3696" s="35">
        <v>-0.22619196027339861</v>
      </c>
      <c r="F3696" s="35">
        <v>0.2517705158146637</v>
      </c>
      <c r="G3696" s="35">
        <v>0.36917220658810845</v>
      </c>
      <c r="H3696" s="35" t="b">
        <v>0</v>
      </c>
      <c r="I3696" s="35" t="b">
        <v>0</v>
      </c>
      <c r="J3696" s="35" t="b">
        <v>0</v>
      </c>
    </row>
    <row r="3697" spans="1:10" hidden="1" x14ac:dyDescent="0.2">
      <c r="A3697" s="35" t="s">
        <v>174</v>
      </c>
      <c r="B3697" s="35" t="str">
        <f>VLOOKUP(Table4[[#This Row],[Metabolite ID]],Table18[],2,FALSE)</f>
        <v>3-hydroxy-2-ethylpropionate</v>
      </c>
      <c r="C3697" s="35" t="s">
        <v>1122</v>
      </c>
      <c r="D3697" s="35">
        <v>1068</v>
      </c>
      <c r="E3697" s="35">
        <v>-0.1263912281224604</v>
      </c>
      <c r="F3697" s="35">
        <v>0.1462330982757806</v>
      </c>
      <c r="G3697" s="35">
        <v>0.38761000322754335</v>
      </c>
      <c r="H3697" s="35" t="b">
        <v>0</v>
      </c>
      <c r="I3697" s="35" t="b">
        <v>0</v>
      </c>
      <c r="J3697" s="35" t="b">
        <v>0</v>
      </c>
    </row>
    <row r="3698" spans="1:10" hidden="1" x14ac:dyDescent="0.2">
      <c r="A3698" s="35" t="s">
        <v>174</v>
      </c>
      <c r="B3698" s="35" t="str">
        <f>VLOOKUP(Table4[[#This Row],[Metabolite ID]],Table18[],2,FALSE)</f>
        <v>3-hydroxy-2-ethylpropionate</v>
      </c>
      <c r="C3698" s="35" t="s">
        <v>1123</v>
      </c>
      <c r="D3698" s="35">
        <v>1068</v>
      </c>
      <c r="E3698" s="35">
        <v>7.9944219710235298E-2</v>
      </c>
      <c r="F3698" s="35">
        <v>0.11149396421074949</v>
      </c>
      <c r="G3698" s="35">
        <v>0.47351430484781065</v>
      </c>
      <c r="H3698" s="35" t="b">
        <v>0</v>
      </c>
      <c r="I3698" s="35" t="b">
        <v>0</v>
      </c>
      <c r="J3698" s="35" t="b">
        <v>0</v>
      </c>
    </row>
    <row r="3699" spans="1:10" x14ac:dyDescent="0.2">
      <c r="A3699" s="35" t="s">
        <v>586</v>
      </c>
      <c r="B3699" s="35" t="str">
        <f>VLOOKUP(Table4[[#This Row],[Metabolite ID]],Table18[],2,FALSE)</f>
        <v>X - 17677</v>
      </c>
      <c r="C3699" s="35" t="s">
        <v>1116</v>
      </c>
      <c r="D3699" s="35">
        <v>1069</v>
      </c>
      <c r="E3699" s="35">
        <v>-5.1763727976577675E-2</v>
      </c>
      <c r="F3699" s="35">
        <v>4.1027408132012347E-2</v>
      </c>
      <c r="G3699" s="36">
        <v>0.20706160772230622</v>
      </c>
      <c r="H3699" s="35" t="b">
        <v>0</v>
      </c>
      <c r="I3699" s="35" t="b">
        <v>0</v>
      </c>
      <c r="J3699" s="35" t="b">
        <v>0</v>
      </c>
    </row>
    <row r="3700" spans="1:10" hidden="1" x14ac:dyDescent="0.2">
      <c r="A3700" s="35" t="s">
        <v>586</v>
      </c>
      <c r="B3700" s="35" t="str">
        <f>VLOOKUP(Table4[[#This Row],[Metabolite ID]],Table18[],2,FALSE)</f>
        <v>X - 17677</v>
      </c>
      <c r="C3700" s="35" t="s">
        <v>1117</v>
      </c>
      <c r="D3700" s="35">
        <v>1069</v>
      </c>
      <c r="E3700" s="35">
        <v>-5.1763727976577675E-2</v>
      </c>
      <c r="F3700" s="35">
        <v>4.1027408132012347E-2</v>
      </c>
      <c r="G3700" s="35">
        <v>0.20706160772230622</v>
      </c>
      <c r="H3700" s="35" t="b">
        <v>0</v>
      </c>
      <c r="I3700" s="35" t="b">
        <v>0</v>
      </c>
      <c r="J3700" s="35" t="b">
        <v>0</v>
      </c>
    </row>
    <row r="3701" spans="1:10" hidden="1" x14ac:dyDescent="0.2">
      <c r="A3701" s="35" t="s">
        <v>586</v>
      </c>
      <c r="B3701" s="35" t="str">
        <f>VLOOKUP(Table4[[#This Row],[Metabolite ID]],Table18[],2,FALSE)</f>
        <v>X - 17677</v>
      </c>
      <c r="C3701" s="35" t="s">
        <v>1118</v>
      </c>
      <c r="D3701" s="35">
        <v>1069</v>
      </c>
      <c r="E3701" s="35">
        <v>-5.1681475770301959E-2</v>
      </c>
      <c r="F3701" s="35">
        <v>4.1389707686639875E-2</v>
      </c>
      <c r="G3701" s="35">
        <v>0.21179119525220391</v>
      </c>
      <c r="H3701" s="35" t="b">
        <v>0</v>
      </c>
      <c r="I3701" s="35" t="b">
        <v>0</v>
      </c>
      <c r="J3701" s="35" t="b">
        <v>0</v>
      </c>
    </row>
    <row r="3702" spans="1:10" hidden="1" x14ac:dyDescent="0.2">
      <c r="A3702" s="35" t="s">
        <v>586</v>
      </c>
      <c r="B3702" s="35" t="str">
        <f>VLOOKUP(Table4[[#This Row],[Metabolite ID]],Table18[],2,FALSE)</f>
        <v>X - 17677</v>
      </c>
      <c r="C3702" s="35" t="s">
        <v>1119</v>
      </c>
      <c r="D3702" s="35">
        <v>1069</v>
      </c>
      <c r="E3702" s="35">
        <v>-3.8672907801418438E-2</v>
      </c>
      <c r="F3702" s="35">
        <v>6.3822450539017916E-2</v>
      </c>
      <c r="G3702" s="35">
        <v>0.54455114078991051</v>
      </c>
      <c r="H3702" s="35" t="b">
        <v>0</v>
      </c>
      <c r="I3702" s="35" t="b">
        <v>0</v>
      </c>
      <c r="J3702" s="35" t="b">
        <v>0</v>
      </c>
    </row>
    <row r="3703" spans="1:10" hidden="1" x14ac:dyDescent="0.2">
      <c r="A3703" s="35" t="s">
        <v>586</v>
      </c>
      <c r="B3703" s="35" t="str">
        <f>VLOOKUP(Table4[[#This Row],[Metabolite ID]],Table18[],2,FALSE)</f>
        <v>X - 17677</v>
      </c>
      <c r="C3703" s="35" t="s">
        <v>1120</v>
      </c>
      <c r="D3703" s="35">
        <v>1069</v>
      </c>
      <c r="E3703" s="35">
        <v>-3.6232426579796929E-3</v>
      </c>
      <c r="F3703" s="35">
        <v>6.8021469492163394E-2</v>
      </c>
      <c r="G3703" s="35">
        <v>0.9575198402007189</v>
      </c>
      <c r="H3703" s="35" t="b">
        <v>0</v>
      </c>
      <c r="I3703" s="35" t="b">
        <v>0</v>
      </c>
      <c r="J3703" s="35" t="b">
        <v>0</v>
      </c>
    </row>
    <row r="3704" spans="1:10" hidden="1" x14ac:dyDescent="0.2">
      <c r="A3704" s="35" t="s">
        <v>586</v>
      </c>
      <c r="B3704" s="35" t="str">
        <f>VLOOKUP(Table4[[#This Row],[Metabolite ID]],Table18[],2,FALSE)</f>
        <v>X - 17677</v>
      </c>
      <c r="C3704" s="35" t="s">
        <v>1121</v>
      </c>
      <c r="D3704" s="35">
        <v>1069</v>
      </c>
      <c r="E3704" s="35">
        <v>6.7333827246319977E-2</v>
      </c>
      <c r="F3704" s="35">
        <v>0.27018781049639157</v>
      </c>
      <c r="G3704" s="35">
        <v>0.80324533855058389</v>
      </c>
      <c r="H3704" s="35" t="b">
        <v>0</v>
      </c>
      <c r="I3704" s="35" t="b">
        <v>0</v>
      </c>
      <c r="J3704" s="35" t="b">
        <v>0</v>
      </c>
    </row>
    <row r="3705" spans="1:10" hidden="1" x14ac:dyDescent="0.2">
      <c r="A3705" s="35" t="s">
        <v>586</v>
      </c>
      <c r="B3705" s="35" t="str">
        <f>VLOOKUP(Table4[[#This Row],[Metabolite ID]],Table18[],2,FALSE)</f>
        <v>X - 17677</v>
      </c>
      <c r="C3705" s="35" t="s">
        <v>1122</v>
      </c>
      <c r="D3705" s="35">
        <v>1069</v>
      </c>
      <c r="E3705" s="35">
        <v>0.1156120656906543</v>
      </c>
      <c r="F3705" s="35">
        <v>0.17472566185620333</v>
      </c>
      <c r="G3705" s="35">
        <v>0.50832055964595191</v>
      </c>
      <c r="H3705" s="35" t="b">
        <v>0</v>
      </c>
      <c r="I3705" s="35" t="b">
        <v>0</v>
      </c>
      <c r="J3705" s="35" t="b">
        <v>0</v>
      </c>
    </row>
    <row r="3706" spans="1:10" hidden="1" x14ac:dyDescent="0.2">
      <c r="A3706" s="35" t="s">
        <v>586</v>
      </c>
      <c r="B3706" s="35" t="str">
        <f>VLOOKUP(Table4[[#This Row],[Metabolite ID]],Table18[],2,FALSE)</f>
        <v>X - 17677</v>
      </c>
      <c r="C3706" s="35" t="s">
        <v>1123</v>
      </c>
      <c r="D3706" s="35">
        <v>1069</v>
      </c>
      <c r="E3706" s="35">
        <v>1.8440195825246423E-2</v>
      </c>
      <c r="F3706" s="35">
        <v>0.12045075725688313</v>
      </c>
      <c r="G3706" s="35">
        <v>0.87835369860711698</v>
      </c>
      <c r="H3706" s="35" t="b">
        <v>0</v>
      </c>
      <c r="I3706" s="35" t="b">
        <v>0</v>
      </c>
      <c r="J3706" s="35" t="b">
        <v>0</v>
      </c>
    </row>
    <row r="3707" spans="1:10" x14ac:dyDescent="0.2">
      <c r="A3707" s="35" t="s">
        <v>704</v>
      </c>
      <c r="B3707" s="35" t="str">
        <f>VLOOKUP(Table4[[#This Row],[Metabolite ID]],Table18[],2,FALSE)</f>
        <v>1-palmitoyl-2-linolenoyl-GPC (16:0/18:3)*</v>
      </c>
      <c r="C3707" s="35" t="s">
        <v>1116</v>
      </c>
      <c r="D3707" s="35">
        <v>1068</v>
      </c>
      <c r="E3707" s="35">
        <v>-4.7441872225646844E-2</v>
      </c>
      <c r="F3707" s="35">
        <v>3.7613921443410005E-2</v>
      </c>
      <c r="G3707" s="36">
        <v>0.20720620922964195</v>
      </c>
      <c r="H3707" s="35" t="b">
        <v>0</v>
      </c>
      <c r="I3707" s="35" t="b">
        <v>0</v>
      </c>
      <c r="J3707" s="35" t="b">
        <v>0</v>
      </c>
    </row>
    <row r="3708" spans="1:10" hidden="1" x14ac:dyDescent="0.2">
      <c r="A3708" s="35" t="s">
        <v>704</v>
      </c>
      <c r="B3708" s="35" t="str">
        <f>VLOOKUP(Table4[[#This Row],[Metabolite ID]],Table18[],2,FALSE)</f>
        <v>1-palmitoyl-2-linolenoyl-GPC (16:0/18:3)*</v>
      </c>
      <c r="C3708" s="35" t="s">
        <v>1117</v>
      </c>
      <c r="D3708" s="35">
        <v>1068</v>
      </c>
      <c r="E3708" s="35">
        <v>-4.7441872225646844E-2</v>
      </c>
      <c r="F3708" s="35">
        <v>3.719615226323375E-2</v>
      </c>
      <c r="G3708" s="35">
        <v>0.20214963214170401</v>
      </c>
      <c r="H3708" s="35" t="b">
        <v>0</v>
      </c>
      <c r="I3708" s="35" t="b">
        <v>0</v>
      </c>
      <c r="J3708" s="35" t="b">
        <v>0</v>
      </c>
    </row>
    <row r="3709" spans="1:10" hidden="1" x14ac:dyDescent="0.2">
      <c r="A3709" s="35" t="s">
        <v>704</v>
      </c>
      <c r="B3709" s="35" t="str">
        <f>VLOOKUP(Table4[[#This Row],[Metabolite ID]],Table18[],2,FALSE)</f>
        <v>1-palmitoyl-2-linolenoyl-GPC (16:0/18:3)*</v>
      </c>
      <c r="C3709" s="35" t="s">
        <v>1118</v>
      </c>
      <c r="D3709" s="35">
        <v>1068</v>
      </c>
      <c r="E3709" s="35">
        <v>-4.735690041884813E-2</v>
      </c>
      <c r="F3709" s="35">
        <v>3.7531994009083317E-2</v>
      </c>
      <c r="G3709" s="35">
        <v>0.20703006083165076</v>
      </c>
      <c r="H3709" s="35" t="b">
        <v>0</v>
      </c>
      <c r="I3709" s="35" t="b">
        <v>0</v>
      </c>
      <c r="J3709" s="35" t="b">
        <v>0</v>
      </c>
    </row>
    <row r="3710" spans="1:10" hidden="1" x14ac:dyDescent="0.2">
      <c r="A3710" s="35" t="s">
        <v>704</v>
      </c>
      <c r="B3710" s="35" t="str">
        <f>VLOOKUP(Table4[[#This Row],[Metabolite ID]],Table18[],2,FALSE)</f>
        <v>1-palmitoyl-2-linolenoyl-GPC (16:0/18:3)*</v>
      </c>
      <c r="C3710" s="35" t="s">
        <v>1119</v>
      </c>
      <c r="D3710" s="35">
        <v>1068</v>
      </c>
      <c r="E3710" s="35">
        <v>1.5772222321620264E-2</v>
      </c>
      <c r="F3710" s="35">
        <v>5.677648774331167E-2</v>
      </c>
      <c r="G3710" s="35">
        <v>0.78116975787496878</v>
      </c>
      <c r="H3710" s="35" t="b">
        <v>0</v>
      </c>
      <c r="I3710" s="35" t="b">
        <v>0</v>
      </c>
      <c r="J3710" s="35" t="b">
        <v>0</v>
      </c>
    </row>
    <row r="3711" spans="1:10" hidden="1" x14ac:dyDescent="0.2">
      <c r="A3711" s="35" t="s">
        <v>704</v>
      </c>
      <c r="B3711" s="35" t="str">
        <f>VLOOKUP(Table4[[#This Row],[Metabolite ID]],Table18[],2,FALSE)</f>
        <v>1-palmitoyl-2-linolenoyl-GPC (16:0/18:3)*</v>
      </c>
      <c r="C3711" s="35" t="s">
        <v>1120</v>
      </c>
      <c r="D3711" s="35">
        <v>1068</v>
      </c>
      <c r="E3711" s="35">
        <v>-6.9539278693516504E-2</v>
      </c>
      <c r="F3711" s="35">
        <v>6.6222260501184266E-2</v>
      </c>
      <c r="G3711" s="35">
        <v>0.29367711659936951</v>
      </c>
      <c r="H3711" s="35" t="b">
        <v>0</v>
      </c>
      <c r="I3711" s="35" t="b">
        <v>0</v>
      </c>
      <c r="J3711" s="35" t="b">
        <v>0</v>
      </c>
    </row>
    <row r="3712" spans="1:10" hidden="1" x14ac:dyDescent="0.2">
      <c r="A3712" s="35" t="s">
        <v>704</v>
      </c>
      <c r="B3712" s="35" t="str">
        <f>VLOOKUP(Table4[[#This Row],[Metabolite ID]],Table18[],2,FALSE)</f>
        <v>1-palmitoyl-2-linolenoyl-GPC (16:0/18:3)*</v>
      </c>
      <c r="C3712" s="35" t="s">
        <v>1121</v>
      </c>
      <c r="D3712" s="35">
        <v>1068</v>
      </c>
      <c r="E3712" s="35">
        <v>0.16635457622972538</v>
      </c>
      <c r="F3712" s="35">
        <v>0.24592032157921545</v>
      </c>
      <c r="G3712" s="35">
        <v>0.49889700678527127</v>
      </c>
      <c r="H3712" s="35" t="b">
        <v>0</v>
      </c>
      <c r="I3712" s="35" t="b">
        <v>0</v>
      </c>
      <c r="J3712" s="35" t="b">
        <v>0</v>
      </c>
    </row>
    <row r="3713" spans="1:10" hidden="1" x14ac:dyDescent="0.2">
      <c r="A3713" s="35" t="s">
        <v>704</v>
      </c>
      <c r="B3713" s="35" t="str">
        <f>VLOOKUP(Table4[[#This Row],[Metabolite ID]],Table18[],2,FALSE)</f>
        <v>1-palmitoyl-2-linolenoyl-GPC (16:0/18:3)*</v>
      </c>
      <c r="C3713" s="35" t="s">
        <v>1122</v>
      </c>
      <c r="D3713" s="35">
        <v>1068</v>
      </c>
      <c r="E3713" s="35">
        <v>-8.3394112233150963E-2</v>
      </c>
      <c r="F3713" s="35">
        <v>0.14438355760104596</v>
      </c>
      <c r="G3713" s="35">
        <v>0.56366462633080971</v>
      </c>
      <c r="H3713" s="35" t="b">
        <v>0</v>
      </c>
      <c r="I3713" s="35" t="b">
        <v>0</v>
      </c>
      <c r="J3713" s="35" t="b">
        <v>0</v>
      </c>
    </row>
    <row r="3714" spans="1:10" hidden="1" x14ac:dyDescent="0.2">
      <c r="A3714" s="35" t="s">
        <v>704</v>
      </c>
      <c r="B3714" s="35" t="str">
        <f>VLOOKUP(Table4[[#This Row],[Metabolite ID]],Table18[],2,FALSE)</f>
        <v>1-palmitoyl-2-linolenoyl-GPC (16:0/18:3)*</v>
      </c>
      <c r="C3714" s="35" t="s">
        <v>1123</v>
      </c>
      <c r="D3714" s="35">
        <v>1068</v>
      </c>
      <c r="E3714" s="35">
        <v>-1.5062214032191695E-2</v>
      </c>
      <c r="F3714" s="35">
        <v>0.11049202223289706</v>
      </c>
      <c r="G3714" s="35">
        <v>0.8915944707688368</v>
      </c>
      <c r="H3714" s="35" t="b">
        <v>0</v>
      </c>
      <c r="I3714" s="35" t="b">
        <v>0</v>
      </c>
      <c r="J3714" s="35" t="b">
        <v>0</v>
      </c>
    </row>
    <row r="3715" spans="1:10" x14ac:dyDescent="0.2">
      <c r="A3715" s="35" t="s">
        <v>403</v>
      </c>
      <c r="B3715" s="35" t="str">
        <f>VLOOKUP(Table4[[#This Row],[Metabolite ID]],Table18[],2,FALSE)</f>
        <v>21-hydroxypregnenolone disulfate</v>
      </c>
      <c r="C3715" s="35" t="s">
        <v>1116</v>
      </c>
      <c r="D3715" s="35">
        <v>1068</v>
      </c>
      <c r="E3715" s="35">
        <v>-4.8166459444049632E-2</v>
      </c>
      <c r="F3715" s="35">
        <v>3.8295117223637896E-2</v>
      </c>
      <c r="G3715" s="36">
        <v>0.2084748551179417</v>
      </c>
      <c r="H3715" s="35" t="b">
        <v>0</v>
      </c>
      <c r="I3715" s="35" t="b">
        <v>0</v>
      </c>
      <c r="J3715" s="35" t="b">
        <v>0</v>
      </c>
    </row>
    <row r="3716" spans="1:10" hidden="1" x14ac:dyDescent="0.2">
      <c r="A3716" s="35" t="s">
        <v>403</v>
      </c>
      <c r="B3716" s="35" t="str">
        <f>VLOOKUP(Table4[[#This Row],[Metabolite ID]],Table18[],2,FALSE)</f>
        <v>21-hydroxypregnenolone disulfate</v>
      </c>
      <c r="C3716" s="35" t="s">
        <v>1117</v>
      </c>
      <c r="D3716" s="35">
        <v>1068</v>
      </c>
      <c r="E3716" s="35">
        <v>-4.8166459444049632E-2</v>
      </c>
      <c r="F3716" s="35">
        <v>3.6867656103141959E-2</v>
      </c>
      <c r="G3716" s="35">
        <v>0.19139302557931817</v>
      </c>
      <c r="H3716" s="35" t="b">
        <v>0</v>
      </c>
      <c r="I3716" s="35" t="b">
        <v>0</v>
      </c>
      <c r="J3716" s="35" t="b">
        <v>0</v>
      </c>
    </row>
    <row r="3717" spans="1:10" hidden="1" x14ac:dyDescent="0.2">
      <c r="A3717" s="35" t="s">
        <v>403</v>
      </c>
      <c r="B3717" s="35" t="str">
        <f>VLOOKUP(Table4[[#This Row],[Metabolite ID]],Table18[],2,FALSE)</f>
        <v>21-hydroxypregnenolone disulfate</v>
      </c>
      <c r="C3717" s="35" t="s">
        <v>1118</v>
      </c>
      <c r="D3717" s="35">
        <v>1068</v>
      </c>
      <c r="E3717" s="35">
        <v>-4.8090818736463009E-2</v>
      </c>
      <c r="F3717" s="35">
        <v>3.7219598444404485E-2</v>
      </c>
      <c r="G3717" s="35">
        <v>0.19632832506989722</v>
      </c>
      <c r="H3717" s="35" t="b">
        <v>0</v>
      </c>
      <c r="I3717" s="35" t="b">
        <v>0</v>
      </c>
      <c r="J3717" s="35" t="b">
        <v>0</v>
      </c>
    </row>
    <row r="3718" spans="1:10" hidden="1" x14ac:dyDescent="0.2">
      <c r="A3718" s="35" t="s">
        <v>403</v>
      </c>
      <c r="B3718" s="35" t="str">
        <f>VLOOKUP(Table4[[#This Row],[Metabolite ID]],Table18[],2,FALSE)</f>
        <v>21-hydroxypregnenolone disulfate</v>
      </c>
      <c r="C3718" s="35" t="s">
        <v>1119</v>
      </c>
      <c r="D3718" s="35">
        <v>1068</v>
      </c>
      <c r="E3718" s="35">
        <v>-7.0433465219421204E-2</v>
      </c>
      <c r="F3718" s="35">
        <v>5.6693785759803751E-2</v>
      </c>
      <c r="G3718" s="35">
        <v>0.21410784210724665</v>
      </c>
      <c r="H3718" s="35" t="b">
        <v>0</v>
      </c>
      <c r="I3718" s="35" t="b">
        <v>0</v>
      </c>
      <c r="J3718" s="35" t="b">
        <v>0</v>
      </c>
    </row>
    <row r="3719" spans="1:10" hidden="1" x14ac:dyDescent="0.2">
      <c r="A3719" s="35" t="s">
        <v>403</v>
      </c>
      <c r="B3719" s="35" t="str">
        <f>VLOOKUP(Table4[[#This Row],[Metabolite ID]],Table18[],2,FALSE)</f>
        <v>21-hydroxypregnenolone disulfate</v>
      </c>
      <c r="C3719" s="35" t="s">
        <v>1120</v>
      </c>
      <c r="D3719" s="35">
        <v>1068</v>
      </c>
      <c r="E3719" s="35">
        <v>-7.8542785531544576E-2</v>
      </c>
      <c r="F3719" s="35">
        <v>6.1645029754735584E-2</v>
      </c>
      <c r="G3719" s="35">
        <v>0.20262307447846586</v>
      </c>
      <c r="H3719" s="35" t="b">
        <v>0</v>
      </c>
      <c r="I3719" s="35" t="b">
        <v>0</v>
      </c>
      <c r="J3719" s="35" t="b">
        <v>0</v>
      </c>
    </row>
    <row r="3720" spans="1:10" hidden="1" x14ac:dyDescent="0.2">
      <c r="A3720" s="35" t="s">
        <v>403</v>
      </c>
      <c r="B3720" s="35" t="str">
        <f>VLOOKUP(Table4[[#This Row],[Metabolite ID]],Table18[],2,FALSE)</f>
        <v>21-hydroxypregnenolone disulfate</v>
      </c>
      <c r="C3720" s="35" t="s">
        <v>1121</v>
      </c>
      <c r="D3720" s="35">
        <v>1068</v>
      </c>
      <c r="E3720" s="35">
        <v>-0.22515953215138129</v>
      </c>
      <c r="F3720" s="35">
        <v>0.25874092535340482</v>
      </c>
      <c r="G3720" s="35">
        <v>0.38438012896189722</v>
      </c>
      <c r="H3720" s="35" t="b">
        <v>0</v>
      </c>
      <c r="I3720" s="35" t="b">
        <v>0</v>
      </c>
      <c r="J3720" s="35" t="b">
        <v>0</v>
      </c>
    </row>
    <row r="3721" spans="1:10" hidden="1" x14ac:dyDescent="0.2">
      <c r="A3721" s="35" t="s">
        <v>403</v>
      </c>
      <c r="B3721" s="35" t="str">
        <f>VLOOKUP(Table4[[#This Row],[Metabolite ID]],Table18[],2,FALSE)</f>
        <v>21-hydroxypregnenolone disulfate</v>
      </c>
      <c r="C3721" s="35" t="s">
        <v>1122</v>
      </c>
      <c r="D3721" s="35">
        <v>1068</v>
      </c>
      <c r="E3721" s="35">
        <v>-7.7731528315569065E-2</v>
      </c>
      <c r="F3721" s="35">
        <v>0.14558992646449917</v>
      </c>
      <c r="G3721" s="35">
        <v>0.593516862210133</v>
      </c>
      <c r="H3721" s="35" t="b">
        <v>0</v>
      </c>
      <c r="I3721" s="35" t="b">
        <v>0</v>
      </c>
      <c r="J3721" s="35" t="b">
        <v>0</v>
      </c>
    </row>
    <row r="3722" spans="1:10" hidden="1" x14ac:dyDescent="0.2">
      <c r="A3722" s="35" t="s">
        <v>403</v>
      </c>
      <c r="B3722" s="35" t="str">
        <f>VLOOKUP(Table4[[#This Row],[Metabolite ID]],Table18[],2,FALSE)</f>
        <v>21-hydroxypregnenolone disulfate</v>
      </c>
      <c r="C3722" s="35" t="s">
        <v>1123</v>
      </c>
      <c r="D3722" s="35">
        <v>1068</v>
      </c>
      <c r="E3722" s="35">
        <v>-4.5508957335168486E-2</v>
      </c>
      <c r="F3722" s="35">
        <v>0.11243993285082977</v>
      </c>
      <c r="G3722" s="35">
        <v>0.6857497122089995</v>
      </c>
      <c r="H3722" s="35" t="b">
        <v>0</v>
      </c>
      <c r="I3722" s="35" t="b">
        <v>0</v>
      </c>
      <c r="J3722" s="35" t="b">
        <v>0</v>
      </c>
    </row>
    <row r="3723" spans="1:10" x14ac:dyDescent="0.2">
      <c r="A3723" s="35" t="s">
        <v>111</v>
      </c>
      <c r="B3723" s="35" t="str">
        <f>VLOOKUP(Table4[[#This Row],[Metabolite ID]],Table18[],2,FALSE)</f>
        <v>glycerophosphorylcholine (GPC)</v>
      </c>
      <c r="C3723" s="35" t="s">
        <v>1116</v>
      </c>
      <c r="D3723" s="35">
        <v>1068</v>
      </c>
      <c r="E3723" s="35">
        <v>-4.700024078922227E-2</v>
      </c>
      <c r="F3723" s="35">
        <v>3.7520938602520551E-2</v>
      </c>
      <c r="G3723" s="36">
        <v>0.21033663182025772</v>
      </c>
      <c r="H3723" s="35" t="b">
        <v>0</v>
      </c>
      <c r="I3723" s="35" t="b">
        <v>0</v>
      </c>
      <c r="J3723" s="35" t="b">
        <v>0</v>
      </c>
    </row>
    <row r="3724" spans="1:10" hidden="1" x14ac:dyDescent="0.2">
      <c r="A3724" s="35" t="s">
        <v>111</v>
      </c>
      <c r="B3724" s="35" t="str">
        <f>VLOOKUP(Table4[[#This Row],[Metabolite ID]],Table18[],2,FALSE)</f>
        <v>glycerophosphorylcholine (GPC)</v>
      </c>
      <c r="C3724" s="35" t="s">
        <v>1117</v>
      </c>
      <c r="D3724" s="35">
        <v>1068</v>
      </c>
      <c r="E3724" s="35">
        <v>-4.700024078922227E-2</v>
      </c>
      <c r="F3724" s="35">
        <v>3.6877929072972715E-2</v>
      </c>
      <c r="G3724" s="35">
        <v>0.20249280164318587</v>
      </c>
      <c r="H3724" s="35" t="b">
        <v>0</v>
      </c>
      <c r="I3724" s="35" t="b">
        <v>0</v>
      </c>
      <c r="J3724" s="35" t="b">
        <v>0</v>
      </c>
    </row>
    <row r="3725" spans="1:10" hidden="1" x14ac:dyDescent="0.2">
      <c r="A3725" s="35" t="s">
        <v>111</v>
      </c>
      <c r="B3725" s="35" t="str">
        <f>VLOOKUP(Table4[[#This Row],[Metabolite ID]],Table18[],2,FALSE)</f>
        <v>glycerophosphorylcholine (GPC)</v>
      </c>
      <c r="C3725" s="35" t="s">
        <v>1118</v>
      </c>
      <c r="D3725" s="35">
        <v>1068</v>
      </c>
      <c r="E3725" s="35">
        <v>-4.6912789927884682E-2</v>
      </c>
      <c r="F3725" s="35">
        <v>3.7215313033552279E-2</v>
      </c>
      <c r="G3725" s="35">
        <v>0.20746107386289334</v>
      </c>
      <c r="H3725" s="35" t="b">
        <v>0</v>
      </c>
      <c r="I3725" s="35" t="b">
        <v>0</v>
      </c>
      <c r="J3725" s="35" t="b">
        <v>0</v>
      </c>
    </row>
    <row r="3726" spans="1:10" hidden="1" x14ac:dyDescent="0.2">
      <c r="A3726" s="35" t="s">
        <v>111</v>
      </c>
      <c r="B3726" s="35" t="str">
        <f>VLOOKUP(Table4[[#This Row],[Metabolite ID]],Table18[],2,FALSE)</f>
        <v>glycerophosphorylcholine (GPC)</v>
      </c>
      <c r="C3726" s="35" t="s">
        <v>1119</v>
      </c>
      <c r="D3726" s="35">
        <v>1068</v>
      </c>
      <c r="E3726" s="35">
        <v>-4.07693952869983E-2</v>
      </c>
      <c r="F3726" s="35">
        <v>5.7292778532679507E-2</v>
      </c>
      <c r="G3726" s="35">
        <v>0.4767140846121054</v>
      </c>
      <c r="H3726" s="35" t="b">
        <v>0</v>
      </c>
      <c r="I3726" s="35" t="b">
        <v>0</v>
      </c>
      <c r="J3726" s="35" t="b">
        <v>0</v>
      </c>
    </row>
    <row r="3727" spans="1:10" hidden="1" x14ac:dyDescent="0.2">
      <c r="A3727" s="35" t="s">
        <v>111</v>
      </c>
      <c r="B3727" s="35" t="str">
        <f>VLOOKUP(Table4[[#This Row],[Metabolite ID]],Table18[],2,FALSE)</f>
        <v>glycerophosphorylcholine (GPC)</v>
      </c>
      <c r="C3727" s="35" t="s">
        <v>1120</v>
      </c>
      <c r="D3727" s="35">
        <v>1068</v>
      </c>
      <c r="E3727" s="35">
        <v>-8.4391391693708809E-2</v>
      </c>
      <c r="F3727" s="35">
        <v>6.1559983080031085E-2</v>
      </c>
      <c r="G3727" s="35">
        <v>0.17041215376991717</v>
      </c>
      <c r="H3727" s="35" t="b">
        <v>0</v>
      </c>
      <c r="I3727" s="35" t="b">
        <v>0</v>
      </c>
      <c r="J3727" s="35" t="b">
        <v>0</v>
      </c>
    </row>
    <row r="3728" spans="1:10" hidden="1" x14ac:dyDescent="0.2">
      <c r="A3728" s="35" t="s">
        <v>111</v>
      </c>
      <c r="B3728" s="35" t="str">
        <f>VLOOKUP(Table4[[#This Row],[Metabolite ID]],Table18[],2,FALSE)</f>
        <v>glycerophosphorylcholine (GPC)</v>
      </c>
      <c r="C3728" s="35" t="s">
        <v>1121</v>
      </c>
      <c r="D3728" s="35">
        <v>1068</v>
      </c>
      <c r="E3728" s="35">
        <v>-9.9755150299603912E-2</v>
      </c>
      <c r="F3728" s="35">
        <v>0.23838776637997683</v>
      </c>
      <c r="G3728" s="35">
        <v>0.67569685851591343</v>
      </c>
      <c r="H3728" s="35" t="b">
        <v>0</v>
      </c>
      <c r="I3728" s="35" t="b">
        <v>0</v>
      </c>
      <c r="J3728" s="35" t="b">
        <v>0</v>
      </c>
    </row>
    <row r="3729" spans="1:10" hidden="1" x14ac:dyDescent="0.2">
      <c r="A3729" s="35" t="s">
        <v>111</v>
      </c>
      <c r="B3729" s="35" t="str">
        <f>VLOOKUP(Table4[[#This Row],[Metabolite ID]],Table18[],2,FALSE)</f>
        <v>glycerophosphorylcholine (GPC)</v>
      </c>
      <c r="C3729" s="35" t="s">
        <v>1122</v>
      </c>
      <c r="D3729" s="35">
        <v>1068</v>
      </c>
      <c r="E3729" s="35">
        <v>-0.13104675987786152</v>
      </c>
      <c r="F3729" s="35">
        <v>0.19322644896970165</v>
      </c>
      <c r="G3729" s="35">
        <v>0.49779003136362088</v>
      </c>
      <c r="H3729" s="35" t="b">
        <v>0</v>
      </c>
      <c r="I3729" s="35" t="b">
        <v>0</v>
      </c>
      <c r="J3729" s="35" t="b">
        <v>0</v>
      </c>
    </row>
    <row r="3730" spans="1:10" hidden="1" x14ac:dyDescent="0.2">
      <c r="A3730" s="35" t="s">
        <v>111</v>
      </c>
      <c r="B3730" s="35" t="str">
        <f>VLOOKUP(Table4[[#This Row],[Metabolite ID]],Table18[],2,FALSE)</f>
        <v>glycerophosphorylcholine (GPC)</v>
      </c>
      <c r="C3730" s="35" t="s">
        <v>1123</v>
      </c>
      <c r="D3730" s="35">
        <v>1068</v>
      </c>
      <c r="E3730" s="35">
        <v>-4.8698845221270312E-2</v>
      </c>
      <c r="F3730" s="35">
        <v>0.11016905322610079</v>
      </c>
      <c r="G3730" s="35">
        <v>0.65855178130920755</v>
      </c>
      <c r="H3730" s="35" t="b">
        <v>0</v>
      </c>
      <c r="I3730" s="35" t="b">
        <v>0</v>
      </c>
      <c r="J3730" s="35" t="b">
        <v>0</v>
      </c>
    </row>
    <row r="3731" spans="1:10" x14ac:dyDescent="0.2">
      <c r="A3731" s="35" t="s">
        <v>448</v>
      </c>
      <c r="B3731" s="35" t="str">
        <f>VLOOKUP(Table4[[#This Row],[Metabolite ID]],Table18[],2,FALSE)</f>
        <v>X - 21458</v>
      </c>
      <c r="C3731" s="35" t="s">
        <v>1116</v>
      </c>
      <c r="D3731" s="35">
        <v>1069</v>
      </c>
      <c r="E3731" s="35">
        <v>-5.2700262560986394E-2</v>
      </c>
      <c r="F3731" s="35">
        <v>4.2468577244270805E-2</v>
      </c>
      <c r="G3731" s="36">
        <v>0.21463394923838591</v>
      </c>
      <c r="H3731" s="35" t="b">
        <v>0</v>
      </c>
      <c r="I3731" s="35" t="b">
        <v>0</v>
      </c>
      <c r="J3731" s="35" t="b">
        <v>0</v>
      </c>
    </row>
    <row r="3732" spans="1:10" hidden="1" x14ac:dyDescent="0.2">
      <c r="A3732" s="35" t="s">
        <v>448</v>
      </c>
      <c r="B3732" s="35" t="str">
        <f>VLOOKUP(Table4[[#This Row],[Metabolite ID]],Table18[],2,FALSE)</f>
        <v>X - 21458</v>
      </c>
      <c r="C3732" s="35" t="s">
        <v>1117</v>
      </c>
      <c r="D3732" s="35">
        <v>1069</v>
      </c>
      <c r="E3732" s="35">
        <v>-5.2700262560986394E-2</v>
      </c>
      <c r="F3732" s="35">
        <v>4.1693546174547992E-2</v>
      </c>
      <c r="G3732" s="35">
        <v>0.20623329657376552</v>
      </c>
      <c r="H3732" s="35" t="b">
        <v>0</v>
      </c>
      <c r="I3732" s="35" t="b">
        <v>0</v>
      </c>
      <c r="J3732" s="35" t="b">
        <v>0</v>
      </c>
    </row>
    <row r="3733" spans="1:10" hidden="1" x14ac:dyDescent="0.2">
      <c r="A3733" s="35" t="s">
        <v>448</v>
      </c>
      <c r="B3733" s="35" t="str">
        <f>VLOOKUP(Table4[[#This Row],[Metabolite ID]],Table18[],2,FALSE)</f>
        <v>X - 21458</v>
      </c>
      <c r="C3733" s="35" t="s">
        <v>1118</v>
      </c>
      <c r="D3733" s="35">
        <v>1069</v>
      </c>
      <c r="E3733" s="35">
        <v>-5.2617499799316333E-2</v>
      </c>
      <c r="F3733" s="35">
        <v>4.2076620931275233E-2</v>
      </c>
      <c r="G3733" s="35">
        <v>0.21111100929111917</v>
      </c>
      <c r="H3733" s="35" t="b">
        <v>0</v>
      </c>
      <c r="I3733" s="35" t="b">
        <v>0</v>
      </c>
      <c r="J3733" s="35" t="b">
        <v>0</v>
      </c>
    </row>
    <row r="3734" spans="1:10" hidden="1" x14ac:dyDescent="0.2">
      <c r="A3734" s="35" t="s">
        <v>448</v>
      </c>
      <c r="B3734" s="35" t="str">
        <f>VLOOKUP(Table4[[#This Row],[Metabolite ID]],Table18[],2,FALSE)</f>
        <v>X - 21458</v>
      </c>
      <c r="C3734" s="35" t="s">
        <v>1119</v>
      </c>
      <c r="D3734" s="35">
        <v>1069</v>
      </c>
      <c r="E3734" s="35">
        <v>-8.3163636363636356E-2</v>
      </c>
      <c r="F3734" s="35">
        <v>6.1739161100404095E-2</v>
      </c>
      <c r="G3734" s="35">
        <v>0.17797508730929787</v>
      </c>
      <c r="H3734" s="35" t="b">
        <v>0</v>
      </c>
      <c r="I3734" s="35" t="b">
        <v>0</v>
      </c>
      <c r="J3734" s="35" t="b">
        <v>0</v>
      </c>
    </row>
    <row r="3735" spans="1:10" hidden="1" x14ac:dyDescent="0.2">
      <c r="A3735" s="35" t="s">
        <v>448</v>
      </c>
      <c r="B3735" s="35" t="str">
        <f>VLOOKUP(Table4[[#This Row],[Metabolite ID]],Table18[],2,FALSE)</f>
        <v>X - 21458</v>
      </c>
      <c r="C3735" s="35" t="s">
        <v>1120</v>
      </c>
      <c r="D3735" s="35">
        <v>1069</v>
      </c>
      <c r="E3735" s="35">
        <v>-7.2238677412142266E-2</v>
      </c>
      <c r="F3735" s="35">
        <v>6.9927854633790421E-2</v>
      </c>
      <c r="G3735" s="35">
        <v>0.30158245992568494</v>
      </c>
      <c r="H3735" s="35" t="b">
        <v>0</v>
      </c>
      <c r="I3735" s="35" t="b">
        <v>0</v>
      </c>
      <c r="J3735" s="35" t="b">
        <v>0</v>
      </c>
    </row>
    <row r="3736" spans="1:10" hidden="1" x14ac:dyDescent="0.2">
      <c r="A3736" s="35" t="s">
        <v>448</v>
      </c>
      <c r="B3736" s="35" t="str">
        <f>VLOOKUP(Table4[[#This Row],[Metabolite ID]],Table18[],2,FALSE)</f>
        <v>X - 21458</v>
      </c>
      <c r="C3736" s="35" t="s">
        <v>1121</v>
      </c>
      <c r="D3736" s="35">
        <v>1069</v>
      </c>
      <c r="E3736" s="35">
        <v>7.3059976019721695E-2</v>
      </c>
      <c r="F3736" s="35">
        <v>0.26661706694061249</v>
      </c>
      <c r="G3736" s="35">
        <v>0.78411772332088303</v>
      </c>
      <c r="H3736" s="35" t="b">
        <v>0</v>
      </c>
      <c r="I3736" s="35" t="b">
        <v>0</v>
      </c>
      <c r="J3736" s="35" t="b">
        <v>0</v>
      </c>
    </row>
    <row r="3737" spans="1:10" hidden="1" x14ac:dyDescent="0.2">
      <c r="A3737" s="35" t="s">
        <v>448</v>
      </c>
      <c r="B3737" s="35" t="str">
        <f>VLOOKUP(Table4[[#This Row],[Metabolite ID]],Table18[],2,FALSE)</f>
        <v>X - 21458</v>
      </c>
      <c r="C3737" s="35" t="s">
        <v>1122</v>
      </c>
      <c r="D3737" s="35">
        <v>1069</v>
      </c>
      <c r="E3737" s="35">
        <v>0.12168934166690093</v>
      </c>
      <c r="F3737" s="35">
        <v>0.18384786039547857</v>
      </c>
      <c r="G3737" s="35">
        <v>0.50817655427980113</v>
      </c>
      <c r="H3737" s="35" t="b">
        <v>0</v>
      </c>
      <c r="I3737" s="35" t="b">
        <v>0</v>
      </c>
      <c r="J3737" s="35" t="b">
        <v>0</v>
      </c>
    </row>
    <row r="3738" spans="1:10" hidden="1" x14ac:dyDescent="0.2">
      <c r="A3738" s="35" t="s">
        <v>448</v>
      </c>
      <c r="B3738" s="35" t="str">
        <f>VLOOKUP(Table4[[#This Row],[Metabolite ID]],Table18[],2,FALSE)</f>
        <v>X - 21458</v>
      </c>
      <c r="C3738" s="35" t="s">
        <v>1123</v>
      </c>
      <c r="D3738" s="35">
        <v>1069</v>
      </c>
      <c r="E3738" s="35">
        <v>2.248083858224717E-2</v>
      </c>
      <c r="F3738" s="35">
        <v>0.12480002468233763</v>
      </c>
      <c r="G3738" s="35">
        <v>0.857080877729127</v>
      </c>
      <c r="H3738" s="35" t="b">
        <v>0</v>
      </c>
      <c r="I3738" s="35" t="b">
        <v>0</v>
      </c>
      <c r="J3738" s="35" t="b">
        <v>0</v>
      </c>
    </row>
    <row r="3739" spans="1:10" x14ac:dyDescent="0.2">
      <c r="A3739" s="35" t="s">
        <v>615</v>
      </c>
      <c r="B3739" s="35" t="str">
        <f>VLOOKUP(Table4[[#This Row],[Metabolite ID]],Table18[],2,FALSE)</f>
        <v>arabitol/xylitol</v>
      </c>
      <c r="C3739" s="35" t="s">
        <v>1116</v>
      </c>
      <c r="D3739" s="35">
        <v>1068</v>
      </c>
      <c r="E3739" s="35">
        <v>4.6967220677705326E-2</v>
      </c>
      <c r="F3739" s="35">
        <v>3.7917335163688712E-2</v>
      </c>
      <c r="G3739" s="36">
        <v>0.2154662172889367</v>
      </c>
      <c r="H3739" s="35" t="b">
        <v>0</v>
      </c>
      <c r="I3739" s="35" t="b">
        <v>0</v>
      </c>
      <c r="J3739" s="35" t="b">
        <v>0</v>
      </c>
    </row>
    <row r="3740" spans="1:10" hidden="1" x14ac:dyDescent="0.2">
      <c r="A3740" s="35" t="s">
        <v>615</v>
      </c>
      <c r="B3740" s="35" t="str">
        <f>VLOOKUP(Table4[[#This Row],[Metabolite ID]],Table18[],2,FALSE)</f>
        <v>arabitol/xylitol</v>
      </c>
      <c r="C3740" s="35" t="s">
        <v>1117</v>
      </c>
      <c r="D3740" s="35">
        <v>1068</v>
      </c>
      <c r="E3740" s="35">
        <v>4.6967220677705326E-2</v>
      </c>
      <c r="F3740" s="35">
        <v>3.6940701788718867E-2</v>
      </c>
      <c r="G3740" s="35">
        <v>0.20357856272277661</v>
      </c>
      <c r="H3740" s="35" t="b">
        <v>0</v>
      </c>
      <c r="I3740" s="35" t="b">
        <v>0</v>
      </c>
      <c r="J3740" s="35" t="b">
        <v>0</v>
      </c>
    </row>
    <row r="3741" spans="1:10" hidden="1" x14ac:dyDescent="0.2">
      <c r="A3741" s="35" t="s">
        <v>615</v>
      </c>
      <c r="B3741" s="35" t="str">
        <f>VLOOKUP(Table4[[#This Row],[Metabolite ID]],Table18[],2,FALSE)</f>
        <v>arabitol/xylitol</v>
      </c>
      <c r="C3741" s="35" t="s">
        <v>1118</v>
      </c>
      <c r="D3741" s="35">
        <v>1068</v>
      </c>
      <c r="E3741" s="35">
        <v>4.7045013579512018E-2</v>
      </c>
      <c r="F3741" s="35">
        <v>3.7286864864691599E-2</v>
      </c>
      <c r="G3741" s="35">
        <v>0.20705505607138636</v>
      </c>
      <c r="H3741" s="35" t="b">
        <v>0</v>
      </c>
      <c r="I3741" s="35" t="b">
        <v>0</v>
      </c>
      <c r="J3741" s="35" t="b">
        <v>0</v>
      </c>
    </row>
    <row r="3742" spans="1:10" hidden="1" x14ac:dyDescent="0.2">
      <c r="A3742" s="35" t="s">
        <v>615</v>
      </c>
      <c r="B3742" s="35" t="str">
        <f>VLOOKUP(Table4[[#This Row],[Metabolite ID]],Table18[],2,FALSE)</f>
        <v>arabitol/xylitol</v>
      </c>
      <c r="C3742" s="35" t="s">
        <v>1119</v>
      </c>
      <c r="D3742" s="35">
        <v>1068</v>
      </c>
      <c r="E3742" s="35">
        <v>8.8099536206896423E-2</v>
      </c>
      <c r="F3742" s="35">
        <v>5.5861621319903951E-2</v>
      </c>
      <c r="G3742" s="35">
        <v>0.11477180382576992</v>
      </c>
      <c r="H3742" s="35" t="b">
        <v>0</v>
      </c>
      <c r="I3742" s="35" t="b">
        <v>0</v>
      </c>
      <c r="J3742" s="35" t="b">
        <v>0</v>
      </c>
    </row>
    <row r="3743" spans="1:10" hidden="1" x14ac:dyDescent="0.2">
      <c r="A3743" s="35" t="s">
        <v>615</v>
      </c>
      <c r="B3743" s="35" t="str">
        <f>VLOOKUP(Table4[[#This Row],[Metabolite ID]],Table18[],2,FALSE)</f>
        <v>arabitol/xylitol</v>
      </c>
      <c r="C3743" s="35" t="s">
        <v>1120</v>
      </c>
      <c r="D3743" s="35">
        <v>1068</v>
      </c>
      <c r="E3743" s="35">
        <v>8.41251783380218E-2</v>
      </c>
      <c r="F3743" s="35">
        <v>6.8207688809413566E-2</v>
      </c>
      <c r="G3743" s="35">
        <v>0.21743851131966324</v>
      </c>
      <c r="H3743" s="35" t="b">
        <v>0</v>
      </c>
      <c r="I3743" s="35" t="b">
        <v>0</v>
      </c>
      <c r="J3743" s="35" t="b">
        <v>0</v>
      </c>
    </row>
    <row r="3744" spans="1:10" hidden="1" x14ac:dyDescent="0.2">
      <c r="A3744" s="35" t="s">
        <v>615</v>
      </c>
      <c r="B3744" s="35" t="str">
        <f>VLOOKUP(Table4[[#This Row],[Metabolite ID]],Table18[],2,FALSE)</f>
        <v>arabitol/xylitol</v>
      </c>
      <c r="C3744" s="35" t="s">
        <v>1121</v>
      </c>
      <c r="D3744" s="35">
        <v>1068</v>
      </c>
      <c r="E3744" s="35">
        <v>0.19962051259196301</v>
      </c>
      <c r="F3744" s="35">
        <v>0.23603092489248162</v>
      </c>
      <c r="G3744" s="35">
        <v>0.39788808621888838</v>
      </c>
      <c r="H3744" s="35" t="b">
        <v>0</v>
      </c>
      <c r="I3744" s="35" t="b">
        <v>0</v>
      </c>
      <c r="J3744" s="35" t="b">
        <v>0</v>
      </c>
    </row>
    <row r="3745" spans="1:10" hidden="1" x14ac:dyDescent="0.2">
      <c r="A3745" s="35" t="s">
        <v>615</v>
      </c>
      <c r="B3745" s="35" t="str">
        <f>VLOOKUP(Table4[[#This Row],[Metabolite ID]],Table18[],2,FALSE)</f>
        <v>arabitol/xylitol</v>
      </c>
      <c r="C3745" s="35" t="s">
        <v>1122</v>
      </c>
      <c r="D3745" s="35">
        <v>1068</v>
      </c>
      <c r="E3745" s="35">
        <v>0.11368922095665379</v>
      </c>
      <c r="F3745" s="35">
        <v>0.13844692383182808</v>
      </c>
      <c r="G3745" s="35">
        <v>0.41172974608418866</v>
      </c>
      <c r="H3745" s="35" t="b">
        <v>0</v>
      </c>
      <c r="I3745" s="35" t="b">
        <v>0</v>
      </c>
      <c r="J3745" s="35" t="b">
        <v>0</v>
      </c>
    </row>
    <row r="3746" spans="1:10" hidden="1" x14ac:dyDescent="0.2">
      <c r="A3746" s="35" t="s">
        <v>615</v>
      </c>
      <c r="B3746" s="35" t="str">
        <f>VLOOKUP(Table4[[#This Row],[Metabolite ID]],Table18[],2,FALSE)</f>
        <v>arabitol/xylitol</v>
      </c>
      <c r="C3746" s="35" t="s">
        <v>1123</v>
      </c>
      <c r="D3746" s="35">
        <v>1068</v>
      </c>
      <c r="E3746" s="35">
        <v>0.15567808766634011</v>
      </c>
      <c r="F3746" s="35">
        <v>0.11129053097239013</v>
      </c>
      <c r="G3746" s="35">
        <v>0.16215065270751877</v>
      </c>
      <c r="H3746" s="35" t="b">
        <v>0</v>
      </c>
      <c r="I3746" s="35" t="b">
        <v>0</v>
      </c>
      <c r="J3746" s="35" t="b">
        <v>0</v>
      </c>
    </row>
    <row r="3747" spans="1:10" x14ac:dyDescent="0.2">
      <c r="A3747" s="35" t="s">
        <v>578</v>
      </c>
      <c r="B3747" s="35" t="str">
        <f>VLOOKUP(Table4[[#This Row],[Metabolite ID]],Table18[],2,FALSE)</f>
        <v>X - 13553</v>
      </c>
      <c r="C3747" s="35" t="s">
        <v>1116</v>
      </c>
      <c r="D3747" s="35">
        <v>1069</v>
      </c>
      <c r="E3747" s="35">
        <v>-5.178140345118544E-2</v>
      </c>
      <c r="F3747" s="35">
        <v>4.1889385269382559E-2</v>
      </c>
      <c r="G3747" s="36">
        <v>0.216404233073554</v>
      </c>
      <c r="H3747" s="35" t="b">
        <v>0</v>
      </c>
      <c r="I3747" s="35" t="b">
        <v>0</v>
      </c>
      <c r="J3747" s="35" t="b">
        <v>0</v>
      </c>
    </row>
    <row r="3748" spans="1:10" hidden="1" x14ac:dyDescent="0.2">
      <c r="A3748" s="35" t="s">
        <v>578</v>
      </c>
      <c r="B3748" s="35" t="str">
        <f>VLOOKUP(Table4[[#This Row],[Metabolite ID]],Table18[],2,FALSE)</f>
        <v>X - 13553</v>
      </c>
      <c r="C3748" s="35" t="s">
        <v>1117</v>
      </c>
      <c r="D3748" s="35">
        <v>1069</v>
      </c>
      <c r="E3748" s="35">
        <v>-5.178140345118544E-2</v>
      </c>
      <c r="F3748" s="35">
        <v>3.9173513924914076E-2</v>
      </c>
      <c r="G3748" s="35">
        <v>0.18621900548068407</v>
      </c>
      <c r="H3748" s="35" t="b">
        <v>0</v>
      </c>
      <c r="I3748" s="35" t="b">
        <v>0</v>
      </c>
      <c r="J3748" s="35" t="b">
        <v>0</v>
      </c>
    </row>
    <row r="3749" spans="1:10" hidden="1" x14ac:dyDescent="0.2">
      <c r="A3749" s="35" t="s">
        <v>578</v>
      </c>
      <c r="B3749" s="35" t="str">
        <f>VLOOKUP(Table4[[#This Row],[Metabolite ID]],Table18[],2,FALSE)</f>
        <v>X - 13553</v>
      </c>
      <c r="C3749" s="35" t="s">
        <v>1118</v>
      </c>
      <c r="D3749" s="35">
        <v>1069</v>
      </c>
      <c r="E3749" s="35">
        <v>-5.1703865820611108E-2</v>
      </c>
      <c r="F3749" s="35">
        <v>3.9570117008962E-2</v>
      </c>
      <c r="G3749" s="35">
        <v>0.19133527857402988</v>
      </c>
      <c r="H3749" s="35" t="b">
        <v>0</v>
      </c>
      <c r="I3749" s="35" t="b">
        <v>0</v>
      </c>
      <c r="J3749" s="35" t="b">
        <v>0</v>
      </c>
    </row>
    <row r="3750" spans="1:10" hidden="1" x14ac:dyDescent="0.2">
      <c r="A3750" s="35" t="s">
        <v>578</v>
      </c>
      <c r="B3750" s="35" t="str">
        <f>VLOOKUP(Table4[[#This Row],[Metabolite ID]],Table18[],2,FALSE)</f>
        <v>X - 13553</v>
      </c>
      <c r="C3750" s="35" t="s">
        <v>1119</v>
      </c>
      <c r="D3750" s="35">
        <v>1069</v>
      </c>
      <c r="E3750" s="35">
        <v>-0.10372878787878788</v>
      </c>
      <c r="F3750" s="35">
        <v>5.8057308823388144E-2</v>
      </c>
      <c r="G3750" s="35">
        <v>7.399213328925075E-2</v>
      </c>
      <c r="H3750" s="35" t="b">
        <v>0</v>
      </c>
      <c r="I3750" s="35" t="b">
        <v>0</v>
      </c>
      <c r="J3750" s="35" t="b">
        <v>0</v>
      </c>
    </row>
    <row r="3751" spans="1:10" hidden="1" x14ac:dyDescent="0.2">
      <c r="A3751" s="35" t="s">
        <v>578</v>
      </c>
      <c r="B3751" s="35" t="str">
        <f>VLOOKUP(Table4[[#This Row],[Metabolite ID]],Table18[],2,FALSE)</f>
        <v>X - 13553</v>
      </c>
      <c r="C3751" s="35" t="s">
        <v>1120</v>
      </c>
      <c r="D3751" s="35">
        <v>1069</v>
      </c>
      <c r="E3751" s="35">
        <v>-3.8736950754952842E-2</v>
      </c>
      <c r="F3751" s="35">
        <v>6.5519971240222047E-2</v>
      </c>
      <c r="G3751" s="35">
        <v>0.55437063770924788</v>
      </c>
      <c r="H3751" s="35" t="b">
        <v>0</v>
      </c>
      <c r="I3751" s="35" t="b">
        <v>0</v>
      </c>
      <c r="J3751" s="35" t="b">
        <v>0</v>
      </c>
    </row>
    <row r="3752" spans="1:10" hidden="1" x14ac:dyDescent="0.2">
      <c r="A3752" s="35" t="s">
        <v>578</v>
      </c>
      <c r="B3752" s="35" t="str">
        <f>VLOOKUP(Table4[[#This Row],[Metabolite ID]],Table18[],2,FALSE)</f>
        <v>X - 13553</v>
      </c>
      <c r="C3752" s="35" t="s">
        <v>1121</v>
      </c>
      <c r="D3752" s="35">
        <v>1069</v>
      </c>
      <c r="E3752" s="35">
        <v>-4.8295697303602836E-2</v>
      </c>
      <c r="F3752" s="35">
        <v>0.26622574749540789</v>
      </c>
      <c r="G3752" s="35">
        <v>0.85608112212027732</v>
      </c>
      <c r="H3752" s="35" t="b">
        <v>0</v>
      </c>
      <c r="I3752" s="35" t="b">
        <v>0</v>
      </c>
      <c r="J3752" s="35" t="b">
        <v>0</v>
      </c>
    </row>
    <row r="3753" spans="1:10" hidden="1" x14ac:dyDescent="0.2">
      <c r="A3753" s="35" t="s">
        <v>578</v>
      </c>
      <c r="B3753" s="35" t="str">
        <f>VLOOKUP(Table4[[#This Row],[Metabolite ID]],Table18[],2,FALSE)</f>
        <v>X - 13553</v>
      </c>
      <c r="C3753" s="35" t="s">
        <v>1122</v>
      </c>
      <c r="D3753" s="35">
        <v>1069</v>
      </c>
      <c r="E3753" s="35">
        <v>5.2028516845481931E-2</v>
      </c>
      <c r="F3753" s="35">
        <v>0.16440997227158449</v>
      </c>
      <c r="G3753" s="35">
        <v>0.75171828208458402</v>
      </c>
      <c r="H3753" s="35" t="b">
        <v>0</v>
      </c>
      <c r="I3753" s="35" t="b">
        <v>0</v>
      </c>
      <c r="J3753" s="35" t="b">
        <v>0</v>
      </c>
    </row>
    <row r="3754" spans="1:10" hidden="1" x14ac:dyDescent="0.2">
      <c r="A3754" s="35" t="s">
        <v>578</v>
      </c>
      <c r="B3754" s="35" t="str">
        <f>VLOOKUP(Table4[[#This Row],[Metabolite ID]],Table18[],2,FALSE)</f>
        <v>X - 13553</v>
      </c>
      <c r="C3754" s="35" t="s">
        <v>1123</v>
      </c>
      <c r="D3754" s="35">
        <v>1069</v>
      </c>
      <c r="E3754" s="35">
        <v>7.5991784195425183E-2</v>
      </c>
      <c r="F3754" s="35">
        <v>0.12292301015146651</v>
      </c>
      <c r="G3754" s="35">
        <v>0.53657126445007974</v>
      </c>
      <c r="H3754" s="35" t="b">
        <v>0</v>
      </c>
      <c r="I3754" s="35" t="b">
        <v>0</v>
      </c>
      <c r="J3754" s="35" t="b">
        <v>0</v>
      </c>
    </row>
    <row r="3755" spans="1:10" x14ac:dyDescent="0.2">
      <c r="A3755" s="35" t="s">
        <v>549</v>
      </c>
      <c r="B3755" s="35" t="str">
        <f>VLOOKUP(Table4[[#This Row],[Metabolite ID]],Table18[],2,FALSE)</f>
        <v>X - 22162</v>
      </c>
      <c r="C3755" s="35" t="s">
        <v>1116</v>
      </c>
      <c r="D3755" s="35">
        <v>1068</v>
      </c>
      <c r="E3755" s="35">
        <v>4.5705362388336578E-2</v>
      </c>
      <c r="F3755" s="35">
        <v>3.6984179074495291E-2</v>
      </c>
      <c r="G3755" s="36">
        <v>0.21652975949410475</v>
      </c>
      <c r="H3755" s="35" t="b">
        <v>0</v>
      </c>
      <c r="I3755" s="35" t="b">
        <v>0</v>
      </c>
      <c r="J3755" s="35" t="b">
        <v>0</v>
      </c>
    </row>
    <row r="3756" spans="1:10" hidden="1" x14ac:dyDescent="0.2">
      <c r="A3756" s="35" t="s">
        <v>549</v>
      </c>
      <c r="B3756" s="35" t="str">
        <f>VLOOKUP(Table4[[#This Row],[Metabolite ID]],Table18[],2,FALSE)</f>
        <v>X - 22162</v>
      </c>
      <c r="C3756" s="35" t="s">
        <v>1117</v>
      </c>
      <c r="D3756" s="35">
        <v>1068</v>
      </c>
      <c r="E3756" s="35">
        <v>4.5705362388336578E-2</v>
      </c>
      <c r="F3756" s="35">
        <v>3.6984179074495291E-2</v>
      </c>
      <c r="G3756" s="35">
        <v>0.21652975949410475</v>
      </c>
      <c r="H3756" s="35" t="b">
        <v>0</v>
      </c>
      <c r="I3756" s="35" t="b">
        <v>0</v>
      </c>
      <c r="J3756" s="35" t="b">
        <v>0</v>
      </c>
    </row>
    <row r="3757" spans="1:10" hidden="1" x14ac:dyDescent="0.2">
      <c r="A3757" s="35" t="s">
        <v>549</v>
      </c>
      <c r="B3757" s="35" t="str">
        <f>VLOOKUP(Table4[[#This Row],[Metabolite ID]],Table18[],2,FALSE)</f>
        <v>X - 22162</v>
      </c>
      <c r="C3757" s="35" t="s">
        <v>1118</v>
      </c>
      <c r="D3757" s="35">
        <v>1068</v>
      </c>
      <c r="E3757" s="35">
        <v>4.5791575584064541E-2</v>
      </c>
      <c r="F3757" s="35">
        <v>3.7305594564920899E-2</v>
      </c>
      <c r="G3757" s="35">
        <v>0.21964521111922305</v>
      </c>
      <c r="H3757" s="35" t="b">
        <v>0</v>
      </c>
      <c r="I3757" s="35" t="b">
        <v>0</v>
      </c>
      <c r="J3757" s="35" t="b">
        <v>0</v>
      </c>
    </row>
    <row r="3758" spans="1:10" hidden="1" x14ac:dyDescent="0.2">
      <c r="A3758" s="35" t="s">
        <v>549</v>
      </c>
      <c r="B3758" s="35" t="str">
        <f>VLOOKUP(Table4[[#This Row],[Metabolite ID]],Table18[],2,FALSE)</f>
        <v>X - 22162</v>
      </c>
      <c r="C3758" s="35" t="s">
        <v>1119</v>
      </c>
      <c r="D3758" s="35">
        <v>1068</v>
      </c>
      <c r="E3758" s="35">
        <v>7.2490284211245273E-2</v>
      </c>
      <c r="F3758" s="35">
        <v>5.5547120513791813E-2</v>
      </c>
      <c r="G3758" s="35">
        <v>0.19188492811341476</v>
      </c>
      <c r="H3758" s="35" t="b">
        <v>0</v>
      </c>
      <c r="I3758" s="35" t="b">
        <v>0</v>
      </c>
      <c r="J3758" s="35" t="b">
        <v>0</v>
      </c>
    </row>
    <row r="3759" spans="1:10" hidden="1" x14ac:dyDescent="0.2">
      <c r="A3759" s="35" t="s">
        <v>549</v>
      </c>
      <c r="B3759" s="35" t="str">
        <f>VLOOKUP(Table4[[#This Row],[Metabolite ID]],Table18[],2,FALSE)</f>
        <v>X - 22162</v>
      </c>
      <c r="C3759" s="35" t="s">
        <v>1120</v>
      </c>
      <c r="D3759" s="35">
        <v>1068</v>
      </c>
      <c r="E3759" s="35">
        <v>5.8857126775581033E-2</v>
      </c>
      <c r="F3759" s="35">
        <v>5.8796127030512881E-2</v>
      </c>
      <c r="G3759" s="35">
        <v>0.31680868923702193</v>
      </c>
      <c r="H3759" s="35" t="b">
        <v>0</v>
      </c>
      <c r="I3759" s="35" t="b">
        <v>0</v>
      </c>
      <c r="J3759" s="35" t="b">
        <v>0</v>
      </c>
    </row>
    <row r="3760" spans="1:10" hidden="1" x14ac:dyDescent="0.2">
      <c r="A3760" s="35" t="s">
        <v>549</v>
      </c>
      <c r="B3760" s="35" t="str">
        <f>VLOOKUP(Table4[[#This Row],[Metabolite ID]],Table18[],2,FALSE)</f>
        <v>X - 22162</v>
      </c>
      <c r="C3760" s="35" t="s">
        <v>1121</v>
      </c>
      <c r="D3760" s="35">
        <v>1068</v>
      </c>
      <c r="E3760" s="35">
        <v>-0.31599785902762978</v>
      </c>
      <c r="F3760" s="35">
        <v>0.2341107799405934</v>
      </c>
      <c r="G3760" s="35">
        <v>0.17737310490988431</v>
      </c>
      <c r="H3760" s="35" t="b">
        <v>0</v>
      </c>
      <c r="I3760" s="35" t="b">
        <v>0</v>
      </c>
      <c r="J3760" s="35" t="b">
        <v>0</v>
      </c>
    </row>
    <row r="3761" spans="1:10" hidden="1" x14ac:dyDescent="0.2">
      <c r="A3761" s="35" t="s">
        <v>549</v>
      </c>
      <c r="B3761" s="35" t="str">
        <f>VLOOKUP(Table4[[#This Row],[Metabolite ID]],Table18[],2,FALSE)</f>
        <v>X - 22162</v>
      </c>
      <c r="C3761" s="35" t="s">
        <v>1122</v>
      </c>
      <c r="D3761" s="35">
        <v>1068</v>
      </c>
      <c r="E3761" s="35">
        <v>-0.31599785902762978</v>
      </c>
      <c r="F3761" s="35">
        <v>0.19960366785289432</v>
      </c>
      <c r="G3761" s="35">
        <v>0.11368896819880699</v>
      </c>
      <c r="H3761" s="35" t="b">
        <v>0</v>
      </c>
      <c r="I3761" s="35" t="b">
        <v>0</v>
      </c>
      <c r="J3761" s="35" t="b">
        <v>0</v>
      </c>
    </row>
    <row r="3762" spans="1:10" hidden="1" x14ac:dyDescent="0.2">
      <c r="A3762" s="35" t="s">
        <v>549</v>
      </c>
      <c r="B3762" s="35" t="str">
        <f>VLOOKUP(Table4[[#This Row],[Metabolite ID]],Table18[],2,FALSE)</f>
        <v>X - 22162</v>
      </c>
      <c r="C3762" s="35" t="s">
        <v>1123</v>
      </c>
      <c r="D3762" s="35">
        <v>1068</v>
      </c>
      <c r="E3762" s="35">
        <v>4.5528579329187725E-2</v>
      </c>
      <c r="F3762" s="35">
        <v>0.10854459111875682</v>
      </c>
      <c r="G3762" s="35">
        <v>0.67497482656002428</v>
      </c>
      <c r="H3762" s="35" t="b">
        <v>0</v>
      </c>
      <c r="I3762" s="35" t="b">
        <v>0</v>
      </c>
      <c r="J3762" s="35" t="b">
        <v>0</v>
      </c>
    </row>
    <row r="3763" spans="1:10" x14ac:dyDescent="0.2">
      <c r="A3763" s="35" t="s">
        <v>717</v>
      </c>
      <c r="B3763" s="35" t="str">
        <f>VLOOKUP(Table4[[#This Row],[Metabolite ID]],Table18[],2,FALSE)</f>
        <v>1-myristoyl-2-linoleoyl-GPC (14:0/18:2)*</v>
      </c>
      <c r="C3763" s="35" t="s">
        <v>1116</v>
      </c>
      <c r="D3763" s="35">
        <v>1068</v>
      </c>
      <c r="E3763" s="35">
        <v>-4.8914185554787444E-2</v>
      </c>
      <c r="F3763" s="35">
        <v>3.961056416297927E-2</v>
      </c>
      <c r="G3763" s="36">
        <v>0.2168761820077538</v>
      </c>
      <c r="H3763" s="35" t="b">
        <v>0</v>
      </c>
      <c r="I3763" s="35" t="b">
        <v>0</v>
      </c>
      <c r="J3763" s="35" t="b">
        <v>0</v>
      </c>
    </row>
    <row r="3764" spans="1:10" hidden="1" x14ac:dyDescent="0.2">
      <c r="A3764" s="35" t="s">
        <v>717</v>
      </c>
      <c r="B3764" s="35" t="str">
        <f>VLOOKUP(Table4[[#This Row],[Metabolite ID]],Table18[],2,FALSE)</f>
        <v>1-myristoyl-2-linoleoyl-GPC (14:0/18:2)*</v>
      </c>
      <c r="C3764" s="35" t="s">
        <v>1117</v>
      </c>
      <c r="D3764" s="35">
        <v>1068</v>
      </c>
      <c r="E3764" s="35">
        <v>-4.8914185554787444E-2</v>
      </c>
      <c r="F3764" s="35">
        <v>3.7190305487239735E-2</v>
      </c>
      <c r="G3764" s="35">
        <v>0.18842918205744311</v>
      </c>
      <c r="H3764" s="35" t="b">
        <v>0</v>
      </c>
      <c r="I3764" s="35" t="b">
        <v>0</v>
      </c>
      <c r="J3764" s="35" t="b">
        <v>0</v>
      </c>
    </row>
    <row r="3765" spans="1:10" hidden="1" x14ac:dyDescent="0.2">
      <c r="A3765" s="35" t="s">
        <v>717</v>
      </c>
      <c r="B3765" s="35" t="str">
        <f>VLOOKUP(Table4[[#This Row],[Metabolite ID]],Table18[],2,FALSE)</f>
        <v>1-myristoyl-2-linoleoyl-GPC (14:0/18:2)*</v>
      </c>
      <c r="C3765" s="35" t="s">
        <v>1118</v>
      </c>
      <c r="D3765" s="35">
        <v>1068</v>
      </c>
      <c r="E3765" s="35">
        <v>-4.8830399641857231E-2</v>
      </c>
      <c r="F3765" s="35">
        <v>3.7562268614169364E-2</v>
      </c>
      <c r="G3765" s="35">
        <v>0.19360598365163023</v>
      </c>
      <c r="H3765" s="35" t="b">
        <v>0</v>
      </c>
      <c r="I3765" s="35" t="b">
        <v>0</v>
      </c>
      <c r="J3765" s="35" t="b">
        <v>0</v>
      </c>
    </row>
    <row r="3766" spans="1:10" hidden="1" x14ac:dyDescent="0.2">
      <c r="A3766" s="35" t="s">
        <v>717</v>
      </c>
      <c r="B3766" s="35" t="str">
        <f>VLOOKUP(Table4[[#This Row],[Metabolite ID]],Table18[],2,FALSE)</f>
        <v>1-myristoyl-2-linoleoyl-GPC (14:0/18:2)*</v>
      </c>
      <c r="C3766" s="35" t="s">
        <v>1119</v>
      </c>
      <c r="D3766" s="35">
        <v>1068</v>
      </c>
      <c r="E3766" s="35">
        <v>-3.2576346390737074E-2</v>
      </c>
      <c r="F3766" s="35">
        <v>5.5049375466992484E-2</v>
      </c>
      <c r="G3766" s="35">
        <v>0.55400732207083192</v>
      </c>
      <c r="H3766" s="35" t="b">
        <v>0</v>
      </c>
      <c r="I3766" s="35" t="b">
        <v>0</v>
      </c>
      <c r="J3766" s="35" t="b">
        <v>0</v>
      </c>
    </row>
    <row r="3767" spans="1:10" hidden="1" x14ac:dyDescent="0.2">
      <c r="A3767" s="35" t="s">
        <v>717</v>
      </c>
      <c r="B3767" s="35" t="str">
        <f>VLOOKUP(Table4[[#This Row],[Metabolite ID]],Table18[],2,FALSE)</f>
        <v>1-myristoyl-2-linoleoyl-GPC (14:0/18:2)*</v>
      </c>
      <c r="C3767" s="35" t="s">
        <v>1120</v>
      </c>
      <c r="D3767" s="35">
        <v>1068</v>
      </c>
      <c r="E3767" s="35">
        <v>-7.9589910902132785E-2</v>
      </c>
      <c r="F3767" s="35">
        <v>6.4991456233818731E-2</v>
      </c>
      <c r="G3767" s="35">
        <v>0.22071800093276706</v>
      </c>
      <c r="H3767" s="35" t="b">
        <v>0</v>
      </c>
      <c r="I3767" s="35" t="b">
        <v>0</v>
      </c>
      <c r="J3767" s="35" t="b">
        <v>0</v>
      </c>
    </row>
    <row r="3768" spans="1:10" hidden="1" x14ac:dyDescent="0.2">
      <c r="A3768" s="35" t="s">
        <v>717</v>
      </c>
      <c r="B3768" s="35" t="str">
        <f>VLOOKUP(Table4[[#This Row],[Metabolite ID]],Table18[],2,FALSE)</f>
        <v>1-myristoyl-2-linoleoyl-GPC (14:0/18:2)*</v>
      </c>
      <c r="C3768" s="35" t="s">
        <v>1121</v>
      </c>
      <c r="D3768" s="35">
        <v>1068</v>
      </c>
      <c r="E3768" s="35">
        <v>-0.14065780690736318</v>
      </c>
      <c r="F3768" s="35">
        <v>0.23512415492409106</v>
      </c>
      <c r="G3768" s="35">
        <v>0.54981489989088062</v>
      </c>
      <c r="H3768" s="35" t="b">
        <v>0</v>
      </c>
      <c r="I3768" s="35" t="b">
        <v>0</v>
      </c>
      <c r="J3768" s="35" t="b">
        <v>0</v>
      </c>
    </row>
    <row r="3769" spans="1:10" hidden="1" x14ac:dyDescent="0.2">
      <c r="A3769" s="35" t="s">
        <v>717</v>
      </c>
      <c r="B3769" s="35" t="str">
        <f>VLOOKUP(Table4[[#This Row],[Metabolite ID]],Table18[],2,FALSE)</f>
        <v>1-myristoyl-2-linoleoyl-GPC (14:0/18:2)*</v>
      </c>
      <c r="C3769" s="35" t="s">
        <v>1122</v>
      </c>
      <c r="D3769" s="35">
        <v>1068</v>
      </c>
      <c r="E3769" s="35">
        <v>-0.10352007366089566</v>
      </c>
      <c r="F3769" s="35">
        <v>0.15434159327138419</v>
      </c>
      <c r="G3769" s="35">
        <v>0.5025437402943056</v>
      </c>
      <c r="H3769" s="35" t="b">
        <v>0</v>
      </c>
      <c r="I3769" s="35" t="b">
        <v>0</v>
      </c>
      <c r="J3769" s="35" t="b">
        <v>0</v>
      </c>
    </row>
    <row r="3770" spans="1:10" hidden="1" x14ac:dyDescent="0.2">
      <c r="A3770" s="35" t="s">
        <v>717</v>
      </c>
      <c r="B3770" s="35" t="str">
        <f>VLOOKUP(Table4[[#This Row],[Metabolite ID]],Table18[],2,FALSE)</f>
        <v>1-myristoyl-2-linoleoyl-GPC (14:0/18:2)*</v>
      </c>
      <c r="C3770" s="35" t="s">
        <v>1123</v>
      </c>
      <c r="D3770" s="35">
        <v>1068</v>
      </c>
      <c r="E3770" s="35">
        <v>-0.18848186793031091</v>
      </c>
      <c r="F3770" s="35">
        <v>0.1161996298408295</v>
      </c>
      <c r="G3770" s="35">
        <v>0.10508786417039985</v>
      </c>
      <c r="H3770" s="35" t="b">
        <v>0</v>
      </c>
      <c r="I3770" s="35" t="b">
        <v>0</v>
      </c>
      <c r="J3770" s="35" t="b">
        <v>0</v>
      </c>
    </row>
    <row r="3771" spans="1:10" x14ac:dyDescent="0.2">
      <c r="A3771" s="35" t="s">
        <v>622</v>
      </c>
      <c r="B3771" s="35" t="str">
        <f>VLOOKUP(Table4[[#This Row],[Metabolite ID]],Table18[],2,FALSE)</f>
        <v>X - 23369</v>
      </c>
      <c r="C3771" s="35" t="s">
        <v>1116</v>
      </c>
      <c r="D3771" s="35">
        <v>1068</v>
      </c>
      <c r="E3771" s="35">
        <v>-4.5929658259414044E-2</v>
      </c>
      <c r="F3771" s="35">
        <v>3.7257723631040018E-2</v>
      </c>
      <c r="G3771" s="36">
        <v>0.21766705313844867</v>
      </c>
      <c r="H3771" s="35" t="b">
        <v>0</v>
      </c>
      <c r="I3771" s="35" t="b">
        <v>0</v>
      </c>
      <c r="J3771" s="35" t="b">
        <v>0</v>
      </c>
    </row>
    <row r="3772" spans="1:10" hidden="1" x14ac:dyDescent="0.2">
      <c r="A3772" s="35" t="s">
        <v>622</v>
      </c>
      <c r="B3772" s="35" t="str">
        <f>VLOOKUP(Table4[[#This Row],[Metabolite ID]],Table18[],2,FALSE)</f>
        <v>X - 23369</v>
      </c>
      <c r="C3772" s="35" t="s">
        <v>1117</v>
      </c>
      <c r="D3772" s="35">
        <v>1068</v>
      </c>
      <c r="E3772" s="35">
        <v>-4.5929658259414044E-2</v>
      </c>
      <c r="F3772" s="35">
        <v>3.7257723631040018E-2</v>
      </c>
      <c r="G3772" s="35">
        <v>0.21766705313844867</v>
      </c>
      <c r="H3772" s="35" t="b">
        <v>0</v>
      </c>
      <c r="I3772" s="35" t="b">
        <v>0</v>
      </c>
      <c r="J3772" s="35" t="b">
        <v>0</v>
      </c>
    </row>
    <row r="3773" spans="1:10" hidden="1" x14ac:dyDescent="0.2">
      <c r="A3773" s="35" t="s">
        <v>622</v>
      </c>
      <c r="B3773" s="35" t="str">
        <f>VLOOKUP(Table4[[#This Row],[Metabolite ID]],Table18[],2,FALSE)</f>
        <v>X - 23369</v>
      </c>
      <c r="C3773" s="35" t="s">
        <v>1118</v>
      </c>
      <c r="D3773" s="35">
        <v>1068</v>
      </c>
      <c r="E3773" s="35">
        <v>-4.5844998330610461E-2</v>
      </c>
      <c r="F3773" s="35">
        <v>3.7579804406751252E-2</v>
      </c>
      <c r="G3773" s="35">
        <v>0.22248871303522705</v>
      </c>
      <c r="H3773" s="35" t="b">
        <v>0</v>
      </c>
      <c r="I3773" s="35" t="b">
        <v>0</v>
      </c>
      <c r="J3773" s="35" t="b">
        <v>0</v>
      </c>
    </row>
    <row r="3774" spans="1:10" hidden="1" x14ac:dyDescent="0.2">
      <c r="A3774" s="35" t="s">
        <v>622</v>
      </c>
      <c r="B3774" s="35" t="str">
        <f>VLOOKUP(Table4[[#This Row],[Metabolite ID]],Table18[],2,FALSE)</f>
        <v>X - 23369</v>
      </c>
      <c r="C3774" s="35" t="s">
        <v>1119</v>
      </c>
      <c r="D3774" s="35">
        <v>1068</v>
      </c>
      <c r="E3774" s="35">
        <v>-5.4412507839882295E-2</v>
      </c>
      <c r="F3774" s="35">
        <v>5.6933062359061107E-2</v>
      </c>
      <c r="G3774" s="35">
        <v>0.3392097965738689</v>
      </c>
      <c r="H3774" s="35" t="b">
        <v>0</v>
      </c>
      <c r="I3774" s="35" t="b">
        <v>0</v>
      </c>
      <c r="J3774" s="35" t="b">
        <v>0</v>
      </c>
    </row>
    <row r="3775" spans="1:10" hidden="1" x14ac:dyDescent="0.2">
      <c r="A3775" s="35" t="s">
        <v>622</v>
      </c>
      <c r="B3775" s="35" t="str">
        <f>VLOOKUP(Table4[[#This Row],[Metabolite ID]],Table18[],2,FALSE)</f>
        <v>X - 23369</v>
      </c>
      <c r="C3775" s="35" t="s">
        <v>1120</v>
      </c>
      <c r="D3775" s="35">
        <v>1068</v>
      </c>
      <c r="E3775" s="35">
        <v>-5.0203953481295825E-2</v>
      </c>
      <c r="F3775" s="35">
        <v>5.9937457348809668E-2</v>
      </c>
      <c r="G3775" s="35">
        <v>0.4022522133428047</v>
      </c>
      <c r="H3775" s="35" t="b">
        <v>0</v>
      </c>
      <c r="I3775" s="35" t="b">
        <v>0</v>
      </c>
      <c r="J3775" s="35" t="b">
        <v>0</v>
      </c>
    </row>
    <row r="3776" spans="1:10" hidden="1" x14ac:dyDescent="0.2">
      <c r="A3776" s="35" t="s">
        <v>622</v>
      </c>
      <c r="B3776" s="35" t="str">
        <f>VLOOKUP(Table4[[#This Row],[Metabolite ID]],Table18[],2,FALSE)</f>
        <v>X - 23369</v>
      </c>
      <c r="C3776" s="35" t="s">
        <v>1121</v>
      </c>
      <c r="D3776" s="35">
        <v>1068</v>
      </c>
      <c r="E3776" s="35">
        <v>-6.2193297541850434E-2</v>
      </c>
      <c r="F3776" s="35">
        <v>0.25819593040490774</v>
      </c>
      <c r="G3776" s="35">
        <v>0.80969721534634453</v>
      </c>
      <c r="H3776" s="35" t="b">
        <v>0</v>
      </c>
      <c r="I3776" s="35" t="b">
        <v>0</v>
      </c>
      <c r="J3776" s="35" t="b">
        <v>0</v>
      </c>
    </row>
    <row r="3777" spans="1:10" hidden="1" x14ac:dyDescent="0.2">
      <c r="A3777" s="35" t="s">
        <v>622</v>
      </c>
      <c r="B3777" s="35" t="str">
        <f>VLOOKUP(Table4[[#This Row],[Metabolite ID]],Table18[],2,FALSE)</f>
        <v>X - 23369</v>
      </c>
      <c r="C3777" s="35" t="s">
        <v>1122</v>
      </c>
      <c r="D3777" s="35">
        <v>1068</v>
      </c>
      <c r="E3777" s="35">
        <v>-0.1313829740973036</v>
      </c>
      <c r="F3777" s="35">
        <v>0.19599189909239195</v>
      </c>
      <c r="G3777" s="35">
        <v>0.5027803938720965</v>
      </c>
      <c r="H3777" s="35" t="b">
        <v>0</v>
      </c>
      <c r="I3777" s="35" t="b">
        <v>0</v>
      </c>
      <c r="J3777" s="35" t="b">
        <v>0</v>
      </c>
    </row>
    <row r="3778" spans="1:10" hidden="1" x14ac:dyDescent="0.2">
      <c r="A3778" s="35" t="s">
        <v>622</v>
      </c>
      <c r="B3778" s="35" t="str">
        <f>VLOOKUP(Table4[[#This Row],[Metabolite ID]],Table18[],2,FALSE)</f>
        <v>X - 23369</v>
      </c>
      <c r="C3778" s="35" t="s">
        <v>1123</v>
      </c>
      <c r="D3778" s="35">
        <v>1068</v>
      </c>
      <c r="E3778" s="35">
        <v>-4.930232062618339E-3</v>
      </c>
      <c r="F3778" s="35">
        <v>0.109342129964674</v>
      </c>
      <c r="G3778" s="35">
        <v>0.96404405038524832</v>
      </c>
      <c r="H3778" s="35" t="b">
        <v>0</v>
      </c>
      <c r="I3778" s="35" t="b">
        <v>0</v>
      </c>
      <c r="J3778" s="35" t="b">
        <v>0</v>
      </c>
    </row>
    <row r="3779" spans="1:10" x14ac:dyDescent="0.2">
      <c r="A3779" s="35" t="s">
        <v>155</v>
      </c>
      <c r="B3779" s="35" t="str">
        <f>VLOOKUP(Table4[[#This Row],[Metabolite ID]],Table18[],2,FALSE)</f>
        <v>1-methylhistidine</v>
      </c>
      <c r="C3779" s="35" t="s">
        <v>1116</v>
      </c>
      <c r="D3779" s="35">
        <v>1068</v>
      </c>
      <c r="E3779" s="35">
        <v>4.755642173273994E-2</v>
      </c>
      <c r="F3779" s="35">
        <v>3.8670198157112076E-2</v>
      </c>
      <c r="G3779" s="36">
        <v>0.21877382884200836</v>
      </c>
      <c r="H3779" s="35" t="b">
        <v>0</v>
      </c>
      <c r="I3779" s="35" t="b">
        <v>0</v>
      </c>
      <c r="J3779" s="35" t="b">
        <v>0</v>
      </c>
    </row>
    <row r="3780" spans="1:10" hidden="1" x14ac:dyDescent="0.2">
      <c r="A3780" s="35" t="s">
        <v>155</v>
      </c>
      <c r="B3780" s="35" t="str">
        <f>VLOOKUP(Table4[[#This Row],[Metabolite ID]],Table18[],2,FALSE)</f>
        <v>1-methylhistidine</v>
      </c>
      <c r="C3780" s="35" t="s">
        <v>1117</v>
      </c>
      <c r="D3780" s="35">
        <v>1068</v>
      </c>
      <c r="E3780" s="35">
        <v>4.755642173273994E-2</v>
      </c>
      <c r="F3780" s="35">
        <v>3.7272018016812666E-2</v>
      </c>
      <c r="G3780" s="35">
        <v>0.20198087410385585</v>
      </c>
      <c r="H3780" s="35" t="b">
        <v>0</v>
      </c>
      <c r="I3780" s="35" t="b">
        <v>0</v>
      </c>
      <c r="J3780" s="35" t="b">
        <v>0</v>
      </c>
    </row>
    <row r="3781" spans="1:10" hidden="1" x14ac:dyDescent="0.2">
      <c r="A3781" s="35" t="s">
        <v>155</v>
      </c>
      <c r="B3781" s="35" t="str">
        <f>VLOOKUP(Table4[[#This Row],[Metabolite ID]],Table18[],2,FALSE)</f>
        <v>1-methylhistidine</v>
      </c>
      <c r="C3781" s="35" t="s">
        <v>1118</v>
      </c>
      <c r="D3781" s="35">
        <v>1068</v>
      </c>
      <c r="E3781" s="35">
        <v>4.7635125735138818E-2</v>
      </c>
      <c r="F3781" s="35">
        <v>3.7628621473010951E-2</v>
      </c>
      <c r="G3781" s="35">
        <v>0.20553885878547104</v>
      </c>
      <c r="H3781" s="35" t="b">
        <v>0</v>
      </c>
      <c r="I3781" s="35" t="b">
        <v>0</v>
      </c>
      <c r="J3781" s="35" t="b">
        <v>0</v>
      </c>
    </row>
    <row r="3782" spans="1:10" hidden="1" x14ac:dyDescent="0.2">
      <c r="A3782" s="35" t="s">
        <v>155</v>
      </c>
      <c r="B3782" s="35" t="str">
        <f>VLOOKUP(Table4[[#This Row],[Metabolite ID]],Table18[],2,FALSE)</f>
        <v>1-methylhistidine</v>
      </c>
      <c r="C3782" s="35" t="s">
        <v>1119</v>
      </c>
      <c r="D3782" s="35">
        <v>1068</v>
      </c>
      <c r="E3782" s="35">
        <v>6.5755952784660662E-2</v>
      </c>
      <c r="F3782" s="35">
        <v>5.6689507189961547E-2</v>
      </c>
      <c r="G3782" s="35">
        <v>0.24607664136094229</v>
      </c>
      <c r="H3782" s="35" t="b">
        <v>0</v>
      </c>
      <c r="I3782" s="35" t="b">
        <v>0</v>
      </c>
      <c r="J3782" s="35" t="b">
        <v>0</v>
      </c>
    </row>
    <row r="3783" spans="1:10" hidden="1" x14ac:dyDescent="0.2">
      <c r="A3783" s="35" t="s">
        <v>155</v>
      </c>
      <c r="B3783" s="35" t="str">
        <f>VLOOKUP(Table4[[#This Row],[Metabolite ID]],Table18[],2,FALSE)</f>
        <v>1-methylhistidine</v>
      </c>
      <c r="C3783" s="35" t="s">
        <v>1120</v>
      </c>
      <c r="D3783" s="35">
        <v>1068</v>
      </c>
      <c r="E3783" s="35">
        <v>-2.4901697979565197E-2</v>
      </c>
      <c r="F3783" s="35">
        <v>6.5023660754247606E-2</v>
      </c>
      <c r="G3783" s="35">
        <v>0.70174672175232722</v>
      </c>
      <c r="H3783" s="35" t="b">
        <v>0</v>
      </c>
      <c r="I3783" s="35" t="b">
        <v>0</v>
      </c>
      <c r="J3783" s="35" t="b">
        <v>0</v>
      </c>
    </row>
    <row r="3784" spans="1:10" hidden="1" x14ac:dyDescent="0.2">
      <c r="A3784" s="35" t="s">
        <v>155</v>
      </c>
      <c r="B3784" s="35" t="str">
        <f>VLOOKUP(Table4[[#This Row],[Metabolite ID]],Table18[],2,FALSE)</f>
        <v>1-methylhistidine</v>
      </c>
      <c r="C3784" s="35" t="s">
        <v>1121</v>
      </c>
      <c r="D3784" s="35">
        <v>1068</v>
      </c>
      <c r="E3784" s="35">
        <v>0.27763896280642175</v>
      </c>
      <c r="F3784" s="35">
        <v>0.23525419260922048</v>
      </c>
      <c r="G3784" s="35">
        <v>0.23819729564407136</v>
      </c>
      <c r="H3784" s="35" t="b">
        <v>0</v>
      </c>
      <c r="I3784" s="35" t="b">
        <v>0</v>
      </c>
      <c r="J3784" s="35" t="b">
        <v>0</v>
      </c>
    </row>
    <row r="3785" spans="1:10" hidden="1" x14ac:dyDescent="0.2">
      <c r="A3785" s="35" t="s">
        <v>155</v>
      </c>
      <c r="B3785" s="35" t="str">
        <f>VLOOKUP(Table4[[#This Row],[Metabolite ID]],Table18[],2,FALSE)</f>
        <v>1-methylhistidine</v>
      </c>
      <c r="C3785" s="35" t="s">
        <v>1122</v>
      </c>
      <c r="D3785" s="35">
        <v>1068</v>
      </c>
      <c r="E3785" s="35">
        <v>2.6665938552565827E-2</v>
      </c>
      <c r="F3785" s="35">
        <v>0.14446533598124564</v>
      </c>
      <c r="G3785" s="35">
        <v>0.85359068937272553</v>
      </c>
      <c r="H3785" s="35" t="b">
        <v>0</v>
      </c>
      <c r="I3785" s="35" t="b">
        <v>0</v>
      </c>
      <c r="J3785" s="35" t="b">
        <v>0</v>
      </c>
    </row>
    <row r="3786" spans="1:10" hidden="1" x14ac:dyDescent="0.2">
      <c r="A3786" s="35" t="s">
        <v>155</v>
      </c>
      <c r="B3786" s="35" t="str">
        <f>VLOOKUP(Table4[[#This Row],[Metabolite ID]],Table18[],2,FALSE)</f>
        <v>1-methylhistidine</v>
      </c>
      <c r="C3786" s="35" t="s">
        <v>1123</v>
      </c>
      <c r="D3786" s="35">
        <v>1068</v>
      </c>
      <c r="E3786" s="35">
        <v>-5.1519022541427928E-2</v>
      </c>
      <c r="F3786" s="35">
        <v>0.11349497099776559</v>
      </c>
      <c r="G3786" s="35">
        <v>0.64997002332268461</v>
      </c>
      <c r="H3786" s="35" t="b">
        <v>0</v>
      </c>
      <c r="I3786" s="35" t="b">
        <v>0</v>
      </c>
      <c r="J3786" s="35" t="b">
        <v>0</v>
      </c>
    </row>
    <row r="3787" spans="1:10" x14ac:dyDescent="0.2">
      <c r="A3787" s="35" t="s">
        <v>673</v>
      </c>
      <c r="B3787" s="35" t="str">
        <f>VLOOKUP(Table4[[#This Row],[Metabolite ID]],Table18[],2,FALSE)</f>
        <v>1-(1-enyl-palmitoyl)-2-oleoyl-GPE (P-16:0/18:1)*</v>
      </c>
      <c r="C3787" s="35" t="s">
        <v>1116</v>
      </c>
      <c r="D3787" s="35">
        <v>1068</v>
      </c>
      <c r="E3787" s="35">
        <v>-4.6522176065178715E-2</v>
      </c>
      <c r="F3787" s="35">
        <v>3.7913438503566772E-2</v>
      </c>
      <c r="G3787" s="36">
        <v>0.21979892818354746</v>
      </c>
      <c r="H3787" s="35" t="b">
        <v>0</v>
      </c>
      <c r="I3787" s="35" t="b">
        <v>0</v>
      </c>
      <c r="J3787" s="35" t="b">
        <v>0</v>
      </c>
    </row>
    <row r="3788" spans="1:10" hidden="1" x14ac:dyDescent="0.2">
      <c r="A3788" s="35" t="s">
        <v>673</v>
      </c>
      <c r="B3788" s="35" t="str">
        <f>VLOOKUP(Table4[[#This Row],[Metabolite ID]],Table18[],2,FALSE)</f>
        <v>1-(1-enyl-palmitoyl)-2-oleoyl-GPE (P-16:0/18:1)*</v>
      </c>
      <c r="C3788" s="35" t="s">
        <v>1117</v>
      </c>
      <c r="D3788" s="35">
        <v>1068</v>
      </c>
      <c r="E3788" s="35">
        <v>-4.6522176065178715E-2</v>
      </c>
      <c r="F3788" s="35">
        <v>3.699044691917653E-2</v>
      </c>
      <c r="G3788" s="35">
        <v>0.20850720703408773</v>
      </c>
      <c r="H3788" s="35" t="b">
        <v>0</v>
      </c>
      <c r="I3788" s="35" t="b">
        <v>0</v>
      </c>
      <c r="J3788" s="35" t="b">
        <v>0</v>
      </c>
    </row>
    <row r="3789" spans="1:10" hidden="1" x14ac:dyDescent="0.2">
      <c r="A3789" s="35" t="s">
        <v>673</v>
      </c>
      <c r="B3789" s="35" t="str">
        <f>VLOOKUP(Table4[[#This Row],[Metabolite ID]],Table18[],2,FALSE)</f>
        <v>1-(1-enyl-palmitoyl)-2-oleoyl-GPE (P-16:0/18:1)*</v>
      </c>
      <c r="C3789" s="35" t="s">
        <v>1118</v>
      </c>
      <c r="D3789" s="35">
        <v>1068</v>
      </c>
      <c r="E3789" s="35">
        <v>-4.643683351617843E-2</v>
      </c>
      <c r="F3789" s="35">
        <v>3.7334354961129551E-2</v>
      </c>
      <c r="G3789" s="35">
        <v>0.21356960290353313</v>
      </c>
      <c r="H3789" s="35" t="b">
        <v>0</v>
      </c>
      <c r="I3789" s="35" t="b">
        <v>0</v>
      </c>
      <c r="J3789" s="35" t="b">
        <v>0</v>
      </c>
    </row>
    <row r="3790" spans="1:10" hidden="1" x14ac:dyDescent="0.2">
      <c r="A3790" s="35" t="s">
        <v>673</v>
      </c>
      <c r="B3790" s="35" t="str">
        <f>VLOOKUP(Table4[[#This Row],[Metabolite ID]],Table18[],2,FALSE)</f>
        <v>1-(1-enyl-palmitoyl)-2-oleoyl-GPE (P-16:0/18:1)*</v>
      </c>
      <c r="C3790" s="35" t="s">
        <v>1119</v>
      </c>
      <c r="D3790" s="35">
        <v>1068</v>
      </c>
      <c r="E3790" s="35">
        <v>5.905455982905942E-3</v>
      </c>
      <c r="F3790" s="35">
        <v>5.5253213535433283E-2</v>
      </c>
      <c r="G3790" s="35">
        <v>0.91488428737736549</v>
      </c>
      <c r="H3790" s="35" t="b">
        <v>0</v>
      </c>
      <c r="I3790" s="35" t="b">
        <v>0</v>
      </c>
      <c r="J3790" s="35" t="b">
        <v>0</v>
      </c>
    </row>
    <row r="3791" spans="1:10" hidden="1" x14ac:dyDescent="0.2">
      <c r="A3791" s="35" t="s">
        <v>673</v>
      </c>
      <c r="B3791" s="35" t="str">
        <f>VLOOKUP(Table4[[#This Row],[Metabolite ID]],Table18[],2,FALSE)</f>
        <v>1-(1-enyl-palmitoyl)-2-oleoyl-GPE (P-16:0/18:1)*</v>
      </c>
      <c r="C3791" s="35" t="s">
        <v>1120</v>
      </c>
      <c r="D3791" s="35">
        <v>1068</v>
      </c>
      <c r="E3791" s="35">
        <v>6.2290414372944882E-3</v>
      </c>
      <c r="F3791" s="35">
        <v>6.5855187876550952E-2</v>
      </c>
      <c r="G3791" s="35">
        <v>0.92464291485293881</v>
      </c>
      <c r="H3791" s="35" t="b">
        <v>0</v>
      </c>
      <c r="I3791" s="35" t="b">
        <v>0</v>
      </c>
      <c r="J3791" s="35" t="b">
        <v>0</v>
      </c>
    </row>
    <row r="3792" spans="1:10" hidden="1" x14ac:dyDescent="0.2">
      <c r="A3792" s="35" t="s">
        <v>673</v>
      </c>
      <c r="B3792" s="35" t="str">
        <f>VLOOKUP(Table4[[#This Row],[Metabolite ID]],Table18[],2,FALSE)</f>
        <v>1-(1-enyl-palmitoyl)-2-oleoyl-GPE (P-16:0/18:1)*</v>
      </c>
      <c r="C3792" s="35" t="s">
        <v>1121</v>
      </c>
      <c r="D3792" s="35">
        <v>1068</v>
      </c>
      <c r="E3792" s="35">
        <v>3.5541199895322784E-2</v>
      </c>
      <c r="F3792" s="35">
        <v>0.25951247389471743</v>
      </c>
      <c r="G3792" s="35">
        <v>0.89109320932832148</v>
      </c>
      <c r="H3792" s="35" t="b">
        <v>0</v>
      </c>
      <c r="I3792" s="35" t="b">
        <v>0</v>
      </c>
      <c r="J3792" s="35" t="b">
        <v>0</v>
      </c>
    </row>
    <row r="3793" spans="1:10" hidden="1" x14ac:dyDescent="0.2">
      <c r="A3793" s="35" t="s">
        <v>673</v>
      </c>
      <c r="B3793" s="35" t="str">
        <f>VLOOKUP(Table4[[#This Row],[Metabolite ID]],Table18[],2,FALSE)</f>
        <v>1-(1-enyl-palmitoyl)-2-oleoyl-GPE (P-16:0/18:1)*</v>
      </c>
      <c r="C3793" s="35" t="s">
        <v>1122</v>
      </c>
      <c r="D3793" s="35">
        <v>1068</v>
      </c>
      <c r="E3793" s="35">
        <v>3.5541199895322784E-2</v>
      </c>
      <c r="F3793" s="35">
        <v>0.17435758199781895</v>
      </c>
      <c r="G3793" s="35">
        <v>0.83851672932912336</v>
      </c>
      <c r="H3793" s="35" t="b">
        <v>0</v>
      </c>
      <c r="I3793" s="35" t="b">
        <v>0</v>
      </c>
      <c r="J3793" s="35" t="b">
        <v>0</v>
      </c>
    </row>
    <row r="3794" spans="1:10" hidden="1" x14ac:dyDescent="0.2">
      <c r="A3794" s="35" t="s">
        <v>673</v>
      </c>
      <c r="B3794" s="35" t="str">
        <f>VLOOKUP(Table4[[#This Row],[Metabolite ID]],Table18[],2,FALSE)</f>
        <v>1-(1-enyl-palmitoyl)-2-oleoyl-GPE (P-16:0/18:1)*</v>
      </c>
      <c r="C3794" s="35" t="s">
        <v>1123</v>
      </c>
      <c r="D3794" s="35">
        <v>1068</v>
      </c>
      <c r="E3794" s="35">
        <v>-0.13233616023788461</v>
      </c>
      <c r="F3794" s="35">
        <v>0.11128977784536696</v>
      </c>
      <c r="G3794" s="35">
        <v>0.23465987289685894</v>
      </c>
      <c r="H3794" s="35" t="b">
        <v>0</v>
      </c>
      <c r="I3794" s="35" t="b">
        <v>0</v>
      </c>
      <c r="J3794" s="35" t="b">
        <v>0</v>
      </c>
    </row>
    <row r="3795" spans="1:10" x14ac:dyDescent="0.2">
      <c r="A3795" s="35" t="s">
        <v>573</v>
      </c>
      <c r="B3795" s="35" t="str">
        <f>VLOOKUP(Table4[[#This Row],[Metabolite ID]],Table18[],2,FALSE)</f>
        <v>X - 11485</v>
      </c>
      <c r="C3795" s="35" t="s">
        <v>1116</v>
      </c>
      <c r="D3795" s="35">
        <v>1068</v>
      </c>
      <c r="E3795" s="35">
        <v>5.009313755423811E-2</v>
      </c>
      <c r="F3795" s="35">
        <v>4.1070043806471536E-2</v>
      </c>
      <c r="G3795" s="36">
        <v>0.22257857429490138</v>
      </c>
      <c r="H3795" s="35" t="b">
        <v>0</v>
      </c>
      <c r="I3795" s="35" t="b">
        <v>0</v>
      </c>
      <c r="J3795" s="35" t="b">
        <v>0</v>
      </c>
    </row>
    <row r="3796" spans="1:10" hidden="1" x14ac:dyDescent="0.2">
      <c r="A3796" s="35" t="s">
        <v>573</v>
      </c>
      <c r="B3796" s="35" t="str">
        <f>VLOOKUP(Table4[[#This Row],[Metabolite ID]],Table18[],2,FALSE)</f>
        <v>X - 11485</v>
      </c>
      <c r="C3796" s="35" t="s">
        <v>1117</v>
      </c>
      <c r="D3796" s="35">
        <v>1068</v>
      </c>
      <c r="E3796" s="35">
        <v>5.009313755423811E-2</v>
      </c>
      <c r="F3796" s="35">
        <v>3.9618008760169111E-2</v>
      </c>
      <c r="G3796" s="35">
        <v>0.20608534037909568</v>
      </c>
      <c r="H3796" s="35" t="b">
        <v>0</v>
      </c>
      <c r="I3796" s="35" t="b">
        <v>0</v>
      </c>
      <c r="J3796" s="35" t="b">
        <v>0</v>
      </c>
    </row>
    <row r="3797" spans="1:10" hidden="1" x14ac:dyDescent="0.2">
      <c r="A3797" s="35" t="s">
        <v>573</v>
      </c>
      <c r="B3797" s="35" t="str">
        <f>VLOOKUP(Table4[[#This Row],[Metabolite ID]],Table18[],2,FALSE)</f>
        <v>X - 11485</v>
      </c>
      <c r="C3797" s="35" t="s">
        <v>1118</v>
      </c>
      <c r="D3797" s="35">
        <v>1068</v>
      </c>
      <c r="E3797" s="35">
        <v>5.0180279730766511E-2</v>
      </c>
      <c r="F3797" s="35">
        <v>3.9994088214734991E-2</v>
      </c>
      <c r="G3797" s="35">
        <v>0.20959043482418852</v>
      </c>
      <c r="H3797" s="35" t="b">
        <v>0</v>
      </c>
      <c r="I3797" s="35" t="b">
        <v>0</v>
      </c>
      <c r="J3797" s="35" t="b">
        <v>0</v>
      </c>
    </row>
    <row r="3798" spans="1:10" hidden="1" x14ac:dyDescent="0.2">
      <c r="A3798" s="35" t="s">
        <v>573</v>
      </c>
      <c r="B3798" s="35" t="str">
        <f>VLOOKUP(Table4[[#This Row],[Metabolite ID]],Table18[],2,FALSE)</f>
        <v>X - 11485</v>
      </c>
      <c r="C3798" s="35" t="s">
        <v>1119</v>
      </c>
      <c r="D3798" s="35">
        <v>1068</v>
      </c>
      <c r="E3798" s="35">
        <v>4.0947960173159943E-2</v>
      </c>
      <c r="F3798" s="35">
        <v>6.0664927840800152E-2</v>
      </c>
      <c r="G3798" s="35">
        <v>0.49968483572104172</v>
      </c>
      <c r="H3798" s="35" t="b">
        <v>0</v>
      </c>
      <c r="I3798" s="35" t="b">
        <v>0</v>
      </c>
      <c r="J3798" s="35" t="b">
        <v>0</v>
      </c>
    </row>
    <row r="3799" spans="1:10" hidden="1" x14ac:dyDescent="0.2">
      <c r="A3799" s="35" t="s">
        <v>573</v>
      </c>
      <c r="B3799" s="35" t="str">
        <f>VLOOKUP(Table4[[#This Row],[Metabolite ID]],Table18[],2,FALSE)</f>
        <v>X - 11485</v>
      </c>
      <c r="C3799" s="35" t="s">
        <v>1120</v>
      </c>
      <c r="D3799" s="35">
        <v>1068</v>
      </c>
      <c r="E3799" s="35">
        <v>-1.115433605153948E-2</v>
      </c>
      <c r="F3799" s="35">
        <v>6.9309824746712489E-2</v>
      </c>
      <c r="G3799" s="35">
        <v>0.87214505687863109</v>
      </c>
      <c r="H3799" s="35" t="b">
        <v>0</v>
      </c>
      <c r="I3799" s="35" t="b">
        <v>0</v>
      </c>
      <c r="J3799" s="35" t="b">
        <v>0</v>
      </c>
    </row>
    <row r="3800" spans="1:10" hidden="1" x14ac:dyDescent="0.2">
      <c r="A3800" s="35" t="s">
        <v>573</v>
      </c>
      <c r="B3800" s="35" t="str">
        <f>VLOOKUP(Table4[[#This Row],[Metabolite ID]],Table18[],2,FALSE)</f>
        <v>X - 11485</v>
      </c>
      <c r="C3800" s="35" t="s">
        <v>1121</v>
      </c>
      <c r="D3800" s="35">
        <v>1068</v>
      </c>
      <c r="E3800" s="35">
        <v>5.9765192970143488E-2</v>
      </c>
      <c r="F3800" s="35">
        <v>0.26027536142757557</v>
      </c>
      <c r="G3800" s="35">
        <v>0.81842879104088062</v>
      </c>
      <c r="H3800" s="35" t="b">
        <v>0</v>
      </c>
      <c r="I3800" s="35" t="b">
        <v>0</v>
      </c>
      <c r="J3800" s="35" t="b">
        <v>0</v>
      </c>
    </row>
    <row r="3801" spans="1:10" hidden="1" x14ac:dyDescent="0.2">
      <c r="A3801" s="35" t="s">
        <v>573</v>
      </c>
      <c r="B3801" s="35" t="str">
        <f>VLOOKUP(Table4[[#This Row],[Metabolite ID]],Table18[],2,FALSE)</f>
        <v>X - 11485</v>
      </c>
      <c r="C3801" s="35" t="s">
        <v>1122</v>
      </c>
      <c r="D3801" s="35">
        <v>1068</v>
      </c>
      <c r="E3801" s="35">
        <v>-3.7368909883372936E-3</v>
      </c>
      <c r="F3801" s="35">
        <v>0.1758165266848663</v>
      </c>
      <c r="G3801" s="35">
        <v>0.983046619491594</v>
      </c>
      <c r="H3801" s="35" t="b">
        <v>0</v>
      </c>
      <c r="I3801" s="35" t="b">
        <v>0</v>
      </c>
      <c r="J3801" s="35" t="b">
        <v>0</v>
      </c>
    </row>
    <row r="3802" spans="1:10" hidden="1" x14ac:dyDescent="0.2">
      <c r="A3802" s="35" t="s">
        <v>573</v>
      </c>
      <c r="B3802" s="35" t="str">
        <f>VLOOKUP(Table4[[#This Row],[Metabolite ID]],Table18[],2,FALSE)</f>
        <v>X - 11485</v>
      </c>
      <c r="C3802" s="35" t="s">
        <v>1123</v>
      </c>
      <c r="D3802" s="35">
        <v>1068</v>
      </c>
      <c r="E3802" s="35">
        <v>-4.8799758825381942E-2</v>
      </c>
      <c r="F3802" s="35">
        <v>0.1205260318429561</v>
      </c>
      <c r="G3802" s="35">
        <v>0.68563976207119659</v>
      </c>
      <c r="H3802" s="35" t="b">
        <v>0</v>
      </c>
      <c r="I3802" s="35" t="b">
        <v>0</v>
      </c>
      <c r="J3802" s="35" t="b">
        <v>0</v>
      </c>
    </row>
    <row r="3803" spans="1:10" x14ac:dyDescent="0.2">
      <c r="A3803" s="35" t="s">
        <v>591</v>
      </c>
      <c r="B3803" s="35" t="str">
        <f>VLOOKUP(Table4[[#This Row],[Metabolite ID]],Table18[],2,FALSE)</f>
        <v>X - 22764</v>
      </c>
      <c r="C3803" s="35" t="s">
        <v>1116</v>
      </c>
      <c r="D3803" s="35">
        <v>1068</v>
      </c>
      <c r="E3803" s="35">
        <v>4.6759297375309809E-2</v>
      </c>
      <c r="F3803" s="35">
        <v>3.8407802982388779E-2</v>
      </c>
      <c r="G3803" s="36">
        <v>0.22343584481289344</v>
      </c>
      <c r="H3803" s="35" t="b">
        <v>0</v>
      </c>
      <c r="I3803" s="35" t="b">
        <v>0</v>
      </c>
      <c r="J3803" s="35" t="b">
        <v>0</v>
      </c>
    </row>
    <row r="3804" spans="1:10" hidden="1" x14ac:dyDescent="0.2">
      <c r="A3804" s="35" t="s">
        <v>591</v>
      </c>
      <c r="B3804" s="35" t="str">
        <f>VLOOKUP(Table4[[#This Row],[Metabolite ID]],Table18[],2,FALSE)</f>
        <v>X - 22764</v>
      </c>
      <c r="C3804" s="35" t="s">
        <v>1117</v>
      </c>
      <c r="D3804" s="35">
        <v>1068</v>
      </c>
      <c r="E3804" s="35">
        <v>4.6759297375309809E-2</v>
      </c>
      <c r="F3804" s="35">
        <v>3.6972228614811378E-2</v>
      </c>
      <c r="G3804" s="35">
        <v>0.20597384782005676</v>
      </c>
      <c r="H3804" s="35" t="b">
        <v>0</v>
      </c>
      <c r="I3804" s="35" t="b">
        <v>0</v>
      </c>
      <c r="J3804" s="35" t="b">
        <v>0</v>
      </c>
    </row>
    <row r="3805" spans="1:10" hidden="1" x14ac:dyDescent="0.2">
      <c r="A3805" s="35" t="s">
        <v>591</v>
      </c>
      <c r="B3805" s="35" t="str">
        <f>VLOOKUP(Table4[[#This Row],[Metabolite ID]],Table18[],2,FALSE)</f>
        <v>X - 22764</v>
      </c>
      <c r="C3805" s="35" t="s">
        <v>1118</v>
      </c>
      <c r="D3805" s="35">
        <v>1068</v>
      </c>
      <c r="E3805" s="35">
        <v>4.6843155455534045E-2</v>
      </c>
      <c r="F3805" s="35">
        <v>3.7326528764964166E-2</v>
      </c>
      <c r="G3805" s="35">
        <v>0.20949469211234742</v>
      </c>
      <c r="H3805" s="35" t="b">
        <v>0</v>
      </c>
      <c r="I3805" s="35" t="b">
        <v>0</v>
      </c>
      <c r="J3805" s="35" t="b">
        <v>0</v>
      </c>
    </row>
    <row r="3806" spans="1:10" hidden="1" x14ac:dyDescent="0.2">
      <c r="A3806" s="35" t="s">
        <v>591</v>
      </c>
      <c r="B3806" s="35" t="str">
        <f>VLOOKUP(Table4[[#This Row],[Metabolite ID]],Table18[],2,FALSE)</f>
        <v>X - 22764</v>
      </c>
      <c r="C3806" s="35" t="s">
        <v>1119</v>
      </c>
      <c r="D3806" s="35">
        <v>1068</v>
      </c>
      <c r="E3806" s="35">
        <v>6.315925384615384E-2</v>
      </c>
      <c r="F3806" s="35">
        <v>5.6876420530743266E-2</v>
      </c>
      <c r="G3806" s="35">
        <v>0.26679885717803831</v>
      </c>
      <c r="H3806" s="35" t="b">
        <v>0</v>
      </c>
      <c r="I3806" s="35" t="b">
        <v>0</v>
      </c>
      <c r="J3806" s="35" t="b">
        <v>0</v>
      </c>
    </row>
    <row r="3807" spans="1:10" hidden="1" x14ac:dyDescent="0.2">
      <c r="A3807" s="35" t="s">
        <v>591</v>
      </c>
      <c r="B3807" s="35" t="str">
        <f>VLOOKUP(Table4[[#This Row],[Metabolite ID]],Table18[],2,FALSE)</f>
        <v>X - 22764</v>
      </c>
      <c r="C3807" s="35" t="s">
        <v>1120</v>
      </c>
      <c r="D3807" s="35">
        <v>1068</v>
      </c>
      <c r="E3807" s="35">
        <v>4.9526325795177309E-3</v>
      </c>
      <c r="F3807" s="35">
        <v>6.5328601042463644E-2</v>
      </c>
      <c r="G3807" s="35">
        <v>0.93956939143601881</v>
      </c>
      <c r="H3807" s="35" t="b">
        <v>0</v>
      </c>
      <c r="I3807" s="35" t="b">
        <v>0</v>
      </c>
      <c r="J3807" s="35" t="b">
        <v>0</v>
      </c>
    </row>
    <row r="3808" spans="1:10" hidden="1" x14ac:dyDescent="0.2">
      <c r="A3808" s="35" t="s">
        <v>591</v>
      </c>
      <c r="B3808" s="35" t="str">
        <f>VLOOKUP(Table4[[#This Row],[Metabolite ID]],Table18[],2,FALSE)</f>
        <v>X - 22764</v>
      </c>
      <c r="C3808" s="35" t="s">
        <v>1121</v>
      </c>
      <c r="D3808" s="35">
        <v>1068</v>
      </c>
      <c r="E3808" s="35">
        <v>3.1662776022375994E-2</v>
      </c>
      <c r="F3808" s="35">
        <v>0.22016680571551636</v>
      </c>
      <c r="G3808" s="35">
        <v>0.88567555389082808</v>
      </c>
      <c r="H3808" s="35" t="b">
        <v>0</v>
      </c>
      <c r="I3808" s="35" t="b">
        <v>0</v>
      </c>
      <c r="J3808" s="35" t="b">
        <v>0</v>
      </c>
    </row>
    <row r="3809" spans="1:10" hidden="1" x14ac:dyDescent="0.2">
      <c r="A3809" s="35" t="s">
        <v>591</v>
      </c>
      <c r="B3809" s="35" t="str">
        <f>VLOOKUP(Table4[[#This Row],[Metabolite ID]],Table18[],2,FALSE)</f>
        <v>X - 22764</v>
      </c>
      <c r="C3809" s="35" t="s">
        <v>1122</v>
      </c>
      <c r="D3809" s="35">
        <v>1068</v>
      </c>
      <c r="E3809" s="35">
        <v>-4.8768955389250301E-2</v>
      </c>
      <c r="F3809" s="35">
        <v>0.12591568843347364</v>
      </c>
      <c r="G3809" s="35">
        <v>0.69860073059703887</v>
      </c>
      <c r="H3809" s="35" t="b">
        <v>0</v>
      </c>
      <c r="I3809" s="35" t="b">
        <v>0</v>
      </c>
      <c r="J3809" s="35" t="b">
        <v>0</v>
      </c>
    </row>
    <row r="3810" spans="1:10" hidden="1" x14ac:dyDescent="0.2">
      <c r="A3810" s="35" t="s">
        <v>591</v>
      </c>
      <c r="B3810" s="35" t="str">
        <f>VLOOKUP(Table4[[#This Row],[Metabolite ID]],Table18[],2,FALSE)</f>
        <v>X - 22764</v>
      </c>
      <c r="C3810" s="35" t="s">
        <v>1123</v>
      </c>
      <c r="D3810" s="35">
        <v>1068</v>
      </c>
      <c r="E3810" s="35">
        <v>-7.047294790492388E-2</v>
      </c>
      <c r="F3810" s="35">
        <v>0.11271834903476549</v>
      </c>
      <c r="G3810" s="35">
        <v>0.53196525202307565</v>
      </c>
      <c r="H3810" s="35" t="b">
        <v>0</v>
      </c>
      <c r="I3810" s="35" t="b">
        <v>0</v>
      </c>
      <c r="J3810" s="35" t="b">
        <v>0</v>
      </c>
    </row>
    <row r="3811" spans="1:10" x14ac:dyDescent="0.2">
      <c r="A3811" s="35" t="s">
        <v>484</v>
      </c>
      <c r="B3811" s="35" t="str">
        <f>VLOOKUP(Table4[[#This Row],[Metabolite ID]],Table18[],2,FALSE)</f>
        <v>X - 13891</v>
      </c>
      <c r="C3811" s="35" t="s">
        <v>1116</v>
      </c>
      <c r="D3811" s="35">
        <v>1068</v>
      </c>
      <c r="E3811" s="35">
        <v>-4.5876277257177842E-2</v>
      </c>
      <c r="F3811" s="35">
        <v>3.7694307788803907E-2</v>
      </c>
      <c r="G3811" s="36">
        <v>0.22358095402041436</v>
      </c>
      <c r="H3811" s="35" t="b">
        <v>0</v>
      </c>
      <c r="I3811" s="35" t="b">
        <v>0</v>
      </c>
      <c r="J3811" s="35" t="b">
        <v>0</v>
      </c>
    </row>
    <row r="3812" spans="1:10" hidden="1" x14ac:dyDescent="0.2">
      <c r="A3812" s="35" t="s">
        <v>484</v>
      </c>
      <c r="B3812" s="35" t="str">
        <f>VLOOKUP(Table4[[#This Row],[Metabolite ID]],Table18[],2,FALSE)</f>
        <v>X - 13891</v>
      </c>
      <c r="C3812" s="35" t="s">
        <v>1117</v>
      </c>
      <c r="D3812" s="35">
        <v>1068</v>
      </c>
      <c r="E3812" s="35">
        <v>-4.5876277257177842E-2</v>
      </c>
      <c r="F3812" s="35">
        <v>3.7694307788803907E-2</v>
      </c>
      <c r="G3812" s="35">
        <v>0.22358095402041436</v>
      </c>
      <c r="H3812" s="35" t="b">
        <v>0</v>
      </c>
      <c r="I3812" s="35" t="b">
        <v>0</v>
      </c>
      <c r="J3812" s="35" t="b">
        <v>0</v>
      </c>
    </row>
    <row r="3813" spans="1:10" hidden="1" x14ac:dyDescent="0.2">
      <c r="A3813" s="35" t="s">
        <v>484</v>
      </c>
      <c r="B3813" s="35" t="str">
        <f>VLOOKUP(Table4[[#This Row],[Metabolite ID]],Table18[],2,FALSE)</f>
        <v>X - 13891</v>
      </c>
      <c r="C3813" s="35" t="s">
        <v>1118</v>
      </c>
      <c r="D3813" s="35">
        <v>1068</v>
      </c>
      <c r="E3813" s="35">
        <v>-4.5793299236157589E-2</v>
      </c>
      <c r="F3813" s="35">
        <v>3.8020744195554061E-2</v>
      </c>
      <c r="G3813" s="35">
        <v>0.22842368364361162</v>
      </c>
      <c r="H3813" s="35" t="b">
        <v>0</v>
      </c>
      <c r="I3813" s="35" t="b">
        <v>0</v>
      </c>
      <c r="J3813" s="35" t="b">
        <v>0</v>
      </c>
    </row>
    <row r="3814" spans="1:10" hidden="1" x14ac:dyDescent="0.2">
      <c r="A3814" s="35" t="s">
        <v>484</v>
      </c>
      <c r="B3814" s="35" t="str">
        <f>VLOOKUP(Table4[[#This Row],[Metabolite ID]],Table18[],2,FALSE)</f>
        <v>X - 13891</v>
      </c>
      <c r="C3814" s="35" t="s">
        <v>1119</v>
      </c>
      <c r="D3814" s="35">
        <v>1068</v>
      </c>
      <c r="E3814" s="35">
        <v>-7.3118004050632943E-2</v>
      </c>
      <c r="F3814" s="35">
        <v>5.7860840329140614E-2</v>
      </c>
      <c r="G3814" s="35">
        <v>0.20634231653927648</v>
      </c>
      <c r="H3814" s="35" t="b">
        <v>0</v>
      </c>
      <c r="I3814" s="35" t="b">
        <v>0</v>
      </c>
      <c r="J3814" s="35" t="b">
        <v>0</v>
      </c>
    </row>
    <row r="3815" spans="1:10" hidden="1" x14ac:dyDescent="0.2">
      <c r="A3815" s="35" t="s">
        <v>484</v>
      </c>
      <c r="B3815" s="35" t="str">
        <f>VLOOKUP(Table4[[#This Row],[Metabolite ID]],Table18[],2,FALSE)</f>
        <v>X - 13891</v>
      </c>
      <c r="C3815" s="35" t="s">
        <v>1120</v>
      </c>
      <c r="D3815" s="35">
        <v>1068</v>
      </c>
      <c r="E3815" s="35">
        <v>8.6987234715737202E-4</v>
      </c>
      <c r="F3815" s="35">
        <v>5.9775062490371601E-2</v>
      </c>
      <c r="G3815" s="35">
        <v>0.98838925146384538</v>
      </c>
      <c r="H3815" s="35" t="b">
        <v>0</v>
      </c>
      <c r="I3815" s="35" t="b">
        <v>0</v>
      </c>
      <c r="J3815" s="35" t="b">
        <v>0</v>
      </c>
    </row>
    <row r="3816" spans="1:10" hidden="1" x14ac:dyDescent="0.2">
      <c r="A3816" s="35" t="s">
        <v>484</v>
      </c>
      <c r="B3816" s="35" t="str">
        <f>VLOOKUP(Table4[[#This Row],[Metabolite ID]],Table18[],2,FALSE)</f>
        <v>X - 13891</v>
      </c>
      <c r="C3816" s="35" t="s">
        <v>1121</v>
      </c>
      <c r="D3816" s="35">
        <v>1068</v>
      </c>
      <c r="E3816" s="35">
        <v>-4.3567766785927553E-2</v>
      </c>
      <c r="F3816" s="35">
        <v>0.23570398834644521</v>
      </c>
      <c r="G3816" s="35">
        <v>0.85338885536754328</v>
      </c>
      <c r="H3816" s="35" t="b">
        <v>0</v>
      </c>
      <c r="I3816" s="35" t="b">
        <v>0</v>
      </c>
      <c r="J3816" s="35" t="b">
        <v>0</v>
      </c>
    </row>
    <row r="3817" spans="1:10" hidden="1" x14ac:dyDescent="0.2">
      <c r="A3817" s="35" t="s">
        <v>484</v>
      </c>
      <c r="B3817" s="35" t="str">
        <f>VLOOKUP(Table4[[#This Row],[Metabolite ID]],Table18[],2,FALSE)</f>
        <v>X - 13891</v>
      </c>
      <c r="C3817" s="35" t="s">
        <v>1122</v>
      </c>
      <c r="D3817" s="35">
        <v>1068</v>
      </c>
      <c r="E3817" s="35">
        <v>0.13090678098204833</v>
      </c>
      <c r="F3817" s="35">
        <v>0.15587905238099148</v>
      </c>
      <c r="G3817" s="35">
        <v>0.40121026720002551</v>
      </c>
      <c r="H3817" s="35" t="b">
        <v>0</v>
      </c>
      <c r="I3817" s="35" t="b">
        <v>0</v>
      </c>
      <c r="J3817" s="35" t="b">
        <v>0</v>
      </c>
    </row>
    <row r="3818" spans="1:10" hidden="1" x14ac:dyDescent="0.2">
      <c r="A3818" s="35" t="s">
        <v>484</v>
      </c>
      <c r="B3818" s="35" t="str">
        <f>VLOOKUP(Table4[[#This Row],[Metabolite ID]],Table18[],2,FALSE)</f>
        <v>X - 13891</v>
      </c>
      <c r="C3818" s="35" t="s">
        <v>1123</v>
      </c>
      <c r="D3818" s="35">
        <v>1068</v>
      </c>
      <c r="E3818" s="35">
        <v>-6.7816101850252377E-3</v>
      </c>
      <c r="F3818" s="35">
        <v>0.11064757469841373</v>
      </c>
      <c r="G3818" s="35">
        <v>0.95113959715422536</v>
      </c>
      <c r="H3818" s="35" t="b">
        <v>0</v>
      </c>
      <c r="I3818" s="35" t="b">
        <v>0</v>
      </c>
      <c r="J3818" s="35" t="b">
        <v>0</v>
      </c>
    </row>
    <row r="3819" spans="1:10" x14ac:dyDescent="0.2">
      <c r="A3819" s="35" t="s">
        <v>592</v>
      </c>
      <c r="B3819" s="35" t="str">
        <f>VLOOKUP(Table4[[#This Row],[Metabolite ID]],Table18[],2,FALSE)</f>
        <v>X - 22771</v>
      </c>
      <c r="C3819" s="35" t="s">
        <v>1116</v>
      </c>
      <c r="D3819" s="35">
        <v>1069</v>
      </c>
      <c r="E3819" s="35">
        <v>4.5183192603950088E-2</v>
      </c>
      <c r="F3819" s="35">
        <v>3.7195040451681496E-2</v>
      </c>
      <c r="G3819" s="36">
        <v>0.22445615098958652</v>
      </c>
      <c r="H3819" s="35" t="b">
        <v>0</v>
      </c>
      <c r="I3819" s="35" t="b">
        <v>0</v>
      </c>
      <c r="J3819" s="35" t="b">
        <v>0</v>
      </c>
    </row>
    <row r="3820" spans="1:10" hidden="1" x14ac:dyDescent="0.2">
      <c r="A3820" s="35" t="s">
        <v>592</v>
      </c>
      <c r="B3820" s="35" t="str">
        <f>VLOOKUP(Table4[[#This Row],[Metabolite ID]],Table18[],2,FALSE)</f>
        <v>X - 22771</v>
      </c>
      <c r="C3820" s="35" t="s">
        <v>1117</v>
      </c>
      <c r="D3820" s="35">
        <v>1069</v>
      </c>
      <c r="E3820" s="35">
        <v>4.5183192603950088E-2</v>
      </c>
      <c r="F3820" s="35">
        <v>3.7195040451681496E-2</v>
      </c>
      <c r="G3820" s="35">
        <v>0.22445615098958652</v>
      </c>
      <c r="H3820" s="35" t="b">
        <v>0</v>
      </c>
      <c r="I3820" s="35" t="b">
        <v>0</v>
      </c>
      <c r="J3820" s="35" t="b">
        <v>0</v>
      </c>
    </row>
    <row r="3821" spans="1:10" hidden="1" x14ac:dyDescent="0.2">
      <c r="A3821" s="35" t="s">
        <v>592</v>
      </c>
      <c r="B3821" s="35" t="str">
        <f>VLOOKUP(Table4[[#This Row],[Metabolite ID]],Table18[],2,FALSE)</f>
        <v>X - 22771</v>
      </c>
      <c r="C3821" s="35" t="s">
        <v>1118</v>
      </c>
      <c r="D3821" s="35">
        <v>1069</v>
      </c>
      <c r="E3821" s="35">
        <v>4.5269738360515968E-2</v>
      </c>
      <c r="F3821" s="35">
        <v>3.7521299633192194E-2</v>
      </c>
      <c r="G3821" s="35">
        <v>0.22762177715316678</v>
      </c>
      <c r="H3821" s="35" t="b">
        <v>0</v>
      </c>
      <c r="I3821" s="35" t="b">
        <v>0</v>
      </c>
      <c r="J3821" s="35" t="b">
        <v>0</v>
      </c>
    </row>
    <row r="3822" spans="1:10" hidden="1" x14ac:dyDescent="0.2">
      <c r="A3822" s="35" t="s">
        <v>592</v>
      </c>
      <c r="B3822" s="35" t="str">
        <f>VLOOKUP(Table4[[#This Row],[Metabolite ID]],Table18[],2,FALSE)</f>
        <v>X - 22771</v>
      </c>
      <c r="C3822" s="35" t="s">
        <v>1119</v>
      </c>
      <c r="D3822" s="35">
        <v>1069</v>
      </c>
      <c r="E3822" s="35">
        <v>2.2309020979020978E-2</v>
      </c>
      <c r="F3822" s="35">
        <v>5.6281664894411075E-2</v>
      </c>
      <c r="G3822" s="35">
        <v>0.6918234776643627</v>
      </c>
      <c r="H3822" s="35" t="b">
        <v>0</v>
      </c>
      <c r="I3822" s="35" t="b">
        <v>0</v>
      </c>
      <c r="J3822" s="35" t="b">
        <v>0</v>
      </c>
    </row>
    <row r="3823" spans="1:10" hidden="1" x14ac:dyDescent="0.2">
      <c r="A3823" s="35" t="s">
        <v>592</v>
      </c>
      <c r="B3823" s="35" t="str">
        <f>VLOOKUP(Table4[[#This Row],[Metabolite ID]],Table18[],2,FALSE)</f>
        <v>X - 22771</v>
      </c>
      <c r="C3823" s="35" t="s">
        <v>1120</v>
      </c>
      <c r="D3823" s="35">
        <v>1069</v>
      </c>
      <c r="E3823" s="35">
        <v>-3.7623348919192348E-2</v>
      </c>
      <c r="F3823" s="35">
        <v>6.4133243682577612E-2</v>
      </c>
      <c r="G3823" s="35">
        <v>0.55744317809531307</v>
      </c>
      <c r="H3823" s="35" t="b">
        <v>0</v>
      </c>
      <c r="I3823" s="35" t="b">
        <v>0</v>
      </c>
      <c r="J3823" s="35" t="b">
        <v>0</v>
      </c>
    </row>
    <row r="3824" spans="1:10" hidden="1" x14ac:dyDescent="0.2">
      <c r="A3824" s="35" t="s">
        <v>592</v>
      </c>
      <c r="B3824" s="35" t="str">
        <f>VLOOKUP(Table4[[#This Row],[Metabolite ID]],Table18[],2,FALSE)</f>
        <v>X - 22771</v>
      </c>
      <c r="C3824" s="35" t="s">
        <v>1121</v>
      </c>
      <c r="D3824" s="35">
        <v>1069</v>
      </c>
      <c r="E3824" s="35">
        <v>-3.0698736401719273E-2</v>
      </c>
      <c r="F3824" s="35">
        <v>0.24114501349204567</v>
      </c>
      <c r="G3824" s="35">
        <v>0.89872372060540273</v>
      </c>
      <c r="H3824" s="35" t="b">
        <v>0</v>
      </c>
      <c r="I3824" s="35" t="b">
        <v>0</v>
      </c>
      <c r="J3824" s="35" t="b">
        <v>0</v>
      </c>
    </row>
    <row r="3825" spans="1:10" hidden="1" x14ac:dyDescent="0.2">
      <c r="A3825" s="35" t="s">
        <v>592</v>
      </c>
      <c r="B3825" s="35" t="str">
        <f>VLOOKUP(Table4[[#This Row],[Metabolite ID]],Table18[],2,FALSE)</f>
        <v>X - 22771</v>
      </c>
      <c r="C3825" s="35" t="s">
        <v>1122</v>
      </c>
      <c r="D3825" s="35">
        <v>1069</v>
      </c>
      <c r="E3825" s="35">
        <v>-0.14082210781499072</v>
      </c>
      <c r="F3825" s="35">
        <v>0.14844256178696769</v>
      </c>
      <c r="G3825" s="35">
        <v>0.34300615889434649</v>
      </c>
      <c r="H3825" s="35" t="b">
        <v>0</v>
      </c>
      <c r="I3825" s="35" t="b">
        <v>0</v>
      </c>
      <c r="J3825" s="35" t="b">
        <v>0</v>
      </c>
    </row>
    <row r="3826" spans="1:10" hidden="1" x14ac:dyDescent="0.2">
      <c r="A3826" s="35" t="s">
        <v>592</v>
      </c>
      <c r="B3826" s="35" t="str">
        <f>VLOOKUP(Table4[[#This Row],[Metabolite ID]],Table18[],2,FALSE)</f>
        <v>X - 22771</v>
      </c>
      <c r="C3826" s="35" t="s">
        <v>1123</v>
      </c>
      <c r="D3826" s="35">
        <v>1069</v>
      </c>
      <c r="E3826" s="35">
        <v>3.5969065877464665E-2</v>
      </c>
      <c r="F3826" s="35">
        <v>0.10919600322913355</v>
      </c>
      <c r="G3826" s="35">
        <v>0.7419186916934728</v>
      </c>
      <c r="H3826" s="35" t="b">
        <v>0</v>
      </c>
      <c r="I3826" s="35" t="b">
        <v>0</v>
      </c>
      <c r="J3826" s="35" t="b">
        <v>0</v>
      </c>
    </row>
    <row r="3827" spans="1:10" x14ac:dyDescent="0.2">
      <c r="A3827" s="35" t="s">
        <v>446</v>
      </c>
      <c r="B3827" s="35" t="str">
        <f>VLOOKUP(Table4[[#This Row],[Metabolite ID]],Table18[],2,FALSE)</f>
        <v>X - 02269</v>
      </c>
      <c r="C3827" s="35" t="s">
        <v>1116</v>
      </c>
      <c r="D3827" s="35">
        <v>1068</v>
      </c>
      <c r="E3827" s="35">
        <v>-4.620390453595407E-2</v>
      </c>
      <c r="F3827" s="35">
        <v>3.8248081985103266E-2</v>
      </c>
      <c r="G3827" s="36">
        <v>0.22704503481755695</v>
      </c>
      <c r="H3827" s="35" t="b">
        <v>0</v>
      </c>
      <c r="I3827" s="35" t="b">
        <v>0</v>
      </c>
      <c r="J3827" s="35" t="b">
        <v>0</v>
      </c>
    </row>
    <row r="3828" spans="1:10" hidden="1" x14ac:dyDescent="0.2">
      <c r="A3828" s="35" t="s">
        <v>446</v>
      </c>
      <c r="B3828" s="35" t="str">
        <f>VLOOKUP(Table4[[#This Row],[Metabolite ID]],Table18[],2,FALSE)</f>
        <v>X - 02269</v>
      </c>
      <c r="C3828" s="35" t="s">
        <v>1117</v>
      </c>
      <c r="D3828" s="35">
        <v>1068</v>
      </c>
      <c r="E3828" s="35">
        <v>-4.620390453595407E-2</v>
      </c>
      <c r="F3828" s="35">
        <v>3.6846258712354633E-2</v>
      </c>
      <c r="G3828" s="35">
        <v>0.20985486805602799</v>
      </c>
      <c r="H3828" s="35" t="b">
        <v>0</v>
      </c>
      <c r="I3828" s="35" t="b">
        <v>0</v>
      </c>
      <c r="J3828" s="35" t="b">
        <v>0</v>
      </c>
    </row>
    <row r="3829" spans="1:10" hidden="1" x14ac:dyDescent="0.2">
      <c r="A3829" s="35" t="s">
        <v>446</v>
      </c>
      <c r="B3829" s="35" t="str">
        <f>VLOOKUP(Table4[[#This Row],[Metabolite ID]],Table18[],2,FALSE)</f>
        <v>X - 02269</v>
      </c>
      <c r="C3829" s="35" t="s">
        <v>1118</v>
      </c>
      <c r="D3829" s="35">
        <v>1068</v>
      </c>
      <c r="E3829" s="35">
        <v>-4.612343531969805E-2</v>
      </c>
      <c r="F3829" s="35">
        <v>3.7198176028980623E-2</v>
      </c>
      <c r="G3829" s="35">
        <v>0.2149982941329085</v>
      </c>
      <c r="H3829" s="35" t="b">
        <v>0</v>
      </c>
      <c r="I3829" s="35" t="b">
        <v>0</v>
      </c>
      <c r="J3829" s="35" t="b">
        <v>0</v>
      </c>
    </row>
    <row r="3830" spans="1:10" hidden="1" x14ac:dyDescent="0.2">
      <c r="A3830" s="35" t="s">
        <v>446</v>
      </c>
      <c r="B3830" s="35" t="str">
        <f>VLOOKUP(Table4[[#This Row],[Metabolite ID]],Table18[],2,FALSE)</f>
        <v>X - 02269</v>
      </c>
      <c r="C3830" s="35" t="s">
        <v>1119</v>
      </c>
      <c r="D3830" s="35">
        <v>1068</v>
      </c>
      <c r="E3830" s="35">
        <v>-0.11316170312500012</v>
      </c>
      <c r="F3830" s="35">
        <v>5.5277015033091986E-2</v>
      </c>
      <c r="G3830" s="35">
        <v>4.0640940877267343E-2</v>
      </c>
      <c r="H3830" s="35" t="b">
        <v>0</v>
      </c>
      <c r="I3830" s="35" t="b">
        <v>0</v>
      </c>
      <c r="J3830" s="35" t="b">
        <v>0</v>
      </c>
    </row>
    <row r="3831" spans="1:10" hidden="1" x14ac:dyDescent="0.2">
      <c r="A3831" s="35" t="s">
        <v>446</v>
      </c>
      <c r="B3831" s="35" t="str">
        <f>VLOOKUP(Table4[[#This Row],[Metabolite ID]],Table18[],2,FALSE)</f>
        <v>X - 02269</v>
      </c>
      <c r="C3831" s="35" t="s">
        <v>1120</v>
      </c>
      <c r="D3831" s="35">
        <v>1068</v>
      </c>
      <c r="E3831" s="35">
        <v>-7.0381799383749277E-2</v>
      </c>
      <c r="F3831" s="35">
        <v>6.1667356083371087E-2</v>
      </c>
      <c r="G3831" s="35">
        <v>0.253739395983899</v>
      </c>
      <c r="H3831" s="35" t="b">
        <v>0</v>
      </c>
      <c r="I3831" s="35" t="b">
        <v>0</v>
      </c>
      <c r="J3831" s="35" t="b">
        <v>0</v>
      </c>
    </row>
    <row r="3832" spans="1:10" hidden="1" x14ac:dyDescent="0.2">
      <c r="A3832" s="35" t="s">
        <v>446</v>
      </c>
      <c r="B3832" s="35" t="str">
        <f>VLOOKUP(Table4[[#This Row],[Metabolite ID]],Table18[],2,FALSE)</f>
        <v>X - 02269</v>
      </c>
      <c r="C3832" s="35" t="s">
        <v>1121</v>
      </c>
      <c r="D3832" s="35">
        <v>1068</v>
      </c>
      <c r="E3832" s="35">
        <v>-0.20905376338010129</v>
      </c>
      <c r="F3832" s="35">
        <v>0.24859075921694418</v>
      </c>
      <c r="G3832" s="35">
        <v>0.40056128680686232</v>
      </c>
      <c r="H3832" s="35" t="b">
        <v>0</v>
      </c>
      <c r="I3832" s="35" t="b">
        <v>0</v>
      </c>
      <c r="J3832" s="35" t="b">
        <v>0</v>
      </c>
    </row>
    <row r="3833" spans="1:10" hidden="1" x14ac:dyDescent="0.2">
      <c r="A3833" s="35" t="s">
        <v>446</v>
      </c>
      <c r="B3833" s="35" t="str">
        <f>VLOOKUP(Table4[[#This Row],[Metabolite ID]],Table18[],2,FALSE)</f>
        <v>X - 02269</v>
      </c>
      <c r="C3833" s="35" t="s">
        <v>1122</v>
      </c>
      <c r="D3833" s="35">
        <v>1068</v>
      </c>
      <c r="E3833" s="35">
        <v>-0.14484758854196844</v>
      </c>
      <c r="F3833" s="35">
        <v>0.21401380756910543</v>
      </c>
      <c r="G3833" s="35">
        <v>0.49867053046525034</v>
      </c>
      <c r="H3833" s="35" t="b">
        <v>0</v>
      </c>
      <c r="I3833" s="35" t="b">
        <v>0</v>
      </c>
      <c r="J3833" s="35" t="b">
        <v>0</v>
      </c>
    </row>
    <row r="3834" spans="1:10" hidden="1" x14ac:dyDescent="0.2">
      <c r="A3834" s="35" t="s">
        <v>446</v>
      </c>
      <c r="B3834" s="35" t="str">
        <f>VLOOKUP(Table4[[#This Row],[Metabolite ID]],Table18[],2,FALSE)</f>
        <v>X - 02269</v>
      </c>
      <c r="C3834" s="35" t="s">
        <v>1123</v>
      </c>
      <c r="D3834" s="35">
        <v>1068</v>
      </c>
      <c r="E3834" s="35">
        <v>0.12420543798272313</v>
      </c>
      <c r="F3834" s="35">
        <v>0.1121689350411777</v>
      </c>
      <c r="G3834" s="35">
        <v>0.26841104802156163</v>
      </c>
      <c r="H3834" s="35" t="b">
        <v>0</v>
      </c>
      <c r="I3834" s="35" t="b">
        <v>0</v>
      </c>
      <c r="J3834" s="35" t="b">
        <v>0</v>
      </c>
    </row>
    <row r="3835" spans="1:10" x14ac:dyDescent="0.2">
      <c r="A3835" s="35" t="s">
        <v>290</v>
      </c>
      <c r="B3835" s="35" t="str">
        <f>VLOOKUP(Table4[[#This Row],[Metabolite ID]],Table18[],2,FALSE)</f>
        <v>succinylcarnitine</v>
      </c>
      <c r="C3835" s="35" t="s">
        <v>1116</v>
      </c>
      <c r="D3835" s="35">
        <v>1068</v>
      </c>
      <c r="E3835" s="35">
        <v>4.5665010723724468E-2</v>
      </c>
      <c r="F3835" s="35">
        <v>3.8216663567787135E-2</v>
      </c>
      <c r="G3835" s="36">
        <v>0.23212692673114013</v>
      </c>
      <c r="H3835" s="35" t="b">
        <v>0</v>
      </c>
      <c r="I3835" s="35" t="b">
        <v>0</v>
      </c>
      <c r="J3835" s="35" t="b">
        <v>0</v>
      </c>
    </row>
    <row r="3836" spans="1:10" hidden="1" x14ac:dyDescent="0.2">
      <c r="A3836" s="35" t="s">
        <v>290</v>
      </c>
      <c r="B3836" s="35" t="str">
        <f>VLOOKUP(Table4[[#This Row],[Metabolite ID]],Table18[],2,FALSE)</f>
        <v>succinylcarnitine</v>
      </c>
      <c r="C3836" s="35" t="s">
        <v>1117</v>
      </c>
      <c r="D3836" s="35">
        <v>1068</v>
      </c>
      <c r="E3836" s="35">
        <v>4.5665010723724468E-2</v>
      </c>
      <c r="F3836" s="35">
        <v>3.7090380793011073E-2</v>
      </c>
      <c r="G3836" s="35">
        <v>0.2182547867209936</v>
      </c>
      <c r="H3836" s="35" t="b">
        <v>0</v>
      </c>
      <c r="I3836" s="35" t="b">
        <v>0</v>
      </c>
      <c r="J3836" s="35" t="b">
        <v>0</v>
      </c>
    </row>
    <row r="3837" spans="1:10" hidden="1" x14ac:dyDescent="0.2">
      <c r="A3837" s="35" t="s">
        <v>290</v>
      </c>
      <c r="B3837" s="35" t="str">
        <f>VLOOKUP(Table4[[#This Row],[Metabolite ID]],Table18[],2,FALSE)</f>
        <v>succinylcarnitine</v>
      </c>
      <c r="C3837" s="35" t="s">
        <v>1118</v>
      </c>
      <c r="D3837" s="35">
        <v>1068</v>
      </c>
      <c r="E3837" s="35">
        <v>4.5750166259531579E-2</v>
      </c>
      <c r="F3837" s="35">
        <v>3.7437190253925064E-2</v>
      </c>
      <c r="G3837" s="35">
        <v>0.22168823556114661</v>
      </c>
      <c r="H3837" s="35" t="b">
        <v>0</v>
      </c>
      <c r="I3837" s="35" t="b">
        <v>0</v>
      </c>
      <c r="J3837" s="35" t="b">
        <v>0</v>
      </c>
    </row>
    <row r="3838" spans="1:10" hidden="1" x14ac:dyDescent="0.2">
      <c r="A3838" s="35" t="s">
        <v>290</v>
      </c>
      <c r="B3838" s="35" t="str">
        <f>VLOOKUP(Table4[[#This Row],[Metabolite ID]],Table18[],2,FALSE)</f>
        <v>succinylcarnitine</v>
      </c>
      <c r="C3838" s="35" t="s">
        <v>1119</v>
      </c>
      <c r="D3838" s="35">
        <v>1068</v>
      </c>
      <c r="E3838" s="35">
        <v>3.5861965250965119E-2</v>
      </c>
      <c r="F3838" s="35">
        <v>5.8601345774322966E-2</v>
      </c>
      <c r="G3838" s="35">
        <v>0.54056099712252048</v>
      </c>
      <c r="H3838" s="35" t="b">
        <v>0</v>
      </c>
      <c r="I3838" s="35" t="b">
        <v>0</v>
      </c>
      <c r="J3838" s="35" t="b">
        <v>0</v>
      </c>
    </row>
    <row r="3839" spans="1:10" hidden="1" x14ac:dyDescent="0.2">
      <c r="A3839" s="35" t="s">
        <v>290</v>
      </c>
      <c r="B3839" s="35" t="str">
        <f>VLOOKUP(Table4[[#This Row],[Metabolite ID]],Table18[],2,FALSE)</f>
        <v>succinylcarnitine</v>
      </c>
      <c r="C3839" s="35" t="s">
        <v>1120</v>
      </c>
      <c r="D3839" s="35">
        <v>1068</v>
      </c>
      <c r="E3839" s="35">
        <v>3.3544759254099554E-2</v>
      </c>
      <c r="F3839" s="35">
        <v>6.3582921060616096E-2</v>
      </c>
      <c r="G3839" s="35">
        <v>0.59779435206445353</v>
      </c>
      <c r="H3839" s="35" t="b">
        <v>0</v>
      </c>
      <c r="I3839" s="35" t="b">
        <v>0</v>
      </c>
      <c r="J3839" s="35" t="b">
        <v>0</v>
      </c>
    </row>
    <row r="3840" spans="1:10" hidden="1" x14ac:dyDescent="0.2">
      <c r="A3840" s="35" t="s">
        <v>290</v>
      </c>
      <c r="B3840" s="35" t="str">
        <f>VLOOKUP(Table4[[#This Row],[Metabolite ID]],Table18[],2,FALSE)</f>
        <v>succinylcarnitine</v>
      </c>
      <c r="C3840" s="35" t="s">
        <v>1121</v>
      </c>
      <c r="D3840" s="35">
        <v>1068</v>
      </c>
      <c r="E3840" s="35">
        <v>8.0006451893157582E-2</v>
      </c>
      <c r="F3840" s="35">
        <v>0.26091374967554765</v>
      </c>
      <c r="G3840" s="35">
        <v>0.75917764047679837</v>
      </c>
      <c r="H3840" s="35" t="b">
        <v>0</v>
      </c>
      <c r="I3840" s="35" t="b">
        <v>0</v>
      </c>
      <c r="J3840" s="35" t="b">
        <v>0</v>
      </c>
    </row>
    <row r="3841" spans="1:10" hidden="1" x14ac:dyDescent="0.2">
      <c r="A3841" s="35" t="s">
        <v>290</v>
      </c>
      <c r="B3841" s="35" t="str">
        <f>VLOOKUP(Table4[[#This Row],[Metabolite ID]],Table18[],2,FALSE)</f>
        <v>succinylcarnitine</v>
      </c>
      <c r="C3841" s="35" t="s">
        <v>1122</v>
      </c>
      <c r="D3841" s="35">
        <v>1068</v>
      </c>
      <c r="E3841" s="35">
        <v>1.0843975400566919E-2</v>
      </c>
      <c r="F3841" s="35">
        <v>0.1925288387483271</v>
      </c>
      <c r="G3841" s="35">
        <v>0.95509432313841525</v>
      </c>
      <c r="H3841" s="35" t="b">
        <v>0</v>
      </c>
      <c r="I3841" s="35" t="b">
        <v>0</v>
      </c>
      <c r="J3841" s="35" t="b">
        <v>0</v>
      </c>
    </row>
    <row r="3842" spans="1:10" hidden="1" x14ac:dyDescent="0.2">
      <c r="A3842" s="35" t="s">
        <v>290</v>
      </c>
      <c r="B3842" s="35" t="str">
        <f>VLOOKUP(Table4[[#This Row],[Metabolite ID]],Table18[],2,FALSE)</f>
        <v>succinylcarnitine</v>
      </c>
      <c r="C3842" s="35" t="s">
        <v>1123</v>
      </c>
      <c r="D3842" s="35">
        <v>1068</v>
      </c>
      <c r="E3842" s="35">
        <v>0.12249482050556428</v>
      </c>
      <c r="F3842" s="35">
        <v>0.1121875447660358</v>
      </c>
      <c r="G3842" s="35">
        <v>0.27513458073379332</v>
      </c>
      <c r="H3842" s="35" t="b">
        <v>0</v>
      </c>
      <c r="I3842" s="35" t="b">
        <v>0</v>
      </c>
      <c r="J3842" s="35" t="b">
        <v>0</v>
      </c>
    </row>
    <row r="3843" spans="1:10" x14ac:dyDescent="0.2">
      <c r="A3843" s="35" t="s">
        <v>368</v>
      </c>
      <c r="B3843" s="35" t="str">
        <f>VLOOKUP(Table4[[#This Row],[Metabolite ID]],Table18[],2,FALSE)</f>
        <v>N-acetyl-3-methylhistidine*</v>
      </c>
      <c r="C3843" s="35" t="s">
        <v>1116</v>
      </c>
      <c r="D3843" s="35">
        <v>1068</v>
      </c>
      <c r="E3843" s="35">
        <v>-6.0846888075546779E-2</v>
      </c>
      <c r="F3843" s="35">
        <v>5.1124851069012045E-2</v>
      </c>
      <c r="G3843" s="36">
        <v>0.2339824712952337</v>
      </c>
      <c r="H3843" s="35" t="b">
        <v>0</v>
      </c>
      <c r="I3843" s="35" t="b">
        <v>0</v>
      </c>
      <c r="J3843" s="35" t="b">
        <v>0</v>
      </c>
    </row>
    <row r="3844" spans="1:10" hidden="1" x14ac:dyDescent="0.2">
      <c r="A3844" s="35" t="s">
        <v>368</v>
      </c>
      <c r="B3844" s="35" t="str">
        <f>VLOOKUP(Table4[[#This Row],[Metabolite ID]],Table18[],2,FALSE)</f>
        <v>N-acetyl-3-methylhistidine*</v>
      </c>
      <c r="C3844" s="35" t="s">
        <v>1117</v>
      </c>
      <c r="D3844" s="35">
        <v>1068</v>
      </c>
      <c r="E3844" s="35">
        <v>-6.0846888075546779E-2</v>
      </c>
      <c r="F3844" s="35">
        <v>5.1124851069012045E-2</v>
      </c>
      <c r="G3844" s="35">
        <v>0.2339824712952337</v>
      </c>
      <c r="H3844" s="35" t="b">
        <v>0</v>
      </c>
      <c r="I3844" s="35" t="b">
        <v>0</v>
      </c>
      <c r="J3844" s="35" t="b">
        <v>0</v>
      </c>
    </row>
    <row r="3845" spans="1:10" hidden="1" x14ac:dyDescent="0.2">
      <c r="A3845" s="35" t="s">
        <v>368</v>
      </c>
      <c r="B3845" s="35" t="str">
        <f>VLOOKUP(Table4[[#This Row],[Metabolite ID]],Table18[],2,FALSE)</f>
        <v>N-acetyl-3-methylhistidine*</v>
      </c>
      <c r="C3845" s="35" t="s">
        <v>1118</v>
      </c>
      <c r="D3845" s="35">
        <v>1068</v>
      </c>
      <c r="E3845" s="35">
        <v>-6.0758866372020132E-2</v>
      </c>
      <c r="F3845" s="35">
        <v>5.1561462092233279E-2</v>
      </c>
      <c r="G3845" s="35">
        <v>0.23864614686486635</v>
      </c>
      <c r="H3845" s="35" t="b">
        <v>0</v>
      </c>
      <c r="I3845" s="35" t="b">
        <v>0</v>
      </c>
      <c r="J3845" s="35" t="b">
        <v>0</v>
      </c>
    </row>
    <row r="3846" spans="1:10" hidden="1" x14ac:dyDescent="0.2">
      <c r="A3846" s="35" t="s">
        <v>368</v>
      </c>
      <c r="B3846" s="35" t="str">
        <f>VLOOKUP(Table4[[#This Row],[Metabolite ID]],Table18[],2,FALSE)</f>
        <v>N-acetyl-3-methylhistidine*</v>
      </c>
      <c r="C3846" s="35" t="s">
        <v>1119</v>
      </c>
      <c r="D3846" s="35">
        <v>1068</v>
      </c>
      <c r="E3846" s="35">
        <v>-0.14895722857142873</v>
      </c>
      <c r="F3846" s="35">
        <v>7.5950137817237057E-2</v>
      </c>
      <c r="G3846" s="35">
        <v>4.9849834906272886E-2</v>
      </c>
      <c r="H3846" s="35" t="b">
        <v>0</v>
      </c>
      <c r="I3846" s="35" t="b">
        <v>0</v>
      </c>
      <c r="J3846" s="35" t="b">
        <v>0</v>
      </c>
    </row>
    <row r="3847" spans="1:10" hidden="1" x14ac:dyDescent="0.2">
      <c r="A3847" s="35" t="s">
        <v>368</v>
      </c>
      <c r="B3847" s="35" t="str">
        <f>VLOOKUP(Table4[[#This Row],[Metabolite ID]],Table18[],2,FALSE)</f>
        <v>N-acetyl-3-methylhistidine*</v>
      </c>
      <c r="C3847" s="35" t="s">
        <v>1120</v>
      </c>
      <c r="D3847" s="35">
        <v>1068</v>
      </c>
      <c r="E3847" s="35">
        <v>-0.10904851668634732</v>
      </c>
      <c r="F3847" s="35">
        <v>8.5744901343660723E-2</v>
      </c>
      <c r="G3847" s="35">
        <v>0.20345185212851877</v>
      </c>
      <c r="H3847" s="35" t="b">
        <v>0</v>
      </c>
      <c r="I3847" s="35" t="b">
        <v>0</v>
      </c>
      <c r="J3847" s="35" t="b">
        <v>0</v>
      </c>
    </row>
    <row r="3848" spans="1:10" hidden="1" x14ac:dyDescent="0.2">
      <c r="A3848" s="35" t="s">
        <v>368</v>
      </c>
      <c r="B3848" s="35" t="str">
        <f>VLOOKUP(Table4[[#This Row],[Metabolite ID]],Table18[],2,FALSE)</f>
        <v>N-acetyl-3-methylhistidine*</v>
      </c>
      <c r="C3848" s="35" t="s">
        <v>1121</v>
      </c>
      <c r="D3848" s="35">
        <v>1068</v>
      </c>
      <c r="E3848" s="35">
        <v>-0.39919404304390405</v>
      </c>
      <c r="F3848" s="35">
        <v>0.3378866368680703</v>
      </c>
      <c r="G3848" s="35">
        <v>0.23768975536654349</v>
      </c>
      <c r="H3848" s="35" t="b">
        <v>0</v>
      </c>
      <c r="I3848" s="35" t="b">
        <v>0</v>
      </c>
      <c r="J3848" s="35" t="b">
        <v>0</v>
      </c>
    </row>
    <row r="3849" spans="1:10" hidden="1" x14ac:dyDescent="0.2">
      <c r="A3849" s="35" t="s">
        <v>368</v>
      </c>
      <c r="B3849" s="35" t="str">
        <f>VLOOKUP(Table4[[#This Row],[Metabolite ID]],Table18[],2,FALSE)</f>
        <v>N-acetyl-3-methylhistidine*</v>
      </c>
      <c r="C3849" s="35" t="s">
        <v>1122</v>
      </c>
      <c r="D3849" s="35">
        <v>1068</v>
      </c>
      <c r="E3849" s="35">
        <v>-0.27384092567669782</v>
      </c>
      <c r="F3849" s="35">
        <v>0.22060665315594821</v>
      </c>
      <c r="G3849" s="35">
        <v>0.21476460450749763</v>
      </c>
      <c r="H3849" s="35" t="b">
        <v>0</v>
      </c>
      <c r="I3849" s="35" t="b">
        <v>0</v>
      </c>
      <c r="J3849" s="35" t="b">
        <v>0</v>
      </c>
    </row>
    <row r="3850" spans="1:10" hidden="1" x14ac:dyDescent="0.2">
      <c r="A3850" s="35" t="s">
        <v>368</v>
      </c>
      <c r="B3850" s="35" t="str">
        <f>VLOOKUP(Table4[[#This Row],[Metabolite ID]],Table18[],2,FALSE)</f>
        <v>N-acetyl-3-methylhistidine*</v>
      </c>
      <c r="C3850" s="35" t="s">
        <v>1123</v>
      </c>
      <c r="D3850" s="35">
        <v>1068</v>
      </c>
      <c r="E3850" s="35">
        <v>8.9424286351167934E-2</v>
      </c>
      <c r="F3850" s="35">
        <v>0.15027189876664948</v>
      </c>
      <c r="G3850" s="35">
        <v>0.55191413718461646</v>
      </c>
      <c r="H3850" s="35" t="b">
        <v>0</v>
      </c>
      <c r="I3850" s="35" t="b">
        <v>0</v>
      </c>
      <c r="J3850" s="35" t="b">
        <v>0</v>
      </c>
    </row>
    <row r="3851" spans="1:10" x14ac:dyDescent="0.2">
      <c r="A3851" s="35" t="s">
        <v>389</v>
      </c>
      <c r="B3851" s="35" t="str">
        <f>VLOOKUP(Table4[[#This Row],[Metabolite ID]],Table18[],2,FALSE)</f>
        <v>palmitoylcarnitine</v>
      </c>
      <c r="C3851" s="35" t="s">
        <v>1116</v>
      </c>
      <c r="D3851" s="35">
        <v>1068</v>
      </c>
      <c r="E3851" s="35">
        <v>-4.6718258285898269E-2</v>
      </c>
      <c r="F3851" s="35">
        <v>3.928421164546711E-2</v>
      </c>
      <c r="G3851" s="36">
        <v>0.23434621538560865</v>
      </c>
      <c r="H3851" s="35" t="b">
        <v>0</v>
      </c>
      <c r="I3851" s="35" t="b">
        <v>0</v>
      </c>
      <c r="J3851" s="35" t="b">
        <v>0</v>
      </c>
    </row>
    <row r="3852" spans="1:10" hidden="1" x14ac:dyDescent="0.2">
      <c r="A3852" s="35" t="s">
        <v>389</v>
      </c>
      <c r="B3852" s="35" t="str">
        <f>VLOOKUP(Table4[[#This Row],[Metabolite ID]],Table18[],2,FALSE)</f>
        <v>palmitoylcarnitine</v>
      </c>
      <c r="C3852" s="35" t="s">
        <v>1117</v>
      </c>
      <c r="D3852" s="35">
        <v>1068</v>
      </c>
      <c r="E3852" s="35">
        <v>-4.6718258285898269E-2</v>
      </c>
      <c r="F3852" s="35">
        <v>3.6882678817842046E-2</v>
      </c>
      <c r="G3852" s="35">
        <v>0.20527257894911102</v>
      </c>
      <c r="H3852" s="35" t="b">
        <v>0</v>
      </c>
      <c r="I3852" s="35" t="b">
        <v>0</v>
      </c>
      <c r="J3852" s="35" t="b">
        <v>0</v>
      </c>
    </row>
    <row r="3853" spans="1:10" hidden="1" x14ac:dyDescent="0.2">
      <c r="A3853" s="35" t="s">
        <v>389</v>
      </c>
      <c r="B3853" s="35" t="str">
        <f>VLOOKUP(Table4[[#This Row],[Metabolite ID]],Table18[],2,FALSE)</f>
        <v>palmitoylcarnitine</v>
      </c>
      <c r="C3853" s="35" t="s">
        <v>1118</v>
      </c>
      <c r="D3853" s="35">
        <v>1068</v>
      </c>
      <c r="E3853" s="35">
        <v>-4.6635424730367213E-2</v>
      </c>
      <c r="F3853" s="35">
        <v>3.7255186842702973E-2</v>
      </c>
      <c r="G3853" s="35">
        <v>0.21064879782144305</v>
      </c>
      <c r="H3853" s="35" t="b">
        <v>0</v>
      </c>
      <c r="I3853" s="35" t="b">
        <v>0</v>
      </c>
      <c r="J3853" s="35" t="b">
        <v>0</v>
      </c>
    </row>
    <row r="3854" spans="1:10" hidden="1" x14ac:dyDescent="0.2">
      <c r="A3854" s="35" t="s">
        <v>389</v>
      </c>
      <c r="B3854" s="35" t="str">
        <f>VLOOKUP(Table4[[#This Row],[Metabolite ID]],Table18[],2,FALSE)</f>
        <v>palmitoylcarnitine</v>
      </c>
      <c r="C3854" s="35" t="s">
        <v>1119</v>
      </c>
      <c r="D3854" s="35">
        <v>1068</v>
      </c>
      <c r="E3854" s="35">
        <v>-8.1320834608193171E-2</v>
      </c>
      <c r="F3854" s="35">
        <v>5.6996841799059172E-2</v>
      </c>
      <c r="G3854" s="35">
        <v>0.1536489802595053</v>
      </c>
      <c r="H3854" s="35" t="b">
        <v>0</v>
      </c>
      <c r="I3854" s="35" t="b">
        <v>0</v>
      </c>
      <c r="J3854" s="35" t="b">
        <v>0</v>
      </c>
    </row>
    <row r="3855" spans="1:10" hidden="1" x14ac:dyDescent="0.2">
      <c r="A3855" s="35" t="s">
        <v>389</v>
      </c>
      <c r="B3855" s="35" t="str">
        <f>VLOOKUP(Table4[[#This Row],[Metabolite ID]],Table18[],2,FALSE)</f>
        <v>palmitoylcarnitine</v>
      </c>
      <c r="C3855" s="35" t="s">
        <v>1120</v>
      </c>
      <c r="D3855" s="35">
        <v>1068</v>
      </c>
      <c r="E3855" s="35">
        <v>-8.4704199994356688E-2</v>
      </c>
      <c r="F3855" s="35">
        <v>6.4715937697099296E-2</v>
      </c>
      <c r="G3855" s="35">
        <v>0.19058126633838263</v>
      </c>
      <c r="H3855" s="35" t="b">
        <v>0</v>
      </c>
      <c r="I3855" s="35" t="b">
        <v>0</v>
      </c>
      <c r="J3855" s="35" t="b">
        <v>0</v>
      </c>
    </row>
    <row r="3856" spans="1:10" hidden="1" x14ac:dyDescent="0.2">
      <c r="A3856" s="35" t="s">
        <v>389</v>
      </c>
      <c r="B3856" s="35" t="str">
        <f>VLOOKUP(Table4[[#This Row],[Metabolite ID]],Table18[],2,FALSE)</f>
        <v>palmitoylcarnitine</v>
      </c>
      <c r="C3856" s="35" t="s">
        <v>1121</v>
      </c>
      <c r="D3856" s="35">
        <v>1068</v>
      </c>
      <c r="E3856" s="35">
        <v>-0.27322539304249638</v>
      </c>
      <c r="F3856" s="35">
        <v>0.24941307435066959</v>
      </c>
      <c r="G3856" s="35">
        <v>0.27355648873810851</v>
      </c>
      <c r="H3856" s="35" t="b">
        <v>0</v>
      </c>
      <c r="I3856" s="35" t="b">
        <v>0</v>
      </c>
      <c r="J3856" s="35" t="b">
        <v>0</v>
      </c>
    </row>
    <row r="3857" spans="1:10" hidden="1" x14ac:dyDescent="0.2">
      <c r="A3857" s="35" t="s">
        <v>389</v>
      </c>
      <c r="B3857" s="35" t="str">
        <f>VLOOKUP(Table4[[#This Row],[Metabolite ID]],Table18[],2,FALSE)</f>
        <v>palmitoylcarnitine</v>
      </c>
      <c r="C3857" s="35" t="s">
        <v>1122</v>
      </c>
      <c r="D3857" s="35">
        <v>1068</v>
      </c>
      <c r="E3857" s="35">
        <v>-5.7026037357206683E-2</v>
      </c>
      <c r="F3857" s="35">
        <v>0.13324462327914077</v>
      </c>
      <c r="G3857" s="35">
        <v>0.66875203020094998</v>
      </c>
      <c r="H3857" s="35" t="b">
        <v>0</v>
      </c>
      <c r="I3857" s="35" t="b">
        <v>0</v>
      </c>
      <c r="J3857" s="35" t="b">
        <v>0</v>
      </c>
    </row>
    <row r="3858" spans="1:10" hidden="1" x14ac:dyDescent="0.2">
      <c r="A3858" s="35" t="s">
        <v>389</v>
      </c>
      <c r="B3858" s="35" t="str">
        <f>VLOOKUP(Table4[[#This Row],[Metabolite ID]],Table18[],2,FALSE)</f>
        <v>palmitoylcarnitine</v>
      </c>
      <c r="C3858" s="35" t="s">
        <v>1123</v>
      </c>
      <c r="D3858" s="35">
        <v>1068</v>
      </c>
      <c r="E3858" s="35">
        <v>-0.13073036176334496</v>
      </c>
      <c r="F3858" s="35">
        <v>0.11531977348846051</v>
      </c>
      <c r="G3858" s="35">
        <v>0.25720318254926139</v>
      </c>
      <c r="H3858" s="35" t="b">
        <v>0</v>
      </c>
      <c r="I3858" s="35" t="b">
        <v>0</v>
      </c>
      <c r="J3858" s="35" t="b">
        <v>0</v>
      </c>
    </row>
    <row r="3859" spans="1:10" x14ac:dyDescent="0.2">
      <c r="A3859" s="35" t="s">
        <v>257</v>
      </c>
      <c r="B3859" s="35" t="str">
        <f>VLOOKUP(Table4[[#This Row],[Metabolite ID]],Table18[],2,FALSE)</f>
        <v>cysteine-glutathione disulfide</v>
      </c>
      <c r="C3859" s="35" t="s">
        <v>1116</v>
      </c>
      <c r="D3859" s="35">
        <v>1068</v>
      </c>
      <c r="E3859" s="35">
        <v>-4.606198615086806E-2</v>
      </c>
      <c r="F3859" s="35">
        <v>3.877894962037564E-2</v>
      </c>
      <c r="G3859" s="36">
        <v>0.23490865985694226</v>
      </c>
      <c r="H3859" s="35" t="b">
        <v>0</v>
      </c>
      <c r="I3859" s="35" t="b">
        <v>0</v>
      </c>
      <c r="J3859" s="35" t="b">
        <v>0</v>
      </c>
    </row>
    <row r="3860" spans="1:10" hidden="1" x14ac:dyDescent="0.2">
      <c r="A3860" s="35" t="s">
        <v>257</v>
      </c>
      <c r="B3860" s="35" t="str">
        <f>VLOOKUP(Table4[[#This Row],[Metabolite ID]],Table18[],2,FALSE)</f>
        <v>cysteine-glutathione disulfide</v>
      </c>
      <c r="C3860" s="35" t="s">
        <v>1117</v>
      </c>
      <c r="D3860" s="35">
        <v>1068</v>
      </c>
      <c r="E3860" s="35">
        <v>-4.606198615086806E-2</v>
      </c>
      <c r="F3860" s="35">
        <v>3.8290489795827901E-2</v>
      </c>
      <c r="G3860" s="35">
        <v>0.22899120820211319</v>
      </c>
      <c r="H3860" s="35" t="b">
        <v>0</v>
      </c>
      <c r="I3860" s="35" t="b">
        <v>0</v>
      </c>
      <c r="J3860" s="35" t="b">
        <v>0</v>
      </c>
    </row>
    <row r="3861" spans="1:10" hidden="1" x14ac:dyDescent="0.2">
      <c r="A3861" s="35" t="s">
        <v>257</v>
      </c>
      <c r="B3861" s="35" t="str">
        <f>VLOOKUP(Table4[[#This Row],[Metabolite ID]],Table18[],2,FALSE)</f>
        <v>cysteine-glutathione disulfide</v>
      </c>
      <c r="C3861" s="35" t="s">
        <v>1118</v>
      </c>
      <c r="D3861" s="35">
        <v>1068</v>
      </c>
      <c r="E3861" s="35">
        <v>-4.5979037277600179E-2</v>
      </c>
      <c r="F3861" s="35">
        <v>3.8638925265624756E-2</v>
      </c>
      <c r="G3861" s="35">
        <v>0.23405945119529897</v>
      </c>
      <c r="H3861" s="35" t="b">
        <v>0</v>
      </c>
      <c r="I3861" s="35" t="b">
        <v>0</v>
      </c>
      <c r="J3861" s="35" t="b">
        <v>0</v>
      </c>
    </row>
    <row r="3862" spans="1:10" hidden="1" x14ac:dyDescent="0.2">
      <c r="A3862" s="35" t="s">
        <v>257</v>
      </c>
      <c r="B3862" s="35" t="str">
        <f>VLOOKUP(Table4[[#This Row],[Metabolite ID]],Table18[],2,FALSE)</f>
        <v>cysteine-glutathione disulfide</v>
      </c>
      <c r="C3862" s="35" t="s">
        <v>1119</v>
      </c>
      <c r="D3862" s="35">
        <v>1068</v>
      </c>
      <c r="E3862" s="35">
        <v>4.220558017721688E-4</v>
      </c>
      <c r="F3862" s="35">
        <v>5.786958285241043E-2</v>
      </c>
      <c r="G3862" s="35">
        <v>0.9941809011558469</v>
      </c>
      <c r="H3862" s="35" t="b">
        <v>0</v>
      </c>
      <c r="I3862" s="35" t="b">
        <v>0</v>
      </c>
      <c r="J3862" s="35" t="b">
        <v>0</v>
      </c>
    </row>
    <row r="3863" spans="1:10" hidden="1" x14ac:dyDescent="0.2">
      <c r="A3863" s="35" t="s">
        <v>257</v>
      </c>
      <c r="B3863" s="35" t="str">
        <f>VLOOKUP(Table4[[#This Row],[Metabolite ID]],Table18[],2,FALSE)</f>
        <v>cysteine-glutathione disulfide</v>
      </c>
      <c r="C3863" s="35" t="s">
        <v>1120</v>
      </c>
      <c r="D3863" s="35">
        <v>1068</v>
      </c>
      <c r="E3863" s="35">
        <v>-6.2848533404333523E-2</v>
      </c>
      <c r="F3863" s="35">
        <v>6.1393905976717726E-2</v>
      </c>
      <c r="G3863" s="35">
        <v>0.30598013639307681</v>
      </c>
      <c r="H3863" s="35" t="b">
        <v>0</v>
      </c>
      <c r="I3863" s="35" t="b">
        <v>0</v>
      </c>
      <c r="J3863" s="35" t="b">
        <v>0</v>
      </c>
    </row>
    <row r="3864" spans="1:10" hidden="1" x14ac:dyDescent="0.2">
      <c r="A3864" s="35" t="s">
        <v>257</v>
      </c>
      <c r="B3864" s="35" t="str">
        <f>VLOOKUP(Table4[[#This Row],[Metabolite ID]],Table18[],2,FALSE)</f>
        <v>cysteine-glutathione disulfide</v>
      </c>
      <c r="C3864" s="35" t="s">
        <v>1121</v>
      </c>
      <c r="D3864" s="35">
        <v>1068</v>
      </c>
      <c r="E3864" s="35">
        <v>3.1734968437884703E-2</v>
      </c>
      <c r="F3864" s="35">
        <v>0.25722900733398074</v>
      </c>
      <c r="G3864" s="35">
        <v>0.90183542040238485</v>
      </c>
      <c r="H3864" s="35" t="b">
        <v>0</v>
      </c>
      <c r="I3864" s="35" t="b">
        <v>0</v>
      </c>
      <c r="J3864" s="35" t="b">
        <v>0</v>
      </c>
    </row>
    <row r="3865" spans="1:10" hidden="1" x14ac:dyDescent="0.2">
      <c r="A3865" s="35" t="s">
        <v>257</v>
      </c>
      <c r="B3865" s="35" t="str">
        <f>VLOOKUP(Table4[[#This Row],[Metabolite ID]],Table18[],2,FALSE)</f>
        <v>cysteine-glutathione disulfide</v>
      </c>
      <c r="C3865" s="35" t="s">
        <v>1122</v>
      </c>
      <c r="D3865" s="35">
        <v>1068</v>
      </c>
      <c r="E3865" s="35">
        <v>-0.10761975821916181</v>
      </c>
      <c r="F3865" s="35">
        <v>0.18596231471192148</v>
      </c>
      <c r="G3865" s="35">
        <v>0.56290153377209573</v>
      </c>
      <c r="H3865" s="35" t="b">
        <v>0</v>
      </c>
      <c r="I3865" s="35" t="b">
        <v>0</v>
      </c>
      <c r="J3865" s="35" t="b">
        <v>0</v>
      </c>
    </row>
    <row r="3866" spans="1:10" hidden="1" x14ac:dyDescent="0.2">
      <c r="A3866" s="35" t="s">
        <v>257</v>
      </c>
      <c r="B3866" s="35" t="str">
        <f>VLOOKUP(Table4[[#This Row],[Metabolite ID]],Table18[],2,FALSE)</f>
        <v>cysteine-glutathione disulfide</v>
      </c>
      <c r="C3866" s="35" t="s">
        <v>1123</v>
      </c>
      <c r="D3866" s="35">
        <v>1068</v>
      </c>
      <c r="E3866" s="35">
        <v>-0.20172856264045819</v>
      </c>
      <c r="F3866" s="35">
        <v>0.11375731429327104</v>
      </c>
      <c r="G3866" s="35">
        <v>7.6460526398609271E-2</v>
      </c>
      <c r="H3866" s="35" t="b">
        <v>0</v>
      </c>
      <c r="I3866" s="35" t="b">
        <v>0</v>
      </c>
      <c r="J3866" s="35" t="b">
        <v>0</v>
      </c>
    </row>
    <row r="3867" spans="1:10" x14ac:dyDescent="0.2">
      <c r="A3867" s="35" t="s">
        <v>215</v>
      </c>
      <c r="B3867" s="35" t="str">
        <f>VLOOKUP(Table4[[#This Row],[Metabolite ID]],Table18[],2,FALSE)</f>
        <v>gamma-glutamyl-epsilon-lysine</v>
      </c>
      <c r="C3867" s="35" t="s">
        <v>1116</v>
      </c>
      <c r="D3867" s="35">
        <v>1068</v>
      </c>
      <c r="E3867" s="35">
        <v>-4.4619279716852304E-2</v>
      </c>
      <c r="F3867" s="35">
        <v>3.7608040097807396E-2</v>
      </c>
      <c r="G3867" s="36">
        <v>0.23545281664476456</v>
      </c>
      <c r="H3867" s="35" t="b">
        <v>0</v>
      </c>
      <c r="I3867" s="35" t="b">
        <v>0</v>
      </c>
      <c r="J3867" s="35" t="b">
        <v>0</v>
      </c>
    </row>
    <row r="3868" spans="1:10" hidden="1" x14ac:dyDescent="0.2">
      <c r="A3868" s="35" t="s">
        <v>215</v>
      </c>
      <c r="B3868" s="35" t="str">
        <f>VLOOKUP(Table4[[#This Row],[Metabolite ID]],Table18[],2,FALSE)</f>
        <v>gamma-glutamyl-epsilon-lysine</v>
      </c>
      <c r="C3868" s="35" t="s">
        <v>1117</v>
      </c>
      <c r="D3868" s="35">
        <v>1068</v>
      </c>
      <c r="E3868" s="35">
        <v>-4.4619279716852304E-2</v>
      </c>
      <c r="F3868" s="35">
        <v>3.7003253066586535E-2</v>
      </c>
      <c r="G3868" s="35">
        <v>0.22788672390571194</v>
      </c>
      <c r="H3868" s="35" t="b">
        <v>0</v>
      </c>
      <c r="I3868" s="35" t="b">
        <v>0</v>
      </c>
      <c r="J3868" s="35" t="b">
        <v>0</v>
      </c>
    </row>
    <row r="3869" spans="1:10" hidden="1" x14ac:dyDescent="0.2">
      <c r="A3869" s="35" t="s">
        <v>215</v>
      </c>
      <c r="B3869" s="35" t="str">
        <f>VLOOKUP(Table4[[#This Row],[Metabolite ID]],Table18[],2,FALSE)</f>
        <v>gamma-glutamyl-epsilon-lysine</v>
      </c>
      <c r="C3869" s="35" t="s">
        <v>1118</v>
      </c>
      <c r="D3869" s="35">
        <v>1068</v>
      </c>
      <c r="E3869" s="35">
        <v>-4.4535058319211202E-2</v>
      </c>
      <c r="F3869" s="35">
        <v>3.7339959704708811E-2</v>
      </c>
      <c r="G3869" s="35">
        <v>0.23299015525466596</v>
      </c>
      <c r="H3869" s="35" t="b">
        <v>0</v>
      </c>
      <c r="I3869" s="35" t="b">
        <v>0</v>
      </c>
      <c r="J3869" s="35" t="b">
        <v>0</v>
      </c>
    </row>
    <row r="3870" spans="1:10" hidden="1" x14ac:dyDescent="0.2">
      <c r="A3870" s="35" t="s">
        <v>215</v>
      </c>
      <c r="B3870" s="35" t="str">
        <f>VLOOKUP(Table4[[#This Row],[Metabolite ID]],Table18[],2,FALSE)</f>
        <v>gamma-glutamyl-epsilon-lysine</v>
      </c>
      <c r="C3870" s="35" t="s">
        <v>1119</v>
      </c>
      <c r="D3870" s="35">
        <v>1068</v>
      </c>
      <c r="E3870" s="35">
        <v>-1.7956487542233599E-3</v>
      </c>
      <c r="F3870" s="35">
        <v>5.7546189305163739E-2</v>
      </c>
      <c r="G3870" s="35">
        <v>0.97510716225454486</v>
      </c>
      <c r="H3870" s="35" t="b">
        <v>0</v>
      </c>
      <c r="I3870" s="35" t="b">
        <v>0</v>
      </c>
      <c r="J3870" s="35" t="b">
        <v>0</v>
      </c>
    </row>
    <row r="3871" spans="1:10" hidden="1" x14ac:dyDescent="0.2">
      <c r="A3871" s="35" t="s">
        <v>215</v>
      </c>
      <c r="B3871" s="35" t="str">
        <f>VLOOKUP(Table4[[#This Row],[Metabolite ID]],Table18[],2,FALSE)</f>
        <v>gamma-glutamyl-epsilon-lysine</v>
      </c>
      <c r="C3871" s="35" t="s">
        <v>1120</v>
      </c>
      <c r="D3871" s="35">
        <v>1068</v>
      </c>
      <c r="E3871" s="35">
        <v>-5.1403280724938412E-3</v>
      </c>
      <c r="F3871" s="35">
        <v>6.4651243794364405E-2</v>
      </c>
      <c r="G3871" s="35">
        <v>0.93662811372507337</v>
      </c>
      <c r="H3871" s="35" t="b">
        <v>0</v>
      </c>
      <c r="I3871" s="35" t="b">
        <v>0</v>
      </c>
      <c r="J3871" s="35" t="b">
        <v>0</v>
      </c>
    </row>
    <row r="3872" spans="1:10" hidden="1" x14ac:dyDescent="0.2">
      <c r="A3872" s="35" t="s">
        <v>215</v>
      </c>
      <c r="B3872" s="35" t="str">
        <f>VLOOKUP(Table4[[#This Row],[Metabolite ID]],Table18[],2,FALSE)</f>
        <v>gamma-glutamyl-epsilon-lysine</v>
      </c>
      <c r="C3872" s="35" t="s">
        <v>1121</v>
      </c>
      <c r="D3872" s="35">
        <v>1068</v>
      </c>
      <c r="E3872" s="35">
        <v>6.5574904005170964E-2</v>
      </c>
      <c r="F3872" s="35">
        <v>0.23302407473155726</v>
      </c>
      <c r="G3872" s="35">
        <v>0.7784518316015091</v>
      </c>
      <c r="H3872" s="35" t="b">
        <v>0</v>
      </c>
      <c r="I3872" s="35" t="b">
        <v>0</v>
      </c>
      <c r="J3872" s="35" t="b">
        <v>0</v>
      </c>
    </row>
    <row r="3873" spans="1:10" hidden="1" x14ac:dyDescent="0.2">
      <c r="A3873" s="35" t="s">
        <v>215</v>
      </c>
      <c r="B3873" s="35" t="str">
        <f>VLOOKUP(Table4[[#This Row],[Metabolite ID]],Table18[],2,FALSE)</f>
        <v>gamma-glutamyl-epsilon-lysine</v>
      </c>
      <c r="C3873" s="35" t="s">
        <v>1122</v>
      </c>
      <c r="D3873" s="35">
        <v>1068</v>
      </c>
      <c r="E3873" s="35">
        <v>3.8214298133681268E-2</v>
      </c>
      <c r="F3873" s="35">
        <v>0.16324981910994027</v>
      </c>
      <c r="G3873" s="35">
        <v>0.81496406694730139</v>
      </c>
      <c r="H3873" s="35" t="b">
        <v>0</v>
      </c>
      <c r="I3873" s="35" t="b">
        <v>0</v>
      </c>
      <c r="J3873" s="35" t="b">
        <v>0</v>
      </c>
    </row>
    <row r="3874" spans="1:10" hidden="1" x14ac:dyDescent="0.2">
      <c r="A3874" s="35" t="s">
        <v>215</v>
      </c>
      <c r="B3874" s="35" t="str">
        <f>VLOOKUP(Table4[[#This Row],[Metabolite ID]],Table18[],2,FALSE)</f>
        <v>gamma-glutamyl-epsilon-lysine</v>
      </c>
      <c r="C3874" s="35" t="s">
        <v>1123</v>
      </c>
      <c r="D3874" s="35">
        <v>1068</v>
      </c>
      <c r="E3874" s="35">
        <v>-0.19162887812151536</v>
      </c>
      <c r="F3874" s="35">
        <v>0.1103338299203377</v>
      </c>
      <c r="G3874" s="35">
        <v>8.2709615049285853E-2</v>
      </c>
      <c r="H3874" s="35" t="b">
        <v>0</v>
      </c>
      <c r="I3874" s="35" t="b">
        <v>0</v>
      </c>
      <c r="J3874" s="35" t="b">
        <v>0</v>
      </c>
    </row>
    <row r="3875" spans="1:10" x14ac:dyDescent="0.2">
      <c r="A3875" s="35" t="s">
        <v>414</v>
      </c>
      <c r="B3875" s="35" t="str">
        <f>VLOOKUP(Table4[[#This Row],[Metabolite ID]],Table18[],2,FALSE)</f>
        <v>X - 21285</v>
      </c>
      <c r="C3875" s="35" t="s">
        <v>1116</v>
      </c>
      <c r="D3875" s="35">
        <v>1070</v>
      </c>
      <c r="E3875" s="35">
        <v>5.324228299564672E-2</v>
      </c>
      <c r="F3875" s="35">
        <v>4.4887151010699199E-2</v>
      </c>
      <c r="G3875" s="36">
        <v>0.23556844397342003</v>
      </c>
      <c r="H3875" s="35" t="b">
        <v>0</v>
      </c>
      <c r="I3875" s="35" t="b">
        <v>0</v>
      </c>
      <c r="J3875" s="35" t="b">
        <v>0</v>
      </c>
    </row>
    <row r="3876" spans="1:10" hidden="1" x14ac:dyDescent="0.2">
      <c r="A3876" s="35" t="s">
        <v>414</v>
      </c>
      <c r="B3876" s="35" t="str">
        <f>VLOOKUP(Table4[[#This Row],[Metabolite ID]],Table18[],2,FALSE)</f>
        <v>X - 21285</v>
      </c>
      <c r="C3876" s="35" t="s">
        <v>1117</v>
      </c>
      <c r="D3876" s="35">
        <v>1070</v>
      </c>
      <c r="E3876" s="35">
        <v>5.324228299564672E-2</v>
      </c>
      <c r="F3876" s="35">
        <v>4.1453667683742125E-2</v>
      </c>
      <c r="G3876" s="35">
        <v>0.19900884771649088</v>
      </c>
      <c r="H3876" s="35" t="b">
        <v>0</v>
      </c>
      <c r="I3876" s="35" t="b">
        <v>0</v>
      </c>
      <c r="J3876" s="35" t="b">
        <v>0</v>
      </c>
    </row>
    <row r="3877" spans="1:10" hidden="1" x14ac:dyDescent="0.2">
      <c r="A3877" s="35" t="s">
        <v>414</v>
      </c>
      <c r="B3877" s="35" t="str">
        <f>VLOOKUP(Table4[[#This Row],[Metabolite ID]],Table18[],2,FALSE)</f>
        <v>X - 21285</v>
      </c>
      <c r="C3877" s="35" t="s">
        <v>1118</v>
      </c>
      <c r="D3877" s="35">
        <v>1070</v>
      </c>
      <c r="E3877" s="35">
        <v>5.3322567934635481E-2</v>
      </c>
      <c r="F3877" s="35">
        <v>4.1883763825693331E-2</v>
      </c>
      <c r="G3877" s="35">
        <v>0.20297960923468467</v>
      </c>
      <c r="H3877" s="35" t="b">
        <v>0</v>
      </c>
      <c r="I3877" s="35" t="b">
        <v>0</v>
      </c>
      <c r="J3877" s="35" t="b">
        <v>0</v>
      </c>
    </row>
    <row r="3878" spans="1:10" hidden="1" x14ac:dyDescent="0.2">
      <c r="A3878" s="35" t="s">
        <v>414</v>
      </c>
      <c r="B3878" s="35" t="str">
        <f>VLOOKUP(Table4[[#This Row],[Metabolite ID]],Table18[],2,FALSE)</f>
        <v>X - 21285</v>
      </c>
      <c r="C3878" s="35" t="s">
        <v>1119</v>
      </c>
      <c r="D3878" s="35">
        <v>1070</v>
      </c>
      <c r="E3878" s="35">
        <v>6.3528071406774494E-2</v>
      </c>
      <c r="F3878" s="35">
        <v>6.1489576290730465E-2</v>
      </c>
      <c r="G3878" s="35">
        <v>0.30153282739851872</v>
      </c>
      <c r="H3878" s="35" t="b">
        <v>0</v>
      </c>
      <c r="I3878" s="35" t="b">
        <v>0</v>
      </c>
      <c r="J3878" s="35" t="b">
        <v>0</v>
      </c>
    </row>
    <row r="3879" spans="1:10" hidden="1" x14ac:dyDescent="0.2">
      <c r="A3879" s="35" t="s">
        <v>414</v>
      </c>
      <c r="B3879" s="35" t="str">
        <f>VLOOKUP(Table4[[#This Row],[Metabolite ID]],Table18[],2,FALSE)</f>
        <v>X - 21285</v>
      </c>
      <c r="C3879" s="35" t="s">
        <v>1120</v>
      </c>
      <c r="D3879" s="35">
        <v>1070</v>
      </c>
      <c r="E3879" s="35">
        <v>1.0369835960238678E-2</v>
      </c>
      <c r="F3879" s="35">
        <v>6.8954653925720422E-2</v>
      </c>
      <c r="G3879" s="35">
        <v>0.88045984148800471</v>
      </c>
      <c r="H3879" s="35" t="b">
        <v>0</v>
      </c>
      <c r="I3879" s="35" t="b">
        <v>0</v>
      </c>
      <c r="J3879" s="35" t="b">
        <v>0</v>
      </c>
    </row>
    <row r="3880" spans="1:10" hidden="1" x14ac:dyDescent="0.2">
      <c r="A3880" s="35" t="s">
        <v>414</v>
      </c>
      <c r="B3880" s="35" t="str">
        <f>VLOOKUP(Table4[[#This Row],[Metabolite ID]],Table18[],2,FALSE)</f>
        <v>X - 21285</v>
      </c>
      <c r="C3880" s="35" t="s">
        <v>1121</v>
      </c>
      <c r="D3880" s="35">
        <v>1070</v>
      </c>
      <c r="E3880" s="35">
        <v>-9.4331068181261024E-2</v>
      </c>
      <c r="F3880" s="35">
        <v>0.27005084521860168</v>
      </c>
      <c r="G3880" s="35">
        <v>0.72692647840372193</v>
      </c>
      <c r="H3880" s="35" t="b">
        <v>0</v>
      </c>
      <c r="I3880" s="35" t="b">
        <v>0</v>
      </c>
      <c r="J3880" s="35" t="b">
        <v>0</v>
      </c>
    </row>
    <row r="3881" spans="1:10" hidden="1" x14ac:dyDescent="0.2">
      <c r="A3881" s="35" t="s">
        <v>414</v>
      </c>
      <c r="B3881" s="35" t="str">
        <f>VLOOKUP(Table4[[#This Row],[Metabolite ID]],Table18[],2,FALSE)</f>
        <v>X - 21285</v>
      </c>
      <c r="C3881" s="35" t="s">
        <v>1122</v>
      </c>
      <c r="D3881" s="35">
        <v>1070</v>
      </c>
      <c r="E3881" s="35">
        <v>-9.4331068181261024E-2</v>
      </c>
      <c r="F3881" s="35">
        <v>0.16453315481775688</v>
      </c>
      <c r="G3881" s="35">
        <v>0.56654484464653865</v>
      </c>
      <c r="H3881" s="35" t="b">
        <v>0</v>
      </c>
      <c r="I3881" s="35" t="b">
        <v>0</v>
      </c>
      <c r="J3881" s="35" t="b">
        <v>0</v>
      </c>
    </row>
    <row r="3882" spans="1:10" hidden="1" x14ac:dyDescent="0.2">
      <c r="A3882" s="35" t="s">
        <v>414</v>
      </c>
      <c r="B3882" s="35" t="str">
        <f>VLOOKUP(Table4[[#This Row],[Metabolite ID]],Table18[],2,FALSE)</f>
        <v>X - 21285</v>
      </c>
      <c r="C3882" s="35" t="s">
        <v>1123</v>
      </c>
      <c r="D3882" s="35">
        <v>1070</v>
      </c>
      <c r="E3882" s="35">
        <v>0.10958881167435833</v>
      </c>
      <c r="F3882" s="35">
        <v>0.13187942731982161</v>
      </c>
      <c r="G3882" s="35">
        <v>0.40617217940162298</v>
      </c>
      <c r="H3882" s="35" t="b">
        <v>0</v>
      </c>
      <c r="I3882" s="35" t="b">
        <v>0</v>
      </c>
      <c r="J3882" s="35" t="b">
        <v>0</v>
      </c>
    </row>
    <row r="3883" spans="1:10" x14ac:dyDescent="0.2">
      <c r="A3883" s="35" t="s">
        <v>169</v>
      </c>
      <c r="B3883" s="35" t="str">
        <f>VLOOKUP(Table4[[#This Row],[Metabolite ID]],Table18[],2,FALSE)</f>
        <v>1-methylimidazoleacetate</v>
      </c>
      <c r="C3883" s="35" t="s">
        <v>1116</v>
      </c>
      <c r="D3883" s="35">
        <v>1068</v>
      </c>
      <c r="E3883" s="35">
        <v>-4.4919079458414779E-2</v>
      </c>
      <c r="F3883" s="35">
        <v>3.8007588638056242E-2</v>
      </c>
      <c r="G3883" s="36">
        <v>0.23726719959299622</v>
      </c>
      <c r="H3883" s="35" t="b">
        <v>0</v>
      </c>
      <c r="I3883" s="35" t="b">
        <v>0</v>
      </c>
      <c r="J3883" s="35" t="b">
        <v>0</v>
      </c>
    </row>
    <row r="3884" spans="1:10" hidden="1" x14ac:dyDescent="0.2">
      <c r="A3884" s="35" t="s">
        <v>169</v>
      </c>
      <c r="B3884" s="35" t="str">
        <f>VLOOKUP(Table4[[#This Row],[Metabolite ID]],Table18[],2,FALSE)</f>
        <v>1-methylimidazoleacetate</v>
      </c>
      <c r="C3884" s="35" t="s">
        <v>1117</v>
      </c>
      <c r="D3884" s="35">
        <v>1068</v>
      </c>
      <c r="E3884" s="35">
        <v>-4.4919079458414779E-2</v>
      </c>
      <c r="F3884" s="35">
        <v>3.7063414131681287E-2</v>
      </c>
      <c r="G3884" s="35">
        <v>0.22553074925202113</v>
      </c>
      <c r="H3884" s="35" t="b">
        <v>0</v>
      </c>
      <c r="I3884" s="35" t="b">
        <v>0</v>
      </c>
      <c r="J3884" s="35" t="b">
        <v>0</v>
      </c>
    </row>
    <row r="3885" spans="1:10" hidden="1" x14ac:dyDescent="0.2">
      <c r="A3885" s="35" t="s">
        <v>169</v>
      </c>
      <c r="B3885" s="35" t="str">
        <f>VLOOKUP(Table4[[#This Row],[Metabolite ID]],Table18[],2,FALSE)</f>
        <v>1-methylimidazoleacetate</v>
      </c>
      <c r="C3885" s="35" t="s">
        <v>1118</v>
      </c>
      <c r="D3885" s="35">
        <v>1068</v>
      </c>
      <c r="E3885" s="35">
        <v>-4.483611700734455E-2</v>
      </c>
      <c r="F3885" s="35">
        <v>3.7407411080415176E-2</v>
      </c>
      <c r="G3885" s="35">
        <v>0.23068773959649727</v>
      </c>
      <c r="H3885" s="35" t="b">
        <v>0</v>
      </c>
      <c r="I3885" s="35" t="b">
        <v>0</v>
      </c>
      <c r="J3885" s="35" t="b">
        <v>0</v>
      </c>
    </row>
    <row r="3886" spans="1:10" hidden="1" x14ac:dyDescent="0.2">
      <c r="A3886" s="35" t="s">
        <v>169</v>
      </c>
      <c r="B3886" s="35" t="str">
        <f>VLOOKUP(Table4[[#This Row],[Metabolite ID]],Table18[],2,FALSE)</f>
        <v>1-methylimidazoleacetate</v>
      </c>
      <c r="C3886" s="35" t="s">
        <v>1119</v>
      </c>
      <c r="D3886" s="35">
        <v>1068</v>
      </c>
      <c r="E3886" s="35">
        <v>-5.9007167919799527E-2</v>
      </c>
      <c r="F3886" s="35">
        <v>5.848346284846092E-2</v>
      </c>
      <c r="G3886" s="35">
        <v>0.31299633363641188</v>
      </c>
      <c r="H3886" s="35" t="b">
        <v>0</v>
      </c>
      <c r="I3886" s="35" t="b">
        <v>0</v>
      </c>
      <c r="J3886" s="35" t="b">
        <v>0</v>
      </c>
    </row>
    <row r="3887" spans="1:10" hidden="1" x14ac:dyDescent="0.2">
      <c r="A3887" s="35" t="s">
        <v>169</v>
      </c>
      <c r="B3887" s="35" t="str">
        <f>VLOOKUP(Table4[[#This Row],[Metabolite ID]],Table18[],2,FALSE)</f>
        <v>1-methylimidazoleacetate</v>
      </c>
      <c r="C3887" s="35" t="s">
        <v>1120</v>
      </c>
      <c r="D3887" s="35">
        <v>1068</v>
      </c>
      <c r="E3887" s="35">
        <v>-7.5670740744635562E-2</v>
      </c>
      <c r="F3887" s="35">
        <v>6.3250786735509226E-2</v>
      </c>
      <c r="G3887" s="35">
        <v>0.23155592167086025</v>
      </c>
      <c r="H3887" s="35" t="b">
        <v>0</v>
      </c>
      <c r="I3887" s="35" t="b">
        <v>0</v>
      </c>
      <c r="J3887" s="35" t="b">
        <v>0</v>
      </c>
    </row>
    <row r="3888" spans="1:10" hidden="1" x14ac:dyDescent="0.2">
      <c r="A3888" s="35" t="s">
        <v>169</v>
      </c>
      <c r="B3888" s="35" t="str">
        <f>VLOOKUP(Table4[[#This Row],[Metabolite ID]],Table18[],2,FALSE)</f>
        <v>1-methylimidazoleacetate</v>
      </c>
      <c r="C3888" s="35" t="s">
        <v>1121</v>
      </c>
      <c r="D3888" s="35">
        <v>1068</v>
      </c>
      <c r="E3888" s="35">
        <v>-4.3724035950382323E-2</v>
      </c>
      <c r="F3888" s="35">
        <v>0.25592061995250975</v>
      </c>
      <c r="G3888" s="35">
        <v>0.86437411058637759</v>
      </c>
      <c r="H3888" s="35" t="b">
        <v>0</v>
      </c>
      <c r="I3888" s="35" t="b">
        <v>0</v>
      </c>
      <c r="J3888" s="35" t="b">
        <v>0</v>
      </c>
    </row>
    <row r="3889" spans="1:10" hidden="1" x14ac:dyDescent="0.2">
      <c r="A3889" s="35" t="s">
        <v>169</v>
      </c>
      <c r="B3889" s="35" t="str">
        <f>VLOOKUP(Table4[[#This Row],[Metabolite ID]],Table18[],2,FALSE)</f>
        <v>1-methylimidazoleacetate</v>
      </c>
      <c r="C3889" s="35" t="s">
        <v>1122</v>
      </c>
      <c r="D3889" s="35">
        <v>1068</v>
      </c>
      <c r="E3889" s="35">
        <v>-8.8514673502934293E-2</v>
      </c>
      <c r="F3889" s="35">
        <v>0.15875854495290312</v>
      </c>
      <c r="G3889" s="35">
        <v>0.57727361355605378</v>
      </c>
      <c r="H3889" s="35" t="b">
        <v>0</v>
      </c>
      <c r="I3889" s="35" t="b">
        <v>0</v>
      </c>
      <c r="J3889" s="35" t="b">
        <v>0</v>
      </c>
    </row>
    <row r="3890" spans="1:10" hidden="1" x14ac:dyDescent="0.2">
      <c r="A3890" s="35" t="s">
        <v>169</v>
      </c>
      <c r="B3890" s="35" t="str">
        <f>VLOOKUP(Table4[[#This Row],[Metabolite ID]],Table18[],2,FALSE)</f>
        <v>1-methylimidazoleacetate</v>
      </c>
      <c r="C3890" s="35" t="s">
        <v>1123</v>
      </c>
      <c r="D3890" s="35">
        <v>1068</v>
      </c>
      <c r="E3890" s="35">
        <v>-1.7268728694103449E-2</v>
      </c>
      <c r="F3890" s="35">
        <v>0.11159562376459209</v>
      </c>
      <c r="G3890" s="35">
        <v>0.87705260676654917</v>
      </c>
      <c r="H3890" s="35" t="b">
        <v>0</v>
      </c>
      <c r="I3890" s="35" t="b">
        <v>0</v>
      </c>
      <c r="J3890" s="35" t="b">
        <v>0</v>
      </c>
    </row>
    <row r="3891" spans="1:10" x14ac:dyDescent="0.2">
      <c r="A3891" s="35" t="s">
        <v>740</v>
      </c>
      <c r="B3891" s="35" t="str">
        <f>VLOOKUP(Table4[[#This Row],[Metabolite ID]],Table18[],2,FALSE)</f>
        <v>glycosyl-N-palmitoyl-sphingosine</v>
      </c>
      <c r="C3891" s="35" t="s">
        <v>1116</v>
      </c>
      <c r="D3891" s="35">
        <v>1068</v>
      </c>
      <c r="E3891" s="35">
        <v>-4.3514110063693497E-2</v>
      </c>
      <c r="F3891" s="35">
        <v>3.6858532536502529E-2</v>
      </c>
      <c r="G3891" s="36">
        <v>0.23777323881144616</v>
      </c>
      <c r="H3891" s="35" t="b">
        <v>0</v>
      </c>
      <c r="I3891" s="35" t="b">
        <v>0</v>
      </c>
      <c r="J3891" s="35" t="b">
        <v>0</v>
      </c>
    </row>
    <row r="3892" spans="1:10" hidden="1" x14ac:dyDescent="0.2">
      <c r="A3892" s="35" t="s">
        <v>740</v>
      </c>
      <c r="B3892" s="35" t="str">
        <f>VLOOKUP(Table4[[#This Row],[Metabolite ID]],Table18[],2,FALSE)</f>
        <v>glycosyl-N-palmitoyl-sphingosine</v>
      </c>
      <c r="C3892" s="35" t="s">
        <v>1117</v>
      </c>
      <c r="D3892" s="35">
        <v>1068</v>
      </c>
      <c r="E3892" s="35">
        <v>-4.3514110063693497E-2</v>
      </c>
      <c r="F3892" s="35">
        <v>3.6858532536502529E-2</v>
      </c>
      <c r="G3892" s="35">
        <v>0.23777323881144616</v>
      </c>
      <c r="H3892" s="35" t="b">
        <v>0</v>
      </c>
      <c r="I3892" s="35" t="b">
        <v>0</v>
      </c>
      <c r="J3892" s="35" t="b">
        <v>0</v>
      </c>
    </row>
    <row r="3893" spans="1:10" hidden="1" x14ac:dyDescent="0.2">
      <c r="A3893" s="35" t="s">
        <v>740</v>
      </c>
      <c r="B3893" s="35" t="str">
        <f>VLOOKUP(Table4[[#This Row],[Metabolite ID]],Table18[],2,FALSE)</f>
        <v>glycosyl-N-palmitoyl-sphingosine</v>
      </c>
      <c r="C3893" s="35" t="s">
        <v>1118</v>
      </c>
      <c r="D3893" s="35">
        <v>1068</v>
      </c>
      <c r="E3893" s="35">
        <v>-4.3428397146840443E-2</v>
      </c>
      <c r="F3893" s="35">
        <v>3.718467632480809E-2</v>
      </c>
      <c r="G3893" s="35">
        <v>0.24284261631058723</v>
      </c>
      <c r="H3893" s="35" t="b">
        <v>0</v>
      </c>
      <c r="I3893" s="35" t="b">
        <v>0</v>
      </c>
      <c r="J3893" s="35" t="b">
        <v>0</v>
      </c>
    </row>
    <row r="3894" spans="1:10" hidden="1" x14ac:dyDescent="0.2">
      <c r="A3894" s="35" t="s">
        <v>740</v>
      </c>
      <c r="B3894" s="35" t="str">
        <f>VLOOKUP(Table4[[#This Row],[Metabolite ID]],Table18[],2,FALSE)</f>
        <v>glycosyl-N-palmitoyl-sphingosine</v>
      </c>
      <c r="C3894" s="35" t="s">
        <v>1119</v>
      </c>
      <c r="D3894" s="35">
        <v>1068</v>
      </c>
      <c r="E3894" s="35">
        <v>-2.2122594198970162E-2</v>
      </c>
      <c r="F3894" s="35">
        <v>5.3866595095468359E-2</v>
      </c>
      <c r="G3894" s="35">
        <v>0.68129819600796671</v>
      </c>
      <c r="H3894" s="35" t="b">
        <v>0</v>
      </c>
      <c r="I3894" s="35" t="b">
        <v>0</v>
      </c>
      <c r="J3894" s="35" t="b">
        <v>0</v>
      </c>
    </row>
    <row r="3895" spans="1:10" hidden="1" x14ac:dyDescent="0.2">
      <c r="A3895" s="35" t="s">
        <v>740</v>
      </c>
      <c r="B3895" s="35" t="str">
        <f>VLOOKUP(Table4[[#This Row],[Metabolite ID]],Table18[],2,FALSE)</f>
        <v>glycosyl-N-palmitoyl-sphingosine</v>
      </c>
      <c r="C3895" s="35" t="s">
        <v>1120</v>
      </c>
      <c r="D3895" s="35">
        <v>1068</v>
      </c>
      <c r="E3895" s="35">
        <v>-2.1413528973446772E-2</v>
      </c>
      <c r="F3895" s="35">
        <v>6.255646772562834E-2</v>
      </c>
      <c r="G3895" s="35">
        <v>0.73211972173421236</v>
      </c>
      <c r="H3895" s="35" t="b">
        <v>0</v>
      </c>
      <c r="I3895" s="35" t="b">
        <v>0</v>
      </c>
      <c r="J3895" s="35" t="b">
        <v>0</v>
      </c>
    </row>
    <row r="3896" spans="1:10" hidden="1" x14ac:dyDescent="0.2">
      <c r="A3896" s="35" t="s">
        <v>740</v>
      </c>
      <c r="B3896" s="35" t="str">
        <f>VLOOKUP(Table4[[#This Row],[Metabolite ID]],Table18[],2,FALSE)</f>
        <v>glycosyl-N-palmitoyl-sphingosine</v>
      </c>
      <c r="C3896" s="35" t="s">
        <v>1121</v>
      </c>
      <c r="D3896" s="35">
        <v>1068</v>
      </c>
      <c r="E3896" s="35">
        <v>-0.10134650415906332</v>
      </c>
      <c r="F3896" s="35">
        <v>0.2448010795488953</v>
      </c>
      <c r="G3896" s="35">
        <v>0.67896072829827958</v>
      </c>
      <c r="H3896" s="35" t="b">
        <v>0</v>
      </c>
      <c r="I3896" s="35" t="b">
        <v>0</v>
      </c>
      <c r="J3896" s="35" t="b">
        <v>0</v>
      </c>
    </row>
    <row r="3897" spans="1:10" hidden="1" x14ac:dyDescent="0.2">
      <c r="A3897" s="35" t="s">
        <v>740</v>
      </c>
      <c r="B3897" s="35" t="str">
        <f>VLOOKUP(Table4[[#This Row],[Metabolite ID]],Table18[],2,FALSE)</f>
        <v>glycosyl-N-palmitoyl-sphingosine</v>
      </c>
      <c r="C3897" s="35" t="s">
        <v>1122</v>
      </c>
      <c r="D3897" s="35">
        <v>1068</v>
      </c>
      <c r="E3897" s="35">
        <v>-1.0969746406696679E-2</v>
      </c>
      <c r="F3897" s="35">
        <v>0.13377995830744174</v>
      </c>
      <c r="G3897" s="35">
        <v>0.93466334148680208</v>
      </c>
      <c r="H3897" s="35" t="b">
        <v>0</v>
      </c>
      <c r="I3897" s="35" t="b">
        <v>0</v>
      </c>
      <c r="J3897" s="35" t="b">
        <v>0</v>
      </c>
    </row>
    <row r="3898" spans="1:10" hidden="1" x14ac:dyDescent="0.2">
      <c r="A3898" s="35" t="s">
        <v>740</v>
      </c>
      <c r="B3898" s="35" t="str">
        <f>VLOOKUP(Table4[[#This Row],[Metabolite ID]],Table18[],2,FALSE)</f>
        <v>glycosyl-N-palmitoyl-sphingosine</v>
      </c>
      <c r="C3898" s="35" t="s">
        <v>1123</v>
      </c>
      <c r="D3898" s="35">
        <v>1068</v>
      </c>
      <c r="E3898" s="35">
        <v>-3.8532825556567424E-3</v>
      </c>
      <c r="F3898" s="35">
        <v>0.10817880078243056</v>
      </c>
      <c r="G3898" s="35">
        <v>0.97159237084409933</v>
      </c>
      <c r="H3898" s="35" t="b">
        <v>0</v>
      </c>
      <c r="I3898" s="35" t="b">
        <v>0</v>
      </c>
      <c r="J3898" s="35" t="b">
        <v>0</v>
      </c>
    </row>
    <row r="3899" spans="1:10" x14ac:dyDescent="0.2">
      <c r="A3899" s="35" t="s">
        <v>184</v>
      </c>
      <c r="B3899" s="35" t="str">
        <f>VLOOKUP(Table4[[#This Row],[Metabolite ID]],Table18[],2,FALSE)</f>
        <v>oleamide</v>
      </c>
      <c r="C3899" s="35" t="s">
        <v>1116</v>
      </c>
      <c r="D3899" s="35">
        <v>1068</v>
      </c>
      <c r="E3899" s="35">
        <v>-4.3397373334958023E-2</v>
      </c>
      <c r="F3899" s="35">
        <v>3.6886404012747849E-2</v>
      </c>
      <c r="G3899" s="36">
        <v>0.2393895130954955</v>
      </c>
      <c r="H3899" s="35" t="b">
        <v>0</v>
      </c>
      <c r="I3899" s="35" t="b">
        <v>0</v>
      </c>
      <c r="J3899" s="35" t="b">
        <v>0</v>
      </c>
    </row>
    <row r="3900" spans="1:10" hidden="1" x14ac:dyDescent="0.2">
      <c r="A3900" s="35" t="s">
        <v>184</v>
      </c>
      <c r="B3900" s="35" t="str">
        <f>VLOOKUP(Table4[[#This Row],[Metabolite ID]],Table18[],2,FALSE)</f>
        <v>oleamide</v>
      </c>
      <c r="C3900" s="35" t="s">
        <v>1117</v>
      </c>
      <c r="D3900" s="35">
        <v>1068</v>
      </c>
      <c r="E3900" s="35">
        <v>-4.3397373334958023E-2</v>
      </c>
      <c r="F3900" s="35">
        <v>3.6886404012747849E-2</v>
      </c>
      <c r="G3900" s="35">
        <v>0.2393895130954955</v>
      </c>
      <c r="H3900" s="35" t="b">
        <v>0</v>
      </c>
      <c r="I3900" s="35" t="b">
        <v>0</v>
      </c>
      <c r="J3900" s="35" t="b">
        <v>0</v>
      </c>
    </row>
    <row r="3901" spans="1:10" hidden="1" x14ac:dyDescent="0.2">
      <c r="A3901" s="35" t="s">
        <v>184</v>
      </c>
      <c r="B3901" s="35" t="str">
        <f>VLOOKUP(Table4[[#This Row],[Metabolite ID]],Table18[],2,FALSE)</f>
        <v>oleamide</v>
      </c>
      <c r="C3901" s="35" t="s">
        <v>1118</v>
      </c>
      <c r="D3901" s="35">
        <v>1068</v>
      </c>
      <c r="E3901" s="35">
        <v>-4.3282951515797072E-2</v>
      </c>
      <c r="F3901" s="35">
        <v>3.7181962280114396E-2</v>
      </c>
      <c r="G3901" s="35">
        <v>0.2443897089878514</v>
      </c>
      <c r="H3901" s="35" t="b">
        <v>0</v>
      </c>
      <c r="I3901" s="35" t="b">
        <v>0</v>
      </c>
      <c r="J3901" s="35" t="b">
        <v>0</v>
      </c>
    </row>
    <row r="3902" spans="1:10" hidden="1" x14ac:dyDescent="0.2">
      <c r="A3902" s="35" t="s">
        <v>184</v>
      </c>
      <c r="B3902" s="35" t="str">
        <f>VLOOKUP(Table4[[#This Row],[Metabolite ID]],Table18[],2,FALSE)</f>
        <v>oleamide</v>
      </c>
      <c r="C3902" s="35" t="s">
        <v>1119</v>
      </c>
      <c r="D3902" s="35">
        <v>1068</v>
      </c>
      <c r="E3902" s="35">
        <v>-1.3722337388282388E-2</v>
      </c>
      <c r="F3902" s="35">
        <v>5.5566214181214942E-2</v>
      </c>
      <c r="G3902" s="35">
        <v>0.80494328761085077</v>
      </c>
      <c r="H3902" s="35" t="b">
        <v>0</v>
      </c>
      <c r="I3902" s="35" t="b">
        <v>0</v>
      </c>
      <c r="J3902" s="35" t="b">
        <v>0</v>
      </c>
    </row>
    <row r="3903" spans="1:10" hidden="1" x14ac:dyDescent="0.2">
      <c r="A3903" s="35" t="s">
        <v>184</v>
      </c>
      <c r="B3903" s="35" t="str">
        <f>VLOOKUP(Table4[[#This Row],[Metabolite ID]],Table18[],2,FALSE)</f>
        <v>oleamide</v>
      </c>
      <c r="C3903" s="35" t="s">
        <v>1120</v>
      </c>
      <c r="D3903" s="35">
        <v>1068</v>
      </c>
      <c r="E3903" s="35">
        <v>-7.4440673752579636E-2</v>
      </c>
      <c r="F3903" s="35">
        <v>6.1491703200583031E-2</v>
      </c>
      <c r="G3903" s="35">
        <v>0.22605611579963303</v>
      </c>
      <c r="H3903" s="35" t="b">
        <v>0</v>
      </c>
      <c r="I3903" s="35" t="b">
        <v>0</v>
      </c>
      <c r="J3903" s="35" t="b">
        <v>0</v>
      </c>
    </row>
    <row r="3904" spans="1:10" hidden="1" x14ac:dyDescent="0.2">
      <c r="A3904" s="35" t="s">
        <v>184</v>
      </c>
      <c r="B3904" s="35" t="str">
        <f>VLOOKUP(Table4[[#This Row],[Metabolite ID]],Table18[],2,FALSE)</f>
        <v>oleamide</v>
      </c>
      <c r="C3904" s="35" t="s">
        <v>1121</v>
      </c>
      <c r="D3904" s="35">
        <v>1068</v>
      </c>
      <c r="E3904" s="35">
        <v>3.3018756923488546E-2</v>
      </c>
      <c r="F3904" s="35">
        <v>0.21050481029867119</v>
      </c>
      <c r="G3904" s="35">
        <v>0.87538870629013932</v>
      </c>
      <c r="H3904" s="35" t="b">
        <v>0</v>
      </c>
      <c r="I3904" s="35" t="b">
        <v>0</v>
      </c>
      <c r="J3904" s="35" t="b">
        <v>0</v>
      </c>
    </row>
    <row r="3905" spans="1:10" hidden="1" x14ac:dyDescent="0.2">
      <c r="A3905" s="35" t="s">
        <v>184</v>
      </c>
      <c r="B3905" s="35" t="str">
        <f>VLOOKUP(Table4[[#This Row],[Metabolite ID]],Table18[],2,FALSE)</f>
        <v>oleamide</v>
      </c>
      <c r="C3905" s="35" t="s">
        <v>1122</v>
      </c>
      <c r="D3905" s="35">
        <v>1068</v>
      </c>
      <c r="E3905" s="35">
        <v>-0.11224122558091043</v>
      </c>
      <c r="F3905" s="35">
        <v>0.13939345039535095</v>
      </c>
      <c r="G3905" s="35">
        <v>0.420876965581792</v>
      </c>
      <c r="H3905" s="35" t="b">
        <v>0</v>
      </c>
      <c r="I3905" s="35" t="b">
        <v>0</v>
      </c>
      <c r="J3905" s="35" t="b">
        <v>0</v>
      </c>
    </row>
    <row r="3906" spans="1:10" hidden="1" x14ac:dyDescent="0.2">
      <c r="A3906" s="35" t="s">
        <v>184</v>
      </c>
      <c r="B3906" s="35" t="str">
        <f>VLOOKUP(Table4[[#This Row],[Metabolite ID]],Table18[],2,FALSE)</f>
        <v>oleamide</v>
      </c>
      <c r="C3906" s="35" t="s">
        <v>1123</v>
      </c>
      <c r="D3906" s="35">
        <v>1068</v>
      </c>
      <c r="E3906" s="35">
        <v>-4.1319959115526592E-2</v>
      </c>
      <c r="F3906" s="35">
        <v>0.10825755019704303</v>
      </c>
      <c r="G3906" s="35">
        <v>0.70277331432773671</v>
      </c>
      <c r="H3906" s="35" t="b">
        <v>0</v>
      </c>
      <c r="I3906" s="35" t="b">
        <v>0</v>
      </c>
      <c r="J3906" s="35" t="b">
        <v>0</v>
      </c>
    </row>
    <row r="3907" spans="1:10" x14ac:dyDescent="0.2">
      <c r="A3907" s="35" t="s">
        <v>85</v>
      </c>
      <c r="B3907" s="35" t="str">
        <f>VLOOKUP(Table4[[#This Row],[Metabolite ID]],Table18[],2,FALSE)</f>
        <v>gamma-glutamyltyrosine</v>
      </c>
      <c r="C3907" s="35" t="s">
        <v>1116</v>
      </c>
      <c r="D3907" s="35">
        <v>1068</v>
      </c>
      <c r="E3907" s="35">
        <v>4.4124444408457059E-2</v>
      </c>
      <c r="F3907" s="35">
        <v>3.7608981364376098E-2</v>
      </c>
      <c r="G3907" s="36">
        <v>0.24069868962588614</v>
      </c>
      <c r="H3907" s="35" t="b">
        <v>0</v>
      </c>
      <c r="I3907" s="35" t="b">
        <v>0</v>
      </c>
      <c r="J3907" s="35" t="b">
        <v>0</v>
      </c>
    </row>
    <row r="3908" spans="1:10" hidden="1" x14ac:dyDescent="0.2">
      <c r="A3908" s="35" t="s">
        <v>85</v>
      </c>
      <c r="B3908" s="35" t="str">
        <f>VLOOKUP(Table4[[#This Row],[Metabolite ID]],Table18[],2,FALSE)</f>
        <v>gamma-glutamyltyrosine</v>
      </c>
      <c r="C3908" s="35" t="s">
        <v>1117</v>
      </c>
      <c r="D3908" s="35">
        <v>1068</v>
      </c>
      <c r="E3908" s="35">
        <v>4.4124444408457059E-2</v>
      </c>
      <c r="F3908" s="35">
        <v>3.6937823623289769E-2</v>
      </c>
      <c r="G3908" s="35">
        <v>0.23225900833740939</v>
      </c>
      <c r="H3908" s="35" t="b">
        <v>0</v>
      </c>
      <c r="I3908" s="35" t="b">
        <v>0</v>
      </c>
      <c r="J3908" s="35" t="b">
        <v>0</v>
      </c>
    </row>
    <row r="3909" spans="1:10" hidden="1" x14ac:dyDescent="0.2">
      <c r="A3909" s="35" t="s">
        <v>85</v>
      </c>
      <c r="B3909" s="35" t="str">
        <f>VLOOKUP(Table4[[#This Row],[Metabolite ID]],Table18[],2,FALSE)</f>
        <v>gamma-glutamyltyrosine</v>
      </c>
      <c r="C3909" s="35" t="s">
        <v>1118</v>
      </c>
      <c r="D3909" s="35">
        <v>1068</v>
      </c>
      <c r="E3909" s="35">
        <v>4.4209984370280356E-2</v>
      </c>
      <c r="F3909" s="35">
        <v>3.7276244002217407E-2</v>
      </c>
      <c r="G3909" s="35">
        <v>0.2356184963896496</v>
      </c>
      <c r="H3909" s="35" t="b">
        <v>0</v>
      </c>
      <c r="I3909" s="35" t="b">
        <v>0</v>
      </c>
      <c r="J3909" s="35" t="b">
        <v>0</v>
      </c>
    </row>
    <row r="3910" spans="1:10" hidden="1" x14ac:dyDescent="0.2">
      <c r="A3910" s="35" t="s">
        <v>85</v>
      </c>
      <c r="B3910" s="35" t="str">
        <f>VLOOKUP(Table4[[#This Row],[Metabolite ID]],Table18[],2,FALSE)</f>
        <v>gamma-glutamyltyrosine</v>
      </c>
      <c r="C3910" s="35" t="s">
        <v>1119</v>
      </c>
      <c r="D3910" s="35">
        <v>1068</v>
      </c>
      <c r="E3910" s="35">
        <v>5.6020093144559989E-2</v>
      </c>
      <c r="F3910" s="35">
        <v>5.74860683970988E-2</v>
      </c>
      <c r="G3910" s="35">
        <v>0.32980903417173602</v>
      </c>
      <c r="H3910" s="35" t="b">
        <v>0</v>
      </c>
      <c r="I3910" s="35" t="b">
        <v>0</v>
      </c>
      <c r="J3910" s="35" t="b">
        <v>0</v>
      </c>
    </row>
    <row r="3911" spans="1:10" hidden="1" x14ac:dyDescent="0.2">
      <c r="A3911" s="35" t="s">
        <v>85</v>
      </c>
      <c r="B3911" s="35" t="str">
        <f>VLOOKUP(Table4[[#This Row],[Metabolite ID]],Table18[],2,FALSE)</f>
        <v>gamma-glutamyltyrosine</v>
      </c>
      <c r="C3911" s="35" t="s">
        <v>1120</v>
      </c>
      <c r="D3911" s="35">
        <v>1068</v>
      </c>
      <c r="E3911" s="35">
        <v>7.0120628368290472E-2</v>
      </c>
      <c r="F3911" s="35">
        <v>5.8720592176831447E-2</v>
      </c>
      <c r="G3911" s="35">
        <v>0.23242307258076972</v>
      </c>
      <c r="H3911" s="35" t="b">
        <v>0</v>
      </c>
      <c r="I3911" s="35" t="b">
        <v>0</v>
      </c>
      <c r="J3911" s="35" t="b">
        <v>0</v>
      </c>
    </row>
    <row r="3912" spans="1:10" hidden="1" x14ac:dyDescent="0.2">
      <c r="A3912" s="35" t="s">
        <v>85</v>
      </c>
      <c r="B3912" s="35" t="str">
        <f>VLOOKUP(Table4[[#This Row],[Metabolite ID]],Table18[],2,FALSE)</f>
        <v>gamma-glutamyltyrosine</v>
      </c>
      <c r="C3912" s="35" t="s">
        <v>1121</v>
      </c>
      <c r="D3912" s="35">
        <v>1068</v>
      </c>
      <c r="E3912" s="35">
        <v>-4.6986021037920267E-4</v>
      </c>
      <c r="F3912" s="35">
        <v>0.24552844122882364</v>
      </c>
      <c r="G3912" s="35">
        <v>0.99847347155114052</v>
      </c>
      <c r="H3912" s="35" t="b">
        <v>0</v>
      </c>
      <c r="I3912" s="35" t="b">
        <v>0</v>
      </c>
      <c r="J3912" s="35" t="b">
        <v>0</v>
      </c>
    </row>
    <row r="3913" spans="1:10" hidden="1" x14ac:dyDescent="0.2">
      <c r="A3913" s="35" t="s">
        <v>85</v>
      </c>
      <c r="B3913" s="35" t="str">
        <f>VLOOKUP(Table4[[#This Row],[Metabolite ID]],Table18[],2,FALSE)</f>
        <v>gamma-glutamyltyrosine</v>
      </c>
      <c r="C3913" s="35" t="s">
        <v>1122</v>
      </c>
      <c r="D3913" s="35">
        <v>1068</v>
      </c>
      <c r="E3913" s="35">
        <v>2.1626164200243103E-2</v>
      </c>
      <c r="F3913" s="35">
        <v>0.18214055974604185</v>
      </c>
      <c r="G3913" s="35">
        <v>0.90550893945875255</v>
      </c>
      <c r="H3913" s="35" t="b">
        <v>0</v>
      </c>
      <c r="I3913" s="35" t="b">
        <v>0</v>
      </c>
      <c r="J3913" s="35" t="b">
        <v>0</v>
      </c>
    </row>
    <row r="3914" spans="1:10" hidden="1" x14ac:dyDescent="0.2">
      <c r="A3914" s="35" t="s">
        <v>85</v>
      </c>
      <c r="B3914" s="35" t="str">
        <f>VLOOKUP(Table4[[#This Row],[Metabolite ID]],Table18[],2,FALSE)</f>
        <v>gamma-glutamyltyrosine</v>
      </c>
      <c r="C3914" s="35" t="s">
        <v>1123</v>
      </c>
      <c r="D3914" s="35">
        <v>1068</v>
      </c>
      <c r="E3914" s="35">
        <v>2.5079697475344151E-2</v>
      </c>
      <c r="F3914" s="35">
        <v>0.11041175521689488</v>
      </c>
      <c r="G3914" s="35">
        <v>0.82035300219187413</v>
      </c>
      <c r="H3914" s="35" t="b">
        <v>0</v>
      </c>
      <c r="I3914" s="35" t="b">
        <v>0</v>
      </c>
      <c r="J3914" s="35" t="b">
        <v>0</v>
      </c>
    </row>
    <row r="3915" spans="1:10" x14ac:dyDescent="0.2">
      <c r="A3915" s="35" t="s">
        <v>763</v>
      </c>
      <c r="B3915" s="35" t="str">
        <f>VLOOKUP(Table4[[#This Row],[Metabolite ID]],Table18[],2,FALSE)</f>
        <v>Free cholesterol in IDL</v>
      </c>
      <c r="C3915" s="35" t="s">
        <v>1116</v>
      </c>
      <c r="D3915" s="35">
        <v>1069</v>
      </c>
      <c r="E3915" s="35">
        <v>-2.9490161736472734E-2</v>
      </c>
      <c r="F3915" s="35">
        <v>2.5216010113729755E-2</v>
      </c>
      <c r="G3915" s="36">
        <v>0.24220163590101815</v>
      </c>
      <c r="H3915" s="35" t="b">
        <v>0</v>
      </c>
      <c r="I3915" s="35" t="b">
        <v>0</v>
      </c>
      <c r="J3915" s="35" t="b">
        <v>0</v>
      </c>
    </row>
    <row r="3916" spans="1:10" hidden="1" x14ac:dyDescent="0.2">
      <c r="A3916" s="35" t="s">
        <v>763</v>
      </c>
      <c r="B3916" s="35" t="str">
        <f>VLOOKUP(Table4[[#This Row],[Metabolite ID]],Table18[],2,FALSE)</f>
        <v>Free cholesterol in IDL</v>
      </c>
      <c r="C3916" s="35" t="s">
        <v>1117</v>
      </c>
      <c r="D3916" s="35">
        <v>1069</v>
      </c>
      <c r="E3916" s="35">
        <v>-2.9490161736472734E-2</v>
      </c>
      <c r="F3916" s="35">
        <v>1.6713251197880065E-2</v>
      </c>
      <c r="G3916" s="35">
        <v>7.7651559376757412E-2</v>
      </c>
      <c r="H3916" s="35" t="b">
        <v>0</v>
      </c>
      <c r="I3916" s="35" t="b">
        <v>0</v>
      </c>
      <c r="J3916" s="35" t="b">
        <v>0</v>
      </c>
    </row>
    <row r="3917" spans="1:10" hidden="1" x14ac:dyDescent="0.2">
      <c r="A3917" s="35" t="s">
        <v>763</v>
      </c>
      <c r="B3917" s="35" t="str">
        <f>VLOOKUP(Table4[[#This Row],[Metabolite ID]],Table18[],2,FALSE)</f>
        <v>Free cholesterol in IDL</v>
      </c>
      <c r="C3917" s="35" t="s">
        <v>1118</v>
      </c>
      <c r="D3917" s="35">
        <v>1069</v>
      </c>
      <c r="E3917" s="35">
        <v>-2.9415302424601823E-2</v>
      </c>
      <c r="F3917" s="35">
        <v>1.7055285566042088E-2</v>
      </c>
      <c r="G3917" s="35">
        <v>8.458100755953718E-2</v>
      </c>
      <c r="H3917" s="35" t="b">
        <v>0</v>
      </c>
      <c r="I3917" s="35" t="b">
        <v>0</v>
      </c>
      <c r="J3917" s="35" t="b">
        <v>0</v>
      </c>
    </row>
    <row r="3918" spans="1:10" hidden="1" x14ac:dyDescent="0.2">
      <c r="A3918" s="35" t="s">
        <v>763</v>
      </c>
      <c r="B3918" s="35" t="str">
        <f>VLOOKUP(Table4[[#This Row],[Metabolite ID]],Table18[],2,FALSE)</f>
        <v>Free cholesterol in IDL</v>
      </c>
      <c r="C3918" s="35" t="s">
        <v>1119</v>
      </c>
      <c r="D3918" s="35">
        <v>1069</v>
      </c>
      <c r="E3918" s="35">
        <v>-9.9649418604651156E-3</v>
      </c>
      <c r="F3918" s="35">
        <v>2.6196806429334325E-2</v>
      </c>
      <c r="G3918" s="35">
        <v>0.70365767436609983</v>
      </c>
      <c r="H3918" s="35" t="b">
        <v>0</v>
      </c>
      <c r="I3918" s="35" t="b">
        <v>0</v>
      </c>
      <c r="J3918" s="35" t="b">
        <v>0</v>
      </c>
    </row>
    <row r="3919" spans="1:10" hidden="1" x14ac:dyDescent="0.2">
      <c r="A3919" s="35" t="s">
        <v>763</v>
      </c>
      <c r="B3919" s="35" t="str">
        <f>VLOOKUP(Table4[[#This Row],[Metabolite ID]],Table18[],2,FALSE)</f>
        <v>Free cholesterol in IDL</v>
      </c>
      <c r="C3919" s="35" t="s">
        <v>1120</v>
      </c>
      <c r="D3919" s="35">
        <v>1069</v>
      </c>
      <c r="E3919" s="35">
        <v>3.3685403316602899E-2</v>
      </c>
      <c r="F3919" s="35">
        <v>3.0882719486324199E-2</v>
      </c>
      <c r="G3919" s="35">
        <v>0.27538180501881326</v>
      </c>
      <c r="H3919" s="35" t="b">
        <v>0</v>
      </c>
      <c r="I3919" s="35" t="b">
        <v>0</v>
      </c>
      <c r="J3919" s="35" t="b">
        <v>0</v>
      </c>
    </row>
    <row r="3920" spans="1:10" hidden="1" x14ac:dyDescent="0.2">
      <c r="A3920" s="35" t="s">
        <v>763</v>
      </c>
      <c r="B3920" s="35" t="str">
        <f>VLOOKUP(Table4[[#This Row],[Metabolite ID]],Table18[],2,FALSE)</f>
        <v>Free cholesterol in IDL</v>
      </c>
      <c r="C3920" s="35" t="s">
        <v>1121</v>
      </c>
      <c r="D3920" s="35">
        <v>1069</v>
      </c>
      <c r="E3920" s="35">
        <v>2.2646684824358942E-2</v>
      </c>
      <c r="F3920" s="35">
        <v>0.11604340338627896</v>
      </c>
      <c r="G3920" s="35">
        <v>0.84530714457877498</v>
      </c>
      <c r="H3920" s="35" t="b">
        <v>0</v>
      </c>
      <c r="I3920" s="35" t="b">
        <v>0</v>
      </c>
      <c r="J3920" s="35" t="b">
        <v>0</v>
      </c>
    </row>
    <row r="3921" spans="1:10" hidden="1" x14ac:dyDescent="0.2">
      <c r="A3921" s="35" t="s">
        <v>763</v>
      </c>
      <c r="B3921" s="35" t="str">
        <f>VLOOKUP(Table4[[#This Row],[Metabolite ID]],Table18[],2,FALSE)</f>
        <v>Free cholesterol in IDL</v>
      </c>
      <c r="C3921" s="35" t="s">
        <v>1122</v>
      </c>
      <c r="D3921" s="35">
        <v>1069</v>
      </c>
      <c r="E3921" s="35">
        <v>6.6607162563261824E-2</v>
      </c>
      <c r="F3921" s="35">
        <v>6.2999775842213321E-2</v>
      </c>
      <c r="G3921" s="35">
        <v>0.29063188172727528</v>
      </c>
      <c r="H3921" s="35" t="b">
        <v>0</v>
      </c>
      <c r="I3921" s="35" t="b">
        <v>0</v>
      </c>
      <c r="J3921" s="35" t="b">
        <v>0</v>
      </c>
    </row>
    <row r="3922" spans="1:10" hidden="1" x14ac:dyDescent="0.2">
      <c r="A3922" s="35" t="s">
        <v>763</v>
      </c>
      <c r="B3922" s="35" t="str">
        <f>VLOOKUP(Table4[[#This Row],[Metabolite ID]],Table18[],2,FALSE)</f>
        <v>Free cholesterol in IDL</v>
      </c>
      <c r="C3922" s="35" t="s">
        <v>1123</v>
      </c>
      <c r="D3922" s="35">
        <v>1069</v>
      </c>
      <c r="E3922" s="35">
        <v>-4.5959115055077084E-2</v>
      </c>
      <c r="F3922" s="35">
        <v>7.3989424361162362E-2</v>
      </c>
      <c r="G3922" s="35">
        <v>0.53462841085522195</v>
      </c>
      <c r="H3922" s="35" t="b">
        <v>0</v>
      </c>
      <c r="I3922" s="35" t="b">
        <v>0</v>
      </c>
      <c r="J3922" s="35" t="b">
        <v>0</v>
      </c>
    </row>
    <row r="3923" spans="1:10" x14ac:dyDescent="0.2">
      <c r="A3923" s="35" t="s">
        <v>647</v>
      </c>
      <c r="B3923" s="35" t="str">
        <f>VLOOKUP(Table4[[#This Row],[Metabolite ID]],Table18[],2,FALSE)</f>
        <v>sphingomyelin (d18:1/15:0, d16:1/17:0)*</v>
      </c>
      <c r="C3923" s="35" t="s">
        <v>1116</v>
      </c>
      <c r="D3923" s="35">
        <v>1068</v>
      </c>
      <c r="E3923" s="35">
        <v>-4.3791932106070082E-2</v>
      </c>
      <c r="F3923" s="35">
        <v>3.7600366672636665E-2</v>
      </c>
      <c r="G3923" s="36">
        <v>0.24415353332288942</v>
      </c>
      <c r="H3923" s="35" t="b">
        <v>0</v>
      </c>
      <c r="I3923" s="35" t="b">
        <v>0</v>
      </c>
      <c r="J3923" s="35" t="b">
        <v>0</v>
      </c>
    </row>
    <row r="3924" spans="1:10" hidden="1" x14ac:dyDescent="0.2">
      <c r="A3924" s="35" t="s">
        <v>647</v>
      </c>
      <c r="B3924" s="35" t="str">
        <f>VLOOKUP(Table4[[#This Row],[Metabolite ID]],Table18[],2,FALSE)</f>
        <v>sphingomyelin (d18:1/15:0, d16:1/17:0)*</v>
      </c>
      <c r="C3924" s="35" t="s">
        <v>1117</v>
      </c>
      <c r="D3924" s="35">
        <v>1068</v>
      </c>
      <c r="E3924" s="35">
        <v>-4.3791932106070082E-2</v>
      </c>
      <c r="F3924" s="35">
        <v>3.6904492143350121E-2</v>
      </c>
      <c r="G3924" s="35">
        <v>0.2353740826901986</v>
      </c>
      <c r="H3924" s="35" t="b">
        <v>0</v>
      </c>
      <c r="I3924" s="35" t="b">
        <v>0</v>
      </c>
      <c r="J3924" s="35" t="b">
        <v>0</v>
      </c>
    </row>
    <row r="3925" spans="1:10" hidden="1" x14ac:dyDescent="0.2">
      <c r="A3925" s="35" t="s">
        <v>647</v>
      </c>
      <c r="B3925" s="35" t="str">
        <f>VLOOKUP(Table4[[#This Row],[Metabolite ID]],Table18[],2,FALSE)</f>
        <v>sphingomyelin (d18:1/15:0, d16:1/17:0)*</v>
      </c>
      <c r="C3925" s="35" t="s">
        <v>1118</v>
      </c>
      <c r="D3925" s="35">
        <v>1068</v>
      </c>
      <c r="E3925" s="35">
        <v>-4.3705596834124956E-2</v>
      </c>
      <c r="F3925" s="35">
        <v>3.7243457162453211E-2</v>
      </c>
      <c r="G3925" s="35">
        <v>0.24059105403416148</v>
      </c>
      <c r="H3925" s="35" t="b">
        <v>0</v>
      </c>
      <c r="I3925" s="35" t="b">
        <v>0</v>
      </c>
      <c r="J3925" s="35" t="b">
        <v>0</v>
      </c>
    </row>
    <row r="3926" spans="1:10" hidden="1" x14ac:dyDescent="0.2">
      <c r="A3926" s="35" t="s">
        <v>647</v>
      </c>
      <c r="B3926" s="35" t="str">
        <f>VLOOKUP(Table4[[#This Row],[Metabolite ID]],Table18[],2,FALSE)</f>
        <v>sphingomyelin (d18:1/15:0, d16:1/17:0)*</v>
      </c>
      <c r="C3926" s="35" t="s">
        <v>1119</v>
      </c>
      <c r="D3926" s="35">
        <v>1068</v>
      </c>
      <c r="E3926" s="35">
        <v>-9.9220767098991275E-2</v>
      </c>
      <c r="F3926" s="35">
        <v>5.3127506320575953E-2</v>
      </c>
      <c r="G3926" s="35">
        <v>6.1818276257165426E-2</v>
      </c>
      <c r="H3926" s="35" t="b">
        <v>0</v>
      </c>
      <c r="I3926" s="35" t="b">
        <v>0</v>
      </c>
      <c r="J3926" s="35" t="b">
        <v>0</v>
      </c>
    </row>
    <row r="3927" spans="1:10" hidden="1" x14ac:dyDescent="0.2">
      <c r="A3927" s="35" t="s">
        <v>647</v>
      </c>
      <c r="B3927" s="35" t="str">
        <f>VLOOKUP(Table4[[#This Row],[Metabolite ID]],Table18[],2,FALSE)</f>
        <v>sphingomyelin (d18:1/15:0, d16:1/17:0)*</v>
      </c>
      <c r="C3927" s="35" t="s">
        <v>1120</v>
      </c>
      <c r="D3927" s="35">
        <v>1068</v>
      </c>
      <c r="E3927" s="35">
        <v>-8.7967353716386962E-2</v>
      </c>
      <c r="F3927" s="35">
        <v>5.9600737391520463E-2</v>
      </c>
      <c r="G3927" s="35">
        <v>0.1399589128532637</v>
      </c>
      <c r="H3927" s="35" t="b">
        <v>0</v>
      </c>
      <c r="I3927" s="35" t="b">
        <v>0</v>
      </c>
      <c r="J3927" s="35" t="b">
        <v>0</v>
      </c>
    </row>
    <row r="3928" spans="1:10" hidden="1" x14ac:dyDescent="0.2">
      <c r="A3928" s="35" t="s">
        <v>647</v>
      </c>
      <c r="B3928" s="35" t="str">
        <f>VLOOKUP(Table4[[#This Row],[Metabolite ID]],Table18[],2,FALSE)</f>
        <v>sphingomyelin (d18:1/15:0, d16:1/17:0)*</v>
      </c>
      <c r="C3928" s="35" t="s">
        <v>1121</v>
      </c>
      <c r="D3928" s="35">
        <v>1068</v>
      </c>
      <c r="E3928" s="35">
        <v>-0.27229958748642424</v>
      </c>
      <c r="F3928" s="35">
        <v>0.23317454337242052</v>
      </c>
      <c r="G3928" s="35">
        <v>0.24315117246110077</v>
      </c>
      <c r="H3928" s="35" t="b">
        <v>0</v>
      </c>
      <c r="I3928" s="35" t="b">
        <v>0</v>
      </c>
      <c r="J3928" s="35" t="b">
        <v>0</v>
      </c>
    </row>
    <row r="3929" spans="1:10" hidden="1" x14ac:dyDescent="0.2">
      <c r="A3929" s="35" t="s">
        <v>647</v>
      </c>
      <c r="B3929" s="35" t="str">
        <f>VLOOKUP(Table4[[#This Row],[Metabolite ID]],Table18[],2,FALSE)</f>
        <v>sphingomyelin (d18:1/15:0, d16:1/17:0)*</v>
      </c>
      <c r="C3929" s="35" t="s">
        <v>1122</v>
      </c>
      <c r="D3929" s="35">
        <v>1068</v>
      </c>
      <c r="E3929" s="35">
        <v>-0.12657609055249619</v>
      </c>
      <c r="F3929" s="35">
        <v>0.1460243187677068</v>
      </c>
      <c r="G3929" s="35">
        <v>0.38623818594042714</v>
      </c>
      <c r="H3929" s="35" t="b">
        <v>0</v>
      </c>
      <c r="I3929" s="35" t="b">
        <v>0</v>
      </c>
      <c r="J3929" s="35" t="b">
        <v>0</v>
      </c>
    </row>
    <row r="3930" spans="1:10" hidden="1" x14ac:dyDescent="0.2">
      <c r="A3930" s="35" t="s">
        <v>647</v>
      </c>
      <c r="B3930" s="35" t="str">
        <f>VLOOKUP(Table4[[#This Row],[Metabolite ID]],Table18[],2,FALSE)</f>
        <v>sphingomyelin (d18:1/15:0, d16:1/17:0)*</v>
      </c>
      <c r="C3930" s="35" t="s">
        <v>1123</v>
      </c>
      <c r="D3930" s="35">
        <v>1068</v>
      </c>
      <c r="E3930" s="35">
        <v>-9.2405990511203892E-2</v>
      </c>
      <c r="F3930" s="35">
        <v>0.11039730203328446</v>
      </c>
      <c r="G3930" s="35">
        <v>0.40276261413970671</v>
      </c>
      <c r="H3930" s="35" t="b">
        <v>0</v>
      </c>
      <c r="I3930" s="35" t="b">
        <v>0</v>
      </c>
      <c r="J3930" s="35" t="b">
        <v>0</v>
      </c>
    </row>
    <row r="3931" spans="1:10" x14ac:dyDescent="0.2">
      <c r="A3931" s="35" t="s">
        <v>487</v>
      </c>
      <c r="B3931" s="35" t="str">
        <f>VLOOKUP(Table4[[#This Row],[Metabolite ID]],Table18[],2,FALSE)</f>
        <v>X - 14626</v>
      </c>
      <c r="C3931" s="35" t="s">
        <v>1116</v>
      </c>
      <c r="D3931" s="35">
        <v>1068</v>
      </c>
      <c r="E3931" s="35">
        <v>-4.7653981790968268E-2</v>
      </c>
      <c r="F3931" s="35">
        <v>4.0958202560126097E-2</v>
      </c>
      <c r="G3931" s="36">
        <v>0.24463547851905426</v>
      </c>
      <c r="H3931" s="35" t="b">
        <v>0</v>
      </c>
      <c r="I3931" s="35" t="b">
        <v>0</v>
      </c>
      <c r="J3931" s="35" t="b">
        <v>0</v>
      </c>
    </row>
    <row r="3932" spans="1:10" hidden="1" x14ac:dyDescent="0.2">
      <c r="A3932" s="35" t="s">
        <v>487</v>
      </c>
      <c r="B3932" s="35" t="str">
        <f>VLOOKUP(Table4[[#This Row],[Metabolite ID]],Table18[],2,FALSE)</f>
        <v>X - 14626</v>
      </c>
      <c r="C3932" s="35" t="s">
        <v>1117</v>
      </c>
      <c r="D3932" s="35">
        <v>1068</v>
      </c>
      <c r="E3932" s="35">
        <v>-4.7653981790968268E-2</v>
      </c>
      <c r="F3932" s="35">
        <v>3.9812008965192838E-2</v>
      </c>
      <c r="G3932" s="35">
        <v>0.23131627606604563</v>
      </c>
      <c r="H3932" s="35" t="b">
        <v>0</v>
      </c>
      <c r="I3932" s="35" t="b">
        <v>0</v>
      </c>
      <c r="J3932" s="35" t="b">
        <v>0</v>
      </c>
    </row>
    <row r="3933" spans="1:10" hidden="1" x14ac:dyDescent="0.2">
      <c r="A3933" s="35" t="s">
        <v>487</v>
      </c>
      <c r="B3933" s="35" t="str">
        <f>VLOOKUP(Table4[[#This Row],[Metabolite ID]],Table18[],2,FALSE)</f>
        <v>X - 14626</v>
      </c>
      <c r="C3933" s="35" t="s">
        <v>1118</v>
      </c>
      <c r="D3933" s="35">
        <v>1068</v>
      </c>
      <c r="E3933" s="35">
        <v>-4.7572964431944101E-2</v>
      </c>
      <c r="F3933" s="35">
        <v>4.0185256277502968E-2</v>
      </c>
      <c r="G3933" s="35">
        <v>0.23647590591993844</v>
      </c>
      <c r="H3933" s="35" t="b">
        <v>0</v>
      </c>
      <c r="I3933" s="35" t="b">
        <v>0</v>
      </c>
      <c r="J3933" s="35" t="b">
        <v>0</v>
      </c>
    </row>
    <row r="3934" spans="1:10" hidden="1" x14ac:dyDescent="0.2">
      <c r="A3934" s="35" t="s">
        <v>487</v>
      </c>
      <c r="B3934" s="35" t="str">
        <f>VLOOKUP(Table4[[#This Row],[Metabolite ID]],Table18[],2,FALSE)</f>
        <v>X - 14626</v>
      </c>
      <c r="C3934" s="35" t="s">
        <v>1119</v>
      </c>
      <c r="D3934" s="35">
        <v>1068</v>
      </c>
      <c r="E3934" s="35">
        <v>-7.3714026961410939E-2</v>
      </c>
      <c r="F3934" s="35">
        <v>5.9989434013514767E-2</v>
      </c>
      <c r="G3934" s="35">
        <v>0.2191529877994457</v>
      </c>
      <c r="H3934" s="35" t="b">
        <v>0</v>
      </c>
      <c r="I3934" s="35" t="b">
        <v>0</v>
      </c>
      <c r="J3934" s="35" t="b">
        <v>0</v>
      </c>
    </row>
    <row r="3935" spans="1:10" hidden="1" x14ac:dyDescent="0.2">
      <c r="A3935" s="35" t="s">
        <v>487</v>
      </c>
      <c r="B3935" s="35" t="str">
        <f>VLOOKUP(Table4[[#This Row],[Metabolite ID]],Table18[],2,FALSE)</f>
        <v>X - 14626</v>
      </c>
      <c r="C3935" s="35" t="s">
        <v>1120</v>
      </c>
      <c r="D3935" s="35">
        <v>1068</v>
      </c>
      <c r="E3935" s="35">
        <v>-5.1711371874409648E-2</v>
      </c>
      <c r="F3935" s="35">
        <v>6.8563043514049266E-2</v>
      </c>
      <c r="G3935" s="35">
        <v>0.45071929132136351</v>
      </c>
      <c r="H3935" s="35" t="b">
        <v>0</v>
      </c>
      <c r="I3935" s="35" t="b">
        <v>0</v>
      </c>
      <c r="J3935" s="35" t="b">
        <v>0</v>
      </c>
    </row>
    <row r="3936" spans="1:10" hidden="1" x14ac:dyDescent="0.2">
      <c r="A3936" s="35" t="s">
        <v>487</v>
      </c>
      <c r="B3936" s="35" t="str">
        <f>VLOOKUP(Table4[[#This Row],[Metabolite ID]],Table18[],2,FALSE)</f>
        <v>X - 14626</v>
      </c>
      <c r="C3936" s="35" t="s">
        <v>1121</v>
      </c>
      <c r="D3936" s="35">
        <v>1068</v>
      </c>
      <c r="E3936" s="35">
        <v>-4.7677016859832833E-2</v>
      </c>
      <c r="F3936" s="35">
        <v>0.26792507316012953</v>
      </c>
      <c r="G3936" s="35">
        <v>0.85879675274623868</v>
      </c>
      <c r="H3936" s="35" t="b">
        <v>0</v>
      </c>
      <c r="I3936" s="35" t="b">
        <v>0</v>
      </c>
      <c r="J3936" s="35" t="b">
        <v>0</v>
      </c>
    </row>
    <row r="3937" spans="1:10" hidden="1" x14ac:dyDescent="0.2">
      <c r="A3937" s="35" t="s">
        <v>487</v>
      </c>
      <c r="B3937" s="35" t="str">
        <f>VLOOKUP(Table4[[#This Row],[Metabolite ID]],Table18[],2,FALSE)</f>
        <v>X - 14626</v>
      </c>
      <c r="C3937" s="35" t="s">
        <v>1122</v>
      </c>
      <c r="D3937" s="35">
        <v>1068</v>
      </c>
      <c r="E3937" s="35">
        <v>2.6334430592354074E-2</v>
      </c>
      <c r="F3937" s="35">
        <v>0.14135218382220602</v>
      </c>
      <c r="G3937" s="35">
        <v>0.85224204297363682</v>
      </c>
      <c r="H3937" s="35" t="b">
        <v>0</v>
      </c>
      <c r="I3937" s="35" t="b">
        <v>0</v>
      </c>
      <c r="J3937" s="35" t="b">
        <v>0</v>
      </c>
    </row>
    <row r="3938" spans="1:10" hidden="1" x14ac:dyDescent="0.2">
      <c r="A3938" s="35" t="s">
        <v>487</v>
      </c>
      <c r="B3938" s="35" t="str">
        <f>VLOOKUP(Table4[[#This Row],[Metabolite ID]],Table18[],2,FALSE)</f>
        <v>X - 14626</v>
      </c>
      <c r="C3938" s="35" t="s">
        <v>1123</v>
      </c>
      <c r="D3938" s="35">
        <v>1068</v>
      </c>
      <c r="E3938" s="35">
        <v>3.7590388379863622E-2</v>
      </c>
      <c r="F3938" s="35">
        <v>0.12022364450078224</v>
      </c>
      <c r="G3938" s="35">
        <v>0.75459215703374405</v>
      </c>
      <c r="H3938" s="35" t="b">
        <v>0</v>
      </c>
      <c r="I3938" s="35" t="b">
        <v>0</v>
      </c>
      <c r="J3938" s="35" t="b">
        <v>0</v>
      </c>
    </row>
    <row r="3939" spans="1:10" x14ac:dyDescent="0.2">
      <c r="A3939" s="35" t="s">
        <v>347</v>
      </c>
      <c r="B3939" s="35" t="str">
        <f>VLOOKUP(Table4[[#This Row],[Metabolite ID]],Table18[],2,FALSE)</f>
        <v>succinimide</v>
      </c>
      <c r="C3939" s="35" t="s">
        <v>1116</v>
      </c>
      <c r="D3939" s="35">
        <v>1068</v>
      </c>
      <c r="E3939" s="35">
        <v>-4.4490029906650984E-2</v>
      </c>
      <c r="F3939" s="35">
        <v>3.8359715135681809E-2</v>
      </c>
      <c r="G3939" s="36">
        <v>0.24612565480063758</v>
      </c>
      <c r="H3939" s="35" t="b">
        <v>0</v>
      </c>
      <c r="I3939" s="35" t="b">
        <v>0</v>
      </c>
      <c r="J3939" s="35" t="b">
        <v>0</v>
      </c>
    </row>
    <row r="3940" spans="1:10" hidden="1" x14ac:dyDescent="0.2">
      <c r="A3940" s="35" t="s">
        <v>347</v>
      </c>
      <c r="B3940" s="35" t="str">
        <f>VLOOKUP(Table4[[#This Row],[Metabolite ID]],Table18[],2,FALSE)</f>
        <v>succinimide</v>
      </c>
      <c r="C3940" s="35" t="s">
        <v>1117</v>
      </c>
      <c r="D3940" s="35">
        <v>1068</v>
      </c>
      <c r="E3940" s="35">
        <v>-4.4490029906650984E-2</v>
      </c>
      <c r="F3940" s="35">
        <v>3.7687013349359311E-2</v>
      </c>
      <c r="G3940" s="35">
        <v>0.23779602460344626</v>
      </c>
      <c r="H3940" s="35" t="b">
        <v>0</v>
      </c>
      <c r="I3940" s="35" t="b">
        <v>0</v>
      </c>
      <c r="J3940" s="35" t="b">
        <v>0</v>
      </c>
    </row>
    <row r="3941" spans="1:10" hidden="1" x14ac:dyDescent="0.2">
      <c r="A3941" s="35" t="s">
        <v>347</v>
      </c>
      <c r="B3941" s="35" t="str">
        <f>VLOOKUP(Table4[[#This Row],[Metabolite ID]],Table18[],2,FALSE)</f>
        <v>succinimide</v>
      </c>
      <c r="C3941" s="35" t="s">
        <v>1118</v>
      </c>
      <c r="D3941" s="35">
        <v>1068</v>
      </c>
      <c r="E3941" s="35">
        <v>-4.4408623872783562E-2</v>
      </c>
      <c r="F3941" s="35">
        <v>3.8030209942983957E-2</v>
      </c>
      <c r="G3941" s="35">
        <v>0.24291986337230265</v>
      </c>
      <c r="H3941" s="35" t="b">
        <v>0</v>
      </c>
      <c r="I3941" s="35" t="b">
        <v>0</v>
      </c>
      <c r="J3941" s="35" t="b">
        <v>0</v>
      </c>
    </row>
    <row r="3942" spans="1:10" hidden="1" x14ac:dyDescent="0.2">
      <c r="A3942" s="35" t="s">
        <v>347</v>
      </c>
      <c r="B3942" s="35" t="str">
        <f>VLOOKUP(Table4[[#This Row],[Metabolite ID]],Table18[],2,FALSE)</f>
        <v>succinimide</v>
      </c>
      <c r="C3942" s="35" t="s">
        <v>1119</v>
      </c>
      <c r="D3942" s="35">
        <v>1068</v>
      </c>
      <c r="E3942" s="35">
        <v>-9.0815517241379692E-2</v>
      </c>
      <c r="F3942" s="35">
        <v>6.1611516095661151E-2</v>
      </c>
      <c r="G3942" s="35">
        <v>0.14048096836200163</v>
      </c>
      <c r="H3942" s="35" t="b">
        <v>0</v>
      </c>
      <c r="I3942" s="35" t="b">
        <v>0</v>
      </c>
      <c r="J3942" s="35" t="b">
        <v>0</v>
      </c>
    </row>
    <row r="3943" spans="1:10" hidden="1" x14ac:dyDescent="0.2">
      <c r="A3943" s="35" t="s">
        <v>347</v>
      </c>
      <c r="B3943" s="35" t="str">
        <f>VLOOKUP(Table4[[#This Row],[Metabolite ID]],Table18[],2,FALSE)</f>
        <v>succinimide</v>
      </c>
      <c r="C3943" s="35" t="s">
        <v>1120</v>
      </c>
      <c r="D3943" s="35">
        <v>1068</v>
      </c>
      <c r="E3943" s="35">
        <v>-4.6678593989744541E-2</v>
      </c>
      <c r="F3943" s="35">
        <v>6.7263023724253634E-2</v>
      </c>
      <c r="G3943" s="35">
        <v>0.48770033836264032</v>
      </c>
      <c r="H3943" s="35" t="b">
        <v>0</v>
      </c>
      <c r="I3943" s="35" t="b">
        <v>0</v>
      </c>
      <c r="J3943" s="35" t="b">
        <v>0</v>
      </c>
    </row>
    <row r="3944" spans="1:10" hidden="1" x14ac:dyDescent="0.2">
      <c r="A3944" s="35" t="s">
        <v>347</v>
      </c>
      <c r="B3944" s="35" t="str">
        <f>VLOOKUP(Table4[[#This Row],[Metabolite ID]],Table18[],2,FALSE)</f>
        <v>succinimide</v>
      </c>
      <c r="C3944" s="35" t="s">
        <v>1121</v>
      </c>
      <c r="D3944" s="35">
        <v>1068</v>
      </c>
      <c r="E3944" s="35">
        <v>-0.21328975726674404</v>
      </c>
      <c r="F3944" s="35">
        <v>0.23577036360181425</v>
      </c>
      <c r="G3944" s="35">
        <v>0.36585482811233982</v>
      </c>
      <c r="H3944" s="35" t="b">
        <v>0</v>
      </c>
      <c r="I3944" s="35" t="b">
        <v>0</v>
      </c>
      <c r="J3944" s="35" t="b">
        <v>0</v>
      </c>
    </row>
    <row r="3945" spans="1:10" hidden="1" x14ac:dyDescent="0.2">
      <c r="A3945" s="35" t="s">
        <v>347</v>
      </c>
      <c r="B3945" s="35" t="str">
        <f>VLOOKUP(Table4[[#This Row],[Metabolite ID]],Table18[],2,FALSE)</f>
        <v>succinimide</v>
      </c>
      <c r="C3945" s="35" t="s">
        <v>1122</v>
      </c>
      <c r="D3945" s="35">
        <v>1068</v>
      </c>
      <c r="E3945" s="35">
        <v>-5.4583931882905112E-2</v>
      </c>
      <c r="F3945" s="35">
        <v>0.14913793246063733</v>
      </c>
      <c r="G3945" s="35">
        <v>0.71444038539609789</v>
      </c>
      <c r="H3945" s="35" t="b">
        <v>0</v>
      </c>
      <c r="I3945" s="35" t="b">
        <v>0</v>
      </c>
      <c r="J3945" s="35" t="b">
        <v>0</v>
      </c>
    </row>
    <row r="3946" spans="1:10" hidden="1" x14ac:dyDescent="0.2">
      <c r="A3946" s="35" t="s">
        <v>347</v>
      </c>
      <c r="B3946" s="35" t="str">
        <f>VLOOKUP(Table4[[#This Row],[Metabolite ID]],Table18[],2,FALSE)</f>
        <v>succinimide</v>
      </c>
      <c r="C3946" s="35" t="s">
        <v>1123</v>
      </c>
      <c r="D3946" s="35">
        <v>1068</v>
      </c>
      <c r="E3946" s="35">
        <v>7.1152738414885203E-2</v>
      </c>
      <c r="F3946" s="35">
        <v>0.1125908368352519</v>
      </c>
      <c r="G3946" s="35">
        <v>0.52754948683720504</v>
      </c>
      <c r="H3946" s="35" t="b">
        <v>0</v>
      </c>
      <c r="I3946" s="35" t="b">
        <v>0</v>
      </c>
      <c r="J3946" s="35" t="b">
        <v>0</v>
      </c>
    </row>
    <row r="3947" spans="1:10" x14ac:dyDescent="0.2">
      <c r="A3947" s="35" t="s">
        <v>238</v>
      </c>
      <c r="B3947" s="35" t="str">
        <f>VLOOKUP(Table4[[#This Row],[Metabolite ID]],Table18[],2,FALSE)</f>
        <v>1-methylurate</v>
      </c>
      <c r="C3947" s="35" t="s">
        <v>1116</v>
      </c>
      <c r="D3947" s="35">
        <v>1068</v>
      </c>
      <c r="E3947" s="35">
        <v>4.6162731722971702E-2</v>
      </c>
      <c r="F3947" s="35">
        <v>3.9810378440098437E-2</v>
      </c>
      <c r="G3947" s="36">
        <v>0.24622585304628303</v>
      </c>
      <c r="H3947" s="35" t="b">
        <v>0</v>
      </c>
      <c r="I3947" s="35" t="b">
        <v>0</v>
      </c>
      <c r="J3947" s="35" t="b">
        <v>0</v>
      </c>
    </row>
    <row r="3948" spans="1:10" hidden="1" x14ac:dyDescent="0.2">
      <c r="A3948" s="35" t="s">
        <v>238</v>
      </c>
      <c r="B3948" s="35" t="str">
        <f>VLOOKUP(Table4[[#This Row],[Metabolite ID]],Table18[],2,FALSE)</f>
        <v>1-methylurate</v>
      </c>
      <c r="C3948" s="35" t="s">
        <v>1117</v>
      </c>
      <c r="D3948" s="35">
        <v>1068</v>
      </c>
      <c r="E3948" s="35">
        <v>4.6162731722971702E-2</v>
      </c>
      <c r="F3948" s="35">
        <v>3.9421097391787542E-2</v>
      </c>
      <c r="G3948" s="35">
        <v>0.24159238731145721</v>
      </c>
      <c r="H3948" s="35" t="b">
        <v>0</v>
      </c>
      <c r="I3948" s="35" t="b">
        <v>0</v>
      </c>
      <c r="J3948" s="35" t="b">
        <v>0</v>
      </c>
    </row>
    <row r="3949" spans="1:10" hidden="1" x14ac:dyDescent="0.2">
      <c r="A3949" s="35" t="s">
        <v>238</v>
      </c>
      <c r="B3949" s="35" t="str">
        <f>VLOOKUP(Table4[[#This Row],[Metabolite ID]],Table18[],2,FALSE)</f>
        <v>1-methylurate</v>
      </c>
      <c r="C3949" s="35" t="s">
        <v>1118</v>
      </c>
      <c r="D3949" s="35">
        <v>1068</v>
      </c>
      <c r="E3949" s="35">
        <v>4.62506415642496E-2</v>
      </c>
      <c r="F3949" s="35">
        <v>3.9775054309656284E-2</v>
      </c>
      <c r="G3949" s="35">
        <v>0.24490853076060318</v>
      </c>
      <c r="H3949" s="35" t="b">
        <v>0</v>
      </c>
      <c r="I3949" s="35" t="b">
        <v>0</v>
      </c>
      <c r="J3949" s="35" t="b">
        <v>0</v>
      </c>
    </row>
    <row r="3950" spans="1:10" hidden="1" x14ac:dyDescent="0.2">
      <c r="A3950" s="35" t="s">
        <v>238</v>
      </c>
      <c r="B3950" s="35" t="str">
        <f>VLOOKUP(Table4[[#This Row],[Metabolite ID]],Table18[],2,FALSE)</f>
        <v>1-methylurate</v>
      </c>
      <c r="C3950" s="35" t="s">
        <v>1119</v>
      </c>
      <c r="D3950" s="35">
        <v>1068</v>
      </c>
      <c r="E3950" s="35">
        <v>4.2352849456007535E-2</v>
      </c>
      <c r="F3950" s="35">
        <v>5.9290289875555666E-2</v>
      </c>
      <c r="G3950" s="35">
        <v>0.47502297167758661</v>
      </c>
      <c r="H3950" s="35" t="b">
        <v>0</v>
      </c>
      <c r="I3950" s="35" t="b">
        <v>0</v>
      </c>
      <c r="J3950" s="35" t="b">
        <v>0</v>
      </c>
    </row>
    <row r="3951" spans="1:10" hidden="1" x14ac:dyDescent="0.2">
      <c r="A3951" s="35" t="s">
        <v>238</v>
      </c>
      <c r="B3951" s="35" t="str">
        <f>VLOOKUP(Table4[[#This Row],[Metabolite ID]],Table18[],2,FALSE)</f>
        <v>1-methylurate</v>
      </c>
      <c r="C3951" s="35" t="s">
        <v>1120</v>
      </c>
      <c r="D3951" s="35">
        <v>1068</v>
      </c>
      <c r="E3951" s="35">
        <v>9.16216414367899E-2</v>
      </c>
      <c r="F3951" s="35">
        <v>6.9722936803851054E-2</v>
      </c>
      <c r="G3951" s="35">
        <v>0.18881868229195944</v>
      </c>
      <c r="H3951" s="35" t="b">
        <v>0</v>
      </c>
      <c r="I3951" s="35" t="b">
        <v>0</v>
      </c>
      <c r="J3951" s="35" t="b">
        <v>0</v>
      </c>
    </row>
    <row r="3952" spans="1:10" hidden="1" x14ac:dyDescent="0.2">
      <c r="A3952" s="35" t="s">
        <v>238</v>
      </c>
      <c r="B3952" s="35" t="str">
        <f>VLOOKUP(Table4[[#This Row],[Metabolite ID]],Table18[],2,FALSE)</f>
        <v>1-methylurate</v>
      </c>
      <c r="C3952" s="35" t="s">
        <v>1121</v>
      </c>
      <c r="D3952" s="35">
        <v>1068</v>
      </c>
      <c r="E3952" s="35">
        <v>0.24188050840587749</v>
      </c>
      <c r="F3952" s="35">
        <v>0.25854093276150514</v>
      </c>
      <c r="G3952" s="35">
        <v>0.34971155614267402</v>
      </c>
      <c r="H3952" s="35" t="b">
        <v>0</v>
      </c>
      <c r="I3952" s="35" t="b">
        <v>0</v>
      </c>
      <c r="J3952" s="35" t="b">
        <v>0</v>
      </c>
    </row>
    <row r="3953" spans="1:10" hidden="1" x14ac:dyDescent="0.2">
      <c r="A3953" s="35" t="s">
        <v>238</v>
      </c>
      <c r="B3953" s="35" t="str">
        <f>VLOOKUP(Table4[[#This Row],[Metabolite ID]],Table18[],2,FALSE)</f>
        <v>1-methylurate</v>
      </c>
      <c r="C3953" s="35" t="s">
        <v>1122</v>
      </c>
      <c r="D3953" s="35">
        <v>1068</v>
      </c>
      <c r="E3953" s="35">
        <v>0.16923006851809763</v>
      </c>
      <c r="F3953" s="35">
        <v>0.18260852631796839</v>
      </c>
      <c r="G3953" s="35">
        <v>0.35427269556770702</v>
      </c>
      <c r="H3953" s="35" t="b">
        <v>0</v>
      </c>
      <c r="I3953" s="35" t="b">
        <v>0</v>
      </c>
      <c r="J3953" s="35" t="b">
        <v>0</v>
      </c>
    </row>
    <row r="3954" spans="1:10" hidden="1" x14ac:dyDescent="0.2">
      <c r="A3954" s="35" t="s">
        <v>238</v>
      </c>
      <c r="B3954" s="35" t="str">
        <f>VLOOKUP(Table4[[#This Row],[Metabolite ID]],Table18[],2,FALSE)</f>
        <v>1-methylurate</v>
      </c>
      <c r="C3954" s="35" t="s">
        <v>1123</v>
      </c>
      <c r="D3954" s="35">
        <v>1068</v>
      </c>
      <c r="E3954" s="35">
        <v>0.20299175847822989</v>
      </c>
      <c r="F3954" s="35">
        <v>0.11687640324082703</v>
      </c>
      <c r="G3954" s="35">
        <v>8.2710106524698207E-2</v>
      </c>
      <c r="H3954" s="35" t="b">
        <v>0</v>
      </c>
      <c r="I3954" s="35" t="b">
        <v>0</v>
      </c>
      <c r="J3954" s="35" t="b">
        <v>0</v>
      </c>
    </row>
    <row r="3955" spans="1:10" x14ac:dyDescent="0.2">
      <c r="A3955" s="35" t="s">
        <v>41</v>
      </c>
      <c r="B3955" s="35" t="str">
        <f>VLOOKUP(Table4[[#This Row],[Metabolite ID]],Table18[],2,FALSE)</f>
        <v>arachidonate (20:4n6)</v>
      </c>
      <c r="C3955" s="35" t="s">
        <v>1116</v>
      </c>
      <c r="D3955" s="35">
        <v>1068</v>
      </c>
      <c r="E3955" s="35">
        <v>4.4298805141856114E-2</v>
      </c>
      <c r="F3955" s="35">
        <v>3.827102582450323E-2</v>
      </c>
      <c r="G3955" s="36">
        <v>0.24706714972847491</v>
      </c>
      <c r="H3955" s="35" t="b">
        <v>0</v>
      </c>
      <c r="I3955" s="35" t="b">
        <v>0</v>
      </c>
      <c r="J3955" s="35" t="b">
        <v>0</v>
      </c>
    </row>
    <row r="3956" spans="1:10" hidden="1" x14ac:dyDescent="0.2">
      <c r="A3956" s="35" t="s">
        <v>41</v>
      </c>
      <c r="B3956" s="35" t="str">
        <f>VLOOKUP(Table4[[#This Row],[Metabolite ID]],Table18[],2,FALSE)</f>
        <v>arachidonate (20:4n6)</v>
      </c>
      <c r="C3956" s="35" t="s">
        <v>1117</v>
      </c>
      <c r="D3956" s="35">
        <v>1068</v>
      </c>
      <c r="E3956" s="35">
        <v>4.4298805141856114E-2</v>
      </c>
      <c r="F3956" s="35">
        <v>3.6947745171725395E-2</v>
      </c>
      <c r="G3956" s="35">
        <v>0.23054416685953069</v>
      </c>
      <c r="H3956" s="35" t="b">
        <v>0</v>
      </c>
      <c r="I3956" s="35" t="b">
        <v>0</v>
      </c>
      <c r="J3956" s="35" t="b">
        <v>0</v>
      </c>
    </row>
    <row r="3957" spans="1:10" hidden="1" x14ac:dyDescent="0.2">
      <c r="A3957" s="35" t="s">
        <v>41</v>
      </c>
      <c r="B3957" s="35" t="str">
        <f>VLOOKUP(Table4[[#This Row],[Metabolite ID]],Table18[],2,FALSE)</f>
        <v>arachidonate (20:4n6)</v>
      </c>
      <c r="C3957" s="35" t="s">
        <v>1118</v>
      </c>
      <c r="D3957" s="35">
        <v>1068</v>
      </c>
      <c r="E3957" s="35">
        <v>4.4380243279053898E-2</v>
      </c>
      <c r="F3957" s="35">
        <v>3.7299064708755818E-2</v>
      </c>
      <c r="G3957" s="35">
        <v>0.23410586846422232</v>
      </c>
      <c r="H3957" s="35" t="b">
        <v>0</v>
      </c>
      <c r="I3957" s="35" t="b">
        <v>0</v>
      </c>
      <c r="J3957" s="35" t="b">
        <v>0</v>
      </c>
    </row>
    <row r="3958" spans="1:10" hidden="1" x14ac:dyDescent="0.2">
      <c r="A3958" s="35" t="s">
        <v>41</v>
      </c>
      <c r="B3958" s="35" t="str">
        <f>VLOOKUP(Table4[[#This Row],[Metabolite ID]],Table18[],2,FALSE)</f>
        <v>arachidonate (20:4n6)</v>
      </c>
      <c r="C3958" s="35" t="s">
        <v>1119</v>
      </c>
      <c r="D3958" s="35">
        <v>1068</v>
      </c>
      <c r="E3958" s="35">
        <v>6.6666970420084279E-2</v>
      </c>
      <c r="F3958" s="35">
        <v>5.5912747113218135E-2</v>
      </c>
      <c r="G3958" s="35">
        <v>0.23312819793607081</v>
      </c>
      <c r="H3958" s="35" t="b">
        <v>0</v>
      </c>
      <c r="I3958" s="35" t="b">
        <v>0</v>
      </c>
      <c r="J3958" s="35" t="b">
        <v>0</v>
      </c>
    </row>
    <row r="3959" spans="1:10" hidden="1" x14ac:dyDescent="0.2">
      <c r="A3959" s="35" t="s">
        <v>41</v>
      </c>
      <c r="B3959" s="35" t="str">
        <f>VLOOKUP(Table4[[#This Row],[Metabolite ID]],Table18[],2,FALSE)</f>
        <v>arachidonate (20:4n6)</v>
      </c>
      <c r="C3959" s="35" t="s">
        <v>1120</v>
      </c>
      <c r="D3959" s="35">
        <v>1068</v>
      </c>
      <c r="E3959" s="35">
        <v>9.3321457503198636E-3</v>
      </c>
      <c r="F3959" s="35">
        <v>6.1567349350937627E-2</v>
      </c>
      <c r="G3959" s="35">
        <v>0.87952119470388734</v>
      </c>
      <c r="H3959" s="35" t="b">
        <v>0</v>
      </c>
      <c r="I3959" s="35" t="b">
        <v>0</v>
      </c>
      <c r="J3959" s="35" t="b">
        <v>0</v>
      </c>
    </row>
    <row r="3960" spans="1:10" hidden="1" x14ac:dyDescent="0.2">
      <c r="A3960" s="35" t="s">
        <v>41</v>
      </c>
      <c r="B3960" s="35" t="str">
        <f>VLOOKUP(Table4[[#This Row],[Metabolite ID]],Table18[],2,FALSE)</f>
        <v>arachidonate (20:4n6)</v>
      </c>
      <c r="C3960" s="35" t="s">
        <v>1121</v>
      </c>
      <c r="D3960" s="35">
        <v>1068</v>
      </c>
      <c r="E3960" s="35">
        <v>3.6613683639824757E-2</v>
      </c>
      <c r="F3960" s="35">
        <v>0.22324131516777668</v>
      </c>
      <c r="G3960" s="35">
        <v>0.8697547717210814</v>
      </c>
      <c r="H3960" s="35" t="b">
        <v>0</v>
      </c>
      <c r="I3960" s="35" t="b">
        <v>0</v>
      </c>
      <c r="J3960" s="35" t="b">
        <v>0</v>
      </c>
    </row>
    <row r="3961" spans="1:10" hidden="1" x14ac:dyDescent="0.2">
      <c r="A3961" s="35" t="s">
        <v>41</v>
      </c>
      <c r="B3961" s="35" t="str">
        <f>VLOOKUP(Table4[[#This Row],[Metabolite ID]],Table18[],2,FALSE)</f>
        <v>arachidonate (20:4n6)</v>
      </c>
      <c r="C3961" s="35" t="s">
        <v>1122</v>
      </c>
      <c r="D3961" s="35">
        <v>1068</v>
      </c>
      <c r="E3961" s="35">
        <v>-0.10082200330043101</v>
      </c>
      <c r="F3961" s="35">
        <v>0.1456121841719385</v>
      </c>
      <c r="G3961" s="35">
        <v>0.48883627328014601</v>
      </c>
      <c r="H3961" s="35" t="b">
        <v>0</v>
      </c>
      <c r="I3961" s="35" t="b">
        <v>0</v>
      </c>
      <c r="J3961" s="35" t="b">
        <v>0</v>
      </c>
    </row>
    <row r="3962" spans="1:10" hidden="1" x14ac:dyDescent="0.2">
      <c r="A3962" s="35" t="s">
        <v>41</v>
      </c>
      <c r="B3962" s="35" t="str">
        <f>VLOOKUP(Table4[[#This Row],[Metabolite ID]],Table18[],2,FALSE)</f>
        <v>arachidonate (20:4n6)</v>
      </c>
      <c r="C3962" s="35" t="s">
        <v>1123</v>
      </c>
      <c r="D3962" s="35">
        <v>1068</v>
      </c>
      <c r="E3962" s="35">
        <v>4.2845855484561927E-2</v>
      </c>
      <c r="F3962" s="35">
        <v>0.11237653078456694</v>
      </c>
      <c r="G3962" s="35">
        <v>0.70307852112125335</v>
      </c>
      <c r="H3962" s="35" t="b">
        <v>0</v>
      </c>
      <c r="I3962" s="35" t="b">
        <v>0</v>
      </c>
      <c r="J3962" s="35" t="b">
        <v>0</v>
      </c>
    </row>
    <row r="3963" spans="1:10" x14ac:dyDescent="0.2">
      <c r="A3963" s="35" t="s">
        <v>638</v>
      </c>
      <c r="B3963" s="35" t="str">
        <f>VLOOKUP(Table4[[#This Row],[Metabolite ID]],Table18[],2,FALSE)</f>
        <v>X - 24024</v>
      </c>
      <c r="C3963" s="35" t="s">
        <v>1116</v>
      </c>
      <c r="D3963" s="35">
        <v>1068</v>
      </c>
      <c r="E3963" s="35">
        <v>4.8219678601884731E-2</v>
      </c>
      <c r="F3963" s="35">
        <v>4.1724471938002168E-2</v>
      </c>
      <c r="G3963" s="36">
        <v>0.2478165743767258</v>
      </c>
      <c r="H3963" s="35" t="b">
        <v>0</v>
      </c>
      <c r="I3963" s="35" t="b">
        <v>0</v>
      </c>
      <c r="J3963" s="35" t="b">
        <v>0</v>
      </c>
    </row>
    <row r="3964" spans="1:10" hidden="1" x14ac:dyDescent="0.2">
      <c r="A3964" s="35" t="s">
        <v>638</v>
      </c>
      <c r="B3964" s="35" t="str">
        <f>VLOOKUP(Table4[[#This Row],[Metabolite ID]],Table18[],2,FALSE)</f>
        <v>X - 24024</v>
      </c>
      <c r="C3964" s="35" t="s">
        <v>1117</v>
      </c>
      <c r="D3964" s="35">
        <v>1068</v>
      </c>
      <c r="E3964" s="35">
        <v>4.8219678601884731E-2</v>
      </c>
      <c r="F3964" s="35">
        <v>3.9099348367988021E-2</v>
      </c>
      <c r="G3964" s="35">
        <v>0.21747862149153641</v>
      </c>
      <c r="H3964" s="35" t="b">
        <v>0</v>
      </c>
      <c r="I3964" s="35" t="b">
        <v>0</v>
      </c>
      <c r="J3964" s="35" t="b">
        <v>0</v>
      </c>
    </row>
    <row r="3965" spans="1:10" hidden="1" x14ac:dyDescent="0.2">
      <c r="A3965" s="35" t="s">
        <v>638</v>
      </c>
      <c r="B3965" s="35" t="str">
        <f>VLOOKUP(Table4[[#This Row],[Metabolite ID]],Table18[],2,FALSE)</f>
        <v>X - 24024</v>
      </c>
      <c r="C3965" s="35" t="s">
        <v>1118</v>
      </c>
      <c r="D3965" s="35">
        <v>1068</v>
      </c>
      <c r="E3965" s="35">
        <v>4.8302720330606924E-2</v>
      </c>
      <c r="F3965" s="35">
        <v>3.9494419260603188E-2</v>
      </c>
      <c r="G3965" s="35">
        <v>0.221319697239094</v>
      </c>
      <c r="H3965" s="35" t="b">
        <v>0</v>
      </c>
      <c r="I3965" s="35" t="b">
        <v>0</v>
      </c>
      <c r="J3965" s="35" t="b">
        <v>0</v>
      </c>
    </row>
    <row r="3966" spans="1:10" hidden="1" x14ac:dyDescent="0.2">
      <c r="A3966" s="35" t="s">
        <v>638</v>
      </c>
      <c r="B3966" s="35" t="str">
        <f>VLOOKUP(Table4[[#This Row],[Metabolite ID]],Table18[],2,FALSE)</f>
        <v>X - 24024</v>
      </c>
      <c r="C3966" s="35" t="s">
        <v>1119</v>
      </c>
      <c r="D3966" s="35">
        <v>1068</v>
      </c>
      <c r="E3966" s="35">
        <v>0.10810356896551722</v>
      </c>
      <c r="F3966" s="35">
        <v>6.0156206614722103E-2</v>
      </c>
      <c r="G3966" s="35">
        <v>7.2328057445741029E-2</v>
      </c>
      <c r="H3966" s="35" t="b">
        <v>0</v>
      </c>
      <c r="I3966" s="35" t="b">
        <v>0</v>
      </c>
      <c r="J3966" s="35" t="b">
        <v>0</v>
      </c>
    </row>
    <row r="3967" spans="1:10" hidden="1" x14ac:dyDescent="0.2">
      <c r="A3967" s="35" t="s">
        <v>638</v>
      </c>
      <c r="B3967" s="35" t="str">
        <f>VLOOKUP(Table4[[#This Row],[Metabolite ID]],Table18[],2,FALSE)</f>
        <v>X - 24024</v>
      </c>
      <c r="C3967" s="35" t="s">
        <v>1120</v>
      </c>
      <c r="D3967" s="35">
        <v>1068</v>
      </c>
      <c r="E3967" s="35">
        <v>2.763700127555907E-2</v>
      </c>
      <c r="F3967" s="35">
        <v>6.5750477285800302E-2</v>
      </c>
      <c r="G3967" s="35">
        <v>0.67424325105735183</v>
      </c>
      <c r="H3967" s="35" t="b">
        <v>0</v>
      </c>
      <c r="I3967" s="35" t="b">
        <v>0</v>
      </c>
      <c r="J3967" s="35" t="b">
        <v>0</v>
      </c>
    </row>
    <row r="3968" spans="1:10" hidden="1" x14ac:dyDescent="0.2">
      <c r="A3968" s="35" t="s">
        <v>638</v>
      </c>
      <c r="B3968" s="35" t="str">
        <f>VLOOKUP(Table4[[#This Row],[Metabolite ID]],Table18[],2,FALSE)</f>
        <v>X - 24024</v>
      </c>
      <c r="C3968" s="35" t="s">
        <v>1121</v>
      </c>
      <c r="D3968" s="35">
        <v>1068</v>
      </c>
      <c r="E3968" s="35">
        <v>0.10586281013018528</v>
      </c>
      <c r="F3968" s="35">
        <v>0.26735264384462099</v>
      </c>
      <c r="G3968" s="35">
        <v>0.69220857555015425</v>
      </c>
      <c r="H3968" s="35" t="b">
        <v>0</v>
      </c>
      <c r="I3968" s="35" t="b">
        <v>0</v>
      </c>
      <c r="J3968" s="35" t="b">
        <v>0</v>
      </c>
    </row>
    <row r="3969" spans="1:10" hidden="1" x14ac:dyDescent="0.2">
      <c r="A3969" s="35" t="s">
        <v>638</v>
      </c>
      <c r="B3969" s="35" t="str">
        <f>VLOOKUP(Table4[[#This Row],[Metabolite ID]],Table18[],2,FALSE)</f>
        <v>X - 24024</v>
      </c>
      <c r="C3969" s="35" t="s">
        <v>1122</v>
      </c>
      <c r="D3969" s="35">
        <v>1068</v>
      </c>
      <c r="E3969" s="35">
        <v>3.6994484594758958E-2</v>
      </c>
      <c r="F3969" s="35">
        <v>0.18601361272333811</v>
      </c>
      <c r="G3969" s="35">
        <v>0.84239409453873693</v>
      </c>
      <c r="H3969" s="35" t="b">
        <v>0</v>
      </c>
      <c r="I3969" s="35" t="b">
        <v>0</v>
      </c>
      <c r="J3969" s="35" t="b">
        <v>0</v>
      </c>
    </row>
    <row r="3970" spans="1:10" hidden="1" x14ac:dyDescent="0.2">
      <c r="A3970" s="35" t="s">
        <v>638</v>
      </c>
      <c r="B3970" s="35" t="str">
        <f>VLOOKUP(Table4[[#This Row],[Metabolite ID]],Table18[],2,FALSE)</f>
        <v>X - 24024</v>
      </c>
      <c r="C3970" s="35" t="s">
        <v>1123</v>
      </c>
      <c r="D3970" s="35">
        <v>1068</v>
      </c>
      <c r="E3970" s="35">
        <v>-0.17834676951343231</v>
      </c>
      <c r="F3970" s="35">
        <v>0.12232178174886288</v>
      </c>
      <c r="G3970" s="35">
        <v>0.14513145128820795</v>
      </c>
      <c r="H3970" s="35" t="b">
        <v>0</v>
      </c>
      <c r="I3970" s="35" t="b">
        <v>0</v>
      </c>
      <c r="J3970" s="35" t="b">
        <v>0</v>
      </c>
    </row>
    <row r="3971" spans="1:10" x14ac:dyDescent="0.2">
      <c r="A3971" s="35" t="s">
        <v>711</v>
      </c>
      <c r="B3971" s="35" t="str">
        <f>VLOOKUP(Table4[[#This Row],[Metabolite ID]],Table18[],2,FALSE)</f>
        <v>1-stearoyl-2-docosapentaenoyl-GPC (18:0/22:5n3)*</v>
      </c>
      <c r="C3971" s="35" t="s">
        <v>1116</v>
      </c>
      <c r="D3971" s="35">
        <v>1068</v>
      </c>
      <c r="E3971" s="35">
        <v>4.6509318171374367E-2</v>
      </c>
      <c r="F3971" s="35">
        <v>4.0331181398011763E-2</v>
      </c>
      <c r="G3971" s="36">
        <v>0.24883441060742248</v>
      </c>
      <c r="H3971" s="35" t="b">
        <v>0</v>
      </c>
      <c r="I3971" s="35" t="b">
        <v>0</v>
      </c>
      <c r="J3971" s="35" t="b">
        <v>0</v>
      </c>
    </row>
    <row r="3972" spans="1:10" hidden="1" x14ac:dyDescent="0.2">
      <c r="A3972" s="35" t="s">
        <v>711</v>
      </c>
      <c r="B3972" s="35" t="str">
        <f>VLOOKUP(Table4[[#This Row],[Metabolite ID]],Table18[],2,FALSE)</f>
        <v>1-stearoyl-2-docosapentaenoyl-GPC (18:0/22:5n3)*</v>
      </c>
      <c r="C3972" s="35" t="s">
        <v>1117</v>
      </c>
      <c r="D3972" s="35">
        <v>1068</v>
      </c>
      <c r="E3972" s="35">
        <v>4.6509318171374367E-2</v>
      </c>
      <c r="F3972" s="35">
        <v>3.6874492614892992E-2</v>
      </c>
      <c r="G3972" s="35">
        <v>0.20720546318712149</v>
      </c>
      <c r="H3972" s="35" t="b">
        <v>0</v>
      </c>
      <c r="I3972" s="35" t="b">
        <v>0</v>
      </c>
      <c r="J3972" s="35" t="b">
        <v>0</v>
      </c>
    </row>
    <row r="3973" spans="1:10" hidden="1" x14ac:dyDescent="0.2">
      <c r="A3973" s="35" t="s">
        <v>711</v>
      </c>
      <c r="B3973" s="35" t="str">
        <f>VLOOKUP(Table4[[#This Row],[Metabolite ID]],Table18[],2,FALSE)</f>
        <v>1-stearoyl-2-docosapentaenoyl-GPC (18:0/22:5n3)*</v>
      </c>
      <c r="C3973" s="35" t="s">
        <v>1118</v>
      </c>
      <c r="D3973" s="35">
        <v>1068</v>
      </c>
      <c r="E3973" s="35">
        <v>4.6587915821394363E-2</v>
      </c>
      <c r="F3973" s="35">
        <v>3.7264960402172274E-2</v>
      </c>
      <c r="G3973" s="35">
        <v>0.21123372632319945</v>
      </c>
      <c r="H3973" s="35" t="b">
        <v>0</v>
      </c>
      <c r="I3973" s="35" t="b">
        <v>0</v>
      </c>
      <c r="J3973" s="35" t="b">
        <v>0</v>
      </c>
    </row>
    <row r="3974" spans="1:10" hidden="1" x14ac:dyDescent="0.2">
      <c r="A3974" s="35" t="s">
        <v>711</v>
      </c>
      <c r="B3974" s="35" t="str">
        <f>VLOOKUP(Table4[[#This Row],[Metabolite ID]],Table18[],2,FALSE)</f>
        <v>1-stearoyl-2-docosapentaenoyl-GPC (18:0/22:5n3)*</v>
      </c>
      <c r="C3974" s="35" t="s">
        <v>1119</v>
      </c>
      <c r="D3974" s="35">
        <v>1068</v>
      </c>
      <c r="E3974" s="35">
        <v>5.3751696397857346E-2</v>
      </c>
      <c r="F3974" s="35">
        <v>5.7858080912878064E-2</v>
      </c>
      <c r="G3974" s="35">
        <v>0.35287529941424101</v>
      </c>
      <c r="H3974" s="35" t="b">
        <v>0</v>
      </c>
      <c r="I3974" s="35" t="b">
        <v>0</v>
      </c>
      <c r="J3974" s="35" t="b">
        <v>0</v>
      </c>
    </row>
    <row r="3975" spans="1:10" hidden="1" x14ac:dyDescent="0.2">
      <c r="A3975" s="35" t="s">
        <v>711</v>
      </c>
      <c r="B3975" s="35" t="str">
        <f>VLOOKUP(Table4[[#This Row],[Metabolite ID]],Table18[],2,FALSE)</f>
        <v>1-stearoyl-2-docosapentaenoyl-GPC (18:0/22:5n3)*</v>
      </c>
      <c r="C3975" s="35" t="s">
        <v>1120</v>
      </c>
      <c r="D3975" s="35">
        <v>1068</v>
      </c>
      <c r="E3975" s="35">
        <v>2.8077065824250323E-2</v>
      </c>
      <c r="F3975" s="35">
        <v>6.4547388138346609E-2</v>
      </c>
      <c r="G3975" s="35">
        <v>0.66357421275098183</v>
      </c>
      <c r="H3975" s="35" t="b">
        <v>0</v>
      </c>
      <c r="I3975" s="35" t="b">
        <v>0</v>
      </c>
      <c r="J3975" s="35" t="b">
        <v>0</v>
      </c>
    </row>
    <row r="3976" spans="1:10" hidden="1" x14ac:dyDescent="0.2">
      <c r="A3976" s="35" t="s">
        <v>711</v>
      </c>
      <c r="B3976" s="35" t="str">
        <f>VLOOKUP(Table4[[#This Row],[Metabolite ID]],Table18[],2,FALSE)</f>
        <v>1-stearoyl-2-docosapentaenoyl-GPC (18:0/22:5n3)*</v>
      </c>
      <c r="C3976" s="35" t="s">
        <v>1121</v>
      </c>
      <c r="D3976" s="35">
        <v>1068</v>
      </c>
      <c r="E3976" s="35">
        <v>-0.12161136450700205</v>
      </c>
      <c r="F3976" s="35">
        <v>0.22512249061000691</v>
      </c>
      <c r="G3976" s="35">
        <v>0.5891712450682276</v>
      </c>
      <c r="H3976" s="35" t="b">
        <v>0</v>
      </c>
      <c r="I3976" s="35" t="b">
        <v>0</v>
      </c>
      <c r="J3976" s="35" t="b">
        <v>0</v>
      </c>
    </row>
    <row r="3977" spans="1:10" hidden="1" x14ac:dyDescent="0.2">
      <c r="A3977" s="35" t="s">
        <v>711</v>
      </c>
      <c r="B3977" s="35" t="str">
        <f>VLOOKUP(Table4[[#This Row],[Metabolite ID]],Table18[],2,FALSE)</f>
        <v>1-stearoyl-2-docosapentaenoyl-GPC (18:0/22:5n3)*</v>
      </c>
      <c r="C3977" s="35" t="s">
        <v>1122</v>
      </c>
      <c r="D3977" s="35">
        <v>1068</v>
      </c>
      <c r="E3977" s="35">
        <v>-4.2320684577175527E-2</v>
      </c>
      <c r="F3977" s="35">
        <v>0.12561127878852596</v>
      </c>
      <c r="G3977" s="35">
        <v>0.73624507010212947</v>
      </c>
      <c r="H3977" s="35" t="b">
        <v>0</v>
      </c>
      <c r="I3977" s="35" t="b">
        <v>0</v>
      </c>
      <c r="J3977" s="35" t="b">
        <v>0</v>
      </c>
    </row>
    <row r="3978" spans="1:10" hidden="1" x14ac:dyDescent="0.2">
      <c r="A3978" s="35" t="s">
        <v>711</v>
      </c>
      <c r="B3978" s="35" t="str">
        <f>VLOOKUP(Table4[[#This Row],[Metabolite ID]],Table18[],2,FALSE)</f>
        <v>1-stearoyl-2-docosapentaenoyl-GPC (18:0/22:5n3)*</v>
      </c>
      <c r="C3978" s="35" t="s">
        <v>1123</v>
      </c>
      <c r="D3978" s="35">
        <v>1068</v>
      </c>
      <c r="E3978" s="35">
        <v>-8.2942362111712728E-2</v>
      </c>
      <c r="F3978" s="35">
        <v>0.11835253184433819</v>
      </c>
      <c r="G3978" s="35">
        <v>0.48357598759145359</v>
      </c>
      <c r="H3978" s="35" t="b">
        <v>0</v>
      </c>
      <c r="I3978" s="35" t="b">
        <v>0</v>
      </c>
      <c r="J3978" s="35" t="b">
        <v>0</v>
      </c>
    </row>
    <row r="3979" spans="1:10" x14ac:dyDescent="0.2">
      <c r="A3979" s="35" t="s">
        <v>245</v>
      </c>
      <c r="B3979" s="35" t="str">
        <f>VLOOKUP(Table4[[#This Row],[Metabolite ID]],Table18[],2,FALSE)</f>
        <v>isovalerylcarnitine</v>
      </c>
      <c r="C3979" s="35" t="s">
        <v>1116</v>
      </c>
      <c r="D3979" s="35">
        <v>1068</v>
      </c>
      <c r="E3979" s="35">
        <v>4.2236802189411317E-2</v>
      </c>
      <c r="F3979" s="35">
        <v>3.6941010591475615E-2</v>
      </c>
      <c r="G3979" s="36">
        <v>0.2528899582423344</v>
      </c>
      <c r="H3979" s="35" t="b">
        <v>0</v>
      </c>
      <c r="I3979" s="35" t="b">
        <v>0</v>
      </c>
      <c r="J3979" s="35" t="b">
        <v>0</v>
      </c>
    </row>
    <row r="3980" spans="1:10" hidden="1" x14ac:dyDescent="0.2">
      <c r="A3980" s="35" t="s">
        <v>245</v>
      </c>
      <c r="B3980" s="35" t="str">
        <f>VLOOKUP(Table4[[#This Row],[Metabolite ID]],Table18[],2,FALSE)</f>
        <v>isovalerylcarnitine</v>
      </c>
      <c r="C3980" s="35" t="s">
        <v>1117</v>
      </c>
      <c r="D3980" s="35">
        <v>1068</v>
      </c>
      <c r="E3980" s="35">
        <v>4.2236802189411317E-2</v>
      </c>
      <c r="F3980" s="35">
        <v>3.6941010591475615E-2</v>
      </c>
      <c r="G3980" s="35">
        <v>0.2528899582423344</v>
      </c>
      <c r="H3980" s="35" t="b">
        <v>0</v>
      </c>
      <c r="I3980" s="35" t="b">
        <v>0</v>
      </c>
      <c r="J3980" s="35" t="b">
        <v>0</v>
      </c>
    </row>
    <row r="3981" spans="1:10" hidden="1" x14ac:dyDescent="0.2">
      <c r="A3981" s="35" t="s">
        <v>245</v>
      </c>
      <c r="B3981" s="35" t="str">
        <f>VLOOKUP(Table4[[#This Row],[Metabolite ID]],Table18[],2,FALSE)</f>
        <v>isovalerylcarnitine</v>
      </c>
      <c r="C3981" s="35" t="s">
        <v>1118</v>
      </c>
      <c r="D3981" s="35">
        <v>1068</v>
      </c>
      <c r="E3981" s="35">
        <v>4.2334549293723947E-2</v>
      </c>
      <c r="F3981" s="35">
        <v>3.7247247188700351E-2</v>
      </c>
      <c r="G3981" s="35">
        <v>0.25571308414939081</v>
      </c>
      <c r="H3981" s="35" t="b">
        <v>0</v>
      </c>
      <c r="I3981" s="35" t="b">
        <v>0</v>
      </c>
      <c r="J3981" s="35" t="b">
        <v>0</v>
      </c>
    </row>
    <row r="3982" spans="1:10" hidden="1" x14ac:dyDescent="0.2">
      <c r="A3982" s="35" t="s">
        <v>245</v>
      </c>
      <c r="B3982" s="35" t="str">
        <f>VLOOKUP(Table4[[#This Row],[Metabolite ID]],Table18[],2,FALSE)</f>
        <v>isovalerylcarnitine</v>
      </c>
      <c r="C3982" s="35" t="s">
        <v>1119</v>
      </c>
      <c r="D3982" s="35">
        <v>1068</v>
      </c>
      <c r="E3982" s="35">
        <v>6.2470400981993069E-3</v>
      </c>
      <c r="F3982" s="35">
        <v>5.4684181708175766E-2</v>
      </c>
      <c r="G3982" s="35">
        <v>0.90904871559601896</v>
      </c>
      <c r="H3982" s="35" t="b">
        <v>0</v>
      </c>
      <c r="I3982" s="35" t="b">
        <v>0</v>
      </c>
      <c r="J3982" s="35" t="b">
        <v>0</v>
      </c>
    </row>
    <row r="3983" spans="1:10" hidden="1" x14ac:dyDescent="0.2">
      <c r="A3983" s="35" t="s">
        <v>245</v>
      </c>
      <c r="B3983" s="35" t="str">
        <f>VLOOKUP(Table4[[#This Row],[Metabolite ID]],Table18[],2,FALSE)</f>
        <v>isovalerylcarnitine</v>
      </c>
      <c r="C3983" s="35" t="s">
        <v>1120</v>
      </c>
      <c r="D3983" s="35">
        <v>1068</v>
      </c>
      <c r="E3983" s="35">
        <v>1.164264134127368E-2</v>
      </c>
      <c r="F3983" s="35">
        <v>6.250862214640121E-2</v>
      </c>
      <c r="G3983" s="35">
        <v>0.85224356626699049</v>
      </c>
      <c r="H3983" s="35" t="b">
        <v>0</v>
      </c>
      <c r="I3983" s="35" t="b">
        <v>0</v>
      </c>
      <c r="J3983" s="35" t="b">
        <v>0</v>
      </c>
    </row>
    <row r="3984" spans="1:10" hidden="1" x14ac:dyDescent="0.2">
      <c r="A3984" s="35" t="s">
        <v>245</v>
      </c>
      <c r="B3984" s="35" t="str">
        <f>VLOOKUP(Table4[[#This Row],[Metabolite ID]],Table18[],2,FALSE)</f>
        <v>isovalerylcarnitine</v>
      </c>
      <c r="C3984" s="35" t="s">
        <v>1121</v>
      </c>
      <c r="D3984" s="35">
        <v>1068</v>
      </c>
      <c r="E3984" s="35">
        <v>-1.819469279778918E-2</v>
      </c>
      <c r="F3984" s="35">
        <v>0.21823951802513966</v>
      </c>
      <c r="G3984" s="35">
        <v>0.93357274591445627</v>
      </c>
      <c r="H3984" s="35" t="b">
        <v>0</v>
      </c>
      <c r="I3984" s="35" t="b">
        <v>0</v>
      </c>
      <c r="J3984" s="35" t="b">
        <v>0</v>
      </c>
    </row>
    <row r="3985" spans="1:10" hidden="1" x14ac:dyDescent="0.2">
      <c r="A3985" s="35" t="s">
        <v>245</v>
      </c>
      <c r="B3985" s="35" t="str">
        <f>VLOOKUP(Table4[[#This Row],[Metabolite ID]],Table18[],2,FALSE)</f>
        <v>isovalerylcarnitine</v>
      </c>
      <c r="C3985" s="35" t="s">
        <v>1122</v>
      </c>
      <c r="D3985" s="35">
        <v>1068</v>
      </c>
      <c r="E3985" s="35">
        <v>2.252640910828152E-2</v>
      </c>
      <c r="F3985" s="35">
        <v>0.14970739475889433</v>
      </c>
      <c r="G3985" s="35">
        <v>0.88042258688515806</v>
      </c>
      <c r="H3985" s="35" t="b">
        <v>0</v>
      </c>
      <c r="I3985" s="35" t="b">
        <v>0</v>
      </c>
      <c r="J3985" s="35" t="b">
        <v>0</v>
      </c>
    </row>
    <row r="3986" spans="1:10" hidden="1" x14ac:dyDescent="0.2">
      <c r="A3986" s="35" t="s">
        <v>245</v>
      </c>
      <c r="B3986" s="35" t="str">
        <f>VLOOKUP(Table4[[#This Row],[Metabolite ID]],Table18[],2,FALSE)</f>
        <v>isovalerylcarnitine</v>
      </c>
      <c r="C3986" s="35" t="s">
        <v>1123</v>
      </c>
      <c r="D3986" s="35">
        <v>1068</v>
      </c>
      <c r="E3986" s="35">
        <v>9.7587498493494657E-2</v>
      </c>
      <c r="F3986" s="35">
        <v>0.10842197437931726</v>
      </c>
      <c r="G3986" s="35">
        <v>0.36828563342854803</v>
      </c>
      <c r="H3986" s="35" t="b">
        <v>0</v>
      </c>
      <c r="I3986" s="35" t="b">
        <v>0</v>
      </c>
      <c r="J3986" s="35" t="b">
        <v>0</v>
      </c>
    </row>
    <row r="3987" spans="1:10" x14ac:dyDescent="0.2">
      <c r="A3987" s="35" t="s">
        <v>559</v>
      </c>
      <c r="B3987" s="35" t="str">
        <f>VLOOKUP(Table4[[#This Row],[Metabolite ID]],Table18[],2,FALSE)</f>
        <v>X - 12117</v>
      </c>
      <c r="C3987" s="35" t="s">
        <v>1116</v>
      </c>
      <c r="D3987" s="35">
        <v>1068</v>
      </c>
      <c r="E3987" s="35">
        <v>4.4249162057455563E-2</v>
      </c>
      <c r="F3987" s="35">
        <v>3.890120758760502E-2</v>
      </c>
      <c r="G3987" s="36">
        <v>0.25533965214415516</v>
      </c>
      <c r="H3987" s="35" t="b">
        <v>0</v>
      </c>
      <c r="I3987" s="35" t="b">
        <v>0</v>
      </c>
      <c r="J3987" s="35" t="b">
        <v>0</v>
      </c>
    </row>
    <row r="3988" spans="1:10" hidden="1" x14ac:dyDescent="0.2">
      <c r="A3988" s="35" t="s">
        <v>559</v>
      </c>
      <c r="B3988" s="35" t="str">
        <f>VLOOKUP(Table4[[#This Row],[Metabolite ID]],Table18[],2,FALSE)</f>
        <v>X - 12117</v>
      </c>
      <c r="C3988" s="35" t="s">
        <v>1117</v>
      </c>
      <c r="D3988" s="35">
        <v>1068</v>
      </c>
      <c r="E3988" s="35">
        <v>4.4249162057455563E-2</v>
      </c>
      <c r="F3988" s="35">
        <v>3.8348220062764365E-2</v>
      </c>
      <c r="G3988" s="35">
        <v>0.24855024775386267</v>
      </c>
      <c r="H3988" s="35" t="b">
        <v>0</v>
      </c>
      <c r="I3988" s="35" t="b">
        <v>0</v>
      </c>
      <c r="J3988" s="35" t="b">
        <v>0</v>
      </c>
    </row>
    <row r="3989" spans="1:10" hidden="1" x14ac:dyDescent="0.2">
      <c r="A3989" s="35" t="s">
        <v>559</v>
      </c>
      <c r="B3989" s="35" t="str">
        <f>VLOOKUP(Table4[[#This Row],[Metabolite ID]],Table18[],2,FALSE)</f>
        <v>X - 12117</v>
      </c>
      <c r="C3989" s="35" t="s">
        <v>1118</v>
      </c>
      <c r="D3989" s="35">
        <v>1068</v>
      </c>
      <c r="E3989" s="35">
        <v>4.4338394424728464E-2</v>
      </c>
      <c r="F3989" s="35">
        <v>3.8696755723006203E-2</v>
      </c>
      <c r="G3989" s="35">
        <v>0.2518816400983187</v>
      </c>
      <c r="H3989" s="35" t="b">
        <v>0</v>
      </c>
      <c r="I3989" s="35" t="b">
        <v>0</v>
      </c>
      <c r="J3989" s="35" t="b">
        <v>0</v>
      </c>
    </row>
    <row r="3990" spans="1:10" hidden="1" x14ac:dyDescent="0.2">
      <c r="A3990" s="35" t="s">
        <v>559</v>
      </c>
      <c r="B3990" s="35" t="str">
        <f>VLOOKUP(Table4[[#This Row],[Metabolite ID]],Table18[],2,FALSE)</f>
        <v>X - 12117</v>
      </c>
      <c r="C3990" s="35" t="s">
        <v>1119</v>
      </c>
      <c r="D3990" s="35">
        <v>1068</v>
      </c>
      <c r="E3990" s="35">
        <v>6.1746912393162351E-2</v>
      </c>
      <c r="F3990" s="35">
        <v>5.8946879336920936E-2</v>
      </c>
      <c r="G3990" s="35">
        <v>0.29486859200169624</v>
      </c>
      <c r="H3990" s="35" t="b">
        <v>0</v>
      </c>
      <c r="I3990" s="35" t="b">
        <v>0</v>
      </c>
      <c r="J3990" s="35" t="b">
        <v>0</v>
      </c>
    </row>
    <row r="3991" spans="1:10" hidden="1" x14ac:dyDescent="0.2">
      <c r="A3991" s="35" t="s">
        <v>559</v>
      </c>
      <c r="B3991" s="35" t="str">
        <f>VLOOKUP(Table4[[#This Row],[Metabolite ID]],Table18[],2,FALSE)</f>
        <v>X - 12117</v>
      </c>
      <c r="C3991" s="35" t="s">
        <v>1120</v>
      </c>
      <c r="D3991" s="35">
        <v>1068</v>
      </c>
      <c r="E3991" s="35">
        <v>-3.223261707573595E-2</v>
      </c>
      <c r="F3991" s="35">
        <v>6.6271758569423633E-2</v>
      </c>
      <c r="G3991" s="35">
        <v>0.62670462297427521</v>
      </c>
      <c r="H3991" s="35" t="b">
        <v>0</v>
      </c>
      <c r="I3991" s="35" t="b">
        <v>0</v>
      </c>
      <c r="J3991" s="35" t="b">
        <v>0</v>
      </c>
    </row>
    <row r="3992" spans="1:10" hidden="1" x14ac:dyDescent="0.2">
      <c r="A3992" s="35" t="s">
        <v>559</v>
      </c>
      <c r="B3992" s="35" t="str">
        <f>VLOOKUP(Table4[[#This Row],[Metabolite ID]],Table18[],2,FALSE)</f>
        <v>X - 12117</v>
      </c>
      <c r="C3992" s="35" t="s">
        <v>1121</v>
      </c>
      <c r="D3992" s="35">
        <v>1068</v>
      </c>
      <c r="E3992" s="35">
        <v>-0.11395020503710018</v>
      </c>
      <c r="F3992" s="35">
        <v>0.26509271208096397</v>
      </c>
      <c r="G3992" s="35">
        <v>0.66739126999403031</v>
      </c>
      <c r="H3992" s="35" t="b">
        <v>0</v>
      </c>
      <c r="I3992" s="35" t="b">
        <v>0</v>
      </c>
      <c r="J3992" s="35" t="b">
        <v>0</v>
      </c>
    </row>
    <row r="3993" spans="1:10" hidden="1" x14ac:dyDescent="0.2">
      <c r="A3993" s="35" t="s">
        <v>559</v>
      </c>
      <c r="B3993" s="35" t="str">
        <f>VLOOKUP(Table4[[#This Row],[Metabolite ID]],Table18[],2,FALSE)</f>
        <v>X - 12117</v>
      </c>
      <c r="C3993" s="35" t="s">
        <v>1122</v>
      </c>
      <c r="D3993" s="35">
        <v>1068</v>
      </c>
      <c r="E3993" s="35">
        <v>-8.7978005762423983E-2</v>
      </c>
      <c r="F3993" s="35">
        <v>0.15648380308668883</v>
      </c>
      <c r="G3993" s="35">
        <v>0.57408560761658545</v>
      </c>
      <c r="H3993" s="35" t="b">
        <v>0</v>
      </c>
      <c r="I3993" s="35" t="b">
        <v>0</v>
      </c>
      <c r="J3993" s="35" t="b">
        <v>0</v>
      </c>
    </row>
    <row r="3994" spans="1:10" hidden="1" x14ac:dyDescent="0.2">
      <c r="A3994" s="35" t="s">
        <v>559</v>
      </c>
      <c r="B3994" s="35" t="str">
        <f>VLOOKUP(Table4[[#This Row],[Metabolite ID]],Table18[],2,FALSE)</f>
        <v>X - 12117</v>
      </c>
      <c r="C3994" s="35" t="s">
        <v>1123</v>
      </c>
      <c r="D3994" s="35">
        <v>1068</v>
      </c>
      <c r="E3994" s="35">
        <v>-7.2337012858214408E-2</v>
      </c>
      <c r="F3994" s="35">
        <v>0.11413385563766848</v>
      </c>
      <c r="G3994" s="35">
        <v>0.52635317773775525</v>
      </c>
      <c r="H3994" s="35" t="b">
        <v>0</v>
      </c>
      <c r="I3994" s="35" t="b">
        <v>0</v>
      </c>
      <c r="J3994" s="35" t="b">
        <v>0</v>
      </c>
    </row>
    <row r="3995" spans="1:10" x14ac:dyDescent="0.2">
      <c r="A3995" s="35" t="s">
        <v>477</v>
      </c>
      <c r="B3995" s="35" t="str">
        <f>VLOOKUP(Table4[[#This Row],[Metabolite ID]],Table18[],2,FALSE)</f>
        <v>X - 12472</v>
      </c>
      <c r="C3995" s="35" t="s">
        <v>1116</v>
      </c>
      <c r="D3995" s="35">
        <v>1068</v>
      </c>
      <c r="E3995" s="35">
        <v>4.2946530049472069E-2</v>
      </c>
      <c r="F3995" s="35">
        <v>3.779965279926787E-2</v>
      </c>
      <c r="G3995" s="36">
        <v>0.25588876064680782</v>
      </c>
      <c r="H3995" s="35" t="b">
        <v>0</v>
      </c>
      <c r="I3995" s="35" t="b">
        <v>0</v>
      </c>
      <c r="J3995" s="35" t="b">
        <v>0</v>
      </c>
    </row>
    <row r="3996" spans="1:10" hidden="1" x14ac:dyDescent="0.2">
      <c r="A3996" s="35" t="s">
        <v>477</v>
      </c>
      <c r="B3996" s="35" t="str">
        <f>VLOOKUP(Table4[[#This Row],[Metabolite ID]],Table18[],2,FALSE)</f>
        <v>X - 12472</v>
      </c>
      <c r="C3996" s="35" t="s">
        <v>1117</v>
      </c>
      <c r="D3996" s="35">
        <v>1068</v>
      </c>
      <c r="E3996" s="35">
        <v>4.2946530049472069E-2</v>
      </c>
      <c r="F3996" s="35">
        <v>3.7632543456617547E-2</v>
      </c>
      <c r="G3996" s="35">
        <v>0.25378370327954269</v>
      </c>
      <c r="H3996" s="35" t="b">
        <v>0</v>
      </c>
      <c r="I3996" s="35" t="b">
        <v>0</v>
      </c>
      <c r="J3996" s="35" t="b">
        <v>0</v>
      </c>
    </row>
    <row r="3997" spans="1:10" hidden="1" x14ac:dyDescent="0.2">
      <c r="A3997" s="35" t="s">
        <v>477</v>
      </c>
      <c r="B3997" s="35" t="str">
        <f>VLOOKUP(Table4[[#This Row],[Metabolite ID]],Table18[],2,FALSE)</f>
        <v>X - 12472</v>
      </c>
      <c r="C3997" s="35" t="s">
        <v>1118</v>
      </c>
      <c r="D3997" s="35">
        <v>1068</v>
      </c>
      <c r="E3997" s="35">
        <v>4.3045590711572788E-2</v>
      </c>
      <c r="F3997" s="35">
        <v>3.7968644385773111E-2</v>
      </c>
      <c r="G3997" s="35">
        <v>0.25691445767834242</v>
      </c>
      <c r="H3997" s="35" t="b">
        <v>0</v>
      </c>
      <c r="I3997" s="35" t="b">
        <v>0</v>
      </c>
      <c r="J3997" s="35" t="b">
        <v>0</v>
      </c>
    </row>
    <row r="3998" spans="1:10" hidden="1" x14ac:dyDescent="0.2">
      <c r="A3998" s="35" t="s">
        <v>477</v>
      </c>
      <c r="B3998" s="35" t="str">
        <f>VLOOKUP(Table4[[#This Row],[Metabolite ID]],Table18[],2,FALSE)</f>
        <v>X - 12472</v>
      </c>
      <c r="C3998" s="35" t="s">
        <v>1119</v>
      </c>
      <c r="D3998" s="35">
        <v>1068</v>
      </c>
      <c r="E3998" s="35">
        <v>4.2180348901098771E-2</v>
      </c>
      <c r="F3998" s="35">
        <v>5.8866662239667723E-2</v>
      </c>
      <c r="G3998" s="35">
        <v>0.47365765545039401</v>
      </c>
      <c r="H3998" s="35" t="b">
        <v>0</v>
      </c>
      <c r="I3998" s="35" t="b">
        <v>0</v>
      </c>
      <c r="J3998" s="35" t="b">
        <v>0</v>
      </c>
    </row>
    <row r="3999" spans="1:10" hidden="1" x14ac:dyDescent="0.2">
      <c r="A3999" s="35" t="s">
        <v>477</v>
      </c>
      <c r="B3999" s="35" t="str">
        <f>VLOOKUP(Table4[[#This Row],[Metabolite ID]],Table18[],2,FALSE)</f>
        <v>X - 12472</v>
      </c>
      <c r="C3999" s="35" t="s">
        <v>1120</v>
      </c>
      <c r="D3999" s="35">
        <v>1068</v>
      </c>
      <c r="E3999" s="35">
        <v>4.7745538634085413E-2</v>
      </c>
      <c r="F3999" s="35">
        <v>6.6880376491897944E-2</v>
      </c>
      <c r="G3999" s="35">
        <v>0.47529236588134238</v>
      </c>
      <c r="H3999" s="35" t="b">
        <v>0</v>
      </c>
      <c r="I3999" s="35" t="b">
        <v>0</v>
      </c>
      <c r="J3999" s="35" t="b">
        <v>0</v>
      </c>
    </row>
    <row r="4000" spans="1:10" hidden="1" x14ac:dyDescent="0.2">
      <c r="A4000" s="35" t="s">
        <v>477</v>
      </c>
      <c r="B4000" s="35" t="str">
        <f>VLOOKUP(Table4[[#This Row],[Metabolite ID]],Table18[],2,FALSE)</f>
        <v>X - 12472</v>
      </c>
      <c r="C4000" s="35" t="s">
        <v>1121</v>
      </c>
      <c r="D4000" s="35">
        <v>1068</v>
      </c>
      <c r="E4000" s="35">
        <v>5.4331983539936957E-3</v>
      </c>
      <c r="F4000" s="35">
        <v>0.25066493861489497</v>
      </c>
      <c r="G4000" s="35">
        <v>0.98271114479201427</v>
      </c>
      <c r="H4000" s="35" t="b">
        <v>0</v>
      </c>
      <c r="I4000" s="35" t="b">
        <v>0</v>
      </c>
      <c r="J4000" s="35" t="b">
        <v>0</v>
      </c>
    </row>
    <row r="4001" spans="1:10" hidden="1" x14ac:dyDescent="0.2">
      <c r="A4001" s="35" t="s">
        <v>477</v>
      </c>
      <c r="B4001" s="35" t="str">
        <f>VLOOKUP(Table4[[#This Row],[Metabolite ID]],Table18[],2,FALSE)</f>
        <v>X - 12472</v>
      </c>
      <c r="C4001" s="35" t="s">
        <v>1122</v>
      </c>
      <c r="D4001" s="35">
        <v>1068</v>
      </c>
      <c r="E4001" s="35">
        <v>4.8344274454328762E-2</v>
      </c>
      <c r="F4001" s="35">
        <v>0.14495271250320363</v>
      </c>
      <c r="G4001" s="35">
        <v>0.73880916779529793</v>
      </c>
      <c r="H4001" s="35" t="b">
        <v>0</v>
      </c>
      <c r="I4001" s="35" t="b">
        <v>0</v>
      </c>
      <c r="J4001" s="35" t="b">
        <v>0</v>
      </c>
    </row>
    <row r="4002" spans="1:10" hidden="1" x14ac:dyDescent="0.2">
      <c r="A4002" s="35" t="s">
        <v>477</v>
      </c>
      <c r="B4002" s="35" t="str">
        <f>VLOOKUP(Table4[[#This Row],[Metabolite ID]],Table18[],2,FALSE)</f>
        <v>X - 12472</v>
      </c>
      <c r="C4002" s="35" t="s">
        <v>1123</v>
      </c>
      <c r="D4002" s="35">
        <v>1068</v>
      </c>
      <c r="E4002" s="35">
        <v>0.13508202610315109</v>
      </c>
      <c r="F4002" s="35">
        <v>0.11096282629866637</v>
      </c>
      <c r="G4002" s="35">
        <v>0.22373559509020768</v>
      </c>
      <c r="H4002" s="35" t="b">
        <v>0</v>
      </c>
      <c r="I4002" s="35" t="b">
        <v>0</v>
      </c>
      <c r="J4002" s="35" t="b">
        <v>0</v>
      </c>
    </row>
    <row r="4003" spans="1:10" x14ac:dyDescent="0.2">
      <c r="A4003" s="35" t="s">
        <v>561</v>
      </c>
      <c r="B4003" s="35" t="str">
        <f>VLOOKUP(Table4[[#This Row],[Metabolite ID]],Table18[],2,FALSE)</f>
        <v>X - 12339</v>
      </c>
      <c r="C4003" s="35" t="s">
        <v>1116</v>
      </c>
      <c r="D4003" s="35">
        <v>1068</v>
      </c>
      <c r="E4003" s="35">
        <v>4.208801493080374E-2</v>
      </c>
      <c r="F4003" s="35">
        <v>3.7154734696742547E-2</v>
      </c>
      <c r="G4003" s="36">
        <v>0.25730807046500997</v>
      </c>
      <c r="H4003" s="35" t="b">
        <v>0</v>
      </c>
      <c r="I4003" s="35" t="b">
        <v>0</v>
      </c>
      <c r="J4003" s="35" t="b">
        <v>0</v>
      </c>
    </row>
    <row r="4004" spans="1:10" hidden="1" x14ac:dyDescent="0.2">
      <c r="A4004" s="35" t="s">
        <v>561</v>
      </c>
      <c r="B4004" s="35" t="str">
        <f>VLOOKUP(Table4[[#This Row],[Metabolite ID]],Table18[],2,FALSE)</f>
        <v>X - 12339</v>
      </c>
      <c r="C4004" s="35" t="s">
        <v>1117</v>
      </c>
      <c r="D4004" s="35">
        <v>1068</v>
      </c>
      <c r="E4004" s="35">
        <v>4.208801493080374E-2</v>
      </c>
      <c r="F4004" s="35">
        <v>3.7154734696742547E-2</v>
      </c>
      <c r="G4004" s="35">
        <v>0.25730807046500997</v>
      </c>
      <c r="H4004" s="35" t="b">
        <v>0</v>
      </c>
      <c r="I4004" s="35" t="b">
        <v>0</v>
      </c>
      <c r="J4004" s="35" t="b">
        <v>0</v>
      </c>
    </row>
    <row r="4005" spans="1:10" hidden="1" x14ac:dyDescent="0.2">
      <c r="A4005" s="35" t="s">
        <v>561</v>
      </c>
      <c r="B4005" s="35" t="str">
        <f>VLOOKUP(Table4[[#This Row],[Metabolite ID]],Table18[],2,FALSE)</f>
        <v>X - 12339</v>
      </c>
      <c r="C4005" s="35" t="s">
        <v>1118</v>
      </c>
      <c r="D4005" s="35">
        <v>1068</v>
      </c>
      <c r="E4005" s="35">
        <v>4.2189022638489601E-2</v>
      </c>
      <c r="F4005" s="35">
        <v>3.7470330047652337E-2</v>
      </c>
      <c r="G4005" s="35">
        <v>0.26019454062154174</v>
      </c>
      <c r="H4005" s="35" t="b">
        <v>0</v>
      </c>
      <c r="I4005" s="35" t="b">
        <v>0</v>
      </c>
      <c r="J4005" s="35" t="b">
        <v>0</v>
      </c>
    </row>
    <row r="4006" spans="1:10" hidden="1" x14ac:dyDescent="0.2">
      <c r="A4006" s="35" t="s">
        <v>561</v>
      </c>
      <c r="B4006" s="35" t="str">
        <f>VLOOKUP(Table4[[#This Row],[Metabolite ID]],Table18[],2,FALSE)</f>
        <v>X - 12339</v>
      </c>
      <c r="C4006" s="35" t="s">
        <v>1119</v>
      </c>
      <c r="D4006" s="35">
        <v>1068</v>
      </c>
      <c r="E4006" s="35">
        <v>4.6206079558652316E-2</v>
      </c>
      <c r="F4006" s="35">
        <v>5.6660050071058544E-2</v>
      </c>
      <c r="G4006" s="35">
        <v>0.41478809613385065</v>
      </c>
      <c r="H4006" s="35" t="b">
        <v>0</v>
      </c>
      <c r="I4006" s="35" t="b">
        <v>0</v>
      </c>
      <c r="J4006" s="35" t="b">
        <v>0</v>
      </c>
    </row>
    <row r="4007" spans="1:10" hidden="1" x14ac:dyDescent="0.2">
      <c r="A4007" s="35" t="s">
        <v>561</v>
      </c>
      <c r="B4007" s="35" t="str">
        <f>VLOOKUP(Table4[[#This Row],[Metabolite ID]],Table18[],2,FALSE)</f>
        <v>X - 12339</v>
      </c>
      <c r="C4007" s="35" t="s">
        <v>1120</v>
      </c>
      <c r="D4007" s="35">
        <v>1068</v>
      </c>
      <c r="E4007" s="35">
        <v>5.0044311699586133E-2</v>
      </c>
      <c r="F4007" s="35">
        <v>6.4023244452507691E-2</v>
      </c>
      <c r="G4007" s="35">
        <v>0.43441531098545472</v>
      </c>
      <c r="H4007" s="35" t="b">
        <v>0</v>
      </c>
      <c r="I4007" s="35" t="b">
        <v>0</v>
      </c>
      <c r="J4007" s="35" t="b">
        <v>0</v>
      </c>
    </row>
    <row r="4008" spans="1:10" hidden="1" x14ac:dyDescent="0.2">
      <c r="A4008" s="35" t="s">
        <v>561</v>
      </c>
      <c r="B4008" s="35" t="str">
        <f>VLOOKUP(Table4[[#This Row],[Metabolite ID]],Table18[],2,FALSE)</f>
        <v>X - 12339</v>
      </c>
      <c r="C4008" s="35" t="s">
        <v>1121</v>
      </c>
      <c r="D4008" s="35">
        <v>1068</v>
      </c>
      <c r="E4008" s="35">
        <v>2.8035920983325191E-2</v>
      </c>
      <c r="F4008" s="35">
        <v>0.23498750293252363</v>
      </c>
      <c r="G4008" s="35">
        <v>0.90505369640849165</v>
      </c>
      <c r="H4008" s="35" t="b">
        <v>0</v>
      </c>
      <c r="I4008" s="35" t="b">
        <v>0</v>
      </c>
      <c r="J4008" s="35" t="b">
        <v>0</v>
      </c>
    </row>
    <row r="4009" spans="1:10" hidden="1" x14ac:dyDescent="0.2">
      <c r="A4009" s="35" t="s">
        <v>561</v>
      </c>
      <c r="B4009" s="35" t="str">
        <f>VLOOKUP(Table4[[#This Row],[Metabolite ID]],Table18[],2,FALSE)</f>
        <v>X - 12339</v>
      </c>
      <c r="C4009" s="35" t="s">
        <v>1122</v>
      </c>
      <c r="D4009" s="35">
        <v>1068</v>
      </c>
      <c r="E4009" s="35">
        <v>2.8035920983325191E-2</v>
      </c>
      <c r="F4009" s="35">
        <v>0.13305629184724985</v>
      </c>
      <c r="G4009" s="35">
        <v>0.83315597416532794</v>
      </c>
      <c r="H4009" s="35" t="b">
        <v>0</v>
      </c>
      <c r="I4009" s="35" t="b">
        <v>0</v>
      </c>
      <c r="J4009" s="35" t="b">
        <v>0</v>
      </c>
    </row>
    <row r="4010" spans="1:10" hidden="1" x14ac:dyDescent="0.2">
      <c r="A4010" s="35" t="s">
        <v>561</v>
      </c>
      <c r="B4010" s="35" t="str">
        <f>VLOOKUP(Table4[[#This Row],[Metabolite ID]],Table18[],2,FALSE)</f>
        <v>X - 12339</v>
      </c>
      <c r="C4010" s="35" t="s">
        <v>1123</v>
      </c>
      <c r="D4010" s="35">
        <v>1068</v>
      </c>
      <c r="E4010" s="35">
        <v>6.1574100730331732E-2</v>
      </c>
      <c r="F4010" s="35">
        <v>0.10905297153588728</v>
      </c>
      <c r="G4010" s="35">
        <v>0.57244722821460337</v>
      </c>
      <c r="H4010" s="35" t="b">
        <v>0</v>
      </c>
      <c r="I4010" s="35" t="b">
        <v>0</v>
      </c>
      <c r="J4010" s="35" t="b">
        <v>0</v>
      </c>
    </row>
    <row r="4011" spans="1:10" x14ac:dyDescent="0.2">
      <c r="A4011" s="35" t="s">
        <v>341</v>
      </c>
      <c r="B4011" s="35" t="str">
        <f>VLOOKUP(Table4[[#This Row],[Metabolite ID]],Table18[],2,FALSE)</f>
        <v>methionylalanine</v>
      </c>
      <c r="C4011" s="35" t="s">
        <v>1116</v>
      </c>
      <c r="D4011" s="35">
        <v>1068</v>
      </c>
      <c r="E4011" s="35">
        <v>-4.5133324031283756E-2</v>
      </c>
      <c r="F4011" s="35">
        <v>3.9905019171334447E-2</v>
      </c>
      <c r="G4011" s="36">
        <v>0.25804720891638977</v>
      </c>
      <c r="H4011" s="35" t="b">
        <v>0</v>
      </c>
      <c r="I4011" s="35" t="b">
        <v>0</v>
      </c>
      <c r="J4011" s="35" t="b">
        <v>0</v>
      </c>
    </row>
    <row r="4012" spans="1:10" hidden="1" x14ac:dyDescent="0.2">
      <c r="A4012" s="35" t="s">
        <v>341</v>
      </c>
      <c r="B4012" s="35" t="str">
        <f>VLOOKUP(Table4[[#This Row],[Metabolite ID]],Table18[],2,FALSE)</f>
        <v>methionylalanine</v>
      </c>
      <c r="C4012" s="35" t="s">
        <v>1117</v>
      </c>
      <c r="D4012" s="35">
        <v>1068</v>
      </c>
      <c r="E4012" s="35">
        <v>-4.5133324031283756E-2</v>
      </c>
      <c r="F4012" s="35">
        <v>3.9905019171334447E-2</v>
      </c>
      <c r="G4012" s="35">
        <v>0.25804720891638977</v>
      </c>
      <c r="H4012" s="35" t="b">
        <v>0</v>
      </c>
      <c r="I4012" s="35" t="b">
        <v>0</v>
      </c>
      <c r="J4012" s="35" t="b">
        <v>0</v>
      </c>
    </row>
    <row r="4013" spans="1:10" hidden="1" x14ac:dyDescent="0.2">
      <c r="A4013" s="35" t="s">
        <v>341</v>
      </c>
      <c r="B4013" s="35" t="str">
        <f>VLOOKUP(Table4[[#This Row],[Metabolite ID]],Table18[],2,FALSE)</f>
        <v>methionylalanine</v>
      </c>
      <c r="C4013" s="35" t="s">
        <v>1118</v>
      </c>
      <c r="D4013" s="35">
        <v>1068</v>
      </c>
      <c r="E4013" s="35">
        <v>-4.5040626599134784E-2</v>
      </c>
      <c r="F4013" s="35">
        <v>4.0246876116343547E-2</v>
      </c>
      <c r="G4013" s="35">
        <v>0.26309379640432606</v>
      </c>
      <c r="H4013" s="35" t="b">
        <v>0</v>
      </c>
      <c r="I4013" s="35" t="b">
        <v>0</v>
      </c>
      <c r="J4013" s="35" t="b">
        <v>0</v>
      </c>
    </row>
    <row r="4014" spans="1:10" hidden="1" x14ac:dyDescent="0.2">
      <c r="A4014" s="35" t="s">
        <v>341</v>
      </c>
      <c r="B4014" s="35" t="str">
        <f>VLOOKUP(Table4[[#This Row],[Metabolite ID]],Table18[],2,FALSE)</f>
        <v>methionylalanine</v>
      </c>
      <c r="C4014" s="35" t="s">
        <v>1119</v>
      </c>
      <c r="D4014" s="35">
        <v>1068</v>
      </c>
      <c r="E4014" s="35">
        <v>-6.3426935087719488E-2</v>
      </c>
      <c r="F4014" s="35">
        <v>5.8981922924043646E-2</v>
      </c>
      <c r="G4014" s="35">
        <v>0.28221256280860901</v>
      </c>
      <c r="H4014" s="35" t="b">
        <v>0</v>
      </c>
      <c r="I4014" s="35" t="b">
        <v>0</v>
      </c>
      <c r="J4014" s="35" t="b">
        <v>0</v>
      </c>
    </row>
    <row r="4015" spans="1:10" hidden="1" x14ac:dyDescent="0.2">
      <c r="A4015" s="35" t="s">
        <v>341</v>
      </c>
      <c r="B4015" s="35" t="str">
        <f>VLOOKUP(Table4[[#This Row],[Metabolite ID]],Table18[],2,FALSE)</f>
        <v>methionylalanine</v>
      </c>
      <c r="C4015" s="35" t="s">
        <v>1120</v>
      </c>
      <c r="D4015" s="35">
        <v>1068</v>
      </c>
      <c r="E4015" s="35">
        <v>-9.5989453318326923E-2</v>
      </c>
      <c r="F4015" s="35">
        <v>6.9454078179007242E-2</v>
      </c>
      <c r="G4015" s="35">
        <v>0.16695438402402082</v>
      </c>
      <c r="H4015" s="35" t="b">
        <v>0</v>
      </c>
      <c r="I4015" s="35" t="b">
        <v>0</v>
      </c>
      <c r="J4015" s="35" t="b">
        <v>0</v>
      </c>
    </row>
    <row r="4016" spans="1:10" hidden="1" x14ac:dyDescent="0.2">
      <c r="A4016" s="35" t="s">
        <v>341</v>
      </c>
      <c r="B4016" s="35" t="str">
        <f>VLOOKUP(Table4[[#This Row],[Metabolite ID]],Table18[],2,FALSE)</f>
        <v>methionylalanine</v>
      </c>
      <c r="C4016" s="35" t="s">
        <v>1121</v>
      </c>
      <c r="D4016" s="35">
        <v>1068</v>
      </c>
      <c r="E4016" s="35">
        <v>-8.9094223041967346E-2</v>
      </c>
      <c r="F4016" s="35">
        <v>0.22994481882634102</v>
      </c>
      <c r="G4016" s="35">
        <v>0.69849359788752752</v>
      </c>
      <c r="H4016" s="35" t="b">
        <v>0</v>
      </c>
      <c r="I4016" s="35" t="b">
        <v>0</v>
      </c>
      <c r="J4016" s="35" t="b">
        <v>0</v>
      </c>
    </row>
    <row r="4017" spans="1:10" hidden="1" x14ac:dyDescent="0.2">
      <c r="A4017" s="35" t="s">
        <v>341</v>
      </c>
      <c r="B4017" s="35" t="str">
        <f>VLOOKUP(Table4[[#This Row],[Metabolite ID]],Table18[],2,FALSE)</f>
        <v>methionylalanine</v>
      </c>
      <c r="C4017" s="35" t="s">
        <v>1122</v>
      </c>
      <c r="D4017" s="35">
        <v>1068</v>
      </c>
      <c r="E4017" s="35">
        <v>-8.9094223041967346E-2</v>
      </c>
      <c r="F4017" s="35">
        <v>0.16574544950669687</v>
      </c>
      <c r="G4017" s="35">
        <v>0.59100918902548305</v>
      </c>
      <c r="H4017" s="35" t="b">
        <v>0</v>
      </c>
      <c r="I4017" s="35" t="b">
        <v>0</v>
      </c>
      <c r="J4017" s="35" t="b">
        <v>0</v>
      </c>
    </row>
    <row r="4018" spans="1:10" hidden="1" x14ac:dyDescent="0.2">
      <c r="A4018" s="35" t="s">
        <v>341</v>
      </c>
      <c r="B4018" s="35" t="str">
        <f>VLOOKUP(Table4[[#This Row],[Metabolite ID]],Table18[],2,FALSE)</f>
        <v>methionylalanine</v>
      </c>
      <c r="C4018" s="35" t="s">
        <v>1123</v>
      </c>
      <c r="D4018" s="35">
        <v>1068</v>
      </c>
      <c r="E4018" s="35">
        <v>-0.11499089770035237</v>
      </c>
      <c r="F4018" s="35">
        <v>0.11705146062011459</v>
      </c>
      <c r="G4018" s="35">
        <v>0.32612765742981364</v>
      </c>
      <c r="H4018" s="35" t="b">
        <v>0</v>
      </c>
      <c r="I4018" s="35" t="b">
        <v>0</v>
      </c>
      <c r="J4018" s="35" t="b">
        <v>0</v>
      </c>
    </row>
    <row r="4019" spans="1:10" x14ac:dyDescent="0.2">
      <c r="A4019" s="35" t="s">
        <v>323</v>
      </c>
      <c r="B4019" s="35" t="str">
        <f>VLOOKUP(Table4[[#This Row],[Metabolite ID]],Table18[],2,FALSE)</f>
        <v>oleoyl ethanolamide</v>
      </c>
      <c r="C4019" s="35" t="s">
        <v>1116</v>
      </c>
      <c r="D4019" s="35">
        <v>1068</v>
      </c>
      <c r="E4019" s="35">
        <v>4.4101572441316919E-2</v>
      </c>
      <c r="F4019" s="35">
        <v>3.9017844931322578E-2</v>
      </c>
      <c r="G4019" s="36">
        <v>0.25835304832751288</v>
      </c>
      <c r="H4019" s="35" t="b">
        <v>0</v>
      </c>
      <c r="I4019" s="35" t="b">
        <v>0</v>
      </c>
      <c r="J4019" s="35" t="b">
        <v>0</v>
      </c>
    </row>
    <row r="4020" spans="1:10" hidden="1" x14ac:dyDescent="0.2">
      <c r="A4020" s="35" t="s">
        <v>323</v>
      </c>
      <c r="B4020" s="35" t="str">
        <f>VLOOKUP(Table4[[#This Row],[Metabolite ID]],Table18[],2,FALSE)</f>
        <v>oleoyl ethanolamide</v>
      </c>
      <c r="C4020" s="35" t="s">
        <v>1117</v>
      </c>
      <c r="D4020" s="35">
        <v>1068</v>
      </c>
      <c r="E4020" s="35">
        <v>4.4101572441316919E-2</v>
      </c>
      <c r="F4020" s="35">
        <v>3.7064396332458435E-2</v>
      </c>
      <c r="G4020" s="35">
        <v>0.23410004548384633</v>
      </c>
      <c r="H4020" s="35" t="b">
        <v>0</v>
      </c>
      <c r="I4020" s="35" t="b">
        <v>0</v>
      </c>
      <c r="J4020" s="35" t="b">
        <v>0</v>
      </c>
    </row>
    <row r="4021" spans="1:10" hidden="1" x14ac:dyDescent="0.2">
      <c r="A4021" s="35" t="s">
        <v>323</v>
      </c>
      <c r="B4021" s="35" t="str">
        <f>VLOOKUP(Table4[[#This Row],[Metabolite ID]],Table18[],2,FALSE)</f>
        <v>oleoyl ethanolamide</v>
      </c>
      <c r="C4021" s="35" t="s">
        <v>1118</v>
      </c>
      <c r="D4021" s="35">
        <v>1068</v>
      </c>
      <c r="E4021" s="35">
        <v>4.4184343592257619E-2</v>
      </c>
      <c r="F4021" s="35">
        <v>3.7426520350452235E-2</v>
      </c>
      <c r="G4021" s="35">
        <v>0.23777659829320499</v>
      </c>
      <c r="H4021" s="35" t="b">
        <v>0</v>
      </c>
      <c r="I4021" s="35" t="b">
        <v>0</v>
      </c>
      <c r="J4021" s="35" t="b">
        <v>0</v>
      </c>
    </row>
    <row r="4022" spans="1:10" hidden="1" x14ac:dyDescent="0.2">
      <c r="A4022" s="35" t="s">
        <v>323</v>
      </c>
      <c r="B4022" s="35" t="str">
        <f>VLOOKUP(Table4[[#This Row],[Metabolite ID]],Table18[],2,FALSE)</f>
        <v>oleoyl ethanolamide</v>
      </c>
      <c r="C4022" s="35" t="s">
        <v>1119</v>
      </c>
      <c r="D4022" s="35">
        <v>1068</v>
      </c>
      <c r="E4022" s="35">
        <v>2.9994342002313514E-2</v>
      </c>
      <c r="F4022" s="35">
        <v>5.2990313296529055E-2</v>
      </c>
      <c r="G4022" s="35">
        <v>0.57137037270631585</v>
      </c>
      <c r="H4022" s="35" t="b">
        <v>0</v>
      </c>
      <c r="I4022" s="35" t="b">
        <v>0</v>
      </c>
      <c r="J4022" s="35" t="b">
        <v>0</v>
      </c>
    </row>
    <row r="4023" spans="1:10" hidden="1" x14ac:dyDescent="0.2">
      <c r="A4023" s="35" t="s">
        <v>323</v>
      </c>
      <c r="B4023" s="35" t="str">
        <f>VLOOKUP(Table4[[#This Row],[Metabolite ID]],Table18[],2,FALSE)</f>
        <v>oleoyl ethanolamide</v>
      </c>
      <c r="C4023" s="35" t="s">
        <v>1120</v>
      </c>
      <c r="D4023" s="35">
        <v>1068</v>
      </c>
      <c r="E4023" s="35">
        <v>2.9272086677917235E-2</v>
      </c>
      <c r="F4023" s="35">
        <v>6.6071839856451056E-2</v>
      </c>
      <c r="G4023" s="35">
        <v>0.65774097614699822</v>
      </c>
      <c r="H4023" s="35" t="b">
        <v>0</v>
      </c>
      <c r="I4023" s="35" t="b">
        <v>0</v>
      </c>
      <c r="J4023" s="35" t="b">
        <v>0</v>
      </c>
    </row>
    <row r="4024" spans="1:10" hidden="1" x14ac:dyDescent="0.2">
      <c r="A4024" s="35" t="s">
        <v>323</v>
      </c>
      <c r="B4024" s="35" t="str">
        <f>VLOOKUP(Table4[[#This Row],[Metabolite ID]],Table18[],2,FALSE)</f>
        <v>oleoyl ethanolamide</v>
      </c>
      <c r="C4024" s="35" t="s">
        <v>1121</v>
      </c>
      <c r="D4024" s="35">
        <v>1068</v>
      </c>
      <c r="E4024" s="35">
        <v>2.8673515593522048E-2</v>
      </c>
      <c r="F4024" s="35">
        <v>0.24162888143852868</v>
      </c>
      <c r="G4024" s="35">
        <v>0.90556105554152011</v>
      </c>
      <c r="H4024" s="35" t="b">
        <v>0</v>
      </c>
      <c r="I4024" s="35" t="b">
        <v>0</v>
      </c>
      <c r="J4024" s="35" t="b">
        <v>0</v>
      </c>
    </row>
    <row r="4025" spans="1:10" hidden="1" x14ac:dyDescent="0.2">
      <c r="A4025" s="35" t="s">
        <v>323</v>
      </c>
      <c r="B4025" s="35" t="str">
        <f>VLOOKUP(Table4[[#This Row],[Metabolite ID]],Table18[],2,FALSE)</f>
        <v>oleoyl ethanolamide</v>
      </c>
      <c r="C4025" s="35" t="s">
        <v>1122</v>
      </c>
      <c r="D4025" s="35">
        <v>1068</v>
      </c>
      <c r="E4025" s="35">
        <v>-1.9867938324726886E-2</v>
      </c>
      <c r="F4025" s="35">
        <v>0.15486919302473789</v>
      </c>
      <c r="G4025" s="35">
        <v>0.89794483115233081</v>
      </c>
      <c r="H4025" s="35" t="b">
        <v>0</v>
      </c>
      <c r="I4025" s="35" t="b">
        <v>0</v>
      </c>
      <c r="J4025" s="35" t="b">
        <v>0</v>
      </c>
    </row>
    <row r="4026" spans="1:10" hidden="1" x14ac:dyDescent="0.2">
      <c r="A4026" s="35" t="s">
        <v>323</v>
      </c>
      <c r="B4026" s="35" t="str">
        <f>VLOOKUP(Table4[[#This Row],[Metabolite ID]],Table18[],2,FALSE)</f>
        <v>oleoyl ethanolamide</v>
      </c>
      <c r="C4026" s="35" t="s">
        <v>1123</v>
      </c>
      <c r="D4026" s="35">
        <v>1068</v>
      </c>
      <c r="E4026" s="35">
        <v>-4.58268478064617E-2</v>
      </c>
      <c r="F4026" s="35">
        <v>0.11453309630862951</v>
      </c>
      <c r="G4026" s="35">
        <v>0.68914916487150379</v>
      </c>
      <c r="H4026" s="35" t="b">
        <v>0</v>
      </c>
      <c r="I4026" s="35" t="b">
        <v>0</v>
      </c>
      <c r="J4026" s="35" t="b">
        <v>0</v>
      </c>
    </row>
    <row r="4027" spans="1:10" x14ac:dyDescent="0.2">
      <c r="A4027" s="35" t="s">
        <v>634</v>
      </c>
      <c r="B4027" s="35" t="str">
        <f>VLOOKUP(Table4[[#This Row],[Metabolite ID]],Table18[],2,FALSE)</f>
        <v>X - 23782</v>
      </c>
      <c r="C4027" s="35" t="s">
        <v>1116</v>
      </c>
      <c r="D4027" s="35">
        <v>1068</v>
      </c>
      <c r="E4027" s="35">
        <v>4.2780985686153752E-2</v>
      </c>
      <c r="F4027" s="35">
        <v>3.7997058312067962E-2</v>
      </c>
      <c r="G4027" s="36">
        <v>0.26020676053525282</v>
      </c>
      <c r="H4027" s="35" t="b">
        <v>0</v>
      </c>
      <c r="I4027" s="35" t="b">
        <v>0</v>
      </c>
      <c r="J4027" s="35" t="b">
        <v>0</v>
      </c>
    </row>
    <row r="4028" spans="1:10" hidden="1" x14ac:dyDescent="0.2">
      <c r="A4028" s="35" t="s">
        <v>634</v>
      </c>
      <c r="B4028" s="35" t="str">
        <f>VLOOKUP(Table4[[#This Row],[Metabolite ID]],Table18[],2,FALSE)</f>
        <v>X - 23782</v>
      </c>
      <c r="C4028" s="35" t="s">
        <v>1117</v>
      </c>
      <c r="D4028" s="35">
        <v>1068</v>
      </c>
      <c r="E4028" s="35">
        <v>4.2780985686153752E-2</v>
      </c>
      <c r="F4028" s="35">
        <v>3.7371314894887236E-2</v>
      </c>
      <c r="G4028" s="35">
        <v>0.25231081508837366</v>
      </c>
      <c r="H4028" s="35" t="b">
        <v>0</v>
      </c>
      <c r="I4028" s="35" t="b">
        <v>0</v>
      </c>
      <c r="J4028" s="35" t="b">
        <v>0</v>
      </c>
    </row>
    <row r="4029" spans="1:10" hidden="1" x14ac:dyDescent="0.2">
      <c r="A4029" s="35" t="s">
        <v>634</v>
      </c>
      <c r="B4029" s="35" t="str">
        <f>VLOOKUP(Table4[[#This Row],[Metabolite ID]],Table18[],2,FALSE)</f>
        <v>X - 23782</v>
      </c>
      <c r="C4029" s="35" t="s">
        <v>1118</v>
      </c>
      <c r="D4029" s="35">
        <v>1068</v>
      </c>
      <c r="E4029" s="35">
        <v>4.2872534570215712E-2</v>
      </c>
      <c r="F4029" s="35">
        <v>3.7714067182600758E-2</v>
      </c>
      <c r="G4029" s="35">
        <v>0.25563096158884913</v>
      </c>
      <c r="H4029" s="35" t="b">
        <v>0</v>
      </c>
      <c r="I4029" s="35" t="b">
        <v>0</v>
      </c>
      <c r="J4029" s="35" t="b">
        <v>0</v>
      </c>
    </row>
    <row r="4030" spans="1:10" hidden="1" x14ac:dyDescent="0.2">
      <c r="A4030" s="35" t="s">
        <v>634</v>
      </c>
      <c r="B4030" s="35" t="str">
        <f>VLOOKUP(Table4[[#This Row],[Metabolite ID]],Table18[],2,FALSE)</f>
        <v>X - 23782</v>
      </c>
      <c r="C4030" s="35" t="s">
        <v>1119</v>
      </c>
      <c r="D4030" s="35">
        <v>1068</v>
      </c>
      <c r="E4030" s="35">
        <v>1.845098333333331E-2</v>
      </c>
      <c r="F4030" s="35">
        <v>5.7005742874881804E-2</v>
      </c>
      <c r="G4030" s="35">
        <v>0.7461887552293438</v>
      </c>
      <c r="H4030" s="35" t="b">
        <v>0</v>
      </c>
      <c r="I4030" s="35" t="b">
        <v>0</v>
      </c>
      <c r="J4030" s="35" t="b">
        <v>0</v>
      </c>
    </row>
    <row r="4031" spans="1:10" hidden="1" x14ac:dyDescent="0.2">
      <c r="A4031" s="35" t="s">
        <v>634</v>
      </c>
      <c r="B4031" s="35" t="str">
        <f>VLOOKUP(Table4[[#This Row],[Metabolite ID]],Table18[],2,FALSE)</f>
        <v>X - 23782</v>
      </c>
      <c r="C4031" s="35" t="s">
        <v>1120</v>
      </c>
      <c r="D4031" s="35">
        <v>1068</v>
      </c>
      <c r="E4031" s="35">
        <v>8.181446567054225E-3</v>
      </c>
      <c r="F4031" s="35">
        <v>6.0343220949426957E-2</v>
      </c>
      <c r="G4031" s="35">
        <v>0.89215184097636102</v>
      </c>
      <c r="H4031" s="35" t="b">
        <v>0</v>
      </c>
      <c r="I4031" s="35" t="b">
        <v>0</v>
      </c>
      <c r="J4031" s="35" t="b">
        <v>0</v>
      </c>
    </row>
    <row r="4032" spans="1:10" hidden="1" x14ac:dyDescent="0.2">
      <c r="A4032" s="35" t="s">
        <v>634</v>
      </c>
      <c r="B4032" s="35" t="str">
        <f>VLOOKUP(Table4[[#This Row],[Metabolite ID]],Table18[],2,FALSE)</f>
        <v>X - 23782</v>
      </c>
      <c r="C4032" s="35" t="s">
        <v>1121</v>
      </c>
      <c r="D4032" s="35">
        <v>1068</v>
      </c>
      <c r="E4032" s="35">
        <v>9.2840025928904168E-3</v>
      </c>
      <c r="F4032" s="35">
        <v>0.23745630133221091</v>
      </c>
      <c r="G4032" s="35">
        <v>0.96881978386710044</v>
      </c>
      <c r="H4032" s="35" t="b">
        <v>0</v>
      </c>
      <c r="I4032" s="35" t="b">
        <v>0</v>
      </c>
      <c r="J4032" s="35" t="b">
        <v>0</v>
      </c>
    </row>
    <row r="4033" spans="1:10" hidden="1" x14ac:dyDescent="0.2">
      <c r="A4033" s="35" t="s">
        <v>634</v>
      </c>
      <c r="B4033" s="35" t="str">
        <f>VLOOKUP(Table4[[#This Row],[Metabolite ID]],Table18[],2,FALSE)</f>
        <v>X - 23782</v>
      </c>
      <c r="C4033" s="35" t="s">
        <v>1122</v>
      </c>
      <c r="D4033" s="35">
        <v>1068</v>
      </c>
      <c r="E4033" s="35">
        <v>9.2840025928904168E-3</v>
      </c>
      <c r="F4033" s="35">
        <v>0.1656871981124588</v>
      </c>
      <c r="G4033" s="35">
        <v>0.95532575945537124</v>
      </c>
      <c r="H4033" s="35" t="b">
        <v>0</v>
      </c>
      <c r="I4033" s="35" t="b">
        <v>0</v>
      </c>
      <c r="J4033" s="35" t="b">
        <v>0</v>
      </c>
    </row>
    <row r="4034" spans="1:10" hidden="1" x14ac:dyDescent="0.2">
      <c r="A4034" s="35" t="s">
        <v>634</v>
      </c>
      <c r="B4034" s="35" t="str">
        <f>VLOOKUP(Table4[[#This Row],[Metabolite ID]],Table18[],2,FALSE)</f>
        <v>X - 23782</v>
      </c>
      <c r="C4034" s="35" t="s">
        <v>1123</v>
      </c>
      <c r="D4034" s="35">
        <v>1068</v>
      </c>
      <c r="E4034" s="35">
        <v>0.12600579932640651</v>
      </c>
      <c r="F4034" s="35">
        <v>0.11153255992322558</v>
      </c>
      <c r="G4034" s="35">
        <v>0.25882858813496301</v>
      </c>
      <c r="H4034" s="35" t="b">
        <v>0</v>
      </c>
      <c r="I4034" s="35" t="b">
        <v>0</v>
      </c>
      <c r="J4034" s="35" t="b">
        <v>0</v>
      </c>
    </row>
    <row r="4035" spans="1:10" x14ac:dyDescent="0.2">
      <c r="A4035" s="35" t="s">
        <v>311</v>
      </c>
      <c r="B4035" s="35" t="str">
        <f>VLOOKUP(Table4[[#This Row],[Metabolite ID]],Table18[],2,FALSE)</f>
        <v>4-androsten-3beta,17beta-diol monosulfate (2)</v>
      </c>
      <c r="C4035" s="35" t="s">
        <v>1116</v>
      </c>
      <c r="D4035" s="35">
        <v>1068</v>
      </c>
      <c r="E4035" s="35">
        <v>4.3356905765873428E-2</v>
      </c>
      <c r="F4035" s="35">
        <v>3.8524818964607369E-2</v>
      </c>
      <c r="G4035" s="36">
        <v>0.26040775761307611</v>
      </c>
      <c r="H4035" s="35" t="b">
        <v>0</v>
      </c>
      <c r="I4035" s="35" t="b">
        <v>0</v>
      </c>
      <c r="J4035" s="35" t="b">
        <v>0</v>
      </c>
    </row>
    <row r="4036" spans="1:10" hidden="1" x14ac:dyDescent="0.2">
      <c r="A4036" s="35" t="s">
        <v>311</v>
      </c>
      <c r="B4036" s="35" t="str">
        <f>VLOOKUP(Table4[[#This Row],[Metabolite ID]],Table18[],2,FALSE)</f>
        <v>4-androsten-3beta,17beta-diol monosulfate (2)</v>
      </c>
      <c r="C4036" s="35" t="s">
        <v>1117</v>
      </c>
      <c r="D4036" s="35">
        <v>1068</v>
      </c>
      <c r="E4036" s="35">
        <v>4.3356905765873428E-2</v>
      </c>
      <c r="F4036" s="35">
        <v>3.7175061288354745E-2</v>
      </c>
      <c r="G4036" s="35">
        <v>0.24349717648603114</v>
      </c>
      <c r="H4036" s="35" t="b">
        <v>0</v>
      </c>
      <c r="I4036" s="35" t="b">
        <v>0</v>
      </c>
      <c r="J4036" s="35" t="b">
        <v>0</v>
      </c>
    </row>
    <row r="4037" spans="1:10" hidden="1" x14ac:dyDescent="0.2">
      <c r="A4037" s="35" t="s">
        <v>311</v>
      </c>
      <c r="B4037" s="35" t="str">
        <f>VLOOKUP(Table4[[#This Row],[Metabolite ID]],Table18[],2,FALSE)</f>
        <v>4-androsten-3beta,17beta-diol monosulfate (2)</v>
      </c>
      <c r="C4037" s="35" t="s">
        <v>1118</v>
      </c>
      <c r="D4037" s="35">
        <v>1068</v>
      </c>
      <c r="E4037" s="35">
        <v>4.3441734501803109E-2</v>
      </c>
      <c r="F4037" s="35">
        <v>3.7528176048499139E-2</v>
      </c>
      <c r="G4037" s="35">
        <v>0.24703690586048377</v>
      </c>
      <c r="H4037" s="35" t="b">
        <v>0</v>
      </c>
      <c r="I4037" s="35" t="b">
        <v>0</v>
      </c>
      <c r="J4037" s="35" t="b">
        <v>0</v>
      </c>
    </row>
    <row r="4038" spans="1:10" hidden="1" x14ac:dyDescent="0.2">
      <c r="A4038" s="35" t="s">
        <v>311</v>
      </c>
      <c r="B4038" s="35" t="str">
        <f>VLOOKUP(Table4[[#This Row],[Metabolite ID]],Table18[],2,FALSE)</f>
        <v>4-androsten-3beta,17beta-diol monosulfate (2)</v>
      </c>
      <c r="C4038" s="35" t="s">
        <v>1119</v>
      </c>
      <c r="D4038" s="35">
        <v>1068</v>
      </c>
      <c r="E4038" s="35">
        <v>6.2502600639394432E-2</v>
      </c>
      <c r="F4038" s="35">
        <v>5.8589825704526158E-2</v>
      </c>
      <c r="G4038" s="35">
        <v>0.2860700635079384</v>
      </c>
      <c r="H4038" s="35" t="b">
        <v>0</v>
      </c>
      <c r="I4038" s="35" t="b">
        <v>0</v>
      </c>
      <c r="J4038" s="35" t="b">
        <v>0</v>
      </c>
    </row>
    <row r="4039" spans="1:10" hidden="1" x14ac:dyDescent="0.2">
      <c r="A4039" s="35" t="s">
        <v>311</v>
      </c>
      <c r="B4039" s="35" t="str">
        <f>VLOOKUP(Table4[[#This Row],[Metabolite ID]],Table18[],2,FALSE)</f>
        <v>4-androsten-3beta,17beta-diol monosulfate (2)</v>
      </c>
      <c r="C4039" s="35" t="s">
        <v>1120</v>
      </c>
      <c r="D4039" s="35">
        <v>1068</v>
      </c>
      <c r="E4039" s="35">
        <v>4.8249443246193902E-2</v>
      </c>
      <c r="F4039" s="35">
        <v>6.0974139811227859E-2</v>
      </c>
      <c r="G4039" s="35">
        <v>0.42876314622289702</v>
      </c>
      <c r="H4039" s="35" t="b">
        <v>0</v>
      </c>
      <c r="I4039" s="35" t="b">
        <v>0</v>
      </c>
      <c r="J4039" s="35" t="b">
        <v>0</v>
      </c>
    </row>
    <row r="4040" spans="1:10" hidden="1" x14ac:dyDescent="0.2">
      <c r="A4040" s="35" t="s">
        <v>311</v>
      </c>
      <c r="B4040" s="35" t="str">
        <f>VLOOKUP(Table4[[#This Row],[Metabolite ID]],Table18[],2,FALSE)</f>
        <v>4-androsten-3beta,17beta-diol monosulfate (2)</v>
      </c>
      <c r="C4040" s="35" t="s">
        <v>1121</v>
      </c>
      <c r="D4040" s="35">
        <v>1068</v>
      </c>
      <c r="E4040" s="35">
        <v>0.12985671961716427</v>
      </c>
      <c r="F4040" s="35">
        <v>0.24264500340582332</v>
      </c>
      <c r="G4040" s="35">
        <v>0.59264270280570019</v>
      </c>
      <c r="H4040" s="35" t="b">
        <v>0</v>
      </c>
      <c r="I4040" s="35" t="b">
        <v>0</v>
      </c>
      <c r="J4040" s="35" t="b">
        <v>0</v>
      </c>
    </row>
    <row r="4041" spans="1:10" hidden="1" x14ac:dyDescent="0.2">
      <c r="A4041" s="35" t="s">
        <v>311</v>
      </c>
      <c r="B4041" s="35" t="str">
        <f>VLOOKUP(Table4[[#This Row],[Metabolite ID]],Table18[],2,FALSE)</f>
        <v>4-androsten-3beta,17beta-diol monosulfate (2)</v>
      </c>
      <c r="C4041" s="35" t="s">
        <v>1122</v>
      </c>
      <c r="D4041" s="35">
        <v>1068</v>
      </c>
      <c r="E4041" s="35">
        <v>3.8648338550345329E-2</v>
      </c>
      <c r="F4041" s="35">
        <v>0.14447888387957972</v>
      </c>
      <c r="G4041" s="35">
        <v>0.78913464772677744</v>
      </c>
      <c r="H4041" s="35" t="b">
        <v>0</v>
      </c>
      <c r="I4041" s="35" t="b">
        <v>0</v>
      </c>
      <c r="J4041" s="35" t="b">
        <v>0</v>
      </c>
    </row>
    <row r="4042" spans="1:10" hidden="1" x14ac:dyDescent="0.2">
      <c r="A4042" s="35" t="s">
        <v>311</v>
      </c>
      <c r="B4042" s="35" t="str">
        <f>VLOOKUP(Table4[[#This Row],[Metabolite ID]],Table18[],2,FALSE)</f>
        <v>4-androsten-3beta,17beta-diol monosulfate (2)</v>
      </c>
      <c r="C4042" s="35" t="s">
        <v>1123</v>
      </c>
      <c r="D4042" s="35">
        <v>1068</v>
      </c>
      <c r="E4042" s="35">
        <v>9.5295155086545333E-2</v>
      </c>
      <c r="F4042" s="35">
        <v>0.11310449851195509</v>
      </c>
      <c r="G4042" s="35">
        <v>0.39967430108618518</v>
      </c>
      <c r="H4042" s="35" t="b">
        <v>0</v>
      </c>
      <c r="I4042" s="35" t="b">
        <v>0</v>
      </c>
      <c r="J4042" s="35" t="b">
        <v>0</v>
      </c>
    </row>
    <row r="4043" spans="1:10" x14ac:dyDescent="0.2">
      <c r="A4043" s="35" t="s">
        <v>742</v>
      </c>
      <c r="B4043" s="35" t="str">
        <f>VLOOKUP(Table4[[#This Row],[Metabolite ID]],Table18[],2,FALSE)</f>
        <v>Acetoacetate</v>
      </c>
      <c r="C4043" s="35" t="s">
        <v>1116</v>
      </c>
      <c r="D4043" s="35">
        <v>1069</v>
      </c>
      <c r="E4043" s="35">
        <v>1.9727002496099807E-2</v>
      </c>
      <c r="F4043" s="35">
        <v>1.7567766035743906E-2</v>
      </c>
      <c r="G4043" s="36">
        <v>0.26147614706427025</v>
      </c>
      <c r="H4043" s="35" t="b">
        <v>0</v>
      </c>
      <c r="I4043" s="35" t="b">
        <v>0</v>
      </c>
      <c r="J4043" s="35" t="b">
        <v>0</v>
      </c>
    </row>
    <row r="4044" spans="1:10" hidden="1" x14ac:dyDescent="0.2">
      <c r="A4044" s="35" t="s">
        <v>742</v>
      </c>
      <c r="B4044" s="35" t="str">
        <f>VLOOKUP(Table4[[#This Row],[Metabolite ID]],Table18[],2,FALSE)</f>
        <v>Acetoacetate</v>
      </c>
      <c r="C4044" s="35" t="s">
        <v>1117</v>
      </c>
      <c r="D4044" s="35">
        <v>1069</v>
      </c>
      <c r="E4044" s="35">
        <v>1.9727002496099807E-2</v>
      </c>
      <c r="F4044" s="35">
        <v>1.6758462038804645E-2</v>
      </c>
      <c r="G4044" s="35">
        <v>0.2391409061663255</v>
      </c>
      <c r="H4044" s="35" t="b">
        <v>0</v>
      </c>
      <c r="I4044" s="35" t="b">
        <v>0</v>
      </c>
      <c r="J4044" s="35" t="b">
        <v>0</v>
      </c>
    </row>
    <row r="4045" spans="1:10" hidden="1" x14ac:dyDescent="0.2">
      <c r="A4045" s="35" t="s">
        <v>742</v>
      </c>
      <c r="B4045" s="35" t="str">
        <f>VLOOKUP(Table4[[#This Row],[Metabolite ID]],Table18[],2,FALSE)</f>
        <v>Acetoacetate</v>
      </c>
      <c r="C4045" s="35" t="s">
        <v>1118</v>
      </c>
      <c r="D4045" s="35">
        <v>1069</v>
      </c>
      <c r="E4045" s="35">
        <v>1.9789211465790241E-2</v>
      </c>
      <c r="F4045" s="35">
        <v>1.6921311523783854E-2</v>
      </c>
      <c r="G4045" s="35">
        <v>0.2422084844947609</v>
      </c>
      <c r="H4045" s="35" t="b">
        <v>0</v>
      </c>
      <c r="I4045" s="35" t="b">
        <v>0</v>
      </c>
      <c r="J4045" s="35" t="b">
        <v>0</v>
      </c>
    </row>
    <row r="4046" spans="1:10" hidden="1" x14ac:dyDescent="0.2">
      <c r="A4046" s="35" t="s">
        <v>742</v>
      </c>
      <c r="B4046" s="35" t="str">
        <f>VLOOKUP(Table4[[#This Row],[Metabolite ID]],Table18[],2,FALSE)</f>
        <v>Acetoacetate</v>
      </c>
      <c r="C4046" s="35" t="s">
        <v>1119</v>
      </c>
      <c r="D4046" s="35">
        <v>1069</v>
      </c>
      <c r="E4046" s="35">
        <v>2.4141208459214504E-2</v>
      </c>
      <c r="F4046" s="35">
        <v>2.5351100802492782E-2</v>
      </c>
      <c r="G4046" s="35">
        <v>0.3409577543234773</v>
      </c>
      <c r="H4046" s="35" t="b">
        <v>0</v>
      </c>
      <c r="I4046" s="35" t="b">
        <v>0</v>
      </c>
      <c r="J4046" s="35" t="b">
        <v>0</v>
      </c>
    </row>
    <row r="4047" spans="1:10" hidden="1" x14ac:dyDescent="0.2">
      <c r="A4047" s="35" t="s">
        <v>742</v>
      </c>
      <c r="B4047" s="35" t="str">
        <f>VLOOKUP(Table4[[#This Row],[Metabolite ID]],Table18[],2,FALSE)</f>
        <v>Acetoacetate</v>
      </c>
      <c r="C4047" s="35" t="s">
        <v>1120</v>
      </c>
      <c r="D4047" s="35">
        <v>1069</v>
      </c>
      <c r="E4047" s="35">
        <v>3.1107085906791516E-2</v>
      </c>
      <c r="F4047" s="35">
        <v>3.1006552478015609E-2</v>
      </c>
      <c r="G4047" s="35">
        <v>0.31574395447028075</v>
      </c>
      <c r="H4047" s="35" t="b">
        <v>0</v>
      </c>
      <c r="I4047" s="35" t="b">
        <v>0</v>
      </c>
      <c r="J4047" s="35" t="b">
        <v>0</v>
      </c>
    </row>
    <row r="4048" spans="1:10" hidden="1" x14ac:dyDescent="0.2">
      <c r="A4048" s="35" t="s">
        <v>742</v>
      </c>
      <c r="B4048" s="35" t="str">
        <f>VLOOKUP(Table4[[#This Row],[Metabolite ID]],Table18[],2,FALSE)</f>
        <v>Acetoacetate</v>
      </c>
      <c r="C4048" s="35" t="s">
        <v>1121</v>
      </c>
      <c r="D4048" s="35">
        <v>1069</v>
      </c>
      <c r="E4048" s="35">
        <v>8.8863627168660475E-2</v>
      </c>
      <c r="F4048" s="35">
        <v>0.1096508757523046</v>
      </c>
      <c r="G4048" s="35">
        <v>0.41787746066807563</v>
      </c>
      <c r="H4048" s="35" t="b">
        <v>0</v>
      </c>
      <c r="I4048" s="35" t="b">
        <v>0</v>
      </c>
      <c r="J4048" s="35" t="b">
        <v>0</v>
      </c>
    </row>
    <row r="4049" spans="1:10" hidden="1" x14ac:dyDescent="0.2">
      <c r="A4049" s="35" t="s">
        <v>742</v>
      </c>
      <c r="B4049" s="35" t="str">
        <f>VLOOKUP(Table4[[#This Row],[Metabolite ID]],Table18[],2,FALSE)</f>
        <v>Acetoacetate</v>
      </c>
      <c r="C4049" s="35" t="s">
        <v>1122</v>
      </c>
      <c r="D4049" s="35">
        <v>1069</v>
      </c>
      <c r="E4049" s="35">
        <v>5.7743473993126404E-2</v>
      </c>
      <c r="F4049" s="35">
        <v>5.9832551445981499E-2</v>
      </c>
      <c r="G4049" s="35">
        <v>0.33472091179361685</v>
      </c>
      <c r="H4049" s="35" t="b">
        <v>0</v>
      </c>
      <c r="I4049" s="35" t="b">
        <v>0</v>
      </c>
      <c r="J4049" s="35" t="b">
        <v>0</v>
      </c>
    </row>
    <row r="4050" spans="1:10" hidden="1" x14ac:dyDescent="0.2">
      <c r="A4050" s="35" t="s">
        <v>742</v>
      </c>
      <c r="B4050" s="35" t="str">
        <f>VLOOKUP(Table4[[#This Row],[Metabolite ID]],Table18[],2,FALSE)</f>
        <v>Acetoacetate</v>
      </c>
      <c r="C4050" s="35" t="s">
        <v>1123</v>
      </c>
      <c r="D4050" s="35">
        <v>1069</v>
      </c>
      <c r="E4050" s="35">
        <v>3.1360104820041763E-2</v>
      </c>
      <c r="F4050" s="35">
        <v>5.1546058490259943E-2</v>
      </c>
      <c r="G4050" s="35">
        <v>0.54305834860855706</v>
      </c>
      <c r="H4050" s="35" t="b">
        <v>0</v>
      </c>
      <c r="I4050" s="35" t="b">
        <v>0</v>
      </c>
      <c r="J4050" s="35" t="b">
        <v>0</v>
      </c>
    </row>
    <row r="4051" spans="1:10" x14ac:dyDescent="0.2">
      <c r="A4051" s="35" t="s">
        <v>713</v>
      </c>
      <c r="B4051" s="35" t="str">
        <f>VLOOKUP(Table4[[#This Row],[Metabolite ID]],Table18[],2,FALSE)</f>
        <v>1-(1-enyl-oleoyl)-GPC (P-18:1)*</v>
      </c>
      <c r="C4051" s="35" t="s">
        <v>1116</v>
      </c>
      <c r="D4051" s="35">
        <v>1068</v>
      </c>
      <c r="E4051" s="35">
        <v>-4.276238456797557E-2</v>
      </c>
      <c r="F4051" s="35">
        <v>3.8209016407250739E-2</v>
      </c>
      <c r="G4051" s="36">
        <v>0.26306762489951824</v>
      </c>
      <c r="H4051" s="35" t="b">
        <v>0</v>
      </c>
      <c r="I4051" s="35" t="b">
        <v>0</v>
      </c>
      <c r="J4051" s="35" t="b">
        <v>0</v>
      </c>
    </row>
    <row r="4052" spans="1:10" hidden="1" x14ac:dyDescent="0.2">
      <c r="A4052" s="35" t="s">
        <v>713</v>
      </c>
      <c r="B4052" s="35" t="str">
        <f>VLOOKUP(Table4[[#This Row],[Metabolite ID]],Table18[],2,FALSE)</f>
        <v>1-(1-enyl-oleoyl)-GPC (P-18:1)*</v>
      </c>
      <c r="C4052" s="35" t="s">
        <v>1117</v>
      </c>
      <c r="D4052" s="35">
        <v>1068</v>
      </c>
      <c r="E4052" s="35">
        <v>-4.276238456797557E-2</v>
      </c>
      <c r="F4052" s="35">
        <v>3.7047482690271895E-2</v>
      </c>
      <c r="G4052" s="35">
        <v>0.24839406389839233</v>
      </c>
      <c r="H4052" s="35" t="b">
        <v>0</v>
      </c>
      <c r="I4052" s="35" t="b">
        <v>0</v>
      </c>
      <c r="J4052" s="35" t="b">
        <v>0</v>
      </c>
    </row>
    <row r="4053" spans="1:10" hidden="1" x14ac:dyDescent="0.2">
      <c r="A4053" s="35" t="s">
        <v>713</v>
      </c>
      <c r="B4053" s="35" t="str">
        <f>VLOOKUP(Table4[[#This Row],[Metabolite ID]],Table18[],2,FALSE)</f>
        <v>1-(1-enyl-oleoyl)-GPC (P-18:1)*</v>
      </c>
      <c r="C4053" s="35" t="s">
        <v>1118</v>
      </c>
      <c r="D4053" s="35">
        <v>1068</v>
      </c>
      <c r="E4053" s="35">
        <v>-4.2674309949933438E-2</v>
      </c>
      <c r="F4053" s="35">
        <v>3.7394957439445958E-2</v>
      </c>
      <c r="G4053" s="35">
        <v>0.25379577726428409</v>
      </c>
      <c r="H4053" s="35" t="b">
        <v>0</v>
      </c>
      <c r="I4053" s="35" t="b">
        <v>0</v>
      </c>
      <c r="J4053" s="35" t="b">
        <v>0</v>
      </c>
    </row>
    <row r="4054" spans="1:10" hidden="1" x14ac:dyDescent="0.2">
      <c r="A4054" s="35" t="s">
        <v>713</v>
      </c>
      <c r="B4054" s="35" t="str">
        <f>VLOOKUP(Table4[[#This Row],[Metabolite ID]],Table18[],2,FALSE)</f>
        <v>1-(1-enyl-oleoyl)-GPC (P-18:1)*</v>
      </c>
      <c r="C4054" s="35" t="s">
        <v>1119</v>
      </c>
      <c r="D4054" s="35">
        <v>1068</v>
      </c>
      <c r="E4054" s="35">
        <v>-5.1101995740498084E-2</v>
      </c>
      <c r="F4054" s="35">
        <v>5.6832551974636838E-2</v>
      </c>
      <c r="G4054" s="35">
        <v>0.36856333555663484</v>
      </c>
      <c r="H4054" s="35" t="b">
        <v>0</v>
      </c>
      <c r="I4054" s="35" t="b">
        <v>0</v>
      </c>
      <c r="J4054" s="35" t="b">
        <v>0</v>
      </c>
    </row>
    <row r="4055" spans="1:10" hidden="1" x14ac:dyDescent="0.2">
      <c r="A4055" s="35" t="s">
        <v>713</v>
      </c>
      <c r="B4055" s="35" t="str">
        <f>VLOOKUP(Table4[[#This Row],[Metabolite ID]],Table18[],2,FALSE)</f>
        <v>1-(1-enyl-oleoyl)-GPC (P-18:1)*</v>
      </c>
      <c r="C4055" s="35" t="s">
        <v>1120</v>
      </c>
      <c r="D4055" s="35">
        <v>1068</v>
      </c>
      <c r="E4055" s="35">
        <v>-0.10389293609283962</v>
      </c>
      <c r="F4055" s="35">
        <v>6.0877353285759543E-2</v>
      </c>
      <c r="G4055" s="35">
        <v>8.7897509874787255E-2</v>
      </c>
      <c r="H4055" s="35" t="b">
        <v>0</v>
      </c>
      <c r="I4055" s="35" t="b">
        <v>0</v>
      </c>
      <c r="J4055" s="35" t="b">
        <v>0</v>
      </c>
    </row>
    <row r="4056" spans="1:10" hidden="1" x14ac:dyDescent="0.2">
      <c r="A4056" s="35" t="s">
        <v>713</v>
      </c>
      <c r="B4056" s="35" t="str">
        <f>VLOOKUP(Table4[[#This Row],[Metabolite ID]],Table18[],2,FALSE)</f>
        <v>1-(1-enyl-oleoyl)-GPC (P-18:1)*</v>
      </c>
      <c r="C4056" s="35" t="s">
        <v>1121</v>
      </c>
      <c r="D4056" s="35">
        <v>1068</v>
      </c>
      <c r="E4056" s="35">
        <v>-0.15893116292325171</v>
      </c>
      <c r="F4056" s="35">
        <v>0.24655913031098081</v>
      </c>
      <c r="G4056" s="35">
        <v>0.51932722922167396</v>
      </c>
      <c r="H4056" s="35" t="b">
        <v>0</v>
      </c>
      <c r="I4056" s="35" t="b">
        <v>0</v>
      </c>
      <c r="J4056" s="35" t="b">
        <v>0</v>
      </c>
    </row>
    <row r="4057" spans="1:10" hidden="1" x14ac:dyDescent="0.2">
      <c r="A4057" s="35" t="s">
        <v>713</v>
      </c>
      <c r="B4057" s="35" t="str">
        <f>VLOOKUP(Table4[[#This Row],[Metabolite ID]],Table18[],2,FALSE)</f>
        <v>1-(1-enyl-oleoyl)-GPC (P-18:1)*</v>
      </c>
      <c r="C4057" s="35" t="s">
        <v>1122</v>
      </c>
      <c r="D4057" s="35">
        <v>1068</v>
      </c>
      <c r="E4057" s="35">
        <v>-0.2381924646817497</v>
      </c>
      <c r="F4057" s="35">
        <v>0.1517772008438289</v>
      </c>
      <c r="G4057" s="35">
        <v>0.11686149007644181</v>
      </c>
      <c r="H4057" s="35" t="b">
        <v>0</v>
      </c>
      <c r="I4057" s="35" t="b">
        <v>0</v>
      </c>
      <c r="J4057" s="35" t="b">
        <v>0</v>
      </c>
    </row>
    <row r="4058" spans="1:10" hidden="1" x14ac:dyDescent="0.2">
      <c r="A4058" s="35" t="s">
        <v>713</v>
      </c>
      <c r="B4058" s="35" t="str">
        <f>VLOOKUP(Table4[[#This Row],[Metabolite ID]],Table18[],2,FALSE)</f>
        <v>1-(1-enyl-oleoyl)-GPC (P-18:1)*</v>
      </c>
      <c r="C4058" s="35" t="s">
        <v>1123</v>
      </c>
      <c r="D4058" s="35">
        <v>1068</v>
      </c>
      <c r="E4058" s="35">
        <v>-0.2147012069337986</v>
      </c>
      <c r="F4058" s="35">
        <v>0.11203002191982359</v>
      </c>
      <c r="G4058" s="35">
        <v>5.5573562165630752E-2</v>
      </c>
      <c r="H4058" s="35" t="b">
        <v>0</v>
      </c>
      <c r="I4058" s="35" t="b">
        <v>0</v>
      </c>
      <c r="J4058" s="35" t="b">
        <v>0</v>
      </c>
    </row>
    <row r="4059" spans="1:10" x14ac:dyDescent="0.2">
      <c r="A4059" s="35" t="s">
        <v>18</v>
      </c>
      <c r="B4059" s="35" t="str">
        <f>VLOOKUP(Table4[[#This Row],[Metabolite ID]],Table18[],2,FALSE)</f>
        <v>tryptophan</v>
      </c>
      <c r="C4059" s="35" t="s">
        <v>1116</v>
      </c>
      <c r="D4059" s="35">
        <v>1068</v>
      </c>
      <c r="E4059" s="35">
        <v>-4.126338567881465E-2</v>
      </c>
      <c r="F4059" s="35">
        <v>3.6877542431665765E-2</v>
      </c>
      <c r="G4059" s="36">
        <v>0.26317003655084387</v>
      </c>
      <c r="H4059" s="35" t="b">
        <v>0</v>
      </c>
      <c r="I4059" s="35" t="b">
        <v>0</v>
      </c>
      <c r="J4059" s="35" t="b">
        <v>0</v>
      </c>
    </row>
    <row r="4060" spans="1:10" hidden="1" x14ac:dyDescent="0.2">
      <c r="A4060" s="35" t="s">
        <v>18</v>
      </c>
      <c r="B4060" s="35" t="str">
        <f>VLOOKUP(Table4[[#This Row],[Metabolite ID]],Table18[],2,FALSE)</f>
        <v>tryptophan</v>
      </c>
      <c r="C4060" s="35" t="s">
        <v>1117</v>
      </c>
      <c r="D4060" s="35">
        <v>1068</v>
      </c>
      <c r="E4060" s="35">
        <v>-4.126338567881465E-2</v>
      </c>
      <c r="F4060" s="35">
        <v>3.6877542431665765E-2</v>
      </c>
      <c r="G4060" s="35">
        <v>0.26317003655084387</v>
      </c>
      <c r="H4060" s="35" t="b">
        <v>0</v>
      </c>
      <c r="I4060" s="35" t="b">
        <v>0</v>
      </c>
      <c r="J4060" s="35" t="b">
        <v>0</v>
      </c>
    </row>
    <row r="4061" spans="1:10" hidden="1" x14ac:dyDescent="0.2">
      <c r="A4061" s="35" t="s">
        <v>18</v>
      </c>
      <c r="B4061" s="35" t="str">
        <f>VLOOKUP(Table4[[#This Row],[Metabolite ID]],Table18[],2,FALSE)</f>
        <v>tryptophan</v>
      </c>
      <c r="C4061" s="35" t="s">
        <v>1118</v>
      </c>
      <c r="D4061" s="35">
        <v>1068</v>
      </c>
      <c r="E4061" s="35">
        <v>-4.1165500022483106E-2</v>
      </c>
      <c r="F4061" s="35">
        <v>3.7185200081674842E-2</v>
      </c>
      <c r="G4061" s="35">
        <v>0.26827667970784075</v>
      </c>
      <c r="H4061" s="35" t="b">
        <v>0</v>
      </c>
      <c r="I4061" s="35" t="b">
        <v>0</v>
      </c>
      <c r="J4061" s="35" t="b">
        <v>0</v>
      </c>
    </row>
    <row r="4062" spans="1:10" hidden="1" x14ac:dyDescent="0.2">
      <c r="A4062" s="35" t="s">
        <v>18</v>
      </c>
      <c r="B4062" s="35" t="str">
        <f>VLOOKUP(Table4[[#This Row],[Metabolite ID]],Table18[],2,FALSE)</f>
        <v>tryptophan</v>
      </c>
      <c r="C4062" s="35" t="s">
        <v>1119</v>
      </c>
      <c r="D4062" s="35">
        <v>1068</v>
      </c>
      <c r="E4062" s="35">
        <v>-4.3006904490378098E-2</v>
      </c>
      <c r="F4062" s="35">
        <v>5.6046466916656823E-2</v>
      </c>
      <c r="G4062" s="35">
        <v>0.44287717997328457</v>
      </c>
      <c r="H4062" s="35" t="b">
        <v>0</v>
      </c>
      <c r="I4062" s="35" t="b">
        <v>0</v>
      </c>
      <c r="J4062" s="35" t="b">
        <v>0</v>
      </c>
    </row>
    <row r="4063" spans="1:10" hidden="1" x14ac:dyDescent="0.2">
      <c r="A4063" s="35" t="s">
        <v>18</v>
      </c>
      <c r="B4063" s="35" t="str">
        <f>VLOOKUP(Table4[[#This Row],[Metabolite ID]],Table18[],2,FALSE)</f>
        <v>tryptophan</v>
      </c>
      <c r="C4063" s="35" t="s">
        <v>1120</v>
      </c>
      <c r="D4063" s="35">
        <v>1068</v>
      </c>
      <c r="E4063" s="35">
        <v>-2.1949005508796887E-2</v>
      </c>
      <c r="F4063" s="35">
        <v>6.0610529097115541E-2</v>
      </c>
      <c r="G4063" s="35">
        <v>0.71725347318707766</v>
      </c>
      <c r="H4063" s="35" t="b">
        <v>0</v>
      </c>
      <c r="I4063" s="35" t="b">
        <v>0</v>
      </c>
      <c r="J4063" s="35" t="b">
        <v>0</v>
      </c>
    </row>
    <row r="4064" spans="1:10" hidden="1" x14ac:dyDescent="0.2">
      <c r="A4064" s="35" t="s">
        <v>18</v>
      </c>
      <c r="B4064" s="35" t="str">
        <f>VLOOKUP(Table4[[#This Row],[Metabolite ID]],Table18[],2,FALSE)</f>
        <v>tryptophan</v>
      </c>
      <c r="C4064" s="35" t="s">
        <v>1121</v>
      </c>
      <c r="D4064" s="35">
        <v>1068</v>
      </c>
      <c r="E4064" s="35">
        <v>-3.9005036105822732E-2</v>
      </c>
      <c r="F4064" s="35">
        <v>0.23984000628355076</v>
      </c>
      <c r="G4064" s="35">
        <v>0.87084103133000568</v>
      </c>
      <c r="H4064" s="35" t="b">
        <v>0</v>
      </c>
      <c r="I4064" s="35" t="b">
        <v>0</v>
      </c>
      <c r="J4064" s="35" t="b">
        <v>0</v>
      </c>
    </row>
    <row r="4065" spans="1:10" hidden="1" x14ac:dyDescent="0.2">
      <c r="A4065" s="35" t="s">
        <v>18</v>
      </c>
      <c r="B4065" s="35" t="str">
        <f>VLOOKUP(Table4[[#This Row],[Metabolite ID]],Table18[],2,FALSE)</f>
        <v>tryptophan</v>
      </c>
      <c r="C4065" s="35" t="s">
        <v>1122</v>
      </c>
      <c r="D4065" s="35">
        <v>1068</v>
      </c>
      <c r="E4065" s="35">
        <v>8.450903295917378E-2</v>
      </c>
      <c r="F4065" s="35">
        <v>0.15359102860500179</v>
      </c>
      <c r="G4065" s="35">
        <v>0.58228285729556606</v>
      </c>
      <c r="H4065" s="35" t="b">
        <v>0</v>
      </c>
      <c r="I4065" s="35" t="b">
        <v>0</v>
      </c>
      <c r="J4065" s="35" t="b">
        <v>0</v>
      </c>
    </row>
    <row r="4066" spans="1:10" hidden="1" x14ac:dyDescent="0.2">
      <c r="A4066" s="35" t="s">
        <v>18</v>
      </c>
      <c r="B4066" s="35" t="str">
        <f>VLOOKUP(Table4[[#This Row],[Metabolite ID]],Table18[],2,FALSE)</f>
        <v>tryptophan</v>
      </c>
      <c r="C4066" s="35" t="s">
        <v>1123</v>
      </c>
      <c r="D4066" s="35">
        <v>1068</v>
      </c>
      <c r="E4066" s="35">
        <v>3.1945094108920269E-2</v>
      </c>
      <c r="F4066" s="35">
        <v>0.1082298428706597</v>
      </c>
      <c r="G4066" s="35">
        <v>0.76792931832404754</v>
      </c>
      <c r="H4066" s="35" t="b">
        <v>0</v>
      </c>
      <c r="I4066" s="35" t="b">
        <v>0</v>
      </c>
      <c r="J4066" s="35" t="b">
        <v>0</v>
      </c>
    </row>
    <row r="4067" spans="1:10" x14ac:dyDescent="0.2">
      <c r="A4067" s="35" t="s">
        <v>237</v>
      </c>
      <c r="B4067" s="35" t="str">
        <f>VLOOKUP(Table4[[#This Row],[Metabolite ID]],Table18[],2,FALSE)</f>
        <v>1-methylxanthine</v>
      </c>
      <c r="C4067" s="35" t="s">
        <v>1116</v>
      </c>
      <c r="D4067" s="35">
        <v>1068</v>
      </c>
      <c r="E4067" s="35">
        <v>4.3643303128525067E-2</v>
      </c>
      <c r="F4067" s="35">
        <v>3.9112769193737851E-2</v>
      </c>
      <c r="G4067" s="36">
        <v>0.26449379454228616</v>
      </c>
      <c r="H4067" s="35" t="b">
        <v>0</v>
      </c>
      <c r="I4067" s="35" t="b">
        <v>0</v>
      </c>
      <c r="J4067" s="35" t="b">
        <v>0</v>
      </c>
    </row>
    <row r="4068" spans="1:10" hidden="1" x14ac:dyDescent="0.2">
      <c r="A4068" s="35" t="s">
        <v>237</v>
      </c>
      <c r="B4068" s="35" t="str">
        <f>VLOOKUP(Table4[[#This Row],[Metabolite ID]],Table18[],2,FALSE)</f>
        <v>1-methylxanthine</v>
      </c>
      <c r="C4068" s="35" t="s">
        <v>1117</v>
      </c>
      <c r="D4068" s="35">
        <v>1068</v>
      </c>
      <c r="E4068" s="35">
        <v>4.3643303128525067E-2</v>
      </c>
      <c r="F4068" s="35">
        <v>3.7145948146213394E-2</v>
      </c>
      <c r="G4068" s="35">
        <v>0.24002903124231412</v>
      </c>
      <c r="H4068" s="35" t="b">
        <v>0</v>
      </c>
      <c r="I4068" s="35" t="b">
        <v>0</v>
      </c>
      <c r="J4068" s="35" t="b">
        <v>0</v>
      </c>
    </row>
    <row r="4069" spans="1:10" hidden="1" x14ac:dyDescent="0.2">
      <c r="A4069" s="35" t="s">
        <v>237</v>
      </c>
      <c r="B4069" s="35" t="str">
        <f>VLOOKUP(Table4[[#This Row],[Metabolite ID]],Table18[],2,FALSE)</f>
        <v>1-methylxanthine</v>
      </c>
      <c r="C4069" s="35" t="s">
        <v>1118</v>
      </c>
      <c r="D4069" s="35">
        <v>1068</v>
      </c>
      <c r="E4069" s="35">
        <v>4.3729747047100212E-2</v>
      </c>
      <c r="F4069" s="35">
        <v>3.7510649981046418E-2</v>
      </c>
      <c r="G4069" s="35">
        <v>0.24369713601453175</v>
      </c>
      <c r="H4069" s="35" t="b">
        <v>0</v>
      </c>
      <c r="I4069" s="35" t="b">
        <v>0</v>
      </c>
      <c r="J4069" s="35" t="b">
        <v>0</v>
      </c>
    </row>
    <row r="4070" spans="1:10" hidden="1" x14ac:dyDescent="0.2">
      <c r="A4070" s="35" t="s">
        <v>237</v>
      </c>
      <c r="B4070" s="35" t="str">
        <f>VLOOKUP(Table4[[#This Row],[Metabolite ID]],Table18[],2,FALSE)</f>
        <v>1-methylxanthine</v>
      </c>
      <c r="C4070" s="35" t="s">
        <v>1119</v>
      </c>
      <c r="D4070" s="35">
        <v>1068</v>
      </c>
      <c r="E4070" s="35">
        <v>-3.8711998888050075E-2</v>
      </c>
      <c r="F4070" s="35">
        <v>5.5581495550293188E-2</v>
      </c>
      <c r="G4070" s="35">
        <v>0.48612153273853809</v>
      </c>
      <c r="H4070" s="35" t="b">
        <v>0</v>
      </c>
      <c r="I4070" s="35" t="b">
        <v>0</v>
      </c>
      <c r="J4070" s="35" t="b">
        <v>0</v>
      </c>
    </row>
    <row r="4071" spans="1:10" hidden="1" x14ac:dyDescent="0.2">
      <c r="A4071" s="35" t="s">
        <v>237</v>
      </c>
      <c r="B4071" s="35" t="str">
        <f>VLOOKUP(Table4[[#This Row],[Metabolite ID]],Table18[],2,FALSE)</f>
        <v>1-methylxanthine</v>
      </c>
      <c r="C4071" s="35" t="s">
        <v>1120</v>
      </c>
      <c r="D4071" s="35">
        <v>1068</v>
      </c>
      <c r="E4071" s="35">
        <v>5.5403664815172893E-2</v>
      </c>
      <c r="F4071" s="35">
        <v>6.243082425675691E-2</v>
      </c>
      <c r="G4071" s="35">
        <v>0.37484158932714035</v>
      </c>
      <c r="H4071" s="35" t="b">
        <v>0</v>
      </c>
      <c r="I4071" s="35" t="b">
        <v>0</v>
      </c>
      <c r="J4071" s="35" t="b">
        <v>0</v>
      </c>
    </row>
    <row r="4072" spans="1:10" hidden="1" x14ac:dyDescent="0.2">
      <c r="A4072" s="35" t="s">
        <v>237</v>
      </c>
      <c r="B4072" s="35" t="str">
        <f>VLOOKUP(Table4[[#This Row],[Metabolite ID]],Table18[],2,FALSE)</f>
        <v>1-methylxanthine</v>
      </c>
      <c r="C4072" s="35" t="s">
        <v>1121</v>
      </c>
      <c r="D4072" s="35">
        <v>1068</v>
      </c>
      <c r="E4072" s="35">
        <v>-0.12816365944472263</v>
      </c>
      <c r="F4072" s="35">
        <v>0.26864549578124142</v>
      </c>
      <c r="G4072" s="35">
        <v>0.63340744624594114</v>
      </c>
      <c r="H4072" s="35" t="b">
        <v>0</v>
      </c>
      <c r="I4072" s="35" t="b">
        <v>0</v>
      </c>
      <c r="J4072" s="35" t="b">
        <v>0</v>
      </c>
    </row>
    <row r="4073" spans="1:10" hidden="1" x14ac:dyDescent="0.2">
      <c r="A4073" s="35" t="s">
        <v>237</v>
      </c>
      <c r="B4073" s="35" t="str">
        <f>VLOOKUP(Table4[[#This Row],[Metabolite ID]],Table18[],2,FALSE)</f>
        <v>1-methylxanthine</v>
      </c>
      <c r="C4073" s="35" t="s">
        <v>1122</v>
      </c>
      <c r="D4073" s="35">
        <v>1068</v>
      </c>
      <c r="E4073" s="35">
        <v>0.11605150254663865</v>
      </c>
      <c r="F4073" s="35">
        <v>0.17250461400125094</v>
      </c>
      <c r="G4073" s="35">
        <v>0.50125561896456861</v>
      </c>
      <c r="H4073" s="35" t="b">
        <v>0</v>
      </c>
      <c r="I4073" s="35" t="b">
        <v>0</v>
      </c>
      <c r="J4073" s="35" t="b">
        <v>0</v>
      </c>
    </row>
    <row r="4074" spans="1:10" hidden="1" x14ac:dyDescent="0.2">
      <c r="A4074" s="35" t="s">
        <v>237</v>
      </c>
      <c r="B4074" s="35" t="str">
        <f>VLOOKUP(Table4[[#This Row],[Metabolite ID]],Table18[],2,FALSE)</f>
        <v>1-methylxanthine</v>
      </c>
      <c r="C4074" s="35" t="s">
        <v>1123</v>
      </c>
      <c r="D4074" s="35">
        <v>1068</v>
      </c>
      <c r="E4074" s="35">
        <v>0.25600935404951203</v>
      </c>
      <c r="F4074" s="35">
        <v>0.11464004851555394</v>
      </c>
      <c r="G4074" s="35">
        <v>2.574544787310571E-2</v>
      </c>
      <c r="H4074" s="35" t="b">
        <v>0</v>
      </c>
      <c r="I4074" s="35" t="b">
        <v>0</v>
      </c>
      <c r="J4074" s="35" t="b">
        <v>0</v>
      </c>
    </row>
    <row r="4075" spans="1:10" x14ac:dyDescent="0.2">
      <c r="A4075" s="35" t="s">
        <v>413</v>
      </c>
      <c r="B4075" s="35" t="str">
        <f>VLOOKUP(Table4[[#This Row],[Metabolite ID]],Table18[],2,FALSE)</f>
        <v>X - 21283</v>
      </c>
      <c r="C4075" s="35" t="s">
        <v>1116</v>
      </c>
      <c r="D4075" s="35">
        <v>1067</v>
      </c>
      <c r="E4075" s="35">
        <v>5.1970807435362941E-2</v>
      </c>
      <c r="F4075" s="35">
        <v>4.6660341983446901E-2</v>
      </c>
      <c r="G4075" s="36">
        <v>0.26536022845102208</v>
      </c>
      <c r="H4075" s="35" t="b">
        <v>0</v>
      </c>
      <c r="I4075" s="35" t="b">
        <v>0</v>
      </c>
      <c r="J4075" s="35" t="b">
        <v>0</v>
      </c>
    </row>
    <row r="4076" spans="1:10" hidden="1" x14ac:dyDescent="0.2">
      <c r="A4076" s="35" t="s">
        <v>413</v>
      </c>
      <c r="B4076" s="35" t="str">
        <f>VLOOKUP(Table4[[#This Row],[Metabolite ID]],Table18[],2,FALSE)</f>
        <v>X - 21283</v>
      </c>
      <c r="C4076" s="35" t="s">
        <v>1117</v>
      </c>
      <c r="D4076" s="35">
        <v>1067</v>
      </c>
      <c r="E4076" s="35">
        <v>5.1970807435362941E-2</v>
      </c>
      <c r="F4076" s="35">
        <v>4.6660341983446901E-2</v>
      </c>
      <c r="G4076" s="35">
        <v>0.26536022845102208</v>
      </c>
      <c r="H4076" s="35" t="b">
        <v>0</v>
      </c>
      <c r="I4076" s="35" t="b">
        <v>0</v>
      </c>
      <c r="J4076" s="35" t="b">
        <v>0</v>
      </c>
    </row>
    <row r="4077" spans="1:10" hidden="1" x14ac:dyDescent="0.2">
      <c r="A4077" s="35" t="s">
        <v>413</v>
      </c>
      <c r="B4077" s="35" t="str">
        <f>VLOOKUP(Table4[[#This Row],[Metabolite ID]],Table18[],2,FALSE)</f>
        <v>X - 21283</v>
      </c>
      <c r="C4077" s="35" t="s">
        <v>1118</v>
      </c>
      <c r="D4077" s="35">
        <v>1067</v>
      </c>
      <c r="E4077" s="35">
        <v>5.4753464240258981E-2</v>
      </c>
      <c r="F4077" s="35">
        <v>4.7044642509307497E-2</v>
      </c>
      <c r="G4077" s="35">
        <v>0.24448000586608923</v>
      </c>
      <c r="H4077" s="35" t="b">
        <v>0</v>
      </c>
      <c r="I4077" s="35" t="b">
        <v>0</v>
      </c>
      <c r="J4077" s="35" t="b">
        <v>0</v>
      </c>
    </row>
    <row r="4078" spans="1:10" hidden="1" x14ac:dyDescent="0.2">
      <c r="A4078" s="35" t="s">
        <v>413</v>
      </c>
      <c r="B4078" s="35" t="str">
        <f>VLOOKUP(Table4[[#This Row],[Metabolite ID]],Table18[],2,FALSE)</f>
        <v>X - 21283</v>
      </c>
      <c r="C4078" s="35" t="s">
        <v>1119</v>
      </c>
      <c r="D4078" s="35">
        <v>1067</v>
      </c>
      <c r="E4078" s="35">
        <v>6.3242269503546097E-2</v>
      </c>
      <c r="F4078" s="35">
        <v>7.192540638502859E-2</v>
      </c>
      <c r="G4078" s="35">
        <v>0.37925175194436189</v>
      </c>
      <c r="H4078" s="35" t="b">
        <v>0</v>
      </c>
      <c r="I4078" s="35" t="b">
        <v>0</v>
      </c>
      <c r="J4078" s="35" t="b">
        <v>0</v>
      </c>
    </row>
    <row r="4079" spans="1:10" hidden="1" x14ac:dyDescent="0.2">
      <c r="A4079" s="35" t="s">
        <v>413</v>
      </c>
      <c r="B4079" s="35" t="str">
        <f>VLOOKUP(Table4[[#This Row],[Metabolite ID]],Table18[],2,FALSE)</f>
        <v>X - 21283</v>
      </c>
      <c r="C4079" s="35" t="s">
        <v>1120</v>
      </c>
      <c r="D4079" s="35">
        <v>1067</v>
      </c>
      <c r="E4079" s="35">
        <v>4.3745415745986838E-2</v>
      </c>
      <c r="F4079" s="35">
        <v>8.6250494659435961E-2</v>
      </c>
      <c r="G4079" s="35">
        <v>0.61202128831132274</v>
      </c>
      <c r="H4079" s="35" t="b">
        <v>0</v>
      </c>
      <c r="I4079" s="35" t="b">
        <v>0</v>
      </c>
      <c r="J4079" s="35" t="b">
        <v>0</v>
      </c>
    </row>
    <row r="4080" spans="1:10" hidden="1" x14ac:dyDescent="0.2">
      <c r="A4080" s="35" t="s">
        <v>413</v>
      </c>
      <c r="B4080" s="35" t="str">
        <f>VLOOKUP(Table4[[#This Row],[Metabolite ID]],Table18[],2,FALSE)</f>
        <v>X - 21283</v>
      </c>
      <c r="C4080" s="35" t="s">
        <v>1121</v>
      </c>
      <c r="D4080" s="35">
        <v>1067</v>
      </c>
      <c r="E4080" s="35">
        <v>0.33230374392023698</v>
      </c>
      <c r="F4080" s="35">
        <v>0.30247526746919012</v>
      </c>
      <c r="G4080" s="35">
        <v>0.27218427430835934</v>
      </c>
      <c r="H4080" s="35" t="b">
        <v>0</v>
      </c>
      <c r="I4080" s="35" t="b">
        <v>0</v>
      </c>
      <c r="J4080" s="35" t="b">
        <v>0</v>
      </c>
    </row>
    <row r="4081" spans="1:10" hidden="1" x14ac:dyDescent="0.2">
      <c r="A4081" s="35" t="s">
        <v>413</v>
      </c>
      <c r="B4081" s="35" t="str">
        <f>VLOOKUP(Table4[[#This Row],[Metabolite ID]],Table18[],2,FALSE)</f>
        <v>X - 21283</v>
      </c>
      <c r="C4081" s="35" t="s">
        <v>1122</v>
      </c>
      <c r="D4081" s="35">
        <v>1067</v>
      </c>
      <c r="E4081" s="35">
        <v>0.17556663496488856</v>
      </c>
      <c r="F4081" s="35">
        <v>0.18759103496005297</v>
      </c>
      <c r="G4081" s="35">
        <v>0.3495361344292468</v>
      </c>
      <c r="H4081" s="35" t="b">
        <v>0</v>
      </c>
      <c r="I4081" s="35" t="b">
        <v>0</v>
      </c>
      <c r="J4081" s="35" t="b">
        <v>0</v>
      </c>
    </row>
    <row r="4082" spans="1:10" hidden="1" x14ac:dyDescent="0.2">
      <c r="A4082" s="35" t="s">
        <v>413</v>
      </c>
      <c r="B4082" s="35" t="str">
        <f>VLOOKUP(Table4[[#This Row],[Metabolite ID]],Table18[],2,FALSE)</f>
        <v>X - 21283</v>
      </c>
      <c r="C4082" s="35" t="s">
        <v>1123</v>
      </c>
      <c r="D4082" s="35">
        <v>1067</v>
      </c>
      <c r="E4082" s="35">
        <v>0.1330718948286283</v>
      </c>
      <c r="F4082" s="35">
        <v>0.13700928447916946</v>
      </c>
      <c r="G4082" s="35">
        <v>0.33163841994310372</v>
      </c>
      <c r="H4082" s="35" t="b">
        <v>0</v>
      </c>
      <c r="I4082" s="35" t="b">
        <v>0</v>
      </c>
      <c r="J4082" s="35" t="b">
        <v>0</v>
      </c>
    </row>
    <row r="4083" spans="1:10" x14ac:dyDescent="0.2">
      <c r="A4083" s="35" t="s">
        <v>734</v>
      </c>
      <c r="B4083" s="35" t="str">
        <f>VLOOKUP(Table4[[#This Row],[Metabolite ID]],Table18[],2,FALSE)</f>
        <v>X - 24551</v>
      </c>
      <c r="C4083" s="35" t="s">
        <v>1116</v>
      </c>
      <c r="D4083" s="35">
        <v>1068</v>
      </c>
      <c r="E4083" s="35">
        <v>6.1361020740429095E-2</v>
      </c>
      <c r="F4083" s="35">
        <v>5.5135572677943917E-2</v>
      </c>
      <c r="G4083" s="36">
        <v>0.26574637936362089</v>
      </c>
      <c r="H4083" s="35" t="b">
        <v>0</v>
      </c>
      <c r="I4083" s="35" t="b">
        <v>0</v>
      </c>
      <c r="J4083" s="35" t="b">
        <v>0</v>
      </c>
    </row>
    <row r="4084" spans="1:10" hidden="1" x14ac:dyDescent="0.2">
      <c r="A4084" s="35" t="s">
        <v>734</v>
      </c>
      <c r="B4084" s="35" t="str">
        <f>VLOOKUP(Table4[[#This Row],[Metabolite ID]],Table18[],2,FALSE)</f>
        <v>X - 24551</v>
      </c>
      <c r="C4084" s="35" t="s">
        <v>1117</v>
      </c>
      <c r="D4084" s="35">
        <v>1068</v>
      </c>
      <c r="E4084" s="35">
        <v>6.1361020740429095E-2</v>
      </c>
      <c r="F4084" s="35">
        <v>5.357388465316134E-2</v>
      </c>
      <c r="G4084" s="35">
        <v>0.25206287253502463</v>
      </c>
      <c r="H4084" s="35" t="b">
        <v>0</v>
      </c>
      <c r="I4084" s="35" t="b">
        <v>0</v>
      </c>
      <c r="J4084" s="35" t="b">
        <v>0</v>
      </c>
    </row>
    <row r="4085" spans="1:10" hidden="1" x14ac:dyDescent="0.2">
      <c r="A4085" s="35" t="s">
        <v>734</v>
      </c>
      <c r="B4085" s="35" t="str">
        <f>VLOOKUP(Table4[[#This Row],[Metabolite ID]],Table18[],2,FALSE)</f>
        <v>X - 24551</v>
      </c>
      <c r="C4085" s="35" t="s">
        <v>1118</v>
      </c>
      <c r="D4085" s="35">
        <v>1068</v>
      </c>
      <c r="E4085" s="35">
        <v>6.1450868386017606E-2</v>
      </c>
      <c r="F4085" s="35">
        <v>5.4076287520853736E-2</v>
      </c>
      <c r="G4085" s="35">
        <v>0.25580021764277</v>
      </c>
      <c r="H4085" s="35" t="b">
        <v>0</v>
      </c>
      <c r="I4085" s="35" t="b">
        <v>0</v>
      </c>
      <c r="J4085" s="35" t="b">
        <v>0</v>
      </c>
    </row>
    <row r="4086" spans="1:10" hidden="1" x14ac:dyDescent="0.2">
      <c r="A4086" s="35" t="s">
        <v>734</v>
      </c>
      <c r="B4086" s="35" t="str">
        <f>VLOOKUP(Table4[[#This Row],[Metabolite ID]],Table18[],2,FALSE)</f>
        <v>X - 24551</v>
      </c>
      <c r="C4086" s="35" t="s">
        <v>1119</v>
      </c>
      <c r="D4086" s="35">
        <v>1068</v>
      </c>
      <c r="E4086" s="35">
        <v>4.2497781975174807E-2</v>
      </c>
      <c r="F4086" s="35">
        <v>8.4043287744672873E-2</v>
      </c>
      <c r="G4086" s="35">
        <v>0.61309156786695129</v>
      </c>
      <c r="H4086" s="35" t="b">
        <v>0</v>
      </c>
      <c r="I4086" s="35" t="b">
        <v>0</v>
      </c>
      <c r="J4086" s="35" t="b">
        <v>0</v>
      </c>
    </row>
    <row r="4087" spans="1:10" hidden="1" x14ac:dyDescent="0.2">
      <c r="A4087" s="35" t="s">
        <v>734</v>
      </c>
      <c r="B4087" s="35" t="str">
        <f>VLOOKUP(Table4[[#This Row],[Metabolite ID]],Table18[],2,FALSE)</f>
        <v>X - 24551</v>
      </c>
      <c r="C4087" s="35" t="s">
        <v>1120</v>
      </c>
      <c r="D4087" s="35">
        <v>1068</v>
      </c>
      <c r="E4087" s="35">
        <v>1.9884443291928129E-2</v>
      </c>
      <c r="F4087" s="35">
        <v>9.460594487739292E-2</v>
      </c>
      <c r="G4087" s="35">
        <v>0.83352582086371219</v>
      </c>
      <c r="H4087" s="35" t="b">
        <v>0</v>
      </c>
      <c r="I4087" s="35" t="b">
        <v>0</v>
      </c>
      <c r="J4087" s="35" t="b">
        <v>0</v>
      </c>
    </row>
    <row r="4088" spans="1:10" hidden="1" x14ac:dyDescent="0.2">
      <c r="A4088" s="35" t="s">
        <v>734</v>
      </c>
      <c r="B4088" s="35" t="str">
        <f>VLOOKUP(Table4[[#This Row],[Metabolite ID]],Table18[],2,FALSE)</f>
        <v>X - 24551</v>
      </c>
      <c r="C4088" s="35" t="s">
        <v>1121</v>
      </c>
      <c r="D4088" s="35">
        <v>1068</v>
      </c>
      <c r="E4088" s="35">
        <v>0.11723368446663329</v>
      </c>
      <c r="F4088" s="35">
        <v>0.34590539879603349</v>
      </c>
      <c r="G4088" s="35">
        <v>0.73473793197417059</v>
      </c>
      <c r="H4088" s="35" t="b">
        <v>0</v>
      </c>
      <c r="I4088" s="35" t="b">
        <v>0</v>
      </c>
      <c r="J4088" s="35" t="b">
        <v>0</v>
      </c>
    </row>
    <row r="4089" spans="1:10" hidden="1" x14ac:dyDescent="0.2">
      <c r="A4089" s="35" t="s">
        <v>734</v>
      </c>
      <c r="B4089" s="35" t="str">
        <f>VLOOKUP(Table4[[#This Row],[Metabolite ID]],Table18[],2,FALSE)</f>
        <v>X - 24551</v>
      </c>
      <c r="C4089" s="35" t="s">
        <v>1122</v>
      </c>
      <c r="D4089" s="35">
        <v>1068</v>
      </c>
      <c r="E4089" s="35">
        <v>0.11723368446663329</v>
      </c>
      <c r="F4089" s="35">
        <v>0.21498595359506409</v>
      </c>
      <c r="G4089" s="35">
        <v>0.58565527374008086</v>
      </c>
      <c r="H4089" s="35" t="b">
        <v>0</v>
      </c>
      <c r="I4089" s="35" t="b">
        <v>0</v>
      </c>
      <c r="J4089" s="35" t="b">
        <v>0</v>
      </c>
    </row>
    <row r="4090" spans="1:10" hidden="1" x14ac:dyDescent="0.2">
      <c r="A4090" s="35" t="s">
        <v>734</v>
      </c>
      <c r="B4090" s="35" t="str">
        <f>VLOOKUP(Table4[[#This Row],[Metabolite ID]],Table18[],2,FALSE)</f>
        <v>X - 24551</v>
      </c>
      <c r="C4090" s="35" t="s">
        <v>1123</v>
      </c>
      <c r="D4090" s="35">
        <v>1068</v>
      </c>
      <c r="E4090" s="35">
        <v>2.5394796257054035E-2</v>
      </c>
      <c r="F4090" s="35">
        <v>0.16154995323647017</v>
      </c>
      <c r="G4090" s="35">
        <v>0.87512117365036923</v>
      </c>
      <c r="H4090" s="35" t="b">
        <v>0</v>
      </c>
      <c r="I4090" s="35" t="b">
        <v>0</v>
      </c>
      <c r="J4090" s="35" t="b">
        <v>0</v>
      </c>
    </row>
    <row r="4091" spans="1:10" x14ac:dyDescent="0.2">
      <c r="A4091" s="35" t="s">
        <v>258</v>
      </c>
      <c r="B4091" s="35" t="str">
        <f>VLOOKUP(Table4[[#This Row],[Metabolite ID]],Table18[],2,FALSE)</f>
        <v>oleoylcarnitine</v>
      </c>
      <c r="C4091" s="35" t="s">
        <v>1116</v>
      </c>
      <c r="D4091" s="35">
        <v>1068</v>
      </c>
      <c r="E4091" s="35">
        <v>-4.2475249223867237E-2</v>
      </c>
      <c r="F4091" s="35">
        <v>3.8606750339114891E-2</v>
      </c>
      <c r="G4091" s="36">
        <v>0.27124383407012775</v>
      </c>
      <c r="H4091" s="35" t="b">
        <v>0</v>
      </c>
      <c r="I4091" s="35" t="b">
        <v>0</v>
      </c>
      <c r="J4091" s="35" t="b">
        <v>0</v>
      </c>
    </row>
    <row r="4092" spans="1:10" hidden="1" x14ac:dyDescent="0.2">
      <c r="A4092" s="35" t="s">
        <v>258</v>
      </c>
      <c r="B4092" s="35" t="str">
        <f>VLOOKUP(Table4[[#This Row],[Metabolite ID]],Table18[],2,FALSE)</f>
        <v>oleoylcarnitine</v>
      </c>
      <c r="C4092" s="35" t="s">
        <v>1117</v>
      </c>
      <c r="D4092" s="35">
        <v>1068</v>
      </c>
      <c r="E4092" s="35">
        <v>-4.2475249223867237E-2</v>
      </c>
      <c r="F4092" s="35">
        <v>3.6878909867612324E-2</v>
      </c>
      <c r="G4092" s="35">
        <v>0.24942421200800344</v>
      </c>
      <c r="H4092" s="35" t="b">
        <v>0</v>
      </c>
      <c r="I4092" s="35" t="b">
        <v>0</v>
      </c>
      <c r="J4092" s="35" t="b">
        <v>0</v>
      </c>
    </row>
    <row r="4093" spans="1:10" hidden="1" x14ac:dyDescent="0.2">
      <c r="A4093" s="35" t="s">
        <v>258</v>
      </c>
      <c r="B4093" s="35" t="str">
        <f>VLOOKUP(Table4[[#This Row],[Metabolite ID]],Table18[],2,FALSE)</f>
        <v>oleoylcarnitine</v>
      </c>
      <c r="C4093" s="35" t="s">
        <v>1118</v>
      </c>
      <c r="D4093" s="35">
        <v>1068</v>
      </c>
      <c r="E4093" s="35">
        <v>-4.2385030601844009E-2</v>
      </c>
      <c r="F4093" s="35">
        <v>3.7238338630098261E-2</v>
      </c>
      <c r="G4093" s="35">
        <v>0.25503301488932822</v>
      </c>
      <c r="H4093" s="35" t="b">
        <v>0</v>
      </c>
      <c r="I4093" s="35" t="b">
        <v>0</v>
      </c>
      <c r="J4093" s="35" t="b">
        <v>0</v>
      </c>
    </row>
    <row r="4094" spans="1:10" hidden="1" x14ac:dyDescent="0.2">
      <c r="A4094" s="35" t="s">
        <v>258</v>
      </c>
      <c r="B4094" s="35" t="str">
        <f>VLOOKUP(Table4[[#This Row],[Metabolite ID]],Table18[],2,FALSE)</f>
        <v>oleoylcarnitine</v>
      </c>
      <c r="C4094" s="35" t="s">
        <v>1119</v>
      </c>
      <c r="D4094" s="35">
        <v>1068</v>
      </c>
      <c r="E4094" s="35">
        <v>-4.1829345827440301E-2</v>
      </c>
      <c r="F4094" s="35">
        <v>5.4893757623878062E-2</v>
      </c>
      <c r="G4094" s="35">
        <v>0.44605671502108862</v>
      </c>
      <c r="H4094" s="35" t="b">
        <v>0</v>
      </c>
      <c r="I4094" s="35" t="b">
        <v>0</v>
      </c>
      <c r="J4094" s="35" t="b">
        <v>0</v>
      </c>
    </row>
    <row r="4095" spans="1:10" hidden="1" x14ac:dyDescent="0.2">
      <c r="A4095" s="35" t="s">
        <v>258</v>
      </c>
      <c r="B4095" s="35" t="str">
        <f>VLOOKUP(Table4[[#This Row],[Metabolite ID]],Table18[],2,FALSE)</f>
        <v>oleoylcarnitine</v>
      </c>
      <c r="C4095" s="35" t="s">
        <v>1120</v>
      </c>
      <c r="D4095" s="35">
        <v>1068</v>
      </c>
      <c r="E4095" s="35">
        <v>-2.4570900855179174E-2</v>
      </c>
      <c r="F4095" s="35">
        <v>6.2959143400111828E-2</v>
      </c>
      <c r="G4095" s="35">
        <v>0.6963388309359364</v>
      </c>
      <c r="H4095" s="35" t="b">
        <v>0</v>
      </c>
      <c r="I4095" s="35" t="b">
        <v>0</v>
      </c>
      <c r="J4095" s="35" t="b">
        <v>0</v>
      </c>
    </row>
    <row r="4096" spans="1:10" hidden="1" x14ac:dyDescent="0.2">
      <c r="A4096" s="35" t="s">
        <v>258</v>
      </c>
      <c r="B4096" s="35" t="str">
        <f>VLOOKUP(Table4[[#This Row],[Metabolite ID]],Table18[],2,FALSE)</f>
        <v>oleoylcarnitine</v>
      </c>
      <c r="C4096" s="35" t="s">
        <v>1121</v>
      </c>
      <c r="D4096" s="35">
        <v>1068</v>
      </c>
      <c r="E4096" s="35">
        <v>-0.28161054260944596</v>
      </c>
      <c r="F4096" s="35">
        <v>0.22352759344510972</v>
      </c>
      <c r="G4096" s="35">
        <v>0.20800008714606261</v>
      </c>
      <c r="H4096" s="35" t="b">
        <v>0</v>
      </c>
      <c r="I4096" s="35" t="b">
        <v>0</v>
      </c>
      <c r="J4096" s="35" t="b">
        <v>0</v>
      </c>
    </row>
    <row r="4097" spans="1:10" hidden="1" x14ac:dyDescent="0.2">
      <c r="A4097" s="35" t="s">
        <v>258</v>
      </c>
      <c r="B4097" s="35" t="str">
        <f>VLOOKUP(Table4[[#This Row],[Metabolite ID]],Table18[],2,FALSE)</f>
        <v>oleoylcarnitine</v>
      </c>
      <c r="C4097" s="35" t="s">
        <v>1122</v>
      </c>
      <c r="D4097" s="35">
        <v>1068</v>
      </c>
      <c r="E4097" s="35">
        <v>-2.9734392949229083E-2</v>
      </c>
      <c r="F4097" s="35">
        <v>0.13734175785671537</v>
      </c>
      <c r="G4097" s="35">
        <v>0.82863996341222868</v>
      </c>
      <c r="H4097" s="35" t="b">
        <v>0</v>
      </c>
      <c r="I4097" s="35" t="b">
        <v>0</v>
      </c>
      <c r="J4097" s="35" t="b">
        <v>0</v>
      </c>
    </row>
    <row r="4098" spans="1:10" hidden="1" x14ac:dyDescent="0.2">
      <c r="A4098" s="35" t="s">
        <v>258</v>
      </c>
      <c r="B4098" s="35" t="str">
        <f>VLOOKUP(Table4[[#This Row],[Metabolite ID]],Table18[],2,FALSE)</f>
        <v>oleoylcarnitine</v>
      </c>
      <c r="C4098" s="35" t="s">
        <v>1123</v>
      </c>
      <c r="D4098" s="35">
        <v>1068</v>
      </c>
      <c r="E4098" s="35">
        <v>-0.11601538947463594</v>
      </c>
      <c r="F4098" s="35">
        <v>0.1133375960341723</v>
      </c>
      <c r="G4098" s="35">
        <v>0.3062438605783438</v>
      </c>
      <c r="H4098" s="35" t="b">
        <v>0</v>
      </c>
      <c r="I4098" s="35" t="b">
        <v>0</v>
      </c>
      <c r="J4098" s="35" t="b">
        <v>0</v>
      </c>
    </row>
    <row r="4099" spans="1:10" x14ac:dyDescent="0.2">
      <c r="A4099" s="35" t="s">
        <v>539</v>
      </c>
      <c r="B4099" s="35" t="str">
        <f>VLOOKUP(Table4[[#This Row],[Metabolite ID]],Table18[],2,FALSE)</f>
        <v>ferulic acid 4-sulfate</v>
      </c>
      <c r="C4099" s="35" t="s">
        <v>1116</v>
      </c>
      <c r="D4099" s="35">
        <v>1068</v>
      </c>
      <c r="E4099" s="35">
        <v>-4.2312882031877316E-2</v>
      </c>
      <c r="F4099" s="35">
        <v>3.8683127554006762E-2</v>
      </c>
      <c r="G4099" s="36">
        <v>0.27402822156717183</v>
      </c>
      <c r="H4099" s="35" t="b">
        <v>0</v>
      </c>
      <c r="I4099" s="35" t="b">
        <v>0</v>
      </c>
      <c r="J4099" s="35" t="b">
        <v>0</v>
      </c>
    </row>
    <row r="4100" spans="1:10" hidden="1" x14ac:dyDescent="0.2">
      <c r="A4100" s="35" t="s">
        <v>539</v>
      </c>
      <c r="B4100" s="35" t="str">
        <f>VLOOKUP(Table4[[#This Row],[Metabolite ID]],Table18[],2,FALSE)</f>
        <v>ferulic acid 4-sulfate</v>
      </c>
      <c r="C4100" s="35" t="s">
        <v>1117</v>
      </c>
      <c r="D4100" s="35">
        <v>1068</v>
      </c>
      <c r="E4100" s="35">
        <v>-4.2312882031877316E-2</v>
      </c>
      <c r="F4100" s="35">
        <v>3.7112733561216235E-2</v>
      </c>
      <c r="G4100" s="35">
        <v>0.25423729566194242</v>
      </c>
      <c r="H4100" s="35" t="b">
        <v>0</v>
      </c>
      <c r="I4100" s="35" t="b">
        <v>0</v>
      </c>
      <c r="J4100" s="35" t="b">
        <v>0</v>
      </c>
    </row>
    <row r="4101" spans="1:10" hidden="1" x14ac:dyDescent="0.2">
      <c r="A4101" s="35" t="s">
        <v>539</v>
      </c>
      <c r="B4101" s="35" t="str">
        <f>VLOOKUP(Table4[[#This Row],[Metabolite ID]],Table18[],2,FALSE)</f>
        <v>ferulic acid 4-sulfate</v>
      </c>
      <c r="C4101" s="35" t="s">
        <v>1118</v>
      </c>
      <c r="D4101" s="35">
        <v>1068</v>
      </c>
      <c r="E4101" s="35">
        <v>-4.2223011996037119E-2</v>
      </c>
      <c r="F4101" s="35">
        <v>3.7471757422146833E-2</v>
      </c>
      <c r="G4101" s="35">
        <v>0.25982890440636058</v>
      </c>
      <c r="H4101" s="35" t="b">
        <v>0</v>
      </c>
      <c r="I4101" s="35" t="b">
        <v>0</v>
      </c>
      <c r="J4101" s="35" t="b">
        <v>0</v>
      </c>
    </row>
    <row r="4102" spans="1:10" hidden="1" x14ac:dyDescent="0.2">
      <c r="A4102" s="35" t="s">
        <v>539</v>
      </c>
      <c r="B4102" s="35" t="str">
        <f>VLOOKUP(Table4[[#This Row],[Metabolite ID]],Table18[],2,FALSE)</f>
        <v>ferulic acid 4-sulfate</v>
      </c>
      <c r="C4102" s="35" t="s">
        <v>1119</v>
      </c>
      <c r="D4102" s="35">
        <v>1068</v>
      </c>
      <c r="E4102" s="35">
        <v>-7.6027195392113694E-2</v>
      </c>
      <c r="F4102" s="35">
        <v>5.8831868771977054E-2</v>
      </c>
      <c r="G4102" s="35">
        <v>0.19626050145487961</v>
      </c>
      <c r="H4102" s="35" t="b">
        <v>0</v>
      </c>
      <c r="I4102" s="35" t="b">
        <v>0</v>
      </c>
      <c r="J4102" s="35" t="b">
        <v>0</v>
      </c>
    </row>
    <row r="4103" spans="1:10" hidden="1" x14ac:dyDescent="0.2">
      <c r="A4103" s="35" t="s">
        <v>539</v>
      </c>
      <c r="B4103" s="35" t="str">
        <f>VLOOKUP(Table4[[#This Row],[Metabolite ID]],Table18[],2,FALSE)</f>
        <v>ferulic acid 4-sulfate</v>
      </c>
      <c r="C4103" s="35" t="s">
        <v>1120</v>
      </c>
      <c r="D4103" s="35">
        <v>1068</v>
      </c>
      <c r="E4103" s="35">
        <v>-2.7479180772459928E-2</v>
      </c>
      <c r="F4103" s="35">
        <v>6.0329757069872481E-2</v>
      </c>
      <c r="G4103" s="35">
        <v>0.64876177081309638</v>
      </c>
      <c r="H4103" s="35" t="b">
        <v>0</v>
      </c>
      <c r="I4103" s="35" t="b">
        <v>0</v>
      </c>
      <c r="J4103" s="35" t="b">
        <v>0</v>
      </c>
    </row>
    <row r="4104" spans="1:10" hidden="1" x14ac:dyDescent="0.2">
      <c r="A4104" s="35" t="s">
        <v>539</v>
      </c>
      <c r="B4104" s="35" t="str">
        <f>VLOOKUP(Table4[[#This Row],[Metabolite ID]],Table18[],2,FALSE)</f>
        <v>ferulic acid 4-sulfate</v>
      </c>
      <c r="C4104" s="35" t="s">
        <v>1121</v>
      </c>
      <c r="D4104" s="35">
        <v>1068</v>
      </c>
      <c r="E4104" s="35">
        <v>-0.14388127008134166</v>
      </c>
      <c r="F4104" s="35">
        <v>0.23875190123437254</v>
      </c>
      <c r="G4104" s="35">
        <v>0.54687674778104056</v>
      </c>
      <c r="H4104" s="35" t="b">
        <v>0</v>
      </c>
      <c r="I4104" s="35" t="b">
        <v>0</v>
      </c>
      <c r="J4104" s="35" t="b">
        <v>0</v>
      </c>
    </row>
    <row r="4105" spans="1:10" hidden="1" x14ac:dyDescent="0.2">
      <c r="A4105" s="35" t="s">
        <v>539</v>
      </c>
      <c r="B4105" s="35" t="str">
        <f>VLOOKUP(Table4[[#This Row],[Metabolite ID]],Table18[],2,FALSE)</f>
        <v>ferulic acid 4-sulfate</v>
      </c>
      <c r="C4105" s="35" t="s">
        <v>1122</v>
      </c>
      <c r="D4105" s="35">
        <v>1068</v>
      </c>
      <c r="E4105" s="35">
        <v>-6.0363268747938292E-3</v>
      </c>
      <c r="F4105" s="35">
        <v>0.1843378303431486</v>
      </c>
      <c r="G4105" s="35">
        <v>0.97388326391354318</v>
      </c>
      <c r="H4105" s="35" t="b">
        <v>0</v>
      </c>
      <c r="I4105" s="35" t="b">
        <v>0</v>
      </c>
      <c r="J4105" s="35" t="b">
        <v>0</v>
      </c>
    </row>
    <row r="4106" spans="1:10" hidden="1" x14ac:dyDescent="0.2">
      <c r="A4106" s="35" t="s">
        <v>539</v>
      </c>
      <c r="B4106" s="35" t="str">
        <f>VLOOKUP(Table4[[#This Row],[Metabolite ID]],Table18[],2,FALSE)</f>
        <v>ferulic acid 4-sulfate</v>
      </c>
      <c r="C4106" s="35" t="s">
        <v>1123</v>
      </c>
      <c r="D4106" s="35">
        <v>1068</v>
      </c>
      <c r="E4106" s="35">
        <v>6.5182409939656544E-2</v>
      </c>
      <c r="F4106" s="35">
        <v>0.11355217933672401</v>
      </c>
      <c r="G4106" s="35">
        <v>0.56606828396496822</v>
      </c>
      <c r="H4106" s="35" t="b">
        <v>0</v>
      </c>
      <c r="I4106" s="35" t="b">
        <v>0</v>
      </c>
      <c r="J4106" s="35" t="b">
        <v>0</v>
      </c>
    </row>
    <row r="4107" spans="1:10" x14ac:dyDescent="0.2">
      <c r="A4107" s="35" t="s">
        <v>828</v>
      </c>
      <c r="B4107" s="35" t="str">
        <f>VLOOKUP(Table4[[#This Row],[Metabolite ID]],Table18[],2,FALSE)</f>
        <v>Concentration of small HDL particles</v>
      </c>
      <c r="C4107" s="35" t="s">
        <v>1116</v>
      </c>
      <c r="D4107" s="35">
        <v>1069</v>
      </c>
      <c r="E4107" s="35">
        <v>2.0327812195276559E-2</v>
      </c>
      <c r="F4107" s="35">
        <v>1.8671993025119439E-2</v>
      </c>
      <c r="G4107" s="36">
        <v>0.27629533560262165</v>
      </c>
      <c r="H4107" s="35" t="b">
        <v>0</v>
      </c>
      <c r="I4107" s="35" t="b">
        <v>0</v>
      </c>
      <c r="J4107" s="35" t="b">
        <v>0</v>
      </c>
    </row>
    <row r="4108" spans="1:10" hidden="1" x14ac:dyDescent="0.2">
      <c r="A4108" s="35" t="s">
        <v>828</v>
      </c>
      <c r="B4108" s="35" t="str">
        <f>VLOOKUP(Table4[[#This Row],[Metabolite ID]],Table18[],2,FALSE)</f>
        <v>Concentration of small HDL particles</v>
      </c>
      <c r="C4108" s="35" t="s">
        <v>1117</v>
      </c>
      <c r="D4108" s="35">
        <v>1069</v>
      </c>
      <c r="E4108" s="35">
        <v>2.0327812195276559E-2</v>
      </c>
      <c r="F4108" s="35">
        <v>1.6756528381551006E-2</v>
      </c>
      <c r="G4108" s="35">
        <v>0.22508092205350527</v>
      </c>
      <c r="H4108" s="35" t="b">
        <v>0</v>
      </c>
      <c r="I4108" s="35" t="b">
        <v>0</v>
      </c>
      <c r="J4108" s="35" t="b">
        <v>0</v>
      </c>
    </row>
    <row r="4109" spans="1:10" hidden="1" x14ac:dyDescent="0.2">
      <c r="A4109" s="35" t="s">
        <v>828</v>
      </c>
      <c r="B4109" s="35" t="str">
        <f>VLOOKUP(Table4[[#This Row],[Metabolite ID]],Table18[],2,FALSE)</f>
        <v>Concentration of small HDL particles</v>
      </c>
      <c r="C4109" s="35" t="s">
        <v>1118</v>
      </c>
      <c r="D4109" s="35">
        <v>1069</v>
      </c>
      <c r="E4109" s="35">
        <v>2.0389379058345064E-2</v>
      </c>
      <c r="F4109" s="35">
        <v>1.6939720436611048E-2</v>
      </c>
      <c r="G4109" s="35">
        <v>0.22872752050847511</v>
      </c>
      <c r="H4109" s="35" t="b">
        <v>0</v>
      </c>
      <c r="I4109" s="35" t="b">
        <v>0</v>
      </c>
      <c r="J4109" s="35" t="b">
        <v>0</v>
      </c>
    </row>
    <row r="4110" spans="1:10" hidden="1" x14ac:dyDescent="0.2">
      <c r="A4110" s="35" t="s">
        <v>828</v>
      </c>
      <c r="B4110" s="35" t="str">
        <f>VLOOKUP(Table4[[#This Row],[Metabolite ID]],Table18[],2,FALSE)</f>
        <v>Concentration of small HDL particles</v>
      </c>
      <c r="C4110" s="35" t="s">
        <v>1119</v>
      </c>
      <c r="D4110" s="35">
        <v>1069</v>
      </c>
      <c r="E4110" s="35">
        <v>3.1466301369863017E-2</v>
      </c>
      <c r="F4110" s="35">
        <v>2.657628890971361E-2</v>
      </c>
      <c r="G4110" s="35">
        <v>0.2364134307102472</v>
      </c>
      <c r="H4110" s="35" t="b">
        <v>0</v>
      </c>
      <c r="I4110" s="35" t="b">
        <v>0</v>
      </c>
      <c r="J4110" s="35" t="b">
        <v>0</v>
      </c>
    </row>
    <row r="4111" spans="1:10" hidden="1" x14ac:dyDescent="0.2">
      <c r="A4111" s="35" t="s">
        <v>828</v>
      </c>
      <c r="B4111" s="35" t="str">
        <f>VLOOKUP(Table4[[#This Row],[Metabolite ID]],Table18[],2,FALSE)</f>
        <v>Concentration of small HDL particles</v>
      </c>
      <c r="C4111" s="35" t="s">
        <v>1120</v>
      </c>
      <c r="D4111" s="35">
        <v>1069</v>
      </c>
      <c r="E4111" s="35">
        <v>2.3201654359915298E-2</v>
      </c>
      <c r="F4111" s="35">
        <v>3.0485273201792871E-2</v>
      </c>
      <c r="G4111" s="35">
        <v>0.44661080124241542</v>
      </c>
      <c r="H4111" s="35" t="b">
        <v>0</v>
      </c>
      <c r="I4111" s="35" t="b">
        <v>0</v>
      </c>
      <c r="J4111" s="35" t="b">
        <v>0</v>
      </c>
    </row>
    <row r="4112" spans="1:10" hidden="1" x14ac:dyDescent="0.2">
      <c r="A4112" s="35" t="s">
        <v>828</v>
      </c>
      <c r="B4112" s="35" t="str">
        <f>VLOOKUP(Table4[[#This Row],[Metabolite ID]],Table18[],2,FALSE)</f>
        <v>Concentration of small HDL particles</v>
      </c>
      <c r="C4112" s="35" t="s">
        <v>1121</v>
      </c>
      <c r="D4112" s="35">
        <v>1069</v>
      </c>
      <c r="E4112" s="35">
        <v>-1.714950581272312E-2</v>
      </c>
      <c r="F4112" s="35">
        <v>0.11898907333285695</v>
      </c>
      <c r="G4112" s="35">
        <v>0.88542758981081271</v>
      </c>
      <c r="H4112" s="35" t="b">
        <v>0</v>
      </c>
      <c r="I4112" s="35" t="b">
        <v>0</v>
      </c>
      <c r="J4112" s="35" t="b">
        <v>0</v>
      </c>
    </row>
    <row r="4113" spans="1:10" hidden="1" x14ac:dyDescent="0.2">
      <c r="A4113" s="35" t="s">
        <v>828</v>
      </c>
      <c r="B4113" s="35" t="str">
        <f>VLOOKUP(Table4[[#This Row],[Metabolite ID]],Table18[],2,FALSE)</f>
        <v>Concentration of small HDL particles</v>
      </c>
      <c r="C4113" s="35" t="s">
        <v>1122</v>
      </c>
      <c r="D4113" s="35">
        <v>1069</v>
      </c>
      <c r="E4113" s="35">
        <v>1.8939905805535062E-3</v>
      </c>
      <c r="F4113" s="35">
        <v>6.4193984602999132E-2</v>
      </c>
      <c r="G4113" s="35">
        <v>0.97646800118178279</v>
      </c>
      <c r="H4113" s="35" t="b">
        <v>0</v>
      </c>
      <c r="I4113" s="35" t="b">
        <v>0</v>
      </c>
      <c r="J4113" s="35" t="b">
        <v>0</v>
      </c>
    </row>
    <row r="4114" spans="1:10" hidden="1" x14ac:dyDescent="0.2">
      <c r="A4114" s="35" t="s">
        <v>828</v>
      </c>
      <c r="B4114" s="35" t="str">
        <f>VLOOKUP(Table4[[#This Row],[Metabolite ID]],Table18[],2,FALSE)</f>
        <v>Concentration of small HDL particles</v>
      </c>
      <c r="C4114" s="35" t="s">
        <v>1123</v>
      </c>
      <c r="D4114" s="35">
        <v>1069</v>
      </c>
      <c r="E4114" s="35">
        <v>-7.0469345242936327E-2</v>
      </c>
      <c r="F4114" s="35">
        <v>5.4707993238989915E-2</v>
      </c>
      <c r="G4114" s="35">
        <v>0.19799055381139005</v>
      </c>
      <c r="H4114" s="35" t="b">
        <v>0</v>
      </c>
      <c r="I4114" s="35" t="b">
        <v>0</v>
      </c>
      <c r="J4114" s="35" t="b">
        <v>0</v>
      </c>
    </row>
    <row r="4115" spans="1:10" x14ac:dyDescent="0.2">
      <c r="A4115" s="35" t="s">
        <v>115</v>
      </c>
      <c r="B4115" s="35" t="str">
        <f>VLOOKUP(Table4[[#This Row],[Metabolite ID]],Table18[],2,FALSE)</f>
        <v>gamma-glutamylhistidine</v>
      </c>
      <c r="C4115" s="35" t="s">
        <v>1116</v>
      </c>
      <c r="D4115" s="35">
        <v>1068</v>
      </c>
      <c r="E4115" s="35">
        <v>-4.1148517803765869E-2</v>
      </c>
      <c r="F4115" s="35">
        <v>3.8035489841803966E-2</v>
      </c>
      <c r="G4115" s="36">
        <v>0.27932125188729162</v>
      </c>
      <c r="H4115" s="35" t="b">
        <v>0</v>
      </c>
      <c r="I4115" s="35" t="b">
        <v>0</v>
      </c>
      <c r="J4115" s="35" t="b">
        <v>0</v>
      </c>
    </row>
    <row r="4116" spans="1:10" hidden="1" x14ac:dyDescent="0.2">
      <c r="A4116" s="35" t="s">
        <v>115</v>
      </c>
      <c r="B4116" s="35" t="str">
        <f>VLOOKUP(Table4[[#This Row],[Metabolite ID]],Table18[],2,FALSE)</f>
        <v>gamma-glutamylhistidine</v>
      </c>
      <c r="C4116" s="35" t="s">
        <v>1117</v>
      </c>
      <c r="D4116" s="35">
        <v>1068</v>
      </c>
      <c r="E4116" s="35">
        <v>-4.1148517803765869E-2</v>
      </c>
      <c r="F4116" s="35">
        <v>3.706134256715507E-2</v>
      </c>
      <c r="G4116" s="35">
        <v>0.26687780309294107</v>
      </c>
      <c r="H4116" s="35" t="b">
        <v>0</v>
      </c>
      <c r="I4116" s="35" t="b">
        <v>0</v>
      </c>
      <c r="J4116" s="35" t="b">
        <v>0</v>
      </c>
    </row>
    <row r="4117" spans="1:10" hidden="1" x14ac:dyDescent="0.2">
      <c r="A4117" s="35" t="s">
        <v>115</v>
      </c>
      <c r="B4117" s="35" t="str">
        <f>VLOOKUP(Table4[[#This Row],[Metabolite ID]],Table18[],2,FALSE)</f>
        <v>gamma-glutamylhistidine</v>
      </c>
      <c r="C4117" s="35" t="s">
        <v>1118</v>
      </c>
      <c r="D4117" s="35">
        <v>1068</v>
      </c>
      <c r="E4117" s="35">
        <v>-4.1053094699581669E-2</v>
      </c>
      <c r="F4117" s="35">
        <v>3.7407353087050559E-2</v>
      </c>
      <c r="G4117" s="35">
        <v>0.27244011218868636</v>
      </c>
      <c r="H4117" s="35" t="b">
        <v>0</v>
      </c>
      <c r="I4117" s="35" t="b">
        <v>0</v>
      </c>
      <c r="J4117" s="35" t="b">
        <v>0</v>
      </c>
    </row>
    <row r="4118" spans="1:10" hidden="1" x14ac:dyDescent="0.2">
      <c r="A4118" s="35" t="s">
        <v>115</v>
      </c>
      <c r="B4118" s="35" t="str">
        <f>VLOOKUP(Table4[[#This Row],[Metabolite ID]],Table18[],2,FALSE)</f>
        <v>gamma-glutamylhistidine</v>
      </c>
      <c r="C4118" s="35" t="s">
        <v>1119</v>
      </c>
      <c r="D4118" s="35">
        <v>1068</v>
      </c>
      <c r="E4118" s="35">
        <v>-2.8115038782051405E-2</v>
      </c>
      <c r="F4118" s="35">
        <v>5.5994174482119199E-2</v>
      </c>
      <c r="G4118" s="35">
        <v>0.6155926105254339</v>
      </c>
      <c r="H4118" s="35" t="b">
        <v>0</v>
      </c>
      <c r="I4118" s="35" t="b">
        <v>0</v>
      </c>
      <c r="J4118" s="35" t="b">
        <v>0</v>
      </c>
    </row>
    <row r="4119" spans="1:10" hidden="1" x14ac:dyDescent="0.2">
      <c r="A4119" s="35" t="s">
        <v>115</v>
      </c>
      <c r="B4119" s="35" t="str">
        <f>VLOOKUP(Table4[[#This Row],[Metabolite ID]],Table18[],2,FALSE)</f>
        <v>gamma-glutamylhistidine</v>
      </c>
      <c r="C4119" s="35" t="s">
        <v>1120</v>
      </c>
      <c r="D4119" s="35">
        <v>1068</v>
      </c>
      <c r="E4119" s="35">
        <v>-2.8320227512132871E-2</v>
      </c>
      <c r="F4119" s="35">
        <v>6.6908400233592583E-2</v>
      </c>
      <c r="G4119" s="35">
        <v>0.67209927251353874</v>
      </c>
      <c r="H4119" s="35" t="b">
        <v>0</v>
      </c>
      <c r="I4119" s="35" t="b">
        <v>0</v>
      </c>
      <c r="J4119" s="35" t="b">
        <v>0</v>
      </c>
    </row>
    <row r="4120" spans="1:10" hidden="1" x14ac:dyDescent="0.2">
      <c r="A4120" s="35" t="s">
        <v>115</v>
      </c>
      <c r="B4120" s="35" t="str">
        <f>VLOOKUP(Table4[[#This Row],[Metabolite ID]],Table18[],2,FALSE)</f>
        <v>gamma-glutamylhistidine</v>
      </c>
      <c r="C4120" s="35" t="s">
        <v>1121</v>
      </c>
      <c r="D4120" s="35">
        <v>1068</v>
      </c>
      <c r="E4120" s="35">
        <v>-3.2736327431742929E-2</v>
      </c>
      <c r="F4120" s="35">
        <v>0.24251547402695403</v>
      </c>
      <c r="G4120" s="35">
        <v>0.89264796658151013</v>
      </c>
      <c r="H4120" s="35" t="b">
        <v>0</v>
      </c>
      <c r="I4120" s="35" t="b">
        <v>0</v>
      </c>
      <c r="J4120" s="35" t="b">
        <v>0</v>
      </c>
    </row>
    <row r="4121" spans="1:10" hidden="1" x14ac:dyDescent="0.2">
      <c r="A4121" s="35" t="s">
        <v>115</v>
      </c>
      <c r="B4121" s="35" t="str">
        <f>VLOOKUP(Table4[[#This Row],[Metabolite ID]],Table18[],2,FALSE)</f>
        <v>gamma-glutamylhistidine</v>
      </c>
      <c r="C4121" s="35" t="s">
        <v>1122</v>
      </c>
      <c r="D4121" s="35">
        <v>1068</v>
      </c>
      <c r="E4121" s="35">
        <v>-5.8199553046350161E-2</v>
      </c>
      <c r="F4121" s="35">
        <v>0.15219945377804858</v>
      </c>
      <c r="G4121" s="35">
        <v>0.70224823970307371</v>
      </c>
      <c r="H4121" s="35" t="b">
        <v>0</v>
      </c>
      <c r="I4121" s="35" t="b">
        <v>0</v>
      </c>
      <c r="J4121" s="35" t="b">
        <v>0</v>
      </c>
    </row>
    <row r="4122" spans="1:10" hidden="1" x14ac:dyDescent="0.2">
      <c r="A4122" s="35" t="s">
        <v>115</v>
      </c>
      <c r="B4122" s="35" t="str">
        <f>VLOOKUP(Table4[[#This Row],[Metabolite ID]],Table18[],2,FALSE)</f>
        <v>gamma-glutamylhistidine</v>
      </c>
      <c r="C4122" s="35" t="s">
        <v>1123</v>
      </c>
      <c r="D4122" s="35">
        <v>1068</v>
      </c>
      <c r="E4122" s="35">
        <v>-0.10634568140888224</v>
      </c>
      <c r="F4122" s="35">
        <v>0.11165940458991404</v>
      </c>
      <c r="G4122" s="35">
        <v>0.34110431619572945</v>
      </c>
      <c r="H4122" s="35" t="b">
        <v>0</v>
      </c>
      <c r="I4122" s="35" t="b">
        <v>0</v>
      </c>
      <c r="J4122" s="35" t="b">
        <v>0</v>
      </c>
    </row>
    <row r="4123" spans="1:10" x14ac:dyDescent="0.2">
      <c r="A4123" s="35" t="s">
        <v>619</v>
      </c>
      <c r="B4123" s="35" t="str">
        <f>VLOOKUP(Table4[[#This Row],[Metabolite ID]],Table18[],2,FALSE)</f>
        <v>X - 23294</v>
      </c>
      <c r="C4123" s="35" t="s">
        <v>1116</v>
      </c>
      <c r="D4123" s="35">
        <v>1069</v>
      </c>
      <c r="E4123" s="35">
        <v>4.357589083705244E-2</v>
      </c>
      <c r="F4123" s="35">
        <v>4.0385426819217175E-2</v>
      </c>
      <c r="G4123" s="36">
        <v>0.28058755877635183</v>
      </c>
      <c r="H4123" s="35" t="b">
        <v>0</v>
      </c>
      <c r="I4123" s="35" t="b">
        <v>0</v>
      </c>
      <c r="J4123" s="35" t="b">
        <v>0</v>
      </c>
    </row>
    <row r="4124" spans="1:10" hidden="1" x14ac:dyDescent="0.2">
      <c r="A4124" s="35" t="s">
        <v>619</v>
      </c>
      <c r="B4124" s="35" t="str">
        <f>VLOOKUP(Table4[[#This Row],[Metabolite ID]],Table18[],2,FALSE)</f>
        <v>X - 23294</v>
      </c>
      <c r="C4124" s="35" t="s">
        <v>1117</v>
      </c>
      <c r="D4124" s="35">
        <v>1069</v>
      </c>
      <c r="E4124" s="35">
        <v>4.357589083705244E-2</v>
      </c>
      <c r="F4124" s="35">
        <v>3.9523402214338525E-2</v>
      </c>
      <c r="G4124" s="35">
        <v>0.27022962843192921</v>
      </c>
      <c r="H4124" s="35" t="b">
        <v>0</v>
      </c>
      <c r="I4124" s="35" t="b">
        <v>0</v>
      </c>
      <c r="J4124" s="35" t="b">
        <v>0</v>
      </c>
    </row>
    <row r="4125" spans="1:10" hidden="1" x14ac:dyDescent="0.2">
      <c r="A4125" s="35" t="s">
        <v>619</v>
      </c>
      <c r="B4125" s="35" t="str">
        <f>VLOOKUP(Table4[[#This Row],[Metabolite ID]],Table18[],2,FALSE)</f>
        <v>X - 23294</v>
      </c>
      <c r="C4125" s="35" t="s">
        <v>1118</v>
      </c>
      <c r="D4125" s="35">
        <v>1069</v>
      </c>
      <c r="E4125" s="35">
        <v>4.3668422749037039E-2</v>
      </c>
      <c r="F4125" s="35">
        <v>3.9891723307492639E-2</v>
      </c>
      <c r="G4125" s="35">
        <v>0.27365958832553555</v>
      </c>
      <c r="H4125" s="35" t="b">
        <v>0</v>
      </c>
      <c r="I4125" s="35" t="b">
        <v>0</v>
      </c>
      <c r="J4125" s="35" t="b">
        <v>0</v>
      </c>
    </row>
    <row r="4126" spans="1:10" hidden="1" x14ac:dyDescent="0.2">
      <c r="A4126" s="35" t="s">
        <v>619</v>
      </c>
      <c r="B4126" s="35" t="str">
        <f>VLOOKUP(Table4[[#This Row],[Metabolite ID]],Table18[],2,FALSE)</f>
        <v>X - 23294</v>
      </c>
      <c r="C4126" s="35" t="s">
        <v>1119</v>
      </c>
      <c r="D4126" s="35">
        <v>1069</v>
      </c>
      <c r="E4126" s="35">
        <v>3.1212164948453604E-2</v>
      </c>
      <c r="F4126" s="35">
        <v>5.985934346826291E-2</v>
      </c>
      <c r="G4126" s="35">
        <v>0.60207066076779736</v>
      </c>
      <c r="H4126" s="35" t="b">
        <v>0</v>
      </c>
      <c r="I4126" s="35" t="b">
        <v>0</v>
      </c>
      <c r="J4126" s="35" t="b">
        <v>0</v>
      </c>
    </row>
    <row r="4127" spans="1:10" hidden="1" x14ac:dyDescent="0.2">
      <c r="A4127" s="35" t="s">
        <v>619</v>
      </c>
      <c r="B4127" s="35" t="str">
        <f>VLOOKUP(Table4[[#This Row],[Metabolite ID]],Table18[],2,FALSE)</f>
        <v>X - 23294</v>
      </c>
      <c r="C4127" s="35" t="s">
        <v>1120</v>
      </c>
      <c r="D4127" s="35">
        <v>1069</v>
      </c>
      <c r="E4127" s="35">
        <v>5.948923695535166E-2</v>
      </c>
      <c r="F4127" s="35">
        <v>7.0136710124631185E-2</v>
      </c>
      <c r="G4127" s="35">
        <v>0.39633231795374751</v>
      </c>
      <c r="H4127" s="35" t="b">
        <v>0</v>
      </c>
      <c r="I4127" s="35" t="b">
        <v>0</v>
      </c>
      <c r="J4127" s="35" t="b">
        <v>0</v>
      </c>
    </row>
    <row r="4128" spans="1:10" hidden="1" x14ac:dyDescent="0.2">
      <c r="A4128" s="35" t="s">
        <v>619</v>
      </c>
      <c r="B4128" s="35" t="str">
        <f>VLOOKUP(Table4[[#This Row],[Metabolite ID]],Table18[],2,FALSE)</f>
        <v>X - 23294</v>
      </c>
      <c r="C4128" s="35" t="s">
        <v>1121</v>
      </c>
      <c r="D4128" s="35">
        <v>1069</v>
      </c>
      <c r="E4128" s="35">
        <v>0.12173090322964253</v>
      </c>
      <c r="F4128" s="35">
        <v>0.25373015516572833</v>
      </c>
      <c r="G4128" s="35">
        <v>0.63149258140126174</v>
      </c>
      <c r="H4128" s="35" t="b">
        <v>0</v>
      </c>
      <c r="I4128" s="35" t="b">
        <v>0</v>
      </c>
      <c r="J4128" s="35" t="b">
        <v>0</v>
      </c>
    </row>
    <row r="4129" spans="1:10" hidden="1" x14ac:dyDescent="0.2">
      <c r="A4129" s="35" t="s">
        <v>619</v>
      </c>
      <c r="B4129" s="35" t="str">
        <f>VLOOKUP(Table4[[#This Row],[Metabolite ID]],Table18[],2,FALSE)</f>
        <v>X - 23294</v>
      </c>
      <c r="C4129" s="35" t="s">
        <v>1122</v>
      </c>
      <c r="D4129" s="35">
        <v>1069</v>
      </c>
      <c r="E4129" s="35">
        <v>4.7528667780629696E-2</v>
      </c>
      <c r="F4129" s="35">
        <v>0.14139600553979084</v>
      </c>
      <c r="G4129" s="35">
        <v>0.73683231316975306</v>
      </c>
      <c r="H4129" s="35" t="b">
        <v>0</v>
      </c>
      <c r="I4129" s="35" t="b">
        <v>0</v>
      </c>
      <c r="J4129" s="35" t="b">
        <v>0</v>
      </c>
    </row>
    <row r="4130" spans="1:10" hidden="1" x14ac:dyDescent="0.2">
      <c r="A4130" s="35" t="s">
        <v>619</v>
      </c>
      <c r="B4130" s="35" t="str">
        <f>VLOOKUP(Table4[[#This Row],[Metabolite ID]],Table18[],2,FALSE)</f>
        <v>X - 23294</v>
      </c>
      <c r="C4130" s="35" t="s">
        <v>1123</v>
      </c>
      <c r="D4130" s="35">
        <v>1069</v>
      </c>
      <c r="E4130" s="35">
        <v>0.34097591401717381</v>
      </c>
      <c r="F4130" s="35">
        <v>0.11817684057540251</v>
      </c>
      <c r="G4130" s="35">
        <v>3.9890816316490666E-3</v>
      </c>
      <c r="H4130" s="35" t="b">
        <v>0</v>
      </c>
      <c r="I4130" s="35" t="b">
        <v>0</v>
      </c>
      <c r="J4130" s="35" t="b">
        <v>0</v>
      </c>
    </row>
    <row r="4131" spans="1:10" x14ac:dyDescent="0.2">
      <c r="A4131" s="35" t="s">
        <v>609</v>
      </c>
      <c r="B4131" s="35" t="str">
        <f>VLOOKUP(Table4[[#This Row],[Metabolite ID]],Table18[],2,FALSE)</f>
        <v>6-hydroxyindole sulfate</v>
      </c>
      <c r="C4131" s="35" t="s">
        <v>1116</v>
      </c>
      <c r="D4131" s="35">
        <v>1068</v>
      </c>
      <c r="E4131" s="35">
        <v>-4.0105928426312082E-2</v>
      </c>
      <c r="F4131" s="35">
        <v>3.7346968516729716E-2</v>
      </c>
      <c r="G4131" s="36">
        <v>0.28287927833745036</v>
      </c>
      <c r="H4131" s="35" t="b">
        <v>0</v>
      </c>
      <c r="I4131" s="35" t="b">
        <v>0</v>
      </c>
      <c r="J4131" s="35" t="b">
        <v>0</v>
      </c>
    </row>
    <row r="4132" spans="1:10" hidden="1" x14ac:dyDescent="0.2">
      <c r="A4132" s="35" t="s">
        <v>609</v>
      </c>
      <c r="B4132" s="35" t="str">
        <f>VLOOKUP(Table4[[#This Row],[Metabolite ID]],Table18[],2,FALSE)</f>
        <v>6-hydroxyindole sulfate</v>
      </c>
      <c r="C4132" s="35" t="s">
        <v>1117</v>
      </c>
      <c r="D4132" s="35">
        <v>1068</v>
      </c>
      <c r="E4132" s="35">
        <v>-4.0105928426312082E-2</v>
      </c>
      <c r="F4132" s="35">
        <v>3.6888254299544274E-2</v>
      </c>
      <c r="G4132" s="35">
        <v>0.27693623323234057</v>
      </c>
      <c r="H4132" s="35" t="b">
        <v>0</v>
      </c>
      <c r="I4132" s="35" t="b">
        <v>0</v>
      </c>
      <c r="J4132" s="35" t="b">
        <v>0</v>
      </c>
    </row>
    <row r="4133" spans="1:10" hidden="1" x14ac:dyDescent="0.2">
      <c r="A4133" s="35" t="s">
        <v>609</v>
      </c>
      <c r="B4133" s="35" t="str">
        <f>VLOOKUP(Table4[[#This Row],[Metabolite ID]],Table18[],2,FALSE)</f>
        <v>6-hydroxyindole sulfate</v>
      </c>
      <c r="C4133" s="35" t="s">
        <v>1118</v>
      </c>
      <c r="D4133" s="35">
        <v>1068</v>
      </c>
      <c r="E4133" s="35">
        <v>-3.9847227827020097E-2</v>
      </c>
      <c r="F4133" s="35">
        <v>3.722319243233578E-2</v>
      </c>
      <c r="G4133" s="35">
        <v>0.28439672221665663</v>
      </c>
      <c r="H4133" s="35" t="b">
        <v>0</v>
      </c>
      <c r="I4133" s="35" t="b">
        <v>0</v>
      </c>
      <c r="J4133" s="35" t="b">
        <v>0</v>
      </c>
    </row>
    <row r="4134" spans="1:10" hidden="1" x14ac:dyDescent="0.2">
      <c r="A4134" s="35" t="s">
        <v>609</v>
      </c>
      <c r="B4134" s="35" t="str">
        <f>VLOOKUP(Table4[[#This Row],[Metabolite ID]],Table18[],2,FALSE)</f>
        <v>6-hydroxyindole sulfate</v>
      </c>
      <c r="C4134" s="35" t="s">
        <v>1119</v>
      </c>
      <c r="D4134" s="35">
        <v>1068</v>
      </c>
      <c r="E4134" s="35">
        <v>-6.1365523298238356E-2</v>
      </c>
      <c r="F4134" s="35">
        <v>5.5182579383385687E-2</v>
      </c>
      <c r="G4134" s="35">
        <v>0.26611871063054149</v>
      </c>
      <c r="H4134" s="35" t="b">
        <v>0</v>
      </c>
      <c r="I4134" s="35" t="b">
        <v>0</v>
      </c>
      <c r="J4134" s="35" t="b">
        <v>0</v>
      </c>
    </row>
    <row r="4135" spans="1:10" hidden="1" x14ac:dyDescent="0.2">
      <c r="A4135" s="35" t="s">
        <v>609</v>
      </c>
      <c r="B4135" s="35" t="str">
        <f>VLOOKUP(Table4[[#This Row],[Metabolite ID]],Table18[],2,FALSE)</f>
        <v>6-hydroxyindole sulfate</v>
      </c>
      <c r="C4135" s="35" t="s">
        <v>1120</v>
      </c>
      <c r="D4135" s="35">
        <v>1068</v>
      </c>
      <c r="E4135" s="35">
        <v>-7.7521104273272676E-2</v>
      </c>
      <c r="F4135" s="35">
        <v>6.0957909994680329E-2</v>
      </c>
      <c r="G4135" s="35">
        <v>0.20347430716038928</v>
      </c>
      <c r="H4135" s="35" t="b">
        <v>0</v>
      </c>
      <c r="I4135" s="35" t="b">
        <v>0</v>
      </c>
      <c r="J4135" s="35" t="b">
        <v>0</v>
      </c>
    </row>
    <row r="4136" spans="1:10" hidden="1" x14ac:dyDescent="0.2">
      <c r="A4136" s="35" t="s">
        <v>609</v>
      </c>
      <c r="B4136" s="35" t="str">
        <f>VLOOKUP(Table4[[#This Row],[Metabolite ID]],Table18[],2,FALSE)</f>
        <v>6-hydroxyindole sulfate</v>
      </c>
      <c r="C4136" s="35" t="s">
        <v>1121</v>
      </c>
      <c r="D4136" s="35">
        <v>1068</v>
      </c>
      <c r="E4136" s="35">
        <v>-9.4805974714376795E-2</v>
      </c>
      <c r="F4136" s="35">
        <v>0.22201115501357419</v>
      </c>
      <c r="G4136" s="35">
        <v>0.6694418210990436</v>
      </c>
      <c r="H4136" s="35" t="b">
        <v>0</v>
      </c>
      <c r="I4136" s="35" t="b">
        <v>0</v>
      </c>
      <c r="J4136" s="35" t="b">
        <v>0</v>
      </c>
    </row>
    <row r="4137" spans="1:10" hidden="1" x14ac:dyDescent="0.2">
      <c r="A4137" s="35" t="s">
        <v>609</v>
      </c>
      <c r="B4137" s="35" t="str">
        <f>VLOOKUP(Table4[[#This Row],[Metabolite ID]],Table18[],2,FALSE)</f>
        <v>6-hydroxyindole sulfate</v>
      </c>
      <c r="C4137" s="35" t="s">
        <v>1122</v>
      </c>
      <c r="D4137" s="35">
        <v>1068</v>
      </c>
      <c r="E4137" s="35">
        <v>-0.18793580190183867</v>
      </c>
      <c r="F4137" s="35">
        <v>0.1441142885492907</v>
      </c>
      <c r="G4137" s="35">
        <v>0.19248935261914807</v>
      </c>
      <c r="H4137" s="35" t="b">
        <v>0</v>
      </c>
      <c r="I4137" s="35" t="b">
        <v>0</v>
      </c>
      <c r="J4137" s="35" t="b">
        <v>0</v>
      </c>
    </row>
    <row r="4138" spans="1:10" hidden="1" x14ac:dyDescent="0.2">
      <c r="A4138" s="35" t="s">
        <v>609</v>
      </c>
      <c r="B4138" s="35" t="str">
        <f>VLOOKUP(Table4[[#This Row],[Metabolite ID]],Table18[],2,FALSE)</f>
        <v>6-hydroxyindole sulfate</v>
      </c>
      <c r="C4138" s="35" t="s">
        <v>1123</v>
      </c>
      <c r="D4138" s="35">
        <v>1068</v>
      </c>
      <c r="E4138" s="35">
        <v>-5.0504345062090679E-2</v>
      </c>
      <c r="F4138" s="35">
        <v>0.10965893414780939</v>
      </c>
      <c r="G4138" s="35">
        <v>0.64520938709227993</v>
      </c>
      <c r="H4138" s="35" t="b">
        <v>0</v>
      </c>
      <c r="I4138" s="35" t="b">
        <v>0</v>
      </c>
      <c r="J4138" s="35" t="b">
        <v>0</v>
      </c>
    </row>
    <row r="4139" spans="1:10" x14ac:dyDescent="0.2">
      <c r="A4139" s="35" t="s">
        <v>110</v>
      </c>
      <c r="B4139" s="35" t="str">
        <f>VLOOKUP(Table4[[#This Row],[Metabolite ID]],Table18[],2,FALSE)</f>
        <v>phenylacetate</v>
      </c>
      <c r="C4139" s="35" t="s">
        <v>1116</v>
      </c>
      <c r="D4139" s="35">
        <v>1069</v>
      </c>
      <c r="E4139" s="35">
        <v>-4.4443122105484824E-2</v>
      </c>
      <c r="F4139" s="35">
        <v>4.1388764093084361E-2</v>
      </c>
      <c r="G4139" s="36">
        <v>0.28291376810006996</v>
      </c>
      <c r="H4139" s="35" t="b">
        <v>0</v>
      </c>
      <c r="I4139" s="35" t="b">
        <v>0</v>
      </c>
      <c r="J4139" s="35" t="b">
        <v>0</v>
      </c>
    </row>
    <row r="4140" spans="1:10" hidden="1" x14ac:dyDescent="0.2">
      <c r="A4140" s="35" t="s">
        <v>110</v>
      </c>
      <c r="B4140" s="35" t="str">
        <f>VLOOKUP(Table4[[#This Row],[Metabolite ID]],Table18[],2,FALSE)</f>
        <v>phenylacetate</v>
      </c>
      <c r="C4140" s="35" t="s">
        <v>1117</v>
      </c>
      <c r="D4140" s="35">
        <v>1069</v>
      </c>
      <c r="E4140" s="35">
        <v>-4.4443122105484824E-2</v>
      </c>
      <c r="F4140" s="35">
        <v>4.1388764093084361E-2</v>
      </c>
      <c r="G4140" s="35">
        <v>0.28291376810006996</v>
      </c>
      <c r="H4140" s="35" t="b">
        <v>0</v>
      </c>
      <c r="I4140" s="35" t="b">
        <v>0</v>
      </c>
      <c r="J4140" s="35" t="b">
        <v>0</v>
      </c>
    </row>
    <row r="4141" spans="1:10" hidden="1" x14ac:dyDescent="0.2">
      <c r="A4141" s="35" t="s">
        <v>110</v>
      </c>
      <c r="B4141" s="35" t="str">
        <f>VLOOKUP(Table4[[#This Row],[Metabolite ID]],Table18[],2,FALSE)</f>
        <v>phenylacetate</v>
      </c>
      <c r="C4141" s="35" t="s">
        <v>1118</v>
      </c>
      <c r="D4141" s="35">
        <v>1069</v>
      </c>
      <c r="E4141" s="35">
        <v>-4.444312210548481E-2</v>
      </c>
      <c r="F4141" s="35">
        <v>4.1740151104939401E-2</v>
      </c>
      <c r="G4141" s="35">
        <v>0.28698586472138721</v>
      </c>
      <c r="H4141" s="35" t="b">
        <v>0</v>
      </c>
      <c r="I4141" s="35" t="b">
        <v>0</v>
      </c>
      <c r="J4141" s="35" t="b">
        <v>0</v>
      </c>
    </row>
    <row r="4142" spans="1:10" hidden="1" x14ac:dyDescent="0.2">
      <c r="A4142" s="35" t="s">
        <v>110</v>
      </c>
      <c r="B4142" s="35" t="str">
        <f>VLOOKUP(Table4[[#This Row],[Metabolite ID]],Table18[],2,FALSE)</f>
        <v>phenylacetate</v>
      </c>
      <c r="C4142" s="35" t="s">
        <v>1119</v>
      </c>
      <c r="D4142" s="35">
        <v>1069</v>
      </c>
      <c r="E4142" s="35">
        <v>-6.7329099099099093E-2</v>
      </c>
      <c r="F4142" s="35">
        <v>6.285103911347642E-2</v>
      </c>
      <c r="G4142" s="35">
        <v>0.28405758262788772</v>
      </c>
      <c r="H4142" s="35" t="b">
        <v>0</v>
      </c>
      <c r="I4142" s="35" t="b">
        <v>0</v>
      </c>
      <c r="J4142" s="35" t="b">
        <v>0</v>
      </c>
    </row>
    <row r="4143" spans="1:10" hidden="1" x14ac:dyDescent="0.2">
      <c r="A4143" s="35" t="s">
        <v>110</v>
      </c>
      <c r="B4143" s="35" t="str">
        <f>VLOOKUP(Table4[[#This Row],[Metabolite ID]],Table18[],2,FALSE)</f>
        <v>phenylacetate</v>
      </c>
      <c r="C4143" s="35" t="s">
        <v>1120</v>
      </c>
      <c r="D4143" s="35">
        <v>1069</v>
      </c>
      <c r="E4143" s="35">
        <v>-3.4118723932988912E-2</v>
      </c>
      <c r="F4143" s="35">
        <v>6.8804755537595602E-2</v>
      </c>
      <c r="G4143" s="35">
        <v>0.61998090546773255</v>
      </c>
      <c r="H4143" s="35" t="b">
        <v>0</v>
      </c>
      <c r="I4143" s="35" t="b">
        <v>0</v>
      </c>
      <c r="J4143" s="35" t="b">
        <v>0</v>
      </c>
    </row>
    <row r="4144" spans="1:10" hidden="1" x14ac:dyDescent="0.2">
      <c r="A4144" s="35" t="s">
        <v>110</v>
      </c>
      <c r="B4144" s="35" t="str">
        <f>VLOOKUP(Table4[[#This Row],[Metabolite ID]],Table18[],2,FALSE)</f>
        <v>phenylacetate</v>
      </c>
      <c r="C4144" s="35" t="s">
        <v>1121</v>
      </c>
      <c r="D4144" s="35">
        <v>1069</v>
      </c>
      <c r="E4144" s="35">
        <v>-0.12608503299312979</v>
      </c>
      <c r="F4144" s="35">
        <v>0.26349487528885768</v>
      </c>
      <c r="G4144" s="35">
        <v>0.6323849278270548</v>
      </c>
      <c r="H4144" s="35" t="b">
        <v>0</v>
      </c>
      <c r="I4144" s="35" t="b">
        <v>0</v>
      </c>
      <c r="J4144" s="35" t="b">
        <v>0</v>
      </c>
    </row>
    <row r="4145" spans="1:10" hidden="1" x14ac:dyDescent="0.2">
      <c r="A4145" s="35" t="s">
        <v>110</v>
      </c>
      <c r="B4145" s="35" t="str">
        <f>VLOOKUP(Table4[[#This Row],[Metabolite ID]],Table18[],2,FALSE)</f>
        <v>phenylacetate</v>
      </c>
      <c r="C4145" s="35" t="s">
        <v>1122</v>
      </c>
      <c r="D4145" s="35">
        <v>1069</v>
      </c>
      <c r="E4145" s="35">
        <v>-9.6778996937629813E-4</v>
      </c>
      <c r="F4145" s="35">
        <v>0.16976416444813969</v>
      </c>
      <c r="G4145" s="35">
        <v>0.99545251638907617</v>
      </c>
      <c r="H4145" s="35" t="b">
        <v>0</v>
      </c>
      <c r="I4145" s="35" t="b">
        <v>0</v>
      </c>
      <c r="J4145" s="35" t="b">
        <v>0</v>
      </c>
    </row>
    <row r="4146" spans="1:10" hidden="1" x14ac:dyDescent="0.2">
      <c r="A4146" s="35" t="s">
        <v>110</v>
      </c>
      <c r="B4146" s="35" t="str">
        <f>VLOOKUP(Table4[[#This Row],[Metabolite ID]],Table18[],2,FALSE)</f>
        <v>phenylacetate</v>
      </c>
      <c r="C4146" s="35" t="s">
        <v>1123</v>
      </c>
      <c r="D4146" s="35">
        <v>1069</v>
      </c>
      <c r="E4146" s="35">
        <v>-2.534994858602321E-2</v>
      </c>
      <c r="F4146" s="35">
        <v>0.12135373625197619</v>
      </c>
      <c r="G4146" s="35">
        <v>0.83457162367355642</v>
      </c>
      <c r="H4146" s="35" t="b">
        <v>0</v>
      </c>
      <c r="I4146" s="35" t="b">
        <v>0</v>
      </c>
      <c r="J4146" s="35" t="b">
        <v>0</v>
      </c>
    </row>
    <row r="4147" spans="1:10" x14ac:dyDescent="0.2">
      <c r="A4147" s="35" t="s">
        <v>72</v>
      </c>
      <c r="B4147" s="35" t="str">
        <f>VLOOKUP(Table4[[#This Row],[Metabolite ID]],Table18[],2,FALSE)</f>
        <v>heptanoate (7:0)</v>
      </c>
      <c r="C4147" s="35" t="s">
        <v>1116</v>
      </c>
      <c r="D4147" s="35">
        <v>1069</v>
      </c>
      <c r="E4147" s="35">
        <v>-4.2106100804262268E-2</v>
      </c>
      <c r="F4147" s="35">
        <v>3.924356159976141E-2</v>
      </c>
      <c r="G4147" s="36">
        <v>0.28329673610184991</v>
      </c>
      <c r="H4147" s="35" t="b">
        <v>0</v>
      </c>
      <c r="I4147" s="35" t="b">
        <v>0</v>
      </c>
      <c r="J4147" s="35" t="b">
        <v>0</v>
      </c>
    </row>
    <row r="4148" spans="1:10" hidden="1" x14ac:dyDescent="0.2">
      <c r="A4148" s="35" t="s">
        <v>72</v>
      </c>
      <c r="B4148" s="35" t="str">
        <f>VLOOKUP(Table4[[#This Row],[Metabolite ID]],Table18[],2,FALSE)</f>
        <v>heptanoate (7:0)</v>
      </c>
      <c r="C4148" s="35" t="s">
        <v>1117</v>
      </c>
      <c r="D4148" s="35">
        <v>1069</v>
      </c>
      <c r="E4148" s="35">
        <v>-4.2106100804262268E-2</v>
      </c>
      <c r="F4148" s="35">
        <v>3.8131412815677702E-2</v>
      </c>
      <c r="G4148" s="35">
        <v>0.26949052636784754</v>
      </c>
      <c r="H4148" s="35" t="b">
        <v>0</v>
      </c>
      <c r="I4148" s="35" t="b">
        <v>0</v>
      </c>
      <c r="J4148" s="35" t="b">
        <v>0</v>
      </c>
    </row>
    <row r="4149" spans="1:10" hidden="1" x14ac:dyDescent="0.2">
      <c r="A4149" s="35" t="s">
        <v>72</v>
      </c>
      <c r="B4149" s="35" t="str">
        <f>VLOOKUP(Table4[[#This Row],[Metabolite ID]],Table18[],2,FALSE)</f>
        <v>heptanoate (7:0)</v>
      </c>
      <c r="C4149" s="35" t="s">
        <v>1118</v>
      </c>
      <c r="D4149" s="35">
        <v>1069</v>
      </c>
      <c r="E4149" s="35">
        <v>-4.1990153732174795E-2</v>
      </c>
      <c r="F4149" s="35">
        <v>3.8490180708198908E-2</v>
      </c>
      <c r="G4149" s="35">
        <v>0.27530298909171502</v>
      </c>
      <c r="H4149" s="35" t="b">
        <v>0</v>
      </c>
      <c r="I4149" s="35" t="b">
        <v>0</v>
      </c>
      <c r="J4149" s="35" t="b">
        <v>0</v>
      </c>
    </row>
    <row r="4150" spans="1:10" hidden="1" x14ac:dyDescent="0.2">
      <c r="A4150" s="35" t="s">
        <v>72</v>
      </c>
      <c r="B4150" s="35" t="str">
        <f>VLOOKUP(Table4[[#This Row],[Metabolite ID]],Table18[],2,FALSE)</f>
        <v>heptanoate (7:0)</v>
      </c>
      <c r="C4150" s="35" t="s">
        <v>1119</v>
      </c>
      <c r="D4150" s="35">
        <v>1069</v>
      </c>
      <c r="E4150" s="35">
        <v>-4.4042702702702705E-2</v>
      </c>
      <c r="F4150" s="35">
        <v>5.99655896546374E-2</v>
      </c>
      <c r="G4150" s="35">
        <v>0.46266461285440424</v>
      </c>
      <c r="H4150" s="35" t="b">
        <v>0</v>
      </c>
      <c r="I4150" s="35" t="b">
        <v>0</v>
      </c>
      <c r="J4150" s="35" t="b">
        <v>0</v>
      </c>
    </row>
    <row r="4151" spans="1:10" hidden="1" x14ac:dyDescent="0.2">
      <c r="A4151" s="35" t="s">
        <v>72</v>
      </c>
      <c r="B4151" s="35" t="str">
        <f>VLOOKUP(Table4[[#This Row],[Metabolite ID]],Table18[],2,FALSE)</f>
        <v>heptanoate (7:0)</v>
      </c>
      <c r="C4151" s="35" t="s">
        <v>1120</v>
      </c>
      <c r="D4151" s="35">
        <v>1069</v>
      </c>
      <c r="E4151" s="35">
        <v>-2.6989930402766048E-2</v>
      </c>
      <c r="F4151" s="35">
        <v>6.6587433700723633E-2</v>
      </c>
      <c r="G4151" s="35">
        <v>0.6852344508968331</v>
      </c>
      <c r="H4151" s="35" t="b">
        <v>0</v>
      </c>
      <c r="I4151" s="35" t="b">
        <v>0</v>
      </c>
      <c r="J4151" s="35" t="b">
        <v>0</v>
      </c>
    </row>
    <row r="4152" spans="1:10" hidden="1" x14ac:dyDescent="0.2">
      <c r="A4152" s="35" t="s">
        <v>72</v>
      </c>
      <c r="B4152" s="35" t="str">
        <f>VLOOKUP(Table4[[#This Row],[Metabolite ID]],Table18[],2,FALSE)</f>
        <v>heptanoate (7:0)</v>
      </c>
      <c r="C4152" s="35" t="s">
        <v>1121</v>
      </c>
      <c r="D4152" s="35">
        <v>1069</v>
      </c>
      <c r="E4152" s="35">
        <v>1.6721555566766355E-2</v>
      </c>
      <c r="F4152" s="35">
        <v>0.25084528653706284</v>
      </c>
      <c r="G4152" s="35">
        <v>0.94686419265331545</v>
      </c>
      <c r="H4152" s="35" t="b">
        <v>0</v>
      </c>
      <c r="I4152" s="35" t="b">
        <v>0</v>
      </c>
      <c r="J4152" s="35" t="b">
        <v>0</v>
      </c>
    </row>
    <row r="4153" spans="1:10" hidden="1" x14ac:dyDescent="0.2">
      <c r="A4153" s="35" t="s">
        <v>72</v>
      </c>
      <c r="B4153" s="35" t="str">
        <f>VLOOKUP(Table4[[#This Row],[Metabolite ID]],Table18[],2,FALSE)</f>
        <v>heptanoate (7:0)</v>
      </c>
      <c r="C4153" s="35" t="s">
        <v>1122</v>
      </c>
      <c r="D4153" s="35">
        <v>1069</v>
      </c>
      <c r="E4153" s="35">
        <v>4.2630640544103038E-2</v>
      </c>
      <c r="F4153" s="35">
        <v>0.16401690083870313</v>
      </c>
      <c r="G4153" s="35">
        <v>0.79497855419811592</v>
      </c>
      <c r="H4153" s="35" t="b">
        <v>0</v>
      </c>
      <c r="I4153" s="35" t="b">
        <v>0</v>
      </c>
      <c r="J4153" s="35" t="b">
        <v>0</v>
      </c>
    </row>
    <row r="4154" spans="1:10" hidden="1" x14ac:dyDescent="0.2">
      <c r="A4154" s="35" t="s">
        <v>72</v>
      </c>
      <c r="B4154" s="35" t="str">
        <f>VLOOKUP(Table4[[#This Row],[Metabolite ID]],Table18[],2,FALSE)</f>
        <v>heptanoate (7:0)</v>
      </c>
      <c r="C4154" s="35" t="s">
        <v>1123</v>
      </c>
      <c r="D4154" s="35">
        <v>1069</v>
      </c>
      <c r="E4154" s="35">
        <v>0.18920634068629261</v>
      </c>
      <c r="F4154" s="35">
        <v>0.11500508474245205</v>
      </c>
      <c r="G4154" s="35">
        <v>0.10022315008499837</v>
      </c>
      <c r="H4154" s="35" t="b">
        <v>0</v>
      </c>
      <c r="I4154" s="35" t="b">
        <v>0</v>
      </c>
      <c r="J4154" s="35" t="b">
        <v>0</v>
      </c>
    </row>
    <row r="4155" spans="1:10" x14ac:dyDescent="0.2">
      <c r="A4155" s="35" t="s">
        <v>104</v>
      </c>
      <c r="B4155" s="35" t="str">
        <f>VLOOKUP(Table4[[#This Row],[Metabolite ID]],Table18[],2,FALSE)</f>
        <v>cystathionine</v>
      </c>
      <c r="C4155" s="35" t="s">
        <v>1116</v>
      </c>
      <c r="D4155" s="35">
        <v>1069</v>
      </c>
      <c r="E4155" s="35">
        <v>4.0937460340832732E-2</v>
      </c>
      <c r="F4155" s="35">
        <v>3.8184793062073334E-2</v>
      </c>
      <c r="G4155" s="36">
        <v>0.2836804856693077</v>
      </c>
      <c r="H4155" s="35" t="b">
        <v>0</v>
      </c>
      <c r="I4155" s="35" t="b">
        <v>0</v>
      </c>
      <c r="J4155" s="35" t="b">
        <v>0</v>
      </c>
    </row>
    <row r="4156" spans="1:10" hidden="1" x14ac:dyDescent="0.2">
      <c r="A4156" s="35" t="s">
        <v>104</v>
      </c>
      <c r="B4156" s="35" t="str">
        <f>VLOOKUP(Table4[[#This Row],[Metabolite ID]],Table18[],2,FALSE)</f>
        <v>cystathionine</v>
      </c>
      <c r="C4156" s="35" t="s">
        <v>1117</v>
      </c>
      <c r="D4156" s="35">
        <v>1069</v>
      </c>
      <c r="E4156" s="35">
        <v>4.0937460340832732E-2</v>
      </c>
      <c r="F4156" s="35">
        <v>3.8184793062073334E-2</v>
      </c>
      <c r="G4156" s="35">
        <v>0.2836804856693077</v>
      </c>
      <c r="H4156" s="35" t="b">
        <v>0</v>
      </c>
      <c r="I4156" s="35" t="b">
        <v>0</v>
      </c>
      <c r="J4156" s="35" t="b">
        <v>0</v>
      </c>
    </row>
    <row r="4157" spans="1:10" hidden="1" x14ac:dyDescent="0.2">
      <c r="A4157" s="35" t="s">
        <v>104</v>
      </c>
      <c r="B4157" s="35" t="str">
        <f>VLOOKUP(Table4[[#This Row],[Metabolite ID]],Table18[],2,FALSE)</f>
        <v>cystathionine</v>
      </c>
      <c r="C4157" s="35" t="s">
        <v>1118</v>
      </c>
      <c r="D4157" s="35">
        <v>1069</v>
      </c>
      <c r="E4157" s="35">
        <v>4.3695848522509767E-2</v>
      </c>
      <c r="F4157" s="35">
        <v>3.8504649635777558E-2</v>
      </c>
      <c r="G4157" s="35">
        <v>0.25645072259514629</v>
      </c>
      <c r="H4157" s="35" t="b">
        <v>0</v>
      </c>
      <c r="I4157" s="35" t="b">
        <v>0</v>
      </c>
      <c r="J4157" s="35" t="b">
        <v>0</v>
      </c>
    </row>
    <row r="4158" spans="1:10" hidden="1" x14ac:dyDescent="0.2">
      <c r="A4158" s="35" t="s">
        <v>104</v>
      </c>
      <c r="B4158" s="35" t="str">
        <f>VLOOKUP(Table4[[#This Row],[Metabolite ID]],Table18[],2,FALSE)</f>
        <v>cystathionine</v>
      </c>
      <c r="C4158" s="35" t="s">
        <v>1119</v>
      </c>
      <c r="D4158" s="35">
        <v>1069</v>
      </c>
      <c r="E4158" s="35">
        <v>1.5734239130434782E-2</v>
      </c>
      <c r="F4158" s="35">
        <v>5.6532392640579958E-2</v>
      </c>
      <c r="G4158" s="35">
        <v>0.78076477474070405</v>
      </c>
      <c r="H4158" s="35" t="b">
        <v>0</v>
      </c>
      <c r="I4158" s="35" t="b">
        <v>0</v>
      </c>
      <c r="J4158" s="35" t="b">
        <v>0</v>
      </c>
    </row>
    <row r="4159" spans="1:10" hidden="1" x14ac:dyDescent="0.2">
      <c r="A4159" s="35" t="s">
        <v>104</v>
      </c>
      <c r="B4159" s="35" t="str">
        <f>VLOOKUP(Table4[[#This Row],[Metabolite ID]],Table18[],2,FALSE)</f>
        <v>cystathionine</v>
      </c>
      <c r="C4159" s="35" t="s">
        <v>1120</v>
      </c>
      <c r="D4159" s="35">
        <v>1069</v>
      </c>
      <c r="E4159" s="35">
        <v>5.6248462031366242E-2</v>
      </c>
      <c r="F4159" s="35">
        <v>6.5610445014433527E-2</v>
      </c>
      <c r="G4159" s="35">
        <v>0.39127382409833</v>
      </c>
      <c r="H4159" s="35" t="b">
        <v>0</v>
      </c>
      <c r="I4159" s="35" t="b">
        <v>0</v>
      </c>
      <c r="J4159" s="35" t="b">
        <v>0</v>
      </c>
    </row>
    <row r="4160" spans="1:10" hidden="1" x14ac:dyDescent="0.2">
      <c r="A4160" s="35" t="s">
        <v>104</v>
      </c>
      <c r="B4160" s="35" t="str">
        <f>VLOOKUP(Table4[[#This Row],[Metabolite ID]],Table18[],2,FALSE)</f>
        <v>cystathionine</v>
      </c>
      <c r="C4160" s="35" t="s">
        <v>1121</v>
      </c>
      <c r="D4160" s="35">
        <v>1069</v>
      </c>
      <c r="E4160" s="35">
        <v>0.16045373421223807</v>
      </c>
      <c r="F4160" s="35">
        <v>0.25190836714975501</v>
      </c>
      <c r="G4160" s="35">
        <v>0.52429210576399909</v>
      </c>
      <c r="H4160" s="35" t="b">
        <v>0</v>
      </c>
      <c r="I4160" s="35" t="b">
        <v>0</v>
      </c>
      <c r="J4160" s="35" t="b">
        <v>0</v>
      </c>
    </row>
    <row r="4161" spans="1:10" hidden="1" x14ac:dyDescent="0.2">
      <c r="A4161" s="35" t="s">
        <v>104</v>
      </c>
      <c r="B4161" s="35" t="str">
        <f>VLOOKUP(Table4[[#This Row],[Metabolite ID]],Table18[],2,FALSE)</f>
        <v>cystathionine</v>
      </c>
      <c r="C4161" s="35" t="s">
        <v>1122</v>
      </c>
      <c r="D4161" s="35">
        <v>1069</v>
      </c>
      <c r="E4161" s="35">
        <v>0.16045373421223807</v>
      </c>
      <c r="F4161" s="35">
        <v>0.15250039105433408</v>
      </c>
      <c r="G4161" s="35">
        <v>0.29296738180431536</v>
      </c>
      <c r="H4161" s="35" t="b">
        <v>0</v>
      </c>
      <c r="I4161" s="35" t="b">
        <v>0</v>
      </c>
      <c r="J4161" s="35" t="b">
        <v>0</v>
      </c>
    </row>
    <row r="4162" spans="1:10" hidden="1" x14ac:dyDescent="0.2">
      <c r="A4162" s="35" t="s">
        <v>104</v>
      </c>
      <c r="B4162" s="35" t="str">
        <f>VLOOKUP(Table4[[#This Row],[Metabolite ID]],Table18[],2,FALSE)</f>
        <v>cystathionine</v>
      </c>
      <c r="C4162" s="35" t="s">
        <v>1123</v>
      </c>
      <c r="D4162" s="35">
        <v>1069</v>
      </c>
      <c r="E4162" s="35">
        <v>0.33886909162953982</v>
      </c>
      <c r="F4162" s="35">
        <v>0.11208823081788626</v>
      </c>
      <c r="G4162" s="35">
        <v>2.5606181004359948E-3</v>
      </c>
      <c r="H4162" s="35" t="b">
        <v>0</v>
      </c>
      <c r="I4162" s="35" t="b">
        <v>0</v>
      </c>
      <c r="J4162" s="35" t="b">
        <v>0</v>
      </c>
    </row>
    <row r="4163" spans="1:10" x14ac:dyDescent="0.2">
      <c r="A4163" s="35" t="s">
        <v>443</v>
      </c>
      <c r="B4163" s="35" t="str">
        <f>VLOOKUP(Table4[[#This Row],[Metabolite ID]],Table18[],2,FALSE)</f>
        <v>X - 15497</v>
      </c>
      <c r="C4163" s="35" t="s">
        <v>1116</v>
      </c>
      <c r="D4163" s="35">
        <v>1068</v>
      </c>
      <c r="E4163" s="35">
        <v>-3.9988648886310929E-2</v>
      </c>
      <c r="F4163" s="35">
        <v>3.7571060438997959E-2</v>
      </c>
      <c r="G4163" s="36">
        <v>0.28717149258450919</v>
      </c>
      <c r="H4163" s="35" t="b">
        <v>0</v>
      </c>
      <c r="I4163" s="35" t="b">
        <v>0</v>
      </c>
      <c r="J4163" s="35" t="b">
        <v>0</v>
      </c>
    </row>
    <row r="4164" spans="1:10" hidden="1" x14ac:dyDescent="0.2">
      <c r="A4164" s="35" t="s">
        <v>443</v>
      </c>
      <c r="B4164" s="35" t="str">
        <f>VLOOKUP(Table4[[#This Row],[Metabolite ID]],Table18[],2,FALSE)</f>
        <v>X - 15497</v>
      </c>
      <c r="C4164" s="35" t="s">
        <v>1117</v>
      </c>
      <c r="D4164" s="35">
        <v>1068</v>
      </c>
      <c r="E4164" s="35">
        <v>-3.9988648886310929E-2</v>
      </c>
      <c r="F4164" s="35">
        <v>3.6878374735585501E-2</v>
      </c>
      <c r="G4164" s="35">
        <v>0.27821465268166717</v>
      </c>
      <c r="H4164" s="35" t="b">
        <v>0</v>
      </c>
      <c r="I4164" s="35" t="b">
        <v>0</v>
      </c>
      <c r="J4164" s="35" t="b">
        <v>0</v>
      </c>
    </row>
    <row r="4165" spans="1:10" hidden="1" x14ac:dyDescent="0.2">
      <c r="A4165" s="35" t="s">
        <v>443</v>
      </c>
      <c r="B4165" s="35" t="str">
        <f>VLOOKUP(Table4[[#This Row],[Metabolite ID]],Table18[],2,FALSE)</f>
        <v>X - 15497</v>
      </c>
      <c r="C4165" s="35" t="s">
        <v>1118</v>
      </c>
      <c r="D4165" s="35">
        <v>1068</v>
      </c>
      <c r="E4165" s="35">
        <v>-3.9874446610931903E-2</v>
      </c>
      <c r="F4165" s="35">
        <v>3.721744529464846E-2</v>
      </c>
      <c r="G4165" s="35">
        <v>0.28399352892308544</v>
      </c>
      <c r="H4165" s="35" t="b">
        <v>0</v>
      </c>
      <c r="I4165" s="35" t="b">
        <v>0</v>
      </c>
      <c r="J4165" s="35" t="b">
        <v>0</v>
      </c>
    </row>
    <row r="4166" spans="1:10" hidden="1" x14ac:dyDescent="0.2">
      <c r="A4166" s="35" t="s">
        <v>443</v>
      </c>
      <c r="B4166" s="35" t="str">
        <f>VLOOKUP(Table4[[#This Row],[Metabolite ID]],Table18[],2,FALSE)</f>
        <v>X - 15497</v>
      </c>
      <c r="C4166" s="35" t="s">
        <v>1119</v>
      </c>
      <c r="D4166" s="35">
        <v>1068</v>
      </c>
      <c r="E4166" s="35">
        <v>-7.5491100355205384E-2</v>
      </c>
      <c r="F4166" s="35">
        <v>5.7608370983774207E-2</v>
      </c>
      <c r="G4166" s="35">
        <v>0.1900541502853588</v>
      </c>
      <c r="H4166" s="35" t="b">
        <v>0</v>
      </c>
      <c r="I4166" s="35" t="b">
        <v>0</v>
      </c>
      <c r="J4166" s="35" t="b">
        <v>0</v>
      </c>
    </row>
    <row r="4167" spans="1:10" hidden="1" x14ac:dyDescent="0.2">
      <c r="A4167" s="35" t="s">
        <v>443</v>
      </c>
      <c r="B4167" s="35" t="str">
        <f>VLOOKUP(Table4[[#This Row],[Metabolite ID]],Table18[],2,FALSE)</f>
        <v>X - 15497</v>
      </c>
      <c r="C4167" s="35" t="s">
        <v>1120</v>
      </c>
      <c r="D4167" s="35">
        <v>1068</v>
      </c>
      <c r="E4167" s="35">
        <v>-4.0080753028981772E-2</v>
      </c>
      <c r="F4167" s="35">
        <v>6.4974669637807903E-2</v>
      </c>
      <c r="G4167" s="35">
        <v>0.53732221636427779</v>
      </c>
      <c r="H4167" s="35" t="b">
        <v>0</v>
      </c>
      <c r="I4167" s="35" t="b">
        <v>0</v>
      </c>
      <c r="J4167" s="35" t="b">
        <v>0</v>
      </c>
    </row>
    <row r="4168" spans="1:10" hidden="1" x14ac:dyDescent="0.2">
      <c r="A4168" s="35" t="s">
        <v>443</v>
      </c>
      <c r="B4168" s="35" t="str">
        <f>VLOOKUP(Table4[[#This Row],[Metabolite ID]],Table18[],2,FALSE)</f>
        <v>X - 15497</v>
      </c>
      <c r="C4168" s="35" t="s">
        <v>1121</v>
      </c>
      <c r="D4168" s="35">
        <v>1068</v>
      </c>
      <c r="E4168" s="35">
        <v>-0.40012065421301468</v>
      </c>
      <c r="F4168" s="35">
        <v>0.24904104018573792</v>
      </c>
      <c r="G4168" s="35">
        <v>0.10842803646448244</v>
      </c>
      <c r="H4168" s="35" t="b">
        <v>0</v>
      </c>
      <c r="I4168" s="35" t="b">
        <v>0</v>
      </c>
      <c r="J4168" s="35" t="b">
        <v>0</v>
      </c>
    </row>
    <row r="4169" spans="1:10" hidden="1" x14ac:dyDescent="0.2">
      <c r="A4169" s="35" t="s">
        <v>443</v>
      </c>
      <c r="B4169" s="35" t="str">
        <f>VLOOKUP(Table4[[#This Row],[Metabolite ID]],Table18[],2,FALSE)</f>
        <v>X - 15497</v>
      </c>
      <c r="C4169" s="35" t="s">
        <v>1122</v>
      </c>
      <c r="D4169" s="35">
        <v>1068</v>
      </c>
      <c r="E4169" s="35">
        <v>-0.12556885183573296</v>
      </c>
      <c r="F4169" s="35">
        <v>0.14983275003901125</v>
      </c>
      <c r="G4169" s="35">
        <v>0.40218462988754478</v>
      </c>
      <c r="H4169" s="35" t="b">
        <v>0</v>
      </c>
      <c r="I4169" s="35" t="b">
        <v>0</v>
      </c>
      <c r="J4169" s="35" t="b">
        <v>0</v>
      </c>
    </row>
    <row r="4170" spans="1:10" hidden="1" x14ac:dyDescent="0.2">
      <c r="A4170" s="35" t="s">
        <v>443</v>
      </c>
      <c r="B4170" s="35" t="str">
        <f>VLOOKUP(Table4[[#This Row],[Metabolite ID]],Table18[],2,FALSE)</f>
        <v>X - 15497</v>
      </c>
      <c r="C4170" s="35" t="s">
        <v>1123</v>
      </c>
      <c r="D4170" s="35">
        <v>1068</v>
      </c>
      <c r="E4170" s="35">
        <v>-1.653650529652052E-2</v>
      </c>
      <c r="F4170" s="35">
        <v>0.11031441722197162</v>
      </c>
      <c r="G4170" s="35">
        <v>0.88086919234693684</v>
      </c>
      <c r="H4170" s="35" t="b">
        <v>0</v>
      </c>
      <c r="I4170" s="35" t="b">
        <v>0</v>
      </c>
      <c r="J4170" s="35" t="b">
        <v>0</v>
      </c>
    </row>
    <row r="4171" spans="1:10" x14ac:dyDescent="0.2">
      <c r="A4171" s="35" t="s">
        <v>737</v>
      </c>
      <c r="B4171" s="35" t="str">
        <f>VLOOKUP(Table4[[#This Row],[Metabolite ID]],Table18[],2,FALSE)</f>
        <v>glycochenodeoxycholate glucuronide (1)</v>
      </c>
      <c r="C4171" s="35" t="s">
        <v>1116</v>
      </c>
      <c r="D4171" s="35">
        <v>1068</v>
      </c>
      <c r="E4171" s="35">
        <v>3.9786771729710783E-2</v>
      </c>
      <c r="F4171" s="35">
        <v>3.7425246808331647E-2</v>
      </c>
      <c r="G4171" s="36">
        <v>0.28773670323852651</v>
      </c>
      <c r="H4171" s="35" t="b">
        <v>0</v>
      </c>
      <c r="I4171" s="35" t="b">
        <v>0</v>
      </c>
      <c r="J4171" s="35" t="b">
        <v>0</v>
      </c>
    </row>
    <row r="4172" spans="1:10" hidden="1" x14ac:dyDescent="0.2">
      <c r="A4172" s="35" t="s">
        <v>737</v>
      </c>
      <c r="B4172" s="35" t="str">
        <f>VLOOKUP(Table4[[#This Row],[Metabolite ID]],Table18[],2,FALSE)</f>
        <v>glycochenodeoxycholate glucuronide (1)</v>
      </c>
      <c r="C4172" s="35" t="s">
        <v>1117</v>
      </c>
      <c r="D4172" s="35">
        <v>1068</v>
      </c>
      <c r="E4172" s="35">
        <v>3.9786771729710783E-2</v>
      </c>
      <c r="F4172" s="35">
        <v>3.7144300729799865E-2</v>
      </c>
      <c r="G4172" s="35">
        <v>0.28410617702339502</v>
      </c>
      <c r="H4172" s="35" t="b">
        <v>0</v>
      </c>
      <c r="I4172" s="35" t="b">
        <v>0</v>
      </c>
      <c r="J4172" s="35" t="b">
        <v>0</v>
      </c>
    </row>
    <row r="4173" spans="1:10" hidden="1" x14ac:dyDescent="0.2">
      <c r="A4173" s="35" t="s">
        <v>737</v>
      </c>
      <c r="B4173" s="35" t="str">
        <f>VLOOKUP(Table4[[#This Row],[Metabolite ID]],Table18[],2,FALSE)</f>
        <v>glycochenodeoxycholate glucuronide (1)</v>
      </c>
      <c r="C4173" s="35" t="s">
        <v>1118</v>
      </c>
      <c r="D4173" s="35">
        <v>1068</v>
      </c>
      <c r="E4173" s="35">
        <v>3.9895887223257528E-2</v>
      </c>
      <c r="F4173" s="35">
        <v>3.7478375210362742E-2</v>
      </c>
      <c r="G4173" s="35">
        <v>0.28710035998950634</v>
      </c>
      <c r="H4173" s="35" t="b">
        <v>0</v>
      </c>
      <c r="I4173" s="35" t="b">
        <v>0</v>
      </c>
      <c r="J4173" s="35" t="b">
        <v>0</v>
      </c>
    </row>
    <row r="4174" spans="1:10" hidden="1" x14ac:dyDescent="0.2">
      <c r="A4174" s="35" t="s">
        <v>737</v>
      </c>
      <c r="B4174" s="35" t="str">
        <f>VLOOKUP(Table4[[#This Row],[Metabolite ID]],Table18[],2,FALSE)</f>
        <v>glycochenodeoxycholate glucuronide (1)</v>
      </c>
      <c r="C4174" s="35" t="s">
        <v>1119</v>
      </c>
      <c r="D4174" s="35">
        <v>1068</v>
      </c>
      <c r="E4174" s="35">
        <v>3.0832862677371158E-2</v>
      </c>
      <c r="F4174" s="35">
        <v>5.6526365381573455E-2</v>
      </c>
      <c r="G4174" s="35">
        <v>0.58543728845583687</v>
      </c>
      <c r="H4174" s="35" t="b">
        <v>0</v>
      </c>
      <c r="I4174" s="35" t="b">
        <v>0</v>
      </c>
      <c r="J4174" s="35" t="b">
        <v>0</v>
      </c>
    </row>
    <row r="4175" spans="1:10" hidden="1" x14ac:dyDescent="0.2">
      <c r="A4175" s="35" t="s">
        <v>737</v>
      </c>
      <c r="B4175" s="35" t="str">
        <f>VLOOKUP(Table4[[#This Row],[Metabolite ID]],Table18[],2,FALSE)</f>
        <v>glycochenodeoxycholate glucuronide (1)</v>
      </c>
      <c r="C4175" s="35" t="s">
        <v>1120</v>
      </c>
      <c r="D4175" s="35">
        <v>1068</v>
      </c>
      <c r="E4175" s="35">
        <v>3.0710738953098785E-2</v>
      </c>
      <c r="F4175" s="35">
        <v>6.4861581073501484E-2</v>
      </c>
      <c r="G4175" s="35">
        <v>0.63586991371931401</v>
      </c>
      <c r="H4175" s="35" t="b">
        <v>0</v>
      </c>
      <c r="I4175" s="35" t="b">
        <v>0</v>
      </c>
      <c r="J4175" s="35" t="b">
        <v>0</v>
      </c>
    </row>
    <row r="4176" spans="1:10" hidden="1" x14ac:dyDescent="0.2">
      <c r="A4176" s="35" t="s">
        <v>737</v>
      </c>
      <c r="B4176" s="35" t="str">
        <f>VLOOKUP(Table4[[#This Row],[Metabolite ID]],Table18[],2,FALSE)</f>
        <v>glycochenodeoxycholate glucuronide (1)</v>
      </c>
      <c r="C4176" s="35" t="s">
        <v>1121</v>
      </c>
      <c r="D4176" s="35">
        <v>1068</v>
      </c>
      <c r="E4176" s="35">
        <v>-0.1442583280954981</v>
      </c>
      <c r="F4176" s="35">
        <v>0.21475337714380532</v>
      </c>
      <c r="G4176" s="35">
        <v>0.50189495471272616</v>
      </c>
      <c r="H4176" s="35" t="b">
        <v>0</v>
      </c>
      <c r="I4176" s="35" t="b">
        <v>0</v>
      </c>
      <c r="J4176" s="35" t="b">
        <v>0</v>
      </c>
    </row>
    <row r="4177" spans="1:10" hidden="1" x14ac:dyDescent="0.2">
      <c r="A4177" s="35" t="s">
        <v>737</v>
      </c>
      <c r="B4177" s="35" t="str">
        <f>VLOOKUP(Table4[[#This Row],[Metabolite ID]],Table18[],2,FALSE)</f>
        <v>glycochenodeoxycholate glucuronide (1)</v>
      </c>
      <c r="C4177" s="35" t="s">
        <v>1122</v>
      </c>
      <c r="D4177" s="35">
        <v>1068</v>
      </c>
      <c r="E4177" s="35">
        <v>-4.5005906646585103E-2</v>
      </c>
      <c r="F4177" s="35">
        <v>0.13753896640180535</v>
      </c>
      <c r="G4177" s="35">
        <v>0.74356344665213236</v>
      </c>
      <c r="H4177" s="35" t="b">
        <v>0</v>
      </c>
      <c r="I4177" s="35" t="b">
        <v>0</v>
      </c>
      <c r="J4177" s="35" t="b">
        <v>0</v>
      </c>
    </row>
    <row r="4178" spans="1:10" hidden="1" x14ac:dyDescent="0.2">
      <c r="A4178" s="35" t="s">
        <v>737</v>
      </c>
      <c r="B4178" s="35" t="str">
        <f>VLOOKUP(Table4[[#This Row],[Metabolite ID]],Table18[],2,FALSE)</f>
        <v>glycochenodeoxycholate glucuronide (1)</v>
      </c>
      <c r="C4178" s="35" t="s">
        <v>1123</v>
      </c>
      <c r="D4178" s="35">
        <v>1068</v>
      </c>
      <c r="E4178" s="35">
        <v>4.6653507732601317E-2</v>
      </c>
      <c r="F4178" s="35">
        <v>0.10987037517483651</v>
      </c>
      <c r="G4178" s="35">
        <v>0.67119708058685945</v>
      </c>
      <c r="H4178" s="35" t="b">
        <v>0</v>
      </c>
      <c r="I4178" s="35" t="b">
        <v>0</v>
      </c>
      <c r="J4178" s="35" t="b">
        <v>0</v>
      </c>
    </row>
    <row r="4179" spans="1:10" x14ac:dyDescent="0.2">
      <c r="A4179" s="35" t="s">
        <v>572</v>
      </c>
      <c r="B4179" s="35" t="str">
        <f>VLOOKUP(Table4[[#This Row],[Metabolite ID]],Table18[],2,FALSE)</f>
        <v>1-eicosapentaenoyl-GPE (20:5)*</v>
      </c>
      <c r="C4179" s="35" t="s">
        <v>1116</v>
      </c>
      <c r="D4179" s="35">
        <v>1068</v>
      </c>
      <c r="E4179" s="35">
        <v>-3.9818427602465317E-2</v>
      </c>
      <c r="F4179" s="35">
        <v>3.7646294961037698E-2</v>
      </c>
      <c r="G4179" s="36">
        <v>0.29019294487773728</v>
      </c>
      <c r="H4179" s="35" t="b">
        <v>0</v>
      </c>
      <c r="I4179" s="35" t="b">
        <v>0</v>
      </c>
      <c r="J4179" s="35" t="b">
        <v>0</v>
      </c>
    </row>
    <row r="4180" spans="1:10" hidden="1" x14ac:dyDescent="0.2">
      <c r="A4180" s="35" t="s">
        <v>572</v>
      </c>
      <c r="B4180" s="35" t="str">
        <f>VLOOKUP(Table4[[#This Row],[Metabolite ID]],Table18[],2,FALSE)</f>
        <v>1-eicosapentaenoyl-GPE (20:5)*</v>
      </c>
      <c r="C4180" s="35" t="s">
        <v>1117</v>
      </c>
      <c r="D4180" s="35">
        <v>1068</v>
      </c>
      <c r="E4180" s="35">
        <v>-3.9818427602465317E-2</v>
      </c>
      <c r="F4180" s="35">
        <v>3.7646294961037698E-2</v>
      </c>
      <c r="G4180" s="35">
        <v>0.29019294487773728</v>
      </c>
      <c r="H4180" s="35" t="b">
        <v>0</v>
      </c>
      <c r="I4180" s="35" t="b">
        <v>0</v>
      </c>
      <c r="J4180" s="35" t="b">
        <v>0</v>
      </c>
    </row>
    <row r="4181" spans="1:10" hidden="1" x14ac:dyDescent="0.2">
      <c r="A4181" s="35" t="s">
        <v>572</v>
      </c>
      <c r="B4181" s="35" t="str">
        <f>VLOOKUP(Table4[[#This Row],[Metabolite ID]],Table18[],2,FALSE)</f>
        <v>1-eicosapentaenoyl-GPE (20:5)*</v>
      </c>
      <c r="C4181" s="35" t="s">
        <v>1118</v>
      </c>
      <c r="D4181" s="35">
        <v>1068</v>
      </c>
      <c r="E4181" s="35">
        <v>-3.9818427602465324E-2</v>
      </c>
      <c r="F4181" s="35">
        <v>3.7974108494027603E-2</v>
      </c>
      <c r="G4181" s="35">
        <v>0.29437707984027489</v>
      </c>
      <c r="H4181" s="35" t="b">
        <v>0</v>
      </c>
      <c r="I4181" s="35" t="b">
        <v>0</v>
      </c>
      <c r="J4181" s="35" t="b">
        <v>0</v>
      </c>
    </row>
    <row r="4182" spans="1:10" hidden="1" x14ac:dyDescent="0.2">
      <c r="A4182" s="35" t="s">
        <v>572</v>
      </c>
      <c r="B4182" s="35" t="str">
        <f>VLOOKUP(Table4[[#This Row],[Metabolite ID]],Table18[],2,FALSE)</f>
        <v>1-eicosapentaenoyl-GPE (20:5)*</v>
      </c>
      <c r="C4182" s="35" t="s">
        <v>1119</v>
      </c>
      <c r="D4182" s="35">
        <v>1068</v>
      </c>
      <c r="E4182" s="35">
        <v>-4.441335785329479E-2</v>
      </c>
      <c r="F4182" s="35">
        <v>5.2693731225613057E-2</v>
      </c>
      <c r="G4182" s="35">
        <v>0.39930760071258881</v>
      </c>
      <c r="H4182" s="35" t="b">
        <v>0</v>
      </c>
      <c r="I4182" s="35" t="b">
        <v>0</v>
      </c>
      <c r="J4182" s="35" t="b">
        <v>0</v>
      </c>
    </row>
    <row r="4183" spans="1:10" hidden="1" x14ac:dyDescent="0.2">
      <c r="A4183" s="35" t="s">
        <v>572</v>
      </c>
      <c r="B4183" s="35" t="str">
        <f>VLOOKUP(Table4[[#This Row],[Metabolite ID]],Table18[],2,FALSE)</f>
        <v>1-eicosapentaenoyl-GPE (20:5)*</v>
      </c>
      <c r="C4183" s="35" t="s">
        <v>1120</v>
      </c>
      <c r="D4183" s="35">
        <v>1068</v>
      </c>
      <c r="E4183" s="35">
        <v>-3.114343890273296E-2</v>
      </c>
      <c r="F4183" s="35">
        <v>6.719219946918055E-2</v>
      </c>
      <c r="G4183" s="35">
        <v>0.643007567189124</v>
      </c>
      <c r="H4183" s="35" t="b">
        <v>0</v>
      </c>
      <c r="I4183" s="35" t="b">
        <v>0</v>
      </c>
      <c r="J4183" s="35" t="b">
        <v>0</v>
      </c>
    </row>
    <row r="4184" spans="1:10" hidden="1" x14ac:dyDescent="0.2">
      <c r="A4184" s="35" t="s">
        <v>572</v>
      </c>
      <c r="B4184" s="35" t="str">
        <f>VLOOKUP(Table4[[#This Row],[Metabolite ID]],Table18[],2,FALSE)</f>
        <v>1-eicosapentaenoyl-GPE (20:5)*</v>
      </c>
      <c r="C4184" s="35" t="s">
        <v>1121</v>
      </c>
      <c r="D4184" s="35">
        <v>1068</v>
      </c>
      <c r="E4184" s="35">
        <v>-8.7722137052052673E-2</v>
      </c>
      <c r="F4184" s="35">
        <v>0.24040800039076873</v>
      </c>
      <c r="G4184" s="35">
        <v>0.71526687847027337</v>
      </c>
      <c r="H4184" s="35" t="b">
        <v>0</v>
      </c>
      <c r="I4184" s="35" t="b">
        <v>0</v>
      </c>
      <c r="J4184" s="35" t="b">
        <v>0</v>
      </c>
    </row>
    <row r="4185" spans="1:10" hidden="1" x14ac:dyDescent="0.2">
      <c r="A4185" s="35" t="s">
        <v>572</v>
      </c>
      <c r="B4185" s="35" t="str">
        <f>VLOOKUP(Table4[[#This Row],[Metabolite ID]],Table18[],2,FALSE)</f>
        <v>1-eicosapentaenoyl-GPE (20:5)*</v>
      </c>
      <c r="C4185" s="35" t="s">
        <v>1122</v>
      </c>
      <c r="D4185" s="35">
        <v>1068</v>
      </c>
      <c r="E4185" s="35">
        <v>-9.0207357924096954E-3</v>
      </c>
      <c r="F4185" s="35">
        <v>0.16842949131039586</v>
      </c>
      <c r="G4185" s="35">
        <v>0.95729739675653125</v>
      </c>
      <c r="H4185" s="35" t="b">
        <v>0</v>
      </c>
      <c r="I4185" s="35" t="b">
        <v>0</v>
      </c>
      <c r="J4185" s="35" t="b">
        <v>0</v>
      </c>
    </row>
    <row r="4186" spans="1:10" hidden="1" x14ac:dyDescent="0.2">
      <c r="A4186" s="35" t="s">
        <v>572</v>
      </c>
      <c r="B4186" s="35" t="str">
        <f>VLOOKUP(Table4[[#This Row],[Metabolite ID]],Table18[],2,FALSE)</f>
        <v>1-eicosapentaenoyl-GPE (20:5)*</v>
      </c>
      <c r="C4186" s="35" t="s">
        <v>1123</v>
      </c>
      <c r="D4186" s="35">
        <v>1068</v>
      </c>
      <c r="E4186" s="35">
        <v>0.16008313791950524</v>
      </c>
      <c r="F4186" s="35">
        <v>0.11045577774112467</v>
      </c>
      <c r="G4186" s="35">
        <v>0.14754899203961544</v>
      </c>
      <c r="H4186" s="35" t="b">
        <v>0</v>
      </c>
      <c r="I4186" s="35" t="b">
        <v>0</v>
      </c>
      <c r="J4186" s="35" t="b">
        <v>0</v>
      </c>
    </row>
    <row r="4187" spans="1:10" x14ac:dyDescent="0.2">
      <c r="A4187" s="35" t="s">
        <v>380</v>
      </c>
      <c r="B4187" s="35" t="str">
        <f>VLOOKUP(Table4[[#This Row],[Metabolite ID]],Table18[],2,FALSE)</f>
        <v>bilirubin (Z,Z)</v>
      </c>
      <c r="C4187" s="35" t="s">
        <v>1116</v>
      </c>
      <c r="D4187" s="35">
        <v>1068</v>
      </c>
      <c r="E4187" s="35">
        <v>-4.0471022993612209E-2</v>
      </c>
      <c r="F4187" s="35">
        <v>3.8312439993615041E-2</v>
      </c>
      <c r="G4187" s="36">
        <v>0.29081219061791536</v>
      </c>
      <c r="H4187" s="35" t="b">
        <v>0</v>
      </c>
      <c r="I4187" s="35" t="b">
        <v>0</v>
      </c>
      <c r="J4187" s="35" t="b">
        <v>0</v>
      </c>
    </row>
    <row r="4188" spans="1:10" hidden="1" x14ac:dyDescent="0.2">
      <c r="A4188" s="35" t="s">
        <v>380</v>
      </c>
      <c r="B4188" s="35" t="str">
        <f>VLOOKUP(Table4[[#This Row],[Metabolite ID]],Table18[],2,FALSE)</f>
        <v>bilirubin (Z,Z)</v>
      </c>
      <c r="C4188" s="35" t="s">
        <v>1117</v>
      </c>
      <c r="D4188" s="35">
        <v>1068</v>
      </c>
      <c r="E4188" s="35">
        <v>-4.0471022993612209E-2</v>
      </c>
      <c r="F4188" s="35">
        <v>3.6789387211761122E-2</v>
      </c>
      <c r="G4188" s="35">
        <v>0.27130018133092032</v>
      </c>
      <c r="H4188" s="35" t="b">
        <v>0</v>
      </c>
      <c r="I4188" s="35" t="b">
        <v>0</v>
      </c>
      <c r="J4188" s="35" t="b">
        <v>0</v>
      </c>
    </row>
    <row r="4189" spans="1:10" hidden="1" x14ac:dyDescent="0.2">
      <c r="A4189" s="35" t="s">
        <v>380</v>
      </c>
      <c r="B4189" s="35" t="str">
        <f>VLOOKUP(Table4[[#This Row],[Metabolite ID]],Table18[],2,FALSE)</f>
        <v>bilirubin (Z,Z)</v>
      </c>
      <c r="C4189" s="35" t="s">
        <v>1118</v>
      </c>
      <c r="D4189" s="35">
        <v>1068</v>
      </c>
      <c r="E4189" s="35">
        <v>-4.0383177400379243E-2</v>
      </c>
      <c r="F4189" s="35">
        <v>3.7138861433326759E-2</v>
      </c>
      <c r="G4189" s="35">
        <v>0.27687934703395339</v>
      </c>
      <c r="H4189" s="35" t="b">
        <v>0</v>
      </c>
      <c r="I4189" s="35" t="b">
        <v>0</v>
      </c>
      <c r="J4189" s="35" t="b">
        <v>0</v>
      </c>
    </row>
    <row r="4190" spans="1:10" hidden="1" x14ac:dyDescent="0.2">
      <c r="A4190" s="35" t="s">
        <v>380</v>
      </c>
      <c r="B4190" s="35" t="str">
        <f>VLOOKUP(Table4[[#This Row],[Metabolite ID]],Table18[],2,FALSE)</f>
        <v>bilirubin (Z,Z)</v>
      </c>
      <c r="C4190" s="35" t="s">
        <v>1119</v>
      </c>
      <c r="D4190" s="35">
        <v>1068</v>
      </c>
      <c r="E4190" s="35">
        <v>-5.0216635802469149E-2</v>
      </c>
      <c r="F4190" s="35">
        <v>5.5789713347762025E-2</v>
      </c>
      <c r="G4190" s="35">
        <v>0.36806403330865362</v>
      </c>
      <c r="H4190" s="35" t="b">
        <v>0</v>
      </c>
      <c r="I4190" s="35" t="b">
        <v>0</v>
      </c>
      <c r="J4190" s="35" t="b">
        <v>0</v>
      </c>
    </row>
    <row r="4191" spans="1:10" hidden="1" x14ac:dyDescent="0.2">
      <c r="A4191" s="35" t="s">
        <v>380</v>
      </c>
      <c r="B4191" s="35" t="str">
        <f>VLOOKUP(Table4[[#This Row],[Metabolite ID]],Table18[],2,FALSE)</f>
        <v>bilirubin (Z,Z)</v>
      </c>
      <c r="C4191" s="35" t="s">
        <v>1120</v>
      </c>
      <c r="D4191" s="35">
        <v>1068</v>
      </c>
      <c r="E4191" s="35">
        <v>5.0069945724194695E-2</v>
      </c>
      <c r="F4191" s="35">
        <v>6.2935110077674591E-2</v>
      </c>
      <c r="G4191" s="35">
        <v>0.4262759101014803</v>
      </c>
      <c r="H4191" s="35" t="b">
        <v>0</v>
      </c>
      <c r="I4191" s="35" t="b">
        <v>0</v>
      </c>
      <c r="J4191" s="35" t="b">
        <v>0</v>
      </c>
    </row>
    <row r="4192" spans="1:10" hidden="1" x14ac:dyDescent="0.2">
      <c r="A4192" s="35" t="s">
        <v>380</v>
      </c>
      <c r="B4192" s="35" t="str">
        <f>VLOOKUP(Table4[[#This Row],[Metabolite ID]],Table18[],2,FALSE)</f>
        <v>bilirubin (Z,Z)</v>
      </c>
      <c r="C4192" s="35" t="s">
        <v>1121</v>
      </c>
      <c r="D4192" s="35">
        <v>1068</v>
      </c>
      <c r="E4192" s="35">
        <v>0.14073003773918291</v>
      </c>
      <c r="F4192" s="35">
        <v>0.23821289472766624</v>
      </c>
      <c r="G4192" s="35">
        <v>0.55479682025442667</v>
      </c>
      <c r="H4192" s="35" t="b">
        <v>0</v>
      </c>
      <c r="I4192" s="35" t="b">
        <v>0</v>
      </c>
      <c r="J4192" s="35" t="b">
        <v>0</v>
      </c>
    </row>
    <row r="4193" spans="1:10" hidden="1" x14ac:dyDescent="0.2">
      <c r="A4193" s="35" t="s">
        <v>380</v>
      </c>
      <c r="B4193" s="35" t="str">
        <f>VLOOKUP(Table4[[#This Row],[Metabolite ID]],Table18[],2,FALSE)</f>
        <v>bilirubin (Z,Z)</v>
      </c>
      <c r="C4193" s="35" t="s">
        <v>1122</v>
      </c>
      <c r="D4193" s="35">
        <v>1068</v>
      </c>
      <c r="E4193" s="35">
        <v>0.20777510563688661</v>
      </c>
      <c r="F4193" s="35">
        <v>0.13477981334242509</v>
      </c>
      <c r="G4193" s="35">
        <v>0.12346995326509182</v>
      </c>
      <c r="H4193" s="35" t="b">
        <v>0</v>
      </c>
      <c r="I4193" s="35" t="b">
        <v>0</v>
      </c>
      <c r="J4193" s="35" t="b">
        <v>0</v>
      </c>
    </row>
    <row r="4194" spans="1:10" hidden="1" x14ac:dyDescent="0.2">
      <c r="A4194" s="35" t="s">
        <v>380</v>
      </c>
      <c r="B4194" s="35" t="str">
        <f>VLOOKUP(Table4[[#This Row],[Metabolite ID]],Table18[],2,FALSE)</f>
        <v>bilirubin (Z,Z)</v>
      </c>
      <c r="C4194" s="35" t="s">
        <v>1123</v>
      </c>
      <c r="D4194" s="35">
        <v>1068</v>
      </c>
      <c r="E4194" s="35">
        <v>5.3908527174528292E-2</v>
      </c>
      <c r="F4194" s="35">
        <v>0.11244620618625603</v>
      </c>
      <c r="G4194" s="35">
        <v>0.63174094313099083</v>
      </c>
      <c r="H4194" s="35" t="b">
        <v>0</v>
      </c>
      <c r="I4194" s="35" t="b">
        <v>0</v>
      </c>
      <c r="J4194" s="35" t="b">
        <v>0</v>
      </c>
    </row>
    <row r="4195" spans="1:10" x14ac:dyDescent="0.2">
      <c r="A4195" s="35" t="s">
        <v>731</v>
      </c>
      <c r="B4195" s="35" t="str">
        <f>VLOOKUP(Table4[[#This Row],[Metabolite ID]],Table18[],2,FALSE)</f>
        <v>X - 24456</v>
      </c>
      <c r="C4195" s="35" t="s">
        <v>1116</v>
      </c>
      <c r="D4195" s="35">
        <v>1068</v>
      </c>
      <c r="E4195" s="35">
        <v>-5.306745436103371E-2</v>
      </c>
      <c r="F4195" s="35">
        <v>5.0404223651130745E-2</v>
      </c>
      <c r="G4195" s="36">
        <v>0.29241549718699306</v>
      </c>
      <c r="H4195" s="35" t="b">
        <v>0</v>
      </c>
      <c r="I4195" s="35" t="b">
        <v>0</v>
      </c>
      <c r="J4195" s="35" t="b">
        <v>0</v>
      </c>
    </row>
    <row r="4196" spans="1:10" hidden="1" x14ac:dyDescent="0.2">
      <c r="A4196" s="35" t="s">
        <v>731</v>
      </c>
      <c r="B4196" s="35" t="str">
        <f>VLOOKUP(Table4[[#This Row],[Metabolite ID]],Table18[],2,FALSE)</f>
        <v>X - 24456</v>
      </c>
      <c r="C4196" s="35" t="s">
        <v>1117</v>
      </c>
      <c r="D4196" s="35">
        <v>1068</v>
      </c>
      <c r="E4196" s="35">
        <v>-5.306745436103371E-2</v>
      </c>
      <c r="F4196" s="35">
        <v>5.0404223651130745E-2</v>
      </c>
      <c r="G4196" s="35">
        <v>0.29241549718699306</v>
      </c>
      <c r="H4196" s="35" t="b">
        <v>0</v>
      </c>
      <c r="I4196" s="35" t="b">
        <v>0</v>
      </c>
      <c r="J4196" s="35" t="b">
        <v>0</v>
      </c>
    </row>
    <row r="4197" spans="1:10" hidden="1" x14ac:dyDescent="0.2">
      <c r="A4197" s="35" t="s">
        <v>731</v>
      </c>
      <c r="B4197" s="35" t="str">
        <f>VLOOKUP(Table4[[#This Row],[Metabolite ID]],Table18[],2,FALSE)</f>
        <v>X - 24456</v>
      </c>
      <c r="C4197" s="35" t="s">
        <v>1118</v>
      </c>
      <c r="D4197" s="35">
        <v>1068</v>
      </c>
      <c r="E4197" s="35">
        <v>-5.3067454361033738E-2</v>
      </c>
      <c r="F4197" s="35">
        <v>5.0846727165405871E-2</v>
      </c>
      <c r="G4197" s="35">
        <v>0.29663581305461972</v>
      </c>
      <c r="H4197" s="35" t="b">
        <v>0</v>
      </c>
      <c r="I4197" s="35" t="b">
        <v>0</v>
      </c>
      <c r="J4197" s="35" t="b">
        <v>0</v>
      </c>
    </row>
    <row r="4198" spans="1:10" hidden="1" x14ac:dyDescent="0.2">
      <c r="A4198" s="35" t="s">
        <v>731</v>
      </c>
      <c r="B4198" s="35" t="str">
        <f>VLOOKUP(Table4[[#This Row],[Metabolite ID]],Table18[],2,FALSE)</f>
        <v>X - 24456</v>
      </c>
      <c r="C4198" s="35" t="s">
        <v>1119</v>
      </c>
      <c r="D4198" s="35">
        <v>1068</v>
      </c>
      <c r="E4198" s="35">
        <v>-4.355247694038248E-2</v>
      </c>
      <c r="F4198" s="35">
        <v>7.7148760225589572E-2</v>
      </c>
      <c r="G4198" s="35">
        <v>0.57239624664911071</v>
      </c>
      <c r="H4198" s="35" t="b">
        <v>0</v>
      </c>
      <c r="I4198" s="35" t="b">
        <v>0</v>
      </c>
      <c r="J4198" s="35" t="b">
        <v>0</v>
      </c>
    </row>
    <row r="4199" spans="1:10" hidden="1" x14ac:dyDescent="0.2">
      <c r="A4199" s="35" t="s">
        <v>731</v>
      </c>
      <c r="B4199" s="35" t="str">
        <f>VLOOKUP(Table4[[#This Row],[Metabolite ID]],Table18[],2,FALSE)</f>
        <v>X - 24456</v>
      </c>
      <c r="C4199" s="35" t="s">
        <v>1120</v>
      </c>
      <c r="D4199" s="35">
        <v>1068</v>
      </c>
      <c r="E4199" s="35">
        <v>-3.0526820597359415E-2</v>
      </c>
      <c r="F4199" s="35">
        <v>9.0423830837349062E-2</v>
      </c>
      <c r="G4199" s="35">
        <v>0.73566684841212227</v>
      </c>
      <c r="H4199" s="35" t="b">
        <v>0</v>
      </c>
      <c r="I4199" s="35" t="b">
        <v>0</v>
      </c>
      <c r="J4199" s="35" t="b">
        <v>0</v>
      </c>
    </row>
    <row r="4200" spans="1:10" hidden="1" x14ac:dyDescent="0.2">
      <c r="A4200" s="35" t="s">
        <v>731</v>
      </c>
      <c r="B4200" s="35" t="str">
        <f>VLOOKUP(Table4[[#This Row],[Metabolite ID]],Table18[],2,FALSE)</f>
        <v>X - 24456</v>
      </c>
      <c r="C4200" s="35" t="s">
        <v>1121</v>
      </c>
      <c r="D4200" s="35">
        <v>1068</v>
      </c>
      <c r="E4200" s="35">
        <v>-0.16538405765970854</v>
      </c>
      <c r="F4200" s="35">
        <v>0.31978180776677118</v>
      </c>
      <c r="G4200" s="35">
        <v>0.60513922368104289</v>
      </c>
      <c r="H4200" s="35" t="b">
        <v>0</v>
      </c>
      <c r="I4200" s="35" t="b">
        <v>0</v>
      </c>
      <c r="J4200" s="35" t="b">
        <v>0</v>
      </c>
    </row>
    <row r="4201" spans="1:10" hidden="1" x14ac:dyDescent="0.2">
      <c r="A4201" s="35" t="s">
        <v>731</v>
      </c>
      <c r="B4201" s="35" t="str">
        <f>VLOOKUP(Table4[[#This Row],[Metabolite ID]],Table18[],2,FALSE)</f>
        <v>X - 24456</v>
      </c>
      <c r="C4201" s="35" t="s">
        <v>1122</v>
      </c>
      <c r="D4201" s="35">
        <v>1068</v>
      </c>
      <c r="E4201" s="35">
        <v>-4.5160718052723148E-2</v>
      </c>
      <c r="F4201" s="35">
        <v>0.19122297088992962</v>
      </c>
      <c r="G4201" s="35">
        <v>0.8133477509068292</v>
      </c>
      <c r="H4201" s="35" t="b">
        <v>0</v>
      </c>
      <c r="I4201" s="35" t="b">
        <v>0</v>
      </c>
      <c r="J4201" s="35" t="b">
        <v>0</v>
      </c>
    </row>
    <row r="4202" spans="1:10" hidden="1" x14ac:dyDescent="0.2">
      <c r="A4202" s="35" t="s">
        <v>731</v>
      </c>
      <c r="B4202" s="35" t="str">
        <f>VLOOKUP(Table4[[#This Row],[Metabolite ID]],Table18[],2,FALSE)</f>
        <v>X - 24456</v>
      </c>
      <c r="C4202" s="35" t="s">
        <v>1123</v>
      </c>
      <c r="D4202" s="35">
        <v>1068</v>
      </c>
      <c r="E4202" s="35">
        <v>-0.11493494082283896</v>
      </c>
      <c r="F4202" s="35">
        <v>0.14782247372304952</v>
      </c>
      <c r="G4202" s="35">
        <v>0.43702451031433254</v>
      </c>
      <c r="H4202" s="35" t="b">
        <v>0</v>
      </c>
      <c r="I4202" s="35" t="b">
        <v>0</v>
      </c>
      <c r="J4202" s="35" t="b">
        <v>0</v>
      </c>
    </row>
    <row r="4203" spans="1:10" x14ac:dyDescent="0.2">
      <c r="A4203" s="35" t="s">
        <v>504</v>
      </c>
      <c r="B4203" s="35" t="str">
        <f>VLOOKUP(Table4[[#This Row],[Metabolite ID]],Table18[],2,FALSE)</f>
        <v>X - 17269</v>
      </c>
      <c r="C4203" s="35" t="s">
        <v>1116</v>
      </c>
      <c r="D4203" s="35">
        <v>1068</v>
      </c>
      <c r="E4203" s="35">
        <v>-5.561548659023071E-2</v>
      </c>
      <c r="F4203" s="35">
        <v>5.2889014864009411E-2</v>
      </c>
      <c r="G4203" s="36">
        <v>0.29300568471541821</v>
      </c>
      <c r="H4203" s="35" t="b">
        <v>0</v>
      </c>
      <c r="I4203" s="35" t="b">
        <v>0</v>
      </c>
      <c r="J4203" s="35" t="b">
        <v>0</v>
      </c>
    </row>
    <row r="4204" spans="1:10" hidden="1" x14ac:dyDescent="0.2">
      <c r="A4204" s="35" t="s">
        <v>504</v>
      </c>
      <c r="B4204" s="35" t="str">
        <f>VLOOKUP(Table4[[#This Row],[Metabolite ID]],Table18[],2,FALSE)</f>
        <v>X - 17269</v>
      </c>
      <c r="C4204" s="35" t="s">
        <v>1117</v>
      </c>
      <c r="D4204" s="35">
        <v>1068</v>
      </c>
      <c r="E4204" s="35">
        <v>-5.561548659023071E-2</v>
      </c>
      <c r="F4204" s="35">
        <v>5.2889014864009411E-2</v>
      </c>
      <c r="G4204" s="35">
        <v>0.29300568471541821</v>
      </c>
      <c r="H4204" s="35" t="b">
        <v>0</v>
      </c>
      <c r="I4204" s="35" t="b">
        <v>0</v>
      </c>
      <c r="J4204" s="35" t="b">
        <v>0</v>
      </c>
    </row>
    <row r="4205" spans="1:10" hidden="1" x14ac:dyDescent="0.2">
      <c r="A4205" s="35" t="s">
        <v>504</v>
      </c>
      <c r="B4205" s="35" t="str">
        <f>VLOOKUP(Table4[[#This Row],[Metabolite ID]],Table18[],2,FALSE)</f>
        <v>X - 17269</v>
      </c>
      <c r="C4205" s="35" t="s">
        <v>1118</v>
      </c>
      <c r="D4205" s="35">
        <v>1068</v>
      </c>
      <c r="E4205" s="35">
        <v>-5.2833192076352523E-2</v>
      </c>
      <c r="F4205" s="35">
        <v>5.3346112326970223E-2</v>
      </c>
      <c r="G4205" s="35">
        <v>0.32198595032305682</v>
      </c>
      <c r="H4205" s="35" t="b">
        <v>0</v>
      </c>
      <c r="I4205" s="35" t="b">
        <v>0</v>
      </c>
      <c r="J4205" s="35" t="b">
        <v>0</v>
      </c>
    </row>
    <row r="4206" spans="1:10" hidden="1" x14ac:dyDescent="0.2">
      <c r="A4206" s="35" t="s">
        <v>504</v>
      </c>
      <c r="B4206" s="35" t="str">
        <f>VLOOKUP(Table4[[#This Row],[Metabolite ID]],Table18[],2,FALSE)</f>
        <v>X - 17269</v>
      </c>
      <c r="C4206" s="35" t="s">
        <v>1119</v>
      </c>
      <c r="D4206" s="35">
        <v>1068</v>
      </c>
      <c r="E4206" s="35">
        <v>-2.766225852272736E-2</v>
      </c>
      <c r="F4206" s="35">
        <v>8.1482718159968631E-2</v>
      </c>
      <c r="G4206" s="35">
        <v>0.73424348973560338</v>
      </c>
      <c r="H4206" s="35" t="b">
        <v>0</v>
      </c>
      <c r="I4206" s="35" t="b">
        <v>0</v>
      </c>
      <c r="J4206" s="35" t="b">
        <v>0</v>
      </c>
    </row>
    <row r="4207" spans="1:10" hidden="1" x14ac:dyDescent="0.2">
      <c r="A4207" s="35" t="s">
        <v>504</v>
      </c>
      <c r="B4207" s="35" t="str">
        <f>VLOOKUP(Table4[[#This Row],[Metabolite ID]],Table18[],2,FALSE)</f>
        <v>X - 17269</v>
      </c>
      <c r="C4207" s="35" t="s">
        <v>1120</v>
      </c>
      <c r="D4207" s="35">
        <v>1068</v>
      </c>
      <c r="E4207" s="35">
        <v>-0.10483565570351033</v>
      </c>
      <c r="F4207" s="35">
        <v>9.3130586003576599E-2</v>
      </c>
      <c r="G4207" s="35">
        <v>0.26029909335314194</v>
      </c>
      <c r="H4207" s="35" t="b">
        <v>0</v>
      </c>
      <c r="I4207" s="35" t="b">
        <v>0</v>
      </c>
      <c r="J4207" s="35" t="b">
        <v>0</v>
      </c>
    </row>
    <row r="4208" spans="1:10" hidden="1" x14ac:dyDescent="0.2">
      <c r="A4208" s="35" t="s">
        <v>504</v>
      </c>
      <c r="B4208" s="35" t="str">
        <f>VLOOKUP(Table4[[#This Row],[Metabolite ID]],Table18[],2,FALSE)</f>
        <v>X - 17269</v>
      </c>
      <c r="C4208" s="35" t="s">
        <v>1121</v>
      </c>
      <c r="D4208" s="35">
        <v>1068</v>
      </c>
      <c r="E4208" s="35">
        <v>0.30671341112619999</v>
      </c>
      <c r="F4208" s="35">
        <v>0.35056153819441377</v>
      </c>
      <c r="G4208" s="35">
        <v>0.38181415938607555</v>
      </c>
      <c r="H4208" s="35" t="b">
        <v>0</v>
      </c>
      <c r="I4208" s="35" t="b">
        <v>0</v>
      </c>
      <c r="J4208" s="35" t="b">
        <v>0</v>
      </c>
    </row>
    <row r="4209" spans="1:10" hidden="1" x14ac:dyDescent="0.2">
      <c r="A4209" s="35" t="s">
        <v>504</v>
      </c>
      <c r="B4209" s="35" t="str">
        <f>VLOOKUP(Table4[[#This Row],[Metabolite ID]],Table18[],2,FALSE)</f>
        <v>X - 17269</v>
      </c>
      <c r="C4209" s="35" t="s">
        <v>1122</v>
      </c>
      <c r="D4209" s="35">
        <v>1068</v>
      </c>
      <c r="E4209" s="35">
        <v>-0.19359157541010319</v>
      </c>
      <c r="F4209" s="35">
        <v>0.20381488065904632</v>
      </c>
      <c r="G4209" s="35">
        <v>0.34240852200514449</v>
      </c>
      <c r="H4209" s="35" t="b">
        <v>0</v>
      </c>
      <c r="I4209" s="35" t="b">
        <v>0</v>
      </c>
      <c r="J4209" s="35" t="b">
        <v>0</v>
      </c>
    </row>
    <row r="4210" spans="1:10" hidden="1" x14ac:dyDescent="0.2">
      <c r="A4210" s="35" t="s">
        <v>504</v>
      </c>
      <c r="B4210" s="35" t="str">
        <f>VLOOKUP(Table4[[#This Row],[Metabolite ID]],Table18[],2,FALSE)</f>
        <v>X - 17269</v>
      </c>
      <c r="C4210" s="35" t="s">
        <v>1123</v>
      </c>
      <c r="D4210" s="35">
        <v>1068</v>
      </c>
      <c r="E4210" s="35">
        <v>-3.065651838884317E-2</v>
      </c>
      <c r="F4210" s="35">
        <v>0.15494329534326293</v>
      </c>
      <c r="G4210" s="35">
        <v>0.84319516104984071</v>
      </c>
      <c r="H4210" s="35" t="b">
        <v>0</v>
      </c>
      <c r="I4210" s="35" t="b">
        <v>0</v>
      </c>
      <c r="J4210" s="35" t="b">
        <v>0</v>
      </c>
    </row>
    <row r="4211" spans="1:10" x14ac:dyDescent="0.2">
      <c r="A4211" s="35" t="s">
        <v>77</v>
      </c>
      <c r="B4211" s="35" t="str">
        <f>VLOOKUP(Table4[[#This Row],[Metabolite ID]],Table18[],2,FALSE)</f>
        <v>retinol (Vitamin A)</v>
      </c>
      <c r="C4211" s="35" t="s">
        <v>1116</v>
      </c>
      <c r="D4211" s="35">
        <v>1068</v>
      </c>
      <c r="E4211" s="35">
        <v>-4.0302188985692121E-2</v>
      </c>
      <c r="F4211" s="35">
        <v>3.8371230478164479E-2</v>
      </c>
      <c r="G4211" s="36">
        <v>0.29356959722494491</v>
      </c>
      <c r="H4211" s="35" t="b">
        <v>0</v>
      </c>
      <c r="I4211" s="35" t="b">
        <v>0</v>
      </c>
      <c r="J4211" s="35" t="b">
        <v>0</v>
      </c>
    </row>
    <row r="4212" spans="1:10" hidden="1" x14ac:dyDescent="0.2">
      <c r="A4212" s="35" t="s">
        <v>77</v>
      </c>
      <c r="B4212" s="35" t="str">
        <f>VLOOKUP(Table4[[#This Row],[Metabolite ID]],Table18[],2,FALSE)</f>
        <v>retinol (Vitamin A)</v>
      </c>
      <c r="C4212" s="35" t="s">
        <v>1117</v>
      </c>
      <c r="D4212" s="35">
        <v>1068</v>
      </c>
      <c r="E4212" s="35">
        <v>-4.0302188985692121E-2</v>
      </c>
      <c r="F4212" s="35">
        <v>3.6848509852043902E-2</v>
      </c>
      <c r="G4212" s="35">
        <v>0.27407498067273206</v>
      </c>
      <c r="H4212" s="35" t="b">
        <v>0</v>
      </c>
      <c r="I4212" s="35" t="b">
        <v>0</v>
      </c>
      <c r="J4212" s="35" t="b">
        <v>0</v>
      </c>
    </row>
    <row r="4213" spans="1:10" hidden="1" x14ac:dyDescent="0.2">
      <c r="A4213" s="35" t="s">
        <v>77</v>
      </c>
      <c r="B4213" s="35" t="str">
        <f>VLOOKUP(Table4[[#This Row],[Metabolite ID]],Table18[],2,FALSE)</f>
        <v>retinol (Vitamin A)</v>
      </c>
      <c r="C4213" s="35" t="s">
        <v>1118</v>
      </c>
      <c r="D4213" s="35">
        <v>1068</v>
      </c>
      <c r="E4213" s="35">
        <v>-4.0004740899045474E-2</v>
      </c>
      <c r="F4213" s="35">
        <v>3.7202131479749719E-2</v>
      </c>
      <c r="G4213" s="35">
        <v>0.28222492989451897</v>
      </c>
      <c r="H4213" s="35" t="b">
        <v>0</v>
      </c>
      <c r="I4213" s="35" t="b">
        <v>0</v>
      </c>
      <c r="J4213" s="35" t="b">
        <v>0</v>
      </c>
    </row>
    <row r="4214" spans="1:10" hidden="1" x14ac:dyDescent="0.2">
      <c r="A4214" s="35" t="s">
        <v>77</v>
      </c>
      <c r="B4214" s="35" t="str">
        <f>VLOOKUP(Table4[[#This Row],[Metabolite ID]],Table18[],2,FALSE)</f>
        <v>retinol (Vitamin A)</v>
      </c>
      <c r="C4214" s="35" t="s">
        <v>1119</v>
      </c>
      <c r="D4214" s="35">
        <v>1068</v>
      </c>
      <c r="E4214" s="35">
        <v>-9.6887072366895165E-3</v>
      </c>
      <c r="F4214" s="35">
        <v>5.7225655094575674E-2</v>
      </c>
      <c r="G4214" s="35">
        <v>0.86555512560155912</v>
      </c>
      <c r="H4214" s="35" t="b">
        <v>0</v>
      </c>
      <c r="I4214" s="35" t="b">
        <v>0</v>
      </c>
      <c r="J4214" s="35" t="b">
        <v>0</v>
      </c>
    </row>
    <row r="4215" spans="1:10" hidden="1" x14ac:dyDescent="0.2">
      <c r="A4215" s="35" t="s">
        <v>77</v>
      </c>
      <c r="B4215" s="35" t="str">
        <f>VLOOKUP(Table4[[#This Row],[Metabolite ID]],Table18[],2,FALSE)</f>
        <v>retinol (Vitamin A)</v>
      </c>
      <c r="C4215" s="35" t="s">
        <v>1120</v>
      </c>
      <c r="D4215" s="35">
        <v>1068</v>
      </c>
      <c r="E4215" s="35">
        <v>-5.7320140879065763E-2</v>
      </c>
      <c r="F4215" s="35">
        <v>6.0848892973433107E-2</v>
      </c>
      <c r="G4215" s="35">
        <v>0.34618857012538362</v>
      </c>
      <c r="H4215" s="35" t="b">
        <v>0</v>
      </c>
      <c r="I4215" s="35" t="b">
        <v>0</v>
      </c>
      <c r="J4215" s="35" t="b">
        <v>0</v>
      </c>
    </row>
    <row r="4216" spans="1:10" hidden="1" x14ac:dyDescent="0.2">
      <c r="A4216" s="35" t="s">
        <v>77</v>
      </c>
      <c r="B4216" s="35" t="str">
        <f>VLOOKUP(Table4[[#This Row],[Metabolite ID]],Table18[],2,FALSE)</f>
        <v>retinol (Vitamin A)</v>
      </c>
      <c r="C4216" s="35" t="s">
        <v>1121</v>
      </c>
      <c r="D4216" s="35">
        <v>1068</v>
      </c>
      <c r="E4216" s="35">
        <v>6.6880746908458022E-2</v>
      </c>
      <c r="F4216" s="35">
        <v>0.23998480979553313</v>
      </c>
      <c r="G4216" s="35">
        <v>0.78053871996894109</v>
      </c>
      <c r="H4216" s="35" t="b">
        <v>0</v>
      </c>
      <c r="I4216" s="35" t="b">
        <v>0</v>
      </c>
      <c r="J4216" s="35" t="b">
        <v>0</v>
      </c>
    </row>
    <row r="4217" spans="1:10" hidden="1" x14ac:dyDescent="0.2">
      <c r="A4217" s="35" t="s">
        <v>77</v>
      </c>
      <c r="B4217" s="35" t="str">
        <f>VLOOKUP(Table4[[#This Row],[Metabolite ID]],Table18[],2,FALSE)</f>
        <v>retinol (Vitamin A)</v>
      </c>
      <c r="C4217" s="35" t="s">
        <v>1122</v>
      </c>
      <c r="D4217" s="35">
        <v>1068</v>
      </c>
      <c r="E4217" s="35">
        <v>-0.11435148487521296</v>
      </c>
      <c r="F4217" s="35">
        <v>0.16282842152461924</v>
      </c>
      <c r="G4217" s="35">
        <v>0.4826564265813208</v>
      </c>
      <c r="H4217" s="35" t="b">
        <v>0</v>
      </c>
      <c r="I4217" s="35" t="b">
        <v>0</v>
      </c>
      <c r="J4217" s="35" t="b">
        <v>0</v>
      </c>
    </row>
    <row r="4218" spans="1:10" hidden="1" x14ac:dyDescent="0.2">
      <c r="A4218" s="35" t="s">
        <v>77</v>
      </c>
      <c r="B4218" s="35" t="str">
        <f>VLOOKUP(Table4[[#This Row],[Metabolite ID]],Table18[],2,FALSE)</f>
        <v>retinol (Vitamin A)</v>
      </c>
      <c r="C4218" s="35" t="s">
        <v>1123</v>
      </c>
      <c r="D4218" s="35">
        <v>1068</v>
      </c>
      <c r="E4218" s="35">
        <v>-0.10988750371301988</v>
      </c>
      <c r="F4218" s="35">
        <v>0.11264657384208039</v>
      </c>
      <c r="G4218" s="35">
        <v>0.32953022141040134</v>
      </c>
      <c r="H4218" s="35" t="b">
        <v>0</v>
      </c>
      <c r="I4218" s="35" t="b">
        <v>0</v>
      </c>
      <c r="J4218" s="35" t="b">
        <v>0</v>
      </c>
    </row>
    <row r="4219" spans="1:10" x14ac:dyDescent="0.2">
      <c r="A4219" s="35" t="s">
        <v>100</v>
      </c>
      <c r="B4219" s="35" t="str">
        <f>VLOOKUP(Table4[[#This Row],[Metabolite ID]],Table18[],2,FALSE)</f>
        <v>xanthurenate</v>
      </c>
      <c r="C4219" s="35" t="s">
        <v>1116</v>
      </c>
      <c r="D4219" s="35">
        <v>1068</v>
      </c>
      <c r="E4219" s="35">
        <v>-3.9225730357115116E-2</v>
      </c>
      <c r="F4219" s="35">
        <v>3.7413519793264238E-2</v>
      </c>
      <c r="G4219" s="36">
        <v>0.29443716748303173</v>
      </c>
      <c r="H4219" s="35" t="b">
        <v>0</v>
      </c>
      <c r="I4219" s="35" t="b">
        <v>0</v>
      </c>
      <c r="J4219" s="35" t="b">
        <v>0</v>
      </c>
    </row>
    <row r="4220" spans="1:10" hidden="1" x14ac:dyDescent="0.2">
      <c r="A4220" s="35" t="s">
        <v>100</v>
      </c>
      <c r="B4220" s="35" t="str">
        <f>VLOOKUP(Table4[[#This Row],[Metabolite ID]],Table18[],2,FALSE)</f>
        <v>xanthurenate</v>
      </c>
      <c r="C4220" s="35" t="s">
        <v>1117</v>
      </c>
      <c r="D4220" s="35">
        <v>1068</v>
      </c>
      <c r="E4220" s="35">
        <v>-3.9225730357115116E-2</v>
      </c>
      <c r="F4220" s="35">
        <v>3.7250276235785119E-2</v>
      </c>
      <c r="G4220" s="35">
        <v>0.29232635730895629</v>
      </c>
      <c r="H4220" s="35" t="b">
        <v>0</v>
      </c>
      <c r="I4220" s="35" t="b">
        <v>0</v>
      </c>
      <c r="J4220" s="35" t="b">
        <v>0</v>
      </c>
    </row>
    <row r="4221" spans="1:10" hidden="1" x14ac:dyDescent="0.2">
      <c r="A4221" s="35" t="s">
        <v>100</v>
      </c>
      <c r="B4221" s="35" t="str">
        <f>VLOOKUP(Table4[[#This Row],[Metabolite ID]],Table18[],2,FALSE)</f>
        <v>xanthurenate</v>
      </c>
      <c r="C4221" s="35" t="s">
        <v>1118</v>
      </c>
      <c r="D4221" s="35">
        <v>1068</v>
      </c>
      <c r="E4221" s="35">
        <v>-3.9133841544748964E-2</v>
      </c>
      <c r="F4221" s="35">
        <v>3.7583228734490853E-2</v>
      </c>
      <c r="G4221" s="35">
        <v>0.29775577483752358</v>
      </c>
      <c r="H4221" s="35" t="b">
        <v>0</v>
      </c>
      <c r="I4221" s="35" t="b">
        <v>0</v>
      </c>
      <c r="J4221" s="35" t="b">
        <v>0</v>
      </c>
    </row>
    <row r="4222" spans="1:10" hidden="1" x14ac:dyDescent="0.2">
      <c r="A4222" s="35" t="s">
        <v>100</v>
      </c>
      <c r="B4222" s="35" t="str">
        <f>VLOOKUP(Table4[[#This Row],[Metabolite ID]],Table18[],2,FALSE)</f>
        <v>xanthurenate</v>
      </c>
      <c r="C4222" s="35" t="s">
        <v>1119</v>
      </c>
      <c r="D4222" s="35">
        <v>1068</v>
      </c>
      <c r="E4222" s="35">
        <v>-6.6682004552568133E-2</v>
      </c>
      <c r="F4222" s="35">
        <v>5.6167511305574999E-2</v>
      </c>
      <c r="G4222" s="35">
        <v>0.2351491963414104</v>
      </c>
      <c r="H4222" s="35" t="b">
        <v>0</v>
      </c>
      <c r="I4222" s="35" t="b">
        <v>0</v>
      </c>
      <c r="J4222" s="35" t="b">
        <v>0</v>
      </c>
    </row>
    <row r="4223" spans="1:10" hidden="1" x14ac:dyDescent="0.2">
      <c r="A4223" s="35" t="s">
        <v>100</v>
      </c>
      <c r="B4223" s="35" t="str">
        <f>VLOOKUP(Table4[[#This Row],[Metabolite ID]],Table18[],2,FALSE)</f>
        <v>xanthurenate</v>
      </c>
      <c r="C4223" s="35" t="s">
        <v>1120</v>
      </c>
      <c r="D4223" s="35">
        <v>1068</v>
      </c>
      <c r="E4223" s="35">
        <v>-7.0656444481231581E-2</v>
      </c>
      <c r="F4223" s="35">
        <v>6.5909488217976986E-2</v>
      </c>
      <c r="G4223" s="35">
        <v>0.28370999337160119</v>
      </c>
      <c r="H4223" s="35" t="b">
        <v>0</v>
      </c>
      <c r="I4223" s="35" t="b">
        <v>0</v>
      </c>
      <c r="J4223" s="35" t="b">
        <v>0</v>
      </c>
    </row>
    <row r="4224" spans="1:10" hidden="1" x14ac:dyDescent="0.2">
      <c r="A4224" s="35" t="s">
        <v>100</v>
      </c>
      <c r="B4224" s="35" t="str">
        <f>VLOOKUP(Table4[[#This Row],[Metabolite ID]],Table18[],2,FALSE)</f>
        <v>xanthurenate</v>
      </c>
      <c r="C4224" s="35" t="s">
        <v>1121</v>
      </c>
      <c r="D4224" s="35">
        <v>1068</v>
      </c>
      <c r="E4224" s="35">
        <v>-5.8582840385844825E-2</v>
      </c>
      <c r="F4224" s="35">
        <v>0.25038243028166007</v>
      </c>
      <c r="G4224" s="35">
        <v>0.81505047616502879</v>
      </c>
      <c r="H4224" s="35" t="b">
        <v>0</v>
      </c>
      <c r="I4224" s="35" t="b">
        <v>0</v>
      </c>
      <c r="J4224" s="35" t="b">
        <v>0</v>
      </c>
    </row>
    <row r="4225" spans="1:10" hidden="1" x14ac:dyDescent="0.2">
      <c r="A4225" s="35" t="s">
        <v>100</v>
      </c>
      <c r="B4225" s="35" t="str">
        <f>VLOOKUP(Table4[[#This Row],[Metabolite ID]],Table18[],2,FALSE)</f>
        <v>xanthurenate</v>
      </c>
      <c r="C4225" s="35" t="s">
        <v>1122</v>
      </c>
      <c r="D4225" s="35">
        <v>1068</v>
      </c>
      <c r="E4225" s="35">
        <v>-0.10104817374597008</v>
      </c>
      <c r="F4225" s="35">
        <v>0.16002074688346873</v>
      </c>
      <c r="G4225" s="35">
        <v>0.52786903243924121</v>
      </c>
      <c r="H4225" s="35" t="b">
        <v>0</v>
      </c>
      <c r="I4225" s="35" t="b">
        <v>0</v>
      </c>
      <c r="J4225" s="35" t="b">
        <v>0</v>
      </c>
    </row>
    <row r="4226" spans="1:10" hidden="1" x14ac:dyDescent="0.2">
      <c r="A4226" s="35" t="s">
        <v>100</v>
      </c>
      <c r="B4226" s="35" t="str">
        <f>VLOOKUP(Table4[[#This Row],[Metabolite ID]],Table18[],2,FALSE)</f>
        <v>xanthurenate</v>
      </c>
      <c r="C4226" s="35" t="s">
        <v>1123</v>
      </c>
      <c r="D4226" s="35">
        <v>1068</v>
      </c>
      <c r="E4226" s="35">
        <v>9.2841819733082299E-3</v>
      </c>
      <c r="F4226" s="35">
        <v>0.10983333731604376</v>
      </c>
      <c r="G4226" s="35">
        <v>0.93265114064918553</v>
      </c>
      <c r="H4226" s="35" t="b">
        <v>0</v>
      </c>
      <c r="I4226" s="35" t="b">
        <v>0</v>
      </c>
      <c r="J4226" s="35" t="b">
        <v>0</v>
      </c>
    </row>
    <row r="4227" spans="1:10" x14ac:dyDescent="0.2">
      <c r="A4227" s="35" t="s">
        <v>610</v>
      </c>
      <c r="B4227" s="35" t="str">
        <f>VLOOKUP(Table4[[#This Row],[Metabolite ID]],Table18[],2,FALSE)</f>
        <v>eugenol sulfate</v>
      </c>
      <c r="C4227" s="35" t="s">
        <v>1116</v>
      </c>
      <c r="D4227" s="35">
        <v>1069</v>
      </c>
      <c r="E4227" s="35">
        <v>3.9323195996299604E-2</v>
      </c>
      <c r="F4227" s="35">
        <v>3.8541085781353797E-2</v>
      </c>
      <c r="G4227" s="36">
        <v>0.30758957187062858</v>
      </c>
      <c r="H4227" s="35" t="b">
        <v>0</v>
      </c>
      <c r="I4227" s="35" t="b">
        <v>0</v>
      </c>
      <c r="J4227" s="35" t="b">
        <v>0</v>
      </c>
    </row>
    <row r="4228" spans="1:10" hidden="1" x14ac:dyDescent="0.2">
      <c r="A4228" s="35" t="s">
        <v>610</v>
      </c>
      <c r="B4228" s="35" t="str">
        <f>VLOOKUP(Table4[[#This Row],[Metabolite ID]],Table18[],2,FALSE)</f>
        <v>eugenol sulfate</v>
      </c>
      <c r="C4228" s="35" t="s">
        <v>1117</v>
      </c>
      <c r="D4228" s="35">
        <v>1069</v>
      </c>
      <c r="E4228" s="35">
        <v>3.9323195996299604E-2</v>
      </c>
      <c r="F4228" s="35">
        <v>3.8541085781353797E-2</v>
      </c>
      <c r="G4228" s="35">
        <v>0.30758957187062858</v>
      </c>
      <c r="H4228" s="35" t="b">
        <v>0</v>
      </c>
      <c r="I4228" s="35" t="b">
        <v>0</v>
      </c>
      <c r="J4228" s="35" t="b">
        <v>0</v>
      </c>
    </row>
    <row r="4229" spans="1:10" hidden="1" x14ac:dyDescent="0.2">
      <c r="A4229" s="35" t="s">
        <v>610</v>
      </c>
      <c r="B4229" s="35" t="str">
        <f>VLOOKUP(Table4[[#This Row],[Metabolite ID]],Table18[],2,FALSE)</f>
        <v>eugenol sulfate</v>
      </c>
      <c r="C4229" s="35" t="s">
        <v>1118</v>
      </c>
      <c r="D4229" s="35">
        <v>1069</v>
      </c>
      <c r="E4229" s="35">
        <v>4.2080147450919085E-2</v>
      </c>
      <c r="F4229" s="35">
        <v>3.8855820137992388E-2</v>
      </c>
      <c r="G4229" s="35">
        <v>0.27881648526305614</v>
      </c>
      <c r="H4229" s="35" t="b">
        <v>0</v>
      </c>
      <c r="I4229" s="35" t="b">
        <v>0</v>
      </c>
      <c r="J4229" s="35" t="b">
        <v>0</v>
      </c>
    </row>
    <row r="4230" spans="1:10" hidden="1" x14ac:dyDescent="0.2">
      <c r="A4230" s="35" t="s">
        <v>610</v>
      </c>
      <c r="B4230" s="35" t="str">
        <f>VLOOKUP(Table4[[#This Row],[Metabolite ID]],Table18[],2,FALSE)</f>
        <v>eugenol sulfate</v>
      </c>
      <c r="C4230" s="35" t="s">
        <v>1119</v>
      </c>
      <c r="D4230" s="35">
        <v>1069</v>
      </c>
      <c r="E4230" s="35">
        <v>7.3664150943396223E-3</v>
      </c>
      <c r="F4230" s="35">
        <v>5.7879532575807156E-2</v>
      </c>
      <c r="G4230" s="35">
        <v>0.89872551430684877</v>
      </c>
      <c r="H4230" s="35" t="b">
        <v>0</v>
      </c>
      <c r="I4230" s="35" t="b">
        <v>0</v>
      </c>
      <c r="J4230" s="35" t="b">
        <v>0</v>
      </c>
    </row>
    <row r="4231" spans="1:10" hidden="1" x14ac:dyDescent="0.2">
      <c r="A4231" s="35" t="s">
        <v>610</v>
      </c>
      <c r="B4231" s="35" t="str">
        <f>VLOOKUP(Table4[[#This Row],[Metabolite ID]],Table18[],2,FALSE)</f>
        <v>eugenol sulfate</v>
      </c>
      <c r="C4231" s="35" t="s">
        <v>1120</v>
      </c>
      <c r="D4231" s="35">
        <v>1069</v>
      </c>
      <c r="E4231" s="35">
        <v>7.7528517706325198E-2</v>
      </c>
      <c r="F4231" s="35">
        <v>6.2903908175167958E-2</v>
      </c>
      <c r="G4231" s="35">
        <v>0.21776562554489742</v>
      </c>
      <c r="H4231" s="35" t="b">
        <v>0</v>
      </c>
      <c r="I4231" s="35" t="b">
        <v>0</v>
      </c>
      <c r="J4231" s="35" t="b">
        <v>0</v>
      </c>
    </row>
    <row r="4232" spans="1:10" hidden="1" x14ac:dyDescent="0.2">
      <c r="A4232" s="35" t="s">
        <v>610</v>
      </c>
      <c r="B4232" s="35" t="str">
        <f>VLOOKUP(Table4[[#This Row],[Metabolite ID]],Table18[],2,FALSE)</f>
        <v>eugenol sulfate</v>
      </c>
      <c r="C4232" s="35" t="s">
        <v>1121</v>
      </c>
      <c r="D4232" s="35">
        <v>1069</v>
      </c>
      <c r="E4232" s="35">
        <v>-4.4829434221091091E-2</v>
      </c>
      <c r="F4232" s="35">
        <v>0.24681241723763181</v>
      </c>
      <c r="G4232" s="35">
        <v>0.855904723817694</v>
      </c>
      <c r="H4232" s="35" t="b">
        <v>0</v>
      </c>
      <c r="I4232" s="35" t="b">
        <v>0</v>
      </c>
      <c r="J4232" s="35" t="b">
        <v>0</v>
      </c>
    </row>
    <row r="4233" spans="1:10" hidden="1" x14ac:dyDescent="0.2">
      <c r="A4233" s="35" t="s">
        <v>610</v>
      </c>
      <c r="B4233" s="35" t="str">
        <f>VLOOKUP(Table4[[#This Row],[Metabolite ID]],Table18[],2,FALSE)</f>
        <v>eugenol sulfate</v>
      </c>
      <c r="C4233" s="35" t="s">
        <v>1122</v>
      </c>
      <c r="D4233" s="35">
        <v>1069</v>
      </c>
      <c r="E4233" s="35">
        <v>0.2458276031533142</v>
      </c>
      <c r="F4233" s="35">
        <v>0.14261945852317157</v>
      </c>
      <c r="G4233" s="35">
        <v>8.505846181856215E-2</v>
      </c>
      <c r="H4233" s="35" t="b">
        <v>0</v>
      </c>
      <c r="I4233" s="35" t="b">
        <v>0</v>
      </c>
      <c r="J4233" s="35" t="b">
        <v>0</v>
      </c>
    </row>
    <row r="4234" spans="1:10" hidden="1" x14ac:dyDescent="0.2">
      <c r="A4234" s="35" t="s">
        <v>610</v>
      </c>
      <c r="B4234" s="35" t="str">
        <f>VLOOKUP(Table4[[#This Row],[Metabolite ID]],Table18[],2,FALSE)</f>
        <v>eugenol sulfate</v>
      </c>
      <c r="C4234" s="35" t="s">
        <v>1123</v>
      </c>
      <c r="D4234" s="35">
        <v>1069</v>
      </c>
      <c r="E4234" s="35">
        <v>0.24236636515893875</v>
      </c>
      <c r="F4234" s="35">
        <v>0.11314834633507116</v>
      </c>
      <c r="G4234" s="35">
        <v>3.2417488325313479E-2</v>
      </c>
      <c r="H4234" s="35" t="b">
        <v>0</v>
      </c>
      <c r="I4234" s="35" t="b">
        <v>0</v>
      </c>
      <c r="J4234" s="35" t="b">
        <v>0</v>
      </c>
    </row>
    <row r="4235" spans="1:10" x14ac:dyDescent="0.2">
      <c r="A4235" s="35" t="s">
        <v>404</v>
      </c>
      <c r="B4235" s="35" t="str">
        <f>VLOOKUP(Table4[[#This Row],[Metabolite ID]],Table18[],2,FALSE)</f>
        <v>mannitol/sorbitol</v>
      </c>
      <c r="C4235" s="35" t="s">
        <v>1116</v>
      </c>
      <c r="D4235" s="35">
        <v>1068</v>
      </c>
      <c r="E4235" s="35">
        <v>3.8379788519751074E-2</v>
      </c>
      <c r="F4235" s="35">
        <v>3.7738535722678164E-2</v>
      </c>
      <c r="G4235" s="36">
        <v>0.30915724021582786</v>
      </c>
      <c r="H4235" s="35" t="b">
        <v>0</v>
      </c>
      <c r="I4235" s="35" t="b">
        <v>0</v>
      </c>
      <c r="J4235" s="35" t="b">
        <v>0</v>
      </c>
    </row>
    <row r="4236" spans="1:10" hidden="1" x14ac:dyDescent="0.2">
      <c r="A4236" s="35" t="s">
        <v>404</v>
      </c>
      <c r="B4236" s="35" t="str">
        <f>VLOOKUP(Table4[[#This Row],[Metabolite ID]],Table18[],2,FALSE)</f>
        <v>mannitol/sorbitol</v>
      </c>
      <c r="C4236" s="35" t="s">
        <v>1117</v>
      </c>
      <c r="D4236" s="35">
        <v>1068</v>
      </c>
      <c r="E4236" s="35">
        <v>3.8379788519751074E-2</v>
      </c>
      <c r="F4236" s="35">
        <v>3.6880998032410531E-2</v>
      </c>
      <c r="G4236" s="35">
        <v>0.29804333008492773</v>
      </c>
      <c r="H4236" s="35" t="b">
        <v>0</v>
      </c>
      <c r="I4236" s="35" t="b">
        <v>0</v>
      </c>
      <c r="J4236" s="35" t="b">
        <v>0</v>
      </c>
    </row>
    <row r="4237" spans="1:10" hidden="1" x14ac:dyDescent="0.2">
      <c r="A4237" s="35" t="s">
        <v>404</v>
      </c>
      <c r="B4237" s="35" t="str">
        <f>VLOOKUP(Table4[[#This Row],[Metabolite ID]],Table18[],2,FALSE)</f>
        <v>mannitol/sorbitol</v>
      </c>
      <c r="C4237" s="35" t="s">
        <v>1118</v>
      </c>
      <c r="D4237" s="35">
        <v>1068</v>
      </c>
      <c r="E4237" s="35">
        <v>3.8503427879637696E-2</v>
      </c>
      <c r="F4237" s="35">
        <v>3.7223952027137276E-2</v>
      </c>
      <c r="G4237" s="35">
        <v>0.30096211107921472</v>
      </c>
      <c r="H4237" s="35" t="b">
        <v>0</v>
      </c>
      <c r="I4237" s="35" t="b">
        <v>0</v>
      </c>
      <c r="J4237" s="35" t="b">
        <v>0</v>
      </c>
    </row>
    <row r="4238" spans="1:10" hidden="1" x14ac:dyDescent="0.2">
      <c r="A4238" s="35" t="s">
        <v>404</v>
      </c>
      <c r="B4238" s="35" t="str">
        <f>VLOOKUP(Table4[[#This Row],[Metabolite ID]],Table18[],2,FALSE)</f>
        <v>mannitol/sorbitol</v>
      </c>
      <c r="C4238" s="35" t="s">
        <v>1119</v>
      </c>
      <c r="D4238" s="35">
        <v>1068</v>
      </c>
      <c r="E4238" s="35">
        <v>4.5463994082840214E-2</v>
      </c>
      <c r="F4238" s="35">
        <v>5.3443158759727064E-2</v>
      </c>
      <c r="G4238" s="35">
        <v>0.39493707404402301</v>
      </c>
      <c r="H4238" s="35" t="b">
        <v>0</v>
      </c>
      <c r="I4238" s="35" t="b">
        <v>0</v>
      </c>
      <c r="J4238" s="35" t="b">
        <v>0</v>
      </c>
    </row>
    <row r="4239" spans="1:10" hidden="1" x14ac:dyDescent="0.2">
      <c r="A4239" s="35" t="s">
        <v>404</v>
      </c>
      <c r="B4239" s="35" t="str">
        <f>VLOOKUP(Table4[[#This Row],[Metabolite ID]],Table18[],2,FALSE)</f>
        <v>mannitol/sorbitol</v>
      </c>
      <c r="C4239" s="35" t="s">
        <v>1120</v>
      </c>
      <c r="D4239" s="35">
        <v>1068</v>
      </c>
      <c r="E4239" s="35">
        <v>5.6090637658175596E-2</v>
      </c>
      <c r="F4239" s="35">
        <v>6.4008674482085887E-2</v>
      </c>
      <c r="G4239" s="35">
        <v>0.38086835578650741</v>
      </c>
      <c r="H4239" s="35" t="b">
        <v>0</v>
      </c>
      <c r="I4239" s="35" t="b">
        <v>0</v>
      </c>
      <c r="J4239" s="35" t="b">
        <v>0</v>
      </c>
    </row>
    <row r="4240" spans="1:10" hidden="1" x14ac:dyDescent="0.2">
      <c r="A4240" s="35" t="s">
        <v>404</v>
      </c>
      <c r="B4240" s="35" t="str">
        <f>VLOOKUP(Table4[[#This Row],[Metabolite ID]],Table18[],2,FALSE)</f>
        <v>mannitol/sorbitol</v>
      </c>
      <c r="C4240" s="35" t="s">
        <v>1121</v>
      </c>
      <c r="D4240" s="35">
        <v>1068</v>
      </c>
      <c r="E4240" s="35">
        <v>-6.6101228853741034E-3</v>
      </c>
      <c r="F4240" s="35">
        <v>0.23867436934237543</v>
      </c>
      <c r="G4240" s="35">
        <v>0.97791046940780291</v>
      </c>
      <c r="H4240" s="35" t="b">
        <v>0</v>
      </c>
      <c r="I4240" s="35" t="b">
        <v>0</v>
      </c>
      <c r="J4240" s="35" t="b">
        <v>0</v>
      </c>
    </row>
    <row r="4241" spans="1:10" hidden="1" x14ac:dyDescent="0.2">
      <c r="A4241" s="35" t="s">
        <v>404</v>
      </c>
      <c r="B4241" s="35" t="str">
        <f>VLOOKUP(Table4[[#This Row],[Metabolite ID]],Table18[],2,FALSE)</f>
        <v>mannitol/sorbitol</v>
      </c>
      <c r="C4241" s="35" t="s">
        <v>1122</v>
      </c>
      <c r="D4241" s="35">
        <v>1068</v>
      </c>
      <c r="E4241" s="35">
        <v>6.3053323123034133E-2</v>
      </c>
      <c r="F4241" s="35">
        <v>0.13969172751235007</v>
      </c>
      <c r="G4241" s="35">
        <v>0.65181117925436927</v>
      </c>
      <c r="H4241" s="35" t="b">
        <v>0</v>
      </c>
      <c r="I4241" s="35" t="b">
        <v>0</v>
      </c>
      <c r="J4241" s="35" t="b">
        <v>0</v>
      </c>
    </row>
    <row r="4242" spans="1:10" hidden="1" x14ac:dyDescent="0.2">
      <c r="A4242" s="35" t="s">
        <v>404</v>
      </c>
      <c r="B4242" s="35" t="str">
        <f>VLOOKUP(Table4[[#This Row],[Metabolite ID]],Table18[],2,FALSE)</f>
        <v>mannitol/sorbitol</v>
      </c>
      <c r="C4242" s="35" t="s">
        <v>1123</v>
      </c>
      <c r="D4242" s="35">
        <v>1068</v>
      </c>
      <c r="E4242" s="35">
        <v>7.1021911827436349E-2</v>
      </c>
      <c r="F4242" s="35">
        <v>0.1108020434586688</v>
      </c>
      <c r="G4242" s="35">
        <v>0.52167334369787122</v>
      </c>
      <c r="H4242" s="35" t="b">
        <v>0</v>
      </c>
      <c r="I4242" s="35" t="b">
        <v>0</v>
      </c>
      <c r="J4242" s="35" t="b">
        <v>0</v>
      </c>
    </row>
    <row r="4243" spans="1:10" x14ac:dyDescent="0.2">
      <c r="A4243" s="35" t="s">
        <v>54</v>
      </c>
      <c r="B4243" s="35" t="str">
        <f>VLOOKUP(Table4[[#This Row],[Metabolite ID]],Table18[],2,FALSE)</f>
        <v>orotate</v>
      </c>
      <c r="C4243" s="35" t="s">
        <v>1116</v>
      </c>
      <c r="D4243" s="35">
        <v>1068</v>
      </c>
      <c r="E4243" s="35">
        <v>-3.7462948083606631E-2</v>
      </c>
      <c r="F4243" s="35">
        <v>3.6860350954268345E-2</v>
      </c>
      <c r="G4243" s="36">
        <v>0.30946364547474431</v>
      </c>
      <c r="H4243" s="35" t="b">
        <v>0</v>
      </c>
      <c r="I4243" s="35" t="b">
        <v>0</v>
      </c>
      <c r="J4243" s="35" t="b">
        <v>0</v>
      </c>
    </row>
    <row r="4244" spans="1:10" hidden="1" x14ac:dyDescent="0.2">
      <c r="A4244" s="35" t="s">
        <v>54</v>
      </c>
      <c r="B4244" s="35" t="str">
        <f>VLOOKUP(Table4[[#This Row],[Metabolite ID]],Table18[],2,FALSE)</f>
        <v>orotate</v>
      </c>
      <c r="C4244" s="35" t="s">
        <v>1117</v>
      </c>
      <c r="D4244" s="35">
        <v>1068</v>
      </c>
      <c r="E4244" s="35">
        <v>-3.7462948083606631E-2</v>
      </c>
      <c r="F4244" s="35">
        <v>3.6860350954268345E-2</v>
      </c>
      <c r="G4244" s="35">
        <v>0.30946364547474431</v>
      </c>
      <c r="H4244" s="35" t="b">
        <v>0</v>
      </c>
      <c r="I4244" s="35" t="b">
        <v>0</v>
      </c>
      <c r="J4244" s="35" t="b">
        <v>0</v>
      </c>
    </row>
    <row r="4245" spans="1:10" hidden="1" x14ac:dyDescent="0.2">
      <c r="A4245" s="35" t="s">
        <v>54</v>
      </c>
      <c r="B4245" s="35" t="str">
        <f>VLOOKUP(Table4[[#This Row],[Metabolite ID]],Table18[],2,FALSE)</f>
        <v>orotate</v>
      </c>
      <c r="C4245" s="35" t="s">
        <v>1118</v>
      </c>
      <c r="D4245" s="35">
        <v>1068</v>
      </c>
      <c r="E4245" s="35">
        <v>-3.7462948083606638E-2</v>
      </c>
      <c r="F4245" s="35">
        <v>3.7181335829621111E-2</v>
      </c>
      <c r="G4245" s="35">
        <v>0.31365900541547764</v>
      </c>
      <c r="H4245" s="35" t="b">
        <v>0</v>
      </c>
      <c r="I4245" s="35" t="b">
        <v>0</v>
      </c>
      <c r="J4245" s="35" t="b">
        <v>0</v>
      </c>
    </row>
    <row r="4246" spans="1:10" hidden="1" x14ac:dyDescent="0.2">
      <c r="A4246" s="35" t="s">
        <v>54</v>
      </c>
      <c r="B4246" s="35" t="str">
        <f>VLOOKUP(Table4[[#This Row],[Metabolite ID]],Table18[],2,FALSE)</f>
        <v>orotate</v>
      </c>
      <c r="C4246" s="35" t="s">
        <v>1119</v>
      </c>
      <c r="D4246" s="35">
        <v>1068</v>
      </c>
      <c r="E4246" s="35">
        <v>-3.2316674195369953E-2</v>
      </c>
      <c r="F4246" s="35">
        <v>5.6507350024261244E-2</v>
      </c>
      <c r="G4246" s="35">
        <v>0.56738827667264224</v>
      </c>
      <c r="H4246" s="35" t="b">
        <v>0</v>
      </c>
      <c r="I4246" s="35" t="b">
        <v>0</v>
      </c>
      <c r="J4246" s="35" t="b">
        <v>0</v>
      </c>
    </row>
    <row r="4247" spans="1:10" hidden="1" x14ac:dyDescent="0.2">
      <c r="A4247" s="35" t="s">
        <v>54</v>
      </c>
      <c r="B4247" s="35" t="str">
        <f>VLOOKUP(Table4[[#This Row],[Metabolite ID]],Table18[],2,FALSE)</f>
        <v>orotate</v>
      </c>
      <c r="C4247" s="35" t="s">
        <v>1120</v>
      </c>
      <c r="D4247" s="35">
        <v>1068</v>
      </c>
      <c r="E4247" s="35">
        <v>-1.8823508454581101E-2</v>
      </c>
      <c r="F4247" s="35">
        <v>6.0840001860780625E-2</v>
      </c>
      <c r="G4247" s="35">
        <v>0.75702212250897272</v>
      </c>
      <c r="H4247" s="35" t="b">
        <v>0</v>
      </c>
      <c r="I4247" s="35" t="b">
        <v>0</v>
      </c>
      <c r="J4247" s="35" t="b">
        <v>0</v>
      </c>
    </row>
    <row r="4248" spans="1:10" hidden="1" x14ac:dyDescent="0.2">
      <c r="A4248" s="35" t="s">
        <v>54</v>
      </c>
      <c r="B4248" s="35" t="str">
        <f>VLOOKUP(Table4[[#This Row],[Metabolite ID]],Table18[],2,FALSE)</f>
        <v>orotate</v>
      </c>
      <c r="C4248" s="35" t="s">
        <v>1121</v>
      </c>
      <c r="D4248" s="35">
        <v>1068</v>
      </c>
      <c r="E4248" s="35">
        <v>2.3828695127126487E-2</v>
      </c>
      <c r="F4248" s="35">
        <v>0.26296123641712288</v>
      </c>
      <c r="G4248" s="35">
        <v>0.92781412207874481</v>
      </c>
      <c r="H4248" s="35" t="b">
        <v>0</v>
      </c>
      <c r="I4248" s="35" t="b">
        <v>0</v>
      </c>
      <c r="J4248" s="35" t="b">
        <v>0</v>
      </c>
    </row>
    <row r="4249" spans="1:10" hidden="1" x14ac:dyDescent="0.2">
      <c r="A4249" s="35" t="s">
        <v>54</v>
      </c>
      <c r="B4249" s="35" t="str">
        <f>VLOOKUP(Table4[[#This Row],[Metabolite ID]],Table18[],2,FALSE)</f>
        <v>orotate</v>
      </c>
      <c r="C4249" s="35" t="s">
        <v>1122</v>
      </c>
      <c r="D4249" s="35">
        <v>1068</v>
      </c>
      <c r="E4249" s="35">
        <v>-6.0189143954519686E-2</v>
      </c>
      <c r="F4249" s="35">
        <v>0.2346603534767123</v>
      </c>
      <c r="G4249" s="35">
        <v>0.79761829480835977</v>
      </c>
      <c r="H4249" s="35" t="b">
        <v>0</v>
      </c>
      <c r="I4249" s="35" t="b">
        <v>0</v>
      </c>
      <c r="J4249" s="35" t="b">
        <v>0</v>
      </c>
    </row>
    <row r="4250" spans="1:10" hidden="1" x14ac:dyDescent="0.2">
      <c r="A4250" s="35" t="s">
        <v>54</v>
      </c>
      <c r="B4250" s="35" t="str">
        <f>VLOOKUP(Table4[[#This Row],[Metabolite ID]],Table18[],2,FALSE)</f>
        <v>orotate</v>
      </c>
      <c r="C4250" s="35" t="s">
        <v>1123</v>
      </c>
      <c r="D4250" s="35">
        <v>1068</v>
      </c>
      <c r="E4250" s="35">
        <v>9.2117765802637502E-2</v>
      </c>
      <c r="F4250" s="35">
        <v>0.10817830140554674</v>
      </c>
      <c r="G4250" s="35">
        <v>0.39466267735942251</v>
      </c>
      <c r="H4250" s="35" t="b">
        <v>0</v>
      </c>
      <c r="I4250" s="35" t="b">
        <v>0</v>
      </c>
      <c r="J4250" s="35" t="b">
        <v>0</v>
      </c>
    </row>
    <row r="4251" spans="1:10" x14ac:dyDescent="0.2">
      <c r="A4251" s="35" t="s">
        <v>211</v>
      </c>
      <c r="B4251" s="35" t="str">
        <f>VLOOKUP(Table4[[#This Row],[Metabolite ID]],Table18[],2,FALSE)</f>
        <v>1-dihomo-linolenoyl-GPC (20:3n3 or 6)*</v>
      </c>
      <c r="C4251" s="35" t="s">
        <v>1116</v>
      </c>
      <c r="D4251" s="35">
        <v>1068</v>
      </c>
      <c r="E4251" s="35">
        <v>3.9000930270448181E-2</v>
      </c>
      <c r="F4251" s="35">
        <v>3.8558578112470682E-2</v>
      </c>
      <c r="G4251" s="36">
        <v>0.31179047473743526</v>
      </c>
      <c r="H4251" s="35" t="b">
        <v>0</v>
      </c>
      <c r="I4251" s="35" t="b">
        <v>0</v>
      </c>
      <c r="J4251" s="35" t="b">
        <v>0</v>
      </c>
    </row>
    <row r="4252" spans="1:10" hidden="1" x14ac:dyDescent="0.2">
      <c r="A4252" s="35" t="s">
        <v>211</v>
      </c>
      <c r="B4252" s="35" t="str">
        <f>VLOOKUP(Table4[[#This Row],[Metabolite ID]],Table18[],2,FALSE)</f>
        <v>1-dihomo-linolenoyl-GPC (20:3n3 or 6)*</v>
      </c>
      <c r="C4252" s="35" t="s">
        <v>1117</v>
      </c>
      <c r="D4252" s="35">
        <v>1068</v>
      </c>
      <c r="E4252" s="35">
        <v>3.9000930270448181E-2</v>
      </c>
      <c r="F4252" s="35">
        <v>3.68844763674415E-2</v>
      </c>
      <c r="G4252" s="35">
        <v>0.29033791536484671</v>
      </c>
      <c r="H4252" s="35" t="b">
        <v>0</v>
      </c>
      <c r="I4252" s="35" t="b">
        <v>0</v>
      </c>
      <c r="J4252" s="35" t="b">
        <v>0</v>
      </c>
    </row>
    <row r="4253" spans="1:10" hidden="1" x14ac:dyDescent="0.2">
      <c r="A4253" s="35" t="s">
        <v>211</v>
      </c>
      <c r="B4253" s="35" t="str">
        <f>VLOOKUP(Table4[[#This Row],[Metabolite ID]],Table18[],2,FALSE)</f>
        <v>1-dihomo-linolenoyl-GPC (20:3n3 or 6)*</v>
      </c>
      <c r="C4253" s="35" t="s">
        <v>1118</v>
      </c>
      <c r="D4253" s="35">
        <v>1068</v>
      </c>
      <c r="E4253" s="35">
        <v>3.9092274299908039E-2</v>
      </c>
      <c r="F4253" s="35">
        <v>3.7239175414605238E-2</v>
      </c>
      <c r="G4253" s="35">
        <v>0.29382751280212438</v>
      </c>
      <c r="H4253" s="35" t="b">
        <v>0</v>
      </c>
      <c r="I4253" s="35" t="b">
        <v>0</v>
      </c>
      <c r="J4253" s="35" t="b">
        <v>0</v>
      </c>
    </row>
    <row r="4254" spans="1:10" hidden="1" x14ac:dyDescent="0.2">
      <c r="A4254" s="35" t="s">
        <v>211</v>
      </c>
      <c r="B4254" s="35" t="str">
        <f>VLOOKUP(Table4[[#This Row],[Metabolite ID]],Table18[],2,FALSE)</f>
        <v>1-dihomo-linolenoyl-GPC (20:3n3 or 6)*</v>
      </c>
      <c r="C4254" s="35" t="s">
        <v>1119</v>
      </c>
      <c r="D4254" s="35">
        <v>1068</v>
      </c>
      <c r="E4254" s="35">
        <v>1.882716876406788E-2</v>
      </c>
      <c r="F4254" s="35">
        <v>5.7037027731847822E-2</v>
      </c>
      <c r="G4254" s="35">
        <v>0.7413343927764563</v>
      </c>
      <c r="H4254" s="35" t="b">
        <v>0</v>
      </c>
      <c r="I4254" s="35" t="b">
        <v>0</v>
      </c>
      <c r="J4254" s="35" t="b">
        <v>0</v>
      </c>
    </row>
    <row r="4255" spans="1:10" hidden="1" x14ac:dyDescent="0.2">
      <c r="A4255" s="35" t="s">
        <v>211</v>
      </c>
      <c r="B4255" s="35" t="str">
        <f>VLOOKUP(Table4[[#This Row],[Metabolite ID]],Table18[],2,FALSE)</f>
        <v>1-dihomo-linolenoyl-GPC (20:3n3 or 6)*</v>
      </c>
      <c r="C4255" s="35" t="s">
        <v>1120</v>
      </c>
      <c r="D4255" s="35">
        <v>1068</v>
      </c>
      <c r="E4255" s="35">
        <v>-2.6166686180957573E-2</v>
      </c>
      <c r="F4255" s="35">
        <v>6.4675396337781119E-2</v>
      </c>
      <c r="G4255" s="35">
        <v>0.68578268909193474</v>
      </c>
      <c r="H4255" s="35" t="b">
        <v>0</v>
      </c>
      <c r="I4255" s="35" t="b">
        <v>0</v>
      </c>
      <c r="J4255" s="35" t="b">
        <v>0</v>
      </c>
    </row>
    <row r="4256" spans="1:10" hidden="1" x14ac:dyDescent="0.2">
      <c r="A4256" s="35" t="s">
        <v>211</v>
      </c>
      <c r="B4256" s="35" t="str">
        <f>VLOOKUP(Table4[[#This Row],[Metabolite ID]],Table18[],2,FALSE)</f>
        <v>1-dihomo-linolenoyl-GPC (20:3n3 or 6)*</v>
      </c>
      <c r="C4256" s="35" t="s">
        <v>1121</v>
      </c>
      <c r="D4256" s="35">
        <v>1068</v>
      </c>
      <c r="E4256" s="35">
        <v>-0.12605532422419685</v>
      </c>
      <c r="F4256" s="35">
        <v>0.24034449447914741</v>
      </c>
      <c r="G4256" s="35">
        <v>0.60005527490843569</v>
      </c>
      <c r="H4256" s="35" t="b">
        <v>0</v>
      </c>
      <c r="I4256" s="35" t="b">
        <v>0</v>
      </c>
      <c r="J4256" s="35" t="b">
        <v>0</v>
      </c>
    </row>
    <row r="4257" spans="1:10" hidden="1" x14ac:dyDescent="0.2">
      <c r="A4257" s="35" t="s">
        <v>211</v>
      </c>
      <c r="B4257" s="35" t="str">
        <f>VLOOKUP(Table4[[#This Row],[Metabolite ID]],Table18[],2,FALSE)</f>
        <v>1-dihomo-linolenoyl-GPC (20:3n3 or 6)*</v>
      </c>
      <c r="C4257" s="35" t="s">
        <v>1122</v>
      </c>
      <c r="D4257" s="35">
        <v>1068</v>
      </c>
      <c r="E4257" s="35">
        <v>-0.12605532422419685</v>
      </c>
      <c r="F4257" s="35">
        <v>0.15396873070765027</v>
      </c>
      <c r="G4257" s="35">
        <v>0.41313623784878672</v>
      </c>
      <c r="H4257" s="35" t="b">
        <v>0</v>
      </c>
      <c r="I4257" s="35" t="b">
        <v>0</v>
      </c>
      <c r="J4257" s="35" t="b">
        <v>0</v>
      </c>
    </row>
    <row r="4258" spans="1:10" hidden="1" x14ac:dyDescent="0.2">
      <c r="A4258" s="35" t="s">
        <v>211</v>
      </c>
      <c r="B4258" s="35" t="str">
        <f>VLOOKUP(Table4[[#This Row],[Metabolite ID]],Table18[],2,FALSE)</f>
        <v>1-dihomo-linolenoyl-GPC (20:3n3 or 6)*</v>
      </c>
      <c r="C4258" s="35" t="s">
        <v>1123</v>
      </c>
      <c r="D4258" s="35">
        <v>1068</v>
      </c>
      <c r="E4258" s="35">
        <v>-0.13080882407061337</v>
      </c>
      <c r="F4258" s="35">
        <v>0.11308539997349834</v>
      </c>
      <c r="G4258" s="35">
        <v>0.24764346387165526</v>
      </c>
      <c r="H4258" s="35" t="b">
        <v>0</v>
      </c>
      <c r="I4258" s="35" t="b">
        <v>0</v>
      </c>
      <c r="J4258" s="35" t="b">
        <v>0</v>
      </c>
    </row>
    <row r="4259" spans="1:10" x14ac:dyDescent="0.2">
      <c r="A4259" s="35" t="s">
        <v>807</v>
      </c>
      <c r="B4259" s="35" t="str">
        <f>VLOOKUP(Table4[[#This Row],[Metabolite ID]],Table18[],2,FALSE)</f>
        <v>Phospholipids in medium LDL</v>
      </c>
      <c r="C4259" s="35" t="s">
        <v>1116</v>
      </c>
      <c r="D4259" s="35">
        <v>1069</v>
      </c>
      <c r="E4259" s="35">
        <v>2.5527337370737153E-2</v>
      </c>
      <c r="F4259" s="35">
        <v>2.5239648316642774E-2</v>
      </c>
      <c r="G4259" s="36">
        <v>0.31182583505809008</v>
      </c>
      <c r="H4259" s="35" t="b">
        <v>0</v>
      </c>
      <c r="I4259" s="35" t="b">
        <v>0</v>
      </c>
      <c r="J4259" s="35" t="b">
        <v>0</v>
      </c>
    </row>
    <row r="4260" spans="1:10" hidden="1" x14ac:dyDescent="0.2">
      <c r="A4260" s="35" t="s">
        <v>807</v>
      </c>
      <c r="B4260" s="35" t="str">
        <f>VLOOKUP(Table4[[#This Row],[Metabolite ID]],Table18[],2,FALSE)</f>
        <v>Phospholipids in medium LDL</v>
      </c>
      <c r="C4260" s="35" t="s">
        <v>1117</v>
      </c>
      <c r="D4260" s="35">
        <v>1069</v>
      </c>
      <c r="E4260" s="35">
        <v>2.5527337370737153E-2</v>
      </c>
      <c r="F4260" s="35">
        <v>1.6709523779757509E-2</v>
      </c>
      <c r="G4260" s="35">
        <v>0.12658409836396908</v>
      </c>
      <c r="H4260" s="35" t="b">
        <v>0</v>
      </c>
      <c r="I4260" s="35" t="b">
        <v>0</v>
      </c>
      <c r="J4260" s="35" t="b">
        <v>0</v>
      </c>
    </row>
    <row r="4261" spans="1:10" hidden="1" x14ac:dyDescent="0.2">
      <c r="A4261" s="35" t="s">
        <v>807</v>
      </c>
      <c r="B4261" s="35" t="str">
        <f>VLOOKUP(Table4[[#This Row],[Metabolite ID]],Table18[],2,FALSE)</f>
        <v>Phospholipids in medium LDL</v>
      </c>
      <c r="C4261" s="35" t="s">
        <v>1118</v>
      </c>
      <c r="D4261" s="35">
        <v>1069</v>
      </c>
      <c r="E4261" s="35">
        <v>2.5653416293299848E-2</v>
      </c>
      <c r="F4261" s="35">
        <v>1.7049902292725273E-2</v>
      </c>
      <c r="G4261" s="35">
        <v>0.13242493499559038</v>
      </c>
      <c r="H4261" s="35" t="b">
        <v>0</v>
      </c>
      <c r="I4261" s="35" t="b">
        <v>0</v>
      </c>
      <c r="J4261" s="35" t="b">
        <v>0</v>
      </c>
    </row>
    <row r="4262" spans="1:10" hidden="1" x14ac:dyDescent="0.2">
      <c r="A4262" s="35" t="s">
        <v>807</v>
      </c>
      <c r="B4262" s="35" t="str">
        <f>VLOOKUP(Table4[[#This Row],[Metabolite ID]],Table18[],2,FALSE)</f>
        <v>Phospholipids in medium LDL</v>
      </c>
      <c r="C4262" s="35" t="s">
        <v>1119</v>
      </c>
      <c r="D4262" s="35">
        <v>1069</v>
      </c>
      <c r="E4262" s="35">
        <v>4.8109515151515146E-2</v>
      </c>
      <c r="F4262" s="35">
        <v>2.580996620991529E-2</v>
      </c>
      <c r="G4262" s="35">
        <v>6.2323129140738884E-2</v>
      </c>
      <c r="H4262" s="35" t="b">
        <v>0</v>
      </c>
      <c r="I4262" s="35" t="b">
        <v>0</v>
      </c>
      <c r="J4262" s="35" t="b">
        <v>0</v>
      </c>
    </row>
    <row r="4263" spans="1:10" hidden="1" x14ac:dyDescent="0.2">
      <c r="A4263" s="35" t="s">
        <v>807</v>
      </c>
      <c r="B4263" s="35" t="str">
        <f>VLOOKUP(Table4[[#This Row],[Metabolite ID]],Table18[],2,FALSE)</f>
        <v>Phospholipids in medium LDL</v>
      </c>
      <c r="C4263" s="35" t="s">
        <v>1120</v>
      </c>
      <c r="D4263" s="35">
        <v>1069</v>
      </c>
      <c r="E4263" s="35">
        <v>7.8513787270166252E-2</v>
      </c>
      <c r="F4263" s="35">
        <v>2.9136719683365581E-2</v>
      </c>
      <c r="G4263" s="35">
        <v>7.0458788941705425E-3</v>
      </c>
      <c r="H4263" s="35" t="b">
        <v>0</v>
      </c>
      <c r="I4263" s="35" t="b">
        <v>0</v>
      </c>
      <c r="J4263" s="35" t="b">
        <v>0</v>
      </c>
    </row>
    <row r="4264" spans="1:10" hidden="1" x14ac:dyDescent="0.2">
      <c r="A4264" s="35" t="s">
        <v>807</v>
      </c>
      <c r="B4264" s="35" t="str">
        <f>VLOOKUP(Table4[[#This Row],[Metabolite ID]],Table18[],2,FALSE)</f>
        <v>Phospholipids in medium LDL</v>
      </c>
      <c r="C4264" s="35" t="s">
        <v>1121</v>
      </c>
      <c r="D4264" s="35">
        <v>1069</v>
      </c>
      <c r="E4264" s="35">
        <v>-1.9875158637976398E-2</v>
      </c>
      <c r="F4264" s="35">
        <v>0.12356234413113207</v>
      </c>
      <c r="G4264" s="35">
        <v>0.87224097169641401</v>
      </c>
      <c r="H4264" s="35" t="b">
        <v>0</v>
      </c>
      <c r="I4264" s="35" t="b">
        <v>0</v>
      </c>
      <c r="J4264" s="35" t="b">
        <v>0</v>
      </c>
    </row>
    <row r="4265" spans="1:10" hidden="1" x14ac:dyDescent="0.2">
      <c r="A4265" s="35" t="s">
        <v>807</v>
      </c>
      <c r="B4265" s="35" t="str">
        <f>VLOOKUP(Table4[[#This Row],[Metabolite ID]],Table18[],2,FALSE)</f>
        <v>Phospholipids in medium LDL</v>
      </c>
      <c r="C4265" s="35" t="s">
        <v>1122</v>
      </c>
      <c r="D4265" s="35">
        <v>1069</v>
      </c>
      <c r="E4265" s="35">
        <v>0.10724844624819596</v>
      </c>
      <c r="F4265" s="35">
        <v>7.0166357896795067E-2</v>
      </c>
      <c r="G4265" s="35">
        <v>0.12668748746821942</v>
      </c>
      <c r="H4265" s="35" t="b">
        <v>0</v>
      </c>
      <c r="I4265" s="35" t="b">
        <v>0</v>
      </c>
      <c r="J4265" s="35" t="b">
        <v>0</v>
      </c>
    </row>
    <row r="4266" spans="1:10" hidden="1" x14ac:dyDescent="0.2">
      <c r="A4266" s="35" t="s">
        <v>807</v>
      </c>
      <c r="B4266" s="35" t="str">
        <f>VLOOKUP(Table4[[#This Row],[Metabolite ID]],Table18[],2,FALSE)</f>
        <v>Phospholipids in medium LDL</v>
      </c>
      <c r="C4266" s="35" t="s">
        <v>1123</v>
      </c>
      <c r="D4266" s="35">
        <v>1069</v>
      </c>
      <c r="E4266" s="35">
        <v>-4.7022964068825009E-2</v>
      </c>
      <c r="F4266" s="35">
        <v>7.4021978136627031E-2</v>
      </c>
      <c r="G4266" s="35">
        <v>0.52539715592090608</v>
      </c>
      <c r="H4266" s="35" t="b">
        <v>0</v>
      </c>
      <c r="I4266" s="35" t="b">
        <v>0</v>
      </c>
      <c r="J4266" s="35" t="b">
        <v>0</v>
      </c>
    </row>
    <row r="4267" spans="1:10" x14ac:dyDescent="0.2">
      <c r="A4267" s="35" t="s">
        <v>88</v>
      </c>
      <c r="B4267" s="35" t="str">
        <f>VLOOKUP(Table4[[#This Row],[Metabolite ID]],Table18[],2,FALSE)</f>
        <v>adenosine 3',5'-cyclic monophosphate (cAMP)</v>
      </c>
      <c r="C4267" s="35" t="s">
        <v>1116</v>
      </c>
      <c r="D4267" s="35">
        <v>1069</v>
      </c>
      <c r="E4267" s="35">
        <v>-3.8586176560415991E-2</v>
      </c>
      <c r="F4267" s="35">
        <v>3.8914860571042736E-2</v>
      </c>
      <c r="G4267" s="36">
        <v>0.32141525219772871</v>
      </c>
      <c r="H4267" s="35" t="b">
        <v>0</v>
      </c>
      <c r="I4267" s="35" t="b">
        <v>0</v>
      </c>
      <c r="J4267" s="35" t="b">
        <v>0</v>
      </c>
    </row>
    <row r="4268" spans="1:10" hidden="1" x14ac:dyDescent="0.2">
      <c r="A4268" s="35" t="s">
        <v>88</v>
      </c>
      <c r="B4268" s="35" t="str">
        <f>VLOOKUP(Table4[[#This Row],[Metabolite ID]],Table18[],2,FALSE)</f>
        <v>adenosine 3',5'-cyclic monophosphate (cAMP)</v>
      </c>
      <c r="C4268" s="35" t="s">
        <v>1117</v>
      </c>
      <c r="D4268" s="35">
        <v>1069</v>
      </c>
      <c r="E4268" s="35">
        <v>-3.8586176560415991E-2</v>
      </c>
      <c r="F4268" s="35">
        <v>3.8272678394704537E-2</v>
      </c>
      <c r="G4268" s="35">
        <v>0.31336269420367374</v>
      </c>
      <c r="H4268" s="35" t="b">
        <v>0</v>
      </c>
      <c r="I4268" s="35" t="b">
        <v>0</v>
      </c>
      <c r="J4268" s="35" t="b">
        <v>0</v>
      </c>
    </row>
    <row r="4269" spans="1:10" hidden="1" x14ac:dyDescent="0.2">
      <c r="A4269" s="35" t="s">
        <v>88</v>
      </c>
      <c r="B4269" s="35" t="str">
        <f>VLOOKUP(Table4[[#This Row],[Metabolite ID]],Table18[],2,FALSE)</f>
        <v>adenosine 3',5'-cyclic monophosphate (cAMP)</v>
      </c>
      <c r="C4269" s="35" t="s">
        <v>1118</v>
      </c>
      <c r="D4269" s="35">
        <v>1069</v>
      </c>
      <c r="E4269" s="35">
        <v>-3.8586176560415991E-2</v>
      </c>
      <c r="F4269" s="35">
        <v>3.8621869127662939E-2</v>
      </c>
      <c r="G4269" s="35">
        <v>0.3177579511020282</v>
      </c>
      <c r="H4269" s="35" t="b">
        <v>0</v>
      </c>
      <c r="I4269" s="35" t="b">
        <v>0</v>
      </c>
      <c r="J4269" s="35" t="b">
        <v>0</v>
      </c>
    </row>
    <row r="4270" spans="1:10" hidden="1" x14ac:dyDescent="0.2">
      <c r="A4270" s="35" t="s">
        <v>88</v>
      </c>
      <c r="B4270" s="35" t="str">
        <f>VLOOKUP(Table4[[#This Row],[Metabolite ID]],Table18[],2,FALSE)</f>
        <v>adenosine 3',5'-cyclic monophosphate (cAMP)</v>
      </c>
      <c r="C4270" s="35" t="s">
        <v>1119</v>
      </c>
      <c r="D4270" s="35">
        <v>1069</v>
      </c>
      <c r="E4270" s="35">
        <v>-6.5388973384030422E-2</v>
      </c>
      <c r="F4270" s="35">
        <v>5.7028779306990095E-2</v>
      </c>
      <c r="G4270" s="35">
        <v>0.25154860761452602</v>
      </c>
      <c r="H4270" s="35" t="b">
        <v>0</v>
      </c>
      <c r="I4270" s="35" t="b">
        <v>0</v>
      </c>
      <c r="J4270" s="35" t="b">
        <v>0</v>
      </c>
    </row>
    <row r="4271" spans="1:10" hidden="1" x14ac:dyDescent="0.2">
      <c r="A4271" s="35" t="s">
        <v>88</v>
      </c>
      <c r="B4271" s="35" t="str">
        <f>VLOOKUP(Table4[[#This Row],[Metabolite ID]],Table18[],2,FALSE)</f>
        <v>adenosine 3',5'-cyclic monophosphate (cAMP)</v>
      </c>
      <c r="C4271" s="35" t="s">
        <v>1120</v>
      </c>
      <c r="D4271" s="35">
        <v>1069</v>
      </c>
      <c r="E4271" s="35">
        <v>-6.5547210051971519E-2</v>
      </c>
      <c r="F4271" s="35">
        <v>6.3685417186103321E-2</v>
      </c>
      <c r="G4271" s="35">
        <v>0.30336963021524449</v>
      </c>
      <c r="H4271" s="35" t="b">
        <v>0</v>
      </c>
      <c r="I4271" s="35" t="b">
        <v>0</v>
      </c>
      <c r="J4271" s="35" t="b">
        <v>0</v>
      </c>
    </row>
    <row r="4272" spans="1:10" hidden="1" x14ac:dyDescent="0.2">
      <c r="A4272" s="35" t="s">
        <v>88</v>
      </c>
      <c r="B4272" s="35" t="str">
        <f>VLOOKUP(Table4[[#This Row],[Metabolite ID]],Table18[],2,FALSE)</f>
        <v>adenosine 3',5'-cyclic monophosphate (cAMP)</v>
      </c>
      <c r="C4272" s="35" t="s">
        <v>1121</v>
      </c>
      <c r="D4272" s="35">
        <v>1069</v>
      </c>
      <c r="E4272" s="35">
        <v>-0.18303090155085489</v>
      </c>
      <c r="F4272" s="35">
        <v>0.255516363666622</v>
      </c>
      <c r="G4272" s="35">
        <v>0.47395177953859613</v>
      </c>
      <c r="H4272" s="35" t="b">
        <v>0</v>
      </c>
      <c r="I4272" s="35" t="b">
        <v>0</v>
      </c>
      <c r="J4272" s="35" t="b">
        <v>0</v>
      </c>
    </row>
    <row r="4273" spans="1:10" hidden="1" x14ac:dyDescent="0.2">
      <c r="A4273" s="35" t="s">
        <v>88</v>
      </c>
      <c r="B4273" s="35" t="str">
        <f>VLOOKUP(Table4[[#This Row],[Metabolite ID]],Table18[],2,FALSE)</f>
        <v>adenosine 3',5'-cyclic monophosphate (cAMP)</v>
      </c>
      <c r="C4273" s="35" t="s">
        <v>1122</v>
      </c>
      <c r="D4273" s="35">
        <v>1069</v>
      </c>
      <c r="E4273" s="35">
        <v>-0.12459172868002355</v>
      </c>
      <c r="F4273" s="35">
        <v>0.14882563303692803</v>
      </c>
      <c r="G4273" s="35">
        <v>0.40268667178469342</v>
      </c>
      <c r="H4273" s="35" t="b">
        <v>0</v>
      </c>
      <c r="I4273" s="35" t="b">
        <v>0</v>
      </c>
      <c r="J4273" s="35" t="b">
        <v>0</v>
      </c>
    </row>
    <row r="4274" spans="1:10" hidden="1" x14ac:dyDescent="0.2">
      <c r="A4274" s="35" t="s">
        <v>88</v>
      </c>
      <c r="B4274" s="35" t="str">
        <f>VLOOKUP(Table4[[#This Row],[Metabolite ID]],Table18[],2,FALSE)</f>
        <v>adenosine 3',5'-cyclic monophosphate (cAMP)</v>
      </c>
      <c r="C4274" s="35" t="s">
        <v>1123</v>
      </c>
      <c r="D4274" s="35">
        <v>1069</v>
      </c>
      <c r="E4274" s="35">
        <v>-4.7449870150173677E-2</v>
      </c>
      <c r="F4274" s="35">
        <v>0.11429623015938349</v>
      </c>
      <c r="G4274" s="35">
        <v>0.67811690497971244</v>
      </c>
      <c r="H4274" s="35" t="b">
        <v>0</v>
      </c>
      <c r="I4274" s="35" t="b">
        <v>0</v>
      </c>
      <c r="J4274" s="35" t="b">
        <v>0</v>
      </c>
    </row>
    <row r="4275" spans="1:10" x14ac:dyDescent="0.2">
      <c r="A4275" s="35" t="s">
        <v>833</v>
      </c>
      <c r="B4275" s="35" t="str">
        <f>VLOOKUP(Table4[[#This Row],[Metabolite ID]],Table18[],2,FALSE)</f>
        <v>Free cholesterol in small LDL</v>
      </c>
      <c r="C4275" s="35" t="s">
        <v>1116</v>
      </c>
      <c r="D4275" s="35">
        <v>1069</v>
      </c>
      <c r="E4275" s="35">
        <v>-2.5076844136420143E-2</v>
      </c>
      <c r="F4275" s="35">
        <v>2.5448878558243456E-2</v>
      </c>
      <c r="G4275" s="36">
        <v>0.3244369061245852</v>
      </c>
      <c r="H4275" s="35" t="b">
        <v>0</v>
      </c>
      <c r="I4275" s="35" t="b">
        <v>0</v>
      </c>
      <c r="J4275" s="35" t="b">
        <v>0</v>
      </c>
    </row>
    <row r="4276" spans="1:10" hidden="1" x14ac:dyDescent="0.2">
      <c r="A4276" s="35" t="s">
        <v>833</v>
      </c>
      <c r="B4276" s="35" t="str">
        <f>VLOOKUP(Table4[[#This Row],[Metabolite ID]],Table18[],2,FALSE)</f>
        <v>Free cholesterol in small LDL</v>
      </c>
      <c r="C4276" s="35" t="s">
        <v>1117</v>
      </c>
      <c r="D4276" s="35">
        <v>1069</v>
      </c>
      <c r="E4276" s="35">
        <v>-2.5076844136420143E-2</v>
      </c>
      <c r="F4276" s="35">
        <v>1.6711467282085089E-2</v>
      </c>
      <c r="G4276" s="35">
        <v>0.13346499311283222</v>
      </c>
      <c r="H4276" s="35" t="b">
        <v>0</v>
      </c>
      <c r="I4276" s="35" t="b">
        <v>0</v>
      </c>
      <c r="J4276" s="35" t="b">
        <v>0</v>
      </c>
    </row>
    <row r="4277" spans="1:10" hidden="1" x14ac:dyDescent="0.2">
      <c r="A4277" s="35" t="s">
        <v>833</v>
      </c>
      <c r="B4277" s="35" t="str">
        <f>VLOOKUP(Table4[[#This Row],[Metabolite ID]],Table18[],2,FALSE)</f>
        <v>Free cholesterol in small LDL</v>
      </c>
      <c r="C4277" s="35" t="s">
        <v>1118</v>
      </c>
      <c r="D4277" s="35">
        <v>1069</v>
      </c>
      <c r="E4277" s="35">
        <v>-2.5006844473112758E-2</v>
      </c>
      <c r="F4277" s="35">
        <v>1.7058952316095534E-2</v>
      </c>
      <c r="G4277" s="35">
        <v>0.14267351510970666</v>
      </c>
      <c r="H4277" s="35" t="b">
        <v>0</v>
      </c>
      <c r="I4277" s="35" t="b">
        <v>0</v>
      </c>
      <c r="J4277" s="35" t="b">
        <v>0</v>
      </c>
    </row>
    <row r="4278" spans="1:10" hidden="1" x14ac:dyDescent="0.2">
      <c r="A4278" s="35" t="s">
        <v>833</v>
      </c>
      <c r="B4278" s="35" t="str">
        <f>VLOOKUP(Table4[[#This Row],[Metabolite ID]],Table18[],2,FALSE)</f>
        <v>Free cholesterol in small LDL</v>
      </c>
      <c r="C4278" s="35" t="s">
        <v>1119</v>
      </c>
      <c r="D4278" s="35">
        <v>1069</v>
      </c>
      <c r="E4278" s="35">
        <v>-1.4040645161290324E-2</v>
      </c>
      <c r="F4278" s="35">
        <v>2.5355755617318492E-2</v>
      </c>
      <c r="G4278" s="35">
        <v>0.57975277257930724</v>
      </c>
      <c r="H4278" s="35" t="b">
        <v>0</v>
      </c>
      <c r="I4278" s="35" t="b">
        <v>0</v>
      </c>
      <c r="J4278" s="35" t="b">
        <v>0</v>
      </c>
    </row>
    <row r="4279" spans="1:10" hidden="1" x14ac:dyDescent="0.2">
      <c r="A4279" s="35" t="s">
        <v>833</v>
      </c>
      <c r="B4279" s="35" t="str">
        <f>VLOOKUP(Table4[[#This Row],[Metabolite ID]],Table18[],2,FALSE)</f>
        <v>Free cholesterol in small LDL</v>
      </c>
      <c r="C4279" s="35" t="s">
        <v>1120</v>
      </c>
      <c r="D4279" s="35">
        <v>1069</v>
      </c>
      <c r="E4279" s="35">
        <v>4.2181680599158278E-2</v>
      </c>
      <c r="F4279" s="35">
        <v>2.8779177428043822E-2</v>
      </c>
      <c r="G4279" s="35">
        <v>0.14272965306136978</v>
      </c>
      <c r="H4279" s="35" t="b">
        <v>0</v>
      </c>
      <c r="I4279" s="35" t="b">
        <v>0</v>
      </c>
      <c r="J4279" s="35" t="b">
        <v>0</v>
      </c>
    </row>
    <row r="4280" spans="1:10" hidden="1" x14ac:dyDescent="0.2">
      <c r="A4280" s="35" t="s">
        <v>833</v>
      </c>
      <c r="B4280" s="35" t="str">
        <f>VLOOKUP(Table4[[#This Row],[Metabolite ID]],Table18[],2,FALSE)</f>
        <v>Free cholesterol in small LDL</v>
      </c>
      <c r="C4280" s="35" t="s">
        <v>1121</v>
      </c>
      <c r="D4280" s="35">
        <v>1069</v>
      </c>
      <c r="E4280" s="35">
        <v>-3.2850002886721796E-2</v>
      </c>
      <c r="F4280" s="35">
        <v>0.11321170267654544</v>
      </c>
      <c r="G4280" s="35">
        <v>0.77174681723970229</v>
      </c>
      <c r="H4280" s="35" t="b">
        <v>0</v>
      </c>
      <c r="I4280" s="35" t="b">
        <v>0</v>
      </c>
      <c r="J4280" s="35" t="b">
        <v>0</v>
      </c>
    </row>
    <row r="4281" spans="1:10" hidden="1" x14ac:dyDescent="0.2">
      <c r="A4281" s="35" t="s">
        <v>833</v>
      </c>
      <c r="B4281" s="35" t="str">
        <f>VLOOKUP(Table4[[#This Row],[Metabolite ID]],Table18[],2,FALSE)</f>
        <v>Free cholesterol in small LDL</v>
      </c>
      <c r="C4281" s="35" t="s">
        <v>1122</v>
      </c>
      <c r="D4281" s="35">
        <v>1069</v>
      </c>
      <c r="E4281" s="35">
        <v>9.4114553229598386E-2</v>
      </c>
      <c r="F4281" s="35">
        <v>6.5968555429156223E-2</v>
      </c>
      <c r="G4281" s="35">
        <v>0.15397082105825691</v>
      </c>
      <c r="H4281" s="35" t="b">
        <v>0</v>
      </c>
      <c r="I4281" s="35" t="b">
        <v>0</v>
      </c>
      <c r="J4281" s="35" t="b">
        <v>0</v>
      </c>
    </row>
    <row r="4282" spans="1:10" hidden="1" x14ac:dyDescent="0.2">
      <c r="A4282" s="35" t="s">
        <v>833</v>
      </c>
      <c r="B4282" s="35" t="str">
        <f>VLOOKUP(Table4[[#This Row],[Metabolite ID]],Table18[],2,FALSE)</f>
        <v>Free cholesterol in small LDL</v>
      </c>
      <c r="C4282" s="35" t="s">
        <v>1123</v>
      </c>
      <c r="D4282" s="35">
        <v>1069</v>
      </c>
      <c r="E4282" s="35">
        <v>-0.1044831250509746</v>
      </c>
      <c r="F4282" s="35">
        <v>7.4629178445039634E-2</v>
      </c>
      <c r="G4282" s="35">
        <v>0.16179488057107116</v>
      </c>
      <c r="H4282" s="35" t="b">
        <v>0</v>
      </c>
      <c r="I4282" s="35" t="b">
        <v>0</v>
      </c>
      <c r="J4282" s="35" t="b">
        <v>0</v>
      </c>
    </row>
    <row r="4283" spans="1:10" x14ac:dyDescent="0.2">
      <c r="A4283" s="35" t="s">
        <v>151</v>
      </c>
      <c r="B4283" s="35" t="str">
        <f>VLOOKUP(Table4[[#This Row],[Metabolite ID]],Table18[],2,FALSE)</f>
        <v>creatine</v>
      </c>
      <c r="C4283" s="35" t="s">
        <v>1116</v>
      </c>
      <c r="D4283" s="35">
        <v>1068</v>
      </c>
      <c r="E4283" s="35">
        <v>3.8796192178906813E-2</v>
      </c>
      <c r="F4283" s="35">
        <v>3.9662370542413047E-2</v>
      </c>
      <c r="G4283" s="36">
        <v>0.32799460036382683</v>
      </c>
      <c r="H4283" s="35" t="b">
        <v>0</v>
      </c>
      <c r="I4283" s="35" t="b">
        <v>0</v>
      </c>
      <c r="J4283" s="35" t="b">
        <v>0</v>
      </c>
    </row>
    <row r="4284" spans="1:10" hidden="1" x14ac:dyDescent="0.2">
      <c r="A4284" s="35" t="s">
        <v>151</v>
      </c>
      <c r="B4284" s="35" t="str">
        <f>VLOOKUP(Table4[[#This Row],[Metabolite ID]],Table18[],2,FALSE)</f>
        <v>creatine</v>
      </c>
      <c r="C4284" s="35" t="s">
        <v>1117</v>
      </c>
      <c r="D4284" s="35">
        <v>1068</v>
      </c>
      <c r="E4284" s="35">
        <v>3.8796192178906813E-2</v>
      </c>
      <c r="F4284" s="35">
        <v>3.7938700870181204E-2</v>
      </c>
      <c r="G4284" s="35">
        <v>0.30649605372770666</v>
      </c>
      <c r="H4284" s="35" t="b">
        <v>0</v>
      </c>
      <c r="I4284" s="35" t="b">
        <v>0</v>
      </c>
      <c r="J4284" s="35" t="b">
        <v>0</v>
      </c>
    </row>
    <row r="4285" spans="1:10" hidden="1" x14ac:dyDescent="0.2">
      <c r="A4285" s="35" t="s">
        <v>151</v>
      </c>
      <c r="B4285" s="35" t="str">
        <f>VLOOKUP(Table4[[#This Row],[Metabolite ID]],Table18[],2,FALSE)</f>
        <v>creatine</v>
      </c>
      <c r="C4285" s="35" t="s">
        <v>1118</v>
      </c>
      <c r="D4285" s="35">
        <v>1068</v>
      </c>
      <c r="E4285" s="35">
        <v>3.8895779425154181E-2</v>
      </c>
      <c r="F4285" s="35">
        <v>3.8306515707246171E-2</v>
      </c>
      <c r="G4285" s="35">
        <v>0.30992336078757809</v>
      </c>
      <c r="H4285" s="35" t="b">
        <v>0</v>
      </c>
      <c r="I4285" s="35" t="b">
        <v>0</v>
      </c>
      <c r="J4285" s="35" t="b">
        <v>0</v>
      </c>
    </row>
    <row r="4286" spans="1:10" hidden="1" x14ac:dyDescent="0.2">
      <c r="A4286" s="35" t="s">
        <v>151</v>
      </c>
      <c r="B4286" s="35" t="str">
        <f>VLOOKUP(Table4[[#This Row],[Metabolite ID]],Table18[],2,FALSE)</f>
        <v>creatine</v>
      </c>
      <c r="C4286" s="35" t="s">
        <v>1119</v>
      </c>
      <c r="D4286" s="35">
        <v>1068</v>
      </c>
      <c r="E4286" s="35">
        <v>4.8482547709923302E-2</v>
      </c>
      <c r="F4286" s="35">
        <v>5.9244294764773636E-2</v>
      </c>
      <c r="G4286" s="35">
        <v>0.41315756482858956</v>
      </c>
      <c r="H4286" s="35" t="b">
        <v>0</v>
      </c>
      <c r="I4286" s="35" t="b">
        <v>0</v>
      </c>
      <c r="J4286" s="35" t="b">
        <v>0</v>
      </c>
    </row>
    <row r="4287" spans="1:10" hidden="1" x14ac:dyDescent="0.2">
      <c r="A4287" s="35" t="s">
        <v>151</v>
      </c>
      <c r="B4287" s="35" t="str">
        <f>VLOOKUP(Table4[[#This Row],[Metabolite ID]],Table18[],2,FALSE)</f>
        <v>creatine</v>
      </c>
      <c r="C4287" s="35" t="s">
        <v>1120</v>
      </c>
      <c r="D4287" s="35">
        <v>1068</v>
      </c>
      <c r="E4287" s="35">
        <v>-1.2084901536941688E-2</v>
      </c>
      <c r="F4287" s="35">
        <v>6.0628951580534642E-2</v>
      </c>
      <c r="G4287" s="35">
        <v>0.84200806296369857</v>
      </c>
      <c r="H4287" s="35" t="b">
        <v>0</v>
      </c>
      <c r="I4287" s="35" t="b">
        <v>0</v>
      </c>
      <c r="J4287" s="35" t="b">
        <v>0</v>
      </c>
    </row>
    <row r="4288" spans="1:10" hidden="1" x14ac:dyDescent="0.2">
      <c r="A4288" s="35" t="s">
        <v>151</v>
      </c>
      <c r="B4288" s="35" t="str">
        <f>VLOOKUP(Table4[[#This Row],[Metabolite ID]],Table18[],2,FALSE)</f>
        <v>creatine</v>
      </c>
      <c r="C4288" s="35" t="s">
        <v>1121</v>
      </c>
      <c r="D4288" s="35">
        <v>1068</v>
      </c>
      <c r="E4288" s="35">
        <v>6.6132742024787028E-2</v>
      </c>
      <c r="F4288" s="35">
        <v>0.27533407656468967</v>
      </c>
      <c r="G4288" s="35">
        <v>0.81022839841617444</v>
      </c>
      <c r="H4288" s="35" t="b">
        <v>0</v>
      </c>
      <c r="I4288" s="35" t="b">
        <v>0</v>
      </c>
      <c r="J4288" s="35" t="b">
        <v>0</v>
      </c>
    </row>
    <row r="4289" spans="1:10" hidden="1" x14ac:dyDescent="0.2">
      <c r="A4289" s="35" t="s">
        <v>151</v>
      </c>
      <c r="B4289" s="35" t="str">
        <f>VLOOKUP(Table4[[#This Row],[Metabolite ID]],Table18[],2,FALSE)</f>
        <v>creatine</v>
      </c>
      <c r="C4289" s="35" t="s">
        <v>1122</v>
      </c>
      <c r="D4289" s="35">
        <v>1068</v>
      </c>
      <c r="E4289" s="35">
        <v>-3.5649486296616573E-2</v>
      </c>
      <c r="F4289" s="35">
        <v>0.22832837172486126</v>
      </c>
      <c r="G4289" s="35">
        <v>0.8759580918298786</v>
      </c>
      <c r="H4289" s="35" t="b">
        <v>0</v>
      </c>
      <c r="I4289" s="35" t="b">
        <v>0</v>
      </c>
      <c r="J4289" s="35" t="b">
        <v>0</v>
      </c>
    </row>
    <row r="4290" spans="1:10" hidden="1" x14ac:dyDescent="0.2">
      <c r="A4290" s="35" t="s">
        <v>151</v>
      </c>
      <c r="B4290" s="35" t="str">
        <f>VLOOKUP(Table4[[#This Row],[Metabolite ID]],Table18[],2,FALSE)</f>
        <v>creatine</v>
      </c>
      <c r="C4290" s="35" t="s">
        <v>1123</v>
      </c>
      <c r="D4290" s="35">
        <v>1068</v>
      </c>
      <c r="E4290" s="35">
        <v>-8.2613713441457445E-2</v>
      </c>
      <c r="F4290" s="35">
        <v>0.11642099473888162</v>
      </c>
      <c r="G4290" s="35">
        <v>0.47810007167557056</v>
      </c>
      <c r="H4290" s="35" t="b">
        <v>0</v>
      </c>
      <c r="I4290" s="35" t="b">
        <v>0</v>
      </c>
      <c r="J4290" s="35" t="b">
        <v>0</v>
      </c>
    </row>
    <row r="4291" spans="1:10" x14ac:dyDescent="0.2">
      <c r="A4291" s="35" t="s">
        <v>233</v>
      </c>
      <c r="B4291" s="35" t="str">
        <f>VLOOKUP(Table4[[#This Row],[Metabolite ID]],Table18[],2,FALSE)</f>
        <v>tauro-beta-muricholate</v>
      </c>
      <c r="C4291" s="35" t="s">
        <v>1116</v>
      </c>
      <c r="D4291" s="35">
        <v>1069</v>
      </c>
      <c r="E4291" s="35">
        <v>-5.2504329051843136E-2</v>
      </c>
      <c r="F4291" s="35">
        <v>5.3725491339576902E-2</v>
      </c>
      <c r="G4291" s="36">
        <v>0.3284353340386264</v>
      </c>
      <c r="H4291" s="35" t="b">
        <v>0</v>
      </c>
      <c r="I4291" s="35" t="b">
        <v>0</v>
      </c>
      <c r="J4291" s="35" t="b">
        <v>0</v>
      </c>
    </row>
    <row r="4292" spans="1:10" hidden="1" x14ac:dyDescent="0.2">
      <c r="A4292" s="35" t="s">
        <v>233</v>
      </c>
      <c r="B4292" s="35" t="str">
        <f>VLOOKUP(Table4[[#This Row],[Metabolite ID]],Table18[],2,FALSE)</f>
        <v>tauro-beta-muricholate</v>
      </c>
      <c r="C4292" s="35" t="s">
        <v>1117</v>
      </c>
      <c r="D4292" s="35">
        <v>1069</v>
      </c>
      <c r="E4292" s="35">
        <v>-5.2504329051843136E-2</v>
      </c>
      <c r="F4292" s="35">
        <v>4.7857794182709003E-2</v>
      </c>
      <c r="G4292" s="35">
        <v>0.27260185363890821</v>
      </c>
      <c r="H4292" s="35" t="b">
        <v>0</v>
      </c>
      <c r="I4292" s="35" t="b">
        <v>0</v>
      </c>
      <c r="J4292" s="35" t="b">
        <v>0</v>
      </c>
    </row>
    <row r="4293" spans="1:10" hidden="1" x14ac:dyDescent="0.2">
      <c r="A4293" s="35" t="s">
        <v>233</v>
      </c>
      <c r="B4293" s="35" t="str">
        <f>VLOOKUP(Table4[[#This Row],[Metabolite ID]],Table18[],2,FALSE)</f>
        <v>tauro-beta-muricholate</v>
      </c>
      <c r="C4293" s="35" t="s">
        <v>1118</v>
      </c>
      <c r="D4293" s="35">
        <v>1069</v>
      </c>
      <c r="E4293" s="35">
        <v>-5.2412285999934236E-2</v>
      </c>
      <c r="F4293" s="35">
        <v>4.8412774837194486E-2</v>
      </c>
      <c r="G4293" s="35">
        <v>0.27898035756781631</v>
      </c>
      <c r="H4293" s="35" t="b">
        <v>0</v>
      </c>
      <c r="I4293" s="35" t="b">
        <v>0</v>
      </c>
      <c r="J4293" s="35" t="b">
        <v>0</v>
      </c>
    </row>
    <row r="4294" spans="1:10" hidden="1" x14ac:dyDescent="0.2">
      <c r="A4294" s="35" t="s">
        <v>233</v>
      </c>
      <c r="B4294" s="35" t="str">
        <f>VLOOKUP(Table4[[#This Row],[Metabolite ID]],Table18[],2,FALSE)</f>
        <v>tauro-beta-muricholate</v>
      </c>
      <c r="C4294" s="35" t="s">
        <v>1119</v>
      </c>
      <c r="D4294" s="35">
        <v>1069</v>
      </c>
      <c r="E4294" s="35">
        <v>-7.1738252427184457E-2</v>
      </c>
      <c r="F4294" s="35">
        <v>7.5246014287937951E-2</v>
      </c>
      <c r="G4294" s="35">
        <v>0.34039617553740414</v>
      </c>
      <c r="H4294" s="35" t="b">
        <v>0</v>
      </c>
      <c r="I4294" s="35" t="b">
        <v>0</v>
      </c>
      <c r="J4294" s="35" t="b">
        <v>0</v>
      </c>
    </row>
    <row r="4295" spans="1:10" hidden="1" x14ac:dyDescent="0.2">
      <c r="A4295" s="35" t="s">
        <v>233</v>
      </c>
      <c r="B4295" s="35" t="str">
        <f>VLOOKUP(Table4[[#This Row],[Metabolite ID]],Table18[],2,FALSE)</f>
        <v>tauro-beta-muricholate</v>
      </c>
      <c r="C4295" s="35" t="s">
        <v>1120</v>
      </c>
      <c r="D4295" s="35">
        <v>1069</v>
      </c>
      <c r="E4295" s="35">
        <v>-7.9473373718060264E-2</v>
      </c>
      <c r="F4295" s="35">
        <v>8.5076676301024293E-2</v>
      </c>
      <c r="G4295" s="35">
        <v>0.35023260650516264</v>
      </c>
      <c r="H4295" s="35" t="b">
        <v>0</v>
      </c>
      <c r="I4295" s="35" t="b">
        <v>0</v>
      </c>
      <c r="J4295" s="35" t="b">
        <v>0</v>
      </c>
    </row>
    <row r="4296" spans="1:10" hidden="1" x14ac:dyDescent="0.2">
      <c r="A4296" s="35" t="s">
        <v>233</v>
      </c>
      <c r="B4296" s="35" t="str">
        <f>VLOOKUP(Table4[[#This Row],[Metabolite ID]],Table18[],2,FALSE)</f>
        <v>tauro-beta-muricholate</v>
      </c>
      <c r="C4296" s="35" t="s">
        <v>1121</v>
      </c>
      <c r="D4296" s="35">
        <v>1069</v>
      </c>
      <c r="E4296" s="35">
        <v>-5.0965092201195716E-2</v>
      </c>
      <c r="F4296" s="35">
        <v>0.32664777508706538</v>
      </c>
      <c r="G4296" s="35">
        <v>0.87604310721048995</v>
      </c>
      <c r="H4296" s="35" t="b">
        <v>0</v>
      </c>
      <c r="I4296" s="35" t="b">
        <v>0</v>
      </c>
      <c r="J4296" s="35" t="b">
        <v>0</v>
      </c>
    </row>
    <row r="4297" spans="1:10" hidden="1" x14ac:dyDescent="0.2">
      <c r="A4297" s="35" t="s">
        <v>233</v>
      </c>
      <c r="B4297" s="35" t="str">
        <f>VLOOKUP(Table4[[#This Row],[Metabolite ID]],Table18[],2,FALSE)</f>
        <v>tauro-beta-muricholate</v>
      </c>
      <c r="C4297" s="35" t="s">
        <v>1122</v>
      </c>
      <c r="D4297" s="35">
        <v>1069</v>
      </c>
      <c r="E4297" s="35">
        <v>-5.0965092201195716E-2</v>
      </c>
      <c r="F4297" s="35">
        <v>0.19620793822302035</v>
      </c>
      <c r="G4297" s="35">
        <v>0.79510636898101028</v>
      </c>
      <c r="H4297" s="35" t="b">
        <v>0</v>
      </c>
      <c r="I4297" s="35" t="b">
        <v>0</v>
      </c>
      <c r="J4297" s="35" t="b">
        <v>0</v>
      </c>
    </row>
    <row r="4298" spans="1:10" hidden="1" x14ac:dyDescent="0.2">
      <c r="A4298" s="35" t="s">
        <v>233</v>
      </c>
      <c r="B4298" s="35" t="str">
        <f>VLOOKUP(Table4[[#This Row],[Metabolite ID]],Table18[],2,FALSE)</f>
        <v>tauro-beta-muricholate</v>
      </c>
      <c r="C4298" s="35" t="s">
        <v>1123</v>
      </c>
      <c r="D4298" s="35">
        <v>1069</v>
      </c>
      <c r="E4298" s="35">
        <v>-0.1577344394778214</v>
      </c>
      <c r="F4298" s="35">
        <v>0.15777721423511928</v>
      </c>
      <c r="G4298" s="35">
        <v>0.3176683884078158</v>
      </c>
      <c r="H4298" s="35" t="b">
        <v>0</v>
      </c>
      <c r="I4298" s="35" t="b">
        <v>0</v>
      </c>
      <c r="J4298" s="35" t="b">
        <v>0</v>
      </c>
    </row>
    <row r="4299" spans="1:10" x14ac:dyDescent="0.2">
      <c r="A4299" s="35" t="s">
        <v>485</v>
      </c>
      <c r="B4299" s="35" t="str">
        <f>VLOOKUP(Table4[[#This Row],[Metabolite ID]],Table18[],2,FALSE)</f>
        <v>X - 14568</v>
      </c>
      <c r="C4299" s="35" t="s">
        <v>1116</v>
      </c>
      <c r="D4299" s="35">
        <v>1068</v>
      </c>
      <c r="E4299" s="35">
        <v>3.6032540373254693E-2</v>
      </c>
      <c r="F4299" s="35">
        <v>3.6877615862412665E-2</v>
      </c>
      <c r="G4299" s="36">
        <v>0.32852740769132155</v>
      </c>
      <c r="H4299" s="35" t="b">
        <v>0</v>
      </c>
      <c r="I4299" s="35" t="b">
        <v>0</v>
      </c>
      <c r="J4299" s="35" t="b">
        <v>0</v>
      </c>
    </row>
    <row r="4300" spans="1:10" hidden="1" x14ac:dyDescent="0.2">
      <c r="A4300" s="35" t="s">
        <v>485</v>
      </c>
      <c r="B4300" s="35" t="str">
        <f>VLOOKUP(Table4[[#This Row],[Metabolite ID]],Table18[],2,FALSE)</f>
        <v>X - 14568</v>
      </c>
      <c r="C4300" s="35" t="s">
        <v>1117</v>
      </c>
      <c r="D4300" s="35">
        <v>1068</v>
      </c>
      <c r="E4300" s="35">
        <v>3.6032540373254693E-2</v>
      </c>
      <c r="F4300" s="35">
        <v>3.6877615862412665E-2</v>
      </c>
      <c r="G4300" s="35">
        <v>0.32852740769132155</v>
      </c>
      <c r="H4300" s="35" t="b">
        <v>0</v>
      </c>
      <c r="I4300" s="35" t="b">
        <v>0</v>
      </c>
      <c r="J4300" s="35" t="b">
        <v>0</v>
      </c>
    </row>
    <row r="4301" spans="1:10" hidden="1" x14ac:dyDescent="0.2">
      <c r="A4301" s="35" t="s">
        <v>485</v>
      </c>
      <c r="B4301" s="35" t="str">
        <f>VLOOKUP(Table4[[#This Row],[Metabolite ID]],Table18[],2,FALSE)</f>
        <v>X - 14568</v>
      </c>
      <c r="C4301" s="35" t="s">
        <v>1118</v>
      </c>
      <c r="D4301" s="35">
        <v>1068</v>
      </c>
      <c r="E4301" s="35">
        <v>3.6032540373254672E-2</v>
      </c>
      <c r="F4301" s="35">
        <v>3.7181095033422026E-2</v>
      </c>
      <c r="G4301" s="35">
        <v>0.33249071988233775</v>
      </c>
      <c r="H4301" s="35" t="b">
        <v>0</v>
      </c>
      <c r="I4301" s="35" t="b">
        <v>0</v>
      </c>
      <c r="J4301" s="35" t="b">
        <v>0</v>
      </c>
    </row>
    <row r="4302" spans="1:10" hidden="1" x14ac:dyDescent="0.2">
      <c r="A4302" s="35" t="s">
        <v>485</v>
      </c>
      <c r="B4302" s="35" t="str">
        <f>VLOOKUP(Table4[[#This Row],[Metabolite ID]],Table18[],2,FALSE)</f>
        <v>X - 14568</v>
      </c>
      <c r="C4302" s="35" t="s">
        <v>1119</v>
      </c>
      <c r="D4302" s="35">
        <v>1068</v>
      </c>
      <c r="E4302" s="35">
        <v>5.7265081599347095E-2</v>
      </c>
      <c r="F4302" s="35">
        <v>5.4968844094547664E-2</v>
      </c>
      <c r="G4302" s="35">
        <v>0.29751673258145916</v>
      </c>
      <c r="H4302" s="35" t="b">
        <v>0</v>
      </c>
      <c r="I4302" s="35" t="b">
        <v>0</v>
      </c>
      <c r="J4302" s="35" t="b">
        <v>0</v>
      </c>
    </row>
    <row r="4303" spans="1:10" hidden="1" x14ac:dyDescent="0.2">
      <c r="A4303" s="35" t="s">
        <v>485</v>
      </c>
      <c r="B4303" s="35" t="str">
        <f>VLOOKUP(Table4[[#This Row],[Metabolite ID]],Table18[],2,FALSE)</f>
        <v>X - 14568</v>
      </c>
      <c r="C4303" s="35" t="s">
        <v>1120</v>
      </c>
      <c r="D4303" s="35">
        <v>1068</v>
      </c>
      <c r="E4303" s="35">
        <v>7.4876269780362159E-2</v>
      </c>
      <c r="F4303" s="35">
        <v>6.5459157300125401E-2</v>
      </c>
      <c r="G4303" s="35">
        <v>0.2526807001313266</v>
      </c>
      <c r="H4303" s="35" t="b">
        <v>0</v>
      </c>
      <c r="I4303" s="35" t="b">
        <v>0</v>
      </c>
      <c r="J4303" s="35" t="b">
        <v>0</v>
      </c>
    </row>
    <row r="4304" spans="1:10" hidden="1" x14ac:dyDescent="0.2">
      <c r="A4304" s="35" t="s">
        <v>485</v>
      </c>
      <c r="B4304" s="35" t="str">
        <f>VLOOKUP(Table4[[#This Row],[Metabolite ID]],Table18[],2,FALSE)</f>
        <v>X - 14568</v>
      </c>
      <c r="C4304" s="35" t="s">
        <v>1121</v>
      </c>
      <c r="D4304" s="35">
        <v>1068</v>
      </c>
      <c r="E4304" s="35">
        <v>0.32014699868649821</v>
      </c>
      <c r="F4304" s="35">
        <v>0.23013815473595253</v>
      </c>
      <c r="G4304" s="35">
        <v>0.16448271481554197</v>
      </c>
      <c r="H4304" s="35" t="b">
        <v>0</v>
      </c>
      <c r="I4304" s="35" t="b">
        <v>0</v>
      </c>
      <c r="J4304" s="35" t="b">
        <v>0</v>
      </c>
    </row>
    <row r="4305" spans="1:10" hidden="1" x14ac:dyDescent="0.2">
      <c r="A4305" s="35" t="s">
        <v>485</v>
      </c>
      <c r="B4305" s="35" t="str">
        <f>VLOOKUP(Table4[[#This Row],[Metabolite ID]],Table18[],2,FALSE)</f>
        <v>X - 14568</v>
      </c>
      <c r="C4305" s="35" t="s">
        <v>1122</v>
      </c>
      <c r="D4305" s="35">
        <v>1068</v>
      </c>
      <c r="E4305" s="35">
        <v>0.13701550261782014</v>
      </c>
      <c r="F4305" s="35">
        <v>0.15358761675533261</v>
      </c>
      <c r="G4305" s="35">
        <v>0.37254050637315961</v>
      </c>
      <c r="H4305" s="35" t="b">
        <v>0</v>
      </c>
      <c r="I4305" s="35" t="b">
        <v>0</v>
      </c>
      <c r="J4305" s="35" t="b">
        <v>0</v>
      </c>
    </row>
    <row r="4306" spans="1:10" hidden="1" x14ac:dyDescent="0.2">
      <c r="A4306" s="35" t="s">
        <v>485</v>
      </c>
      <c r="B4306" s="35" t="str">
        <f>VLOOKUP(Table4[[#This Row],[Metabolite ID]],Table18[],2,FALSE)</f>
        <v>X - 14568</v>
      </c>
      <c r="C4306" s="35" t="s">
        <v>1123</v>
      </c>
      <c r="D4306" s="35">
        <v>1068</v>
      </c>
      <c r="E4306" s="35">
        <v>0.23586943629505805</v>
      </c>
      <c r="F4306" s="35">
        <v>0.10823014867750007</v>
      </c>
      <c r="G4306" s="35">
        <v>2.9525350076298272E-2</v>
      </c>
      <c r="H4306" s="35" t="b">
        <v>0</v>
      </c>
      <c r="I4306" s="35" t="b">
        <v>0</v>
      </c>
      <c r="J4306" s="35" t="b">
        <v>0</v>
      </c>
    </row>
    <row r="4307" spans="1:10" x14ac:dyDescent="0.2">
      <c r="A4307" s="35" t="s">
        <v>440</v>
      </c>
      <c r="B4307" s="35" t="str">
        <f>VLOOKUP(Table4[[#This Row],[Metabolite ID]],Table18[],2,FALSE)</f>
        <v>X - 01911</v>
      </c>
      <c r="C4307" s="35" t="s">
        <v>1116</v>
      </c>
      <c r="D4307" s="35">
        <v>1068</v>
      </c>
      <c r="E4307" s="35">
        <v>4.1236922649382772E-2</v>
      </c>
      <c r="F4307" s="35">
        <v>4.2371656492455542E-2</v>
      </c>
      <c r="G4307" s="36">
        <v>0.33044421766232879</v>
      </c>
      <c r="H4307" s="35" t="b">
        <v>0</v>
      </c>
      <c r="I4307" s="35" t="b">
        <v>0</v>
      </c>
      <c r="J4307" s="35" t="b">
        <v>0</v>
      </c>
    </row>
    <row r="4308" spans="1:10" hidden="1" x14ac:dyDescent="0.2">
      <c r="A4308" s="35" t="s">
        <v>440</v>
      </c>
      <c r="B4308" s="35" t="str">
        <f>VLOOKUP(Table4[[#This Row],[Metabolite ID]],Table18[],2,FALSE)</f>
        <v>X - 01911</v>
      </c>
      <c r="C4308" s="35" t="s">
        <v>1117</v>
      </c>
      <c r="D4308" s="35">
        <v>1068</v>
      </c>
      <c r="E4308" s="35">
        <v>4.1236922649382772E-2</v>
      </c>
      <c r="F4308" s="35">
        <v>3.8669876929392659E-2</v>
      </c>
      <c r="G4308" s="35">
        <v>0.28625027126100056</v>
      </c>
      <c r="H4308" s="35" t="b">
        <v>0</v>
      </c>
      <c r="I4308" s="35" t="b">
        <v>0</v>
      </c>
      <c r="J4308" s="35" t="b">
        <v>0</v>
      </c>
    </row>
    <row r="4309" spans="1:10" hidden="1" x14ac:dyDescent="0.2">
      <c r="A4309" s="35" t="s">
        <v>440</v>
      </c>
      <c r="B4309" s="35" t="str">
        <f>VLOOKUP(Table4[[#This Row],[Metabolite ID]],Table18[],2,FALSE)</f>
        <v>X - 01911</v>
      </c>
      <c r="C4309" s="35" t="s">
        <v>1118</v>
      </c>
      <c r="D4309" s="35">
        <v>1068</v>
      </c>
      <c r="E4309" s="35">
        <v>4.1325372633589111E-2</v>
      </c>
      <c r="F4309" s="35">
        <v>3.9081287994405425E-2</v>
      </c>
      <c r="G4309" s="35">
        <v>0.2903195149144675</v>
      </c>
      <c r="H4309" s="35" t="b">
        <v>0</v>
      </c>
      <c r="I4309" s="35" t="b">
        <v>0</v>
      </c>
      <c r="J4309" s="35" t="b">
        <v>0</v>
      </c>
    </row>
    <row r="4310" spans="1:10" hidden="1" x14ac:dyDescent="0.2">
      <c r="A4310" s="35" t="s">
        <v>440</v>
      </c>
      <c r="B4310" s="35" t="str">
        <f>VLOOKUP(Table4[[#This Row],[Metabolite ID]],Table18[],2,FALSE)</f>
        <v>X - 01911</v>
      </c>
      <c r="C4310" s="35" t="s">
        <v>1119</v>
      </c>
      <c r="D4310" s="35">
        <v>1068</v>
      </c>
      <c r="E4310" s="35">
        <v>5.6768797425473971E-2</v>
      </c>
      <c r="F4310" s="35">
        <v>6.0679474971347992E-2</v>
      </c>
      <c r="G4310" s="35">
        <v>0.34950395541448881</v>
      </c>
      <c r="H4310" s="35" t="b">
        <v>0</v>
      </c>
      <c r="I4310" s="35" t="b">
        <v>0</v>
      </c>
      <c r="J4310" s="35" t="b">
        <v>0</v>
      </c>
    </row>
    <row r="4311" spans="1:10" hidden="1" x14ac:dyDescent="0.2">
      <c r="A4311" s="35" t="s">
        <v>440</v>
      </c>
      <c r="B4311" s="35" t="str">
        <f>VLOOKUP(Table4[[#This Row],[Metabolite ID]],Table18[],2,FALSE)</f>
        <v>X - 01911</v>
      </c>
      <c r="C4311" s="35" t="s">
        <v>1120</v>
      </c>
      <c r="D4311" s="35">
        <v>1068</v>
      </c>
      <c r="E4311" s="35">
        <v>4.3339680924614828E-2</v>
      </c>
      <c r="F4311" s="35">
        <v>6.6029217485534558E-2</v>
      </c>
      <c r="G4311" s="35">
        <v>0.51158527522120156</v>
      </c>
      <c r="H4311" s="35" t="b">
        <v>0</v>
      </c>
      <c r="I4311" s="35" t="b">
        <v>0</v>
      </c>
      <c r="J4311" s="35" t="b">
        <v>0</v>
      </c>
    </row>
    <row r="4312" spans="1:10" hidden="1" x14ac:dyDescent="0.2">
      <c r="A4312" s="35" t="s">
        <v>440</v>
      </c>
      <c r="B4312" s="35" t="str">
        <f>VLOOKUP(Table4[[#This Row],[Metabolite ID]],Table18[],2,FALSE)</f>
        <v>X - 01911</v>
      </c>
      <c r="C4312" s="35" t="s">
        <v>1121</v>
      </c>
      <c r="D4312" s="35">
        <v>1068</v>
      </c>
      <c r="E4312" s="35">
        <v>-3.5033392324373303E-2</v>
      </c>
      <c r="F4312" s="35">
        <v>0.27629800179547798</v>
      </c>
      <c r="G4312" s="35">
        <v>0.89912600633644435</v>
      </c>
      <c r="H4312" s="35" t="b">
        <v>0</v>
      </c>
      <c r="I4312" s="35" t="b">
        <v>0</v>
      </c>
      <c r="J4312" s="35" t="b">
        <v>0</v>
      </c>
    </row>
    <row r="4313" spans="1:10" hidden="1" x14ac:dyDescent="0.2">
      <c r="A4313" s="35" t="s">
        <v>440</v>
      </c>
      <c r="B4313" s="35" t="str">
        <f>VLOOKUP(Table4[[#This Row],[Metabolite ID]],Table18[],2,FALSE)</f>
        <v>X - 01911</v>
      </c>
      <c r="C4313" s="35" t="s">
        <v>1122</v>
      </c>
      <c r="D4313" s="35">
        <v>1068</v>
      </c>
      <c r="E4313" s="35">
        <v>-0.16822258417576652</v>
      </c>
      <c r="F4313" s="35">
        <v>0.18998688123586963</v>
      </c>
      <c r="G4313" s="35">
        <v>0.37611716030877473</v>
      </c>
      <c r="H4313" s="35" t="b">
        <v>0</v>
      </c>
      <c r="I4313" s="35" t="b">
        <v>0</v>
      </c>
      <c r="J4313" s="35" t="b">
        <v>0</v>
      </c>
    </row>
    <row r="4314" spans="1:10" hidden="1" x14ac:dyDescent="0.2">
      <c r="A4314" s="35" t="s">
        <v>440</v>
      </c>
      <c r="B4314" s="35" t="str">
        <f>VLOOKUP(Table4[[#This Row],[Metabolite ID]],Table18[],2,FALSE)</f>
        <v>X - 01911</v>
      </c>
      <c r="C4314" s="35" t="s">
        <v>1123</v>
      </c>
      <c r="D4314" s="35">
        <v>1068</v>
      </c>
      <c r="E4314" s="35">
        <v>-8.2072300501154754E-3</v>
      </c>
      <c r="F4314" s="35">
        <v>0.1244841758190886</v>
      </c>
      <c r="G4314" s="35">
        <v>0.94744599272349672</v>
      </c>
      <c r="H4314" s="35" t="b">
        <v>0</v>
      </c>
      <c r="I4314" s="35" t="b">
        <v>0</v>
      </c>
      <c r="J4314" s="35" t="b">
        <v>0</v>
      </c>
    </row>
    <row r="4315" spans="1:10" x14ac:dyDescent="0.2">
      <c r="A4315" s="35" t="s">
        <v>395</v>
      </c>
      <c r="B4315" s="35" t="str">
        <f>VLOOKUP(Table4[[#This Row],[Metabolite ID]],Table18[],2,FALSE)</f>
        <v>N-acetylalliin</v>
      </c>
      <c r="C4315" s="35" t="s">
        <v>1116</v>
      </c>
      <c r="D4315" s="35">
        <v>1069</v>
      </c>
      <c r="E4315" s="35">
        <v>-4.6098496403274652E-2</v>
      </c>
      <c r="F4315" s="35">
        <v>4.748458893492441E-2</v>
      </c>
      <c r="G4315" s="36">
        <v>0.33164308425009797</v>
      </c>
      <c r="H4315" s="35" t="b">
        <v>0</v>
      </c>
      <c r="I4315" s="35" t="b">
        <v>0</v>
      </c>
      <c r="J4315" s="35" t="b">
        <v>0</v>
      </c>
    </row>
    <row r="4316" spans="1:10" hidden="1" x14ac:dyDescent="0.2">
      <c r="A4316" s="35" t="s">
        <v>395</v>
      </c>
      <c r="B4316" s="35" t="str">
        <f>VLOOKUP(Table4[[#This Row],[Metabolite ID]],Table18[],2,FALSE)</f>
        <v>N-acetylalliin</v>
      </c>
      <c r="C4316" s="35" t="s">
        <v>1117</v>
      </c>
      <c r="D4316" s="35">
        <v>1069</v>
      </c>
      <c r="E4316" s="35">
        <v>-4.6098496403274652E-2</v>
      </c>
      <c r="F4316" s="35">
        <v>4.690701637625818E-2</v>
      </c>
      <c r="G4316" s="35">
        <v>0.32572392524513843</v>
      </c>
      <c r="H4316" s="35" t="b">
        <v>0</v>
      </c>
      <c r="I4316" s="35" t="b">
        <v>0</v>
      </c>
      <c r="J4316" s="35" t="b">
        <v>0</v>
      </c>
    </row>
    <row r="4317" spans="1:10" hidden="1" x14ac:dyDescent="0.2">
      <c r="A4317" s="35" t="s">
        <v>395</v>
      </c>
      <c r="B4317" s="35" t="str">
        <f>VLOOKUP(Table4[[#This Row],[Metabolite ID]],Table18[],2,FALSE)</f>
        <v>N-acetylalliin</v>
      </c>
      <c r="C4317" s="35" t="s">
        <v>1118</v>
      </c>
      <c r="D4317" s="35">
        <v>1069</v>
      </c>
      <c r="E4317" s="35">
        <v>-4.6098496403274659E-2</v>
      </c>
      <c r="F4317" s="35">
        <v>4.7333518410148039E-2</v>
      </c>
      <c r="G4317" s="35">
        <v>0.33010217761508981</v>
      </c>
      <c r="H4317" s="35" t="b">
        <v>0</v>
      </c>
      <c r="I4317" s="35" t="b">
        <v>0</v>
      </c>
      <c r="J4317" s="35" t="b">
        <v>0</v>
      </c>
    </row>
    <row r="4318" spans="1:10" hidden="1" x14ac:dyDescent="0.2">
      <c r="A4318" s="35" t="s">
        <v>395</v>
      </c>
      <c r="B4318" s="35" t="str">
        <f>VLOOKUP(Table4[[#This Row],[Metabolite ID]],Table18[],2,FALSE)</f>
        <v>N-acetylalliin</v>
      </c>
      <c r="C4318" s="35" t="s">
        <v>1119</v>
      </c>
      <c r="D4318" s="35">
        <v>1069</v>
      </c>
      <c r="E4318" s="35">
        <v>9.7543065693430648E-3</v>
      </c>
      <c r="F4318" s="35">
        <v>6.9803491112477814E-2</v>
      </c>
      <c r="G4318" s="35">
        <v>0.88886579772433816</v>
      </c>
      <c r="H4318" s="35" t="b">
        <v>0</v>
      </c>
      <c r="I4318" s="35" t="b">
        <v>0</v>
      </c>
      <c r="J4318" s="35" t="b">
        <v>0</v>
      </c>
    </row>
    <row r="4319" spans="1:10" hidden="1" x14ac:dyDescent="0.2">
      <c r="A4319" s="35" t="s">
        <v>395</v>
      </c>
      <c r="B4319" s="35" t="str">
        <f>VLOOKUP(Table4[[#This Row],[Metabolite ID]],Table18[],2,FALSE)</f>
        <v>N-acetylalliin</v>
      </c>
      <c r="C4319" s="35" t="s">
        <v>1120</v>
      </c>
      <c r="D4319" s="35">
        <v>1069</v>
      </c>
      <c r="E4319" s="35">
        <v>-4.5287665757515472E-2</v>
      </c>
      <c r="F4319" s="35">
        <v>8.091101488194502E-2</v>
      </c>
      <c r="G4319" s="35">
        <v>0.57566915244757821</v>
      </c>
      <c r="H4319" s="35" t="b">
        <v>0</v>
      </c>
      <c r="I4319" s="35" t="b">
        <v>0</v>
      </c>
      <c r="J4319" s="35" t="b">
        <v>0</v>
      </c>
    </row>
    <row r="4320" spans="1:10" hidden="1" x14ac:dyDescent="0.2">
      <c r="A4320" s="35" t="s">
        <v>395</v>
      </c>
      <c r="B4320" s="35" t="str">
        <f>VLOOKUP(Table4[[#This Row],[Metabolite ID]],Table18[],2,FALSE)</f>
        <v>N-acetylalliin</v>
      </c>
      <c r="C4320" s="35" t="s">
        <v>1121</v>
      </c>
      <c r="D4320" s="35">
        <v>1069</v>
      </c>
      <c r="E4320" s="35">
        <v>0.26349067699009865</v>
      </c>
      <c r="F4320" s="35">
        <v>0.30043092089213369</v>
      </c>
      <c r="G4320" s="35">
        <v>0.38066080577335626</v>
      </c>
      <c r="H4320" s="35" t="b">
        <v>0</v>
      </c>
      <c r="I4320" s="35" t="b">
        <v>0</v>
      </c>
      <c r="J4320" s="35" t="b">
        <v>0</v>
      </c>
    </row>
    <row r="4321" spans="1:10" hidden="1" x14ac:dyDescent="0.2">
      <c r="A4321" s="35" t="s">
        <v>395</v>
      </c>
      <c r="B4321" s="35" t="str">
        <f>VLOOKUP(Table4[[#This Row],[Metabolite ID]],Table18[],2,FALSE)</f>
        <v>N-acetylalliin</v>
      </c>
      <c r="C4321" s="35" t="s">
        <v>1122</v>
      </c>
      <c r="D4321" s="35">
        <v>1069</v>
      </c>
      <c r="E4321" s="35">
        <v>5.3675537651529659E-2</v>
      </c>
      <c r="F4321" s="35">
        <v>0.20852562184878784</v>
      </c>
      <c r="G4321" s="35">
        <v>0.79691572820268286</v>
      </c>
      <c r="H4321" s="35" t="b">
        <v>0</v>
      </c>
      <c r="I4321" s="35" t="b">
        <v>0</v>
      </c>
      <c r="J4321" s="35" t="b">
        <v>0</v>
      </c>
    </row>
    <row r="4322" spans="1:10" hidden="1" x14ac:dyDescent="0.2">
      <c r="A4322" s="35" t="s">
        <v>395</v>
      </c>
      <c r="B4322" s="35" t="str">
        <f>VLOOKUP(Table4[[#This Row],[Metabolite ID]],Table18[],2,FALSE)</f>
        <v>N-acetylalliin</v>
      </c>
      <c r="C4322" s="35" t="s">
        <v>1123</v>
      </c>
      <c r="D4322" s="35">
        <v>1069</v>
      </c>
      <c r="E4322" s="35">
        <v>-0.1509766437136511</v>
      </c>
      <c r="F4322" s="35">
        <v>0.13950331504253966</v>
      </c>
      <c r="G4322" s="35">
        <v>0.27938858236481579</v>
      </c>
      <c r="H4322" s="35" t="b">
        <v>0</v>
      </c>
      <c r="I4322" s="35" t="b">
        <v>0</v>
      </c>
      <c r="J4322" s="35" t="b">
        <v>0</v>
      </c>
    </row>
    <row r="4323" spans="1:10" x14ac:dyDescent="0.2">
      <c r="A4323" s="35" t="s">
        <v>261</v>
      </c>
      <c r="B4323" s="35" t="str">
        <f>VLOOKUP(Table4[[#This Row],[Metabolite ID]],Table18[],2,FALSE)</f>
        <v>2-palmitoyl-GPC (16:0)*</v>
      </c>
      <c r="C4323" s="35" t="s">
        <v>1116</v>
      </c>
      <c r="D4323" s="35">
        <v>1068</v>
      </c>
      <c r="E4323" s="35">
        <v>3.7174335143343035E-2</v>
      </c>
      <c r="F4323" s="35">
        <v>3.8642899791638367E-2</v>
      </c>
      <c r="G4323" s="36">
        <v>0.33605135174599243</v>
      </c>
      <c r="H4323" s="35" t="b">
        <v>0</v>
      </c>
      <c r="I4323" s="35" t="b">
        <v>0</v>
      </c>
      <c r="J4323" s="35" t="b">
        <v>0</v>
      </c>
    </row>
    <row r="4324" spans="1:10" hidden="1" x14ac:dyDescent="0.2">
      <c r="A4324" s="35" t="s">
        <v>261</v>
      </c>
      <c r="B4324" s="35" t="str">
        <f>VLOOKUP(Table4[[#This Row],[Metabolite ID]],Table18[],2,FALSE)</f>
        <v>2-palmitoyl-GPC (16:0)*</v>
      </c>
      <c r="C4324" s="35" t="s">
        <v>1117</v>
      </c>
      <c r="D4324" s="35">
        <v>1068</v>
      </c>
      <c r="E4324" s="35">
        <v>3.7174335143343035E-2</v>
      </c>
      <c r="F4324" s="35">
        <v>3.6877347607322593E-2</v>
      </c>
      <c r="G4324" s="35">
        <v>0.31342883363019436</v>
      </c>
      <c r="H4324" s="35" t="b">
        <v>0</v>
      </c>
      <c r="I4324" s="35" t="b">
        <v>0</v>
      </c>
      <c r="J4324" s="35" t="b">
        <v>0</v>
      </c>
    </row>
    <row r="4325" spans="1:10" hidden="1" x14ac:dyDescent="0.2">
      <c r="A4325" s="35" t="s">
        <v>261</v>
      </c>
      <c r="B4325" s="35" t="str">
        <f>VLOOKUP(Table4[[#This Row],[Metabolite ID]],Table18[],2,FALSE)</f>
        <v>2-palmitoyl-GPC (16:0)*</v>
      </c>
      <c r="C4325" s="35" t="s">
        <v>1118</v>
      </c>
      <c r="D4325" s="35">
        <v>1068</v>
      </c>
      <c r="E4325" s="35">
        <v>3.7265556316428604E-2</v>
      </c>
      <c r="F4325" s="35">
        <v>3.7235807143097856E-2</v>
      </c>
      <c r="G4325" s="35">
        <v>0.31692402216428894</v>
      </c>
      <c r="H4325" s="35" t="b">
        <v>0</v>
      </c>
      <c r="I4325" s="35" t="b">
        <v>0</v>
      </c>
      <c r="J4325" s="35" t="b">
        <v>0</v>
      </c>
    </row>
    <row r="4326" spans="1:10" hidden="1" x14ac:dyDescent="0.2">
      <c r="A4326" s="35" t="s">
        <v>261</v>
      </c>
      <c r="B4326" s="35" t="str">
        <f>VLOOKUP(Table4[[#This Row],[Metabolite ID]],Table18[],2,FALSE)</f>
        <v>2-palmitoyl-GPC (16:0)*</v>
      </c>
      <c r="C4326" s="35" t="s">
        <v>1119</v>
      </c>
      <c r="D4326" s="35">
        <v>1068</v>
      </c>
      <c r="E4326" s="35">
        <v>6.6273522769690119E-2</v>
      </c>
      <c r="F4326" s="35">
        <v>5.6652867247098511E-2</v>
      </c>
      <c r="G4326" s="35">
        <v>0.24207436819487521</v>
      </c>
      <c r="H4326" s="35" t="b">
        <v>0</v>
      </c>
      <c r="I4326" s="35" t="b">
        <v>0</v>
      </c>
      <c r="J4326" s="35" t="b">
        <v>0</v>
      </c>
    </row>
    <row r="4327" spans="1:10" hidden="1" x14ac:dyDescent="0.2">
      <c r="A4327" s="35" t="s">
        <v>261</v>
      </c>
      <c r="B4327" s="35" t="str">
        <f>VLOOKUP(Table4[[#This Row],[Metabolite ID]],Table18[],2,FALSE)</f>
        <v>2-palmitoyl-GPC (16:0)*</v>
      </c>
      <c r="C4327" s="35" t="s">
        <v>1120</v>
      </c>
      <c r="D4327" s="35">
        <v>1068</v>
      </c>
      <c r="E4327" s="35">
        <v>3.2815151353964914E-2</v>
      </c>
      <c r="F4327" s="35">
        <v>6.3892986860109732E-2</v>
      </c>
      <c r="G4327" s="35">
        <v>0.60753481742329618</v>
      </c>
      <c r="H4327" s="35" t="b">
        <v>0</v>
      </c>
      <c r="I4327" s="35" t="b">
        <v>0</v>
      </c>
      <c r="J4327" s="35" t="b">
        <v>0</v>
      </c>
    </row>
    <row r="4328" spans="1:10" hidden="1" x14ac:dyDescent="0.2">
      <c r="A4328" s="35" t="s">
        <v>261</v>
      </c>
      <c r="B4328" s="35" t="str">
        <f>VLOOKUP(Table4[[#This Row],[Metabolite ID]],Table18[],2,FALSE)</f>
        <v>2-palmitoyl-GPC (16:0)*</v>
      </c>
      <c r="C4328" s="35" t="s">
        <v>1121</v>
      </c>
      <c r="D4328" s="35">
        <v>1068</v>
      </c>
      <c r="E4328" s="35">
        <v>0.1744395649852315</v>
      </c>
      <c r="F4328" s="35">
        <v>0.23243629429005161</v>
      </c>
      <c r="G4328" s="35">
        <v>0.45312911823838831</v>
      </c>
      <c r="H4328" s="35" t="b">
        <v>0</v>
      </c>
      <c r="I4328" s="35" t="b">
        <v>0</v>
      </c>
      <c r="J4328" s="35" t="b">
        <v>0</v>
      </c>
    </row>
    <row r="4329" spans="1:10" hidden="1" x14ac:dyDescent="0.2">
      <c r="A4329" s="35" t="s">
        <v>261</v>
      </c>
      <c r="B4329" s="35" t="str">
        <f>VLOOKUP(Table4[[#This Row],[Metabolite ID]],Table18[],2,FALSE)</f>
        <v>2-palmitoyl-GPC (16:0)*</v>
      </c>
      <c r="C4329" s="35" t="s">
        <v>1122</v>
      </c>
      <c r="D4329" s="35">
        <v>1068</v>
      </c>
      <c r="E4329" s="35">
        <v>3.9728628668063592E-2</v>
      </c>
      <c r="F4329" s="35">
        <v>0.13692783537742234</v>
      </c>
      <c r="G4329" s="35">
        <v>0.77176335248469141</v>
      </c>
      <c r="H4329" s="35" t="b">
        <v>0</v>
      </c>
      <c r="I4329" s="35" t="b">
        <v>0</v>
      </c>
      <c r="J4329" s="35" t="b">
        <v>0</v>
      </c>
    </row>
    <row r="4330" spans="1:10" hidden="1" x14ac:dyDescent="0.2">
      <c r="A4330" s="35" t="s">
        <v>261</v>
      </c>
      <c r="B4330" s="35" t="str">
        <f>VLOOKUP(Table4[[#This Row],[Metabolite ID]],Table18[],2,FALSE)</f>
        <v>2-palmitoyl-GPC (16:0)*</v>
      </c>
      <c r="C4330" s="35" t="s">
        <v>1123</v>
      </c>
      <c r="D4330" s="35">
        <v>1068</v>
      </c>
      <c r="E4330" s="35">
        <v>6.1872910778127926E-2</v>
      </c>
      <c r="F4330" s="35">
        <v>0.11346124676636915</v>
      </c>
      <c r="G4330" s="35">
        <v>0.58564617326601587</v>
      </c>
      <c r="H4330" s="35" t="b">
        <v>0</v>
      </c>
      <c r="I4330" s="35" t="b">
        <v>0</v>
      </c>
      <c r="J4330" s="35" t="b">
        <v>0</v>
      </c>
    </row>
    <row r="4331" spans="1:10" x14ac:dyDescent="0.2">
      <c r="A4331" s="35" t="s">
        <v>188</v>
      </c>
      <c r="B4331" s="35" t="str">
        <f>VLOOKUP(Table4[[#This Row],[Metabolite ID]],Table18[],2,FALSE)</f>
        <v>pregnen-diol disulfate*</v>
      </c>
      <c r="C4331" s="35" t="s">
        <v>1116</v>
      </c>
      <c r="D4331" s="35">
        <v>1068</v>
      </c>
      <c r="E4331" s="35">
        <v>-3.6890497521230185E-2</v>
      </c>
      <c r="F4331" s="35">
        <v>3.8601134309611838E-2</v>
      </c>
      <c r="G4331" s="36">
        <v>0.33923176337619132</v>
      </c>
      <c r="H4331" s="35" t="b">
        <v>0</v>
      </c>
      <c r="I4331" s="35" t="b">
        <v>0</v>
      </c>
      <c r="J4331" s="35" t="b">
        <v>0</v>
      </c>
    </row>
    <row r="4332" spans="1:10" hidden="1" x14ac:dyDescent="0.2">
      <c r="A4332" s="35" t="s">
        <v>188</v>
      </c>
      <c r="B4332" s="35" t="str">
        <f>VLOOKUP(Table4[[#This Row],[Metabolite ID]],Table18[],2,FALSE)</f>
        <v>pregnen-diol disulfate*</v>
      </c>
      <c r="C4332" s="35" t="s">
        <v>1117</v>
      </c>
      <c r="D4332" s="35">
        <v>1068</v>
      </c>
      <c r="E4332" s="35">
        <v>-3.6890497521230185E-2</v>
      </c>
      <c r="F4332" s="35">
        <v>3.6791612896851414E-2</v>
      </c>
      <c r="G4332" s="35">
        <v>0.31601156889946724</v>
      </c>
      <c r="H4332" s="35" t="b">
        <v>0</v>
      </c>
      <c r="I4332" s="35" t="b">
        <v>0</v>
      </c>
      <c r="J4332" s="35" t="b">
        <v>0</v>
      </c>
    </row>
    <row r="4333" spans="1:10" hidden="1" x14ac:dyDescent="0.2">
      <c r="A4333" s="35" t="s">
        <v>188</v>
      </c>
      <c r="B4333" s="35" t="str">
        <f>VLOOKUP(Table4[[#This Row],[Metabolite ID]],Table18[],2,FALSE)</f>
        <v>pregnen-diol disulfate*</v>
      </c>
      <c r="C4333" s="35" t="s">
        <v>1118</v>
      </c>
      <c r="D4333" s="35">
        <v>1068</v>
      </c>
      <c r="E4333" s="35">
        <v>-3.6890497521230164E-2</v>
      </c>
      <c r="F4333" s="35">
        <v>3.7149906522715333E-2</v>
      </c>
      <c r="G4333" s="35">
        <v>0.32070155457189131</v>
      </c>
      <c r="H4333" s="35" t="b">
        <v>0</v>
      </c>
      <c r="I4333" s="35" t="b">
        <v>0</v>
      </c>
      <c r="J4333" s="35" t="b">
        <v>0</v>
      </c>
    </row>
    <row r="4334" spans="1:10" hidden="1" x14ac:dyDescent="0.2">
      <c r="A4334" s="35" t="s">
        <v>188</v>
      </c>
      <c r="B4334" s="35" t="str">
        <f>VLOOKUP(Table4[[#This Row],[Metabolite ID]],Table18[],2,FALSE)</f>
        <v>pregnen-diol disulfate*</v>
      </c>
      <c r="C4334" s="35" t="s">
        <v>1119</v>
      </c>
      <c r="D4334" s="35">
        <v>1068</v>
      </c>
      <c r="E4334" s="35">
        <v>-5.032697341115451E-2</v>
      </c>
      <c r="F4334" s="35">
        <v>5.5349372422379424E-2</v>
      </c>
      <c r="G4334" s="35">
        <v>0.36321287047202611</v>
      </c>
      <c r="H4334" s="35" t="b">
        <v>0</v>
      </c>
      <c r="I4334" s="35" t="b">
        <v>0</v>
      </c>
      <c r="J4334" s="35" t="b">
        <v>0</v>
      </c>
    </row>
    <row r="4335" spans="1:10" hidden="1" x14ac:dyDescent="0.2">
      <c r="A4335" s="35" t="s">
        <v>188</v>
      </c>
      <c r="B4335" s="35" t="str">
        <f>VLOOKUP(Table4[[#This Row],[Metabolite ID]],Table18[],2,FALSE)</f>
        <v>pregnen-diol disulfate*</v>
      </c>
      <c r="C4335" s="35" t="s">
        <v>1120</v>
      </c>
      <c r="D4335" s="35">
        <v>1068</v>
      </c>
      <c r="E4335" s="35">
        <v>-4.0088733215232743E-2</v>
      </c>
      <c r="F4335" s="35">
        <v>6.3920888718218827E-2</v>
      </c>
      <c r="G4335" s="35">
        <v>0.53055324625530864</v>
      </c>
      <c r="H4335" s="35" t="b">
        <v>0</v>
      </c>
      <c r="I4335" s="35" t="b">
        <v>0</v>
      </c>
      <c r="J4335" s="35" t="b">
        <v>0</v>
      </c>
    </row>
    <row r="4336" spans="1:10" hidden="1" x14ac:dyDescent="0.2">
      <c r="A4336" s="35" t="s">
        <v>188</v>
      </c>
      <c r="B4336" s="35" t="str">
        <f>VLOOKUP(Table4[[#This Row],[Metabolite ID]],Table18[],2,FALSE)</f>
        <v>pregnen-diol disulfate*</v>
      </c>
      <c r="C4336" s="35" t="s">
        <v>1121</v>
      </c>
      <c r="D4336" s="35">
        <v>1068</v>
      </c>
      <c r="E4336" s="35">
        <v>-0.39360936637715405</v>
      </c>
      <c r="F4336" s="35">
        <v>0.23893614157967261</v>
      </c>
      <c r="G4336" s="35">
        <v>9.9782357342082503E-2</v>
      </c>
      <c r="H4336" s="35" t="b">
        <v>0</v>
      </c>
      <c r="I4336" s="35" t="b">
        <v>0</v>
      </c>
      <c r="J4336" s="35" t="b">
        <v>0</v>
      </c>
    </row>
    <row r="4337" spans="1:10" hidden="1" x14ac:dyDescent="0.2">
      <c r="A4337" s="35" t="s">
        <v>188</v>
      </c>
      <c r="B4337" s="35" t="str">
        <f>VLOOKUP(Table4[[#This Row],[Metabolite ID]],Table18[],2,FALSE)</f>
        <v>pregnen-diol disulfate*</v>
      </c>
      <c r="C4337" s="35" t="s">
        <v>1122</v>
      </c>
      <c r="D4337" s="35">
        <v>1068</v>
      </c>
      <c r="E4337" s="35">
        <v>4.2710397289940083E-2</v>
      </c>
      <c r="F4337" s="35">
        <v>0.14298858127527947</v>
      </c>
      <c r="G4337" s="35">
        <v>0.76522867644510062</v>
      </c>
      <c r="H4337" s="35" t="b">
        <v>0</v>
      </c>
      <c r="I4337" s="35" t="b">
        <v>0</v>
      </c>
      <c r="J4337" s="35" t="b">
        <v>0</v>
      </c>
    </row>
    <row r="4338" spans="1:10" hidden="1" x14ac:dyDescent="0.2">
      <c r="A4338" s="35" t="s">
        <v>188</v>
      </c>
      <c r="B4338" s="35" t="str">
        <f>VLOOKUP(Table4[[#This Row],[Metabolite ID]],Table18[],2,FALSE)</f>
        <v>pregnen-diol disulfate*</v>
      </c>
      <c r="C4338" s="35" t="s">
        <v>1123</v>
      </c>
      <c r="D4338" s="35">
        <v>1068</v>
      </c>
      <c r="E4338" s="35">
        <v>7.2253237570211695E-2</v>
      </c>
      <c r="F4338" s="35">
        <v>0.11328377072966807</v>
      </c>
      <c r="G4338" s="35">
        <v>0.52373597631226554</v>
      </c>
      <c r="H4338" s="35" t="b">
        <v>0</v>
      </c>
      <c r="I4338" s="35" t="b">
        <v>0</v>
      </c>
      <c r="J4338" s="35" t="b">
        <v>0</v>
      </c>
    </row>
    <row r="4339" spans="1:10" x14ac:dyDescent="0.2">
      <c r="A4339" s="35" t="s">
        <v>475</v>
      </c>
      <c r="B4339" s="35" t="str">
        <f>VLOOKUP(Table4[[#This Row],[Metabolite ID]],Table18[],2,FALSE)</f>
        <v>X - 12798</v>
      </c>
      <c r="C4339" s="35" t="s">
        <v>1116</v>
      </c>
      <c r="D4339" s="35">
        <v>1068</v>
      </c>
      <c r="E4339" s="35">
        <v>3.6559997781376155E-2</v>
      </c>
      <c r="F4339" s="35">
        <v>3.8274345729987197E-2</v>
      </c>
      <c r="G4339" s="36">
        <v>0.33947203822247995</v>
      </c>
      <c r="H4339" s="35" t="b">
        <v>0</v>
      </c>
      <c r="I4339" s="35" t="b">
        <v>0</v>
      </c>
      <c r="J4339" s="35" t="b">
        <v>0</v>
      </c>
    </row>
    <row r="4340" spans="1:10" hidden="1" x14ac:dyDescent="0.2">
      <c r="A4340" s="35" t="s">
        <v>475</v>
      </c>
      <c r="B4340" s="35" t="str">
        <f>VLOOKUP(Table4[[#This Row],[Metabolite ID]],Table18[],2,FALSE)</f>
        <v>X - 12798</v>
      </c>
      <c r="C4340" s="35" t="s">
        <v>1117</v>
      </c>
      <c r="D4340" s="35">
        <v>1068</v>
      </c>
      <c r="E4340" s="35">
        <v>3.6559997781376155E-2</v>
      </c>
      <c r="F4340" s="35">
        <v>3.7395489320435252E-2</v>
      </c>
      <c r="G4340" s="35">
        <v>0.32824352099828502</v>
      </c>
      <c r="H4340" s="35" t="b">
        <v>0</v>
      </c>
      <c r="I4340" s="35" t="b">
        <v>0</v>
      </c>
      <c r="J4340" s="35" t="b">
        <v>0</v>
      </c>
    </row>
    <row r="4341" spans="1:10" hidden="1" x14ac:dyDescent="0.2">
      <c r="A4341" s="35" t="s">
        <v>475</v>
      </c>
      <c r="B4341" s="35" t="str">
        <f>VLOOKUP(Table4[[#This Row],[Metabolite ID]],Table18[],2,FALSE)</f>
        <v>X - 12798</v>
      </c>
      <c r="C4341" s="35" t="s">
        <v>1118</v>
      </c>
      <c r="D4341" s="35">
        <v>1068</v>
      </c>
      <c r="E4341" s="35">
        <v>3.9316353047113013E-2</v>
      </c>
      <c r="F4341" s="35">
        <v>3.7743925416243003E-2</v>
      </c>
      <c r="G4341" s="35">
        <v>0.29756914740424056</v>
      </c>
      <c r="H4341" s="35" t="b">
        <v>0</v>
      </c>
      <c r="I4341" s="35" t="b">
        <v>0</v>
      </c>
      <c r="J4341" s="35" t="b">
        <v>0</v>
      </c>
    </row>
    <row r="4342" spans="1:10" hidden="1" x14ac:dyDescent="0.2">
      <c r="A4342" s="35" t="s">
        <v>475</v>
      </c>
      <c r="B4342" s="35" t="str">
        <f>VLOOKUP(Table4[[#This Row],[Metabolite ID]],Table18[],2,FALSE)</f>
        <v>X - 12798</v>
      </c>
      <c r="C4342" s="35" t="s">
        <v>1119</v>
      </c>
      <c r="D4342" s="35">
        <v>1068</v>
      </c>
      <c r="E4342" s="35">
        <v>6.1012422998986696E-2</v>
      </c>
      <c r="F4342" s="35">
        <v>5.8119744286866892E-2</v>
      </c>
      <c r="G4342" s="35">
        <v>0.29382340415698038</v>
      </c>
      <c r="H4342" s="35" t="b">
        <v>0</v>
      </c>
      <c r="I4342" s="35" t="b">
        <v>0</v>
      </c>
      <c r="J4342" s="35" t="b">
        <v>0</v>
      </c>
    </row>
    <row r="4343" spans="1:10" hidden="1" x14ac:dyDescent="0.2">
      <c r="A4343" s="35" t="s">
        <v>475</v>
      </c>
      <c r="B4343" s="35" t="str">
        <f>VLOOKUP(Table4[[#This Row],[Metabolite ID]],Table18[],2,FALSE)</f>
        <v>X - 12798</v>
      </c>
      <c r="C4343" s="35" t="s">
        <v>1120</v>
      </c>
      <c r="D4343" s="35">
        <v>1068</v>
      </c>
      <c r="E4343" s="35">
        <v>6.9027508341274468E-2</v>
      </c>
      <c r="F4343" s="35">
        <v>6.5823652429911853E-2</v>
      </c>
      <c r="G4343" s="35">
        <v>0.29432849619794171</v>
      </c>
      <c r="H4343" s="35" t="b">
        <v>0</v>
      </c>
      <c r="I4343" s="35" t="b">
        <v>0</v>
      </c>
      <c r="J4343" s="35" t="b">
        <v>0</v>
      </c>
    </row>
    <row r="4344" spans="1:10" hidden="1" x14ac:dyDescent="0.2">
      <c r="A4344" s="35" t="s">
        <v>475</v>
      </c>
      <c r="B4344" s="35" t="str">
        <f>VLOOKUP(Table4[[#This Row],[Metabolite ID]],Table18[],2,FALSE)</f>
        <v>X - 12798</v>
      </c>
      <c r="C4344" s="35" t="s">
        <v>1121</v>
      </c>
      <c r="D4344" s="35">
        <v>1068</v>
      </c>
      <c r="E4344" s="35">
        <v>-0.14410257173516161</v>
      </c>
      <c r="F4344" s="35">
        <v>0.27454083042486832</v>
      </c>
      <c r="G4344" s="35">
        <v>0.59977164766812419</v>
      </c>
      <c r="H4344" s="35" t="b">
        <v>0</v>
      </c>
      <c r="I4344" s="35" t="b">
        <v>0</v>
      </c>
      <c r="J4344" s="35" t="b">
        <v>0</v>
      </c>
    </row>
    <row r="4345" spans="1:10" hidden="1" x14ac:dyDescent="0.2">
      <c r="A4345" s="35" t="s">
        <v>475</v>
      </c>
      <c r="B4345" s="35" t="str">
        <f>VLOOKUP(Table4[[#This Row],[Metabolite ID]],Table18[],2,FALSE)</f>
        <v>X - 12798</v>
      </c>
      <c r="C4345" s="35" t="s">
        <v>1122</v>
      </c>
      <c r="D4345" s="35">
        <v>1068</v>
      </c>
      <c r="E4345" s="35">
        <v>0.18298301371111059</v>
      </c>
      <c r="F4345" s="35">
        <v>0.16204914236507412</v>
      </c>
      <c r="G4345" s="35">
        <v>0.25907476198595886</v>
      </c>
      <c r="H4345" s="35" t="b">
        <v>0</v>
      </c>
      <c r="I4345" s="35" t="b">
        <v>0</v>
      </c>
      <c r="J4345" s="35" t="b">
        <v>0</v>
      </c>
    </row>
    <row r="4346" spans="1:10" hidden="1" x14ac:dyDescent="0.2">
      <c r="A4346" s="35" t="s">
        <v>475</v>
      </c>
      <c r="B4346" s="35" t="str">
        <f>VLOOKUP(Table4[[#This Row],[Metabolite ID]],Table18[],2,FALSE)</f>
        <v>X - 12798</v>
      </c>
      <c r="C4346" s="35" t="s">
        <v>1123</v>
      </c>
      <c r="D4346" s="35">
        <v>1068</v>
      </c>
      <c r="E4346" s="35">
        <v>0.11546599696954535</v>
      </c>
      <c r="F4346" s="35">
        <v>0.11237080007313259</v>
      </c>
      <c r="G4346" s="35">
        <v>0.30439724196265661</v>
      </c>
      <c r="H4346" s="35" t="b">
        <v>0</v>
      </c>
      <c r="I4346" s="35" t="b">
        <v>0</v>
      </c>
      <c r="J4346" s="35" t="b">
        <v>0</v>
      </c>
    </row>
    <row r="4347" spans="1:10" x14ac:dyDescent="0.2">
      <c r="A4347" s="35" t="s">
        <v>652</v>
      </c>
      <c r="B4347" s="35" t="str">
        <f>VLOOKUP(Table4[[#This Row],[Metabolite ID]],Table18[],2,FALSE)</f>
        <v>1-stearoyl-2-linoleoyl-GPE (18:0/18:2)*</v>
      </c>
      <c r="C4347" s="35" t="s">
        <v>1116</v>
      </c>
      <c r="D4347" s="35">
        <v>1068</v>
      </c>
      <c r="E4347" s="35">
        <v>-3.5515487362190686E-2</v>
      </c>
      <c r="F4347" s="35">
        <v>3.7452157959126105E-2</v>
      </c>
      <c r="G4347" s="36">
        <v>0.34298210540708923</v>
      </c>
      <c r="H4347" s="35" t="b">
        <v>0</v>
      </c>
      <c r="I4347" s="35" t="b">
        <v>0</v>
      </c>
      <c r="J4347" s="35" t="b">
        <v>0</v>
      </c>
    </row>
    <row r="4348" spans="1:10" hidden="1" x14ac:dyDescent="0.2">
      <c r="A4348" s="35" t="s">
        <v>652</v>
      </c>
      <c r="B4348" s="35" t="str">
        <f>VLOOKUP(Table4[[#This Row],[Metabolite ID]],Table18[],2,FALSE)</f>
        <v>1-stearoyl-2-linoleoyl-GPE (18:0/18:2)*</v>
      </c>
      <c r="C4348" s="35" t="s">
        <v>1117</v>
      </c>
      <c r="D4348" s="35">
        <v>1068</v>
      </c>
      <c r="E4348" s="35">
        <v>-3.5515487362190686E-2</v>
      </c>
      <c r="F4348" s="35">
        <v>3.6905195949828093E-2</v>
      </c>
      <c r="G4348" s="35">
        <v>0.33587692249700873</v>
      </c>
      <c r="H4348" s="35" t="b">
        <v>0</v>
      </c>
      <c r="I4348" s="35" t="b">
        <v>0</v>
      </c>
      <c r="J4348" s="35" t="b">
        <v>0</v>
      </c>
    </row>
    <row r="4349" spans="1:10" hidden="1" x14ac:dyDescent="0.2">
      <c r="A4349" s="35" t="s">
        <v>652</v>
      </c>
      <c r="B4349" s="35" t="str">
        <f>VLOOKUP(Table4[[#This Row],[Metabolite ID]],Table18[],2,FALSE)</f>
        <v>1-stearoyl-2-linoleoyl-GPE (18:0/18:2)*</v>
      </c>
      <c r="C4349" s="35" t="s">
        <v>1118</v>
      </c>
      <c r="D4349" s="35">
        <v>1068</v>
      </c>
      <c r="E4349" s="35">
        <v>-3.5515487362190699E-2</v>
      </c>
      <c r="F4349" s="35">
        <v>3.724071205339656E-2</v>
      </c>
      <c r="G4349" s="35">
        <v>0.34024884084215717</v>
      </c>
      <c r="H4349" s="35" t="b">
        <v>0</v>
      </c>
      <c r="I4349" s="35" t="b">
        <v>0</v>
      </c>
      <c r="J4349" s="35" t="b">
        <v>0</v>
      </c>
    </row>
    <row r="4350" spans="1:10" hidden="1" x14ac:dyDescent="0.2">
      <c r="A4350" s="35" t="s">
        <v>652</v>
      </c>
      <c r="B4350" s="35" t="str">
        <f>VLOOKUP(Table4[[#This Row],[Metabolite ID]],Table18[],2,FALSE)</f>
        <v>1-stearoyl-2-linoleoyl-GPE (18:0/18:2)*</v>
      </c>
      <c r="C4350" s="35" t="s">
        <v>1119</v>
      </c>
      <c r="D4350" s="35">
        <v>1068</v>
      </c>
      <c r="E4350" s="35">
        <v>6.5359596980253817E-4</v>
      </c>
      <c r="F4350" s="35">
        <v>5.7373475518357177E-2</v>
      </c>
      <c r="G4350" s="35">
        <v>0.99091073271763019</v>
      </c>
      <c r="H4350" s="35" t="b">
        <v>0</v>
      </c>
      <c r="I4350" s="35" t="b">
        <v>0</v>
      </c>
      <c r="J4350" s="35" t="b">
        <v>0</v>
      </c>
    </row>
    <row r="4351" spans="1:10" hidden="1" x14ac:dyDescent="0.2">
      <c r="A4351" s="35" t="s">
        <v>652</v>
      </c>
      <c r="B4351" s="35" t="str">
        <f>VLOOKUP(Table4[[#This Row],[Metabolite ID]],Table18[],2,FALSE)</f>
        <v>1-stearoyl-2-linoleoyl-GPE (18:0/18:2)*</v>
      </c>
      <c r="C4351" s="35" t="s">
        <v>1120</v>
      </c>
      <c r="D4351" s="35">
        <v>1068</v>
      </c>
      <c r="E4351" s="35">
        <v>-3.1397008786693041E-2</v>
      </c>
      <c r="F4351" s="35">
        <v>6.5719007279364028E-2</v>
      </c>
      <c r="G4351" s="35">
        <v>0.63283082704465254</v>
      </c>
      <c r="H4351" s="35" t="b">
        <v>0</v>
      </c>
      <c r="I4351" s="35" t="b">
        <v>0</v>
      </c>
      <c r="J4351" s="35" t="b">
        <v>0</v>
      </c>
    </row>
    <row r="4352" spans="1:10" hidden="1" x14ac:dyDescent="0.2">
      <c r="A4352" s="35" t="s">
        <v>652</v>
      </c>
      <c r="B4352" s="35" t="str">
        <f>VLOOKUP(Table4[[#This Row],[Metabolite ID]],Table18[],2,FALSE)</f>
        <v>1-stearoyl-2-linoleoyl-GPE (18:0/18:2)*</v>
      </c>
      <c r="C4352" s="35" t="s">
        <v>1121</v>
      </c>
      <c r="D4352" s="35">
        <v>1068</v>
      </c>
      <c r="E4352" s="35">
        <v>0.2905458968316097</v>
      </c>
      <c r="F4352" s="35">
        <v>0.24064274500497984</v>
      </c>
      <c r="G4352" s="35">
        <v>0.227555549865672</v>
      </c>
      <c r="H4352" s="35" t="b">
        <v>0</v>
      </c>
      <c r="I4352" s="35" t="b">
        <v>0</v>
      </c>
      <c r="J4352" s="35" t="b">
        <v>0</v>
      </c>
    </row>
    <row r="4353" spans="1:10" hidden="1" x14ac:dyDescent="0.2">
      <c r="A4353" s="35" t="s">
        <v>652</v>
      </c>
      <c r="B4353" s="35" t="str">
        <f>VLOOKUP(Table4[[#This Row],[Metabolite ID]],Table18[],2,FALSE)</f>
        <v>1-stearoyl-2-linoleoyl-GPE (18:0/18:2)*</v>
      </c>
      <c r="C4353" s="35" t="s">
        <v>1122</v>
      </c>
      <c r="D4353" s="35">
        <v>1068</v>
      </c>
      <c r="E4353" s="35">
        <v>-8.9393071797758239E-2</v>
      </c>
      <c r="F4353" s="35">
        <v>0.14892477091702649</v>
      </c>
      <c r="G4353" s="35">
        <v>0.548462721409266</v>
      </c>
      <c r="H4353" s="35" t="b">
        <v>0</v>
      </c>
      <c r="I4353" s="35" t="b">
        <v>0</v>
      </c>
      <c r="J4353" s="35" t="b">
        <v>0</v>
      </c>
    </row>
    <row r="4354" spans="1:10" hidden="1" x14ac:dyDescent="0.2">
      <c r="A4354" s="35" t="s">
        <v>652</v>
      </c>
      <c r="B4354" s="35" t="str">
        <f>VLOOKUP(Table4[[#This Row],[Metabolite ID]],Table18[],2,FALSE)</f>
        <v>1-stearoyl-2-linoleoyl-GPE (18:0/18:2)*</v>
      </c>
      <c r="C4354" s="35" t="s">
        <v>1123</v>
      </c>
      <c r="D4354" s="35">
        <v>1068</v>
      </c>
      <c r="E4354" s="35">
        <v>-0.14362896661827471</v>
      </c>
      <c r="F4354" s="35">
        <v>0.1099234479945537</v>
      </c>
      <c r="G4354" s="35">
        <v>0.19162117454399294</v>
      </c>
      <c r="H4354" s="35" t="b">
        <v>0</v>
      </c>
      <c r="I4354" s="35" t="b">
        <v>0</v>
      </c>
      <c r="J4354" s="35" t="b">
        <v>0</v>
      </c>
    </row>
    <row r="4355" spans="1:10" x14ac:dyDescent="0.2">
      <c r="A4355" s="35" t="s">
        <v>432</v>
      </c>
      <c r="B4355" s="35" t="str">
        <f>VLOOKUP(Table4[[#This Row],[Metabolite ID]],Table18[],2,FALSE)</f>
        <v>X - 21358</v>
      </c>
      <c r="C4355" s="35" t="s">
        <v>1116</v>
      </c>
      <c r="D4355" s="35">
        <v>1068</v>
      </c>
      <c r="E4355" s="35">
        <v>-3.6686461635277154E-2</v>
      </c>
      <c r="F4355" s="35">
        <v>3.8955904889201545E-2</v>
      </c>
      <c r="G4355" s="36">
        <v>0.34632409096797684</v>
      </c>
      <c r="H4355" s="35" t="b">
        <v>0</v>
      </c>
      <c r="I4355" s="35" t="b">
        <v>0</v>
      </c>
      <c r="J4355" s="35" t="b">
        <v>0</v>
      </c>
    </row>
    <row r="4356" spans="1:10" hidden="1" x14ac:dyDescent="0.2">
      <c r="A4356" s="35" t="s">
        <v>432</v>
      </c>
      <c r="B4356" s="35" t="str">
        <f>VLOOKUP(Table4[[#This Row],[Metabolite ID]],Table18[],2,FALSE)</f>
        <v>X - 21358</v>
      </c>
      <c r="C4356" s="35" t="s">
        <v>1117</v>
      </c>
      <c r="D4356" s="35">
        <v>1068</v>
      </c>
      <c r="E4356" s="35">
        <v>-3.6686461635277154E-2</v>
      </c>
      <c r="F4356" s="35">
        <v>3.6898494456129749E-2</v>
      </c>
      <c r="G4356" s="35">
        <v>0.32009941003305692</v>
      </c>
      <c r="H4356" s="35" t="b">
        <v>0</v>
      </c>
      <c r="I4356" s="35" t="b">
        <v>0</v>
      </c>
      <c r="J4356" s="35" t="b">
        <v>0</v>
      </c>
    </row>
    <row r="4357" spans="1:10" hidden="1" x14ac:dyDescent="0.2">
      <c r="A4357" s="35" t="s">
        <v>432</v>
      </c>
      <c r="B4357" s="35" t="str">
        <f>VLOOKUP(Table4[[#This Row],[Metabolite ID]],Table18[],2,FALSE)</f>
        <v>X - 21358</v>
      </c>
      <c r="C4357" s="35" t="s">
        <v>1118</v>
      </c>
      <c r="D4357" s="35">
        <v>1068</v>
      </c>
      <c r="E4357" s="35">
        <v>-3.668646163527714E-2</v>
      </c>
      <c r="F4357" s="35">
        <v>3.7261416423225092E-2</v>
      </c>
      <c r="G4357" s="35">
        <v>0.3248354785216051</v>
      </c>
      <c r="H4357" s="35" t="b">
        <v>0</v>
      </c>
      <c r="I4357" s="35" t="b">
        <v>0</v>
      </c>
      <c r="J4357" s="35" t="b">
        <v>0</v>
      </c>
    </row>
    <row r="4358" spans="1:10" hidden="1" x14ac:dyDescent="0.2">
      <c r="A4358" s="35" t="s">
        <v>432</v>
      </c>
      <c r="B4358" s="35" t="str">
        <f>VLOOKUP(Table4[[#This Row],[Metabolite ID]],Table18[],2,FALSE)</f>
        <v>X - 21358</v>
      </c>
      <c r="C4358" s="35" t="s">
        <v>1119</v>
      </c>
      <c r="D4358" s="35">
        <v>1068</v>
      </c>
      <c r="E4358" s="35">
        <v>-4.1120812363780471E-2</v>
      </c>
      <c r="F4358" s="35">
        <v>5.6331544731269674E-2</v>
      </c>
      <c r="G4358" s="35">
        <v>0.46540337184442615</v>
      </c>
      <c r="H4358" s="35" t="b">
        <v>0</v>
      </c>
      <c r="I4358" s="35" t="b">
        <v>0</v>
      </c>
      <c r="J4358" s="35" t="b">
        <v>0</v>
      </c>
    </row>
    <row r="4359" spans="1:10" hidden="1" x14ac:dyDescent="0.2">
      <c r="A4359" s="35" t="s">
        <v>432</v>
      </c>
      <c r="B4359" s="35" t="str">
        <f>VLOOKUP(Table4[[#This Row],[Metabolite ID]],Table18[],2,FALSE)</f>
        <v>X - 21358</v>
      </c>
      <c r="C4359" s="35" t="s">
        <v>1120</v>
      </c>
      <c r="D4359" s="35">
        <v>1068</v>
      </c>
      <c r="E4359" s="35">
        <v>-7.2788267910728247E-2</v>
      </c>
      <c r="F4359" s="35">
        <v>6.5999928335803967E-2</v>
      </c>
      <c r="G4359" s="35">
        <v>0.27009068546268256</v>
      </c>
      <c r="H4359" s="35" t="b">
        <v>0</v>
      </c>
      <c r="I4359" s="35" t="b">
        <v>0</v>
      </c>
      <c r="J4359" s="35" t="b">
        <v>0</v>
      </c>
    </row>
    <row r="4360" spans="1:10" hidden="1" x14ac:dyDescent="0.2">
      <c r="A4360" s="35" t="s">
        <v>432</v>
      </c>
      <c r="B4360" s="35" t="str">
        <f>VLOOKUP(Table4[[#This Row],[Metabolite ID]],Table18[],2,FALSE)</f>
        <v>X - 21358</v>
      </c>
      <c r="C4360" s="35" t="s">
        <v>1121</v>
      </c>
      <c r="D4360" s="35">
        <v>1068</v>
      </c>
      <c r="E4360" s="35">
        <v>-0.14808749715287917</v>
      </c>
      <c r="F4360" s="35">
        <v>0.24980574609096209</v>
      </c>
      <c r="G4360" s="35">
        <v>0.55343352076040864</v>
      </c>
      <c r="H4360" s="35" t="b">
        <v>0</v>
      </c>
      <c r="I4360" s="35" t="b">
        <v>0</v>
      </c>
      <c r="J4360" s="35" t="b">
        <v>0</v>
      </c>
    </row>
    <row r="4361" spans="1:10" hidden="1" x14ac:dyDescent="0.2">
      <c r="A4361" s="35" t="s">
        <v>432</v>
      </c>
      <c r="B4361" s="35" t="str">
        <f>VLOOKUP(Table4[[#This Row],[Metabolite ID]],Table18[],2,FALSE)</f>
        <v>X - 21358</v>
      </c>
      <c r="C4361" s="35" t="s">
        <v>1122</v>
      </c>
      <c r="D4361" s="35">
        <v>1068</v>
      </c>
      <c r="E4361" s="35">
        <v>-5.0087478766823068E-2</v>
      </c>
      <c r="F4361" s="35">
        <v>0.16154710678727538</v>
      </c>
      <c r="G4361" s="35">
        <v>0.75658442846181673</v>
      </c>
      <c r="H4361" s="35" t="b">
        <v>0</v>
      </c>
      <c r="I4361" s="35" t="b">
        <v>0</v>
      </c>
      <c r="J4361" s="35" t="b">
        <v>0</v>
      </c>
    </row>
    <row r="4362" spans="1:10" hidden="1" x14ac:dyDescent="0.2">
      <c r="A4362" s="35" t="s">
        <v>432</v>
      </c>
      <c r="B4362" s="35" t="str">
        <f>VLOOKUP(Table4[[#This Row],[Metabolite ID]],Table18[],2,FALSE)</f>
        <v>X - 21358</v>
      </c>
      <c r="C4362" s="35" t="s">
        <v>1123</v>
      </c>
      <c r="D4362" s="35">
        <v>1068</v>
      </c>
      <c r="E4362" s="35">
        <v>-1.1736420926021439E-2</v>
      </c>
      <c r="F4362" s="35">
        <v>0.11438625831746281</v>
      </c>
      <c r="G4362" s="35">
        <v>0.91829702827720949</v>
      </c>
      <c r="H4362" s="35" t="b">
        <v>0</v>
      </c>
      <c r="I4362" s="35" t="b">
        <v>0</v>
      </c>
      <c r="J4362" s="35" t="b">
        <v>0</v>
      </c>
    </row>
    <row r="4363" spans="1:10" x14ac:dyDescent="0.2">
      <c r="A4363" s="35" t="s">
        <v>51</v>
      </c>
      <c r="B4363" s="35" t="str">
        <f>VLOOKUP(Table4[[#This Row],[Metabolite ID]],Table18[],2,FALSE)</f>
        <v>succinate</v>
      </c>
      <c r="C4363" s="35" t="s">
        <v>1116</v>
      </c>
      <c r="D4363" s="35">
        <v>1068</v>
      </c>
      <c r="E4363" s="35">
        <v>3.5893675221306855E-2</v>
      </c>
      <c r="F4363" s="35">
        <v>3.8189967984473515E-2</v>
      </c>
      <c r="G4363" s="36">
        <v>0.34728330682223629</v>
      </c>
      <c r="H4363" s="35" t="b">
        <v>0</v>
      </c>
      <c r="I4363" s="35" t="b">
        <v>0</v>
      </c>
      <c r="J4363" s="35" t="b">
        <v>0</v>
      </c>
    </row>
    <row r="4364" spans="1:10" hidden="1" x14ac:dyDescent="0.2">
      <c r="A4364" s="35" t="s">
        <v>51</v>
      </c>
      <c r="B4364" s="35" t="str">
        <f>VLOOKUP(Table4[[#This Row],[Metabolite ID]],Table18[],2,FALSE)</f>
        <v>succinate</v>
      </c>
      <c r="C4364" s="35" t="s">
        <v>1117</v>
      </c>
      <c r="D4364" s="35">
        <v>1068</v>
      </c>
      <c r="E4364" s="35">
        <v>3.5893675221306855E-2</v>
      </c>
      <c r="F4364" s="35">
        <v>3.6890608286163105E-2</v>
      </c>
      <c r="G4364" s="35">
        <v>0.33056524741377041</v>
      </c>
      <c r="H4364" s="35" t="b">
        <v>0</v>
      </c>
      <c r="I4364" s="35" t="b">
        <v>0</v>
      </c>
      <c r="J4364" s="35" t="b">
        <v>0</v>
      </c>
    </row>
    <row r="4365" spans="1:10" hidden="1" x14ac:dyDescent="0.2">
      <c r="A4365" s="35" t="s">
        <v>51</v>
      </c>
      <c r="B4365" s="35" t="str">
        <f>VLOOKUP(Table4[[#This Row],[Metabolite ID]],Table18[],2,FALSE)</f>
        <v>succinate</v>
      </c>
      <c r="C4365" s="35" t="s">
        <v>1118</v>
      </c>
      <c r="D4365" s="35">
        <v>1068</v>
      </c>
      <c r="E4365" s="35">
        <v>3.8648940800189741E-2</v>
      </c>
      <c r="F4365" s="35">
        <v>3.7240960564610841E-2</v>
      </c>
      <c r="G4365" s="35">
        <v>0.29935977671496344</v>
      </c>
      <c r="H4365" s="35" t="b">
        <v>0</v>
      </c>
      <c r="I4365" s="35" t="b">
        <v>0</v>
      </c>
      <c r="J4365" s="35" t="b">
        <v>0</v>
      </c>
    </row>
    <row r="4366" spans="1:10" hidden="1" x14ac:dyDescent="0.2">
      <c r="A4366" s="35" t="s">
        <v>51</v>
      </c>
      <c r="B4366" s="35" t="str">
        <f>VLOOKUP(Table4[[#This Row],[Metabolite ID]],Table18[],2,FALSE)</f>
        <v>succinate</v>
      </c>
      <c r="C4366" s="35" t="s">
        <v>1119</v>
      </c>
      <c r="D4366" s="35">
        <v>1068</v>
      </c>
      <c r="E4366" s="35">
        <v>7.533947944006994E-2</v>
      </c>
      <c r="F4366" s="35">
        <v>5.5699205055291759E-2</v>
      </c>
      <c r="G4366" s="35">
        <v>0.17617923636515528</v>
      </c>
      <c r="H4366" s="35" t="b">
        <v>0</v>
      </c>
      <c r="I4366" s="35" t="b">
        <v>0</v>
      </c>
      <c r="J4366" s="35" t="b">
        <v>0</v>
      </c>
    </row>
    <row r="4367" spans="1:10" hidden="1" x14ac:dyDescent="0.2">
      <c r="A4367" s="35" t="s">
        <v>51</v>
      </c>
      <c r="B4367" s="35" t="str">
        <f>VLOOKUP(Table4[[#This Row],[Metabolite ID]],Table18[],2,FALSE)</f>
        <v>succinate</v>
      </c>
      <c r="C4367" s="35" t="s">
        <v>1120</v>
      </c>
      <c r="D4367" s="35">
        <v>1068</v>
      </c>
      <c r="E4367" s="35">
        <v>4.1140738878439935E-2</v>
      </c>
      <c r="F4367" s="35">
        <v>6.1342639307913081E-2</v>
      </c>
      <c r="G4367" s="35">
        <v>0.50243004107690625</v>
      </c>
      <c r="H4367" s="35" t="b">
        <v>0</v>
      </c>
      <c r="I4367" s="35" t="b">
        <v>0</v>
      </c>
      <c r="J4367" s="35" t="b">
        <v>0</v>
      </c>
    </row>
    <row r="4368" spans="1:10" hidden="1" x14ac:dyDescent="0.2">
      <c r="A4368" s="35" t="s">
        <v>51</v>
      </c>
      <c r="B4368" s="35" t="str">
        <f>VLOOKUP(Table4[[#This Row],[Metabolite ID]],Table18[],2,FALSE)</f>
        <v>succinate</v>
      </c>
      <c r="C4368" s="35" t="s">
        <v>1121</v>
      </c>
      <c r="D4368" s="35">
        <v>1068</v>
      </c>
      <c r="E4368" s="35">
        <v>0.14764734623617493</v>
      </c>
      <c r="F4368" s="35">
        <v>0.23865023611353875</v>
      </c>
      <c r="G4368" s="35">
        <v>0.53626139724909838</v>
      </c>
      <c r="H4368" s="35" t="b">
        <v>0</v>
      </c>
      <c r="I4368" s="35" t="b">
        <v>0</v>
      </c>
      <c r="J4368" s="35" t="b">
        <v>0</v>
      </c>
    </row>
    <row r="4369" spans="1:10" hidden="1" x14ac:dyDescent="0.2">
      <c r="A4369" s="35" t="s">
        <v>51</v>
      </c>
      <c r="B4369" s="35" t="str">
        <f>VLOOKUP(Table4[[#This Row],[Metabolite ID]],Table18[],2,FALSE)</f>
        <v>succinate</v>
      </c>
      <c r="C4369" s="35" t="s">
        <v>1122</v>
      </c>
      <c r="D4369" s="35">
        <v>1068</v>
      </c>
      <c r="E4369" s="35">
        <v>1.2799119059648589E-2</v>
      </c>
      <c r="F4369" s="35">
        <v>0.14902096312642213</v>
      </c>
      <c r="G4369" s="35">
        <v>0.93157152918114361</v>
      </c>
      <c r="H4369" s="35" t="b">
        <v>0</v>
      </c>
      <c r="I4369" s="35" t="b">
        <v>0</v>
      </c>
      <c r="J4369" s="35" t="b">
        <v>0</v>
      </c>
    </row>
    <row r="4370" spans="1:10" hidden="1" x14ac:dyDescent="0.2">
      <c r="A4370" s="35" t="s">
        <v>51</v>
      </c>
      <c r="B4370" s="35" t="str">
        <f>VLOOKUP(Table4[[#This Row],[Metabolite ID]],Table18[],2,FALSE)</f>
        <v>succinate</v>
      </c>
      <c r="C4370" s="35" t="s">
        <v>1123</v>
      </c>
      <c r="D4370" s="35">
        <v>1068</v>
      </c>
      <c r="E4370" s="35">
        <v>2.0769361488623909E-2</v>
      </c>
      <c r="F4370" s="35">
        <v>0.11212968606201978</v>
      </c>
      <c r="G4370" s="35">
        <v>0.85308681414028675</v>
      </c>
      <c r="H4370" s="35" t="b">
        <v>0</v>
      </c>
      <c r="I4370" s="35" t="b">
        <v>0</v>
      </c>
      <c r="J4370" s="35" t="b">
        <v>0</v>
      </c>
    </row>
    <row r="4371" spans="1:10" x14ac:dyDescent="0.2">
      <c r="A4371" s="35" t="s">
        <v>272</v>
      </c>
      <c r="B4371" s="35" t="str">
        <f>VLOOKUP(Table4[[#This Row],[Metabolite ID]],Table18[],2,FALSE)</f>
        <v>hexadecanedioate</v>
      </c>
      <c r="C4371" s="35" t="s">
        <v>1116</v>
      </c>
      <c r="D4371" s="35">
        <v>1068</v>
      </c>
      <c r="E4371" s="35">
        <v>-3.4455093895877399E-2</v>
      </c>
      <c r="F4371" s="35">
        <v>3.690294795505987E-2</v>
      </c>
      <c r="G4371" s="36">
        <v>0.35047528447232246</v>
      </c>
      <c r="H4371" s="35" t="b">
        <v>0</v>
      </c>
      <c r="I4371" s="35" t="b">
        <v>0</v>
      </c>
      <c r="J4371" s="35" t="b">
        <v>0</v>
      </c>
    </row>
    <row r="4372" spans="1:10" hidden="1" x14ac:dyDescent="0.2">
      <c r="A4372" s="35" t="s">
        <v>272</v>
      </c>
      <c r="B4372" s="35" t="str">
        <f>VLOOKUP(Table4[[#This Row],[Metabolite ID]],Table18[],2,FALSE)</f>
        <v>hexadecanedioate</v>
      </c>
      <c r="C4372" s="35" t="s">
        <v>1117</v>
      </c>
      <c r="D4372" s="35">
        <v>1068</v>
      </c>
      <c r="E4372" s="35">
        <v>-3.4455093895877399E-2</v>
      </c>
      <c r="F4372" s="35">
        <v>3.690294795505987E-2</v>
      </c>
      <c r="G4372" s="35">
        <v>0.35047528447232246</v>
      </c>
      <c r="H4372" s="35" t="b">
        <v>0</v>
      </c>
      <c r="I4372" s="35" t="b">
        <v>0</v>
      </c>
      <c r="J4372" s="35" t="b">
        <v>0</v>
      </c>
    </row>
    <row r="4373" spans="1:10" hidden="1" x14ac:dyDescent="0.2">
      <c r="A4373" s="35" t="s">
        <v>272</v>
      </c>
      <c r="B4373" s="35" t="str">
        <f>VLOOKUP(Table4[[#This Row],[Metabolite ID]],Table18[],2,FALSE)</f>
        <v>hexadecanedioate</v>
      </c>
      <c r="C4373" s="35" t="s">
        <v>1118</v>
      </c>
      <c r="D4373" s="35">
        <v>1068</v>
      </c>
      <c r="E4373" s="35">
        <v>-3.4455093895877399E-2</v>
      </c>
      <c r="F4373" s="35">
        <v>3.7206977518997403E-2</v>
      </c>
      <c r="G4373" s="35">
        <v>0.35442596925554326</v>
      </c>
      <c r="H4373" s="35" t="b">
        <v>0</v>
      </c>
      <c r="I4373" s="35" t="b">
        <v>0</v>
      </c>
      <c r="J4373" s="35" t="b">
        <v>0</v>
      </c>
    </row>
    <row r="4374" spans="1:10" hidden="1" x14ac:dyDescent="0.2">
      <c r="A4374" s="35" t="s">
        <v>272</v>
      </c>
      <c r="B4374" s="35" t="str">
        <f>VLOOKUP(Table4[[#This Row],[Metabolite ID]],Table18[],2,FALSE)</f>
        <v>hexadecanedioate</v>
      </c>
      <c r="C4374" s="35" t="s">
        <v>1119</v>
      </c>
      <c r="D4374" s="35">
        <v>1068</v>
      </c>
      <c r="E4374" s="35">
        <v>-7.7834618702553884E-2</v>
      </c>
      <c r="F4374" s="35">
        <v>5.457780780388749E-2</v>
      </c>
      <c r="G4374" s="35">
        <v>0.15383309621395141</v>
      </c>
      <c r="H4374" s="35" t="b">
        <v>0</v>
      </c>
      <c r="I4374" s="35" t="b">
        <v>0</v>
      </c>
      <c r="J4374" s="35" t="b">
        <v>0</v>
      </c>
    </row>
    <row r="4375" spans="1:10" hidden="1" x14ac:dyDescent="0.2">
      <c r="A4375" s="35" t="s">
        <v>272</v>
      </c>
      <c r="B4375" s="35" t="str">
        <f>VLOOKUP(Table4[[#This Row],[Metabolite ID]],Table18[],2,FALSE)</f>
        <v>hexadecanedioate</v>
      </c>
      <c r="C4375" s="35" t="s">
        <v>1120</v>
      </c>
      <c r="D4375" s="35">
        <v>1068</v>
      </c>
      <c r="E4375" s="35">
        <v>-3.083389927393573E-2</v>
      </c>
      <c r="F4375" s="35">
        <v>6.0267292098913544E-2</v>
      </c>
      <c r="G4375" s="35">
        <v>0.60891759754461938</v>
      </c>
      <c r="H4375" s="35" t="b">
        <v>0</v>
      </c>
      <c r="I4375" s="35" t="b">
        <v>0</v>
      </c>
      <c r="J4375" s="35" t="b">
        <v>0</v>
      </c>
    </row>
    <row r="4376" spans="1:10" hidden="1" x14ac:dyDescent="0.2">
      <c r="A4376" s="35" t="s">
        <v>272</v>
      </c>
      <c r="B4376" s="35" t="str">
        <f>VLOOKUP(Table4[[#This Row],[Metabolite ID]],Table18[],2,FALSE)</f>
        <v>hexadecanedioate</v>
      </c>
      <c r="C4376" s="35" t="s">
        <v>1121</v>
      </c>
      <c r="D4376" s="35">
        <v>1068</v>
      </c>
      <c r="E4376" s="35">
        <v>-0.24829276799758304</v>
      </c>
      <c r="F4376" s="35">
        <v>0.23945161781527158</v>
      </c>
      <c r="G4376" s="35">
        <v>0.30000691259036139</v>
      </c>
      <c r="H4376" s="35" t="b">
        <v>0</v>
      </c>
      <c r="I4376" s="35" t="b">
        <v>0</v>
      </c>
      <c r="J4376" s="35" t="b">
        <v>0</v>
      </c>
    </row>
    <row r="4377" spans="1:10" hidden="1" x14ac:dyDescent="0.2">
      <c r="A4377" s="35" t="s">
        <v>272</v>
      </c>
      <c r="B4377" s="35" t="str">
        <f>VLOOKUP(Table4[[#This Row],[Metabolite ID]],Table18[],2,FALSE)</f>
        <v>hexadecanedioate</v>
      </c>
      <c r="C4377" s="35" t="s">
        <v>1122</v>
      </c>
      <c r="D4377" s="35">
        <v>1068</v>
      </c>
      <c r="E4377" s="35">
        <v>4.764246791459037E-3</v>
      </c>
      <c r="F4377" s="35">
        <v>0.15316505549092216</v>
      </c>
      <c r="G4377" s="35">
        <v>0.97519137073749218</v>
      </c>
      <c r="H4377" s="35" t="b">
        <v>0</v>
      </c>
      <c r="I4377" s="35" t="b">
        <v>0</v>
      </c>
      <c r="J4377" s="35" t="b">
        <v>0</v>
      </c>
    </row>
    <row r="4378" spans="1:10" hidden="1" x14ac:dyDescent="0.2">
      <c r="A4378" s="35" t="s">
        <v>272</v>
      </c>
      <c r="B4378" s="35" t="str">
        <f>VLOOKUP(Table4[[#This Row],[Metabolite ID]],Table18[],2,FALSE)</f>
        <v>hexadecanedioate</v>
      </c>
      <c r="C4378" s="35" t="s">
        <v>1123</v>
      </c>
      <c r="D4378" s="35">
        <v>1068</v>
      </c>
      <c r="E4378" s="35">
        <v>8.2185561430973789E-2</v>
      </c>
      <c r="F4378" s="35">
        <v>0.10831273722846757</v>
      </c>
      <c r="G4378" s="35">
        <v>0.44815178036207837</v>
      </c>
      <c r="H4378" s="35" t="b">
        <v>0</v>
      </c>
      <c r="I4378" s="35" t="b">
        <v>0</v>
      </c>
      <c r="J4378" s="35" t="b">
        <v>0</v>
      </c>
    </row>
    <row r="4379" spans="1:10" x14ac:dyDescent="0.2">
      <c r="A4379" s="35" t="s">
        <v>662</v>
      </c>
      <c r="B4379" s="35" t="str">
        <f>VLOOKUP(Table4[[#This Row],[Metabolite ID]],Table18[],2,FALSE)</f>
        <v>1-palmitoyl-2-eicosapentaenoyl-GPC (16:0/20:5)*</v>
      </c>
      <c r="C4379" s="35" t="s">
        <v>1116</v>
      </c>
      <c r="D4379" s="35">
        <v>1068</v>
      </c>
      <c r="E4379" s="35">
        <v>3.5031877848138965E-2</v>
      </c>
      <c r="F4379" s="35">
        <v>3.757630062673805E-2</v>
      </c>
      <c r="G4379" s="36">
        <v>0.35118848185492174</v>
      </c>
      <c r="H4379" s="35" t="b">
        <v>0</v>
      </c>
      <c r="I4379" s="35" t="b">
        <v>0</v>
      </c>
      <c r="J4379" s="35" t="b">
        <v>0</v>
      </c>
    </row>
    <row r="4380" spans="1:10" hidden="1" x14ac:dyDescent="0.2">
      <c r="A4380" s="35" t="s">
        <v>662</v>
      </c>
      <c r="B4380" s="35" t="str">
        <f>VLOOKUP(Table4[[#This Row],[Metabolite ID]],Table18[],2,FALSE)</f>
        <v>1-palmitoyl-2-eicosapentaenoyl-GPC (16:0/20:5)*</v>
      </c>
      <c r="C4380" s="35" t="s">
        <v>1117</v>
      </c>
      <c r="D4380" s="35">
        <v>1068</v>
      </c>
      <c r="E4380" s="35">
        <v>3.5031877848138965E-2</v>
      </c>
      <c r="F4380" s="35">
        <v>3.6868048415751822E-2</v>
      </c>
      <c r="G4380" s="35">
        <v>0.34201259197951162</v>
      </c>
      <c r="H4380" s="35" t="b">
        <v>0</v>
      </c>
      <c r="I4380" s="35" t="b">
        <v>0</v>
      </c>
      <c r="J4380" s="35" t="b">
        <v>0</v>
      </c>
    </row>
    <row r="4381" spans="1:10" hidden="1" x14ac:dyDescent="0.2">
      <c r="A4381" s="35" t="s">
        <v>662</v>
      </c>
      <c r="B4381" s="35" t="str">
        <f>VLOOKUP(Table4[[#This Row],[Metabolite ID]],Table18[],2,FALSE)</f>
        <v>1-palmitoyl-2-eicosapentaenoyl-GPC (16:0/20:5)*</v>
      </c>
      <c r="C4381" s="35" t="s">
        <v>1118</v>
      </c>
      <c r="D4381" s="35">
        <v>1068</v>
      </c>
      <c r="E4381" s="35">
        <v>3.7782874596717794E-2</v>
      </c>
      <c r="F4381" s="35">
        <v>3.7208175341146621E-2</v>
      </c>
      <c r="G4381" s="35">
        <v>0.30989350839065</v>
      </c>
      <c r="H4381" s="35" t="b">
        <v>0</v>
      </c>
      <c r="I4381" s="35" t="b">
        <v>0</v>
      </c>
      <c r="J4381" s="35" t="b">
        <v>0</v>
      </c>
    </row>
    <row r="4382" spans="1:10" hidden="1" x14ac:dyDescent="0.2">
      <c r="A4382" s="35" t="s">
        <v>662</v>
      </c>
      <c r="B4382" s="35" t="str">
        <f>VLOOKUP(Table4[[#This Row],[Metabolite ID]],Table18[],2,FALSE)</f>
        <v>1-palmitoyl-2-eicosapentaenoyl-GPC (16:0/20:5)*</v>
      </c>
      <c r="C4382" s="35" t="s">
        <v>1119</v>
      </c>
      <c r="D4382" s="35">
        <v>1068</v>
      </c>
      <c r="E4382" s="35">
        <v>3.4508734351209484E-2</v>
      </c>
      <c r="F4382" s="35">
        <v>5.640187009465171E-2</v>
      </c>
      <c r="G4382" s="35">
        <v>0.54064580229804982</v>
      </c>
      <c r="H4382" s="35" t="b">
        <v>0</v>
      </c>
      <c r="I4382" s="35" t="b">
        <v>0</v>
      </c>
      <c r="J4382" s="35" t="b">
        <v>0</v>
      </c>
    </row>
    <row r="4383" spans="1:10" hidden="1" x14ac:dyDescent="0.2">
      <c r="A4383" s="35" t="s">
        <v>662</v>
      </c>
      <c r="B4383" s="35" t="str">
        <f>VLOOKUP(Table4[[#This Row],[Metabolite ID]],Table18[],2,FALSE)</f>
        <v>1-palmitoyl-2-eicosapentaenoyl-GPC (16:0/20:5)*</v>
      </c>
      <c r="C4383" s="35" t="s">
        <v>1120</v>
      </c>
      <c r="D4383" s="35">
        <v>1068</v>
      </c>
      <c r="E4383" s="35">
        <v>6.5116495496685356E-2</v>
      </c>
      <c r="F4383" s="35">
        <v>6.4560314387398857E-2</v>
      </c>
      <c r="G4383" s="35">
        <v>0.31315935527742866</v>
      </c>
      <c r="H4383" s="35" t="b">
        <v>0</v>
      </c>
      <c r="I4383" s="35" t="b">
        <v>0</v>
      </c>
      <c r="J4383" s="35" t="b">
        <v>0</v>
      </c>
    </row>
    <row r="4384" spans="1:10" hidden="1" x14ac:dyDescent="0.2">
      <c r="A4384" s="35" t="s">
        <v>662</v>
      </c>
      <c r="B4384" s="35" t="str">
        <f>VLOOKUP(Table4[[#This Row],[Metabolite ID]],Table18[],2,FALSE)</f>
        <v>1-palmitoyl-2-eicosapentaenoyl-GPC (16:0/20:5)*</v>
      </c>
      <c r="C4384" s="35" t="s">
        <v>1121</v>
      </c>
      <c r="D4384" s="35">
        <v>1068</v>
      </c>
      <c r="E4384" s="35">
        <v>-9.1003344681137577E-3</v>
      </c>
      <c r="F4384" s="35">
        <v>0.25245123814014103</v>
      </c>
      <c r="G4384" s="35">
        <v>0.97125091561597432</v>
      </c>
      <c r="H4384" s="35" t="b">
        <v>0</v>
      </c>
      <c r="I4384" s="35" t="b">
        <v>0</v>
      </c>
      <c r="J4384" s="35" t="b">
        <v>0</v>
      </c>
    </row>
    <row r="4385" spans="1:10" hidden="1" x14ac:dyDescent="0.2">
      <c r="A4385" s="35" t="s">
        <v>662</v>
      </c>
      <c r="B4385" s="35" t="str">
        <f>VLOOKUP(Table4[[#This Row],[Metabolite ID]],Table18[],2,FALSE)</f>
        <v>1-palmitoyl-2-eicosapentaenoyl-GPC (16:0/20:5)*</v>
      </c>
      <c r="C4385" s="35" t="s">
        <v>1122</v>
      </c>
      <c r="D4385" s="35">
        <v>1068</v>
      </c>
      <c r="E4385" s="35">
        <v>4.4955504919331091E-2</v>
      </c>
      <c r="F4385" s="35">
        <v>0.14837368793617384</v>
      </c>
      <c r="G4385" s="35">
        <v>0.76195776934159798</v>
      </c>
      <c r="H4385" s="35" t="b">
        <v>0</v>
      </c>
      <c r="I4385" s="35" t="b">
        <v>0</v>
      </c>
      <c r="J4385" s="35" t="b">
        <v>0</v>
      </c>
    </row>
    <row r="4386" spans="1:10" hidden="1" x14ac:dyDescent="0.2">
      <c r="A4386" s="35" t="s">
        <v>662</v>
      </c>
      <c r="B4386" s="35" t="str">
        <f>VLOOKUP(Table4[[#This Row],[Metabolite ID]],Table18[],2,FALSE)</f>
        <v>1-palmitoyl-2-eicosapentaenoyl-GPC (16:0/20:5)*</v>
      </c>
      <c r="C4386" s="35" t="s">
        <v>1123</v>
      </c>
      <c r="D4386" s="35">
        <v>1068</v>
      </c>
      <c r="E4386" s="35">
        <v>0.14789446072837459</v>
      </c>
      <c r="F4386" s="35">
        <v>0.11027484943314772</v>
      </c>
      <c r="G4386" s="35">
        <v>0.18015935355650481</v>
      </c>
      <c r="H4386" s="35" t="b">
        <v>0</v>
      </c>
      <c r="I4386" s="35" t="b">
        <v>0</v>
      </c>
      <c r="J4386" s="35" t="b">
        <v>0</v>
      </c>
    </row>
    <row r="4387" spans="1:10" x14ac:dyDescent="0.2">
      <c r="A4387" s="35" t="s">
        <v>326</v>
      </c>
      <c r="B4387" s="35" t="str">
        <f>VLOOKUP(Table4[[#This Row],[Metabolite ID]],Table18[],2,FALSE)</f>
        <v>16a-hydroxy DHEA 3-sulfate</v>
      </c>
      <c r="C4387" s="35" t="s">
        <v>1116</v>
      </c>
      <c r="D4387" s="35">
        <v>1068</v>
      </c>
      <c r="E4387" s="35">
        <v>4.0174093943438377E-2</v>
      </c>
      <c r="F4387" s="35">
        <v>4.3105080579324183E-2</v>
      </c>
      <c r="G4387" s="36">
        <v>0.35133462101932172</v>
      </c>
      <c r="H4387" s="35" t="b">
        <v>0</v>
      </c>
      <c r="I4387" s="35" t="b">
        <v>0</v>
      </c>
      <c r="J4387" s="35" t="b">
        <v>0</v>
      </c>
    </row>
    <row r="4388" spans="1:10" hidden="1" x14ac:dyDescent="0.2">
      <c r="A4388" s="35" t="s">
        <v>326</v>
      </c>
      <c r="B4388" s="35" t="str">
        <f>VLOOKUP(Table4[[#This Row],[Metabolite ID]],Table18[],2,FALSE)</f>
        <v>16a-hydroxy DHEA 3-sulfate</v>
      </c>
      <c r="C4388" s="35" t="s">
        <v>1117</v>
      </c>
      <c r="D4388" s="35">
        <v>1068</v>
      </c>
      <c r="E4388" s="35">
        <v>4.0174093943438377E-2</v>
      </c>
      <c r="F4388" s="35">
        <v>3.6855570381905116E-2</v>
      </c>
      <c r="G4388" s="35">
        <v>0.27569495065943356</v>
      </c>
      <c r="H4388" s="35" t="b">
        <v>0</v>
      </c>
      <c r="I4388" s="35" t="b">
        <v>0</v>
      </c>
      <c r="J4388" s="35" t="b">
        <v>0</v>
      </c>
    </row>
    <row r="4389" spans="1:10" hidden="1" x14ac:dyDescent="0.2">
      <c r="A4389" s="35" t="s">
        <v>326</v>
      </c>
      <c r="B4389" s="35" t="str">
        <f>VLOOKUP(Table4[[#This Row],[Metabolite ID]],Table18[],2,FALSE)</f>
        <v>16a-hydroxy DHEA 3-sulfate</v>
      </c>
      <c r="C4389" s="35" t="s">
        <v>1118</v>
      </c>
      <c r="D4389" s="35">
        <v>1068</v>
      </c>
      <c r="E4389" s="35">
        <v>4.0268372069570152E-2</v>
      </c>
      <c r="F4389" s="35">
        <v>3.7306822199684266E-2</v>
      </c>
      <c r="G4389" s="35">
        <v>0.28041675855009335</v>
      </c>
      <c r="H4389" s="35" t="b">
        <v>0</v>
      </c>
      <c r="I4389" s="35" t="b">
        <v>0</v>
      </c>
      <c r="J4389" s="35" t="b">
        <v>0</v>
      </c>
    </row>
    <row r="4390" spans="1:10" hidden="1" x14ac:dyDescent="0.2">
      <c r="A4390" s="35" t="s">
        <v>326</v>
      </c>
      <c r="B4390" s="35" t="str">
        <f>VLOOKUP(Table4[[#This Row],[Metabolite ID]],Table18[],2,FALSE)</f>
        <v>16a-hydroxy DHEA 3-sulfate</v>
      </c>
      <c r="C4390" s="35" t="s">
        <v>1119</v>
      </c>
      <c r="D4390" s="35">
        <v>1068</v>
      </c>
      <c r="E4390" s="35">
        <v>5.2463668884165988E-2</v>
      </c>
      <c r="F4390" s="35">
        <v>5.623901593394881E-2</v>
      </c>
      <c r="G4390" s="35">
        <v>0.3508872947079047</v>
      </c>
      <c r="H4390" s="35" t="b">
        <v>0</v>
      </c>
      <c r="I4390" s="35" t="b">
        <v>0</v>
      </c>
      <c r="J4390" s="35" t="b">
        <v>0</v>
      </c>
    </row>
    <row r="4391" spans="1:10" hidden="1" x14ac:dyDescent="0.2">
      <c r="A4391" s="35" t="s">
        <v>326</v>
      </c>
      <c r="B4391" s="35" t="str">
        <f>VLOOKUP(Table4[[#This Row],[Metabolite ID]],Table18[],2,FALSE)</f>
        <v>16a-hydroxy DHEA 3-sulfate</v>
      </c>
      <c r="C4391" s="35" t="s">
        <v>1120</v>
      </c>
      <c r="D4391" s="35">
        <v>1068</v>
      </c>
      <c r="E4391" s="35">
        <v>9.0613336662817123E-2</v>
      </c>
      <c r="F4391" s="35">
        <v>6.420290785412118E-2</v>
      </c>
      <c r="G4391" s="35">
        <v>0.15813885540055039</v>
      </c>
      <c r="H4391" s="35" t="b">
        <v>0</v>
      </c>
      <c r="I4391" s="35" t="b">
        <v>0</v>
      </c>
      <c r="J4391" s="35" t="b">
        <v>0</v>
      </c>
    </row>
    <row r="4392" spans="1:10" hidden="1" x14ac:dyDescent="0.2">
      <c r="A4392" s="35" t="s">
        <v>326</v>
      </c>
      <c r="B4392" s="35" t="str">
        <f>VLOOKUP(Table4[[#This Row],[Metabolite ID]],Table18[],2,FALSE)</f>
        <v>16a-hydroxy DHEA 3-sulfate</v>
      </c>
      <c r="C4392" s="35" t="s">
        <v>1121</v>
      </c>
      <c r="D4392" s="35">
        <v>1068</v>
      </c>
      <c r="E4392" s="35">
        <v>0.41043643614731096</v>
      </c>
      <c r="F4392" s="35">
        <v>0.23538732903914616</v>
      </c>
      <c r="G4392" s="35">
        <v>8.1505681764842464E-2</v>
      </c>
      <c r="H4392" s="35" t="b">
        <v>0</v>
      </c>
      <c r="I4392" s="35" t="b">
        <v>0</v>
      </c>
      <c r="J4392" s="35" t="b">
        <v>0</v>
      </c>
    </row>
    <row r="4393" spans="1:10" hidden="1" x14ac:dyDescent="0.2">
      <c r="A4393" s="35" t="s">
        <v>326</v>
      </c>
      <c r="B4393" s="35" t="str">
        <f>VLOOKUP(Table4[[#This Row],[Metabolite ID]],Table18[],2,FALSE)</f>
        <v>16a-hydroxy DHEA 3-sulfate</v>
      </c>
      <c r="C4393" s="35" t="s">
        <v>1122</v>
      </c>
      <c r="D4393" s="35">
        <v>1068</v>
      </c>
      <c r="E4393" s="35">
        <v>0.14836744343248753</v>
      </c>
      <c r="F4393" s="35">
        <v>0.16950320043530351</v>
      </c>
      <c r="G4393" s="35">
        <v>0.38160353788656898</v>
      </c>
      <c r="H4393" s="35" t="b">
        <v>0</v>
      </c>
      <c r="I4393" s="35" t="b">
        <v>0</v>
      </c>
      <c r="J4393" s="35" t="b">
        <v>0</v>
      </c>
    </row>
    <row r="4394" spans="1:10" hidden="1" x14ac:dyDescent="0.2">
      <c r="A4394" s="35" t="s">
        <v>326</v>
      </c>
      <c r="B4394" s="35" t="str">
        <f>VLOOKUP(Table4[[#This Row],[Metabolite ID]],Table18[],2,FALSE)</f>
        <v>16a-hydroxy DHEA 3-sulfate</v>
      </c>
      <c r="C4394" s="35" t="s">
        <v>1123</v>
      </c>
      <c r="D4394" s="35">
        <v>1068</v>
      </c>
      <c r="E4394" s="35">
        <v>0.14369131844102159</v>
      </c>
      <c r="F4394" s="35">
        <v>0.12651860357993641</v>
      </c>
      <c r="G4394" s="35">
        <v>0.25632371549983368</v>
      </c>
      <c r="H4394" s="35" t="b">
        <v>0</v>
      </c>
      <c r="I4394" s="35" t="b">
        <v>0</v>
      </c>
      <c r="J4394" s="35" t="b">
        <v>0</v>
      </c>
    </row>
    <row r="4395" spans="1:10" x14ac:dyDescent="0.2">
      <c r="A4395" s="35" t="s">
        <v>637</v>
      </c>
      <c r="B4395" s="35" t="str">
        <f>VLOOKUP(Table4[[#This Row],[Metabolite ID]],Table18[],2,FALSE)</f>
        <v>X - 24020</v>
      </c>
      <c r="C4395" s="35" t="s">
        <v>1116</v>
      </c>
      <c r="D4395" s="35">
        <v>1068</v>
      </c>
      <c r="E4395" s="35">
        <v>3.5982463449537941E-2</v>
      </c>
      <c r="F4395" s="35">
        <v>3.9228377251630531E-2</v>
      </c>
      <c r="G4395" s="36">
        <v>0.35900852089764823</v>
      </c>
      <c r="H4395" s="35" t="b">
        <v>0</v>
      </c>
      <c r="I4395" s="35" t="b">
        <v>0</v>
      </c>
      <c r="J4395" s="35" t="b">
        <v>0</v>
      </c>
    </row>
    <row r="4396" spans="1:10" hidden="1" x14ac:dyDescent="0.2">
      <c r="A4396" s="35" t="s">
        <v>637</v>
      </c>
      <c r="B4396" s="35" t="str">
        <f>VLOOKUP(Table4[[#This Row],[Metabolite ID]],Table18[],2,FALSE)</f>
        <v>X - 24020</v>
      </c>
      <c r="C4396" s="35" t="s">
        <v>1117</v>
      </c>
      <c r="D4396" s="35">
        <v>1068</v>
      </c>
      <c r="E4396" s="35">
        <v>3.5982463449537941E-2</v>
      </c>
      <c r="F4396" s="35">
        <v>3.7274558244943266E-2</v>
      </c>
      <c r="G4396" s="35">
        <v>0.33437667365877216</v>
      </c>
      <c r="H4396" s="35" t="b">
        <v>0</v>
      </c>
      <c r="I4396" s="35" t="b">
        <v>0</v>
      </c>
      <c r="J4396" s="35" t="b">
        <v>0</v>
      </c>
    </row>
    <row r="4397" spans="1:10" hidden="1" x14ac:dyDescent="0.2">
      <c r="A4397" s="35" t="s">
        <v>637</v>
      </c>
      <c r="B4397" s="35" t="str">
        <f>VLOOKUP(Table4[[#This Row],[Metabolite ID]],Table18[],2,FALSE)</f>
        <v>X - 24020</v>
      </c>
      <c r="C4397" s="35" t="s">
        <v>1118</v>
      </c>
      <c r="D4397" s="35">
        <v>1068</v>
      </c>
      <c r="E4397" s="35">
        <v>3.8741609018407008E-2</v>
      </c>
      <c r="F4397" s="35">
        <v>3.7639682998047534E-2</v>
      </c>
      <c r="G4397" s="35">
        <v>0.30335016431493422</v>
      </c>
      <c r="H4397" s="35" t="b">
        <v>0</v>
      </c>
      <c r="I4397" s="35" t="b">
        <v>0</v>
      </c>
      <c r="J4397" s="35" t="b">
        <v>0</v>
      </c>
    </row>
    <row r="4398" spans="1:10" hidden="1" x14ac:dyDescent="0.2">
      <c r="A4398" s="35" t="s">
        <v>637</v>
      </c>
      <c r="B4398" s="35" t="str">
        <f>VLOOKUP(Table4[[#This Row],[Metabolite ID]],Table18[],2,FALSE)</f>
        <v>X - 24020</v>
      </c>
      <c r="C4398" s="35" t="s">
        <v>1119</v>
      </c>
      <c r="D4398" s="35">
        <v>1068</v>
      </c>
      <c r="E4398" s="35">
        <v>3.894356443947438E-2</v>
      </c>
      <c r="F4398" s="35">
        <v>5.5846854383315978E-2</v>
      </c>
      <c r="G4398" s="35">
        <v>0.48559767038223384</v>
      </c>
      <c r="H4398" s="35" t="b">
        <v>0</v>
      </c>
      <c r="I4398" s="35" t="b">
        <v>0</v>
      </c>
      <c r="J4398" s="35" t="b">
        <v>0</v>
      </c>
    </row>
    <row r="4399" spans="1:10" hidden="1" x14ac:dyDescent="0.2">
      <c r="A4399" s="35" t="s">
        <v>637</v>
      </c>
      <c r="B4399" s="35" t="str">
        <f>VLOOKUP(Table4[[#This Row],[Metabolite ID]],Table18[],2,FALSE)</f>
        <v>X - 24020</v>
      </c>
      <c r="C4399" s="35" t="s">
        <v>1120</v>
      </c>
      <c r="D4399" s="35">
        <v>1068</v>
      </c>
      <c r="E4399" s="35">
        <v>7.1166701632180723E-2</v>
      </c>
      <c r="F4399" s="35">
        <v>6.1266630655121529E-2</v>
      </c>
      <c r="G4399" s="35">
        <v>0.24540207165978678</v>
      </c>
      <c r="H4399" s="35" t="b">
        <v>0</v>
      </c>
      <c r="I4399" s="35" t="b">
        <v>0</v>
      </c>
      <c r="J4399" s="35" t="b">
        <v>0</v>
      </c>
    </row>
    <row r="4400" spans="1:10" hidden="1" x14ac:dyDescent="0.2">
      <c r="A4400" s="35" t="s">
        <v>637</v>
      </c>
      <c r="B4400" s="35" t="str">
        <f>VLOOKUP(Table4[[#This Row],[Metabolite ID]],Table18[],2,FALSE)</f>
        <v>X - 24020</v>
      </c>
      <c r="C4400" s="35" t="s">
        <v>1121</v>
      </c>
      <c r="D4400" s="35">
        <v>1068</v>
      </c>
      <c r="E4400" s="35">
        <v>7.5700331818861599E-2</v>
      </c>
      <c r="F4400" s="35">
        <v>0.25424457425604857</v>
      </c>
      <c r="G4400" s="35">
        <v>0.7659549137041175</v>
      </c>
      <c r="H4400" s="35" t="b">
        <v>0</v>
      </c>
      <c r="I4400" s="35" t="b">
        <v>0</v>
      </c>
      <c r="J4400" s="35" t="b">
        <v>0</v>
      </c>
    </row>
    <row r="4401" spans="1:10" hidden="1" x14ac:dyDescent="0.2">
      <c r="A4401" s="35" t="s">
        <v>637</v>
      </c>
      <c r="B4401" s="35" t="str">
        <f>VLOOKUP(Table4[[#This Row],[Metabolite ID]],Table18[],2,FALSE)</f>
        <v>X - 24020</v>
      </c>
      <c r="C4401" s="35" t="s">
        <v>1122</v>
      </c>
      <c r="D4401" s="35">
        <v>1068</v>
      </c>
      <c r="E4401" s="35">
        <v>0.14055663985699418</v>
      </c>
      <c r="F4401" s="35">
        <v>0.14598806230404984</v>
      </c>
      <c r="G4401" s="35">
        <v>0.33586833303315033</v>
      </c>
      <c r="H4401" s="35" t="b">
        <v>0</v>
      </c>
      <c r="I4401" s="35" t="b">
        <v>0</v>
      </c>
      <c r="J4401" s="35" t="b">
        <v>0</v>
      </c>
    </row>
    <row r="4402" spans="1:10" hidden="1" x14ac:dyDescent="0.2">
      <c r="A4402" s="35" t="s">
        <v>637</v>
      </c>
      <c r="B4402" s="35" t="str">
        <f>VLOOKUP(Table4[[#This Row],[Metabolite ID]],Table18[],2,FALSE)</f>
        <v>X - 24020</v>
      </c>
      <c r="C4402" s="35" t="s">
        <v>1123</v>
      </c>
      <c r="D4402" s="35">
        <v>1068</v>
      </c>
      <c r="E4402" s="35">
        <v>0.17660804675568714</v>
      </c>
      <c r="F4402" s="35">
        <v>0.115097240837208</v>
      </c>
      <c r="G4402" s="35">
        <v>0.12522193485680033</v>
      </c>
      <c r="H4402" s="35" t="b">
        <v>0</v>
      </c>
      <c r="I4402" s="35" t="b">
        <v>0</v>
      </c>
      <c r="J4402" s="35" t="b">
        <v>0</v>
      </c>
    </row>
    <row r="4403" spans="1:10" x14ac:dyDescent="0.2">
      <c r="A4403" s="35" t="s">
        <v>35</v>
      </c>
      <c r="B4403" s="35" t="str">
        <f>VLOOKUP(Table4[[#This Row],[Metabolite ID]],Table18[],2,FALSE)</f>
        <v>nicotinamide</v>
      </c>
      <c r="C4403" s="35" t="s">
        <v>1116</v>
      </c>
      <c r="D4403" s="35">
        <v>1068</v>
      </c>
      <c r="E4403" s="35">
        <v>3.5472481650276895E-2</v>
      </c>
      <c r="F4403" s="35">
        <v>3.8850373683338976E-2</v>
      </c>
      <c r="G4403" s="36">
        <v>0.36121424245115402</v>
      </c>
      <c r="H4403" s="35" t="b">
        <v>0</v>
      </c>
      <c r="I4403" s="35" t="b">
        <v>0</v>
      </c>
      <c r="J4403" s="35" t="b">
        <v>0</v>
      </c>
    </row>
    <row r="4404" spans="1:10" hidden="1" x14ac:dyDescent="0.2">
      <c r="A4404" s="35" t="s">
        <v>35</v>
      </c>
      <c r="B4404" s="35" t="str">
        <f>VLOOKUP(Table4[[#This Row],[Metabolite ID]],Table18[],2,FALSE)</f>
        <v>nicotinamide</v>
      </c>
      <c r="C4404" s="35" t="s">
        <v>1117</v>
      </c>
      <c r="D4404" s="35">
        <v>1068</v>
      </c>
      <c r="E4404" s="35">
        <v>3.5472481650276895E-2</v>
      </c>
      <c r="F4404" s="35">
        <v>3.7078643759126492E-2</v>
      </c>
      <c r="G4404" s="35">
        <v>0.33872764201830802</v>
      </c>
      <c r="H4404" s="35" t="b">
        <v>0</v>
      </c>
      <c r="I4404" s="35" t="b">
        <v>0</v>
      </c>
      <c r="J4404" s="35" t="b">
        <v>0</v>
      </c>
    </row>
    <row r="4405" spans="1:10" hidden="1" x14ac:dyDescent="0.2">
      <c r="A4405" s="35" t="s">
        <v>35</v>
      </c>
      <c r="B4405" s="35" t="str">
        <f>VLOOKUP(Table4[[#This Row],[Metabolite ID]],Table18[],2,FALSE)</f>
        <v>nicotinamide</v>
      </c>
      <c r="C4405" s="35" t="s">
        <v>1118</v>
      </c>
      <c r="D4405" s="35">
        <v>1068</v>
      </c>
      <c r="E4405" s="35">
        <v>3.8229314692505664E-2</v>
      </c>
      <c r="F4405" s="35">
        <v>3.7439780426440805E-2</v>
      </c>
      <c r="G4405" s="35">
        <v>0.30721269508556653</v>
      </c>
      <c r="H4405" s="35" t="b">
        <v>0</v>
      </c>
      <c r="I4405" s="35" t="b">
        <v>0</v>
      </c>
      <c r="J4405" s="35" t="b">
        <v>0</v>
      </c>
    </row>
    <row r="4406" spans="1:10" hidden="1" x14ac:dyDescent="0.2">
      <c r="A4406" s="35" t="s">
        <v>35</v>
      </c>
      <c r="B4406" s="35" t="str">
        <f>VLOOKUP(Table4[[#This Row],[Metabolite ID]],Table18[],2,FALSE)</f>
        <v>nicotinamide</v>
      </c>
      <c r="C4406" s="35" t="s">
        <v>1119</v>
      </c>
      <c r="D4406" s="35">
        <v>1068</v>
      </c>
      <c r="E4406" s="35">
        <v>-3.7386579107505091E-2</v>
      </c>
      <c r="F4406" s="35">
        <v>5.6298881876989983E-2</v>
      </c>
      <c r="G4406" s="35">
        <v>0.50664345672392785</v>
      </c>
      <c r="H4406" s="35" t="b">
        <v>0</v>
      </c>
      <c r="I4406" s="35" t="b">
        <v>0</v>
      </c>
      <c r="J4406" s="35" t="b">
        <v>0</v>
      </c>
    </row>
    <row r="4407" spans="1:10" hidden="1" x14ac:dyDescent="0.2">
      <c r="A4407" s="35" t="s">
        <v>35</v>
      </c>
      <c r="B4407" s="35" t="str">
        <f>VLOOKUP(Table4[[#This Row],[Metabolite ID]],Table18[],2,FALSE)</f>
        <v>nicotinamide</v>
      </c>
      <c r="C4407" s="35" t="s">
        <v>1120</v>
      </c>
      <c r="D4407" s="35">
        <v>1068</v>
      </c>
      <c r="E4407" s="35">
        <v>6.5888540186999231E-2</v>
      </c>
      <c r="F4407" s="35">
        <v>6.2245891558731475E-2</v>
      </c>
      <c r="G4407" s="35">
        <v>0.2898182981334394</v>
      </c>
      <c r="H4407" s="35" t="b">
        <v>0</v>
      </c>
      <c r="I4407" s="35" t="b">
        <v>0</v>
      </c>
      <c r="J4407" s="35" t="b">
        <v>0</v>
      </c>
    </row>
    <row r="4408" spans="1:10" hidden="1" x14ac:dyDescent="0.2">
      <c r="A4408" s="35" t="s">
        <v>35</v>
      </c>
      <c r="B4408" s="35" t="str">
        <f>VLOOKUP(Table4[[#This Row],[Metabolite ID]],Table18[],2,FALSE)</f>
        <v>nicotinamide</v>
      </c>
      <c r="C4408" s="35" t="s">
        <v>1121</v>
      </c>
      <c r="D4408" s="35">
        <v>1068</v>
      </c>
      <c r="E4408" s="35">
        <v>-0.2493953677887335</v>
      </c>
      <c r="F4408" s="35">
        <v>0.2547503363399925</v>
      </c>
      <c r="G4408" s="35">
        <v>0.32781199736326938</v>
      </c>
      <c r="H4408" s="35" t="b">
        <v>0</v>
      </c>
      <c r="I4408" s="35" t="b">
        <v>0</v>
      </c>
      <c r="J4408" s="35" t="b">
        <v>0</v>
      </c>
    </row>
    <row r="4409" spans="1:10" hidden="1" x14ac:dyDescent="0.2">
      <c r="A4409" s="35" t="s">
        <v>35</v>
      </c>
      <c r="B4409" s="35" t="str">
        <f>VLOOKUP(Table4[[#This Row],[Metabolite ID]],Table18[],2,FALSE)</f>
        <v>nicotinamide</v>
      </c>
      <c r="C4409" s="35" t="s">
        <v>1122</v>
      </c>
      <c r="D4409" s="35">
        <v>1068</v>
      </c>
      <c r="E4409" s="35">
        <v>0.20171569168570525</v>
      </c>
      <c r="F4409" s="35">
        <v>0.13446401846734113</v>
      </c>
      <c r="G4409" s="35">
        <v>0.13387234962493416</v>
      </c>
      <c r="H4409" s="35" t="b">
        <v>0</v>
      </c>
      <c r="I4409" s="35" t="b">
        <v>0</v>
      </c>
      <c r="J4409" s="35" t="b">
        <v>0</v>
      </c>
    </row>
    <row r="4410" spans="1:10" hidden="1" x14ac:dyDescent="0.2">
      <c r="A4410" s="35" t="s">
        <v>35</v>
      </c>
      <c r="B4410" s="35" t="str">
        <f>VLOOKUP(Table4[[#This Row],[Metabolite ID]],Table18[],2,FALSE)</f>
        <v>nicotinamide</v>
      </c>
      <c r="C4410" s="35" t="s">
        <v>1123</v>
      </c>
      <c r="D4410" s="35">
        <v>1068</v>
      </c>
      <c r="E4410" s="35">
        <v>0.18402702630428991</v>
      </c>
      <c r="F4410" s="35">
        <v>0.11397666036414122</v>
      </c>
      <c r="G4410" s="35">
        <v>0.10669268454563238</v>
      </c>
      <c r="H4410" s="35" t="b">
        <v>0</v>
      </c>
      <c r="I4410" s="35" t="b">
        <v>0</v>
      </c>
      <c r="J4410" s="35" t="b">
        <v>0</v>
      </c>
    </row>
    <row r="4411" spans="1:10" x14ac:dyDescent="0.2">
      <c r="A4411" s="35" t="s">
        <v>689</v>
      </c>
      <c r="B4411" s="35" t="str">
        <f>VLOOKUP(Table4[[#This Row],[Metabolite ID]],Table18[],2,FALSE)</f>
        <v>sphingomyelin (d18:1/17:0, d17:1/18:0, d19:1/16:0)</v>
      </c>
      <c r="C4411" s="35" t="s">
        <v>1116</v>
      </c>
      <c r="D4411" s="35">
        <v>1068</v>
      </c>
      <c r="E4411" s="35">
        <v>-3.4008940843801544E-2</v>
      </c>
      <c r="F4411" s="35">
        <v>3.7310820896849124E-2</v>
      </c>
      <c r="G4411" s="36">
        <v>0.36203018454253477</v>
      </c>
      <c r="H4411" s="35" t="b">
        <v>0</v>
      </c>
      <c r="I4411" s="35" t="b">
        <v>0</v>
      </c>
      <c r="J4411" s="35" t="b">
        <v>0</v>
      </c>
    </row>
    <row r="4412" spans="1:10" hidden="1" x14ac:dyDescent="0.2">
      <c r="A4412" s="35" t="s">
        <v>689</v>
      </c>
      <c r="B4412" s="35" t="str">
        <f>VLOOKUP(Table4[[#This Row],[Metabolite ID]],Table18[],2,FALSE)</f>
        <v>sphingomyelin (d18:1/17:0, d17:1/18:0, d19:1/16:0)</v>
      </c>
      <c r="C4412" s="35" t="s">
        <v>1117</v>
      </c>
      <c r="D4412" s="35">
        <v>1068</v>
      </c>
      <c r="E4412" s="35">
        <v>-3.4008940843801544E-2</v>
      </c>
      <c r="F4412" s="35">
        <v>3.6883451850769272E-2</v>
      </c>
      <c r="G4412" s="35">
        <v>0.35649466047330985</v>
      </c>
      <c r="H4412" s="35" t="b">
        <v>0</v>
      </c>
      <c r="I4412" s="35" t="b">
        <v>0</v>
      </c>
      <c r="J4412" s="35" t="b">
        <v>0</v>
      </c>
    </row>
    <row r="4413" spans="1:10" hidden="1" x14ac:dyDescent="0.2">
      <c r="A4413" s="35" t="s">
        <v>689</v>
      </c>
      <c r="B4413" s="35" t="str">
        <f>VLOOKUP(Table4[[#This Row],[Metabolite ID]],Table18[],2,FALSE)</f>
        <v>sphingomyelin (d18:1/17:0, d17:1/18:0, d19:1/16:0)</v>
      </c>
      <c r="C4413" s="35" t="s">
        <v>1118</v>
      </c>
      <c r="D4413" s="35">
        <v>1068</v>
      </c>
      <c r="E4413" s="35">
        <v>-3.4008940843801551E-2</v>
      </c>
      <c r="F4413" s="35">
        <v>3.7217784697636716E-2</v>
      </c>
      <c r="G4413" s="35">
        <v>0.36083141906667499</v>
      </c>
      <c r="H4413" s="35" t="b">
        <v>0</v>
      </c>
      <c r="I4413" s="35" t="b">
        <v>0</v>
      </c>
      <c r="J4413" s="35" t="b">
        <v>0</v>
      </c>
    </row>
    <row r="4414" spans="1:10" hidden="1" x14ac:dyDescent="0.2">
      <c r="A4414" s="35" t="s">
        <v>689</v>
      </c>
      <c r="B4414" s="35" t="str">
        <f>VLOOKUP(Table4[[#This Row],[Metabolite ID]],Table18[],2,FALSE)</f>
        <v>sphingomyelin (d18:1/17:0, d17:1/18:0, d19:1/16:0)</v>
      </c>
      <c r="C4414" s="35" t="s">
        <v>1119</v>
      </c>
      <c r="D4414" s="35">
        <v>1068</v>
      </c>
      <c r="E4414" s="35">
        <v>-5.9342831580119111E-2</v>
      </c>
      <c r="F4414" s="35">
        <v>5.3479312276292393E-2</v>
      </c>
      <c r="G4414" s="35">
        <v>0.26715380442048975</v>
      </c>
      <c r="H4414" s="35" t="b">
        <v>0</v>
      </c>
      <c r="I4414" s="35" t="b">
        <v>0</v>
      </c>
      <c r="J4414" s="35" t="b">
        <v>0</v>
      </c>
    </row>
    <row r="4415" spans="1:10" hidden="1" x14ac:dyDescent="0.2">
      <c r="A4415" s="35" t="s">
        <v>689</v>
      </c>
      <c r="B4415" s="35" t="str">
        <f>VLOOKUP(Table4[[#This Row],[Metabolite ID]],Table18[],2,FALSE)</f>
        <v>sphingomyelin (d18:1/17:0, d17:1/18:0, d19:1/16:0)</v>
      </c>
      <c r="C4415" s="35" t="s">
        <v>1120</v>
      </c>
      <c r="D4415" s="35">
        <v>1068</v>
      </c>
      <c r="E4415" s="35">
        <v>-4.8592985196336723E-2</v>
      </c>
      <c r="F4415" s="35">
        <v>5.8520344293959907E-2</v>
      </c>
      <c r="G4415" s="35">
        <v>0.40633496391965712</v>
      </c>
      <c r="H4415" s="35" t="b">
        <v>0</v>
      </c>
      <c r="I4415" s="35" t="b">
        <v>0</v>
      </c>
      <c r="J4415" s="35" t="b">
        <v>0</v>
      </c>
    </row>
    <row r="4416" spans="1:10" hidden="1" x14ac:dyDescent="0.2">
      <c r="A4416" s="35" t="s">
        <v>689</v>
      </c>
      <c r="B4416" s="35" t="str">
        <f>VLOOKUP(Table4[[#This Row],[Metabolite ID]],Table18[],2,FALSE)</f>
        <v>sphingomyelin (d18:1/17:0, d17:1/18:0, d19:1/16:0)</v>
      </c>
      <c r="C4416" s="35" t="s">
        <v>1121</v>
      </c>
      <c r="D4416" s="35">
        <v>1068</v>
      </c>
      <c r="E4416" s="35">
        <v>-0.23443813969121763</v>
      </c>
      <c r="F4416" s="35">
        <v>0.22911678005013447</v>
      </c>
      <c r="G4416" s="35">
        <v>0.30643314808113969</v>
      </c>
      <c r="H4416" s="35" t="b">
        <v>0</v>
      </c>
      <c r="I4416" s="35" t="b">
        <v>0</v>
      </c>
      <c r="J4416" s="35" t="b">
        <v>0</v>
      </c>
    </row>
    <row r="4417" spans="1:10" hidden="1" x14ac:dyDescent="0.2">
      <c r="A4417" s="35" t="s">
        <v>689</v>
      </c>
      <c r="B4417" s="35" t="str">
        <f>VLOOKUP(Table4[[#This Row],[Metabolite ID]],Table18[],2,FALSE)</f>
        <v>sphingomyelin (d18:1/17:0, d17:1/18:0, d19:1/16:0)</v>
      </c>
      <c r="C4417" s="35" t="s">
        <v>1122</v>
      </c>
      <c r="D4417" s="35">
        <v>1068</v>
      </c>
      <c r="E4417" s="35">
        <v>-6.831628952068769E-2</v>
      </c>
      <c r="F4417" s="35">
        <v>0.15069131885893475</v>
      </c>
      <c r="G4417" s="35">
        <v>0.65038709856514454</v>
      </c>
      <c r="H4417" s="35" t="b">
        <v>0</v>
      </c>
      <c r="I4417" s="35" t="b">
        <v>0</v>
      </c>
      <c r="J4417" s="35" t="b">
        <v>0</v>
      </c>
    </row>
    <row r="4418" spans="1:10" hidden="1" x14ac:dyDescent="0.2">
      <c r="A4418" s="35" t="s">
        <v>689</v>
      </c>
      <c r="B4418" s="35" t="str">
        <f>VLOOKUP(Table4[[#This Row],[Metabolite ID]],Table18[],2,FALSE)</f>
        <v>sphingomyelin (d18:1/17:0, d17:1/18:0, d19:1/16:0)</v>
      </c>
      <c r="C4418" s="35" t="s">
        <v>1123</v>
      </c>
      <c r="D4418" s="35">
        <v>1068</v>
      </c>
      <c r="E4418" s="35">
        <v>-0.11352698118960941</v>
      </c>
      <c r="F4418" s="35">
        <v>0.10952929316619318</v>
      </c>
      <c r="G4418" s="35">
        <v>0.30020455720973338</v>
      </c>
      <c r="H4418" s="35" t="b">
        <v>0</v>
      </c>
      <c r="I4418" s="35" t="b">
        <v>0</v>
      </c>
      <c r="J4418" s="35" t="b">
        <v>0</v>
      </c>
    </row>
    <row r="4419" spans="1:10" x14ac:dyDescent="0.2">
      <c r="A4419" s="35" t="s">
        <v>148</v>
      </c>
      <c r="B4419" s="35" t="str">
        <f>VLOOKUP(Table4[[#This Row],[Metabolite ID]],Table18[],2,FALSE)</f>
        <v>1-linoleoylglycerol (18:2)</v>
      </c>
      <c r="C4419" s="35" t="s">
        <v>1116</v>
      </c>
      <c r="D4419" s="35">
        <v>1068</v>
      </c>
      <c r="E4419" s="35">
        <v>3.5104385626943062E-2</v>
      </c>
      <c r="F4419" s="35">
        <v>3.8559961818399421E-2</v>
      </c>
      <c r="G4419" s="36">
        <v>0.36261985027281812</v>
      </c>
      <c r="H4419" s="35" t="b">
        <v>0</v>
      </c>
      <c r="I4419" s="35" t="b">
        <v>0</v>
      </c>
      <c r="J4419" s="35" t="b">
        <v>0</v>
      </c>
    </row>
    <row r="4420" spans="1:10" hidden="1" x14ac:dyDescent="0.2">
      <c r="A4420" s="35" t="s">
        <v>148</v>
      </c>
      <c r="B4420" s="35" t="str">
        <f>VLOOKUP(Table4[[#This Row],[Metabolite ID]],Table18[],2,FALSE)</f>
        <v>1-linoleoylglycerol (18:2)</v>
      </c>
      <c r="C4420" s="35" t="s">
        <v>1117</v>
      </c>
      <c r="D4420" s="35">
        <v>1068</v>
      </c>
      <c r="E4420" s="35">
        <v>3.5104385626943062E-2</v>
      </c>
      <c r="F4420" s="35">
        <v>3.6934179141190571E-2</v>
      </c>
      <c r="G4420" s="35">
        <v>0.34187959080490693</v>
      </c>
      <c r="H4420" s="35" t="b">
        <v>0</v>
      </c>
      <c r="I4420" s="35" t="b">
        <v>0</v>
      </c>
      <c r="J4420" s="35" t="b">
        <v>0</v>
      </c>
    </row>
    <row r="4421" spans="1:10" hidden="1" x14ac:dyDescent="0.2">
      <c r="A4421" s="35" t="s">
        <v>148</v>
      </c>
      <c r="B4421" s="35" t="str">
        <f>VLOOKUP(Table4[[#This Row],[Metabolite ID]],Table18[],2,FALSE)</f>
        <v>1-linoleoylglycerol (18:2)</v>
      </c>
      <c r="C4421" s="35" t="s">
        <v>1118</v>
      </c>
      <c r="D4421" s="35">
        <v>1068</v>
      </c>
      <c r="E4421" s="35">
        <v>3.5104385626943062E-2</v>
      </c>
      <c r="F4421" s="35">
        <v>3.7291561158935019E-2</v>
      </c>
      <c r="G4421" s="35">
        <v>0.34652587747413127</v>
      </c>
      <c r="H4421" s="35" t="b">
        <v>0</v>
      </c>
      <c r="I4421" s="35" t="b">
        <v>0</v>
      </c>
      <c r="J4421" s="35" t="b">
        <v>0</v>
      </c>
    </row>
    <row r="4422" spans="1:10" hidden="1" x14ac:dyDescent="0.2">
      <c r="A4422" s="35" t="s">
        <v>148</v>
      </c>
      <c r="B4422" s="35" t="str">
        <f>VLOOKUP(Table4[[#This Row],[Metabolite ID]],Table18[],2,FALSE)</f>
        <v>1-linoleoylglycerol (18:2)</v>
      </c>
      <c r="C4422" s="35" t="s">
        <v>1119</v>
      </c>
      <c r="D4422" s="35">
        <v>1068</v>
      </c>
      <c r="E4422" s="35">
        <v>4.5843340733590594E-2</v>
      </c>
      <c r="F4422" s="35">
        <v>5.7676713769704874E-2</v>
      </c>
      <c r="G4422" s="35">
        <v>0.42671080046524756</v>
      </c>
      <c r="H4422" s="35" t="b">
        <v>0</v>
      </c>
      <c r="I4422" s="35" t="b">
        <v>0</v>
      </c>
      <c r="J4422" s="35" t="b">
        <v>0</v>
      </c>
    </row>
    <row r="4423" spans="1:10" hidden="1" x14ac:dyDescent="0.2">
      <c r="A4423" s="35" t="s">
        <v>148</v>
      </c>
      <c r="B4423" s="35" t="str">
        <f>VLOOKUP(Table4[[#This Row],[Metabolite ID]],Table18[],2,FALSE)</f>
        <v>1-linoleoylglycerol (18:2)</v>
      </c>
      <c r="C4423" s="35" t="s">
        <v>1120</v>
      </c>
      <c r="D4423" s="35">
        <v>1068</v>
      </c>
      <c r="E4423" s="35">
        <v>-4.2072162222154028E-2</v>
      </c>
      <c r="F4423" s="35">
        <v>6.1231485394004075E-2</v>
      </c>
      <c r="G4423" s="35">
        <v>0.49201962564998436</v>
      </c>
      <c r="H4423" s="35" t="b">
        <v>0</v>
      </c>
      <c r="I4423" s="35" t="b">
        <v>0</v>
      </c>
      <c r="J4423" s="35" t="b">
        <v>0</v>
      </c>
    </row>
    <row r="4424" spans="1:10" hidden="1" x14ac:dyDescent="0.2">
      <c r="A4424" s="35" t="s">
        <v>148</v>
      </c>
      <c r="B4424" s="35" t="str">
        <f>VLOOKUP(Table4[[#This Row],[Metabolite ID]],Table18[],2,FALSE)</f>
        <v>1-linoleoylglycerol (18:2)</v>
      </c>
      <c r="C4424" s="35" t="s">
        <v>1121</v>
      </c>
      <c r="D4424" s="35">
        <v>1068</v>
      </c>
      <c r="E4424" s="35">
        <v>-0.25761464776618759</v>
      </c>
      <c r="F4424" s="35">
        <v>0.25380182446607863</v>
      </c>
      <c r="G4424" s="35">
        <v>0.31032504483784901</v>
      </c>
      <c r="H4424" s="35" t="b">
        <v>0</v>
      </c>
      <c r="I4424" s="35" t="b">
        <v>0</v>
      </c>
      <c r="J4424" s="35" t="b">
        <v>0</v>
      </c>
    </row>
    <row r="4425" spans="1:10" hidden="1" x14ac:dyDescent="0.2">
      <c r="A4425" s="35" t="s">
        <v>148</v>
      </c>
      <c r="B4425" s="35" t="str">
        <f>VLOOKUP(Table4[[#This Row],[Metabolite ID]],Table18[],2,FALSE)</f>
        <v>1-linoleoylglycerol (18:2)</v>
      </c>
      <c r="C4425" s="35" t="s">
        <v>1122</v>
      </c>
      <c r="D4425" s="35">
        <v>1068</v>
      </c>
      <c r="E4425" s="35">
        <v>-0.28139336279512328</v>
      </c>
      <c r="F4425" s="35">
        <v>0.15405329426751282</v>
      </c>
      <c r="G4425" s="35">
        <v>6.8039592035544341E-2</v>
      </c>
      <c r="H4425" s="35" t="b">
        <v>0</v>
      </c>
      <c r="I4425" s="35" t="b">
        <v>0</v>
      </c>
      <c r="J4425" s="35" t="b">
        <v>0</v>
      </c>
    </row>
    <row r="4426" spans="1:10" hidden="1" x14ac:dyDescent="0.2">
      <c r="A4426" s="35" t="s">
        <v>148</v>
      </c>
      <c r="B4426" s="35" t="str">
        <f>VLOOKUP(Table4[[#This Row],[Metabolite ID]],Table18[],2,FALSE)</f>
        <v>1-linoleoylglycerol (18:2)</v>
      </c>
      <c r="C4426" s="35" t="s">
        <v>1123</v>
      </c>
      <c r="D4426" s="35">
        <v>1068</v>
      </c>
      <c r="E4426" s="35">
        <v>4.8660884411367206E-2</v>
      </c>
      <c r="F4426" s="35">
        <v>0.11321480904561276</v>
      </c>
      <c r="G4426" s="35">
        <v>0.66742054778882975</v>
      </c>
      <c r="H4426" s="35" t="b">
        <v>0</v>
      </c>
      <c r="I4426" s="35" t="b">
        <v>0</v>
      </c>
      <c r="J4426" s="35" t="b">
        <v>0</v>
      </c>
    </row>
    <row r="4427" spans="1:10" x14ac:dyDescent="0.2">
      <c r="A4427" s="35" t="s">
        <v>98</v>
      </c>
      <c r="B4427" s="35" t="str">
        <f>VLOOKUP(Table4[[#This Row],[Metabolite ID]],Table18[],2,FALSE)</f>
        <v>maltose</v>
      </c>
      <c r="C4427" s="35" t="s">
        <v>1116</v>
      </c>
      <c r="D4427" s="35">
        <v>1068</v>
      </c>
      <c r="E4427" s="35">
        <v>-4.0399925120414452E-2</v>
      </c>
      <c r="F4427" s="35">
        <v>4.4391121822411436E-2</v>
      </c>
      <c r="G4427" s="36">
        <v>0.36277494024119961</v>
      </c>
      <c r="H4427" s="35" t="b">
        <v>0</v>
      </c>
      <c r="I4427" s="35" t="b">
        <v>0</v>
      </c>
      <c r="J4427" s="35" t="b">
        <v>0</v>
      </c>
    </row>
    <row r="4428" spans="1:10" hidden="1" x14ac:dyDescent="0.2">
      <c r="A4428" s="35" t="s">
        <v>98</v>
      </c>
      <c r="B4428" s="35" t="str">
        <f>VLOOKUP(Table4[[#This Row],[Metabolite ID]],Table18[],2,FALSE)</f>
        <v>maltose</v>
      </c>
      <c r="C4428" s="35" t="s">
        <v>1117</v>
      </c>
      <c r="D4428" s="35">
        <v>1068</v>
      </c>
      <c r="E4428" s="35">
        <v>-4.0399925120414452E-2</v>
      </c>
      <c r="F4428" s="35">
        <v>4.327130636537499E-2</v>
      </c>
      <c r="G4428" s="35">
        <v>0.35048840058443448</v>
      </c>
      <c r="H4428" s="35" t="b">
        <v>0</v>
      </c>
      <c r="I4428" s="35" t="b">
        <v>0</v>
      </c>
      <c r="J4428" s="35" t="b">
        <v>0</v>
      </c>
    </row>
    <row r="4429" spans="1:10" hidden="1" x14ac:dyDescent="0.2">
      <c r="A4429" s="35" t="s">
        <v>98</v>
      </c>
      <c r="B4429" s="35" t="str">
        <f>VLOOKUP(Table4[[#This Row],[Metabolite ID]],Table18[],2,FALSE)</f>
        <v>maltose</v>
      </c>
      <c r="C4429" s="35" t="s">
        <v>1118</v>
      </c>
      <c r="D4429" s="35">
        <v>1068</v>
      </c>
      <c r="E4429" s="35">
        <v>-4.0399925120414432E-2</v>
      </c>
      <c r="F4429" s="35">
        <v>4.367476699647696E-2</v>
      </c>
      <c r="G4429" s="35">
        <v>0.35495678862170488</v>
      </c>
      <c r="H4429" s="35" t="b">
        <v>0</v>
      </c>
      <c r="I4429" s="35" t="b">
        <v>0</v>
      </c>
      <c r="J4429" s="35" t="b">
        <v>0</v>
      </c>
    </row>
    <row r="4430" spans="1:10" hidden="1" x14ac:dyDescent="0.2">
      <c r="A4430" s="35" t="s">
        <v>98</v>
      </c>
      <c r="B4430" s="35" t="str">
        <f>VLOOKUP(Table4[[#This Row],[Metabolite ID]],Table18[],2,FALSE)</f>
        <v>maltose</v>
      </c>
      <c r="C4430" s="35" t="s">
        <v>1119</v>
      </c>
      <c r="D4430" s="35">
        <v>1068</v>
      </c>
      <c r="E4430" s="35">
        <v>1.8922815127670866E-2</v>
      </c>
      <c r="F4430" s="35">
        <v>6.4645505793598471E-2</v>
      </c>
      <c r="G4430" s="35">
        <v>0.76973875125916591</v>
      </c>
      <c r="H4430" s="35" t="b">
        <v>0</v>
      </c>
      <c r="I4430" s="35" t="b">
        <v>0</v>
      </c>
      <c r="J4430" s="35" t="b">
        <v>0</v>
      </c>
    </row>
    <row r="4431" spans="1:10" hidden="1" x14ac:dyDescent="0.2">
      <c r="A4431" s="35" t="s">
        <v>98</v>
      </c>
      <c r="B4431" s="35" t="str">
        <f>VLOOKUP(Table4[[#This Row],[Metabolite ID]],Table18[],2,FALSE)</f>
        <v>maltose</v>
      </c>
      <c r="C4431" s="35" t="s">
        <v>1120</v>
      </c>
      <c r="D4431" s="35">
        <v>1068</v>
      </c>
      <c r="E4431" s="35">
        <v>-7.1778328965133198E-2</v>
      </c>
      <c r="F4431" s="35">
        <v>7.8198038759293625E-2</v>
      </c>
      <c r="G4431" s="35">
        <v>0.35866888364517785</v>
      </c>
      <c r="H4431" s="35" t="b">
        <v>0</v>
      </c>
      <c r="I4431" s="35" t="b">
        <v>0</v>
      </c>
      <c r="J4431" s="35" t="b">
        <v>0</v>
      </c>
    </row>
    <row r="4432" spans="1:10" hidden="1" x14ac:dyDescent="0.2">
      <c r="A4432" s="35" t="s">
        <v>98</v>
      </c>
      <c r="B4432" s="35" t="str">
        <f>VLOOKUP(Table4[[#This Row],[Metabolite ID]],Table18[],2,FALSE)</f>
        <v>maltose</v>
      </c>
      <c r="C4432" s="35" t="s">
        <v>1121</v>
      </c>
      <c r="D4432" s="35">
        <v>1068</v>
      </c>
      <c r="E4432" s="35">
        <v>0.14483617564791373</v>
      </c>
      <c r="F4432" s="35">
        <v>0.28060146498842109</v>
      </c>
      <c r="G4432" s="35">
        <v>0.60584731258573887</v>
      </c>
      <c r="H4432" s="35" t="b">
        <v>0</v>
      </c>
      <c r="I4432" s="35" t="b">
        <v>0</v>
      </c>
      <c r="J4432" s="35" t="b">
        <v>0</v>
      </c>
    </row>
    <row r="4433" spans="1:10" hidden="1" x14ac:dyDescent="0.2">
      <c r="A4433" s="35" t="s">
        <v>98</v>
      </c>
      <c r="B4433" s="35" t="str">
        <f>VLOOKUP(Table4[[#This Row],[Metabolite ID]],Table18[],2,FALSE)</f>
        <v>maltose</v>
      </c>
      <c r="C4433" s="35" t="s">
        <v>1122</v>
      </c>
      <c r="D4433" s="35">
        <v>1068</v>
      </c>
      <c r="E4433" s="35">
        <v>-0.10280314309610095</v>
      </c>
      <c r="F4433" s="35">
        <v>0.16918087188443354</v>
      </c>
      <c r="G4433" s="35">
        <v>0.54354741746797597</v>
      </c>
      <c r="H4433" s="35" t="b">
        <v>0</v>
      </c>
      <c r="I4433" s="35" t="b">
        <v>0</v>
      </c>
      <c r="J4433" s="35" t="b">
        <v>0</v>
      </c>
    </row>
    <row r="4434" spans="1:10" hidden="1" x14ac:dyDescent="0.2">
      <c r="A4434" s="35" t="s">
        <v>98</v>
      </c>
      <c r="B4434" s="35" t="str">
        <f>VLOOKUP(Table4[[#This Row],[Metabolite ID]],Table18[],2,FALSE)</f>
        <v>maltose</v>
      </c>
      <c r="C4434" s="35" t="s">
        <v>1123</v>
      </c>
      <c r="D4434" s="35">
        <v>1068</v>
      </c>
      <c r="E4434" s="35">
        <v>2.3567090423284913E-2</v>
      </c>
      <c r="F4434" s="35">
        <v>0.13028800903261731</v>
      </c>
      <c r="G4434" s="35">
        <v>0.85649256428514486</v>
      </c>
      <c r="H4434" s="35" t="b">
        <v>0</v>
      </c>
      <c r="I4434" s="35" t="b">
        <v>0</v>
      </c>
      <c r="J4434" s="35" t="b">
        <v>0</v>
      </c>
    </row>
    <row r="4435" spans="1:10" x14ac:dyDescent="0.2">
      <c r="A4435" s="35" t="s">
        <v>630</v>
      </c>
      <c r="B4435" s="35" t="str">
        <f>VLOOKUP(Table4[[#This Row],[Metabolite ID]],Table18[],2,FALSE)</f>
        <v>X - 23737</v>
      </c>
      <c r="C4435" s="35" t="s">
        <v>1116</v>
      </c>
      <c r="D4435" s="35">
        <v>1069</v>
      </c>
      <c r="E4435" s="35">
        <v>-3.7953456411369241E-2</v>
      </c>
      <c r="F4435" s="35">
        <v>4.1796693854088691E-2</v>
      </c>
      <c r="G4435" s="36">
        <v>0.3638522029070495</v>
      </c>
      <c r="H4435" s="35" t="b">
        <v>0</v>
      </c>
      <c r="I4435" s="35" t="b">
        <v>0</v>
      </c>
      <c r="J4435" s="35" t="b">
        <v>0</v>
      </c>
    </row>
    <row r="4436" spans="1:10" hidden="1" x14ac:dyDescent="0.2">
      <c r="A4436" s="35" t="s">
        <v>630</v>
      </c>
      <c r="B4436" s="35" t="str">
        <f>VLOOKUP(Table4[[#This Row],[Metabolite ID]],Table18[],2,FALSE)</f>
        <v>X - 23737</v>
      </c>
      <c r="C4436" s="35" t="s">
        <v>1117</v>
      </c>
      <c r="D4436" s="35">
        <v>1069</v>
      </c>
      <c r="E4436" s="35">
        <v>-3.7953456411369241E-2</v>
      </c>
      <c r="F4436" s="35">
        <v>4.1796693854088691E-2</v>
      </c>
      <c r="G4436" s="35">
        <v>0.3638522029070495</v>
      </c>
      <c r="H4436" s="35" t="b">
        <v>0</v>
      </c>
      <c r="I4436" s="35" t="b">
        <v>0</v>
      </c>
      <c r="J4436" s="35" t="b">
        <v>0</v>
      </c>
    </row>
    <row r="4437" spans="1:10" hidden="1" x14ac:dyDescent="0.2">
      <c r="A4437" s="35" t="s">
        <v>630</v>
      </c>
      <c r="B4437" s="35" t="str">
        <f>VLOOKUP(Table4[[#This Row],[Metabolite ID]],Table18[],2,FALSE)</f>
        <v>X - 23737</v>
      </c>
      <c r="C4437" s="35" t="s">
        <v>1118</v>
      </c>
      <c r="D4437" s="35">
        <v>1069</v>
      </c>
      <c r="E4437" s="35">
        <v>-3.7953456411369269E-2</v>
      </c>
      <c r="F4437" s="35">
        <v>4.2150682648134534E-2</v>
      </c>
      <c r="G4437" s="35">
        <v>0.36789503032425347</v>
      </c>
      <c r="H4437" s="35" t="b">
        <v>0</v>
      </c>
      <c r="I4437" s="35" t="b">
        <v>0</v>
      </c>
      <c r="J4437" s="35" t="b">
        <v>0</v>
      </c>
    </row>
    <row r="4438" spans="1:10" hidden="1" x14ac:dyDescent="0.2">
      <c r="A4438" s="35" t="s">
        <v>630</v>
      </c>
      <c r="B4438" s="35" t="str">
        <f>VLOOKUP(Table4[[#This Row],[Metabolite ID]],Table18[],2,FALSE)</f>
        <v>X - 23737</v>
      </c>
      <c r="C4438" s="35" t="s">
        <v>1119</v>
      </c>
      <c r="D4438" s="35">
        <v>1069</v>
      </c>
      <c r="E4438" s="35">
        <v>-5.439642458100559E-2</v>
      </c>
      <c r="F4438" s="35">
        <v>6.2838177962300359E-2</v>
      </c>
      <c r="G4438" s="35">
        <v>0.38667727505541383</v>
      </c>
      <c r="H4438" s="35" t="b">
        <v>0</v>
      </c>
      <c r="I4438" s="35" t="b">
        <v>0</v>
      </c>
      <c r="J4438" s="35" t="b">
        <v>0</v>
      </c>
    </row>
    <row r="4439" spans="1:10" hidden="1" x14ac:dyDescent="0.2">
      <c r="A4439" s="35" t="s">
        <v>630</v>
      </c>
      <c r="B4439" s="35" t="str">
        <f>VLOOKUP(Table4[[#This Row],[Metabolite ID]],Table18[],2,FALSE)</f>
        <v>X - 23737</v>
      </c>
      <c r="C4439" s="35" t="s">
        <v>1120</v>
      </c>
      <c r="D4439" s="35">
        <v>1069</v>
      </c>
      <c r="E4439" s="35">
        <v>-2.5741085472600657E-4</v>
      </c>
      <c r="F4439" s="35">
        <v>7.2711884052839168E-2</v>
      </c>
      <c r="G4439" s="35">
        <v>0.99717537620646401</v>
      </c>
      <c r="H4439" s="35" t="b">
        <v>0</v>
      </c>
      <c r="I4439" s="35" t="b">
        <v>0</v>
      </c>
      <c r="J4439" s="35" t="b">
        <v>0</v>
      </c>
    </row>
    <row r="4440" spans="1:10" hidden="1" x14ac:dyDescent="0.2">
      <c r="A4440" s="35" t="s">
        <v>630</v>
      </c>
      <c r="B4440" s="35" t="str">
        <f>VLOOKUP(Table4[[#This Row],[Metabolite ID]],Table18[],2,FALSE)</f>
        <v>X - 23737</v>
      </c>
      <c r="C4440" s="35" t="s">
        <v>1121</v>
      </c>
      <c r="D4440" s="35">
        <v>1069</v>
      </c>
      <c r="E4440" s="35">
        <v>0.15150806750811352</v>
      </c>
      <c r="F4440" s="35">
        <v>0.2709386359828983</v>
      </c>
      <c r="G4440" s="35">
        <v>0.57614453135491872</v>
      </c>
      <c r="H4440" s="35" t="b">
        <v>0</v>
      </c>
      <c r="I4440" s="35" t="b">
        <v>0</v>
      </c>
      <c r="J4440" s="35" t="b">
        <v>0</v>
      </c>
    </row>
    <row r="4441" spans="1:10" hidden="1" x14ac:dyDescent="0.2">
      <c r="A4441" s="35" t="s">
        <v>630</v>
      </c>
      <c r="B4441" s="35" t="str">
        <f>VLOOKUP(Table4[[#This Row],[Metabolite ID]],Table18[],2,FALSE)</f>
        <v>X - 23737</v>
      </c>
      <c r="C4441" s="35" t="s">
        <v>1122</v>
      </c>
      <c r="D4441" s="35">
        <v>1069</v>
      </c>
      <c r="E4441" s="35">
        <v>0.10351495888772888</v>
      </c>
      <c r="F4441" s="35">
        <v>0.15859296855405156</v>
      </c>
      <c r="G4441" s="35">
        <v>0.51408476806822867</v>
      </c>
      <c r="H4441" s="35" t="b">
        <v>0</v>
      </c>
      <c r="I4441" s="35" t="b">
        <v>0</v>
      </c>
      <c r="J4441" s="35" t="b">
        <v>0</v>
      </c>
    </row>
    <row r="4442" spans="1:10" hidden="1" x14ac:dyDescent="0.2">
      <c r="A4442" s="35" t="s">
        <v>630</v>
      </c>
      <c r="B4442" s="35" t="str">
        <f>VLOOKUP(Table4[[#This Row],[Metabolite ID]],Table18[],2,FALSE)</f>
        <v>X - 23737</v>
      </c>
      <c r="C4442" s="35" t="s">
        <v>1123</v>
      </c>
      <c r="D4442" s="35">
        <v>1069</v>
      </c>
      <c r="E4442" s="35">
        <v>3.4503148019736647E-2</v>
      </c>
      <c r="F4442" s="35">
        <v>0.12285949980001881</v>
      </c>
      <c r="G4442" s="35">
        <v>0.77889202368041743</v>
      </c>
      <c r="H4442" s="35" t="b">
        <v>0</v>
      </c>
      <c r="I4442" s="35" t="b">
        <v>0</v>
      </c>
      <c r="J4442" s="35" t="b">
        <v>0</v>
      </c>
    </row>
    <row r="4443" spans="1:10" x14ac:dyDescent="0.2">
      <c r="A4443" s="35" t="s">
        <v>554</v>
      </c>
      <c r="B4443" s="35" t="str">
        <f>VLOOKUP(Table4[[#This Row],[Metabolite ID]],Table18[],2,FALSE)</f>
        <v>X - 11549</v>
      </c>
      <c r="C4443" s="35" t="s">
        <v>1116</v>
      </c>
      <c r="D4443" s="35">
        <v>1068</v>
      </c>
      <c r="E4443" s="35">
        <v>-3.477916287420358E-2</v>
      </c>
      <c r="F4443" s="35">
        <v>3.8317573270042121E-2</v>
      </c>
      <c r="G4443" s="36">
        <v>0.36406016869253316</v>
      </c>
      <c r="H4443" s="35" t="b">
        <v>0</v>
      </c>
      <c r="I4443" s="35" t="b">
        <v>0</v>
      </c>
      <c r="J4443" s="35" t="b">
        <v>0</v>
      </c>
    </row>
    <row r="4444" spans="1:10" hidden="1" x14ac:dyDescent="0.2">
      <c r="A4444" s="35" t="s">
        <v>554</v>
      </c>
      <c r="B4444" s="35" t="str">
        <f>VLOOKUP(Table4[[#This Row],[Metabolite ID]],Table18[],2,FALSE)</f>
        <v>X - 11549</v>
      </c>
      <c r="C4444" s="35" t="s">
        <v>1117</v>
      </c>
      <c r="D4444" s="35">
        <v>1068</v>
      </c>
      <c r="E4444" s="35">
        <v>-3.477916287420358E-2</v>
      </c>
      <c r="F4444" s="35">
        <v>3.7189444072754957E-2</v>
      </c>
      <c r="G4444" s="35">
        <v>0.3496908528837892</v>
      </c>
      <c r="H4444" s="35" t="b">
        <v>0</v>
      </c>
      <c r="I4444" s="35" t="b">
        <v>0</v>
      </c>
      <c r="J4444" s="35" t="b">
        <v>0</v>
      </c>
    </row>
    <row r="4445" spans="1:10" hidden="1" x14ac:dyDescent="0.2">
      <c r="A4445" s="35" t="s">
        <v>554</v>
      </c>
      <c r="B4445" s="35" t="str">
        <f>VLOOKUP(Table4[[#This Row],[Metabolite ID]],Table18[],2,FALSE)</f>
        <v>X - 11549</v>
      </c>
      <c r="C4445" s="35" t="s">
        <v>1118</v>
      </c>
      <c r="D4445" s="35">
        <v>1068</v>
      </c>
      <c r="E4445" s="35">
        <v>-3.477916287420358E-2</v>
      </c>
      <c r="F4445" s="35">
        <v>3.753973165801127E-2</v>
      </c>
      <c r="G4445" s="35">
        <v>0.35420554890675621</v>
      </c>
      <c r="H4445" s="35" t="b">
        <v>0</v>
      </c>
      <c r="I4445" s="35" t="b">
        <v>0</v>
      </c>
      <c r="J4445" s="35" t="b">
        <v>0</v>
      </c>
    </row>
    <row r="4446" spans="1:10" hidden="1" x14ac:dyDescent="0.2">
      <c r="A4446" s="35" t="s">
        <v>554</v>
      </c>
      <c r="B4446" s="35" t="str">
        <f>VLOOKUP(Table4[[#This Row],[Metabolite ID]],Table18[],2,FALSE)</f>
        <v>X - 11549</v>
      </c>
      <c r="C4446" s="35" t="s">
        <v>1119</v>
      </c>
      <c r="D4446" s="35">
        <v>1068</v>
      </c>
      <c r="E4446" s="35">
        <v>-4.2030658325012162E-3</v>
      </c>
      <c r="F4446" s="35">
        <v>5.6155469870312384E-2</v>
      </c>
      <c r="G4446" s="35">
        <v>0.94033648320727725</v>
      </c>
      <c r="H4446" s="35" t="b">
        <v>0</v>
      </c>
      <c r="I4446" s="35" t="b">
        <v>0</v>
      </c>
      <c r="J4446" s="35" t="b">
        <v>0</v>
      </c>
    </row>
    <row r="4447" spans="1:10" hidden="1" x14ac:dyDescent="0.2">
      <c r="A4447" s="35" t="s">
        <v>554</v>
      </c>
      <c r="B4447" s="35" t="str">
        <f>VLOOKUP(Table4[[#This Row],[Metabolite ID]],Table18[],2,FALSE)</f>
        <v>X - 11549</v>
      </c>
      <c r="C4447" s="35" t="s">
        <v>1120</v>
      </c>
      <c r="D4447" s="35">
        <v>1068</v>
      </c>
      <c r="E4447" s="35">
        <v>-9.1874865206956993E-2</v>
      </c>
      <c r="F4447" s="35">
        <v>6.3453512455023453E-2</v>
      </c>
      <c r="G4447" s="35">
        <v>0.14764270751140621</v>
      </c>
      <c r="H4447" s="35" t="b">
        <v>0</v>
      </c>
      <c r="I4447" s="35" t="b">
        <v>0</v>
      </c>
      <c r="J4447" s="35" t="b">
        <v>0</v>
      </c>
    </row>
    <row r="4448" spans="1:10" hidden="1" x14ac:dyDescent="0.2">
      <c r="A4448" s="35" t="s">
        <v>554</v>
      </c>
      <c r="B4448" s="35" t="str">
        <f>VLOOKUP(Table4[[#This Row],[Metabolite ID]],Table18[],2,FALSE)</f>
        <v>X - 11549</v>
      </c>
      <c r="C4448" s="35" t="s">
        <v>1121</v>
      </c>
      <c r="D4448" s="35">
        <v>1068</v>
      </c>
      <c r="E4448" s="35">
        <v>0.20182529797811544</v>
      </c>
      <c r="F4448" s="35">
        <v>0.27048127872313704</v>
      </c>
      <c r="G4448" s="35">
        <v>0.45572845789871985</v>
      </c>
      <c r="H4448" s="35" t="b">
        <v>0</v>
      </c>
      <c r="I4448" s="35" t="b">
        <v>0</v>
      </c>
      <c r="J4448" s="35" t="b">
        <v>0</v>
      </c>
    </row>
    <row r="4449" spans="1:10" hidden="1" x14ac:dyDescent="0.2">
      <c r="A4449" s="35" t="s">
        <v>554</v>
      </c>
      <c r="B4449" s="35" t="str">
        <f>VLOOKUP(Table4[[#This Row],[Metabolite ID]],Table18[],2,FALSE)</f>
        <v>X - 11549</v>
      </c>
      <c r="C4449" s="35" t="s">
        <v>1122</v>
      </c>
      <c r="D4449" s="35">
        <v>1068</v>
      </c>
      <c r="E4449" s="35">
        <v>-0.10260143074626438</v>
      </c>
      <c r="F4449" s="35">
        <v>0.15212098977880639</v>
      </c>
      <c r="G4449" s="35">
        <v>0.50015703932621713</v>
      </c>
      <c r="H4449" s="35" t="b">
        <v>0</v>
      </c>
      <c r="I4449" s="35" t="b">
        <v>0</v>
      </c>
      <c r="J4449" s="35" t="b">
        <v>0</v>
      </c>
    </row>
    <row r="4450" spans="1:10" hidden="1" x14ac:dyDescent="0.2">
      <c r="A4450" s="35" t="s">
        <v>554</v>
      </c>
      <c r="B4450" s="35" t="str">
        <f>VLOOKUP(Table4[[#This Row],[Metabolite ID]],Table18[],2,FALSE)</f>
        <v>X - 11549</v>
      </c>
      <c r="C4450" s="35" t="s">
        <v>1123</v>
      </c>
      <c r="D4450" s="35">
        <v>1068</v>
      </c>
      <c r="E4450" s="35">
        <v>-1.4624218509941649E-2</v>
      </c>
      <c r="F4450" s="35">
        <v>0.11251075414036872</v>
      </c>
      <c r="G4450" s="35">
        <v>0.89660627514111968</v>
      </c>
      <c r="H4450" s="35" t="b">
        <v>0</v>
      </c>
      <c r="I4450" s="35" t="b">
        <v>0</v>
      </c>
      <c r="J4450" s="35" t="b">
        <v>0</v>
      </c>
    </row>
    <row r="4451" spans="1:10" x14ac:dyDescent="0.2">
      <c r="A4451" s="35" t="s">
        <v>39</v>
      </c>
      <c r="B4451" s="35" t="str">
        <f>VLOOKUP(Table4[[#This Row],[Metabolite ID]],Table18[],2,FALSE)</f>
        <v>homovanillate (HVA)</v>
      </c>
      <c r="C4451" s="35" t="s">
        <v>1116</v>
      </c>
      <c r="D4451" s="35">
        <v>1068</v>
      </c>
      <c r="E4451" s="35">
        <v>-3.9491955655653457E-2</v>
      </c>
      <c r="F4451" s="35">
        <v>4.3622376614478188E-2</v>
      </c>
      <c r="G4451" s="36">
        <v>0.36529897187530924</v>
      </c>
      <c r="H4451" s="35" t="b">
        <v>0</v>
      </c>
      <c r="I4451" s="35" t="b">
        <v>0</v>
      </c>
      <c r="J4451" s="35" t="b">
        <v>0</v>
      </c>
    </row>
    <row r="4452" spans="1:10" hidden="1" x14ac:dyDescent="0.2">
      <c r="A4452" s="35" t="s">
        <v>39</v>
      </c>
      <c r="B4452" s="35" t="str">
        <f>VLOOKUP(Table4[[#This Row],[Metabolite ID]],Table18[],2,FALSE)</f>
        <v>homovanillate (HVA)</v>
      </c>
      <c r="C4452" s="35" t="s">
        <v>1117</v>
      </c>
      <c r="D4452" s="35">
        <v>1068</v>
      </c>
      <c r="E4452" s="35">
        <v>-3.9491955655653457E-2</v>
      </c>
      <c r="F4452" s="35">
        <v>4.2960428461665208E-2</v>
      </c>
      <c r="G4452" s="35">
        <v>0.3579577421043531</v>
      </c>
      <c r="H4452" s="35" t="b">
        <v>0</v>
      </c>
      <c r="I4452" s="35" t="b">
        <v>0</v>
      </c>
      <c r="J4452" s="35" t="b">
        <v>0</v>
      </c>
    </row>
    <row r="4453" spans="1:10" hidden="1" x14ac:dyDescent="0.2">
      <c r="A4453" s="35" t="s">
        <v>39</v>
      </c>
      <c r="B4453" s="35" t="str">
        <f>VLOOKUP(Table4[[#This Row],[Metabolite ID]],Table18[],2,FALSE)</f>
        <v>homovanillate (HVA)</v>
      </c>
      <c r="C4453" s="35" t="s">
        <v>1118</v>
      </c>
      <c r="D4453" s="35">
        <v>1068</v>
      </c>
      <c r="E4453" s="35">
        <v>-3.9491955655653464E-2</v>
      </c>
      <c r="F4453" s="35">
        <v>4.3352852941927797E-2</v>
      </c>
      <c r="G4453" s="35">
        <v>0.36232567810645738</v>
      </c>
      <c r="H4453" s="35" t="b">
        <v>0</v>
      </c>
      <c r="I4453" s="35" t="b">
        <v>0</v>
      </c>
      <c r="J4453" s="35" t="b">
        <v>0</v>
      </c>
    </row>
    <row r="4454" spans="1:10" hidden="1" x14ac:dyDescent="0.2">
      <c r="A4454" s="35" t="s">
        <v>39</v>
      </c>
      <c r="B4454" s="35" t="str">
        <f>VLOOKUP(Table4[[#This Row],[Metabolite ID]],Table18[],2,FALSE)</f>
        <v>homovanillate (HVA)</v>
      </c>
      <c r="C4454" s="35" t="s">
        <v>1119</v>
      </c>
      <c r="D4454" s="35">
        <v>1068</v>
      </c>
      <c r="E4454" s="35">
        <v>-5.7112320030921176E-2</v>
      </c>
      <c r="F4454" s="35">
        <v>6.4125846149973936E-2</v>
      </c>
      <c r="G4454" s="35">
        <v>0.3731283883536512</v>
      </c>
      <c r="H4454" s="35" t="b">
        <v>0</v>
      </c>
      <c r="I4454" s="35" t="b">
        <v>0</v>
      </c>
      <c r="J4454" s="35" t="b">
        <v>0</v>
      </c>
    </row>
    <row r="4455" spans="1:10" hidden="1" x14ac:dyDescent="0.2">
      <c r="A4455" s="35" t="s">
        <v>39</v>
      </c>
      <c r="B4455" s="35" t="str">
        <f>VLOOKUP(Table4[[#This Row],[Metabolite ID]],Table18[],2,FALSE)</f>
        <v>homovanillate (HVA)</v>
      </c>
      <c r="C4455" s="35" t="s">
        <v>1120</v>
      </c>
      <c r="D4455" s="35">
        <v>1068</v>
      </c>
      <c r="E4455" s="35">
        <v>6.7710570533466949E-2</v>
      </c>
      <c r="F4455" s="35">
        <v>7.6095351909194545E-2</v>
      </c>
      <c r="G4455" s="35">
        <v>0.37356674843670196</v>
      </c>
      <c r="H4455" s="35" t="b">
        <v>0</v>
      </c>
      <c r="I4455" s="35" t="b">
        <v>0</v>
      </c>
      <c r="J4455" s="35" t="b">
        <v>0</v>
      </c>
    </row>
    <row r="4456" spans="1:10" hidden="1" x14ac:dyDescent="0.2">
      <c r="A4456" s="35" t="s">
        <v>39</v>
      </c>
      <c r="B4456" s="35" t="str">
        <f>VLOOKUP(Table4[[#This Row],[Metabolite ID]],Table18[],2,FALSE)</f>
        <v>homovanillate (HVA)</v>
      </c>
      <c r="C4456" s="35" t="s">
        <v>1121</v>
      </c>
      <c r="D4456" s="35">
        <v>1068</v>
      </c>
      <c r="E4456" s="35">
        <v>0.18070453544296949</v>
      </c>
      <c r="F4456" s="35">
        <v>0.25466143764025995</v>
      </c>
      <c r="G4456" s="35">
        <v>0.47811509406528929</v>
      </c>
      <c r="H4456" s="35" t="b">
        <v>0</v>
      </c>
      <c r="I4456" s="35" t="b">
        <v>0</v>
      </c>
      <c r="J4456" s="35" t="b">
        <v>0</v>
      </c>
    </row>
    <row r="4457" spans="1:10" hidden="1" x14ac:dyDescent="0.2">
      <c r="A4457" s="35" t="s">
        <v>39</v>
      </c>
      <c r="B4457" s="35" t="str">
        <f>VLOOKUP(Table4[[#This Row],[Metabolite ID]],Table18[],2,FALSE)</f>
        <v>homovanillate (HVA)</v>
      </c>
      <c r="C4457" s="35" t="s">
        <v>1122</v>
      </c>
      <c r="D4457" s="35">
        <v>1068</v>
      </c>
      <c r="E4457" s="35">
        <v>0.15342946476920716</v>
      </c>
      <c r="F4457" s="35">
        <v>0.16266400757241792</v>
      </c>
      <c r="G4457" s="35">
        <v>0.34577712511547865</v>
      </c>
      <c r="H4457" s="35" t="b">
        <v>0</v>
      </c>
      <c r="I4457" s="35" t="b">
        <v>0</v>
      </c>
      <c r="J4457" s="35" t="b">
        <v>0</v>
      </c>
    </row>
    <row r="4458" spans="1:10" hidden="1" x14ac:dyDescent="0.2">
      <c r="A4458" s="35" t="s">
        <v>39</v>
      </c>
      <c r="B4458" s="35" t="str">
        <f>VLOOKUP(Table4[[#This Row],[Metabolite ID]],Table18[],2,FALSE)</f>
        <v>homovanillate (HVA)</v>
      </c>
      <c r="C4458" s="35" t="s">
        <v>1123</v>
      </c>
      <c r="D4458" s="35">
        <v>1068</v>
      </c>
      <c r="E4458" s="35">
        <v>0.17446577690808587</v>
      </c>
      <c r="F4458" s="35">
        <v>0.12792105878401913</v>
      </c>
      <c r="G4458" s="35">
        <v>0.17290111140967071</v>
      </c>
      <c r="H4458" s="35" t="b">
        <v>0</v>
      </c>
      <c r="I4458" s="35" t="b">
        <v>0</v>
      </c>
      <c r="J4458" s="35" t="b">
        <v>0</v>
      </c>
    </row>
    <row r="4459" spans="1:10" x14ac:dyDescent="0.2">
      <c r="A4459" s="35" t="s">
        <v>141</v>
      </c>
      <c r="B4459" s="35" t="str">
        <f>VLOOKUP(Table4[[#This Row],[Metabolite ID]],Table18[],2,FALSE)</f>
        <v>phenyllactate (PLA)</v>
      </c>
      <c r="C4459" s="35" t="s">
        <v>1116</v>
      </c>
      <c r="D4459" s="35">
        <v>1068</v>
      </c>
      <c r="E4459" s="35">
        <v>-3.3546424898587064E-2</v>
      </c>
      <c r="F4459" s="35">
        <v>3.7057115585426167E-2</v>
      </c>
      <c r="G4459" s="36">
        <v>0.36532622640989132</v>
      </c>
      <c r="H4459" s="35" t="b">
        <v>0</v>
      </c>
      <c r="I4459" s="35" t="b">
        <v>0</v>
      </c>
      <c r="J4459" s="35" t="b">
        <v>0</v>
      </c>
    </row>
    <row r="4460" spans="1:10" hidden="1" x14ac:dyDescent="0.2">
      <c r="A4460" s="35" t="s">
        <v>141</v>
      </c>
      <c r="B4460" s="35" t="str">
        <f>VLOOKUP(Table4[[#This Row],[Metabolite ID]],Table18[],2,FALSE)</f>
        <v>phenyllactate (PLA)</v>
      </c>
      <c r="C4460" s="35" t="s">
        <v>1117</v>
      </c>
      <c r="D4460" s="35">
        <v>1068</v>
      </c>
      <c r="E4460" s="35">
        <v>-3.3546424898587064E-2</v>
      </c>
      <c r="F4460" s="35">
        <v>3.6879404264742649E-2</v>
      </c>
      <c r="G4460" s="35">
        <v>0.36302035541583999</v>
      </c>
      <c r="H4460" s="35" t="b">
        <v>0</v>
      </c>
      <c r="I4460" s="35" t="b">
        <v>0</v>
      </c>
      <c r="J4460" s="35" t="b">
        <v>0</v>
      </c>
    </row>
    <row r="4461" spans="1:10" hidden="1" x14ac:dyDescent="0.2">
      <c r="A4461" s="35" t="s">
        <v>141</v>
      </c>
      <c r="B4461" s="35" t="str">
        <f>VLOOKUP(Table4[[#This Row],[Metabolite ID]],Table18[],2,FALSE)</f>
        <v>phenyllactate (PLA)</v>
      </c>
      <c r="C4461" s="35" t="s">
        <v>1118</v>
      </c>
      <c r="D4461" s="35">
        <v>1068</v>
      </c>
      <c r="E4461" s="35">
        <v>-3.3546424898587071E-2</v>
      </c>
      <c r="F4461" s="35">
        <v>3.7209048030649082E-2</v>
      </c>
      <c r="G4461" s="35">
        <v>0.36728728334314542</v>
      </c>
      <c r="H4461" s="35" t="b">
        <v>0</v>
      </c>
      <c r="I4461" s="35" t="b">
        <v>0</v>
      </c>
      <c r="J4461" s="35" t="b">
        <v>0</v>
      </c>
    </row>
    <row r="4462" spans="1:10" hidden="1" x14ac:dyDescent="0.2">
      <c r="A4462" s="35" t="s">
        <v>141</v>
      </c>
      <c r="B4462" s="35" t="str">
        <f>VLOOKUP(Table4[[#This Row],[Metabolite ID]],Table18[],2,FALSE)</f>
        <v>phenyllactate (PLA)</v>
      </c>
      <c r="C4462" s="35" t="s">
        <v>1119</v>
      </c>
      <c r="D4462" s="35">
        <v>1068</v>
      </c>
      <c r="E4462" s="35">
        <v>-6.8838490534334149E-2</v>
      </c>
      <c r="F4462" s="35">
        <v>5.3939995716427956E-2</v>
      </c>
      <c r="G4462" s="35">
        <v>0.20188307275160688</v>
      </c>
      <c r="H4462" s="35" t="b">
        <v>0</v>
      </c>
      <c r="I4462" s="35" t="b">
        <v>0</v>
      </c>
      <c r="J4462" s="35" t="b">
        <v>0</v>
      </c>
    </row>
    <row r="4463" spans="1:10" hidden="1" x14ac:dyDescent="0.2">
      <c r="A4463" s="35" t="s">
        <v>141</v>
      </c>
      <c r="B4463" s="35" t="str">
        <f>VLOOKUP(Table4[[#This Row],[Metabolite ID]],Table18[],2,FALSE)</f>
        <v>phenyllactate (PLA)</v>
      </c>
      <c r="C4463" s="35" t="s">
        <v>1120</v>
      </c>
      <c r="D4463" s="35">
        <v>1068</v>
      </c>
      <c r="E4463" s="35">
        <v>-7.1000203546188939E-2</v>
      </c>
      <c r="F4463" s="35">
        <v>6.5342967591913936E-2</v>
      </c>
      <c r="G4463" s="35">
        <v>0.27722353817687756</v>
      </c>
      <c r="H4463" s="35" t="b">
        <v>0</v>
      </c>
      <c r="I4463" s="35" t="b">
        <v>0</v>
      </c>
      <c r="J4463" s="35" t="b">
        <v>0</v>
      </c>
    </row>
    <row r="4464" spans="1:10" hidden="1" x14ac:dyDescent="0.2">
      <c r="A4464" s="35" t="s">
        <v>141</v>
      </c>
      <c r="B4464" s="35" t="str">
        <f>VLOOKUP(Table4[[#This Row],[Metabolite ID]],Table18[],2,FALSE)</f>
        <v>phenyllactate (PLA)</v>
      </c>
      <c r="C4464" s="35" t="s">
        <v>1121</v>
      </c>
      <c r="D4464" s="35">
        <v>1068</v>
      </c>
      <c r="E4464" s="35">
        <v>-0.15335282098159198</v>
      </c>
      <c r="F4464" s="35">
        <v>0.2404692442859073</v>
      </c>
      <c r="G4464" s="35">
        <v>0.52379069108785981</v>
      </c>
      <c r="H4464" s="35" t="b">
        <v>0</v>
      </c>
      <c r="I4464" s="35" t="b">
        <v>0</v>
      </c>
      <c r="J4464" s="35" t="b">
        <v>0</v>
      </c>
    </row>
    <row r="4465" spans="1:10" hidden="1" x14ac:dyDescent="0.2">
      <c r="A4465" s="35" t="s">
        <v>141</v>
      </c>
      <c r="B4465" s="35" t="str">
        <f>VLOOKUP(Table4[[#This Row],[Metabolite ID]],Table18[],2,FALSE)</f>
        <v>phenyllactate (PLA)</v>
      </c>
      <c r="C4465" s="35" t="s">
        <v>1122</v>
      </c>
      <c r="D4465" s="35">
        <v>1068</v>
      </c>
      <c r="E4465" s="35">
        <v>-0.15335282098159198</v>
      </c>
      <c r="F4465" s="35">
        <v>0.15597044772020704</v>
      </c>
      <c r="G4465" s="35">
        <v>0.32572345775737865</v>
      </c>
      <c r="H4465" s="35" t="b">
        <v>0</v>
      </c>
      <c r="I4465" s="35" t="b">
        <v>0</v>
      </c>
      <c r="J4465" s="35" t="b">
        <v>0</v>
      </c>
    </row>
    <row r="4466" spans="1:10" hidden="1" x14ac:dyDescent="0.2">
      <c r="A4466" s="35" t="s">
        <v>141</v>
      </c>
      <c r="B4466" s="35" t="str">
        <f>VLOOKUP(Table4[[#This Row],[Metabolite ID]],Table18[],2,FALSE)</f>
        <v>phenyllactate (PLA)</v>
      </c>
      <c r="C4466" s="35" t="s">
        <v>1123</v>
      </c>
      <c r="D4466" s="35">
        <v>1068</v>
      </c>
      <c r="E4466" s="35">
        <v>0.1043025099181689</v>
      </c>
      <c r="F4466" s="35">
        <v>0.10871521354999734</v>
      </c>
      <c r="G4466" s="35">
        <v>0.33756957178626457</v>
      </c>
      <c r="H4466" s="35" t="b">
        <v>0</v>
      </c>
      <c r="I4466" s="35" t="b">
        <v>0</v>
      </c>
      <c r="J4466" s="35" t="b">
        <v>0</v>
      </c>
    </row>
    <row r="4467" spans="1:10" x14ac:dyDescent="0.2">
      <c r="A4467" s="35" t="s">
        <v>533</v>
      </c>
      <c r="B4467" s="35" t="str">
        <f>VLOOKUP(Table4[[#This Row],[Metabolite ID]],Table18[],2,FALSE)</f>
        <v>X - 21834</v>
      </c>
      <c r="C4467" s="35" t="s">
        <v>1116</v>
      </c>
      <c r="D4467" s="35">
        <v>1068</v>
      </c>
      <c r="E4467" s="35">
        <v>3.5425338639999415E-2</v>
      </c>
      <c r="F4467" s="35">
        <v>3.9290822040316489E-2</v>
      </c>
      <c r="G4467" s="36">
        <v>0.36725947075589094</v>
      </c>
      <c r="H4467" s="35" t="b">
        <v>0</v>
      </c>
      <c r="I4467" s="35" t="b">
        <v>0</v>
      </c>
      <c r="J4467" s="35" t="b">
        <v>0</v>
      </c>
    </row>
    <row r="4468" spans="1:10" hidden="1" x14ac:dyDescent="0.2">
      <c r="A4468" s="35" t="s">
        <v>533</v>
      </c>
      <c r="B4468" s="35" t="str">
        <f>VLOOKUP(Table4[[#This Row],[Metabolite ID]],Table18[],2,FALSE)</f>
        <v>X - 21834</v>
      </c>
      <c r="C4468" s="35" t="s">
        <v>1117</v>
      </c>
      <c r="D4468" s="35">
        <v>1068</v>
      </c>
      <c r="E4468" s="35">
        <v>3.5425338639999415E-2</v>
      </c>
      <c r="F4468" s="35">
        <v>3.8498414877646374E-2</v>
      </c>
      <c r="G4468" s="35">
        <v>0.35748050574931339</v>
      </c>
      <c r="H4468" s="35" t="b">
        <v>0</v>
      </c>
      <c r="I4468" s="35" t="b">
        <v>0</v>
      </c>
      <c r="J4468" s="35" t="b">
        <v>0</v>
      </c>
    </row>
    <row r="4469" spans="1:10" hidden="1" x14ac:dyDescent="0.2">
      <c r="A4469" s="35" t="s">
        <v>533</v>
      </c>
      <c r="B4469" s="35" t="str">
        <f>VLOOKUP(Table4[[#This Row],[Metabolite ID]],Table18[],2,FALSE)</f>
        <v>X - 21834</v>
      </c>
      <c r="C4469" s="35" t="s">
        <v>1118</v>
      </c>
      <c r="D4469" s="35">
        <v>1068</v>
      </c>
      <c r="E4469" s="35">
        <v>3.542533863999945E-2</v>
      </c>
      <c r="F4469" s="35">
        <v>3.8853187734184058E-2</v>
      </c>
      <c r="G4469" s="35">
        <v>0.36188753388928863</v>
      </c>
      <c r="H4469" s="35" t="b">
        <v>0</v>
      </c>
      <c r="I4469" s="35" t="b">
        <v>0</v>
      </c>
      <c r="J4469" s="35" t="b">
        <v>0</v>
      </c>
    </row>
    <row r="4470" spans="1:10" hidden="1" x14ac:dyDescent="0.2">
      <c r="A4470" s="35" t="s">
        <v>533</v>
      </c>
      <c r="B4470" s="35" t="str">
        <f>VLOOKUP(Table4[[#This Row],[Metabolite ID]],Table18[],2,FALSE)</f>
        <v>X - 21834</v>
      </c>
      <c r="C4470" s="35" t="s">
        <v>1119</v>
      </c>
      <c r="D4470" s="35">
        <v>1068</v>
      </c>
      <c r="E4470" s="35">
        <v>-5.7152949931007634E-2</v>
      </c>
      <c r="F4470" s="35">
        <v>6.0120856195446749E-2</v>
      </c>
      <c r="G4470" s="35">
        <v>0.34179003447416267</v>
      </c>
      <c r="H4470" s="35" t="b">
        <v>0</v>
      </c>
      <c r="I4470" s="35" t="b">
        <v>0</v>
      </c>
      <c r="J4470" s="35" t="b">
        <v>0</v>
      </c>
    </row>
    <row r="4471" spans="1:10" hidden="1" x14ac:dyDescent="0.2">
      <c r="A4471" s="35" t="s">
        <v>533</v>
      </c>
      <c r="B4471" s="35" t="str">
        <f>VLOOKUP(Table4[[#This Row],[Metabolite ID]],Table18[],2,FALSE)</f>
        <v>X - 21834</v>
      </c>
      <c r="C4471" s="35" t="s">
        <v>1120</v>
      </c>
      <c r="D4471" s="35">
        <v>1068</v>
      </c>
      <c r="E4471" s="35">
        <v>-3.0820394616336504E-2</v>
      </c>
      <c r="F4471" s="35">
        <v>6.7248736017522792E-2</v>
      </c>
      <c r="G4471" s="35">
        <v>0.64673373133813294</v>
      </c>
      <c r="H4471" s="35" t="b">
        <v>0</v>
      </c>
      <c r="I4471" s="35" t="b">
        <v>0</v>
      </c>
      <c r="J4471" s="35" t="b">
        <v>0</v>
      </c>
    </row>
    <row r="4472" spans="1:10" hidden="1" x14ac:dyDescent="0.2">
      <c r="A4472" s="35" t="s">
        <v>533</v>
      </c>
      <c r="B4472" s="35" t="str">
        <f>VLOOKUP(Table4[[#This Row],[Metabolite ID]],Table18[],2,FALSE)</f>
        <v>X - 21834</v>
      </c>
      <c r="C4472" s="35" t="s">
        <v>1121</v>
      </c>
      <c r="D4472" s="35">
        <v>1068</v>
      </c>
      <c r="E4472" s="35">
        <v>-0.23604443243360862</v>
      </c>
      <c r="F4472" s="35">
        <v>0.24169925387716351</v>
      </c>
      <c r="G4472" s="35">
        <v>0.328986650544146</v>
      </c>
      <c r="H4472" s="35" t="b">
        <v>0</v>
      </c>
      <c r="I4472" s="35" t="b">
        <v>0</v>
      </c>
      <c r="J4472" s="35" t="b">
        <v>0</v>
      </c>
    </row>
    <row r="4473" spans="1:10" hidden="1" x14ac:dyDescent="0.2">
      <c r="A4473" s="35" t="s">
        <v>533</v>
      </c>
      <c r="B4473" s="35" t="str">
        <f>VLOOKUP(Table4[[#This Row],[Metabolite ID]],Table18[],2,FALSE)</f>
        <v>X - 21834</v>
      </c>
      <c r="C4473" s="35" t="s">
        <v>1122</v>
      </c>
      <c r="D4473" s="35">
        <v>1068</v>
      </c>
      <c r="E4473" s="35">
        <v>-0.1146447557335728</v>
      </c>
      <c r="F4473" s="35">
        <v>0.16426599175766704</v>
      </c>
      <c r="G4473" s="35">
        <v>0.48537839127829163</v>
      </c>
      <c r="H4473" s="35" t="b">
        <v>0</v>
      </c>
      <c r="I4473" s="35" t="b">
        <v>0</v>
      </c>
      <c r="J4473" s="35" t="b">
        <v>0</v>
      </c>
    </row>
    <row r="4474" spans="1:10" hidden="1" x14ac:dyDescent="0.2">
      <c r="A4474" s="35" t="s">
        <v>533</v>
      </c>
      <c r="B4474" s="35" t="str">
        <f>VLOOKUP(Table4[[#This Row],[Metabolite ID]],Table18[],2,FALSE)</f>
        <v>X - 21834</v>
      </c>
      <c r="C4474" s="35" t="s">
        <v>1123</v>
      </c>
      <c r="D4474" s="35">
        <v>1068</v>
      </c>
      <c r="E4474" s="35">
        <v>0.24029897471554884</v>
      </c>
      <c r="F4474" s="35">
        <v>0.11515453633813595</v>
      </c>
      <c r="G4474" s="35">
        <v>3.7147696965297364E-2</v>
      </c>
      <c r="H4474" s="35" t="b">
        <v>0</v>
      </c>
      <c r="I4474" s="35" t="b">
        <v>0</v>
      </c>
      <c r="J4474" s="35" t="b">
        <v>0</v>
      </c>
    </row>
    <row r="4475" spans="1:10" x14ac:dyDescent="0.2">
      <c r="A4475" s="35" t="s">
        <v>198</v>
      </c>
      <c r="B4475" s="35" t="str">
        <f>VLOOKUP(Table4[[#This Row],[Metabolite ID]],Table18[],2,FALSE)</f>
        <v>homostachydrine*</v>
      </c>
      <c r="C4475" s="35" t="s">
        <v>1116</v>
      </c>
      <c r="D4475" s="35">
        <v>1068</v>
      </c>
      <c r="E4475" s="35">
        <v>3.4717061791898804E-2</v>
      </c>
      <c r="F4475" s="35">
        <v>3.8510383541707334E-2</v>
      </c>
      <c r="G4475" s="36">
        <v>0.36732320963362741</v>
      </c>
      <c r="H4475" s="35" t="b">
        <v>0</v>
      </c>
      <c r="I4475" s="35" t="b">
        <v>0</v>
      </c>
      <c r="J4475" s="35" t="b">
        <v>0</v>
      </c>
    </row>
    <row r="4476" spans="1:10" hidden="1" x14ac:dyDescent="0.2">
      <c r="A4476" s="35" t="s">
        <v>198</v>
      </c>
      <c r="B4476" s="35" t="str">
        <f>VLOOKUP(Table4[[#This Row],[Metabolite ID]],Table18[],2,FALSE)</f>
        <v>homostachydrine*</v>
      </c>
      <c r="C4476" s="35" t="s">
        <v>1117</v>
      </c>
      <c r="D4476" s="35">
        <v>1068</v>
      </c>
      <c r="E4476" s="35">
        <v>3.4717061791898804E-2</v>
      </c>
      <c r="F4476" s="35">
        <v>3.7732043294512199E-2</v>
      </c>
      <c r="G4476" s="35">
        <v>0.35752315277358382</v>
      </c>
      <c r="H4476" s="35" t="b">
        <v>0</v>
      </c>
      <c r="I4476" s="35" t="b">
        <v>0</v>
      </c>
      <c r="J4476" s="35" t="b">
        <v>0</v>
      </c>
    </row>
    <row r="4477" spans="1:10" hidden="1" x14ac:dyDescent="0.2">
      <c r="A4477" s="35" t="s">
        <v>198</v>
      </c>
      <c r="B4477" s="35" t="str">
        <f>VLOOKUP(Table4[[#This Row],[Metabolite ID]],Table18[],2,FALSE)</f>
        <v>homostachydrine*</v>
      </c>
      <c r="C4477" s="35" t="s">
        <v>1118</v>
      </c>
      <c r="D4477" s="35">
        <v>1068</v>
      </c>
      <c r="E4477" s="35">
        <v>3.4717061791898832E-2</v>
      </c>
      <c r="F4477" s="35">
        <v>3.8078822809070267E-2</v>
      </c>
      <c r="G4477" s="35">
        <v>0.36191838046841662</v>
      </c>
      <c r="H4477" s="35" t="b">
        <v>0</v>
      </c>
      <c r="I4477" s="35" t="b">
        <v>0</v>
      </c>
      <c r="J4477" s="35" t="b">
        <v>0</v>
      </c>
    </row>
    <row r="4478" spans="1:10" hidden="1" x14ac:dyDescent="0.2">
      <c r="A4478" s="35" t="s">
        <v>198</v>
      </c>
      <c r="B4478" s="35" t="str">
        <f>VLOOKUP(Table4[[#This Row],[Metabolite ID]],Table18[],2,FALSE)</f>
        <v>homostachydrine*</v>
      </c>
      <c r="C4478" s="35" t="s">
        <v>1119</v>
      </c>
      <c r="D4478" s="35">
        <v>1068</v>
      </c>
      <c r="E4478" s="35">
        <v>-1.8281304179066392E-2</v>
      </c>
      <c r="F4478" s="35">
        <v>5.6978533103035842E-2</v>
      </c>
      <c r="G4478" s="35">
        <v>0.74832750016634997</v>
      </c>
      <c r="H4478" s="35" t="b">
        <v>0</v>
      </c>
      <c r="I4478" s="35" t="b">
        <v>0</v>
      </c>
      <c r="J4478" s="35" t="b">
        <v>0</v>
      </c>
    </row>
    <row r="4479" spans="1:10" hidden="1" x14ac:dyDescent="0.2">
      <c r="A4479" s="35" t="s">
        <v>198</v>
      </c>
      <c r="B4479" s="35" t="str">
        <f>VLOOKUP(Table4[[#This Row],[Metabolite ID]],Table18[],2,FALSE)</f>
        <v>homostachydrine*</v>
      </c>
      <c r="C4479" s="35" t="s">
        <v>1120</v>
      </c>
      <c r="D4479" s="35">
        <v>1068</v>
      </c>
      <c r="E4479" s="35">
        <v>7.4939350141845815E-2</v>
      </c>
      <c r="F4479" s="35">
        <v>6.674372888945071E-2</v>
      </c>
      <c r="G4479" s="35">
        <v>0.26152568282298289</v>
      </c>
      <c r="H4479" s="35" t="b">
        <v>0</v>
      </c>
      <c r="I4479" s="35" t="b">
        <v>0</v>
      </c>
      <c r="J4479" s="35" t="b">
        <v>0</v>
      </c>
    </row>
    <row r="4480" spans="1:10" hidden="1" x14ac:dyDescent="0.2">
      <c r="A4480" s="35" t="s">
        <v>198</v>
      </c>
      <c r="B4480" s="35" t="str">
        <f>VLOOKUP(Table4[[#This Row],[Metabolite ID]],Table18[],2,FALSE)</f>
        <v>homostachydrine*</v>
      </c>
      <c r="C4480" s="35" t="s">
        <v>1121</v>
      </c>
      <c r="D4480" s="35">
        <v>1068</v>
      </c>
      <c r="E4480" s="35">
        <v>-0.12666074133399174</v>
      </c>
      <c r="F4480" s="35">
        <v>0.23357632357348665</v>
      </c>
      <c r="G4480" s="35">
        <v>0.58774778902235525</v>
      </c>
      <c r="H4480" s="35" t="b">
        <v>0</v>
      </c>
      <c r="I4480" s="35" t="b">
        <v>0</v>
      </c>
      <c r="J4480" s="35" t="b">
        <v>0</v>
      </c>
    </row>
    <row r="4481" spans="1:10" hidden="1" x14ac:dyDescent="0.2">
      <c r="A4481" s="35" t="s">
        <v>198</v>
      </c>
      <c r="B4481" s="35" t="str">
        <f>VLOOKUP(Table4[[#This Row],[Metabolite ID]],Table18[],2,FALSE)</f>
        <v>homostachydrine*</v>
      </c>
      <c r="C4481" s="35" t="s">
        <v>1122</v>
      </c>
      <c r="D4481" s="35">
        <v>1068</v>
      </c>
      <c r="E4481" s="35">
        <v>8.3284227632477226E-2</v>
      </c>
      <c r="F4481" s="35">
        <v>0.13887144263910939</v>
      </c>
      <c r="G4481" s="35">
        <v>0.54881900507212888</v>
      </c>
      <c r="H4481" s="35" t="b">
        <v>0</v>
      </c>
      <c r="I4481" s="35" t="b">
        <v>0</v>
      </c>
      <c r="J4481" s="35" t="b">
        <v>0</v>
      </c>
    </row>
    <row r="4482" spans="1:10" hidden="1" x14ac:dyDescent="0.2">
      <c r="A4482" s="35" t="s">
        <v>198</v>
      </c>
      <c r="B4482" s="35" t="str">
        <f>VLOOKUP(Table4[[#This Row],[Metabolite ID]],Table18[],2,FALSE)</f>
        <v>homostachydrine*</v>
      </c>
      <c r="C4482" s="35" t="s">
        <v>1123</v>
      </c>
      <c r="D4482" s="35">
        <v>1068</v>
      </c>
      <c r="E4482" s="35">
        <v>0.14093175046716741</v>
      </c>
      <c r="F4482" s="35">
        <v>0.11303375293412417</v>
      </c>
      <c r="G4482" s="35">
        <v>0.21274061028953689</v>
      </c>
      <c r="H4482" s="35" t="b">
        <v>0</v>
      </c>
      <c r="I4482" s="35" t="b">
        <v>0</v>
      </c>
      <c r="J4482" s="35" t="b">
        <v>0</v>
      </c>
    </row>
    <row r="4483" spans="1:10" x14ac:dyDescent="0.2">
      <c r="A4483" s="35" t="s">
        <v>217</v>
      </c>
      <c r="B4483" s="35" t="str">
        <f>VLOOKUP(Table4[[#This Row],[Metabolite ID]],Table18[],2,FALSE)</f>
        <v>octanoylcarnitine</v>
      </c>
      <c r="C4483" s="35" t="s">
        <v>1116</v>
      </c>
      <c r="D4483" s="35">
        <v>1068</v>
      </c>
      <c r="E4483" s="35">
        <v>3.4624395188168455E-2</v>
      </c>
      <c r="F4483" s="35">
        <v>3.8439211449893478E-2</v>
      </c>
      <c r="G4483" s="36">
        <v>0.36771744631741532</v>
      </c>
      <c r="H4483" s="35" t="b">
        <v>0</v>
      </c>
      <c r="I4483" s="35" t="b">
        <v>0</v>
      </c>
      <c r="J4483" s="35" t="b">
        <v>0</v>
      </c>
    </row>
    <row r="4484" spans="1:10" hidden="1" x14ac:dyDescent="0.2">
      <c r="A4484" s="35" t="s">
        <v>217</v>
      </c>
      <c r="B4484" s="35" t="str">
        <f>VLOOKUP(Table4[[#This Row],[Metabolite ID]],Table18[],2,FALSE)</f>
        <v>octanoylcarnitine</v>
      </c>
      <c r="C4484" s="35" t="s">
        <v>1117</v>
      </c>
      <c r="D4484" s="35">
        <v>1068</v>
      </c>
      <c r="E4484" s="35">
        <v>3.4624395188168455E-2</v>
      </c>
      <c r="F4484" s="35">
        <v>3.687960410342115E-2</v>
      </c>
      <c r="G4484" s="35">
        <v>0.34780805759839384</v>
      </c>
      <c r="H4484" s="35" t="b">
        <v>0</v>
      </c>
      <c r="I4484" s="35" t="b">
        <v>0</v>
      </c>
      <c r="J4484" s="35" t="b">
        <v>0</v>
      </c>
    </row>
    <row r="4485" spans="1:10" hidden="1" x14ac:dyDescent="0.2">
      <c r="A4485" s="35" t="s">
        <v>217</v>
      </c>
      <c r="B4485" s="35" t="str">
        <f>VLOOKUP(Table4[[#This Row],[Metabolite ID]],Table18[],2,FALSE)</f>
        <v>octanoylcarnitine</v>
      </c>
      <c r="C4485" s="35" t="s">
        <v>1118</v>
      </c>
      <c r="D4485" s="35">
        <v>1068</v>
      </c>
      <c r="E4485" s="35">
        <v>3.4624395188168476E-2</v>
      </c>
      <c r="F4485" s="35">
        <v>3.7234897666815855E-2</v>
      </c>
      <c r="G4485" s="35">
        <v>0.35242753774700503</v>
      </c>
      <c r="H4485" s="35" t="b">
        <v>0</v>
      </c>
      <c r="I4485" s="35" t="b">
        <v>0</v>
      </c>
      <c r="J4485" s="35" t="b">
        <v>0</v>
      </c>
    </row>
    <row r="4486" spans="1:10" hidden="1" x14ac:dyDescent="0.2">
      <c r="A4486" s="35" t="s">
        <v>217</v>
      </c>
      <c r="B4486" s="35" t="str">
        <f>VLOOKUP(Table4[[#This Row],[Metabolite ID]],Table18[],2,FALSE)</f>
        <v>octanoylcarnitine</v>
      </c>
      <c r="C4486" s="35" t="s">
        <v>1119</v>
      </c>
      <c r="D4486" s="35">
        <v>1068</v>
      </c>
      <c r="E4486" s="35">
        <v>8.9647023434216044E-2</v>
      </c>
      <c r="F4486" s="35">
        <v>5.8186465859228244E-2</v>
      </c>
      <c r="G4486" s="35">
        <v>0.12339343459152455</v>
      </c>
      <c r="H4486" s="35" t="b">
        <v>0</v>
      </c>
      <c r="I4486" s="35" t="b">
        <v>0</v>
      </c>
      <c r="J4486" s="35" t="b">
        <v>0</v>
      </c>
    </row>
    <row r="4487" spans="1:10" hidden="1" x14ac:dyDescent="0.2">
      <c r="A4487" s="35" t="s">
        <v>217</v>
      </c>
      <c r="B4487" s="35" t="str">
        <f>VLOOKUP(Table4[[#This Row],[Metabolite ID]],Table18[],2,FALSE)</f>
        <v>octanoylcarnitine</v>
      </c>
      <c r="C4487" s="35" t="s">
        <v>1120</v>
      </c>
      <c r="D4487" s="35">
        <v>1068</v>
      </c>
      <c r="E4487" s="35">
        <v>8.9838325484271606E-2</v>
      </c>
      <c r="F4487" s="35">
        <v>6.0265538596143704E-2</v>
      </c>
      <c r="G4487" s="35">
        <v>0.13603815312780726</v>
      </c>
      <c r="H4487" s="35" t="b">
        <v>0</v>
      </c>
      <c r="I4487" s="35" t="b">
        <v>0</v>
      </c>
      <c r="J4487" s="35" t="b">
        <v>0</v>
      </c>
    </row>
    <row r="4488" spans="1:10" hidden="1" x14ac:dyDescent="0.2">
      <c r="A4488" s="35" t="s">
        <v>217</v>
      </c>
      <c r="B4488" s="35" t="str">
        <f>VLOOKUP(Table4[[#This Row],[Metabolite ID]],Table18[],2,FALSE)</f>
        <v>octanoylcarnitine</v>
      </c>
      <c r="C4488" s="35" t="s">
        <v>1121</v>
      </c>
      <c r="D4488" s="35">
        <v>1068</v>
      </c>
      <c r="E4488" s="35">
        <v>0.11778191886713874</v>
      </c>
      <c r="F4488" s="35">
        <v>0.21556582885840581</v>
      </c>
      <c r="G4488" s="35">
        <v>0.58491560048509972</v>
      </c>
      <c r="H4488" s="35" t="b">
        <v>0</v>
      </c>
      <c r="I4488" s="35" t="b">
        <v>0</v>
      </c>
      <c r="J4488" s="35" t="b">
        <v>0</v>
      </c>
    </row>
    <row r="4489" spans="1:10" hidden="1" x14ac:dyDescent="0.2">
      <c r="A4489" s="35" t="s">
        <v>217</v>
      </c>
      <c r="B4489" s="35" t="str">
        <f>VLOOKUP(Table4[[#This Row],[Metabolite ID]],Table18[],2,FALSE)</f>
        <v>octanoylcarnitine</v>
      </c>
      <c r="C4489" s="35" t="s">
        <v>1122</v>
      </c>
      <c r="D4489" s="35">
        <v>1068</v>
      </c>
      <c r="E4489" s="35">
        <v>0.11778191886713874</v>
      </c>
      <c r="F4489" s="35">
        <v>0.12790629711987797</v>
      </c>
      <c r="G4489" s="35">
        <v>0.35733931994971191</v>
      </c>
      <c r="H4489" s="35" t="b">
        <v>0</v>
      </c>
      <c r="I4489" s="35" t="b">
        <v>0</v>
      </c>
      <c r="J4489" s="35" t="b">
        <v>0</v>
      </c>
    </row>
    <row r="4490" spans="1:10" hidden="1" x14ac:dyDescent="0.2">
      <c r="A4490" s="35" t="s">
        <v>217</v>
      </c>
      <c r="B4490" s="35" t="str">
        <f>VLOOKUP(Table4[[#This Row],[Metabolite ID]],Table18[],2,FALSE)</f>
        <v>octanoylcarnitine</v>
      </c>
      <c r="C4490" s="35" t="s">
        <v>1123</v>
      </c>
      <c r="D4490" s="35">
        <v>1068</v>
      </c>
      <c r="E4490" s="35">
        <v>9.2408516344141253E-2</v>
      </c>
      <c r="F4490" s="35">
        <v>0.11285580880788952</v>
      </c>
      <c r="G4490" s="35">
        <v>0.41307251634942022</v>
      </c>
      <c r="H4490" s="35" t="b">
        <v>0</v>
      </c>
      <c r="I4490" s="35" t="b">
        <v>0</v>
      </c>
      <c r="J4490" s="35" t="b">
        <v>0</v>
      </c>
    </row>
    <row r="4491" spans="1:10" x14ac:dyDescent="0.2">
      <c r="A4491" s="35" t="s">
        <v>684</v>
      </c>
      <c r="B4491" s="35" t="str">
        <f>VLOOKUP(Table4[[#This Row],[Metabolite ID]],Table18[],2,FALSE)</f>
        <v>1-palmitoyl-2-docosahexaenoyl-GPC (16:0/22:6)</v>
      </c>
      <c r="C4491" s="35" t="s">
        <v>1116</v>
      </c>
      <c r="D4491" s="35">
        <v>1068</v>
      </c>
      <c r="E4491" s="35">
        <v>-3.3808365590117018E-2</v>
      </c>
      <c r="F4491" s="35">
        <v>3.7561013259554257E-2</v>
      </c>
      <c r="G4491" s="36">
        <v>0.36807132075505233</v>
      </c>
      <c r="H4491" s="35" t="b">
        <v>0</v>
      </c>
      <c r="I4491" s="35" t="b">
        <v>0</v>
      </c>
      <c r="J4491" s="35" t="b">
        <v>0</v>
      </c>
    </row>
    <row r="4492" spans="1:10" hidden="1" x14ac:dyDescent="0.2">
      <c r="A4492" s="35" t="s">
        <v>684</v>
      </c>
      <c r="B4492" s="35" t="str">
        <f>VLOOKUP(Table4[[#This Row],[Metabolite ID]],Table18[],2,FALSE)</f>
        <v>1-palmitoyl-2-docosahexaenoyl-GPC (16:0/22:6)</v>
      </c>
      <c r="C4492" s="35" t="s">
        <v>1117</v>
      </c>
      <c r="D4492" s="35">
        <v>1068</v>
      </c>
      <c r="E4492" s="35">
        <v>-3.3808365590117018E-2</v>
      </c>
      <c r="F4492" s="35">
        <v>3.6832256863257619E-2</v>
      </c>
      <c r="G4492" s="35">
        <v>0.35867069547576763</v>
      </c>
      <c r="H4492" s="35" t="b">
        <v>0</v>
      </c>
      <c r="I4492" s="35" t="b">
        <v>0</v>
      </c>
      <c r="J4492" s="35" t="b">
        <v>0</v>
      </c>
    </row>
    <row r="4493" spans="1:10" hidden="1" x14ac:dyDescent="0.2">
      <c r="A4493" s="35" t="s">
        <v>684</v>
      </c>
      <c r="B4493" s="35" t="str">
        <f>VLOOKUP(Table4[[#This Row],[Metabolite ID]],Table18[],2,FALSE)</f>
        <v>1-palmitoyl-2-docosahexaenoyl-GPC (16:0/22:6)</v>
      </c>
      <c r="C4493" s="35" t="s">
        <v>1118</v>
      </c>
      <c r="D4493" s="35">
        <v>1068</v>
      </c>
      <c r="E4493" s="35">
        <v>-3.3808365590117018E-2</v>
      </c>
      <c r="F4493" s="35">
        <v>3.7170825694585567E-2</v>
      </c>
      <c r="G4493" s="35">
        <v>0.36306497204669075</v>
      </c>
      <c r="H4493" s="35" t="b">
        <v>0</v>
      </c>
      <c r="I4493" s="35" t="b">
        <v>0</v>
      </c>
      <c r="J4493" s="35" t="b">
        <v>0</v>
      </c>
    </row>
    <row r="4494" spans="1:10" hidden="1" x14ac:dyDescent="0.2">
      <c r="A4494" s="35" t="s">
        <v>684</v>
      </c>
      <c r="B4494" s="35" t="str">
        <f>VLOOKUP(Table4[[#This Row],[Metabolite ID]],Table18[],2,FALSE)</f>
        <v>1-palmitoyl-2-docosahexaenoyl-GPC (16:0/22:6)</v>
      </c>
      <c r="C4494" s="35" t="s">
        <v>1119</v>
      </c>
      <c r="D4494" s="35">
        <v>1068</v>
      </c>
      <c r="E4494" s="35">
        <v>3.7577935332517333E-2</v>
      </c>
      <c r="F4494" s="35">
        <v>5.4002114238066425E-2</v>
      </c>
      <c r="G4494" s="35">
        <v>0.4865162298402958</v>
      </c>
      <c r="H4494" s="35" t="b">
        <v>0</v>
      </c>
      <c r="I4494" s="35" t="b">
        <v>0</v>
      </c>
      <c r="J4494" s="35" t="b">
        <v>0</v>
      </c>
    </row>
    <row r="4495" spans="1:10" hidden="1" x14ac:dyDescent="0.2">
      <c r="A4495" s="35" t="s">
        <v>684</v>
      </c>
      <c r="B4495" s="35" t="str">
        <f>VLOOKUP(Table4[[#This Row],[Metabolite ID]],Table18[],2,FALSE)</f>
        <v>1-palmitoyl-2-docosahexaenoyl-GPC (16:0/22:6)</v>
      </c>
      <c r="C4495" s="35" t="s">
        <v>1120</v>
      </c>
      <c r="D4495" s="35">
        <v>1068</v>
      </c>
      <c r="E4495" s="35">
        <v>2.8719807217205118E-2</v>
      </c>
      <c r="F4495" s="35">
        <v>6.2828892267863756E-2</v>
      </c>
      <c r="G4495" s="35">
        <v>0.64759092739345259</v>
      </c>
      <c r="H4495" s="35" t="b">
        <v>0</v>
      </c>
      <c r="I4495" s="35" t="b">
        <v>0</v>
      </c>
      <c r="J4495" s="35" t="b">
        <v>0</v>
      </c>
    </row>
    <row r="4496" spans="1:10" hidden="1" x14ac:dyDescent="0.2">
      <c r="A4496" s="35" t="s">
        <v>684</v>
      </c>
      <c r="B4496" s="35" t="str">
        <f>VLOOKUP(Table4[[#This Row],[Metabolite ID]],Table18[],2,FALSE)</f>
        <v>1-palmitoyl-2-docosahexaenoyl-GPC (16:0/22:6)</v>
      </c>
      <c r="C4496" s="35" t="s">
        <v>1121</v>
      </c>
      <c r="D4496" s="35">
        <v>1068</v>
      </c>
      <c r="E4496" s="35">
        <v>0.18052689282183731</v>
      </c>
      <c r="F4496" s="35">
        <v>0.23886248992588896</v>
      </c>
      <c r="G4496" s="35">
        <v>0.44994942667791915</v>
      </c>
      <c r="H4496" s="35" t="b">
        <v>0</v>
      </c>
      <c r="I4496" s="35" t="b">
        <v>0</v>
      </c>
      <c r="J4496" s="35" t="b">
        <v>0</v>
      </c>
    </row>
    <row r="4497" spans="1:10" hidden="1" x14ac:dyDescent="0.2">
      <c r="A4497" s="35" t="s">
        <v>684</v>
      </c>
      <c r="B4497" s="35" t="str">
        <f>VLOOKUP(Table4[[#This Row],[Metabolite ID]],Table18[],2,FALSE)</f>
        <v>1-palmitoyl-2-docosahexaenoyl-GPC (16:0/22:6)</v>
      </c>
      <c r="C4497" s="35" t="s">
        <v>1122</v>
      </c>
      <c r="D4497" s="35">
        <v>1068</v>
      </c>
      <c r="E4497" s="35">
        <v>0.10257664335953987</v>
      </c>
      <c r="F4497" s="35">
        <v>0.17113117894280083</v>
      </c>
      <c r="G4497" s="35">
        <v>0.5490310323986981</v>
      </c>
      <c r="H4497" s="35" t="b">
        <v>0</v>
      </c>
      <c r="I4497" s="35" t="b">
        <v>0</v>
      </c>
      <c r="J4497" s="35" t="b">
        <v>0</v>
      </c>
    </row>
    <row r="4498" spans="1:10" hidden="1" x14ac:dyDescent="0.2">
      <c r="A4498" s="35" t="s">
        <v>684</v>
      </c>
      <c r="B4498" s="35" t="str">
        <f>VLOOKUP(Table4[[#This Row],[Metabolite ID]],Table18[],2,FALSE)</f>
        <v>1-palmitoyl-2-docosahexaenoyl-GPC (16:0/22:6)</v>
      </c>
      <c r="C4498" s="35" t="s">
        <v>1123</v>
      </c>
      <c r="D4498" s="35">
        <v>1068</v>
      </c>
      <c r="E4498" s="35">
        <v>-0.11977631898889435</v>
      </c>
      <c r="F4498" s="35">
        <v>0.11026098045928108</v>
      </c>
      <c r="G4498" s="35">
        <v>0.27759260209561892</v>
      </c>
      <c r="H4498" s="35" t="b">
        <v>0</v>
      </c>
      <c r="I4498" s="35" t="b">
        <v>0</v>
      </c>
      <c r="J4498" s="35" t="b">
        <v>0</v>
      </c>
    </row>
    <row r="4499" spans="1:10" x14ac:dyDescent="0.2">
      <c r="A4499" s="35" t="s">
        <v>464</v>
      </c>
      <c r="B4499" s="35" t="str">
        <f>VLOOKUP(Table4[[#This Row],[Metabolite ID]],Table18[],2,FALSE)</f>
        <v>X - 11478</v>
      </c>
      <c r="C4499" s="35" t="s">
        <v>1116</v>
      </c>
      <c r="D4499" s="35">
        <v>1068</v>
      </c>
      <c r="E4499" s="35">
        <v>3.3228347277264488E-2</v>
      </c>
      <c r="F4499" s="35">
        <v>3.6917963474910644E-2</v>
      </c>
      <c r="G4499" s="36">
        <v>0.36808882478343319</v>
      </c>
      <c r="H4499" s="35" t="b">
        <v>0</v>
      </c>
      <c r="I4499" s="35" t="b">
        <v>0</v>
      </c>
      <c r="J4499" s="35" t="b">
        <v>0</v>
      </c>
    </row>
    <row r="4500" spans="1:10" hidden="1" x14ac:dyDescent="0.2">
      <c r="A4500" s="35" t="s">
        <v>464</v>
      </c>
      <c r="B4500" s="35" t="str">
        <f>VLOOKUP(Table4[[#This Row],[Metabolite ID]],Table18[],2,FALSE)</f>
        <v>X - 11478</v>
      </c>
      <c r="C4500" s="35" t="s">
        <v>1117</v>
      </c>
      <c r="D4500" s="35">
        <v>1068</v>
      </c>
      <c r="E4500" s="35">
        <v>3.3228347277264488E-2</v>
      </c>
      <c r="F4500" s="35">
        <v>3.6856472856457122E-2</v>
      </c>
      <c r="G4500" s="35">
        <v>0.36729027832212013</v>
      </c>
      <c r="H4500" s="35" t="b">
        <v>0</v>
      </c>
      <c r="I4500" s="35" t="b">
        <v>0</v>
      </c>
      <c r="J4500" s="35" t="b">
        <v>0</v>
      </c>
    </row>
    <row r="4501" spans="1:10" hidden="1" x14ac:dyDescent="0.2">
      <c r="A4501" s="35" t="s">
        <v>464</v>
      </c>
      <c r="B4501" s="35" t="str">
        <f>VLOOKUP(Table4[[#This Row],[Metabolite ID]],Table18[],2,FALSE)</f>
        <v>X - 11478</v>
      </c>
      <c r="C4501" s="35" t="s">
        <v>1118</v>
      </c>
      <c r="D4501" s="35">
        <v>1068</v>
      </c>
      <c r="E4501" s="35">
        <v>3.3228347277264481E-2</v>
      </c>
      <c r="F4501" s="35">
        <v>3.7184036607543283E-2</v>
      </c>
      <c r="G4501" s="35">
        <v>0.37152598330706404</v>
      </c>
      <c r="H4501" s="35" t="b">
        <v>0</v>
      </c>
      <c r="I4501" s="35" t="b">
        <v>0</v>
      </c>
      <c r="J4501" s="35" t="b">
        <v>0</v>
      </c>
    </row>
    <row r="4502" spans="1:10" hidden="1" x14ac:dyDescent="0.2">
      <c r="A4502" s="35" t="s">
        <v>464</v>
      </c>
      <c r="B4502" s="35" t="str">
        <f>VLOOKUP(Table4[[#This Row],[Metabolite ID]],Table18[],2,FALSE)</f>
        <v>X - 11478</v>
      </c>
      <c r="C4502" s="35" t="s">
        <v>1119</v>
      </c>
      <c r="D4502" s="35">
        <v>1068</v>
      </c>
      <c r="E4502" s="35">
        <v>3.0815516588531612E-4</v>
      </c>
      <c r="F4502" s="35">
        <v>5.3996320451462292E-2</v>
      </c>
      <c r="G4502" s="35">
        <v>0.99544652464301464</v>
      </c>
      <c r="H4502" s="35" t="b">
        <v>0</v>
      </c>
      <c r="I4502" s="35" t="b">
        <v>0</v>
      </c>
      <c r="J4502" s="35" t="b">
        <v>0</v>
      </c>
    </row>
    <row r="4503" spans="1:10" hidden="1" x14ac:dyDescent="0.2">
      <c r="A4503" s="35" t="s">
        <v>464</v>
      </c>
      <c r="B4503" s="35" t="str">
        <f>VLOOKUP(Table4[[#This Row],[Metabolite ID]],Table18[],2,FALSE)</f>
        <v>X - 11478</v>
      </c>
      <c r="C4503" s="35" t="s">
        <v>1120</v>
      </c>
      <c r="D4503" s="35">
        <v>1068</v>
      </c>
      <c r="E4503" s="35">
        <v>-2.0360643606283414E-2</v>
      </c>
      <c r="F4503" s="35">
        <v>6.4518141544847279E-2</v>
      </c>
      <c r="G4503" s="35">
        <v>0.75232122018302094</v>
      </c>
      <c r="H4503" s="35" t="b">
        <v>0</v>
      </c>
      <c r="I4503" s="35" t="b">
        <v>0</v>
      </c>
      <c r="J4503" s="35" t="b">
        <v>0</v>
      </c>
    </row>
    <row r="4504" spans="1:10" hidden="1" x14ac:dyDescent="0.2">
      <c r="A4504" s="35" t="s">
        <v>464</v>
      </c>
      <c r="B4504" s="35" t="str">
        <f>VLOOKUP(Table4[[#This Row],[Metabolite ID]],Table18[],2,FALSE)</f>
        <v>X - 11478</v>
      </c>
      <c r="C4504" s="35" t="s">
        <v>1121</v>
      </c>
      <c r="D4504" s="35">
        <v>1068</v>
      </c>
      <c r="E4504" s="35">
        <v>-2.7303922270017544E-2</v>
      </c>
      <c r="F4504" s="35">
        <v>0.2219563028734936</v>
      </c>
      <c r="G4504" s="35">
        <v>0.90211850163641771</v>
      </c>
      <c r="H4504" s="35" t="b">
        <v>0</v>
      </c>
      <c r="I4504" s="35" t="b">
        <v>0</v>
      </c>
      <c r="J4504" s="35" t="b">
        <v>0</v>
      </c>
    </row>
    <row r="4505" spans="1:10" hidden="1" x14ac:dyDescent="0.2">
      <c r="A4505" s="35" t="s">
        <v>464</v>
      </c>
      <c r="B4505" s="35" t="str">
        <f>VLOOKUP(Table4[[#This Row],[Metabolite ID]],Table18[],2,FALSE)</f>
        <v>X - 11478</v>
      </c>
      <c r="C4505" s="35" t="s">
        <v>1122</v>
      </c>
      <c r="D4505" s="35">
        <v>1068</v>
      </c>
      <c r="E4505" s="35">
        <v>-7.3288989093576618E-2</v>
      </c>
      <c r="F4505" s="35">
        <v>0.13267439090859284</v>
      </c>
      <c r="G4505" s="35">
        <v>0.58079179957246163</v>
      </c>
      <c r="H4505" s="35" t="b">
        <v>0</v>
      </c>
      <c r="I4505" s="35" t="b">
        <v>0</v>
      </c>
      <c r="J4505" s="35" t="b">
        <v>0</v>
      </c>
    </row>
    <row r="4506" spans="1:10" hidden="1" x14ac:dyDescent="0.2">
      <c r="A4506" s="35" t="s">
        <v>464</v>
      </c>
      <c r="B4506" s="35" t="str">
        <f>VLOOKUP(Table4[[#This Row],[Metabolite ID]],Table18[],2,FALSE)</f>
        <v>X - 11478</v>
      </c>
      <c r="C4506" s="35" t="s">
        <v>1123</v>
      </c>
      <c r="D4506" s="35">
        <v>1068</v>
      </c>
      <c r="E4506" s="35">
        <v>0.14966256481503523</v>
      </c>
      <c r="F4506" s="35">
        <v>0.10832969477189046</v>
      </c>
      <c r="G4506" s="35">
        <v>0.16740031812692269</v>
      </c>
      <c r="H4506" s="35" t="b">
        <v>0</v>
      </c>
      <c r="I4506" s="35" t="b">
        <v>0</v>
      </c>
      <c r="J4506" s="35" t="b">
        <v>0</v>
      </c>
    </row>
    <row r="4507" spans="1:10" x14ac:dyDescent="0.2">
      <c r="A4507" s="35" t="s">
        <v>207</v>
      </c>
      <c r="B4507" s="35" t="str">
        <f>VLOOKUP(Table4[[#This Row],[Metabolite ID]],Table18[],2,FALSE)</f>
        <v>2-arachidonoyl-GPC (20:4)*</v>
      </c>
      <c r="C4507" s="35" t="s">
        <v>1116</v>
      </c>
      <c r="D4507" s="35">
        <v>1068</v>
      </c>
      <c r="E4507" s="35">
        <v>-3.3590264738665332E-2</v>
      </c>
      <c r="F4507" s="35">
        <v>3.7564128220574707E-2</v>
      </c>
      <c r="G4507" s="36">
        <v>0.37120889282441094</v>
      </c>
      <c r="H4507" s="35" t="b">
        <v>0</v>
      </c>
      <c r="I4507" s="35" t="b">
        <v>0</v>
      </c>
      <c r="J4507" s="35" t="b">
        <v>0</v>
      </c>
    </row>
    <row r="4508" spans="1:10" hidden="1" x14ac:dyDescent="0.2">
      <c r="A4508" s="35" t="s">
        <v>207</v>
      </c>
      <c r="B4508" s="35" t="str">
        <f>VLOOKUP(Table4[[#This Row],[Metabolite ID]],Table18[],2,FALSE)</f>
        <v>2-arachidonoyl-GPC (20:4)*</v>
      </c>
      <c r="C4508" s="35" t="s">
        <v>1117</v>
      </c>
      <c r="D4508" s="35">
        <v>1068</v>
      </c>
      <c r="E4508" s="35">
        <v>-3.3590264738665332E-2</v>
      </c>
      <c r="F4508" s="35">
        <v>3.7051283230292213E-2</v>
      </c>
      <c r="G4508" s="35">
        <v>0.36462448176044004</v>
      </c>
      <c r="H4508" s="35" t="b">
        <v>0</v>
      </c>
      <c r="I4508" s="35" t="b">
        <v>0</v>
      </c>
      <c r="J4508" s="35" t="b">
        <v>0</v>
      </c>
    </row>
    <row r="4509" spans="1:10" hidden="1" x14ac:dyDescent="0.2">
      <c r="A4509" s="35" t="s">
        <v>207</v>
      </c>
      <c r="B4509" s="35" t="str">
        <f>VLOOKUP(Table4[[#This Row],[Metabolite ID]],Table18[],2,FALSE)</f>
        <v>2-arachidonoyl-GPC (20:4)*</v>
      </c>
      <c r="C4509" s="35" t="s">
        <v>1118</v>
      </c>
      <c r="D4509" s="35">
        <v>1068</v>
      </c>
      <c r="E4509" s="35">
        <v>-3.3590264738665367E-2</v>
      </c>
      <c r="F4509" s="35">
        <v>3.7387860443751919E-2</v>
      </c>
      <c r="G4509" s="35">
        <v>0.3689579267887062</v>
      </c>
      <c r="H4509" s="35" t="b">
        <v>0</v>
      </c>
      <c r="I4509" s="35" t="b">
        <v>0</v>
      </c>
      <c r="J4509" s="35" t="b">
        <v>0</v>
      </c>
    </row>
    <row r="4510" spans="1:10" hidden="1" x14ac:dyDescent="0.2">
      <c r="A4510" s="35" t="s">
        <v>207</v>
      </c>
      <c r="B4510" s="35" t="str">
        <f>VLOOKUP(Table4[[#This Row],[Metabolite ID]],Table18[],2,FALSE)</f>
        <v>2-arachidonoyl-GPC (20:4)*</v>
      </c>
      <c r="C4510" s="35" t="s">
        <v>1119</v>
      </c>
      <c r="D4510" s="35">
        <v>1068</v>
      </c>
      <c r="E4510" s="35">
        <v>-4.8083977668673034E-2</v>
      </c>
      <c r="F4510" s="35">
        <v>5.5601842330363201E-2</v>
      </c>
      <c r="G4510" s="35">
        <v>0.38715346405093276</v>
      </c>
      <c r="H4510" s="35" t="b">
        <v>0</v>
      </c>
      <c r="I4510" s="35" t="b">
        <v>0</v>
      </c>
      <c r="J4510" s="35" t="b">
        <v>0</v>
      </c>
    </row>
    <row r="4511" spans="1:10" hidden="1" x14ac:dyDescent="0.2">
      <c r="A4511" s="35" t="s">
        <v>207</v>
      </c>
      <c r="B4511" s="35" t="str">
        <f>VLOOKUP(Table4[[#This Row],[Metabolite ID]],Table18[],2,FALSE)</f>
        <v>2-arachidonoyl-GPC (20:4)*</v>
      </c>
      <c r="C4511" s="35" t="s">
        <v>1120</v>
      </c>
      <c r="D4511" s="35">
        <v>1068</v>
      </c>
      <c r="E4511" s="35">
        <v>-5.0155872938525366E-2</v>
      </c>
      <c r="F4511" s="35">
        <v>5.9987356045094767E-2</v>
      </c>
      <c r="G4511" s="35">
        <v>0.40309447970158813</v>
      </c>
      <c r="H4511" s="35" t="b">
        <v>0</v>
      </c>
      <c r="I4511" s="35" t="b">
        <v>0</v>
      </c>
      <c r="J4511" s="35" t="b">
        <v>0</v>
      </c>
    </row>
    <row r="4512" spans="1:10" hidden="1" x14ac:dyDescent="0.2">
      <c r="A4512" s="35" t="s">
        <v>207</v>
      </c>
      <c r="B4512" s="35" t="str">
        <f>VLOOKUP(Table4[[#This Row],[Metabolite ID]],Table18[],2,FALSE)</f>
        <v>2-arachidonoyl-GPC (20:4)*</v>
      </c>
      <c r="C4512" s="35" t="s">
        <v>1121</v>
      </c>
      <c r="D4512" s="35">
        <v>1068</v>
      </c>
      <c r="E4512" s="35">
        <v>-0.10559940926432354</v>
      </c>
      <c r="F4512" s="35">
        <v>0.2512017521962529</v>
      </c>
      <c r="G4512" s="35">
        <v>0.67429479742095244</v>
      </c>
      <c r="H4512" s="35" t="b">
        <v>0</v>
      </c>
      <c r="I4512" s="35" t="b">
        <v>0</v>
      </c>
      <c r="J4512" s="35" t="b">
        <v>0</v>
      </c>
    </row>
    <row r="4513" spans="1:10" hidden="1" x14ac:dyDescent="0.2">
      <c r="A4513" s="35" t="s">
        <v>207</v>
      </c>
      <c r="B4513" s="35" t="str">
        <f>VLOOKUP(Table4[[#This Row],[Metabolite ID]],Table18[],2,FALSE)</f>
        <v>2-arachidonoyl-GPC (20:4)*</v>
      </c>
      <c r="C4513" s="35" t="s">
        <v>1122</v>
      </c>
      <c r="D4513" s="35">
        <v>1068</v>
      </c>
      <c r="E4513" s="35">
        <v>-0.294642411309332</v>
      </c>
      <c r="F4513" s="35">
        <v>0.17108955390845537</v>
      </c>
      <c r="G4513" s="35">
        <v>8.5331581000288786E-2</v>
      </c>
      <c r="H4513" s="35" t="b">
        <v>0</v>
      </c>
      <c r="I4513" s="35" t="b">
        <v>0</v>
      </c>
      <c r="J4513" s="35" t="b">
        <v>0</v>
      </c>
    </row>
    <row r="4514" spans="1:10" hidden="1" x14ac:dyDescent="0.2">
      <c r="A4514" s="35" t="s">
        <v>207</v>
      </c>
      <c r="B4514" s="35" t="str">
        <f>VLOOKUP(Table4[[#This Row],[Metabolite ID]],Table18[],2,FALSE)</f>
        <v>2-arachidonoyl-GPC (20:4)*</v>
      </c>
      <c r="C4514" s="35" t="s">
        <v>1123</v>
      </c>
      <c r="D4514" s="35">
        <v>1068</v>
      </c>
      <c r="E4514" s="35">
        <v>-4.0652813446672813E-2</v>
      </c>
      <c r="F4514" s="35">
        <v>0.11028182310185435</v>
      </c>
      <c r="G4514" s="35">
        <v>0.71247926092766767</v>
      </c>
      <c r="H4514" s="35" t="b">
        <v>0</v>
      </c>
      <c r="I4514" s="35" t="b">
        <v>0</v>
      </c>
      <c r="J4514" s="35" t="b">
        <v>0</v>
      </c>
    </row>
    <row r="4515" spans="1:10" x14ac:dyDescent="0.2">
      <c r="A4515" s="35" t="s">
        <v>661</v>
      </c>
      <c r="B4515" s="35" t="str">
        <f>VLOOKUP(Table4[[#This Row],[Metabolite ID]],Table18[],2,FALSE)</f>
        <v>1-palmitoyl-2-arachidonoyl-GPC (16:0/20:4)</v>
      </c>
      <c r="C4515" s="35" t="s">
        <v>1116</v>
      </c>
      <c r="D4515" s="35">
        <v>1068</v>
      </c>
      <c r="E4515" s="35">
        <v>-3.4155404806435447E-2</v>
      </c>
      <c r="F4515" s="35">
        <v>3.8257275093342556E-2</v>
      </c>
      <c r="G4515" s="36">
        <v>0.37197395225275892</v>
      </c>
      <c r="H4515" s="35" t="b">
        <v>0</v>
      </c>
      <c r="I4515" s="35" t="b">
        <v>0</v>
      </c>
      <c r="J4515" s="35" t="b">
        <v>0</v>
      </c>
    </row>
    <row r="4516" spans="1:10" hidden="1" x14ac:dyDescent="0.2">
      <c r="A4516" s="35" t="s">
        <v>661</v>
      </c>
      <c r="B4516" s="35" t="str">
        <f>VLOOKUP(Table4[[#This Row],[Metabolite ID]],Table18[],2,FALSE)</f>
        <v>1-palmitoyl-2-arachidonoyl-GPC (16:0/20:4)</v>
      </c>
      <c r="C4516" s="35" t="s">
        <v>1117</v>
      </c>
      <c r="D4516" s="35">
        <v>1068</v>
      </c>
      <c r="E4516" s="35">
        <v>-3.4155404806435447E-2</v>
      </c>
      <c r="F4516" s="35">
        <v>3.6867903017094708E-2</v>
      </c>
      <c r="G4516" s="35">
        <v>0.35422434313765827</v>
      </c>
      <c r="H4516" s="35" t="b">
        <v>0</v>
      </c>
      <c r="I4516" s="35" t="b">
        <v>0</v>
      </c>
      <c r="J4516" s="35" t="b">
        <v>0</v>
      </c>
    </row>
    <row r="4517" spans="1:10" hidden="1" x14ac:dyDescent="0.2">
      <c r="A4517" s="35" t="s">
        <v>661</v>
      </c>
      <c r="B4517" s="35" t="str">
        <f>VLOOKUP(Table4[[#This Row],[Metabolite ID]],Table18[],2,FALSE)</f>
        <v>1-palmitoyl-2-arachidonoyl-GPC (16:0/20:4)</v>
      </c>
      <c r="C4517" s="35" t="s">
        <v>1118</v>
      </c>
      <c r="D4517" s="35">
        <v>1068</v>
      </c>
      <c r="E4517" s="35">
        <v>-3.4155404806435426E-2</v>
      </c>
      <c r="F4517" s="35">
        <v>3.7219283018176078E-2</v>
      </c>
      <c r="G4517" s="35">
        <v>0.35878623608340132</v>
      </c>
      <c r="H4517" s="35" t="b">
        <v>0</v>
      </c>
      <c r="I4517" s="35" t="b">
        <v>0</v>
      </c>
      <c r="J4517" s="35" t="b">
        <v>0</v>
      </c>
    </row>
    <row r="4518" spans="1:10" hidden="1" x14ac:dyDescent="0.2">
      <c r="A4518" s="35" t="s">
        <v>661</v>
      </c>
      <c r="B4518" s="35" t="str">
        <f>VLOOKUP(Table4[[#This Row],[Metabolite ID]],Table18[],2,FALSE)</f>
        <v>1-palmitoyl-2-arachidonoyl-GPC (16:0/20:4)</v>
      </c>
      <c r="C4518" s="35" t="s">
        <v>1119</v>
      </c>
      <c r="D4518" s="35">
        <v>1068</v>
      </c>
      <c r="E4518" s="35">
        <v>-8.4107301990220235E-2</v>
      </c>
      <c r="F4518" s="35">
        <v>5.5681518589560809E-2</v>
      </c>
      <c r="G4518" s="35">
        <v>0.13091420353327421</v>
      </c>
      <c r="H4518" s="35" t="b">
        <v>0</v>
      </c>
      <c r="I4518" s="35" t="b">
        <v>0</v>
      </c>
      <c r="J4518" s="35" t="b">
        <v>0</v>
      </c>
    </row>
    <row r="4519" spans="1:10" hidden="1" x14ac:dyDescent="0.2">
      <c r="A4519" s="35" t="s">
        <v>661</v>
      </c>
      <c r="B4519" s="35" t="str">
        <f>VLOOKUP(Table4[[#This Row],[Metabolite ID]],Table18[],2,FALSE)</f>
        <v>1-palmitoyl-2-arachidonoyl-GPC (16:0/20:4)</v>
      </c>
      <c r="C4519" s="35" t="s">
        <v>1120</v>
      </c>
      <c r="D4519" s="35">
        <v>1068</v>
      </c>
      <c r="E4519" s="35">
        <v>-0.12262978047711155</v>
      </c>
      <c r="F4519" s="35">
        <v>6.0489010282191273E-2</v>
      </c>
      <c r="G4519" s="35">
        <v>4.2631048879724687E-2</v>
      </c>
      <c r="H4519" s="35" t="b">
        <v>0</v>
      </c>
      <c r="I4519" s="35" t="b">
        <v>0</v>
      </c>
      <c r="J4519" s="35" t="b">
        <v>0</v>
      </c>
    </row>
    <row r="4520" spans="1:10" hidden="1" x14ac:dyDescent="0.2">
      <c r="A4520" s="35" t="s">
        <v>661</v>
      </c>
      <c r="B4520" s="35" t="str">
        <f>VLOOKUP(Table4[[#This Row],[Metabolite ID]],Table18[],2,FALSE)</f>
        <v>1-palmitoyl-2-arachidonoyl-GPC (16:0/20:4)</v>
      </c>
      <c r="C4520" s="35" t="s">
        <v>1121</v>
      </c>
      <c r="D4520" s="35">
        <v>1068</v>
      </c>
      <c r="E4520" s="35">
        <v>-0.22481010140604418</v>
      </c>
      <c r="F4520" s="35">
        <v>0.2479378502515063</v>
      </c>
      <c r="G4520" s="35">
        <v>0.36475982611950208</v>
      </c>
      <c r="H4520" s="35" t="b">
        <v>0</v>
      </c>
      <c r="I4520" s="35" t="b">
        <v>0</v>
      </c>
      <c r="J4520" s="35" t="b">
        <v>0</v>
      </c>
    </row>
    <row r="4521" spans="1:10" hidden="1" x14ac:dyDescent="0.2">
      <c r="A4521" s="35" t="s">
        <v>661</v>
      </c>
      <c r="B4521" s="35" t="str">
        <f>VLOOKUP(Table4[[#This Row],[Metabolite ID]],Table18[],2,FALSE)</f>
        <v>1-palmitoyl-2-arachidonoyl-GPC (16:0/20:4)</v>
      </c>
      <c r="C4521" s="35" t="s">
        <v>1122</v>
      </c>
      <c r="D4521" s="35">
        <v>1068</v>
      </c>
      <c r="E4521" s="35">
        <v>-0.25425543868622835</v>
      </c>
      <c r="F4521" s="35">
        <v>0.15079545448286674</v>
      </c>
      <c r="G4521" s="35">
        <v>9.2069884110484917E-2</v>
      </c>
      <c r="H4521" s="35" t="b">
        <v>0</v>
      </c>
      <c r="I4521" s="35" t="b">
        <v>0</v>
      </c>
      <c r="J4521" s="35" t="b">
        <v>0</v>
      </c>
    </row>
    <row r="4522" spans="1:10" hidden="1" x14ac:dyDescent="0.2">
      <c r="A4522" s="35" t="s">
        <v>661</v>
      </c>
      <c r="B4522" s="35" t="str">
        <f>VLOOKUP(Table4[[#This Row],[Metabolite ID]],Table18[],2,FALSE)</f>
        <v>1-palmitoyl-2-arachidonoyl-GPC (16:0/20:4)</v>
      </c>
      <c r="C4522" s="35" t="s">
        <v>1123</v>
      </c>
      <c r="D4522" s="35">
        <v>1068</v>
      </c>
      <c r="E4522" s="35">
        <v>-0.13947730034004813</v>
      </c>
      <c r="F4522" s="35">
        <v>0.11228357891654726</v>
      </c>
      <c r="G4522" s="35">
        <v>0.21444045643707055</v>
      </c>
      <c r="H4522" s="35" t="b">
        <v>0</v>
      </c>
      <c r="I4522" s="35" t="b">
        <v>0</v>
      </c>
      <c r="J4522" s="35" t="b">
        <v>0</v>
      </c>
    </row>
    <row r="4523" spans="1:10" x14ac:dyDescent="0.2">
      <c r="A4523" s="35" t="s">
        <v>200</v>
      </c>
      <c r="B4523" s="35" t="str">
        <f>VLOOKUP(Table4[[#This Row],[Metabolite ID]],Table18[],2,FALSE)</f>
        <v>X - 11795</v>
      </c>
      <c r="C4523" s="35" t="s">
        <v>1116</v>
      </c>
      <c r="D4523" s="35">
        <v>1068</v>
      </c>
      <c r="E4523" s="35">
        <v>-3.2803814636448811E-2</v>
      </c>
      <c r="F4523" s="35">
        <v>3.6913835489743911E-2</v>
      </c>
      <c r="G4523" s="36">
        <v>0.37418633564440151</v>
      </c>
      <c r="H4523" s="35" t="b">
        <v>0</v>
      </c>
      <c r="I4523" s="35" t="b">
        <v>0</v>
      </c>
      <c r="J4523" s="35" t="b">
        <v>0</v>
      </c>
    </row>
    <row r="4524" spans="1:10" hidden="1" x14ac:dyDescent="0.2">
      <c r="A4524" s="35" t="s">
        <v>200</v>
      </c>
      <c r="B4524" s="35" t="str">
        <f>VLOOKUP(Table4[[#This Row],[Metabolite ID]],Table18[],2,FALSE)</f>
        <v>X - 11795</v>
      </c>
      <c r="C4524" s="35" t="s">
        <v>1117</v>
      </c>
      <c r="D4524" s="35">
        <v>1068</v>
      </c>
      <c r="E4524" s="35">
        <v>-3.2803814636448811E-2</v>
      </c>
      <c r="F4524" s="35">
        <v>3.6913835489743911E-2</v>
      </c>
      <c r="G4524" s="35">
        <v>0.37418633564440151</v>
      </c>
      <c r="H4524" s="35" t="b">
        <v>0</v>
      </c>
      <c r="I4524" s="35" t="b">
        <v>0</v>
      </c>
      <c r="J4524" s="35" t="b">
        <v>0</v>
      </c>
    </row>
    <row r="4525" spans="1:10" hidden="1" x14ac:dyDescent="0.2">
      <c r="A4525" s="35" t="s">
        <v>200</v>
      </c>
      <c r="B4525" s="35" t="str">
        <f>VLOOKUP(Table4[[#This Row],[Metabolite ID]],Table18[],2,FALSE)</f>
        <v>X - 11795</v>
      </c>
      <c r="C4525" s="35" t="s">
        <v>1118</v>
      </c>
      <c r="D4525" s="35">
        <v>1068</v>
      </c>
      <c r="E4525" s="35">
        <v>-3.2803814636448832E-2</v>
      </c>
      <c r="F4525" s="35">
        <v>3.7218812252766513E-2</v>
      </c>
      <c r="G4525" s="35">
        <v>0.37811366336278462</v>
      </c>
      <c r="H4525" s="35" t="b">
        <v>0</v>
      </c>
      <c r="I4525" s="35" t="b">
        <v>0</v>
      </c>
      <c r="J4525" s="35" t="b">
        <v>0</v>
      </c>
    </row>
    <row r="4526" spans="1:10" hidden="1" x14ac:dyDescent="0.2">
      <c r="A4526" s="35" t="s">
        <v>200</v>
      </c>
      <c r="B4526" s="35" t="str">
        <f>VLOOKUP(Table4[[#This Row],[Metabolite ID]],Table18[],2,FALSE)</f>
        <v>X - 11795</v>
      </c>
      <c r="C4526" s="35" t="s">
        <v>1119</v>
      </c>
      <c r="D4526" s="35">
        <v>1068</v>
      </c>
      <c r="E4526" s="35">
        <v>-7.4761893516530703E-2</v>
      </c>
      <c r="F4526" s="35">
        <v>5.4992561764378757E-2</v>
      </c>
      <c r="G4526" s="35">
        <v>0.17399104827831835</v>
      </c>
      <c r="H4526" s="35" t="b">
        <v>0</v>
      </c>
      <c r="I4526" s="35" t="b">
        <v>0</v>
      </c>
      <c r="J4526" s="35" t="b">
        <v>0</v>
      </c>
    </row>
    <row r="4527" spans="1:10" hidden="1" x14ac:dyDescent="0.2">
      <c r="A4527" s="35" t="s">
        <v>200</v>
      </c>
      <c r="B4527" s="35" t="str">
        <f>VLOOKUP(Table4[[#This Row],[Metabolite ID]],Table18[],2,FALSE)</f>
        <v>X - 11795</v>
      </c>
      <c r="C4527" s="35" t="s">
        <v>1120</v>
      </c>
      <c r="D4527" s="35">
        <v>1068</v>
      </c>
      <c r="E4527" s="35">
        <v>-8.8410174854442358E-2</v>
      </c>
      <c r="F4527" s="35">
        <v>5.8891802186929694E-2</v>
      </c>
      <c r="G4527" s="35">
        <v>0.13329593091370523</v>
      </c>
      <c r="H4527" s="35" t="b">
        <v>0</v>
      </c>
      <c r="I4527" s="35" t="b">
        <v>0</v>
      </c>
      <c r="J4527" s="35" t="b">
        <v>0</v>
      </c>
    </row>
    <row r="4528" spans="1:10" hidden="1" x14ac:dyDescent="0.2">
      <c r="A4528" s="35" t="s">
        <v>200</v>
      </c>
      <c r="B4528" s="35" t="str">
        <f>VLOOKUP(Table4[[#This Row],[Metabolite ID]],Table18[],2,FALSE)</f>
        <v>X - 11795</v>
      </c>
      <c r="C4528" s="35" t="s">
        <v>1121</v>
      </c>
      <c r="D4528" s="35">
        <v>1068</v>
      </c>
      <c r="E4528" s="35">
        <v>-0.16055357417429672</v>
      </c>
      <c r="F4528" s="35">
        <v>0.2210090113343485</v>
      </c>
      <c r="G4528" s="35">
        <v>0.46771790378474853</v>
      </c>
      <c r="H4528" s="35" t="b">
        <v>0</v>
      </c>
      <c r="I4528" s="35" t="b">
        <v>0</v>
      </c>
      <c r="J4528" s="35" t="b">
        <v>0</v>
      </c>
    </row>
    <row r="4529" spans="1:10" hidden="1" x14ac:dyDescent="0.2">
      <c r="A4529" s="35" t="s">
        <v>200</v>
      </c>
      <c r="B4529" s="35" t="str">
        <f>VLOOKUP(Table4[[#This Row],[Metabolite ID]],Table18[],2,FALSE)</f>
        <v>X - 11795</v>
      </c>
      <c r="C4529" s="35" t="s">
        <v>1122</v>
      </c>
      <c r="D4529" s="35">
        <v>1068</v>
      </c>
      <c r="E4529" s="35">
        <v>-0.20697386413722363</v>
      </c>
      <c r="F4529" s="35">
        <v>0.15334498781642816</v>
      </c>
      <c r="G4529" s="35">
        <v>0.17738985929204146</v>
      </c>
      <c r="H4529" s="35" t="b">
        <v>0</v>
      </c>
      <c r="I4529" s="35" t="b">
        <v>0</v>
      </c>
      <c r="J4529" s="35" t="b">
        <v>0</v>
      </c>
    </row>
    <row r="4530" spans="1:10" hidden="1" x14ac:dyDescent="0.2">
      <c r="A4530" s="35" t="s">
        <v>200</v>
      </c>
      <c r="B4530" s="35" t="str">
        <f>VLOOKUP(Table4[[#This Row],[Metabolite ID]],Table18[],2,FALSE)</f>
        <v>X - 11795</v>
      </c>
      <c r="C4530" s="35" t="s">
        <v>1123</v>
      </c>
      <c r="D4530" s="35">
        <v>1068</v>
      </c>
      <c r="E4530" s="35">
        <v>4.3555992833987214E-2</v>
      </c>
      <c r="F4530" s="35">
        <v>0.10834076099275862</v>
      </c>
      <c r="G4530" s="35">
        <v>0.68774419238814677</v>
      </c>
      <c r="H4530" s="35" t="b">
        <v>0</v>
      </c>
      <c r="I4530" s="35" t="b">
        <v>0</v>
      </c>
      <c r="J4530" s="35" t="b">
        <v>0</v>
      </c>
    </row>
    <row r="4531" spans="1:10" x14ac:dyDescent="0.2">
      <c r="A4531" s="35" t="s">
        <v>716</v>
      </c>
      <c r="B4531" s="35" t="str">
        <f>VLOOKUP(Table4[[#This Row],[Metabolite ID]],Table18[],2,FALSE)</f>
        <v>1-oleoyl-2-dihomo-linolenoyl-GPC (18:1/20:3)*</v>
      </c>
      <c r="C4531" s="35" t="s">
        <v>1116</v>
      </c>
      <c r="D4531" s="35">
        <v>1068</v>
      </c>
      <c r="E4531" s="35">
        <v>3.5733344078459059E-2</v>
      </c>
      <c r="F4531" s="35">
        <v>4.0474048273733979E-2</v>
      </c>
      <c r="G4531" s="36">
        <v>0.37730623276279146</v>
      </c>
      <c r="H4531" s="35" t="b">
        <v>0</v>
      </c>
      <c r="I4531" s="35" t="b">
        <v>0</v>
      </c>
      <c r="J4531" s="35" t="b">
        <v>0</v>
      </c>
    </row>
    <row r="4532" spans="1:10" hidden="1" x14ac:dyDescent="0.2">
      <c r="A4532" s="35" t="s">
        <v>716</v>
      </c>
      <c r="B4532" s="35" t="str">
        <f>VLOOKUP(Table4[[#This Row],[Metabolite ID]],Table18[],2,FALSE)</f>
        <v>1-oleoyl-2-dihomo-linolenoyl-GPC (18:1/20:3)*</v>
      </c>
      <c r="C4532" s="35" t="s">
        <v>1117</v>
      </c>
      <c r="D4532" s="35">
        <v>1068</v>
      </c>
      <c r="E4532" s="35">
        <v>3.5733344078459059E-2</v>
      </c>
      <c r="F4532" s="35">
        <v>3.6987954195940635E-2</v>
      </c>
      <c r="G4532" s="35">
        <v>0.33400386347444716</v>
      </c>
      <c r="H4532" s="35" t="b">
        <v>0</v>
      </c>
      <c r="I4532" s="35" t="b">
        <v>0</v>
      </c>
      <c r="J4532" s="35" t="b">
        <v>0</v>
      </c>
    </row>
    <row r="4533" spans="1:10" hidden="1" x14ac:dyDescent="0.2">
      <c r="A4533" s="35" t="s">
        <v>716</v>
      </c>
      <c r="B4533" s="35" t="str">
        <f>VLOOKUP(Table4[[#This Row],[Metabolite ID]],Table18[],2,FALSE)</f>
        <v>1-oleoyl-2-dihomo-linolenoyl-GPC (18:1/20:3)*</v>
      </c>
      <c r="C4533" s="35" t="s">
        <v>1118</v>
      </c>
      <c r="D4533" s="35">
        <v>1068</v>
      </c>
      <c r="E4533" s="35">
        <v>3.5825573885348225E-2</v>
      </c>
      <c r="F4533" s="35">
        <v>3.7378282254994656E-2</v>
      </c>
      <c r="G4533" s="35">
        <v>0.33783104826912536</v>
      </c>
      <c r="H4533" s="35" t="b">
        <v>0</v>
      </c>
      <c r="I4533" s="35" t="b">
        <v>0</v>
      </c>
      <c r="J4533" s="35" t="b">
        <v>0</v>
      </c>
    </row>
    <row r="4534" spans="1:10" hidden="1" x14ac:dyDescent="0.2">
      <c r="A4534" s="35" t="s">
        <v>716</v>
      </c>
      <c r="B4534" s="35" t="str">
        <f>VLOOKUP(Table4[[#This Row],[Metabolite ID]],Table18[],2,FALSE)</f>
        <v>1-oleoyl-2-dihomo-linolenoyl-GPC (18:1/20:3)*</v>
      </c>
      <c r="C4534" s="35" t="s">
        <v>1119</v>
      </c>
      <c r="D4534" s="35">
        <v>1068</v>
      </c>
      <c r="E4534" s="35">
        <v>3.3862205001222431E-2</v>
      </c>
      <c r="F4534" s="35">
        <v>5.5425808201923957E-2</v>
      </c>
      <c r="G4534" s="35">
        <v>0.54123498167026052</v>
      </c>
      <c r="H4534" s="35" t="b">
        <v>0</v>
      </c>
      <c r="I4534" s="35" t="b">
        <v>0</v>
      </c>
      <c r="J4534" s="35" t="b">
        <v>0</v>
      </c>
    </row>
    <row r="4535" spans="1:10" hidden="1" x14ac:dyDescent="0.2">
      <c r="A4535" s="35" t="s">
        <v>716</v>
      </c>
      <c r="B4535" s="35" t="str">
        <f>VLOOKUP(Table4[[#This Row],[Metabolite ID]],Table18[],2,FALSE)</f>
        <v>1-oleoyl-2-dihomo-linolenoyl-GPC (18:1/20:3)*</v>
      </c>
      <c r="C4535" s="35" t="s">
        <v>1120</v>
      </c>
      <c r="D4535" s="35">
        <v>1068</v>
      </c>
      <c r="E4535" s="35">
        <v>-3.6292991089116537E-2</v>
      </c>
      <c r="F4535" s="35">
        <v>6.4008835898792152E-2</v>
      </c>
      <c r="G4535" s="35">
        <v>0.57071438185893231</v>
      </c>
      <c r="H4535" s="35" t="b">
        <v>0</v>
      </c>
      <c r="I4535" s="35" t="b">
        <v>0</v>
      </c>
      <c r="J4535" s="35" t="b">
        <v>0</v>
      </c>
    </row>
    <row r="4536" spans="1:10" hidden="1" x14ac:dyDescent="0.2">
      <c r="A4536" s="35" t="s">
        <v>716</v>
      </c>
      <c r="B4536" s="35" t="str">
        <f>VLOOKUP(Table4[[#This Row],[Metabolite ID]],Table18[],2,FALSE)</f>
        <v>1-oleoyl-2-dihomo-linolenoyl-GPC (18:1/20:3)*</v>
      </c>
      <c r="C4536" s="35" t="s">
        <v>1121</v>
      </c>
      <c r="D4536" s="35">
        <v>1068</v>
      </c>
      <c r="E4536" s="35">
        <v>-0.27357210523609599</v>
      </c>
      <c r="F4536" s="35">
        <v>0.22595874458337137</v>
      </c>
      <c r="G4536" s="35">
        <v>0.22627197321757489</v>
      </c>
      <c r="H4536" s="35" t="b">
        <v>0</v>
      </c>
      <c r="I4536" s="35" t="b">
        <v>0</v>
      </c>
      <c r="J4536" s="35" t="b">
        <v>0</v>
      </c>
    </row>
    <row r="4537" spans="1:10" hidden="1" x14ac:dyDescent="0.2">
      <c r="A4537" s="35" t="s">
        <v>716</v>
      </c>
      <c r="B4537" s="35" t="str">
        <f>VLOOKUP(Table4[[#This Row],[Metabolite ID]],Table18[],2,FALSE)</f>
        <v>1-oleoyl-2-dihomo-linolenoyl-GPC (18:1/20:3)*</v>
      </c>
      <c r="C4537" s="35" t="s">
        <v>1122</v>
      </c>
      <c r="D4537" s="35">
        <v>1068</v>
      </c>
      <c r="E4537" s="35">
        <v>-0.12093102884078899</v>
      </c>
      <c r="F4537" s="35">
        <v>0.13886774557987097</v>
      </c>
      <c r="G4537" s="35">
        <v>0.38403959937274423</v>
      </c>
      <c r="H4537" s="35" t="b">
        <v>0</v>
      </c>
      <c r="I4537" s="35" t="b">
        <v>0</v>
      </c>
      <c r="J4537" s="35" t="b">
        <v>0</v>
      </c>
    </row>
    <row r="4538" spans="1:10" hidden="1" x14ac:dyDescent="0.2">
      <c r="A4538" s="35" t="s">
        <v>716</v>
      </c>
      <c r="B4538" s="35" t="str">
        <f>VLOOKUP(Table4[[#This Row],[Metabolite ID]],Table18[],2,FALSE)</f>
        <v>1-oleoyl-2-dihomo-linolenoyl-GPC (18:1/20:3)*</v>
      </c>
      <c r="C4538" s="35" t="s">
        <v>1123</v>
      </c>
      <c r="D4538" s="35">
        <v>1068</v>
      </c>
      <c r="E4538" s="35">
        <v>-0.1832894434097776</v>
      </c>
      <c r="F4538" s="35">
        <v>0.11861908774109477</v>
      </c>
      <c r="G4538" s="35">
        <v>0.12259626661148562</v>
      </c>
      <c r="H4538" s="35" t="b">
        <v>0</v>
      </c>
      <c r="I4538" s="35" t="b">
        <v>0</v>
      </c>
      <c r="J4538" s="35" t="b">
        <v>0</v>
      </c>
    </row>
    <row r="4539" spans="1:10" x14ac:dyDescent="0.2">
      <c r="A4539" s="35" t="s">
        <v>240</v>
      </c>
      <c r="B4539" s="35" t="str">
        <f>VLOOKUP(Table4[[#This Row],[Metabolite ID]],Table18[],2,FALSE)</f>
        <v>1-arachidonylglycerol (20:4)</v>
      </c>
      <c r="C4539" s="35" t="s">
        <v>1116</v>
      </c>
      <c r="D4539" s="35">
        <v>1068</v>
      </c>
      <c r="E4539" s="35">
        <v>4.096582311693437E-2</v>
      </c>
      <c r="F4539" s="35">
        <v>4.6403273928722483E-2</v>
      </c>
      <c r="G4539" s="36">
        <v>0.37733254490013007</v>
      </c>
      <c r="H4539" s="35" t="b">
        <v>0</v>
      </c>
      <c r="I4539" s="35" t="b">
        <v>0</v>
      </c>
      <c r="J4539" s="35" t="b">
        <v>0</v>
      </c>
    </row>
    <row r="4540" spans="1:10" hidden="1" x14ac:dyDescent="0.2">
      <c r="A4540" s="35" t="s">
        <v>240</v>
      </c>
      <c r="B4540" s="35" t="str">
        <f>VLOOKUP(Table4[[#This Row],[Metabolite ID]],Table18[],2,FALSE)</f>
        <v>1-arachidonylglycerol (20:4)</v>
      </c>
      <c r="C4540" s="35" t="s">
        <v>1117</v>
      </c>
      <c r="D4540" s="35">
        <v>1068</v>
      </c>
      <c r="E4540" s="35">
        <v>4.096582311693437E-2</v>
      </c>
      <c r="F4540" s="35">
        <v>4.6403273928722483E-2</v>
      </c>
      <c r="G4540" s="35">
        <v>0.37733254490013007</v>
      </c>
      <c r="H4540" s="35" t="b">
        <v>0</v>
      </c>
      <c r="I4540" s="35" t="b">
        <v>0</v>
      </c>
      <c r="J4540" s="35" t="b">
        <v>0</v>
      </c>
    </row>
    <row r="4541" spans="1:10" hidden="1" x14ac:dyDescent="0.2">
      <c r="A4541" s="35" t="s">
        <v>240</v>
      </c>
      <c r="B4541" s="35" t="str">
        <f>VLOOKUP(Table4[[#This Row],[Metabolite ID]],Table18[],2,FALSE)</f>
        <v>1-arachidonylglycerol (20:4)</v>
      </c>
      <c r="C4541" s="35" t="s">
        <v>1118</v>
      </c>
      <c r="D4541" s="35">
        <v>1068</v>
      </c>
      <c r="E4541" s="35">
        <v>4.0965823116934405E-2</v>
      </c>
      <c r="F4541" s="35">
        <v>4.6809107800353023E-2</v>
      </c>
      <c r="G4541" s="35">
        <v>0.38148261977697395</v>
      </c>
      <c r="H4541" s="35" t="b">
        <v>0</v>
      </c>
      <c r="I4541" s="35" t="b">
        <v>0</v>
      </c>
      <c r="J4541" s="35" t="b">
        <v>0</v>
      </c>
    </row>
    <row r="4542" spans="1:10" hidden="1" x14ac:dyDescent="0.2">
      <c r="A4542" s="35" t="s">
        <v>240</v>
      </c>
      <c r="B4542" s="35" t="str">
        <f>VLOOKUP(Table4[[#This Row],[Metabolite ID]],Table18[],2,FALSE)</f>
        <v>1-arachidonylglycerol (20:4)</v>
      </c>
      <c r="C4542" s="35" t="s">
        <v>1119</v>
      </c>
      <c r="D4542" s="35">
        <v>1068</v>
      </c>
      <c r="E4542" s="35">
        <v>2.7765769230768875E-2</v>
      </c>
      <c r="F4542" s="35">
        <v>6.750812078871482E-2</v>
      </c>
      <c r="G4542" s="35">
        <v>0.68085605417888506</v>
      </c>
      <c r="H4542" s="35" t="b">
        <v>0</v>
      </c>
      <c r="I4542" s="35" t="b">
        <v>0</v>
      </c>
      <c r="J4542" s="35" t="b">
        <v>0</v>
      </c>
    </row>
    <row r="4543" spans="1:10" hidden="1" x14ac:dyDescent="0.2">
      <c r="A4543" s="35" t="s">
        <v>240</v>
      </c>
      <c r="B4543" s="35" t="str">
        <f>VLOOKUP(Table4[[#This Row],[Metabolite ID]],Table18[],2,FALSE)</f>
        <v>1-arachidonylglycerol (20:4)</v>
      </c>
      <c r="C4543" s="35" t="s">
        <v>1120</v>
      </c>
      <c r="D4543" s="35">
        <v>1068</v>
      </c>
      <c r="E4543" s="35">
        <v>-5.2219722481210658E-2</v>
      </c>
      <c r="F4543" s="35">
        <v>8.0596352283103523E-2</v>
      </c>
      <c r="G4543" s="35">
        <v>0.51703882979657179</v>
      </c>
      <c r="H4543" s="35" t="b">
        <v>0</v>
      </c>
      <c r="I4543" s="35" t="b">
        <v>0</v>
      </c>
      <c r="J4543" s="35" t="b">
        <v>0</v>
      </c>
    </row>
    <row r="4544" spans="1:10" hidden="1" x14ac:dyDescent="0.2">
      <c r="A4544" s="35" t="s">
        <v>240</v>
      </c>
      <c r="B4544" s="35" t="str">
        <f>VLOOKUP(Table4[[#This Row],[Metabolite ID]],Table18[],2,FALSE)</f>
        <v>1-arachidonylglycerol (20:4)</v>
      </c>
      <c r="C4544" s="35" t="s">
        <v>1121</v>
      </c>
      <c r="D4544" s="35">
        <v>1068</v>
      </c>
      <c r="E4544" s="35">
        <v>-0.14677343728972758</v>
      </c>
      <c r="F4544" s="35">
        <v>0.28971877459355422</v>
      </c>
      <c r="G4544" s="35">
        <v>0.61253555742915755</v>
      </c>
      <c r="H4544" s="35" t="b">
        <v>0</v>
      </c>
      <c r="I4544" s="35" t="b">
        <v>0</v>
      </c>
      <c r="J4544" s="35" t="b">
        <v>0</v>
      </c>
    </row>
    <row r="4545" spans="1:10" hidden="1" x14ac:dyDescent="0.2">
      <c r="A4545" s="35" t="s">
        <v>240</v>
      </c>
      <c r="B4545" s="35" t="str">
        <f>VLOOKUP(Table4[[#This Row],[Metabolite ID]],Table18[],2,FALSE)</f>
        <v>1-arachidonylglycerol (20:4)</v>
      </c>
      <c r="C4545" s="35" t="s">
        <v>1122</v>
      </c>
      <c r="D4545" s="35">
        <v>1068</v>
      </c>
      <c r="E4545" s="35">
        <v>-0.1187458433893207</v>
      </c>
      <c r="F4545" s="35">
        <v>0.17983468606105343</v>
      </c>
      <c r="G4545" s="35">
        <v>0.50920027824765124</v>
      </c>
      <c r="H4545" s="35" t="b">
        <v>0</v>
      </c>
      <c r="I4545" s="35" t="b">
        <v>0</v>
      </c>
      <c r="J4545" s="35" t="b">
        <v>0</v>
      </c>
    </row>
    <row r="4546" spans="1:10" hidden="1" x14ac:dyDescent="0.2">
      <c r="A4546" s="35" t="s">
        <v>240</v>
      </c>
      <c r="B4546" s="35" t="str">
        <f>VLOOKUP(Table4[[#This Row],[Metabolite ID]],Table18[],2,FALSE)</f>
        <v>1-arachidonylglycerol (20:4)</v>
      </c>
      <c r="C4546" s="35" t="s">
        <v>1123</v>
      </c>
      <c r="D4546" s="35">
        <v>1068</v>
      </c>
      <c r="E4546" s="35">
        <v>-3.7652421280101489E-2</v>
      </c>
      <c r="F4546" s="35">
        <v>0.13622271469156061</v>
      </c>
      <c r="G4546" s="35">
        <v>0.78229182594186919</v>
      </c>
      <c r="H4546" s="35" t="b">
        <v>0</v>
      </c>
      <c r="I4546" s="35" t="b">
        <v>0</v>
      </c>
      <c r="J4546" s="35" t="b">
        <v>0</v>
      </c>
    </row>
    <row r="4547" spans="1:10" x14ac:dyDescent="0.2">
      <c r="A4547" s="35" t="s">
        <v>400</v>
      </c>
      <c r="B4547" s="35" t="str">
        <f>VLOOKUP(Table4[[#This Row],[Metabolite ID]],Table18[],2,FALSE)</f>
        <v>1-docosapentaenoyl-GPC (22:5n6)*</v>
      </c>
      <c r="C4547" s="35" t="s">
        <v>1116</v>
      </c>
      <c r="D4547" s="35">
        <v>1068</v>
      </c>
      <c r="E4547" s="35">
        <v>-3.988322930125425E-2</v>
      </c>
      <c r="F4547" s="35">
        <v>4.5252460579644355E-2</v>
      </c>
      <c r="G4547" s="36">
        <v>0.3781287321052752</v>
      </c>
      <c r="H4547" s="35" t="b">
        <v>0</v>
      </c>
      <c r="I4547" s="35" t="b">
        <v>0</v>
      </c>
      <c r="J4547" s="35" t="b">
        <v>0</v>
      </c>
    </row>
    <row r="4548" spans="1:10" hidden="1" x14ac:dyDescent="0.2">
      <c r="A4548" s="35" t="s">
        <v>400</v>
      </c>
      <c r="B4548" s="35" t="str">
        <f>VLOOKUP(Table4[[#This Row],[Metabolite ID]],Table18[],2,FALSE)</f>
        <v>1-docosapentaenoyl-GPC (22:5n6)*</v>
      </c>
      <c r="C4548" s="35" t="s">
        <v>1117</v>
      </c>
      <c r="D4548" s="35">
        <v>1068</v>
      </c>
      <c r="E4548" s="35">
        <v>-3.988322930125425E-2</v>
      </c>
      <c r="F4548" s="35">
        <v>4.3554402318911487E-2</v>
      </c>
      <c r="G4548" s="35">
        <v>0.35981868676358053</v>
      </c>
      <c r="H4548" s="35" t="b">
        <v>0</v>
      </c>
      <c r="I4548" s="35" t="b">
        <v>0</v>
      </c>
      <c r="J4548" s="35" t="b">
        <v>0</v>
      </c>
    </row>
    <row r="4549" spans="1:10" hidden="1" x14ac:dyDescent="0.2">
      <c r="A4549" s="35" t="s">
        <v>400</v>
      </c>
      <c r="B4549" s="35" t="str">
        <f>VLOOKUP(Table4[[#This Row],[Metabolite ID]],Table18[],2,FALSE)</f>
        <v>1-docosapentaenoyl-GPC (22:5n6)*</v>
      </c>
      <c r="C4549" s="35" t="s">
        <v>1118</v>
      </c>
      <c r="D4549" s="35">
        <v>1068</v>
      </c>
      <c r="E4549" s="35">
        <v>-3.9883229301254271E-2</v>
      </c>
      <c r="F4549" s="35">
        <v>4.3968646050280509E-2</v>
      </c>
      <c r="G4549" s="35">
        <v>0.36436269150093475</v>
      </c>
      <c r="H4549" s="35" t="b">
        <v>0</v>
      </c>
      <c r="I4549" s="35" t="b">
        <v>0</v>
      </c>
      <c r="J4549" s="35" t="b">
        <v>0</v>
      </c>
    </row>
    <row r="4550" spans="1:10" hidden="1" x14ac:dyDescent="0.2">
      <c r="A4550" s="35" t="s">
        <v>400</v>
      </c>
      <c r="B4550" s="35" t="str">
        <f>VLOOKUP(Table4[[#This Row],[Metabolite ID]],Table18[],2,FALSE)</f>
        <v>1-docosapentaenoyl-GPC (22:5n6)*</v>
      </c>
      <c r="C4550" s="35" t="s">
        <v>1119</v>
      </c>
      <c r="D4550" s="35">
        <v>1068</v>
      </c>
      <c r="E4550" s="35">
        <v>7.025054901960732E-3</v>
      </c>
      <c r="F4550" s="35">
        <v>6.3696733388649035E-2</v>
      </c>
      <c r="G4550" s="35">
        <v>0.9121801076490943</v>
      </c>
      <c r="H4550" s="35" t="b">
        <v>0</v>
      </c>
      <c r="I4550" s="35" t="b">
        <v>0</v>
      </c>
      <c r="J4550" s="35" t="b">
        <v>0</v>
      </c>
    </row>
    <row r="4551" spans="1:10" hidden="1" x14ac:dyDescent="0.2">
      <c r="A4551" s="35" t="s">
        <v>400</v>
      </c>
      <c r="B4551" s="35" t="str">
        <f>VLOOKUP(Table4[[#This Row],[Metabolite ID]],Table18[],2,FALSE)</f>
        <v>1-docosapentaenoyl-GPC (22:5n6)*</v>
      </c>
      <c r="C4551" s="35" t="s">
        <v>1120</v>
      </c>
      <c r="D4551" s="35">
        <v>1068</v>
      </c>
      <c r="E4551" s="35">
        <v>-2.5673742249938278E-2</v>
      </c>
      <c r="F4551" s="35">
        <v>7.6780855468416467E-2</v>
      </c>
      <c r="G4551" s="35">
        <v>0.73809518980213373</v>
      </c>
      <c r="H4551" s="35" t="b">
        <v>0</v>
      </c>
      <c r="I4551" s="35" t="b">
        <v>0</v>
      </c>
      <c r="J4551" s="35" t="b">
        <v>0</v>
      </c>
    </row>
    <row r="4552" spans="1:10" hidden="1" x14ac:dyDescent="0.2">
      <c r="A4552" s="35" t="s">
        <v>400</v>
      </c>
      <c r="B4552" s="35" t="str">
        <f>VLOOKUP(Table4[[#This Row],[Metabolite ID]],Table18[],2,FALSE)</f>
        <v>1-docosapentaenoyl-GPC (22:5n6)*</v>
      </c>
      <c r="C4552" s="35" t="s">
        <v>1121</v>
      </c>
      <c r="D4552" s="35">
        <v>1068</v>
      </c>
      <c r="E4552" s="35">
        <v>3.180818151109932E-3</v>
      </c>
      <c r="F4552" s="35">
        <v>0.29474767044824191</v>
      </c>
      <c r="G4552" s="35">
        <v>0.99139168148822776</v>
      </c>
      <c r="H4552" s="35" t="b">
        <v>0</v>
      </c>
      <c r="I4552" s="35" t="b">
        <v>0</v>
      </c>
      <c r="J4552" s="35" t="b">
        <v>0</v>
      </c>
    </row>
    <row r="4553" spans="1:10" hidden="1" x14ac:dyDescent="0.2">
      <c r="A4553" s="35" t="s">
        <v>400</v>
      </c>
      <c r="B4553" s="35" t="str">
        <f>VLOOKUP(Table4[[#This Row],[Metabolite ID]],Table18[],2,FALSE)</f>
        <v>1-docosapentaenoyl-GPC (22:5n6)*</v>
      </c>
      <c r="C4553" s="35" t="s">
        <v>1122</v>
      </c>
      <c r="D4553" s="35">
        <v>1068</v>
      </c>
      <c r="E4553" s="35">
        <v>-3.2811330690034168E-2</v>
      </c>
      <c r="F4553" s="35">
        <v>0.17821360407379064</v>
      </c>
      <c r="G4553" s="35">
        <v>0.85396027861473334</v>
      </c>
      <c r="H4553" s="35" t="b">
        <v>0</v>
      </c>
      <c r="I4553" s="35" t="b">
        <v>0</v>
      </c>
      <c r="J4553" s="35" t="b">
        <v>0</v>
      </c>
    </row>
    <row r="4554" spans="1:10" hidden="1" x14ac:dyDescent="0.2">
      <c r="A4554" s="35" t="s">
        <v>400</v>
      </c>
      <c r="B4554" s="35" t="str">
        <f>VLOOKUP(Table4[[#This Row],[Metabolite ID]],Table18[],2,FALSE)</f>
        <v>1-docosapentaenoyl-GPC (22:5n6)*</v>
      </c>
      <c r="C4554" s="35" t="s">
        <v>1123</v>
      </c>
      <c r="D4554" s="35">
        <v>1068</v>
      </c>
      <c r="E4554" s="35">
        <v>-0.13531842965629759</v>
      </c>
      <c r="F4554" s="35">
        <v>0.13291288788349484</v>
      </c>
      <c r="G4554" s="35">
        <v>0.30886208895191658</v>
      </c>
      <c r="H4554" s="35" t="b">
        <v>0</v>
      </c>
      <c r="I4554" s="35" t="b">
        <v>0</v>
      </c>
      <c r="J4554" s="35" t="b">
        <v>0</v>
      </c>
    </row>
    <row r="4555" spans="1:10" x14ac:dyDescent="0.2">
      <c r="A4555" s="35" t="s">
        <v>23</v>
      </c>
      <c r="B4555" s="35" t="str">
        <f>VLOOKUP(Table4[[#This Row],[Metabolite ID]],Table18[],2,FALSE)</f>
        <v>cholesterol</v>
      </c>
      <c r="C4555" s="35" t="s">
        <v>1116</v>
      </c>
      <c r="D4555" s="35">
        <v>1068</v>
      </c>
      <c r="E4555" s="35">
        <v>3.3774842608246834E-2</v>
      </c>
      <c r="F4555" s="35">
        <v>3.8356313726210539E-2</v>
      </c>
      <c r="G4555" s="36">
        <v>0.37855874126115791</v>
      </c>
      <c r="H4555" s="35" t="b">
        <v>0</v>
      </c>
      <c r="I4555" s="35" t="b">
        <v>0</v>
      </c>
      <c r="J4555" s="35" t="b">
        <v>0</v>
      </c>
    </row>
    <row r="4556" spans="1:10" hidden="1" x14ac:dyDescent="0.2">
      <c r="A4556" s="35" t="s">
        <v>23</v>
      </c>
      <c r="B4556" s="35" t="str">
        <f>VLOOKUP(Table4[[#This Row],[Metabolite ID]],Table18[],2,FALSE)</f>
        <v>cholesterol</v>
      </c>
      <c r="C4556" s="35" t="s">
        <v>1117</v>
      </c>
      <c r="D4556" s="35">
        <v>1068</v>
      </c>
      <c r="E4556" s="35">
        <v>3.3774842608246834E-2</v>
      </c>
      <c r="F4556" s="35">
        <v>3.6867463338302105E-2</v>
      </c>
      <c r="G4556" s="35">
        <v>0.35960648965955661</v>
      </c>
      <c r="H4556" s="35" t="b">
        <v>0</v>
      </c>
      <c r="I4556" s="35" t="b">
        <v>0</v>
      </c>
      <c r="J4556" s="35" t="b">
        <v>0</v>
      </c>
    </row>
    <row r="4557" spans="1:10" hidden="1" x14ac:dyDescent="0.2">
      <c r="A4557" s="35" t="s">
        <v>23</v>
      </c>
      <c r="B4557" s="35" t="str">
        <f>VLOOKUP(Table4[[#This Row],[Metabolite ID]],Table18[],2,FALSE)</f>
        <v>cholesterol</v>
      </c>
      <c r="C4557" s="35" t="s">
        <v>1118</v>
      </c>
      <c r="D4557" s="35">
        <v>1068</v>
      </c>
      <c r="E4557" s="35">
        <v>3.3774842608246827E-2</v>
      </c>
      <c r="F4557" s="35">
        <v>3.7219473031365642E-2</v>
      </c>
      <c r="G4557" s="35">
        <v>0.36416842714560849</v>
      </c>
      <c r="H4557" s="35" t="b">
        <v>0</v>
      </c>
      <c r="I4557" s="35" t="b">
        <v>0</v>
      </c>
      <c r="J4557" s="35" t="b">
        <v>0</v>
      </c>
    </row>
    <row r="4558" spans="1:10" hidden="1" x14ac:dyDescent="0.2">
      <c r="A4558" s="35" t="s">
        <v>23</v>
      </c>
      <c r="B4558" s="35" t="str">
        <f>VLOOKUP(Table4[[#This Row],[Metabolite ID]],Table18[],2,FALSE)</f>
        <v>cholesterol</v>
      </c>
      <c r="C4558" s="35" t="s">
        <v>1119</v>
      </c>
      <c r="D4558" s="35">
        <v>1068</v>
      </c>
      <c r="E4558" s="35">
        <v>5.6409542835190098E-2</v>
      </c>
      <c r="F4558" s="35">
        <v>5.52159860779904E-2</v>
      </c>
      <c r="G4558" s="35">
        <v>0.30696261328858176</v>
      </c>
      <c r="H4558" s="35" t="b">
        <v>0</v>
      </c>
      <c r="I4558" s="35" t="b">
        <v>0</v>
      </c>
      <c r="J4558" s="35" t="b">
        <v>0</v>
      </c>
    </row>
    <row r="4559" spans="1:10" hidden="1" x14ac:dyDescent="0.2">
      <c r="A4559" s="35" t="s">
        <v>23</v>
      </c>
      <c r="B4559" s="35" t="str">
        <f>VLOOKUP(Table4[[#This Row],[Metabolite ID]],Table18[],2,FALSE)</f>
        <v>cholesterol</v>
      </c>
      <c r="C4559" s="35" t="s">
        <v>1120</v>
      </c>
      <c r="D4559" s="35">
        <v>1068</v>
      </c>
      <c r="E4559" s="35">
        <v>-1.5173560873052566E-3</v>
      </c>
      <c r="F4559" s="35">
        <v>6.4648042060199196E-2</v>
      </c>
      <c r="G4559" s="35">
        <v>0.98127454741177877</v>
      </c>
      <c r="H4559" s="35" t="b">
        <v>0</v>
      </c>
      <c r="I4559" s="35" t="b">
        <v>0</v>
      </c>
      <c r="J4559" s="35" t="b">
        <v>0</v>
      </c>
    </row>
    <row r="4560" spans="1:10" hidden="1" x14ac:dyDescent="0.2">
      <c r="A4560" s="35" t="s">
        <v>23</v>
      </c>
      <c r="B4560" s="35" t="str">
        <f>VLOOKUP(Table4[[#This Row],[Metabolite ID]],Table18[],2,FALSE)</f>
        <v>cholesterol</v>
      </c>
      <c r="C4560" s="35" t="s">
        <v>1121</v>
      </c>
      <c r="D4560" s="35">
        <v>1068</v>
      </c>
      <c r="E4560" s="35">
        <v>0.23486449845380442</v>
      </c>
      <c r="F4560" s="35">
        <v>0.22510969629724364</v>
      </c>
      <c r="G4560" s="35">
        <v>0.29703015968785884</v>
      </c>
      <c r="H4560" s="35" t="b">
        <v>0</v>
      </c>
      <c r="I4560" s="35" t="b">
        <v>0</v>
      </c>
      <c r="J4560" s="35" t="b">
        <v>0</v>
      </c>
    </row>
    <row r="4561" spans="1:10" hidden="1" x14ac:dyDescent="0.2">
      <c r="A4561" s="35" t="s">
        <v>23</v>
      </c>
      <c r="B4561" s="35" t="str">
        <f>VLOOKUP(Table4[[#This Row],[Metabolite ID]],Table18[],2,FALSE)</f>
        <v>cholesterol</v>
      </c>
      <c r="C4561" s="35" t="s">
        <v>1122</v>
      </c>
      <c r="D4561" s="35">
        <v>1068</v>
      </c>
      <c r="E4561" s="35">
        <v>2.0381397366582732E-2</v>
      </c>
      <c r="F4561" s="35">
        <v>0.15476467482247308</v>
      </c>
      <c r="G4561" s="35">
        <v>0.89525208744340956</v>
      </c>
      <c r="H4561" s="35" t="b">
        <v>0</v>
      </c>
      <c r="I4561" s="35" t="b">
        <v>0</v>
      </c>
      <c r="J4561" s="35" t="b">
        <v>0</v>
      </c>
    </row>
    <row r="4562" spans="1:10" hidden="1" x14ac:dyDescent="0.2">
      <c r="A4562" s="35" t="s">
        <v>23</v>
      </c>
      <c r="B4562" s="35" t="str">
        <f>VLOOKUP(Table4[[#This Row],[Metabolite ID]],Table18[],2,FALSE)</f>
        <v>cholesterol</v>
      </c>
      <c r="C4562" s="35" t="s">
        <v>1123</v>
      </c>
      <c r="D4562" s="35">
        <v>1068</v>
      </c>
      <c r="E4562" s="35">
        <v>-0.1612391541909243</v>
      </c>
      <c r="F4562" s="35">
        <v>0.1124474379163703</v>
      </c>
      <c r="G4562" s="35">
        <v>0.15189209294039621</v>
      </c>
      <c r="H4562" s="35" t="b">
        <v>0</v>
      </c>
      <c r="I4562" s="35" t="b">
        <v>0</v>
      </c>
      <c r="J4562" s="35" t="b">
        <v>0</v>
      </c>
    </row>
    <row r="4563" spans="1:10" x14ac:dyDescent="0.2">
      <c r="A4563" s="35" t="s">
        <v>743</v>
      </c>
      <c r="B4563" s="35" t="str">
        <f>VLOOKUP(Table4[[#This Row],[Metabolite ID]],Table18[],2,FALSE)</f>
        <v>Acetate</v>
      </c>
      <c r="C4563" s="35" t="s">
        <v>1116</v>
      </c>
      <c r="D4563" s="35">
        <v>1069</v>
      </c>
      <c r="E4563" s="35">
        <v>-3.5209612920821323E-2</v>
      </c>
      <c r="F4563" s="35">
        <v>4.0010863521685897E-2</v>
      </c>
      <c r="G4563" s="36">
        <v>0.37885859166488922</v>
      </c>
      <c r="H4563" s="35" t="b">
        <v>0</v>
      </c>
      <c r="I4563" s="35" t="b">
        <v>0</v>
      </c>
      <c r="J4563" s="35" t="b">
        <v>0</v>
      </c>
    </row>
    <row r="4564" spans="1:10" hidden="1" x14ac:dyDescent="0.2">
      <c r="A4564" s="35" t="s">
        <v>743</v>
      </c>
      <c r="B4564" s="35" t="str">
        <f>VLOOKUP(Table4[[#This Row],[Metabolite ID]],Table18[],2,FALSE)</f>
        <v>Acetate</v>
      </c>
      <c r="C4564" s="35" t="s">
        <v>1117</v>
      </c>
      <c r="D4564" s="35">
        <v>1069</v>
      </c>
      <c r="E4564" s="35">
        <v>-3.5209612920821323E-2</v>
      </c>
      <c r="F4564" s="35">
        <v>4.0010863521685897E-2</v>
      </c>
      <c r="G4564" s="35">
        <v>0.37885859166488922</v>
      </c>
      <c r="H4564" s="35" t="b">
        <v>0</v>
      </c>
      <c r="I4564" s="35" t="b">
        <v>0</v>
      </c>
      <c r="J4564" s="35" t="b">
        <v>0</v>
      </c>
    </row>
    <row r="4565" spans="1:10" hidden="1" x14ac:dyDescent="0.2">
      <c r="A4565" s="35" t="s">
        <v>743</v>
      </c>
      <c r="B4565" s="35" t="str">
        <f>VLOOKUP(Table4[[#This Row],[Metabolite ID]],Table18[],2,FALSE)</f>
        <v>Acetate</v>
      </c>
      <c r="C4565" s="35" t="s">
        <v>1118</v>
      </c>
      <c r="D4565" s="35">
        <v>1069</v>
      </c>
      <c r="E4565" s="35">
        <v>-3.5209612920821316E-2</v>
      </c>
      <c r="F4565" s="35">
        <v>4.0365627683865785E-2</v>
      </c>
      <c r="G4565" s="35">
        <v>0.38306262841482802</v>
      </c>
      <c r="H4565" s="35" t="b">
        <v>0</v>
      </c>
      <c r="I4565" s="35" t="b">
        <v>0</v>
      </c>
      <c r="J4565" s="35" t="b">
        <v>0</v>
      </c>
    </row>
    <row r="4566" spans="1:10" hidden="1" x14ac:dyDescent="0.2">
      <c r="A4566" s="35" t="s">
        <v>743</v>
      </c>
      <c r="B4566" s="35" t="str">
        <f>VLOOKUP(Table4[[#This Row],[Metabolite ID]],Table18[],2,FALSE)</f>
        <v>Acetate</v>
      </c>
      <c r="C4566" s="35" t="s">
        <v>1119</v>
      </c>
      <c r="D4566" s="35">
        <v>1069</v>
      </c>
      <c r="E4566" s="35">
        <v>-6.9929380530973459E-2</v>
      </c>
      <c r="F4566" s="35">
        <v>6.3146398291171371E-2</v>
      </c>
      <c r="G4566" s="35">
        <v>0.26811377799701025</v>
      </c>
      <c r="H4566" s="35" t="b">
        <v>0</v>
      </c>
      <c r="I4566" s="35" t="b">
        <v>0</v>
      </c>
      <c r="J4566" s="35" t="b">
        <v>0</v>
      </c>
    </row>
    <row r="4567" spans="1:10" hidden="1" x14ac:dyDescent="0.2">
      <c r="A4567" s="35" t="s">
        <v>743</v>
      </c>
      <c r="B4567" s="35" t="str">
        <f>VLOOKUP(Table4[[#This Row],[Metabolite ID]],Table18[],2,FALSE)</f>
        <v>Acetate</v>
      </c>
      <c r="C4567" s="35" t="s">
        <v>1120</v>
      </c>
      <c r="D4567" s="35">
        <v>1069</v>
      </c>
      <c r="E4567" s="35">
        <v>1.0685746920063344E-2</v>
      </c>
      <c r="F4567" s="35">
        <v>6.9598822801984775E-2</v>
      </c>
      <c r="G4567" s="35">
        <v>0.87797761894033755</v>
      </c>
      <c r="H4567" s="35" t="b">
        <v>0</v>
      </c>
      <c r="I4567" s="35" t="b">
        <v>0</v>
      </c>
      <c r="J4567" s="35" t="b">
        <v>0</v>
      </c>
    </row>
    <row r="4568" spans="1:10" hidden="1" x14ac:dyDescent="0.2">
      <c r="A4568" s="35" t="s">
        <v>743</v>
      </c>
      <c r="B4568" s="35" t="str">
        <f>VLOOKUP(Table4[[#This Row],[Metabolite ID]],Table18[],2,FALSE)</f>
        <v>Acetate</v>
      </c>
      <c r="C4568" s="35" t="s">
        <v>1121</v>
      </c>
      <c r="D4568" s="35">
        <v>1069</v>
      </c>
      <c r="E4568" s="35">
        <v>-0.18337265792667612</v>
      </c>
      <c r="F4568" s="35">
        <v>0.25878078408596239</v>
      </c>
      <c r="G4568" s="35">
        <v>0.47872594436496863</v>
      </c>
      <c r="H4568" s="35" t="b">
        <v>0</v>
      </c>
      <c r="I4568" s="35" t="b">
        <v>0</v>
      </c>
      <c r="J4568" s="35" t="b">
        <v>0</v>
      </c>
    </row>
    <row r="4569" spans="1:10" hidden="1" x14ac:dyDescent="0.2">
      <c r="A4569" s="35" t="s">
        <v>743</v>
      </c>
      <c r="B4569" s="35" t="str">
        <f>VLOOKUP(Table4[[#This Row],[Metabolite ID]],Table18[],2,FALSE)</f>
        <v>Acetate</v>
      </c>
      <c r="C4569" s="35" t="s">
        <v>1122</v>
      </c>
      <c r="D4569" s="35">
        <v>1069</v>
      </c>
      <c r="E4569" s="35">
        <v>0.15455147063253261</v>
      </c>
      <c r="F4569" s="35">
        <v>0.16299629643810667</v>
      </c>
      <c r="G4569" s="35">
        <v>0.34324719333937881</v>
      </c>
      <c r="H4569" s="35" t="b">
        <v>0</v>
      </c>
      <c r="I4569" s="35" t="b">
        <v>0</v>
      </c>
      <c r="J4569" s="35" t="b">
        <v>0</v>
      </c>
    </row>
    <row r="4570" spans="1:10" hidden="1" x14ac:dyDescent="0.2">
      <c r="A4570" s="35" t="s">
        <v>743</v>
      </c>
      <c r="B4570" s="35" t="str">
        <f>VLOOKUP(Table4[[#This Row],[Metabolite ID]],Table18[],2,FALSE)</f>
        <v>Acetate</v>
      </c>
      <c r="C4570" s="35" t="s">
        <v>1123</v>
      </c>
      <c r="D4570" s="35">
        <v>1069</v>
      </c>
      <c r="E4570" s="35">
        <v>0.19549200409906073</v>
      </c>
      <c r="F4570" s="35">
        <v>0.11728494877346893</v>
      </c>
      <c r="G4570" s="35">
        <v>9.5845194640920492E-2</v>
      </c>
      <c r="H4570" s="35" t="b">
        <v>0</v>
      </c>
      <c r="I4570" s="35" t="b">
        <v>0</v>
      </c>
      <c r="J4570" s="35" t="b">
        <v>0</v>
      </c>
    </row>
    <row r="4571" spans="1:10" x14ac:dyDescent="0.2">
      <c r="A4571" s="35" t="s">
        <v>226</v>
      </c>
      <c r="B4571" s="35" t="str">
        <f>VLOOKUP(Table4[[#This Row],[Metabolite ID]],Table18[],2,FALSE)</f>
        <v>1-palmitoyl-GPC (16:0)</v>
      </c>
      <c r="C4571" s="35" t="s">
        <v>1116</v>
      </c>
      <c r="D4571" s="35">
        <v>1068</v>
      </c>
      <c r="E4571" s="35">
        <v>-3.3164202713535901E-2</v>
      </c>
      <c r="F4571" s="35">
        <v>3.7767609193507766E-2</v>
      </c>
      <c r="G4571" s="36">
        <v>0.37988277088486166</v>
      </c>
      <c r="H4571" s="35" t="b">
        <v>0</v>
      </c>
      <c r="I4571" s="35" t="b">
        <v>0</v>
      </c>
      <c r="J4571" s="35" t="b">
        <v>0</v>
      </c>
    </row>
    <row r="4572" spans="1:10" hidden="1" x14ac:dyDescent="0.2">
      <c r="A4572" s="35" t="s">
        <v>226</v>
      </c>
      <c r="B4572" s="35" t="str">
        <f>VLOOKUP(Table4[[#This Row],[Metabolite ID]],Table18[],2,FALSE)</f>
        <v>1-palmitoyl-GPC (16:0)</v>
      </c>
      <c r="C4572" s="35" t="s">
        <v>1117</v>
      </c>
      <c r="D4572" s="35">
        <v>1068</v>
      </c>
      <c r="E4572" s="35">
        <v>-3.3164202713535901E-2</v>
      </c>
      <c r="F4572" s="35">
        <v>3.6877401812913928E-2</v>
      </c>
      <c r="G4572" s="35">
        <v>0.36848775744100398</v>
      </c>
      <c r="H4572" s="35" t="b">
        <v>0</v>
      </c>
      <c r="I4572" s="35" t="b">
        <v>0</v>
      </c>
      <c r="J4572" s="35" t="b">
        <v>0</v>
      </c>
    </row>
    <row r="4573" spans="1:10" hidden="1" x14ac:dyDescent="0.2">
      <c r="A4573" s="35" t="s">
        <v>226</v>
      </c>
      <c r="B4573" s="35" t="str">
        <f>VLOOKUP(Table4[[#This Row],[Metabolite ID]],Table18[],2,FALSE)</f>
        <v>1-palmitoyl-GPC (16:0)</v>
      </c>
      <c r="C4573" s="35" t="s">
        <v>1118</v>
      </c>
      <c r="D4573" s="35">
        <v>1068</v>
      </c>
      <c r="E4573" s="35">
        <v>-3.3164202713535873E-2</v>
      </c>
      <c r="F4573" s="35">
        <v>3.7219874330319223E-2</v>
      </c>
      <c r="G4573" s="35">
        <v>0.37291050929272934</v>
      </c>
      <c r="H4573" s="35" t="b">
        <v>0</v>
      </c>
      <c r="I4573" s="35" t="b">
        <v>0</v>
      </c>
      <c r="J4573" s="35" t="b">
        <v>0</v>
      </c>
    </row>
    <row r="4574" spans="1:10" hidden="1" x14ac:dyDescent="0.2">
      <c r="A4574" s="35" t="s">
        <v>226</v>
      </c>
      <c r="B4574" s="35" t="str">
        <f>VLOOKUP(Table4[[#This Row],[Metabolite ID]],Table18[],2,FALSE)</f>
        <v>1-palmitoyl-GPC (16:0)</v>
      </c>
      <c r="C4574" s="35" t="s">
        <v>1119</v>
      </c>
      <c r="D4574" s="35">
        <v>1068</v>
      </c>
      <c r="E4574" s="35">
        <v>-8.248759860248453E-2</v>
      </c>
      <c r="F4574" s="35">
        <v>5.8962741687065619E-2</v>
      </c>
      <c r="G4574" s="35">
        <v>0.16181947785493217</v>
      </c>
      <c r="H4574" s="35" t="b">
        <v>0</v>
      </c>
      <c r="I4574" s="35" t="b">
        <v>0</v>
      </c>
      <c r="J4574" s="35" t="b">
        <v>0</v>
      </c>
    </row>
    <row r="4575" spans="1:10" hidden="1" x14ac:dyDescent="0.2">
      <c r="A4575" s="35" t="s">
        <v>226</v>
      </c>
      <c r="B4575" s="35" t="str">
        <f>VLOOKUP(Table4[[#This Row],[Metabolite ID]],Table18[],2,FALSE)</f>
        <v>1-palmitoyl-GPC (16:0)</v>
      </c>
      <c r="C4575" s="35" t="s">
        <v>1120</v>
      </c>
      <c r="D4575" s="35">
        <v>1068</v>
      </c>
      <c r="E4575" s="35">
        <v>-0.1462892133898098</v>
      </c>
      <c r="F4575" s="35">
        <v>6.0051755545290741E-2</v>
      </c>
      <c r="G4575" s="35">
        <v>1.4848540095075052E-2</v>
      </c>
      <c r="H4575" s="35" t="b">
        <v>0</v>
      </c>
      <c r="I4575" s="35" t="b">
        <v>0</v>
      </c>
      <c r="J4575" s="35" t="b">
        <v>0</v>
      </c>
    </row>
    <row r="4576" spans="1:10" hidden="1" x14ac:dyDescent="0.2">
      <c r="A4576" s="35" t="s">
        <v>226</v>
      </c>
      <c r="B4576" s="35" t="str">
        <f>VLOOKUP(Table4[[#This Row],[Metabolite ID]],Table18[],2,FALSE)</f>
        <v>1-palmitoyl-GPC (16:0)</v>
      </c>
      <c r="C4576" s="35" t="s">
        <v>1121</v>
      </c>
      <c r="D4576" s="35">
        <v>1068</v>
      </c>
      <c r="E4576" s="35">
        <v>-0.35457127709805114</v>
      </c>
      <c r="F4576" s="35">
        <v>0.24717762952390848</v>
      </c>
      <c r="G4576" s="35">
        <v>0.15172844708535696</v>
      </c>
      <c r="H4576" s="35" t="b">
        <v>0</v>
      </c>
      <c r="I4576" s="35" t="b">
        <v>0</v>
      </c>
      <c r="J4576" s="35" t="b">
        <v>0</v>
      </c>
    </row>
    <row r="4577" spans="1:10" hidden="1" x14ac:dyDescent="0.2">
      <c r="A4577" s="35" t="s">
        <v>226</v>
      </c>
      <c r="B4577" s="35" t="str">
        <f>VLOOKUP(Table4[[#This Row],[Metabolite ID]],Table18[],2,FALSE)</f>
        <v>1-palmitoyl-GPC (16:0)</v>
      </c>
      <c r="C4577" s="35" t="s">
        <v>1122</v>
      </c>
      <c r="D4577" s="35">
        <v>1068</v>
      </c>
      <c r="E4577" s="35">
        <v>-0.38893718860374626</v>
      </c>
      <c r="F4577" s="35">
        <v>0.16467720375268963</v>
      </c>
      <c r="G4577" s="35">
        <v>1.8364532241604951E-2</v>
      </c>
      <c r="H4577" s="35" t="b">
        <v>0</v>
      </c>
      <c r="I4577" s="35" t="b">
        <v>0</v>
      </c>
      <c r="J4577" s="35" t="b">
        <v>0</v>
      </c>
    </row>
    <row r="4578" spans="1:10" hidden="1" x14ac:dyDescent="0.2">
      <c r="A4578" s="35" t="s">
        <v>226</v>
      </c>
      <c r="B4578" s="35" t="str">
        <f>VLOOKUP(Table4[[#This Row],[Metabolite ID]],Table18[],2,FALSE)</f>
        <v>1-palmitoyl-GPC (16:0)</v>
      </c>
      <c r="C4578" s="35" t="s">
        <v>1123</v>
      </c>
      <c r="D4578" s="35">
        <v>1068</v>
      </c>
      <c r="E4578" s="35">
        <v>-0.24326697846280176</v>
      </c>
      <c r="F4578" s="35">
        <v>0.11068476813902986</v>
      </c>
      <c r="G4578" s="35">
        <v>2.8175237833428988E-2</v>
      </c>
      <c r="H4578" s="35" t="b">
        <v>0</v>
      </c>
      <c r="I4578" s="35" t="b">
        <v>0</v>
      </c>
      <c r="J4578" s="35" t="b">
        <v>0</v>
      </c>
    </row>
    <row r="4579" spans="1:10" x14ac:dyDescent="0.2">
      <c r="A4579" s="35" t="s">
        <v>138</v>
      </c>
      <c r="B4579" s="35" t="str">
        <f>VLOOKUP(Table4[[#This Row],[Metabolite ID]],Table18[],2,FALSE)</f>
        <v>2-hydroxyoctanoate</v>
      </c>
      <c r="C4579" s="35" t="s">
        <v>1116</v>
      </c>
      <c r="D4579" s="35">
        <v>1068</v>
      </c>
      <c r="E4579" s="35">
        <v>-3.275948928964989E-2</v>
      </c>
      <c r="F4579" s="35">
        <v>3.7430523373048454E-2</v>
      </c>
      <c r="G4579" s="36">
        <v>0.38146080232160801</v>
      </c>
      <c r="H4579" s="35" t="b">
        <v>0</v>
      </c>
      <c r="I4579" s="35" t="b">
        <v>0</v>
      </c>
      <c r="J4579" s="35" t="b">
        <v>0</v>
      </c>
    </row>
    <row r="4580" spans="1:10" hidden="1" x14ac:dyDescent="0.2">
      <c r="A4580" s="35" t="s">
        <v>138</v>
      </c>
      <c r="B4580" s="35" t="str">
        <f>VLOOKUP(Table4[[#This Row],[Metabolite ID]],Table18[],2,FALSE)</f>
        <v>2-hydroxyoctanoate</v>
      </c>
      <c r="C4580" s="35" t="s">
        <v>1117</v>
      </c>
      <c r="D4580" s="35">
        <v>1068</v>
      </c>
      <c r="E4580" s="35">
        <v>-3.275948928964989E-2</v>
      </c>
      <c r="F4580" s="35">
        <v>3.6896752432213437E-2</v>
      </c>
      <c r="G4580" s="35">
        <v>0.37461112537144686</v>
      </c>
      <c r="H4580" s="35" t="b">
        <v>0</v>
      </c>
      <c r="I4580" s="35" t="b">
        <v>0</v>
      </c>
      <c r="J4580" s="35" t="b">
        <v>0</v>
      </c>
    </row>
    <row r="4581" spans="1:10" hidden="1" x14ac:dyDescent="0.2">
      <c r="A4581" s="35" t="s">
        <v>138</v>
      </c>
      <c r="B4581" s="35" t="str">
        <f>VLOOKUP(Table4[[#This Row],[Metabolite ID]],Table18[],2,FALSE)</f>
        <v>2-hydroxyoctanoate</v>
      </c>
      <c r="C4581" s="35" t="s">
        <v>1118</v>
      </c>
      <c r="D4581" s="35">
        <v>1068</v>
      </c>
      <c r="E4581" s="35">
        <v>-3.2759489289649904E-2</v>
      </c>
      <c r="F4581" s="35">
        <v>3.7232812703731417E-2</v>
      </c>
      <c r="G4581" s="35">
        <v>0.37893767786369342</v>
      </c>
      <c r="H4581" s="35" t="b">
        <v>0</v>
      </c>
      <c r="I4581" s="35" t="b">
        <v>0</v>
      </c>
      <c r="J4581" s="35" t="b">
        <v>0</v>
      </c>
    </row>
    <row r="4582" spans="1:10" hidden="1" x14ac:dyDescent="0.2">
      <c r="A4582" s="35" t="s">
        <v>138</v>
      </c>
      <c r="B4582" s="35" t="str">
        <f>VLOOKUP(Table4[[#This Row],[Metabolite ID]],Table18[],2,FALSE)</f>
        <v>2-hydroxyoctanoate</v>
      </c>
      <c r="C4582" s="35" t="s">
        <v>1119</v>
      </c>
      <c r="D4582" s="35">
        <v>1068</v>
      </c>
      <c r="E4582" s="35">
        <v>-2.8845442448436696E-2</v>
      </c>
      <c r="F4582" s="35">
        <v>5.5291636759296936E-2</v>
      </c>
      <c r="G4582" s="35">
        <v>0.60188179960642374</v>
      </c>
      <c r="H4582" s="35" t="b">
        <v>0</v>
      </c>
      <c r="I4582" s="35" t="b">
        <v>0</v>
      </c>
      <c r="J4582" s="35" t="b">
        <v>0</v>
      </c>
    </row>
    <row r="4583" spans="1:10" hidden="1" x14ac:dyDescent="0.2">
      <c r="A4583" s="35" t="s">
        <v>138</v>
      </c>
      <c r="B4583" s="35" t="str">
        <f>VLOOKUP(Table4[[#This Row],[Metabolite ID]],Table18[],2,FALSE)</f>
        <v>2-hydroxyoctanoate</v>
      </c>
      <c r="C4583" s="35" t="s">
        <v>1120</v>
      </c>
      <c r="D4583" s="35">
        <v>1068</v>
      </c>
      <c r="E4583" s="35">
        <v>3.538661000363353E-2</v>
      </c>
      <c r="F4583" s="35">
        <v>6.4570084466740493E-2</v>
      </c>
      <c r="G4583" s="35">
        <v>0.58366846863870681</v>
      </c>
      <c r="H4583" s="35" t="b">
        <v>0</v>
      </c>
      <c r="I4583" s="35" t="b">
        <v>0</v>
      </c>
      <c r="J4583" s="35" t="b">
        <v>0</v>
      </c>
    </row>
    <row r="4584" spans="1:10" hidden="1" x14ac:dyDescent="0.2">
      <c r="A4584" s="35" t="s">
        <v>138</v>
      </c>
      <c r="B4584" s="35" t="str">
        <f>VLOOKUP(Table4[[#This Row],[Metabolite ID]],Table18[],2,FALSE)</f>
        <v>2-hydroxyoctanoate</v>
      </c>
      <c r="C4584" s="35" t="s">
        <v>1121</v>
      </c>
      <c r="D4584" s="35">
        <v>1068</v>
      </c>
      <c r="E4584" s="35">
        <v>8.0074401185467714E-2</v>
      </c>
      <c r="F4584" s="35">
        <v>0.24494881708699301</v>
      </c>
      <c r="G4584" s="35">
        <v>0.74380568305172146</v>
      </c>
      <c r="H4584" s="35" t="b">
        <v>0</v>
      </c>
      <c r="I4584" s="35" t="b">
        <v>0</v>
      </c>
      <c r="J4584" s="35" t="b">
        <v>0</v>
      </c>
    </row>
    <row r="4585" spans="1:10" hidden="1" x14ac:dyDescent="0.2">
      <c r="A4585" s="35" t="s">
        <v>138</v>
      </c>
      <c r="B4585" s="35" t="str">
        <f>VLOOKUP(Table4[[#This Row],[Metabolite ID]],Table18[],2,FALSE)</f>
        <v>2-hydroxyoctanoate</v>
      </c>
      <c r="C4585" s="35" t="s">
        <v>1122</v>
      </c>
      <c r="D4585" s="35">
        <v>1068</v>
      </c>
      <c r="E4585" s="35">
        <v>3.8595359448387434E-2</v>
      </c>
      <c r="F4585" s="35">
        <v>0.13459403544215071</v>
      </c>
      <c r="G4585" s="35">
        <v>0.77435646439130768</v>
      </c>
      <c r="H4585" s="35" t="b">
        <v>0</v>
      </c>
      <c r="I4585" s="35" t="b">
        <v>0</v>
      </c>
      <c r="J4585" s="35" t="b">
        <v>0</v>
      </c>
    </row>
    <row r="4586" spans="1:10" hidden="1" x14ac:dyDescent="0.2">
      <c r="A4586" s="35" t="s">
        <v>138</v>
      </c>
      <c r="B4586" s="35" t="str">
        <f>VLOOKUP(Table4[[#This Row],[Metabolite ID]],Table18[],2,FALSE)</f>
        <v>2-hydroxyoctanoate</v>
      </c>
      <c r="C4586" s="35" t="s">
        <v>1123</v>
      </c>
      <c r="D4586" s="35">
        <v>1068</v>
      </c>
      <c r="E4586" s="35">
        <v>0.26012677387163885</v>
      </c>
      <c r="F4586" s="35">
        <v>0.10948999043626048</v>
      </c>
      <c r="G4586" s="35">
        <v>1.7686726011961737E-2</v>
      </c>
      <c r="H4586" s="35" t="b">
        <v>0</v>
      </c>
      <c r="I4586" s="35" t="b">
        <v>0</v>
      </c>
      <c r="J4586" s="35" t="b">
        <v>0</v>
      </c>
    </row>
    <row r="4587" spans="1:10" x14ac:dyDescent="0.2">
      <c r="A4587" s="35" t="s">
        <v>56</v>
      </c>
      <c r="B4587" s="35" t="str">
        <f>VLOOKUP(Table4[[#This Row],[Metabolite ID]],Table18[],2,FALSE)</f>
        <v>sarcosine (N-Methylglycine)</v>
      </c>
      <c r="C4587" s="35" t="s">
        <v>1116</v>
      </c>
      <c r="D4587" s="35">
        <v>1068</v>
      </c>
      <c r="E4587" s="35">
        <v>3.2326342169058345E-2</v>
      </c>
      <c r="F4587" s="35">
        <v>3.7076630423162449E-2</v>
      </c>
      <c r="G4587" s="36">
        <v>0.38327429232147037</v>
      </c>
      <c r="H4587" s="35" t="b">
        <v>0</v>
      </c>
      <c r="I4587" s="35" t="b">
        <v>0</v>
      </c>
      <c r="J4587" s="35" t="b">
        <v>0</v>
      </c>
    </row>
    <row r="4588" spans="1:10" hidden="1" x14ac:dyDescent="0.2">
      <c r="A4588" s="35" t="s">
        <v>56</v>
      </c>
      <c r="B4588" s="35" t="str">
        <f>VLOOKUP(Table4[[#This Row],[Metabolite ID]],Table18[],2,FALSE)</f>
        <v>sarcosine (N-Methylglycine)</v>
      </c>
      <c r="C4588" s="35" t="s">
        <v>1117</v>
      </c>
      <c r="D4588" s="35">
        <v>1068</v>
      </c>
      <c r="E4588" s="35">
        <v>3.2326342169058345E-2</v>
      </c>
      <c r="F4588" s="35">
        <v>3.7076630423162449E-2</v>
      </c>
      <c r="G4588" s="35">
        <v>0.38327429232147037</v>
      </c>
      <c r="H4588" s="35" t="b">
        <v>0</v>
      </c>
      <c r="I4588" s="35" t="b">
        <v>0</v>
      </c>
      <c r="J4588" s="35" t="b">
        <v>0</v>
      </c>
    </row>
    <row r="4589" spans="1:10" hidden="1" x14ac:dyDescent="0.2">
      <c r="A4589" s="35" t="s">
        <v>56</v>
      </c>
      <c r="B4589" s="35" t="str">
        <f>VLOOKUP(Table4[[#This Row],[Metabolite ID]],Table18[],2,FALSE)</f>
        <v>sarcosine (N-Methylglycine)</v>
      </c>
      <c r="C4589" s="35" t="s">
        <v>1118</v>
      </c>
      <c r="D4589" s="35">
        <v>1068</v>
      </c>
      <c r="E4589" s="35">
        <v>3.2326342169058331E-2</v>
      </c>
      <c r="F4589" s="35">
        <v>3.7402741124480977E-2</v>
      </c>
      <c r="G4589" s="35">
        <v>0.38743554685855364</v>
      </c>
      <c r="H4589" s="35" t="b">
        <v>0</v>
      </c>
      <c r="I4589" s="35" t="b">
        <v>0</v>
      </c>
      <c r="J4589" s="35" t="b">
        <v>0</v>
      </c>
    </row>
    <row r="4590" spans="1:10" hidden="1" x14ac:dyDescent="0.2">
      <c r="A4590" s="35" t="s">
        <v>56</v>
      </c>
      <c r="B4590" s="35" t="str">
        <f>VLOOKUP(Table4[[#This Row],[Metabolite ID]],Table18[],2,FALSE)</f>
        <v>sarcosine (N-Methylglycine)</v>
      </c>
      <c r="C4590" s="35" t="s">
        <v>1119</v>
      </c>
      <c r="D4590" s="35">
        <v>1068</v>
      </c>
      <c r="E4590" s="35">
        <v>2.0792059475533739E-2</v>
      </c>
      <c r="F4590" s="35">
        <v>5.6636372638933244E-2</v>
      </c>
      <c r="G4590" s="35">
        <v>0.71353327139703082</v>
      </c>
      <c r="H4590" s="35" t="b">
        <v>0</v>
      </c>
      <c r="I4590" s="35" t="b">
        <v>0</v>
      </c>
      <c r="J4590" s="35" t="b">
        <v>0</v>
      </c>
    </row>
    <row r="4591" spans="1:10" hidden="1" x14ac:dyDescent="0.2">
      <c r="A4591" s="35" t="s">
        <v>56</v>
      </c>
      <c r="B4591" s="35" t="str">
        <f>VLOOKUP(Table4[[#This Row],[Metabolite ID]],Table18[],2,FALSE)</f>
        <v>sarcosine (N-Methylglycine)</v>
      </c>
      <c r="C4591" s="35" t="s">
        <v>1120</v>
      </c>
      <c r="D4591" s="35">
        <v>1068</v>
      </c>
      <c r="E4591" s="35">
        <v>-1.2995504306916794E-2</v>
      </c>
      <c r="F4591" s="35">
        <v>6.3508292518261664E-2</v>
      </c>
      <c r="G4591" s="35">
        <v>0.83786364573221594</v>
      </c>
      <c r="H4591" s="35" t="b">
        <v>0</v>
      </c>
      <c r="I4591" s="35" t="b">
        <v>0</v>
      </c>
      <c r="J4591" s="35" t="b">
        <v>0</v>
      </c>
    </row>
    <row r="4592" spans="1:10" hidden="1" x14ac:dyDescent="0.2">
      <c r="A4592" s="35" t="s">
        <v>56</v>
      </c>
      <c r="B4592" s="35" t="str">
        <f>VLOOKUP(Table4[[#This Row],[Metabolite ID]],Table18[],2,FALSE)</f>
        <v>sarcosine (N-Methylglycine)</v>
      </c>
      <c r="C4592" s="35" t="s">
        <v>1121</v>
      </c>
      <c r="D4592" s="35">
        <v>1068</v>
      </c>
      <c r="E4592" s="35">
        <v>-0.10282397435223878</v>
      </c>
      <c r="F4592" s="35">
        <v>0.22286202260642665</v>
      </c>
      <c r="G4592" s="35">
        <v>0.64462037594484045</v>
      </c>
      <c r="H4592" s="35" t="b">
        <v>0</v>
      </c>
      <c r="I4592" s="35" t="b">
        <v>0</v>
      </c>
      <c r="J4592" s="35" t="b">
        <v>0</v>
      </c>
    </row>
    <row r="4593" spans="1:10" hidden="1" x14ac:dyDescent="0.2">
      <c r="A4593" s="35" t="s">
        <v>56</v>
      </c>
      <c r="B4593" s="35" t="str">
        <f>VLOOKUP(Table4[[#This Row],[Metabolite ID]],Table18[],2,FALSE)</f>
        <v>sarcosine (N-Methylglycine)</v>
      </c>
      <c r="C4593" s="35" t="s">
        <v>1122</v>
      </c>
      <c r="D4593" s="35">
        <v>1068</v>
      </c>
      <c r="E4593" s="35">
        <v>-6.0145132506991494E-2</v>
      </c>
      <c r="F4593" s="35">
        <v>0.13535873021592454</v>
      </c>
      <c r="G4593" s="35">
        <v>0.65688777567518541</v>
      </c>
      <c r="H4593" s="35" t="b">
        <v>0</v>
      </c>
      <c r="I4593" s="35" t="b">
        <v>0</v>
      </c>
      <c r="J4593" s="35" t="b">
        <v>0</v>
      </c>
    </row>
    <row r="4594" spans="1:10" hidden="1" x14ac:dyDescent="0.2">
      <c r="A4594" s="35" t="s">
        <v>56</v>
      </c>
      <c r="B4594" s="35" t="str">
        <f>VLOOKUP(Table4[[#This Row],[Metabolite ID]],Table18[],2,FALSE)</f>
        <v>sarcosine (N-Methylglycine)</v>
      </c>
      <c r="C4594" s="35" t="s">
        <v>1123</v>
      </c>
      <c r="D4594" s="35">
        <v>1068</v>
      </c>
      <c r="E4594" s="35">
        <v>-0.10679970385024935</v>
      </c>
      <c r="F4594" s="35">
        <v>0.10882046398877307</v>
      </c>
      <c r="G4594" s="35">
        <v>0.32660326016910757</v>
      </c>
      <c r="H4594" s="35" t="b">
        <v>0</v>
      </c>
      <c r="I4594" s="35" t="b">
        <v>0</v>
      </c>
      <c r="J4594" s="35" t="b">
        <v>0</v>
      </c>
    </row>
    <row r="4595" spans="1:10" x14ac:dyDescent="0.2">
      <c r="A4595" s="35" t="s">
        <v>520</v>
      </c>
      <c r="B4595" s="35" t="str">
        <f>VLOOKUP(Table4[[#This Row],[Metabolite ID]],Table18[],2,FALSE)</f>
        <v>X - 12701</v>
      </c>
      <c r="C4595" s="35" t="s">
        <v>1116</v>
      </c>
      <c r="D4595" s="35">
        <v>1068</v>
      </c>
      <c r="E4595" s="35">
        <v>3.3129348771934998E-2</v>
      </c>
      <c r="F4595" s="35">
        <v>3.8518331143185661E-2</v>
      </c>
      <c r="G4595" s="36">
        <v>0.38973775403095473</v>
      </c>
      <c r="H4595" s="35" t="b">
        <v>0</v>
      </c>
      <c r="I4595" s="35" t="b">
        <v>0</v>
      </c>
      <c r="J4595" s="35" t="b">
        <v>0</v>
      </c>
    </row>
    <row r="4596" spans="1:10" hidden="1" x14ac:dyDescent="0.2">
      <c r="A4596" s="35" t="s">
        <v>520</v>
      </c>
      <c r="B4596" s="35" t="str">
        <f>VLOOKUP(Table4[[#This Row],[Metabolite ID]],Table18[],2,FALSE)</f>
        <v>X - 12701</v>
      </c>
      <c r="C4596" s="35" t="s">
        <v>1117</v>
      </c>
      <c r="D4596" s="35">
        <v>1068</v>
      </c>
      <c r="E4596" s="35">
        <v>3.3129348771934998E-2</v>
      </c>
      <c r="F4596" s="35">
        <v>3.8370155014398027E-2</v>
      </c>
      <c r="G4596" s="35">
        <v>0.38790960185087298</v>
      </c>
      <c r="H4596" s="35" t="b">
        <v>0</v>
      </c>
      <c r="I4596" s="35" t="b">
        <v>0</v>
      </c>
      <c r="J4596" s="35" t="b">
        <v>0</v>
      </c>
    </row>
    <row r="4597" spans="1:10" hidden="1" x14ac:dyDescent="0.2">
      <c r="A4597" s="35" t="s">
        <v>520</v>
      </c>
      <c r="B4597" s="35" t="str">
        <f>VLOOKUP(Table4[[#This Row],[Metabolite ID]],Table18[],2,FALSE)</f>
        <v>X - 12701</v>
      </c>
      <c r="C4597" s="35" t="s">
        <v>1118</v>
      </c>
      <c r="D4597" s="35">
        <v>1068</v>
      </c>
      <c r="E4597" s="35">
        <v>3.3129348771934984E-2</v>
      </c>
      <c r="F4597" s="35">
        <v>3.8711156253356874E-2</v>
      </c>
      <c r="G4597" s="35">
        <v>0.39210353839721745</v>
      </c>
      <c r="H4597" s="35" t="b">
        <v>0</v>
      </c>
      <c r="I4597" s="35" t="b">
        <v>0</v>
      </c>
      <c r="J4597" s="35" t="b">
        <v>0</v>
      </c>
    </row>
    <row r="4598" spans="1:10" hidden="1" x14ac:dyDescent="0.2">
      <c r="A4598" s="35" t="s">
        <v>520</v>
      </c>
      <c r="B4598" s="35" t="str">
        <f>VLOOKUP(Table4[[#This Row],[Metabolite ID]],Table18[],2,FALSE)</f>
        <v>X - 12701</v>
      </c>
      <c r="C4598" s="35" t="s">
        <v>1119</v>
      </c>
      <c r="D4598" s="35">
        <v>1068</v>
      </c>
      <c r="E4598" s="35">
        <v>4.2892501672687898E-2</v>
      </c>
      <c r="F4598" s="35">
        <v>5.8373587981076731E-2</v>
      </c>
      <c r="G4598" s="35">
        <v>0.46246559343754656</v>
      </c>
      <c r="H4598" s="35" t="b">
        <v>0</v>
      </c>
      <c r="I4598" s="35" t="b">
        <v>0</v>
      </c>
      <c r="J4598" s="35" t="b">
        <v>0</v>
      </c>
    </row>
    <row r="4599" spans="1:10" hidden="1" x14ac:dyDescent="0.2">
      <c r="A4599" s="35" t="s">
        <v>520</v>
      </c>
      <c r="B4599" s="35" t="str">
        <f>VLOOKUP(Table4[[#This Row],[Metabolite ID]],Table18[],2,FALSE)</f>
        <v>X - 12701</v>
      </c>
      <c r="C4599" s="35" t="s">
        <v>1120</v>
      </c>
      <c r="D4599" s="35">
        <v>1068</v>
      </c>
      <c r="E4599" s="35">
        <v>6.829192712488058E-2</v>
      </c>
      <c r="F4599" s="35">
        <v>6.2615042625656911E-2</v>
      </c>
      <c r="G4599" s="35">
        <v>0.2754210783381098</v>
      </c>
      <c r="H4599" s="35" t="b">
        <v>0</v>
      </c>
      <c r="I4599" s="35" t="b">
        <v>0</v>
      </c>
      <c r="J4599" s="35" t="b">
        <v>0</v>
      </c>
    </row>
    <row r="4600" spans="1:10" hidden="1" x14ac:dyDescent="0.2">
      <c r="A4600" s="35" t="s">
        <v>520</v>
      </c>
      <c r="B4600" s="35" t="str">
        <f>VLOOKUP(Table4[[#This Row],[Metabolite ID]],Table18[],2,FALSE)</f>
        <v>X - 12701</v>
      </c>
      <c r="C4600" s="35" t="s">
        <v>1121</v>
      </c>
      <c r="D4600" s="35">
        <v>1068</v>
      </c>
      <c r="E4600" s="35">
        <v>0.18797599759654382</v>
      </c>
      <c r="F4600" s="35">
        <v>0.23670819236867838</v>
      </c>
      <c r="G4600" s="35">
        <v>0.42729898599167537</v>
      </c>
      <c r="H4600" s="35" t="b">
        <v>0</v>
      </c>
      <c r="I4600" s="35" t="b">
        <v>0</v>
      </c>
      <c r="J4600" s="35" t="b">
        <v>0</v>
      </c>
    </row>
    <row r="4601" spans="1:10" hidden="1" x14ac:dyDescent="0.2">
      <c r="A4601" s="35" t="s">
        <v>520</v>
      </c>
      <c r="B4601" s="35" t="str">
        <f>VLOOKUP(Table4[[#This Row],[Metabolite ID]],Table18[],2,FALSE)</f>
        <v>X - 12701</v>
      </c>
      <c r="C4601" s="35" t="s">
        <v>1122</v>
      </c>
      <c r="D4601" s="35">
        <v>1068</v>
      </c>
      <c r="E4601" s="35">
        <v>7.1861324014990124E-2</v>
      </c>
      <c r="F4601" s="35">
        <v>0.14340188365115145</v>
      </c>
      <c r="G4601" s="35">
        <v>0.61639115278663592</v>
      </c>
      <c r="H4601" s="35" t="b">
        <v>0</v>
      </c>
      <c r="I4601" s="35" t="b">
        <v>0</v>
      </c>
      <c r="J4601" s="35" t="b">
        <v>0</v>
      </c>
    </row>
    <row r="4602" spans="1:10" hidden="1" x14ac:dyDescent="0.2">
      <c r="A4602" s="35" t="s">
        <v>520</v>
      </c>
      <c r="B4602" s="35" t="str">
        <f>VLOOKUP(Table4[[#This Row],[Metabolite ID]],Table18[],2,FALSE)</f>
        <v>X - 12701</v>
      </c>
      <c r="C4602" s="35" t="s">
        <v>1123</v>
      </c>
      <c r="D4602" s="35">
        <v>1068</v>
      </c>
      <c r="E4602" s="35">
        <v>9.7984768926927784E-2</v>
      </c>
      <c r="F4602" s="35">
        <v>0.11301728899510559</v>
      </c>
      <c r="G4602" s="35">
        <v>0.38614303505935521</v>
      </c>
      <c r="H4602" s="35" t="b">
        <v>0</v>
      </c>
      <c r="I4602" s="35" t="b">
        <v>0</v>
      </c>
      <c r="J4602" s="35" t="b">
        <v>0</v>
      </c>
    </row>
    <row r="4603" spans="1:10" x14ac:dyDescent="0.2">
      <c r="A4603" s="35" t="s">
        <v>425</v>
      </c>
      <c r="B4603" s="35" t="str">
        <f>VLOOKUP(Table4[[#This Row],[Metabolite ID]],Table18[],2,FALSE)</f>
        <v>X - 11905</v>
      </c>
      <c r="C4603" s="35" t="s">
        <v>1116</v>
      </c>
      <c r="D4603" s="35">
        <v>1068</v>
      </c>
      <c r="E4603" s="35">
        <v>-3.2263643953129563E-2</v>
      </c>
      <c r="F4603" s="35">
        <v>3.7526592501300964E-2</v>
      </c>
      <c r="G4603" s="36">
        <v>0.38992457369729883</v>
      </c>
      <c r="H4603" s="35" t="b">
        <v>0</v>
      </c>
      <c r="I4603" s="35" t="b">
        <v>0</v>
      </c>
      <c r="J4603" s="35" t="b">
        <v>0</v>
      </c>
    </row>
    <row r="4604" spans="1:10" hidden="1" x14ac:dyDescent="0.2">
      <c r="A4604" s="35" t="s">
        <v>425</v>
      </c>
      <c r="B4604" s="35" t="str">
        <f>VLOOKUP(Table4[[#This Row],[Metabolite ID]],Table18[],2,FALSE)</f>
        <v>X - 11905</v>
      </c>
      <c r="C4604" s="35" t="s">
        <v>1117</v>
      </c>
      <c r="D4604" s="35">
        <v>1068</v>
      </c>
      <c r="E4604" s="35">
        <v>-3.2263643953129563E-2</v>
      </c>
      <c r="F4604" s="35">
        <v>3.6898497574538329E-2</v>
      </c>
      <c r="G4604" s="35">
        <v>0.3819063932902379</v>
      </c>
      <c r="H4604" s="35" t="b">
        <v>0</v>
      </c>
      <c r="I4604" s="35" t="b">
        <v>0</v>
      </c>
      <c r="J4604" s="35" t="b">
        <v>0</v>
      </c>
    </row>
    <row r="4605" spans="1:10" hidden="1" x14ac:dyDescent="0.2">
      <c r="A4605" s="35" t="s">
        <v>425</v>
      </c>
      <c r="B4605" s="35" t="str">
        <f>VLOOKUP(Table4[[#This Row],[Metabolite ID]],Table18[],2,FALSE)</f>
        <v>X - 11905</v>
      </c>
      <c r="C4605" s="35" t="s">
        <v>1118</v>
      </c>
      <c r="D4605" s="35">
        <v>1068</v>
      </c>
      <c r="E4605" s="35">
        <v>-3.226364395312957E-2</v>
      </c>
      <c r="F4605" s="35">
        <v>3.7236500082433899E-2</v>
      </c>
      <c r="G4605" s="35">
        <v>0.38624227957206947</v>
      </c>
      <c r="H4605" s="35" t="b">
        <v>0</v>
      </c>
      <c r="I4605" s="35" t="b">
        <v>0</v>
      </c>
      <c r="J4605" s="35" t="b">
        <v>0</v>
      </c>
    </row>
    <row r="4606" spans="1:10" hidden="1" x14ac:dyDescent="0.2">
      <c r="A4606" s="35" t="s">
        <v>425</v>
      </c>
      <c r="B4606" s="35" t="str">
        <f>VLOOKUP(Table4[[#This Row],[Metabolite ID]],Table18[],2,FALSE)</f>
        <v>X - 11905</v>
      </c>
      <c r="C4606" s="35" t="s">
        <v>1119</v>
      </c>
      <c r="D4606" s="35">
        <v>1068</v>
      </c>
      <c r="E4606" s="35">
        <v>-7.4726699561403542E-2</v>
      </c>
      <c r="F4606" s="35">
        <v>5.5695475628980945E-2</v>
      </c>
      <c r="G4606" s="35">
        <v>0.17969282164528663</v>
      </c>
      <c r="H4606" s="35" t="b">
        <v>0</v>
      </c>
      <c r="I4606" s="35" t="b">
        <v>0</v>
      </c>
      <c r="J4606" s="35" t="b">
        <v>0</v>
      </c>
    </row>
    <row r="4607" spans="1:10" hidden="1" x14ac:dyDescent="0.2">
      <c r="A4607" s="35" t="s">
        <v>425</v>
      </c>
      <c r="B4607" s="35" t="str">
        <f>VLOOKUP(Table4[[#This Row],[Metabolite ID]],Table18[],2,FALSE)</f>
        <v>X - 11905</v>
      </c>
      <c r="C4607" s="35" t="s">
        <v>1120</v>
      </c>
      <c r="D4607" s="35">
        <v>1068</v>
      </c>
      <c r="E4607" s="35">
        <v>1.6411572318699601E-2</v>
      </c>
      <c r="F4607" s="35">
        <v>6.302766982831351E-2</v>
      </c>
      <c r="G4607" s="35">
        <v>0.79456543544711211</v>
      </c>
      <c r="H4607" s="35" t="b">
        <v>0</v>
      </c>
      <c r="I4607" s="35" t="b">
        <v>0</v>
      </c>
      <c r="J4607" s="35" t="b">
        <v>0</v>
      </c>
    </row>
    <row r="4608" spans="1:10" hidden="1" x14ac:dyDescent="0.2">
      <c r="A4608" s="35" t="s">
        <v>425</v>
      </c>
      <c r="B4608" s="35" t="str">
        <f>VLOOKUP(Table4[[#This Row],[Metabolite ID]],Table18[],2,FALSE)</f>
        <v>X - 11905</v>
      </c>
      <c r="C4608" s="35" t="s">
        <v>1121</v>
      </c>
      <c r="D4608" s="35">
        <v>1068</v>
      </c>
      <c r="E4608" s="35">
        <v>-0.23430675154435665</v>
      </c>
      <c r="F4608" s="35">
        <v>0.23805470461538558</v>
      </c>
      <c r="G4608" s="35">
        <v>0.3252128256202943</v>
      </c>
      <c r="H4608" s="35" t="b">
        <v>0</v>
      </c>
      <c r="I4608" s="35" t="b">
        <v>0</v>
      </c>
      <c r="J4608" s="35" t="b">
        <v>0</v>
      </c>
    </row>
    <row r="4609" spans="1:10" hidden="1" x14ac:dyDescent="0.2">
      <c r="A4609" s="35" t="s">
        <v>425</v>
      </c>
      <c r="B4609" s="35" t="str">
        <f>VLOOKUP(Table4[[#This Row],[Metabolite ID]],Table18[],2,FALSE)</f>
        <v>X - 11905</v>
      </c>
      <c r="C4609" s="35" t="s">
        <v>1122</v>
      </c>
      <c r="D4609" s="35">
        <v>1068</v>
      </c>
      <c r="E4609" s="35">
        <v>0.11574454504697318</v>
      </c>
      <c r="F4609" s="35">
        <v>0.13724991239876536</v>
      </c>
      <c r="G4609" s="35">
        <v>0.39924278980495098</v>
      </c>
      <c r="H4609" s="35" t="b">
        <v>0</v>
      </c>
      <c r="I4609" s="35" t="b">
        <v>0</v>
      </c>
      <c r="J4609" s="35" t="b">
        <v>0</v>
      </c>
    </row>
    <row r="4610" spans="1:10" hidden="1" x14ac:dyDescent="0.2">
      <c r="A4610" s="35" t="s">
        <v>425</v>
      </c>
      <c r="B4610" s="35" t="str">
        <f>VLOOKUP(Table4[[#This Row],[Metabolite ID]],Table18[],2,FALSE)</f>
        <v>X - 11905</v>
      </c>
      <c r="C4610" s="35" t="s">
        <v>1123</v>
      </c>
      <c r="D4610" s="35">
        <v>1068</v>
      </c>
      <c r="E4610" s="35">
        <v>9.4830271594158549E-2</v>
      </c>
      <c r="F4610" s="35">
        <v>0.11011568836459042</v>
      </c>
      <c r="G4610" s="35">
        <v>0.38932835875016847</v>
      </c>
      <c r="H4610" s="35" t="b">
        <v>0</v>
      </c>
      <c r="I4610" s="35" t="b">
        <v>0</v>
      </c>
      <c r="J4610" s="35" t="b">
        <v>0</v>
      </c>
    </row>
    <row r="4611" spans="1:10" x14ac:dyDescent="0.2">
      <c r="A4611" s="35" t="s">
        <v>332</v>
      </c>
      <c r="B4611" s="35" t="str">
        <f>VLOOKUP(Table4[[#This Row],[Metabolite ID]],Table18[],2,FALSE)</f>
        <v>1-(1-enyl-palmitoyl)-GPE (P-16:0)*</v>
      </c>
      <c r="C4611" s="35" t="s">
        <v>1116</v>
      </c>
      <c r="D4611" s="35">
        <v>1068</v>
      </c>
      <c r="E4611" s="35">
        <v>3.1703306783101536E-2</v>
      </c>
      <c r="F4611" s="35">
        <v>3.6890816288583234E-2</v>
      </c>
      <c r="G4611" s="36">
        <v>0.39012974785266447</v>
      </c>
      <c r="H4611" s="35" t="b">
        <v>0</v>
      </c>
      <c r="I4611" s="35" t="b">
        <v>0</v>
      </c>
      <c r="J4611" s="35" t="b">
        <v>0</v>
      </c>
    </row>
    <row r="4612" spans="1:10" hidden="1" x14ac:dyDescent="0.2">
      <c r="A4612" s="35" t="s">
        <v>332</v>
      </c>
      <c r="B4612" s="35" t="str">
        <f>VLOOKUP(Table4[[#This Row],[Metabolite ID]],Table18[],2,FALSE)</f>
        <v>1-(1-enyl-palmitoyl)-GPE (P-16:0)*</v>
      </c>
      <c r="C4612" s="35" t="s">
        <v>1117</v>
      </c>
      <c r="D4612" s="35">
        <v>1068</v>
      </c>
      <c r="E4612" s="35">
        <v>3.1703306783101536E-2</v>
      </c>
      <c r="F4612" s="35">
        <v>3.6890816288583234E-2</v>
      </c>
      <c r="G4612" s="35">
        <v>0.39012974785266447</v>
      </c>
      <c r="H4612" s="35" t="b">
        <v>0</v>
      </c>
      <c r="I4612" s="35" t="b">
        <v>0</v>
      </c>
      <c r="J4612" s="35" t="b">
        <v>0</v>
      </c>
    </row>
    <row r="4613" spans="1:10" hidden="1" x14ac:dyDescent="0.2">
      <c r="A4613" s="35" t="s">
        <v>332</v>
      </c>
      <c r="B4613" s="35" t="str">
        <f>VLOOKUP(Table4[[#This Row],[Metabolite ID]],Table18[],2,FALSE)</f>
        <v>1-(1-enyl-palmitoyl)-GPE (P-16:0)*</v>
      </c>
      <c r="C4613" s="35" t="s">
        <v>1118</v>
      </c>
      <c r="D4613" s="35">
        <v>1068</v>
      </c>
      <c r="E4613" s="35">
        <v>3.1703306783101522E-2</v>
      </c>
      <c r="F4613" s="35">
        <v>3.7207602017134529E-2</v>
      </c>
      <c r="G4613" s="35">
        <v>0.39417784687089114</v>
      </c>
      <c r="H4613" s="35" t="b">
        <v>0</v>
      </c>
      <c r="I4613" s="35" t="b">
        <v>0</v>
      </c>
      <c r="J4613" s="35" t="b">
        <v>0</v>
      </c>
    </row>
    <row r="4614" spans="1:10" hidden="1" x14ac:dyDescent="0.2">
      <c r="A4614" s="35" t="s">
        <v>332</v>
      </c>
      <c r="B4614" s="35" t="str">
        <f>VLOOKUP(Table4[[#This Row],[Metabolite ID]],Table18[],2,FALSE)</f>
        <v>1-(1-enyl-palmitoyl)-GPE (P-16:0)*</v>
      </c>
      <c r="C4614" s="35" t="s">
        <v>1119</v>
      </c>
      <c r="D4614" s="35">
        <v>1068</v>
      </c>
      <c r="E4614" s="35">
        <v>5.7428078753075651E-2</v>
      </c>
      <c r="F4614" s="35">
        <v>5.6182880934778662E-2</v>
      </c>
      <c r="G4614" s="35">
        <v>0.30670361945921742</v>
      </c>
      <c r="H4614" s="35" t="b">
        <v>0</v>
      </c>
      <c r="I4614" s="35" t="b">
        <v>0</v>
      </c>
      <c r="J4614" s="35" t="b">
        <v>0</v>
      </c>
    </row>
    <row r="4615" spans="1:10" hidden="1" x14ac:dyDescent="0.2">
      <c r="A4615" s="35" t="s">
        <v>332</v>
      </c>
      <c r="B4615" s="35" t="str">
        <f>VLOOKUP(Table4[[#This Row],[Metabolite ID]],Table18[],2,FALSE)</f>
        <v>1-(1-enyl-palmitoyl)-GPE (P-16:0)*</v>
      </c>
      <c r="C4615" s="35" t="s">
        <v>1120</v>
      </c>
      <c r="D4615" s="35">
        <v>1068</v>
      </c>
      <c r="E4615" s="35">
        <v>6.0887265210993115E-2</v>
      </c>
      <c r="F4615" s="35">
        <v>6.2108704209798291E-2</v>
      </c>
      <c r="G4615" s="35">
        <v>0.32692135016610985</v>
      </c>
      <c r="H4615" s="35" t="b">
        <v>0</v>
      </c>
      <c r="I4615" s="35" t="b">
        <v>0</v>
      </c>
      <c r="J4615" s="35" t="b">
        <v>0</v>
      </c>
    </row>
    <row r="4616" spans="1:10" hidden="1" x14ac:dyDescent="0.2">
      <c r="A4616" s="35" t="s">
        <v>332</v>
      </c>
      <c r="B4616" s="35" t="str">
        <f>VLOOKUP(Table4[[#This Row],[Metabolite ID]],Table18[],2,FALSE)</f>
        <v>1-(1-enyl-palmitoyl)-GPE (P-16:0)*</v>
      </c>
      <c r="C4616" s="35" t="s">
        <v>1121</v>
      </c>
      <c r="D4616" s="35">
        <v>1068</v>
      </c>
      <c r="E4616" s="35">
        <v>0.17071761334701652</v>
      </c>
      <c r="F4616" s="35">
        <v>0.23823303641857782</v>
      </c>
      <c r="G4616" s="35">
        <v>0.47377822875639419</v>
      </c>
      <c r="H4616" s="35" t="b">
        <v>0</v>
      </c>
      <c r="I4616" s="35" t="b">
        <v>0</v>
      </c>
      <c r="J4616" s="35" t="b">
        <v>0</v>
      </c>
    </row>
    <row r="4617" spans="1:10" hidden="1" x14ac:dyDescent="0.2">
      <c r="A4617" s="35" t="s">
        <v>332</v>
      </c>
      <c r="B4617" s="35" t="str">
        <f>VLOOKUP(Table4[[#This Row],[Metabolite ID]],Table18[],2,FALSE)</f>
        <v>1-(1-enyl-palmitoyl)-GPE (P-16:0)*</v>
      </c>
      <c r="C4617" s="35" t="s">
        <v>1122</v>
      </c>
      <c r="D4617" s="35">
        <v>1068</v>
      </c>
      <c r="E4617" s="35">
        <v>0.19011893595525819</v>
      </c>
      <c r="F4617" s="35">
        <v>0.15805013053309669</v>
      </c>
      <c r="G4617" s="35">
        <v>0.22928080304220166</v>
      </c>
      <c r="H4617" s="35" t="b">
        <v>0</v>
      </c>
      <c r="I4617" s="35" t="b">
        <v>0</v>
      </c>
      <c r="J4617" s="35" t="b">
        <v>0</v>
      </c>
    </row>
    <row r="4618" spans="1:10" hidden="1" x14ac:dyDescent="0.2">
      <c r="A4618" s="35" t="s">
        <v>332</v>
      </c>
      <c r="B4618" s="35" t="str">
        <f>VLOOKUP(Table4[[#This Row],[Metabolite ID]],Table18[],2,FALSE)</f>
        <v>1-(1-enyl-palmitoyl)-GPE (P-16:0)*</v>
      </c>
      <c r="C4618" s="35" t="s">
        <v>1123</v>
      </c>
      <c r="D4618" s="35">
        <v>1068</v>
      </c>
      <c r="E4618" s="35">
        <v>4.987682638221002E-2</v>
      </c>
      <c r="F4618" s="35">
        <v>0.10826930853232877</v>
      </c>
      <c r="G4618" s="35">
        <v>0.64512666633816718</v>
      </c>
      <c r="H4618" s="35" t="b">
        <v>0</v>
      </c>
      <c r="I4618" s="35" t="b">
        <v>0</v>
      </c>
      <c r="J4618" s="35" t="b">
        <v>0</v>
      </c>
    </row>
    <row r="4619" spans="1:10" x14ac:dyDescent="0.2">
      <c r="A4619" s="35" t="s">
        <v>820</v>
      </c>
      <c r="B4619" s="35" t="str">
        <f>VLOOKUP(Table4[[#This Row],[Metabolite ID]],Table18[],2,FALSE)</f>
        <v>Pyruvate</v>
      </c>
      <c r="C4619" s="35" t="s">
        <v>1116</v>
      </c>
      <c r="D4619" s="35">
        <v>1069</v>
      </c>
      <c r="E4619" s="35">
        <v>-1.9533426768583169E-2</v>
      </c>
      <c r="F4619" s="35">
        <v>2.2790574873638138E-2</v>
      </c>
      <c r="G4619" s="36">
        <v>0.3913987129248927</v>
      </c>
      <c r="H4619" s="35" t="b">
        <v>0</v>
      </c>
      <c r="I4619" s="35" t="b">
        <v>0</v>
      </c>
      <c r="J4619" s="35" t="b">
        <v>0</v>
      </c>
    </row>
    <row r="4620" spans="1:10" hidden="1" x14ac:dyDescent="0.2">
      <c r="A4620" s="35" t="s">
        <v>820</v>
      </c>
      <c r="B4620" s="35" t="str">
        <f>VLOOKUP(Table4[[#This Row],[Metabolite ID]],Table18[],2,FALSE)</f>
        <v>Pyruvate</v>
      </c>
      <c r="C4620" s="35" t="s">
        <v>1117</v>
      </c>
      <c r="D4620" s="35">
        <v>1069</v>
      </c>
      <c r="E4620" s="35">
        <v>-1.9533426768583169E-2</v>
      </c>
      <c r="F4620" s="35">
        <v>2.1367479239088213E-2</v>
      </c>
      <c r="G4620" s="35">
        <v>0.36062953464860531</v>
      </c>
      <c r="H4620" s="35" t="b">
        <v>0</v>
      </c>
      <c r="I4620" s="35" t="b">
        <v>0</v>
      </c>
      <c r="J4620" s="35" t="b">
        <v>0</v>
      </c>
    </row>
    <row r="4621" spans="1:10" hidden="1" x14ac:dyDescent="0.2">
      <c r="A4621" s="35" t="s">
        <v>820</v>
      </c>
      <c r="B4621" s="35" t="str">
        <f>VLOOKUP(Table4[[#This Row],[Metabolite ID]],Table18[],2,FALSE)</f>
        <v>Pyruvate</v>
      </c>
      <c r="C4621" s="35" t="s">
        <v>1118</v>
      </c>
      <c r="D4621" s="35">
        <v>1069</v>
      </c>
      <c r="E4621" s="35">
        <v>-1.9533426768583183E-2</v>
      </c>
      <c r="F4621" s="35">
        <v>2.1582554761366453E-2</v>
      </c>
      <c r="G4621" s="35">
        <v>0.36543557117845932</v>
      </c>
      <c r="H4621" s="35" t="b">
        <v>0</v>
      </c>
      <c r="I4621" s="35" t="b">
        <v>0</v>
      </c>
      <c r="J4621" s="35" t="b">
        <v>0</v>
      </c>
    </row>
    <row r="4622" spans="1:10" hidden="1" x14ac:dyDescent="0.2">
      <c r="A4622" s="35" t="s">
        <v>820</v>
      </c>
      <c r="B4622" s="35" t="str">
        <f>VLOOKUP(Table4[[#This Row],[Metabolite ID]],Table18[],2,FALSE)</f>
        <v>Pyruvate</v>
      </c>
      <c r="C4622" s="35" t="s">
        <v>1119</v>
      </c>
      <c r="D4622" s="35">
        <v>1069</v>
      </c>
      <c r="E4622" s="35">
        <v>-2.1213859649122806E-2</v>
      </c>
      <c r="F4622" s="35">
        <v>3.3017769950925625E-2</v>
      </c>
      <c r="G4622" s="35">
        <v>0.52054972055410231</v>
      </c>
      <c r="H4622" s="35" t="b">
        <v>0</v>
      </c>
      <c r="I4622" s="35" t="b">
        <v>0</v>
      </c>
      <c r="J4622" s="35" t="b">
        <v>0</v>
      </c>
    </row>
    <row r="4623" spans="1:10" hidden="1" x14ac:dyDescent="0.2">
      <c r="A4623" s="35" t="s">
        <v>820</v>
      </c>
      <c r="B4623" s="35" t="str">
        <f>VLOOKUP(Table4[[#This Row],[Metabolite ID]],Table18[],2,FALSE)</f>
        <v>Pyruvate</v>
      </c>
      <c r="C4623" s="35" t="s">
        <v>1120</v>
      </c>
      <c r="D4623" s="35">
        <v>1069</v>
      </c>
      <c r="E4623" s="35">
        <v>-4.8919335774509881E-2</v>
      </c>
      <c r="F4623" s="35">
        <v>3.8076905259519844E-2</v>
      </c>
      <c r="G4623" s="35">
        <v>0.19887936836599432</v>
      </c>
      <c r="H4623" s="35" t="b">
        <v>0</v>
      </c>
      <c r="I4623" s="35" t="b">
        <v>0</v>
      </c>
      <c r="J4623" s="35" t="b">
        <v>0</v>
      </c>
    </row>
    <row r="4624" spans="1:10" hidden="1" x14ac:dyDescent="0.2">
      <c r="A4624" s="35" t="s">
        <v>820</v>
      </c>
      <c r="B4624" s="35" t="str">
        <f>VLOOKUP(Table4[[#This Row],[Metabolite ID]],Table18[],2,FALSE)</f>
        <v>Pyruvate</v>
      </c>
      <c r="C4624" s="35" t="s">
        <v>1121</v>
      </c>
      <c r="D4624" s="35">
        <v>1069</v>
      </c>
      <c r="E4624" s="35">
        <v>-9.0051128653993118E-2</v>
      </c>
      <c r="F4624" s="35">
        <v>0.14391922766462439</v>
      </c>
      <c r="G4624" s="35">
        <v>0.53164146083232233</v>
      </c>
      <c r="H4624" s="35" t="b">
        <v>0</v>
      </c>
      <c r="I4624" s="35" t="b">
        <v>0</v>
      </c>
      <c r="J4624" s="35" t="b">
        <v>0</v>
      </c>
    </row>
    <row r="4625" spans="1:10" hidden="1" x14ac:dyDescent="0.2">
      <c r="A4625" s="35" t="s">
        <v>820</v>
      </c>
      <c r="B4625" s="35" t="str">
        <f>VLOOKUP(Table4[[#This Row],[Metabolite ID]],Table18[],2,FALSE)</f>
        <v>Pyruvate</v>
      </c>
      <c r="C4625" s="35" t="s">
        <v>1122</v>
      </c>
      <c r="D4625" s="35">
        <v>1069</v>
      </c>
      <c r="E4625" s="35">
        <v>-9.0051128653993118E-2</v>
      </c>
      <c r="F4625" s="35">
        <v>8.7255213882796431E-2</v>
      </c>
      <c r="G4625" s="35">
        <v>0.30228564293166493</v>
      </c>
      <c r="H4625" s="35" t="b">
        <v>0</v>
      </c>
      <c r="I4625" s="35" t="b">
        <v>0</v>
      </c>
      <c r="J4625" s="35" t="b">
        <v>0</v>
      </c>
    </row>
    <row r="4626" spans="1:10" hidden="1" x14ac:dyDescent="0.2">
      <c r="A4626" s="35" t="s">
        <v>820</v>
      </c>
      <c r="B4626" s="35" t="str">
        <f>VLOOKUP(Table4[[#This Row],[Metabolite ID]],Table18[],2,FALSE)</f>
        <v>Pyruvate</v>
      </c>
      <c r="C4626" s="35" t="s">
        <v>1123</v>
      </c>
      <c r="D4626" s="35">
        <v>1069</v>
      </c>
      <c r="E4626" s="35">
        <v>-3.0137171202400701E-2</v>
      </c>
      <c r="F4626" s="35">
        <v>6.6879776237841415E-2</v>
      </c>
      <c r="G4626" s="35">
        <v>0.6523570852931404</v>
      </c>
      <c r="H4626" s="35" t="b">
        <v>0</v>
      </c>
      <c r="I4626" s="35" t="b">
        <v>0</v>
      </c>
      <c r="J4626" s="35" t="b">
        <v>0</v>
      </c>
    </row>
    <row r="4627" spans="1:10" x14ac:dyDescent="0.2">
      <c r="A4627" s="35" t="s">
        <v>605</v>
      </c>
      <c r="B4627" s="35" t="str">
        <f>VLOOKUP(Table4[[#This Row],[Metabolite ID]],Table18[],2,FALSE)</f>
        <v>sphingomyelin (d18:1/20:0, d16:1/22:0)*</v>
      </c>
      <c r="C4627" s="35" t="s">
        <v>1116</v>
      </c>
      <c r="D4627" s="35">
        <v>1068</v>
      </c>
      <c r="E4627" s="35">
        <v>3.1760284553722963E-2</v>
      </c>
      <c r="F4627" s="35">
        <v>3.7501259923769938E-2</v>
      </c>
      <c r="G4627" s="36">
        <v>0.39704391305404441</v>
      </c>
      <c r="H4627" s="35" t="b">
        <v>0</v>
      </c>
      <c r="I4627" s="35" t="b">
        <v>0</v>
      </c>
      <c r="J4627" s="35" t="b">
        <v>0</v>
      </c>
    </row>
    <row r="4628" spans="1:10" hidden="1" x14ac:dyDescent="0.2">
      <c r="A4628" s="35" t="s">
        <v>605</v>
      </c>
      <c r="B4628" s="35" t="str">
        <f>VLOOKUP(Table4[[#This Row],[Metabolite ID]],Table18[],2,FALSE)</f>
        <v>sphingomyelin (d18:1/20:0, d16:1/22:0)*</v>
      </c>
      <c r="C4628" s="35" t="s">
        <v>1117</v>
      </c>
      <c r="D4628" s="35">
        <v>1068</v>
      </c>
      <c r="E4628" s="35">
        <v>3.1760284553722963E-2</v>
      </c>
      <c r="F4628" s="35">
        <v>3.697295806992356E-2</v>
      </c>
      <c r="G4628" s="35">
        <v>0.39033285253500283</v>
      </c>
      <c r="H4628" s="35" t="b">
        <v>0</v>
      </c>
      <c r="I4628" s="35" t="b">
        <v>0</v>
      </c>
      <c r="J4628" s="35" t="b">
        <v>0</v>
      </c>
    </row>
    <row r="4629" spans="1:10" hidden="1" x14ac:dyDescent="0.2">
      <c r="A4629" s="35" t="s">
        <v>605</v>
      </c>
      <c r="B4629" s="35" t="str">
        <f>VLOOKUP(Table4[[#This Row],[Metabolite ID]],Table18[],2,FALSE)</f>
        <v>sphingomyelin (d18:1/20:0, d16:1/22:0)*</v>
      </c>
      <c r="C4629" s="35" t="s">
        <v>1118</v>
      </c>
      <c r="D4629" s="35">
        <v>1068</v>
      </c>
      <c r="E4629" s="35">
        <v>3.1760284553722984E-2</v>
      </c>
      <c r="F4629" s="35">
        <v>3.7309511814577208E-2</v>
      </c>
      <c r="G4629" s="35">
        <v>0.39462211830571192</v>
      </c>
      <c r="H4629" s="35" t="b">
        <v>0</v>
      </c>
      <c r="I4629" s="35" t="b">
        <v>0</v>
      </c>
      <c r="J4629" s="35" t="b">
        <v>0</v>
      </c>
    </row>
    <row r="4630" spans="1:10" hidden="1" x14ac:dyDescent="0.2">
      <c r="A4630" s="35" t="s">
        <v>605</v>
      </c>
      <c r="B4630" s="35" t="str">
        <f>VLOOKUP(Table4[[#This Row],[Metabolite ID]],Table18[],2,FALSE)</f>
        <v>sphingomyelin (d18:1/20:0, d16:1/22:0)*</v>
      </c>
      <c r="C4630" s="35" t="s">
        <v>1119</v>
      </c>
      <c r="D4630" s="35">
        <v>1068</v>
      </c>
      <c r="E4630" s="35">
        <v>-2.1919038924482735E-3</v>
      </c>
      <c r="F4630" s="35">
        <v>5.5756867261952822E-2</v>
      </c>
      <c r="G4630" s="35">
        <v>0.96864178343538854</v>
      </c>
      <c r="H4630" s="35" t="b">
        <v>0</v>
      </c>
      <c r="I4630" s="35" t="b">
        <v>0</v>
      </c>
      <c r="J4630" s="35" t="b">
        <v>0</v>
      </c>
    </row>
    <row r="4631" spans="1:10" hidden="1" x14ac:dyDescent="0.2">
      <c r="A4631" s="35" t="s">
        <v>605</v>
      </c>
      <c r="B4631" s="35" t="str">
        <f>VLOOKUP(Table4[[#This Row],[Metabolite ID]],Table18[],2,FALSE)</f>
        <v>sphingomyelin (d18:1/20:0, d16:1/22:0)*</v>
      </c>
      <c r="C4631" s="35" t="s">
        <v>1120</v>
      </c>
      <c r="D4631" s="35">
        <v>1068</v>
      </c>
      <c r="E4631" s="35">
        <v>2.9777570026202963E-2</v>
      </c>
      <c r="F4631" s="35">
        <v>6.5189055023816375E-2</v>
      </c>
      <c r="G4631" s="35">
        <v>0.64782352047730596</v>
      </c>
      <c r="H4631" s="35" t="b">
        <v>0</v>
      </c>
      <c r="I4631" s="35" t="b">
        <v>0</v>
      </c>
      <c r="J4631" s="35" t="b">
        <v>0</v>
      </c>
    </row>
    <row r="4632" spans="1:10" hidden="1" x14ac:dyDescent="0.2">
      <c r="A4632" s="35" t="s">
        <v>605</v>
      </c>
      <c r="B4632" s="35" t="str">
        <f>VLOOKUP(Table4[[#This Row],[Metabolite ID]],Table18[],2,FALSE)</f>
        <v>sphingomyelin (d18:1/20:0, d16:1/22:0)*</v>
      </c>
      <c r="C4632" s="35" t="s">
        <v>1121</v>
      </c>
      <c r="D4632" s="35">
        <v>1068</v>
      </c>
      <c r="E4632" s="35">
        <v>-0.34509981224366104</v>
      </c>
      <c r="F4632" s="35">
        <v>0.24004326417428826</v>
      </c>
      <c r="G4632" s="35">
        <v>0.15082467529577445</v>
      </c>
      <c r="H4632" s="35" t="b">
        <v>0</v>
      </c>
      <c r="I4632" s="35" t="b">
        <v>0</v>
      </c>
      <c r="J4632" s="35" t="b">
        <v>0</v>
      </c>
    </row>
    <row r="4633" spans="1:10" hidden="1" x14ac:dyDescent="0.2">
      <c r="A4633" s="35" t="s">
        <v>605</v>
      </c>
      <c r="B4633" s="35" t="str">
        <f>VLOOKUP(Table4[[#This Row],[Metabolite ID]],Table18[],2,FALSE)</f>
        <v>sphingomyelin (d18:1/20:0, d16:1/22:0)*</v>
      </c>
      <c r="C4633" s="35" t="s">
        <v>1122</v>
      </c>
      <c r="D4633" s="35">
        <v>1068</v>
      </c>
      <c r="E4633" s="35">
        <v>-0.14148458853602897</v>
      </c>
      <c r="F4633" s="35">
        <v>0.16452306725495594</v>
      </c>
      <c r="G4633" s="35">
        <v>0.38999980637871223</v>
      </c>
      <c r="H4633" s="35" t="b">
        <v>0</v>
      </c>
      <c r="I4633" s="35" t="b">
        <v>0</v>
      </c>
      <c r="J4633" s="35" t="b">
        <v>0</v>
      </c>
    </row>
    <row r="4634" spans="1:10" hidden="1" x14ac:dyDescent="0.2">
      <c r="A4634" s="35" t="s">
        <v>605</v>
      </c>
      <c r="B4634" s="35" t="str">
        <f>VLOOKUP(Table4[[#This Row],[Metabolite ID]],Table18[],2,FALSE)</f>
        <v>sphingomyelin (d18:1/20:0, d16:1/22:0)*</v>
      </c>
      <c r="C4634" s="35" t="s">
        <v>1123</v>
      </c>
      <c r="D4634" s="35">
        <v>1068</v>
      </c>
      <c r="E4634" s="35">
        <v>-2.458596635624432E-2</v>
      </c>
      <c r="F4634" s="35">
        <v>0.110077188947108</v>
      </c>
      <c r="G4634" s="35">
        <v>0.82330430902626461</v>
      </c>
      <c r="H4634" s="35" t="b">
        <v>0</v>
      </c>
      <c r="I4634" s="35" t="b">
        <v>0</v>
      </c>
      <c r="J4634" s="35" t="b">
        <v>0</v>
      </c>
    </row>
    <row r="4635" spans="1:10" x14ac:dyDescent="0.2">
      <c r="A4635" s="35" t="s">
        <v>430</v>
      </c>
      <c r="B4635" s="35" t="str">
        <f>VLOOKUP(Table4[[#This Row],[Metabolite ID]],Table18[],2,FALSE)</f>
        <v>X - 11308</v>
      </c>
      <c r="C4635" s="35" t="s">
        <v>1116</v>
      </c>
      <c r="D4635" s="35">
        <v>1068</v>
      </c>
      <c r="E4635" s="35">
        <v>-3.2454957128368711E-2</v>
      </c>
      <c r="F4635" s="35">
        <v>3.8408006538585567E-2</v>
      </c>
      <c r="G4635" s="36">
        <v>0.39810805374492503</v>
      </c>
      <c r="H4635" s="35" t="b">
        <v>0</v>
      </c>
      <c r="I4635" s="35" t="b">
        <v>0</v>
      </c>
      <c r="J4635" s="35" t="b">
        <v>0</v>
      </c>
    </row>
    <row r="4636" spans="1:10" hidden="1" x14ac:dyDescent="0.2">
      <c r="A4636" s="35" t="s">
        <v>430</v>
      </c>
      <c r="B4636" s="35" t="str">
        <f>VLOOKUP(Table4[[#This Row],[Metabolite ID]],Table18[],2,FALSE)</f>
        <v>X - 11308</v>
      </c>
      <c r="C4636" s="35" t="s">
        <v>1117</v>
      </c>
      <c r="D4636" s="35">
        <v>1068</v>
      </c>
      <c r="E4636" s="35">
        <v>-3.2454957128368711E-2</v>
      </c>
      <c r="F4636" s="35">
        <v>3.693161654018131E-2</v>
      </c>
      <c r="G4636" s="35">
        <v>0.37951776558447697</v>
      </c>
      <c r="H4636" s="35" t="b">
        <v>0</v>
      </c>
      <c r="I4636" s="35" t="b">
        <v>0</v>
      </c>
      <c r="J4636" s="35" t="b">
        <v>0</v>
      </c>
    </row>
    <row r="4637" spans="1:10" hidden="1" x14ac:dyDescent="0.2">
      <c r="A4637" s="35" t="s">
        <v>430</v>
      </c>
      <c r="B4637" s="35" t="str">
        <f>VLOOKUP(Table4[[#This Row],[Metabolite ID]],Table18[],2,FALSE)</f>
        <v>X - 11308</v>
      </c>
      <c r="C4637" s="35" t="s">
        <v>1118</v>
      </c>
      <c r="D4637" s="35">
        <v>1068</v>
      </c>
      <c r="E4637" s="35">
        <v>-3.2454957128368704E-2</v>
      </c>
      <c r="F4637" s="35">
        <v>3.7285936692746498E-2</v>
      </c>
      <c r="G4637" s="35">
        <v>0.38406312470879167</v>
      </c>
      <c r="H4637" s="35" t="b">
        <v>0</v>
      </c>
      <c r="I4637" s="35" t="b">
        <v>0</v>
      </c>
      <c r="J4637" s="35" t="b">
        <v>0</v>
      </c>
    </row>
    <row r="4638" spans="1:10" hidden="1" x14ac:dyDescent="0.2">
      <c r="A4638" s="35" t="s">
        <v>430</v>
      </c>
      <c r="B4638" s="35" t="str">
        <f>VLOOKUP(Table4[[#This Row],[Metabolite ID]],Table18[],2,FALSE)</f>
        <v>X - 11308</v>
      </c>
      <c r="C4638" s="35" t="s">
        <v>1119</v>
      </c>
      <c r="D4638" s="35">
        <v>1068</v>
      </c>
      <c r="E4638" s="35">
        <v>2.1461895474137644E-2</v>
      </c>
      <c r="F4638" s="35">
        <v>5.6605213310016146E-2</v>
      </c>
      <c r="G4638" s="35">
        <v>0.70457610015843364</v>
      </c>
      <c r="H4638" s="35" t="b">
        <v>0</v>
      </c>
      <c r="I4638" s="35" t="b">
        <v>0</v>
      </c>
      <c r="J4638" s="35" t="b">
        <v>0</v>
      </c>
    </row>
    <row r="4639" spans="1:10" hidden="1" x14ac:dyDescent="0.2">
      <c r="A4639" s="35" t="s">
        <v>430</v>
      </c>
      <c r="B4639" s="35" t="str">
        <f>VLOOKUP(Table4[[#This Row],[Metabolite ID]],Table18[],2,FALSE)</f>
        <v>X - 11308</v>
      </c>
      <c r="C4639" s="35" t="s">
        <v>1120</v>
      </c>
      <c r="D4639" s="35">
        <v>1068</v>
      </c>
      <c r="E4639" s="35">
        <v>-3.6831851984563894E-2</v>
      </c>
      <c r="F4639" s="35">
        <v>6.2628536218296352E-2</v>
      </c>
      <c r="G4639" s="35">
        <v>0.55646506774017335</v>
      </c>
      <c r="H4639" s="35" t="b">
        <v>0</v>
      </c>
      <c r="I4639" s="35" t="b">
        <v>0</v>
      </c>
      <c r="J4639" s="35" t="b">
        <v>0</v>
      </c>
    </row>
    <row r="4640" spans="1:10" hidden="1" x14ac:dyDescent="0.2">
      <c r="A4640" s="35" t="s">
        <v>430</v>
      </c>
      <c r="B4640" s="35" t="str">
        <f>VLOOKUP(Table4[[#This Row],[Metabolite ID]],Table18[],2,FALSE)</f>
        <v>X - 11308</v>
      </c>
      <c r="C4640" s="35" t="s">
        <v>1121</v>
      </c>
      <c r="D4640" s="35">
        <v>1068</v>
      </c>
      <c r="E4640" s="35">
        <v>8.5487144306437557E-2</v>
      </c>
      <c r="F4640" s="35">
        <v>0.25889700079295058</v>
      </c>
      <c r="G4640" s="35">
        <v>0.74131554912309106</v>
      </c>
      <c r="H4640" s="35" t="b">
        <v>0</v>
      </c>
      <c r="I4640" s="35" t="b">
        <v>0</v>
      </c>
      <c r="J4640" s="35" t="b">
        <v>0</v>
      </c>
    </row>
    <row r="4641" spans="1:10" hidden="1" x14ac:dyDescent="0.2">
      <c r="A4641" s="35" t="s">
        <v>430</v>
      </c>
      <c r="B4641" s="35" t="str">
        <f>VLOOKUP(Table4[[#This Row],[Metabolite ID]],Table18[],2,FALSE)</f>
        <v>X - 11308</v>
      </c>
      <c r="C4641" s="35" t="s">
        <v>1122</v>
      </c>
      <c r="D4641" s="35">
        <v>1068</v>
      </c>
      <c r="E4641" s="35">
        <v>3.5402521013988775E-2</v>
      </c>
      <c r="F4641" s="35">
        <v>0.1674715448158659</v>
      </c>
      <c r="G4641" s="35">
        <v>0.83262001414182829</v>
      </c>
      <c r="H4641" s="35" t="b">
        <v>0</v>
      </c>
      <c r="I4641" s="35" t="b">
        <v>0</v>
      </c>
      <c r="J4641" s="35" t="b">
        <v>0</v>
      </c>
    </row>
    <row r="4642" spans="1:10" hidden="1" x14ac:dyDescent="0.2">
      <c r="A4642" s="35" t="s">
        <v>430</v>
      </c>
      <c r="B4642" s="35" t="str">
        <f>VLOOKUP(Table4[[#This Row],[Metabolite ID]],Table18[],2,FALSE)</f>
        <v>X - 11308</v>
      </c>
      <c r="C4642" s="35" t="s">
        <v>1123</v>
      </c>
      <c r="D4642" s="35">
        <v>1068</v>
      </c>
      <c r="E4642" s="35">
        <v>-3.2357987970717234E-2</v>
      </c>
      <c r="F4642" s="35">
        <v>0.11277677177116943</v>
      </c>
      <c r="G4642" s="35">
        <v>0.77422881459706816</v>
      </c>
      <c r="H4642" s="35" t="b">
        <v>0</v>
      </c>
      <c r="I4642" s="35" t="b">
        <v>0</v>
      </c>
      <c r="J4642" s="35" t="b">
        <v>0</v>
      </c>
    </row>
    <row r="4643" spans="1:10" x14ac:dyDescent="0.2">
      <c r="A4643" s="35" t="s">
        <v>580</v>
      </c>
      <c r="B4643" s="35" t="str">
        <f>VLOOKUP(Table4[[#This Row],[Metabolite ID]],Table18[],2,FALSE)</f>
        <v>X - 13846</v>
      </c>
      <c r="C4643" s="35" t="s">
        <v>1116</v>
      </c>
      <c r="D4643" s="35">
        <v>1068</v>
      </c>
      <c r="E4643" s="35">
        <v>3.7428201331021538E-2</v>
      </c>
      <c r="F4643" s="35">
        <v>4.4508465868791834E-2</v>
      </c>
      <c r="G4643" s="36">
        <v>0.40039096313631722</v>
      </c>
      <c r="H4643" s="35" t="b">
        <v>0</v>
      </c>
      <c r="I4643" s="35" t="b">
        <v>0</v>
      </c>
      <c r="J4643" s="35" t="b">
        <v>0</v>
      </c>
    </row>
    <row r="4644" spans="1:10" hidden="1" x14ac:dyDescent="0.2">
      <c r="A4644" s="35" t="s">
        <v>580</v>
      </c>
      <c r="B4644" s="35" t="str">
        <f>VLOOKUP(Table4[[#This Row],[Metabolite ID]],Table18[],2,FALSE)</f>
        <v>X - 13846</v>
      </c>
      <c r="C4644" s="35" t="s">
        <v>1117</v>
      </c>
      <c r="D4644" s="35">
        <v>1068</v>
      </c>
      <c r="E4644" s="35">
        <v>3.7428201331021538E-2</v>
      </c>
      <c r="F4644" s="35">
        <v>4.335491437623331E-2</v>
      </c>
      <c r="G4644" s="35">
        <v>0.3879737644997186</v>
      </c>
      <c r="H4644" s="35" t="b">
        <v>0</v>
      </c>
      <c r="I4644" s="35" t="b">
        <v>0</v>
      </c>
      <c r="J4644" s="35" t="b">
        <v>0</v>
      </c>
    </row>
    <row r="4645" spans="1:10" hidden="1" x14ac:dyDescent="0.2">
      <c r="A4645" s="35" t="s">
        <v>580</v>
      </c>
      <c r="B4645" s="35" t="str">
        <f>VLOOKUP(Table4[[#This Row],[Metabolite ID]],Table18[],2,FALSE)</f>
        <v>X - 13846</v>
      </c>
      <c r="C4645" s="35" t="s">
        <v>1118</v>
      </c>
      <c r="D4645" s="35">
        <v>1068</v>
      </c>
      <c r="E4645" s="35">
        <v>3.7428201331021545E-2</v>
      </c>
      <c r="F4645" s="35">
        <v>4.3760453402703028E-2</v>
      </c>
      <c r="G4645" s="35">
        <v>0.39238653524725087</v>
      </c>
      <c r="H4645" s="35" t="b">
        <v>0</v>
      </c>
      <c r="I4645" s="35" t="b">
        <v>0</v>
      </c>
      <c r="J4645" s="35" t="b">
        <v>0</v>
      </c>
    </row>
    <row r="4646" spans="1:10" hidden="1" x14ac:dyDescent="0.2">
      <c r="A4646" s="35" t="s">
        <v>580</v>
      </c>
      <c r="B4646" s="35" t="str">
        <f>VLOOKUP(Table4[[#This Row],[Metabolite ID]],Table18[],2,FALSE)</f>
        <v>X - 13846</v>
      </c>
      <c r="C4646" s="35" t="s">
        <v>1119</v>
      </c>
      <c r="D4646" s="35">
        <v>1068</v>
      </c>
      <c r="E4646" s="35">
        <v>-5.0143121114795353E-2</v>
      </c>
      <c r="F4646" s="35">
        <v>6.5591315178551199E-2</v>
      </c>
      <c r="G4646" s="35">
        <v>0.44458240882237271</v>
      </c>
      <c r="H4646" s="35" t="b">
        <v>0</v>
      </c>
      <c r="I4646" s="35" t="b">
        <v>0</v>
      </c>
      <c r="J4646" s="35" t="b">
        <v>0</v>
      </c>
    </row>
    <row r="4647" spans="1:10" hidden="1" x14ac:dyDescent="0.2">
      <c r="A4647" s="35" t="s">
        <v>580</v>
      </c>
      <c r="B4647" s="35" t="str">
        <f>VLOOKUP(Table4[[#This Row],[Metabolite ID]],Table18[],2,FALSE)</f>
        <v>X - 13846</v>
      </c>
      <c r="C4647" s="35" t="s">
        <v>1120</v>
      </c>
      <c r="D4647" s="35">
        <v>1068</v>
      </c>
      <c r="E4647" s="35">
        <v>3.9458646238039699E-2</v>
      </c>
      <c r="F4647" s="35">
        <v>6.8899350080621716E-2</v>
      </c>
      <c r="G4647" s="35">
        <v>0.56684795101871255</v>
      </c>
      <c r="H4647" s="35" t="b">
        <v>0</v>
      </c>
      <c r="I4647" s="35" t="b">
        <v>0</v>
      </c>
      <c r="J4647" s="35" t="b">
        <v>0</v>
      </c>
    </row>
    <row r="4648" spans="1:10" hidden="1" x14ac:dyDescent="0.2">
      <c r="A4648" s="35" t="s">
        <v>580</v>
      </c>
      <c r="B4648" s="35" t="str">
        <f>VLOOKUP(Table4[[#This Row],[Metabolite ID]],Table18[],2,FALSE)</f>
        <v>X - 13846</v>
      </c>
      <c r="C4648" s="35" t="s">
        <v>1121</v>
      </c>
      <c r="D4648" s="35">
        <v>1068</v>
      </c>
      <c r="E4648" s="35">
        <v>-0.177605591403597</v>
      </c>
      <c r="F4648" s="35">
        <v>0.29925380896274573</v>
      </c>
      <c r="G4648" s="35">
        <v>0.55297582042407167</v>
      </c>
      <c r="H4648" s="35" t="b">
        <v>0</v>
      </c>
      <c r="I4648" s="35" t="b">
        <v>0</v>
      </c>
      <c r="J4648" s="35" t="b">
        <v>0</v>
      </c>
    </row>
    <row r="4649" spans="1:10" hidden="1" x14ac:dyDescent="0.2">
      <c r="A4649" s="35" t="s">
        <v>580</v>
      </c>
      <c r="B4649" s="35" t="str">
        <f>VLOOKUP(Table4[[#This Row],[Metabolite ID]],Table18[],2,FALSE)</f>
        <v>X - 13846</v>
      </c>
      <c r="C4649" s="35" t="s">
        <v>1122</v>
      </c>
      <c r="D4649" s="35">
        <v>1068</v>
      </c>
      <c r="E4649" s="35">
        <v>0.5145841498427588</v>
      </c>
      <c r="F4649" s="35">
        <v>0.22254581493301645</v>
      </c>
      <c r="G4649" s="35">
        <v>2.0952900988384E-2</v>
      </c>
      <c r="H4649" s="35" t="b">
        <v>0</v>
      </c>
      <c r="I4649" s="35" t="b">
        <v>0</v>
      </c>
      <c r="J4649" s="35" t="b">
        <v>0</v>
      </c>
    </row>
    <row r="4650" spans="1:10" hidden="1" x14ac:dyDescent="0.2">
      <c r="A4650" s="35" t="s">
        <v>580</v>
      </c>
      <c r="B4650" s="35" t="str">
        <f>VLOOKUP(Table4[[#This Row],[Metabolite ID]],Table18[],2,FALSE)</f>
        <v>X - 13846</v>
      </c>
      <c r="C4650" s="35" t="s">
        <v>1123</v>
      </c>
      <c r="D4650" s="35">
        <v>1068</v>
      </c>
      <c r="E4650" s="35">
        <v>0.20727397261314587</v>
      </c>
      <c r="F4650" s="35">
        <v>0.13063182097556902</v>
      </c>
      <c r="G4650" s="35">
        <v>0.11287636557462576</v>
      </c>
      <c r="H4650" s="35" t="b">
        <v>0</v>
      </c>
      <c r="I4650" s="35" t="b">
        <v>0</v>
      </c>
      <c r="J4650" s="35" t="b">
        <v>0</v>
      </c>
    </row>
    <row r="4651" spans="1:10" x14ac:dyDescent="0.2">
      <c r="A4651" s="35" t="s">
        <v>680</v>
      </c>
      <c r="B4651" s="35" t="str">
        <f>VLOOKUP(Table4[[#This Row],[Metabolite ID]],Table18[],2,FALSE)</f>
        <v>X - 24309</v>
      </c>
      <c r="C4651" s="35" t="s">
        <v>1116</v>
      </c>
      <c r="D4651" s="35">
        <v>1068</v>
      </c>
      <c r="E4651" s="35">
        <v>-3.3713737638534053E-2</v>
      </c>
      <c r="F4651" s="35">
        <v>4.0147186999173155E-2</v>
      </c>
      <c r="G4651" s="36">
        <v>0.40104665445762167</v>
      </c>
      <c r="H4651" s="35" t="b">
        <v>0</v>
      </c>
      <c r="I4651" s="35" t="b">
        <v>0</v>
      </c>
      <c r="J4651" s="35" t="b">
        <v>0</v>
      </c>
    </row>
    <row r="4652" spans="1:10" hidden="1" x14ac:dyDescent="0.2">
      <c r="A4652" s="35" t="s">
        <v>680</v>
      </c>
      <c r="B4652" s="35" t="str">
        <f>VLOOKUP(Table4[[#This Row],[Metabolite ID]],Table18[],2,FALSE)</f>
        <v>X - 24309</v>
      </c>
      <c r="C4652" s="35" t="s">
        <v>1117</v>
      </c>
      <c r="D4652" s="35">
        <v>1068</v>
      </c>
      <c r="E4652" s="35">
        <v>-3.3713737638534053E-2</v>
      </c>
      <c r="F4652" s="35">
        <v>3.6905811278674025E-2</v>
      </c>
      <c r="G4652" s="35">
        <v>0.36097565895351996</v>
      </c>
      <c r="H4652" s="35" t="b">
        <v>0</v>
      </c>
      <c r="I4652" s="35" t="b">
        <v>0</v>
      </c>
      <c r="J4652" s="35" t="b">
        <v>0</v>
      </c>
    </row>
    <row r="4653" spans="1:10" hidden="1" x14ac:dyDescent="0.2">
      <c r="A4653" s="35" t="s">
        <v>680</v>
      </c>
      <c r="B4653" s="35" t="str">
        <f>VLOOKUP(Table4[[#This Row],[Metabolite ID]],Table18[],2,FALSE)</f>
        <v>X - 24309</v>
      </c>
      <c r="C4653" s="35" t="s">
        <v>1118</v>
      </c>
      <c r="D4653" s="35">
        <v>1068</v>
      </c>
      <c r="E4653" s="35">
        <v>-3.3713737638534032E-2</v>
      </c>
      <c r="F4653" s="35">
        <v>3.7291401797845646E-2</v>
      </c>
      <c r="G4653" s="35">
        <v>0.36596255008149331</v>
      </c>
      <c r="H4653" s="35" t="b">
        <v>0</v>
      </c>
      <c r="I4653" s="35" t="b">
        <v>0</v>
      </c>
      <c r="J4653" s="35" t="b">
        <v>0</v>
      </c>
    </row>
    <row r="4654" spans="1:10" hidden="1" x14ac:dyDescent="0.2">
      <c r="A4654" s="35" t="s">
        <v>680</v>
      </c>
      <c r="B4654" s="35" t="str">
        <f>VLOOKUP(Table4[[#This Row],[Metabolite ID]],Table18[],2,FALSE)</f>
        <v>X - 24309</v>
      </c>
      <c r="C4654" s="35" t="s">
        <v>1119</v>
      </c>
      <c r="D4654" s="35">
        <v>1068</v>
      </c>
      <c r="E4654" s="35">
        <v>-4.3886995863215338E-2</v>
      </c>
      <c r="F4654" s="35">
        <v>5.5554749984368032E-2</v>
      </c>
      <c r="G4654" s="35">
        <v>0.42954097844389533</v>
      </c>
      <c r="H4654" s="35" t="b">
        <v>0</v>
      </c>
      <c r="I4654" s="35" t="b">
        <v>0</v>
      </c>
      <c r="J4654" s="35" t="b">
        <v>0</v>
      </c>
    </row>
    <row r="4655" spans="1:10" hidden="1" x14ac:dyDescent="0.2">
      <c r="A4655" s="35" t="s">
        <v>680</v>
      </c>
      <c r="B4655" s="35" t="str">
        <f>VLOOKUP(Table4[[#This Row],[Metabolite ID]],Table18[],2,FALSE)</f>
        <v>X - 24309</v>
      </c>
      <c r="C4655" s="35" t="s">
        <v>1120</v>
      </c>
      <c r="D4655" s="35">
        <v>1068</v>
      </c>
      <c r="E4655" s="35">
        <v>-7.7514482851306105E-2</v>
      </c>
      <c r="F4655" s="35">
        <v>6.6384482925134672E-2</v>
      </c>
      <c r="G4655" s="35">
        <v>0.24294407425791867</v>
      </c>
      <c r="H4655" s="35" t="b">
        <v>0</v>
      </c>
      <c r="I4655" s="35" t="b">
        <v>0</v>
      </c>
      <c r="J4655" s="35" t="b">
        <v>0</v>
      </c>
    </row>
    <row r="4656" spans="1:10" hidden="1" x14ac:dyDescent="0.2">
      <c r="A4656" s="35" t="s">
        <v>680</v>
      </c>
      <c r="B4656" s="35" t="str">
        <f>VLOOKUP(Table4[[#This Row],[Metabolite ID]],Table18[],2,FALSE)</f>
        <v>X - 24309</v>
      </c>
      <c r="C4656" s="35" t="s">
        <v>1121</v>
      </c>
      <c r="D4656" s="35">
        <v>1068</v>
      </c>
      <c r="E4656" s="35">
        <v>-0.12607914512106255</v>
      </c>
      <c r="F4656" s="35">
        <v>0.25963034288543535</v>
      </c>
      <c r="G4656" s="35">
        <v>0.62734325512959654</v>
      </c>
      <c r="H4656" s="35" t="b">
        <v>0</v>
      </c>
      <c r="I4656" s="35" t="b">
        <v>0</v>
      </c>
      <c r="J4656" s="35" t="b">
        <v>0</v>
      </c>
    </row>
    <row r="4657" spans="1:10" hidden="1" x14ac:dyDescent="0.2">
      <c r="A4657" s="35" t="s">
        <v>680</v>
      </c>
      <c r="B4657" s="35" t="str">
        <f>VLOOKUP(Table4[[#This Row],[Metabolite ID]],Table18[],2,FALSE)</f>
        <v>X - 24309</v>
      </c>
      <c r="C4657" s="35" t="s">
        <v>1122</v>
      </c>
      <c r="D4657" s="35">
        <v>1068</v>
      </c>
      <c r="E4657" s="35">
        <v>-0.1755169030959145</v>
      </c>
      <c r="F4657" s="35">
        <v>0.16059208806157252</v>
      </c>
      <c r="G4657" s="35">
        <v>0.2746685148685708</v>
      </c>
      <c r="H4657" s="35" t="b">
        <v>0</v>
      </c>
      <c r="I4657" s="35" t="b">
        <v>0</v>
      </c>
      <c r="J4657" s="35" t="b">
        <v>0</v>
      </c>
    </row>
    <row r="4658" spans="1:10" hidden="1" x14ac:dyDescent="0.2">
      <c r="A4658" s="35" t="s">
        <v>680</v>
      </c>
      <c r="B4658" s="35" t="str">
        <f>VLOOKUP(Table4[[#This Row],[Metabolite ID]],Table18[],2,FALSE)</f>
        <v>X - 24309</v>
      </c>
      <c r="C4658" s="35" t="s">
        <v>1123</v>
      </c>
      <c r="D4658" s="35">
        <v>1068</v>
      </c>
      <c r="E4658" s="35">
        <v>-0.12378831335583668</v>
      </c>
      <c r="F4658" s="35">
        <v>0.11785832758279503</v>
      </c>
      <c r="G4658" s="35">
        <v>0.2938115755278759</v>
      </c>
      <c r="H4658" s="35" t="b">
        <v>0</v>
      </c>
      <c r="I4658" s="35" t="b">
        <v>0</v>
      </c>
      <c r="J4658" s="35" t="b">
        <v>0</v>
      </c>
    </row>
    <row r="4659" spans="1:10" x14ac:dyDescent="0.2">
      <c r="A4659" s="35" t="s">
        <v>219</v>
      </c>
      <c r="B4659" s="35" t="str">
        <f>VLOOKUP(Table4[[#This Row],[Metabolite ID]],Table18[],2,FALSE)</f>
        <v>N-acetylthreonine</v>
      </c>
      <c r="C4659" s="35" t="s">
        <v>1116</v>
      </c>
      <c r="D4659" s="35">
        <v>1068</v>
      </c>
      <c r="E4659" s="35">
        <v>-3.1162687539583209E-2</v>
      </c>
      <c r="F4659" s="35">
        <v>3.7227807240613878E-2</v>
      </c>
      <c r="G4659" s="36">
        <v>0.40254707834763653</v>
      </c>
      <c r="H4659" s="35" t="b">
        <v>0</v>
      </c>
      <c r="I4659" s="35" t="b">
        <v>0</v>
      </c>
      <c r="J4659" s="35" t="b">
        <v>0</v>
      </c>
    </row>
    <row r="4660" spans="1:10" hidden="1" x14ac:dyDescent="0.2">
      <c r="A4660" s="35" t="s">
        <v>219</v>
      </c>
      <c r="B4660" s="35" t="str">
        <f>VLOOKUP(Table4[[#This Row],[Metabolite ID]],Table18[],2,FALSE)</f>
        <v>N-acetylthreonine</v>
      </c>
      <c r="C4660" s="35" t="s">
        <v>1117</v>
      </c>
      <c r="D4660" s="35">
        <v>1068</v>
      </c>
      <c r="E4660" s="35">
        <v>-3.1162687539583209E-2</v>
      </c>
      <c r="F4660" s="35">
        <v>3.6896507749203861E-2</v>
      </c>
      <c r="G4660" s="35">
        <v>0.39833576678995686</v>
      </c>
      <c r="H4660" s="35" t="b">
        <v>0</v>
      </c>
      <c r="I4660" s="35" t="b">
        <v>0</v>
      </c>
      <c r="J4660" s="35" t="b">
        <v>0</v>
      </c>
    </row>
    <row r="4661" spans="1:10" hidden="1" x14ac:dyDescent="0.2">
      <c r="A4661" s="35" t="s">
        <v>219</v>
      </c>
      <c r="B4661" s="35" t="str">
        <f>VLOOKUP(Table4[[#This Row],[Metabolite ID]],Table18[],2,FALSE)</f>
        <v>N-acetylthreonine</v>
      </c>
      <c r="C4661" s="35" t="s">
        <v>1118</v>
      </c>
      <c r="D4661" s="35">
        <v>1068</v>
      </c>
      <c r="E4661" s="35">
        <v>-3.1162687539583223E-2</v>
      </c>
      <c r="F4661" s="35">
        <v>3.7230493749389491E-2</v>
      </c>
      <c r="G4661" s="35">
        <v>0.40258102929609951</v>
      </c>
      <c r="H4661" s="35" t="b">
        <v>0</v>
      </c>
      <c r="I4661" s="35" t="b">
        <v>0</v>
      </c>
      <c r="J4661" s="35" t="b">
        <v>0</v>
      </c>
    </row>
    <row r="4662" spans="1:10" hidden="1" x14ac:dyDescent="0.2">
      <c r="A4662" s="35" t="s">
        <v>219</v>
      </c>
      <c r="B4662" s="35" t="str">
        <f>VLOOKUP(Table4[[#This Row],[Metabolite ID]],Table18[],2,FALSE)</f>
        <v>N-acetylthreonine</v>
      </c>
      <c r="C4662" s="35" t="s">
        <v>1119</v>
      </c>
      <c r="D4662" s="35">
        <v>1068</v>
      </c>
      <c r="E4662" s="35">
        <v>-3.4150344885727261E-3</v>
      </c>
      <c r="F4662" s="35">
        <v>5.6947930478078217E-2</v>
      </c>
      <c r="G4662" s="35">
        <v>0.95218138692047716</v>
      </c>
      <c r="H4662" s="35" t="b">
        <v>0</v>
      </c>
      <c r="I4662" s="35" t="b">
        <v>0</v>
      </c>
      <c r="J4662" s="35" t="b">
        <v>0</v>
      </c>
    </row>
    <row r="4663" spans="1:10" hidden="1" x14ac:dyDescent="0.2">
      <c r="A4663" s="35" t="s">
        <v>219</v>
      </c>
      <c r="B4663" s="35" t="str">
        <f>VLOOKUP(Table4[[#This Row],[Metabolite ID]],Table18[],2,FALSE)</f>
        <v>N-acetylthreonine</v>
      </c>
      <c r="C4663" s="35" t="s">
        <v>1120</v>
      </c>
      <c r="D4663" s="35">
        <v>1068</v>
      </c>
      <c r="E4663" s="35">
        <v>8.7776373488938542E-5</v>
      </c>
      <c r="F4663" s="35">
        <v>6.5793210522499201E-2</v>
      </c>
      <c r="G4663" s="35">
        <v>0.99893552249726036</v>
      </c>
      <c r="H4663" s="35" t="b">
        <v>0</v>
      </c>
      <c r="I4663" s="35" t="b">
        <v>0</v>
      </c>
      <c r="J4663" s="35" t="b">
        <v>0</v>
      </c>
    </row>
    <row r="4664" spans="1:10" hidden="1" x14ac:dyDescent="0.2">
      <c r="A4664" s="35" t="s">
        <v>219</v>
      </c>
      <c r="B4664" s="35" t="str">
        <f>VLOOKUP(Table4[[#This Row],[Metabolite ID]],Table18[],2,FALSE)</f>
        <v>N-acetylthreonine</v>
      </c>
      <c r="C4664" s="35" t="s">
        <v>1121</v>
      </c>
      <c r="D4664" s="35">
        <v>1068</v>
      </c>
      <c r="E4664" s="35">
        <v>-0.12536050856291858</v>
      </c>
      <c r="F4664" s="35">
        <v>0.25299530291199873</v>
      </c>
      <c r="G4664" s="35">
        <v>0.62034552796430398</v>
      </c>
      <c r="H4664" s="35" t="b">
        <v>0</v>
      </c>
      <c r="I4664" s="35" t="b">
        <v>0</v>
      </c>
      <c r="J4664" s="35" t="b">
        <v>0</v>
      </c>
    </row>
    <row r="4665" spans="1:10" hidden="1" x14ac:dyDescent="0.2">
      <c r="A4665" s="35" t="s">
        <v>219</v>
      </c>
      <c r="B4665" s="35" t="str">
        <f>VLOOKUP(Table4[[#This Row],[Metabolite ID]],Table18[],2,FALSE)</f>
        <v>N-acetylthreonine</v>
      </c>
      <c r="C4665" s="35" t="s">
        <v>1122</v>
      </c>
      <c r="D4665" s="35">
        <v>1068</v>
      </c>
      <c r="E4665" s="35">
        <v>-7.0273612820569653E-2</v>
      </c>
      <c r="F4665" s="35">
        <v>0.14979619641789535</v>
      </c>
      <c r="G4665" s="35">
        <v>0.63907387690760098</v>
      </c>
      <c r="H4665" s="35" t="b">
        <v>0</v>
      </c>
      <c r="I4665" s="35" t="b">
        <v>0</v>
      </c>
      <c r="J4665" s="35" t="b">
        <v>0</v>
      </c>
    </row>
    <row r="4666" spans="1:10" hidden="1" x14ac:dyDescent="0.2">
      <c r="A4666" s="35" t="s">
        <v>219</v>
      </c>
      <c r="B4666" s="35" t="str">
        <f>VLOOKUP(Table4[[#This Row],[Metabolite ID]],Table18[],2,FALSE)</f>
        <v>N-acetylthreonine</v>
      </c>
      <c r="C4666" s="35" t="s">
        <v>1123</v>
      </c>
      <c r="D4666" s="35">
        <v>1068</v>
      </c>
      <c r="E4666" s="35">
        <v>1.4165813862536411E-2</v>
      </c>
      <c r="F4666" s="35">
        <v>0.1093021788008891</v>
      </c>
      <c r="G4666" s="35">
        <v>0.89690553231796044</v>
      </c>
      <c r="H4666" s="35" t="b">
        <v>0</v>
      </c>
      <c r="I4666" s="35" t="b">
        <v>0</v>
      </c>
      <c r="J4666" s="35" t="b">
        <v>0</v>
      </c>
    </row>
    <row r="4667" spans="1:10" x14ac:dyDescent="0.2">
      <c r="A4667" s="35" t="s">
        <v>47</v>
      </c>
      <c r="B4667" s="35" t="str">
        <f>VLOOKUP(Table4[[#This Row],[Metabolite ID]],Table18[],2,FALSE)</f>
        <v>malate</v>
      </c>
      <c r="C4667" s="35" t="s">
        <v>1116</v>
      </c>
      <c r="D4667" s="35">
        <v>1068</v>
      </c>
      <c r="E4667" s="35">
        <v>-3.1707314764494822E-2</v>
      </c>
      <c r="F4667" s="35">
        <v>3.8040850676451715E-2</v>
      </c>
      <c r="G4667" s="36">
        <v>0.40455885992449814</v>
      </c>
      <c r="H4667" s="35" t="b">
        <v>0</v>
      </c>
      <c r="I4667" s="35" t="b">
        <v>0</v>
      </c>
      <c r="J4667" s="35" t="b">
        <v>0</v>
      </c>
    </row>
    <row r="4668" spans="1:10" hidden="1" x14ac:dyDescent="0.2">
      <c r="A4668" s="35" t="s">
        <v>47</v>
      </c>
      <c r="B4668" s="35" t="str">
        <f>VLOOKUP(Table4[[#This Row],[Metabolite ID]],Table18[],2,FALSE)</f>
        <v>malate</v>
      </c>
      <c r="C4668" s="35" t="s">
        <v>1117</v>
      </c>
      <c r="D4668" s="35">
        <v>1068</v>
      </c>
      <c r="E4668" s="35">
        <v>-3.1707314764494822E-2</v>
      </c>
      <c r="F4668" s="35">
        <v>3.6900013772413746E-2</v>
      </c>
      <c r="G4668" s="35">
        <v>0.39018798497437163</v>
      </c>
      <c r="H4668" s="35" t="b">
        <v>0</v>
      </c>
      <c r="I4668" s="35" t="b">
        <v>0</v>
      </c>
      <c r="J4668" s="35" t="b">
        <v>0</v>
      </c>
    </row>
    <row r="4669" spans="1:10" hidden="1" x14ac:dyDescent="0.2">
      <c r="A4669" s="35" t="s">
        <v>47</v>
      </c>
      <c r="B4669" s="35" t="str">
        <f>VLOOKUP(Table4[[#This Row],[Metabolite ID]],Table18[],2,FALSE)</f>
        <v>malate</v>
      </c>
      <c r="C4669" s="35" t="s">
        <v>1118</v>
      </c>
      <c r="D4669" s="35">
        <v>1068</v>
      </c>
      <c r="E4669" s="35">
        <v>-3.1707314764494815E-2</v>
      </c>
      <c r="F4669" s="35">
        <v>3.7247463448808853E-2</v>
      </c>
      <c r="G4669" s="35">
        <v>0.3946243575748698</v>
      </c>
      <c r="H4669" s="35" t="b">
        <v>0</v>
      </c>
      <c r="I4669" s="35" t="b">
        <v>0</v>
      </c>
      <c r="J4669" s="35" t="b">
        <v>0</v>
      </c>
    </row>
    <row r="4670" spans="1:10" hidden="1" x14ac:dyDescent="0.2">
      <c r="A4670" s="35" t="s">
        <v>47</v>
      </c>
      <c r="B4670" s="35" t="str">
        <f>VLOOKUP(Table4[[#This Row],[Metabolite ID]],Table18[],2,FALSE)</f>
        <v>malate</v>
      </c>
      <c r="C4670" s="35" t="s">
        <v>1119</v>
      </c>
      <c r="D4670" s="35">
        <v>1068</v>
      </c>
      <c r="E4670" s="35">
        <v>-6.4530211543164642E-2</v>
      </c>
      <c r="F4670" s="35">
        <v>5.7459916142451238E-2</v>
      </c>
      <c r="G4670" s="35">
        <v>0.26141734824388962</v>
      </c>
      <c r="H4670" s="35" t="b">
        <v>0</v>
      </c>
      <c r="I4670" s="35" t="b">
        <v>0</v>
      </c>
      <c r="J4670" s="35" t="b">
        <v>0</v>
      </c>
    </row>
    <row r="4671" spans="1:10" hidden="1" x14ac:dyDescent="0.2">
      <c r="A4671" s="35" t="s">
        <v>47</v>
      </c>
      <c r="B4671" s="35" t="str">
        <f>VLOOKUP(Table4[[#This Row],[Metabolite ID]],Table18[],2,FALSE)</f>
        <v>malate</v>
      </c>
      <c r="C4671" s="35" t="s">
        <v>1120</v>
      </c>
      <c r="D4671" s="35">
        <v>1068</v>
      </c>
      <c r="E4671" s="35">
        <v>-3.6221876172388187E-2</v>
      </c>
      <c r="F4671" s="35">
        <v>6.0733966424387408E-2</v>
      </c>
      <c r="G4671" s="35">
        <v>0.55090651633499776</v>
      </c>
      <c r="H4671" s="35" t="b">
        <v>0</v>
      </c>
      <c r="I4671" s="35" t="b">
        <v>0</v>
      </c>
      <c r="J4671" s="35" t="b">
        <v>0</v>
      </c>
    </row>
    <row r="4672" spans="1:10" hidden="1" x14ac:dyDescent="0.2">
      <c r="A4672" s="35" t="s">
        <v>47</v>
      </c>
      <c r="B4672" s="35" t="str">
        <f>VLOOKUP(Table4[[#This Row],[Metabolite ID]],Table18[],2,FALSE)</f>
        <v>malate</v>
      </c>
      <c r="C4672" s="35" t="s">
        <v>1121</v>
      </c>
      <c r="D4672" s="35">
        <v>1068</v>
      </c>
      <c r="E4672" s="35">
        <v>-8.9198299831906525E-2</v>
      </c>
      <c r="F4672" s="35">
        <v>0.25181247294617465</v>
      </c>
      <c r="G4672" s="35">
        <v>0.72324017893899417</v>
      </c>
      <c r="H4672" s="35" t="b">
        <v>0</v>
      </c>
      <c r="I4672" s="35" t="b">
        <v>0</v>
      </c>
      <c r="J4672" s="35" t="b">
        <v>0</v>
      </c>
    </row>
    <row r="4673" spans="1:10" hidden="1" x14ac:dyDescent="0.2">
      <c r="A4673" s="35" t="s">
        <v>47</v>
      </c>
      <c r="B4673" s="35" t="str">
        <f>VLOOKUP(Table4[[#This Row],[Metabolite ID]],Table18[],2,FALSE)</f>
        <v>malate</v>
      </c>
      <c r="C4673" s="35" t="s">
        <v>1122</v>
      </c>
      <c r="D4673" s="35">
        <v>1068</v>
      </c>
      <c r="E4673" s="35">
        <v>5.3082251326525665E-2</v>
      </c>
      <c r="F4673" s="35">
        <v>0.14833008973010178</v>
      </c>
      <c r="G4673" s="35">
        <v>0.72051459990731215</v>
      </c>
      <c r="H4673" s="35" t="b">
        <v>0</v>
      </c>
      <c r="I4673" s="35" t="b">
        <v>0</v>
      </c>
      <c r="J4673" s="35" t="b">
        <v>0</v>
      </c>
    </row>
    <row r="4674" spans="1:10" hidden="1" x14ac:dyDescent="0.2">
      <c r="A4674" s="35" t="s">
        <v>47</v>
      </c>
      <c r="B4674" s="35" t="str">
        <f>VLOOKUP(Table4[[#This Row],[Metabolite ID]],Table18[],2,FALSE)</f>
        <v>malate</v>
      </c>
      <c r="C4674" s="35" t="s">
        <v>1123</v>
      </c>
      <c r="D4674" s="35">
        <v>1068</v>
      </c>
      <c r="E4674" s="35">
        <v>2.5948411706535241E-2</v>
      </c>
      <c r="F4674" s="35">
        <v>0.11167657716238255</v>
      </c>
      <c r="G4674" s="35">
        <v>0.81630828342027506</v>
      </c>
      <c r="H4674" s="35" t="b">
        <v>0</v>
      </c>
      <c r="I4674" s="35" t="b">
        <v>0</v>
      </c>
      <c r="J4674" s="35" t="b">
        <v>0</v>
      </c>
    </row>
    <row r="4675" spans="1:10" x14ac:dyDescent="0.2">
      <c r="A4675" s="35" t="s">
        <v>527</v>
      </c>
      <c r="B4675" s="35" t="str">
        <f>VLOOKUP(Table4[[#This Row],[Metabolite ID]],Table18[],2,FALSE)</f>
        <v>X - 11838</v>
      </c>
      <c r="C4675" s="35" t="s">
        <v>1116</v>
      </c>
      <c r="D4675" s="35">
        <v>1068</v>
      </c>
      <c r="E4675" s="35">
        <v>5.1082237478270433E-2</v>
      </c>
      <c r="F4675" s="35">
        <v>6.1385187460588013E-2</v>
      </c>
      <c r="G4675" s="36">
        <v>0.40531919124100435</v>
      </c>
      <c r="H4675" s="35" t="b">
        <v>0</v>
      </c>
      <c r="I4675" s="35" t="b">
        <v>0</v>
      </c>
      <c r="J4675" s="35" t="b">
        <v>0</v>
      </c>
    </row>
    <row r="4676" spans="1:10" hidden="1" x14ac:dyDescent="0.2">
      <c r="A4676" s="35" t="s">
        <v>527</v>
      </c>
      <c r="B4676" s="35" t="str">
        <f>VLOOKUP(Table4[[#This Row],[Metabolite ID]],Table18[],2,FALSE)</f>
        <v>X - 11838</v>
      </c>
      <c r="C4676" s="35" t="s">
        <v>1117</v>
      </c>
      <c r="D4676" s="35">
        <v>1068</v>
      </c>
      <c r="E4676" s="35">
        <v>5.1082237478270433E-2</v>
      </c>
      <c r="F4676" s="35">
        <v>6.1385187460588013E-2</v>
      </c>
      <c r="G4676" s="35">
        <v>0.40531919124100435</v>
      </c>
      <c r="H4676" s="35" t="b">
        <v>0</v>
      </c>
      <c r="I4676" s="35" t="b">
        <v>0</v>
      </c>
      <c r="J4676" s="35" t="b">
        <v>0</v>
      </c>
    </row>
    <row r="4677" spans="1:10" hidden="1" x14ac:dyDescent="0.2">
      <c r="A4677" s="35" t="s">
        <v>527</v>
      </c>
      <c r="B4677" s="35" t="str">
        <f>VLOOKUP(Table4[[#This Row],[Metabolite ID]],Table18[],2,FALSE)</f>
        <v>X - 11838</v>
      </c>
      <c r="C4677" s="35" t="s">
        <v>1118</v>
      </c>
      <c r="D4677" s="35">
        <v>1068</v>
      </c>
      <c r="E4677" s="35">
        <v>5.1082237478270419E-2</v>
      </c>
      <c r="F4677" s="35">
        <v>6.1904489126461772E-2</v>
      </c>
      <c r="G4677" s="35">
        <v>0.40927040453483965</v>
      </c>
      <c r="H4677" s="35" t="b">
        <v>0</v>
      </c>
      <c r="I4677" s="35" t="b">
        <v>0</v>
      </c>
      <c r="J4677" s="35" t="b">
        <v>0</v>
      </c>
    </row>
    <row r="4678" spans="1:10" hidden="1" x14ac:dyDescent="0.2">
      <c r="A4678" s="35" t="s">
        <v>527</v>
      </c>
      <c r="B4678" s="35" t="str">
        <f>VLOOKUP(Table4[[#This Row],[Metabolite ID]],Table18[],2,FALSE)</f>
        <v>X - 11838</v>
      </c>
      <c r="C4678" s="35" t="s">
        <v>1119</v>
      </c>
      <c r="D4678" s="35">
        <v>1068</v>
      </c>
      <c r="E4678" s="35">
        <v>6.5130536829360999E-2</v>
      </c>
      <c r="F4678" s="35">
        <v>9.9401922582995836E-2</v>
      </c>
      <c r="G4678" s="35">
        <v>0.5123234697894371</v>
      </c>
      <c r="H4678" s="35" t="b">
        <v>0</v>
      </c>
      <c r="I4678" s="35" t="b">
        <v>0</v>
      </c>
      <c r="J4678" s="35" t="b">
        <v>0</v>
      </c>
    </row>
    <row r="4679" spans="1:10" hidden="1" x14ac:dyDescent="0.2">
      <c r="A4679" s="35" t="s">
        <v>527</v>
      </c>
      <c r="B4679" s="35" t="str">
        <f>VLOOKUP(Table4[[#This Row],[Metabolite ID]],Table18[],2,FALSE)</f>
        <v>X - 11838</v>
      </c>
      <c r="C4679" s="35" t="s">
        <v>1120</v>
      </c>
      <c r="D4679" s="35">
        <v>1068</v>
      </c>
      <c r="E4679" s="35">
        <v>3.2957282109039261E-2</v>
      </c>
      <c r="F4679" s="35">
        <v>9.8405329325187654E-2</v>
      </c>
      <c r="G4679" s="35">
        <v>0.73769027029655576</v>
      </c>
      <c r="H4679" s="35" t="b">
        <v>0</v>
      </c>
      <c r="I4679" s="35" t="b">
        <v>0</v>
      </c>
      <c r="J4679" s="35" t="b">
        <v>0</v>
      </c>
    </row>
    <row r="4680" spans="1:10" hidden="1" x14ac:dyDescent="0.2">
      <c r="A4680" s="35" t="s">
        <v>527</v>
      </c>
      <c r="B4680" s="35" t="str">
        <f>VLOOKUP(Table4[[#This Row],[Metabolite ID]],Table18[],2,FALSE)</f>
        <v>X - 11838</v>
      </c>
      <c r="C4680" s="35" t="s">
        <v>1121</v>
      </c>
      <c r="D4680" s="35">
        <v>1068</v>
      </c>
      <c r="E4680" s="35">
        <v>0.14757306042145935</v>
      </c>
      <c r="F4680" s="35">
        <v>0.37309345489270695</v>
      </c>
      <c r="G4680" s="35">
        <v>0.69252411781238143</v>
      </c>
      <c r="H4680" s="35" t="b">
        <v>0</v>
      </c>
      <c r="I4680" s="35" t="b">
        <v>0</v>
      </c>
      <c r="J4680" s="35" t="b">
        <v>0</v>
      </c>
    </row>
    <row r="4681" spans="1:10" hidden="1" x14ac:dyDescent="0.2">
      <c r="A4681" s="35" t="s">
        <v>527</v>
      </c>
      <c r="B4681" s="35" t="str">
        <f>VLOOKUP(Table4[[#This Row],[Metabolite ID]],Table18[],2,FALSE)</f>
        <v>X - 11838</v>
      </c>
      <c r="C4681" s="35" t="s">
        <v>1122</v>
      </c>
      <c r="D4681" s="35">
        <v>1068</v>
      </c>
      <c r="E4681" s="35">
        <v>-0.16231688726401572</v>
      </c>
      <c r="F4681" s="35">
        <v>0.23575453288609066</v>
      </c>
      <c r="G4681" s="35">
        <v>0.49128792360671403</v>
      </c>
      <c r="H4681" s="35" t="b">
        <v>0</v>
      </c>
      <c r="I4681" s="35" t="b">
        <v>0</v>
      </c>
      <c r="J4681" s="35" t="b">
        <v>0</v>
      </c>
    </row>
    <row r="4682" spans="1:10" hidden="1" x14ac:dyDescent="0.2">
      <c r="A4682" s="35" t="s">
        <v>527</v>
      </c>
      <c r="B4682" s="35" t="str">
        <f>VLOOKUP(Table4[[#This Row],[Metabolite ID]],Table18[],2,FALSE)</f>
        <v>X - 11838</v>
      </c>
      <c r="C4682" s="35" t="s">
        <v>1123</v>
      </c>
      <c r="D4682" s="35">
        <v>1068</v>
      </c>
      <c r="E4682" s="35">
        <v>-8.06979984918757E-2</v>
      </c>
      <c r="F4682" s="35">
        <v>0.18034494413496258</v>
      </c>
      <c r="G4682" s="35">
        <v>0.65463046992204377</v>
      </c>
      <c r="H4682" s="35" t="b">
        <v>0</v>
      </c>
      <c r="I4682" s="35" t="b">
        <v>0</v>
      </c>
      <c r="J4682" s="35" t="b">
        <v>0</v>
      </c>
    </row>
    <row r="4683" spans="1:10" x14ac:dyDescent="0.2">
      <c r="A4683" s="35" t="s">
        <v>243</v>
      </c>
      <c r="B4683" s="35" t="str">
        <f>VLOOKUP(Table4[[#This Row],[Metabolite ID]],Table18[],2,FALSE)</f>
        <v>5-acetylamino-6-formylamino-3-methyluracil</v>
      </c>
      <c r="C4683" s="35" t="s">
        <v>1116</v>
      </c>
      <c r="D4683" s="35">
        <v>1068</v>
      </c>
      <c r="E4683" s="35">
        <v>3.3140278302699992E-2</v>
      </c>
      <c r="F4683" s="35">
        <v>3.9852746290637273E-2</v>
      </c>
      <c r="G4683" s="36">
        <v>0.40565269225491768</v>
      </c>
      <c r="H4683" s="35" t="b">
        <v>0</v>
      </c>
      <c r="I4683" s="35" t="b">
        <v>0</v>
      </c>
      <c r="J4683" s="35" t="b">
        <v>0</v>
      </c>
    </row>
    <row r="4684" spans="1:10" hidden="1" x14ac:dyDescent="0.2">
      <c r="A4684" s="35" t="s">
        <v>243</v>
      </c>
      <c r="B4684" s="35" t="str">
        <f>VLOOKUP(Table4[[#This Row],[Metabolite ID]],Table18[],2,FALSE)</f>
        <v>5-acetylamino-6-formylamino-3-methyluracil</v>
      </c>
      <c r="C4684" s="35" t="s">
        <v>1117</v>
      </c>
      <c r="D4684" s="35">
        <v>1068</v>
      </c>
      <c r="E4684" s="35">
        <v>3.3140278302699992E-2</v>
      </c>
      <c r="F4684" s="35">
        <v>3.9594095694950204E-2</v>
      </c>
      <c r="G4684" s="35">
        <v>0.40259228118276708</v>
      </c>
      <c r="H4684" s="35" t="b">
        <v>0</v>
      </c>
      <c r="I4684" s="35" t="b">
        <v>0</v>
      </c>
      <c r="J4684" s="35" t="b">
        <v>0</v>
      </c>
    </row>
    <row r="4685" spans="1:10" hidden="1" x14ac:dyDescent="0.2">
      <c r="A4685" s="35" t="s">
        <v>243</v>
      </c>
      <c r="B4685" s="35" t="str">
        <f>VLOOKUP(Table4[[#This Row],[Metabolite ID]],Table18[],2,FALSE)</f>
        <v>5-acetylamino-6-formylamino-3-methyluracil</v>
      </c>
      <c r="C4685" s="35" t="s">
        <v>1118</v>
      </c>
      <c r="D4685" s="35">
        <v>1068</v>
      </c>
      <c r="E4685" s="35">
        <v>3.3140278302699971E-2</v>
      </c>
      <c r="F4685" s="35">
        <v>3.9948529184327689E-2</v>
      </c>
      <c r="G4685" s="35">
        <v>0.40677943908037656</v>
      </c>
      <c r="H4685" s="35" t="b">
        <v>0</v>
      </c>
      <c r="I4685" s="35" t="b">
        <v>0</v>
      </c>
      <c r="J4685" s="35" t="b">
        <v>0</v>
      </c>
    </row>
    <row r="4686" spans="1:10" hidden="1" x14ac:dyDescent="0.2">
      <c r="A4686" s="35" t="s">
        <v>243</v>
      </c>
      <c r="B4686" s="35" t="str">
        <f>VLOOKUP(Table4[[#This Row],[Metabolite ID]],Table18[],2,FALSE)</f>
        <v>5-acetylamino-6-formylamino-3-methyluracil</v>
      </c>
      <c r="C4686" s="35" t="s">
        <v>1119</v>
      </c>
      <c r="D4686" s="35">
        <v>1068</v>
      </c>
      <c r="E4686" s="35">
        <v>2.3114128440366928E-2</v>
      </c>
      <c r="F4686" s="35">
        <v>5.9877512394649633E-2</v>
      </c>
      <c r="G4686" s="35">
        <v>0.69947924571312037</v>
      </c>
      <c r="H4686" s="35" t="b">
        <v>0</v>
      </c>
      <c r="I4686" s="35" t="b">
        <v>0</v>
      </c>
      <c r="J4686" s="35" t="b">
        <v>0</v>
      </c>
    </row>
    <row r="4687" spans="1:10" hidden="1" x14ac:dyDescent="0.2">
      <c r="A4687" s="35" t="s">
        <v>243</v>
      </c>
      <c r="B4687" s="35" t="str">
        <f>VLOOKUP(Table4[[#This Row],[Metabolite ID]],Table18[],2,FALSE)</f>
        <v>5-acetylamino-6-formylamino-3-methyluracil</v>
      </c>
      <c r="C4687" s="35" t="s">
        <v>1120</v>
      </c>
      <c r="D4687" s="35">
        <v>1068</v>
      </c>
      <c r="E4687" s="35">
        <v>2.2775576785269952E-2</v>
      </c>
      <c r="F4687" s="35">
        <v>6.5363482165911035E-2</v>
      </c>
      <c r="G4687" s="35">
        <v>0.72750603248004797</v>
      </c>
      <c r="H4687" s="35" t="b">
        <v>0</v>
      </c>
      <c r="I4687" s="35" t="b">
        <v>0</v>
      </c>
      <c r="J4687" s="35" t="b">
        <v>0</v>
      </c>
    </row>
    <row r="4688" spans="1:10" hidden="1" x14ac:dyDescent="0.2">
      <c r="A4688" s="35" t="s">
        <v>243</v>
      </c>
      <c r="B4688" s="35" t="str">
        <f>VLOOKUP(Table4[[#This Row],[Metabolite ID]],Table18[],2,FALSE)</f>
        <v>5-acetylamino-6-formylamino-3-methyluracil</v>
      </c>
      <c r="C4688" s="35" t="s">
        <v>1121</v>
      </c>
      <c r="D4688" s="35">
        <v>1068</v>
      </c>
      <c r="E4688" s="35">
        <v>-0.1026980306553309</v>
      </c>
      <c r="F4688" s="35">
        <v>0.26655152006662297</v>
      </c>
      <c r="G4688" s="35">
        <v>0.70010382066841315</v>
      </c>
      <c r="H4688" s="35" t="b">
        <v>0</v>
      </c>
      <c r="I4688" s="35" t="b">
        <v>0</v>
      </c>
      <c r="J4688" s="35" t="b">
        <v>0</v>
      </c>
    </row>
    <row r="4689" spans="1:10" hidden="1" x14ac:dyDescent="0.2">
      <c r="A4689" s="35" t="s">
        <v>243</v>
      </c>
      <c r="B4689" s="35" t="str">
        <f>VLOOKUP(Table4[[#This Row],[Metabolite ID]],Table18[],2,FALSE)</f>
        <v>5-acetylamino-6-formylamino-3-methyluracil</v>
      </c>
      <c r="C4689" s="35" t="s">
        <v>1122</v>
      </c>
      <c r="D4689" s="35">
        <v>1068</v>
      </c>
      <c r="E4689" s="35">
        <v>1.1202990390165368E-2</v>
      </c>
      <c r="F4689" s="35">
        <v>0.16912669793515925</v>
      </c>
      <c r="G4689" s="35">
        <v>0.94719898174425754</v>
      </c>
      <c r="H4689" s="35" t="b">
        <v>0</v>
      </c>
      <c r="I4689" s="35" t="b">
        <v>0</v>
      </c>
      <c r="J4689" s="35" t="b">
        <v>0</v>
      </c>
    </row>
    <row r="4690" spans="1:10" hidden="1" x14ac:dyDescent="0.2">
      <c r="A4690" s="35" t="s">
        <v>243</v>
      </c>
      <c r="B4690" s="35" t="str">
        <f>VLOOKUP(Table4[[#This Row],[Metabolite ID]],Table18[],2,FALSE)</f>
        <v>5-acetylamino-6-formylamino-3-methyluracil</v>
      </c>
      <c r="C4690" s="35" t="s">
        <v>1123</v>
      </c>
      <c r="D4690" s="35">
        <v>1068</v>
      </c>
      <c r="E4690" s="35">
        <v>8.237251445956062E-2</v>
      </c>
      <c r="F4690" s="35">
        <v>0.11711997224623684</v>
      </c>
      <c r="G4690" s="35">
        <v>0.48201154545603175</v>
      </c>
      <c r="H4690" s="35" t="b">
        <v>0</v>
      </c>
      <c r="I4690" s="35" t="b">
        <v>0</v>
      </c>
      <c r="J4690" s="35" t="b">
        <v>0</v>
      </c>
    </row>
    <row r="4691" spans="1:10" x14ac:dyDescent="0.2">
      <c r="A4691" s="35" t="s">
        <v>235</v>
      </c>
      <c r="B4691" s="35" t="str">
        <f>VLOOKUP(Table4[[#This Row],[Metabolite ID]],Table18[],2,FALSE)</f>
        <v>hyocholate</v>
      </c>
      <c r="C4691" s="35" t="s">
        <v>1116</v>
      </c>
      <c r="D4691" s="35">
        <v>1068</v>
      </c>
      <c r="E4691" s="35">
        <v>-3.546406460191677E-2</v>
      </c>
      <c r="F4691" s="35">
        <v>4.2833481350241245E-2</v>
      </c>
      <c r="G4691" s="36">
        <v>0.40769770990812942</v>
      </c>
      <c r="H4691" s="35" t="b">
        <v>0</v>
      </c>
      <c r="I4691" s="35" t="b">
        <v>0</v>
      </c>
      <c r="J4691" s="35" t="b">
        <v>0</v>
      </c>
    </row>
    <row r="4692" spans="1:10" hidden="1" x14ac:dyDescent="0.2">
      <c r="A4692" s="35" t="s">
        <v>235</v>
      </c>
      <c r="B4692" s="35" t="str">
        <f>VLOOKUP(Table4[[#This Row],[Metabolite ID]],Table18[],2,FALSE)</f>
        <v>hyocholate</v>
      </c>
      <c r="C4692" s="35" t="s">
        <v>1117</v>
      </c>
      <c r="D4692" s="35">
        <v>1068</v>
      </c>
      <c r="E4692" s="35">
        <v>-3.546406460191677E-2</v>
      </c>
      <c r="F4692" s="35">
        <v>4.2833481350241245E-2</v>
      </c>
      <c r="G4692" s="35">
        <v>0.40769770990812942</v>
      </c>
      <c r="H4692" s="35" t="b">
        <v>0</v>
      </c>
      <c r="I4692" s="35" t="b">
        <v>0</v>
      </c>
      <c r="J4692" s="35" t="b">
        <v>0</v>
      </c>
    </row>
    <row r="4693" spans="1:10" hidden="1" x14ac:dyDescent="0.2">
      <c r="A4693" s="35" t="s">
        <v>235</v>
      </c>
      <c r="B4693" s="35" t="str">
        <f>VLOOKUP(Table4[[#This Row],[Metabolite ID]],Table18[],2,FALSE)</f>
        <v>hyocholate</v>
      </c>
      <c r="C4693" s="35" t="s">
        <v>1118</v>
      </c>
      <c r="D4693" s="35">
        <v>1068</v>
      </c>
      <c r="E4693" s="35">
        <v>-3.5464064601916749E-2</v>
      </c>
      <c r="F4693" s="35">
        <v>4.3205993020958545E-2</v>
      </c>
      <c r="G4693" s="35">
        <v>0.4117524780517855</v>
      </c>
      <c r="H4693" s="35" t="b">
        <v>0</v>
      </c>
      <c r="I4693" s="35" t="b">
        <v>0</v>
      </c>
      <c r="J4693" s="35" t="b">
        <v>0</v>
      </c>
    </row>
    <row r="4694" spans="1:10" hidden="1" x14ac:dyDescent="0.2">
      <c r="A4694" s="35" t="s">
        <v>235</v>
      </c>
      <c r="B4694" s="35" t="str">
        <f>VLOOKUP(Table4[[#This Row],[Metabolite ID]],Table18[],2,FALSE)</f>
        <v>hyocholate</v>
      </c>
      <c r="C4694" s="35" t="s">
        <v>1119</v>
      </c>
      <c r="D4694" s="35">
        <v>1068</v>
      </c>
      <c r="E4694" s="35">
        <v>-5.3241261324042076E-2</v>
      </c>
      <c r="F4694" s="35">
        <v>6.4425118068034151E-2</v>
      </c>
      <c r="G4694" s="35">
        <v>0.40857419769672593</v>
      </c>
      <c r="H4694" s="35" t="b">
        <v>0</v>
      </c>
      <c r="I4694" s="35" t="b">
        <v>0</v>
      </c>
      <c r="J4694" s="35" t="b">
        <v>0</v>
      </c>
    </row>
    <row r="4695" spans="1:10" hidden="1" x14ac:dyDescent="0.2">
      <c r="A4695" s="35" t="s">
        <v>235</v>
      </c>
      <c r="B4695" s="35" t="str">
        <f>VLOOKUP(Table4[[#This Row],[Metabolite ID]],Table18[],2,FALSE)</f>
        <v>hyocholate</v>
      </c>
      <c r="C4695" s="35" t="s">
        <v>1120</v>
      </c>
      <c r="D4695" s="35">
        <v>1068</v>
      </c>
      <c r="E4695" s="35">
        <v>-6.7067894542847104E-2</v>
      </c>
      <c r="F4695" s="35">
        <v>7.4005342424025136E-2</v>
      </c>
      <c r="G4695" s="35">
        <v>0.36479958967140014</v>
      </c>
      <c r="H4695" s="35" t="b">
        <v>0</v>
      </c>
      <c r="I4695" s="35" t="b">
        <v>0</v>
      </c>
      <c r="J4695" s="35" t="b">
        <v>0</v>
      </c>
    </row>
    <row r="4696" spans="1:10" hidden="1" x14ac:dyDescent="0.2">
      <c r="A4696" s="35" t="s">
        <v>235</v>
      </c>
      <c r="B4696" s="35" t="str">
        <f>VLOOKUP(Table4[[#This Row],[Metabolite ID]],Table18[],2,FALSE)</f>
        <v>hyocholate</v>
      </c>
      <c r="C4696" s="35" t="s">
        <v>1121</v>
      </c>
      <c r="D4696" s="35">
        <v>1068</v>
      </c>
      <c r="E4696" s="35">
        <v>-0.19942535124191529</v>
      </c>
      <c r="F4696" s="35">
        <v>0.27541791985281128</v>
      </c>
      <c r="G4696" s="35">
        <v>0.46917368906915224</v>
      </c>
      <c r="H4696" s="35" t="b">
        <v>0</v>
      </c>
      <c r="I4696" s="35" t="b">
        <v>0</v>
      </c>
      <c r="J4696" s="35" t="b">
        <v>0</v>
      </c>
    </row>
    <row r="4697" spans="1:10" hidden="1" x14ac:dyDescent="0.2">
      <c r="A4697" s="35" t="s">
        <v>235</v>
      </c>
      <c r="B4697" s="35" t="str">
        <f>VLOOKUP(Table4[[#This Row],[Metabolite ID]],Table18[],2,FALSE)</f>
        <v>hyocholate</v>
      </c>
      <c r="C4697" s="35" t="s">
        <v>1122</v>
      </c>
      <c r="D4697" s="35">
        <v>1068</v>
      </c>
      <c r="E4697" s="35">
        <v>-8.0391148836910453E-2</v>
      </c>
      <c r="F4697" s="35">
        <v>0.19899222695322186</v>
      </c>
      <c r="G4697" s="35">
        <v>0.68629999708539557</v>
      </c>
      <c r="H4697" s="35" t="b">
        <v>0</v>
      </c>
      <c r="I4697" s="35" t="b">
        <v>0</v>
      </c>
      <c r="J4697" s="35" t="b">
        <v>0</v>
      </c>
    </row>
    <row r="4698" spans="1:10" hidden="1" x14ac:dyDescent="0.2">
      <c r="A4698" s="35" t="s">
        <v>235</v>
      </c>
      <c r="B4698" s="35" t="str">
        <f>VLOOKUP(Table4[[#This Row],[Metabolite ID]],Table18[],2,FALSE)</f>
        <v>hyocholate</v>
      </c>
      <c r="C4698" s="35" t="s">
        <v>1123</v>
      </c>
      <c r="D4698" s="35">
        <v>1068</v>
      </c>
      <c r="E4698" s="35">
        <v>2.0133393256763873E-2</v>
      </c>
      <c r="F4698" s="35">
        <v>0.125656162124926</v>
      </c>
      <c r="G4698" s="35">
        <v>0.87273334791845825</v>
      </c>
      <c r="H4698" s="35" t="b">
        <v>0</v>
      </c>
      <c r="I4698" s="35" t="b">
        <v>0</v>
      </c>
      <c r="J4698" s="35" t="b">
        <v>0</v>
      </c>
    </row>
    <row r="4699" spans="1:10" x14ac:dyDescent="0.2">
      <c r="A4699" s="35" t="s">
        <v>60</v>
      </c>
      <c r="B4699" s="35" t="str">
        <f>VLOOKUP(Table4[[#This Row],[Metabolite ID]],Table18[],2,FALSE)</f>
        <v>3-aminoisobutyrate</v>
      </c>
      <c r="C4699" s="35" t="s">
        <v>1116</v>
      </c>
      <c r="D4699" s="35">
        <v>1068</v>
      </c>
      <c r="E4699" s="35">
        <v>3.1233904008182826E-2</v>
      </c>
      <c r="F4699" s="35">
        <v>3.7905977090256192E-2</v>
      </c>
      <c r="G4699" s="36">
        <v>0.40994886837497441</v>
      </c>
      <c r="H4699" s="35" t="b">
        <v>0</v>
      </c>
      <c r="I4699" s="35" t="b">
        <v>0</v>
      </c>
      <c r="J4699" s="35" t="b">
        <v>0</v>
      </c>
    </row>
    <row r="4700" spans="1:10" hidden="1" x14ac:dyDescent="0.2">
      <c r="A4700" s="35" t="s">
        <v>60</v>
      </c>
      <c r="B4700" s="35" t="str">
        <f>VLOOKUP(Table4[[#This Row],[Metabolite ID]],Table18[],2,FALSE)</f>
        <v>3-aminoisobutyrate</v>
      </c>
      <c r="C4700" s="35" t="s">
        <v>1117</v>
      </c>
      <c r="D4700" s="35">
        <v>1068</v>
      </c>
      <c r="E4700" s="35">
        <v>3.1233904008182826E-2</v>
      </c>
      <c r="F4700" s="35">
        <v>3.6932280527693082E-2</v>
      </c>
      <c r="G4700" s="35">
        <v>0.39771597784429069</v>
      </c>
      <c r="H4700" s="35" t="b">
        <v>0</v>
      </c>
      <c r="I4700" s="35" t="b">
        <v>0</v>
      </c>
      <c r="J4700" s="35" t="b">
        <v>0</v>
      </c>
    </row>
    <row r="4701" spans="1:10" hidden="1" x14ac:dyDescent="0.2">
      <c r="A4701" s="35" t="s">
        <v>60</v>
      </c>
      <c r="B4701" s="35" t="str">
        <f>VLOOKUP(Table4[[#This Row],[Metabolite ID]],Table18[],2,FALSE)</f>
        <v>3-aminoisobutyrate</v>
      </c>
      <c r="C4701" s="35" t="s">
        <v>1118</v>
      </c>
      <c r="D4701" s="35">
        <v>1068</v>
      </c>
      <c r="E4701" s="35">
        <v>3.1233904008182822E-2</v>
      </c>
      <c r="F4701" s="35">
        <v>3.7274827771572636E-2</v>
      </c>
      <c r="G4701" s="35">
        <v>0.40206689095963966</v>
      </c>
      <c r="H4701" s="35" t="b">
        <v>0</v>
      </c>
      <c r="I4701" s="35" t="b">
        <v>0</v>
      </c>
      <c r="J4701" s="35" t="b">
        <v>0</v>
      </c>
    </row>
    <row r="4702" spans="1:10" hidden="1" x14ac:dyDescent="0.2">
      <c r="A4702" s="35" t="s">
        <v>60</v>
      </c>
      <c r="B4702" s="35" t="str">
        <f>VLOOKUP(Table4[[#This Row],[Metabolite ID]],Table18[],2,FALSE)</f>
        <v>3-aminoisobutyrate</v>
      </c>
      <c r="C4702" s="35" t="s">
        <v>1119</v>
      </c>
      <c r="D4702" s="35">
        <v>1068</v>
      </c>
      <c r="E4702" s="35">
        <v>-8.665647741358062E-3</v>
      </c>
      <c r="F4702" s="35">
        <v>5.7041213493878966E-2</v>
      </c>
      <c r="G4702" s="35">
        <v>0.87925077222600356</v>
      </c>
      <c r="H4702" s="35" t="b">
        <v>0</v>
      </c>
      <c r="I4702" s="35" t="b">
        <v>0</v>
      </c>
      <c r="J4702" s="35" t="b">
        <v>0</v>
      </c>
    </row>
    <row r="4703" spans="1:10" hidden="1" x14ac:dyDescent="0.2">
      <c r="A4703" s="35" t="s">
        <v>60</v>
      </c>
      <c r="B4703" s="35" t="str">
        <f>VLOOKUP(Table4[[#This Row],[Metabolite ID]],Table18[],2,FALSE)</f>
        <v>3-aminoisobutyrate</v>
      </c>
      <c r="C4703" s="35" t="s">
        <v>1120</v>
      </c>
      <c r="D4703" s="35">
        <v>1068</v>
      </c>
      <c r="E4703" s="35">
        <v>-7.395722819808612E-3</v>
      </c>
      <c r="F4703" s="35">
        <v>6.1752871123368622E-2</v>
      </c>
      <c r="G4703" s="35">
        <v>0.90467071670145738</v>
      </c>
      <c r="H4703" s="35" t="b">
        <v>0</v>
      </c>
      <c r="I4703" s="35" t="b">
        <v>0</v>
      </c>
      <c r="J4703" s="35" t="b">
        <v>0</v>
      </c>
    </row>
    <row r="4704" spans="1:10" hidden="1" x14ac:dyDescent="0.2">
      <c r="A4704" s="35" t="s">
        <v>60</v>
      </c>
      <c r="B4704" s="35" t="str">
        <f>VLOOKUP(Table4[[#This Row],[Metabolite ID]],Table18[],2,FALSE)</f>
        <v>3-aminoisobutyrate</v>
      </c>
      <c r="C4704" s="35" t="s">
        <v>1121</v>
      </c>
      <c r="D4704" s="35">
        <v>1068</v>
      </c>
      <c r="E4704" s="35">
        <v>-6.3293056282150317E-2</v>
      </c>
      <c r="F4704" s="35">
        <v>0.25385025156117946</v>
      </c>
      <c r="G4704" s="35">
        <v>0.80315176935090349</v>
      </c>
      <c r="H4704" s="35" t="b">
        <v>0</v>
      </c>
      <c r="I4704" s="35" t="b">
        <v>0</v>
      </c>
      <c r="J4704" s="35" t="b">
        <v>0</v>
      </c>
    </row>
    <row r="4705" spans="1:10" hidden="1" x14ac:dyDescent="0.2">
      <c r="A4705" s="35" t="s">
        <v>60</v>
      </c>
      <c r="B4705" s="35" t="str">
        <f>VLOOKUP(Table4[[#This Row],[Metabolite ID]],Table18[],2,FALSE)</f>
        <v>3-aminoisobutyrate</v>
      </c>
      <c r="C4705" s="35" t="s">
        <v>1122</v>
      </c>
      <c r="D4705" s="35">
        <v>1068</v>
      </c>
      <c r="E4705" s="35">
        <v>-6.3293056282150317E-2</v>
      </c>
      <c r="F4705" s="35">
        <v>0.16782748242956194</v>
      </c>
      <c r="G4705" s="35">
        <v>0.70615076029352575</v>
      </c>
      <c r="H4705" s="35" t="b">
        <v>0</v>
      </c>
      <c r="I4705" s="35" t="b">
        <v>0</v>
      </c>
      <c r="J4705" s="35" t="b">
        <v>0</v>
      </c>
    </row>
    <row r="4706" spans="1:10" hidden="1" x14ac:dyDescent="0.2">
      <c r="A4706" s="35" t="s">
        <v>60</v>
      </c>
      <c r="B4706" s="35" t="str">
        <f>VLOOKUP(Table4[[#This Row],[Metabolite ID]],Table18[],2,FALSE)</f>
        <v>3-aminoisobutyrate</v>
      </c>
      <c r="C4706" s="35" t="s">
        <v>1123</v>
      </c>
      <c r="D4706" s="35">
        <v>1068</v>
      </c>
      <c r="E4706" s="35">
        <v>0.12843121494581811</v>
      </c>
      <c r="F4706" s="35">
        <v>0.11125347119262458</v>
      </c>
      <c r="G4706" s="35">
        <v>0.24859417527318242</v>
      </c>
      <c r="H4706" s="35" t="b">
        <v>0</v>
      </c>
      <c r="I4706" s="35" t="b">
        <v>0</v>
      </c>
      <c r="J4706" s="35" t="b">
        <v>0</v>
      </c>
    </row>
    <row r="4707" spans="1:10" x14ac:dyDescent="0.2">
      <c r="A4707" s="35" t="s">
        <v>333</v>
      </c>
      <c r="B4707" s="35" t="str">
        <f>VLOOKUP(Table4[[#This Row],[Metabolite ID]],Table18[],2,FALSE)</f>
        <v>S-methylcysteine</v>
      </c>
      <c r="C4707" s="35" t="s">
        <v>1116</v>
      </c>
      <c r="D4707" s="35">
        <v>1068</v>
      </c>
      <c r="E4707" s="35">
        <v>-3.1318081899994341E-2</v>
      </c>
      <c r="F4707" s="35">
        <v>3.8113381893353393E-2</v>
      </c>
      <c r="G4707" s="36">
        <v>0.41124293931594613</v>
      </c>
      <c r="H4707" s="35" t="b">
        <v>0</v>
      </c>
      <c r="I4707" s="35" t="b">
        <v>0</v>
      </c>
      <c r="J4707" s="35" t="b">
        <v>0</v>
      </c>
    </row>
    <row r="4708" spans="1:10" hidden="1" x14ac:dyDescent="0.2">
      <c r="A4708" s="35" t="s">
        <v>333</v>
      </c>
      <c r="B4708" s="35" t="str">
        <f>VLOOKUP(Table4[[#This Row],[Metabolite ID]],Table18[],2,FALSE)</f>
        <v>S-methylcysteine</v>
      </c>
      <c r="C4708" s="35" t="s">
        <v>1117</v>
      </c>
      <c r="D4708" s="35">
        <v>1068</v>
      </c>
      <c r="E4708" s="35">
        <v>-3.1318081899994341E-2</v>
      </c>
      <c r="F4708" s="35">
        <v>3.6877338997998124E-2</v>
      </c>
      <c r="G4708" s="35">
        <v>0.39574216998541689</v>
      </c>
      <c r="H4708" s="35" t="b">
        <v>0</v>
      </c>
      <c r="I4708" s="35" t="b">
        <v>0</v>
      </c>
      <c r="J4708" s="35" t="b">
        <v>0</v>
      </c>
    </row>
    <row r="4709" spans="1:10" hidden="1" x14ac:dyDescent="0.2">
      <c r="A4709" s="35" t="s">
        <v>333</v>
      </c>
      <c r="B4709" s="35" t="str">
        <f>VLOOKUP(Table4[[#This Row],[Metabolite ID]],Table18[],2,FALSE)</f>
        <v>S-methylcysteine</v>
      </c>
      <c r="C4709" s="35" t="s">
        <v>1118</v>
      </c>
      <c r="D4709" s="35">
        <v>1068</v>
      </c>
      <c r="E4709" s="35">
        <v>-3.1318081899994347E-2</v>
      </c>
      <c r="F4709" s="35">
        <v>3.7228323469648425E-2</v>
      </c>
      <c r="G4709" s="35">
        <v>0.40021158431752646</v>
      </c>
      <c r="H4709" s="35" t="b">
        <v>0</v>
      </c>
      <c r="I4709" s="35" t="b">
        <v>0</v>
      </c>
      <c r="J4709" s="35" t="b">
        <v>0</v>
      </c>
    </row>
    <row r="4710" spans="1:10" hidden="1" x14ac:dyDescent="0.2">
      <c r="A4710" s="35" t="s">
        <v>333</v>
      </c>
      <c r="B4710" s="35" t="str">
        <f>VLOOKUP(Table4[[#This Row],[Metabolite ID]],Table18[],2,FALSE)</f>
        <v>S-methylcysteine</v>
      </c>
      <c r="C4710" s="35" t="s">
        <v>1119</v>
      </c>
      <c r="D4710" s="35">
        <v>1068</v>
      </c>
      <c r="E4710" s="35">
        <v>-5.7148696544456557E-3</v>
      </c>
      <c r="F4710" s="35">
        <v>5.4105833305082805E-2</v>
      </c>
      <c r="G4710" s="35">
        <v>0.9158807536212642</v>
      </c>
      <c r="H4710" s="35" t="b">
        <v>0</v>
      </c>
      <c r="I4710" s="35" t="b">
        <v>0</v>
      </c>
      <c r="J4710" s="35" t="b">
        <v>0</v>
      </c>
    </row>
    <row r="4711" spans="1:10" hidden="1" x14ac:dyDescent="0.2">
      <c r="A4711" s="35" t="s">
        <v>333</v>
      </c>
      <c r="B4711" s="35" t="str">
        <f>VLOOKUP(Table4[[#This Row],[Metabolite ID]],Table18[],2,FALSE)</f>
        <v>S-methylcysteine</v>
      </c>
      <c r="C4711" s="35" t="s">
        <v>1120</v>
      </c>
      <c r="D4711" s="35">
        <v>1068</v>
      </c>
      <c r="E4711" s="35">
        <v>-8.4252156849926776E-2</v>
      </c>
      <c r="F4711" s="35">
        <v>6.370238141750062E-2</v>
      </c>
      <c r="G4711" s="35">
        <v>0.18597163510819065</v>
      </c>
      <c r="H4711" s="35" t="b">
        <v>0</v>
      </c>
      <c r="I4711" s="35" t="b">
        <v>0</v>
      </c>
      <c r="J4711" s="35" t="b">
        <v>0</v>
      </c>
    </row>
    <row r="4712" spans="1:10" hidden="1" x14ac:dyDescent="0.2">
      <c r="A4712" s="35" t="s">
        <v>333</v>
      </c>
      <c r="B4712" s="35" t="str">
        <f>VLOOKUP(Table4[[#This Row],[Metabolite ID]],Table18[],2,FALSE)</f>
        <v>S-methylcysteine</v>
      </c>
      <c r="C4712" s="35" t="s">
        <v>1121</v>
      </c>
      <c r="D4712" s="35">
        <v>1068</v>
      </c>
      <c r="E4712" s="35">
        <v>-9.7451525538237327E-2</v>
      </c>
      <c r="F4712" s="35">
        <v>0.23710394114422897</v>
      </c>
      <c r="G4712" s="35">
        <v>0.68114948046179902</v>
      </c>
      <c r="H4712" s="35" t="b">
        <v>0</v>
      </c>
      <c r="I4712" s="35" t="b">
        <v>0</v>
      </c>
      <c r="J4712" s="35" t="b">
        <v>0</v>
      </c>
    </row>
    <row r="4713" spans="1:10" hidden="1" x14ac:dyDescent="0.2">
      <c r="A4713" s="35" t="s">
        <v>333</v>
      </c>
      <c r="B4713" s="35" t="str">
        <f>VLOOKUP(Table4[[#This Row],[Metabolite ID]],Table18[],2,FALSE)</f>
        <v>S-methylcysteine</v>
      </c>
      <c r="C4713" s="35" t="s">
        <v>1122</v>
      </c>
      <c r="D4713" s="35">
        <v>1068</v>
      </c>
      <c r="E4713" s="35">
        <v>-0.20269053799052017</v>
      </c>
      <c r="F4713" s="35">
        <v>0.13803242859140397</v>
      </c>
      <c r="G4713" s="35">
        <v>0.14228301695121406</v>
      </c>
      <c r="H4713" s="35" t="b">
        <v>0</v>
      </c>
      <c r="I4713" s="35" t="b">
        <v>0</v>
      </c>
      <c r="J4713" s="35" t="b">
        <v>0</v>
      </c>
    </row>
    <row r="4714" spans="1:10" hidden="1" x14ac:dyDescent="0.2">
      <c r="A4714" s="35" t="s">
        <v>333</v>
      </c>
      <c r="B4714" s="35" t="str">
        <f>VLOOKUP(Table4[[#This Row],[Metabolite ID]],Table18[],2,FALSE)</f>
        <v>S-methylcysteine</v>
      </c>
      <c r="C4714" s="35" t="s">
        <v>1123</v>
      </c>
      <c r="D4714" s="35">
        <v>1068</v>
      </c>
      <c r="E4714" s="35">
        <v>-8.0283325296728131E-2</v>
      </c>
      <c r="F4714" s="35">
        <v>0.11189795284751416</v>
      </c>
      <c r="G4714" s="35">
        <v>0.47324187181656097</v>
      </c>
      <c r="H4714" s="35" t="b">
        <v>0</v>
      </c>
      <c r="I4714" s="35" t="b">
        <v>0</v>
      </c>
      <c r="J4714" s="35" t="b">
        <v>0</v>
      </c>
    </row>
    <row r="4715" spans="1:10" x14ac:dyDescent="0.2">
      <c r="A4715" s="35" t="s">
        <v>293</v>
      </c>
      <c r="B4715" s="35" t="str">
        <f>VLOOKUP(Table4[[#This Row],[Metabolite ID]],Table18[],2,FALSE)</f>
        <v>gamma-glutamyl-2-aminobutyrate</v>
      </c>
      <c r="C4715" s="35" t="s">
        <v>1116</v>
      </c>
      <c r="D4715" s="35">
        <v>1068</v>
      </c>
      <c r="E4715" s="35">
        <v>-3.1636502802062705E-2</v>
      </c>
      <c r="F4715" s="35">
        <v>3.8686223390872729E-2</v>
      </c>
      <c r="G4715" s="36">
        <v>0.41348749938867002</v>
      </c>
      <c r="H4715" s="35" t="b">
        <v>0</v>
      </c>
      <c r="I4715" s="35" t="b">
        <v>0</v>
      </c>
      <c r="J4715" s="35" t="b">
        <v>0</v>
      </c>
    </row>
    <row r="4716" spans="1:10" hidden="1" x14ac:dyDescent="0.2">
      <c r="A4716" s="35" t="s">
        <v>293</v>
      </c>
      <c r="B4716" s="35" t="str">
        <f>VLOOKUP(Table4[[#This Row],[Metabolite ID]],Table18[],2,FALSE)</f>
        <v>gamma-glutamyl-2-aminobutyrate</v>
      </c>
      <c r="C4716" s="35" t="s">
        <v>1117</v>
      </c>
      <c r="D4716" s="35">
        <v>1068</v>
      </c>
      <c r="E4716" s="35">
        <v>-3.1636502802062705E-2</v>
      </c>
      <c r="F4716" s="35">
        <v>3.7530326676776624E-2</v>
      </c>
      <c r="G4716" s="35">
        <v>0.39925172974233669</v>
      </c>
      <c r="H4716" s="35" t="b">
        <v>0</v>
      </c>
      <c r="I4716" s="35" t="b">
        <v>0</v>
      </c>
      <c r="J4716" s="35" t="b">
        <v>0</v>
      </c>
    </row>
    <row r="4717" spans="1:10" hidden="1" x14ac:dyDescent="0.2">
      <c r="A4717" s="35" t="s">
        <v>293</v>
      </c>
      <c r="B4717" s="35" t="str">
        <f>VLOOKUP(Table4[[#This Row],[Metabolite ID]],Table18[],2,FALSE)</f>
        <v>gamma-glutamyl-2-aminobutyrate</v>
      </c>
      <c r="C4717" s="35" t="s">
        <v>1118</v>
      </c>
      <c r="D4717" s="35">
        <v>1068</v>
      </c>
      <c r="E4717" s="35">
        <v>-3.163650280206267E-2</v>
      </c>
      <c r="F4717" s="35">
        <v>3.7883105863990373E-2</v>
      </c>
      <c r="G4717" s="35">
        <v>0.40365663480749409</v>
      </c>
      <c r="H4717" s="35" t="b">
        <v>0</v>
      </c>
      <c r="I4717" s="35" t="b">
        <v>0</v>
      </c>
      <c r="J4717" s="35" t="b">
        <v>0</v>
      </c>
    </row>
    <row r="4718" spans="1:10" hidden="1" x14ac:dyDescent="0.2">
      <c r="A4718" s="35" t="s">
        <v>293</v>
      </c>
      <c r="B4718" s="35" t="str">
        <f>VLOOKUP(Table4[[#This Row],[Metabolite ID]],Table18[],2,FALSE)</f>
        <v>gamma-glutamyl-2-aminobutyrate</v>
      </c>
      <c r="C4718" s="35" t="s">
        <v>1119</v>
      </c>
      <c r="D4718" s="35">
        <v>1068</v>
      </c>
      <c r="E4718" s="35">
        <v>-1.161296315017951E-2</v>
      </c>
      <c r="F4718" s="35">
        <v>5.7361194451031911E-2</v>
      </c>
      <c r="G4718" s="35">
        <v>0.8395623630314778</v>
      </c>
      <c r="H4718" s="35" t="b">
        <v>0</v>
      </c>
      <c r="I4718" s="35" t="b">
        <v>0</v>
      </c>
      <c r="J4718" s="35" t="b">
        <v>0</v>
      </c>
    </row>
    <row r="4719" spans="1:10" hidden="1" x14ac:dyDescent="0.2">
      <c r="A4719" s="35" t="s">
        <v>293</v>
      </c>
      <c r="B4719" s="35" t="str">
        <f>VLOOKUP(Table4[[#This Row],[Metabolite ID]],Table18[],2,FALSE)</f>
        <v>gamma-glutamyl-2-aminobutyrate</v>
      </c>
      <c r="C4719" s="35" t="s">
        <v>1120</v>
      </c>
      <c r="D4719" s="35">
        <v>1068</v>
      </c>
      <c r="E4719" s="35">
        <v>-2.0138907371211557E-3</v>
      </c>
      <c r="F4719" s="35">
        <v>6.6086507738030001E-2</v>
      </c>
      <c r="G4719" s="35">
        <v>0.97568938473664091</v>
      </c>
      <c r="H4719" s="35" t="b">
        <v>0</v>
      </c>
      <c r="I4719" s="35" t="b">
        <v>0</v>
      </c>
      <c r="J4719" s="35" t="b">
        <v>0</v>
      </c>
    </row>
    <row r="4720" spans="1:10" hidden="1" x14ac:dyDescent="0.2">
      <c r="A4720" s="35" t="s">
        <v>293</v>
      </c>
      <c r="B4720" s="35" t="str">
        <f>VLOOKUP(Table4[[#This Row],[Metabolite ID]],Table18[],2,FALSE)</f>
        <v>gamma-glutamyl-2-aminobutyrate</v>
      </c>
      <c r="C4720" s="35" t="s">
        <v>1121</v>
      </c>
      <c r="D4720" s="35">
        <v>1068</v>
      </c>
      <c r="E4720" s="35">
        <v>-7.6277016375092543E-3</v>
      </c>
      <c r="F4720" s="35">
        <v>0.24789261446923663</v>
      </c>
      <c r="G4720" s="35">
        <v>0.97545857238425071</v>
      </c>
      <c r="H4720" s="35" t="b">
        <v>0</v>
      </c>
      <c r="I4720" s="35" t="b">
        <v>0</v>
      </c>
      <c r="J4720" s="35" t="b">
        <v>0</v>
      </c>
    </row>
    <row r="4721" spans="1:10" hidden="1" x14ac:dyDescent="0.2">
      <c r="A4721" s="35" t="s">
        <v>293</v>
      </c>
      <c r="B4721" s="35" t="str">
        <f>VLOOKUP(Table4[[#This Row],[Metabolite ID]],Table18[],2,FALSE)</f>
        <v>gamma-glutamyl-2-aminobutyrate</v>
      </c>
      <c r="C4721" s="35" t="s">
        <v>1122</v>
      </c>
      <c r="D4721" s="35">
        <v>1068</v>
      </c>
      <c r="E4721" s="35">
        <v>-3.3724968592412807E-2</v>
      </c>
      <c r="F4721" s="35">
        <v>0.15988265026379614</v>
      </c>
      <c r="G4721" s="35">
        <v>0.83297767523707433</v>
      </c>
      <c r="H4721" s="35" t="b">
        <v>0</v>
      </c>
      <c r="I4721" s="35" t="b">
        <v>0</v>
      </c>
      <c r="J4721" s="35" t="b">
        <v>0</v>
      </c>
    </row>
    <row r="4722" spans="1:10" hidden="1" x14ac:dyDescent="0.2">
      <c r="A4722" s="35" t="s">
        <v>293</v>
      </c>
      <c r="B4722" s="35" t="str">
        <f>VLOOKUP(Table4[[#This Row],[Metabolite ID]],Table18[],2,FALSE)</f>
        <v>gamma-glutamyl-2-aminobutyrate</v>
      </c>
      <c r="C4722" s="35" t="s">
        <v>1123</v>
      </c>
      <c r="D4722" s="35">
        <v>1068</v>
      </c>
      <c r="E4722" s="35">
        <v>-7.2850964766351889E-2</v>
      </c>
      <c r="F4722" s="35">
        <v>0.11355856417573011</v>
      </c>
      <c r="G4722" s="35">
        <v>0.52131779831243197</v>
      </c>
      <c r="H4722" s="35" t="b">
        <v>0</v>
      </c>
      <c r="I4722" s="35" t="b">
        <v>0</v>
      </c>
      <c r="J4722" s="35" t="b">
        <v>0</v>
      </c>
    </row>
    <row r="4723" spans="1:10" x14ac:dyDescent="0.2">
      <c r="A4723" s="35" t="s">
        <v>461</v>
      </c>
      <c r="B4723" s="35" t="str">
        <f>VLOOKUP(Table4[[#This Row],[Metabolite ID]],Table18[],2,FALSE)</f>
        <v>X - 11438</v>
      </c>
      <c r="C4723" s="35" t="s">
        <v>1116</v>
      </c>
      <c r="D4723" s="35">
        <v>1068</v>
      </c>
      <c r="E4723" s="35">
        <v>-3.0368750579883457E-2</v>
      </c>
      <c r="F4723" s="35">
        <v>3.7184586453659185E-2</v>
      </c>
      <c r="G4723" s="36">
        <v>0.41409837218895812</v>
      </c>
      <c r="H4723" s="35" t="b">
        <v>0</v>
      </c>
      <c r="I4723" s="35" t="b">
        <v>0</v>
      </c>
      <c r="J4723" s="35" t="b">
        <v>0</v>
      </c>
    </row>
    <row r="4724" spans="1:10" hidden="1" x14ac:dyDescent="0.2">
      <c r="A4724" s="35" t="s">
        <v>461</v>
      </c>
      <c r="B4724" s="35" t="str">
        <f>VLOOKUP(Table4[[#This Row],[Metabolite ID]],Table18[],2,FALSE)</f>
        <v>X - 11438</v>
      </c>
      <c r="C4724" s="35" t="s">
        <v>1117</v>
      </c>
      <c r="D4724" s="35">
        <v>1068</v>
      </c>
      <c r="E4724" s="35">
        <v>-3.0368750579883457E-2</v>
      </c>
      <c r="F4724" s="35">
        <v>3.7083565606537514E-2</v>
      </c>
      <c r="G4724" s="35">
        <v>0.41282779579399248</v>
      </c>
      <c r="H4724" s="35" t="b">
        <v>0</v>
      </c>
      <c r="I4724" s="35" t="b">
        <v>0</v>
      </c>
      <c r="J4724" s="35" t="b">
        <v>0</v>
      </c>
    </row>
    <row r="4725" spans="1:10" hidden="1" x14ac:dyDescent="0.2">
      <c r="A4725" s="35" t="s">
        <v>461</v>
      </c>
      <c r="B4725" s="35" t="str">
        <f>VLOOKUP(Table4[[#This Row],[Metabolite ID]],Table18[],2,FALSE)</f>
        <v>X - 11438</v>
      </c>
      <c r="C4725" s="35" t="s">
        <v>1118</v>
      </c>
      <c r="D4725" s="35">
        <v>1068</v>
      </c>
      <c r="E4725" s="35">
        <v>-3.0368750579883474E-2</v>
      </c>
      <c r="F4725" s="35">
        <v>3.7413709197996553E-2</v>
      </c>
      <c r="G4725" s="35">
        <v>0.41696313741622459</v>
      </c>
      <c r="H4725" s="35" t="b">
        <v>0</v>
      </c>
      <c r="I4725" s="35" t="b">
        <v>0</v>
      </c>
      <c r="J4725" s="35" t="b">
        <v>0</v>
      </c>
    </row>
    <row r="4726" spans="1:10" hidden="1" x14ac:dyDescent="0.2">
      <c r="A4726" s="35" t="s">
        <v>461</v>
      </c>
      <c r="B4726" s="35" t="str">
        <f>VLOOKUP(Table4[[#This Row],[Metabolite ID]],Table18[],2,FALSE)</f>
        <v>X - 11438</v>
      </c>
      <c r="C4726" s="35" t="s">
        <v>1119</v>
      </c>
      <c r="D4726" s="35">
        <v>1068</v>
      </c>
      <c r="E4726" s="35">
        <v>-2.4992152472527528E-2</v>
      </c>
      <c r="F4726" s="35">
        <v>5.7949154301684756E-2</v>
      </c>
      <c r="G4726" s="35">
        <v>0.66626678305094367</v>
      </c>
      <c r="H4726" s="35" t="b">
        <v>0</v>
      </c>
      <c r="I4726" s="35" t="b">
        <v>0</v>
      </c>
      <c r="J4726" s="35" t="b">
        <v>0</v>
      </c>
    </row>
    <row r="4727" spans="1:10" hidden="1" x14ac:dyDescent="0.2">
      <c r="A4727" s="35" t="s">
        <v>461</v>
      </c>
      <c r="B4727" s="35" t="str">
        <f>VLOOKUP(Table4[[#This Row],[Metabolite ID]],Table18[],2,FALSE)</f>
        <v>X - 11438</v>
      </c>
      <c r="C4727" s="35" t="s">
        <v>1120</v>
      </c>
      <c r="D4727" s="35">
        <v>1068</v>
      </c>
      <c r="E4727" s="35">
        <v>2.9513501452152216E-2</v>
      </c>
      <c r="F4727" s="35">
        <v>6.0583234492017919E-2</v>
      </c>
      <c r="G4727" s="35">
        <v>0.62614760518885992</v>
      </c>
      <c r="H4727" s="35" t="b">
        <v>0</v>
      </c>
      <c r="I4727" s="35" t="b">
        <v>0</v>
      </c>
      <c r="J4727" s="35" t="b">
        <v>0</v>
      </c>
    </row>
    <row r="4728" spans="1:10" hidden="1" x14ac:dyDescent="0.2">
      <c r="A4728" s="35" t="s">
        <v>461</v>
      </c>
      <c r="B4728" s="35" t="str">
        <f>VLOOKUP(Table4[[#This Row],[Metabolite ID]],Table18[],2,FALSE)</f>
        <v>X - 11438</v>
      </c>
      <c r="C4728" s="35" t="s">
        <v>1121</v>
      </c>
      <c r="D4728" s="35">
        <v>1068</v>
      </c>
      <c r="E4728" s="35">
        <v>1.9237260302787718E-2</v>
      </c>
      <c r="F4728" s="35">
        <v>0.21726416857802947</v>
      </c>
      <c r="G4728" s="35">
        <v>0.92946158203093376</v>
      </c>
      <c r="H4728" s="35" t="b">
        <v>0</v>
      </c>
      <c r="I4728" s="35" t="b">
        <v>0</v>
      </c>
      <c r="J4728" s="35" t="b">
        <v>0</v>
      </c>
    </row>
    <row r="4729" spans="1:10" hidden="1" x14ac:dyDescent="0.2">
      <c r="A4729" s="35" t="s">
        <v>461</v>
      </c>
      <c r="B4729" s="35" t="str">
        <f>VLOOKUP(Table4[[#This Row],[Metabolite ID]],Table18[],2,FALSE)</f>
        <v>X - 11438</v>
      </c>
      <c r="C4729" s="35" t="s">
        <v>1122</v>
      </c>
      <c r="D4729" s="35">
        <v>1068</v>
      </c>
      <c r="E4729" s="35">
        <v>0.25549542177188034</v>
      </c>
      <c r="F4729" s="35">
        <v>0.15291951759529307</v>
      </c>
      <c r="G4729" s="35">
        <v>9.5057687856045417E-2</v>
      </c>
      <c r="H4729" s="35" t="b">
        <v>0</v>
      </c>
      <c r="I4729" s="35" t="b">
        <v>0</v>
      </c>
      <c r="J4729" s="35" t="b">
        <v>0</v>
      </c>
    </row>
    <row r="4730" spans="1:10" hidden="1" x14ac:dyDescent="0.2">
      <c r="A4730" s="35" t="s">
        <v>461</v>
      </c>
      <c r="B4730" s="35" t="str">
        <f>VLOOKUP(Table4[[#This Row],[Metabolite ID]],Table18[],2,FALSE)</f>
        <v>X - 11438</v>
      </c>
      <c r="C4730" s="35" t="s">
        <v>1123</v>
      </c>
      <c r="D4730" s="35">
        <v>1068</v>
      </c>
      <c r="E4730" s="35">
        <v>0.25555235303854046</v>
      </c>
      <c r="F4730" s="35">
        <v>0.10885217752748275</v>
      </c>
      <c r="G4730" s="35">
        <v>1.9071772899138091E-2</v>
      </c>
      <c r="H4730" s="35" t="b">
        <v>0</v>
      </c>
      <c r="I4730" s="35" t="b">
        <v>0</v>
      </c>
      <c r="J4730" s="35" t="b">
        <v>0</v>
      </c>
    </row>
    <row r="4731" spans="1:10" x14ac:dyDescent="0.2">
      <c r="A4731" s="35" t="s">
        <v>458</v>
      </c>
      <c r="B4731" s="35" t="str">
        <f>VLOOKUP(Table4[[#This Row],[Metabolite ID]],Table18[],2,FALSE)</f>
        <v>X - 11299</v>
      </c>
      <c r="C4731" s="35" t="s">
        <v>1116</v>
      </c>
      <c r="D4731" s="35">
        <v>1068</v>
      </c>
      <c r="E4731" s="35">
        <v>3.1123005552426527E-2</v>
      </c>
      <c r="F4731" s="35">
        <v>3.8409230800858139E-2</v>
      </c>
      <c r="G4731" s="36">
        <v>0.41776768807170872</v>
      </c>
      <c r="H4731" s="35" t="b">
        <v>0</v>
      </c>
      <c r="I4731" s="35" t="b">
        <v>0</v>
      </c>
      <c r="J4731" s="35" t="b">
        <v>0</v>
      </c>
    </row>
    <row r="4732" spans="1:10" hidden="1" x14ac:dyDescent="0.2">
      <c r="A4732" s="35" t="s">
        <v>458</v>
      </c>
      <c r="B4732" s="35" t="str">
        <f>VLOOKUP(Table4[[#This Row],[Metabolite ID]],Table18[],2,FALSE)</f>
        <v>X - 11299</v>
      </c>
      <c r="C4732" s="35" t="s">
        <v>1117</v>
      </c>
      <c r="D4732" s="35">
        <v>1068</v>
      </c>
      <c r="E4732" s="35">
        <v>3.1123005552426527E-2</v>
      </c>
      <c r="F4732" s="35">
        <v>3.7022530256393654E-2</v>
      </c>
      <c r="G4732" s="35">
        <v>0.40054380457208272</v>
      </c>
      <c r="H4732" s="35" t="b">
        <v>0</v>
      </c>
      <c r="I4732" s="35" t="b">
        <v>0</v>
      </c>
      <c r="J4732" s="35" t="b">
        <v>0</v>
      </c>
    </row>
    <row r="4733" spans="1:10" hidden="1" x14ac:dyDescent="0.2">
      <c r="A4733" s="35" t="s">
        <v>458</v>
      </c>
      <c r="B4733" s="35" t="str">
        <f>VLOOKUP(Table4[[#This Row],[Metabolite ID]],Table18[],2,FALSE)</f>
        <v>X - 11299</v>
      </c>
      <c r="C4733" s="35" t="s">
        <v>1118</v>
      </c>
      <c r="D4733" s="35">
        <v>1068</v>
      </c>
      <c r="E4733" s="35">
        <v>3.1123005552426513E-2</v>
      </c>
      <c r="F4733" s="35">
        <v>3.7377244861840221E-2</v>
      </c>
      <c r="G4733" s="35">
        <v>0.40502943343557896</v>
      </c>
      <c r="H4733" s="35" t="b">
        <v>0</v>
      </c>
      <c r="I4733" s="35" t="b">
        <v>0</v>
      </c>
      <c r="J4733" s="35" t="b">
        <v>0</v>
      </c>
    </row>
    <row r="4734" spans="1:10" hidden="1" x14ac:dyDescent="0.2">
      <c r="A4734" s="35" t="s">
        <v>458</v>
      </c>
      <c r="B4734" s="35" t="str">
        <f>VLOOKUP(Table4[[#This Row],[Metabolite ID]],Table18[],2,FALSE)</f>
        <v>X - 11299</v>
      </c>
      <c r="C4734" s="35" t="s">
        <v>1119</v>
      </c>
      <c r="D4734" s="35">
        <v>1068</v>
      </c>
      <c r="E4734" s="35">
        <v>6.253947585906375E-4</v>
      </c>
      <c r="F4734" s="35">
        <v>5.5981195422107895E-2</v>
      </c>
      <c r="G4734" s="35">
        <v>0.99108660614623545</v>
      </c>
      <c r="H4734" s="35" t="b">
        <v>0</v>
      </c>
      <c r="I4734" s="35" t="b">
        <v>0</v>
      </c>
      <c r="J4734" s="35" t="b">
        <v>0</v>
      </c>
    </row>
    <row r="4735" spans="1:10" hidden="1" x14ac:dyDescent="0.2">
      <c r="A4735" s="35" t="s">
        <v>458</v>
      </c>
      <c r="B4735" s="35" t="str">
        <f>VLOOKUP(Table4[[#This Row],[Metabolite ID]],Table18[],2,FALSE)</f>
        <v>X - 11299</v>
      </c>
      <c r="C4735" s="35" t="s">
        <v>1120</v>
      </c>
      <c r="D4735" s="35">
        <v>1068</v>
      </c>
      <c r="E4735" s="35">
        <v>3.6496928863972745E-2</v>
      </c>
      <c r="F4735" s="35">
        <v>5.9523044310476315E-2</v>
      </c>
      <c r="G4735" s="35">
        <v>0.53977300506219295</v>
      </c>
      <c r="H4735" s="35" t="b">
        <v>0</v>
      </c>
      <c r="I4735" s="35" t="b">
        <v>0</v>
      </c>
      <c r="J4735" s="35" t="b">
        <v>0</v>
      </c>
    </row>
    <row r="4736" spans="1:10" hidden="1" x14ac:dyDescent="0.2">
      <c r="A4736" s="35" t="s">
        <v>458</v>
      </c>
      <c r="B4736" s="35" t="str">
        <f>VLOOKUP(Table4[[#This Row],[Metabolite ID]],Table18[],2,FALSE)</f>
        <v>X - 11299</v>
      </c>
      <c r="C4736" s="35" t="s">
        <v>1121</v>
      </c>
      <c r="D4736" s="35">
        <v>1068</v>
      </c>
      <c r="E4736" s="35">
        <v>-9.210075975441967E-2</v>
      </c>
      <c r="F4736" s="35">
        <v>0.23821888979365749</v>
      </c>
      <c r="G4736" s="35">
        <v>0.69911285769748532</v>
      </c>
      <c r="H4736" s="35" t="b">
        <v>0</v>
      </c>
      <c r="I4736" s="35" t="b">
        <v>0</v>
      </c>
      <c r="J4736" s="35" t="b">
        <v>0</v>
      </c>
    </row>
    <row r="4737" spans="1:10" hidden="1" x14ac:dyDescent="0.2">
      <c r="A4737" s="35" t="s">
        <v>458</v>
      </c>
      <c r="B4737" s="35" t="str">
        <f>VLOOKUP(Table4[[#This Row],[Metabolite ID]],Table18[],2,FALSE)</f>
        <v>X - 11299</v>
      </c>
      <c r="C4737" s="35" t="s">
        <v>1122</v>
      </c>
      <c r="D4737" s="35">
        <v>1068</v>
      </c>
      <c r="E4737" s="35">
        <v>-2.5684091153575395E-2</v>
      </c>
      <c r="F4737" s="35">
        <v>0.17259761282755645</v>
      </c>
      <c r="G4737" s="35">
        <v>0.88173240818093723</v>
      </c>
      <c r="H4737" s="35" t="b">
        <v>0</v>
      </c>
      <c r="I4737" s="35" t="b">
        <v>0</v>
      </c>
      <c r="J4737" s="35" t="b">
        <v>0</v>
      </c>
    </row>
    <row r="4738" spans="1:10" hidden="1" x14ac:dyDescent="0.2">
      <c r="A4738" s="35" t="s">
        <v>458</v>
      </c>
      <c r="B4738" s="35" t="str">
        <f>VLOOKUP(Table4[[#This Row],[Metabolite ID]],Table18[],2,FALSE)</f>
        <v>X - 11299</v>
      </c>
      <c r="C4738" s="35" t="s">
        <v>1123</v>
      </c>
      <c r="D4738" s="35">
        <v>1068</v>
      </c>
      <c r="E4738" s="35">
        <v>5.1086849523831392E-2</v>
      </c>
      <c r="F4738" s="35">
        <v>0.11277988404008918</v>
      </c>
      <c r="G4738" s="35">
        <v>0.65065648785829266</v>
      </c>
      <c r="H4738" s="35" t="b">
        <v>0</v>
      </c>
      <c r="I4738" s="35" t="b">
        <v>0</v>
      </c>
      <c r="J4738" s="35" t="b">
        <v>0</v>
      </c>
    </row>
    <row r="4739" spans="1:10" x14ac:dyDescent="0.2">
      <c r="A4739" s="35" t="s">
        <v>69</v>
      </c>
      <c r="B4739" s="35" t="str">
        <f>VLOOKUP(Table4[[#This Row],[Metabolite ID]],Table18[],2,FALSE)</f>
        <v>arginine</v>
      </c>
      <c r="C4739" s="35" t="s">
        <v>1116</v>
      </c>
      <c r="D4739" s="35">
        <v>1062</v>
      </c>
      <c r="E4739" s="35">
        <v>3.1956334597237665E-2</v>
      </c>
      <c r="F4739" s="35">
        <v>3.968967984168173E-2</v>
      </c>
      <c r="G4739" s="36">
        <v>0.42073037981142219</v>
      </c>
      <c r="H4739" s="35" t="b">
        <v>0</v>
      </c>
      <c r="I4739" s="35" t="b">
        <v>0</v>
      </c>
      <c r="J4739" s="35" t="b">
        <v>0</v>
      </c>
    </row>
    <row r="4740" spans="1:10" hidden="1" x14ac:dyDescent="0.2">
      <c r="A4740" s="35" t="s">
        <v>69</v>
      </c>
      <c r="B4740" s="35" t="str">
        <f>VLOOKUP(Table4[[#This Row],[Metabolite ID]],Table18[],2,FALSE)</f>
        <v>arginine</v>
      </c>
      <c r="C4740" s="35" t="s">
        <v>1117</v>
      </c>
      <c r="D4740" s="35">
        <v>1062</v>
      </c>
      <c r="E4740" s="35">
        <v>3.1956334597237665E-2</v>
      </c>
      <c r="F4740" s="35">
        <v>3.694378873455037E-2</v>
      </c>
      <c r="G4740" s="35">
        <v>0.38703942254846085</v>
      </c>
      <c r="H4740" s="35" t="b">
        <v>0</v>
      </c>
      <c r="I4740" s="35" t="b">
        <v>0</v>
      </c>
      <c r="J4740" s="35" t="b">
        <v>0</v>
      </c>
    </row>
    <row r="4741" spans="1:10" hidden="1" x14ac:dyDescent="0.2">
      <c r="A4741" s="35" t="s">
        <v>69</v>
      </c>
      <c r="B4741" s="35" t="str">
        <f>VLOOKUP(Table4[[#This Row],[Metabolite ID]],Table18[],2,FALSE)</f>
        <v>arginine</v>
      </c>
      <c r="C4741" s="35" t="s">
        <v>1118</v>
      </c>
      <c r="D4741" s="35">
        <v>1062</v>
      </c>
      <c r="E4741" s="35">
        <v>3.1956334597237651E-2</v>
      </c>
      <c r="F4741" s="35">
        <v>3.7321313488964808E-2</v>
      </c>
      <c r="G4741" s="35">
        <v>0.39186010520142811</v>
      </c>
      <c r="H4741" s="35" t="b">
        <v>0</v>
      </c>
      <c r="I4741" s="35" t="b">
        <v>0</v>
      </c>
      <c r="J4741" s="35" t="b">
        <v>0</v>
      </c>
    </row>
    <row r="4742" spans="1:10" hidden="1" x14ac:dyDescent="0.2">
      <c r="A4742" s="35" t="s">
        <v>69</v>
      </c>
      <c r="B4742" s="35" t="str">
        <f>VLOOKUP(Table4[[#This Row],[Metabolite ID]],Table18[],2,FALSE)</f>
        <v>arginine</v>
      </c>
      <c r="C4742" s="35" t="s">
        <v>1119</v>
      </c>
      <c r="D4742" s="35">
        <v>1062</v>
      </c>
      <c r="E4742" s="35">
        <v>5.2695784064854236E-2</v>
      </c>
      <c r="F4742" s="35">
        <v>5.5697236216400332E-2</v>
      </c>
      <c r="G4742" s="35">
        <v>0.34409182537384148</v>
      </c>
      <c r="H4742" s="35" t="b">
        <v>0</v>
      </c>
      <c r="I4742" s="35" t="b">
        <v>0</v>
      </c>
      <c r="J4742" s="35" t="b">
        <v>0</v>
      </c>
    </row>
    <row r="4743" spans="1:10" hidden="1" x14ac:dyDescent="0.2">
      <c r="A4743" s="35" t="s">
        <v>69</v>
      </c>
      <c r="B4743" s="35" t="str">
        <f>VLOOKUP(Table4[[#This Row],[Metabolite ID]],Table18[],2,FALSE)</f>
        <v>arginine</v>
      </c>
      <c r="C4743" s="35" t="s">
        <v>1120</v>
      </c>
      <c r="D4743" s="35">
        <v>1062</v>
      </c>
      <c r="E4743" s="35">
        <v>4.900732975573089E-2</v>
      </c>
      <c r="F4743" s="35">
        <v>6.3766766042864603E-2</v>
      </c>
      <c r="G4743" s="35">
        <v>0.44216625555941852</v>
      </c>
      <c r="H4743" s="35" t="b">
        <v>0</v>
      </c>
      <c r="I4743" s="35" t="b">
        <v>0</v>
      </c>
      <c r="J4743" s="35" t="b">
        <v>0</v>
      </c>
    </row>
    <row r="4744" spans="1:10" hidden="1" x14ac:dyDescent="0.2">
      <c r="A4744" s="35" t="s">
        <v>69</v>
      </c>
      <c r="B4744" s="35" t="str">
        <f>VLOOKUP(Table4[[#This Row],[Metabolite ID]],Table18[],2,FALSE)</f>
        <v>arginine</v>
      </c>
      <c r="C4744" s="35" t="s">
        <v>1121</v>
      </c>
      <c r="D4744" s="35">
        <v>1062</v>
      </c>
      <c r="E4744" s="35">
        <v>5.2813832546998007E-2</v>
      </c>
      <c r="F4744" s="35">
        <v>0.24479710536409949</v>
      </c>
      <c r="G4744" s="35">
        <v>0.82922773125129834</v>
      </c>
      <c r="H4744" s="35" t="b">
        <v>0</v>
      </c>
      <c r="I4744" s="35" t="b">
        <v>0</v>
      </c>
      <c r="J4744" s="35" t="b">
        <v>0</v>
      </c>
    </row>
    <row r="4745" spans="1:10" hidden="1" x14ac:dyDescent="0.2">
      <c r="A4745" s="35" t="s">
        <v>69</v>
      </c>
      <c r="B4745" s="35" t="str">
        <f>VLOOKUP(Table4[[#This Row],[Metabolite ID]],Table18[],2,FALSE)</f>
        <v>arginine</v>
      </c>
      <c r="C4745" s="35" t="s">
        <v>1122</v>
      </c>
      <c r="D4745" s="35">
        <v>1062</v>
      </c>
      <c r="E4745" s="35">
        <v>1.8506651130149265E-2</v>
      </c>
      <c r="F4745" s="35">
        <v>0.161352595600668</v>
      </c>
      <c r="G4745" s="35">
        <v>0.9087070300948269</v>
      </c>
      <c r="H4745" s="35" t="b">
        <v>0</v>
      </c>
      <c r="I4745" s="35" t="b">
        <v>0</v>
      </c>
      <c r="J4745" s="35" t="b">
        <v>0</v>
      </c>
    </row>
    <row r="4746" spans="1:10" hidden="1" x14ac:dyDescent="0.2">
      <c r="A4746" s="35" t="s">
        <v>69</v>
      </c>
      <c r="B4746" s="35" t="str">
        <f>VLOOKUP(Table4[[#This Row],[Metabolite ID]],Table18[],2,FALSE)</f>
        <v>arginine</v>
      </c>
      <c r="C4746" s="35" t="s">
        <v>1123</v>
      </c>
      <c r="D4746" s="35">
        <v>1062</v>
      </c>
      <c r="E4746" s="35">
        <v>-0.10831432162159008</v>
      </c>
      <c r="F4746" s="35">
        <v>0.11633722152312027</v>
      </c>
      <c r="G4746" s="35">
        <v>0.35204613283781983</v>
      </c>
      <c r="H4746" s="35" t="b">
        <v>0</v>
      </c>
      <c r="I4746" s="35" t="b">
        <v>0</v>
      </c>
      <c r="J4746" s="35" t="b">
        <v>0</v>
      </c>
    </row>
    <row r="4747" spans="1:10" x14ac:dyDescent="0.2">
      <c r="A4747" s="35" t="s">
        <v>324</v>
      </c>
      <c r="B4747" s="35" t="str">
        <f>VLOOKUP(Table4[[#This Row],[Metabolite ID]],Table18[],2,FALSE)</f>
        <v>indole-3-carboxylic acid</v>
      </c>
      <c r="C4747" s="35" t="s">
        <v>1116</v>
      </c>
      <c r="D4747" s="35">
        <v>1068</v>
      </c>
      <c r="E4747" s="35">
        <v>-3.1793335410263773E-2</v>
      </c>
      <c r="F4747" s="35">
        <v>3.9548248101916747E-2</v>
      </c>
      <c r="G4747" s="36">
        <v>0.42144744606122359</v>
      </c>
      <c r="H4747" s="35" t="b">
        <v>0</v>
      </c>
      <c r="I4747" s="35" t="b">
        <v>0</v>
      </c>
      <c r="J4747" s="35" t="b">
        <v>0</v>
      </c>
    </row>
    <row r="4748" spans="1:10" hidden="1" x14ac:dyDescent="0.2">
      <c r="A4748" s="35" t="s">
        <v>324</v>
      </c>
      <c r="B4748" s="35" t="str">
        <f>VLOOKUP(Table4[[#This Row],[Metabolite ID]],Table18[],2,FALSE)</f>
        <v>indole-3-carboxylic acid</v>
      </c>
      <c r="C4748" s="35" t="s">
        <v>1117</v>
      </c>
      <c r="D4748" s="35">
        <v>1068</v>
      </c>
      <c r="E4748" s="35">
        <v>-3.1793335410263773E-2</v>
      </c>
      <c r="F4748" s="35">
        <v>3.9273004815692319E-2</v>
      </c>
      <c r="G4748" s="35">
        <v>0.41820069419950734</v>
      </c>
      <c r="H4748" s="35" t="b">
        <v>0</v>
      </c>
      <c r="I4748" s="35" t="b">
        <v>0</v>
      </c>
      <c r="J4748" s="35" t="b">
        <v>0</v>
      </c>
    </row>
    <row r="4749" spans="1:10" hidden="1" x14ac:dyDescent="0.2">
      <c r="A4749" s="35" t="s">
        <v>324</v>
      </c>
      <c r="B4749" s="35" t="str">
        <f>VLOOKUP(Table4[[#This Row],[Metabolite ID]],Table18[],2,FALSE)</f>
        <v>indole-3-carboxylic acid</v>
      </c>
      <c r="C4749" s="35" t="s">
        <v>1118</v>
      </c>
      <c r="D4749" s="35">
        <v>1068</v>
      </c>
      <c r="E4749" s="35">
        <v>-3.1793335410263766E-2</v>
      </c>
      <c r="F4749" s="35">
        <v>3.9626646051753291E-2</v>
      </c>
      <c r="G4749" s="35">
        <v>0.422366639351341</v>
      </c>
      <c r="H4749" s="35" t="b">
        <v>0</v>
      </c>
      <c r="I4749" s="35" t="b">
        <v>0</v>
      </c>
      <c r="J4749" s="35" t="b">
        <v>0</v>
      </c>
    </row>
    <row r="4750" spans="1:10" hidden="1" x14ac:dyDescent="0.2">
      <c r="A4750" s="35" t="s">
        <v>324</v>
      </c>
      <c r="B4750" s="35" t="str">
        <f>VLOOKUP(Table4[[#This Row],[Metabolite ID]],Table18[],2,FALSE)</f>
        <v>indole-3-carboxylic acid</v>
      </c>
      <c r="C4750" s="35" t="s">
        <v>1119</v>
      </c>
      <c r="D4750" s="35">
        <v>1068</v>
      </c>
      <c r="E4750" s="35">
        <v>-1.4653554421768722E-2</v>
      </c>
      <c r="F4750" s="35">
        <v>5.9242112092970547E-2</v>
      </c>
      <c r="G4750" s="35">
        <v>0.80463713118166325</v>
      </c>
      <c r="H4750" s="35" t="b">
        <v>0</v>
      </c>
      <c r="I4750" s="35" t="b">
        <v>0</v>
      </c>
      <c r="J4750" s="35" t="b">
        <v>0</v>
      </c>
    </row>
    <row r="4751" spans="1:10" hidden="1" x14ac:dyDescent="0.2">
      <c r="A4751" s="35" t="s">
        <v>324</v>
      </c>
      <c r="B4751" s="35" t="str">
        <f>VLOOKUP(Table4[[#This Row],[Metabolite ID]],Table18[],2,FALSE)</f>
        <v>indole-3-carboxylic acid</v>
      </c>
      <c r="C4751" s="35" t="s">
        <v>1120</v>
      </c>
      <c r="D4751" s="35">
        <v>1068</v>
      </c>
      <c r="E4751" s="35">
        <v>-1.5346475360984787E-2</v>
      </c>
      <c r="F4751" s="35">
        <v>6.9619287438653282E-2</v>
      </c>
      <c r="G4751" s="35">
        <v>0.82553297427543337</v>
      </c>
      <c r="H4751" s="35" t="b">
        <v>0</v>
      </c>
      <c r="I4751" s="35" t="b">
        <v>0</v>
      </c>
      <c r="J4751" s="35" t="b">
        <v>0</v>
      </c>
    </row>
    <row r="4752" spans="1:10" hidden="1" x14ac:dyDescent="0.2">
      <c r="A4752" s="35" t="s">
        <v>324</v>
      </c>
      <c r="B4752" s="35" t="str">
        <f>VLOOKUP(Table4[[#This Row],[Metabolite ID]],Table18[],2,FALSE)</f>
        <v>indole-3-carboxylic acid</v>
      </c>
      <c r="C4752" s="35" t="s">
        <v>1121</v>
      </c>
      <c r="D4752" s="35">
        <v>1068</v>
      </c>
      <c r="E4752" s="35">
        <v>-5.2609622271582168E-4</v>
      </c>
      <c r="F4752" s="35">
        <v>0.25469007940513139</v>
      </c>
      <c r="G4752" s="35">
        <v>0.99835225064151878</v>
      </c>
      <c r="H4752" s="35" t="b">
        <v>0</v>
      </c>
      <c r="I4752" s="35" t="b">
        <v>0</v>
      </c>
      <c r="J4752" s="35" t="b">
        <v>0</v>
      </c>
    </row>
    <row r="4753" spans="1:10" hidden="1" x14ac:dyDescent="0.2">
      <c r="A4753" s="35" t="s">
        <v>324</v>
      </c>
      <c r="B4753" s="35" t="str">
        <f>VLOOKUP(Table4[[#This Row],[Metabolite ID]],Table18[],2,FALSE)</f>
        <v>indole-3-carboxylic acid</v>
      </c>
      <c r="C4753" s="35" t="s">
        <v>1122</v>
      </c>
      <c r="D4753" s="35">
        <v>1068</v>
      </c>
      <c r="E4753" s="35">
        <v>-4.7567750973072087E-2</v>
      </c>
      <c r="F4753" s="35">
        <v>0.14303052737276717</v>
      </c>
      <c r="G4753" s="35">
        <v>0.73952375090352096</v>
      </c>
      <c r="H4753" s="35" t="b">
        <v>0</v>
      </c>
      <c r="I4753" s="35" t="b">
        <v>0</v>
      </c>
      <c r="J4753" s="35" t="b">
        <v>0</v>
      </c>
    </row>
    <row r="4754" spans="1:10" hidden="1" x14ac:dyDescent="0.2">
      <c r="A4754" s="35" t="s">
        <v>324</v>
      </c>
      <c r="B4754" s="35" t="str">
        <f>VLOOKUP(Table4[[#This Row],[Metabolite ID]],Table18[],2,FALSE)</f>
        <v>indole-3-carboxylic acid</v>
      </c>
      <c r="C4754" s="35" t="s">
        <v>1123</v>
      </c>
      <c r="D4754" s="35">
        <v>1068</v>
      </c>
      <c r="E4754" s="35">
        <v>-6.1759851762212797E-2</v>
      </c>
      <c r="F4754" s="35">
        <v>0.11605266642725927</v>
      </c>
      <c r="G4754" s="35">
        <v>0.59471853066568137</v>
      </c>
      <c r="H4754" s="35" t="b">
        <v>0</v>
      </c>
      <c r="I4754" s="35" t="b">
        <v>0</v>
      </c>
      <c r="J4754" s="35" t="b">
        <v>0</v>
      </c>
    </row>
    <row r="4755" spans="1:10" x14ac:dyDescent="0.2">
      <c r="A4755" s="35" t="s">
        <v>723</v>
      </c>
      <c r="B4755" s="35" t="str">
        <f>VLOOKUP(Table4[[#This Row],[Metabolite ID]],Table18[],2,FALSE)</f>
        <v>1-palmityl-2-arachidonoyl-GPC (O-16:0/20:4)*</v>
      </c>
      <c r="C4755" s="35" t="s">
        <v>1116</v>
      </c>
      <c r="D4755" s="35">
        <v>1068</v>
      </c>
      <c r="E4755" s="35">
        <v>-3.1031137634997531E-2</v>
      </c>
      <c r="F4755" s="35">
        <v>3.8610753443688618E-2</v>
      </c>
      <c r="G4755" s="36">
        <v>0.42157511518552254</v>
      </c>
      <c r="H4755" s="35" t="b">
        <v>0</v>
      </c>
      <c r="I4755" s="35" t="b">
        <v>0</v>
      </c>
      <c r="J4755" s="35" t="b">
        <v>0</v>
      </c>
    </row>
    <row r="4756" spans="1:10" hidden="1" x14ac:dyDescent="0.2">
      <c r="A4756" s="35" t="s">
        <v>723</v>
      </c>
      <c r="B4756" s="35" t="str">
        <f>VLOOKUP(Table4[[#This Row],[Metabolite ID]],Table18[],2,FALSE)</f>
        <v>1-palmityl-2-arachidonoyl-GPC (O-16:0/20:4)*</v>
      </c>
      <c r="C4756" s="35" t="s">
        <v>1117</v>
      </c>
      <c r="D4756" s="35">
        <v>1068</v>
      </c>
      <c r="E4756" s="35">
        <v>-3.1031137634997531E-2</v>
      </c>
      <c r="F4756" s="35">
        <v>3.6897171771139763E-2</v>
      </c>
      <c r="G4756" s="35">
        <v>0.40033857897543446</v>
      </c>
      <c r="H4756" s="35" t="b">
        <v>0</v>
      </c>
      <c r="I4756" s="35" t="b">
        <v>0</v>
      </c>
      <c r="J4756" s="35" t="b">
        <v>0</v>
      </c>
    </row>
    <row r="4757" spans="1:10" hidden="1" x14ac:dyDescent="0.2">
      <c r="A4757" s="35" t="s">
        <v>723</v>
      </c>
      <c r="B4757" s="35" t="str">
        <f>VLOOKUP(Table4[[#This Row],[Metabolite ID]],Table18[],2,FALSE)</f>
        <v>1-palmityl-2-arachidonoyl-GPC (O-16:0/20:4)*</v>
      </c>
      <c r="C4757" s="35" t="s">
        <v>1118</v>
      </c>
      <c r="D4757" s="35">
        <v>1068</v>
      </c>
      <c r="E4757" s="35">
        <v>-3.1031137634997541E-2</v>
      </c>
      <c r="F4757" s="35">
        <v>3.7255580037116168E-2</v>
      </c>
      <c r="G4757" s="35">
        <v>0.40488651996114094</v>
      </c>
      <c r="H4757" s="35" t="b">
        <v>0</v>
      </c>
      <c r="I4757" s="35" t="b">
        <v>0</v>
      </c>
      <c r="J4757" s="35" t="b">
        <v>0</v>
      </c>
    </row>
    <row r="4758" spans="1:10" hidden="1" x14ac:dyDescent="0.2">
      <c r="A4758" s="35" t="s">
        <v>723</v>
      </c>
      <c r="B4758" s="35" t="str">
        <f>VLOOKUP(Table4[[#This Row],[Metabolite ID]],Table18[],2,FALSE)</f>
        <v>1-palmityl-2-arachidonoyl-GPC (O-16:0/20:4)*</v>
      </c>
      <c r="C4758" s="35" t="s">
        <v>1119</v>
      </c>
      <c r="D4758" s="35">
        <v>1068</v>
      </c>
      <c r="E4758" s="35">
        <v>3.1343424564658481E-2</v>
      </c>
      <c r="F4758" s="35">
        <v>5.6627752498992427E-2</v>
      </c>
      <c r="G4758" s="35">
        <v>0.57992152114855111</v>
      </c>
      <c r="H4758" s="35" t="b">
        <v>0</v>
      </c>
      <c r="I4758" s="35" t="b">
        <v>0</v>
      </c>
      <c r="J4758" s="35" t="b">
        <v>0</v>
      </c>
    </row>
    <row r="4759" spans="1:10" hidden="1" x14ac:dyDescent="0.2">
      <c r="A4759" s="35" t="s">
        <v>723</v>
      </c>
      <c r="B4759" s="35" t="str">
        <f>VLOOKUP(Table4[[#This Row],[Metabolite ID]],Table18[],2,FALSE)</f>
        <v>1-palmityl-2-arachidonoyl-GPC (O-16:0/20:4)*</v>
      </c>
      <c r="C4759" s="35" t="s">
        <v>1120</v>
      </c>
      <c r="D4759" s="35">
        <v>1068</v>
      </c>
      <c r="E4759" s="35">
        <v>-4.5052639260920832E-2</v>
      </c>
      <c r="F4759" s="35">
        <v>6.4573084033976907E-2</v>
      </c>
      <c r="G4759" s="35">
        <v>0.48536484240451583</v>
      </c>
      <c r="H4759" s="35" t="b">
        <v>0</v>
      </c>
      <c r="I4759" s="35" t="b">
        <v>0</v>
      </c>
      <c r="J4759" s="35" t="b">
        <v>0</v>
      </c>
    </row>
    <row r="4760" spans="1:10" hidden="1" x14ac:dyDescent="0.2">
      <c r="A4760" s="35" t="s">
        <v>723</v>
      </c>
      <c r="B4760" s="35" t="str">
        <f>VLOOKUP(Table4[[#This Row],[Metabolite ID]],Table18[],2,FALSE)</f>
        <v>1-palmityl-2-arachidonoyl-GPC (O-16:0/20:4)*</v>
      </c>
      <c r="C4760" s="35" t="s">
        <v>1121</v>
      </c>
      <c r="D4760" s="35">
        <v>1068</v>
      </c>
      <c r="E4760" s="35">
        <v>0.24128057812780046</v>
      </c>
      <c r="F4760" s="35">
        <v>0.2724882116651906</v>
      </c>
      <c r="G4760" s="35">
        <v>0.3761018231527774</v>
      </c>
      <c r="H4760" s="35" t="b">
        <v>0</v>
      </c>
      <c r="I4760" s="35" t="b">
        <v>0</v>
      </c>
      <c r="J4760" s="35" t="b">
        <v>0</v>
      </c>
    </row>
    <row r="4761" spans="1:10" hidden="1" x14ac:dyDescent="0.2">
      <c r="A4761" s="35" t="s">
        <v>723</v>
      </c>
      <c r="B4761" s="35" t="str">
        <f>VLOOKUP(Table4[[#This Row],[Metabolite ID]],Table18[],2,FALSE)</f>
        <v>1-palmityl-2-arachidonoyl-GPC (O-16:0/20:4)*</v>
      </c>
      <c r="C4761" s="35" t="s">
        <v>1122</v>
      </c>
      <c r="D4761" s="35">
        <v>1068</v>
      </c>
      <c r="E4761" s="35">
        <v>-0.27679149665324587</v>
      </c>
      <c r="F4761" s="35">
        <v>0.18105138475695057</v>
      </c>
      <c r="G4761" s="35">
        <v>0.1266102253609937</v>
      </c>
      <c r="H4761" s="35" t="b">
        <v>0</v>
      </c>
      <c r="I4761" s="35" t="b">
        <v>0</v>
      </c>
      <c r="J4761" s="35" t="b">
        <v>0</v>
      </c>
    </row>
    <row r="4762" spans="1:10" hidden="1" x14ac:dyDescent="0.2">
      <c r="A4762" s="35" t="s">
        <v>723</v>
      </c>
      <c r="B4762" s="35" t="str">
        <f>VLOOKUP(Table4[[#This Row],[Metabolite ID]],Table18[],2,FALSE)</f>
        <v>1-palmityl-2-arachidonoyl-GPC (O-16:0/20:4)*</v>
      </c>
      <c r="C4762" s="35" t="s">
        <v>1123</v>
      </c>
      <c r="D4762" s="35">
        <v>1068</v>
      </c>
      <c r="E4762" s="35">
        <v>-0.14183829931003442</v>
      </c>
      <c r="F4762" s="35">
        <v>0.11331501909020959</v>
      </c>
      <c r="G4762" s="35">
        <v>0.21094771124451148</v>
      </c>
      <c r="H4762" s="35" t="b">
        <v>0</v>
      </c>
      <c r="I4762" s="35" t="b">
        <v>0</v>
      </c>
      <c r="J4762" s="35" t="b">
        <v>0</v>
      </c>
    </row>
    <row r="4763" spans="1:10" x14ac:dyDescent="0.2">
      <c r="A4763" s="35" t="s">
        <v>26</v>
      </c>
      <c r="B4763" s="35" t="str">
        <f>VLOOKUP(Table4[[#This Row],[Metabolite ID]],Table18[],2,FALSE)</f>
        <v>spermidine</v>
      </c>
      <c r="C4763" s="35" t="s">
        <v>1116</v>
      </c>
      <c r="D4763" s="35">
        <v>1068</v>
      </c>
      <c r="E4763" s="35">
        <v>-3.7624153708833194E-2</v>
      </c>
      <c r="F4763" s="35">
        <v>4.7059129861404189E-2</v>
      </c>
      <c r="G4763" s="36">
        <v>0.42399587388848886</v>
      </c>
      <c r="H4763" s="35" t="b">
        <v>0</v>
      </c>
      <c r="I4763" s="35" t="b">
        <v>0</v>
      </c>
      <c r="J4763" s="35" t="b">
        <v>0</v>
      </c>
    </row>
    <row r="4764" spans="1:10" hidden="1" x14ac:dyDescent="0.2">
      <c r="A4764" s="35" t="s">
        <v>26</v>
      </c>
      <c r="B4764" s="35" t="str">
        <f>VLOOKUP(Table4[[#This Row],[Metabolite ID]],Table18[],2,FALSE)</f>
        <v>spermidine</v>
      </c>
      <c r="C4764" s="35" t="s">
        <v>1117</v>
      </c>
      <c r="D4764" s="35">
        <v>1068</v>
      </c>
      <c r="E4764" s="35">
        <v>-3.7624153708833194E-2</v>
      </c>
      <c r="F4764" s="35">
        <v>4.7059129861404189E-2</v>
      </c>
      <c r="G4764" s="35">
        <v>0.42399587388848886</v>
      </c>
      <c r="H4764" s="35" t="b">
        <v>0</v>
      </c>
      <c r="I4764" s="35" t="b">
        <v>0</v>
      </c>
      <c r="J4764" s="35" t="b">
        <v>0</v>
      </c>
    </row>
    <row r="4765" spans="1:10" hidden="1" x14ac:dyDescent="0.2">
      <c r="A4765" s="35" t="s">
        <v>26</v>
      </c>
      <c r="B4765" s="35" t="str">
        <f>VLOOKUP(Table4[[#This Row],[Metabolite ID]],Table18[],2,FALSE)</f>
        <v>spermidine</v>
      </c>
      <c r="C4765" s="35" t="s">
        <v>1118</v>
      </c>
      <c r="D4765" s="35">
        <v>1068</v>
      </c>
      <c r="E4765" s="35">
        <v>-3.7624153708833222E-2</v>
      </c>
      <c r="F4765" s="35">
        <v>4.7461697408704054E-2</v>
      </c>
      <c r="G4765" s="35">
        <v>0.42793708370432987</v>
      </c>
      <c r="H4765" s="35" t="b">
        <v>0</v>
      </c>
      <c r="I4765" s="35" t="b">
        <v>0</v>
      </c>
      <c r="J4765" s="35" t="b">
        <v>0</v>
      </c>
    </row>
    <row r="4766" spans="1:10" hidden="1" x14ac:dyDescent="0.2">
      <c r="A4766" s="35" t="s">
        <v>26</v>
      </c>
      <c r="B4766" s="35" t="str">
        <f>VLOOKUP(Table4[[#This Row],[Metabolite ID]],Table18[],2,FALSE)</f>
        <v>spermidine</v>
      </c>
      <c r="C4766" s="35" t="s">
        <v>1119</v>
      </c>
      <c r="D4766" s="35">
        <v>1068</v>
      </c>
      <c r="E4766" s="35">
        <v>-1.4325354985724093E-2</v>
      </c>
      <c r="F4766" s="35">
        <v>7.127127654189884E-2</v>
      </c>
      <c r="G4766" s="35">
        <v>0.84070045671024562</v>
      </c>
      <c r="H4766" s="35" t="b">
        <v>0</v>
      </c>
      <c r="I4766" s="35" t="b">
        <v>0</v>
      </c>
      <c r="J4766" s="35" t="b">
        <v>0</v>
      </c>
    </row>
    <row r="4767" spans="1:10" hidden="1" x14ac:dyDescent="0.2">
      <c r="A4767" s="35" t="s">
        <v>26</v>
      </c>
      <c r="B4767" s="35" t="str">
        <f>VLOOKUP(Table4[[#This Row],[Metabolite ID]],Table18[],2,FALSE)</f>
        <v>spermidine</v>
      </c>
      <c r="C4767" s="35" t="s">
        <v>1120</v>
      </c>
      <c r="D4767" s="35">
        <v>1068</v>
      </c>
      <c r="E4767" s="35">
        <v>1.8100972152677742E-2</v>
      </c>
      <c r="F4767" s="35">
        <v>7.9102742969053924E-2</v>
      </c>
      <c r="G4767" s="35">
        <v>0.81900211506607468</v>
      </c>
      <c r="H4767" s="35" t="b">
        <v>0</v>
      </c>
      <c r="I4767" s="35" t="b">
        <v>0</v>
      </c>
      <c r="J4767" s="35" t="b">
        <v>0</v>
      </c>
    </row>
    <row r="4768" spans="1:10" hidden="1" x14ac:dyDescent="0.2">
      <c r="A4768" s="35" t="s">
        <v>26</v>
      </c>
      <c r="B4768" s="35" t="str">
        <f>VLOOKUP(Table4[[#This Row],[Metabolite ID]],Table18[],2,FALSE)</f>
        <v>spermidine</v>
      </c>
      <c r="C4768" s="35" t="s">
        <v>1121</v>
      </c>
      <c r="D4768" s="35">
        <v>1068</v>
      </c>
      <c r="E4768" s="35">
        <v>5.9548767434950634E-2</v>
      </c>
      <c r="F4768" s="35">
        <v>0.29227018035668534</v>
      </c>
      <c r="G4768" s="35">
        <v>0.83859114566841031</v>
      </c>
      <c r="H4768" s="35" t="b">
        <v>0</v>
      </c>
      <c r="I4768" s="35" t="b">
        <v>0</v>
      </c>
      <c r="J4768" s="35" t="b">
        <v>0</v>
      </c>
    </row>
    <row r="4769" spans="1:10" hidden="1" x14ac:dyDescent="0.2">
      <c r="A4769" s="35" t="s">
        <v>26</v>
      </c>
      <c r="B4769" s="35" t="str">
        <f>VLOOKUP(Table4[[#This Row],[Metabolite ID]],Table18[],2,FALSE)</f>
        <v>spermidine</v>
      </c>
      <c r="C4769" s="35" t="s">
        <v>1122</v>
      </c>
      <c r="D4769" s="35">
        <v>1068</v>
      </c>
      <c r="E4769" s="35">
        <v>8.7618489504462715E-2</v>
      </c>
      <c r="F4769" s="35">
        <v>0.18414299228375358</v>
      </c>
      <c r="G4769" s="35">
        <v>0.6343016816051199</v>
      </c>
      <c r="H4769" s="35" t="b">
        <v>0</v>
      </c>
      <c r="I4769" s="35" t="b">
        <v>0</v>
      </c>
      <c r="J4769" s="35" t="b">
        <v>0</v>
      </c>
    </row>
    <row r="4770" spans="1:10" hidden="1" x14ac:dyDescent="0.2">
      <c r="A4770" s="35" t="s">
        <v>26</v>
      </c>
      <c r="B4770" s="35" t="str">
        <f>VLOOKUP(Table4[[#This Row],[Metabolite ID]],Table18[],2,FALSE)</f>
        <v>spermidine</v>
      </c>
      <c r="C4770" s="35" t="s">
        <v>1123</v>
      </c>
      <c r="D4770" s="35">
        <v>1068</v>
      </c>
      <c r="E4770" s="35">
        <v>0.11778294902734553</v>
      </c>
      <c r="F4770" s="35">
        <v>0.1380410608371109</v>
      </c>
      <c r="G4770" s="35">
        <v>0.39371471150524651</v>
      </c>
      <c r="H4770" s="35" t="b">
        <v>0</v>
      </c>
      <c r="I4770" s="35" t="b">
        <v>0</v>
      </c>
      <c r="J4770" s="35" t="b">
        <v>0</v>
      </c>
    </row>
    <row r="4771" spans="1:10" x14ac:dyDescent="0.2">
      <c r="A4771" s="35" t="s">
        <v>396</v>
      </c>
      <c r="B4771" s="35" t="str">
        <f>VLOOKUP(Table4[[#This Row],[Metabolite ID]],Table18[],2,FALSE)</f>
        <v>O-sulfo-L-tyrosine</v>
      </c>
      <c r="C4771" s="35" t="s">
        <v>1116</v>
      </c>
      <c r="D4771" s="35">
        <v>1068</v>
      </c>
      <c r="E4771" s="35">
        <v>-2.9874617917798281E-2</v>
      </c>
      <c r="F4771" s="35">
        <v>3.7439544142004733E-2</v>
      </c>
      <c r="G4771" s="36">
        <v>0.42490363444911461</v>
      </c>
      <c r="H4771" s="35" t="b">
        <v>0</v>
      </c>
      <c r="I4771" s="35" t="b">
        <v>0</v>
      </c>
      <c r="J4771" s="35" t="b">
        <v>0</v>
      </c>
    </row>
    <row r="4772" spans="1:10" hidden="1" x14ac:dyDescent="0.2">
      <c r="A4772" s="35" t="s">
        <v>396</v>
      </c>
      <c r="B4772" s="35" t="str">
        <f>VLOOKUP(Table4[[#This Row],[Metabolite ID]],Table18[],2,FALSE)</f>
        <v>O-sulfo-L-tyrosine</v>
      </c>
      <c r="C4772" s="35" t="s">
        <v>1117</v>
      </c>
      <c r="D4772" s="35">
        <v>1068</v>
      </c>
      <c r="E4772" s="35">
        <v>-2.9874617917798281E-2</v>
      </c>
      <c r="F4772" s="35">
        <v>3.6863836658524218E-2</v>
      </c>
      <c r="G4772" s="35">
        <v>0.4177077510578463</v>
      </c>
      <c r="H4772" s="35" t="b">
        <v>0</v>
      </c>
      <c r="I4772" s="35" t="b">
        <v>0</v>
      </c>
      <c r="J4772" s="35" t="b">
        <v>0</v>
      </c>
    </row>
    <row r="4773" spans="1:10" hidden="1" x14ac:dyDescent="0.2">
      <c r="A4773" s="35" t="s">
        <v>396</v>
      </c>
      <c r="B4773" s="35" t="str">
        <f>VLOOKUP(Table4[[#This Row],[Metabolite ID]],Table18[],2,FALSE)</f>
        <v>O-sulfo-L-tyrosine</v>
      </c>
      <c r="C4773" s="35" t="s">
        <v>1118</v>
      </c>
      <c r="D4773" s="35">
        <v>1068</v>
      </c>
      <c r="E4773" s="35">
        <v>-2.9874617917798319E-2</v>
      </c>
      <c r="F4773" s="35">
        <v>3.7200150761583103E-2</v>
      </c>
      <c r="G4773" s="35">
        <v>0.42192972651073962</v>
      </c>
      <c r="H4773" s="35" t="b">
        <v>0</v>
      </c>
      <c r="I4773" s="35" t="b">
        <v>0</v>
      </c>
      <c r="J4773" s="35" t="b">
        <v>0</v>
      </c>
    </row>
    <row r="4774" spans="1:10" hidden="1" x14ac:dyDescent="0.2">
      <c r="A4774" s="35" t="s">
        <v>396</v>
      </c>
      <c r="B4774" s="35" t="str">
        <f>VLOOKUP(Table4[[#This Row],[Metabolite ID]],Table18[],2,FALSE)</f>
        <v>O-sulfo-L-tyrosine</v>
      </c>
      <c r="C4774" s="35" t="s">
        <v>1119</v>
      </c>
      <c r="D4774" s="35">
        <v>1068</v>
      </c>
      <c r="E4774" s="35">
        <v>5.9562358803984597E-3</v>
      </c>
      <c r="F4774" s="35">
        <v>5.5455387112891823E-2</v>
      </c>
      <c r="G4774" s="35">
        <v>0.91446697237830765</v>
      </c>
      <c r="H4774" s="35" t="b">
        <v>0</v>
      </c>
      <c r="I4774" s="35" t="b">
        <v>0</v>
      </c>
      <c r="J4774" s="35" t="b">
        <v>0</v>
      </c>
    </row>
    <row r="4775" spans="1:10" hidden="1" x14ac:dyDescent="0.2">
      <c r="A4775" s="35" t="s">
        <v>396</v>
      </c>
      <c r="B4775" s="35" t="str">
        <f>VLOOKUP(Table4[[#This Row],[Metabolite ID]],Table18[],2,FALSE)</f>
        <v>O-sulfo-L-tyrosine</v>
      </c>
      <c r="C4775" s="35" t="s">
        <v>1120</v>
      </c>
      <c r="D4775" s="35">
        <v>1068</v>
      </c>
      <c r="E4775" s="35">
        <v>-7.1499820457565658E-2</v>
      </c>
      <c r="F4775" s="35">
        <v>6.6079249777171153E-2</v>
      </c>
      <c r="G4775" s="35">
        <v>0.27923859382796423</v>
      </c>
      <c r="H4775" s="35" t="b">
        <v>0</v>
      </c>
      <c r="I4775" s="35" t="b">
        <v>0</v>
      </c>
      <c r="J4775" s="35" t="b">
        <v>0</v>
      </c>
    </row>
    <row r="4776" spans="1:10" hidden="1" x14ac:dyDescent="0.2">
      <c r="A4776" s="35" t="s">
        <v>396</v>
      </c>
      <c r="B4776" s="35" t="str">
        <f>VLOOKUP(Table4[[#This Row],[Metabolite ID]],Table18[],2,FALSE)</f>
        <v>O-sulfo-L-tyrosine</v>
      </c>
      <c r="C4776" s="35" t="s">
        <v>1121</v>
      </c>
      <c r="D4776" s="35">
        <v>1068</v>
      </c>
      <c r="E4776" s="35">
        <v>0.10901806884026488</v>
      </c>
      <c r="F4776" s="35">
        <v>0.26425982884898963</v>
      </c>
      <c r="G4776" s="35">
        <v>0.68002565902463497</v>
      </c>
      <c r="H4776" s="35" t="b">
        <v>0</v>
      </c>
      <c r="I4776" s="35" t="b">
        <v>0</v>
      </c>
      <c r="J4776" s="35" t="b">
        <v>0</v>
      </c>
    </row>
    <row r="4777" spans="1:10" hidden="1" x14ac:dyDescent="0.2">
      <c r="A4777" s="35" t="s">
        <v>396</v>
      </c>
      <c r="B4777" s="35" t="str">
        <f>VLOOKUP(Table4[[#This Row],[Metabolite ID]],Table18[],2,FALSE)</f>
        <v>O-sulfo-L-tyrosine</v>
      </c>
      <c r="C4777" s="35" t="s">
        <v>1122</v>
      </c>
      <c r="D4777" s="35">
        <v>1068</v>
      </c>
      <c r="E4777" s="35">
        <v>-1.7753352382479548E-2</v>
      </c>
      <c r="F4777" s="35">
        <v>0.17907253741873444</v>
      </c>
      <c r="G4777" s="35">
        <v>0.92104528731167812</v>
      </c>
      <c r="H4777" s="35" t="b">
        <v>0</v>
      </c>
      <c r="I4777" s="35" t="b">
        <v>0</v>
      </c>
      <c r="J4777" s="35" t="b">
        <v>0</v>
      </c>
    </row>
    <row r="4778" spans="1:10" hidden="1" x14ac:dyDescent="0.2">
      <c r="A4778" s="35" t="s">
        <v>396</v>
      </c>
      <c r="B4778" s="35" t="str">
        <f>VLOOKUP(Table4[[#This Row],[Metabolite ID]],Table18[],2,FALSE)</f>
        <v>O-sulfo-L-tyrosine</v>
      </c>
      <c r="C4778" s="35" t="s">
        <v>1123</v>
      </c>
      <c r="D4778" s="35">
        <v>1068</v>
      </c>
      <c r="E4778" s="35">
        <v>-3.5533956673522313E-2</v>
      </c>
      <c r="F4778" s="35">
        <v>0.10992948106013745</v>
      </c>
      <c r="G4778" s="35">
        <v>0.74657446737613853</v>
      </c>
      <c r="H4778" s="35" t="b">
        <v>0</v>
      </c>
      <c r="I4778" s="35" t="b">
        <v>0</v>
      </c>
      <c r="J4778" s="35" t="b">
        <v>0</v>
      </c>
    </row>
    <row r="4779" spans="1:10" x14ac:dyDescent="0.2">
      <c r="A4779" s="35" t="s">
        <v>80</v>
      </c>
      <c r="B4779" s="35" t="str">
        <f>VLOOKUP(Table4[[#This Row],[Metabolite ID]],Table18[],2,FALSE)</f>
        <v>taurine</v>
      </c>
      <c r="C4779" s="35" t="s">
        <v>1116</v>
      </c>
      <c r="D4779" s="35">
        <v>1068</v>
      </c>
      <c r="E4779" s="35">
        <v>2.9836283558372579E-2</v>
      </c>
      <c r="F4779" s="35">
        <v>3.7412239985760612E-2</v>
      </c>
      <c r="G4779" s="36">
        <v>0.42516035882663805</v>
      </c>
      <c r="H4779" s="35" t="b">
        <v>0</v>
      </c>
      <c r="I4779" s="35" t="b">
        <v>0</v>
      </c>
      <c r="J4779" s="35" t="b">
        <v>0</v>
      </c>
    </row>
    <row r="4780" spans="1:10" hidden="1" x14ac:dyDescent="0.2">
      <c r="A4780" s="35" t="s">
        <v>80</v>
      </c>
      <c r="B4780" s="35" t="str">
        <f>VLOOKUP(Table4[[#This Row],[Metabolite ID]],Table18[],2,FALSE)</f>
        <v>taurine</v>
      </c>
      <c r="C4780" s="35" t="s">
        <v>1117</v>
      </c>
      <c r="D4780" s="35">
        <v>1068</v>
      </c>
      <c r="E4780" s="35">
        <v>2.9836283558372579E-2</v>
      </c>
      <c r="F4780" s="35">
        <v>3.686822375311001E-2</v>
      </c>
      <c r="G4780" s="35">
        <v>0.41836085474919049</v>
      </c>
      <c r="H4780" s="35" t="b">
        <v>0</v>
      </c>
      <c r="I4780" s="35" t="b">
        <v>0</v>
      </c>
      <c r="J4780" s="35" t="b">
        <v>0</v>
      </c>
    </row>
    <row r="4781" spans="1:10" hidden="1" x14ac:dyDescent="0.2">
      <c r="A4781" s="35" t="s">
        <v>80</v>
      </c>
      <c r="B4781" s="35" t="str">
        <f>VLOOKUP(Table4[[#This Row],[Metabolite ID]],Table18[],2,FALSE)</f>
        <v>taurine</v>
      </c>
      <c r="C4781" s="35" t="s">
        <v>1118</v>
      </c>
      <c r="D4781" s="35">
        <v>1068</v>
      </c>
      <c r="E4781" s="35">
        <v>2.9836283558372582E-2</v>
      </c>
      <c r="F4781" s="35">
        <v>3.7205544959061566E-2</v>
      </c>
      <c r="G4781" s="35">
        <v>0.42259281551474115</v>
      </c>
      <c r="H4781" s="35" t="b">
        <v>0</v>
      </c>
      <c r="I4781" s="35" t="b">
        <v>0</v>
      </c>
      <c r="J4781" s="35" t="b">
        <v>0</v>
      </c>
    </row>
    <row r="4782" spans="1:10" hidden="1" x14ac:dyDescent="0.2">
      <c r="A4782" s="35" t="s">
        <v>80</v>
      </c>
      <c r="B4782" s="35" t="str">
        <f>VLOOKUP(Table4[[#This Row],[Metabolite ID]],Table18[],2,FALSE)</f>
        <v>taurine</v>
      </c>
      <c r="C4782" s="35" t="s">
        <v>1119</v>
      </c>
      <c r="D4782" s="35">
        <v>1068</v>
      </c>
      <c r="E4782" s="35">
        <v>1.7624440924798049E-2</v>
      </c>
      <c r="F4782" s="35">
        <v>5.5524205798991776E-2</v>
      </c>
      <c r="G4782" s="35">
        <v>0.75092565056014304</v>
      </c>
      <c r="H4782" s="35" t="b">
        <v>0</v>
      </c>
      <c r="I4782" s="35" t="b">
        <v>0</v>
      </c>
      <c r="J4782" s="35" t="b">
        <v>0</v>
      </c>
    </row>
    <row r="4783" spans="1:10" hidden="1" x14ac:dyDescent="0.2">
      <c r="A4783" s="35" t="s">
        <v>80</v>
      </c>
      <c r="B4783" s="35" t="str">
        <f>VLOOKUP(Table4[[#This Row],[Metabolite ID]],Table18[],2,FALSE)</f>
        <v>taurine</v>
      </c>
      <c r="C4783" s="35" t="s">
        <v>1120</v>
      </c>
      <c r="D4783" s="35">
        <v>1068</v>
      </c>
      <c r="E4783" s="35">
        <v>1.4788330792834658E-2</v>
      </c>
      <c r="F4783" s="35">
        <v>5.8054506628451387E-2</v>
      </c>
      <c r="G4783" s="35">
        <v>0.79893022917013901</v>
      </c>
      <c r="H4783" s="35" t="b">
        <v>0</v>
      </c>
      <c r="I4783" s="35" t="b">
        <v>0</v>
      </c>
      <c r="J4783" s="35" t="b">
        <v>0</v>
      </c>
    </row>
    <row r="4784" spans="1:10" hidden="1" x14ac:dyDescent="0.2">
      <c r="A4784" s="35" t="s">
        <v>80</v>
      </c>
      <c r="B4784" s="35" t="str">
        <f>VLOOKUP(Table4[[#This Row],[Metabolite ID]],Table18[],2,FALSE)</f>
        <v>taurine</v>
      </c>
      <c r="C4784" s="35" t="s">
        <v>1121</v>
      </c>
      <c r="D4784" s="35">
        <v>1068</v>
      </c>
      <c r="E4784" s="35">
        <v>-0.1995011532853157</v>
      </c>
      <c r="F4784" s="35">
        <v>0.254938206343649</v>
      </c>
      <c r="G4784" s="35">
        <v>0.43406675138855988</v>
      </c>
      <c r="H4784" s="35" t="b">
        <v>0</v>
      </c>
      <c r="I4784" s="35" t="b">
        <v>0</v>
      </c>
      <c r="J4784" s="35" t="b">
        <v>0</v>
      </c>
    </row>
    <row r="4785" spans="1:10" hidden="1" x14ac:dyDescent="0.2">
      <c r="A4785" s="35" t="s">
        <v>80</v>
      </c>
      <c r="B4785" s="35" t="str">
        <f>VLOOKUP(Table4[[#This Row],[Metabolite ID]],Table18[],2,FALSE)</f>
        <v>taurine</v>
      </c>
      <c r="C4785" s="35" t="s">
        <v>1122</v>
      </c>
      <c r="D4785" s="35">
        <v>1068</v>
      </c>
      <c r="E4785" s="35">
        <v>-6.8655766184888556E-2</v>
      </c>
      <c r="F4785" s="35">
        <v>0.1701804682259217</v>
      </c>
      <c r="G4785" s="35">
        <v>0.68671335614608653</v>
      </c>
      <c r="H4785" s="35" t="b">
        <v>0</v>
      </c>
      <c r="I4785" s="35" t="b">
        <v>0</v>
      </c>
      <c r="J4785" s="35" t="b">
        <v>0</v>
      </c>
    </row>
    <row r="4786" spans="1:10" hidden="1" x14ac:dyDescent="0.2">
      <c r="A4786" s="35" t="s">
        <v>80</v>
      </c>
      <c r="B4786" s="35" t="str">
        <f>VLOOKUP(Table4[[#This Row],[Metabolite ID]],Table18[],2,FALSE)</f>
        <v>taurine</v>
      </c>
      <c r="C4786" s="35" t="s">
        <v>1123</v>
      </c>
      <c r="D4786" s="35">
        <v>1068</v>
      </c>
      <c r="E4786" s="35">
        <v>5.4027194073018314E-2</v>
      </c>
      <c r="F4786" s="35">
        <v>0.10984889114559934</v>
      </c>
      <c r="G4786" s="35">
        <v>0.62293940921386448</v>
      </c>
      <c r="H4786" s="35" t="b">
        <v>0</v>
      </c>
      <c r="I4786" s="35" t="b">
        <v>0</v>
      </c>
      <c r="J4786" s="35" t="b">
        <v>0</v>
      </c>
    </row>
    <row r="4787" spans="1:10" x14ac:dyDescent="0.2">
      <c r="A4787" s="35" t="s">
        <v>284</v>
      </c>
      <c r="B4787" s="35" t="str">
        <f>VLOOKUP(Table4[[#This Row],[Metabolite ID]],Table18[],2,FALSE)</f>
        <v>deoxycarnitine</v>
      </c>
      <c r="C4787" s="35" t="s">
        <v>1116</v>
      </c>
      <c r="D4787" s="35">
        <v>1068</v>
      </c>
      <c r="E4787" s="35">
        <v>-2.9998164447434521E-2</v>
      </c>
      <c r="F4787" s="35">
        <v>3.7810228409655623E-2</v>
      </c>
      <c r="G4787" s="36">
        <v>0.42755206268431223</v>
      </c>
      <c r="H4787" s="35" t="b">
        <v>0</v>
      </c>
      <c r="I4787" s="35" t="b">
        <v>0</v>
      </c>
      <c r="J4787" s="35" t="b">
        <v>0</v>
      </c>
    </row>
    <row r="4788" spans="1:10" hidden="1" x14ac:dyDescent="0.2">
      <c r="A4788" s="35" t="s">
        <v>284</v>
      </c>
      <c r="B4788" s="35" t="str">
        <f>VLOOKUP(Table4[[#This Row],[Metabolite ID]],Table18[],2,FALSE)</f>
        <v>deoxycarnitine</v>
      </c>
      <c r="C4788" s="35" t="s">
        <v>1117</v>
      </c>
      <c r="D4788" s="35">
        <v>1068</v>
      </c>
      <c r="E4788" s="35">
        <v>-2.9998164447434521E-2</v>
      </c>
      <c r="F4788" s="35">
        <v>3.692025282611841E-2</v>
      </c>
      <c r="G4788" s="35">
        <v>0.41649765542607375</v>
      </c>
      <c r="H4788" s="35" t="b">
        <v>0</v>
      </c>
      <c r="I4788" s="35" t="b">
        <v>0</v>
      </c>
      <c r="J4788" s="35" t="b">
        <v>0</v>
      </c>
    </row>
    <row r="4789" spans="1:10" hidden="1" x14ac:dyDescent="0.2">
      <c r="A4789" s="35" t="s">
        <v>284</v>
      </c>
      <c r="B4789" s="35" t="str">
        <f>VLOOKUP(Table4[[#This Row],[Metabolite ID]],Table18[],2,FALSE)</f>
        <v>deoxycarnitine</v>
      </c>
      <c r="C4789" s="35" t="s">
        <v>1118</v>
      </c>
      <c r="D4789" s="35">
        <v>1068</v>
      </c>
      <c r="E4789" s="35">
        <v>-2.9998164447434503E-2</v>
      </c>
      <c r="F4789" s="35">
        <v>3.7262803328730575E-2</v>
      </c>
      <c r="G4789" s="35">
        <v>0.42079478184333224</v>
      </c>
      <c r="H4789" s="35" t="b">
        <v>0</v>
      </c>
      <c r="I4789" s="35" t="b">
        <v>0</v>
      </c>
      <c r="J4789" s="35" t="b">
        <v>0</v>
      </c>
    </row>
    <row r="4790" spans="1:10" hidden="1" x14ac:dyDescent="0.2">
      <c r="A4790" s="35" t="s">
        <v>284</v>
      </c>
      <c r="B4790" s="35" t="str">
        <f>VLOOKUP(Table4[[#This Row],[Metabolite ID]],Table18[],2,FALSE)</f>
        <v>deoxycarnitine</v>
      </c>
      <c r="C4790" s="35" t="s">
        <v>1119</v>
      </c>
      <c r="D4790" s="35">
        <v>1068</v>
      </c>
      <c r="E4790" s="35">
        <v>1.4800264060666022E-3</v>
      </c>
      <c r="F4790" s="35">
        <v>5.7648131082193514E-2</v>
      </c>
      <c r="G4790" s="35">
        <v>0.97951780077295691</v>
      </c>
      <c r="H4790" s="35" t="b">
        <v>0</v>
      </c>
      <c r="I4790" s="35" t="b">
        <v>0</v>
      </c>
      <c r="J4790" s="35" t="b">
        <v>0</v>
      </c>
    </row>
    <row r="4791" spans="1:10" hidden="1" x14ac:dyDescent="0.2">
      <c r="A4791" s="35" t="s">
        <v>284</v>
      </c>
      <c r="B4791" s="35" t="str">
        <f>VLOOKUP(Table4[[#This Row],[Metabolite ID]],Table18[],2,FALSE)</f>
        <v>deoxycarnitine</v>
      </c>
      <c r="C4791" s="35" t="s">
        <v>1120</v>
      </c>
      <c r="D4791" s="35">
        <v>1068</v>
      </c>
      <c r="E4791" s="35">
        <v>8.6569160004170888E-3</v>
      </c>
      <c r="F4791" s="35">
        <v>6.6325061521157969E-2</v>
      </c>
      <c r="G4791" s="35">
        <v>0.89615301631575484</v>
      </c>
      <c r="H4791" s="35" t="b">
        <v>0</v>
      </c>
      <c r="I4791" s="35" t="b">
        <v>0</v>
      </c>
      <c r="J4791" s="35" t="b">
        <v>0</v>
      </c>
    </row>
    <row r="4792" spans="1:10" hidden="1" x14ac:dyDescent="0.2">
      <c r="A4792" s="35" t="s">
        <v>284</v>
      </c>
      <c r="B4792" s="35" t="str">
        <f>VLOOKUP(Table4[[#This Row],[Metabolite ID]],Table18[],2,FALSE)</f>
        <v>deoxycarnitine</v>
      </c>
      <c r="C4792" s="35" t="s">
        <v>1121</v>
      </c>
      <c r="D4792" s="35">
        <v>1068</v>
      </c>
      <c r="E4792" s="35">
        <v>4.3645168802556533E-2</v>
      </c>
      <c r="F4792" s="35">
        <v>0.24365225673337565</v>
      </c>
      <c r="G4792" s="35">
        <v>0.85787047182779164</v>
      </c>
      <c r="H4792" s="35" t="b">
        <v>0</v>
      </c>
      <c r="I4792" s="35" t="b">
        <v>0</v>
      </c>
      <c r="J4792" s="35" t="b">
        <v>0</v>
      </c>
    </row>
    <row r="4793" spans="1:10" hidden="1" x14ac:dyDescent="0.2">
      <c r="A4793" s="35" t="s">
        <v>284</v>
      </c>
      <c r="B4793" s="35" t="str">
        <f>VLOOKUP(Table4[[#This Row],[Metabolite ID]],Table18[],2,FALSE)</f>
        <v>deoxycarnitine</v>
      </c>
      <c r="C4793" s="35" t="s">
        <v>1122</v>
      </c>
      <c r="D4793" s="35">
        <v>1068</v>
      </c>
      <c r="E4793" s="35">
        <v>4.3645168802556533E-2</v>
      </c>
      <c r="F4793" s="35">
        <v>0.16469613442043168</v>
      </c>
      <c r="G4793" s="35">
        <v>0.79105740431666649</v>
      </c>
      <c r="H4793" s="35" t="b">
        <v>0</v>
      </c>
      <c r="I4793" s="35" t="b">
        <v>0</v>
      </c>
      <c r="J4793" s="35" t="b">
        <v>0</v>
      </c>
    </row>
    <row r="4794" spans="1:10" hidden="1" x14ac:dyDescent="0.2">
      <c r="A4794" s="35" t="s">
        <v>284</v>
      </c>
      <c r="B4794" s="35" t="str">
        <f>VLOOKUP(Table4[[#This Row],[Metabolite ID]],Table18[],2,FALSE)</f>
        <v>deoxycarnitine</v>
      </c>
      <c r="C4794" s="35" t="s">
        <v>1123</v>
      </c>
      <c r="D4794" s="35">
        <v>1068</v>
      </c>
      <c r="E4794" s="35">
        <v>5.396595324743029E-3</v>
      </c>
      <c r="F4794" s="35">
        <v>0.1110127669400495</v>
      </c>
      <c r="G4794" s="35">
        <v>0.96123730619507675</v>
      </c>
      <c r="H4794" s="35" t="b">
        <v>0</v>
      </c>
      <c r="I4794" s="35" t="b">
        <v>0</v>
      </c>
      <c r="J4794" s="35" t="b">
        <v>0</v>
      </c>
    </row>
    <row r="4795" spans="1:10" x14ac:dyDescent="0.2">
      <c r="A4795" s="35" t="s">
        <v>736</v>
      </c>
      <c r="B4795" s="35" t="str">
        <f>VLOOKUP(Table4[[#This Row],[Metabolite ID]],Table18[],2,FALSE)</f>
        <v>glycodeoxycholate sulfate</v>
      </c>
      <c r="C4795" s="35" t="s">
        <v>1116</v>
      </c>
      <c r="D4795" s="35">
        <v>1068</v>
      </c>
      <c r="E4795" s="35">
        <v>3.1439283663752954E-2</v>
      </c>
      <c r="F4795" s="35">
        <v>3.994290686717393E-2</v>
      </c>
      <c r="G4795" s="36">
        <v>0.43122008095445225</v>
      </c>
      <c r="H4795" s="35" t="b">
        <v>0</v>
      </c>
      <c r="I4795" s="35" t="b">
        <v>0</v>
      </c>
      <c r="J4795" s="35" t="b">
        <v>0</v>
      </c>
    </row>
    <row r="4796" spans="1:10" hidden="1" x14ac:dyDescent="0.2">
      <c r="A4796" s="35" t="s">
        <v>736</v>
      </c>
      <c r="B4796" s="35" t="str">
        <f>VLOOKUP(Table4[[#This Row],[Metabolite ID]],Table18[],2,FALSE)</f>
        <v>glycodeoxycholate sulfate</v>
      </c>
      <c r="C4796" s="35" t="s">
        <v>1117</v>
      </c>
      <c r="D4796" s="35">
        <v>1068</v>
      </c>
      <c r="E4796" s="35">
        <v>3.1439283663752954E-2</v>
      </c>
      <c r="F4796" s="35">
        <v>3.7578605161021024E-2</v>
      </c>
      <c r="G4796" s="35">
        <v>0.40280214483567617</v>
      </c>
      <c r="H4796" s="35" t="b">
        <v>0</v>
      </c>
      <c r="I4796" s="35" t="b">
        <v>0</v>
      </c>
      <c r="J4796" s="35" t="b">
        <v>0</v>
      </c>
    </row>
    <row r="4797" spans="1:10" hidden="1" x14ac:dyDescent="0.2">
      <c r="A4797" s="35" t="s">
        <v>736</v>
      </c>
      <c r="B4797" s="35" t="str">
        <f>VLOOKUP(Table4[[#This Row],[Metabolite ID]],Table18[],2,FALSE)</f>
        <v>glycodeoxycholate sulfate</v>
      </c>
      <c r="C4797" s="35" t="s">
        <v>1118</v>
      </c>
      <c r="D4797" s="35">
        <v>1068</v>
      </c>
      <c r="E4797" s="35">
        <v>3.1439283663752954E-2</v>
      </c>
      <c r="F4797" s="35">
        <v>3.7954997278910975E-2</v>
      </c>
      <c r="G4797" s="35">
        <v>0.40748332767617851</v>
      </c>
      <c r="H4797" s="35" t="b">
        <v>0</v>
      </c>
      <c r="I4797" s="35" t="b">
        <v>0</v>
      </c>
      <c r="J4797" s="35" t="b">
        <v>0</v>
      </c>
    </row>
    <row r="4798" spans="1:10" hidden="1" x14ac:dyDescent="0.2">
      <c r="A4798" s="35" t="s">
        <v>736</v>
      </c>
      <c r="B4798" s="35" t="str">
        <f>VLOOKUP(Table4[[#This Row],[Metabolite ID]],Table18[],2,FALSE)</f>
        <v>glycodeoxycholate sulfate</v>
      </c>
      <c r="C4798" s="35" t="s">
        <v>1119</v>
      </c>
      <c r="D4798" s="35">
        <v>1068</v>
      </c>
      <c r="E4798" s="35">
        <v>8.2651235524138944E-2</v>
      </c>
      <c r="F4798" s="35">
        <v>5.5318734258365275E-2</v>
      </c>
      <c r="G4798" s="35">
        <v>0.13515177678294629</v>
      </c>
      <c r="H4798" s="35" t="b">
        <v>0</v>
      </c>
      <c r="I4798" s="35" t="b">
        <v>0</v>
      </c>
      <c r="J4798" s="35" t="b">
        <v>0</v>
      </c>
    </row>
    <row r="4799" spans="1:10" hidden="1" x14ac:dyDescent="0.2">
      <c r="A4799" s="35" t="s">
        <v>736</v>
      </c>
      <c r="B4799" s="35" t="str">
        <f>VLOOKUP(Table4[[#This Row],[Metabolite ID]],Table18[],2,FALSE)</f>
        <v>glycodeoxycholate sulfate</v>
      </c>
      <c r="C4799" s="35" t="s">
        <v>1120</v>
      </c>
      <c r="D4799" s="35">
        <v>1068</v>
      </c>
      <c r="E4799" s="35">
        <v>5.5377046210713883E-2</v>
      </c>
      <c r="F4799" s="35">
        <v>6.9019206084191834E-2</v>
      </c>
      <c r="G4799" s="35">
        <v>0.42235483210424529</v>
      </c>
      <c r="H4799" s="35" t="b">
        <v>0</v>
      </c>
      <c r="I4799" s="35" t="b">
        <v>0</v>
      </c>
      <c r="J4799" s="35" t="b">
        <v>0</v>
      </c>
    </row>
    <row r="4800" spans="1:10" hidden="1" x14ac:dyDescent="0.2">
      <c r="A4800" s="35" t="s">
        <v>736</v>
      </c>
      <c r="B4800" s="35" t="str">
        <f>VLOOKUP(Table4[[#This Row],[Metabolite ID]],Table18[],2,FALSE)</f>
        <v>glycodeoxycholate sulfate</v>
      </c>
      <c r="C4800" s="35" t="s">
        <v>1121</v>
      </c>
      <c r="D4800" s="35">
        <v>1068</v>
      </c>
      <c r="E4800" s="35">
        <v>0.27063881003301038</v>
      </c>
      <c r="F4800" s="35">
        <v>0.25733584572412693</v>
      </c>
      <c r="G4800" s="35">
        <v>0.29317764614156427</v>
      </c>
      <c r="H4800" s="35" t="b">
        <v>0</v>
      </c>
      <c r="I4800" s="35" t="b">
        <v>0</v>
      </c>
      <c r="J4800" s="35" t="b">
        <v>0</v>
      </c>
    </row>
    <row r="4801" spans="1:10" hidden="1" x14ac:dyDescent="0.2">
      <c r="A4801" s="35" t="s">
        <v>736</v>
      </c>
      <c r="B4801" s="35" t="str">
        <f>VLOOKUP(Table4[[#This Row],[Metabolite ID]],Table18[],2,FALSE)</f>
        <v>glycodeoxycholate sulfate</v>
      </c>
      <c r="C4801" s="35" t="s">
        <v>1122</v>
      </c>
      <c r="D4801" s="35">
        <v>1068</v>
      </c>
      <c r="E4801" s="35">
        <v>0.12960580683483602</v>
      </c>
      <c r="F4801" s="35">
        <v>0.14212682681641403</v>
      </c>
      <c r="G4801" s="35">
        <v>0.36202602951175633</v>
      </c>
      <c r="H4801" s="35" t="b">
        <v>0</v>
      </c>
      <c r="I4801" s="35" t="b">
        <v>0</v>
      </c>
      <c r="J4801" s="35" t="b">
        <v>0</v>
      </c>
    </row>
    <row r="4802" spans="1:10" hidden="1" x14ac:dyDescent="0.2">
      <c r="A4802" s="35" t="s">
        <v>736</v>
      </c>
      <c r="B4802" s="35" t="str">
        <f>VLOOKUP(Table4[[#This Row],[Metabolite ID]],Table18[],2,FALSE)</f>
        <v>glycodeoxycholate sulfate</v>
      </c>
      <c r="C4802" s="35" t="s">
        <v>1123</v>
      </c>
      <c r="D4802" s="35">
        <v>1068</v>
      </c>
      <c r="E4802" s="35">
        <v>3.6347879223811698E-2</v>
      </c>
      <c r="F4802" s="35">
        <v>0.11727286667941467</v>
      </c>
      <c r="G4802" s="35">
        <v>0.75666504343513119</v>
      </c>
      <c r="H4802" s="35" t="b">
        <v>0</v>
      </c>
      <c r="I4802" s="35" t="b">
        <v>0</v>
      </c>
      <c r="J4802" s="35" t="b">
        <v>0</v>
      </c>
    </row>
    <row r="4803" spans="1:10" x14ac:dyDescent="0.2">
      <c r="A4803" s="35" t="s">
        <v>569</v>
      </c>
      <c r="B4803" s="35" t="str">
        <f>VLOOKUP(Table4[[#This Row],[Metabolite ID]],Table18[],2,FALSE)</f>
        <v>X - 16580</v>
      </c>
      <c r="C4803" s="35" t="s">
        <v>1116</v>
      </c>
      <c r="D4803" s="35">
        <v>1068</v>
      </c>
      <c r="E4803" s="35">
        <v>3.0367247998630928E-2</v>
      </c>
      <c r="F4803" s="35">
        <v>3.8691297687127937E-2</v>
      </c>
      <c r="G4803" s="36">
        <v>0.43253571590003209</v>
      </c>
      <c r="H4803" s="35" t="b">
        <v>0</v>
      </c>
      <c r="I4803" s="35" t="b">
        <v>0</v>
      </c>
      <c r="J4803" s="35" t="b">
        <v>0</v>
      </c>
    </row>
    <row r="4804" spans="1:10" hidden="1" x14ac:dyDescent="0.2">
      <c r="A4804" s="35" t="s">
        <v>569</v>
      </c>
      <c r="B4804" s="35" t="str">
        <f>VLOOKUP(Table4[[#This Row],[Metabolite ID]],Table18[],2,FALSE)</f>
        <v>X - 16580</v>
      </c>
      <c r="C4804" s="35" t="s">
        <v>1117</v>
      </c>
      <c r="D4804" s="35">
        <v>1068</v>
      </c>
      <c r="E4804" s="35">
        <v>3.0367247998630928E-2</v>
      </c>
      <c r="F4804" s="35">
        <v>3.7063954495910253E-2</v>
      </c>
      <c r="G4804" s="35">
        <v>0.41260372924365218</v>
      </c>
      <c r="H4804" s="35" t="b">
        <v>0</v>
      </c>
      <c r="I4804" s="35" t="b">
        <v>0</v>
      </c>
      <c r="J4804" s="35" t="b">
        <v>0</v>
      </c>
    </row>
    <row r="4805" spans="1:10" hidden="1" x14ac:dyDescent="0.2">
      <c r="A4805" s="35" t="s">
        <v>569</v>
      </c>
      <c r="B4805" s="35" t="str">
        <f>VLOOKUP(Table4[[#This Row],[Metabolite ID]],Table18[],2,FALSE)</f>
        <v>X - 16580</v>
      </c>
      <c r="C4805" s="35" t="s">
        <v>1118</v>
      </c>
      <c r="D4805" s="35">
        <v>1068</v>
      </c>
      <c r="E4805" s="35">
        <v>3.0367247998630918E-2</v>
      </c>
      <c r="F4805" s="35">
        <v>3.7422746824759053E-2</v>
      </c>
      <c r="G4805" s="35">
        <v>0.41709870378132707</v>
      </c>
      <c r="H4805" s="35" t="b">
        <v>0</v>
      </c>
      <c r="I4805" s="35" t="b">
        <v>0</v>
      </c>
      <c r="J4805" s="35" t="b">
        <v>0</v>
      </c>
    </row>
    <row r="4806" spans="1:10" hidden="1" x14ac:dyDescent="0.2">
      <c r="A4806" s="35" t="s">
        <v>569</v>
      </c>
      <c r="B4806" s="35" t="str">
        <f>VLOOKUP(Table4[[#This Row],[Metabolite ID]],Table18[],2,FALSE)</f>
        <v>X - 16580</v>
      </c>
      <c r="C4806" s="35" t="s">
        <v>1119</v>
      </c>
      <c r="D4806" s="35">
        <v>1068</v>
      </c>
      <c r="E4806" s="35">
        <v>3.1186544057198368E-2</v>
      </c>
      <c r="F4806" s="35">
        <v>5.594794393399774E-2</v>
      </c>
      <c r="G4806" s="35">
        <v>0.57724000150280186</v>
      </c>
      <c r="H4806" s="35" t="b">
        <v>0</v>
      </c>
      <c r="I4806" s="35" t="b">
        <v>0</v>
      </c>
      <c r="J4806" s="35" t="b">
        <v>0</v>
      </c>
    </row>
    <row r="4807" spans="1:10" hidden="1" x14ac:dyDescent="0.2">
      <c r="A4807" s="35" t="s">
        <v>569</v>
      </c>
      <c r="B4807" s="35" t="str">
        <f>VLOOKUP(Table4[[#This Row],[Metabolite ID]],Table18[],2,FALSE)</f>
        <v>X - 16580</v>
      </c>
      <c r="C4807" s="35" t="s">
        <v>1120</v>
      </c>
      <c r="D4807" s="35">
        <v>1068</v>
      </c>
      <c r="E4807" s="35">
        <v>7.2572029998278387E-2</v>
      </c>
      <c r="F4807" s="35">
        <v>6.6687542354029877E-2</v>
      </c>
      <c r="G4807" s="35">
        <v>0.27648931008557653</v>
      </c>
      <c r="H4807" s="35" t="b">
        <v>0</v>
      </c>
      <c r="I4807" s="35" t="b">
        <v>0</v>
      </c>
      <c r="J4807" s="35" t="b">
        <v>0</v>
      </c>
    </row>
    <row r="4808" spans="1:10" hidden="1" x14ac:dyDescent="0.2">
      <c r="A4808" s="35" t="s">
        <v>569</v>
      </c>
      <c r="B4808" s="35" t="str">
        <f>VLOOKUP(Table4[[#This Row],[Metabolite ID]],Table18[],2,FALSE)</f>
        <v>X - 16580</v>
      </c>
      <c r="C4808" s="35" t="s">
        <v>1121</v>
      </c>
      <c r="D4808" s="35">
        <v>1068</v>
      </c>
      <c r="E4808" s="35">
        <v>5.0337689304977395E-2</v>
      </c>
      <c r="F4808" s="35">
        <v>0.24687765489879299</v>
      </c>
      <c r="G4808" s="35">
        <v>0.83847262956124613</v>
      </c>
      <c r="H4808" s="35" t="b">
        <v>0</v>
      </c>
      <c r="I4808" s="35" t="b">
        <v>0</v>
      </c>
      <c r="J4808" s="35" t="b">
        <v>0</v>
      </c>
    </row>
    <row r="4809" spans="1:10" hidden="1" x14ac:dyDescent="0.2">
      <c r="A4809" s="35" t="s">
        <v>569</v>
      </c>
      <c r="B4809" s="35" t="str">
        <f>VLOOKUP(Table4[[#This Row],[Metabolite ID]],Table18[],2,FALSE)</f>
        <v>X - 16580</v>
      </c>
      <c r="C4809" s="35" t="s">
        <v>1122</v>
      </c>
      <c r="D4809" s="35">
        <v>1068</v>
      </c>
      <c r="E4809" s="35">
        <v>9.3075265904256632E-2</v>
      </c>
      <c r="F4809" s="35">
        <v>0.16890953898754191</v>
      </c>
      <c r="G4809" s="35">
        <v>0.58172423737833079</v>
      </c>
      <c r="H4809" s="35" t="b">
        <v>0</v>
      </c>
      <c r="I4809" s="35" t="b">
        <v>0</v>
      </c>
      <c r="J4809" s="35" t="b">
        <v>0</v>
      </c>
    </row>
    <row r="4810" spans="1:10" hidden="1" x14ac:dyDescent="0.2">
      <c r="A4810" s="35" t="s">
        <v>569</v>
      </c>
      <c r="B4810" s="35" t="str">
        <f>VLOOKUP(Table4[[#This Row],[Metabolite ID]],Table18[],2,FALSE)</f>
        <v>X - 16580</v>
      </c>
      <c r="C4810" s="35" t="s">
        <v>1123</v>
      </c>
      <c r="D4810" s="35">
        <v>1068</v>
      </c>
      <c r="E4810" s="35">
        <v>0.14118054534332977</v>
      </c>
      <c r="F4810" s="35">
        <v>0.11353544246701049</v>
      </c>
      <c r="G4810" s="35">
        <v>0.21395955900616373</v>
      </c>
      <c r="H4810" s="35" t="b">
        <v>0</v>
      </c>
      <c r="I4810" s="35" t="b">
        <v>0</v>
      </c>
      <c r="J4810" s="35" t="b">
        <v>0</v>
      </c>
    </row>
    <row r="4811" spans="1:10" x14ac:dyDescent="0.2">
      <c r="A4811" s="35" t="s">
        <v>556</v>
      </c>
      <c r="B4811" s="35" t="str">
        <f>VLOOKUP(Table4[[#This Row],[Metabolite ID]],Table18[],2,FALSE)</f>
        <v>X - 18899</v>
      </c>
      <c r="C4811" s="35" t="s">
        <v>1116</v>
      </c>
      <c r="D4811" s="35">
        <v>1068</v>
      </c>
      <c r="E4811" s="35">
        <v>2.8918058933142306E-2</v>
      </c>
      <c r="F4811" s="35">
        <v>3.691588443301759E-2</v>
      </c>
      <c r="G4811" s="36">
        <v>0.43342159540732245</v>
      </c>
      <c r="H4811" s="35" t="b">
        <v>0</v>
      </c>
      <c r="I4811" s="35" t="b">
        <v>0</v>
      </c>
      <c r="J4811" s="35" t="b">
        <v>0</v>
      </c>
    </row>
    <row r="4812" spans="1:10" hidden="1" x14ac:dyDescent="0.2">
      <c r="A4812" s="35" t="s">
        <v>556</v>
      </c>
      <c r="B4812" s="35" t="str">
        <f>VLOOKUP(Table4[[#This Row],[Metabolite ID]],Table18[],2,FALSE)</f>
        <v>X - 18899</v>
      </c>
      <c r="C4812" s="35" t="s">
        <v>1117</v>
      </c>
      <c r="D4812" s="35">
        <v>1068</v>
      </c>
      <c r="E4812" s="35">
        <v>2.8918058933142306E-2</v>
      </c>
      <c r="F4812" s="35">
        <v>3.691588443301759E-2</v>
      </c>
      <c r="G4812" s="35">
        <v>0.43342159540732245</v>
      </c>
      <c r="H4812" s="35" t="b">
        <v>0</v>
      </c>
      <c r="I4812" s="35" t="b">
        <v>0</v>
      </c>
      <c r="J4812" s="35" t="b">
        <v>0</v>
      </c>
    </row>
    <row r="4813" spans="1:10" hidden="1" x14ac:dyDescent="0.2">
      <c r="A4813" s="35" t="s">
        <v>556</v>
      </c>
      <c r="B4813" s="35" t="str">
        <f>VLOOKUP(Table4[[#This Row],[Metabolite ID]],Table18[],2,FALSE)</f>
        <v>X - 18899</v>
      </c>
      <c r="C4813" s="35" t="s">
        <v>1118</v>
      </c>
      <c r="D4813" s="35">
        <v>1068</v>
      </c>
      <c r="E4813" s="35">
        <v>2.8918058933142282E-2</v>
      </c>
      <c r="F4813" s="35">
        <v>3.7238005042497663E-2</v>
      </c>
      <c r="G4813" s="35">
        <v>0.43741026648322889</v>
      </c>
      <c r="H4813" s="35" t="b">
        <v>0</v>
      </c>
      <c r="I4813" s="35" t="b">
        <v>0</v>
      </c>
      <c r="J4813" s="35" t="b">
        <v>0</v>
      </c>
    </row>
    <row r="4814" spans="1:10" hidden="1" x14ac:dyDescent="0.2">
      <c r="A4814" s="35" t="s">
        <v>556</v>
      </c>
      <c r="B4814" s="35" t="str">
        <f>VLOOKUP(Table4[[#This Row],[Metabolite ID]],Table18[],2,FALSE)</f>
        <v>X - 18899</v>
      </c>
      <c r="C4814" s="35" t="s">
        <v>1119</v>
      </c>
      <c r="D4814" s="35">
        <v>1068</v>
      </c>
      <c r="E4814" s="35">
        <v>2.5076483994878187E-2</v>
      </c>
      <c r="F4814" s="35">
        <v>5.4658723247595353E-2</v>
      </c>
      <c r="G4814" s="35">
        <v>0.64639012249702099</v>
      </c>
      <c r="H4814" s="35" t="b">
        <v>0</v>
      </c>
      <c r="I4814" s="35" t="b">
        <v>0</v>
      </c>
      <c r="J4814" s="35" t="b">
        <v>0</v>
      </c>
    </row>
    <row r="4815" spans="1:10" hidden="1" x14ac:dyDescent="0.2">
      <c r="A4815" s="35" t="s">
        <v>556</v>
      </c>
      <c r="B4815" s="35" t="str">
        <f>VLOOKUP(Table4[[#This Row],[Metabolite ID]],Table18[],2,FALSE)</f>
        <v>X - 18899</v>
      </c>
      <c r="C4815" s="35" t="s">
        <v>1120</v>
      </c>
      <c r="D4815" s="35">
        <v>1068</v>
      </c>
      <c r="E4815" s="35">
        <v>-1.8185594812700726E-2</v>
      </c>
      <c r="F4815" s="35">
        <v>5.9792558181812061E-2</v>
      </c>
      <c r="G4815" s="35">
        <v>0.76101758768097894</v>
      </c>
      <c r="H4815" s="35" t="b">
        <v>0</v>
      </c>
      <c r="I4815" s="35" t="b">
        <v>0</v>
      </c>
      <c r="J4815" s="35" t="b">
        <v>0</v>
      </c>
    </row>
    <row r="4816" spans="1:10" hidden="1" x14ac:dyDescent="0.2">
      <c r="A4816" s="35" t="s">
        <v>556</v>
      </c>
      <c r="B4816" s="35" t="str">
        <f>VLOOKUP(Table4[[#This Row],[Metabolite ID]],Table18[],2,FALSE)</f>
        <v>X - 18899</v>
      </c>
      <c r="C4816" s="35" t="s">
        <v>1121</v>
      </c>
      <c r="D4816" s="35">
        <v>1068</v>
      </c>
      <c r="E4816" s="35">
        <v>1.27727952854233E-2</v>
      </c>
      <c r="F4816" s="35">
        <v>0.22220378835976271</v>
      </c>
      <c r="G4816" s="35">
        <v>0.95417173036942204</v>
      </c>
      <c r="H4816" s="35" t="b">
        <v>0</v>
      </c>
      <c r="I4816" s="35" t="b">
        <v>0</v>
      </c>
      <c r="J4816" s="35" t="b">
        <v>0</v>
      </c>
    </row>
    <row r="4817" spans="1:10" hidden="1" x14ac:dyDescent="0.2">
      <c r="A4817" s="35" t="s">
        <v>556</v>
      </c>
      <c r="B4817" s="35" t="str">
        <f>VLOOKUP(Table4[[#This Row],[Metabolite ID]],Table18[],2,FALSE)</f>
        <v>X - 18899</v>
      </c>
      <c r="C4817" s="35" t="s">
        <v>1122</v>
      </c>
      <c r="D4817" s="35">
        <v>1068</v>
      </c>
      <c r="E4817" s="35">
        <v>-8.1459077015288983E-3</v>
      </c>
      <c r="F4817" s="35">
        <v>0.16447699391637369</v>
      </c>
      <c r="G4817" s="35">
        <v>0.96050928916967204</v>
      </c>
      <c r="H4817" s="35" t="b">
        <v>0</v>
      </c>
      <c r="I4817" s="35" t="b">
        <v>0</v>
      </c>
      <c r="J4817" s="35" t="b">
        <v>0</v>
      </c>
    </row>
    <row r="4818" spans="1:10" hidden="1" x14ac:dyDescent="0.2">
      <c r="A4818" s="35" t="s">
        <v>556</v>
      </c>
      <c r="B4818" s="35" t="str">
        <f>VLOOKUP(Table4[[#This Row],[Metabolite ID]],Table18[],2,FALSE)</f>
        <v>X - 18899</v>
      </c>
      <c r="C4818" s="35" t="s">
        <v>1123</v>
      </c>
      <c r="D4818" s="35">
        <v>1068</v>
      </c>
      <c r="E4818" s="35">
        <v>-2.3216953127457394E-2</v>
      </c>
      <c r="F4818" s="35">
        <v>0.10834341857575996</v>
      </c>
      <c r="G4818" s="35">
        <v>0.83036159640919716</v>
      </c>
      <c r="H4818" s="35" t="b">
        <v>0</v>
      </c>
      <c r="I4818" s="35" t="b">
        <v>0</v>
      </c>
      <c r="J4818" s="35" t="b">
        <v>0</v>
      </c>
    </row>
    <row r="4819" spans="1:10" x14ac:dyDescent="0.2">
      <c r="A4819" s="35" t="s">
        <v>158</v>
      </c>
      <c r="B4819" s="35" t="str">
        <f>VLOOKUP(Table4[[#This Row],[Metabolite ID]],Table18[],2,FALSE)</f>
        <v>pyridoxate</v>
      </c>
      <c r="C4819" s="35" t="s">
        <v>1116</v>
      </c>
      <c r="D4819" s="35">
        <v>1068</v>
      </c>
      <c r="E4819" s="35">
        <v>-2.9236566164305897E-2</v>
      </c>
      <c r="F4819" s="35">
        <v>3.7364585861191499E-2</v>
      </c>
      <c r="G4819" s="36">
        <v>0.43394000267368926</v>
      </c>
      <c r="H4819" s="35" t="b">
        <v>0</v>
      </c>
      <c r="I4819" s="35" t="b">
        <v>0</v>
      </c>
      <c r="J4819" s="35" t="b">
        <v>0</v>
      </c>
    </row>
    <row r="4820" spans="1:10" hidden="1" x14ac:dyDescent="0.2">
      <c r="A4820" s="35" t="s">
        <v>158</v>
      </c>
      <c r="B4820" s="35" t="str">
        <f>VLOOKUP(Table4[[#This Row],[Metabolite ID]],Table18[],2,FALSE)</f>
        <v>pyridoxate</v>
      </c>
      <c r="C4820" s="35" t="s">
        <v>1117</v>
      </c>
      <c r="D4820" s="35">
        <v>1068</v>
      </c>
      <c r="E4820" s="35">
        <v>-2.9236566164305897E-2</v>
      </c>
      <c r="F4820" s="35">
        <v>3.6873689363360336E-2</v>
      </c>
      <c r="G4820" s="35">
        <v>0.42784528609715711</v>
      </c>
      <c r="H4820" s="35" t="b">
        <v>0</v>
      </c>
      <c r="I4820" s="35" t="b">
        <v>0</v>
      </c>
      <c r="J4820" s="35" t="b">
        <v>0</v>
      </c>
    </row>
    <row r="4821" spans="1:10" hidden="1" x14ac:dyDescent="0.2">
      <c r="A4821" s="35" t="s">
        <v>158</v>
      </c>
      <c r="B4821" s="35" t="str">
        <f>VLOOKUP(Table4[[#This Row],[Metabolite ID]],Table18[],2,FALSE)</f>
        <v>pyridoxate</v>
      </c>
      <c r="C4821" s="35" t="s">
        <v>1118</v>
      </c>
      <c r="D4821" s="35">
        <v>1068</v>
      </c>
      <c r="E4821" s="35">
        <v>-2.923656616430588E-2</v>
      </c>
      <c r="F4821" s="35">
        <v>3.7208231475000832E-2</v>
      </c>
      <c r="G4821" s="35">
        <v>0.43201084173036203</v>
      </c>
      <c r="H4821" s="35" t="b">
        <v>0</v>
      </c>
      <c r="I4821" s="35" t="b">
        <v>0</v>
      </c>
      <c r="J4821" s="35" t="b">
        <v>0</v>
      </c>
    </row>
    <row r="4822" spans="1:10" hidden="1" x14ac:dyDescent="0.2">
      <c r="A4822" s="35" t="s">
        <v>158</v>
      </c>
      <c r="B4822" s="35" t="str">
        <f>VLOOKUP(Table4[[#This Row],[Metabolite ID]],Table18[],2,FALSE)</f>
        <v>pyridoxate</v>
      </c>
      <c r="C4822" s="35" t="s">
        <v>1119</v>
      </c>
      <c r="D4822" s="35">
        <v>1068</v>
      </c>
      <c r="E4822" s="35">
        <v>-7.6574212488350502E-2</v>
      </c>
      <c r="F4822" s="35">
        <v>5.6252088681628426E-2</v>
      </c>
      <c r="G4822" s="35">
        <v>0.17342876330938803</v>
      </c>
      <c r="H4822" s="35" t="b">
        <v>0</v>
      </c>
      <c r="I4822" s="35" t="b">
        <v>0</v>
      </c>
      <c r="J4822" s="35" t="b">
        <v>0</v>
      </c>
    </row>
    <row r="4823" spans="1:10" hidden="1" x14ac:dyDescent="0.2">
      <c r="A4823" s="35" t="s">
        <v>158</v>
      </c>
      <c r="B4823" s="35" t="str">
        <f>VLOOKUP(Table4[[#This Row],[Metabolite ID]],Table18[],2,FALSE)</f>
        <v>pyridoxate</v>
      </c>
      <c r="C4823" s="35" t="s">
        <v>1120</v>
      </c>
      <c r="D4823" s="35">
        <v>1068</v>
      </c>
      <c r="E4823" s="35">
        <v>6.8654119005324768E-3</v>
      </c>
      <c r="F4823" s="35">
        <v>6.3833180995347905E-2</v>
      </c>
      <c r="G4823" s="35">
        <v>0.91435075611691619</v>
      </c>
      <c r="H4823" s="35" t="b">
        <v>0</v>
      </c>
      <c r="I4823" s="35" t="b">
        <v>0</v>
      </c>
      <c r="J4823" s="35" t="b">
        <v>0</v>
      </c>
    </row>
    <row r="4824" spans="1:10" hidden="1" x14ac:dyDescent="0.2">
      <c r="A4824" s="35" t="s">
        <v>158</v>
      </c>
      <c r="B4824" s="35" t="str">
        <f>VLOOKUP(Table4[[#This Row],[Metabolite ID]],Table18[],2,FALSE)</f>
        <v>pyridoxate</v>
      </c>
      <c r="C4824" s="35" t="s">
        <v>1121</v>
      </c>
      <c r="D4824" s="35">
        <v>1068</v>
      </c>
      <c r="E4824" s="35">
        <v>0.2612718143939734</v>
      </c>
      <c r="F4824" s="35">
        <v>0.27039440322202019</v>
      </c>
      <c r="G4824" s="35">
        <v>0.33413208955486073</v>
      </c>
      <c r="H4824" s="35" t="b">
        <v>0</v>
      </c>
      <c r="I4824" s="35" t="b">
        <v>0</v>
      </c>
      <c r="J4824" s="35" t="b">
        <v>0</v>
      </c>
    </row>
    <row r="4825" spans="1:10" hidden="1" x14ac:dyDescent="0.2">
      <c r="A4825" s="35" t="s">
        <v>158</v>
      </c>
      <c r="B4825" s="35" t="str">
        <f>VLOOKUP(Table4[[#This Row],[Metabolite ID]],Table18[],2,FALSE)</f>
        <v>pyridoxate</v>
      </c>
      <c r="C4825" s="35" t="s">
        <v>1122</v>
      </c>
      <c r="D4825" s="35">
        <v>1068</v>
      </c>
      <c r="E4825" s="35">
        <v>0.33331473671089107</v>
      </c>
      <c r="F4825" s="35">
        <v>0.18820379684769703</v>
      </c>
      <c r="G4825" s="35">
        <v>7.6841001057025751E-2</v>
      </c>
      <c r="H4825" s="35" t="b">
        <v>0</v>
      </c>
      <c r="I4825" s="35" t="b">
        <v>0</v>
      </c>
      <c r="J4825" s="35" t="b">
        <v>0</v>
      </c>
    </row>
    <row r="4826" spans="1:10" hidden="1" x14ac:dyDescent="0.2">
      <c r="A4826" s="35" t="s">
        <v>158</v>
      </c>
      <c r="B4826" s="35" t="str">
        <f>VLOOKUP(Table4[[#This Row],[Metabolite ID]],Table18[],2,FALSE)</f>
        <v>pyridoxate</v>
      </c>
      <c r="C4826" s="35" t="s">
        <v>1123</v>
      </c>
      <c r="D4826" s="35">
        <v>1068</v>
      </c>
      <c r="E4826" s="35">
        <v>8.22422109541915E-2</v>
      </c>
      <c r="F4826" s="35">
        <v>0.10965126927884428</v>
      </c>
      <c r="G4826" s="35">
        <v>0.45339955911342056</v>
      </c>
      <c r="H4826" s="35" t="b">
        <v>0</v>
      </c>
      <c r="I4826" s="35" t="b">
        <v>0</v>
      </c>
      <c r="J4826" s="35" t="b">
        <v>0</v>
      </c>
    </row>
    <row r="4827" spans="1:10" x14ac:dyDescent="0.2">
      <c r="A4827" s="35" t="s">
        <v>402</v>
      </c>
      <c r="B4827" s="35" t="str">
        <f>VLOOKUP(Table4[[#This Row],[Metabolite ID]],Table18[],2,FALSE)</f>
        <v>O-methylcatechol sulfate</v>
      </c>
      <c r="C4827" s="35" t="s">
        <v>1116</v>
      </c>
      <c r="D4827" s="35">
        <v>1068</v>
      </c>
      <c r="E4827" s="35">
        <v>2.9855563729134085E-2</v>
      </c>
      <c r="F4827" s="35">
        <v>3.859090764480632E-2</v>
      </c>
      <c r="G4827" s="36">
        <v>0.43914227081649149</v>
      </c>
      <c r="H4827" s="35" t="b">
        <v>0</v>
      </c>
      <c r="I4827" s="35" t="b">
        <v>0</v>
      </c>
      <c r="J4827" s="35" t="b">
        <v>0</v>
      </c>
    </row>
    <row r="4828" spans="1:10" hidden="1" x14ac:dyDescent="0.2">
      <c r="A4828" s="35" t="s">
        <v>402</v>
      </c>
      <c r="B4828" s="35" t="str">
        <f>VLOOKUP(Table4[[#This Row],[Metabolite ID]],Table18[],2,FALSE)</f>
        <v>O-methylcatechol sulfate</v>
      </c>
      <c r="C4828" s="35" t="s">
        <v>1117</v>
      </c>
      <c r="D4828" s="35">
        <v>1068</v>
      </c>
      <c r="E4828" s="35">
        <v>2.9855563729134085E-2</v>
      </c>
      <c r="F4828" s="35">
        <v>3.6875633857982044E-2</v>
      </c>
      <c r="G4828" s="35">
        <v>0.41815372915966842</v>
      </c>
      <c r="H4828" s="35" t="b">
        <v>0</v>
      </c>
      <c r="I4828" s="35" t="b">
        <v>0</v>
      </c>
      <c r="J4828" s="35" t="b">
        <v>0</v>
      </c>
    </row>
    <row r="4829" spans="1:10" hidden="1" x14ac:dyDescent="0.2">
      <c r="A4829" s="35" t="s">
        <v>402</v>
      </c>
      <c r="B4829" s="35" t="str">
        <f>VLOOKUP(Table4[[#This Row],[Metabolite ID]],Table18[],2,FALSE)</f>
        <v>O-methylcatechol sulfate</v>
      </c>
      <c r="C4829" s="35" t="s">
        <v>1118</v>
      </c>
      <c r="D4829" s="35">
        <v>1068</v>
      </c>
      <c r="E4829" s="35">
        <v>2.9855563729134092E-2</v>
      </c>
      <c r="F4829" s="35">
        <v>3.7232902021216339E-2</v>
      </c>
      <c r="G4829" s="35">
        <v>0.42263411883398305</v>
      </c>
      <c r="H4829" s="35" t="b">
        <v>0</v>
      </c>
      <c r="I4829" s="35" t="b">
        <v>0</v>
      </c>
      <c r="J4829" s="35" t="b">
        <v>0</v>
      </c>
    </row>
    <row r="4830" spans="1:10" hidden="1" x14ac:dyDescent="0.2">
      <c r="A4830" s="35" t="s">
        <v>402</v>
      </c>
      <c r="B4830" s="35" t="str">
        <f>VLOOKUP(Table4[[#This Row],[Metabolite ID]],Table18[],2,FALSE)</f>
        <v>O-methylcatechol sulfate</v>
      </c>
      <c r="C4830" s="35" t="s">
        <v>1119</v>
      </c>
      <c r="D4830" s="35">
        <v>1068</v>
      </c>
      <c r="E4830" s="35">
        <v>-2.5161659413044976E-2</v>
      </c>
      <c r="F4830" s="35">
        <v>5.6852651137768259E-2</v>
      </c>
      <c r="G4830" s="35">
        <v>0.65807193226438598</v>
      </c>
      <c r="H4830" s="35" t="b">
        <v>0</v>
      </c>
      <c r="I4830" s="35" t="b">
        <v>0</v>
      </c>
      <c r="J4830" s="35" t="b">
        <v>0</v>
      </c>
    </row>
    <row r="4831" spans="1:10" hidden="1" x14ac:dyDescent="0.2">
      <c r="A4831" s="35" t="s">
        <v>402</v>
      </c>
      <c r="B4831" s="35" t="str">
        <f>VLOOKUP(Table4[[#This Row],[Metabolite ID]],Table18[],2,FALSE)</f>
        <v>O-methylcatechol sulfate</v>
      </c>
      <c r="C4831" s="35" t="s">
        <v>1120</v>
      </c>
      <c r="D4831" s="35">
        <v>1068</v>
      </c>
      <c r="E4831" s="35">
        <v>5.7166993298279373E-2</v>
      </c>
      <c r="F4831" s="35">
        <v>5.9171862532114823E-2</v>
      </c>
      <c r="G4831" s="35">
        <v>0.33398520772100987</v>
      </c>
      <c r="H4831" s="35" t="b">
        <v>0</v>
      </c>
      <c r="I4831" s="35" t="b">
        <v>0</v>
      </c>
      <c r="J4831" s="35" t="b">
        <v>0</v>
      </c>
    </row>
    <row r="4832" spans="1:10" hidden="1" x14ac:dyDescent="0.2">
      <c r="A4832" s="35" t="s">
        <v>402</v>
      </c>
      <c r="B4832" s="35" t="str">
        <f>VLOOKUP(Table4[[#This Row],[Metabolite ID]],Table18[],2,FALSE)</f>
        <v>O-methylcatechol sulfate</v>
      </c>
      <c r="C4832" s="35" t="s">
        <v>1121</v>
      </c>
      <c r="D4832" s="35">
        <v>1068</v>
      </c>
      <c r="E4832" s="35">
        <v>-2.0454152066081477E-2</v>
      </c>
      <c r="F4832" s="35">
        <v>0.25610275876463467</v>
      </c>
      <c r="G4832" s="35">
        <v>0.93635803420527353</v>
      </c>
      <c r="H4832" s="35" t="b">
        <v>0</v>
      </c>
      <c r="I4832" s="35" t="b">
        <v>0</v>
      </c>
      <c r="J4832" s="35" t="b">
        <v>0</v>
      </c>
    </row>
    <row r="4833" spans="1:10" hidden="1" x14ac:dyDescent="0.2">
      <c r="A4833" s="35" t="s">
        <v>402</v>
      </c>
      <c r="B4833" s="35" t="str">
        <f>VLOOKUP(Table4[[#This Row],[Metabolite ID]],Table18[],2,FALSE)</f>
        <v>O-methylcatechol sulfate</v>
      </c>
      <c r="C4833" s="35" t="s">
        <v>1122</v>
      </c>
      <c r="D4833" s="35">
        <v>1068</v>
      </c>
      <c r="E4833" s="35">
        <v>0.25967853333334467</v>
      </c>
      <c r="F4833" s="35">
        <v>0.16339952056385076</v>
      </c>
      <c r="G4833" s="35">
        <v>0.11230594212397274</v>
      </c>
      <c r="H4833" s="35" t="b">
        <v>0</v>
      </c>
      <c r="I4833" s="35" t="b">
        <v>0</v>
      </c>
      <c r="J4833" s="35" t="b">
        <v>0</v>
      </c>
    </row>
    <row r="4834" spans="1:10" hidden="1" x14ac:dyDescent="0.2">
      <c r="A4834" s="35" t="s">
        <v>402</v>
      </c>
      <c r="B4834" s="35" t="str">
        <f>VLOOKUP(Table4[[#This Row],[Metabolite ID]],Table18[],2,FALSE)</f>
        <v>O-methylcatechol sulfate</v>
      </c>
      <c r="C4834" s="35" t="s">
        <v>1123</v>
      </c>
      <c r="D4834" s="35">
        <v>1068</v>
      </c>
      <c r="E4834" s="35">
        <v>0.22952177368669346</v>
      </c>
      <c r="F4834" s="35">
        <v>0.11312461660156135</v>
      </c>
      <c r="G4834" s="35">
        <v>4.2713696577109501E-2</v>
      </c>
      <c r="H4834" s="35" t="b">
        <v>0</v>
      </c>
      <c r="I4834" s="35" t="b">
        <v>0</v>
      </c>
      <c r="J4834" s="35" t="b">
        <v>0</v>
      </c>
    </row>
    <row r="4835" spans="1:10" x14ac:dyDescent="0.2">
      <c r="A4835" s="35" t="s">
        <v>371</v>
      </c>
      <c r="B4835" s="35" t="str">
        <f>VLOOKUP(Table4[[#This Row],[Metabolite ID]],Table18[],2,FALSE)</f>
        <v>2-hydroxyibuprofen</v>
      </c>
      <c r="C4835" s="35" t="s">
        <v>1116</v>
      </c>
      <c r="D4835" s="35">
        <v>1065</v>
      </c>
      <c r="E4835" s="35">
        <v>-0.11068243543022817</v>
      </c>
      <c r="F4835" s="35">
        <v>0.14442093317435542</v>
      </c>
      <c r="G4835" s="36">
        <v>0.44344561376965497</v>
      </c>
      <c r="H4835" s="35" t="b">
        <v>0</v>
      </c>
      <c r="I4835" s="35" t="b">
        <v>0</v>
      </c>
      <c r="J4835" s="35" t="b">
        <v>0</v>
      </c>
    </row>
    <row r="4836" spans="1:10" hidden="1" x14ac:dyDescent="0.2">
      <c r="A4836" s="35" t="s">
        <v>371</v>
      </c>
      <c r="B4836" s="35" t="str">
        <f>VLOOKUP(Table4[[#This Row],[Metabolite ID]],Table18[],2,FALSE)</f>
        <v>2-hydroxyibuprofen</v>
      </c>
      <c r="C4836" s="35" t="s">
        <v>1117</v>
      </c>
      <c r="D4836" s="35">
        <v>1065</v>
      </c>
      <c r="E4836" s="35">
        <v>-0.11068243543022817</v>
      </c>
      <c r="F4836" s="35">
        <v>0.14442093317435542</v>
      </c>
      <c r="G4836" s="35">
        <v>0.44344561376965497</v>
      </c>
      <c r="H4836" s="35" t="b">
        <v>0</v>
      </c>
      <c r="I4836" s="35" t="b">
        <v>0</v>
      </c>
      <c r="J4836" s="35" t="b">
        <v>0</v>
      </c>
    </row>
    <row r="4837" spans="1:10" hidden="1" x14ac:dyDescent="0.2">
      <c r="A4837" s="35" t="s">
        <v>371</v>
      </c>
      <c r="B4837" s="35" t="str">
        <f>VLOOKUP(Table4[[#This Row],[Metabolite ID]],Table18[],2,FALSE)</f>
        <v>2-hydroxyibuprofen</v>
      </c>
      <c r="C4837" s="35" t="s">
        <v>1118</v>
      </c>
      <c r="D4837" s="35">
        <v>1065</v>
      </c>
      <c r="E4837" s="35">
        <v>-0.1106824354302281</v>
      </c>
      <c r="F4837" s="35">
        <v>0.14569034081175175</v>
      </c>
      <c r="G4837" s="35">
        <v>0.44742784076275616</v>
      </c>
      <c r="H4837" s="35" t="b">
        <v>0</v>
      </c>
      <c r="I4837" s="35" t="b">
        <v>0</v>
      </c>
      <c r="J4837" s="35" t="b">
        <v>0</v>
      </c>
    </row>
    <row r="4838" spans="1:10" hidden="1" x14ac:dyDescent="0.2">
      <c r="A4838" s="35" t="s">
        <v>371</v>
      </c>
      <c r="B4838" s="35" t="str">
        <f>VLOOKUP(Table4[[#This Row],[Metabolite ID]],Table18[],2,FALSE)</f>
        <v>2-hydroxyibuprofen</v>
      </c>
      <c r="C4838" s="35" t="s">
        <v>1119</v>
      </c>
      <c r="D4838" s="35">
        <v>1065</v>
      </c>
      <c r="E4838" s="35">
        <v>-0.17071885714285626</v>
      </c>
      <c r="F4838" s="35">
        <v>0.22149412010126196</v>
      </c>
      <c r="G4838" s="35">
        <v>0.44084906907743338</v>
      </c>
      <c r="H4838" s="35" t="b">
        <v>0</v>
      </c>
      <c r="I4838" s="35" t="b">
        <v>0</v>
      </c>
      <c r="J4838" s="35" t="b">
        <v>0</v>
      </c>
    </row>
    <row r="4839" spans="1:10" hidden="1" x14ac:dyDescent="0.2">
      <c r="A4839" s="35" t="s">
        <v>371</v>
      </c>
      <c r="B4839" s="35" t="str">
        <f>VLOOKUP(Table4[[#This Row],[Metabolite ID]],Table18[],2,FALSE)</f>
        <v>2-hydroxyibuprofen</v>
      </c>
      <c r="C4839" s="35" t="s">
        <v>1120</v>
      </c>
      <c r="D4839" s="35">
        <v>1065</v>
      </c>
      <c r="E4839" s="35">
        <v>-0.41794286263265368</v>
      </c>
      <c r="F4839" s="35">
        <v>0.22791620794120201</v>
      </c>
      <c r="G4839" s="35">
        <v>6.6690124828801434E-2</v>
      </c>
      <c r="H4839" s="35" t="b">
        <v>0</v>
      </c>
      <c r="I4839" s="35" t="b">
        <v>0</v>
      </c>
      <c r="J4839" s="35" t="b">
        <v>0</v>
      </c>
    </row>
    <row r="4840" spans="1:10" hidden="1" x14ac:dyDescent="0.2">
      <c r="A4840" s="35" t="s">
        <v>371</v>
      </c>
      <c r="B4840" s="35" t="str">
        <f>VLOOKUP(Table4[[#This Row],[Metabolite ID]],Table18[],2,FALSE)</f>
        <v>2-hydroxyibuprofen</v>
      </c>
      <c r="C4840" s="35" t="s">
        <v>1121</v>
      </c>
      <c r="D4840" s="35">
        <v>1065</v>
      </c>
      <c r="E4840" s="35">
        <v>-1.092864840902088</v>
      </c>
      <c r="F4840" s="35">
        <v>0.96908871854247469</v>
      </c>
      <c r="G4840" s="35">
        <v>0.25969063156834599</v>
      </c>
      <c r="H4840" s="35" t="b">
        <v>0</v>
      </c>
      <c r="I4840" s="35" t="b">
        <v>0</v>
      </c>
      <c r="J4840" s="35" t="b">
        <v>0</v>
      </c>
    </row>
    <row r="4841" spans="1:10" hidden="1" x14ac:dyDescent="0.2">
      <c r="A4841" s="35" t="s">
        <v>371</v>
      </c>
      <c r="B4841" s="35" t="str">
        <f>VLOOKUP(Table4[[#This Row],[Metabolite ID]],Table18[],2,FALSE)</f>
        <v>2-hydroxyibuprofen</v>
      </c>
      <c r="C4841" s="35" t="s">
        <v>1122</v>
      </c>
      <c r="D4841" s="35">
        <v>1065</v>
      </c>
      <c r="E4841" s="35">
        <v>-1.2732418047188077</v>
      </c>
      <c r="F4841" s="35">
        <v>0.60126157879702535</v>
      </c>
      <c r="G4841" s="35">
        <v>3.4438968216078614E-2</v>
      </c>
      <c r="H4841" s="35" t="b">
        <v>0</v>
      </c>
      <c r="I4841" s="35" t="b">
        <v>0</v>
      </c>
      <c r="J4841" s="35" t="b">
        <v>0</v>
      </c>
    </row>
    <row r="4842" spans="1:10" hidden="1" x14ac:dyDescent="0.2">
      <c r="A4842" s="35" t="s">
        <v>371</v>
      </c>
      <c r="B4842" s="35" t="str">
        <f>VLOOKUP(Table4[[#This Row],[Metabolite ID]],Table18[],2,FALSE)</f>
        <v>2-hydroxyibuprofen</v>
      </c>
      <c r="C4842" s="35" t="s">
        <v>1123</v>
      </c>
      <c r="D4842" s="35">
        <v>1065</v>
      </c>
      <c r="E4842" s="35">
        <v>-0.35613119387770725</v>
      </c>
      <c r="F4842" s="35">
        <v>0.42531675408502556</v>
      </c>
      <c r="G4842" s="35">
        <v>0.40259436502081136</v>
      </c>
      <c r="H4842" s="35" t="b">
        <v>0</v>
      </c>
      <c r="I4842" s="35" t="b">
        <v>0</v>
      </c>
      <c r="J4842" s="35" t="b">
        <v>0</v>
      </c>
    </row>
    <row r="4843" spans="1:10" x14ac:dyDescent="0.2">
      <c r="A4843" s="35" t="s">
        <v>478</v>
      </c>
      <c r="B4843" s="35" t="str">
        <f>VLOOKUP(Table4[[#This Row],[Metabolite ID]],Table18[],2,FALSE)</f>
        <v>X - 14056</v>
      </c>
      <c r="C4843" s="35" t="s">
        <v>1116</v>
      </c>
      <c r="D4843" s="35">
        <v>1068</v>
      </c>
      <c r="E4843" s="35">
        <v>-2.8438325743206504E-2</v>
      </c>
      <c r="F4843" s="35">
        <v>3.7171862629533897E-2</v>
      </c>
      <c r="G4843" s="36">
        <v>0.4442418960116446</v>
      </c>
      <c r="H4843" s="35" t="b">
        <v>0</v>
      </c>
      <c r="I4843" s="35" t="b">
        <v>0</v>
      </c>
      <c r="J4843" s="35" t="b">
        <v>0</v>
      </c>
    </row>
    <row r="4844" spans="1:10" hidden="1" x14ac:dyDescent="0.2">
      <c r="A4844" s="35" t="s">
        <v>478</v>
      </c>
      <c r="B4844" s="35" t="str">
        <f>VLOOKUP(Table4[[#This Row],[Metabolite ID]],Table18[],2,FALSE)</f>
        <v>X - 14056</v>
      </c>
      <c r="C4844" s="35" t="s">
        <v>1117</v>
      </c>
      <c r="D4844" s="35">
        <v>1068</v>
      </c>
      <c r="E4844" s="35">
        <v>-2.8438325743206504E-2</v>
      </c>
      <c r="F4844" s="35">
        <v>3.6929207009847725E-2</v>
      </c>
      <c r="G4844" s="35">
        <v>0.44125433414626775</v>
      </c>
      <c r="H4844" s="35" t="b">
        <v>0</v>
      </c>
      <c r="I4844" s="35" t="b">
        <v>0</v>
      </c>
      <c r="J4844" s="35" t="b">
        <v>0</v>
      </c>
    </row>
    <row r="4845" spans="1:10" hidden="1" x14ac:dyDescent="0.2">
      <c r="A4845" s="35" t="s">
        <v>478</v>
      </c>
      <c r="B4845" s="35" t="str">
        <f>VLOOKUP(Table4[[#This Row],[Metabolite ID]],Table18[],2,FALSE)</f>
        <v>X - 14056</v>
      </c>
      <c r="C4845" s="35" t="s">
        <v>1118</v>
      </c>
      <c r="D4845" s="35">
        <v>1068</v>
      </c>
      <c r="E4845" s="35">
        <v>-2.8438325743206521E-2</v>
      </c>
      <c r="F4845" s="35">
        <v>3.7259235488533375E-2</v>
      </c>
      <c r="G4845" s="35">
        <v>0.44531088609158603</v>
      </c>
      <c r="H4845" s="35" t="b">
        <v>0</v>
      </c>
      <c r="I4845" s="35" t="b">
        <v>0</v>
      </c>
      <c r="J4845" s="35" t="b">
        <v>0</v>
      </c>
    </row>
    <row r="4846" spans="1:10" hidden="1" x14ac:dyDescent="0.2">
      <c r="A4846" s="35" t="s">
        <v>478</v>
      </c>
      <c r="B4846" s="35" t="str">
        <f>VLOOKUP(Table4[[#This Row],[Metabolite ID]],Table18[],2,FALSE)</f>
        <v>X - 14056</v>
      </c>
      <c r="C4846" s="35" t="s">
        <v>1119</v>
      </c>
      <c r="D4846" s="35">
        <v>1068</v>
      </c>
      <c r="E4846" s="35">
        <v>-6.7951453900712876E-3</v>
      </c>
      <c r="F4846" s="35">
        <v>5.5130634159844615E-2</v>
      </c>
      <c r="G4846" s="35">
        <v>0.90190489984334588</v>
      </c>
      <c r="H4846" s="35" t="b">
        <v>0</v>
      </c>
      <c r="I4846" s="35" t="b">
        <v>0</v>
      </c>
      <c r="J4846" s="35" t="b">
        <v>0</v>
      </c>
    </row>
    <row r="4847" spans="1:10" hidden="1" x14ac:dyDescent="0.2">
      <c r="A4847" s="35" t="s">
        <v>478</v>
      </c>
      <c r="B4847" s="35" t="str">
        <f>VLOOKUP(Table4[[#This Row],[Metabolite ID]],Table18[],2,FALSE)</f>
        <v>X - 14056</v>
      </c>
      <c r="C4847" s="35" t="s">
        <v>1120</v>
      </c>
      <c r="D4847" s="35">
        <v>1068</v>
      </c>
      <c r="E4847" s="35">
        <v>-2.7627139492322327E-2</v>
      </c>
      <c r="F4847" s="35">
        <v>6.1986091145359801E-2</v>
      </c>
      <c r="G4847" s="35">
        <v>0.65581467939559634</v>
      </c>
      <c r="H4847" s="35" t="b">
        <v>0</v>
      </c>
      <c r="I4847" s="35" t="b">
        <v>0</v>
      </c>
      <c r="J4847" s="35" t="b">
        <v>0</v>
      </c>
    </row>
    <row r="4848" spans="1:10" hidden="1" x14ac:dyDescent="0.2">
      <c r="A4848" s="35" t="s">
        <v>478</v>
      </c>
      <c r="B4848" s="35" t="str">
        <f>VLOOKUP(Table4[[#This Row],[Metabolite ID]],Table18[],2,FALSE)</f>
        <v>X - 14056</v>
      </c>
      <c r="C4848" s="35" t="s">
        <v>1121</v>
      </c>
      <c r="D4848" s="35">
        <v>1068</v>
      </c>
      <c r="E4848" s="35">
        <v>1.4762657136385471E-2</v>
      </c>
      <c r="F4848" s="35">
        <v>0.22174140186856262</v>
      </c>
      <c r="G4848" s="35">
        <v>0.94693171907645857</v>
      </c>
      <c r="H4848" s="35" t="b">
        <v>0</v>
      </c>
      <c r="I4848" s="35" t="b">
        <v>0</v>
      </c>
      <c r="J4848" s="35" t="b">
        <v>0</v>
      </c>
    </row>
    <row r="4849" spans="1:10" hidden="1" x14ac:dyDescent="0.2">
      <c r="A4849" s="35" t="s">
        <v>478</v>
      </c>
      <c r="B4849" s="35" t="str">
        <f>VLOOKUP(Table4[[#This Row],[Metabolite ID]],Table18[],2,FALSE)</f>
        <v>X - 14056</v>
      </c>
      <c r="C4849" s="35" t="s">
        <v>1122</v>
      </c>
      <c r="D4849" s="35">
        <v>1068</v>
      </c>
      <c r="E4849" s="35">
        <v>-3.033831974234058E-2</v>
      </c>
      <c r="F4849" s="35">
        <v>0.14885949184086028</v>
      </c>
      <c r="G4849" s="35">
        <v>0.83854469033996948</v>
      </c>
      <c r="H4849" s="35" t="b">
        <v>0</v>
      </c>
      <c r="I4849" s="35" t="b">
        <v>0</v>
      </c>
      <c r="J4849" s="35" t="b">
        <v>0</v>
      </c>
    </row>
    <row r="4850" spans="1:10" hidden="1" x14ac:dyDescent="0.2">
      <c r="A4850" s="35" t="s">
        <v>478</v>
      </c>
      <c r="B4850" s="35" t="str">
        <f>VLOOKUP(Table4[[#This Row],[Metabolite ID]],Table18[],2,FALSE)</f>
        <v>X - 14056</v>
      </c>
      <c r="C4850" s="35" t="s">
        <v>1123</v>
      </c>
      <c r="D4850" s="35">
        <v>1068</v>
      </c>
      <c r="E4850" s="35">
        <v>-0.11345102086643959</v>
      </c>
      <c r="F4850" s="35">
        <v>0.10911717212485206</v>
      </c>
      <c r="G4850" s="35">
        <v>0.29870698087292696</v>
      </c>
      <c r="H4850" s="35" t="b">
        <v>0</v>
      </c>
      <c r="I4850" s="35" t="b">
        <v>0</v>
      </c>
      <c r="J4850" s="35" t="b">
        <v>0</v>
      </c>
    </row>
    <row r="4851" spans="1:10" x14ac:dyDescent="0.2">
      <c r="A4851" s="35" t="s">
        <v>590</v>
      </c>
      <c r="B4851" s="35" t="str">
        <f>VLOOKUP(Table4[[#This Row],[Metabolite ID]],Table18[],2,FALSE)</f>
        <v>X - 17612</v>
      </c>
      <c r="C4851" s="35" t="s">
        <v>1116</v>
      </c>
      <c r="D4851" s="35">
        <v>1068</v>
      </c>
      <c r="E4851" s="35">
        <v>-3.1389274372182432E-2</v>
      </c>
      <c r="F4851" s="35">
        <v>4.1191699833982576E-2</v>
      </c>
      <c r="G4851" s="36">
        <v>0.44604263034420705</v>
      </c>
      <c r="H4851" s="35" t="b">
        <v>0</v>
      </c>
      <c r="I4851" s="35" t="b">
        <v>0</v>
      </c>
      <c r="J4851" s="35" t="b">
        <v>0</v>
      </c>
    </row>
    <row r="4852" spans="1:10" hidden="1" x14ac:dyDescent="0.2">
      <c r="A4852" s="35" t="s">
        <v>590</v>
      </c>
      <c r="B4852" s="35" t="str">
        <f>VLOOKUP(Table4[[#This Row],[Metabolite ID]],Table18[],2,FALSE)</f>
        <v>X - 17612</v>
      </c>
      <c r="C4852" s="35" t="s">
        <v>1117</v>
      </c>
      <c r="D4852" s="35">
        <v>1068</v>
      </c>
      <c r="E4852" s="35">
        <v>-3.1389274372182432E-2</v>
      </c>
      <c r="F4852" s="35">
        <v>4.0461789511923175E-2</v>
      </c>
      <c r="G4852" s="35">
        <v>0.43788141529791996</v>
      </c>
      <c r="H4852" s="35" t="b">
        <v>0</v>
      </c>
      <c r="I4852" s="35" t="b">
        <v>0</v>
      </c>
      <c r="J4852" s="35" t="b">
        <v>0</v>
      </c>
    </row>
    <row r="4853" spans="1:10" hidden="1" x14ac:dyDescent="0.2">
      <c r="A4853" s="35" t="s">
        <v>590</v>
      </c>
      <c r="B4853" s="35" t="str">
        <f>VLOOKUP(Table4[[#This Row],[Metabolite ID]],Table18[],2,FALSE)</f>
        <v>X - 17612</v>
      </c>
      <c r="C4853" s="35" t="s">
        <v>1118</v>
      </c>
      <c r="D4853" s="35">
        <v>1068</v>
      </c>
      <c r="E4853" s="35">
        <v>-3.1389274372182446E-2</v>
      </c>
      <c r="F4853" s="35">
        <v>4.0833241368862641E-2</v>
      </c>
      <c r="G4853" s="35">
        <v>0.44206034815150941</v>
      </c>
      <c r="H4853" s="35" t="b">
        <v>0</v>
      </c>
      <c r="I4853" s="35" t="b">
        <v>0</v>
      </c>
      <c r="J4853" s="35" t="b">
        <v>0</v>
      </c>
    </row>
    <row r="4854" spans="1:10" hidden="1" x14ac:dyDescent="0.2">
      <c r="A4854" s="35" t="s">
        <v>590</v>
      </c>
      <c r="B4854" s="35" t="str">
        <f>VLOOKUP(Table4[[#This Row],[Metabolite ID]],Table18[],2,FALSE)</f>
        <v>X - 17612</v>
      </c>
      <c r="C4854" s="35" t="s">
        <v>1119</v>
      </c>
      <c r="D4854" s="35">
        <v>1068</v>
      </c>
      <c r="E4854" s="35">
        <v>2.4750242571255195E-2</v>
      </c>
      <c r="F4854" s="35">
        <v>6.2486020497445061E-2</v>
      </c>
      <c r="G4854" s="35">
        <v>0.69203680868645479</v>
      </c>
      <c r="H4854" s="35" t="b">
        <v>0</v>
      </c>
      <c r="I4854" s="35" t="b">
        <v>0</v>
      </c>
      <c r="J4854" s="35" t="b">
        <v>0</v>
      </c>
    </row>
    <row r="4855" spans="1:10" hidden="1" x14ac:dyDescent="0.2">
      <c r="A4855" s="35" t="s">
        <v>590</v>
      </c>
      <c r="B4855" s="35" t="str">
        <f>VLOOKUP(Table4[[#This Row],[Metabolite ID]],Table18[],2,FALSE)</f>
        <v>X - 17612</v>
      </c>
      <c r="C4855" s="35" t="s">
        <v>1120</v>
      </c>
      <c r="D4855" s="35">
        <v>1068</v>
      </c>
      <c r="E4855" s="35">
        <v>-3.7575951530631209E-2</v>
      </c>
      <c r="F4855" s="35">
        <v>7.2699223775602909E-2</v>
      </c>
      <c r="G4855" s="35">
        <v>0.60524783536572091</v>
      </c>
      <c r="H4855" s="35" t="b">
        <v>0</v>
      </c>
      <c r="I4855" s="35" t="b">
        <v>0</v>
      </c>
      <c r="J4855" s="35" t="b">
        <v>0</v>
      </c>
    </row>
    <row r="4856" spans="1:10" hidden="1" x14ac:dyDescent="0.2">
      <c r="A4856" s="35" t="s">
        <v>590</v>
      </c>
      <c r="B4856" s="35" t="str">
        <f>VLOOKUP(Table4[[#This Row],[Metabolite ID]],Table18[],2,FALSE)</f>
        <v>X - 17612</v>
      </c>
      <c r="C4856" s="35" t="s">
        <v>1121</v>
      </c>
      <c r="D4856" s="35">
        <v>1068</v>
      </c>
      <c r="E4856" s="35">
        <v>0.12956734890379007</v>
      </c>
      <c r="F4856" s="35">
        <v>0.29001270155942949</v>
      </c>
      <c r="G4856" s="35">
        <v>0.65513584461155694</v>
      </c>
      <c r="H4856" s="35" t="b">
        <v>0</v>
      </c>
      <c r="I4856" s="35" t="b">
        <v>0</v>
      </c>
      <c r="J4856" s="35" t="b">
        <v>0</v>
      </c>
    </row>
    <row r="4857" spans="1:10" hidden="1" x14ac:dyDescent="0.2">
      <c r="A4857" s="35" t="s">
        <v>590</v>
      </c>
      <c r="B4857" s="35" t="str">
        <f>VLOOKUP(Table4[[#This Row],[Metabolite ID]],Table18[],2,FALSE)</f>
        <v>X - 17612</v>
      </c>
      <c r="C4857" s="35" t="s">
        <v>1122</v>
      </c>
      <c r="D4857" s="35">
        <v>1068</v>
      </c>
      <c r="E4857" s="35">
        <v>-8.2900212402281959E-2</v>
      </c>
      <c r="F4857" s="35">
        <v>0.17379780744906831</v>
      </c>
      <c r="G4857" s="35">
        <v>0.63346529527976114</v>
      </c>
      <c r="H4857" s="35" t="b">
        <v>0</v>
      </c>
      <c r="I4857" s="35" t="b">
        <v>0</v>
      </c>
      <c r="J4857" s="35" t="b">
        <v>0</v>
      </c>
    </row>
    <row r="4858" spans="1:10" hidden="1" x14ac:dyDescent="0.2">
      <c r="A4858" s="35" t="s">
        <v>590</v>
      </c>
      <c r="B4858" s="35" t="str">
        <f>VLOOKUP(Table4[[#This Row],[Metabolite ID]],Table18[],2,FALSE)</f>
        <v>X - 17612</v>
      </c>
      <c r="C4858" s="35" t="s">
        <v>1123</v>
      </c>
      <c r="D4858" s="35">
        <v>1068</v>
      </c>
      <c r="E4858" s="35">
        <v>-9.0094791847371278E-2</v>
      </c>
      <c r="F4858" s="35">
        <v>0.12088641989566627</v>
      </c>
      <c r="G4858" s="35">
        <v>0.45626395300702616</v>
      </c>
      <c r="H4858" s="35" t="b">
        <v>0</v>
      </c>
      <c r="I4858" s="35" t="b">
        <v>0</v>
      </c>
      <c r="J4858" s="35" t="b">
        <v>0</v>
      </c>
    </row>
    <row r="4859" spans="1:10" x14ac:dyDescent="0.2">
      <c r="A4859" s="35" t="s">
        <v>696</v>
      </c>
      <c r="B4859" s="35" t="str">
        <f>VLOOKUP(Table4[[#This Row],[Metabolite ID]],Table18[],2,FALSE)</f>
        <v>1-palmitoyl-2-oleoyl-GPI (16:0/18:1)*</v>
      </c>
      <c r="C4859" s="35" t="s">
        <v>1116</v>
      </c>
      <c r="D4859" s="35">
        <v>1068</v>
      </c>
      <c r="E4859" s="35">
        <v>2.8887484348245247E-2</v>
      </c>
      <c r="F4859" s="35">
        <v>3.7947977122520286E-2</v>
      </c>
      <c r="G4859" s="36">
        <v>0.44651426186502419</v>
      </c>
      <c r="H4859" s="35" t="b">
        <v>0</v>
      </c>
      <c r="I4859" s="35" t="b">
        <v>0</v>
      </c>
      <c r="J4859" s="35" t="b">
        <v>0</v>
      </c>
    </row>
    <row r="4860" spans="1:10" hidden="1" x14ac:dyDescent="0.2">
      <c r="A4860" s="35" t="s">
        <v>696</v>
      </c>
      <c r="B4860" s="35" t="str">
        <f>VLOOKUP(Table4[[#This Row],[Metabolite ID]],Table18[],2,FALSE)</f>
        <v>1-palmitoyl-2-oleoyl-GPI (16:0/18:1)*</v>
      </c>
      <c r="C4860" s="35" t="s">
        <v>1117</v>
      </c>
      <c r="D4860" s="35">
        <v>1068</v>
      </c>
      <c r="E4860" s="35">
        <v>2.8887484348245247E-2</v>
      </c>
      <c r="F4860" s="35">
        <v>3.6990923706247854E-2</v>
      </c>
      <c r="G4860" s="35">
        <v>0.43484108573286706</v>
      </c>
      <c r="H4860" s="35" t="b">
        <v>0</v>
      </c>
      <c r="I4860" s="35" t="b">
        <v>0</v>
      </c>
      <c r="J4860" s="35" t="b">
        <v>0</v>
      </c>
    </row>
    <row r="4861" spans="1:10" hidden="1" x14ac:dyDescent="0.2">
      <c r="A4861" s="35" t="s">
        <v>696</v>
      </c>
      <c r="B4861" s="35" t="str">
        <f>VLOOKUP(Table4[[#This Row],[Metabolite ID]],Table18[],2,FALSE)</f>
        <v>1-palmitoyl-2-oleoyl-GPI (16:0/18:1)*</v>
      </c>
      <c r="C4861" s="35" t="s">
        <v>1118</v>
      </c>
      <c r="D4861" s="35">
        <v>1068</v>
      </c>
      <c r="E4861" s="35">
        <v>2.8887484348245247E-2</v>
      </c>
      <c r="F4861" s="35">
        <v>3.7336066129621988E-2</v>
      </c>
      <c r="G4861" s="35">
        <v>0.43909919008943521</v>
      </c>
      <c r="H4861" s="35" t="b">
        <v>0</v>
      </c>
      <c r="I4861" s="35" t="b">
        <v>0</v>
      </c>
      <c r="J4861" s="35" t="b">
        <v>0</v>
      </c>
    </row>
    <row r="4862" spans="1:10" hidden="1" x14ac:dyDescent="0.2">
      <c r="A4862" s="35" t="s">
        <v>696</v>
      </c>
      <c r="B4862" s="35" t="str">
        <f>VLOOKUP(Table4[[#This Row],[Metabolite ID]],Table18[],2,FALSE)</f>
        <v>1-palmitoyl-2-oleoyl-GPI (16:0/18:1)*</v>
      </c>
      <c r="C4862" s="35" t="s">
        <v>1119</v>
      </c>
      <c r="D4862" s="35">
        <v>1068</v>
      </c>
      <c r="E4862" s="35">
        <v>7.2515919635990744E-2</v>
      </c>
      <c r="F4862" s="35">
        <v>5.5768331810598398E-2</v>
      </c>
      <c r="G4862" s="35">
        <v>0.19349597009553596</v>
      </c>
      <c r="H4862" s="35" t="b">
        <v>0</v>
      </c>
      <c r="I4862" s="35" t="b">
        <v>0</v>
      </c>
      <c r="J4862" s="35" t="b">
        <v>0</v>
      </c>
    </row>
    <row r="4863" spans="1:10" hidden="1" x14ac:dyDescent="0.2">
      <c r="A4863" s="35" t="s">
        <v>696</v>
      </c>
      <c r="B4863" s="35" t="str">
        <f>VLOOKUP(Table4[[#This Row],[Metabolite ID]],Table18[],2,FALSE)</f>
        <v>1-palmitoyl-2-oleoyl-GPI (16:0/18:1)*</v>
      </c>
      <c r="C4863" s="35" t="s">
        <v>1120</v>
      </c>
      <c r="D4863" s="35">
        <v>1068</v>
      </c>
      <c r="E4863" s="35">
        <v>6.8586271221668218E-3</v>
      </c>
      <c r="F4863" s="35">
        <v>6.2734808169465001E-2</v>
      </c>
      <c r="G4863" s="35">
        <v>0.91294289500087344</v>
      </c>
      <c r="H4863" s="35" t="b">
        <v>0</v>
      </c>
      <c r="I4863" s="35" t="b">
        <v>0</v>
      </c>
      <c r="J4863" s="35" t="b">
        <v>0</v>
      </c>
    </row>
    <row r="4864" spans="1:10" hidden="1" x14ac:dyDescent="0.2">
      <c r="A4864" s="35" t="s">
        <v>696</v>
      </c>
      <c r="B4864" s="35" t="str">
        <f>VLOOKUP(Table4[[#This Row],[Metabolite ID]],Table18[],2,FALSE)</f>
        <v>1-palmitoyl-2-oleoyl-GPI (16:0/18:1)*</v>
      </c>
      <c r="C4864" s="35" t="s">
        <v>1121</v>
      </c>
      <c r="D4864" s="35">
        <v>1068</v>
      </c>
      <c r="E4864" s="35">
        <v>-2.151039883154926E-2</v>
      </c>
      <c r="F4864" s="35">
        <v>0.26223615762999658</v>
      </c>
      <c r="G4864" s="35">
        <v>0.934640767903826</v>
      </c>
      <c r="H4864" s="35" t="b">
        <v>0</v>
      </c>
      <c r="I4864" s="35" t="b">
        <v>0</v>
      </c>
      <c r="J4864" s="35" t="b">
        <v>0</v>
      </c>
    </row>
    <row r="4865" spans="1:10" hidden="1" x14ac:dyDescent="0.2">
      <c r="A4865" s="35" t="s">
        <v>696</v>
      </c>
      <c r="B4865" s="35" t="str">
        <f>VLOOKUP(Table4[[#This Row],[Metabolite ID]],Table18[],2,FALSE)</f>
        <v>1-palmitoyl-2-oleoyl-GPI (16:0/18:1)*</v>
      </c>
      <c r="C4865" s="35" t="s">
        <v>1122</v>
      </c>
      <c r="D4865" s="35">
        <v>1068</v>
      </c>
      <c r="E4865" s="35">
        <v>-6.9527289850343621E-2</v>
      </c>
      <c r="F4865" s="35">
        <v>0.16300283828653922</v>
      </c>
      <c r="G4865" s="35">
        <v>0.66980018357086157</v>
      </c>
      <c r="H4865" s="35" t="b">
        <v>0</v>
      </c>
      <c r="I4865" s="35" t="b">
        <v>0</v>
      </c>
      <c r="J4865" s="35" t="b">
        <v>0</v>
      </c>
    </row>
    <row r="4866" spans="1:10" hidden="1" x14ac:dyDescent="0.2">
      <c r="A4866" s="35" t="s">
        <v>696</v>
      </c>
      <c r="B4866" s="35" t="str">
        <f>VLOOKUP(Table4[[#This Row],[Metabolite ID]],Table18[],2,FALSE)</f>
        <v>1-palmitoyl-2-oleoyl-GPI (16:0/18:1)*</v>
      </c>
      <c r="C4866" s="35" t="s">
        <v>1123</v>
      </c>
      <c r="D4866" s="35">
        <v>1068</v>
      </c>
      <c r="E4866" s="35">
        <v>-4.7548182691197989E-2</v>
      </c>
      <c r="F4866" s="35">
        <v>0.11138961304757242</v>
      </c>
      <c r="G4866" s="35">
        <v>0.66956479919865775</v>
      </c>
      <c r="H4866" s="35" t="b">
        <v>0</v>
      </c>
      <c r="I4866" s="35" t="b">
        <v>0</v>
      </c>
      <c r="J4866" s="35" t="b">
        <v>0</v>
      </c>
    </row>
    <row r="4867" spans="1:10" x14ac:dyDescent="0.2">
      <c r="A4867" s="35" t="s">
        <v>55</v>
      </c>
      <c r="B4867" s="35" t="str">
        <f>VLOOKUP(Table4[[#This Row],[Metabolite ID]],Table18[],2,FALSE)</f>
        <v>pantothenate</v>
      </c>
      <c r="C4867" s="35" t="s">
        <v>1116</v>
      </c>
      <c r="D4867" s="35">
        <v>1068</v>
      </c>
      <c r="E4867" s="35">
        <v>2.827098888513482E-2</v>
      </c>
      <c r="F4867" s="35">
        <v>3.7359804853697567E-2</v>
      </c>
      <c r="G4867" s="36">
        <v>0.44921638930598329</v>
      </c>
      <c r="H4867" s="35" t="b">
        <v>0</v>
      </c>
      <c r="I4867" s="35" t="b">
        <v>0</v>
      </c>
      <c r="J4867" s="35" t="b">
        <v>0</v>
      </c>
    </row>
    <row r="4868" spans="1:10" hidden="1" x14ac:dyDescent="0.2">
      <c r="A4868" s="35" t="s">
        <v>55</v>
      </c>
      <c r="B4868" s="35" t="str">
        <f>VLOOKUP(Table4[[#This Row],[Metabolite ID]],Table18[],2,FALSE)</f>
        <v>pantothenate</v>
      </c>
      <c r="C4868" s="35" t="s">
        <v>1117</v>
      </c>
      <c r="D4868" s="35">
        <v>1068</v>
      </c>
      <c r="E4868" s="35">
        <v>2.827098888513482E-2</v>
      </c>
      <c r="F4868" s="35">
        <v>3.6876218660518385E-2</v>
      </c>
      <c r="G4868" s="35">
        <v>0.44329228633244344</v>
      </c>
      <c r="H4868" s="35" t="b">
        <v>0</v>
      </c>
      <c r="I4868" s="35" t="b">
        <v>0</v>
      </c>
      <c r="J4868" s="35" t="b">
        <v>0</v>
      </c>
    </row>
    <row r="4869" spans="1:10" hidden="1" x14ac:dyDescent="0.2">
      <c r="A4869" s="35" t="s">
        <v>55</v>
      </c>
      <c r="B4869" s="35" t="str">
        <f>VLOOKUP(Table4[[#This Row],[Metabolite ID]],Table18[],2,FALSE)</f>
        <v>pantothenate</v>
      </c>
      <c r="C4869" s="35" t="s">
        <v>1118</v>
      </c>
      <c r="D4869" s="35">
        <v>1068</v>
      </c>
      <c r="E4869" s="35">
        <v>2.8270988885134855E-2</v>
      </c>
      <c r="F4869" s="35">
        <v>3.7209927014437441E-2</v>
      </c>
      <c r="G4869" s="35">
        <v>0.44739203582268</v>
      </c>
      <c r="H4869" s="35" t="b">
        <v>0</v>
      </c>
      <c r="I4869" s="35" t="b">
        <v>0</v>
      </c>
      <c r="J4869" s="35" t="b">
        <v>0</v>
      </c>
    </row>
    <row r="4870" spans="1:10" hidden="1" x14ac:dyDescent="0.2">
      <c r="A4870" s="35" t="s">
        <v>55</v>
      </c>
      <c r="B4870" s="35" t="str">
        <f>VLOOKUP(Table4[[#This Row],[Metabolite ID]],Table18[],2,FALSE)</f>
        <v>pantothenate</v>
      </c>
      <c r="C4870" s="35" t="s">
        <v>1119</v>
      </c>
      <c r="D4870" s="35">
        <v>1068</v>
      </c>
      <c r="E4870" s="35">
        <v>1.1225015118529176E-2</v>
      </c>
      <c r="F4870" s="35">
        <v>5.7119929612493126E-2</v>
      </c>
      <c r="G4870" s="35">
        <v>0.84420583066129751</v>
      </c>
      <c r="H4870" s="35" t="b">
        <v>0</v>
      </c>
      <c r="I4870" s="35" t="b">
        <v>0</v>
      </c>
      <c r="J4870" s="35" t="b">
        <v>0</v>
      </c>
    </row>
    <row r="4871" spans="1:10" hidden="1" x14ac:dyDescent="0.2">
      <c r="A4871" s="35" t="s">
        <v>55</v>
      </c>
      <c r="B4871" s="35" t="str">
        <f>VLOOKUP(Table4[[#This Row],[Metabolite ID]],Table18[],2,FALSE)</f>
        <v>pantothenate</v>
      </c>
      <c r="C4871" s="35" t="s">
        <v>1120</v>
      </c>
      <c r="D4871" s="35">
        <v>1068</v>
      </c>
      <c r="E4871" s="35">
        <v>2.6506278675032306E-2</v>
      </c>
      <c r="F4871" s="35">
        <v>6.2711466051912274E-2</v>
      </c>
      <c r="G4871" s="35">
        <v>0.67253577524250097</v>
      </c>
      <c r="H4871" s="35" t="b">
        <v>0</v>
      </c>
      <c r="I4871" s="35" t="b">
        <v>0</v>
      </c>
      <c r="J4871" s="35" t="b">
        <v>0</v>
      </c>
    </row>
    <row r="4872" spans="1:10" hidden="1" x14ac:dyDescent="0.2">
      <c r="A4872" s="35" t="s">
        <v>55</v>
      </c>
      <c r="B4872" s="35" t="str">
        <f>VLOOKUP(Table4[[#This Row],[Metabolite ID]],Table18[],2,FALSE)</f>
        <v>pantothenate</v>
      </c>
      <c r="C4872" s="35" t="s">
        <v>1121</v>
      </c>
      <c r="D4872" s="35">
        <v>1068</v>
      </c>
      <c r="E4872" s="35">
        <v>-0.15894897454843537</v>
      </c>
      <c r="F4872" s="35">
        <v>0.27252036552758074</v>
      </c>
      <c r="G4872" s="35">
        <v>0.55984463628558134</v>
      </c>
      <c r="H4872" s="35" t="b">
        <v>0</v>
      </c>
      <c r="I4872" s="35" t="b">
        <v>0</v>
      </c>
      <c r="J4872" s="35" t="b">
        <v>0</v>
      </c>
    </row>
    <row r="4873" spans="1:10" hidden="1" x14ac:dyDescent="0.2">
      <c r="A4873" s="35" t="s">
        <v>55</v>
      </c>
      <c r="B4873" s="35" t="str">
        <f>VLOOKUP(Table4[[#This Row],[Metabolite ID]],Table18[],2,FALSE)</f>
        <v>pantothenate</v>
      </c>
      <c r="C4873" s="35" t="s">
        <v>1122</v>
      </c>
      <c r="D4873" s="35">
        <v>1068</v>
      </c>
      <c r="E4873" s="35">
        <v>7.4596977907521733E-2</v>
      </c>
      <c r="F4873" s="35">
        <v>0.15981645230236655</v>
      </c>
      <c r="G4873" s="35">
        <v>0.64076218268334117</v>
      </c>
      <c r="H4873" s="35" t="b">
        <v>0</v>
      </c>
      <c r="I4873" s="35" t="b">
        <v>0</v>
      </c>
      <c r="J4873" s="35" t="b">
        <v>0</v>
      </c>
    </row>
    <row r="4874" spans="1:10" hidden="1" x14ac:dyDescent="0.2">
      <c r="A4874" s="35" t="s">
        <v>55</v>
      </c>
      <c r="B4874" s="35" t="str">
        <f>VLOOKUP(Table4[[#This Row],[Metabolite ID]],Table18[],2,FALSE)</f>
        <v>pantothenate</v>
      </c>
      <c r="C4874" s="35" t="s">
        <v>1123</v>
      </c>
      <c r="D4874" s="35">
        <v>1068</v>
      </c>
      <c r="E4874" s="35">
        <v>5.7064599656046523E-2</v>
      </c>
      <c r="F4874" s="35">
        <v>0.1096926061832334</v>
      </c>
      <c r="G4874" s="35">
        <v>0.60301628367675786</v>
      </c>
      <c r="H4874" s="35" t="b">
        <v>0</v>
      </c>
      <c r="I4874" s="35" t="b">
        <v>0</v>
      </c>
      <c r="J4874" s="35" t="b">
        <v>0</v>
      </c>
    </row>
    <row r="4875" spans="1:10" x14ac:dyDescent="0.2">
      <c r="A4875" s="35" t="s">
        <v>589</v>
      </c>
      <c r="B4875" s="35" t="str">
        <f>VLOOKUP(Table4[[#This Row],[Metabolite ID]],Table18[],2,FALSE)</f>
        <v>X - 18938</v>
      </c>
      <c r="C4875" s="35" t="s">
        <v>1116</v>
      </c>
      <c r="D4875" s="35">
        <v>1068</v>
      </c>
      <c r="E4875" s="35">
        <v>3.1512348131853773E-2</v>
      </c>
      <c r="F4875" s="35">
        <v>4.1992983982307247E-2</v>
      </c>
      <c r="G4875" s="36">
        <v>0.45300217495701028</v>
      </c>
      <c r="H4875" s="35" t="b">
        <v>0</v>
      </c>
      <c r="I4875" s="35" t="b">
        <v>0</v>
      </c>
      <c r="J4875" s="35" t="b">
        <v>0</v>
      </c>
    </row>
    <row r="4876" spans="1:10" hidden="1" x14ac:dyDescent="0.2">
      <c r="A4876" s="35" t="s">
        <v>589</v>
      </c>
      <c r="B4876" s="35" t="str">
        <f>VLOOKUP(Table4[[#This Row],[Metabolite ID]],Table18[],2,FALSE)</f>
        <v>X - 18938</v>
      </c>
      <c r="C4876" s="35" t="s">
        <v>1117</v>
      </c>
      <c r="D4876" s="35">
        <v>1068</v>
      </c>
      <c r="E4876" s="35">
        <v>3.1512348131853773E-2</v>
      </c>
      <c r="F4876" s="35">
        <v>4.1699462844056678E-2</v>
      </c>
      <c r="G4876" s="35">
        <v>0.44982816279862803</v>
      </c>
      <c r="H4876" s="35" t="b">
        <v>0</v>
      </c>
      <c r="I4876" s="35" t="b">
        <v>0</v>
      </c>
      <c r="J4876" s="35" t="b">
        <v>0</v>
      </c>
    </row>
    <row r="4877" spans="1:10" hidden="1" x14ac:dyDescent="0.2">
      <c r="A4877" s="35" t="s">
        <v>589</v>
      </c>
      <c r="B4877" s="35" t="str">
        <f>VLOOKUP(Table4[[#This Row],[Metabolite ID]],Table18[],2,FALSE)</f>
        <v>X - 18938</v>
      </c>
      <c r="C4877" s="35" t="s">
        <v>1118</v>
      </c>
      <c r="D4877" s="35">
        <v>1068</v>
      </c>
      <c r="E4877" s="35">
        <v>3.1512348131853767E-2</v>
      </c>
      <c r="F4877" s="35">
        <v>4.2075121563750768E-2</v>
      </c>
      <c r="G4877" s="35">
        <v>0.45388468010618899</v>
      </c>
      <c r="H4877" s="35" t="b">
        <v>0</v>
      </c>
      <c r="I4877" s="35" t="b">
        <v>0</v>
      </c>
      <c r="J4877" s="35" t="b">
        <v>0</v>
      </c>
    </row>
    <row r="4878" spans="1:10" hidden="1" x14ac:dyDescent="0.2">
      <c r="A4878" s="35" t="s">
        <v>589</v>
      </c>
      <c r="B4878" s="35" t="str">
        <f>VLOOKUP(Table4[[#This Row],[Metabolite ID]],Table18[],2,FALSE)</f>
        <v>X - 18938</v>
      </c>
      <c r="C4878" s="35" t="s">
        <v>1119</v>
      </c>
      <c r="D4878" s="35">
        <v>1068</v>
      </c>
      <c r="E4878" s="35">
        <v>4.1459062630854325E-2</v>
      </c>
      <c r="F4878" s="35">
        <v>6.1049014253966791E-2</v>
      </c>
      <c r="G4878" s="35">
        <v>0.49706747599806045</v>
      </c>
      <c r="H4878" s="35" t="b">
        <v>0</v>
      </c>
      <c r="I4878" s="35" t="b">
        <v>0</v>
      </c>
      <c r="J4878" s="35" t="b">
        <v>0</v>
      </c>
    </row>
    <row r="4879" spans="1:10" hidden="1" x14ac:dyDescent="0.2">
      <c r="A4879" s="35" t="s">
        <v>589</v>
      </c>
      <c r="B4879" s="35" t="str">
        <f>VLOOKUP(Table4[[#This Row],[Metabolite ID]],Table18[],2,FALSE)</f>
        <v>X - 18938</v>
      </c>
      <c r="C4879" s="35" t="s">
        <v>1120</v>
      </c>
      <c r="D4879" s="35">
        <v>1068</v>
      </c>
      <c r="E4879" s="35">
        <v>9.8528859670736248E-3</v>
      </c>
      <c r="F4879" s="35">
        <v>7.1439694383763297E-2</v>
      </c>
      <c r="G4879" s="35">
        <v>0.89030449208015561</v>
      </c>
      <c r="H4879" s="35" t="b">
        <v>0</v>
      </c>
      <c r="I4879" s="35" t="b">
        <v>0</v>
      </c>
      <c r="J4879" s="35" t="b">
        <v>0</v>
      </c>
    </row>
    <row r="4880" spans="1:10" hidden="1" x14ac:dyDescent="0.2">
      <c r="A4880" s="35" t="s">
        <v>589</v>
      </c>
      <c r="B4880" s="35" t="str">
        <f>VLOOKUP(Table4[[#This Row],[Metabolite ID]],Table18[],2,FALSE)</f>
        <v>X - 18938</v>
      </c>
      <c r="C4880" s="35" t="s">
        <v>1121</v>
      </c>
      <c r="D4880" s="35">
        <v>1068</v>
      </c>
      <c r="E4880" s="35">
        <v>-7.8016156838022432E-2</v>
      </c>
      <c r="F4880" s="35">
        <v>0.26820045043081481</v>
      </c>
      <c r="G4880" s="35">
        <v>0.77119389769818369</v>
      </c>
      <c r="H4880" s="35" t="b">
        <v>0</v>
      </c>
      <c r="I4880" s="35" t="b">
        <v>0</v>
      </c>
      <c r="J4880" s="35" t="b">
        <v>0</v>
      </c>
    </row>
    <row r="4881" spans="1:10" hidden="1" x14ac:dyDescent="0.2">
      <c r="A4881" s="35" t="s">
        <v>589</v>
      </c>
      <c r="B4881" s="35" t="str">
        <f>VLOOKUP(Table4[[#This Row],[Metabolite ID]],Table18[],2,FALSE)</f>
        <v>X - 18938</v>
      </c>
      <c r="C4881" s="35" t="s">
        <v>1122</v>
      </c>
      <c r="D4881" s="35">
        <v>1068</v>
      </c>
      <c r="E4881" s="35">
        <v>5.3899497683431719E-3</v>
      </c>
      <c r="F4881" s="35">
        <v>0.16350715417458797</v>
      </c>
      <c r="G4881" s="35">
        <v>0.97370897366990161</v>
      </c>
      <c r="H4881" s="35" t="b">
        <v>0</v>
      </c>
      <c r="I4881" s="35" t="b">
        <v>0</v>
      </c>
      <c r="J4881" s="35" t="b">
        <v>0</v>
      </c>
    </row>
    <row r="4882" spans="1:10" hidden="1" x14ac:dyDescent="0.2">
      <c r="A4882" s="35" t="s">
        <v>589</v>
      </c>
      <c r="B4882" s="35" t="str">
        <f>VLOOKUP(Table4[[#This Row],[Metabolite ID]],Table18[],2,FALSE)</f>
        <v>X - 18938</v>
      </c>
      <c r="C4882" s="35" t="s">
        <v>1123</v>
      </c>
      <c r="D4882" s="35">
        <v>1068</v>
      </c>
      <c r="E4882" s="35">
        <v>-8.367271074397159E-2</v>
      </c>
      <c r="F4882" s="35">
        <v>0.12333451199811654</v>
      </c>
      <c r="G4882" s="35">
        <v>0.49765210279970706</v>
      </c>
      <c r="H4882" s="35" t="b">
        <v>0</v>
      </c>
      <c r="I4882" s="35" t="b">
        <v>0</v>
      </c>
      <c r="J4882" s="35" t="b">
        <v>0</v>
      </c>
    </row>
    <row r="4883" spans="1:10" x14ac:dyDescent="0.2">
      <c r="A4883" s="35" t="s">
        <v>455</v>
      </c>
      <c r="B4883" s="35" t="str">
        <f>VLOOKUP(Table4[[#This Row],[Metabolite ID]],Table18[],2,FALSE)</f>
        <v>3-methylglutarylcarnitine (2)</v>
      </c>
      <c r="C4883" s="35" t="s">
        <v>1116</v>
      </c>
      <c r="D4883" s="35">
        <v>1068</v>
      </c>
      <c r="E4883" s="35">
        <v>3.1772469511365226E-2</v>
      </c>
      <c r="F4883" s="35">
        <v>4.2376795747814389E-2</v>
      </c>
      <c r="G4883" s="36">
        <v>0.4533986506188275</v>
      </c>
      <c r="H4883" s="35" t="b">
        <v>0</v>
      </c>
      <c r="I4883" s="35" t="b">
        <v>0</v>
      </c>
      <c r="J4883" s="35" t="b">
        <v>0</v>
      </c>
    </row>
    <row r="4884" spans="1:10" hidden="1" x14ac:dyDescent="0.2">
      <c r="A4884" s="35" t="s">
        <v>455</v>
      </c>
      <c r="B4884" s="35" t="str">
        <f>VLOOKUP(Table4[[#This Row],[Metabolite ID]],Table18[],2,FALSE)</f>
        <v>3-methylglutarylcarnitine (2)</v>
      </c>
      <c r="C4884" s="35" t="s">
        <v>1117</v>
      </c>
      <c r="D4884" s="35">
        <v>1068</v>
      </c>
      <c r="E4884" s="35">
        <v>3.1772469511365226E-2</v>
      </c>
      <c r="F4884" s="35">
        <v>3.8443025314238002E-2</v>
      </c>
      <c r="G4884" s="35">
        <v>0.40853070899665489</v>
      </c>
      <c r="H4884" s="35" t="b">
        <v>0</v>
      </c>
      <c r="I4884" s="35" t="b">
        <v>0</v>
      </c>
      <c r="J4884" s="35" t="b">
        <v>0</v>
      </c>
    </row>
    <row r="4885" spans="1:10" hidden="1" x14ac:dyDescent="0.2">
      <c r="A4885" s="35" t="s">
        <v>455</v>
      </c>
      <c r="B4885" s="35" t="str">
        <f>VLOOKUP(Table4[[#This Row],[Metabolite ID]],Table18[],2,FALSE)</f>
        <v>3-methylglutarylcarnitine (2)</v>
      </c>
      <c r="C4885" s="35" t="s">
        <v>1118</v>
      </c>
      <c r="D4885" s="35">
        <v>1068</v>
      </c>
      <c r="E4885" s="35">
        <v>3.1772469511365226E-2</v>
      </c>
      <c r="F4885" s="35">
        <v>3.8856843036751007E-2</v>
      </c>
      <c r="G4885" s="35">
        <v>0.41353984389148501</v>
      </c>
      <c r="H4885" s="35" t="b">
        <v>0</v>
      </c>
      <c r="I4885" s="35" t="b">
        <v>0</v>
      </c>
      <c r="J4885" s="35" t="b">
        <v>0</v>
      </c>
    </row>
    <row r="4886" spans="1:10" hidden="1" x14ac:dyDescent="0.2">
      <c r="A4886" s="35" t="s">
        <v>455</v>
      </c>
      <c r="B4886" s="35" t="str">
        <f>VLOOKUP(Table4[[#This Row],[Metabolite ID]],Table18[],2,FALSE)</f>
        <v>3-methylglutarylcarnitine (2)</v>
      </c>
      <c r="C4886" s="35" t="s">
        <v>1119</v>
      </c>
      <c r="D4886" s="35">
        <v>1068</v>
      </c>
      <c r="E4886" s="35">
        <v>5.4377562021309346E-3</v>
      </c>
      <c r="F4886" s="35">
        <v>5.7341592010139629E-2</v>
      </c>
      <c r="G4886" s="35">
        <v>0.92444912308326022</v>
      </c>
      <c r="H4886" s="35" t="b">
        <v>0</v>
      </c>
      <c r="I4886" s="35" t="b">
        <v>0</v>
      </c>
      <c r="J4886" s="35" t="b">
        <v>0</v>
      </c>
    </row>
    <row r="4887" spans="1:10" hidden="1" x14ac:dyDescent="0.2">
      <c r="A4887" s="35" t="s">
        <v>455</v>
      </c>
      <c r="B4887" s="35" t="str">
        <f>VLOOKUP(Table4[[#This Row],[Metabolite ID]],Table18[],2,FALSE)</f>
        <v>3-methylglutarylcarnitine (2)</v>
      </c>
      <c r="C4887" s="35" t="s">
        <v>1120</v>
      </c>
      <c r="D4887" s="35">
        <v>1068</v>
      </c>
      <c r="E4887" s="35">
        <v>8.2748573510353918E-3</v>
      </c>
      <c r="F4887" s="35">
        <v>6.6822381350318996E-2</v>
      </c>
      <c r="G4887" s="35">
        <v>0.90144701210936962</v>
      </c>
      <c r="H4887" s="35" t="b">
        <v>0</v>
      </c>
      <c r="I4887" s="35" t="b">
        <v>0</v>
      </c>
      <c r="J4887" s="35" t="b">
        <v>0</v>
      </c>
    </row>
    <row r="4888" spans="1:10" hidden="1" x14ac:dyDescent="0.2">
      <c r="A4888" s="35" t="s">
        <v>455</v>
      </c>
      <c r="B4888" s="35" t="str">
        <f>VLOOKUP(Table4[[#This Row],[Metabolite ID]],Table18[],2,FALSE)</f>
        <v>3-methylglutarylcarnitine (2)</v>
      </c>
      <c r="C4888" s="35" t="s">
        <v>1121</v>
      </c>
      <c r="D4888" s="35">
        <v>1068</v>
      </c>
      <c r="E4888" s="35">
        <v>-8.2650896902072724E-2</v>
      </c>
      <c r="F4888" s="35">
        <v>0.26035874878633625</v>
      </c>
      <c r="G4888" s="35">
        <v>0.75096424633710734</v>
      </c>
      <c r="H4888" s="35" t="b">
        <v>0</v>
      </c>
      <c r="I4888" s="35" t="b">
        <v>0</v>
      </c>
      <c r="J4888" s="35" t="b">
        <v>0</v>
      </c>
    </row>
    <row r="4889" spans="1:10" hidden="1" x14ac:dyDescent="0.2">
      <c r="A4889" s="35" t="s">
        <v>455</v>
      </c>
      <c r="B4889" s="35" t="str">
        <f>VLOOKUP(Table4[[#This Row],[Metabolite ID]],Table18[],2,FALSE)</f>
        <v>3-methylglutarylcarnitine (2)</v>
      </c>
      <c r="C4889" s="35" t="s">
        <v>1122</v>
      </c>
      <c r="D4889" s="35">
        <v>1068</v>
      </c>
      <c r="E4889" s="35">
        <v>-3.7226228705314668E-2</v>
      </c>
      <c r="F4889" s="35">
        <v>0.18195545068685615</v>
      </c>
      <c r="G4889" s="35">
        <v>0.83793164576234735</v>
      </c>
      <c r="H4889" s="35" t="b">
        <v>0</v>
      </c>
      <c r="I4889" s="35" t="b">
        <v>0</v>
      </c>
      <c r="J4889" s="35" t="b">
        <v>0</v>
      </c>
    </row>
    <row r="4890" spans="1:10" hidden="1" x14ac:dyDescent="0.2">
      <c r="A4890" s="35" t="s">
        <v>455</v>
      </c>
      <c r="B4890" s="35" t="str">
        <f>VLOOKUP(Table4[[#This Row],[Metabolite ID]],Table18[],2,FALSE)</f>
        <v>3-methylglutarylcarnitine (2)</v>
      </c>
      <c r="C4890" s="35" t="s">
        <v>1123</v>
      </c>
      <c r="D4890" s="35">
        <v>1068</v>
      </c>
      <c r="E4890" s="35">
        <v>0.16943407491223397</v>
      </c>
      <c r="F4890" s="35">
        <v>0.12435293669366748</v>
      </c>
      <c r="G4890" s="35">
        <v>0.17331981641963104</v>
      </c>
      <c r="H4890" s="35" t="b">
        <v>0</v>
      </c>
      <c r="I4890" s="35" t="b">
        <v>0</v>
      </c>
      <c r="J4890" s="35" t="b">
        <v>0</v>
      </c>
    </row>
    <row r="4891" spans="1:10" x14ac:dyDescent="0.2">
      <c r="A4891" s="35" t="s">
        <v>739</v>
      </c>
      <c r="B4891" s="35" t="str">
        <f>VLOOKUP(Table4[[#This Row],[Metabolite ID]],Table18[],2,FALSE)</f>
        <v>lactosyl-N-palmitoyl-sphingosine</v>
      </c>
      <c r="C4891" s="35" t="s">
        <v>1116</v>
      </c>
      <c r="D4891" s="35">
        <v>1068</v>
      </c>
      <c r="E4891" s="35">
        <v>-2.9815541233769522E-2</v>
      </c>
      <c r="F4891" s="35">
        <v>4.0165142872423017E-2</v>
      </c>
      <c r="G4891" s="36">
        <v>0.45789117900397336</v>
      </c>
      <c r="H4891" s="35" t="b">
        <v>0</v>
      </c>
      <c r="I4891" s="35" t="b">
        <v>0</v>
      </c>
      <c r="J4891" s="35" t="b">
        <v>0</v>
      </c>
    </row>
    <row r="4892" spans="1:10" hidden="1" x14ac:dyDescent="0.2">
      <c r="A4892" s="35" t="s">
        <v>739</v>
      </c>
      <c r="B4892" s="35" t="str">
        <f>VLOOKUP(Table4[[#This Row],[Metabolite ID]],Table18[],2,FALSE)</f>
        <v>lactosyl-N-palmitoyl-sphingosine</v>
      </c>
      <c r="C4892" s="35" t="s">
        <v>1117</v>
      </c>
      <c r="D4892" s="35">
        <v>1068</v>
      </c>
      <c r="E4892" s="35">
        <v>-2.9815541233769522E-2</v>
      </c>
      <c r="F4892" s="35">
        <v>3.6846521497734722E-2</v>
      </c>
      <c r="G4892" s="35">
        <v>0.41841047830502576</v>
      </c>
      <c r="H4892" s="35" t="b">
        <v>0</v>
      </c>
      <c r="I4892" s="35" t="b">
        <v>0</v>
      </c>
      <c r="J4892" s="35" t="b">
        <v>0</v>
      </c>
    </row>
    <row r="4893" spans="1:10" hidden="1" x14ac:dyDescent="0.2">
      <c r="A4893" s="35" t="s">
        <v>739</v>
      </c>
      <c r="B4893" s="35" t="str">
        <f>VLOOKUP(Table4[[#This Row],[Metabolite ID]],Table18[],2,FALSE)</f>
        <v>lactosyl-N-palmitoyl-sphingosine</v>
      </c>
      <c r="C4893" s="35" t="s">
        <v>1118</v>
      </c>
      <c r="D4893" s="35">
        <v>1068</v>
      </c>
      <c r="E4893" s="35">
        <v>-2.9815541233769522E-2</v>
      </c>
      <c r="F4893" s="35">
        <v>3.7233643214096938E-2</v>
      </c>
      <c r="G4893" s="35">
        <v>0.42326548207340919</v>
      </c>
      <c r="H4893" s="35" t="b">
        <v>0</v>
      </c>
      <c r="I4893" s="35" t="b">
        <v>0</v>
      </c>
      <c r="J4893" s="35" t="b">
        <v>0</v>
      </c>
    </row>
    <row r="4894" spans="1:10" hidden="1" x14ac:dyDescent="0.2">
      <c r="A4894" s="35" t="s">
        <v>739</v>
      </c>
      <c r="B4894" s="35" t="str">
        <f>VLOOKUP(Table4[[#This Row],[Metabolite ID]],Table18[],2,FALSE)</f>
        <v>lactosyl-N-palmitoyl-sphingosine</v>
      </c>
      <c r="C4894" s="35" t="s">
        <v>1119</v>
      </c>
      <c r="D4894" s="35">
        <v>1068</v>
      </c>
      <c r="E4894" s="35">
        <v>3.9773081543081519E-2</v>
      </c>
      <c r="F4894" s="35">
        <v>5.5824629741219975E-2</v>
      </c>
      <c r="G4894" s="35">
        <v>0.47617702470061379</v>
      </c>
      <c r="H4894" s="35" t="b">
        <v>0</v>
      </c>
      <c r="I4894" s="35" t="b">
        <v>0</v>
      </c>
      <c r="J4894" s="35" t="b">
        <v>0</v>
      </c>
    </row>
    <row r="4895" spans="1:10" hidden="1" x14ac:dyDescent="0.2">
      <c r="A4895" s="35" t="s">
        <v>739</v>
      </c>
      <c r="B4895" s="35" t="str">
        <f>VLOOKUP(Table4[[#This Row],[Metabolite ID]],Table18[],2,FALSE)</f>
        <v>lactosyl-N-palmitoyl-sphingosine</v>
      </c>
      <c r="C4895" s="35" t="s">
        <v>1120</v>
      </c>
      <c r="D4895" s="35">
        <v>1068</v>
      </c>
      <c r="E4895" s="35">
        <v>-2.9210911509500021E-2</v>
      </c>
      <c r="F4895" s="35">
        <v>6.1424857107300397E-2</v>
      </c>
      <c r="G4895" s="35">
        <v>0.63439128337365536</v>
      </c>
      <c r="H4895" s="35" t="b">
        <v>0</v>
      </c>
      <c r="I4895" s="35" t="b">
        <v>0</v>
      </c>
      <c r="J4895" s="35" t="b">
        <v>0</v>
      </c>
    </row>
    <row r="4896" spans="1:10" hidden="1" x14ac:dyDescent="0.2">
      <c r="A4896" s="35" t="s">
        <v>739</v>
      </c>
      <c r="B4896" s="35" t="str">
        <f>VLOOKUP(Table4[[#This Row],[Metabolite ID]],Table18[],2,FALSE)</f>
        <v>lactosyl-N-palmitoyl-sphingosine</v>
      </c>
      <c r="C4896" s="35" t="s">
        <v>1121</v>
      </c>
      <c r="D4896" s="35">
        <v>1068</v>
      </c>
      <c r="E4896" s="35">
        <v>0.17224793410121109</v>
      </c>
      <c r="F4896" s="35">
        <v>0.2208061541939414</v>
      </c>
      <c r="G4896" s="35">
        <v>0.43551287811040795</v>
      </c>
      <c r="H4896" s="35" t="b">
        <v>0</v>
      </c>
      <c r="I4896" s="35" t="b">
        <v>0</v>
      </c>
      <c r="J4896" s="35" t="b">
        <v>0</v>
      </c>
    </row>
    <row r="4897" spans="1:10" hidden="1" x14ac:dyDescent="0.2">
      <c r="A4897" s="35" t="s">
        <v>739</v>
      </c>
      <c r="B4897" s="35" t="str">
        <f>VLOOKUP(Table4[[#This Row],[Metabolite ID]],Table18[],2,FALSE)</f>
        <v>lactosyl-N-palmitoyl-sphingosine</v>
      </c>
      <c r="C4897" s="35" t="s">
        <v>1122</v>
      </c>
      <c r="D4897" s="35">
        <v>1068</v>
      </c>
      <c r="E4897" s="35">
        <v>-2.6231817036896032E-2</v>
      </c>
      <c r="F4897" s="35">
        <v>0.14708997994372142</v>
      </c>
      <c r="G4897" s="35">
        <v>0.85849094115757518</v>
      </c>
      <c r="H4897" s="35" t="b">
        <v>0</v>
      </c>
      <c r="I4897" s="35" t="b">
        <v>0</v>
      </c>
      <c r="J4897" s="35" t="b">
        <v>0</v>
      </c>
    </row>
    <row r="4898" spans="1:10" hidden="1" x14ac:dyDescent="0.2">
      <c r="A4898" s="35" t="s">
        <v>739</v>
      </c>
      <c r="B4898" s="35" t="str">
        <f>VLOOKUP(Table4[[#This Row],[Metabolite ID]],Table18[],2,FALSE)</f>
        <v>lactosyl-N-palmitoyl-sphingosine</v>
      </c>
      <c r="C4898" s="35" t="s">
        <v>1123</v>
      </c>
      <c r="D4898" s="35">
        <v>1068</v>
      </c>
      <c r="E4898" s="35">
        <v>-5.9375884863767749E-2</v>
      </c>
      <c r="F4898" s="35">
        <v>0.11793646536586105</v>
      </c>
      <c r="G4898" s="35">
        <v>0.61474734284075938</v>
      </c>
      <c r="H4898" s="35" t="b">
        <v>0</v>
      </c>
      <c r="I4898" s="35" t="b">
        <v>0</v>
      </c>
      <c r="J4898" s="35" t="b">
        <v>0</v>
      </c>
    </row>
    <row r="4899" spans="1:10" x14ac:dyDescent="0.2">
      <c r="A4899" s="35" t="s">
        <v>453</v>
      </c>
      <c r="B4899" s="35" t="str">
        <f>VLOOKUP(Table4[[#This Row],[Metabolite ID]],Table18[],2,FALSE)</f>
        <v>X - 16946</v>
      </c>
      <c r="C4899" s="35" t="s">
        <v>1116</v>
      </c>
      <c r="D4899" s="35">
        <v>1068</v>
      </c>
      <c r="E4899" s="35">
        <v>-2.8119194998125475E-2</v>
      </c>
      <c r="F4899" s="35">
        <v>3.8006699018829262E-2</v>
      </c>
      <c r="G4899" s="36">
        <v>0.45939199446855317</v>
      </c>
      <c r="H4899" s="35" t="b">
        <v>0</v>
      </c>
      <c r="I4899" s="35" t="b">
        <v>0</v>
      </c>
      <c r="J4899" s="35" t="b">
        <v>0</v>
      </c>
    </row>
    <row r="4900" spans="1:10" hidden="1" x14ac:dyDescent="0.2">
      <c r="A4900" s="35" t="s">
        <v>453</v>
      </c>
      <c r="B4900" s="35" t="str">
        <f>VLOOKUP(Table4[[#This Row],[Metabolite ID]],Table18[],2,FALSE)</f>
        <v>X - 16946</v>
      </c>
      <c r="C4900" s="35" t="s">
        <v>1117</v>
      </c>
      <c r="D4900" s="35">
        <v>1068</v>
      </c>
      <c r="E4900" s="35">
        <v>-2.8119194998125475E-2</v>
      </c>
      <c r="F4900" s="35">
        <v>3.6778526374524417E-2</v>
      </c>
      <c r="G4900" s="35">
        <v>0.44453675593577552</v>
      </c>
      <c r="H4900" s="35" t="b">
        <v>0</v>
      </c>
      <c r="I4900" s="35" t="b">
        <v>0</v>
      </c>
      <c r="J4900" s="35" t="b">
        <v>0</v>
      </c>
    </row>
    <row r="4901" spans="1:10" hidden="1" x14ac:dyDescent="0.2">
      <c r="A4901" s="35" t="s">
        <v>453</v>
      </c>
      <c r="B4901" s="35" t="str">
        <f>VLOOKUP(Table4[[#This Row],[Metabolite ID]],Table18[],2,FALSE)</f>
        <v>X - 16946</v>
      </c>
      <c r="C4901" s="35" t="s">
        <v>1118</v>
      </c>
      <c r="D4901" s="35">
        <v>1068</v>
      </c>
      <c r="E4901" s="35">
        <v>-2.8119194998125489E-2</v>
      </c>
      <c r="F4901" s="35">
        <v>3.7123103064915376E-2</v>
      </c>
      <c r="G4901" s="35">
        <v>0.44877546121160977</v>
      </c>
      <c r="H4901" s="35" t="b">
        <v>0</v>
      </c>
      <c r="I4901" s="35" t="b">
        <v>0</v>
      </c>
      <c r="J4901" s="35" t="b">
        <v>0</v>
      </c>
    </row>
    <row r="4902" spans="1:10" hidden="1" x14ac:dyDescent="0.2">
      <c r="A4902" s="35" t="s">
        <v>453</v>
      </c>
      <c r="B4902" s="35" t="str">
        <f>VLOOKUP(Table4[[#This Row],[Metabolite ID]],Table18[],2,FALSE)</f>
        <v>X - 16946</v>
      </c>
      <c r="C4902" s="35" t="s">
        <v>1119</v>
      </c>
      <c r="D4902" s="35">
        <v>1068</v>
      </c>
      <c r="E4902" s="35">
        <v>-4.9067698317307791E-2</v>
      </c>
      <c r="F4902" s="35">
        <v>5.8740205158059125E-2</v>
      </c>
      <c r="G4902" s="35">
        <v>0.4035296045353236</v>
      </c>
      <c r="H4902" s="35" t="b">
        <v>0</v>
      </c>
      <c r="I4902" s="35" t="b">
        <v>0</v>
      </c>
      <c r="J4902" s="35" t="b">
        <v>0</v>
      </c>
    </row>
    <row r="4903" spans="1:10" hidden="1" x14ac:dyDescent="0.2">
      <c r="A4903" s="35" t="s">
        <v>453</v>
      </c>
      <c r="B4903" s="35" t="str">
        <f>VLOOKUP(Table4[[#This Row],[Metabolite ID]],Table18[],2,FALSE)</f>
        <v>X - 16946</v>
      </c>
      <c r="C4903" s="35" t="s">
        <v>1120</v>
      </c>
      <c r="D4903" s="35">
        <v>1068</v>
      </c>
      <c r="E4903" s="35">
        <v>2.1143189610703935E-2</v>
      </c>
      <c r="F4903" s="35">
        <v>6.2196880001305382E-2</v>
      </c>
      <c r="G4903" s="35">
        <v>0.73390192809423793</v>
      </c>
      <c r="H4903" s="35" t="b">
        <v>0</v>
      </c>
      <c r="I4903" s="35" t="b">
        <v>0</v>
      </c>
      <c r="J4903" s="35" t="b">
        <v>0</v>
      </c>
    </row>
    <row r="4904" spans="1:10" hidden="1" x14ac:dyDescent="0.2">
      <c r="A4904" s="35" t="s">
        <v>453</v>
      </c>
      <c r="B4904" s="35" t="str">
        <f>VLOOKUP(Table4[[#This Row],[Metabolite ID]],Table18[],2,FALSE)</f>
        <v>X - 16946</v>
      </c>
      <c r="C4904" s="35" t="s">
        <v>1121</v>
      </c>
      <c r="D4904" s="35">
        <v>1068</v>
      </c>
      <c r="E4904" s="35">
        <v>1.0410235696817871E-2</v>
      </c>
      <c r="F4904" s="35">
        <v>0.24817214633551082</v>
      </c>
      <c r="G4904" s="35">
        <v>0.96654828697126849</v>
      </c>
      <c r="H4904" s="35" t="b">
        <v>0</v>
      </c>
      <c r="I4904" s="35" t="b">
        <v>0</v>
      </c>
      <c r="J4904" s="35" t="b">
        <v>0</v>
      </c>
    </row>
    <row r="4905" spans="1:10" hidden="1" x14ac:dyDescent="0.2">
      <c r="A4905" s="35" t="s">
        <v>453</v>
      </c>
      <c r="B4905" s="35" t="str">
        <f>VLOOKUP(Table4[[#This Row],[Metabolite ID]],Table18[],2,FALSE)</f>
        <v>X - 16946</v>
      </c>
      <c r="C4905" s="35" t="s">
        <v>1122</v>
      </c>
      <c r="D4905" s="35">
        <v>1068</v>
      </c>
      <c r="E4905" s="35">
        <v>0.11807865918674665</v>
      </c>
      <c r="F4905" s="35">
        <v>0.16285036107885326</v>
      </c>
      <c r="G4905" s="35">
        <v>0.46856524820304846</v>
      </c>
      <c r="H4905" s="35" t="b">
        <v>0</v>
      </c>
      <c r="I4905" s="35" t="b">
        <v>0</v>
      </c>
      <c r="J4905" s="35" t="b">
        <v>0</v>
      </c>
    </row>
    <row r="4906" spans="1:10" hidden="1" x14ac:dyDescent="0.2">
      <c r="A4906" s="35" t="s">
        <v>453</v>
      </c>
      <c r="B4906" s="35" t="str">
        <f>VLOOKUP(Table4[[#This Row],[Metabolite ID]],Table18[],2,FALSE)</f>
        <v>X - 16946</v>
      </c>
      <c r="C4906" s="35" t="s">
        <v>1123</v>
      </c>
      <c r="D4906" s="35">
        <v>1068</v>
      </c>
      <c r="E4906" s="35">
        <v>2.6143116253261642E-2</v>
      </c>
      <c r="F4906" s="35">
        <v>0.1115774910554202</v>
      </c>
      <c r="G4906" s="35">
        <v>0.81479352950176509</v>
      </c>
      <c r="H4906" s="35" t="b">
        <v>0</v>
      </c>
      <c r="I4906" s="35" t="b">
        <v>0</v>
      </c>
      <c r="J4906" s="35" t="b">
        <v>0</v>
      </c>
    </row>
    <row r="4907" spans="1:10" x14ac:dyDescent="0.2">
      <c r="A4907" s="35" t="s">
        <v>783</v>
      </c>
      <c r="B4907" s="35" t="str">
        <f>VLOOKUP(Table4[[#This Row],[Metabolite ID]],Table18[],2,FALSE)</f>
        <v>Free cholesterol in large LDL</v>
      </c>
      <c r="C4907" s="35" t="s">
        <v>1116</v>
      </c>
      <c r="D4907" s="35">
        <v>1069</v>
      </c>
      <c r="E4907" s="35">
        <v>-1.9127403201511621E-2</v>
      </c>
      <c r="F4907" s="35">
        <v>2.6055797256117907E-2</v>
      </c>
      <c r="G4907" s="36">
        <v>0.46289147885288495</v>
      </c>
      <c r="H4907" s="35" t="b">
        <v>0</v>
      </c>
      <c r="I4907" s="35" t="b">
        <v>0</v>
      </c>
      <c r="J4907" s="35" t="b">
        <v>0</v>
      </c>
    </row>
    <row r="4908" spans="1:10" hidden="1" x14ac:dyDescent="0.2">
      <c r="A4908" s="35" t="s">
        <v>783</v>
      </c>
      <c r="B4908" s="35" t="str">
        <f>VLOOKUP(Table4[[#This Row],[Metabolite ID]],Table18[],2,FALSE)</f>
        <v>Free cholesterol in large LDL</v>
      </c>
      <c r="C4908" s="35" t="s">
        <v>1117</v>
      </c>
      <c r="D4908" s="35">
        <v>1069</v>
      </c>
      <c r="E4908" s="35">
        <v>-1.9127403201511621E-2</v>
      </c>
      <c r="F4908" s="35">
        <v>1.6710549663553901E-2</v>
      </c>
      <c r="G4908" s="35">
        <v>0.25236229239568275</v>
      </c>
      <c r="H4908" s="35" t="b">
        <v>0</v>
      </c>
      <c r="I4908" s="35" t="b">
        <v>0</v>
      </c>
      <c r="J4908" s="35" t="b">
        <v>0</v>
      </c>
    </row>
    <row r="4909" spans="1:10" hidden="1" x14ac:dyDescent="0.2">
      <c r="A4909" s="35" t="s">
        <v>783</v>
      </c>
      <c r="B4909" s="35" t="str">
        <f>VLOOKUP(Table4[[#This Row],[Metabolite ID]],Table18[],2,FALSE)</f>
        <v>Free cholesterol in large LDL</v>
      </c>
      <c r="C4909" s="35" t="s">
        <v>1118</v>
      </c>
      <c r="D4909" s="35">
        <v>1069</v>
      </c>
      <c r="E4909" s="35">
        <v>-1.9061690374143569E-2</v>
      </c>
      <c r="F4909" s="35">
        <v>1.7076479098483612E-2</v>
      </c>
      <c r="G4909" s="35">
        <v>0.26431336876098666</v>
      </c>
      <c r="H4909" s="35" t="b">
        <v>0</v>
      </c>
      <c r="I4909" s="35" t="b">
        <v>0</v>
      </c>
      <c r="J4909" s="35" t="b">
        <v>0</v>
      </c>
    </row>
    <row r="4910" spans="1:10" hidden="1" x14ac:dyDescent="0.2">
      <c r="A4910" s="35" t="s">
        <v>783</v>
      </c>
      <c r="B4910" s="35" t="str">
        <f>VLOOKUP(Table4[[#This Row],[Metabolite ID]],Table18[],2,FALSE)</f>
        <v>Free cholesterol in large LDL</v>
      </c>
      <c r="C4910" s="35" t="s">
        <v>1119</v>
      </c>
      <c r="D4910" s="35">
        <v>1069</v>
      </c>
      <c r="E4910" s="35">
        <v>-3.8037641509433963E-4</v>
      </c>
      <c r="F4910" s="35">
        <v>2.6462056953620836E-2</v>
      </c>
      <c r="G4910" s="35">
        <v>0.98853127637948213</v>
      </c>
      <c r="H4910" s="35" t="b">
        <v>0</v>
      </c>
      <c r="I4910" s="35" t="b">
        <v>0</v>
      </c>
      <c r="J4910" s="35" t="b">
        <v>0</v>
      </c>
    </row>
    <row r="4911" spans="1:10" hidden="1" x14ac:dyDescent="0.2">
      <c r="A4911" s="35" t="s">
        <v>783</v>
      </c>
      <c r="B4911" s="35" t="str">
        <f>VLOOKUP(Table4[[#This Row],[Metabolite ID]],Table18[],2,FALSE)</f>
        <v>Free cholesterol in large LDL</v>
      </c>
      <c r="C4911" s="35" t="s">
        <v>1120</v>
      </c>
      <c r="D4911" s="35">
        <v>1069</v>
      </c>
      <c r="E4911" s="35">
        <v>4.1166478945251266E-2</v>
      </c>
      <c r="F4911" s="35">
        <v>3.1781195311389558E-2</v>
      </c>
      <c r="G4911" s="35">
        <v>0.19521354041019617</v>
      </c>
      <c r="H4911" s="35" t="b">
        <v>0</v>
      </c>
      <c r="I4911" s="35" t="b">
        <v>0</v>
      </c>
      <c r="J4911" s="35" t="b">
        <v>0</v>
      </c>
    </row>
    <row r="4912" spans="1:10" hidden="1" x14ac:dyDescent="0.2">
      <c r="A4912" s="35" t="s">
        <v>783</v>
      </c>
      <c r="B4912" s="35" t="str">
        <f>VLOOKUP(Table4[[#This Row],[Metabolite ID]],Table18[],2,FALSE)</f>
        <v>Free cholesterol in large LDL</v>
      </c>
      <c r="C4912" s="35" t="s">
        <v>1121</v>
      </c>
      <c r="D4912" s="35">
        <v>1069</v>
      </c>
      <c r="E4912" s="35">
        <v>-1.5360021890320041E-2</v>
      </c>
      <c r="F4912" s="35">
        <v>0.11287364178578599</v>
      </c>
      <c r="G4912" s="35">
        <v>0.89178244555365738</v>
      </c>
      <c r="H4912" s="35" t="b">
        <v>0</v>
      </c>
      <c r="I4912" s="35" t="b">
        <v>0</v>
      </c>
      <c r="J4912" s="35" t="b">
        <v>0</v>
      </c>
    </row>
    <row r="4913" spans="1:10" hidden="1" x14ac:dyDescent="0.2">
      <c r="A4913" s="35" t="s">
        <v>783</v>
      </c>
      <c r="B4913" s="35" t="str">
        <f>VLOOKUP(Table4[[#This Row],[Metabolite ID]],Table18[],2,FALSE)</f>
        <v>Free cholesterol in large LDL</v>
      </c>
      <c r="C4913" s="35" t="s">
        <v>1122</v>
      </c>
      <c r="D4913" s="35">
        <v>1069</v>
      </c>
      <c r="E4913" s="35">
        <v>7.7375776189260392E-2</v>
      </c>
      <c r="F4913" s="35">
        <v>6.1150929258078357E-2</v>
      </c>
      <c r="G4913" s="35">
        <v>0.20603097167202483</v>
      </c>
      <c r="H4913" s="35" t="b">
        <v>0</v>
      </c>
      <c r="I4913" s="35" t="b">
        <v>0</v>
      </c>
      <c r="J4913" s="35" t="b">
        <v>0</v>
      </c>
    </row>
    <row r="4914" spans="1:10" hidden="1" x14ac:dyDescent="0.2">
      <c r="A4914" s="35" t="s">
        <v>783</v>
      </c>
      <c r="B4914" s="35" t="str">
        <f>VLOOKUP(Table4[[#This Row],[Metabolite ID]],Table18[],2,FALSE)</f>
        <v>Free cholesterol in large LDL</v>
      </c>
      <c r="C4914" s="35" t="s">
        <v>1123</v>
      </c>
      <c r="D4914" s="35">
        <v>1069</v>
      </c>
      <c r="E4914" s="35">
        <v>-5.1776081980570272E-2</v>
      </c>
      <c r="F4914" s="35">
        <v>7.6447620717850037E-2</v>
      </c>
      <c r="G4914" s="35">
        <v>0.49837814015783233</v>
      </c>
      <c r="H4914" s="35" t="b">
        <v>0</v>
      </c>
      <c r="I4914" s="35" t="b">
        <v>0</v>
      </c>
      <c r="J4914" s="35" t="b">
        <v>0</v>
      </c>
    </row>
    <row r="4915" spans="1:10" x14ac:dyDescent="0.2">
      <c r="A4915" s="35" t="s">
        <v>164</v>
      </c>
      <c r="B4915" s="35" t="str">
        <f>VLOOKUP(Table4[[#This Row],[Metabolite ID]],Table18[],2,FALSE)</f>
        <v>3-hydroxysebacate</v>
      </c>
      <c r="C4915" s="35" t="s">
        <v>1116</v>
      </c>
      <c r="D4915" s="35">
        <v>1068</v>
      </c>
      <c r="E4915" s="35">
        <v>3.0273191951319205E-2</v>
      </c>
      <c r="F4915" s="35">
        <v>4.1324288232945566E-2</v>
      </c>
      <c r="G4915" s="36">
        <v>0.46381692327286272</v>
      </c>
      <c r="H4915" s="35" t="b">
        <v>0</v>
      </c>
      <c r="I4915" s="35" t="b">
        <v>0</v>
      </c>
      <c r="J4915" s="35" t="b">
        <v>0</v>
      </c>
    </row>
    <row r="4916" spans="1:10" hidden="1" x14ac:dyDescent="0.2">
      <c r="A4916" s="35" t="s">
        <v>164</v>
      </c>
      <c r="B4916" s="35" t="str">
        <f>VLOOKUP(Table4[[#This Row],[Metabolite ID]],Table18[],2,FALSE)</f>
        <v>3-hydroxysebacate</v>
      </c>
      <c r="C4916" s="35" t="s">
        <v>1117</v>
      </c>
      <c r="D4916" s="35">
        <v>1068</v>
      </c>
      <c r="E4916" s="35">
        <v>3.0273191951319205E-2</v>
      </c>
      <c r="F4916" s="35">
        <v>4.0389567389470804E-2</v>
      </c>
      <c r="G4916" s="35">
        <v>0.45353783119694635</v>
      </c>
      <c r="H4916" s="35" t="b">
        <v>0</v>
      </c>
      <c r="I4916" s="35" t="b">
        <v>0</v>
      </c>
      <c r="J4916" s="35" t="b">
        <v>0</v>
      </c>
    </row>
    <row r="4917" spans="1:10" hidden="1" x14ac:dyDescent="0.2">
      <c r="A4917" s="35" t="s">
        <v>164</v>
      </c>
      <c r="B4917" s="35" t="str">
        <f>VLOOKUP(Table4[[#This Row],[Metabolite ID]],Table18[],2,FALSE)</f>
        <v>3-hydroxysebacate</v>
      </c>
      <c r="C4917" s="35" t="s">
        <v>1118</v>
      </c>
      <c r="D4917" s="35">
        <v>1068</v>
      </c>
      <c r="E4917" s="35">
        <v>3.0273191951319205E-2</v>
      </c>
      <c r="F4917" s="35">
        <v>4.0764308809265813E-2</v>
      </c>
      <c r="G4917" s="35">
        <v>0.45769987755811686</v>
      </c>
      <c r="H4917" s="35" t="b">
        <v>0</v>
      </c>
      <c r="I4917" s="35" t="b">
        <v>0</v>
      </c>
      <c r="J4917" s="35" t="b">
        <v>0</v>
      </c>
    </row>
    <row r="4918" spans="1:10" hidden="1" x14ac:dyDescent="0.2">
      <c r="A4918" s="35" t="s">
        <v>164</v>
      </c>
      <c r="B4918" s="35" t="str">
        <f>VLOOKUP(Table4[[#This Row],[Metabolite ID]],Table18[],2,FALSE)</f>
        <v>3-hydroxysebacate</v>
      </c>
      <c r="C4918" s="35" t="s">
        <v>1119</v>
      </c>
      <c r="D4918" s="35">
        <v>1068</v>
      </c>
      <c r="E4918" s="35">
        <v>2.3395670667830555E-2</v>
      </c>
      <c r="F4918" s="35">
        <v>6.0435171881210316E-2</v>
      </c>
      <c r="G4918" s="35">
        <v>0.6986672870140147</v>
      </c>
      <c r="H4918" s="35" t="b">
        <v>0</v>
      </c>
      <c r="I4918" s="35" t="b">
        <v>0</v>
      </c>
      <c r="J4918" s="35" t="b">
        <v>0</v>
      </c>
    </row>
    <row r="4919" spans="1:10" hidden="1" x14ac:dyDescent="0.2">
      <c r="A4919" s="35" t="s">
        <v>164</v>
      </c>
      <c r="B4919" s="35" t="str">
        <f>VLOOKUP(Table4[[#This Row],[Metabolite ID]],Table18[],2,FALSE)</f>
        <v>3-hydroxysebacate</v>
      </c>
      <c r="C4919" s="35" t="s">
        <v>1120</v>
      </c>
      <c r="D4919" s="35">
        <v>1068</v>
      </c>
      <c r="E4919" s="35">
        <v>4.5938945905748478E-2</v>
      </c>
      <c r="F4919" s="35">
        <v>6.8115823982457496E-2</v>
      </c>
      <c r="G4919" s="35">
        <v>0.50004179396855652</v>
      </c>
      <c r="H4919" s="35" t="b">
        <v>0</v>
      </c>
      <c r="I4919" s="35" t="b">
        <v>0</v>
      </c>
      <c r="J4919" s="35" t="b">
        <v>0</v>
      </c>
    </row>
    <row r="4920" spans="1:10" hidden="1" x14ac:dyDescent="0.2">
      <c r="A4920" s="35" t="s">
        <v>164</v>
      </c>
      <c r="B4920" s="35" t="str">
        <f>VLOOKUP(Table4[[#This Row],[Metabolite ID]],Table18[],2,FALSE)</f>
        <v>3-hydroxysebacate</v>
      </c>
      <c r="C4920" s="35" t="s">
        <v>1121</v>
      </c>
      <c r="D4920" s="35">
        <v>1068</v>
      </c>
      <c r="E4920" s="35">
        <v>-0.33264851372981408</v>
      </c>
      <c r="F4920" s="35">
        <v>0.25665539563737644</v>
      </c>
      <c r="G4920" s="35">
        <v>0.19522472204115621</v>
      </c>
      <c r="H4920" s="35" t="b">
        <v>0</v>
      </c>
      <c r="I4920" s="35" t="b">
        <v>0</v>
      </c>
      <c r="J4920" s="35" t="b">
        <v>0</v>
      </c>
    </row>
    <row r="4921" spans="1:10" hidden="1" x14ac:dyDescent="0.2">
      <c r="A4921" s="35" t="s">
        <v>164</v>
      </c>
      <c r="B4921" s="35" t="str">
        <f>VLOOKUP(Table4[[#This Row],[Metabolite ID]],Table18[],2,FALSE)</f>
        <v>3-hydroxysebacate</v>
      </c>
      <c r="C4921" s="35" t="s">
        <v>1122</v>
      </c>
      <c r="D4921" s="35">
        <v>1068</v>
      </c>
      <c r="E4921" s="35">
        <v>0.21511397654932818</v>
      </c>
      <c r="F4921" s="35">
        <v>0.18549909738719911</v>
      </c>
      <c r="G4921" s="35">
        <v>0.24645087844195773</v>
      </c>
      <c r="H4921" s="35" t="b">
        <v>0</v>
      </c>
      <c r="I4921" s="35" t="b">
        <v>0</v>
      </c>
      <c r="J4921" s="35" t="b">
        <v>0</v>
      </c>
    </row>
    <row r="4922" spans="1:10" hidden="1" x14ac:dyDescent="0.2">
      <c r="A4922" s="35" t="s">
        <v>164</v>
      </c>
      <c r="B4922" s="35" t="str">
        <f>VLOOKUP(Table4[[#This Row],[Metabolite ID]],Table18[],2,FALSE)</f>
        <v>3-hydroxysebacate</v>
      </c>
      <c r="C4922" s="35" t="s">
        <v>1123</v>
      </c>
      <c r="D4922" s="35">
        <v>1068</v>
      </c>
      <c r="E4922" s="35">
        <v>2.5366670161208933E-2</v>
      </c>
      <c r="F4922" s="35">
        <v>0.12135679324596896</v>
      </c>
      <c r="G4922" s="35">
        <v>0.83446823007523629</v>
      </c>
      <c r="H4922" s="35" t="b">
        <v>0</v>
      </c>
      <c r="I4922" s="35" t="b">
        <v>0</v>
      </c>
      <c r="J4922" s="35" t="b">
        <v>0</v>
      </c>
    </row>
    <row r="4923" spans="1:10" x14ac:dyDescent="0.2">
      <c r="A4923" s="35" t="s">
        <v>168</v>
      </c>
      <c r="B4923" s="35" t="str">
        <f>VLOOKUP(Table4[[#This Row],[Metabolite ID]],Table18[],2,FALSE)</f>
        <v>adenosine 5'-monophosphate (AMP)</v>
      </c>
      <c r="C4923" s="35" t="s">
        <v>1116</v>
      </c>
      <c r="D4923" s="35">
        <v>1068</v>
      </c>
      <c r="E4923" s="35">
        <v>2.7948238583227265E-2</v>
      </c>
      <c r="F4923" s="35">
        <v>3.825587532282463E-2</v>
      </c>
      <c r="G4923" s="36">
        <v>0.46504753170848656</v>
      </c>
      <c r="H4923" s="35" t="b">
        <v>0</v>
      </c>
      <c r="I4923" s="35" t="b">
        <v>0</v>
      </c>
      <c r="J4923" s="35" t="b">
        <v>0</v>
      </c>
    </row>
    <row r="4924" spans="1:10" hidden="1" x14ac:dyDescent="0.2">
      <c r="A4924" s="35" t="s">
        <v>168</v>
      </c>
      <c r="B4924" s="35" t="str">
        <f>VLOOKUP(Table4[[#This Row],[Metabolite ID]],Table18[],2,FALSE)</f>
        <v>adenosine 5'-monophosphate (AMP)</v>
      </c>
      <c r="C4924" s="35" t="s">
        <v>1117</v>
      </c>
      <c r="D4924" s="35">
        <v>1068</v>
      </c>
      <c r="E4924" s="35">
        <v>2.7948238583227265E-2</v>
      </c>
      <c r="F4924" s="35">
        <v>3.6913625628714419E-2</v>
      </c>
      <c r="G4924" s="35">
        <v>0.44897481898525016</v>
      </c>
      <c r="H4924" s="35" t="b">
        <v>0</v>
      </c>
      <c r="I4924" s="35" t="b">
        <v>0</v>
      </c>
      <c r="J4924" s="35" t="b">
        <v>0</v>
      </c>
    </row>
    <row r="4925" spans="1:10" hidden="1" x14ac:dyDescent="0.2">
      <c r="A4925" s="35" t="s">
        <v>168</v>
      </c>
      <c r="B4925" s="35" t="str">
        <f>VLOOKUP(Table4[[#This Row],[Metabolite ID]],Table18[],2,FALSE)</f>
        <v>adenosine 5'-monophosphate (AMP)</v>
      </c>
      <c r="C4925" s="35" t="s">
        <v>1118</v>
      </c>
      <c r="D4925" s="35">
        <v>1068</v>
      </c>
      <c r="E4925" s="35">
        <v>2.7948238583227245E-2</v>
      </c>
      <c r="F4925" s="35">
        <v>3.7266281321288799E-2</v>
      </c>
      <c r="G4925" s="35">
        <v>0.4532785012603639</v>
      </c>
      <c r="H4925" s="35" t="b">
        <v>0</v>
      </c>
      <c r="I4925" s="35" t="b">
        <v>0</v>
      </c>
      <c r="J4925" s="35" t="b">
        <v>0</v>
      </c>
    </row>
    <row r="4926" spans="1:10" hidden="1" x14ac:dyDescent="0.2">
      <c r="A4926" s="35" t="s">
        <v>168</v>
      </c>
      <c r="B4926" s="35" t="str">
        <f>VLOOKUP(Table4[[#This Row],[Metabolite ID]],Table18[],2,FALSE)</f>
        <v>adenosine 5'-monophosphate (AMP)</v>
      </c>
      <c r="C4926" s="35" t="s">
        <v>1119</v>
      </c>
      <c r="D4926" s="35">
        <v>1068</v>
      </c>
      <c r="E4926" s="35">
        <v>3.1763018018017931E-2</v>
      </c>
      <c r="F4926" s="35">
        <v>5.7672748766821866E-2</v>
      </c>
      <c r="G4926" s="35">
        <v>0.58180801645762359</v>
      </c>
      <c r="H4926" s="35" t="b">
        <v>0</v>
      </c>
      <c r="I4926" s="35" t="b">
        <v>0</v>
      </c>
      <c r="J4926" s="35" t="b">
        <v>0</v>
      </c>
    </row>
    <row r="4927" spans="1:10" hidden="1" x14ac:dyDescent="0.2">
      <c r="A4927" s="35" t="s">
        <v>168</v>
      </c>
      <c r="B4927" s="35" t="str">
        <f>VLOOKUP(Table4[[#This Row],[Metabolite ID]],Table18[],2,FALSE)</f>
        <v>adenosine 5'-monophosphate (AMP)</v>
      </c>
      <c r="C4927" s="35" t="s">
        <v>1120</v>
      </c>
      <c r="D4927" s="35">
        <v>1068</v>
      </c>
      <c r="E4927" s="35">
        <v>-5.6311990008517387E-3</v>
      </c>
      <c r="F4927" s="35">
        <v>6.0347316497171843E-2</v>
      </c>
      <c r="G4927" s="35">
        <v>0.92565477488613079</v>
      </c>
      <c r="H4927" s="35" t="b">
        <v>0</v>
      </c>
      <c r="I4927" s="35" t="b">
        <v>0</v>
      </c>
      <c r="J4927" s="35" t="b">
        <v>0</v>
      </c>
    </row>
    <row r="4928" spans="1:10" hidden="1" x14ac:dyDescent="0.2">
      <c r="A4928" s="35" t="s">
        <v>168</v>
      </c>
      <c r="B4928" s="35" t="str">
        <f>VLOOKUP(Table4[[#This Row],[Metabolite ID]],Table18[],2,FALSE)</f>
        <v>adenosine 5'-monophosphate (AMP)</v>
      </c>
      <c r="C4928" s="35" t="s">
        <v>1121</v>
      </c>
      <c r="D4928" s="35">
        <v>1068</v>
      </c>
      <c r="E4928" s="35">
        <v>4.1450800362927254E-2</v>
      </c>
      <c r="F4928" s="35">
        <v>0.26093310998306446</v>
      </c>
      <c r="G4928" s="35">
        <v>0.87381235792711776</v>
      </c>
      <c r="H4928" s="35" t="b">
        <v>0</v>
      </c>
      <c r="I4928" s="35" t="b">
        <v>0</v>
      </c>
      <c r="J4928" s="35" t="b">
        <v>0</v>
      </c>
    </row>
    <row r="4929" spans="1:10" hidden="1" x14ac:dyDescent="0.2">
      <c r="A4929" s="35" t="s">
        <v>168</v>
      </c>
      <c r="B4929" s="35" t="str">
        <f>VLOOKUP(Table4[[#This Row],[Metabolite ID]],Table18[],2,FALSE)</f>
        <v>adenosine 5'-monophosphate (AMP)</v>
      </c>
      <c r="C4929" s="35" t="s">
        <v>1122</v>
      </c>
      <c r="D4929" s="35">
        <v>1068</v>
      </c>
      <c r="E4929" s="35">
        <v>8.5520727303634914E-2</v>
      </c>
      <c r="F4929" s="35">
        <v>0.17066954028789216</v>
      </c>
      <c r="G4929" s="35">
        <v>0.61641143920279595</v>
      </c>
      <c r="H4929" s="35" t="b">
        <v>0</v>
      </c>
      <c r="I4929" s="35" t="b">
        <v>0</v>
      </c>
      <c r="J4929" s="35" t="b">
        <v>0</v>
      </c>
    </row>
    <row r="4930" spans="1:10" hidden="1" x14ac:dyDescent="0.2">
      <c r="A4930" s="35" t="s">
        <v>168</v>
      </c>
      <c r="B4930" s="35" t="str">
        <f>VLOOKUP(Table4[[#This Row],[Metabolite ID]],Table18[],2,FALSE)</f>
        <v>adenosine 5'-monophosphate (AMP)</v>
      </c>
      <c r="C4930" s="35" t="s">
        <v>1123</v>
      </c>
      <c r="D4930" s="35">
        <v>1068</v>
      </c>
      <c r="E4930" s="35">
        <v>5.9912008374152226E-2</v>
      </c>
      <c r="F4930" s="35">
        <v>0.11232736606593625</v>
      </c>
      <c r="G4930" s="35">
        <v>0.59388890298683239</v>
      </c>
      <c r="H4930" s="35" t="b">
        <v>0</v>
      </c>
      <c r="I4930" s="35" t="b">
        <v>0</v>
      </c>
      <c r="J4930" s="35" t="b">
        <v>0</v>
      </c>
    </row>
    <row r="4931" spans="1:10" x14ac:dyDescent="0.2">
      <c r="A4931" s="35" t="s">
        <v>232</v>
      </c>
      <c r="B4931" s="35" t="str">
        <f>VLOOKUP(Table4[[#This Row],[Metabolite ID]],Table18[],2,FALSE)</f>
        <v>epiandrosterone sulfate</v>
      </c>
      <c r="C4931" s="35" t="s">
        <v>1116</v>
      </c>
      <c r="D4931" s="35">
        <v>1068</v>
      </c>
      <c r="E4931" s="35">
        <v>-3.3713853416097082E-2</v>
      </c>
      <c r="F4931" s="35">
        <v>4.6665221983709843E-2</v>
      </c>
      <c r="G4931" s="36">
        <v>0.47001043002723042</v>
      </c>
      <c r="H4931" s="35" t="b">
        <v>0</v>
      </c>
      <c r="I4931" s="35" t="b">
        <v>0</v>
      </c>
      <c r="J4931" s="35" t="b">
        <v>0</v>
      </c>
    </row>
    <row r="4932" spans="1:10" hidden="1" x14ac:dyDescent="0.2">
      <c r="A4932" s="35" t="s">
        <v>232</v>
      </c>
      <c r="B4932" s="35" t="str">
        <f>VLOOKUP(Table4[[#This Row],[Metabolite ID]],Table18[],2,FALSE)</f>
        <v>epiandrosterone sulfate</v>
      </c>
      <c r="C4932" s="35" t="s">
        <v>1117</v>
      </c>
      <c r="D4932" s="35">
        <v>1068</v>
      </c>
      <c r="E4932" s="35">
        <v>-3.3713853416097082E-2</v>
      </c>
      <c r="F4932" s="35">
        <v>3.6832932849814849E-2</v>
      </c>
      <c r="G4932" s="35">
        <v>0.36002461269432723</v>
      </c>
      <c r="H4932" s="35" t="b">
        <v>0</v>
      </c>
      <c r="I4932" s="35" t="b">
        <v>0</v>
      </c>
      <c r="J4932" s="35" t="b">
        <v>0</v>
      </c>
    </row>
    <row r="4933" spans="1:10" hidden="1" x14ac:dyDescent="0.2">
      <c r="A4933" s="35" t="s">
        <v>232</v>
      </c>
      <c r="B4933" s="35" t="str">
        <f>VLOOKUP(Table4[[#This Row],[Metabolite ID]],Table18[],2,FALSE)</f>
        <v>epiandrosterone sulfate</v>
      </c>
      <c r="C4933" s="35" t="s">
        <v>1118</v>
      </c>
      <c r="D4933" s="35">
        <v>1068</v>
      </c>
      <c r="E4933" s="35">
        <v>-3.3713853416097103E-2</v>
      </c>
      <c r="F4933" s="35">
        <v>3.7370304355392354E-2</v>
      </c>
      <c r="G4933" s="35">
        <v>0.36697387481045607</v>
      </c>
      <c r="H4933" s="35" t="b">
        <v>0</v>
      </c>
      <c r="I4933" s="35" t="b">
        <v>0</v>
      </c>
      <c r="J4933" s="35" t="b">
        <v>0</v>
      </c>
    </row>
    <row r="4934" spans="1:10" hidden="1" x14ac:dyDescent="0.2">
      <c r="A4934" s="35" t="s">
        <v>232</v>
      </c>
      <c r="B4934" s="35" t="str">
        <f>VLOOKUP(Table4[[#This Row],[Metabolite ID]],Table18[],2,FALSE)</f>
        <v>epiandrosterone sulfate</v>
      </c>
      <c r="C4934" s="35" t="s">
        <v>1119</v>
      </c>
      <c r="D4934" s="35">
        <v>1068</v>
      </c>
      <c r="E4934" s="35">
        <v>-4.4309590245775861E-2</v>
      </c>
      <c r="F4934" s="35">
        <v>5.7621355170421447E-2</v>
      </c>
      <c r="G4934" s="35">
        <v>0.4419060021294553</v>
      </c>
      <c r="H4934" s="35" t="b">
        <v>0</v>
      </c>
      <c r="I4934" s="35" t="b">
        <v>0</v>
      </c>
      <c r="J4934" s="35" t="b">
        <v>0</v>
      </c>
    </row>
    <row r="4935" spans="1:10" hidden="1" x14ac:dyDescent="0.2">
      <c r="A4935" s="35" t="s">
        <v>232</v>
      </c>
      <c r="B4935" s="35" t="str">
        <f>VLOOKUP(Table4[[#This Row],[Metabolite ID]],Table18[],2,FALSE)</f>
        <v>epiandrosterone sulfate</v>
      </c>
      <c r="C4935" s="35" t="s">
        <v>1120</v>
      </c>
      <c r="D4935" s="35">
        <v>1068</v>
      </c>
      <c r="E4935" s="35">
        <v>-8.6316355743022294E-2</v>
      </c>
      <c r="F4935" s="35">
        <v>6.326012798314555E-2</v>
      </c>
      <c r="G4935" s="35">
        <v>0.17242063994187615</v>
      </c>
      <c r="H4935" s="35" t="b">
        <v>0</v>
      </c>
      <c r="I4935" s="35" t="b">
        <v>0</v>
      </c>
      <c r="J4935" s="35" t="b">
        <v>0</v>
      </c>
    </row>
    <row r="4936" spans="1:10" hidden="1" x14ac:dyDescent="0.2">
      <c r="A4936" s="35" t="s">
        <v>232</v>
      </c>
      <c r="B4936" s="35" t="str">
        <f>VLOOKUP(Table4[[#This Row],[Metabolite ID]],Table18[],2,FALSE)</f>
        <v>epiandrosterone sulfate</v>
      </c>
      <c r="C4936" s="35" t="s">
        <v>1121</v>
      </c>
      <c r="D4936" s="35">
        <v>1068</v>
      </c>
      <c r="E4936" s="35">
        <v>-0.12350708114219966</v>
      </c>
      <c r="F4936" s="35">
        <v>0.24137137109466991</v>
      </c>
      <c r="G4936" s="35">
        <v>0.60897454678932483</v>
      </c>
      <c r="H4936" s="35" t="b">
        <v>0</v>
      </c>
      <c r="I4936" s="35" t="b">
        <v>0</v>
      </c>
      <c r="J4936" s="35" t="b">
        <v>0</v>
      </c>
    </row>
    <row r="4937" spans="1:10" hidden="1" x14ac:dyDescent="0.2">
      <c r="A4937" s="35" t="s">
        <v>232</v>
      </c>
      <c r="B4937" s="35" t="str">
        <f>VLOOKUP(Table4[[#This Row],[Metabolite ID]],Table18[],2,FALSE)</f>
        <v>epiandrosterone sulfate</v>
      </c>
      <c r="C4937" s="35" t="s">
        <v>1122</v>
      </c>
      <c r="D4937" s="35">
        <v>1068</v>
      </c>
      <c r="E4937" s="35">
        <v>-0.12350708114219966</v>
      </c>
      <c r="F4937" s="35">
        <v>0.14461468971804251</v>
      </c>
      <c r="G4937" s="35">
        <v>0.39327317562340258</v>
      </c>
      <c r="H4937" s="35" t="b">
        <v>0</v>
      </c>
      <c r="I4937" s="35" t="b">
        <v>0</v>
      </c>
      <c r="J4937" s="35" t="b">
        <v>0</v>
      </c>
    </row>
    <row r="4938" spans="1:10" hidden="1" x14ac:dyDescent="0.2">
      <c r="A4938" s="35" t="s">
        <v>232</v>
      </c>
      <c r="B4938" s="35" t="str">
        <f>VLOOKUP(Table4[[#This Row],[Metabolite ID]],Table18[],2,FALSE)</f>
        <v>epiandrosterone sulfate</v>
      </c>
      <c r="C4938" s="35" t="s">
        <v>1123</v>
      </c>
      <c r="D4938" s="35">
        <v>1068</v>
      </c>
      <c r="E4938" s="35">
        <v>8.0608496803480478E-2</v>
      </c>
      <c r="F4938" s="35">
        <v>0.13698173922634749</v>
      </c>
      <c r="G4938" s="35">
        <v>0.55634714121790219</v>
      </c>
      <c r="H4938" s="35" t="b">
        <v>0</v>
      </c>
      <c r="I4938" s="35" t="b">
        <v>0</v>
      </c>
      <c r="J4938" s="35" t="b">
        <v>0</v>
      </c>
    </row>
    <row r="4939" spans="1:10" x14ac:dyDescent="0.2">
      <c r="A4939" s="35" t="s">
        <v>512</v>
      </c>
      <c r="B4939" s="35" t="str">
        <f>VLOOKUP(Table4[[#This Row],[Metabolite ID]],Table18[],2,FALSE)</f>
        <v>X - 21668</v>
      </c>
      <c r="C4939" s="35" t="s">
        <v>1116</v>
      </c>
      <c r="D4939" s="35">
        <v>1069</v>
      </c>
      <c r="E4939" s="35">
        <v>-3.0955555176552966E-2</v>
      </c>
      <c r="F4939" s="35">
        <v>4.2879511297304412E-2</v>
      </c>
      <c r="G4939" s="36">
        <v>0.47034397416723245</v>
      </c>
      <c r="H4939" s="35" t="b">
        <v>0</v>
      </c>
      <c r="I4939" s="35" t="b">
        <v>0</v>
      </c>
      <c r="J4939" s="35" t="b">
        <v>0</v>
      </c>
    </row>
    <row r="4940" spans="1:10" hidden="1" x14ac:dyDescent="0.2">
      <c r="A4940" s="35" t="s">
        <v>512</v>
      </c>
      <c r="B4940" s="35" t="str">
        <f>VLOOKUP(Table4[[#This Row],[Metabolite ID]],Table18[],2,FALSE)</f>
        <v>X - 21668</v>
      </c>
      <c r="C4940" s="35" t="s">
        <v>1117</v>
      </c>
      <c r="D4940" s="35">
        <v>1069</v>
      </c>
      <c r="E4940" s="35">
        <v>-3.0955555176552966E-2</v>
      </c>
      <c r="F4940" s="35">
        <v>3.8749739997248407E-2</v>
      </c>
      <c r="G4940" s="35">
        <v>0.42437252466771258</v>
      </c>
      <c r="H4940" s="35" t="b">
        <v>0</v>
      </c>
      <c r="I4940" s="35" t="b">
        <v>0</v>
      </c>
      <c r="J4940" s="35" t="b">
        <v>0</v>
      </c>
    </row>
    <row r="4941" spans="1:10" hidden="1" x14ac:dyDescent="0.2">
      <c r="A4941" s="35" t="s">
        <v>512</v>
      </c>
      <c r="B4941" s="35" t="str">
        <f>VLOOKUP(Table4[[#This Row],[Metabolite ID]],Table18[],2,FALSE)</f>
        <v>X - 21668</v>
      </c>
      <c r="C4941" s="35" t="s">
        <v>1118</v>
      </c>
      <c r="D4941" s="35">
        <v>1069</v>
      </c>
      <c r="E4941" s="35">
        <v>-3.0955555176552942E-2</v>
      </c>
      <c r="F4941" s="35">
        <v>3.9176631375005974E-2</v>
      </c>
      <c r="G4941" s="35">
        <v>0.42943808720498017</v>
      </c>
      <c r="H4941" s="35" t="b">
        <v>0</v>
      </c>
      <c r="I4941" s="35" t="b">
        <v>0</v>
      </c>
      <c r="J4941" s="35" t="b">
        <v>0</v>
      </c>
    </row>
    <row r="4942" spans="1:10" hidden="1" x14ac:dyDescent="0.2">
      <c r="A4942" s="35" t="s">
        <v>512</v>
      </c>
      <c r="B4942" s="35" t="str">
        <f>VLOOKUP(Table4[[#This Row],[Metabolite ID]],Table18[],2,FALSE)</f>
        <v>X - 21668</v>
      </c>
      <c r="C4942" s="35" t="s">
        <v>1119</v>
      </c>
      <c r="D4942" s="35">
        <v>1069</v>
      </c>
      <c r="E4942" s="35">
        <v>-6.7762136752136746E-3</v>
      </c>
      <c r="F4942" s="35">
        <v>5.9984952746127473E-2</v>
      </c>
      <c r="G4942" s="35">
        <v>0.91005812523198359</v>
      </c>
      <c r="H4942" s="35" t="b">
        <v>0</v>
      </c>
      <c r="I4942" s="35" t="b">
        <v>0</v>
      </c>
      <c r="J4942" s="35" t="b">
        <v>0</v>
      </c>
    </row>
    <row r="4943" spans="1:10" hidden="1" x14ac:dyDescent="0.2">
      <c r="A4943" s="35" t="s">
        <v>512</v>
      </c>
      <c r="B4943" s="35" t="str">
        <f>VLOOKUP(Table4[[#This Row],[Metabolite ID]],Table18[],2,FALSE)</f>
        <v>X - 21668</v>
      </c>
      <c r="C4943" s="35" t="s">
        <v>1120</v>
      </c>
      <c r="D4943" s="35">
        <v>1069</v>
      </c>
      <c r="E4943" s="35">
        <v>-3.3533053389644081E-2</v>
      </c>
      <c r="F4943" s="35">
        <v>6.5352065836405446E-2</v>
      </c>
      <c r="G4943" s="35">
        <v>0.60787164872082267</v>
      </c>
      <c r="H4943" s="35" t="b">
        <v>0</v>
      </c>
      <c r="I4943" s="35" t="b">
        <v>0</v>
      </c>
      <c r="J4943" s="35" t="b">
        <v>0</v>
      </c>
    </row>
    <row r="4944" spans="1:10" hidden="1" x14ac:dyDescent="0.2">
      <c r="A4944" s="35" t="s">
        <v>512</v>
      </c>
      <c r="B4944" s="35" t="str">
        <f>VLOOKUP(Table4[[#This Row],[Metabolite ID]],Table18[],2,FALSE)</f>
        <v>X - 21668</v>
      </c>
      <c r="C4944" s="35" t="s">
        <v>1121</v>
      </c>
      <c r="D4944" s="35">
        <v>1069</v>
      </c>
      <c r="E4944" s="35">
        <v>9.2382500319290628E-2</v>
      </c>
      <c r="F4944" s="35">
        <v>0.25278895356783876</v>
      </c>
      <c r="G4944" s="35">
        <v>0.71484559342068965</v>
      </c>
      <c r="H4944" s="35" t="b">
        <v>0</v>
      </c>
      <c r="I4944" s="35" t="b">
        <v>0</v>
      </c>
      <c r="J4944" s="35" t="b">
        <v>0</v>
      </c>
    </row>
    <row r="4945" spans="1:10" hidden="1" x14ac:dyDescent="0.2">
      <c r="A4945" s="35" t="s">
        <v>512</v>
      </c>
      <c r="B4945" s="35" t="str">
        <f>VLOOKUP(Table4[[#This Row],[Metabolite ID]],Table18[],2,FALSE)</f>
        <v>X - 21668</v>
      </c>
      <c r="C4945" s="35" t="s">
        <v>1122</v>
      </c>
      <c r="D4945" s="35">
        <v>1069</v>
      </c>
      <c r="E4945" s="35">
        <v>-4.5329258949070805E-2</v>
      </c>
      <c r="F4945" s="35">
        <v>0.15307672898811359</v>
      </c>
      <c r="G4945" s="35">
        <v>0.76719512174194837</v>
      </c>
      <c r="H4945" s="35" t="b">
        <v>0</v>
      </c>
      <c r="I4945" s="35" t="b">
        <v>0</v>
      </c>
      <c r="J4945" s="35" t="b">
        <v>0</v>
      </c>
    </row>
    <row r="4946" spans="1:10" hidden="1" x14ac:dyDescent="0.2">
      <c r="A4946" s="35" t="s">
        <v>512</v>
      </c>
      <c r="B4946" s="35" t="str">
        <f>VLOOKUP(Table4[[#This Row],[Metabolite ID]],Table18[],2,FALSE)</f>
        <v>X - 21668</v>
      </c>
      <c r="C4946" s="35" t="s">
        <v>1123</v>
      </c>
      <c r="D4946" s="35">
        <v>1069</v>
      </c>
      <c r="E4946" s="35">
        <v>-0.10018613012349638</v>
      </c>
      <c r="F4946" s="35">
        <v>0.12593627355314815</v>
      </c>
      <c r="G4946" s="35">
        <v>0.42648198739341781</v>
      </c>
      <c r="H4946" s="35" t="b">
        <v>0</v>
      </c>
      <c r="I4946" s="35" t="b">
        <v>0</v>
      </c>
      <c r="J4946" s="35" t="b">
        <v>0</v>
      </c>
    </row>
    <row r="4947" spans="1:10" x14ac:dyDescent="0.2">
      <c r="A4947" s="35" t="s">
        <v>705</v>
      </c>
      <c r="B4947" s="35" t="str">
        <f>VLOOKUP(Table4[[#This Row],[Metabolite ID]],Table18[],2,FALSE)</f>
        <v>1-palmitoyl-2-dihomo-linolenoyl-GPE (16:0/20:3)*</v>
      </c>
      <c r="C4947" s="35" t="s">
        <v>1116</v>
      </c>
      <c r="D4947" s="35">
        <v>1069</v>
      </c>
      <c r="E4947" s="35">
        <v>2.9936496343331041E-2</v>
      </c>
      <c r="F4947" s="35">
        <v>4.1492080876801743E-2</v>
      </c>
      <c r="G4947" s="36">
        <v>0.47060253372059158</v>
      </c>
      <c r="H4947" s="35" t="b">
        <v>0</v>
      </c>
      <c r="I4947" s="35" t="b">
        <v>0</v>
      </c>
      <c r="J4947" s="35" t="b">
        <v>0</v>
      </c>
    </row>
    <row r="4948" spans="1:10" hidden="1" x14ac:dyDescent="0.2">
      <c r="A4948" s="35" t="s">
        <v>705</v>
      </c>
      <c r="B4948" s="35" t="str">
        <f>VLOOKUP(Table4[[#This Row],[Metabolite ID]],Table18[],2,FALSE)</f>
        <v>1-palmitoyl-2-dihomo-linolenoyl-GPE (16:0/20:3)*</v>
      </c>
      <c r="C4948" s="35" t="s">
        <v>1117</v>
      </c>
      <c r="D4948" s="35">
        <v>1069</v>
      </c>
      <c r="E4948" s="35">
        <v>2.9936496343331041E-2</v>
      </c>
      <c r="F4948" s="35">
        <v>4.1431538183856767E-2</v>
      </c>
      <c r="G4948" s="35">
        <v>0.46995434287971505</v>
      </c>
      <c r="H4948" s="35" t="b">
        <v>0</v>
      </c>
      <c r="I4948" s="35" t="b">
        <v>0</v>
      </c>
      <c r="J4948" s="35" t="b">
        <v>0</v>
      </c>
    </row>
    <row r="4949" spans="1:10" hidden="1" x14ac:dyDescent="0.2">
      <c r="A4949" s="35" t="s">
        <v>705</v>
      </c>
      <c r="B4949" s="35" t="str">
        <f>VLOOKUP(Table4[[#This Row],[Metabolite ID]],Table18[],2,FALSE)</f>
        <v>1-palmitoyl-2-dihomo-linolenoyl-GPE (16:0/20:3)*</v>
      </c>
      <c r="C4949" s="35" t="s">
        <v>1118</v>
      </c>
      <c r="D4949" s="35">
        <v>1069</v>
      </c>
      <c r="E4949" s="35">
        <v>2.9936496343331034E-2</v>
      </c>
      <c r="F4949" s="35">
        <v>4.1799992672151162E-2</v>
      </c>
      <c r="G4949" s="35">
        <v>0.47387758781744943</v>
      </c>
      <c r="H4949" s="35" t="b">
        <v>0</v>
      </c>
      <c r="I4949" s="35" t="b">
        <v>0</v>
      </c>
      <c r="J4949" s="35" t="b">
        <v>0</v>
      </c>
    </row>
    <row r="4950" spans="1:10" hidden="1" x14ac:dyDescent="0.2">
      <c r="A4950" s="35" t="s">
        <v>705</v>
      </c>
      <c r="B4950" s="35" t="str">
        <f>VLOOKUP(Table4[[#This Row],[Metabolite ID]],Table18[],2,FALSE)</f>
        <v>1-palmitoyl-2-dihomo-linolenoyl-GPE (16:0/20:3)*</v>
      </c>
      <c r="C4950" s="35" t="s">
        <v>1119</v>
      </c>
      <c r="D4950" s="35">
        <v>1069</v>
      </c>
      <c r="E4950" s="35">
        <v>9.4602068965517233E-2</v>
      </c>
      <c r="F4950" s="35">
        <v>6.280104970834538E-2</v>
      </c>
      <c r="G4950" s="35">
        <v>0.13197037210723531</v>
      </c>
      <c r="H4950" s="35" t="b">
        <v>0</v>
      </c>
      <c r="I4950" s="35" t="b">
        <v>0</v>
      </c>
      <c r="J4950" s="35" t="b">
        <v>0</v>
      </c>
    </row>
    <row r="4951" spans="1:10" hidden="1" x14ac:dyDescent="0.2">
      <c r="A4951" s="35" t="s">
        <v>705</v>
      </c>
      <c r="B4951" s="35" t="str">
        <f>VLOOKUP(Table4[[#This Row],[Metabolite ID]],Table18[],2,FALSE)</f>
        <v>1-palmitoyl-2-dihomo-linolenoyl-GPE (16:0/20:3)*</v>
      </c>
      <c r="C4951" s="35" t="s">
        <v>1120</v>
      </c>
      <c r="D4951" s="35">
        <v>1069</v>
      </c>
      <c r="E4951" s="35">
        <v>3.5021886468884288E-2</v>
      </c>
      <c r="F4951" s="35">
        <v>6.5521077908640826E-2</v>
      </c>
      <c r="G4951" s="35">
        <v>0.59298646184565063</v>
      </c>
      <c r="H4951" s="35" t="b">
        <v>0</v>
      </c>
      <c r="I4951" s="35" t="b">
        <v>0</v>
      </c>
      <c r="J4951" s="35" t="b">
        <v>0</v>
      </c>
    </row>
    <row r="4952" spans="1:10" hidden="1" x14ac:dyDescent="0.2">
      <c r="A4952" s="35" t="s">
        <v>705</v>
      </c>
      <c r="B4952" s="35" t="str">
        <f>VLOOKUP(Table4[[#This Row],[Metabolite ID]],Table18[],2,FALSE)</f>
        <v>1-palmitoyl-2-dihomo-linolenoyl-GPE (16:0/20:3)*</v>
      </c>
      <c r="C4952" s="35" t="s">
        <v>1121</v>
      </c>
      <c r="D4952" s="35">
        <v>1069</v>
      </c>
      <c r="E4952" s="35">
        <v>0.14379850652759352</v>
      </c>
      <c r="F4952" s="35">
        <v>0.27533753362946789</v>
      </c>
      <c r="G4952" s="35">
        <v>0.6015957848850837</v>
      </c>
      <c r="H4952" s="35" t="b">
        <v>0</v>
      </c>
      <c r="I4952" s="35" t="b">
        <v>0</v>
      </c>
      <c r="J4952" s="35" t="b">
        <v>0</v>
      </c>
    </row>
    <row r="4953" spans="1:10" hidden="1" x14ac:dyDescent="0.2">
      <c r="A4953" s="35" t="s">
        <v>705</v>
      </c>
      <c r="B4953" s="35" t="str">
        <f>VLOOKUP(Table4[[#This Row],[Metabolite ID]],Table18[],2,FALSE)</f>
        <v>1-palmitoyl-2-dihomo-linolenoyl-GPE (16:0/20:3)*</v>
      </c>
      <c r="C4953" s="35" t="s">
        <v>1122</v>
      </c>
      <c r="D4953" s="35">
        <v>1069</v>
      </c>
      <c r="E4953" s="35">
        <v>6.3036640144442657E-2</v>
      </c>
      <c r="F4953" s="35">
        <v>0.17977005555762932</v>
      </c>
      <c r="G4953" s="35">
        <v>0.72591896305057202</v>
      </c>
      <c r="H4953" s="35" t="b">
        <v>0</v>
      </c>
      <c r="I4953" s="35" t="b">
        <v>0</v>
      </c>
      <c r="J4953" s="35" t="b">
        <v>0</v>
      </c>
    </row>
    <row r="4954" spans="1:10" hidden="1" x14ac:dyDescent="0.2">
      <c r="A4954" s="35" t="s">
        <v>705</v>
      </c>
      <c r="B4954" s="35" t="str">
        <f>VLOOKUP(Table4[[#This Row],[Metabolite ID]],Table18[],2,FALSE)</f>
        <v>1-palmitoyl-2-dihomo-linolenoyl-GPE (16:0/20:3)*</v>
      </c>
      <c r="C4954" s="35" t="s">
        <v>1123</v>
      </c>
      <c r="D4954" s="35">
        <v>1069</v>
      </c>
      <c r="E4954" s="35">
        <v>-0.12276659751116745</v>
      </c>
      <c r="F4954" s="35">
        <v>0.12182537111620741</v>
      </c>
      <c r="G4954" s="35">
        <v>0.31381447358284031</v>
      </c>
      <c r="H4954" s="35" t="b">
        <v>0</v>
      </c>
      <c r="I4954" s="35" t="b">
        <v>0</v>
      </c>
      <c r="J4954" s="35" t="b">
        <v>0</v>
      </c>
    </row>
    <row r="4955" spans="1:10" x14ac:dyDescent="0.2">
      <c r="A4955" s="35" t="s">
        <v>597</v>
      </c>
      <c r="B4955" s="35" t="str">
        <f>VLOOKUP(Table4[[#This Row],[Metabolite ID]],Table18[],2,FALSE)</f>
        <v>arabonate/xylonate</v>
      </c>
      <c r="C4955" s="35" t="s">
        <v>1116</v>
      </c>
      <c r="D4955" s="35">
        <v>1068</v>
      </c>
      <c r="E4955" s="35">
        <v>-2.6828359638486381E-2</v>
      </c>
      <c r="F4955" s="35">
        <v>3.7386113022062191E-2</v>
      </c>
      <c r="G4955" s="36">
        <v>0.47300255647648343</v>
      </c>
      <c r="H4955" s="35" t="b">
        <v>0</v>
      </c>
      <c r="I4955" s="35" t="b">
        <v>0</v>
      </c>
      <c r="J4955" s="35" t="b">
        <v>0</v>
      </c>
    </row>
    <row r="4956" spans="1:10" hidden="1" x14ac:dyDescent="0.2">
      <c r="A4956" s="35" t="s">
        <v>597</v>
      </c>
      <c r="B4956" s="35" t="str">
        <f>VLOOKUP(Table4[[#This Row],[Metabolite ID]],Table18[],2,FALSE)</f>
        <v>arabonate/xylonate</v>
      </c>
      <c r="C4956" s="35" t="s">
        <v>1117</v>
      </c>
      <c r="D4956" s="35">
        <v>1068</v>
      </c>
      <c r="E4956" s="35">
        <v>-2.6828359638486381E-2</v>
      </c>
      <c r="F4956" s="35">
        <v>3.6879950778878227E-2</v>
      </c>
      <c r="G4956" s="35">
        <v>0.46694967938776327</v>
      </c>
      <c r="H4956" s="35" t="b">
        <v>0</v>
      </c>
      <c r="I4956" s="35" t="b">
        <v>0</v>
      </c>
      <c r="J4956" s="35" t="b">
        <v>0</v>
      </c>
    </row>
    <row r="4957" spans="1:10" hidden="1" x14ac:dyDescent="0.2">
      <c r="A4957" s="35" t="s">
        <v>597</v>
      </c>
      <c r="B4957" s="35" t="str">
        <f>VLOOKUP(Table4[[#This Row],[Metabolite ID]],Table18[],2,FALSE)</f>
        <v>arabonate/xylonate</v>
      </c>
      <c r="C4957" s="35" t="s">
        <v>1118</v>
      </c>
      <c r="D4957" s="35">
        <v>1068</v>
      </c>
      <c r="E4957" s="35">
        <v>-2.6828359638486395E-2</v>
      </c>
      <c r="F4957" s="35">
        <v>3.7214960257043697E-2</v>
      </c>
      <c r="G4957" s="35">
        <v>0.47096947564381508</v>
      </c>
      <c r="H4957" s="35" t="b">
        <v>0</v>
      </c>
      <c r="I4957" s="35" t="b">
        <v>0</v>
      </c>
      <c r="J4957" s="35" t="b">
        <v>0</v>
      </c>
    </row>
    <row r="4958" spans="1:10" hidden="1" x14ac:dyDescent="0.2">
      <c r="A4958" s="35" t="s">
        <v>597</v>
      </c>
      <c r="B4958" s="35" t="str">
        <f>VLOOKUP(Table4[[#This Row],[Metabolite ID]],Table18[],2,FALSE)</f>
        <v>arabonate/xylonate</v>
      </c>
      <c r="C4958" s="35" t="s">
        <v>1119</v>
      </c>
      <c r="D4958" s="35">
        <v>1068</v>
      </c>
      <c r="E4958" s="35">
        <v>-4.6462701390901334E-2</v>
      </c>
      <c r="F4958" s="35">
        <v>5.5067318391448419E-2</v>
      </c>
      <c r="G4958" s="35">
        <v>0.39881265816417694</v>
      </c>
      <c r="H4958" s="35" t="b">
        <v>0</v>
      </c>
      <c r="I4958" s="35" t="b">
        <v>0</v>
      </c>
      <c r="J4958" s="35" t="b">
        <v>0</v>
      </c>
    </row>
    <row r="4959" spans="1:10" hidden="1" x14ac:dyDescent="0.2">
      <c r="A4959" s="35" t="s">
        <v>597</v>
      </c>
      <c r="B4959" s="35" t="str">
        <f>VLOOKUP(Table4[[#This Row],[Metabolite ID]],Table18[],2,FALSE)</f>
        <v>arabonate/xylonate</v>
      </c>
      <c r="C4959" s="35" t="s">
        <v>1120</v>
      </c>
      <c r="D4959" s="35">
        <v>1068</v>
      </c>
      <c r="E4959" s="35">
        <v>1.5215244304091796E-2</v>
      </c>
      <c r="F4959" s="35">
        <v>6.5197507098439647E-2</v>
      </c>
      <c r="G4959" s="35">
        <v>0.81547289101027076</v>
      </c>
      <c r="H4959" s="35" t="b">
        <v>0</v>
      </c>
      <c r="I4959" s="35" t="b">
        <v>0</v>
      </c>
      <c r="J4959" s="35" t="b">
        <v>0</v>
      </c>
    </row>
    <row r="4960" spans="1:10" hidden="1" x14ac:dyDescent="0.2">
      <c r="A4960" s="35" t="s">
        <v>597</v>
      </c>
      <c r="B4960" s="35" t="str">
        <f>VLOOKUP(Table4[[#This Row],[Metabolite ID]],Table18[],2,FALSE)</f>
        <v>arabonate/xylonate</v>
      </c>
      <c r="C4960" s="35" t="s">
        <v>1121</v>
      </c>
      <c r="D4960" s="35">
        <v>1068</v>
      </c>
      <c r="E4960" s="35">
        <v>-0.21637726093199383</v>
      </c>
      <c r="F4960" s="35">
        <v>0.25859294366621333</v>
      </c>
      <c r="G4960" s="35">
        <v>0.40292130249228453</v>
      </c>
      <c r="H4960" s="35" t="b">
        <v>0</v>
      </c>
      <c r="I4960" s="35" t="b">
        <v>0</v>
      </c>
      <c r="J4960" s="35" t="b">
        <v>0</v>
      </c>
    </row>
    <row r="4961" spans="1:10" hidden="1" x14ac:dyDescent="0.2">
      <c r="A4961" s="35" t="s">
        <v>597</v>
      </c>
      <c r="B4961" s="35" t="str">
        <f>VLOOKUP(Table4[[#This Row],[Metabolite ID]],Table18[],2,FALSE)</f>
        <v>arabonate/xylonate</v>
      </c>
      <c r="C4961" s="35" t="s">
        <v>1122</v>
      </c>
      <c r="D4961" s="35">
        <v>1068</v>
      </c>
      <c r="E4961" s="35">
        <v>-7.9730021532692597E-2</v>
      </c>
      <c r="F4961" s="35">
        <v>0.18998845543369838</v>
      </c>
      <c r="G4961" s="35">
        <v>0.67482038314649051</v>
      </c>
      <c r="H4961" s="35" t="b">
        <v>0</v>
      </c>
      <c r="I4961" s="35" t="b">
        <v>0</v>
      </c>
      <c r="J4961" s="35" t="b">
        <v>0</v>
      </c>
    </row>
    <row r="4962" spans="1:10" hidden="1" x14ac:dyDescent="0.2">
      <c r="A4962" s="35" t="s">
        <v>597</v>
      </c>
      <c r="B4962" s="35" t="str">
        <f>VLOOKUP(Table4[[#This Row],[Metabolite ID]],Table18[],2,FALSE)</f>
        <v>arabonate/xylonate</v>
      </c>
      <c r="C4962" s="35" t="s">
        <v>1123</v>
      </c>
      <c r="D4962" s="35">
        <v>1068</v>
      </c>
      <c r="E4962" s="35">
        <v>7.1625918375770675E-2</v>
      </c>
      <c r="F4962" s="35">
        <v>0.10972760243348195</v>
      </c>
      <c r="G4962" s="35">
        <v>0.51405100197995024</v>
      </c>
      <c r="H4962" s="35" t="b">
        <v>0</v>
      </c>
      <c r="I4962" s="35" t="b">
        <v>0</v>
      </c>
      <c r="J4962" s="35" t="b">
        <v>0</v>
      </c>
    </row>
    <row r="4963" spans="1:10" x14ac:dyDescent="0.2">
      <c r="A4963" s="35" t="s">
        <v>162</v>
      </c>
      <c r="B4963" s="35" t="str">
        <f>VLOOKUP(Table4[[#This Row],[Metabolite ID]],Table18[],2,FALSE)</f>
        <v>glycolithocholate</v>
      </c>
      <c r="C4963" s="35" t="s">
        <v>1116</v>
      </c>
      <c r="D4963" s="35">
        <v>1068</v>
      </c>
      <c r="E4963" s="35">
        <v>-2.7616910660746532E-2</v>
      </c>
      <c r="F4963" s="35">
        <v>3.8744065395041993E-2</v>
      </c>
      <c r="G4963" s="36">
        <v>0.47596727577760656</v>
      </c>
      <c r="H4963" s="35" t="b">
        <v>0</v>
      </c>
      <c r="I4963" s="35" t="b">
        <v>0</v>
      </c>
      <c r="J4963" s="35" t="b">
        <v>0</v>
      </c>
    </row>
    <row r="4964" spans="1:10" hidden="1" x14ac:dyDescent="0.2">
      <c r="A4964" s="35" t="s">
        <v>162</v>
      </c>
      <c r="B4964" s="35" t="str">
        <f>VLOOKUP(Table4[[#This Row],[Metabolite ID]],Table18[],2,FALSE)</f>
        <v>glycolithocholate</v>
      </c>
      <c r="C4964" s="35" t="s">
        <v>1117</v>
      </c>
      <c r="D4964" s="35">
        <v>1068</v>
      </c>
      <c r="E4964" s="35">
        <v>-2.7616910660746532E-2</v>
      </c>
      <c r="F4964" s="35">
        <v>3.8744065395041993E-2</v>
      </c>
      <c r="G4964" s="35">
        <v>0.47596727577760656</v>
      </c>
      <c r="H4964" s="35" t="b">
        <v>0</v>
      </c>
      <c r="I4964" s="35" t="b">
        <v>0</v>
      </c>
      <c r="J4964" s="35" t="b">
        <v>0</v>
      </c>
    </row>
    <row r="4965" spans="1:10" hidden="1" x14ac:dyDescent="0.2">
      <c r="A4965" s="35" t="s">
        <v>162</v>
      </c>
      <c r="B4965" s="35" t="str">
        <f>VLOOKUP(Table4[[#This Row],[Metabolite ID]],Table18[],2,FALSE)</f>
        <v>glycolithocholate</v>
      </c>
      <c r="C4965" s="35" t="s">
        <v>1118</v>
      </c>
      <c r="D4965" s="35">
        <v>1068</v>
      </c>
      <c r="E4965" s="35">
        <v>-2.7616910660746535E-2</v>
      </c>
      <c r="F4965" s="35">
        <v>3.9076121354646255E-2</v>
      </c>
      <c r="G4965" s="35">
        <v>0.47972404827028553</v>
      </c>
      <c r="H4965" s="35" t="b">
        <v>0</v>
      </c>
      <c r="I4965" s="35" t="b">
        <v>0</v>
      </c>
      <c r="J4965" s="35" t="b">
        <v>0</v>
      </c>
    </row>
    <row r="4966" spans="1:10" hidden="1" x14ac:dyDescent="0.2">
      <c r="A4966" s="35" t="s">
        <v>162</v>
      </c>
      <c r="B4966" s="35" t="str">
        <f>VLOOKUP(Table4[[#This Row],[Metabolite ID]],Table18[],2,FALSE)</f>
        <v>glycolithocholate</v>
      </c>
      <c r="C4966" s="35" t="s">
        <v>1119</v>
      </c>
      <c r="D4966" s="35">
        <v>1068</v>
      </c>
      <c r="E4966" s="35">
        <v>-2.2946035464814281E-2</v>
      </c>
      <c r="F4966" s="35">
        <v>5.8275227847593057E-2</v>
      </c>
      <c r="G4966" s="35">
        <v>0.69376353825151016</v>
      </c>
      <c r="H4966" s="35" t="b">
        <v>0</v>
      </c>
      <c r="I4966" s="35" t="b">
        <v>0</v>
      </c>
      <c r="J4966" s="35" t="b">
        <v>0</v>
      </c>
    </row>
    <row r="4967" spans="1:10" hidden="1" x14ac:dyDescent="0.2">
      <c r="A4967" s="35" t="s">
        <v>162</v>
      </c>
      <c r="B4967" s="35" t="str">
        <f>VLOOKUP(Table4[[#This Row],[Metabolite ID]],Table18[],2,FALSE)</f>
        <v>glycolithocholate</v>
      </c>
      <c r="C4967" s="35" t="s">
        <v>1120</v>
      </c>
      <c r="D4967" s="35">
        <v>1068</v>
      </c>
      <c r="E4967" s="35">
        <v>-3.3774020382086295E-2</v>
      </c>
      <c r="F4967" s="35">
        <v>6.9783913578510881E-2</v>
      </c>
      <c r="G4967" s="35">
        <v>0.62840004389428294</v>
      </c>
      <c r="H4967" s="35" t="b">
        <v>0</v>
      </c>
      <c r="I4967" s="35" t="b">
        <v>0</v>
      </c>
      <c r="J4967" s="35" t="b">
        <v>0</v>
      </c>
    </row>
    <row r="4968" spans="1:10" hidden="1" x14ac:dyDescent="0.2">
      <c r="A4968" s="35" t="s">
        <v>162</v>
      </c>
      <c r="B4968" s="35" t="str">
        <f>VLOOKUP(Table4[[#This Row],[Metabolite ID]],Table18[],2,FALSE)</f>
        <v>glycolithocholate</v>
      </c>
      <c r="C4968" s="35" t="s">
        <v>1121</v>
      </c>
      <c r="D4968" s="35">
        <v>1068</v>
      </c>
      <c r="E4968" s="35">
        <v>0.10104347002415803</v>
      </c>
      <c r="F4968" s="35">
        <v>0.23284408428214812</v>
      </c>
      <c r="G4968" s="35">
        <v>0.6644100465599635</v>
      </c>
      <c r="H4968" s="35" t="b">
        <v>0</v>
      </c>
      <c r="I4968" s="35" t="b">
        <v>0</v>
      </c>
      <c r="J4968" s="35" t="b">
        <v>0</v>
      </c>
    </row>
    <row r="4969" spans="1:10" hidden="1" x14ac:dyDescent="0.2">
      <c r="A4969" s="35" t="s">
        <v>162</v>
      </c>
      <c r="B4969" s="35" t="str">
        <f>VLOOKUP(Table4[[#This Row],[Metabolite ID]],Table18[],2,FALSE)</f>
        <v>glycolithocholate</v>
      </c>
      <c r="C4969" s="35" t="s">
        <v>1122</v>
      </c>
      <c r="D4969" s="35">
        <v>1068</v>
      </c>
      <c r="E4969" s="35">
        <v>1.4981549859516718E-2</v>
      </c>
      <c r="F4969" s="35">
        <v>0.15453303765360138</v>
      </c>
      <c r="G4969" s="35">
        <v>0.92278650804304319</v>
      </c>
      <c r="H4969" s="35" t="b">
        <v>0</v>
      </c>
      <c r="I4969" s="35" t="b">
        <v>0</v>
      </c>
      <c r="J4969" s="35" t="b">
        <v>0</v>
      </c>
    </row>
    <row r="4970" spans="1:10" hidden="1" x14ac:dyDescent="0.2">
      <c r="A4970" s="35" t="s">
        <v>162</v>
      </c>
      <c r="B4970" s="35" t="str">
        <f>VLOOKUP(Table4[[#This Row],[Metabolite ID]],Table18[],2,FALSE)</f>
        <v>glycolithocholate</v>
      </c>
      <c r="C4970" s="35" t="s">
        <v>1123</v>
      </c>
      <c r="D4970" s="35">
        <v>1068</v>
      </c>
      <c r="E4970" s="35">
        <v>6.4316640299984643E-2</v>
      </c>
      <c r="F4970" s="35">
        <v>0.11372325410744197</v>
      </c>
      <c r="G4970" s="35">
        <v>0.57181602594919512</v>
      </c>
      <c r="H4970" s="35" t="b">
        <v>0</v>
      </c>
      <c r="I4970" s="35" t="b">
        <v>0</v>
      </c>
      <c r="J4970" s="35" t="b">
        <v>0</v>
      </c>
    </row>
    <row r="4971" spans="1:10" x14ac:dyDescent="0.2">
      <c r="A4971" s="35" t="s">
        <v>281</v>
      </c>
      <c r="B4971" s="35" t="str">
        <f>VLOOKUP(Table4[[#This Row],[Metabolite ID]],Table18[],2,FALSE)</f>
        <v>1-oleoyl-GPI (18:1)*</v>
      </c>
      <c r="C4971" s="35" t="s">
        <v>1116</v>
      </c>
      <c r="D4971" s="35">
        <v>1068</v>
      </c>
      <c r="E4971" s="35">
        <v>-2.6802277741122853E-2</v>
      </c>
      <c r="F4971" s="35">
        <v>3.7875431620142647E-2</v>
      </c>
      <c r="G4971" s="36">
        <v>0.479167086278666</v>
      </c>
      <c r="H4971" s="35" t="b">
        <v>0</v>
      </c>
      <c r="I4971" s="35" t="b">
        <v>0</v>
      </c>
      <c r="J4971" s="35" t="b">
        <v>0</v>
      </c>
    </row>
    <row r="4972" spans="1:10" hidden="1" x14ac:dyDescent="0.2">
      <c r="A4972" s="35" t="s">
        <v>281</v>
      </c>
      <c r="B4972" s="35" t="str">
        <f>VLOOKUP(Table4[[#This Row],[Metabolite ID]],Table18[],2,FALSE)</f>
        <v>1-oleoyl-GPI (18:1)*</v>
      </c>
      <c r="C4972" s="35" t="s">
        <v>1117</v>
      </c>
      <c r="D4972" s="35">
        <v>1068</v>
      </c>
      <c r="E4972" s="35">
        <v>-2.6802277741122853E-2</v>
      </c>
      <c r="F4972" s="35">
        <v>3.7875431620142647E-2</v>
      </c>
      <c r="G4972" s="35">
        <v>0.479167086278666</v>
      </c>
      <c r="H4972" s="35" t="b">
        <v>0</v>
      </c>
      <c r="I4972" s="35" t="b">
        <v>0</v>
      </c>
      <c r="J4972" s="35" t="b">
        <v>0</v>
      </c>
    </row>
    <row r="4973" spans="1:10" hidden="1" x14ac:dyDescent="0.2">
      <c r="A4973" s="35" t="s">
        <v>281</v>
      </c>
      <c r="B4973" s="35" t="str">
        <f>VLOOKUP(Table4[[#This Row],[Metabolite ID]],Table18[],2,FALSE)</f>
        <v>1-oleoyl-GPI (18:1)*</v>
      </c>
      <c r="C4973" s="35" t="s">
        <v>1118</v>
      </c>
      <c r="D4973" s="35">
        <v>1068</v>
      </c>
      <c r="E4973" s="35">
        <v>-2.6802277741122864E-2</v>
      </c>
      <c r="F4973" s="35">
        <v>3.8200753274549637E-2</v>
      </c>
      <c r="G4973" s="35">
        <v>0.4829183763148201</v>
      </c>
      <c r="H4973" s="35" t="b">
        <v>0</v>
      </c>
      <c r="I4973" s="35" t="b">
        <v>0</v>
      </c>
      <c r="J4973" s="35" t="b">
        <v>0</v>
      </c>
    </row>
    <row r="4974" spans="1:10" hidden="1" x14ac:dyDescent="0.2">
      <c r="A4974" s="35" t="s">
        <v>281</v>
      </c>
      <c r="B4974" s="35" t="str">
        <f>VLOOKUP(Table4[[#This Row],[Metabolite ID]],Table18[],2,FALSE)</f>
        <v>1-oleoyl-GPI (18:1)*</v>
      </c>
      <c r="C4974" s="35" t="s">
        <v>1119</v>
      </c>
      <c r="D4974" s="35">
        <v>1068</v>
      </c>
      <c r="E4974" s="35">
        <v>-5.4627281967213184E-2</v>
      </c>
      <c r="F4974" s="35">
        <v>5.9290628782747198E-2</v>
      </c>
      <c r="G4974" s="35">
        <v>0.35686894672047559</v>
      </c>
      <c r="H4974" s="35" t="b">
        <v>0</v>
      </c>
      <c r="I4974" s="35" t="b">
        <v>0</v>
      </c>
      <c r="J4974" s="35" t="b">
        <v>0</v>
      </c>
    </row>
    <row r="4975" spans="1:10" hidden="1" x14ac:dyDescent="0.2">
      <c r="A4975" s="35" t="s">
        <v>281</v>
      </c>
      <c r="B4975" s="35" t="str">
        <f>VLOOKUP(Table4[[#This Row],[Metabolite ID]],Table18[],2,FALSE)</f>
        <v>1-oleoyl-GPI (18:1)*</v>
      </c>
      <c r="C4975" s="35" t="s">
        <v>1120</v>
      </c>
      <c r="D4975" s="35">
        <v>1068</v>
      </c>
      <c r="E4975" s="35">
        <v>-7.0005670431773435E-4</v>
      </c>
      <c r="F4975" s="35">
        <v>6.8518587033321865E-2</v>
      </c>
      <c r="G4975" s="35">
        <v>0.99184812847849502</v>
      </c>
      <c r="H4975" s="35" t="b">
        <v>0</v>
      </c>
      <c r="I4975" s="35" t="b">
        <v>0</v>
      </c>
      <c r="J4975" s="35" t="b">
        <v>0</v>
      </c>
    </row>
    <row r="4976" spans="1:10" hidden="1" x14ac:dyDescent="0.2">
      <c r="A4976" s="35" t="s">
        <v>281</v>
      </c>
      <c r="B4976" s="35" t="str">
        <f>VLOOKUP(Table4[[#This Row],[Metabolite ID]],Table18[],2,FALSE)</f>
        <v>1-oleoyl-GPI (18:1)*</v>
      </c>
      <c r="C4976" s="35" t="s">
        <v>1121</v>
      </c>
      <c r="D4976" s="35">
        <v>1068</v>
      </c>
      <c r="E4976" s="35">
        <v>-0.10128800987469866</v>
      </c>
      <c r="F4976" s="35">
        <v>0.24117087559615386</v>
      </c>
      <c r="G4976" s="35">
        <v>0.67458139141075502</v>
      </c>
      <c r="H4976" s="35" t="b">
        <v>0</v>
      </c>
      <c r="I4976" s="35" t="b">
        <v>0</v>
      </c>
      <c r="J4976" s="35" t="b">
        <v>0</v>
      </c>
    </row>
    <row r="4977" spans="1:10" hidden="1" x14ac:dyDescent="0.2">
      <c r="A4977" s="35" t="s">
        <v>281</v>
      </c>
      <c r="B4977" s="35" t="str">
        <f>VLOOKUP(Table4[[#This Row],[Metabolite ID]],Table18[],2,FALSE)</f>
        <v>1-oleoyl-GPI (18:1)*</v>
      </c>
      <c r="C4977" s="35" t="s">
        <v>1122</v>
      </c>
      <c r="D4977" s="35">
        <v>1068</v>
      </c>
      <c r="E4977" s="35">
        <v>-2.0021904283877845E-2</v>
      </c>
      <c r="F4977" s="35">
        <v>0.16915911010270973</v>
      </c>
      <c r="G4977" s="35">
        <v>0.90580360949788497</v>
      </c>
      <c r="H4977" s="35" t="b">
        <v>0</v>
      </c>
      <c r="I4977" s="35" t="b">
        <v>0</v>
      </c>
      <c r="J4977" s="35" t="b">
        <v>0</v>
      </c>
    </row>
    <row r="4978" spans="1:10" hidden="1" x14ac:dyDescent="0.2">
      <c r="A4978" s="35" t="s">
        <v>281</v>
      </c>
      <c r="B4978" s="35" t="str">
        <f>VLOOKUP(Table4[[#This Row],[Metabolite ID]],Table18[],2,FALSE)</f>
        <v>1-oleoyl-GPI (18:1)*</v>
      </c>
      <c r="C4978" s="35" t="s">
        <v>1123</v>
      </c>
      <c r="D4978" s="35">
        <v>1068</v>
      </c>
      <c r="E4978" s="35">
        <v>5.6384540333773353E-2</v>
      </c>
      <c r="F4978" s="35">
        <v>0.11113480688477657</v>
      </c>
      <c r="G4978" s="35">
        <v>0.61201233499015983</v>
      </c>
      <c r="H4978" s="35" t="b">
        <v>0</v>
      </c>
      <c r="I4978" s="35" t="b">
        <v>0</v>
      </c>
      <c r="J4978" s="35" t="b">
        <v>0</v>
      </c>
    </row>
    <row r="4979" spans="1:10" x14ac:dyDescent="0.2">
      <c r="A4979" s="35" t="s">
        <v>476</v>
      </c>
      <c r="B4979" s="35" t="str">
        <f>VLOOKUP(Table4[[#This Row],[Metabolite ID]],Table18[],2,FALSE)</f>
        <v>X - 12739</v>
      </c>
      <c r="C4979" s="35" t="s">
        <v>1116</v>
      </c>
      <c r="D4979" s="35">
        <v>1068</v>
      </c>
      <c r="E4979" s="35">
        <v>2.8283126227788304E-2</v>
      </c>
      <c r="F4979" s="35">
        <v>4.0060963758625924E-2</v>
      </c>
      <c r="G4979" s="36">
        <v>0.48018680533113928</v>
      </c>
      <c r="H4979" s="35" t="b">
        <v>0</v>
      </c>
      <c r="I4979" s="35" t="b">
        <v>0</v>
      </c>
      <c r="J4979" s="35" t="b">
        <v>0</v>
      </c>
    </row>
    <row r="4980" spans="1:10" hidden="1" x14ac:dyDescent="0.2">
      <c r="A4980" s="35" t="s">
        <v>476</v>
      </c>
      <c r="B4980" s="35" t="str">
        <f>VLOOKUP(Table4[[#This Row],[Metabolite ID]],Table18[],2,FALSE)</f>
        <v>X - 12739</v>
      </c>
      <c r="C4980" s="35" t="s">
        <v>1117</v>
      </c>
      <c r="D4980" s="35">
        <v>1068</v>
      </c>
      <c r="E4980" s="35">
        <v>2.8283126227788304E-2</v>
      </c>
      <c r="F4980" s="35">
        <v>3.8573431297731928E-2</v>
      </c>
      <c r="G4980" s="35">
        <v>0.46341928012353689</v>
      </c>
      <c r="H4980" s="35" t="b">
        <v>0</v>
      </c>
      <c r="I4980" s="35" t="b">
        <v>0</v>
      </c>
      <c r="J4980" s="35" t="b">
        <v>0</v>
      </c>
    </row>
    <row r="4981" spans="1:10" hidden="1" x14ac:dyDescent="0.2">
      <c r="A4981" s="35" t="s">
        <v>476</v>
      </c>
      <c r="B4981" s="35" t="str">
        <f>VLOOKUP(Table4[[#This Row],[Metabolite ID]],Table18[],2,FALSE)</f>
        <v>X - 12739</v>
      </c>
      <c r="C4981" s="35" t="s">
        <v>1118</v>
      </c>
      <c r="D4981" s="35">
        <v>1068</v>
      </c>
      <c r="E4981" s="35">
        <v>2.828312622778829E-2</v>
      </c>
      <c r="F4981" s="35">
        <v>3.8942111545854467E-2</v>
      </c>
      <c r="G4981" s="35">
        <v>0.46766321136193173</v>
      </c>
      <c r="H4981" s="35" t="b">
        <v>0</v>
      </c>
      <c r="I4981" s="35" t="b">
        <v>0</v>
      </c>
      <c r="J4981" s="35" t="b">
        <v>0</v>
      </c>
    </row>
    <row r="4982" spans="1:10" hidden="1" x14ac:dyDescent="0.2">
      <c r="A4982" s="35" t="s">
        <v>476</v>
      </c>
      <c r="B4982" s="35" t="str">
        <f>VLOOKUP(Table4[[#This Row],[Metabolite ID]],Table18[],2,FALSE)</f>
        <v>X - 12739</v>
      </c>
      <c r="C4982" s="35" t="s">
        <v>1119</v>
      </c>
      <c r="D4982" s="35">
        <v>1068</v>
      </c>
      <c r="E4982" s="35">
        <v>8.0575153061223967E-2</v>
      </c>
      <c r="F4982" s="35">
        <v>5.9381290603431003E-2</v>
      </c>
      <c r="G4982" s="35">
        <v>0.17480934864983952</v>
      </c>
      <c r="H4982" s="35" t="b">
        <v>0</v>
      </c>
      <c r="I4982" s="35" t="b">
        <v>0</v>
      </c>
      <c r="J4982" s="35" t="b">
        <v>0</v>
      </c>
    </row>
    <row r="4983" spans="1:10" hidden="1" x14ac:dyDescent="0.2">
      <c r="A4983" s="35" t="s">
        <v>476</v>
      </c>
      <c r="B4983" s="35" t="str">
        <f>VLOOKUP(Table4[[#This Row],[Metabolite ID]],Table18[],2,FALSE)</f>
        <v>X - 12739</v>
      </c>
      <c r="C4983" s="35" t="s">
        <v>1120</v>
      </c>
      <c r="D4983" s="35">
        <v>1068</v>
      </c>
      <c r="E4983" s="35">
        <v>2.0117840460819256E-2</v>
      </c>
      <c r="F4983" s="35">
        <v>6.4837277658439746E-2</v>
      </c>
      <c r="G4983" s="35">
        <v>0.75634651484986415</v>
      </c>
      <c r="H4983" s="35" t="b">
        <v>0</v>
      </c>
      <c r="I4983" s="35" t="b">
        <v>0</v>
      </c>
      <c r="J4983" s="35" t="b">
        <v>0</v>
      </c>
    </row>
    <row r="4984" spans="1:10" hidden="1" x14ac:dyDescent="0.2">
      <c r="A4984" s="35" t="s">
        <v>476</v>
      </c>
      <c r="B4984" s="35" t="str">
        <f>VLOOKUP(Table4[[#This Row],[Metabolite ID]],Table18[],2,FALSE)</f>
        <v>X - 12739</v>
      </c>
      <c r="C4984" s="35" t="s">
        <v>1121</v>
      </c>
      <c r="D4984" s="35">
        <v>1068</v>
      </c>
      <c r="E4984" s="35">
        <v>0.15525095673252931</v>
      </c>
      <c r="F4984" s="35">
        <v>0.24401606124094247</v>
      </c>
      <c r="G4984" s="35">
        <v>0.52476132104061346</v>
      </c>
      <c r="H4984" s="35" t="b">
        <v>0</v>
      </c>
      <c r="I4984" s="35" t="b">
        <v>0</v>
      </c>
      <c r="J4984" s="35" t="b">
        <v>0</v>
      </c>
    </row>
    <row r="4985" spans="1:10" hidden="1" x14ac:dyDescent="0.2">
      <c r="A4985" s="35" t="s">
        <v>476</v>
      </c>
      <c r="B4985" s="35" t="str">
        <f>VLOOKUP(Table4[[#This Row],[Metabolite ID]],Table18[],2,FALSE)</f>
        <v>X - 12739</v>
      </c>
      <c r="C4985" s="35" t="s">
        <v>1122</v>
      </c>
      <c r="D4985" s="35">
        <v>1068</v>
      </c>
      <c r="E4985" s="35">
        <v>1.2814927191374892E-2</v>
      </c>
      <c r="F4985" s="35">
        <v>0.14561150734295419</v>
      </c>
      <c r="G4985" s="35">
        <v>0.92988710660647311</v>
      </c>
      <c r="H4985" s="35" t="b">
        <v>0</v>
      </c>
      <c r="I4985" s="35" t="b">
        <v>0</v>
      </c>
      <c r="J4985" s="35" t="b">
        <v>0</v>
      </c>
    </row>
    <row r="4986" spans="1:10" hidden="1" x14ac:dyDescent="0.2">
      <c r="A4986" s="35" t="s">
        <v>476</v>
      </c>
      <c r="B4986" s="35" t="str">
        <f>VLOOKUP(Table4[[#This Row],[Metabolite ID]],Table18[],2,FALSE)</f>
        <v>X - 12739</v>
      </c>
      <c r="C4986" s="35" t="s">
        <v>1123</v>
      </c>
      <c r="D4986" s="35">
        <v>1068</v>
      </c>
      <c r="E4986" s="35">
        <v>5.1317047017125972E-2</v>
      </c>
      <c r="F4986" s="35">
        <v>0.11762448416163647</v>
      </c>
      <c r="G4986" s="35">
        <v>0.66272293750042899</v>
      </c>
      <c r="H4986" s="35" t="b">
        <v>0</v>
      </c>
      <c r="I4986" s="35" t="b">
        <v>0</v>
      </c>
      <c r="J4986" s="35" t="b">
        <v>0</v>
      </c>
    </row>
    <row r="4987" spans="1:10" x14ac:dyDescent="0.2">
      <c r="A4987" s="35" t="s">
        <v>159</v>
      </c>
      <c r="B4987" s="35" t="str">
        <f>VLOOKUP(Table4[[#This Row],[Metabolite ID]],Table18[],2,FALSE)</f>
        <v>androsterone sulfate</v>
      </c>
      <c r="C4987" s="35" t="s">
        <v>1116</v>
      </c>
      <c r="D4987" s="35">
        <v>1068</v>
      </c>
      <c r="E4987" s="35">
        <v>-3.3615973003339329E-2</v>
      </c>
      <c r="F4987" s="35">
        <v>4.7954522707482336E-2</v>
      </c>
      <c r="G4987" s="36">
        <v>0.48330493363641963</v>
      </c>
      <c r="H4987" s="35" t="b">
        <v>0</v>
      </c>
      <c r="I4987" s="35" t="b">
        <v>0</v>
      </c>
      <c r="J4987" s="35" t="b">
        <v>0</v>
      </c>
    </row>
    <row r="4988" spans="1:10" hidden="1" x14ac:dyDescent="0.2">
      <c r="A4988" s="35" t="s">
        <v>159</v>
      </c>
      <c r="B4988" s="35" t="str">
        <f>VLOOKUP(Table4[[#This Row],[Metabolite ID]],Table18[],2,FALSE)</f>
        <v>androsterone sulfate</v>
      </c>
      <c r="C4988" s="35" t="s">
        <v>1117</v>
      </c>
      <c r="D4988" s="35">
        <v>1068</v>
      </c>
      <c r="E4988" s="35">
        <v>-3.3615973003339329E-2</v>
      </c>
      <c r="F4988" s="35">
        <v>3.6877151812754708E-2</v>
      </c>
      <c r="G4988" s="35">
        <v>0.3619970098021687</v>
      </c>
      <c r="H4988" s="35" t="b">
        <v>0</v>
      </c>
      <c r="I4988" s="35" t="b">
        <v>0</v>
      </c>
      <c r="J4988" s="35" t="b">
        <v>0</v>
      </c>
    </row>
    <row r="4989" spans="1:10" hidden="1" x14ac:dyDescent="0.2">
      <c r="A4989" s="35" t="s">
        <v>159</v>
      </c>
      <c r="B4989" s="35" t="str">
        <f>VLOOKUP(Table4[[#This Row],[Metabolite ID]],Table18[],2,FALSE)</f>
        <v>androsterone sulfate</v>
      </c>
      <c r="C4989" s="35" t="s">
        <v>1118</v>
      </c>
      <c r="D4989" s="35">
        <v>1068</v>
      </c>
      <c r="E4989" s="35">
        <v>-3.3615973003339322E-2</v>
      </c>
      <c r="F4989" s="35">
        <v>3.7445542655198831E-2</v>
      </c>
      <c r="G4989" s="35">
        <v>0.36932971096600059</v>
      </c>
      <c r="H4989" s="35" t="b">
        <v>0</v>
      </c>
      <c r="I4989" s="35" t="b">
        <v>0</v>
      </c>
      <c r="J4989" s="35" t="b">
        <v>0</v>
      </c>
    </row>
    <row r="4990" spans="1:10" hidden="1" x14ac:dyDescent="0.2">
      <c r="A4990" s="35" t="s">
        <v>159</v>
      </c>
      <c r="B4990" s="35" t="str">
        <f>VLOOKUP(Table4[[#This Row],[Metabolite ID]],Table18[],2,FALSE)</f>
        <v>androsterone sulfate</v>
      </c>
      <c r="C4990" s="35" t="s">
        <v>1119</v>
      </c>
      <c r="D4990" s="35">
        <v>1068</v>
      </c>
      <c r="E4990" s="35">
        <v>-7.3028305395874737E-2</v>
      </c>
      <c r="F4990" s="35">
        <v>5.6233742578708182E-2</v>
      </c>
      <c r="G4990" s="35">
        <v>0.19406189937504928</v>
      </c>
      <c r="H4990" s="35" t="b">
        <v>0</v>
      </c>
      <c r="I4990" s="35" t="b">
        <v>0</v>
      </c>
      <c r="J4990" s="35" t="b">
        <v>0</v>
      </c>
    </row>
    <row r="4991" spans="1:10" hidden="1" x14ac:dyDescent="0.2">
      <c r="A4991" s="35" t="s">
        <v>159</v>
      </c>
      <c r="B4991" s="35" t="str">
        <f>VLOOKUP(Table4[[#This Row],[Metabolite ID]],Table18[],2,FALSE)</f>
        <v>androsterone sulfate</v>
      </c>
      <c r="C4991" s="35" t="s">
        <v>1120</v>
      </c>
      <c r="D4991" s="35">
        <v>1068</v>
      </c>
      <c r="E4991" s="35">
        <v>-8.7119553352082199E-2</v>
      </c>
      <c r="F4991" s="35">
        <v>6.27118025877417E-2</v>
      </c>
      <c r="G4991" s="35">
        <v>0.16477040410114488</v>
      </c>
      <c r="H4991" s="35" t="b">
        <v>0</v>
      </c>
      <c r="I4991" s="35" t="b">
        <v>0</v>
      </c>
      <c r="J4991" s="35" t="b">
        <v>0</v>
      </c>
    </row>
    <row r="4992" spans="1:10" hidden="1" x14ac:dyDescent="0.2">
      <c r="A4992" s="35" t="s">
        <v>159</v>
      </c>
      <c r="B4992" s="35" t="str">
        <f>VLOOKUP(Table4[[#This Row],[Metabolite ID]],Table18[],2,FALSE)</f>
        <v>androsterone sulfate</v>
      </c>
      <c r="C4992" s="35" t="s">
        <v>1121</v>
      </c>
      <c r="D4992" s="35">
        <v>1068</v>
      </c>
      <c r="E4992" s="35">
        <v>-0.13527039368818805</v>
      </c>
      <c r="F4992" s="35">
        <v>0.23570346738479264</v>
      </c>
      <c r="G4992" s="35">
        <v>0.56615592478697918</v>
      </c>
      <c r="H4992" s="35" t="b">
        <v>0</v>
      </c>
      <c r="I4992" s="35" t="b">
        <v>0</v>
      </c>
      <c r="J4992" s="35" t="b">
        <v>0</v>
      </c>
    </row>
    <row r="4993" spans="1:10" hidden="1" x14ac:dyDescent="0.2">
      <c r="A4993" s="35" t="s">
        <v>159</v>
      </c>
      <c r="B4993" s="35" t="str">
        <f>VLOOKUP(Table4[[#This Row],[Metabolite ID]],Table18[],2,FALSE)</f>
        <v>androsterone sulfate</v>
      </c>
      <c r="C4993" s="35" t="s">
        <v>1122</v>
      </c>
      <c r="D4993" s="35">
        <v>1068</v>
      </c>
      <c r="E4993" s="35">
        <v>-0.13527039368818805</v>
      </c>
      <c r="F4993" s="35">
        <v>0.13875945381263746</v>
      </c>
      <c r="G4993" s="35">
        <v>0.32985297908025402</v>
      </c>
      <c r="H4993" s="35" t="b">
        <v>0</v>
      </c>
      <c r="I4993" s="35" t="b">
        <v>0</v>
      </c>
      <c r="J4993" s="35" t="b">
        <v>0</v>
      </c>
    </row>
    <row r="4994" spans="1:10" hidden="1" x14ac:dyDescent="0.2">
      <c r="A4994" s="35" t="s">
        <v>159</v>
      </c>
      <c r="B4994" s="35" t="str">
        <f>VLOOKUP(Table4[[#This Row],[Metabolite ID]],Table18[],2,FALSE)</f>
        <v>androsterone sulfate</v>
      </c>
      <c r="C4994" s="35" t="s">
        <v>1123</v>
      </c>
      <c r="D4994" s="35">
        <v>1068</v>
      </c>
      <c r="E4994" s="35">
        <v>5.6072749985418543E-2</v>
      </c>
      <c r="F4994" s="35">
        <v>0.14078880830407342</v>
      </c>
      <c r="G4994" s="35">
        <v>0.69050678208901761</v>
      </c>
      <c r="H4994" s="35" t="b">
        <v>0</v>
      </c>
      <c r="I4994" s="35" t="b">
        <v>0</v>
      </c>
      <c r="J4994" s="35" t="b">
        <v>0</v>
      </c>
    </row>
    <row r="4995" spans="1:10" x14ac:dyDescent="0.2">
      <c r="A4995" s="35" t="s">
        <v>254</v>
      </c>
      <c r="B4995" s="35" t="str">
        <f>VLOOKUP(Table4[[#This Row],[Metabolite ID]],Table18[],2,FALSE)</f>
        <v>7-methylguanine</v>
      </c>
      <c r="C4995" s="35" t="s">
        <v>1116</v>
      </c>
      <c r="D4995" s="35">
        <v>1068</v>
      </c>
      <c r="E4995" s="35">
        <v>2.6687637428924691E-2</v>
      </c>
      <c r="F4995" s="35">
        <v>3.8207297801814269E-2</v>
      </c>
      <c r="G4995" s="36">
        <v>0.48486717725659018</v>
      </c>
      <c r="H4995" s="35" t="b">
        <v>0</v>
      </c>
      <c r="I4995" s="35" t="b">
        <v>0</v>
      </c>
      <c r="J4995" s="35" t="b">
        <v>0</v>
      </c>
    </row>
    <row r="4996" spans="1:10" hidden="1" x14ac:dyDescent="0.2">
      <c r="A4996" s="35" t="s">
        <v>254</v>
      </c>
      <c r="B4996" s="35" t="str">
        <f>VLOOKUP(Table4[[#This Row],[Metabolite ID]],Table18[],2,FALSE)</f>
        <v>7-methylguanine</v>
      </c>
      <c r="C4996" s="35" t="s">
        <v>1117</v>
      </c>
      <c r="D4996" s="35">
        <v>1068</v>
      </c>
      <c r="E4996" s="35">
        <v>2.6687637428924691E-2</v>
      </c>
      <c r="F4996" s="35">
        <v>3.6916551330857868E-2</v>
      </c>
      <c r="G4996" s="35">
        <v>0.46973029786059961</v>
      </c>
      <c r="H4996" s="35" t="b">
        <v>0</v>
      </c>
      <c r="I4996" s="35" t="b">
        <v>0</v>
      </c>
      <c r="J4996" s="35" t="b">
        <v>0</v>
      </c>
    </row>
    <row r="4997" spans="1:10" hidden="1" x14ac:dyDescent="0.2">
      <c r="A4997" s="35" t="s">
        <v>254</v>
      </c>
      <c r="B4997" s="35" t="str">
        <f>VLOOKUP(Table4[[#This Row],[Metabolite ID]],Table18[],2,FALSE)</f>
        <v>7-methylguanine</v>
      </c>
      <c r="C4997" s="35" t="s">
        <v>1118</v>
      </c>
      <c r="D4997" s="35">
        <v>1068</v>
      </c>
      <c r="E4997" s="35">
        <v>2.6687637428924698E-2</v>
      </c>
      <c r="F4997" s="35">
        <v>3.7266022802163457E-2</v>
      </c>
      <c r="G4997" s="35">
        <v>0.47390577082590157</v>
      </c>
      <c r="H4997" s="35" t="b">
        <v>0</v>
      </c>
      <c r="I4997" s="35" t="b">
        <v>0</v>
      </c>
      <c r="J4997" s="35" t="b">
        <v>0</v>
      </c>
    </row>
    <row r="4998" spans="1:10" hidden="1" x14ac:dyDescent="0.2">
      <c r="A4998" s="35" t="s">
        <v>254</v>
      </c>
      <c r="B4998" s="35" t="str">
        <f>VLOOKUP(Table4[[#This Row],[Metabolite ID]],Table18[],2,FALSE)</f>
        <v>7-methylguanine</v>
      </c>
      <c r="C4998" s="35" t="s">
        <v>1119</v>
      </c>
      <c r="D4998" s="35">
        <v>1068</v>
      </c>
      <c r="E4998" s="35">
        <v>2.2749643774069059E-2</v>
      </c>
      <c r="F4998" s="35">
        <v>5.6183519990355056E-2</v>
      </c>
      <c r="G4998" s="35">
        <v>0.68553876513074608</v>
      </c>
      <c r="H4998" s="35" t="b">
        <v>0</v>
      </c>
      <c r="I4998" s="35" t="b">
        <v>0</v>
      </c>
      <c r="J4998" s="35" t="b">
        <v>0</v>
      </c>
    </row>
    <row r="4999" spans="1:10" hidden="1" x14ac:dyDescent="0.2">
      <c r="A4999" s="35" t="s">
        <v>254</v>
      </c>
      <c r="B4999" s="35" t="str">
        <f>VLOOKUP(Table4[[#This Row],[Metabolite ID]],Table18[],2,FALSE)</f>
        <v>7-methylguanine</v>
      </c>
      <c r="C4999" s="35" t="s">
        <v>1120</v>
      </c>
      <c r="D4999" s="35">
        <v>1068</v>
      </c>
      <c r="E4999" s="35">
        <v>2.0541326465172132E-2</v>
      </c>
      <c r="F4999" s="35">
        <v>6.5095174041261195E-2</v>
      </c>
      <c r="G4999" s="35">
        <v>0.75233774654629482</v>
      </c>
      <c r="H4999" s="35" t="b">
        <v>0</v>
      </c>
      <c r="I4999" s="35" t="b">
        <v>0</v>
      </c>
      <c r="J4999" s="35" t="b">
        <v>0</v>
      </c>
    </row>
    <row r="5000" spans="1:10" hidden="1" x14ac:dyDescent="0.2">
      <c r="A5000" s="35" t="s">
        <v>254</v>
      </c>
      <c r="B5000" s="35" t="str">
        <f>VLOOKUP(Table4[[#This Row],[Metabolite ID]],Table18[],2,FALSE)</f>
        <v>7-methylguanine</v>
      </c>
      <c r="C5000" s="35" t="s">
        <v>1121</v>
      </c>
      <c r="D5000" s="35">
        <v>1068</v>
      </c>
      <c r="E5000" s="35">
        <v>8.0140990832683556E-2</v>
      </c>
      <c r="F5000" s="35">
        <v>0.24287551530569004</v>
      </c>
      <c r="G5000" s="35">
        <v>0.74148940034157951</v>
      </c>
      <c r="H5000" s="35" t="b">
        <v>0</v>
      </c>
      <c r="I5000" s="35" t="b">
        <v>0</v>
      </c>
      <c r="J5000" s="35" t="b">
        <v>0</v>
      </c>
    </row>
    <row r="5001" spans="1:10" hidden="1" x14ac:dyDescent="0.2">
      <c r="A5001" s="35" t="s">
        <v>254</v>
      </c>
      <c r="B5001" s="35" t="str">
        <f>VLOOKUP(Table4[[#This Row],[Metabolite ID]],Table18[],2,FALSE)</f>
        <v>7-methylguanine</v>
      </c>
      <c r="C5001" s="35" t="s">
        <v>1122</v>
      </c>
      <c r="D5001" s="35">
        <v>1068</v>
      </c>
      <c r="E5001" s="35">
        <v>8.0140990832683556E-2</v>
      </c>
      <c r="F5001" s="35">
        <v>0.14259856042974761</v>
      </c>
      <c r="G5001" s="35">
        <v>0.57423118738193835</v>
      </c>
      <c r="H5001" s="35" t="b">
        <v>0</v>
      </c>
      <c r="I5001" s="35" t="b">
        <v>0</v>
      </c>
      <c r="J5001" s="35" t="b">
        <v>0</v>
      </c>
    </row>
    <row r="5002" spans="1:10" hidden="1" x14ac:dyDescent="0.2">
      <c r="A5002" s="35" t="s">
        <v>254</v>
      </c>
      <c r="B5002" s="35" t="str">
        <f>VLOOKUP(Table4[[#This Row],[Metabolite ID]],Table18[],2,FALSE)</f>
        <v>7-methylguanine</v>
      </c>
      <c r="C5002" s="35" t="s">
        <v>1123</v>
      </c>
      <c r="D5002" s="35">
        <v>1068</v>
      </c>
      <c r="E5002" s="35">
        <v>9.1432749654840301E-2</v>
      </c>
      <c r="F5002" s="35">
        <v>0.1121721983660551</v>
      </c>
      <c r="G5002" s="35">
        <v>0.41519106546102569</v>
      </c>
      <c r="H5002" s="35" t="b">
        <v>0</v>
      </c>
      <c r="I5002" s="35" t="b">
        <v>0</v>
      </c>
      <c r="J5002" s="35" t="b">
        <v>0</v>
      </c>
    </row>
    <row r="5003" spans="1:10" x14ac:dyDescent="0.2">
      <c r="A5003" s="35" t="s">
        <v>827</v>
      </c>
      <c r="B5003" s="35" t="str">
        <f>VLOOKUP(Table4[[#This Row],[Metabolite ID]],Table18[],2,FALSE)</f>
        <v>Total lipids in small HDL</v>
      </c>
      <c r="C5003" s="35" t="s">
        <v>1116</v>
      </c>
      <c r="D5003" s="35">
        <v>1069</v>
      </c>
      <c r="E5003" s="35">
        <v>1.2883168879150782E-2</v>
      </c>
      <c r="F5003" s="35">
        <v>1.8567494277440481E-2</v>
      </c>
      <c r="G5003" s="36">
        <v>0.48777246641125627</v>
      </c>
      <c r="H5003" s="35" t="b">
        <v>0</v>
      </c>
      <c r="I5003" s="35" t="b">
        <v>0</v>
      </c>
      <c r="J5003" s="35" t="b">
        <v>0</v>
      </c>
    </row>
    <row r="5004" spans="1:10" hidden="1" x14ac:dyDescent="0.2">
      <c r="A5004" s="35" t="s">
        <v>827</v>
      </c>
      <c r="B5004" s="35" t="str">
        <f>VLOOKUP(Table4[[#This Row],[Metabolite ID]],Table18[],2,FALSE)</f>
        <v>Total lipids in small HDL</v>
      </c>
      <c r="C5004" s="35" t="s">
        <v>1117</v>
      </c>
      <c r="D5004" s="35">
        <v>1069</v>
      </c>
      <c r="E5004" s="35">
        <v>1.2883168879150782E-2</v>
      </c>
      <c r="F5004" s="35">
        <v>1.6757027384081444E-2</v>
      </c>
      <c r="G5004" s="35">
        <v>0.44199907281824269</v>
      </c>
      <c r="H5004" s="35" t="b">
        <v>0</v>
      </c>
      <c r="I5004" s="35" t="b">
        <v>0</v>
      </c>
      <c r="J5004" s="35" t="b">
        <v>0</v>
      </c>
    </row>
    <row r="5005" spans="1:10" hidden="1" x14ac:dyDescent="0.2">
      <c r="A5005" s="35" t="s">
        <v>827</v>
      </c>
      <c r="B5005" s="35" t="str">
        <f>VLOOKUP(Table4[[#This Row],[Metabolite ID]],Table18[],2,FALSE)</f>
        <v>Total lipids in small HDL</v>
      </c>
      <c r="C5005" s="35" t="s">
        <v>1118</v>
      </c>
      <c r="D5005" s="35">
        <v>1069</v>
      </c>
      <c r="E5005" s="35">
        <v>1.2883168879150777E-2</v>
      </c>
      <c r="F5005" s="35">
        <v>1.6938196432107512E-2</v>
      </c>
      <c r="G5005" s="35">
        <v>0.44689684260184354</v>
      </c>
      <c r="H5005" s="35" t="b">
        <v>0</v>
      </c>
      <c r="I5005" s="35" t="b">
        <v>0</v>
      </c>
      <c r="J5005" s="35" t="b">
        <v>0</v>
      </c>
    </row>
    <row r="5006" spans="1:10" hidden="1" x14ac:dyDescent="0.2">
      <c r="A5006" s="35" t="s">
        <v>827</v>
      </c>
      <c r="B5006" s="35" t="str">
        <f>VLOOKUP(Table4[[#This Row],[Metabolite ID]],Table18[],2,FALSE)</f>
        <v>Total lipids in small HDL</v>
      </c>
      <c r="C5006" s="35" t="s">
        <v>1119</v>
      </c>
      <c r="D5006" s="35">
        <v>1069</v>
      </c>
      <c r="E5006" s="35">
        <v>2.0969459459459459E-2</v>
      </c>
      <c r="F5006" s="35">
        <v>2.564922003431017E-2</v>
      </c>
      <c r="G5006" s="35">
        <v>0.41361553250872796</v>
      </c>
      <c r="H5006" s="35" t="b">
        <v>0</v>
      </c>
      <c r="I5006" s="35" t="b">
        <v>0</v>
      </c>
      <c r="J5006" s="35" t="b">
        <v>0</v>
      </c>
    </row>
    <row r="5007" spans="1:10" hidden="1" x14ac:dyDescent="0.2">
      <c r="A5007" s="35" t="s">
        <v>827</v>
      </c>
      <c r="B5007" s="35" t="str">
        <f>VLOOKUP(Table4[[#This Row],[Metabolite ID]],Table18[],2,FALSE)</f>
        <v>Total lipids in small HDL</v>
      </c>
      <c r="C5007" s="35" t="s">
        <v>1120</v>
      </c>
      <c r="D5007" s="35">
        <v>1069</v>
      </c>
      <c r="E5007" s="35">
        <v>6.68880544669446E-3</v>
      </c>
      <c r="F5007" s="35">
        <v>2.9845289770672301E-2</v>
      </c>
      <c r="G5007" s="35">
        <v>0.82266708243440845</v>
      </c>
      <c r="H5007" s="35" t="b">
        <v>0</v>
      </c>
      <c r="I5007" s="35" t="b">
        <v>0</v>
      </c>
      <c r="J5007" s="35" t="b">
        <v>0</v>
      </c>
    </row>
    <row r="5008" spans="1:10" hidden="1" x14ac:dyDescent="0.2">
      <c r="A5008" s="35" t="s">
        <v>827</v>
      </c>
      <c r="B5008" s="35" t="str">
        <f>VLOOKUP(Table4[[#This Row],[Metabolite ID]],Table18[],2,FALSE)</f>
        <v>Total lipids in small HDL</v>
      </c>
      <c r="C5008" s="35" t="s">
        <v>1121</v>
      </c>
      <c r="D5008" s="35">
        <v>1069</v>
      </c>
      <c r="E5008" s="35">
        <v>-2.1679844488510014E-2</v>
      </c>
      <c r="F5008" s="35">
        <v>0.11363300412625772</v>
      </c>
      <c r="G5008" s="35">
        <v>0.84872773788337907</v>
      </c>
      <c r="H5008" s="35" t="b">
        <v>0</v>
      </c>
      <c r="I5008" s="35" t="b">
        <v>0</v>
      </c>
      <c r="J5008" s="35" t="b">
        <v>0</v>
      </c>
    </row>
    <row r="5009" spans="1:10" hidden="1" x14ac:dyDescent="0.2">
      <c r="A5009" s="35" t="s">
        <v>827</v>
      </c>
      <c r="B5009" s="35" t="str">
        <f>VLOOKUP(Table4[[#This Row],[Metabolite ID]],Table18[],2,FALSE)</f>
        <v>Total lipids in small HDL</v>
      </c>
      <c r="C5009" s="35" t="s">
        <v>1122</v>
      </c>
      <c r="D5009" s="35">
        <v>1069</v>
      </c>
      <c r="E5009" s="35">
        <v>-3.1337067194341373E-3</v>
      </c>
      <c r="F5009" s="35">
        <v>7.0230148586114302E-2</v>
      </c>
      <c r="G5009" s="35">
        <v>0.96441811646071907</v>
      </c>
      <c r="H5009" s="35" t="b">
        <v>0</v>
      </c>
      <c r="I5009" s="35" t="b">
        <v>0</v>
      </c>
      <c r="J5009" s="35" t="b">
        <v>0</v>
      </c>
    </row>
    <row r="5010" spans="1:10" hidden="1" x14ac:dyDescent="0.2">
      <c r="A5010" s="35" t="s">
        <v>827</v>
      </c>
      <c r="B5010" s="35" t="str">
        <f>VLOOKUP(Table4[[#This Row],[Metabolite ID]],Table18[],2,FALSE)</f>
        <v>Total lipids in small HDL</v>
      </c>
      <c r="C5010" s="35" t="s">
        <v>1123</v>
      </c>
      <c r="D5010" s="35">
        <v>1069</v>
      </c>
      <c r="E5010" s="35">
        <v>-7.5867366796767463E-2</v>
      </c>
      <c r="F5010" s="35">
        <v>5.4404497050625014E-2</v>
      </c>
      <c r="G5010" s="35">
        <v>0.16345529530407457</v>
      </c>
      <c r="H5010" s="35" t="b">
        <v>0</v>
      </c>
      <c r="I5010" s="35" t="b">
        <v>0</v>
      </c>
      <c r="J5010" s="35" t="b">
        <v>0</v>
      </c>
    </row>
    <row r="5011" spans="1:10" x14ac:dyDescent="0.2">
      <c r="A5011" s="35" t="s">
        <v>599</v>
      </c>
      <c r="B5011" s="35" t="str">
        <f>VLOOKUP(Table4[[#This Row],[Metabolite ID]],Table18[],2,FALSE)</f>
        <v>pregnanolone/allopregnanolone sulfate</v>
      </c>
      <c r="C5011" s="35" t="s">
        <v>1116</v>
      </c>
      <c r="D5011" s="35">
        <v>1070</v>
      </c>
      <c r="E5011" s="35">
        <v>3.557081495421946E-2</v>
      </c>
      <c r="F5011" s="35">
        <v>5.1722072431280443E-2</v>
      </c>
      <c r="G5011" s="36">
        <v>0.49162289646826901</v>
      </c>
      <c r="H5011" s="35" t="b">
        <v>0</v>
      </c>
      <c r="I5011" s="35" t="b">
        <v>0</v>
      </c>
      <c r="J5011" s="35" t="b">
        <v>0</v>
      </c>
    </row>
    <row r="5012" spans="1:10" hidden="1" x14ac:dyDescent="0.2">
      <c r="A5012" s="35" t="s">
        <v>599</v>
      </c>
      <c r="B5012" s="35" t="str">
        <f>VLOOKUP(Table4[[#This Row],[Metabolite ID]],Table18[],2,FALSE)</f>
        <v>pregnanolone/allopregnanolone sulfate</v>
      </c>
      <c r="C5012" s="35" t="s">
        <v>1117</v>
      </c>
      <c r="D5012" s="35">
        <v>1070</v>
      </c>
      <c r="E5012" s="35">
        <v>3.557081495421946E-2</v>
      </c>
      <c r="F5012" s="35">
        <v>5.1722072431280443E-2</v>
      </c>
      <c r="G5012" s="35">
        <v>0.49162289646826901</v>
      </c>
      <c r="H5012" s="35" t="b">
        <v>0</v>
      </c>
      <c r="I5012" s="35" t="b">
        <v>0</v>
      </c>
      <c r="J5012" s="35" t="b">
        <v>0</v>
      </c>
    </row>
    <row r="5013" spans="1:10" hidden="1" x14ac:dyDescent="0.2">
      <c r="A5013" s="35" t="s">
        <v>599</v>
      </c>
      <c r="B5013" s="35" t="str">
        <f>VLOOKUP(Table4[[#This Row],[Metabolite ID]],Table18[],2,FALSE)</f>
        <v>pregnanolone/allopregnanolone sulfate</v>
      </c>
      <c r="C5013" s="35" t="s">
        <v>1118</v>
      </c>
      <c r="D5013" s="35">
        <v>1070</v>
      </c>
      <c r="E5013" s="35">
        <v>3.5570814954219487E-2</v>
      </c>
      <c r="F5013" s="35">
        <v>5.2170525431108929E-2</v>
      </c>
      <c r="G5013" s="35">
        <v>0.49535389980386263</v>
      </c>
      <c r="H5013" s="35" t="b">
        <v>0</v>
      </c>
      <c r="I5013" s="35" t="b">
        <v>0</v>
      </c>
      <c r="J5013" s="35" t="b">
        <v>0</v>
      </c>
    </row>
    <row r="5014" spans="1:10" hidden="1" x14ac:dyDescent="0.2">
      <c r="A5014" s="35" t="s">
        <v>599</v>
      </c>
      <c r="B5014" s="35" t="str">
        <f>VLOOKUP(Table4[[#This Row],[Metabolite ID]],Table18[],2,FALSE)</f>
        <v>pregnanolone/allopregnanolone sulfate</v>
      </c>
      <c r="C5014" s="35" t="s">
        <v>1119</v>
      </c>
      <c r="D5014" s="35">
        <v>1070</v>
      </c>
      <c r="E5014" s="35">
        <v>5.1342382378784246E-2</v>
      </c>
      <c r="F5014" s="35">
        <v>7.5660813811783342E-2</v>
      </c>
      <c r="G5014" s="35">
        <v>0.49740010386546185</v>
      </c>
      <c r="H5014" s="35" t="b">
        <v>0</v>
      </c>
      <c r="I5014" s="35" t="b">
        <v>0</v>
      </c>
      <c r="J5014" s="35" t="b">
        <v>0</v>
      </c>
    </row>
    <row r="5015" spans="1:10" hidden="1" x14ac:dyDescent="0.2">
      <c r="A5015" s="35" t="s">
        <v>599</v>
      </c>
      <c r="B5015" s="35" t="str">
        <f>VLOOKUP(Table4[[#This Row],[Metabolite ID]],Table18[],2,FALSE)</f>
        <v>pregnanolone/allopregnanolone sulfate</v>
      </c>
      <c r="C5015" s="35" t="s">
        <v>1120</v>
      </c>
      <c r="D5015" s="35">
        <v>1070</v>
      </c>
      <c r="E5015" s="35">
        <v>0.10745570014194053</v>
      </c>
      <c r="F5015" s="35">
        <v>8.3973302404599548E-2</v>
      </c>
      <c r="G5015" s="35">
        <v>0.20067134175319432</v>
      </c>
      <c r="H5015" s="35" t="b">
        <v>0</v>
      </c>
      <c r="I5015" s="35" t="b">
        <v>0</v>
      </c>
      <c r="J5015" s="35" t="b">
        <v>0</v>
      </c>
    </row>
    <row r="5016" spans="1:10" hidden="1" x14ac:dyDescent="0.2">
      <c r="A5016" s="35" t="s">
        <v>599</v>
      </c>
      <c r="B5016" s="35" t="str">
        <f>VLOOKUP(Table4[[#This Row],[Metabolite ID]],Table18[],2,FALSE)</f>
        <v>pregnanolone/allopregnanolone sulfate</v>
      </c>
      <c r="C5016" s="35" t="s">
        <v>1121</v>
      </c>
      <c r="D5016" s="35">
        <v>1070</v>
      </c>
      <c r="E5016" s="35">
        <v>0.48142799236099965</v>
      </c>
      <c r="F5016" s="35">
        <v>0.3101663301717037</v>
      </c>
      <c r="G5016" s="35">
        <v>0.12091976022132644</v>
      </c>
      <c r="H5016" s="35" t="b">
        <v>0</v>
      </c>
      <c r="I5016" s="35" t="b">
        <v>0</v>
      </c>
      <c r="J5016" s="35" t="b">
        <v>0</v>
      </c>
    </row>
    <row r="5017" spans="1:10" hidden="1" x14ac:dyDescent="0.2">
      <c r="A5017" s="35" t="s">
        <v>599</v>
      </c>
      <c r="B5017" s="35" t="str">
        <f>VLOOKUP(Table4[[#This Row],[Metabolite ID]],Table18[],2,FALSE)</f>
        <v>pregnanolone/allopregnanolone sulfate</v>
      </c>
      <c r="C5017" s="35" t="s">
        <v>1122</v>
      </c>
      <c r="D5017" s="35">
        <v>1070</v>
      </c>
      <c r="E5017" s="35">
        <v>0.29594030488593059</v>
      </c>
      <c r="F5017" s="35">
        <v>0.18348342907938259</v>
      </c>
      <c r="G5017" s="35">
        <v>0.10706152297174748</v>
      </c>
      <c r="H5017" s="35" t="b">
        <v>0</v>
      </c>
      <c r="I5017" s="35" t="b">
        <v>0</v>
      </c>
      <c r="J5017" s="35" t="b">
        <v>0</v>
      </c>
    </row>
    <row r="5018" spans="1:10" hidden="1" x14ac:dyDescent="0.2">
      <c r="A5018" s="35" t="s">
        <v>599</v>
      </c>
      <c r="B5018" s="35" t="str">
        <f>VLOOKUP(Table4[[#This Row],[Metabolite ID]],Table18[],2,FALSE)</f>
        <v>pregnanolone/allopregnanolone sulfate</v>
      </c>
      <c r="C5018" s="35" t="s">
        <v>1123</v>
      </c>
      <c r="D5018" s="35">
        <v>1070</v>
      </c>
      <c r="E5018" s="35">
        <v>0.22446375919424924</v>
      </c>
      <c r="F5018" s="35">
        <v>0.15160884589058102</v>
      </c>
      <c r="G5018" s="35">
        <v>0.13902272073040348</v>
      </c>
      <c r="H5018" s="35" t="b">
        <v>0</v>
      </c>
      <c r="I5018" s="35" t="b">
        <v>0</v>
      </c>
      <c r="J5018" s="35" t="b">
        <v>0</v>
      </c>
    </row>
    <row r="5019" spans="1:10" x14ac:dyDescent="0.2">
      <c r="A5019" s="35" t="s">
        <v>176</v>
      </c>
      <c r="B5019" s="35" t="str">
        <f>VLOOKUP(Table4[[#This Row],[Metabolite ID]],Table18[],2,FALSE)</f>
        <v>trigonelline (N'-methylnicotinate)</v>
      </c>
      <c r="C5019" s="35" t="s">
        <v>1116</v>
      </c>
      <c r="D5019" s="35">
        <v>1068</v>
      </c>
      <c r="E5019" s="35">
        <v>2.6044588072334177E-2</v>
      </c>
      <c r="F5019" s="35">
        <v>3.7890327794505796E-2</v>
      </c>
      <c r="G5019" s="36">
        <v>0.49185103650572326</v>
      </c>
      <c r="H5019" s="35" t="b">
        <v>0</v>
      </c>
      <c r="I5019" s="35" t="b">
        <v>0</v>
      </c>
      <c r="J5019" s="35" t="b">
        <v>0</v>
      </c>
    </row>
    <row r="5020" spans="1:10" hidden="1" x14ac:dyDescent="0.2">
      <c r="A5020" s="35" t="s">
        <v>176</v>
      </c>
      <c r="B5020" s="35" t="str">
        <f>VLOOKUP(Table4[[#This Row],[Metabolite ID]],Table18[],2,FALSE)</f>
        <v>trigonelline (N'-methylnicotinate)</v>
      </c>
      <c r="C5020" s="35" t="s">
        <v>1117</v>
      </c>
      <c r="D5020" s="35">
        <v>1068</v>
      </c>
      <c r="E5020" s="35">
        <v>2.6044588072334177E-2</v>
      </c>
      <c r="F5020" s="35">
        <v>3.6887867419726682E-2</v>
      </c>
      <c r="G5020" s="35">
        <v>0.48015857339071405</v>
      </c>
      <c r="H5020" s="35" t="b">
        <v>0</v>
      </c>
      <c r="I5020" s="35" t="b">
        <v>0</v>
      </c>
      <c r="J5020" s="35" t="b">
        <v>0</v>
      </c>
    </row>
    <row r="5021" spans="1:10" hidden="1" x14ac:dyDescent="0.2">
      <c r="A5021" s="35" t="s">
        <v>176</v>
      </c>
      <c r="B5021" s="35" t="str">
        <f>VLOOKUP(Table4[[#This Row],[Metabolite ID]],Table18[],2,FALSE)</f>
        <v>trigonelline (N'-methylnicotinate)</v>
      </c>
      <c r="C5021" s="35" t="s">
        <v>1118</v>
      </c>
      <c r="D5021" s="35">
        <v>1068</v>
      </c>
      <c r="E5021" s="35">
        <v>2.604458807233415E-2</v>
      </c>
      <c r="F5021" s="35">
        <v>3.7233995750958253E-2</v>
      </c>
      <c r="G5021" s="35">
        <v>0.4842495451305816</v>
      </c>
      <c r="H5021" s="35" t="b">
        <v>0</v>
      </c>
      <c r="I5021" s="35" t="b">
        <v>0</v>
      </c>
      <c r="J5021" s="35" t="b">
        <v>0</v>
      </c>
    </row>
    <row r="5022" spans="1:10" hidden="1" x14ac:dyDescent="0.2">
      <c r="A5022" s="35" t="s">
        <v>176</v>
      </c>
      <c r="B5022" s="35" t="str">
        <f>VLOOKUP(Table4[[#This Row],[Metabolite ID]],Table18[],2,FALSE)</f>
        <v>trigonelline (N'-methylnicotinate)</v>
      </c>
      <c r="C5022" s="35" t="s">
        <v>1119</v>
      </c>
      <c r="D5022" s="35">
        <v>1068</v>
      </c>
      <c r="E5022" s="35">
        <v>5.538600196612186E-2</v>
      </c>
      <c r="F5022" s="35">
        <v>5.6634832750626071E-2</v>
      </c>
      <c r="G5022" s="35">
        <v>0.32809933978561218</v>
      </c>
      <c r="H5022" s="35" t="b">
        <v>0</v>
      </c>
      <c r="I5022" s="35" t="b">
        <v>0</v>
      </c>
      <c r="J5022" s="35" t="b">
        <v>0</v>
      </c>
    </row>
    <row r="5023" spans="1:10" hidden="1" x14ac:dyDescent="0.2">
      <c r="A5023" s="35" t="s">
        <v>176</v>
      </c>
      <c r="B5023" s="35" t="str">
        <f>VLOOKUP(Table4[[#This Row],[Metabolite ID]],Table18[],2,FALSE)</f>
        <v>trigonelline (N'-methylnicotinate)</v>
      </c>
      <c r="C5023" s="35" t="s">
        <v>1120</v>
      </c>
      <c r="D5023" s="35">
        <v>1068</v>
      </c>
      <c r="E5023" s="35">
        <v>0.12498571368379902</v>
      </c>
      <c r="F5023" s="35">
        <v>6.2115886227864243E-2</v>
      </c>
      <c r="G5023" s="35">
        <v>4.4205428233433521E-2</v>
      </c>
      <c r="H5023" s="35" t="b">
        <v>0</v>
      </c>
      <c r="I5023" s="35" t="b">
        <v>0</v>
      </c>
      <c r="J5023" s="35" t="b">
        <v>0</v>
      </c>
    </row>
    <row r="5024" spans="1:10" hidden="1" x14ac:dyDescent="0.2">
      <c r="A5024" s="35" t="s">
        <v>176</v>
      </c>
      <c r="B5024" s="35" t="str">
        <f>VLOOKUP(Table4[[#This Row],[Metabolite ID]],Table18[],2,FALSE)</f>
        <v>trigonelline (N'-methylnicotinate)</v>
      </c>
      <c r="C5024" s="35" t="s">
        <v>1121</v>
      </c>
      <c r="D5024" s="35">
        <v>1068</v>
      </c>
      <c r="E5024" s="35">
        <v>0.13462133579978985</v>
      </c>
      <c r="F5024" s="35">
        <v>0.24659381006863648</v>
      </c>
      <c r="G5024" s="35">
        <v>0.58523269676899758</v>
      </c>
      <c r="H5024" s="35" t="b">
        <v>0</v>
      </c>
      <c r="I5024" s="35" t="b">
        <v>0</v>
      </c>
      <c r="J5024" s="35" t="b">
        <v>0</v>
      </c>
    </row>
    <row r="5025" spans="1:10" hidden="1" x14ac:dyDescent="0.2">
      <c r="A5025" s="35" t="s">
        <v>176</v>
      </c>
      <c r="B5025" s="35" t="str">
        <f>VLOOKUP(Table4[[#This Row],[Metabolite ID]],Table18[],2,FALSE)</f>
        <v>trigonelline (N'-methylnicotinate)</v>
      </c>
      <c r="C5025" s="35" t="s">
        <v>1122</v>
      </c>
      <c r="D5025" s="35">
        <v>1068</v>
      </c>
      <c r="E5025" s="35">
        <v>0.27711938783496759</v>
      </c>
      <c r="F5025" s="35">
        <v>0.14522780448062236</v>
      </c>
      <c r="G5025" s="35">
        <v>5.6637374276277831E-2</v>
      </c>
      <c r="H5025" s="35" t="b">
        <v>0</v>
      </c>
      <c r="I5025" s="35" t="b">
        <v>0</v>
      </c>
      <c r="J5025" s="35" t="b">
        <v>0</v>
      </c>
    </row>
    <row r="5026" spans="1:10" hidden="1" x14ac:dyDescent="0.2">
      <c r="A5026" s="35" t="s">
        <v>176</v>
      </c>
      <c r="B5026" s="35" t="str">
        <f>VLOOKUP(Table4[[#This Row],[Metabolite ID]],Table18[],2,FALSE)</f>
        <v>trigonelline (N'-methylnicotinate)</v>
      </c>
      <c r="C5026" s="35" t="s">
        <v>1123</v>
      </c>
      <c r="D5026" s="35">
        <v>1068</v>
      </c>
      <c r="E5026" s="35">
        <v>0.15067900593725131</v>
      </c>
      <c r="F5026" s="35">
        <v>0.11117577152399528</v>
      </c>
      <c r="G5026" s="35">
        <v>0.17560197998885979</v>
      </c>
      <c r="H5026" s="35" t="b">
        <v>0</v>
      </c>
      <c r="I5026" s="35" t="b">
        <v>0</v>
      </c>
      <c r="J5026" s="35" t="b">
        <v>0</v>
      </c>
    </row>
    <row r="5027" spans="1:10" x14ac:dyDescent="0.2">
      <c r="A5027" s="35" t="s">
        <v>410</v>
      </c>
      <c r="B5027" s="35" t="str">
        <f>VLOOKUP(Table4[[#This Row],[Metabolite ID]],Table18[],2,FALSE)</f>
        <v>X - 21258</v>
      </c>
      <c r="C5027" s="35" t="s">
        <v>1116</v>
      </c>
      <c r="D5027" s="35">
        <v>1068</v>
      </c>
      <c r="E5027" s="35">
        <v>-2.6200129512350571E-2</v>
      </c>
      <c r="F5027" s="35">
        <v>3.823537312960245E-2</v>
      </c>
      <c r="G5027" s="36">
        <v>0.49319706675472308</v>
      </c>
      <c r="H5027" s="35" t="b">
        <v>0</v>
      </c>
      <c r="I5027" s="35" t="b">
        <v>0</v>
      </c>
      <c r="J5027" s="35" t="b">
        <v>0</v>
      </c>
    </row>
    <row r="5028" spans="1:10" hidden="1" x14ac:dyDescent="0.2">
      <c r="A5028" s="35" t="s">
        <v>410</v>
      </c>
      <c r="B5028" s="35" t="str">
        <f>VLOOKUP(Table4[[#This Row],[Metabolite ID]],Table18[],2,FALSE)</f>
        <v>X - 21258</v>
      </c>
      <c r="C5028" s="35" t="s">
        <v>1117</v>
      </c>
      <c r="D5028" s="35">
        <v>1068</v>
      </c>
      <c r="E5028" s="35">
        <v>-2.6200129512350571E-2</v>
      </c>
      <c r="F5028" s="35">
        <v>3.6888029324684948E-2</v>
      </c>
      <c r="G5028" s="35">
        <v>0.47754228430976287</v>
      </c>
      <c r="H5028" s="35" t="b">
        <v>0</v>
      </c>
      <c r="I5028" s="35" t="b">
        <v>0</v>
      </c>
      <c r="J5028" s="35" t="b">
        <v>0</v>
      </c>
    </row>
    <row r="5029" spans="1:10" hidden="1" x14ac:dyDescent="0.2">
      <c r="A5029" s="35" t="s">
        <v>410</v>
      </c>
      <c r="B5029" s="35" t="str">
        <f>VLOOKUP(Table4[[#This Row],[Metabolite ID]],Table18[],2,FALSE)</f>
        <v>X - 21258</v>
      </c>
      <c r="C5029" s="35" t="s">
        <v>1118</v>
      </c>
      <c r="D5029" s="35">
        <v>1068</v>
      </c>
      <c r="E5029" s="35">
        <v>-2.620012951235056E-2</v>
      </c>
      <c r="F5029" s="35">
        <v>3.7237981317928513E-2</v>
      </c>
      <c r="G5029" s="35">
        <v>0.48169051219598591</v>
      </c>
      <c r="H5029" s="35" t="b">
        <v>0</v>
      </c>
      <c r="I5029" s="35" t="b">
        <v>0</v>
      </c>
      <c r="J5029" s="35" t="b">
        <v>0</v>
      </c>
    </row>
    <row r="5030" spans="1:10" hidden="1" x14ac:dyDescent="0.2">
      <c r="A5030" s="35" t="s">
        <v>410</v>
      </c>
      <c r="B5030" s="35" t="str">
        <f>VLOOKUP(Table4[[#This Row],[Metabolite ID]],Table18[],2,FALSE)</f>
        <v>X - 21258</v>
      </c>
      <c r="C5030" s="35" t="s">
        <v>1119</v>
      </c>
      <c r="D5030" s="35">
        <v>1068</v>
      </c>
      <c r="E5030" s="35">
        <v>3.1108448572408709E-3</v>
      </c>
      <c r="F5030" s="35">
        <v>5.7943340383719844E-2</v>
      </c>
      <c r="G5030" s="35">
        <v>0.95718398014807926</v>
      </c>
      <c r="H5030" s="35" t="b">
        <v>0</v>
      </c>
      <c r="I5030" s="35" t="b">
        <v>0</v>
      </c>
      <c r="J5030" s="35" t="b">
        <v>0</v>
      </c>
    </row>
    <row r="5031" spans="1:10" hidden="1" x14ac:dyDescent="0.2">
      <c r="A5031" s="35" t="s">
        <v>410</v>
      </c>
      <c r="B5031" s="35" t="str">
        <f>VLOOKUP(Table4[[#This Row],[Metabolite ID]],Table18[],2,FALSE)</f>
        <v>X - 21258</v>
      </c>
      <c r="C5031" s="35" t="s">
        <v>1120</v>
      </c>
      <c r="D5031" s="35">
        <v>1068</v>
      </c>
      <c r="E5031" s="35">
        <v>-1.7919510197332445E-2</v>
      </c>
      <c r="F5031" s="35">
        <v>5.8712981770648986E-2</v>
      </c>
      <c r="G5031" s="35">
        <v>0.76020983519952456</v>
      </c>
      <c r="H5031" s="35" t="b">
        <v>0</v>
      </c>
      <c r="I5031" s="35" t="b">
        <v>0</v>
      </c>
      <c r="J5031" s="35" t="b">
        <v>0</v>
      </c>
    </row>
    <row r="5032" spans="1:10" hidden="1" x14ac:dyDescent="0.2">
      <c r="A5032" s="35" t="s">
        <v>410</v>
      </c>
      <c r="B5032" s="35" t="str">
        <f>VLOOKUP(Table4[[#This Row],[Metabolite ID]],Table18[],2,FALSE)</f>
        <v>X - 21258</v>
      </c>
      <c r="C5032" s="35" t="s">
        <v>1121</v>
      </c>
      <c r="D5032" s="35">
        <v>1068</v>
      </c>
      <c r="E5032" s="35">
        <v>0.32014464854208757</v>
      </c>
      <c r="F5032" s="35">
        <v>0.25423839967305523</v>
      </c>
      <c r="G5032" s="35">
        <v>0.2082226267049456</v>
      </c>
      <c r="H5032" s="35" t="b">
        <v>0</v>
      </c>
      <c r="I5032" s="35" t="b">
        <v>0</v>
      </c>
      <c r="J5032" s="35" t="b">
        <v>0</v>
      </c>
    </row>
    <row r="5033" spans="1:10" hidden="1" x14ac:dyDescent="0.2">
      <c r="A5033" s="35" t="s">
        <v>410</v>
      </c>
      <c r="B5033" s="35" t="str">
        <f>VLOOKUP(Table4[[#This Row],[Metabolite ID]],Table18[],2,FALSE)</f>
        <v>X - 21258</v>
      </c>
      <c r="C5033" s="35" t="s">
        <v>1122</v>
      </c>
      <c r="D5033" s="35">
        <v>1068</v>
      </c>
      <c r="E5033" s="35">
        <v>-0.27634243976262773</v>
      </c>
      <c r="F5033" s="35">
        <v>0.17395099888388624</v>
      </c>
      <c r="G5033" s="35">
        <v>0.11244193732268386</v>
      </c>
      <c r="H5033" s="35" t="b">
        <v>0</v>
      </c>
      <c r="I5033" s="35" t="b">
        <v>0</v>
      </c>
      <c r="J5033" s="35" t="b">
        <v>0</v>
      </c>
    </row>
    <row r="5034" spans="1:10" hidden="1" x14ac:dyDescent="0.2">
      <c r="A5034" s="35" t="s">
        <v>410</v>
      </c>
      <c r="B5034" s="35" t="str">
        <f>VLOOKUP(Table4[[#This Row],[Metabolite ID]],Table18[],2,FALSE)</f>
        <v>X - 21258</v>
      </c>
      <c r="C5034" s="35" t="s">
        <v>1123</v>
      </c>
      <c r="D5034" s="35">
        <v>1068</v>
      </c>
      <c r="E5034" s="35">
        <v>6.0834279253661111E-2</v>
      </c>
      <c r="F5034" s="35">
        <v>0.11222931374370988</v>
      </c>
      <c r="G5034" s="35">
        <v>0.58789501565800295</v>
      </c>
      <c r="H5034" s="35" t="b">
        <v>0</v>
      </c>
      <c r="I5034" s="35" t="b">
        <v>0</v>
      </c>
      <c r="J5034" s="35" t="b">
        <v>0</v>
      </c>
    </row>
    <row r="5035" spans="1:10" x14ac:dyDescent="0.2">
      <c r="A5035" s="35" t="s">
        <v>676</v>
      </c>
      <c r="B5035" s="35" t="str">
        <f>VLOOKUP(Table4[[#This Row],[Metabolite ID]],Table18[],2,FALSE)</f>
        <v>sphingomyelin (d18:1/21:0, d17:1/22:0, d16:1/23:0)*</v>
      </c>
      <c r="C5035" s="35" t="s">
        <v>1116</v>
      </c>
      <c r="D5035" s="35">
        <v>1069</v>
      </c>
      <c r="E5035" s="35">
        <v>2.5386462541636616E-2</v>
      </c>
      <c r="F5035" s="35">
        <v>3.7464062096121985E-2</v>
      </c>
      <c r="G5035" s="36">
        <v>0.4980115651365622</v>
      </c>
      <c r="H5035" s="35" t="b">
        <v>0</v>
      </c>
      <c r="I5035" s="35" t="b">
        <v>0</v>
      </c>
      <c r="J5035" s="35" t="b">
        <v>0</v>
      </c>
    </row>
    <row r="5036" spans="1:10" hidden="1" x14ac:dyDescent="0.2">
      <c r="A5036" s="35" t="s">
        <v>676</v>
      </c>
      <c r="B5036" s="35" t="str">
        <f>VLOOKUP(Table4[[#This Row],[Metabolite ID]],Table18[],2,FALSE)</f>
        <v>sphingomyelin (d18:1/21:0, d17:1/22:0, d16:1/23:0)*</v>
      </c>
      <c r="C5036" s="35" t="s">
        <v>1117</v>
      </c>
      <c r="D5036" s="35">
        <v>1069</v>
      </c>
      <c r="E5036" s="35">
        <v>2.5386462541636616E-2</v>
      </c>
      <c r="F5036" s="35">
        <v>3.7447352911747264E-2</v>
      </c>
      <c r="G5036" s="35">
        <v>0.49781982666713076</v>
      </c>
      <c r="H5036" s="35" t="b">
        <v>0</v>
      </c>
      <c r="I5036" s="35" t="b">
        <v>0</v>
      </c>
      <c r="J5036" s="35" t="b">
        <v>0</v>
      </c>
    </row>
    <row r="5037" spans="1:10" hidden="1" x14ac:dyDescent="0.2">
      <c r="A5037" s="35" t="s">
        <v>676</v>
      </c>
      <c r="B5037" s="35" t="str">
        <f>VLOOKUP(Table4[[#This Row],[Metabolite ID]],Table18[],2,FALSE)</f>
        <v>sphingomyelin (d18:1/21:0, d17:1/22:0, d16:1/23:0)*</v>
      </c>
      <c r="C5037" s="35" t="s">
        <v>1118</v>
      </c>
      <c r="D5037" s="35">
        <v>1069</v>
      </c>
      <c r="E5037" s="35">
        <v>2.5386462541636619E-2</v>
      </c>
      <c r="F5037" s="35">
        <v>3.7777892614703427E-2</v>
      </c>
      <c r="G5037" s="35">
        <v>0.50158843662071551</v>
      </c>
      <c r="H5037" s="35" t="b">
        <v>0</v>
      </c>
      <c r="I5037" s="35" t="b">
        <v>0</v>
      </c>
      <c r="J5037" s="35" t="b">
        <v>0</v>
      </c>
    </row>
    <row r="5038" spans="1:10" hidden="1" x14ac:dyDescent="0.2">
      <c r="A5038" s="35" t="s">
        <v>676</v>
      </c>
      <c r="B5038" s="35" t="str">
        <f>VLOOKUP(Table4[[#This Row],[Metabolite ID]],Table18[],2,FALSE)</f>
        <v>sphingomyelin (d18:1/21:0, d17:1/22:0, d16:1/23:0)*</v>
      </c>
      <c r="C5038" s="35" t="s">
        <v>1119</v>
      </c>
      <c r="D5038" s="35">
        <v>1069</v>
      </c>
      <c r="E5038" s="35">
        <v>-1.2551038961038961E-2</v>
      </c>
      <c r="F5038" s="35">
        <v>5.5227710855212067E-2</v>
      </c>
      <c r="G5038" s="35">
        <v>0.82022172407760408</v>
      </c>
      <c r="H5038" s="35" t="b">
        <v>0</v>
      </c>
      <c r="I5038" s="35" t="b">
        <v>0</v>
      </c>
      <c r="J5038" s="35" t="b">
        <v>0</v>
      </c>
    </row>
    <row r="5039" spans="1:10" hidden="1" x14ac:dyDescent="0.2">
      <c r="A5039" s="35" t="s">
        <v>676</v>
      </c>
      <c r="B5039" s="35" t="str">
        <f>VLOOKUP(Table4[[#This Row],[Metabolite ID]],Table18[],2,FALSE)</f>
        <v>sphingomyelin (d18:1/21:0, d17:1/22:0, d16:1/23:0)*</v>
      </c>
      <c r="C5039" s="35" t="s">
        <v>1120</v>
      </c>
      <c r="D5039" s="35">
        <v>1069</v>
      </c>
      <c r="E5039" s="35">
        <v>-3.908833998077072E-4</v>
      </c>
      <c r="F5039" s="35">
        <v>6.4864068972417602E-2</v>
      </c>
      <c r="G5039" s="35">
        <v>0.9951918227289932</v>
      </c>
      <c r="H5039" s="35" t="b">
        <v>0</v>
      </c>
      <c r="I5039" s="35" t="b">
        <v>0</v>
      </c>
      <c r="J5039" s="35" t="b">
        <v>0</v>
      </c>
    </row>
    <row r="5040" spans="1:10" hidden="1" x14ac:dyDescent="0.2">
      <c r="A5040" s="35" t="s">
        <v>676</v>
      </c>
      <c r="B5040" s="35" t="str">
        <f>VLOOKUP(Table4[[#This Row],[Metabolite ID]],Table18[],2,FALSE)</f>
        <v>sphingomyelin (d18:1/21:0, d17:1/22:0, d16:1/23:0)*</v>
      </c>
      <c r="C5040" s="35" t="s">
        <v>1121</v>
      </c>
      <c r="D5040" s="35">
        <v>1069</v>
      </c>
      <c r="E5040" s="35">
        <v>-0.27898063513392124</v>
      </c>
      <c r="F5040" s="35">
        <v>0.24571093795553633</v>
      </c>
      <c r="G5040" s="35">
        <v>0.25646175155611206</v>
      </c>
      <c r="H5040" s="35" t="b">
        <v>0</v>
      </c>
      <c r="I5040" s="35" t="b">
        <v>0</v>
      </c>
      <c r="J5040" s="35" t="b">
        <v>0</v>
      </c>
    </row>
    <row r="5041" spans="1:10" hidden="1" x14ac:dyDescent="0.2">
      <c r="A5041" s="35" t="s">
        <v>676</v>
      </c>
      <c r="B5041" s="35" t="str">
        <f>VLOOKUP(Table4[[#This Row],[Metabolite ID]],Table18[],2,FALSE)</f>
        <v>sphingomyelin (d18:1/21:0, d17:1/22:0, d16:1/23:0)*</v>
      </c>
      <c r="C5041" s="35" t="s">
        <v>1122</v>
      </c>
      <c r="D5041" s="35">
        <v>1069</v>
      </c>
      <c r="E5041" s="35">
        <v>-8.5919600524588802E-3</v>
      </c>
      <c r="F5041" s="35">
        <v>0.13904534140911345</v>
      </c>
      <c r="G5041" s="35">
        <v>0.95073963330770073</v>
      </c>
      <c r="H5041" s="35" t="b">
        <v>0</v>
      </c>
      <c r="I5041" s="35" t="b">
        <v>0</v>
      </c>
      <c r="J5041" s="35" t="b">
        <v>0</v>
      </c>
    </row>
    <row r="5042" spans="1:10" hidden="1" x14ac:dyDescent="0.2">
      <c r="A5042" s="35" t="s">
        <v>676</v>
      </c>
      <c r="B5042" s="35" t="str">
        <f>VLOOKUP(Table4[[#This Row],[Metabolite ID]],Table18[],2,FALSE)</f>
        <v>sphingomyelin (d18:1/21:0, d17:1/22:0, d16:1/23:0)*</v>
      </c>
      <c r="C5042" s="35" t="s">
        <v>1123</v>
      </c>
      <c r="D5042" s="35">
        <v>1069</v>
      </c>
      <c r="E5042" s="35">
        <v>-2.4117655925890203E-2</v>
      </c>
      <c r="F5042" s="35">
        <v>0.11001755937004555</v>
      </c>
      <c r="G5042" s="35">
        <v>0.82652338841245199</v>
      </c>
      <c r="H5042" s="35" t="b">
        <v>0</v>
      </c>
      <c r="I5042" s="35" t="b">
        <v>0</v>
      </c>
      <c r="J5042" s="35" t="b">
        <v>0</v>
      </c>
    </row>
    <row r="5043" spans="1:10" x14ac:dyDescent="0.2">
      <c r="A5043" s="35" t="s">
        <v>733</v>
      </c>
      <c r="B5043" s="35" t="str">
        <f>VLOOKUP(Table4[[#This Row],[Metabolite ID]],Table18[],2,FALSE)</f>
        <v>X - 24544</v>
      </c>
      <c r="C5043" s="35" t="s">
        <v>1116</v>
      </c>
      <c r="D5043" s="35">
        <v>1068</v>
      </c>
      <c r="E5043" s="35">
        <v>2.5547806467511286E-2</v>
      </c>
      <c r="F5043" s="35">
        <v>3.8291271867326671E-2</v>
      </c>
      <c r="G5043" s="36">
        <v>0.5046465614833302</v>
      </c>
      <c r="H5043" s="35" t="b">
        <v>0</v>
      </c>
      <c r="I5043" s="35" t="b">
        <v>0</v>
      </c>
      <c r="J5043" s="35" t="b">
        <v>0</v>
      </c>
    </row>
    <row r="5044" spans="1:10" hidden="1" x14ac:dyDescent="0.2">
      <c r="A5044" s="35" t="s">
        <v>733</v>
      </c>
      <c r="B5044" s="35" t="str">
        <f>VLOOKUP(Table4[[#This Row],[Metabolite ID]],Table18[],2,FALSE)</f>
        <v>X - 24544</v>
      </c>
      <c r="C5044" s="35" t="s">
        <v>1117</v>
      </c>
      <c r="D5044" s="35">
        <v>1068</v>
      </c>
      <c r="E5044" s="35">
        <v>2.5547806467511286E-2</v>
      </c>
      <c r="F5044" s="35">
        <v>3.71545400215351E-2</v>
      </c>
      <c r="G5044" s="35">
        <v>0.49169886350084802</v>
      </c>
      <c r="H5044" s="35" t="b">
        <v>0</v>
      </c>
      <c r="I5044" s="35" t="b">
        <v>0</v>
      </c>
      <c r="J5044" s="35" t="b">
        <v>0</v>
      </c>
    </row>
    <row r="5045" spans="1:10" hidden="1" x14ac:dyDescent="0.2">
      <c r="A5045" s="35" t="s">
        <v>733</v>
      </c>
      <c r="B5045" s="35" t="str">
        <f>VLOOKUP(Table4[[#This Row],[Metabolite ID]],Table18[],2,FALSE)</f>
        <v>X - 24544</v>
      </c>
      <c r="C5045" s="35" t="s">
        <v>1118</v>
      </c>
      <c r="D5045" s="35">
        <v>1068</v>
      </c>
      <c r="E5045" s="35">
        <v>2.5547806467511262E-2</v>
      </c>
      <c r="F5045" s="35">
        <v>3.7504926089700678E-2</v>
      </c>
      <c r="G5045" s="35">
        <v>0.49575421225382721</v>
      </c>
      <c r="H5045" s="35" t="b">
        <v>0</v>
      </c>
      <c r="I5045" s="35" t="b">
        <v>0</v>
      </c>
      <c r="J5045" s="35" t="b">
        <v>0</v>
      </c>
    </row>
    <row r="5046" spans="1:10" hidden="1" x14ac:dyDescent="0.2">
      <c r="A5046" s="35" t="s">
        <v>733</v>
      </c>
      <c r="B5046" s="35" t="str">
        <f>VLOOKUP(Table4[[#This Row],[Metabolite ID]],Table18[],2,FALSE)</f>
        <v>X - 24544</v>
      </c>
      <c r="C5046" s="35" t="s">
        <v>1119</v>
      </c>
      <c r="D5046" s="35">
        <v>1068</v>
      </c>
      <c r="E5046" s="35">
        <v>0.10804233922572386</v>
      </c>
      <c r="F5046" s="35">
        <v>5.5947049485843191E-2</v>
      </c>
      <c r="G5046" s="35">
        <v>5.3464075176563715E-2</v>
      </c>
      <c r="H5046" s="35" t="b">
        <v>0</v>
      </c>
      <c r="I5046" s="35" t="b">
        <v>0</v>
      </c>
      <c r="J5046" s="35" t="b">
        <v>0</v>
      </c>
    </row>
    <row r="5047" spans="1:10" hidden="1" x14ac:dyDescent="0.2">
      <c r="A5047" s="35" t="s">
        <v>733</v>
      </c>
      <c r="B5047" s="35" t="str">
        <f>VLOOKUP(Table4[[#This Row],[Metabolite ID]],Table18[],2,FALSE)</f>
        <v>X - 24544</v>
      </c>
      <c r="C5047" s="35" t="s">
        <v>1120</v>
      </c>
      <c r="D5047" s="35">
        <v>1068</v>
      </c>
      <c r="E5047" s="35">
        <v>3.2365513732264491E-2</v>
      </c>
      <c r="F5047" s="35">
        <v>6.8081391254586412E-2</v>
      </c>
      <c r="G5047" s="35">
        <v>0.63450586860426927</v>
      </c>
      <c r="H5047" s="35" t="b">
        <v>0</v>
      </c>
      <c r="I5047" s="35" t="b">
        <v>0</v>
      </c>
      <c r="J5047" s="35" t="b">
        <v>0</v>
      </c>
    </row>
    <row r="5048" spans="1:10" hidden="1" x14ac:dyDescent="0.2">
      <c r="A5048" s="35" t="s">
        <v>733</v>
      </c>
      <c r="B5048" s="35" t="str">
        <f>VLOOKUP(Table4[[#This Row],[Metabolite ID]],Table18[],2,FALSE)</f>
        <v>X - 24544</v>
      </c>
      <c r="C5048" s="35" t="s">
        <v>1121</v>
      </c>
      <c r="D5048" s="35">
        <v>1068</v>
      </c>
      <c r="E5048" s="35">
        <v>0.19727478466406545</v>
      </c>
      <c r="F5048" s="35">
        <v>0.2430391933774893</v>
      </c>
      <c r="G5048" s="35">
        <v>0.41714513372372275</v>
      </c>
      <c r="H5048" s="35" t="b">
        <v>0</v>
      </c>
      <c r="I5048" s="35" t="b">
        <v>0</v>
      </c>
      <c r="J5048" s="35" t="b">
        <v>0</v>
      </c>
    </row>
    <row r="5049" spans="1:10" hidden="1" x14ac:dyDescent="0.2">
      <c r="A5049" s="35" t="s">
        <v>733</v>
      </c>
      <c r="B5049" s="35" t="str">
        <f>VLOOKUP(Table4[[#This Row],[Metabolite ID]],Table18[],2,FALSE)</f>
        <v>X - 24544</v>
      </c>
      <c r="C5049" s="35" t="s">
        <v>1122</v>
      </c>
      <c r="D5049" s="35">
        <v>1068</v>
      </c>
      <c r="E5049" s="35">
        <v>8.8797781474727167E-2</v>
      </c>
      <c r="F5049" s="35">
        <v>0.14496382860164919</v>
      </c>
      <c r="G5049" s="35">
        <v>0.5403035900925317</v>
      </c>
      <c r="H5049" s="35" t="b">
        <v>0</v>
      </c>
      <c r="I5049" s="35" t="b">
        <v>0</v>
      </c>
      <c r="J5049" s="35" t="b">
        <v>0</v>
      </c>
    </row>
    <row r="5050" spans="1:10" hidden="1" x14ac:dyDescent="0.2">
      <c r="A5050" s="35" t="s">
        <v>733</v>
      </c>
      <c r="B5050" s="35" t="str">
        <f>VLOOKUP(Table4[[#This Row],[Metabolite ID]],Table18[],2,FALSE)</f>
        <v>X - 24544</v>
      </c>
      <c r="C5050" s="35" t="s">
        <v>1123</v>
      </c>
      <c r="D5050" s="35">
        <v>1068</v>
      </c>
      <c r="E5050" s="35">
        <v>5.3084699384556733E-2</v>
      </c>
      <c r="F5050" s="35">
        <v>0.11241872356148822</v>
      </c>
      <c r="G5050" s="35">
        <v>0.63687701716355716</v>
      </c>
      <c r="H5050" s="35" t="b">
        <v>0</v>
      </c>
      <c r="I5050" s="35" t="b">
        <v>0</v>
      </c>
      <c r="J5050" s="35" t="b">
        <v>0</v>
      </c>
    </row>
    <row r="5051" spans="1:10" x14ac:dyDescent="0.2">
      <c r="A5051" s="35" t="s">
        <v>515</v>
      </c>
      <c r="B5051" s="35" t="str">
        <f>VLOOKUP(Table4[[#This Row],[Metabolite ID]],Table18[],2,FALSE)</f>
        <v>X - 12748</v>
      </c>
      <c r="C5051" s="35" t="s">
        <v>1116</v>
      </c>
      <c r="D5051" s="35">
        <v>1068</v>
      </c>
      <c r="E5051" s="35">
        <v>2.5598451252786952E-2</v>
      </c>
      <c r="F5051" s="35">
        <v>3.8551004332687086E-2</v>
      </c>
      <c r="G5051" s="36">
        <v>0.50668060922359714</v>
      </c>
      <c r="H5051" s="35" t="b">
        <v>0</v>
      </c>
      <c r="I5051" s="35" t="b">
        <v>0</v>
      </c>
      <c r="J5051" s="35" t="b">
        <v>0</v>
      </c>
    </row>
    <row r="5052" spans="1:10" hidden="1" x14ac:dyDescent="0.2">
      <c r="A5052" s="35" t="s">
        <v>515</v>
      </c>
      <c r="B5052" s="35" t="str">
        <f>VLOOKUP(Table4[[#This Row],[Metabolite ID]],Table18[],2,FALSE)</f>
        <v>X - 12748</v>
      </c>
      <c r="C5052" s="35" t="s">
        <v>1117</v>
      </c>
      <c r="D5052" s="35">
        <v>1068</v>
      </c>
      <c r="E5052" s="35">
        <v>2.5598451252786952E-2</v>
      </c>
      <c r="F5052" s="35">
        <v>3.6968332373053615E-2</v>
      </c>
      <c r="G5052" s="35">
        <v>0.48865936897110063</v>
      </c>
      <c r="H5052" s="35" t="b">
        <v>0</v>
      </c>
      <c r="I5052" s="35" t="b">
        <v>0</v>
      </c>
      <c r="J5052" s="35" t="b">
        <v>0</v>
      </c>
    </row>
    <row r="5053" spans="1:10" hidden="1" x14ac:dyDescent="0.2">
      <c r="A5053" s="35" t="s">
        <v>515</v>
      </c>
      <c r="B5053" s="35" t="str">
        <f>VLOOKUP(Table4[[#This Row],[Metabolite ID]],Table18[],2,FALSE)</f>
        <v>X - 12748</v>
      </c>
      <c r="C5053" s="35" t="s">
        <v>1118</v>
      </c>
      <c r="D5053" s="35">
        <v>1068</v>
      </c>
      <c r="E5053" s="35">
        <v>2.5598451252786963E-2</v>
      </c>
      <c r="F5053" s="35">
        <v>3.7324601820215679E-2</v>
      </c>
      <c r="G5053" s="35">
        <v>0.49281829539397703</v>
      </c>
      <c r="H5053" s="35" t="b">
        <v>0</v>
      </c>
      <c r="I5053" s="35" t="b">
        <v>0</v>
      </c>
      <c r="J5053" s="35" t="b">
        <v>0</v>
      </c>
    </row>
    <row r="5054" spans="1:10" hidden="1" x14ac:dyDescent="0.2">
      <c r="A5054" s="35" t="s">
        <v>515</v>
      </c>
      <c r="B5054" s="35" t="str">
        <f>VLOOKUP(Table4[[#This Row],[Metabolite ID]],Table18[],2,FALSE)</f>
        <v>X - 12748</v>
      </c>
      <c r="C5054" s="35" t="s">
        <v>1119</v>
      </c>
      <c r="D5054" s="35">
        <v>1068</v>
      </c>
      <c r="E5054" s="35">
        <v>8.9987439750967221E-3</v>
      </c>
      <c r="F5054" s="35">
        <v>5.6833552105994514E-2</v>
      </c>
      <c r="G5054" s="35">
        <v>0.87419278141571799</v>
      </c>
      <c r="H5054" s="35" t="b">
        <v>0</v>
      </c>
      <c r="I5054" s="35" t="b">
        <v>0</v>
      </c>
      <c r="J5054" s="35" t="b">
        <v>0</v>
      </c>
    </row>
    <row r="5055" spans="1:10" hidden="1" x14ac:dyDescent="0.2">
      <c r="A5055" s="35" t="s">
        <v>515</v>
      </c>
      <c r="B5055" s="35" t="str">
        <f>VLOOKUP(Table4[[#This Row],[Metabolite ID]],Table18[],2,FALSE)</f>
        <v>X - 12748</v>
      </c>
      <c r="C5055" s="35" t="s">
        <v>1120</v>
      </c>
      <c r="D5055" s="35">
        <v>1068</v>
      </c>
      <c r="E5055" s="35">
        <v>-5.6246574230016744E-3</v>
      </c>
      <c r="F5055" s="35">
        <v>6.0596366704498326E-2</v>
      </c>
      <c r="G5055" s="35">
        <v>0.92604521589411415</v>
      </c>
      <c r="H5055" s="35" t="b">
        <v>0</v>
      </c>
      <c r="I5055" s="35" t="b">
        <v>0</v>
      </c>
      <c r="J5055" s="35" t="b">
        <v>0</v>
      </c>
    </row>
    <row r="5056" spans="1:10" hidden="1" x14ac:dyDescent="0.2">
      <c r="A5056" s="35" t="s">
        <v>515</v>
      </c>
      <c r="B5056" s="35" t="str">
        <f>VLOOKUP(Table4[[#This Row],[Metabolite ID]],Table18[],2,FALSE)</f>
        <v>X - 12748</v>
      </c>
      <c r="C5056" s="35" t="s">
        <v>1121</v>
      </c>
      <c r="D5056" s="35">
        <v>1068</v>
      </c>
      <c r="E5056" s="35">
        <v>-0.30255416903695753</v>
      </c>
      <c r="F5056" s="35">
        <v>0.24417397247960984</v>
      </c>
      <c r="G5056" s="35">
        <v>0.21558368746337617</v>
      </c>
      <c r="H5056" s="35" t="b">
        <v>0</v>
      </c>
      <c r="I5056" s="35" t="b">
        <v>0</v>
      </c>
      <c r="J5056" s="35" t="b">
        <v>0</v>
      </c>
    </row>
    <row r="5057" spans="1:10" hidden="1" x14ac:dyDescent="0.2">
      <c r="A5057" s="35" t="s">
        <v>515</v>
      </c>
      <c r="B5057" s="35" t="str">
        <f>VLOOKUP(Table4[[#This Row],[Metabolite ID]],Table18[],2,FALSE)</f>
        <v>X - 12748</v>
      </c>
      <c r="C5057" s="35" t="s">
        <v>1122</v>
      </c>
      <c r="D5057" s="35">
        <v>1068</v>
      </c>
      <c r="E5057" s="35">
        <v>-0.10390218751300395</v>
      </c>
      <c r="F5057" s="35">
        <v>0.18261453495905472</v>
      </c>
      <c r="G5057" s="35">
        <v>0.56949625579109875</v>
      </c>
      <c r="H5057" s="35" t="b">
        <v>0</v>
      </c>
      <c r="I5057" s="35" t="b">
        <v>0</v>
      </c>
      <c r="J5057" s="35" t="b">
        <v>0</v>
      </c>
    </row>
    <row r="5058" spans="1:10" hidden="1" x14ac:dyDescent="0.2">
      <c r="A5058" s="35" t="s">
        <v>515</v>
      </c>
      <c r="B5058" s="35" t="str">
        <f>VLOOKUP(Table4[[#This Row],[Metabolite ID]],Table18[],2,FALSE)</f>
        <v>X - 12748</v>
      </c>
      <c r="C5058" s="35" t="s">
        <v>1123</v>
      </c>
      <c r="D5058" s="35">
        <v>1068</v>
      </c>
      <c r="E5058" s="35">
        <v>0.2185922757064242</v>
      </c>
      <c r="F5058" s="35">
        <v>0.11301091666593679</v>
      </c>
      <c r="G5058" s="35">
        <v>5.3345799845905165E-2</v>
      </c>
      <c r="H5058" s="35" t="b">
        <v>0</v>
      </c>
      <c r="I5058" s="35" t="b">
        <v>0</v>
      </c>
      <c r="J5058" s="35" t="b">
        <v>0</v>
      </c>
    </row>
    <row r="5059" spans="1:10" x14ac:dyDescent="0.2">
      <c r="A5059" s="35" t="s">
        <v>587</v>
      </c>
      <c r="B5059" s="35" t="str">
        <f>VLOOKUP(Table4[[#This Row],[Metabolite ID]],Table18[],2,FALSE)</f>
        <v>X - 18603</v>
      </c>
      <c r="C5059" s="35" t="s">
        <v>1116</v>
      </c>
      <c r="D5059" s="35">
        <v>1068</v>
      </c>
      <c r="E5059" s="35">
        <v>3.0897035424573033E-2</v>
      </c>
      <c r="F5059" s="35">
        <v>4.7239281298237422E-2</v>
      </c>
      <c r="G5059" s="36">
        <v>0.51307709060465612</v>
      </c>
      <c r="H5059" s="35" t="b">
        <v>0</v>
      </c>
      <c r="I5059" s="35" t="b">
        <v>0</v>
      </c>
      <c r="J5059" s="35" t="b">
        <v>0</v>
      </c>
    </row>
    <row r="5060" spans="1:10" hidden="1" x14ac:dyDescent="0.2">
      <c r="A5060" s="35" t="s">
        <v>587</v>
      </c>
      <c r="B5060" s="35" t="str">
        <f>VLOOKUP(Table4[[#This Row],[Metabolite ID]],Table18[],2,FALSE)</f>
        <v>X - 18603</v>
      </c>
      <c r="C5060" s="35" t="s">
        <v>1117</v>
      </c>
      <c r="D5060" s="35">
        <v>1068</v>
      </c>
      <c r="E5060" s="35">
        <v>3.0897035424573033E-2</v>
      </c>
      <c r="F5060" s="35">
        <v>4.477365146734999E-2</v>
      </c>
      <c r="G5060" s="35">
        <v>0.49014901973417491</v>
      </c>
      <c r="H5060" s="35" t="b">
        <v>0</v>
      </c>
      <c r="I5060" s="35" t="b">
        <v>0</v>
      </c>
      <c r="J5060" s="35" t="b">
        <v>0</v>
      </c>
    </row>
    <row r="5061" spans="1:10" hidden="1" x14ac:dyDescent="0.2">
      <c r="A5061" s="35" t="s">
        <v>587</v>
      </c>
      <c r="B5061" s="35" t="str">
        <f>VLOOKUP(Table4[[#This Row],[Metabolite ID]],Table18[],2,FALSE)</f>
        <v>X - 18603</v>
      </c>
      <c r="C5061" s="35" t="s">
        <v>1118</v>
      </c>
      <c r="D5061" s="35">
        <v>1068</v>
      </c>
      <c r="E5061" s="35">
        <v>3.089703542457305E-2</v>
      </c>
      <c r="F5061" s="35">
        <v>4.5215931262891522E-2</v>
      </c>
      <c r="G5061" s="35">
        <v>0.49440346756483389</v>
      </c>
      <c r="H5061" s="35" t="b">
        <v>0</v>
      </c>
      <c r="I5061" s="35" t="b">
        <v>0</v>
      </c>
      <c r="J5061" s="35" t="b">
        <v>0</v>
      </c>
    </row>
    <row r="5062" spans="1:10" hidden="1" x14ac:dyDescent="0.2">
      <c r="A5062" s="35" t="s">
        <v>587</v>
      </c>
      <c r="B5062" s="35" t="str">
        <f>VLOOKUP(Table4[[#This Row],[Metabolite ID]],Table18[],2,FALSE)</f>
        <v>X - 18603</v>
      </c>
      <c r="C5062" s="35" t="s">
        <v>1119</v>
      </c>
      <c r="D5062" s="35">
        <v>1068</v>
      </c>
      <c r="E5062" s="35">
        <v>5.1046751117734684E-2</v>
      </c>
      <c r="F5062" s="35">
        <v>7.0135051193774722E-2</v>
      </c>
      <c r="G5062" s="35">
        <v>0.46671454303254944</v>
      </c>
      <c r="H5062" s="35" t="b">
        <v>0</v>
      </c>
      <c r="I5062" s="35" t="b">
        <v>0</v>
      </c>
      <c r="J5062" s="35" t="b">
        <v>0</v>
      </c>
    </row>
    <row r="5063" spans="1:10" hidden="1" x14ac:dyDescent="0.2">
      <c r="A5063" s="35" t="s">
        <v>587</v>
      </c>
      <c r="B5063" s="35" t="str">
        <f>VLOOKUP(Table4[[#This Row],[Metabolite ID]],Table18[],2,FALSE)</f>
        <v>X - 18603</v>
      </c>
      <c r="C5063" s="35" t="s">
        <v>1120</v>
      </c>
      <c r="D5063" s="35">
        <v>1068</v>
      </c>
      <c r="E5063" s="35">
        <v>3.060643744215133E-2</v>
      </c>
      <c r="F5063" s="35">
        <v>7.956984588528708E-2</v>
      </c>
      <c r="G5063" s="35">
        <v>0.70049771072820111</v>
      </c>
      <c r="H5063" s="35" t="b">
        <v>0</v>
      </c>
      <c r="I5063" s="35" t="b">
        <v>0</v>
      </c>
      <c r="J5063" s="35" t="b">
        <v>0</v>
      </c>
    </row>
    <row r="5064" spans="1:10" hidden="1" x14ac:dyDescent="0.2">
      <c r="A5064" s="35" t="s">
        <v>587</v>
      </c>
      <c r="B5064" s="35" t="str">
        <f>VLOOKUP(Table4[[#This Row],[Metabolite ID]],Table18[],2,FALSE)</f>
        <v>X - 18603</v>
      </c>
      <c r="C5064" s="35" t="s">
        <v>1121</v>
      </c>
      <c r="D5064" s="35">
        <v>1068</v>
      </c>
      <c r="E5064" s="35">
        <v>0.28420032079096025</v>
      </c>
      <c r="F5064" s="35">
        <v>0.31133928879672973</v>
      </c>
      <c r="G5064" s="35">
        <v>0.36153735335969539</v>
      </c>
      <c r="H5064" s="35" t="b">
        <v>0</v>
      </c>
      <c r="I5064" s="35" t="b">
        <v>0</v>
      </c>
      <c r="J5064" s="35" t="b">
        <v>0</v>
      </c>
    </row>
    <row r="5065" spans="1:10" hidden="1" x14ac:dyDescent="0.2">
      <c r="A5065" s="35" t="s">
        <v>587</v>
      </c>
      <c r="B5065" s="35" t="str">
        <f>VLOOKUP(Table4[[#This Row],[Metabolite ID]],Table18[],2,FALSE)</f>
        <v>X - 18603</v>
      </c>
      <c r="C5065" s="35" t="s">
        <v>1122</v>
      </c>
      <c r="D5065" s="35">
        <v>1068</v>
      </c>
      <c r="E5065" s="35">
        <v>0.15051691185254867</v>
      </c>
      <c r="F5065" s="35">
        <v>0.20032499624979513</v>
      </c>
      <c r="G5065" s="35">
        <v>0.4525995432798412</v>
      </c>
      <c r="H5065" s="35" t="b">
        <v>0</v>
      </c>
      <c r="I5065" s="35" t="b">
        <v>0</v>
      </c>
      <c r="J5065" s="35" t="b">
        <v>0</v>
      </c>
    </row>
    <row r="5066" spans="1:10" hidden="1" x14ac:dyDescent="0.2">
      <c r="A5066" s="35" t="s">
        <v>587</v>
      </c>
      <c r="B5066" s="35" t="str">
        <f>VLOOKUP(Table4[[#This Row],[Metabolite ID]],Table18[],2,FALSE)</f>
        <v>X - 18603</v>
      </c>
      <c r="C5066" s="35" t="s">
        <v>1123</v>
      </c>
      <c r="D5066" s="35">
        <v>1068</v>
      </c>
      <c r="E5066" s="35">
        <v>0.12370878114210321</v>
      </c>
      <c r="F5066" s="35">
        <v>0.13877023753305814</v>
      </c>
      <c r="G5066" s="35">
        <v>0.37288103882736323</v>
      </c>
      <c r="H5066" s="35" t="b">
        <v>0</v>
      </c>
      <c r="I5066" s="35" t="b">
        <v>0</v>
      </c>
      <c r="J5066" s="35" t="b">
        <v>0</v>
      </c>
    </row>
    <row r="5067" spans="1:10" x14ac:dyDescent="0.2">
      <c r="A5067" s="35" t="s">
        <v>565</v>
      </c>
      <c r="B5067" s="35" t="str">
        <f>VLOOKUP(Table4[[#This Row],[Metabolite ID]],Table18[],2,FALSE)</f>
        <v>X - 22475</v>
      </c>
      <c r="C5067" s="35" t="s">
        <v>1116</v>
      </c>
      <c r="D5067" s="35">
        <v>1068</v>
      </c>
      <c r="E5067" s="35">
        <v>3.020384902203483E-2</v>
      </c>
      <c r="F5067" s="35">
        <v>4.644551820885378E-2</v>
      </c>
      <c r="G5067" s="36">
        <v>0.51549388892474934</v>
      </c>
      <c r="H5067" s="35" t="b">
        <v>0</v>
      </c>
      <c r="I5067" s="35" t="b">
        <v>0</v>
      </c>
      <c r="J5067" s="35" t="b">
        <v>0</v>
      </c>
    </row>
    <row r="5068" spans="1:10" hidden="1" x14ac:dyDescent="0.2">
      <c r="A5068" s="35" t="s">
        <v>565</v>
      </c>
      <c r="B5068" s="35" t="str">
        <f>VLOOKUP(Table4[[#This Row],[Metabolite ID]],Table18[],2,FALSE)</f>
        <v>X - 22475</v>
      </c>
      <c r="C5068" s="35" t="s">
        <v>1117</v>
      </c>
      <c r="D5068" s="35">
        <v>1068</v>
      </c>
      <c r="E5068" s="35">
        <v>3.020384902203483E-2</v>
      </c>
      <c r="F5068" s="35">
        <v>4.4832129347985285E-2</v>
      </c>
      <c r="G5068" s="35">
        <v>0.50049577164491466</v>
      </c>
      <c r="H5068" s="35" t="b">
        <v>0</v>
      </c>
      <c r="I5068" s="35" t="b">
        <v>0</v>
      </c>
      <c r="J5068" s="35" t="b">
        <v>0</v>
      </c>
    </row>
    <row r="5069" spans="1:10" hidden="1" x14ac:dyDescent="0.2">
      <c r="A5069" s="35" t="s">
        <v>565</v>
      </c>
      <c r="B5069" s="35" t="str">
        <f>VLOOKUP(Table4[[#This Row],[Metabolite ID]],Table18[],2,FALSE)</f>
        <v>X - 22475</v>
      </c>
      <c r="C5069" s="35" t="s">
        <v>1118</v>
      </c>
      <c r="D5069" s="35">
        <v>1068</v>
      </c>
      <c r="E5069" s="35">
        <v>3.0203849022034813E-2</v>
      </c>
      <c r="F5069" s="35">
        <v>4.5257661067090428E-2</v>
      </c>
      <c r="G5069" s="35">
        <v>0.50453238415799828</v>
      </c>
      <c r="H5069" s="35" t="b">
        <v>0</v>
      </c>
      <c r="I5069" s="35" t="b">
        <v>0</v>
      </c>
      <c r="J5069" s="35" t="b">
        <v>0</v>
      </c>
    </row>
    <row r="5070" spans="1:10" hidden="1" x14ac:dyDescent="0.2">
      <c r="A5070" s="35" t="s">
        <v>565</v>
      </c>
      <c r="B5070" s="35" t="str">
        <f>VLOOKUP(Table4[[#This Row],[Metabolite ID]],Table18[],2,FALSE)</f>
        <v>X - 22475</v>
      </c>
      <c r="C5070" s="35" t="s">
        <v>1119</v>
      </c>
      <c r="D5070" s="35">
        <v>1068</v>
      </c>
      <c r="E5070" s="35">
        <v>-2.6257673368298391E-2</v>
      </c>
      <c r="F5070" s="35">
        <v>6.8884453194602457E-2</v>
      </c>
      <c r="G5070" s="35">
        <v>0.70306648410041039</v>
      </c>
      <c r="H5070" s="35" t="b">
        <v>0</v>
      </c>
      <c r="I5070" s="35" t="b">
        <v>0</v>
      </c>
      <c r="J5070" s="35" t="b">
        <v>0</v>
      </c>
    </row>
    <row r="5071" spans="1:10" hidden="1" x14ac:dyDescent="0.2">
      <c r="A5071" s="35" t="s">
        <v>565</v>
      </c>
      <c r="B5071" s="35" t="str">
        <f>VLOOKUP(Table4[[#This Row],[Metabolite ID]],Table18[],2,FALSE)</f>
        <v>X - 22475</v>
      </c>
      <c r="C5071" s="35" t="s">
        <v>1120</v>
      </c>
      <c r="D5071" s="35">
        <v>1068</v>
      </c>
      <c r="E5071" s="35">
        <v>1.9702789874734151E-2</v>
      </c>
      <c r="F5071" s="35">
        <v>7.7045287422043349E-2</v>
      </c>
      <c r="G5071" s="35">
        <v>0.79815934339252248</v>
      </c>
      <c r="H5071" s="35" t="b">
        <v>0</v>
      </c>
      <c r="I5071" s="35" t="b">
        <v>0</v>
      </c>
      <c r="J5071" s="35" t="b">
        <v>0</v>
      </c>
    </row>
    <row r="5072" spans="1:10" hidden="1" x14ac:dyDescent="0.2">
      <c r="A5072" s="35" t="s">
        <v>565</v>
      </c>
      <c r="B5072" s="35" t="str">
        <f>VLOOKUP(Table4[[#This Row],[Metabolite ID]],Table18[],2,FALSE)</f>
        <v>X - 22475</v>
      </c>
      <c r="C5072" s="35" t="s">
        <v>1121</v>
      </c>
      <c r="D5072" s="35">
        <v>1068</v>
      </c>
      <c r="E5072" s="35">
        <v>-0.22750656044887752</v>
      </c>
      <c r="F5072" s="35">
        <v>0.28617389513865954</v>
      </c>
      <c r="G5072" s="35">
        <v>0.42679372796657422</v>
      </c>
      <c r="H5072" s="35" t="b">
        <v>0</v>
      </c>
      <c r="I5072" s="35" t="b">
        <v>0</v>
      </c>
      <c r="J5072" s="35" t="b">
        <v>0</v>
      </c>
    </row>
    <row r="5073" spans="1:10" hidden="1" x14ac:dyDescent="0.2">
      <c r="A5073" s="35" t="s">
        <v>565</v>
      </c>
      <c r="B5073" s="35" t="str">
        <f>VLOOKUP(Table4[[#This Row],[Metabolite ID]],Table18[],2,FALSE)</f>
        <v>X - 22475</v>
      </c>
      <c r="C5073" s="35" t="s">
        <v>1122</v>
      </c>
      <c r="D5073" s="35">
        <v>1068</v>
      </c>
      <c r="E5073" s="35">
        <v>-8.5375690124213754E-2</v>
      </c>
      <c r="F5073" s="35">
        <v>0.21538546625796012</v>
      </c>
      <c r="G5073" s="35">
        <v>0.69189986870639075</v>
      </c>
      <c r="H5073" s="35" t="b">
        <v>0</v>
      </c>
      <c r="I5073" s="35" t="b">
        <v>0</v>
      </c>
      <c r="J5073" s="35" t="b">
        <v>0</v>
      </c>
    </row>
    <row r="5074" spans="1:10" hidden="1" x14ac:dyDescent="0.2">
      <c r="A5074" s="35" t="s">
        <v>565</v>
      </c>
      <c r="B5074" s="35" t="str">
        <f>VLOOKUP(Table4[[#This Row],[Metabolite ID]],Table18[],2,FALSE)</f>
        <v>X - 22475</v>
      </c>
      <c r="C5074" s="35" t="s">
        <v>1123</v>
      </c>
      <c r="D5074" s="35">
        <v>1068</v>
      </c>
      <c r="E5074" s="35">
        <v>0.12655180496262747</v>
      </c>
      <c r="F5074" s="35">
        <v>0.13647205557829198</v>
      </c>
      <c r="G5074" s="35">
        <v>0.35397587387320562</v>
      </c>
      <c r="H5074" s="35" t="b">
        <v>0</v>
      </c>
      <c r="I5074" s="35" t="b">
        <v>0</v>
      </c>
      <c r="J5074" s="35" t="b">
        <v>0</v>
      </c>
    </row>
    <row r="5075" spans="1:10" x14ac:dyDescent="0.2">
      <c r="A5075" s="35" t="s">
        <v>286</v>
      </c>
      <c r="B5075" s="35" t="str">
        <f>VLOOKUP(Table4[[#This Row],[Metabolite ID]],Table18[],2,FALSE)</f>
        <v>octadecanedioate</v>
      </c>
      <c r="C5075" s="35" t="s">
        <v>1116</v>
      </c>
      <c r="D5075" s="35">
        <v>1068</v>
      </c>
      <c r="E5075" s="35">
        <v>-2.4737484551883189E-2</v>
      </c>
      <c r="F5075" s="35">
        <v>3.8083333937680056E-2</v>
      </c>
      <c r="G5075" s="36">
        <v>0.51597521972473037</v>
      </c>
      <c r="H5075" s="35" t="b">
        <v>0</v>
      </c>
      <c r="I5075" s="35" t="b">
        <v>0</v>
      </c>
      <c r="J5075" s="35" t="b">
        <v>0</v>
      </c>
    </row>
    <row r="5076" spans="1:10" hidden="1" x14ac:dyDescent="0.2">
      <c r="A5076" s="35" t="s">
        <v>286</v>
      </c>
      <c r="B5076" s="35" t="str">
        <f>VLOOKUP(Table4[[#This Row],[Metabolite ID]],Table18[],2,FALSE)</f>
        <v>octadecanedioate</v>
      </c>
      <c r="C5076" s="35" t="s">
        <v>1117</v>
      </c>
      <c r="D5076" s="35">
        <v>1068</v>
      </c>
      <c r="E5076" s="35">
        <v>-2.4737484551883189E-2</v>
      </c>
      <c r="F5076" s="35">
        <v>3.7618803677447556E-2</v>
      </c>
      <c r="G5076" s="35">
        <v>0.5108061422136837</v>
      </c>
      <c r="H5076" s="35" t="b">
        <v>0</v>
      </c>
      <c r="I5076" s="35" t="b">
        <v>0</v>
      </c>
      <c r="J5076" s="35" t="b">
        <v>0</v>
      </c>
    </row>
    <row r="5077" spans="1:10" hidden="1" x14ac:dyDescent="0.2">
      <c r="A5077" s="35" t="s">
        <v>286</v>
      </c>
      <c r="B5077" s="35" t="str">
        <f>VLOOKUP(Table4[[#This Row],[Metabolite ID]],Table18[],2,FALSE)</f>
        <v>octadecanedioate</v>
      </c>
      <c r="C5077" s="35" t="s">
        <v>1118</v>
      </c>
      <c r="D5077" s="35">
        <v>1068</v>
      </c>
      <c r="E5077" s="35">
        <v>-2.4737484551883192E-2</v>
      </c>
      <c r="F5077" s="35">
        <v>3.7961361132169642E-2</v>
      </c>
      <c r="G5077" s="35">
        <v>0.51462760386414641</v>
      </c>
      <c r="H5077" s="35" t="b">
        <v>0</v>
      </c>
      <c r="I5077" s="35" t="b">
        <v>0</v>
      </c>
      <c r="J5077" s="35" t="b">
        <v>0</v>
      </c>
    </row>
    <row r="5078" spans="1:10" hidden="1" x14ac:dyDescent="0.2">
      <c r="A5078" s="35" t="s">
        <v>286</v>
      </c>
      <c r="B5078" s="35" t="str">
        <f>VLOOKUP(Table4[[#This Row],[Metabolite ID]],Table18[],2,FALSE)</f>
        <v>octadecanedioate</v>
      </c>
      <c r="C5078" s="35" t="s">
        <v>1119</v>
      </c>
      <c r="D5078" s="35">
        <v>1068</v>
      </c>
      <c r="E5078" s="35">
        <v>-6.4209113095238135E-2</v>
      </c>
      <c r="F5078" s="35">
        <v>5.6935598222119674E-2</v>
      </c>
      <c r="G5078" s="35">
        <v>0.25942557280805595</v>
      </c>
      <c r="H5078" s="35" t="b">
        <v>0</v>
      </c>
      <c r="I5078" s="35" t="b">
        <v>0</v>
      </c>
      <c r="J5078" s="35" t="b">
        <v>0</v>
      </c>
    </row>
    <row r="5079" spans="1:10" hidden="1" x14ac:dyDescent="0.2">
      <c r="A5079" s="35" t="s">
        <v>286</v>
      </c>
      <c r="B5079" s="35" t="str">
        <f>VLOOKUP(Table4[[#This Row],[Metabolite ID]],Table18[],2,FALSE)</f>
        <v>octadecanedioate</v>
      </c>
      <c r="C5079" s="35" t="s">
        <v>1120</v>
      </c>
      <c r="D5079" s="35">
        <v>1068</v>
      </c>
      <c r="E5079" s="35">
        <v>-1.6148288275825054E-2</v>
      </c>
      <c r="F5079" s="35">
        <v>6.6523238200126164E-2</v>
      </c>
      <c r="G5079" s="35">
        <v>0.80820172416726832</v>
      </c>
      <c r="H5079" s="35" t="b">
        <v>0</v>
      </c>
      <c r="I5079" s="35" t="b">
        <v>0</v>
      </c>
      <c r="J5079" s="35" t="b">
        <v>0</v>
      </c>
    </row>
    <row r="5080" spans="1:10" hidden="1" x14ac:dyDescent="0.2">
      <c r="A5080" s="35" t="s">
        <v>286</v>
      </c>
      <c r="B5080" s="35" t="str">
        <f>VLOOKUP(Table4[[#This Row],[Metabolite ID]],Table18[],2,FALSE)</f>
        <v>octadecanedioate</v>
      </c>
      <c r="C5080" s="35" t="s">
        <v>1121</v>
      </c>
      <c r="D5080" s="35">
        <v>1068</v>
      </c>
      <c r="E5080" s="35">
        <v>-0.10706166998494204</v>
      </c>
      <c r="F5080" s="35">
        <v>0.23417858884015105</v>
      </c>
      <c r="G5080" s="35">
        <v>0.64763503593909799</v>
      </c>
      <c r="H5080" s="35" t="b">
        <v>0</v>
      </c>
      <c r="I5080" s="35" t="b">
        <v>0</v>
      </c>
      <c r="J5080" s="35" t="b">
        <v>0</v>
      </c>
    </row>
    <row r="5081" spans="1:10" hidden="1" x14ac:dyDescent="0.2">
      <c r="A5081" s="35" t="s">
        <v>286</v>
      </c>
      <c r="B5081" s="35" t="str">
        <f>VLOOKUP(Table4[[#This Row],[Metabolite ID]],Table18[],2,FALSE)</f>
        <v>octadecanedioate</v>
      </c>
      <c r="C5081" s="35" t="s">
        <v>1122</v>
      </c>
      <c r="D5081" s="35">
        <v>1068</v>
      </c>
      <c r="E5081" s="35">
        <v>-3.973333845465099E-2</v>
      </c>
      <c r="F5081" s="35">
        <v>0.15205026182517056</v>
      </c>
      <c r="G5081" s="35">
        <v>0.79389838549752989</v>
      </c>
      <c r="H5081" s="35" t="b">
        <v>0</v>
      </c>
      <c r="I5081" s="35" t="b">
        <v>0</v>
      </c>
      <c r="J5081" s="35" t="b">
        <v>0</v>
      </c>
    </row>
    <row r="5082" spans="1:10" hidden="1" x14ac:dyDescent="0.2">
      <c r="A5082" s="35" t="s">
        <v>286</v>
      </c>
      <c r="B5082" s="35" t="str">
        <f>VLOOKUP(Table4[[#This Row],[Metabolite ID]],Table18[],2,FALSE)</f>
        <v>octadecanedioate</v>
      </c>
      <c r="C5082" s="35" t="s">
        <v>1123</v>
      </c>
      <c r="D5082" s="35">
        <v>1068</v>
      </c>
      <c r="E5082" s="35">
        <v>0.16676879524684501</v>
      </c>
      <c r="F5082" s="35">
        <v>0.11162592751845334</v>
      </c>
      <c r="G5082" s="35">
        <v>0.1354723448911461</v>
      </c>
      <c r="H5082" s="35" t="b">
        <v>0</v>
      </c>
      <c r="I5082" s="35" t="b">
        <v>0</v>
      </c>
      <c r="J5082" s="35" t="b">
        <v>0</v>
      </c>
    </row>
    <row r="5083" spans="1:10" x14ac:dyDescent="0.2">
      <c r="A5083" s="35" t="s">
        <v>550</v>
      </c>
      <c r="B5083" s="35" t="str">
        <f>VLOOKUP(Table4[[#This Row],[Metabolite ID]],Table18[],2,FALSE)</f>
        <v>X - 10458</v>
      </c>
      <c r="C5083" s="35" t="s">
        <v>1116</v>
      </c>
      <c r="D5083" s="35">
        <v>1068</v>
      </c>
      <c r="E5083" s="35">
        <v>-3.0035122093231902E-2</v>
      </c>
      <c r="F5083" s="35">
        <v>4.6267713820282663E-2</v>
      </c>
      <c r="G5083" s="36">
        <v>0.51623534056510612</v>
      </c>
      <c r="H5083" s="35" t="b">
        <v>0</v>
      </c>
      <c r="I5083" s="35" t="b">
        <v>0</v>
      </c>
      <c r="J5083" s="35" t="b">
        <v>0</v>
      </c>
    </row>
    <row r="5084" spans="1:10" hidden="1" x14ac:dyDescent="0.2">
      <c r="A5084" s="35" t="s">
        <v>550</v>
      </c>
      <c r="B5084" s="35" t="str">
        <f>VLOOKUP(Table4[[#This Row],[Metabolite ID]],Table18[],2,FALSE)</f>
        <v>X - 10458</v>
      </c>
      <c r="C5084" s="35" t="s">
        <v>1117</v>
      </c>
      <c r="D5084" s="35">
        <v>1068</v>
      </c>
      <c r="E5084" s="35">
        <v>-3.0035122093231902E-2</v>
      </c>
      <c r="F5084" s="35">
        <v>4.6267713820282663E-2</v>
      </c>
      <c r="G5084" s="35">
        <v>0.51623534056510612</v>
      </c>
      <c r="H5084" s="35" t="b">
        <v>0</v>
      </c>
      <c r="I5084" s="35" t="b">
        <v>0</v>
      </c>
      <c r="J5084" s="35" t="b">
        <v>0</v>
      </c>
    </row>
    <row r="5085" spans="1:10" hidden="1" x14ac:dyDescent="0.2">
      <c r="A5085" s="35" t="s">
        <v>550</v>
      </c>
      <c r="B5085" s="35" t="str">
        <f>VLOOKUP(Table4[[#This Row],[Metabolite ID]],Table18[],2,FALSE)</f>
        <v>X - 10458</v>
      </c>
      <c r="C5085" s="35" t="s">
        <v>1118</v>
      </c>
      <c r="D5085" s="35">
        <v>1068</v>
      </c>
      <c r="E5085" s="35">
        <v>-3.0035122093231909E-2</v>
      </c>
      <c r="F5085" s="35">
        <v>4.6658874706056869E-2</v>
      </c>
      <c r="G5085" s="35">
        <v>0.51975880779158268</v>
      </c>
      <c r="H5085" s="35" t="b">
        <v>0</v>
      </c>
      <c r="I5085" s="35" t="b">
        <v>0</v>
      </c>
      <c r="J5085" s="35" t="b">
        <v>0</v>
      </c>
    </row>
    <row r="5086" spans="1:10" hidden="1" x14ac:dyDescent="0.2">
      <c r="A5086" s="35" t="s">
        <v>550</v>
      </c>
      <c r="B5086" s="35" t="str">
        <f>VLOOKUP(Table4[[#This Row],[Metabolite ID]],Table18[],2,FALSE)</f>
        <v>X - 10458</v>
      </c>
      <c r="C5086" s="35" t="s">
        <v>1119</v>
      </c>
      <c r="D5086" s="35">
        <v>1068</v>
      </c>
      <c r="E5086" s="35">
        <v>-2.8397701518691691E-2</v>
      </c>
      <c r="F5086" s="35">
        <v>6.9225873509593153E-2</v>
      </c>
      <c r="G5086" s="35">
        <v>0.68164601521978763</v>
      </c>
      <c r="H5086" s="35" t="b">
        <v>0</v>
      </c>
      <c r="I5086" s="35" t="b">
        <v>0</v>
      </c>
      <c r="J5086" s="35" t="b">
        <v>0</v>
      </c>
    </row>
    <row r="5087" spans="1:10" hidden="1" x14ac:dyDescent="0.2">
      <c r="A5087" s="35" t="s">
        <v>550</v>
      </c>
      <c r="B5087" s="35" t="str">
        <f>VLOOKUP(Table4[[#This Row],[Metabolite ID]],Table18[],2,FALSE)</f>
        <v>X - 10458</v>
      </c>
      <c r="C5087" s="35" t="s">
        <v>1120</v>
      </c>
      <c r="D5087" s="35">
        <v>1068</v>
      </c>
      <c r="E5087" s="35">
        <v>-1.6948404287155366E-2</v>
      </c>
      <c r="F5087" s="35">
        <v>8.1191553175958719E-2</v>
      </c>
      <c r="G5087" s="35">
        <v>0.83464660205813435</v>
      </c>
      <c r="H5087" s="35" t="b">
        <v>0</v>
      </c>
      <c r="I5087" s="35" t="b">
        <v>0</v>
      </c>
      <c r="J5087" s="35" t="b">
        <v>0</v>
      </c>
    </row>
    <row r="5088" spans="1:10" hidden="1" x14ac:dyDescent="0.2">
      <c r="A5088" s="35" t="s">
        <v>550</v>
      </c>
      <c r="B5088" s="35" t="str">
        <f>VLOOKUP(Table4[[#This Row],[Metabolite ID]],Table18[],2,FALSE)</f>
        <v>X - 10458</v>
      </c>
      <c r="C5088" s="35" t="s">
        <v>1121</v>
      </c>
      <c r="D5088" s="35">
        <v>1068</v>
      </c>
      <c r="E5088" s="35">
        <v>-0.16494398160526913</v>
      </c>
      <c r="F5088" s="35">
        <v>0.29437497025730575</v>
      </c>
      <c r="G5088" s="35">
        <v>0.57537927791140064</v>
      </c>
      <c r="H5088" s="35" t="b">
        <v>0</v>
      </c>
      <c r="I5088" s="35" t="b">
        <v>0</v>
      </c>
      <c r="J5088" s="35" t="b">
        <v>0</v>
      </c>
    </row>
    <row r="5089" spans="1:10" hidden="1" x14ac:dyDescent="0.2">
      <c r="A5089" s="35" t="s">
        <v>550</v>
      </c>
      <c r="B5089" s="35" t="str">
        <f>VLOOKUP(Table4[[#This Row],[Metabolite ID]],Table18[],2,FALSE)</f>
        <v>X - 10458</v>
      </c>
      <c r="C5089" s="35" t="s">
        <v>1122</v>
      </c>
      <c r="D5089" s="35">
        <v>1068</v>
      </c>
      <c r="E5089" s="35">
        <v>1.4696497031019717E-2</v>
      </c>
      <c r="F5089" s="35">
        <v>0.18164456970480067</v>
      </c>
      <c r="G5089" s="35">
        <v>0.93553029857406922</v>
      </c>
      <c r="H5089" s="35" t="b">
        <v>0</v>
      </c>
      <c r="I5089" s="35" t="b">
        <v>0</v>
      </c>
      <c r="J5089" s="35" t="b">
        <v>0</v>
      </c>
    </row>
    <row r="5090" spans="1:10" hidden="1" x14ac:dyDescent="0.2">
      <c r="A5090" s="35" t="s">
        <v>550</v>
      </c>
      <c r="B5090" s="35" t="str">
        <f>VLOOKUP(Table4[[#This Row],[Metabolite ID]],Table18[],2,FALSE)</f>
        <v>X - 10458</v>
      </c>
      <c r="C5090" s="35" t="s">
        <v>1123</v>
      </c>
      <c r="D5090" s="35">
        <v>1068</v>
      </c>
      <c r="E5090" s="35">
        <v>2.1062462592212002E-2</v>
      </c>
      <c r="F5090" s="35">
        <v>0.13596666912919947</v>
      </c>
      <c r="G5090" s="35">
        <v>0.8769223724616495</v>
      </c>
      <c r="H5090" s="35" t="b">
        <v>0</v>
      </c>
      <c r="I5090" s="35" t="b">
        <v>0</v>
      </c>
      <c r="J5090" s="35" t="b">
        <v>0</v>
      </c>
    </row>
    <row r="5091" spans="1:10" x14ac:dyDescent="0.2">
      <c r="A5091" s="35" t="s">
        <v>386</v>
      </c>
      <c r="B5091" s="35" t="str">
        <f>VLOOKUP(Table4[[#This Row],[Metabolite ID]],Table18[],2,FALSE)</f>
        <v>1-docosahexaenoyl-GPE (22:6)*</v>
      </c>
      <c r="C5091" s="35" t="s">
        <v>1116</v>
      </c>
      <c r="D5091" s="35">
        <v>1068</v>
      </c>
      <c r="E5091" s="35">
        <v>-2.4355137614524597E-2</v>
      </c>
      <c r="F5091" s="35">
        <v>3.7951584670968153E-2</v>
      </c>
      <c r="G5091" s="36">
        <v>0.52104051279849095</v>
      </c>
      <c r="H5091" s="35" t="b">
        <v>0</v>
      </c>
      <c r="I5091" s="35" t="b">
        <v>0</v>
      </c>
      <c r="J5091" s="35" t="b">
        <v>0</v>
      </c>
    </row>
    <row r="5092" spans="1:10" hidden="1" x14ac:dyDescent="0.2">
      <c r="A5092" s="35" t="s">
        <v>386</v>
      </c>
      <c r="B5092" s="35" t="str">
        <f>VLOOKUP(Table4[[#This Row],[Metabolite ID]],Table18[],2,FALSE)</f>
        <v>1-docosahexaenoyl-GPE (22:6)*</v>
      </c>
      <c r="C5092" s="35" t="s">
        <v>1117</v>
      </c>
      <c r="D5092" s="35">
        <v>1068</v>
      </c>
      <c r="E5092" s="35">
        <v>-2.4355137614524597E-2</v>
      </c>
      <c r="F5092" s="35">
        <v>3.6872152173390474E-2</v>
      </c>
      <c r="G5092" s="35">
        <v>0.50891420921062602</v>
      </c>
      <c r="H5092" s="35" t="b">
        <v>0</v>
      </c>
      <c r="I5092" s="35" t="b">
        <v>0</v>
      </c>
      <c r="J5092" s="35" t="b">
        <v>0</v>
      </c>
    </row>
    <row r="5093" spans="1:10" hidden="1" x14ac:dyDescent="0.2">
      <c r="A5093" s="35" t="s">
        <v>386</v>
      </c>
      <c r="B5093" s="35" t="str">
        <f>VLOOKUP(Table4[[#This Row],[Metabolite ID]],Table18[],2,FALSE)</f>
        <v>1-docosahexaenoyl-GPE (22:6)*</v>
      </c>
      <c r="C5093" s="35" t="s">
        <v>1118</v>
      </c>
      <c r="D5093" s="35">
        <v>1068</v>
      </c>
      <c r="E5093" s="35">
        <v>-2.4355137614524635E-2</v>
      </c>
      <c r="F5093" s="35">
        <v>3.721946605184482E-2</v>
      </c>
      <c r="G5093" s="35">
        <v>0.51287630221588565</v>
      </c>
      <c r="H5093" s="35" t="b">
        <v>0</v>
      </c>
      <c r="I5093" s="35" t="b">
        <v>0</v>
      </c>
      <c r="J5093" s="35" t="b">
        <v>0</v>
      </c>
    </row>
    <row r="5094" spans="1:10" hidden="1" x14ac:dyDescent="0.2">
      <c r="A5094" s="35" t="s">
        <v>386</v>
      </c>
      <c r="B5094" s="35" t="str">
        <f>VLOOKUP(Table4[[#This Row],[Metabolite ID]],Table18[],2,FALSE)</f>
        <v>1-docosahexaenoyl-GPE (22:6)*</v>
      </c>
      <c r="C5094" s="35" t="s">
        <v>1119</v>
      </c>
      <c r="D5094" s="35">
        <v>1068</v>
      </c>
      <c r="E5094" s="35">
        <v>2.0150820411101561E-3</v>
      </c>
      <c r="F5094" s="35">
        <v>5.5485195678587215E-2</v>
      </c>
      <c r="G5094" s="35">
        <v>0.97102921847898582</v>
      </c>
      <c r="H5094" s="35" t="b">
        <v>0</v>
      </c>
      <c r="I5094" s="35" t="b">
        <v>0</v>
      </c>
      <c r="J5094" s="35" t="b">
        <v>0</v>
      </c>
    </row>
    <row r="5095" spans="1:10" hidden="1" x14ac:dyDescent="0.2">
      <c r="A5095" s="35" t="s">
        <v>386</v>
      </c>
      <c r="B5095" s="35" t="str">
        <f>VLOOKUP(Table4[[#This Row],[Metabolite ID]],Table18[],2,FALSE)</f>
        <v>1-docosahexaenoyl-GPE (22:6)*</v>
      </c>
      <c r="C5095" s="35" t="s">
        <v>1120</v>
      </c>
      <c r="D5095" s="35">
        <v>1068</v>
      </c>
      <c r="E5095" s="35">
        <v>-3.4014156299720634E-2</v>
      </c>
      <c r="F5095" s="35">
        <v>6.3830168195420395E-2</v>
      </c>
      <c r="G5095" s="35">
        <v>0.59411300360304131</v>
      </c>
      <c r="H5095" s="35" t="b">
        <v>0</v>
      </c>
      <c r="I5095" s="35" t="b">
        <v>0</v>
      </c>
      <c r="J5095" s="35" t="b">
        <v>0</v>
      </c>
    </row>
    <row r="5096" spans="1:10" hidden="1" x14ac:dyDescent="0.2">
      <c r="A5096" s="35" t="s">
        <v>386</v>
      </c>
      <c r="B5096" s="35" t="str">
        <f>VLOOKUP(Table4[[#This Row],[Metabolite ID]],Table18[],2,FALSE)</f>
        <v>1-docosahexaenoyl-GPE (22:6)*</v>
      </c>
      <c r="C5096" s="35" t="s">
        <v>1121</v>
      </c>
      <c r="D5096" s="35">
        <v>1068</v>
      </c>
      <c r="E5096" s="35">
        <v>-9.0378307798374635E-2</v>
      </c>
      <c r="F5096" s="35">
        <v>0.23157383411888588</v>
      </c>
      <c r="G5096" s="35">
        <v>0.69640845713639676</v>
      </c>
      <c r="H5096" s="35" t="b">
        <v>0</v>
      </c>
      <c r="I5096" s="35" t="b">
        <v>0</v>
      </c>
      <c r="J5096" s="35" t="b">
        <v>0</v>
      </c>
    </row>
    <row r="5097" spans="1:10" hidden="1" x14ac:dyDescent="0.2">
      <c r="A5097" s="35" t="s">
        <v>386</v>
      </c>
      <c r="B5097" s="35" t="str">
        <f>VLOOKUP(Table4[[#This Row],[Metabolite ID]],Table18[],2,FALSE)</f>
        <v>1-docosahexaenoyl-GPE (22:6)*</v>
      </c>
      <c r="C5097" s="35" t="s">
        <v>1122</v>
      </c>
      <c r="D5097" s="35">
        <v>1068</v>
      </c>
      <c r="E5097" s="35">
        <v>-2.820710246328062E-2</v>
      </c>
      <c r="F5097" s="35">
        <v>0.14683013260439981</v>
      </c>
      <c r="G5097" s="35">
        <v>0.84769491260730589</v>
      </c>
      <c r="H5097" s="35" t="b">
        <v>0</v>
      </c>
      <c r="I5097" s="35" t="b">
        <v>0</v>
      </c>
      <c r="J5097" s="35" t="b">
        <v>0</v>
      </c>
    </row>
    <row r="5098" spans="1:10" hidden="1" x14ac:dyDescent="0.2">
      <c r="A5098" s="35" t="s">
        <v>386</v>
      </c>
      <c r="B5098" s="35" t="str">
        <f>VLOOKUP(Table4[[#This Row],[Metabolite ID]],Table18[],2,FALSE)</f>
        <v>1-docosahexaenoyl-GPE (22:6)*</v>
      </c>
      <c r="C5098" s="35" t="s">
        <v>1123</v>
      </c>
      <c r="D5098" s="35">
        <v>1068</v>
      </c>
      <c r="E5098" s="35">
        <v>-0.11066575156392641</v>
      </c>
      <c r="F5098" s="35">
        <v>0.11140402832120426</v>
      </c>
      <c r="G5098" s="35">
        <v>0.32075365188309557</v>
      </c>
      <c r="H5098" s="35" t="b">
        <v>0</v>
      </c>
      <c r="I5098" s="35" t="b">
        <v>0</v>
      </c>
      <c r="J5098" s="35" t="b">
        <v>0</v>
      </c>
    </row>
    <row r="5099" spans="1:10" x14ac:dyDescent="0.2">
      <c r="A5099" s="35" t="s">
        <v>494</v>
      </c>
      <c r="B5099" s="35" t="str">
        <f>VLOOKUP(Table4[[#This Row],[Metabolite ID]],Table18[],2,FALSE)</f>
        <v>X - 16576</v>
      </c>
      <c r="C5099" s="35" t="s">
        <v>1116</v>
      </c>
      <c r="D5099" s="35">
        <v>1069</v>
      </c>
      <c r="E5099" s="35">
        <v>-2.4655708612659373E-2</v>
      </c>
      <c r="F5099" s="35">
        <v>3.8866106914236309E-2</v>
      </c>
      <c r="G5099" s="36">
        <v>0.52583575096158586</v>
      </c>
      <c r="H5099" s="35" t="b">
        <v>0</v>
      </c>
      <c r="I5099" s="35" t="b">
        <v>0</v>
      </c>
      <c r="J5099" s="35" t="b">
        <v>0</v>
      </c>
    </row>
    <row r="5100" spans="1:10" hidden="1" x14ac:dyDescent="0.2">
      <c r="A5100" s="35" t="s">
        <v>494</v>
      </c>
      <c r="B5100" s="35" t="str">
        <f>VLOOKUP(Table4[[#This Row],[Metabolite ID]],Table18[],2,FALSE)</f>
        <v>X - 16576</v>
      </c>
      <c r="C5100" s="35" t="s">
        <v>1117</v>
      </c>
      <c r="D5100" s="35">
        <v>1069</v>
      </c>
      <c r="E5100" s="35">
        <v>-2.4655708612659373E-2</v>
      </c>
      <c r="F5100" s="35">
        <v>3.8681118004202854E-2</v>
      </c>
      <c r="G5100" s="35">
        <v>0.52385820043532005</v>
      </c>
      <c r="H5100" s="35" t="b">
        <v>0</v>
      </c>
      <c r="I5100" s="35" t="b">
        <v>0</v>
      </c>
      <c r="J5100" s="35" t="b">
        <v>0</v>
      </c>
    </row>
    <row r="5101" spans="1:10" hidden="1" x14ac:dyDescent="0.2">
      <c r="A5101" s="35" t="s">
        <v>494</v>
      </c>
      <c r="B5101" s="35" t="str">
        <f>VLOOKUP(Table4[[#This Row],[Metabolite ID]],Table18[],2,FALSE)</f>
        <v>X - 16576</v>
      </c>
      <c r="C5101" s="35" t="s">
        <v>1118</v>
      </c>
      <c r="D5101" s="35">
        <v>1069</v>
      </c>
      <c r="E5101" s="35">
        <v>-2.4655708612659387E-2</v>
      </c>
      <c r="F5101" s="35">
        <v>3.9026648113944039E-2</v>
      </c>
      <c r="G5101" s="35">
        <v>0.52753980639630038</v>
      </c>
      <c r="H5101" s="35" t="b">
        <v>0</v>
      </c>
      <c r="I5101" s="35" t="b">
        <v>0</v>
      </c>
      <c r="J5101" s="35" t="b">
        <v>0</v>
      </c>
    </row>
    <row r="5102" spans="1:10" hidden="1" x14ac:dyDescent="0.2">
      <c r="A5102" s="35" t="s">
        <v>494</v>
      </c>
      <c r="B5102" s="35" t="str">
        <f>VLOOKUP(Table4[[#This Row],[Metabolite ID]],Table18[],2,FALSE)</f>
        <v>X - 16576</v>
      </c>
      <c r="C5102" s="35" t="s">
        <v>1119</v>
      </c>
      <c r="D5102" s="35">
        <v>1069</v>
      </c>
      <c r="E5102" s="35">
        <v>-5.1384225352112678E-2</v>
      </c>
      <c r="F5102" s="35">
        <v>5.7005662080743986E-2</v>
      </c>
      <c r="G5102" s="35">
        <v>0.36738200704333818</v>
      </c>
      <c r="H5102" s="35" t="b">
        <v>0</v>
      </c>
      <c r="I5102" s="35" t="b">
        <v>0</v>
      </c>
      <c r="J5102" s="35" t="b">
        <v>0</v>
      </c>
    </row>
    <row r="5103" spans="1:10" hidden="1" x14ac:dyDescent="0.2">
      <c r="A5103" s="35" t="s">
        <v>494</v>
      </c>
      <c r="B5103" s="35" t="str">
        <f>VLOOKUP(Table4[[#This Row],[Metabolite ID]],Table18[],2,FALSE)</f>
        <v>X - 16576</v>
      </c>
      <c r="C5103" s="35" t="s">
        <v>1120</v>
      </c>
      <c r="D5103" s="35">
        <v>1069</v>
      </c>
      <c r="E5103" s="35">
        <v>1.3520201622607119E-2</v>
      </c>
      <c r="F5103" s="35">
        <v>7.0355259021590733E-2</v>
      </c>
      <c r="G5103" s="35">
        <v>0.84760869378714232</v>
      </c>
      <c r="H5103" s="35" t="b">
        <v>0</v>
      </c>
      <c r="I5103" s="35" t="b">
        <v>0</v>
      </c>
      <c r="J5103" s="35" t="b">
        <v>0</v>
      </c>
    </row>
    <row r="5104" spans="1:10" hidden="1" x14ac:dyDescent="0.2">
      <c r="A5104" s="35" t="s">
        <v>494</v>
      </c>
      <c r="B5104" s="35" t="str">
        <f>VLOOKUP(Table4[[#This Row],[Metabolite ID]],Table18[],2,FALSE)</f>
        <v>X - 16576</v>
      </c>
      <c r="C5104" s="35" t="s">
        <v>1121</v>
      </c>
      <c r="D5104" s="35">
        <v>1069</v>
      </c>
      <c r="E5104" s="35">
        <v>2.6083615296578877E-2</v>
      </c>
      <c r="F5104" s="35">
        <v>0.24336798795729644</v>
      </c>
      <c r="G5104" s="35">
        <v>0.91466815484740782</v>
      </c>
      <c r="H5104" s="35" t="b">
        <v>0</v>
      </c>
      <c r="I5104" s="35" t="b">
        <v>0</v>
      </c>
      <c r="J5104" s="35" t="b">
        <v>0</v>
      </c>
    </row>
    <row r="5105" spans="1:10" hidden="1" x14ac:dyDescent="0.2">
      <c r="A5105" s="35" t="s">
        <v>494</v>
      </c>
      <c r="B5105" s="35" t="str">
        <f>VLOOKUP(Table4[[#This Row],[Metabolite ID]],Table18[],2,FALSE)</f>
        <v>X - 16576</v>
      </c>
      <c r="C5105" s="35" t="s">
        <v>1122</v>
      </c>
      <c r="D5105" s="35">
        <v>1069</v>
      </c>
      <c r="E5105" s="35">
        <v>0.10219693519293216</v>
      </c>
      <c r="F5105" s="35">
        <v>0.14340267454133007</v>
      </c>
      <c r="G5105" s="35">
        <v>0.47621363045338561</v>
      </c>
      <c r="H5105" s="35" t="b">
        <v>0</v>
      </c>
      <c r="I5105" s="35" t="b">
        <v>0</v>
      </c>
      <c r="J5105" s="35" t="b">
        <v>0</v>
      </c>
    </row>
    <row r="5106" spans="1:10" hidden="1" x14ac:dyDescent="0.2">
      <c r="A5106" s="35" t="s">
        <v>494</v>
      </c>
      <c r="B5106" s="35" t="str">
        <f>VLOOKUP(Table4[[#This Row],[Metabolite ID]],Table18[],2,FALSE)</f>
        <v>X - 16576</v>
      </c>
      <c r="C5106" s="35" t="s">
        <v>1123</v>
      </c>
      <c r="D5106" s="35">
        <v>1069</v>
      </c>
      <c r="E5106" s="35">
        <v>-6.8321740273356982E-2</v>
      </c>
      <c r="F5106" s="35">
        <v>0.11417672927027883</v>
      </c>
      <c r="G5106" s="35">
        <v>0.54970949637958211</v>
      </c>
      <c r="H5106" s="35" t="b">
        <v>0</v>
      </c>
      <c r="I5106" s="35" t="b">
        <v>0</v>
      </c>
      <c r="J5106" s="35" t="b">
        <v>0</v>
      </c>
    </row>
    <row r="5107" spans="1:10" x14ac:dyDescent="0.2">
      <c r="A5107" s="35" t="s">
        <v>385</v>
      </c>
      <c r="B5107" s="35" t="str">
        <f>VLOOKUP(Table4[[#This Row],[Metabolite ID]],Table18[],2,FALSE)</f>
        <v>1-dihomo-linolenoyl-GPE (20:3n3 or 6)*</v>
      </c>
      <c r="C5107" s="35" t="s">
        <v>1116</v>
      </c>
      <c r="D5107" s="35">
        <v>1069</v>
      </c>
      <c r="E5107" s="35">
        <v>-2.5793701178484122E-2</v>
      </c>
      <c r="F5107" s="35">
        <v>4.0662155108161568E-2</v>
      </c>
      <c r="G5107" s="36">
        <v>0.52585783871581215</v>
      </c>
      <c r="H5107" s="35" t="b">
        <v>0</v>
      </c>
      <c r="I5107" s="35" t="b">
        <v>0</v>
      </c>
      <c r="J5107" s="35" t="b">
        <v>0</v>
      </c>
    </row>
    <row r="5108" spans="1:10" hidden="1" x14ac:dyDescent="0.2">
      <c r="A5108" s="35" t="s">
        <v>385</v>
      </c>
      <c r="B5108" s="35" t="str">
        <f>VLOOKUP(Table4[[#This Row],[Metabolite ID]],Table18[],2,FALSE)</f>
        <v>1-dihomo-linolenoyl-GPE (20:3n3 or 6)*</v>
      </c>
      <c r="C5108" s="35" t="s">
        <v>1117</v>
      </c>
      <c r="D5108" s="35">
        <v>1069</v>
      </c>
      <c r="E5108" s="35">
        <v>-2.5793701178484122E-2</v>
      </c>
      <c r="F5108" s="35">
        <v>3.8874332162282005E-2</v>
      </c>
      <c r="G5108" s="35">
        <v>0.50700079772544493</v>
      </c>
      <c r="H5108" s="35" t="b">
        <v>0</v>
      </c>
      <c r="I5108" s="35" t="b">
        <v>0</v>
      </c>
      <c r="J5108" s="35" t="b">
        <v>0</v>
      </c>
    </row>
    <row r="5109" spans="1:10" hidden="1" x14ac:dyDescent="0.2">
      <c r="A5109" s="35" t="s">
        <v>385</v>
      </c>
      <c r="B5109" s="35" t="str">
        <f>VLOOKUP(Table4[[#This Row],[Metabolite ID]],Table18[],2,FALSE)</f>
        <v>1-dihomo-linolenoyl-GPE (20:3n3 or 6)*</v>
      </c>
      <c r="C5109" s="35" t="s">
        <v>1118</v>
      </c>
      <c r="D5109" s="35">
        <v>1069</v>
      </c>
      <c r="E5109" s="35">
        <v>-2.579370117848408E-2</v>
      </c>
      <c r="F5109" s="35">
        <v>3.9250365608024293E-2</v>
      </c>
      <c r="G5109" s="35">
        <v>0.51107917403402614</v>
      </c>
      <c r="H5109" s="35" t="b">
        <v>0</v>
      </c>
      <c r="I5109" s="35" t="b">
        <v>0</v>
      </c>
      <c r="J5109" s="35" t="b">
        <v>0</v>
      </c>
    </row>
    <row r="5110" spans="1:10" hidden="1" x14ac:dyDescent="0.2">
      <c r="A5110" s="35" t="s">
        <v>385</v>
      </c>
      <c r="B5110" s="35" t="str">
        <f>VLOOKUP(Table4[[#This Row],[Metabolite ID]],Table18[],2,FALSE)</f>
        <v>1-dihomo-linolenoyl-GPE (20:3n3 or 6)*</v>
      </c>
      <c r="C5110" s="35" t="s">
        <v>1119</v>
      </c>
      <c r="D5110" s="35">
        <v>1069</v>
      </c>
      <c r="E5110" s="35">
        <v>-4.8974822695035461E-2</v>
      </c>
      <c r="F5110" s="35">
        <v>6.1101668987969614E-2</v>
      </c>
      <c r="G5110" s="35">
        <v>0.42282486517246454</v>
      </c>
      <c r="H5110" s="35" t="b">
        <v>0</v>
      </c>
      <c r="I5110" s="35" t="b">
        <v>0</v>
      </c>
      <c r="J5110" s="35" t="b">
        <v>0</v>
      </c>
    </row>
    <row r="5111" spans="1:10" hidden="1" x14ac:dyDescent="0.2">
      <c r="A5111" s="35" t="s">
        <v>385</v>
      </c>
      <c r="B5111" s="35" t="str">
        <f>VLOOKUP(Table4[[#This Row],[Metabolite ID]],Table18[],2,FALSE)</f>
        <v>1-dihomo-linolenoyl-GPE (20:3n3 or 6)*</v>
      </c>
      <c r="C5111" s="35" t="s">
        <v>1120</v>
      </c>
      <c r="D5111" s="35">
        <v>1069</v>
      </c>
      <c r="E5111" s="35">
        <v>-9.9008430329931868E-2</v>
      </c>
      <c r="F5111" s="35">
        <v>6.7456727135197514E-2</v>
      </c>
      <c r="G5111" s="35">
        <v>0.1421769007370669</v>
      </c>
      <c r="H5111" s="35" t="b">
        <v>0</v>
      </c>
      <c r="I5111" s="35" t="b">
        <v>0</v>
      </c>
      <c r="J5111" s="35" t="b">
        <v>0</v>
      </c>
    </row>
    <row r="5112" spans="1:10" hidden="1" x14ac:dyDescent="0.2">
      <c r="A5112" s="35" t="s">
        <v>385</v>
      </c>
      <c r="B5112" s="35" t="str">
        <f>VLOOKUP(Table4[[#This Row],[Metabolite ID]],Table18[],2,FALSE)</f>
        <v>1-dihomo-linolenoyl-GPE (20:3n3 or 6)*</v>
      </c>
      <c r="C5112" s="35" t="s">
        <v>1121</v>
      </c>
      <c r="D5112" s="35">
        <v>1069</v>
      </c>
      <c r="E5112" s="35">
        <v>-0.12912245181579429</v>
      </c>
      <c r="F5112" s="35">
        <v>0.27039101459247949</v>
      </c>
      <c r="G5112" s="35">
        <v>0.63307555022004314</v>
      </c>
      <c r="H5112" s="35" t="b">
        <v>0</v>
      </c>
      <c r="I5112" s="35" t="b">
        <v>0</v>
      </c>
      <c r="J5112" s="35" t="b">
        <v>0</v>
      </c>
    </row>
    <row r="5113" spans="1:10" hidden="1" x14ac:dyDescent="0.2">
      <c r="A5113" s="35" t="s">
        <v>385</v>
      </c>
      <c r="B5113" s="35" t="str">
        <f>VLOOKUP(Table4[[#This Row],[Metabolite ID]],Table18[],2,FALSE)</f>
        <v>1-dihomo-linolenoyl-GPE (20:3n3 or 6)*</v>
      </c>
      <c r="C5113" s="35" t="s">
        <v>1122</v>
      </c>
      <c r="D5113" s="35">
        <v>1069</v>
      </c>
      <c r="E5113" s="35">
        <v>-0.16638694836061063</v>
      </c>
      <c r="F5113" s="35">
        <v>0.18071891299931392</v>
      </c>
      <c r="G5113" s="35">
        <v>0.35741774962088579</v>
      </c>
      <c r="H5113" s="35" t="b">
        <v>0</v>
      </c>
      <c r="I5113" s="35" t="b">
        <v>0</v>
      </c>
      <c r="J5113" s="35" t="b">
        <v>0</v>
      </c>
    </row>
    <row r="5114" spans="1:10" hidden="1" x14ac:dyDescent="0.2">
      <c r="A5114" s="35" t="s">
        <v>385</v>
      </c>
      <c r="B5114" s="35" t="str">
        <f>VLOOKUP(Table4[[#This Row],[Metabolite ID]],Table18[],2,FALSE)</f>
        <v>1-dihomo-linolenoyl-GPE (20:3n3 or 6)*</v>
      </c>
      <c r="C5114" s="35" t="s">
        <v>1123</v>
      </c>
      <c r="D5114" s="35">
        <v>1069</v>
      </c>
      <c r="E5114" s="35">
        <v>-0.11871951663048066</v>
      </c>
      <c r="F5114" s="35">
        <v>0.11936977370858136</v>
      </c>
      <c r="G5114" s="35">
        <v>0.32017940495317404</v>
      </c>
      <c r="H5114" s="35" t="b">
        <v>0</v>
      </c>
      <c r="I5114" s="35" t="b">
        <v>0</v>
      </c>
      <c r="J5114" s="35" t="b">
        <v>0</v>
      </c>
    </row>
    <row r="5115" spans="1:10" x14ac:dyDescent="0.2">
      <c r="A5115" s="35" t="s">
        <v>270</v>
      </c>
      <c r="B5115" s="35" t="str">
        <f>VLOOKUP(Table4[[#This Row],[Metabolite ID]],Table18[],2,FALSE)</f>
        <v>vanillate</v>
      </c>
      <c r="C5115" s="35" t="s">
        <v>1116</v>
      </c>
      <c r="D5115" s="35">
        <v>1064</v>
      </c>
      <c r="E5115" s="35">
        <v>-6.0847672584906587E-2</v>
      </c>
      <c r="F5115" s="35">
        <v>9.6096025179635197E-2</v>
      </c>
      <c r="G5115" s="36">
        <v>0.52660529178397542</v>
      </c>
      <c r="H5115" s="35" t="b">
        <v>0</v>
      </c>
      <c r="I5115" s="35" t="b">
        <v>0</v>
      </c>
      <c r="J5115" s="35" t="b">
        <v>0</v>
      </c>
    </row>
    <row r="5116" spans="1:10" hidden="1" x14ac:dyDescent="0.2">
      <c r="A5116" s="35" t="s">
        <v>270</v>
      </c>
      <c r="B5116" s="35" t="str">
        <f>VLOOKUP(Table4[[#This Row],[Metabolite ID]],Table18[],2,FALSE)</f>
        <v>vanillate</v>
      </c>
      <c r="C5116" s="35" t="s">
        <v>1117</v>
      </c>
      <c r="D5116" s="35">
        <v>1064</v>
      </c>
      <c r="E5116" s="35">
        <v>-6.0847672584906587E-2</v>
      </c>
      <c r="F5116" s="35">
        <v>9.6096025179635197E-2</v>
      </c>
      <c r="G5116" s="35">
        <v>0.52660529178397542</v>
      </c>
      <c r="H5116" s="35" t="b">
        <v>0</v>
      </c>
      <c r="I5116" s="35" t="b">
        <v>0</v>
      </c>
      <c r="J5116" s="35" t="b">
        <v>0</v>
      </c>
    </row>
    <row r="5117" spans="1:10" hidden="1" x14ac:dyDescent="0.2">
      <c r="A5117" s="35" t="s">
        <v>270</v>
      </c>
      <c r="B5117" s="35" t="str">
        <f>VLOOKUP(Table4[[#This Row],[Metabolite ID]],Table18[],2,FALSE)</f>
        <v>vanillate</v>
      </c>
      <c r="C5117" s="35" t="s">
        <v>1118</v>
      </c>
      <c r="D5117" s="35">
        <v>1064</v>
      </c>
      <c r="E5117" s="35">
        <v>-6.0847672584906545E-2</v>
      </c>
      <c r="F5117" s="35">
        <v>9.6828618622927284E-2</v>
      </c>
      <c r="G5117" s="35">
        <v>0.52973809093899948</v>
      </c>
      <c r="H5117" s="35" t="b">
        <v>0</v>
      </c>
      <c r="I5117" s="35" t="b">
        <v>0</v>
      </c>
      <c r="J5117" s="35" t="b">
        <v>0</v>
      </c>
    </row>
    <row r="5118" spans="1:10" hidden="1" x14ac:dyDescent="0.2">
      <c r="A5118" s="35" t="s">
        <v>270</v>
      </c>
      <c r="B5118" s="35" t="str">
        <f>VLOOKUP(Table4[[#This Row],[Metabolite ID]],Table18[],2,FALSE)</f>
        <v>vanillate</v>
      </c>
      <c r="C5118" s="35" t="s">
        <v>1119</v>
      </c>
      <c r="D5118" s="35">
        <v>1064</v>
      </c>
      <c r="E5118" s="35">
        <v>-4.6533698748721042E-2</v>
      </c>
      <c r="F5118" s="35">
        <v>0.14635039027147864</v>
      </c>
      <c r="G5118" s="35">
        <v>0.75051461204399272</v>
      </c>
      <c r="H5118" s="35" t="b">
        <v>0</v>
      </c>
      <c r="I5118" s="35" t="b">
        <v>0</v>
      </c>
      <c r="J5118" s="35" t="b">
        <v>0</v>
      </c>
    </row>
    <row r="5119" spans="1:10" hidden="1" x14ac:dyDescent="0.2">
      <c r="A5119" s="35" t="s">
        <v>270</v>
      </c>
      <c r="B5119" s="35" t="str">
        <f>VLOOKUP(Table4[[#This Row],[Metabolite ID]],Table18[],2,FALSE)</f>
        <v>vanillate</v>
      </c>
      <c r="C5119" s="35" t="s">
        <v>1120</v>
      </c>
      <c r="D5119" s="35">
        <v>1064</v>
      </c>
      <c r="E5119" s="35">
        <v>-4.7780735613007566E-2</v>
      </c>
      <c r="F5119" s="35">
        <v>0.16443750363132237</v>
      </c>
      <c r="G5119" s="35">
        <v>0.77137960149170537</v>
      </c>
      <c r="H5119" s="35" t="b">
        <v>0</v>
      </c>
      <c r="I5119" s="35" t="b">
        <v>0</v>
      </c>
      <c r="J5119" s="35" t="b">
        <v>0</v>
      </c>
    </row>
    <row r="5120" spans="1:10" hidden="1" x14ac:dyDescent="0.2">
      <c r="A5120" s="35" t="s">
        <v>270</v>
      </c>
      <c r="B5120" s="35" t="str">
        <f>VLOOKUP(Table4[[#This Row],[Metabolite ID]],Table18[],2,FALSE)</f>
        <v>vanillate</v>
      </c>
      <c r="C5120" s="35" t="s">
        <v>1121</v>
      </c>
      <c r="D5120" s="35">
        <v>1064</v>
      </c>
      <c r="E5120" s="35">
        <v>0.14497541016863558</v>
      </c>
      <c r="F5120" s="35">
        <v>0.59837051350562209</v>
      </c>
      <c r="G5120" s="35">
        <v>0.80860709360270433</v>
      </c>
      <c r="H5120" s="35" t="b">
        <v>0</v>
      </c>
      <c r="I5120" s="35" t="b">
        <v>0</v>
      </c>
      <c r="J5120" s="35" t="b">
        <v>0</v>
      </c>
    </row>
    <row r="5121" spans="1:10" hidden="1" x14ac:dyDescent="0.2">
      <c r="A5121" s="35" t="s">
        <v>270</v>
      </c>
      <c r="B5121" s="35" t="str">
        <f>VLOOKUP(Table4[[#This Row],[Metabolite ID]],Table18[],2,FALSE)</f>
        <v>vanillate</v>
      </c>
      <c r="C5121" s="35" t="s">
        <v>1122</v>
      </c>
      <c r="D5121" s="35">
        <v>1064</v>
      </c>
      <c r="E5121" s="35">
        <v>-7.6182238244706824E-2</v>
      </c>
      <c r="F5121" s="35">
        <v>0.36069970166203569</v>
      </c>
      <c r="G5121" s="35">
        <v>0.83276636907216595</v>
      </c>
      <c r="H5121" s="35" t="b">
        <v>0</v>
      </c>
      <c r="I5121" s="35" t="b">
        <v>0</v>
      </c>
      <c r="J5121" s="35" t="b">
        <v>0</v>
      </c>
    </row>
    <row r="5122" spans="1:10" hidden="1" x14ac:dyDescent="0.2">
      <c r="A5122" s="35" t="s">
        <v>270</v>
      </c>
      <c r="B5122" s="35" t="str">
        <f>VLOOKUP(Table4[[#This Row],[Metabolite ID]],Table18[],2,FALSE)</f>
        <v>vanillate</v>
      </c>
      <c r="C5122" s="35" t="s">
        <v>1123</v>
      </c>
      <c r="D5122" s="35">
        <v>1064</v>
      </c>
      <c r="E5122" s="35">
        <v>-4.0367206178457911E-2</v>
      </c>
      <c r="F5122" s="35">
        <v>0.2812316369836203</v>
      </c>
      <c r="G5122" s="35">
        <v>0.88589315176511174</v>
      </c>
      <c r="H5122" s="35" t="b">
        <v>0</v>
      </c>
      <c r="I5122" s="35" t="b">
        <v>0</v>
      </c>
      <c r="J5122" s="35" t="b">
        <v>0</v>
      </c>
    </row>
    <row r="5123" spans="1:10" x14ac:dyDescent="0.2">
      <c r="A5123" s="35" t="s">
        <v>344</v>
      </c>
      <c r="B5123" s="35" t="str">
        <f>VLOOKUP(Table4[[#This Row],[Metabolite ID]],Table18[],2,FALSE)</f>
        <v>2-stearoyl-GPE (18:0)*</v>
      </c>
      <c r="C5123" s="35" t="s">
        <v>1116</v>
      </c>
      <c r="D5123" s="35">
        <v>1068</v>
      </c>
      <c r="E5123" s="35">
        <v>2.4324834940790564E-2</v>
      </c>
      <c r="F5123" s="35">
        <v>3.8510402513322495E-2</v>
      </c>
      <c r="G5123" s="36">
        <v>0.52762003312452943</v>
      </c>
      <c r="H5123" s="35" t="b">
        <v>0</v>
      </c>
      <c r="I5123" s="35" t="b">
        <v>0</v>
      </c>
      <c r="J5123" s="35" t="b">
        <v>0</v>
      </c>
    </row>
    <row r="5124" spans="1:10" hidden="1" x14ac:dyDescent="0.2">
      <c r="A5124" s="35" t="s">
        <v>344</v>
      </c>
      <c r="B5124" s="35" t="str">
        <f>VLOOKUP(Table4[[#This Row],[Metabolite ID]],Table18[],2,FALSE)</f>
        <v>2-stearoyl-GPE (18:0)*</v>
      </c>
      <c r="C5124" s="35" t="s">
        <v>1117</v>
      </c>
      <c r="D5124" s="35">
        <v>1068</v>
      </c>
      <c r="E5124" s="35">
        <v>2.4324834940790564E-2</v>
      </c>
      <c r="F5124" s="35">
        <v>3.7014445850166375E-2</v>
      </c>
      <c r="G5124" s="35">
        <v>0.51107071754731948</v>
      </c>
      <c r="H5124" s="35" t="b">
        <v>0</v>
      </c>
      <c r="I5124" s="35" t="b">
        <v>0</v>
      </c>
      <c r="J5124" s="35" t="b">
        <v>0</v>
      </c>
    </row>
    <row r="5125" spans="1:10" hidden="1" x14ac:dyDescent="0.2">
      <c r="A5125" s="35" t="s">
        <v>344</v>
      </c>
      <c r="B5125" s="35" t="str">
        <f>VLOOKUP(Table4[[#This Row],[Metabolite ID]],Table18[],2,FALSE)</f>
        <v>2-stearoyl-GPE (18:0)*</v>
      </c>
      <c r="C5125" s="35" t="s">
        <v>1118</v>
      </c>
      <c r="D5125" s="35">
        <v>1068</v>
      </c>
      <c r="E5125" s="35">
        <v>2.4324834940790536E-2</v>
      </c>
      <c r="F5125" s="35">
        <v>3.7369342602493257E-2</v>
      </c>
      <c r="G5125" s="35">
        <v>0.51509152330476216</v>
      </c>
      <c r="H5125" s="35" t="b">
        <v>0</v>
      </c>
      <c r="I5125" s="35" t="b">
        <v>0</v>
      </c>
      <c r="J5125" s="35" t="b">
        <v>0</v>
      </c>
    </row>
    <row r="5126" spans="1:10" hidden="1" x14ac:dyDescent="0.2">
      <c r="A5126" s="35" t="s">
        <v>344</v>
      </c>
      <c r="B5126" s="35" t="str">
        <f>VLOOKUP(Table4[[#This Row],[Metabolite ID]],Table18[],2,FALSE)</f>
        <v>2-stearoyl-GPE (18:0)*</v>
      </c>
      <c r="C5126" s="35" t="s">
        <v>1119</v>
      </c>
      <c r="D5126" s="35">
        <v>1068</v>
      </c>
      <c r="E5126" s="35">
        <v>7.1481596740637279E-3</v>
      </c>
      <c r="F5126" s="35">
        <v>5.6903936442872997E-2</v>
      </c>
      <c r="G5126" s="35">
        <v>0.9000343001704405</v>
      </c>
      <c r="H5126" s="35" t="b">
        <v>0</v>
      </c>
      <c r="I5126" s="35" t="b">
        <v>0</v>
      </c>
      <c r="J5126" s="35" t="b">
        <v>0</v>
      </c>
    </row>
    <row r="5127" spans="1:10" hidden="1" x14ac:dyDescent="0.2">
      <c r="A5127" s="35" t="s">
        <v>344</v>
      </c>
      <c r="B5127" s="35" t="str">
        <f>VLOOKUP(Table4[[#This Row],[Metabolite ID]],Table18[],2,FALSE)</f>
        <v>2-stearoyl-GPE (18:0)*</v>
      </c>
      <c r="C5127" s="35" t="s">
        <v>1120</v>
      </c>
      <c r="D5127" s="35">
        <v>1068</v>
      </c>
      <c r="E5127" s="35">
        <v>-9.4995835431418332E-2</v>
      </c>
      <c r="F5127" s="35">
        <v>6.0473846283204472E-2</v>
      </c>
      <c r="G5127" s="35">
        <v>0.11621559701374609</v>
      </c>
      <c r="H5127" s="35" t="b">
        <v>0</v>
      </c>
      <c r="I5127" s="35" t="b">
        <v>0</v>
      </c>
      <c r="J5127" s="35" t="b">
        <v>0</v>
      </c>
    </row>
    <row r="5128" spans="1:10" hidden="1" x14ac:dyDescent="0.2">
      <c r="A5128" s="35" t="s">
        <v>344</v>
      </c>
      <c r="B5128" s="35" t="str">
        <f>VLOOKUP(Table4[[#This Row],[Metabolite ID]],Table18[],2,FALSE)</f>
        <v>2-stearoyl-GPE (18:0)*</v>
      </c>
      <c r="C5128" s="35" t="s">
        <v>1121</v>
      </c>
      <c r="D5128" s="35">
        <v>1068</v>
      </c>
      <c r="E5128" s="35">
        <v>-0.25164082698863766</v>
      </c>
      <c r="F5128" s="35">
        <v>0.24307369787469715</v>
      </c>
      <c r="G5128" s="35">
        <v>0.3007890804267711</v>
      </c>
      <c r="H5128" s="35" t="b">
        <v>0</v>
      </c>
      <c r="I5128" s="35" t="b">
        <v>0</v>
      </c>
      <c r="J5128" s="35" t="b">
        <v>0</v>
      </c>
    </row>
    <row r="5129" spans="1:10" hidden="1" x14ac:dyDescent="0.2">
      <c r="A5129" s="35" t="s">
        <v>344</v>
      </c>
      <c r="B5129" s="35" t="str">
        <f>VLOOKUP(Table4[[#This Row],[Metabolite ID]],Table18[],2,FALSE)</f>
        <v>2-stearoyl-GPE (18:0)*</v>
      </c>
      <c r="C5129" s="35" t="s">
        <v>1122</v>
      </c>
      <c r="D5129" s="35">
        <v>1068</v>
      </c>
      <c r="E5129" s="35">
        <v>-0.25164082698863766</v>
      </c>
      <c r="F5129" s="35">
        <v>0.15057353086066128</v>
      </c>
      <c r="G5129" s="35">
        <v>9.4972343124529637E-2</v>
      </c>
      <c r="H5129" s="35" t="b">
        <v>0</v>
      </c>
      <c r="I5129" s="35" t="b">
        <v>0</v>
      </c>
      <c r="J5129" s="35" t="b">
        <v>0</v>
      </c>
    </row>
    <row r="5130" spans="1:10" hidden="1" x14ac:dyDescent="0.2">
      <c r="A5130" s="35" t="s">
        <v>344</v>
      </c>
      <c r="B5130" s="35" t="str">
        <f>VLOOKUP(Table4[[#This Row],[Metabolite ID]],Table18[],2,FALSE)</f>
        <v>2-stearoyl-GPE (18:0)*</v>
      </c>
      <c r="C5130" s="35" t="s">
        <v>1123</v>
      </c>
      <c r="D5130" s="35">
        <v>1068</v>
      </c>
      <c r="E5130" s="35">
        <v>-6.4878385313493575E-2</v>
      </c>
      <c r="F5130" s="35">
        <v>0.11303588037485281</v>
      </c>
      <c r="G5130" s="35">
        <v>0.56611408447505007</v>
      </c>
      <c r="H5130" s="35" t="b">
        <v>0</v>
      </c>
      <c r="I5130" s="35" t="b">
        <v>0</v>
      </c>
      <c r="J5130" s="35" t="b">
        <v>0</v>
      </c>
    </row>
    <row r="5131" spans="1:10" x14ac:dyDescent="0.2">
      <c r="A5131" s="35" t="s">
        <v>58</v>
      </c>
      <c r="B5131" s="35" t="str">
        <f>VLOOKUP(Table4[[#This Row],[Metabolite ID]],Table18[],2,FALSE)</f>
        <v>4-acetamidobutanoate</v>
      </c>
      <c r="C5131" s="35" t="s">
        <v>1116</v>
      </c>
      <c r="D5131" s="35">
        <v>1068</v>
      </c>
      <c r="E5131" s="35">
        <v>-2.3533810941744251E-2</v>
      </c>
      <c r="F5131" s="35">
        <v>3.755015932107858E-2</v>
      </c>
      <c r="G5131" s="36">
        <v>0.53083624248723593</v>
      </c>
      <c r="H5131" s="35" t="b">
        <v>0</v>
      </c>
      <c r="I5131" s="35" t="b">
        <v>0</v>
      </c>
      <c r="J5131" s="35" t="b">
        <v>0</v>
      </c>
    </row>
    <row r="5132" spans="1:10" hidden="1" x14ac:dyDescent="0.2">
      <c r="A5132" s="35" t="s">
        <v>58</v>
      </c>
      <c r="B5132" s="35" t="str">
        <f>VLOOKUP(Table4[[#This Row],[Metabolite ID]],Table18[],2,FALSE)</f>
        <v>4-acetamidobutanoate</v>
      </c>
      <c r="C5132" s="35" t="s">
        <v>1117</v>
      </c>
      <c r="D5132" s="35">
        <v>1068</v>
      </c>
      <c r="E5132" s="35">
        <v>-2.3533810941744251E-2</v>
      </c>
      <c r="F5132" s="35">
        <v>3.686852819819459E-2</v>
      </c>
      <c r="G5132" s="35">
        <v>0.52326730154346179</v>
      </c>
      <c r="H5132" s="35" t="b">
        <v>0</v>
      </c>
      <c r="I5132" s="35" t="b">
        <v>0</v>
      </c>
      <c r="J5132" s="35" t="b">
        <v>0</v>
      </c>
    </row>
    <row r="5133" spans="1:10" hidden="1" x14ac:dyDescent="0.2">
      <c r="A5133" s="35" t="s">
        <v>58</v>
      </c>
      <c r="B5133" s="35" t="str">
        <f>VLOOKUP(Table4[[#This Row],[Metabolite ID]],Table18[],2,FALSE)</f>
        <v>4-acetamidobutanoate</v>
      </c>
      <c r="C5133" s="35" t="s">
        <v>1118</v>
      </c>
      <c r="D5133" s="35">
        <v>1068</v>
      </c>
      <c r="E5133" s="35">
        <v>-2.3533810941744261E-2</v>
      </c>
      <c r="F5133" s="35">
        <v>3.7206477957462188E-2</v>
      </c>
      <c r="G5133" s="35">
        <v>0.52704767926588447</v>
      </c>
      <c r="H5133" s="35" t="b">
        <v>0</v>
      </c>
      <c r="I5133" s="35" t="b">
        <v>0</v>
      </c>
      <c r="J5133" s="35" t="b">
        <v>0</v>
      </c>
    </row>
    <row r="5134" spans="1:10" hidden="1" x14ac:dyDescent="0.2">
      <c r="A5134" s="35" t="s">
        <v>58</v>
      </c>
      <c r="B5134" s="35" t="str">
        <f>VLOOKUP(Table4[[#This Row],[Metabolite ID]],Table18[],2,FALSE)</f>
        <v>4-acetamidobutanoate</v>
      </c>
      <c r="C5134" s="35" t="s">
        <v>1119</v>
      </c>
      <c r="D5134" s="35">
        <v>1068</v>
      </c>
      <c r="E5134" s="35">
        <v>5.4727100417204686E-3</v>
      </c>
      <c r="F5134" s="35">
        <v>5.2945397205494515E-2</v>
      </c>
      <c r="G5134" s="35">
        <v>0.9176731534697381</v>
      </c>
      <c r="H5134" s="35" t="b">
        <v>0</v>
      </c>
      <c r="I5134" s="35" t="b">
        <v>0</v>
      </c>
      <c r="J5134" s="35" t="b">
        <v>0</v>
      </c>
    </row>
    <row r="5135" spans="1:10" hidden="1" x14ac:dyDescent="0.2">
      <c r="A5135" s="35" t="s">
        <v>58</v>
      </c>
      <c r="B5135" s="35" t="str">
        <f>VLOOKUP(Table4[[#This Row],[Metabolite ID]],Table18[],2,FALSE)</f>
        <v>4-acetamidobutanoate</v>
      </c>
      <c r="C5135" s="35" t="s">
        <v>1120</v>
      </c>
      <c r="D5135" s="35">
        <v>1068</v>
      </c>
      <c r="E5135" s="35">
        <v>6.1311630840306039E-3</v>
      </c>
      <c r="F5135" s="35">
        <v>6.4837914069338809E-2</v>
      </c>
      <c r="G5135" s="35">
        <v>0.92466322106833598</v>
      </c>
      <c r="H5135" s="35" t="b">
        <v>0</v>
      </c>
      <c r="I5135" s="35" t="b">
        <v>0</v>
      </c>
      <c r="J5135" s="35" t="b">
        <v>0</v>
      </c>
    </row>
    <row r="5136" spans="1:10" hidden="1" x14ac:dyDescent="0.2">
      <c r="A5136" s="35" t="s">
        <v>58</v>
      </c>
      <c r="B5136" s="35" t="str">
        <f>VLOOKUP(Table4[[#This Row],[Metabolite ID]],Table18[],2,FALSE)</f>
        <v>4-acetamidobutanoate</v>
      </c>
      <c r="C5136" s="35" t="s">
        <v>1121</v>
      </c>
      <c r="D5136" s="35">
        <v>1068</v>
      </c>
      <c r="E5136" s="35">
        <v>0.15632243937174284</v>
      </c>
      <c r="F5136" s="35">
        <v>0.22408919247818776</v>
      </c>
      <c r="G5136" s="35">
        <v>0.48558544569431583</v>
      </c>
      <c r="H5136" s="35" t="b">
        <v>0</v>
      </c>
      <c r="I5136" s="35" t="b">
        <v>0</v>
      </c>
      <c r="J5136" s="35" t="b">
        <v>0</v>
      </c>
    </row>
    <row r="5137" spans="1:10" hidden="1" x14ac:dyDescent="0.2">
      <c r="A5137" s="35" t="s">
        <v>58</v>
      </c>
      <c r="B5137" s="35" t="str">
        <f>VLOOKUP(Table4[[#This Row],[Metabolite ID]],Table18[],2,FALSE)</f>
        <v>4-acetamidobutanoate</v>
      </c>
      <c r="C5137" s="35" t="s">
        <v>1122</v>
      </c>
      <c r="D5137" s="35">
        <v>1068</v>
      </c>
      <c r="E5137" s="35">
        <v>3.4136090005212338E-2</v>
      </c>
      <c r="F5137" s="35">
        <v>0.13606630754051641</v>
      </c>
      <c r="G5137" s="35">
        <v>0.80195646971480106</v>
      </c>
      <c r="H5137" s="35" t="b">
        <v>0</v>
      </c>
      <c r="I5137" s="35" t="b">
        <v>0</v>
      </c>
      <c r="J5137" s="35" t="b">
        <v>0</v>
      </c>
    </row>
    <row r="5138" spans="1:10" hidden="1" x14ac:dyDescent="0.2">
      <c r="A5138" s="35" t="s">
        <v>58</v>
      </c>
      <c r="B5138" s="35" t="str">
        <f>VLOOKUP(Table4[[#This Row],[Metabolite ID]],Table18[],2,FALSE)</f>
        <v>4-acetamidobutanoate</v>
      </c>
      <c r="C5138" s="35" t="s">
        <v>1123</v>
      </c>
      <c r="D5138" s="35">
        <v>1068</v>
      </c>
      <c r="E5138" s="35">
        <v>2.0887582484490113E-2</v>
      </c>
      <c r="F5138" s="35">
        <v>0.11024823626963945</v>
      </c>
      <c r="G5138" s="35">
        <v>0.84976871328256975</v>
      </c>
      <c r="H5138" s="35" t="b">
        <v>0</v>
      </c>
      <c r="I5138" s="35" t="b">
        <v>0</v>
      </c>
      <c r="J5138" s="35" t="b">
        <v>0</v>
      </c>
    </row>
    <row r="5139" spans="1:10" x14ac:dyDescent="0.2">
      <c r="A5139" s="35" t="s">
        <v>382</v>
      </c>
      <c r="B5139" s="35" t="str">
        <f>VLOOKUP(Table4[[#This Row],[Metabolite ID]],Table18[],2,FALSE)</f>
        <v>3-methyl-2-oxobutyrate</v>
      </c>
      <c r="C5139" s="35" t="s">
        <v>1116</v>
      </c>
      <c r="D5139" s="35">
        <v>1068</v>
      </c>
      <c r="E5139" s="35">
        <v>2.3863574255709667E-2</v>
      </c>
      <c r="F5139" s="35">
        <v>3.846563757476034E-2</v>
      </c>
      <c r="G5139" s="36">
        <v>0.53500315305222579</v>
      </c>
      <c r="H5139" s="35" t="b">
        <v>0</v>
      </c>
      <c r="I5139" s="35" t="b">
        <v>0</v>
      </c>
      <c r="J5139" s="35" t="b">
        <v>0</v>
      </c>
    </row>
    <row r="5140" spans="1:10" hidden="1" x14ac:dyDescent="0.2">
      <c r="A5140" s="35" t="s">
        <v>382</v>
      </c>
      <c r="B5140" s="35" t="str">
        <f>VLOOKUP(Table4[[#This Row],[Metabolite ID]],Table18[],2,FALSE)</f>
        <v>3-methyl-2-oxobutyrate</v>
      </c>
      <c r="C5140" s="35" t="s">
        <v>1117</v>
      </c>
      <c r="D5140" s="35">
        <v>1068</v>
      </c>
      <c r="E5140" s="35">
        <v>2.3863574255709667E-2</v>
      </c>
      <c r="F5140" s="35">
        <v>3.6878897740506143E-2</v>
      </c>
      <c r="G5140" s="35">
        <v>0.51758057036461791</v>
      </c>
      <c r="H5140" s="35" t="b">
        <v>0</v>
      </c>
      <c r="I5140" s="35" t="b">
        <v>0</v>
      </c>
      <c r="J5140" s="35" t="b">
        <v>0</v>
      </c>
    </row>
    <row r="5141" spans="1:10" hidden="1" x14ac:dyDescent="0.2">
      <c r="A5141" s="35" t="s">
        <v>382</v>
      </c>
      <c r="B5141" s="35" t="str">
        <f>VLOOKUP(Table4[[#This Row],[Metabolite ID]],Table18[],2,FALSE)</f>
        <v>3-methyl-2-oxobutyrate</v>
      </c>
      <c r="C5141" s="35" t="s">
        <v>1118</v>
      </c>
      <c r="D5141" s="35">
        <v>1068</v>
      </c>
      <c r="E5141" s="35">
        <v>2.3863574255709674E-2</v>
      </c>
      <c r="F5141" s="35">
        <v>3.7233156039833015E-2</v>
      </c>
      <c r="G5141" s="35">
        <v>0.52157291787210025</v>
      </c>
      <c r="H5141" s="35" t="b">
        <v>0</v>
      </c>
      <c r="I5141" s="35" t="b">
        <v>0</v>
      </c>
      <c r="J5141" s="35" t="b">
        <v>0</v>
      </c>
    </row>
    <row r="5142" spans="1:10" hidden="1" x14ac:dyDescent="0.2">
      <c r="A5142" s="35" t="s">
        <v>382</v>
      </c>
      <c r="B5142" s="35" t="str">
        <f>VLOOKUP(Table4[[#This Row],[Metabolite ID]],Table18[],2,FALSE)</f>
        <v>3-methyl-2-oxobutyrate</v>
      </c>
      <c r="C5142" s="35" t="s">
        <v>1119</v>
      </c>
      <c r="D5142" s="35">
        <v>1068</v>
      </c>
      <c r="E5142" s="35">
        <v>2.4443270417422842E-2</v>
      </c>
      <c r="F5142" s="35">
        <v>5.5087504320907053E-2</v>
      </c>
      <c r="G5142" s="35">
        <v>0.65724709458765296</v>
      </c>
      <c r="H5142" s="35" t="b">
        <v>0</v>
      </c>
      <c r="I5142" s="35" t="b">
        <v>0</v>
      </c>
      <c r="J5142" s="35" t="b">
        <v>0</v>
      </c>
    </row>
    <row r="5143" spans="1:10" hidden="1" x14ac:dyDescent="0.2">
      <c r="A5143" s="35" t="s">
        <v>382</v>
      </c>
      <c r="B5143" s="35" t="str">
        <f>VLOOKUP(Table4[[#This Row],[Metabolite ID]],Table18[],2,FALSE)</f>
        <v>3-methyl-2-oxobutyrate</v>
      </c>
      <c r="C5143" s="35" t="s">
        <v>1120</v>
      </c>
      <c r="D5143" s="35">
        <v>1068</v>
      </c>
      <c r="E5143" s="35">
        <v>-3.8440504849200398E-3</v>
      </c>
      <c r="F5143" s="35">
        <v>6.3232168557836574E-2</v>
      </c>
      <c r="G5143" s="35">
        <v>0.95152435159113402</v>
      </c>
      <c r="H5143" s="35" t="b">
        <v>0</v>
      </c>
      <c r="I5143" s="35" t="b">
        <v>0</v>
      </c>
      <c r="J5143" s="35" t="b">
        <v>0</v>
      </c>
    </row>
    <row r="5144" spans="1:10" hidden="1" x14ac:dyDescent="0.2">
      <c r="A5144" s="35" t="s">
        <v>382</v>
      </c>
      <c r="B5144" s="35" t="str">
        <f>VLOOKUP(Table4[[#This Row],[Metabolite ID]],Table18[],2,FALSE)</f>
        <v>3-methyl-2-oxobutyrate</v>
      </c>
      <c r="C5144" s="35" t="s">
        <v>1121</v>
      </c>
      <c r="D5144" s="35">
        <v>1068</v>
      </c>
      <c r="E5144" s="35">
        <v>-0.13052601737402458</v>
      </c>
      <c r="F5144" s="35">
        <v>0.22143442031415722</v>
      </c>
      <c r="G5144" s="35">
        <v>0.55567969165536002</v>
      </c>
      <c r="H5144" s="35" t="b">
        <v>0</v>
      </c>
      <c r="I5144" s="35" t="b">
        <v>0</v>
      </c>
      <c r="J5144" s="35" t="b">
        <v>0</v>
      </c>
    </row>
    <row r="5145" spans="1:10" hidden="1" x14ac:dyDescent="0.2">
      <c r="A5145" s="35" t="s">
        <v>382</v>
      </c>
      <c r="B5145" s="35" t="str">
        <f>VLOOKUP(Table4[[#This Row],[Metabolite ID]],Table18[],2,FALSE)</f>
        <v>3-methyl-2-oxobutyrate</v>
      </c>
      <c r="C5145" s="35" t="s">
        <v>1122</v>
      </c>
      <c r="D5145" s="35">
        <v>1068</v>
      </c>
      <c r="E5145" s="35">
        <v>-4.7904062688113314E-2</v>
      </c>
      <c r="F5145" s="35">
        <v>0.1494385894396579</v>
      </c>
      <c r="G5145" s="35">
        <v>0.74860647787503853</v>
      </c>
      <c r="H5145" s="35" t="b">
        <v>0</v>
      </c>
      <c r="I5145" s="35" t="b">
        <v>0</v>
      </c>
      <c r="J5145" s="35" t="b">
        <v>0</v>
      </c>
    </row>
    <row r="5146" spans="1:10" hidden="1" x14ac:dyDescent="0.2">
      <c r="A5146" s="35" t="s">
        <v>382</v>
      </c>
      <c r="B5146" s="35" t="str">
        <f>VLOOKUP(Table4[[#This Row],[Metabolite ID]],Table18[],2,FALSE)</f>
        <v>3-methyl-2-oxobutyrate</v>
      </c>
      <c r="C5146" s="35" t="s">
        <v>1123</v>
      </c>
      <c r="D5146" s="35">
        <v>1068</v>
      </c>
      <c r="E5146" s="35">
        <v>2.7873089284999118E-2</v>
      </c>
      <c r="F5146" s="35">
        <v>0.11294335383728105</v>
      </c>
      <c r="G5146" s="35">
        <v>0.80511964399745872</v>
      </c>
      <c r="H5146" s="35" t="b">
        <v>0</v>
      </c>
      <c r="I5146" s="35" t="b">
        <v>0</v>
      </c>
      <c r="J5146" s="35" t="b">
        <v>0</v>
      </c>
    </row>
    <row r="5147" spans="1:10" x14ac:dyDescent="0.2">
      <c r="A5147" s="35" t="s">
        <v>445</v>
      </c>
      <c r="B5147" s="35" t="str">
        <f>VLOOKUP(Table4[[#This Row],[Metabolite ID]],Table18[],2,FALSE)</f>
        <v>X - 21448</v>
      </c>
      <c r="C5147" s="35" t="s">
        <v>1116</v>
      </c>
      <c r="D5147" s="35">
        <v>1068</v>
      </c>
      <c r="E5147" s="35">
        <v>-2.3710039816453934E-2</v>
      </c>
      <c r="F5147" s="35">
        <v>3.8252752818109657E-2</v>
      </c>
      <c r="G5147" s="36">
        <v>0.53537253764654935</v>
      </c>
      <c r="H5147" s="35" t="b">
        <v>0</v>
      </c>
      <c r="I5147" s="35" t="b">
        <v>0</v>
      </c>
      <c r="J5147" s="35" t="b">
        <v>0</v>
      </c>
    </row>
    <row r="5148" spans="1:10" hidden="1" x14ac:dyDescent="0.2">
      <c r="A5148" s="35" t="s">
        <v>445</v>
      </c>
      <c r="B5148" s="35" t="str">
        <f>VLOOKUP(Table4[[#This Row],[Metabolite ID]],Table18[],2,FALSE)</f>
        <v>X - 21448</v>
      </c>
      <c r="C5148" s="35" t="s">
        <v>1117</v>
      </c>
      <c r="D5148" s="35">
        <v>1068</v>
      </c>
      <c r="E5148" s="35">
        <v>-2.3710039816453934E-2</v>
      </c>
      <c r="F5148" s="35">
        <v>3.6864060714180108E-2</v>
      </c>
      <c r="G5148" s="35">
        <v>0.52011059605067622</v>
      </c>
      <c r="H5148" s="35" t="b">
        <v>0</v>
      </c>
      <c r="I5148" s="35" t="b">
        <v>0</v>
      </c>
      <c r="J5148" s="35" t="b">
        <v>0</v>
      </c>
    </row>
    <row r="5149" spans="1:10" hidden="1" x14ac:dyDescent="0.2">
      <c r="A5149" s="35" t="s">
        <v>445</v>
      </c>
      <c r="B5149" s="35" t="str">
        <f>VLOOKUP(Table4[[#This Row],[Metabolite ID]],Table18[],2,FALSE)</f>
        <v>X - 21448</v>
      </c>
      <c r="C5149" s="35" t="s">
        <v>1118</v>
      </c>
      <c r="D5149" s="35">
        <v>1068</v>
      </c>
      <c r="E5149" s="35">
        <v>-2.3710039816453924E-2</v>
      </c>
      <c r="F5149" s="35">
        <v>3.7212795020101247E-2</v>
      </c>
      <c r="G5149" s="35">
        <v>0.52402876210871285</v>
      </c>
      <c r="H5149" s="35" t="b">
        <v>0</v>
      </c>
      <c r="I5149" s="35" t="b">
        <v>0</v>
      </c>
      <c r="J5149" s="35" t="b">
        <v>0</v>
      </c>
    </row>
    <row r="5150" spans="1:10" hidden="1" x14ac:dyDescent="0.2">
      <c r="A5150" s="35" t="s">
        <v>445</v>
      </c>
      <c r="B5150" s="35" t="str">
        <f>VLOOKUP(Table4[[#This Row],[Metabolite ID]],Table18[],2,FALSE)</f>
        <v>X - 21448</v>
      </c>
      <c r="C5150" s="35" t="s">
        <v>1119</v>
      </c>
      <c r="D5150" s="35">
        <v>1068</v>
      </c>
      <c r="E5150" s="35">
        <v>-4.9986074953007602E-2</v>
      </c>
      <c r="F5150" s="35">
        <v>5.563360707588931E-2</v>
      </c>
      <c r="G5150" s="35">
        <v>0.36892595142221635</v>
      </c>
      <c r="H5150" s="35" t="b">
        <v>0</v>
      </c>
      <c r="I5150" s="35" t="b">
        <v>0</v>
      </c>
      <c r="J5150" s="35" t="b">
        <v>0</v>
      </c>
    </row>
    <row r="5151" spans="1:10" hidden="1" x14ac:dyDescent="0.2">
      <c r="A5151" s="35" t="s">
        <v>445</v>
      </c>
      <c r="B5151" s="35" t="str">
        <f>VLOOKUP(Table4[[#This Row],[Metabolite ID]],Table18[],2,FALSE)</f>
        <v>X - 21448</v>
      </c>
      <c r="C5151" s="35" t="s">
        <v>1120</v>
      </c>
      <c r="D5151" s="35">
        <v>1068</v>
      </c>
      <c r="E5151" s="35">
        <v>4.666779692392908E-3</v>
      </c>
      <c r="F5151" s="35">
        <v>6.0506814913233051E-2</v>
      </c>
      <c r="G5151" s="35">
        <v>0.93852158614236925</v>
      </c>
      <c r="H5151" s="35" t="b">
        <v>0</v>
      </c>
      <c r="I5151" s="35" t="b">
        <v>0</v>
      </c>
      <c r="J5151" s="35" t="b">
        <v>0</v>
      </c>
    </row>
    <row r="5152" spans="1:10" hidden="1" x14ac:dyDescent="0.2">
      <c r="A5152" s="35" t="s">
        <v>445</v>
      </c>
      <c r="B5152" s="35" t="str">
        <f>VLOOKUP(Table4[[#This Row],[Metabolite ID]],Table18[],2,FALSE)</f>
        <v>X - 21448</v>
      </c>
      <c r="C5152" s="35" t="s">
        <v>1121</v>
      </c>
      <c r="D5152" s="35">
        <v>1068</v>
      </c>
      <c r="E5152" s="35">
        <v>-0.11151028005076746</v>
      </c>
      <c r="F5152" s="35">
        <v>0.26326516726052862</v>
      </c>
      <c r="G5152" s="35">
        <v>0.67196742725675462</v>
      </c>
      <c r="H5152" s="35" t="b">
        <v>0</v>
      </c>
      <c r="I5152" s="35" t="b">
        <v>0</v>
      </c>
      <c r="J5152" s="35" t="b">
        <v>0</v>
      </c>
    </row>
    <row r="5153" spans="1:10" hidden="1" x14ac:dyDescent="0.2">
      <c r="A5153" s="35" t="s">
        <v>445</v>
      </c>
      <c r="B5153" s="35" t="str">
        <f>VLOOKUP(Table4[[#This Row],[Metabolite ID]],Table18[],2,FALSE)</f>
        <v>X - 21448</v>
      </c>
      <c r="C5153" s="35" t="s">
        <v>1122</v>
      </c>
      <c r="D5153" s="35">
        <v>1068</v>
      </c>
      <c r="E5153" s="35">
        <v>0.11796615363856144</v>
      </c>
      <c r="F5153" s="35">
        <v>0.16393358066470573</v>
      </c>
      <c r="G5153" s="35">
        <v>0.47193058726330228</v>
      </c>
      <c r="H5153" s="35" t="b">
        <v>0</v>
      </c>
      <c r="I5153" s="35" t="b">
        <v>0</v>
      </c>
      <c r="J5153" s="35" t="b">
        <v>0</v>
      </c>
    </row>
    <row r="5154" spans="1:10" hidden="1" x14ac:dyDescent="0.2">
      <c r="A5154" s="35" t="s">
        <v>445</v>
      </c>
      <c r="B5154" s="35" t="str">
        <f>VLOOKUP(Table4[[#This Row],[Metabolite ID]],Table18[],2,FALSE)</f>
        <v>X - 21448</v>
      </c>
      <c r="C5154" s="35" t="s">
        <v>1123</v>
      </c>
      <c r="D5154" s="35">
        <v>1068</v>
      </c>
      <c r="E5154" s="35">
        <v>0.11190297754599475</v>
      </c>
      <c r="F5154" s="35">
        <v>0.11222301360811407</v>
      </c>
      <c r="G5154" s="35">
        <v>0.31891886155567084</v>
      </c>
      <c r="H5154" s="35" t="b">
        <v>0</v>
      </c>
      <c r="I5154" s="35" t="b">
        <v>0</v>
      </c>
      <c r="J5154" s="35" t="b">
        <v>0</v>
      </c>
    </row>
    <row r="5155" spans="1:10" x14ac:dyDescent="0.2">
      <c r="A5155" s="35" t="s">
        <v>106</v>
      </c>
      <c r="B5155" s="35" t="str">
        <f>VLOOKUP(Table4[[#This Row],[Metabolite ID]],Table18[],2,FALSE)</f>
        <v>methylsuccinate</v>
      </c>
      <c r="C5155" s="35" t="s">
        <v>1116</v>
      </c>
      <c r="D5155" s="35">
        <v>1068</v>
      </c>
      <c r="E5155" s="35">
        <v>2.3368919397090248E-2</v>
      </c>
      <c r="F5155" s="35">
        <v>3.7720965623692537E-2</v>
      </c>
      <c r="G5155" s="36">
        <v>0.53557338311531966</v>
      </c>
      <c r="H5155" s="35" t="b">
        <v>0</v>
      </c>
      <c r="I5155" s="35" t="b">
        <v>0</v>
      </c>
      <c r="J5155" s="35" t="b">
        <v>0</v>
      </c>
    </row>
    <row r="5156" spans="1:10" hidden="1" x14ac:dyDescent="0.2">
      <c r="A5156" s="35" t="s">
        <v>106</v>
      </c>
      <c r="B5156" s="35" t="str">
        <f>VLOOKUP(Table4[[#This Row],[Metabolite ID]],Table18[],2,FALSE)</f>
        <v>methylsuccinate</v>
      </c>
      <c r="C5156" s="35" t="s">
        <v>1117</v>
      </c>
      <c r="D5156" s="35">
        <v>1068</v>
      </c>
      <c r="E5156" s="35">
        <v>2.3368919397090248E-2</v>
      </c>
      <c r="F5156" s="35">
        <v>3.7720965623692537E-2</v>
      </c>
      <c r="G5156" s="35">
        <v>0.53557338311531966</v>
      </c>
      <c r="H5156" s="35" t="b">
        <v>0</v>
      </c>
      <c r="I5156" s="35" t="b">
        <v>0</v>
      </c>
      <c r="J5156" s="35" t="b">
        <v>0</v>
      </c>
    </row>
    <row r="5157" spans="1:10" hidden="1" x14ac:dyDescent="0.2">
      <c r="A5157" s="35" t="s">
        <v>106</v>
      </c>
      <c r="B5157" s="35" t="str">
        <f>VLOOKUP(Table4[[#This Row],[Metabolite ID]],Table18[],2,FALSE)</f>
        <v>methylsuccinate</v>
      </c>
      <c r="C5157" s="35" t="s">
        <v>1118</v>
      </c>
      <c r="D5157" s="35">
        <v>1068</v>
      </c>
      <c r="E5157" s="35">
        <v>2.3368919397090245E-2</v>
      </c>
      <c r="F5157" s="35">
        <v>3.8050868889592762E-2</v>
      </c>
      <c r="G5157" s="35">
        <v>0.53911658767659398</v>
      </c>
      <c r="H5157" s="35" t="b">
        <v>0</v>
      </c>
      <c r="I5157" s="35" t="b">
        <v>0</v>
      </c>
      <c r="J5157" s="35" t="b">
        <v>0</v>
      </c>
    </row>
    <row r="5158" spans="1:10" hidden="1" x14ac:dyDescent="0.2">
      <c r="A5158" s="35" t="s">
        <v>106</v>
      </c>
      <c r="B5158" s="35" t="str">
        <f>VLOOKUP(Table4[[#This Row],[Metabolite ID]],Table18[],2,FALSE)</f>
        <v>methylsuccinate</v>
      </c>
      <c r="C5158" s="35" t="s">
        <v>1119</v>
      </c>
      <c r="D5158" s="35">
        <v>1068</v>
      </c>
      <c r="E5158" s="35">
        <v>6.3178775841584017E-2</v>
      </c>
      <c r="F5158" s="35">
        <v>5.8809116214106193E-2</v>
      </c>
      <c r="G5158" s="35">
        <v>0.2826871609590636</v>
      </c>
      <c r="H5158" s="35" t="b">
        <v>0</v>
      </c>
      <c r="I5158" s="35" t="b">
        <v>0</v>
      </c>
      <c r="J5158" s="35" t="b">
        <v>0</v>
      </c>
    </row>
    <row r="5159" spans="1:10" hidden="1" x14ac:dyDescent="0.2">
      <c r="A5159" s="35" t="s">
        <v>106</v>
      </c>
      <c r="B5159" s="35" t="str">
        <f>VLOOKUP(Table4[[#This Row],[Metabolite ID]],Table18[],2,FALSE)</f>
        <v>methylsuccinate</v>
      </c>
      <c r="C5159" s="35" t="s">
        <v>1120</v>
      </c>
      <c r="D5159" s="35">
        <v>1068</v>
      </c>
      <c r="E5159" s="35">
        <v>7.2907470916817638E-2</v>
      </c>
      <c r="F5159" s="35">
        <v>6.0984399231025346E-2</v>
      </c>
      <c r="G5159" s="35">
        <v>0.23188775605341816</v>
      </c>
      <c r="H5159" s="35" t="b">
        <v>0</v>
      </c>
      <c r="I5159" s="35" t="b">
        <v>0</v>
      </c>
      <c r="J5159" s="35" t="b">
        <v>0</v>
      </c>
    </row>
    <row r="5160" spans="1:10" hidden="1" x14ac:dyDescent="0.2">
      <c r="A5160" s="35" t="s">
        <v>106</v>
      </c>
      <c r="B5160" s="35" t="str">
        <f>VLOOKUP(Table4[[#This Row],[Metabolite ID]],Table18[],2,FALSE)</f>
        <v>methylsuccinate</v>
      </c>
      <c r="C5160" s="35" t="s">
        <v>1121</v>
      </c>
      <c r="D5160" s="35">
        <v>1068</v>
      </c>
      <c r="E5160" s="35">
        <v>0.13428580527697953</v>
      </c>
      <c r="F5160" s="35">
        <v>0.24534526291577771</v>
      </c>
      <c r="G5160" s="35">
        <v>0.58426374555022176</v>
      </c>
      <c r="H5160" s="35" t="b">
        <v>0</v>
      </c>
      <c r="I5160" s="35" t="b">
        <v>0</v>
      </c>
      <c r="J5160" s="35" t="b">
        <v>0</v>
      </c>
    </row>
    <row r="5161" spans="1:10" hidden="1" x14ac:dyDescent="0.2">
      <c r="A5161" s="35" t="s">
        <v>106</v>
      </c>
      <c r="B5161" s="35" t="str">
        <f>VLOOKUP(Table4[[#This Row],[Metabolite ID]],Table18[],2,FALSE)</f>
        <v>methylsuccinate</v>
      </c>
      <c r="C5161" s="35" t="s">
        <v>1122</v>
      </c>
      <c r="D5161" s="35">
        <v>1068</v>
      </c>
      <c r="E5161" s="35">
        <v>0.18175680347058432</v>
      </c>
      <c r="F5161" s="35">
        <v>0.15030241248896442</v>
      </c>
      <c r="G5161" s="35">
        <v>0.22682546333158826</v>
      </c>
      <c r="H5161" s="35" t="b">
        <v>0</v>
      </c>
      <c r="I5161" s="35" t="b">
        <v>0</v>
      </c>
      <c r="J5161" s="35" t="b">
        <v>0</v>
      </c>
    </row>
    <row r="5162" spans="1:10" hidden="1" x14ac:dyDescent="0.2">
      <c r="A5162" s="35" t="s">
        <v>106</v>
      </c>
      <c r="B5162" s="35" t="str">
        <f>VLOOKUP(Table4[[#This Row],[Metabolite ID]],Table18[],2,FALSE)</f>
        <v>methylsuccinate</v>
      </c>
      <c r="C5162" s="35" t="s">
        <v>1123</v>
      </c>
      <c r="D5162" s="35">
        <v>1068</v>
      </c>
      <c r="E5162" s="35">
        <v>-1.4609796099803903E-2</v>
      </c>
      <c r="F5162" s="35">
        <v>0.11076603604928482</v>
      </c>
      <c r="G5162" s="35">
        <v>0.89509002122112769</v>
      </c>
      <c r="H5162" s="35" t="b">
        <v>0</v>
      </c>
      <c r="I5162" s="35" t="b">
        <v>0</v>
      </c>
      <c r="J5162" s="35" t="b">
        <v>0</v>
      </c>
    </row>
    <row r="5163" spans="1:10" x14ac:dyDescent="0.2">
      <c r="A5163" s="35" t="s">
        <v>153</v>
      </c>
      <c r="B5163" s="35" t="str">
        <f>VLOOKUP(Table4[[#This Row],[Metabolite ID]],Table18[],2,FALSE)</f>
        <v>ribonate</v>
      </c>
      <c r="C5163" s="35" t="s">
        <v>1116</v>
      </c>
      <c r="D5163" s="35">
        <v>1068</v>
      </c>
      <c r="E5163" s="35">
        <v>-2.3512172397804478E-2</v>
      </c>
      <c r="F5163" s="35">
        <v>3.7977872683315012E-2</v>
      </c>
      <c r="G5163" s="36">
        <v>0.53584924454586358</v>
      </c>
      <c r="H5163" s="35" t="b">
        <v>0</v>
      </c>
      <c r="I5163" s="35" t="b">
        <v>0</v>
      </c>
      <c r="J5163" s="35" t="b">
        <v>0</v>
      </c>
    </row>
    <row r="5164" spans="1:10" hidden="1" x14ac:dyDescent="0.2">
      <c r="A5164" s="35" t="s">
        <v>153</v>
      </c>
      <c r="B5164" s="35" t="str">
        <f>VLOOKUP(Table4[[#This Row],[Metabolite ID]],Table18[],2,FALSE)</f>
        <v>ribonate</v>
      </c>
      <c r="C5164" s="35" t="s">
        <v>1117</v>
      </c>
      <c r="D5164" s="35">
        <v>1068</v>
      </c>
      <c r="E5164" s="35">
        <v>-2.3512172397804478E-2</v>
      </c>
      <c r="F5164" s="35">
        <v>3.7977872683315012E-2</v>
      </c>
      <c r="G5164" s="35">
        <v>0.53584924454586358</v>
      </c>
      <c r="H5164" s="35" t="b">
        <v>0</v>
      </c>
      <c r="I5164" s="35" t="b">
        <v>0</v>
      </c>
      <c r="J5164" s="35" t="b">
        <v>0</v>
      </c>
    </row>
    <row r="5165" spans="1:10" hidden="1" x14ac:dyDescent="0.2">
      <c r="A5165" s="35" t="s">
        <v>153</v>
      </c>
      <c r="B5165" s="35" t="str">
        <f>VLOOKUP(Table4[[#This Row],[Metabolite ID]],Table18[],2,FALSE)</f>
        <v>ribonate</v>
      </c>
      <c r="C5165" s="35" t="s">
        <v>1118</v>
      </c>
      <c r="D5165" s="35">
        <v>1068</v>
      </c>
      <c r="E5165" s="35">
        <v>-2.3512172397804492E-2</v>
      </c>
      <c r="F5165" s="35">
        <v>3.8303741022917961E-2</v>
      </c>
      <c r="G5165" s="35">
        <v>0.53932444350637465</v>
      </c>
      <c r="H5165" s="35" t="b">
        <v>0</v>
      </c>
      <c r="I5165" s="35" t="b">
        <v>0</v>
      </c>
      <c r="J5165" s="35" t="b">
        <v>0</v>
      </c>
    </row>
    <row r="5166" spans="1:10" hidden="1" x14ac:dyDescent="0.2">
      <c r="A5166" s="35" t="s">
        <v>153</v>
      </c>
      <c r="B5166" s="35" t="str">
        <f>VLOOKUP(Table4[[#This Row],[Metabolite ID]],Table18[],2,FALSE)</f>
        <v>ribonate</v>
      </c>
      <c r="C5166" s="35" t="s">
        <v>1119</v>
      </c>
      <c r="D5166" s="35">
        <v>1068</v>
      </c>
      <c r="E5166" s="35">
        <v>-4.6706084757741975E-4</v>
      </c>
      <c r="F5166" s="35">
        <v>5.8261570881003519E-2</v>
      </c>
      <c r="G5166" s="35">
        <v>0.99360373154961268</v>
      </c>
      <c r="H5166" s="35" t="b">
        <v>0</v>
      </c>
      <c r="I5166" s="35" t="b">
        <v>0</v>
      </c>
      <c r="J5166" s="35" t="b">
        <v>0</v>
      </c>
    </row>
    <row r="5167" spans="1:10" hidden="1" x14ac:dyDescent="0.2">
      <c r="A5167" s="35" t="s">
        <v>153</v>
      </c>
      <c r="B5167" s="35" t="str">
        <f>VLOOKUP(Table4[[#This Row],[Metabolite ID]],Table18[],2,FALSE)</f>
        <v>ribonate</v>
      </c>
      <c r="C5167" s="35" t="s">
        <v>1120</v>
      </c>
      <c r="D5167" s="35">
        <v>1068</v>
      </c>
      <c r="E5167" s="35">
        <v>5.139213909831692E-2</v>
      </c>
      <c r="F5167" s="35">
        <v>6.9264390594547476E-2</v>
      </c>
      <c r="G5167" s="35">
        <v>0.45810516921261152</v>
      </c>
      <c r="H5167" s="35" t="b">
        <v>0</v>
      </c>
      <c r="I5167" s="35" t="b">
        <v>0</v>
      </c>
      <c r="J5167" s="35" t="b">
        <v>0</v>
      </c>
    </row>
    <row r="5168" spans="1:10" hidden="1" x14ac:dyDescent="0.2">
      <c r="A5168" s="35" t="s">
        <v>153</v>
      </c>
      <c r="B5168" s="35" t="str">
        <f>VLOOKUP(Table4[[#This Row],[Metabolite ID]],Table18[],2,FALSE)</f>
        <v>ribonate</v>
      </c>
      <c r="C5168" s="35" t="s">
        <v>1121</v>
      </c>
      <c r="D5168" s="35">
        <v>1068</v>
      </c>
      <c r="E5168" s="35">
        <v>2.6325793007212717E-2</v>
      </c>
      <c r="F5168" s="35">
        <v>0.24945469374306714</v>
      </c>
      <c r="G5168" s="35">
        <v>0.9159724327381259</v>
      </c>
      <c r="H5168" s="35" t="b">
        <v>0</v>
      </c>
      <c r="I5168" s="35" t="b">
        <v>0</v>
      </c>
      <c r="J5168" s="35" t="b">
        <v>0</v>
      </c>
    </row>
    <row r="5169" spans="1:10" hidden="1" x14ac:dyDescent="0.2">
      <c r="A5169" s="35" t="s">
        <v>153</v>
      </c>
      <c r="B5169" s="35" t="str">
        <f>VLOOKUP(Table4[[#This Row],[Metabolite ID]],Table18[],2,FALSE)</f>
        <v>ribonate</v>
      </c>
      <c r="C5169" s="35" t="s">
        <v>1122</v>
      </c>
      <c r="D5169" s="35">
        <v>1068</v>
      </c>
      <c r="E5169" s="35">
        <v>7.4158936193875924E-2</v>
      </c>
      <c r="F5169" s="35">
        <v>0.16346439062158297</v>
      </c>
      <c r="G5169" s="35">
        <v>0.65015841333354274</v>
      </c>
      <c r="H5169" s="35" t="b">
        <v>0</v>
      </c>
      <c r="I5169" s="35" t="b">
        <v>0</v>
      </c>
      <c r="J5169" s="35" t="b">
        <v>0</v>
      </c>
    </row>
    <row r="5170" spans="1:10" hidden="1" x14ac:dyDescent="0.2">
      <c r="A5170" s="35" t="s">
        <v>153</v>
      </c>
      <c r="B5170" s="35" t="str">
        <f>VLOOKUP(Table4[[#This Row],[Metabolite ID]],Table18[],2,FALSE)</f>
        <v>ribonate</v>
      </c>
      <c r="C5170" s="35" t="s">
        <v>1123</v>
      </c>
      <c r="D5170" s="35">
        <v>1068</v>
      </c>
      <c r="E5170" s="35">
        <v>-3.0561639429728723E-2</v>
      </c>
      <c r="F5170" s="35">
        <v>0.11143985395437253</v>
      </c>
      <c r="G5170" s="35">
        <v>0.78395074558160216</v>
      </c>
      <c r="H5170" s="35" t="b">
        <v>0</v>
      </c>
      <c r="I5170" s="35" t="b">
        <v>0</v>
      </c>
      <c r="J5170" s="35" t="b">
        <v>0</v>
      </c>
    </row>
    <row r="5171" spans="1:10" x14ac:dyDescent="0.2">
      <c r="A5171" s="35" t="s">
        <v>493</v>
      </c>
      <c r="B5171" s="35" t="str">
        <f>VLOOKUP(Table4[[#This Row],[Metabolite ID]],Table18[],2,FALSE)</f>
        <v>X - 17325</v>
      </c>
      <c r="C5171" s="35" t="s">
        <v>1116</v>
      </c>
      <c r="D5171" s="35">
        <v>1068</v>
      </c>
      <c r="E5171" s="35">
        <v>2.4809624781615108E-2</v>
      </c>
      <c r="F5171" s="35">
        <v>4.0188119801700319E-2</v>
      </c>
      <c r="G5171" s="36">
        <v>0.53701227860862322</v>
      </c>
      <c r="H5171" s="35" t="b">
        <v>0</v>
      </c>
      <c r="I5171" s="35" t="b">
        <v>0</v>
      </c>
      <c r="J5171" s="35" t="b">
        <v>0</v>
      </c>
    </row>
    <row r="5172" spans="1:10" hidden="1" x14ac:dyDescent="0.2">
      <c r="A5172" s="35" t="s">
        <v>493</v>
      </c>
      <c r="B5172" s="35" t="str">
        <f>VLOOKUP(Table4[[#This Row],[Metabolite ID]],Table18[],2,FALSE)</f>
        <v>X - 17325</v>
      </c>
      <c r="C5172" s="35" t="s">
        <v>1117</v>
      </c>
      <c r="D5172" s="35">
        <v>1068</v>
      </c>
      <c r="E5172" s="35">
        <v>2.4809624781615108E-2</v>
      </c>
      <c r="F5172" s="35">
        <v>3.7932993475180768E-2</v>
      </c>
      <c r="G5172" s="35">
        <v>0.51308722892562941</v>
      </c>
      <c r="H5172" s="35" t="b">
        <v>0</v>
      </c>
      <c r="I5172" s="35" t="b">
        <v>0</v>
      </c>
      <c r="J5172" s="35" t="b">
        <v>0</v>
      </c>
    </row>
    <row r="5173" spans="1:10" hidden="1" x14ac:dyDescent="0.2">
      <c r="A5173" s="35" t="s">
        <v>493</v>
      </c>
      <c r="B5173" s="35" t="str">
        <f>VLOOKUP(Table4[[#This Row],[Metabolite ID]],Table18[],2,FALSE)</f>
        <v>X - 17325</v>
      </c>
      <c r="C5173" s="35" t="s">
        <v>1118</v>
      </c>
      <c r="D5173" s="35">
        <v>1068</v>
      </c>
      <c r="E5173" s="35">
        <v>2.4809624781615094E-2</v>
      </c>
      <c r="F5173" s="35">
        <v>3.8311362633914964E-2</v>
      </c>
      <c r="G5173" s="35">
        <v>0.5172574373894514</v>
      </c>
      <c r="H5173" s="35" t="b">
        <v>0</v>
      </c>
      <c r="I5173" s="35" t="b">
        <v>0</v>
      </c>
      <c r="J5173" s="35" t="b">
        <v>0</v>
      </c>
    </row>
    <row r="5174" spans="1:10" hidden="1" x14ac:dyDescent="0.2">
      <c r="A5174" s="35" t="s">
        <v>493</v>
      </c>
      <c r="B5174" s="35" t="str">
        <f>VLOOKUP(Table4[[#This Row],[Metabolite ID]],Table18[],2,FALSE)</f>
        <v>X - 17325</v>
      </c>
      <c r="C5174" s="35" t="s">
        <v>1119</v>
      </c>
      <c r="D5174" s="35">
        <v>1068</v>
      </c>
      <c r="E5174" s="35">
        <v>-4.309577490192569E-2</v>
      </c>
      <c r="F5174" s="35">
        <v>6.0381910706757164E-2</v>
      </c>
      <c r="G5174" s="35">
        <v>0.47540036137627212</v>
      </c>
      <c r="H5174" s="35" t="b">
        <v>0</v>
      </c>
      <c r="I5174" s="35" t="b">
        <v>0</v>
      </c>
      <c r="J5174" s="35" t="b">
        <v>0</v>
      </c>
    </row>
    <row r="5175" spans="1:10" hidden="1" x14ac:dyDescent="0.2">
      <c r="A5175" s="35" t="s">
        <v>493</v>
      </c>
      <c r="B5175" s="35" t="str">
        <f>VLOOKUP(Table4[[#This Row],[Metabolite ID]],Table18[],2,FALSE)</f>
        <v>X - 17325</v>
      </c>
      <c r="C5175" s="35" t="s">
        <v>1120</v>
      </c>
      <c r="D5175" s="35">
        <v>1068</v>
      </c>
      <c r="E5175" s="35">
        <v>-2.554917160301837E-2</v>
      </c>
      <c r="F5175" s="35">
        <v>6.3016297075019725E-2</v>
      </c>
      <c r="G5175" s="35">
        <v>0.68515593158791299</v>
      </c>
      <c r="H5175" s="35" t="b">
        <v>0</v>
      </c>
      <c r="I5175" s="35" t="b">
        <v>0</v>
      </c>
      <c r="J5175" s="35" t="b">
        <v>0</v>
      </c>
    </row>
    <row r="5176" spans="1:10" hidden="1" x14ac:dyDescent="0.2">
      <c r="A5176" s="35" t="s">
        <v>493</v>
      </c>
      <c r="B5176" s="35" t="str">
        <f>VLOOKUP(Table4[[#This Row],[Metabolite ID]],Table18[],2,FALSE)</f>
        <v>X - 17325</v>
      </c>
      <c r="C5176" s="35" t="s">
        <v>1121</v>
      </c>
      <c r="D5176" s="35">
        <v>1068</v>
      </c>
      <c r="E5176" s="35">
        <v>-0.27538599236932271</v>
      </c>
      <c r="F5176" s="35">
        <v>0.27574234909945011</v>
      </c>
      <c r="G5176" s="35">
        <v>0.31816276606238086</v>
      </c>
      <c r="H5176" s="35" t="b">
        <v>0</v>
      </c>
      <c r="I5176" s="35" t="b">
        <v>0</v>
      </c>
      <c r="J5176" s="35" t="b">
        <v>0</v>
      </c>
    </row>
    <row r="5177" spans="1:10" hidden="1" x14ac:dyDescent="0.2">
      <c r="A5177" s="35" t="s">
        <v>493</v>
      </c>
      <c r="B5177" s="35" t="str">
        <f>VLOOKUP(Table4[[#This Row],[Metabolite ID]],Table18[],2,FALSE)</f>
        <v>X - 17325</v>
      </c>
      <c r="C5177" s="35" t="s">
        <v>1122</v>
      </c>
      <c r="D5177" s="35">
        <v>1068</v>
      </c>
      <c r="E5177" s="35">
        <v>2.714104715636001E-2</v>
      </c>
      <c r="F5177" s="35">
        <v>0.19002243438144115</v>
      </c>
      <c r="G5177" s="35">
        <v>0.88645081628806177</v>
      </c>
      <c r="H5177" s="35" t="b">
        <v>0</v>
      </c>
      <c r="I5177" s="35" t="b">
        <v>0</v>
      </c>
      <c r="J5177" s="35" t="b">
        <v>0</v>
      </c>
    </row>
    <row r="5178" spans="1:10" hidden="1" x14ac:dyDescent="0.2">
      <c r="A5178" s="35" t="s">
        <v>493</v>
      </c>
      <c r="B5178" s="35" t="str">
        <f>VLOOKUP(Table4[[#This Row],[Metabolite ID]],Table18[],2,FALSE)</f>
        <v>X - 17325</v>
      </c>
      <c r="C5178" s="35" t="s">
        <v>1123</v>
      </c>
      <c r="D5178" s="35">
        <v>1068</v>
      </c>
      <c r="E5178" s="35">
        <v>7.7317673709367221E-2</v>
      </c>
      <c r="F5178" s="35">
        <v>0.1179891828479767</v>
      </c>
      <c r="G5178" s="35">
        <v>0.51241948361813372</v>
      </c>
      <c r="H5178" s="35" t="b">
        <v>0</v>
      </c>
      <c r="I5178" s="35" t="b">
        <v>0</v>
      </c>
      <c r="J5178" s="35" t="b">
        <v>0</v>
      </c>
    </row>
    <row r="5179" spans="1:10" x14ac:dyDescent="0.2">
      <c r="A5179" s="35" t="s">
        <v>765</v>
      </c>
      <c r="B5179" s="35" t="str">
        <f>VLOOKUP(Table4[[#This Row],[Metabolite ID]],Table18[],2,FALSE)</f>
        <v>Concentration of IDL particles</v>
      </c>
      <c r="C5179" s="35" t="s">
        <v>1116</v>
      </c>
      <c r="D5179" s="35">
        <v>1069</v>
      </c>
      <c r="E5179" s="35">
        <v>1.4990038025685803E-2</v>
      </c>
      <c r="F5179" s="35">
        <v>2.4463111045634499E-2</v>
      </c>
      <c r="G5179" s="36">
        <v>0.54003444558636848</v>
      </c>
      <c r="H5179" s="35" t="b">
        <v>0</v>
      </c>
      <c r="I5179" s="35" t="b">
        <v>0</v>
      </c>
      <c r="J5179" s="35" t="b">
        <v>0</v>
      </c>
    </row>
    <row r="5180" spans="1:10" hidden="1" x14ac:dyDescent="0.2">
      <c r="A5180" s="35" t="s">
        <v>765</v>
      </c>
      <c r="B5180" s="35" t="str">
        <f>VLOOKUP(Table4[[#This Row],[Metabolite ID]],Table18[],2,FALSE)</f>
        <v>Concentration of IDL particles</v>
      </c>
      <c r="C5180" s="35" t="s">
        <v>1117</v>
      </c>
      <c r="D5180" s="35">
        <v>1069</v>
      </c>
      <c r="E5180" s="35">
        <v>1.4990038025685803E-2</v>
      </c>
      <c r="F5180" s="35">
        <v>1.6706854469630442E-2</v>
      </c>
      <c r="G5180" s="35">
        <v>0.36959150631617699</v>
      </c>
      <c r="H5180" s="35" t="b">
        <v>0</v>
      </c>
      <c r="I5180" s="35" t="b">
        <v>0</v>
      </c>
      <c r="J5180" s="35" t="b">
        <v>0</v>
      </c>
    </row>
    <row r="5181" spans="1:10" hidden="1" x14ac:dyDescent="0.2">
      <c r="A5181" s="35" t="s">
        <v>765</v>
      </c>
      <c r="B5181" s="35" t="str">
        <f>VLOOKUP(Table4[[#This Row],[Metabolite ID]],Table18[],2,FALSE)</f>
        <v>Concentration of IDL particles</v>
      </c>
      <c r="C5181" s="35" t="s">
        <v>1118</v>
      </c>
      <c r="D5181" s="35">
        <v>1069</v>
      </c>
      <c r="E5181" s="35">
        <v>1.5066038589995352E-2</v>
      </c>
      <c r="F5181" s="35">
        <v>1.7026914720145114E-2</v>
      </c>
      <c r="G5181" s="35">
        <v>0.37624472641832285</v>
      </c>
      <c r="H5181" s="35" t="b">
        <v>0</v>
      </c>
      <c r="I5181" s="35" t="b">
        <v>0</v>
      </c>
      <c r="J5181" s="35" t="b">
        <v>0</v>
      </c>
    </row>
    <row r="5182" spans="1:10" hidden="1" x14ac:dyDescent="0.2">
      <c r="A5182" s="35" t="s">
        <v>765</v>
      </c>
      <c r="B5182" s="35" t="str">
        <f>VLOOKUP(Table4[[#This Row],[Metabolite ID]],Table18[],2,FALSE)</f>
        <v>Concentration of IDL particles</v>
      </c>
      <c r="C5182" s="35" t="s">
        <v>1119</v>
      </c>
      <c r="D5182" s="35">
        <v>1069</v>
      </c>
      <c r="E5182" s="35">
        <v>3.9775271317829451E-2</v>
      </c>
      <c r="F5182" s="35">
        <v>2.5003172506855117E-2</v>
      </c>
      <c r="G5182" s="35">
        <v>0.11165257169867081</v>
      </c>
      <c r="H5182" s="35" t="b">
        <v>0</v>
      </c>
      <c r="I5182" s="35" t="b">
        <v>0</v>
      </c>
      <c r="J5182" s="35" t="b">
        <v>0</v>
      </c>
    </row>
    <row r="5183" spans="1:10" hidden="1" x14ac:dyDescent="0.2">
      <c r="A5183" s="35" t="s">
        <v>765</v>
      </c>
      <c r="B5183" s="35" t="str">
        <f>VLOOKUP(Table4[[#This Row],[Metabolite ID]],Table18[],2,FALSE)</f>
        <v>Concentration of IDL particles</v>
      </c>
      <c r="C5183" s="35" t="s">
        <v>1120</v>
      </c>
      <c r="D5183" s="35">
        <v>1069</v>
      </c>
      <c r="E5183" s="35">
        <v>6.786221153059542E-2</v>
      </c>
      <c r="F5183" s="35">
        <v>3.0723181859568661E-2</v>
      </c>
      <c r="G5183" s="35">
        <v>2.7186635716868152E-2</v>
      </c>
      <c r="H5183" s="35" t="b">
        <v>0</v>
      </c>
      <c r="I5183" s="35" t="b">
        <v>0</v>
      </c>
      <c r="J5183" s="35" t="b">
        <v>0</v>
      </c>
    </row>
    <row r="5184" spans="1:10" hidden="1" x14ac:dyDescent="0.2">
      <c r="A5184" s="35" t="s">
        <v>765</v>
      </c>
      <c r="B5184" s="35" t="str">
        <f>VLOOKUP(Table4[[#This Row],[Metabolite ID]],Table18[],2,FALSE)</f>
        <v>Concentration of IDL particles</v>
      </c>
      <c r="C5184" s="35" t="s">
        <v>1121</v>
      </c>
      <c r="D5184" s="35">
        <v>1069</v>
      </c>
      <c r="E5184" s="35">
        <v>4.1824827298082567E-2</v>
      </c>
      <c r="F5184" s="35">
        <v>0.10727349630328606</v>
      </c>
      <c r="G5184" s="35">
        <v>0.69669587755660445</v>
      </c>
      <c r="H5184" s="35" t="b">
        <v>0</v>
      </c>
      <c r="I5184" s="35" t="b">
        <v>0</v>
      </c>
      <c r="J5184" s="35" t="b">
        <v>0</v>
      </c>
    </row>
    <row r="5185" spans="1:10" hidden="1" x14ac:dyDescent="0.2">
      <c r="A5185" s="35" t="s">
        <v>765</v>
      </c>
      <c r="B5185" s="35" t="str">
        <f>VLOOKUP(Table4[[#This Row],[Metabolite ID]],Table18[],2,FALSE)</f>
        <v>Concentration of IDL particles</v>
      </c>
      <c r="C5185" s="35" t="s">
        <v>1122</v>
      </c>
      <c r="D5185" s="35">
        <v>1069</v>
      </c>
      <c r="E5185" s="35">
        <v>0.12349955117521105</v>
      </c>
      <c r="F5185" s="35">
        <v>6.5203859121559529E-2</v>
      </c>
      <c r="G5185" s="35">
        <v>5.8488007385150038E-2</v>
      </c>
      <c r="H5185" s="35" t="b">
        <v>0</v>
      </c>
      <c r="I5185" s="35" t="b">
        <v>0</v>
      </c>
      <c r="J5185" s="35" t="b">
        <v>0</v>
      </c>
    </row>
    <row r="5186" spans="1:10" hidden="1" x14ac:dyDescent="0.2">
      <c r="A5186" s="35" t="s">
        <v>765</v>
      </c>
      <c r="B5186" s="35" t="str">
        <f>VLOOKUP(Table4[[#This Row],[Metabolite ID]],Table18[],2,FALSE)</f>
        <v>Concentration of IDL particles</v>
      </c>
      <c r="C5186" s="35" t="s">
        <v>1123</v>
      </c>
      <c r="D5186" s="35">
        <v>1069</v>
      </c>
      <c r="E5186" s="35">
        <v>-1.0925752375320152E-2</v>
      </c>
      <c r="F5186" s="35">
        <v>7.1776715789415524E-2</v>
      </c>
      <c r="G5186" s="35">
        <v>0.87904328838831014</v>
      </c>
      <c r="H5186" s="35" t="b">
        <v>0</v>
      </c>
      <c r="I5186" s="35" t="b">
        <v>0</v>
      </c>
      <c r="J5186" s="35" t="b">
        <v>0</v>
      </c>
    </row>
    <row r="5187" spans="1:10" x14ac:dyDescent="0.2">
      <c r="A5187" s="35" t="s">
        <v>838</v>
      </c>
      <c r="B5187" s="35" t="str">
        <f>VLOOKUP(Table4[[#This Row],[Metabolite ID]],Table18[],2,FALSE)</f>
        <v>Sphingomyelins</v>
      </c>
      <c r="C5187" s="35" t="s">
        <v>1116</v>
      </c>
      <c r="D5187" s="35">
        <v>1069</v>
      </c>
      <c r="E5187" s="35">
        <v>-1.2108603626469976E-2</v>
      </c>
      <c r="F5187" s="35">
        <v>1.9916672872113309E-2</v>
      </c>
      <c r="G5187" s="36">
        <v>0.54321189946819359</v>
      </c>
      <c r="H5187" s="35" t="b">
        <v>0</v>
      </c>
      <c r="I5187" s="35" t="b">
        <v>0</v>
      </c>
      <c r="J5187" s="35" t="b">
        <v>0</v>
      </c>
    </row>
    <row r="5188" spans="1:10" hidden="1" x14ac:dyDescent="0.2">
      <c r="A5188" s="35" t="s">
        <v>838</v>
      </c>
      <c r="B5188" s="35" t="str">
        <f>VLOOKUP(Table4[[#This Row],[Metabolite ID]],Table18[],2,FALSE)</f>
        <v>Sphingomyelins</v>
      </c>
      <c r="C5188" s="35" t="s">
        <v>1117</v>
      </c>
      <c r="D5188" s="35">
        <v>1069</v>
      </c>
      <c r="E5188" s="35">
        <v>-1.2108603626469976E-2</v>
      </c>
      <c r="F5188" s="35">
        <v>1.6804876631638228E-2</v>
      </c>
      <c r="G5188" s="35">
        <v>0.47119192826007905</v>
      </c>
      <c r="H5188" s="35" t="b">
        <v>0</v>
      </c>
      <c r="I5188" s="35" t="b">
        <v>0</v>
      </c>
      <c r="J5188" s="35" t="b">
        <v>0</v>
      </c>
    </row>
    <row r="5189" spans="1:10" hidden="1" x14ac:dyDescent="0.2">
      <c r="A5189" s="35" t="s">
        <v>838</v>
      </c>
      <c r="B5189" s="35" t="str">
        <f>VLOOKUP(Table4[[#This Row],[Metabolite ID]],Table18[],2,FALSE)</f>
        <v>Sphingomyelins</v>
      </c>
      <c r="C5189" s="35" t="s">
        <v>1118</v>
      </c>
      <c r="D5189" s="35">
        <v>1069</v>
      </c>
      <c r="E5189" s="35">
        <v>-1.2108603626469986E-2</v>
      </c>
      <c r="F5189" s="35">
        <v>1.7014622401791867E-2</v>
      </c>
      <c r="G5189" s="35">
        <v>0.47667616386229883</v>
      </c>
      <c r="H5189" s="35" t="b">
        <v>0</v>
      </c>
      <c r="I5189" s="35" t="b">
        <v>0</v>
      </c>
      <c r="J5189" s="35" t="b">
        <v>0</v>
      </c>
    </row>
    <row r="5190" spans="1:10" hidden="1" x14ac:dyDescent="0.2">
      <c r="A5190" s="35" t="s">
        <v>838</v>
      </c>
      <c r="B5190" s="35" t="str">
        <f>VLOOKUP(Table4[[#This Row],[Metabolite ID]],Table18[],2,FALSE)</f>
        <v>Sphingomyelins</v>
      </c>
      <c r="C5190" s="35" t="s">
        <v>1119</v>
      </c>
      <c r="D5190" s="35">
        <v>1069</v>
      </c>
      <c r="E5190" s="35">
        <v>-5.2688442211055271E-3</v>
      </c>
      <c r="F5190" s="35">
        <v>2.6044008950652051E-2</v>
      </c>
      <c r="G5190" s="35">
        <v>0.8396779614782065</v>
      </c>
      <c r="H5190" s="35" t="b">
        <v>0</v>
      </c>
      <c r="I5190" s="35" t="b">
        <v>0</v>
      </c>
      <c r="J5190" s="35" t="b">
        <v>0</v>
      </c>
    </row>
    <row r="5191" spans="1:10" hidden="1" x14ac:dyDescent="0.2">
      <c r="A5191" s="35" t="s">
        <v>838</v>
      </c>
      <c r="B5191" s="35" t="str">
        <f>VLOOKUP(Table4[[#This Row],[Metabolite ID]],Table18[],2,FALSE)</f>
        <v>Sphingomyelins</v>
      </c>
      <c r="C5191" s="35" t="s">
        <v>1120</v>
      </c>
      <c r="D5191" s="35">
        <v>1069</v>
      </c>
      <c r="E5191" s="35">
        <v>1.5375580498701117E-2</v>
      </c>
      <c r="F5191" s="35">
        <v>2.9320773258758186E-2</v>
      </c>
      <c r="G5191" s="35">
        <v>0.60000588243718112</v>
      </c>
      <c r="H5191" s="35" t="b">
        <v>0</v>
      </c>
      <c r="I5191" s="35" t="b">
        <v>0</v>
      </c>
      <c r="J5191" s="35" t="b">
        <v>0</v>
      </c>
    </row>
    <row r="5192" spans="1:10" hidden="1" x14ac:dyDescent="0.2">
      <c r="A5192" s="35" t="s">
        <v>838</v>
      </c>
      <c r="B5192" s="35" t="str">
        <f>VLOOKUP(Table4[[#This Row],[Metabolite ID]],Table18[],2,FALSE)</f>
        <v>Sphingomyelins</v>
      </c>
      <c r="C5192" s="35" t="s">
        <v>1121</v>
      </c>
      <c r="D5192" s="35">
        <v>1069</v>
      </c>
      <c r="E5192" s="35">
        <v>5.1088546002180379E-3</v>
      </c>
      <c r="F5192" s="35">
        <v>0.11395073635372517</v>
      </c>
      <c r="G5192" s="35">
        <v>0.96424809425800095</v>
      </c>
      <c r="H5192" s="35" t="b">
        <v>0</v>
      </c>
      <c r="I5192" s="35" t="b">
        <v>0</v>
      </c>
      <c r="J5192" s="35" t="b">
        <v>0</v>
      </c>
    </row>
    <row r="5193" spans="1:10" hidden="1" x14ac:dyDescent="0.2">
      <c r="A5193" s="35" t="s">
        <v>838</v>
      </c>
      <c r="B5193" s="35" t="str">
        <f>VLOOKUP(Table4[[#This Row],[Metabolite ID]],Table18[],2,FALSE)</f>
        <v>Sphingomyelins</v>
      </c>
      <c r="C5193" s="35" t="s">
        <v>1122</v>
      </c>
      <c r="D5193" s="35">
        <v>1069</v>
      </c>
      <c r="E5193" s="35">
        <v>5.9045501362927411E-2</v>
      </c>
      <c r="F5193" s="35">
        <v>6.714206344872295E-2</v>
      </c>
      <c r="G5193" s="35">
        <v>0.37937603113338947</v>
      </c>
      <c r="H5193" s="35" t="b">
        <v>0</v>
      </c>
      <c r="I5193" s="35" t="b">
        <v>0</v>
      </c>
      <c r="J5193" s="35" t="b">
        <v>0</v>
      </c>
    </row>
    <row r="5194" spans="1:10" hidden="1" x14ac:dyDescent="0.2">
      <c r="A5194" s="35" t="s">
        <v>838</v>
      </c>
      <c r="B5194" s="35" t="str">
        <f>VLOOKUP(Table4[[#This Row],[Metabolite ID]],Table18[],2,FALSE)</f>
        <v>Sphingomyelins</v>
      </c>
      <c r="C5194" s="35" t="s">
        <v>1123</v>
      </c>
      <c r="D5194" s="35">
        <v>1069</v>
      </c>
      <c r="E5194" s="35">
        <v>-2.2654512600393884E-3</v>
      </c>
      <c r="F5194" s="35">
        <v>5.8442215001450498E-2</v>
      </c>
      <c r="G5194" s="35">
        <v>0.96908583611518773</v>
      </c>
      <c r="H5194" s="35" t="b">
        <v>0</v>
      </c>
      <c r="I5194" s="35" t="b">
        <v>0</v>
      </c>
      <c r="J5194" s="35" t="b">
        <v>0</v>
      </c>
    </row>
    <row r="5195" spans="1:10" x14ac:dyDescent="0.2">
      <c r="A5195" s="35" t="s">
        <v>308</v>
      </c>
      <c r="B5195" s="35" t="str">
        <f>VLOOKUP(Table4[[#This Row],[Metabolite ID]],Table18[],2,FALSE)</f>
        <v>4-androsten-3beta,17beta-diol disulfate (2)</v>
      </c>
      <c r="C5195" s="35" t="s">
        <v>1116</v>
      </c>
      <c r="D5195" s="35">
        <v>1068</v>
      </c>
      <c r="E5195" s="35">
        <v>2.2320426326694006E-2</v>
      </c>
      <c r="F5195" s="35">
        <v>3.6956100053491349E-2</v>
      </c>
      <c r="G5195" s="36">
        <v>0.54586267783043629</v>
      </c>
      <c r="H5195" s="35" t="b">
        <v>0</v>
      </c>
      <c r="I5195" s="35" t="b">
        <v>0</v>
      </c>
      <c r="J5195" s="35" t="b">
        <v>0</v>
      </c>
    </row>
    <row r="5196" spans="1:10" hidden="1" x14ac:dyDescent="0.2">
      <c r="A5196" s="35" t="s">
        <v>308</v>
      </c>
      <c r="B5196" s="35" t="str">
        <f>VLOOKUP(Table4[[#This Row],[Metabolite ID]],Table18[],2,FALSE)</f>
        <v>4-androsten-3beta,17beta-diol disulfate (2)</v>
      </c>
      <c r="C5196" s="35" t="s">
        <v>1117</v>
      </c>
      <c r="D5196" s="35">
        <v>1068</v>
      </c>
      <c r="E5196" s="35">
        <v>2.2320426326694006E-2</v>
      </c>
      <c r="F5196" s="35">
        <v>3.6863676515633645E-2</v>
      </c>
      <c r="G5196" s="35">
        <v>0.54485637120871178</v>
      </c>
      <c r="H5196" s="35" t="b">
        <v>0</v>
      </c>
      <c r="I5196" s="35" t="b">
        <v>0</v>
      </c>
      <c r="J5196" s="35" t="b">
        <v>0</v>
      </c>
    </row>
    <row r="5197" spans="1:10" hidden="1" x14ac:dyDescent="0.2">
      <c r="A5197" s="35" t="s">
        <v>308</v>
      </c>
      <c r="B5197" s="35" t="str">
        <f>VLOOKUP(Table4[[#This Row],[Metabolite ID]],Table18[],2,FALSE)</f>
        <v>4-androsten-3beta,17beta-diol disulfate (2)</v>
      </c>
      <c r="C5197" s="35" t="s">
        <v>1118</v>
      </c>
      <c r="D5197" s="35">
        <v>1068</v>
      </c>
      <c r="E5197" s="35">
        <v>2.2320426326693989E-2</v>
      </c>
      <c r="F5197" s="35">
        <v>3.7190815889081165E-2</v>
      </c>
      <c r="G5197" s="35">
        <v>0.54839985489082443</v>
      </c>
      <c r="H5197" s="35" t="b">
        <v>0</v>
      </c>
      <c r="I5197" s="35" t="b">
        <v>0</v>
      </c>
      <c r="J5197" s="35" t="b">
        <v>0</v>
      </c>
    </row>
    <row r="5198" spans="1:10" hidden="1" x14ac:dyDescent="0.2">
      <c r="A5198" s="35" t="s">
        <v>308</v>
      </c>
      <c r="B5198" s="35" t="str">
        <f>VLOOKUP(Table4[[#This Row],[Metabolite ID]],Table18[],2,FALSE)</f>
        <v>4-androsten-3beta,17beta-diol disulfate (2)</v>
      </c>
      <c r="C5198" s="35" t="s">
        <v>1119</v>
      </c>
      <c r="D5198" s="35">
        <v>1068</v>
      </c>
      <c r="E5198" s="35">
        <v>-1.2754249040151301E-2</v>
      </c>
      <c r="F5198" s="35">
        <v>5.7215253956722174E-2</v>
      </c>
      <c r="G5198" s="35">
        <v>0.82360015587209401</v>
      </c>
      <c r="H5198" s="35" t="b">
        <v>0</v>
      </c>
      <c r="I5198" s="35" t="b">
        <v>0</v>
      </c>
      <c r="J5198" s="35" t="b">
        <v>0</v>
      </c>
    </row>
    <row r="5199" spans="1:10" hidden="1" x14ac:dyDescent="0.2">
      <c r="A5199" s="35" t="s">
        <v>308</v>
      </c>
      <c r="B5199" s="35" t="str">
        <f>VLOOKUP(Table4[[#This Row],[Metabolite ID]],Table18[],2,FALSE)</f>
        <v>4-androsten-3beta,17beta-diol disulfate (2)</v>
      </c>
      <c r="C5199" s="35" t="s">
        <v>1120</v>
      </c>
      <c r="D5199" s="35">
        <v>1068</v>
      </c>
      <c r="E5199" s="35">
        <v>3.9020506486549998E-2</v>
      </c>
      <c r="F5199" s="35">
        <v>6.3250992562731589E-2</v>
      </c>
      <c r="G5199" s="35">
        <v>0.5372905795510492</v>
      </c>
      <c r="H5199" s="35" t="b">
        <v>0</v>
      </c>
      <c r="I5199" s="35" t="b">
        <v>0</v>
      </c>
      <c r="J5199" s="35" t="b">
        <v>0</v>
      </c>
    </row>
    <row r="5200" spans="1:10" hidden="1" x14ac:dyDescent="0.2">
      <c r="A5200" s="35" t="s">
        <v>308</v>
      </c>
      <c r="B5200" s="35" t="str">
        <f>VLOOKUP(Table4[[#This Row],[Metabolite ID]],Table18[],2,FALSE)</f>
        <v>4-androsten-3beta,17beta-diol disulfate (2)</v>
      </c>
      <c r="C5200" s="35" t="s">
        <v>1121</v>
      </c>
      <c r="D5200" s="35">
        <v>1068</v>
      </c>
      <c r="E5200" s="35">
        <v>-0.12190507794553351</v>
      </c>
      <c r="F5200" s="35">
        <v>0.22353511024136991</v>
      </c>
      <c r="G5200" s="35">
        <v>0.58562616744666718</v>
      </c>
      <c r="H5200" s="35" t="b">
        <v>0</v>
      </c>
      <c r="I5200" s="35" t="b">
        <v>0</v>
      </c>
      <c r="J5200" s="35" t="b">
        <v>0</v>
      </c>
    </row>
    <row r="5201" spans="1:10" hidden="1" x14ac:dyDescent="0.2">
      <c r="A5201" s="35" t="s">
        <v>308</v>
      </c>
      <c r="B5201" s="35" t="str">
        <f>VLOOKUP(Table4[[#This Row],[Metabolite ID]],Table18[],2,FALSE)</f>
        <v>4-androsten-3beta,17beta-diol disulfate (2)</v>
      </c>
      <c r="C5201" s="35" t="s">
        <v>1122</v>
      </c>
      <c r="D5201" s="35">
        <v>1068</v>
      </c>
      <c r="E5201" s="35">
        <v>9.2825043122549467E-2</v>
      </c>
      <c r="F5201" s="35">
        <v>0.12917795298829113</v>
      </c>
      <c r="G5201" s="35">
        <v>0.47255539379864198</v>
      </c>
      <c r="H5201" s="35" t="b">
        <v>0</v>
      </c>
      <c r="I5201" s="35" t="b">
        <v>0</v>
      </c>
      <c r="J5201" s="35" t="b">
        <v>0</v>
      </c>
    </row>
    <row r="5202" spans="1:10" hidden="1" x14ac:dyDescent="0.2">
      <c r="A5202" s="35" t="s">
        <v>308</v>
      </c>
      <c r="B5202" s="35" t="str">
        <f>VLOOKUP(Table4[[#This Row],[Metabolite ID]],Table18[],2,FALSE)</f>
        <v>4-androsten-3beta,17beta-diol disulfate (2)</v>
      </c>
      <c r="C5202" s="35" t="s">
        <v>1123</v>
      </c>
      <c r="D5202" s="35">
        <v>1068</v>
      </c>
      <c r="E5202" s="35">
        <v>0.11642516725690423</v>
      </c>
      <c r="F5202" s="35">
        <v>0.1084554434344802</v>
      </c>
      <c r="G5202" s="35">
        <v>0.28329701759847831</v>
      </c>
      <c r="H5202" s="35" t="b">
        <v>0</v>
      </c>
      <c r="I5202" s="35" t="b">
        <v>0</v>
      </c>
      <c r="J5202" s="35" t="b">
        <v>0</v>
      </c>
    </row>
    <row r="5203" spans="1:10" x14ac:dyDescent="0.2">
      <c r="A5203" s="35" t="s">
        <v>557</v>
      </c>
      <c r="B5203" s="35" t="str">
        <f>VLOOKUP(Table4[[#This Row],[Metabolite ID]],Table18[],2,FALSE)</f>
        <v>X - 18921</v>
      </c>
      <c r="C5203" s="35" t="s">
        <v>1116</v>
      </c>
      <c r="D5203" s="35">
        <v>1068</v>
      </c>
      <c r="E5203" s="35">
        <v>2.2230246841348736E-2</v>
      </c>
      <c r="F5203" s="35">
        <v>3.6941237329875511E-2</v>
      </c>
      <c r="G5203" s="36">
        <v>0.54732511245665005</v>
      </c>
      <c r="H5203" s="35" t="b">
        <v>0</v>
      </c>
      <c r="I5203" s="35" t="b">
        <v>0</v>
      </c>
      <c r="J5203" s="35" t="b">
        <v>0</v>
      </c>
    </row>
    <row r="5204" spans="1:10" hidden="1" x14ac:dyDescent="0.2">
      <c r="A5204" s="35" t="s">
        <v>557</v>
      </c>
      <c r="B5204" s="35" t="str">
        <f>VLOOKUP(Table4[[#This Row],[Metabolite ID]],Table18[],2,FALSE)</f>
        <v>X - 18921</v>
      </c>
      <c r="C5204" s="35" t="s">
        <v>1117</v>
      </c>
      <c r="D5204" s="35">
        <v>1068</v>
      </c>
      <c r="E5204" s="35">
        <v>2.2230246841348736E-2</v>
      </c>
      <c r="F5204" s="35">
        <v>3.682280664725722E-2</v>
      </c>
      <c r="G5204" s="35">
        <v>0.54603736307325512</v>
      </c>
      <c r="H5204" s="35" t="b">
        <v>0</v>
      </c>
      <c r="I5204" s="35" t="b">
        <v>0</v>
      </c>
      <c r="J5204" s="35" t="b">
        <v>0</v>
      </c>
    </row>
    <row r="5205" spans="1:10" hidden="1" x14ac:dyDescent="0.2">
      <c r="A5205" s="35" t="s">
        <v>557</v>
      </c>
      <c r="B5205" s="35" t="str">
        <f>VLOOKUP(Table4[[#This Row],[Metabolite ID]],Table18[],2,FALSE)</f>
        <v>X - 18921</v>
      </c>
      <c r="C5205" s="35" t="s">
        <v>1118</v>
      </c>
      <c r="D5205" s="35">
        <v>1068</v>
      </c>
      <c r="E5205" s="35">
        <v>2.2230246841348725E-2</v>
      </c>
      <c r="F5205" s="35">
        <v>3.7149528509559333E-2</v>
      </c>
      <c r="G5205" s="35">
        <v>0.54957362277044375</v>
      </c>
      <c r="H5205" s="35" t="b">
        <v>0</v>
      </c>
      <c r="I5205" s="35" t="b">
        <v>0</v>
      </c>
      <c r="J5205" s="35" t="b">
        <v>0</v>
      </c>
    </row>
    <row r="5206" spans="1:10" hidden="1" x14ac:dyDescent="0.2">
      <c r="A5206" s="35" t="s">
        <v>557</v>
      </c>
      <c r="B5206" s="35" t="str">
        <f>VLOOKUP(Table4[[#This Row],[Metabolite ID]],Table18[],2,FALSE)</f>
        <v>X - 18921</v>
      </c>
      <c r="C5206" s="35" t="s">
        <v>1119</v>
      </c>
      <c r="D5206" s="35">
        <v>1068</v>
      </c>
      <c r="E5206" s="35">
        <v>-4.5923017672364896E-3</v>
      </c>
      <c r="F5206" s="35">
        <v>5.6019516201658785E-2</v>
      </c>
      <c r="G5206" s="35">
        <v>0.93466514677359125</v>
      </c>
      <c r="H5206" s="35" t="b">
        <v>0</v>
      </c>
      <c r="I5206" s="35" t="b">
        <v>0</v>
      </c>
      <c r="J5206" s="35" t="b">
        <v>0</v>
      </c>
    </row>
    <row r="5207" spans="1:10" hidden="1" x14ac:dyDescent="0.2">
      <c r="A5207" s="35" t="s">
        <v>557</v>
      </c>
      <c r="B5207" s="35" t="str">
        <f>VLOOKUP(Table4[[#This Row],[Metabolite ID]],Table18[],2,FALSE)</f>
        <v>X - 18921</v>
      </c>
      <c r="C5207" s="35" t="s">
        <v>1120</v>
      </c>
      <c r="D5207" s="35">
        <v>1068</v>
      </c>
      <c r="E5207" s="35">
        <v>1.9164383772952993E-2</v>
      </c>
      <c r="F5207" s="35">
        <v>6.6466578623629508E-2</v>
      </c>
      <c r="G5207" s="35">
        <v>0.77309327960507979</v>
      </c>
      <c r="H5207" s="35" t="b">
        <v>0</v>
      </c>
      <c r="I5207" s="35" t="b">
        <v>0</v>
      </c>
      <c r="J5207" s="35" t="b">
        <v>0</v>
      </c>
    </row>
    <row r="5208" spans="1:10" hidden="1" x14ac:dyDescent="0.2">
      <c r="A5208" s="35" t="s">
        <v>557</v>
      </c>
      <c r="B5208" s="35" t="str">
        <f>VLOOKUP(Table4[[#This Row],[Metabolite ID]],Table18[],2,FALSE)</f>
        <v>X - 18921</v>
      </c>
      <c r="C5208" s="35" t="s">
        <v>1121</v>
      </c>
      <c r="D5208" s="35">
        <v>1068</v>
      </c>
      <c r="E5208" s="35">
        <v>-6.7532524936046556E-2</v>
      </c>
      <c r="F5208" s="35">
        <v>0.23569306164464721</v>
      </c>
      <c r="G5208" s="35">
        <v>0.77452981964073375</v>
      </c>
      <c r="H5208" s="35" t="b">
        <v>0</v>
      </c>
      <c r="I5208" s="35" t="b">
        <v>0</v>
      </c>
      <c r="J5208" s="35" t="b">
        <v>0</v>
      </c>
    </row>
    <row r="5209" spans="1:10" hidden="1" x14ac:dyDescent="0.2">
      <c r="A5209" s="35" t="s">
        <v>557</v>
      </c>
      <c r="B5209" s="35" t="str">
        <f>VLOOKUP(Table4[[#This Row],[Metabolite ID]],Table18[],2,FALSE)</f>
        <v>X - 18921</v>
      </c>
      <c r="C5209" s="35" t="s">
        <v>1122</v>
      </c>
      <c r="D5209" s="35">
        <v>1068</v>
      </c>
      <c r="E5209" s="35">
        <v>-2.6584898019291536E-2</v>
      </c>
      <c r="F5209" s="35">
        <v>0.13346032672367572</v>
      </c>
      <c r="G5209" s="35">
        <v>0.84214658985968427</v>
      </c>
      <c r="H5209" s="35" t="b">
        <v>0</v>
      </c>
      <c r="I5209" s="35" t="b">
        <v>0</v>
      </c>
      <c r="J5209" s="35" t="b">
        <v>0</v>
      </c>
    </row>
    <row r="5210" spans="1:10" hidden="1" x14ac:dyDescent="0.2">
      <c r="A5210" s="35" t="s">
        <v>557</v>
      </c>
      <c r="B5210" s="35" t="str">
        <f>VLOOKUP(Table4[[#This Row],[Metabolite ID]],Table18[],2,FALSE)</f>
        <v>X - 18921</v>
      </c>
      <c r="C5210" s="35" t="s">
        <v>1123</v>
      </c>
      <c r="D5210" s="35">
        <v>1068</v>
      </c>
      <c r="E5210" s="35">
        <v>0.17952082064734748</v>
      </c>
      <c r="F5210" s="35">
        <v>0.10835373205540445</v>
      </c>
      <c r="G5210" s="35">
        <v>9.7853517920487548E-2</v>
      </c>
      <c r="H5210" s="35" t="b">
        <v>0</v>
      </c>
      <c r="I5210" s="35" t="b">
        <v>0</v>
      </c>
      <c r="J5210" s="35" t="b">
        <v>0</v>
      </c>
    </row>
    <row r="5211" spans="1:10" x14ac:dyDescent="0.2">
      <c r="A5211" s="35" t="s">
        <v>220</v>
      </c>
      <c r="B5211" s="35" t="str">
        <f>VLOOKUP(Table4[[#This Row],[Metabolite ID]],Table18[],2,FALSE)</f>
        <v>decanoylcarnitine</v>
      </c>
      <c r="C5211" s="35" t="s">
        <v>1116</v>
      </c>
      <c r="D5211" s="35">
        <v>1068</v>
      </c>
      <c r="E5211" s="35">
        <v>2.2938003442964743E-2</v>
      </c>
      <c r="F5211" s="35">
        <v>3.8356626136949991E-2</v>
      </c>
      <c r="G5211" s="36">
        <v>0.54982704256545945</v>
      </c>
      <c r="H5211" s="35" t="b">
        <v>0</v>
      </c>
      <c r="I5211" s="35" t="b">
        <v>0</v>
      </c>
      <c r="J5211" s="35" t="b">
        <v>0</v>
      </c>
    </row>
    <row r="5212" spans="1:10" hidden="1" x14ac:dyDescent="0.2">
      <c r="A5212" s="35" t="s">
        <v>220</v>
      </c>
      <c r="B5212" s="35" t="str">
        <f>VLOOKUP(Table4[[#This Row],[Metabolite ID]],Table18[],2,FALSE)</f>
        <v>decanoylcarnitine</v>
      </c>
      <c r="C5212" s="35" t="s">
        <v>1117</v>
      </c>
      <c r="D5212" s="35">
        <v>1068</v>
      </c>
      <c r="E5212" s="35">
        <v>2.2938003442964743E-2</v>
      </c>
      <c r="F5212" s="35">
        <v>3.6882038325231833E-2</v>
      </c>
      <c r="G5212" s="35">
        <v>0.5339886580296338</v>
      </c>
      <c r="H5212" s="35" t="b">
        <v>0</v>
      </c>
      <c r="I5212" s="35" t="b">
        <v>0</v>
      </c>
      <c r="J5212" s="35" t="b">
        <v>0</v>
      </c>
    </row>
    <row r="5213" spans="1:10" hidden="1" x14ac:dyDescent="0.2">
      <c r="A5213" s="35" t="s">
        <v>220</v>
      </c>
      <c r="B5213" s="35" t="str">
        <f>VLOOKUP(Table4[[#This Row],[Metabolite ID]],Table18[],2,FALSE)</f>
        <v>decanoylcarnitine</v>
      </c>
      <c r="C5213" s="35" t="s">
        <v>1118</v>
      </c>
      <c r="D5213" s="35">
        <v>1068</v>
      </c>
      <c r="E5213" s="35">
        <v>2.2938003442964736E-2</v>
      </c>
      <c r="F5213" s="35">
        <v>3.7235471387618381E-2</v>
      </c>
      <c r="G5213" s="35">
        <v>0.53787762682754225</v>
      </c>
      <c r="H5213" s="35" t="b">
        <v>0</v>
      </c>
      <c r="I5213" s="35" t="b">
        <v>0</v>
      </c>
      <c r="J5213" s="35" t="b">
        <v>0</v>
      </c>
    </row>
    <row r="5214" spans="1:10" hidden="1" x14ac:dyDescent="0.2">
      <c r="A5214" s="35" t="s">
        <v>220</v>
      </c>
      <c r="B5214" s="35" t="str">
        <f>VLOOKUP(Table4[[#This Row],[Metabolite ID]],Table18[],2,FALSE)</f>
        <v>decanoylcarnitine</v>
      </c>
      <c r="C5214" s="35" t="s">
        <v>1119</v>
      </c>
      <c r="D5214" s="35">
        <v>1068</v>
      </c>
      <c r="E5214" s="35">
        <v>7.0943335947396768E-2</v>
      </c>
      <c r="F5214" s="35">
        <v>5.634569245169152E-2</v>
      </c>
      <c r="G5214" s="35">
        <v>0.20800399188793747</v>
      </c>
      <c r="H5214" s="35" t="b">
        <v>0</v>
      </c>
      <c r="I5214" s="35" t="b">
        <v>0</v>
      </c>
      <c r="J5214" s="35" t="b">
        <v>0</v>
      </c>
    </row>
    <row r="5215" spans="1:10" hidden="1" x14ac:dyDescent="0.2">
      <c r="A5215" s="35" t="s">
        <v>220</v>
      </c>
      <c r="B5215" s="35" t="str">
        <f>VLOOKUP(Table4[[#This Row],[Metabolite ID]],Table18[],2,FALSE)</f>
        <v>decanoylcarnitine</v>
      </c>
      <c r="C5215" s="35" t="s">
        <v>1120</v>
      </c>
      <c r="D5215" s="35">
        <v>1068</v>
      </c>
      <c r="E5215" s="35">
        <v>7.7667232161241259E-2</v>
      </c>
      <c r="F5215" s="35">
        <v>6.3943127968065006E-2</v>
      </c>
      <c r="G5215" s="35">
        <v>0.2245072973591776</v>
      </c>
      <c r="H5215" s="35" t="b">
        <v>0</v>
      </c>
      <c r="I5215" s="35" t="b">
        <v>0</v>
      </c>
      <c r="J5215" s="35" t="b">
        <v>0</v>
      </c>
    </row>
    <row r="5216" spans="1:10" hidden="1" x14ac:dyDescent="0.2">
      <c r="A5216" s="35" t="s">
        <v>220</v>
      </c>
      <c r="B5216" s="35" t="str">
        <f>VLOOKUP(Table4[[#This Row],[Metabolite ID]],Table18[],2,FALSE)</f>
        <v>decanoylcarnitine</v>
      </c>
      <c r="C5216" s="35" t="s">
        <v>1121</v>
      </c>
      <c r="D5216" s="35">
        <v>1068</v>
      </c>
      <c r="E5216" s="35">
        <v>6.9510697630446039E-2</v>
      </c>
      <c r="F5216" s="35">
        <v>0.22974149685569381</v>
      </c>
      <c r="G5216" s="35">
        <v>0.76228380633866766</v>
      </c>
      <c r="H5216" s="35" t="b">
        <v>0</v>
      </c>
      <c r="I5216" s="35" t="b">
        <v>0</v>
      </c>
      <c r="J5216" s="35" t="b">
        <v>0</v>
      </c>
    </row>
    <row r="5217" spans="1:10" hidden="1" x14ac:dyDescent="0.2">
      <c r="A5217" s="35" t="s">
        <v>220</v>
      </c>
      <c r="B5217" s="35" t="str">
        <f>VLOOKUP(Table4[[#This Row],[Metabolite ID]],Table18[],2,FALSE)</f>
        <v>decanoylcarnitine</v>
      </c>
      <c r="C5217" s="35" t="s">
        <v>1122</v>
      </c>
      <c r="D5217" s="35">
        <v>1068</v>
      </c>
      <c r="E5217" s="35">
        <v>4.4776523683101033E-2</v>
      </c>
      <c r="F5217" s="35">
        <v>0.12981230156173648</v>
      </c>
      <c r="G5217" s="35">
        <v>0.73021285360581167</v>
      </c>
      <c r="H5217" s="35" t="b">
        <v>0</v>
      </c>
      <c r="I5217" s="35" t="b">
        <v>0</v>
      </c>
      <c r="J5217" s="35" t="b">
        <v>0</v>
      </c>
    </row>
    <row r="5218" spans="1:10" hidden="1" x14ac:dyDescent="0.2">
      <c r="A5218" s="35" t="s">
        <v>220</v>
      </c>
      <c r="B5218" s="35" t="str">
        <f>VLOOKUP(Table4[[#This Row],[Metabolite ID]],Table18[],2,FALSE)</f>
        <v>decanoylcarnitine</v>
      </c>
      <c r="C5218" s="35" t="s">
        <v>1123</v>
      </c>
      <c r="D5218" s="35">
        <v>1068</v>
      </c>
      <c r="E5218" s="35">
        <v>4.3823930116477609E-2</v>
      </c>
      <c r="F5218" s="35">
        <v>0.1126251528165301</v>
      </c>
      <c r="G5218" s="35">
        <v>0.69727014506489882</v>
      </c>
      <c r="H5218" s="35" t="b">
        <v>0</v>
      </c>
      <c r="I5218" s="35" t="b">
        <v>0</v>
      </c>
      <c r="J5218" s="35" t="b">
        <v>0</v>
      </c>
    </row>
    <row r="5219" spans="1:10" x14ac:dyDescent="0.2">
      <c r="A5219" s="35" t="s">
        <v>668</v>
      </c>
      <c r="B5219" s="35" t="str">
        <f>VLOOKUP(Table4[[#This Row],[Metabolite ID]],Table18[],2,FALSE)</f>
        <v>1-palmitoyl-2-palmitoleoyl-GPC (16:0/16:1)*</v>
      </c>
      <c r="C5219" s="35" t="s">
        <v>1116</v>
      </c>
      <c r="D5219" s="35">
        <v>1068</v>
      </c>
      <c r="E5219" s="35">
        <v>2.3019679259827255E-2</v>
      </c>
      <c r="F5219" s="35">
        <v>3.8669637428294372E-2</v>
      </c>
      <c r="G5219" s="36">
        <v>0.55164910695009162</v>
      </c>
      <c r="H5219" s="35" t="b">
        <v>0</v>
      </c>
      <c r="I5219" s="35" t="b">
        <v>0</v>
      </c>
      <c r="J5219" s="35" t="b">
        <v>0</v>
      </c>
    </row>
    <row r="5220" spans="1:10" hidden="1" x14ac:dyDescent="0.2">
      <c r="A5220" s="35" t="s">
        <v>668</v>
      </c>
      <c r="B5220" s="35" t="str">
        <f>VLOOKUP(Table4[[#This Row],[Metabolite ID]],Table18[],2,FALSE)</f>
        <v>1-palmitoyl-2-palmitoleoyl-GPC (16:0/16:1)*</v>
      </c>
      <c r="C5220" s="35" t="s">
        <v>1117</v>
      </c>
      <c r="D5220" s="35">
        <v>1068</v>
      </c>
      <c r="E5220" s="35">
        <v>2.3019679259827255E-2</v>
      </c>
      <c r="F5220" s="35">
        <v>3.6937254388587616E-2</v>
      </c>
      <c r="G5220" s="35">
        <v>0.53314630074363834</v>
      </c>
      <c r="H5220" s="35" t="b">
        <v>0</v>
      </c>
      <c r="I5220" s="35" t="b">
        <v>0</v>
      </c>
      <c r="J5220" s="35" t="b">
        <v>0</v>
      </c>
    </row>
    <row r="5221" spans="1:10" hidden="1" x14ac:dyDescent="0.2">
      <c r="A5221" s="35" t="s">
        <v>668</v>
      </c>
      <c r="B5221" s="35" t="str">
        <f>VLOOKUP(Table4[[#This Row],[Metabolite ID]],Table18[],2,FALSE)</f>
        <v>1-palmitoyl-2-palmitoleoyl-GPC (16:0/16:1)*</v>
      </c>
      <c r="C5221" s="35" t="s">
        <v>1118</v>
      </c>
      <c r="D5221" s="35">
        <v>1068</v>
      </c>
      <c r="E5221" s="35">
        <v>2.3019679259827258E-2</v>
      </c>
      <c r="F5221" s="35">
        <v>3.7294514399555355E-2</v>
      </c>
      <c r="G5221" s="35">
        <v>0.53707620240917819</v>
      </c>
      <c r="H5221" s="35" t="b">
        <v>0</v>
      </c>
      <c r="I5221" s="35" t="b">
        <v>0</v>
      </c>
      <c r="J5221" s="35" t="b">
        <v>0</v>
      </c>
    </row>
    <row r="5222" spans="1:10" hidden="1" x14ac:dyDescent="0.2">
      <c r="A5222" s="35" t="s">
        <v>668</v>
      </c>
      <c r="B5222" s="35" t="str">
        <f>VLOOKUP(Table4[[#This Row],[Metabolite ID]],Table18[],2,FALSE)</f>
        <v>1-palmitoyl-2-palmitoleoyl-GPC (16:0/16:1)*</v>
      </c>
      <c r="C5222" s="35" t="s">
        <v>1119</v>
      </c>
      <c r="D5222" s="35">
        <v>1068</v>
      </c>
      <c r="E5222" s="35">
        <v>3.926822483036839E-2</v>
      </c>
      <c r="F5222" s="35">
        <v>5.8760529814847889E-2</v>
      </c>
      <c r="G5222" s="35">
        <v>0.50395772343098522</v>
      </c>
      <c r="H5222" s="35" t="b">
        <v>0</v>
      </c>
      <c r="I5222" s="35" t="b">
        <v>0</v>
      </c>
      <c r="J5222" s="35" t="b">
        <v>0</v>
      </c>
    </row>
    <row r="5223" spans="1:10" hidden="1" x14ac:dyDescent="0.2">
      <c r="A5223" s="35" t="s">
        <v>668</v>
      </c>
      <c r="B5223" s="35" t="str">
        <f>VLOOKUP(Table4[[#This Row],[Metabolite ID]],Table18[],2,FALSE)</f>
        <v>1-palmitoyl-2-palmitoleoyl-GPC (16:0/16:1)*</v>
      </c>
      <c r="C5223" s="35" t="s">
        <v>1120</v>
      </c>
      <c r="D5223" s="35">
        <v>1068</v>
      </c>
      <c r="E5223" s="35">
        <v>-5.8756160607513902E-3</v>
      </c>
      <c r="F5223" s="35">
        <v>6.460639826137396E-2</v>
      </c>
      <c r="G5223" s="35">
        <v>0.92753645127811446</v>
      </c>
      <c r="H5223" s="35" t="b">
        <v>0</v>
      </c>
      <c r="I5223" s="35" t="b">
        <v>0</v>
      </c>
      <c r="J5223" s="35" t="b">
        <v>0</v>
      </c>
    </row>
    <row r="5224" spans="1:10" hidden="1" x14ac:dyDescent="0.2">
      <c r="A5224" s="35" t="s">
        <v>668</v>
      </c>
      <c r="B5224" s="35" t="str">
        <f>VLOOKUP(Table4[[#This Row],[Metabolite ID]],Table18[],2,FALSE)</f>
        <v>1-palmitoyl-2-palmitoleoyl-GPC (16:0/16:1)*</v>
      </c>
      <c r="C5224" s="35" t="s">
        <v>1121</v>
      </c>
      <c r="D5224" s="35">
        <v>1068</v>
      </c>
      <c r="E5224" s="35">
        <v>-7.0806290701531438E-2</v>
      </c>
      <c r="F5224" s="35">
        <v>0.23134716657942103</v>
      </c>
      <c r="G5224" s="35">
        <v>0.75961808622973814</v>
      </c>
      <c r="H5224" s="35" t="b">
        <v>0</v>
      </c>
      <c r="I5224" s="35" t="b">
        <v>0</v>
      </c>
      <c r="J5224" s="35" t="b">
        <v>0</v>
      </c>
    </row>
    <row r="5225" spans="1:10" hidden="1" x14ac:dyDescent="0.2">
      <c r="A5225" s="35" t="s">
        <v>668</v>
      </c>
      <c r="B5225" s="35" t="str">
        <f>VLOOKUP(Table4[[#This Row],[Metabolite ID]],Table18[],2,FALSE)</f>
        <v>1-palmitoyl-2-palmitoleoyl-GPC (16:0/16:1)*</v>
      </c>
      <c r="C5225" s="35" t="s">
        <v>1122</v>
      </c>
      <c r="D5225" s="35">
        <v>1068</v>
      </c>
      <c r="E5225" s="35">
        <v>-0.10641147828486019</v>
      </c>
      <c r="F5225" s="35">
        <v>0.14417037198164459</v>
      </c>
      <c r="G5225" s="35">
        <v>0.46061882091689588</v>
      </c>
      <c r="H5225" s="35" t="b">
        <v>0</v>
      </c>
      <c r="I5225" s="35" t="b">
        <v>0</v>
      </c>
      <c r="J5225" s="35" t="b">
        <v>0</v>
      </c>
    </row>
    <row r="5226" spans="1:10" hidden="1" x14ac:dyDescent="0.2">
      <c r="A5226" s="35" t="s">
        <v>668</v>
      </c>
      <c r="B5226" s="35" t="str">
        <f>VLOOKUP(Table4[[#This Row],[Metabolite ID]],Table18[],2,FALSE)</f>
        <v>1-palmitoyl-2-palmitoleoyl-GPC (16:0/16:1)*</v>
      </c>
      <c r="C5226" s="35" t="s">
        <v>1123</v>
      </c>
      <c r="D5226" s="35">
        <v>1068</v>
      </c>
      <c r="E5226" s="35">
        <v>-0.13828731261946917</v>
      </c>
      <c r="F5226" s="35">
        <v>0.1134216356323287</v>
      </c>
      <c r="G5226" s="35">
        <v>0.22302577645656405</v>
      </c>
      <c r="H5226" s="35" t="b">
        <v>0</v>
      </c>
      <c r="I5226" s="35" t="b">
        <v>0</v>
      </c>
      <c r="J5226" s="35" t="b">
        <v>0</v>
      </c>
    </row>
    <row r="5227" spans="1:10" x14ac:dyDescent="0.2">
      <c r="A5227" s="35" t="s">
        <v>643</v>
      </c>
      <c r="B5227" s="35" t="str">
        <f>VLOOKUP(Table4[[#This Row],[Metabolite ID]],Table18[],2,FALSE)</f>
        <v>X - 24241</v>
      </c>
      <c r="C5227" s="35" t="s">
        <v>1116</v>
      </c>
      <c r="D5227" s="35">
        <v>1068</v>
      </c>
      <c r="E5227" s="35">
        <v>-2.2747711954603889E-2</v>
      </c>
      <c r="F5227" s="35">
        <v>3.8216609338113348E-2</v>
      </c>
      <c r="G5227" s="36">
        <v>0.55168904740427904</v>
      </c>
      <c r="H5227" s="35" t="b">
        <v>0</v>
      </c>
      <c r="I5227" s="35" t="b">
        <v>0</v>
      </c>
      <c r="J5227" s="35" t="b">
        <v>0</v>
      </c>
    </row>
    <row r="5228" spans="1:10" hidden="1" x14ac:dyDescent="0.2">
      <c r="A5228" s="35" t="s">
        <v>643</v>
      </c>
      <c r="B5228" s="35" t="str">
        <f>VLOOKUP(Table4[[#This Row],[Metabolite ID]],Table18[],2,FALSE)</f>
        <v>X - 24241</v>
      </c>
      <c r="C5228" s="35" t="s">
        <v>1117</v>
      </c>
      <c r="D5228" s="35">
        <v>1068</v>
      </c>
      <c r="E5228" s="35">
        <v>-2.2747711954603889E-2</v>
      </c>
      <c r="F5228" s="35">
        <v>3.8216609338113348E-2</v>
      </c>
      <c r="G5228" s="35">
        <v>0.55168904740427904</v>
      </c>
      <c r="H5228" s="35" t="b">
        <v>0</v>
      </c>
      <c r="I5228" s="35" t="b">
        <v>0</v>
      </c>
      <c r="J5228" s="35" t="b">
        <v>0</v>
      </c>
    </row>
    <row r="5229" spans="1:10" hidden="1" x14ac:dyDescent="0.2">
      <c r="A5229" s="35" t="s">
        <v>643</v>
      </c>
      <c r="B5229" s="35" t="str">
        <f>VLOOKUP(Table4[[#This Row],[Metabolite ID]],Table18[],2,FALSE)</f>
        <v>X - 24241</v>
      </c>
      <c r="C5229" s="35" t="s">
        <v>1118</v>
      </c>
      <c r="D5229" s="35">
        <v>1068</v>
      </c>
      <c r="E5229" s="35">
        <v>-2.2747711954603896E-2</v>
      </c>
      <c r="F5229" s="35">
        <v>3.8554701642215236E-2</v>
      </c>
      <c r="G5229" s="35">
        <v>0.55518303341402753</v>
      </c>
      <c r="H5229" s="35" t="b">
        <v>0</v>
      </c>
      <c r="I5229" s="35" t="b">
        <v>0</v>
      </c>
      <c r="J5229" s="35" t="b">
        <v>0</v>
      </c>
    </row>
    <row r="5230" spans="1:10" hidden="1" x14ac:dyDescent="0.2">
      <c r="A5230" s="35" t="s">
        <v>643</v>
      </c>
      <c r="B5230" s="35" t="str">
        <f>VLOOKUP(Table4[[#This Row],[Metabolite ID]],Table18[],2,FALSE)</f>
        <v>X - 24241</v>
      </c>
      <c r="C5230" s="35" t="s">
        <v>1119</v>
      </c>
      <c r="D5230" s="35">
        <v>1068</v>
      </c>
      <c r="E5230" s="35">
        <v>-7.0855531686358789E-2</v>
      </c>
      <c r="F5230" s="35">
        <v>5.92485639121203E-2</v>
      </c>
      <c r="G5230" s="35">
        <v>0.2317344383083958</v>
      </c>
      <c r="H5230" s="35" t="b">
        <v>0</v>
      </c>
      <c r="I5230" s="35" t="b">
        <v>0</v>
      </c>
      <c r="J5230" s="35" t="b">
        <v>0</v>
      </c>
    </row>
    <row r="5231" spans="1:10" hidden="1" x14ac:dyDescent="0.2">
      <c r="A5231" s="35" t="s">
        <v>643</v>
      </c>
      <c r="B5231" s="35" t="str">
        <f>VLOOKUP(Table4[[#This Row],[Metabolite ID]],Table18[],2,FALSE)</f>
        <v>X - 24241</v>
      </c>
      <c r="C5231" s="35" t="s">
        <v>1120</v>
      </c>
      <c r="D5231" s="35">
        <v>1068</v>
      </c>
      <c r="E5231" s="35">
        <v>-9.5568466805986962E-2</v>
      </c>
      <c r="F5231" s="35">
        <v>6.3172607551763765E-2</v>
      </c>
      <c r="G5231" s="35">
        <v>0.13032666353750666</v>
      </c>
      <c r="H5231" s="35" t="b">
        <v>0</v>
      </c>
      <c r="I5231" s="35" t="b">
        <v>0</v>
      </c>
      <c r="J5231" s="35" t="b">
        <v>0</v>
      </c>
    </row>
    <row r="5232" spans="1:10" hidden="1" x14ac:dyDescent="0.2">
      <c r="A5232" s="35" t="s">
        <v>643</v>
      </c>
      <c r="B5232" s="35" t="str">
        <f>VLOOKUP(Table4[[#This Row],[Metabolite ID]],Table18[],2,FALSE)</f>
        <v>X - 24241</v>
      </c>
      <c r="C5232" s="35" t="s">
        <v>1121</v>
      </c>
      <c r="D5232" s="35">
        <v>1068</v>
      </c>
      <c r="E5232" s="35">
        <v>-0.21719413810430588</v>
      </c>
      <c r="F5232" s="35">
        <v>0.27369759221981582</v>
      </c>
      <c r="G5232" s="35">
        <v>0.42763087479834094</v>
      </c>
      <c r="H5232" s="35" t="b">
        <v>0</v>
      </c>
      <c r="I5232" s="35" t="b">
        <v>0</v>
      </c>
      <c r="J5232" s="35" t="b">
        <v>0</v>
      </c>
    </row>
    <row r="5233" spans="1:10" hidden="1" x14ac:dyDescent="0.2">
      <c r="A5233" s="35" t="s">
        <v>643</v>
      </c>
      <c r="B5233" s="35" t="str">
        <f>VLOOKUP(Table4[[#This Row],[Metabolite ID]],Table18[],2,FALSE)</f>
        <v>X - 24241</v>
      </c>
      <c r="C5233" s="35" t="s">
        <v>1122</v>
      </c>
      <c r="D5233" s="35">
        <v>1068</v>
      </c>
      <c r="E5233" s="35">
        <v>-0.21719413810430588</v>
      </c>
      <c r="F5233" s="35">
        <v>0.16712538149987988</v>
      </c>
      <c r="G5233" s="35">
        <v>0.19402292243113337</v>
      </c>
      <c r="H5233" s="35" t="b">
        <v>0</v>
      </c>
      <c r="I5233" s="35" t="b">
        <v>0</v>
      </c>
      <c r="J5233" s="35" t="b">
        <v>0</v>
      </c>
    </row>
    <row r="5234" spans="1:10" hidden="1" x14ac:dyDescent="0.2">
      <c r="A5234" s="35" t="s">
        <v>643</v>
      </c>
      <c r="B5234" s="35" t="str">
        <f>VLOOKUP(Table4[[#This Row],[Metabolite ID]],Table18[],2,FALSE)</f>
        <v>X - 24241</v>
      </c>
      <c r="C5234" s="35" t="s">
        <v>1123</v>
      </c>
      <c r="D5234" s="35">
        <v>1068</v>
      </c>
      <c r="E5234" s="35">
        <v>-9.1268344056912639E-3</v>
      </c>
      <c r="F5234" s="35">
        <v>0.11215132667486225</v>
      </c>
      <c r="G5234" s="35">
        <v>0.93515531785822648</v>
      </c>
      <c r="H5234" s="35" t="b">
        <v>0</v>
      </c>
      <c r="I5234" s="35" t="b">
        <v>0</v>
      </c>
      <c r="J5234" s="35" t="b">
        <v>0</v>
      </c>
    </row>
    <row r="5235" spans="1:10" x14ac:dyDescent="0.2">
      <c r="A5235" s="35" t="s">
        <v>82</v>
      </c>
      <c r="B5235" s="35" t="str">
        <f>VLOOKUP(Table4[[#This Row],[Metabolite ID]],Table18[],2,FALSE)</f>
        <v>flavin adenine dinucleotide (FAD)</v>
      </c>
      <c r="C5235" s="35" t="s">
        <v>1116</v>
      </c>
      <c r="D5235" s="35">
        <v>1068</v>
      </c>
      <c r="E5235" s="35">
        <v>-2.2535983194849625E-2</v>
      </c>
      <c r="F5235" s="35">
        <v>3.8692745647281868E-2</v>
      </c>
      <c r="G5235" s="36">
        <v>0.5602741666164075</v>
      </c>
      <c r="H5235" s="35" t="b">
        <v>0</v>
      </c>
      <c r="I5235" s="35" t="b">
        <v>0</v>
      </c>
      <c r="J5235" s="35" t="b">
        <v>0</v>
      </c>
    </row>
    <row r="5236" spans="1:10" hidden="1" x14ac:dyDescent="0.2">
      <c r="A5236" s="35" t="s">
        <v>82</v>
      </c>
      <c r="B5236" s="35" t="str">
        <f>VLOOKUP(Table4[[#This Row],[Metabolite ID]],Table18[],2,FALSE)</f>
        <v>flavin adenine dinucleotide (FAD)</v>
      </c>
      <c r="C5236" s="35" t="s">
        <v>1117</v>
      </c>
      <c r="D5236" s="35">
        <v>1068</v>
      </c>
      <c r="E5236" s="35">
        <v>-2.2535983194849625E-2</v>
      </c>
      <c r="F5236" s="35">
        <v>3.7835583634788124E-2</v>
      </c>
      <c r="G5236" s="35">
        <v>0.55142288080059387</v>
      </c>
      <c r="H5236" s="35" t="b">
        <v>0</v>
      </c>
      <c r="I5236" s="35" t="b">
        <v>0</v>
      </c>
      <c r="J5236" s="35" t="b">
        <v>0</v>
      </c>
    </row>
    <row r="5237" spans="1:10" hidden="1" x14ac:dyDescent="0.2">
      <c r="A5237" s="35" t="s">
        <v>82</v>
      </c>
      <c r="B5237" s="35" t="str">
        <f>VLOOKUP(Table4[[#This Row],[Metabolite ID]],Table18[],2,FALSE)</f>
        <v>flavin adenine dinucleotide (FAD)</v>
      </c>
      <c r="C5237" s="35" t="s">
        <v>1118</v>
      </c>
      <c r="D5237" s="35">
        <v>1068</v>
      </c>
      <c r="E5237" s="35">
        <v>-2.2535983194849622E-2</v>
      </c>
      <c r="F5237" s="35">
        <v>3.8186566931458318E-2</v>
      </c>
      <c r="G5237" s="35">
        <v>0.55508691744884353</v>
      </c>
      <c r="H5237" s="35" t="b">
        <v>0</v>
      </c>
      <c r="I5237" s="35" t="b">
        <v>0</v>
      </c>
      <c r="J5237" s="35" t="b">
        <v>0</v>
      </c>
    </row>
    <row r="5238" spans="1:10" hidden="1" x14ac:dyDescent="0.2">
      <c r="A5238" s="35" t="s">
        <v>82</v>
      </c>
      <c r="B5238" s="35" t="str">
        <f>VLOOKUP(Table4[[#This Row],[Metabolite ID]],Table18[],2,FALSE)</f>
        <v>flavin adenine dinucleotide (FAD)</v>
      </c>
      <c r="C5238" s="35" t="s">
        <v>1119</v>
      </c>
      <c r="D5238" s="35">
        <v>1068</v>
      </c>
      <c r="E5238" s="35">
        <v>-4.0491588114754375E-2</v>
      </c>
      <c r="F5238" s="35">
        <v>5.7203934845867506E-2</v>
      </c>
      <c r="G5238" s="35">
        <v>0.47904077029049824</v>
      </c>
      <c r="H5238" s="35" t="b">
        <v>0</v>
      </c>
      <c r="I5238" s="35" t="b">
        <v>0</v>
      </c>
      <c r="J5238" s="35" t="b">
        <v>0</v>
      </c>
    </row>
    <row r="5239" spans="1:10" hidden="1" x14ac:dyDescent="0.2">
      <c r="A5239" s="35" t="s">
        <v>82</v>
      </c>
      <c r="B5239" s="35" t="str">
        <f>VLOOKUP(Table4[[#This Row],[Metabolite ID]],Table18[],2,FALSE)</f>
        <v>flavin adenine dinucleotide (FAD)</v>
      </c>
      <c r="C5239" s="35" t="s">
        <v>1120</v>
      </c>
      <c r="D5239" s="35">
        <v>1068</v>
      </c>
      <c r="E5239" s="35">
        <v>-7.4119689889944121E-2</v>
      </c>
      <c r="F5239" s="35">
        <v>6.6557411533873206E-2</v>
      </c>
      <c r="G5239" s="35">
        <v>0.2654420797571479</v>
      </c>
      <c r="H5239" s="35" t="b">
        <v>0</v>
      </c>
      <c r="I5239" s="35" t="b">
        <v>0</v>
      </c>
      <c r="J5239" s="35" t="b">
        <v>0</v>
      </c>
    </row>
    <row r="5240" spans="1:10" hidden="1" x14ac:dyDescent="0.2">
      <c r="A5240" s="35" t="s">
        <v>82</v>
      </c>
      <c r="B5240" s="35" t="str">
        <f>VLOOKUP(Table4[[#This Row],[Metabolite ID]],Table18[],2,FALSE)</f>
        <v>flavin adenine dinucleotide (FAD)</v>
      </c>
      <c r="C5240" s="35" t="s">
        <v>1121</v>
      </c>
      <c r="D5240" s="35">
        <v>1068</v>
      </c>
      <c r="E5240" s="35">
        <v>-0.13522518725793198</v>
      </c>
      <c r="F5240" s="35">
        <v>0.24521225825426407</v>
      </c>
      <c r="G5240" s="35">
        <v>0.58143262607184332</v>
      </c>
      <c r="H5240" s="35" t="b">
        <v>0</v>
      </c>
      <c r="I5240" s="35" t="b">
        <v>0</v>
      </c>
      <c r="J5240" s="35" t="b">
        <v>0</v>
      </c>
    </row>
    <row r="5241" spans="1:10" hidden="1" x14ac:dyDescent="0.2">
      <c r="A5241" s="35" t="s">
        <v>82</v>
      </c>
      <c r="B5241" s="35" t="str">
        <f>VLOOKUP(Table4[[#This Row],[Metabolite ID]],Table18[],2,FALSE)</f>
        <v>flavin adenine dinucleotide (FAD)</v>
      </c>
      <c r="C5241" s="35" t="s">
        <v>1122</v>
      </c>
      <c r="D5241" s="35">
        <v>1068</v>
      </c>
      <c r="E5241" s="35">
        <v>-0.16814925185166185</v>
      </c>
      <c r="F5241" s="35">
        <v>0.15500215425921895</v>
      </c>
      <c r="G5241" s="35">
        <v>0.27824695942176775</v>
      </c>
      <c r="H5241" s="35" t="b">
        <v>0</v>
      </c>
      <c r="I5241" s="35" t="b">
        <v>0</v>
      </c>
      <c r="J5241" s="35" t="b">
        <v>0</v>
      </c>
    </row>
    <row r="5242" spans="1:10" hidden="1" x14ac:dyDescent="0.2">
      <c r="A5242" s="35" t="s">
        <v>82</v>
      </c>
      <c r="B5242" s="35" t="str">
        <f>VLOOKUP(Table4[[#This Row],[Metabolite ID]],Table18[],2,FALSE)</f>
        <v>flavin adenine dinucleotide (FAD)</v>
      </c>
      <c r="C5242" s="35" t="s">
        <v>1123</v>
      </c>
      <c r="D5242" s="35">
        <v>1068</v>
      </c>
      <c r="E5242" s="35">
        <v>-0.16592466310304696</v>
      </c>
      <c r="F5242" s="35">
        <v>0.11350092089477834</v>
      </c>
      <c r="G5242" s="35">
        <v>0.14406896882854389</v>
      </c>
      <c r="H5242" s="35" t="b">
        <v>0</v>
      </c>
      <c r="I5242" s="35" t="b">
        <v>0</v>
      </c>
      <c r="J5242" s="35" t="b">
        <v>0</v>
      </c>
    </row>
    <row r="5243" spans="1:10" x14ac:dyDescent="0.2">
      <c r="A5243" s="35" t="s">
        <v>357</v>
      </c>
      <c r="B5243" s="35" t="str">
        <f>VLOOKUP(Table4[[#This Row],[Metabolite ID]],Table18[],2,FALSE)</f>
        <v>1-stearoyl-2-oleoyl-GPE (18:0/18:1)</v>
      </c>
      <c r="C5243" s="35" t="s">
        <v>1116</v>
      </c>
      <c r="D5243" s="35">
        <v>1068</v>
      </c>
      <c r="E5243" s="35">
        <v>-2.1571749931172148E-2</v>
      </c>
      <c r="F5243" s="35">
        <v>3.7145540693369963E-2</v>
      </c>
      <c r="G5243" s="36">
        <v>0.56141844549612663</v>
      </c>
      <c r="H5243" s="35" t="b">
        <v>0</v>
      </c>
      <c r="I5243" s="35" t="b">
        <v>0</v>
      </c>
      <c r="J5243" s="35" t="b">
        <v>0</v>
      </c>
    </row>
    <row r="5244" spans="1:10" hidden="1" x14ac:dyDescent="0.2">
      <c r="A5244" s="35" t="s">
        <v>357</v>
      </c>
      <c r="B5244" s="35" t="str">
        <f>VLOOKUP(Table4[[#This Row],[Metabolite ID]],Table18[],2,FALSE)</f>
        <v>1-stearoyl-2-oleoyl-GPE (18:0/18:1)</v>
      </c>
      <c r="C5244" s="35" t="s">
        <v>1117</v>
      </c>
      <c r="D5244" s="35">
        <v>1068</v>
      </c>
      <c r="E5244" s="35">
        <v>-2.1571749931172148E-2</v>
      </c>
      <c r="F5244" s="35">
        <v>3.6935318135600761E-2</v>
      </c>
      <c r="G5244" s="35">
        <v>0.55919254954515585</v>
      </c>
      <c r="H5244" s="35" t="b">
        <v>0</v>
      </c>
      <c r="I5244" s="35" t="b">
        <v>0</v>
      </c>
      <c r="J5244" s="35" t="b">
        <v>0</v>
      </c>
    </row>
    <row r="5245" spans="1:10" hidden="1" x14ac:dyDescent="0.2">
      <c r="A5245" s="35" t="s">
        <v>357</v>
      </c>
      <c r="B5245" s="35" t="str">
        <f>VLOOKUP(Table4[[#This Row],[Metabolite ID]],Table18[],2,FALSE)</f>
        <v>1-stearoyl-2-oleoyl-GPE (18:0/18:1)</v>
      </c>
      <c r="C5245" s="35" t="s">
        <v>1118</v>
      </c>
      <c r="D5245" s="35">
        <v>1068</v>
      </c>
      <c r="E5245" s="35">
        <v>-2.1571749931172141E-2</v>
      </c>
      <c r="F5245" s="35">
        <v>3.7265885312932866E-2</v>
      </c>
      <c r="G5245" s="35">
        <v>0.56268328794362366</v>
      </c>
      <c r="H5245" s="35" t="b">
        <v>0</v>
      </c>
      <c r="I5245" s="35" t="b">
        <v>0</v>
      </c>
      <c r="J5245" s="35" t="b">
        <v>0</v>
      </c>
    </row>
    <row r="5246" spans="1:10" hidden="1" x14ac:dyDescent="0.2">
      <c r="A5246" s="35" t="s">
        <v>357</v>
      </c>
      <c r="B5246" s="35" t="str">
        <f>VLOOKUP(Table4[[#This Row],[Metabolite ID]],Table18[],2,FALSE)</f>
        <v>1-stearoyl-2-oleoyl-GPE (18:0/18:1)</v>
      </c>
      <c r="C5246" s="35" t="s">
        <v>1119</v>
      </c>
      <c r="D5246" s="35">
        <v>1068</v>
      </c>
      <c r="E5246" s="35">
        <v>1.6104175295857604E-2</v>
      </c>
      <c r="F5246" s="35">
        <v>5.5322185387151626E-2</v>
      </c>
      <c r="G5246" s="35">
        <v>0.77097640026861991</v>
      </c>
      <c r="H5246" s="35" t="b">
        <v>0</v>
      </c>
      <c r="I5246" s="35" t="b">
        <v>0</v>
      </c>
      <c r="J5246" s="35" t="b">
        <v>0</v>
      </c>
    </row>
    <row r="5247" spans="1:10" hidden="1" x14ac:dyDescent="0.2">
      <c r="A5247" s="35" t="s">
        <v>357</v>
      </c>
      <c r="B5247" s="35" t="str">
        <f>VLOOKUP(Table4[[#This Row],[Metabolite ID]],Table18[],2,FALSE)</f>
        <v>1-stearoyl-2-oleoyl-GPE (18:0/18:1)</v>
      </c>
      <c r="C5247" s="35" t="s">
        <v>1120</v>
      </c>
      <c r="D5247" s="35">
        <v>1068</v>
      </c>
      <c r="E5247" s="35">
        <v>-1.1944700669639371E-2</v>
      </c>
      <c r="F5247" s="35">
        <v>6.3866457111441996E-2</v>
      </c>
      <c r="G5247" s="35">
        <v>0.85164009211665581</v>
      </c>
      <c r="H5247" s="35" t="b">
        <v>0</v>
      </c>
      <c r="I5247" s="35" t="b">
        <v>0</v>
      </c>
      <c r="J5247" s="35" t="b">
        <v>0</v>
      </c>
    </row>
    <row r="5248" spans="1:10" hidden="1" x14ac:dyDescent="0.2">
      <c r="A5248" s="35" t="s">
        <v>357</v>
      </c>
      <c r="B5248" s="35" t="str">
        <f>VLOOKUP(Table4[[#This Row],[Metabolite ID]],Table18[],2,FALSE)</f>
        <v>1-stearoyl-2-oleoyl-GPE (18:0/18:1)</v>
      </c>
      <c r="C5248" s="35" t="s">
        <v>1121</v>
      </c>
      <c r="D5248" s="35">
        <v>1068</v>
      </c>
      <c r="E5248" s="35">
        <v>9.0400449809136418E-2</v>
      </c>
      <c r="F5248" s="35">
        <v>0.2337142923712183</v>
      </c>
      <c r="G5248" s="35">
        <v>0.69898215982118761</v>
      </c>
      <c r="H5248" s="35" t="b">
        <v>0</v>
      </c>
      <c r="I5248" s="35" t="b">
        <v>0</v>
      </c>
      <c r="J5248" s="35" t="b">
        <v>0</v>
      </c>
    </row>
    <row r="5249" spans="1:10" hidden="1" x14ac:dyDescent="0.2">
      <c r="A5249" s="35" t="s">
        <v>357</v>
      </c>
      <c r="B5249" s="35" t="str">
        <f>VLOOKUP(Table4[[#This Row],[Metabolite ID]],Table18[],2,FALSE)</f>
        <v>1-stearoyl-2-oleoyl-GPE (18:0/18:1)</v>
      </c>
      <c r="C5249" s="35" t="s">
        <v>1122</v>
      </c>
      <c r="D5249" s="35">
        <v>1068</v>
      </c>
      <c r="E5249" s="35">
        <v>-3.952388362688275E-2</v>
      </c>
      <c r="F5249" s="35">
        <v>0.13988019282601202</v>
      </c>
      <c r="G5249" s="35">
        <v>0.77757258476298019</v>
      </c>
      <c r="H5249" s="35" t="b">
        <v>0</v>
      </c>
      <c r="I5249" s="35" t="b">
        <v>0</v>
      </c>
      <c r="J5249" s="35" t="b">
        <v>0</v>
      </c>
    </row>
    <row r="5250" spans="1:10" hidden="1" x14ac:dyDescent="0.2">
      <c r="A5250" s="35" t="s">
        <v>357</v>
      </c>
      <c r="B5250" s="35" t="str">
        <f>VLOOKUP(Table4[[#This Row],[Metabolite ID]],Table18[],2,FALSE)</f>
        <v>1-stearoyl-2-oleoyl-GPE (18:0/18:1)</v>
      </c>
      <c r="C5250" s="35" t="s">
        <v>1123</v>
      </c>
      <c r="D5250" s="35">
        <v>1068</v>
      </c>
      <c r="E5250" s="35">
        <v>-0.11713216733603257</v>
      </c>
      <c r="F5250" s="35">
        <v>0.10902908342850991</v>
      </c>
      <c r="G5250" s="35">
        <v>0.28292222137976003</v>
      </c>
      <c r="H5250" s="35" t="b">
        <v>0</v>
      </c>
      <c r="I5250" s="35" t="b">
        <v>0</v>
      </c>
      <c r="J5250" s="35" t="b">
        <v>0</v>
      </c>
    </row>
    <row r="5251" spans="1:10" x14ac:dyDescent="0.2">
      <c r="A5251" s="35" t="s">
        <v>276</v>
      </c>
      <c r="B5251" s="35" t="str">
        <f>VLOOKUP(Table4[[#This Row],[Metabolite ID]],Table18[],2,FALSE)</f>
        <v>4-ethylphenylsulfate</v>
      </c>
      <c r="C5251" s="35" t="s">
        <v>1116</v>
      </c>
      <c r="D5251" s="35">
        <v>1068</v>
      </c>
      <c r="E5251" s="35">
        <v>-2.1393744345381289E-2</v>
      </c>
      <c r="F5251" s="35">
        <v>3.7489517821817642E-2</v>
      </c>
      <c r="G5251" s="36">
        <v>0.56823057035794511</v>
      </c>
      <c r="H5251" s="35" t="b">
        <v>0</v>
      </c>
      <c r="I5251" s="35" t="b">
        <v>0</v>
      </c>
      <c r="J5251" s="35" t="b">
        <v>0</v>
      </c>
    </row>
    <row r="5252" spans="1:10" hidden="1" x14ac:dyDescent="0.2">
      <c r="A5252" s="35" t="s">
        <v>276</v>
      </c>
      <c r="B5252" s="35" t="str">
        <f>VLOOKUP(Table4[[#This Row],[Metabolite ID]],Table18[],2,FALSE)</f>
        <v>4-ethylphenylsulfate</v>
      </c>
      <c r="C5252" s="35" t="s">
        <v>1117</v>
      </c>
      <c r="D5252" s="35">
        <v>1068</v>
      </c>
      <c r="E5252" s="35">
        <v>-2.1393744345381289E-2</v>
      </c>
      <c r="F5252" s="35">
        <v>3.6881098769269406E-2</v>
      </c>
      <c r="G5252" s="35">
        <v>0.56186512108084052</v>
      </c>
      <c r="H5252" s="35" t="b">
        <v>0</v>
      </c>
      <c r="I5252" s="35" t="b">
        <v>0</v>
      </c>
      <c r="J5252" s="35" t="b">
        <v>0</v>
      </c>
    </row>
    <row r="5253" spans="1:10" hidden="1" x14ac:dyDescent="0.2">
      <c r="A5253" s="35" t="s">
        <v>276</v>
      </c>
      <c r="B5253" s="35" t="str">
        <f>VLOOKUP(Table4[[#This Row],[Metabolite ID]],Table18[],2,FALSE)</f>
        <v>4-ethylphenylsulfate</v>
      </c>
      <c r="C5253" s="35" t="s">
        <v>1118</v>
      </c>
      <c r="D5253" s="35">
        <v>1068</v>
      </c>
      <c r="E5253" s="35">
        <v>-2.1393744345381282E-2</v>
      </c>
      <c r="F5253" s="35">
        <v>3.7220360696494176E-2</v>
      </c>
      <c r="G5253" s="35">
        <v>0.56543599801967392</v>
      </c>
      <c r="H5253" s="35" t="b">
        <v>0</v>
      </c>
      <c r="I5253" s="35" t="b">
        <v>0</v>
      </c>
      <c r="J5253" s="35" t="b">
        <v>0</v>
      </c>
    </row>
    <row r="5254" spans="1:10" hidden="1" x14ac:dyDescent="0.2">
      <c r="A5254" s="35" t="s">
        <v>276</v>
      </c>
      <c r="B5254" s="35" t="str">
        <f>VLOOKUP(Table4[[#This Row],[Metabolite ID]],Table18[],2,FALSE)</f>
        <v>4-ethylphenylsulfate</v>
      </c>
      <c r="C5254" s="35" t="s">
        <v>1119</v>
      </c>
      <c r="D5254" s="35">
        <v>1068</v>
      </c>
      <c r="E5254" s="35">
        <v>-6.6085866545893726E-2</v>
      </c>
      <c r="F5254" s="35">
        <v>5.5392242317263266E-2</v>
      </c>
      <c r="G5254" s="35">
        <v>0.23284871815321076</v>
      </c>
      <c r="H5254" s="35" t="b">
        <v>0</v>
      </c>
      <c r="I5254" s="35" t="b">
        <v>0</v>
      </c>
      <c r="J5254" s="35" t="b">
        <v>0</v>
      </c>
    </row>
    <row r="5255" spans="1:10" hidden="1" x14ac:dyDescent="0.2">
      <c r="A5255" s="35" t="s">
        <v>276</v>
      </c>
      <c r="B5255" s="35" t="str">
        <f>VLOOKUP(Table4[[#This Row],[Metabolite ID]],Table18[],2,FALSE)</f>
        <v>4-ethylphenylsulfate</v>
      </c>
      <c r="C5255" s="35" t="s">
        <v>1120</v>
      </c>
      <c r="D5255" s="35">
        <v>1068</v>
      </c>
      <c r="E5255" s="35">
        <v>4.6202547743117453E-2</v>
      </c>
      <c r="F5255" s="35">
        <v>6.2336376614892108E-2</v>
      </c>
      <c r="G5255" s="35">
        <v>0.45858360686587585</v>
      </c>
      <c r="H5255" s="35" t="b">
        <v>0</v>
      </c>
      <c r="I5255" s="35" t="b">
        <v>0</v>
      </c>
      <c r="J5255" s="35" t="b">
        <v>0</v>
      </c>
    </row>
    <row r="5256" spans="1:10" hidden="1" x14ac:dyDescent="0.2">
      <c r="A5256" s="35" t="s">
        <v>276</v>
      </c>
      <c r="B5256" s="35" t="str">
        <f>VLOOKUP(Table4[[#This Row],[Metabolite ID]],Table18[],2,FALSE)</f>
        <v>4-ethylphenylsulfate</v>
      </c>
      <c r="C5256" s="35" t="s">
        <v>1121</v>
      </c>
      <c r="D5256" s="35">
        <v>1068</v>
      </c>
      <c r="E5256" s="35">
        <v>9.4884724537456222E-3</v>
      </c>
      <c r="F5256" s="35">
        <v>0.24779928070115256</v>
      </c>
      <c r="G5256" s="35">
        <v>0.969462860762492</v>
      </c>
      <c r="H5256" s="35" t="b">
        <v>0</v>
      </c>
      <c r="I5256" s="35" t="b">
        <v>0</v>
      </c>
      <c r="J5256" s="35" t="b">
        <v>0</v>
      </c>
    </row>
    <row r="5257" spans="1:10" hidden="1" x14ac:dyDescent="0.2">
      <c r="A5257" s="35" t="s">
        <v>276</v>
      </c>
      <c r="B5257" s="35" t="str">
        <f>VLOOKUP(Table4[[#This Row],[Metabolite ID]],Table18[],2,FALSE)</f>
        <v>4-ethylphenylsulfate</v>
      </c>
      <c r="C5257" s="35" t="s">
        <v>1122</v>
      </c>
      <c r="D5257" s="35">
        <v>1068</v>
      </c>
      <c r="E5257" s="35">
        <v>0.11810780763800111</v>
      </c>
      <c r="F5257" s="35">
        <v>0.17690788192344625</v>
      </c>
      <c r="G5257" s="35">
        <v>0.50451850725246961</v>
      </c>
      <c r="H5257" s="35" t="b">
        <v>0</v>
      </c>
      <c r="I5257" s="35" t="b">
        <v>0</v>
      </c>
      <c r="J5257" s="35" t="b">
        <v>0</v>
      </c>
    </row>
    <row r="5258" spans="1:10" hidden="1" x14ac:dyDescent="0.2">
      <c r="A5258" s="35" t="s">
        <v>276</v>
      </c>
      <c r="B5258" s="35" t="str">
        <f>VLOOKUP(Table4[[#This Row],[Metabolite ID]],Table18[],2,FALSE)</f>
        <v>4-ethylphenylsulfate</v>
      </c>
      <c r="C5258" s="35" t="s">
        <v>1123</v>
      </c>
      <c r="D5258" s="35">
        <v>1068</v>
      </c>
      <c r="E5258" s="35">
        <v>0.12320903362146296</v>
      </c>
      <c r="F5258" s="35">
        <v>0.10997506897452715</v>
      </c>
      <c r="G5258" s="35">
        <v>0.26282292810158348</v>
      </c>
      <c r="H5258" s="35" t="b">
        <v>0</v>
      </c>
      <c r="I5258" s="35" t="b">
        <v>0</v>
      </c>
      <c r="J5258" s="35" t="b">
        <v>0</v>
      </c>
    </row>
    <row r="5259" spans="1:10" x14ac:dyDescent="0.2">
      <c r="A5259" s="35" t="s">
        <v>642</v>
      </c>
      <c r="B5259" s="35" t="str">
        <f>VLOOKUP(Table4[[#This Row],[Metabolite ID]],Table18[],2,FALSE)</f>
        <v>X - 24240</v>
      </c>
      <c r="C5259" s="35" t="s">
        <v>1116</v>
      </c>
      <c r="D5259" s="35">
        <v>1068</v>
      </c>
      <c r="E5259" s="35">
        <v>-2.2091632102613244E-2</v>
      </c>
      <c r="F5259" s="35">
        <v>3.9103362067506552E-2</v>
      </c>
      <c r="G5259" s="36">
        <v>0.57210450841076455</v>
      </c>
      <c r="H5259" s="35" t="b">
        <v>0</v>
      </c>
      <c r="I5259" s="35" t="b">
        <v>0</v>
      </c>
      <c r="J5259" s="35" t="b">
        <v>0</v>
      </c>
    </row>
    <row r="5260" spans="1:10" hidden="1" x14ac:dyDescent="0.2">
      <c r="A5260" s="35" t="s">
        <v>642</v>
      </c>
      <c r="B5260" s="35" t="str">
        <f>VLOOKUP(Table4[[#This Row],[Metabolite ID]],Table18[],2,FALSE)</f>
        <v>X - 24240</v>
      </c>
      <c r="C5260" s="35" t="s">
        <v>1117</v>
      </c>
      <c r="D5260" s="35">
        <v>1068</v>
      </c>
      <c r="E5260" s="35">
        <v>-2.2091632102613244E-2</v>
      </c>
      <c r="F5260" s="35">
        <v>3.6950232549232201E-2</v>
      </c>
      <c r="G5260" s="35">
        <v>0.54992312879788896</v>
      </c>
      <c r="H5260" s="35" t="b">
        <v>0</v>
      </c>
      <c r="I5260" s="35" t="b">
        <v>0</v>
      </c>
      <c r="J5260" s="35" t="b">
        <v>0</v>
      </c>
    </row>
    <row r="5261" spans="1:10" hidden="1" x14ac:dyDescent="0.2">
      <c r="A5261" s="35" t="s">
        <v>642</v>
      </c>
      <c r="B5261" s="35" t="str">
        <f>VLOOKUP(Table4[[#This Row],[Metabolite ID]],Table18[],2,FALSE)</f>
        <v>X - 24240</v>
      </c>
      <c r="C5261" s="35" t="s">
        <v>1118</v>
      </c>
      <c r="D5261" s="35">
        <v>1068</v>
      </c>
      <c r="E5261" s="35">
        <v>-2.2091632102613248E-2</v>
      </c>
      <c r="F5261" s="35">
        <v>3.7316143705497372E-2</v>
      </c>
      <c r="G5261" s="35">
        <v>0.5538420640796855</v>
      </c>
      <c r="H5261" s="35" t="b">
        <v>0</v>
      </c>
      <c r="I5261" s="35" t="b">
        <v>0</v>
      </c>
      <c r="J5261" s="35" t="b">
        <v>0</v>
      </c>
    </row>
    <row r="5262" spans="1:10" hidden="1" x14ac:dyDescent="0.2">
      <c r="A5262" s="35" t="s">
        <v>642</v>
      </c>
      <c r="B5262" s="35" t="str">
        <f>VLOOKUP(Table4[[#This Row],[Metabolite ID]],Table18[],2,FALSE)</f>
        <v>X - 24240</v>
      </c>
      <c r="C5262" s="35" t="s">
        <v>1119</v>
      </c>
      <c r="D5262" s="35">
        <v>1068</v>
      </c>
      <c r="E5262" s="35">
        <v>-6.7425957311184836E-2</v>
      </c>
      <c r="F5262" s="35">
        <v>5.5965751079220048E-2</v>
      </c>
      <c r="G5262" s="35">
        <v>0.22829141860449859</v>
      </c>
      <c r="H5262" s="35" t="b">
        <v>0</v>
      </c>
      <c r="I5262" s="35" t="b">
        <v>0</v>
      </c>
      <c r="J5262" s="35" t="b">
        <v>0</v>
      </c>
    </row>
    <row r="5263" spans="1:10" hidden="1" x14ac:dyDescent="0.2">
      <c r="A5263" s="35" t="s">
        <v>642</v>
      </c>
      <c r="B5263" s="35" t="str">
        <f>VLOOKUP(Table4[[#This Row],[Metabolite ID]],Table18[],2,FALSE)</f>
        <v>X - 24240</v>
      </c>
      <c r="C5263" s="35" t="s">
        <v>1120</v>
      </c>
      <c r="D5263" s="35">
        <v>1068</v>
      </c>
      <c r="E5263" s="35">
        <v>-4.3779926722005161E-2</v>
      </c>
      <c r="F5263" s="35">
        <v>6.594843166883195E-2</v>
      </c>
      <c r="G5263" s="35">
        <v>0.50678573461117371</v>
      </c>
      <c r="H5263" s="35" t="b">
        <v>0</v>
      </c>
      <c r="I5263" s="35" t="b">
        <v>0</v>
      </c>
      <c r="J5263" s="35" t="b">
        <v>0</v>
      </c>
    </row>
    <row r="5264" spans="1:10" hidden="1" x14ac:dyDescent="0.2">
      <c r="A5264" s="35" t="s">
        <v>642</v>
      </c>
      <c r="B5264" s="35" t="str">
        <f>VLOOKUP(Table4[[#This Row],[Metabolite ID]],Table18[],2,FALSE)</f>
        <v>X - 24240</v>
      </c>
      <c r="C5264" s="35" t="s">
        <v>1121</v>
      </c>
      <c r="D5264" s="35">
        <v>1068</v>
      </c>
      <c r="E5264" s="35">
        <v>-0.36044178742836586</v>
      </c>
      <c r="F5264" s="35">
        <v>0.255935217776176</v>
      </c>
      <c r="G5264" s="35">
        <v>0.15932405265881525</v>
      </c>
      <c r="H5264" s="35" t="b">
        <v>0</v>
      </c>
      <c r="I5264" s="35" t="b">
        <v>0</v>
      </c>
      <c r="J5264" s="35" t="b">
        <v>0</v>
      </c>
    </row>
    <row r="5265" spans="1:10" hidden="1" x14ac:dyDescent="0.2">
      <c r="A5265" s="35" t="s">
        <v>642</v>
      </c>
      <c r="B5265" s="35" t="str">
        <f>VLOOKUP(Table4[[#This Row],[Metabolite ID]],Table18[],2,FALSE)</f>
        <v>X - 24240</v>
      </c>
      <c r="C5265" s="35" t="s">
        <v>1122</v>
      </c>
      <c r="D5265" s="35">
        <v>1068</v>
      </c>
      <c r="E5265" s="35">
        <v>-0.15865090010445471</v>
      </c>
      <c r="F5265" s="35">
        <v>0.15851737115122094</v>
      </c>
      <c r="G5265" s="35">
        <v>0.3171299402615439</v>
      </c>
      <c r="H5265" s="35" t="b">
        <v>0</v>
      </c>
      <c r="I5265" s="35" t="b">
        <v>0</v>
      </c>
      <c r="J5265" s="35" t="b">
        <v>0</v>
      </c>
    </row>
    <row r="5266" spans="1:10" hidden="1" x14ac:dyDescent="0.2">
      <c r="A5266" s="35" t="s">
        <v>642</v>
      </c>
      <c r="B5266" s="35" t="str">
        <f>VLOOKUP(Table4[[#This Row],[Metabolite ID]],Table18[],2,FALSE)</f>
        <v>X - 24240</v>
      </c>
      <c r="C5266" s="35" t="s">
        <v>1123</v>
      </c>
      <c r="D5266" s="35">
        <v>1068</v>
      </c>
      <c r="E5266" s="35">
        <v>-0.13329475060593848</v>
      </c>
      <c r="F5266" s="35">
        <v>0.1147659281040143</v>
      </c>
      <c r="G5266" s="35">
        <v>0.24571942498639943</v>
      </c>
      <c r="H5266" s="35" t="b">
        <v>0</v>
      </c>
      <c r="I5266" s="35" t="b">
        <v>0</v>
      </c>
      <c r="J5266" s="35" t="b">
        <v>0</v>
      </c>
    </row>
    <row r="5267" spans="1:10" x14ac:dyDescent="0.2">
      <c r="A5267" s="35" t="s">
        <v>384</v>
      </c>
      <c r="B5267" s="35" t="str">
        <f>VLOOKUP(Table4[[#This Row],[Metabolite ID]],Table18[],2,FALSE)</f>
        <v>1-eicosapentaenoyl-GPC (20:5)*</v>
      </c>
      <c r="C5267" s="35" t="s">
        <v>1116</v>
      </c>
      <c r="D5267" s="35">
        <v>1068</v>
      </c>
      <c r="E5267" s="35">
        <v>2.0772756685671162E-2</v>
      </c>
      <c r="F5267" s="35">
        <v>3.6874276009479651E-2</v>
      </c>
      <c r="G5267" s="36">
        <v>0.57320334765467917</v>
      </c>
      <c r="H5267" s="35" t="b">
        <v>0</v>
      </c>
      <c r="I5267" s="35" t="b">
        <v>0</v>
      </c>
      <c r="J5267" s="35" t="b">
        <v>0</v>
      </c>
    </row>
    <row r="5268" spans="1:10" hidden="1" x14ac:dyDescent="0.2">
      <c r="A5268" s="35" t="s">
        <v>384</v>
      </c>
      <c r="B5268" s="35" t="str">
        <f>VLOOKUP(Table4[[#This Row],[Metabolite ID]],Table18[],2,FALSE)</f>
        <v>1-eicosapentaenoyl-GPC (20:5)*</v>
      </c>
      <c r="C5268" s="35" t="s">
        <v>1117</v>
      </c>
      <c r="D5268" s="35">
        <v>1068</v>
      </c>
      <c r="E5268" s="35">
        <v>2.0772756685671162E-2</v>
      </c>
      <c r="F5268" s="35">
        <v>3.6874276009479651E-2</v>
      </c>
      <c r="G5268" s="35">
        <v>0.57320334765467917</v>
      </c>
      <c r="H5268" s="35" t="b">
        <v>0</v>
      </c>
      <c r="I5268" s="35" t="b">
        <v>0</v>
      </c>
      <c r="J5268" s="35" t="b">
        <v>0</v>
      </c>
    </row>
    <row r="5269" spans="1:10" hidden="1" x14ac:dyDescent="0.2">
      <c r="A5269" s="35" t="s">
        <v>384</v>
      </c>
      <c r="B5269" s="35" t="str">
        <f>VLOOKUP(Table4[[#This Row],[Metabolite ID]],Table18[],2,FALSE)</f>
        <v>1-eicosapentaenoyl-GPC (20:5)*</v>
      </c>
      <c r="C5269" s="35" t="s">
        <v>1118</v>
      </c>
      <c r="D5269" s="35">
        <v>1068</v>
      </c>
      <c r="E5269" s="35">
        <v>2.0772756685671207E-2</v>
      </c>
      <c r="F5269" s="35">
        <v>3.7190598731786317E-2</v>
      </c>
      <c r="G5269" s="35">
        <v>0.57646983060204282</v>
      </c>
      <c r="H5269" s="35" t="b">
        <v>0</v>
      </c>
      <c r="I5269" s="35" t="b">
        <v>0</v>
      </c>
      <c r="J5269" s="35" t="b">
        <v>0</v>
      </c>
    </row>
    <row r="5270" spans="1:10" hidden="1" x14ac:dyDescent="0.2">
      <c r="A5270" s="35" t="s">
        <v>384</v>
      </c>
      <c r="B5270" s="35" t="str">
        <f>VLOOKUP(Table4[[#This Row],[Metabolite ID]],Table18[],2,FALSE)</f>
        <v>1-eicosapentaenoyl-GPC (20:5)*</v>
      </c>
      <c r="C5270" s="35" t="s">
        <v>1119</v>
      </c>
      <c r="D5270" s="35">
        <v>1068</v>
      </c>
      <c r="E5270" s="35">
        <v>-2.0215897297943621E-2</v>
      </c>
      <c r="F5270" s="35">
        <v>5.6992942072016078E-2</v>
      </c>
      <c r="G5270" s="35">
        <v>0.72280776806994795</v>
      </c>
      <c r="H5270" s="35" t="b">
        <v>0</v>
      </c>
      <c r="I5270" s="35" t="b">
        <v>0</v>
      </c>
      <c r="J5270" s="35" t="b">
        <v>0</v>
      </c>
    </row>
    <row r="5271" spans="1:10" hidden="1" x14ac:dyDescent="0.2">
      <c r="A5271" s="35" t="s">
        <v>384</v>
      </c>
      <c r="B5271" s="35" t="str">
        <f>VLOOKUP(Table4[[#This Row],[Metabolite ID]],Table18[],2,FALSE)</f>
        <v>1-eicosapentaenoyl-GPC (20:5)*</v>
      </c>
      <c r="C5271" s="35" t="s">
        <v>1120</v>
      </c>
      <c r="D5271" s="35">
        <v>1068</v>
      </c>
      <c r="E5271" s="35">
        <v>4.3040446897566059E-2</v>
      </c>
      <c r="F5271" s="35">
        <v>6.6164134539492811E-2</v>
      </c>
      <c r="G5271" s="35">
        <v>0.51536269081829977</v>
      </c>
      <c r="H5271" s="35" t="b">
        <v>0</v>
      </c>
      <c r="I5271" s="35" t="b">
        <v>0</v>
      </c>
      <c r="J5271" s="35" t="b">
        <v>0</v>
      </c>
    </row>
    <row r="5272" spans="1:10" hidden="1" x14ac:dyDescent="0.2">
      <c r="A5272" s="35" t="s">
        <v>384</v>
      </c>
      <c r="B5272" s="35" t="str">
        <f>VLOOKUP(Table4[[#This Row],[Metabolite ID]],Table18[],2,FALSE)</f>
        <v>1-eicosapentaenoyl-GPC (20:5)*</v>
      </c>
      <c r="C5272" s="35" t="s">
        <v>1121</v>
      </c>
      <c r="D5272" s="35">
        <v>1068</v>
      </c>
      <c r="E5272" s="35">
        <v>-0.1084482489539127</v>
      </c>
      <c r="F5272" s="35">
        <v>0.23993485760604047</v>
      </c>
      <c r="G5272" s="35">
        <v>0.65136777436042514</v>
      </c>
      <c r="H5272" s="35" t="b">
        <v>0</v>
      </c>
      <c r="I5272" s="35" t="b">
        <v>0</v>
      </c>
      <c r="J5272" s="35" t="b">
        <v>0</v>
      </c>
    </row>
    <row r="5273" spans="1:10" hidden="1" x14ac:dyDescent="0.2">
      <c r="A5273" s="35" t="s">
        <v>384</v>
      </c>
      <c r="B5273" s="35" t="str">
        <f>VLOOKUP(Table4[[#This Row],[Metabolite ID]],Table18[],2,FALSE)</f>
        <v>1-eicosapentaenoyl-GPC (20:5)*</v>
      </c>
      <c r="C5273" s="35" t="s">
        <v>1122</v>
      </c>
      <c r="D5273" s="35">
        <v>1068</v>
      </c>
      <c r="E5273" s="35">
        <v>2.4668785673965132E-2</v>
      </c>
      <c r="F5273" s="35">
        <v>0.14517141945961085</v>
      </c>
      <c r="G5273" s="35">
        <v>0.86509844902160193</v>
      </c>
      <c r="H5273" s="35" t="b">
        <v>0</v>
      </c>
      <c r="I5273" s="35" t="b">
        <v>0</v>
      </c>
      <c r="J5273" s="35" t="b">
        <v>0</v>
      </c>
    </row>
    <row r="5274" spans="1:10" hidden="1" x14ac:dyDescent="0.2">
      <c r="A5274" s="35" t="s">
        <v>384</v>
      </c>
      <c r="B5274" s="35" t="str">
        <f>VLOOKUP(Table4[[#This Row],[Metabolite ID]],Table18[],2,FALSE)</f>
        <v>1-eicosapentaenoyl-GPC (20:5)*</v>
      </c>
      <c r="C5274" s="35" t="s">
        <v>1123</v>
      </c>
      <c r="D5274" s="35">
        <v>1068</v>
      </c>
      <c r="E5274" s="35">
        <v>0.16514158778499696</v>
      </c>
      <c r="F5274" s="35">
        <v>0.10822503722255625</v>
      </c>
      <c r="G5274" s="35">
        <v>0.12732908523360062</v>
      </c>
      <c r="H5274" s="35" t="b">
        <v>0</v>
      </c>
      <c r="I5274" s="35" t="b">
        <v>0</v>
      </c>
      <c r="J5274" s="35" t="b">
        <v>0</v>
      </c>
    </row>
    <row r="5275" spans="1:10" x14ac:dyDescent="0.2">
      <c r="A5275" s="35" t="s">
        <v>671</v>
      </c>
      <c r="B5275" s="35" t="str">
        <f>VLOOKUP(Table4[[#This Row],[Metabolite ID]],Table18[],2,FALSE)</f>
        <v>1-(1-enyl-stearoyl)-2-arachidonoyl-GPE (P-18:0/20:4)*</v>
      </c>
      <c r="C5275" s="35" t="s">
        <v>1116</v>
      </c>
      <c r="D5275" s="35">
        <v>1068</v>
      </c>
      <c r="E5275" s="35">
        <v>-2.1176278009161068E-2</v>
      </c>
      <c r="F5275" s="35">
        <v>3.8092638420630869E-2</v>
      </c>
      <c r="G5275" s="36">
        <v>0.57826880336543474</v>
      </c>
      <c r="H5275" s="35" t="b">
        <v>0</v>
      </c>
      <c r="I5275" s="35" t="b">
        <v>0</v>
      </c>
      <c r="J5275" s="35" t="b">
        <v>0</v>
      </c>
    </row>
    <row r="5276" spans="1:10" hidden="1" x14ac:dyDescent="0.2">
      <c r="A5276" s="35" t="s">
        <v>671</v>
      </c>
      <c r="B5276" s="35" t="str">
        <f>VLOOKUP(Table4[[#This Row],[Metabolite ID]],Table18[],2,FALSE)</f>
        <v>1-(1-enyl-stearoyl)-2-arachidonoyl-GPE (P-18:0/20:4)*</v>
      </c>
      <c r="C5276" s="35" t="s">
        <v>1117</v>
      </c>
      <c r="D5276" s="35">
        <v>1068</v>
      </c>
      <c r="E5276" s="35">
        <v>-2.1176278009161068E-2</v>
      </c>
      <c r="F5276" s="35">
        <v>3.6981570819226907E-2</v>
      </c>
      <c r="G5276" s="35">
        <v>0.56690401239061705</v>
      </c>
      <c r="H5276" s="35" t="b">
        <v>0</v>
      </c>
      <c r="I5276" s="35" t="b">
        <v>0</v>
      </c>
      <c r="J5276" s="35" t="b">
        <v>0</v>
      </c>
    </row>
    <row r="5277" spans="1:10" hidden="1" x14ac:dyDescent="0.2">
      <c r="A5277" s="35" t="s">
        <v>671</v>
      </c>
      <c r="B5277" s="35" t="str">
        <f>VLOOKUP(Table4[[#This Row],[Metabolite ID]],Table18[],2,FALSE)</f>
        <v>1-(1-enyl-stearoyl)-2-arachidonoyl-GPE (P-18:0/20:4)*</v>
      </c>
      <c r="C5277" s="35" t="s">
        <v>1118</v>
      </c>
      <c r="D5277" s="35">
        <v>1068</v>
      </c>
      <c r="E5277" s="35">
        <v>-2.1176278009161064E-2</v>
      </c>
      <c r="F5277" s="35">
        <v>3.7329422015799911E-2</v>
      </c>
      <c r="G5277" s="35">
        <v>0.57052317156643695</v>
      </c>
      <c r="H5277" s="35" t="b">
        <v>0</v>
      </c>
      <c r="I5277" s="35" t="b">
        <v>0</v>
      </c>
      <c r="J5277" s="35" t="b">
        <v>0</v>
      </c>
    </row>
    <row r="5278" spans="1:10" hidden="1" x14ac:dyDescent="0.2">
      <c r="A5278" s="35" t="s">
        <v>671</v>
      </c>
      <c r="B5278" s="35" t="str">
        <f>VLOOKUP(Table4[[#This Row],[Metabolite ID]],Table18[],2,FALSE)</f>
        <v>1-(1-enyl-stearoyl)-2-arachidonoyl-GPE (P-18:0/20:4)*</v>
      </c>
      <c r="C5278" s="35" t="s">
        <v>1119</v>
      </c>
      <c r="D5278" s="35">
        <v>1068</v>
      </c>
      <c r="E5278" s="35">
        <v>-4.159504166666695E-2</v>
      </c>
      <c r="F5278" s="35">
        <v>5.624923517283479E-2</v>
      </c>
      <c r="G5278" s="35">
        <v>0.45961712046572278</v>
      </c>
      <c r="H5278" s="35" t="b">
        <v>0</v>
      </c>
      <c r="I5278" s="35" t="b">
        <v>0</v>
      </c>
      <c r="J5278" s="35" t="b">
        <v>0</v>
      </c>
    </row>
    <row r="5279" spans="1:10" hidden="1" x14ac:dyDescent="0.2">
      <c r="A5279" s="35" t="s">
        <v>671</v>
      </c>
      <c r="B5279" s="35" t="str">
        <f>VLOOKUP(Table4[[#This Row],[Metabolite ID]],Table18[],2,FALSE)</f>
        <v>1-(1-enyl-stearoyl)-2-arachidonoyl-GPE (P-18:0/20:4)*</v>
      </c>
      <c r="C5279" s="35" t="s">
        <v>1120</v>
      </c>
      <c r="D5279" s="35">
        <v>1068</v>
      </c>
      <c r="E5279" s="35">
        <v>-4.4005518396766197E-2</v>
      </c>
      <c r="F5279" s="35">
        <v>6.5390476495419847E-2</v>
      </c>
      <c r="G5279" s="35">
        <v>0.50096939849606725</v>
      </c>
      <c r="H5279" s="35" t="b">
        <v>0</v>
      </c>
      <c r="I5279" s="35" t="b">
        <v>0</v>
      </c>
      <c r="J5279" s="35" t="b">
        <v>0</v>
      </c>
    </row>
    <row r="5280" spans="1:10" hidden="1" x14ac:dyDescent="0.2">
      <c r="A5280" s="35" t="s">
        <v>671</v>
      </c>
      <c r="B5280" s="35" t="str">
        <f>VLOOKUP(Table4[[#This Row],[Metabolite ID]],Table18[],2,FALSE)</f>
        <v>1-(1-enyl-stearoyl)-2-arachidonoyl-GPE (P-18:0/20:4)*</v>
      </c>
      <c r="C5280" s="35" t="s">
        <v>1121</v>
      </c>
      <c r="D5280" s="35">
        <v>1068</v>
      </c>
      <c r="E5280" s="35">
        <v>-0.14445023288124226</v>
      </c>
      <c r="F5280" s="35">
        <v>0.27656946197030141</v>
      </c>
      <c r="G5280" s="35">
        <v>0.60157491037729138</v>
      </c>
      <c r="H5280" s="35" t="b">
        <v>0</v>
      </c>
      <c r="I5280" s="35" t="b">
        <v>0</v>
      </c>
      <c r="J5280" s="35" t="b">
        <v>0</v>
      </c>
    </row>
    <row r="5281" spans="1:10" hidden="1" x14ac:dyDescent="0.2">
      <c r="A5281" s="35" t="s">
        <v>671</v>
      </c>
      <c r="B5281" s="35" t="str">
        <f>VLOOKUP(Table4[[#This Row],[Metabolite ID]],Table18[],2,FALSE)</f>
        <v>1-(1-enyl-stearoyl)-2-arachidonoyl-GPE (P-18:0/20:4)*</v>
      </c>
      <c r="C5281" s="35" t="s">
        <v>1122</v>
      </c>
      <c r="D5281" s="35">
        <v>1068</v>
      </c>
      <c r="E5281" s="35">
        <v>-0.14445023288124226</v>
      </c>
      <c r="F5281" s="35">
        <v>0.19636360484378801</v>
      </c>
      <c r="G5281" s="35">
        <v>0.46211981963970361</v>
      </c>
      <c r="H5281" s="35" t="b">
        <v>0</v>
      </c>
      <c r="I5281" s="35" t="b">
        <v>0</v>
      </c>
      <c r="J5281" s="35" t="b">
        <v>0</v>
      </c>
    </row>
    <row r="5282" spans="1:10" hidden="1" x14ac:dyDescent="0.2">
      <c r="A5282" s="35" t="s">
        <v>671</v>
      </c>
      <c r="B5282" s="35" t="str">
        <f>VLOOKUP(Table4[[#This Row],[Metabolite ID]],Table18[],2,FALSE)</f>
        <v>1-(1-enyl-stearoyl)-2-arachidonoyl-GPE (P-18:0/20:4)*</v>
      </c>
      <c r="C5282" s="35" t="s">
        <v>1123</v>
      </c>
      <c r="D5282" s="35">
        <v>1068</v>
      </c>
      <c r="E5282" s="35">
        <v>-0.15422084117606766</v>
      </c>
      <c r="F5282" s="35">
        <v>0.11178838373511515</v>
      </c>
      <c r="G5282" s="35">
        <v>0.168005800775821</v>
      </c>
      <c r="H5282" s="35" t="b">
        <v>0</v>
      </c>
      <c r="I5282" s="35" t="b">
        <v>0</v>
      </c>
      <c r="J5282" s="35" t="b">
        <v>0</v>
      </c>
    </row>
    <row r="5283" spans="1:10" x14ac:dyDescent="0.2">
      <c r="A5283" s="35" t="s">
        <v>143</v>
      </c>
      <c r="B5283" s="35" t="str">
        <f>VLOOKUP(Table4[[#This Row],[Metabolite ID]],Table18[],2,FALSE)</f>
        <v>homocitrulline</v>
      </c>
      <c r="C5283" s="35" t="s">
        <v>1116</v>
      </c>
      <c r="D5283" s="35">
        <v>1069</v>
      </c>
      <c r="E5283" s="35">
        <v>2.2136627956984411E-2</v>
      </c>
      <c r="F5283" s="35">
        <v>4.015601366142544E-2</v>
      </c>
      <c r="G5283" s="36">
        <v>0.58145163357174046</v>
      </c>
      <c r="H5283" s="35" t="b">
        <v>0</v>
      </c>
      <c r="I5283" s="35" t="b">
        <v>0</v>
      </c>
      <c r="J5283" s="35" t="b">
        <v>0</v>
      </c>
    </row>
    <row r="5284" spans="1:10" hidden="1" x14ac:dyDescent="0.2">
      <c r="A5284" s="35" t="s">
        <v>143</v>
      </c>
      <c r="B5284" s="35" t="str">
        <f>VLOOKUP(Table4[[#This Row],[Metabolite ID]],Table18[],2,FALSE)</f>
        <v>homocitrulline</v>
      </c>
      <c r="C5284" s="35" t="s">
        <v>1117</v>
      </c>
      <c r="D5284" s="35">
        <v>1069</v>
      </c>
      <c r="E5284" s="35">
        <v>2.2136627956984411E-2</v>
      </c>
      <c r="F5284" s="35">
        <v>3.8346650120731185E-2</v>
      </c>
      <c r="G5284" s="35">
        <v>0.56375254532383745</v>
      </c>
      <c r="H5284" s="35" t="b">
        <v>0</v>
      </c>
      <c r="I5284" s="35" t="b">
        <v>0</v>
      </c>
      <c r="J5284" s="35" t="b">
        <v>0</v>
      </c>
    </row>
    <row r="5285" spans="1:10" hidden="1" x14ac:dyDescent="0.2">
      <c r="A5285" s="35" t="s">
        <v>143</v>
      </c>
      <c r="B5285" s="35" t="str">
        <f>VLOOKUP(Table4[[#This Row],[Metabolite ID]],Table18[],2,FALSE)</f>
        <v>homocitrulline</v>
      </c>
      <c r="C5285" s="35" t="s">
        <v>1118</v>
      </c>
      <c r="D5285" s="35">
        <v>1069</v>
      </c>
      <c r="E5285" s="35">
        <v>2.2136627956984411E-2</v>
      </c>
      <c r="F5285" s="35">
        <v>3.8718386703951828E-2</v>
      </c>
      <c r="G5285" s="35">
        <v>0.56750202414822271</v>
      </c>
      <c r="H5285" s="35" t="b">
        <v>0</v>
      </c>
      <c r="I5285" s="35" t="b">
        <v>0</v>
      </c>
      <c r="J5285" s="35" t="b">
        <v>0</v>
      </c>
    </row>
    <row r="5286" spans="1:10" hidden="1" x14ac:dyDescent="0.2">
      <c r="A5286" s="35" t="s">
        <v>143</v>
      </c>
      <c r="B5286" s="35" t="str">
        <f>VLOOKUP(Table4[[#This Row],[Metabolite ID]],Table18[],2,FALSE)</f>
        <v>homocitrulline</v>
      </c>
      <c r="C5286" s="35" t="s">
        <v>1119</v>
      </c>
      <c r="D5286" s="35">
        <v>1069</v>
      </c>
      <c r="E5286" s="35">
        <v>-3.5657407407407408E-3</v>
      </c>
      <c r="F5286" s="35">
        <v>5.8885437586472564E-2</v>
      </c>
      <c r="G5286" s="35">
        <v>0.95171451776929783</v>
      </c>
      <c r="H5286" s="35" t="b">
        <v>0</v>
      </c>
      <c r="I5286" s="35" t="b">
        <v>0</v>
      </c>
      <c r="J5286" s="35" t="b">
        <v>0</v>
      </c>
    </row>
    <row r="5287" spans="1:10" hidden="1" x14ac:dyDescent="0.2">
      <c r="A5287" s="35" t="s">
        <v>143</v>
      </c>
      <c r="B5287" s="35" t="str">
        <f>VLOOKUP(Table4[[#This Row],[Metabolite ID]],Table18[],2,FALSE)</f>
        <v>homocitrulline</v>
      </c>
      <c r="C5287" s="35" t="s">
        <v>1120</v>
      </c>
      <c r="D5287" s="35">
        <v>1069</v>
      </c>
      <c r="E5287" s="35">
        <v>-1.7153566276623292E-2</v>
      </c>
      <c r="F5287" s="35">
        <v>6.6085417600621935E-2</v>
      </c>
      <c r="G5287" s="35">
        <v>0.79519811303435184</v>
      </c>
      <c r="H5287" s="35" t="b">
        <v>0</v>
      </c>
      <c r="I5287" s="35" t="b">
        <v>0</v>
      </c>
      <c r="J5287" s="35" t="b">
        <v>0</v>
      </c>
    </row>
    <row r="5288" spans="1:10" hidden="1" x14ac:dyDescent="0.2">
      <c r="A5288" s="35" t="s">
        <v>143</v>
      </c>
      <c r="B5288" s="35" t="str">
        <f>VLOOKUP(Table4[[#This Row],[Metabolite ID]],Table18[],2,FALSE)</f>
        <v>homocitrulline</v>
      </c>
      <c r="C5288" s="35" t="s">
        <v>1121</v>
      </c>
      <c r="D5288" s="35">
        <v>1069</v>
      </c>
      <c r="E5288" s="35">
        <v>-0.25158195411666462</v>
      </c>
      <c r="F5288" s="35">
        <v>0.24024443739693063</v>
      </c>
      <c r="G5288" s="35">
        <v>0.29524815495939438</v>
      </c>
      <c r="H5288" s="35" t="b">
        <v>0</v>
      </c>
      <c r="I5288" s="35" t="b">
        <v>0</v>
      </c>
      <c r="J5288" s="35" t="b">
        <v>0</v>
      </c>
    </row>
    <row r="5289" spans="1:10" hidden="1" x14ac:dyDescent="0.2">
      <c r="A5289" s="35" t="s">
        <v>143</v>
      </c>
      <c r="B5289" s="35" t="str">
        <f>VLOOKUP(Table4[[#This Row],[Metabolite ID]],Table18[],2,FALSE)</f>
        <v>homocitrulline</v>
      </c>
      <c r="C5289" s="35" t="s">
        <v>1122</v>
      </c>
      <c r="D5289" s="35">
        <v>1069</v>
      </c>
      <c r="E5289" s="35">
        <v>-0.13485055185356565</v>
      </c>
      <c r="F5289" s="35">
        <v>0.14541945012195978</v>
      </c>
      <c r="G5289" s="35">
        <v>0.35396925592910877</v>
      </c>
      <c r="H5289" s="35" t="b">
        <v>0</v>
      </c>
      <c r="I5289" s="35" t="b">
        <v>0</v>
      </c>
      <c r="J5289" s="35" t="b">
        <v>0</v>
      </c>
    </row>
    <row r="5290" spans="1:10" hidden="1" x14ac:dyDescent="0.2">
      <c r="A5290" s="35" t="s">
        <v>143</v>
      </c>
      <c r="B5290" s="35" t="str">
        <f>VLOOKUP(Table4[[#This Row],[Metabolite ID]],Table18[],2,FALSE)</f>
        <v>homocitrulline</v>
      </c>
      <c r="C5290" s="35" t="s">
        <v>1123</v>
      </c>
      <c r="D5290" s="35">
        <v>1069</v>
      </c>
      <c r="E5290" s="35">
        <v>-9.2720573885058791E-2</v>
      </c>
      <c r="F5290" s="35">
        <v>0.11787670657742516</v>
      </c>
      <c r="G5290" s="35">
        <v>0.43169689841729653</v>
      </c>
      <c r="H5290" s="35" t="b">
        <v>0</v>
      </c>
      <c r="I5290" s="35" t="b">
        <v>0</v>
      </c>
      <c r="J5290" s="35" t="b">
        <v>0</v>
      </c>
    </row>
    <row r="5291" spans="1:10" x14ac:dyDescent="0.2">
      <c r="A5291" s="35" t="s">
        <v>546</v>
      </c>
      <c r="B5291" s="35" t="str">
        <f>VLOOKUP(Table4[[#This Row],[Metabolite ID]],Table18[],2,FALSE)</f>
        <v>X - 18889</v>
      </c>
      <c r="C5291" s="35" t="s">
        <v>1116</v>
      </c>
      <c r="D5291" s="35">
        <v>1068</v>
      </c>
      <c r="E5291" s="35">
        <v>2.0646759254464273E-2</v>
      </c>
      <c r="F5291" s="35">
        <v>3.7858847180550291E-2</v>
      </c>
      <c r="G5291" s="36">
        <v>0.58550488553542102</v>
      </c>
      <c r="H5291" s="35" t="b">
        <v>0</v>
      </c>
      <c r="I5291" s="35" t="b">
        <v>0</v>
      </c>
      <c r="J5291" s="35" t="b">
        <v>0</v>
      </c>
    </row>
    <row r="5292" spans="1:10" hidden="1" x14ac:dyDescent="0.2">
      <c r="A5292" s="35" t="s">
        <v>546</v>
      </c>
      <c r="B5292" s="35" t="str">
        <f>VLOOKUP(Table4[[#This Row],[Metabolite ID]],Table18[],2,FALSE)</f>
        <v>X - 18889</v>
      </c>
      <c r="C5292" s="35" t="s">
        <v>1117</v>
      </c>
      <c r="D5292" s="35">
        <v>1068</v>
      </c>
      <c r="E5292" s="35">
        <v>2.0646759254464273E-2</v>
      </c>
      <c r="F5292" s="35">
        <v>3.7040951214618388E-2</v>
      </c>
      <c r="G5292" s="35">
        <v>0.57725171192384772</v>
      </c>
      <c r="H5292" s="35" t="b">
        <v>0</v>
      </c>
      <c r="I5292" s="35" t="b">
        <v>0</v>
      </c>
      <c r="J5292" s="35" t="b">
        <v>0</v>
      </c>
    </row>
    <row r="5293" spans="1:10" hidden="1" x14ac:dyDescent="0.2">
      <c r="A5293" s="35" t="s">
        <v>546</v>
      </c>
      <c r="B5293" s="35" t="str">
        <f>VLOOKUP(Table4[[#This Row],[Metabolite ID]],Table18[],2,FALSE)</f>
        <v>X - 18889</v>
      </c>
      <c r="C5293" s="35" t="s">
        <v>1118</v>
      </c>
      <c r="D5293" s="35">
        <v>1068</v>
      </c>
      <c r="E5293" s="35">
        <v>2.0646759254464249E-2</v>
      </c>
      <c r="F5293" s="35">
        <v>3.7384302642626266E-2</v>
      </c>
      <c r="G5293" s="35">
        <v>0.58075366170433074</v>
      </c>
      <c r="H5293" s="35" t="b">
        <v>0</v>
      </c>
      <c r="I5293" s="35" t="b">
        <v>0</v>
      </c>
      <c r="J5293" s="35" t="b">
        <v>0</v>
      </c>
    </row>
    <row r="5294" spans="1:10" hidden="1" x14ac:dyDescent="0.2">
      <c r="A5294" s="35" t="s">
        <v>546</v>
      </c>
      <c r="B5294" s="35" t="str">
        <f>VLOOKUP(Table4[[#This Row],[Metabolite ID]],Table18[],2,FALSE)</f>
        <v>X - 18889</v>
      </c>
      <c r="C5294" s="35" t="s">
        <v>1119</v>
      </c>
      <c r="D5294" s="35">
        <v>1068</v>
      </c>
      <c r="E5294" s="35">
        <v>8.876989850022686E-2</v>
      </c>
      <c r="F5294" s="35">
        <v>5.5643092275893549E-2</v>
      </c>
      <c r="G5294" s="35">
        <v>0.11063523055373792</v>
      </c>
      <c r="H5294" s="35" t="b">
        <v>0</v>
      </c>
      <c r="I5294" s="35" t="b">
        <v>0</v>
      </c>
      <c r="J5294" s="35" t="b">
        <v>0</v>
      </c>
    </row>
    <row r="5295" spans="1:10" hidden="1" x14ac:dyDescent="0.2">
      <c r="A5295" s="35" t="s">
        <v>546</v>
      </c>
      <c r="B5295" s="35" t="str">
        <f>VLOOKUP(Table4[[#This Row],[Metabolite ID]],Table18[],2,FALSE)</f>
        <v>X - 18889</v>
      </c>
      <c r="C5295" s="35" t="s">
        <v>1120</v>
      </c>
      <c r="D5295" s="35">
        <v>1068</v>
      </c>
      <c r="E5295" s="35">
        <v>9.5221206360371805E-2</v>
      </c>
      <c r="F5295" s="35">
        <v>6.4405287370342845E-2</v>
      </c>
      <c r="G5295" s="35">
        <v>0.13928234867516093</v>
      </c>
      <c r="H5295" s="35" t="b">
        <v>0</v>
      </c>
      <c r="I5295" s="35" t="b">
        <v>0</v>
      </c>
      <c r="J5295" s="35" t="b">
        <v>0</v>
      </c>
    </row>
    <row r="5296" spans="1:10" hidden="1" x14ac:dyDescent="0.2">
      <c r="A5296" s="35" t="s">
        <v>546</v>
      </c>
      <c r="B5296" s="35" t="str">
        <f>VLOOKUP(Table4[[#This Row],[Metabolite ID]],Table18[],2,FALSE)</f>
        <v>X - 18889</v>
      </c>
      <c r="C5296" s="35" t="s">
        <v>1121</v>
      </c>
      <c r="D5296" s="35">
        <v>1068</v>
      </c>
      <c r="E5296" s="35">
        <v>0.28388589524789953</v>
      </c>
      <c r="F5296" s="35">
        <v>0.26182722092531496</v>
      </c>
      <c r="G5296" s="35">
        <v>0.27849935159920736</v>
      </c>
      <c r="H5296" s="35" t="b">
        <v>0</v>
      </c>
      <c r="I5296" s="35" t="b">
        <v>0</v>
      </c>
      <c r="J5296" s="35" t="b">
        <v>0</v>
      </c>
    </row>
    <row r="5297" spans="1:10" hidden="1" x14ac:dyDescent="0.2">
      <c r="A5297" s="35" t="s">
        <v>546</v>
      </c>
      <c r="B5297" s="35" t="str">
        <f>VLOOKUP(Table4[[#This Row],[Metabolite ID]],Table18[],2,FALSE)</f>
        <v>X - 18889</v>
      </c>
      <c r="C5297" s="35" t="s">
        <v>1122</v>
      </c>
      <c r="D5297" s="35">
        <v>1068</v>
      </c>
      <c r="E5297" s="35">
        <v>0.17566472935329625</v>
      </c>
      <c r="F5297" s="35">
        <v>0.15908543147106938</v>
      </c>
      <c r="G5297" s="35">
        <v>0.26974826208332375</v>
      </c>
      <c r="H5297" s="35" t="b">
        <v>0</v>
      </c>
      <c r="I5297" s="35" t="b">
        <v>0</v>
      </c>
      <c r="J5297" s="35" t="b">
        <v>0</v>
      </c>
    </row>
    <row r="5298" spans="1:10" hidden="1" x14ac:dyDescent="0.2">
      <c r="A5298" s="35" t="s">
        <v>546</v>
      </c>
      <c r="B5298" s="35" t="str">
        <f>VLOOKUP(Table4[[#This Row],[Metabolite ID]],Table18[],2,FALSE)</f>
        <v>X - 18889</v>
      </c>
      <c r="C5298" s="35" t="s">
        <v>1123</v>
      </c>
      <c r="D5298" s="35">
        <v>1068</v>
      </c>
      <c r="E5298" s="35">
        <v>-9.0728309310597208E-2</v>
      </c>
      <c r="F5298" s="35">
        <v>0.11108825285809122</v>
      </c>
      <c r="G5298" s="35">
        <v>0.41426933455763226</v>
      </c>
      <c r="H5298" s="35" t="b">
        <v>0</v>
      </c>
      <c r="I5298" s="35" t="b">
        <v>0</v>
      </c>
      <c r="J5298" s="35" t="b">
        <v>0</v>
      </c>
    </row>
    <row r="5299" spans="1:10" x14ac:dyDescent="0.2">
      <c r="A5299" s="35" t="s">
        <v>351</v>
      </c>
      <c r="B5299" s="35" t="str">
        <f>VLOOKUP(Table4[[#This Row],[Metabolite ID]],Table18[],2,FALSE)</f>
        <v>2-aminobutyrate</v>
      </c>
      <c r="C5299" s="35" t="s">
        <v>1116</v>
      </c>
      <c r="D5299" s="35">
        <v>1068</v>
      </c>
      <c r="E5299" s="35">
        <v>-2.0241588509310168E-2</v>
      </c>
      <c r="F5299" s="35">
        <v>3.7229301985405937E-2</v>
      </c>
      <c r="G5299" s="36">
        <v>0.58664761779442953</v>
      </c>
      <c r="H5299" s="35" t="b">
        <v>0</v>
      </c>
      <c r="I5299" s="35" t="b">
        <v>0</v>
      </c>
      <c r="J5299" s="35" t="b">
        <v>0</v>
      </c>
    </row>
    <row r="5300" spans="1:10" hidden="1" x14ac:dyDescent="0.2">
      <c r="A5300" s="35" t="s">
        <v>351</v>
      </c>
      <c r="B5300" s="35" t="str">
        <f>VLOOKUP(Table4[[#This Row],[Metabolite ID]],Table18[],2,FALSE)</f>
        <v>2-aminobutyrate</v>
      </c>
      <c r="C5300" s="35" t="s">
        <v>1117</v>
      </c>
      <c r="D5300" s="35">
        <v>1068</v>
      </c>
      <c r="E5300" s="35">
        <v>-2.0241588509310168E-2</v>
      </c>
      <c r="F5300" s="35">
        <v>3.6963264497023057E-2</v>
      </c>
      <c r="G5300" s="35">
        <v>0.58395720876538959</v>
      </c>
      <c r="H5300" s="35" t="b">
        <v>0</v>
      </c>
      <c r="I5300" s="35" t="b">
        <v>0</v>
      </c>
      <c r="J5300" s="35" t="b">
        <v>0</v>
      </c>
    </row>
    <row r="5301" spans="1:10" hidden="1" x14ac:dyDescent="0.2">
      <c r="A5301" s="35" t="s">
        <v>351</v>
      </c>
      <c r="B5301" s="35" t="str">
        <f>VLOOKUP(Table4[[#This Row],[Metabolite ID]],Table18[],2,FALSE)</f>
        <v>2-aminobutyrate</v>
      </c>
      <c r="C5301" s="35" t="s">
        <v>1118</v>
      </c>
      <c r="D5301" s="35">
        <v>1068</v>
      </c>
      <c r="E5301" s="35">
        <v>-2.0241588509310186E-2</v>
      </c>
      <c r="F5301" s="35">
        <v>3.7294624029556314E-2</v>
      </c>
      <c r="G5301" s="35">
        <v>0.58730321142740993</v>
      </c>
      <c r="H5301" s="35" t="b">
        <v>0</v>
      </c>
      <c r="I5301" s="35" t="b">
        <v>0</v>
      </c>
      <c r="J5301" s="35" t="b">
        <v>0</v>
      </c>
    </row>
    <row r="5302" spans="1:10" hidden="1" x14ac:dyDescent="0.2">
      <c r="A5302" s="35" t="s">
        <v>351</v>
      </c>
      <c r="B5302" s="35" t="str">
        <f>VLOOKUP(Table4[[#This Row],[Metabolite ID]],Table18[],2,FALSE)</f>
        <v>2-aminobutyrate</v>
      </c>
      <c r="C5302" s="35" t="s">
        <v>1119</v>
      </c>
      <c r="D5302" s="35">
        <v>1068</v>
      </c>
      <c r="E5302" s="35">
        <v>-1.7444356575963927E-2</v>
      </c>
      <c r="F5302" s="35">
        <v>5.6137044260810003E-2</v>
      </c>
      <c r="G5302" s="35">
        <v>0.75599379714013926</v>
      </c>
      <c r="H5302" s="35" t="b">
        <v>0</v>
      </c>
      <c r="I5302" s="35" t="b">
        <v>0</v>
      </c>
      <c r="J5302" s="35" t="b">
        <v>0</v>
      </c>
    </row>
    <row r="5303" spans="1:10" hidden="1" x14ac:dyDescent="0.2">
      <c r="A5303" s="35" t="s">
        <v>351</v>
      </c>
      <c r="B5303" s="35" t="str">
        <f>VLOOKUP(Table4[[#This Row],[Metabolite ID]],Table18[],2,FALSE)</f>
        <v>2-aminobutyrate</v>
      </c>
      <c r="C5303" s="35" t="s">
        <v>1120</v>
      </c>
      <c r="D5303" s="35">
        <v>1068</v>
      </c>
      <c r="E5303" s="35">
        <v>-8.4346351962530819E-2</v>
      </c>
      <c r="F5303" s="35">
        <v>6.4583660287009598E-2</v>
      </c>
      <c r="G5303" s="35">
        <v>0.19155207510251038</v>
      </c>
      <c r="H5303" s="35" t="b">
        <v>0</v>
      </c>
      <c r="I5303" s="35" t="b">
        <v>0</v>
      </c>
      <c r="J5303" s="35" t="b">
        <v>0</v>
      </c>
    </row>
    <row r="5304" spans="1:10" hidden="1" x14ac:dyDescent="0.2">
      <c r="A5304" s="35" t="s">
        <v>351</v>
      </c>
      <c r="B5304" s="35" t="str">
        <f>VLOOKUP(Table4[[#This Row],[Metabolite ID]],Table18[],2,FALSE)</f>
        <v>2-aminobutyrate</v>
      </c>
      <c r="C5304" s="35" t="s">
        <v>1121</v>
      </c>
      <c r="D5304" s="35">
        <v>1068</v>
      </c>
      <c r="E5304" s="35">
        <v>-8.5256392479968746E-2</v>
      </c>
      <c r="F5304" s="35">
        <v>0.21840768025820798</v>
      </c>
      <c r="G5304" s="35">
        <v>0.69635243947330749</v>
      </c>
      <c r="H5304" s="35" t="b">
        <v>0</v>
      </c>
      <c r="I5304" s="35" t="b">
        <v>0</v>
      </c>
      <c r="J5304" s="35" t="b">
        <v>0</v>
      </c>
    </row>
    <row r="5305" spans="1:10" hidden="1" x14ac:dyDescent="0.2">
      <c r="A5305" s="35" t="s">
        <v>351</v>
      </c>
      <c r="B5305" s="35" t="str">
        <f>VLOOKUP(Table4[[#This Row],[Metabolite ID]],Table18[],2,FALSE)</f>
        <v>2-aminobutyrate</v>
      </c>
      <c r="C5305" s="35" t="s">
        <v>1122</v>
      </c>
      <c r="D5305" s="35">
        <v>1068</v>
      </c>
      <c r="E5305" s="35">
        <v>-0.13608655834295824</v>
      </c>
      <c r="F5305" s="35">
        <v>0.13854077597757206</v>
      </c>
      <c r="G5305" s="35">
        <v>0.32618202077115444</v>
      </c>
      <c r="H5305" s="35" t="b">
        <v>0</v>
      </c>
      <c r="I5305" s="35" t="b">
        <v>0</v>
      </c>
      <c r="J5305" s="35" t="b">
        <v>0</v>
      </c>
    </row>
    <row r="5306" spans="1:10" hidden="1" x14ac:dyDescent="0.2">
      <c r="A5306" s="35" t="s">
        <v>351</v>
      </c>
      <c r="B5306" s="35" t="str">
        <f>VLOOKUP(Table4[[#This Row],[Metabolite ID]],Table18[],2,FALSE)</f>
        <v>2-aminobutyrate</v>
      </c>
      <c r="C5306" s="35" t="s">
        <v>1123</v>
      </c>
      <c r="D5306" s="35">
        <v>1068</v>
      </c>
      <c r="E5306" s="35">
        <v>-3.2573621649998462E-2</v>
      </c>
      <c r="F5306" s="35">
        <v>0.10932196335070408</v>
      </c>
      <c r="G5306" s="35">
        <v>0.76579140941398827</v>
      </c>
      <c r="H5306" s="35" t="b">
        <v>0</v>
      </c>
      <c r="I5306" s="35" t="b">
        <v>0</v>
      </c>
      <c r="J5306" s="35" t="b">
        <v>0</v>
      </c>
    </row>
    <row r="5307" spans="1:10" x14ac:dyDescent="0.2">
      <c r="A5307" s="35" t="s">
        <v>523</v>
      </c>
      <c r="B5307" s="35" t="str">
        <f>VLOOKUP(Table4[[#This Row],[Metabolite ID]],Table18[],2,FALSE)</f>
        <v>X - 17676</v>
      </c>
      <c r="C5307" s="35" t="s">
        <v>1116</v>
      </c>
      <c r="D5307" s="35">
        <v>1068</v>
      </c>
      <c r="E5307" s="35">
        <v>2.0785707411080094E-2</v>
      </c>
      <c r="F5307" s="35">
        <v>3.8238025616609606E-2</v>
      </c>
      <c r="G5307" s="36">
        <v>0.58672545956871414</v>
      </c>
      <c r="H5307" s="35" t="b">
        <v>0</v>
      </c>
      <c r="I5307" s="35" t="b">
        <v>0</v>
      </c>
      <c r="J5307" s="35" t="b">
        <v>0</v>
      </c>
    </row>
    <row r="5308" spans="1:10" hidden="1" x14ac:dyDescent="0.2">
      <c r="A5308" s="35" t="s">
        <v>523</v>
      </c>
      <c r="B5308" s="35" t="str">
        <f>VLOOKUP(Table4[[#This Row],[Metabolite ID]],Table18[],2,FALSE)</f>
        <v>X - 17676</v>
      </c>
      <c r="C5308" s="35" t="s">
        <v>1117</v>
      </c>
      <c r="D5308" s="35">
        <v>1068</v>
      </c>
      <c r="E5308" s="35">
        <v>2.0785707411080094E-2</v>
      </c>
      <c r="F5308" s="35">
        <v>3.7407050480005588E-2</v>
      </c>
      <c r="G5308" s="35">
        <v>0.578441373286253</v>
      </c>
      <c r="H5308" s="35" t="b">
        <v>0</v>
      </c>
      <c r="I5308" s="35" t="b">
        <v>0</v>
      </c>
      <c r="J5308" s="35" t="b">
        <v>0</v>
      </c>
    </row>
    <row r="5309" spans="1:10" hidden="1" x14ac:dyDescent="0.2">
      <c r="A5309" s="35" t="s">
        <v>523</v>
      </c>
      <c r="B5309" s="35" t="str">
        <f>VLOOKUP(Table4[[#This Row],[Metabolite ID]],Table18[],2,FALSE)</f>
        <v>X - 17676</v>
      </c>
      <c r="C5309" s="35" t="s">
        <v>1118</v>
      </c>
      <c r="D5309" s="35">
        <v>1068</v>
      </c>
      <c r="E5309" s="35">
        <v>2.0785707411080091E-2</v>
      </c>
      <c r="F5309" s="35">
        <v>3.775253379988959E-2</v>
      </c>
      <c r="G5309" s="35">
        <v>0.58192312325019524</v>
      </c>
      <c r="H5309" s="35" t="b">
        <v>0</v>
      </c>
      <c r="I5309" s="35" t="b">
        <v>0</v>
      </c>
      <c r="J5309" s="35" t="b">
        <v>0</v>
      </c>
    </row>
    <row r="5310" spans="1:10" hidden="1" x14ac:dyDescent="0.2">
      <c r="A5310" s="35" t="s">
        <v>523</v>
      </c>
      <c r="B5310" s="35" t="str">
        <f>VLOOKUP(Table4[[#This Row],[Metabolite ID]],Table18[],2,FALSE)</f>
        <v>X - 17676</v>
      </c>
      <c r="C5310" s="35" t="s">
        <v>1119</v>
      </c>
      <c r="D5310" s="35">
        <v>1068</v>
      </c>
      <c r="E5310" s="35">
        <v>2.6491756595043048E-2</v>
      </c>
      <c r="F5310" s="35">
        <v>5.8267606825596056E-2</v>
      </c>
      <c r="G5310" s="35">
        <v>0.6493562518395678</v>
      </c>
      <c r="H5310" s="35" t="b">
        <v>0</v>
      </c>
      <c r="I5310" s="35" t="b">
        <v>0</v>
      </c>
      <c r="J5310" s="35" t="b">
        <v>0</v>
      </c>
    </row>
    <row r="5311" spans="1:10" hidden="1" x14ac:dyDescent="0.2">
      <c r="A5311" s="35" t="s">
        <v>523</v>
      </c>
      <c r="B5311" s="35" t="str">
        <f>VLOOKUP(Table4[[#This Row],[Metabolite ID]],Table18[],2,FALSE)</f>
        <v>X - 17676</v>
      </c>
      <c r="C5311" s="35" t="s">
        <v>1120</v>
      </c>
      <c r="D5311" s="35">
        <v>1068</v>
      </c>
      <c r="E5311" s="35">
        <v>8.106259241054152E-2</v>
      </c>
      <c r="F5311" s="35">
        <v>6.3067002084334536E-2</v>
      </c>
      <c r="G5311" s="35">
        <v>0.1986732103290185</v>
      </c>
      <c r="H5311" s="35" t="b">
        <v>0</v>
      </c>
      <c r="I5311" s="35" t="b">
        <v>0</v>
      </c>
      <c r="J5311" s="35" t="b">
        <v>0</v>
      </c>
    </row>
    <row r="5312" spans="1:10" hidden="1" x14ac:dyDescent="0.2">
      <c r="A5312" s="35" t="s">
        <v>523</v>
      </c>
      <c r="B5312" s="35" t="str">
        <f>VLOOKUP(Table4[[#This Row],[Metabolite ID]],Table18[],2,FALSE)</f>
        <v>X - 17676</v>
      </c>
      <c r="C5312" s="35" t="s">
        <v>1121</v>
      </c>
      <c r="D5312" s="35">
        <v>1068</v>
      </c>
      <c r="E5312" s="35">
        <v>1.1484462643335469E-2</v>
      </c>
      <c r="F5312" s="35">
        <v>0.23658127836004664</v>
      </c>
      <c r="G5312" s="35">
        <v>0.96129225142739005</v>
      </c>
      <c r="H5312" s="35" t="b">
        <v>0</v>
      </c>
      <c r="I5312" s="35" t="b">
        <v>0</v>
      </c>
      <c r="J5312" s="35" t="b">
        <v>0</v>
      </c>
    </row>
    <row r="5313" spans="1:10" hidden="1" x14ac:dyDescent="0.2">
      <c r="A5313" s="35" t="s">
        <v>523</v>
      </c>
      <c r="B5313" s="35" t="str">
        <f>VLOOKUP(Table4[[#This Row],[Metabolite ID]],Table18[],2,FALSE)</f>
        <v>X - 17676</v>
      </c>
      <c r="C5313" s="35" t="s">
        <v>1122</v>
      </c>
      <c r="D5313" s="35">
        <v>1068</v>
      </c>
      <c r="E5313" s="35">
        <v>0.16361002078431763</v>
      </c>
      <c r="F5313" s="35">
        <v>0.14902828681353045</v>
      </c>
      <c r="G5313" s="35">
        <v>0.27251967802340898</v>
      </c>
      <c r="H5313" s="35" t="b">
        <v>0</v>
      </c>
      <c r="I5313" s="35" t="b">
        <v>0</v>
      </c>
      <c r="J5313" s="35" t="b">
        <v>0</v>
      </c>
    </row>
    <row r="5314" spans="1:10" hidden="1" x14ac:dyDescent="0.2">
      <c r="A5314" s="35" t="s">
        <v>523</v>
      </c>
      <c r="B5314" s="35" t="str">
        <f>VLOOKUP(Table4[[#This Row],[Metabolite ID]],Table18[],2,FALSE)</f>
        <v>X - 17676</v>
      </c>
      <c r="C5314" s="35" t="s">
        <v>1123</v>
      </c>
      <c r="D5314" s="35">
        <v>1068</v>
      </c>
      <c r="E5314" s="35">
        <v>0.13113467799288422</v>
      </c>
      <c r="F5314" s="35">
        <v>0.11220101223082646</v>
      </c>
      <c r="G5314" s="35">
        <v>0.24276657913932925</v>
      </c>
      <c r="H5314" s="35" t="b">
        <v>0</v>
      </c>
      <c r="I5314" s="35" t="b">
        <v>0</v>
      </c>
      <c r="J5314" s="35" t="b">
        <v>0</v>
      </c>
    </row>
    <row r="5315" spans="1:10" x14ac:dyDescent="0.2">
      <c r="A5315" s="35" t="s">
        <v>735</v>
      </c>
      <c r="B5315" s="35" t="str">
        <f>VLOOKUP(Table4[[#This Row],[Metabolite ID]],Table18[],2,FALSE)</f>
        <v>glycochenodeoxycholate sulfate</v>
      </c>
      <c r="C5315" s="35" t="s">
        <v>1116</v>
      </c>
      <c r="D5315" s="35">
        <v>1068</v>
      </c>
      <c r="E5315" s="35">
        <v>2.0673055350471887E-2</v>
      </c>
      <c r="F5315" s="35">
        <v>3.8086363146432212E-2</v>
      </c>
      <c r="G5315" s="36">
        <v>0.58727153715973568</v>
      </c>
      <c r="H5315" s="35" t="b">
        <v>0</v>
      </c>
      <c r="I5315" s="35" t="b">
        <v>0</v>
      </c>
      <c r="J5315" s="35" t="b">
        <v>0</v>
      </c>
    </row>
    <row r="5316" spans="1:10" hidden="1" x14ac:dyDescent="0.2">
      <c r="A5316" s="35" t="s">
        <v>735</v>
      </c>
      <c r="B5316" s="35" t="str">
        <f>VLOOKUP(Table4[[#This Row],[Metabolite ID]],Table18[],2,FALSE)</f>
        <v>glycochenodeoxycholate sulfate</v>
      </c>
      <c r="C5316" s="35" t="s">
        <v>1117</v>
      </c>
      <c r="D5316" s="35">
        <v>1068</v>
      </c>
      <c r="E5316" s="35">
        <v>2.0673055350471887E-2</v>
      </c>
      <c r="F5316" s="35">
        <v>3.7384076430106744E-2</v>
      </c>
      <c r="G5316" s="35">
        <v>0.58026961800337262</v>
      </c>
      <c r="H5316" s="35" t="b">
        <v>0</v>
      </c>
      <c r="I5316" s="35" t="b">
        <v>0</v>
      </c>
      <c r="J5316" s="35" t="b">
        <v>0</v>
      </c>
    </row>
    <row r="5317" spans="1:10" hidden="1" x14ac:dyDescent="0.2">
      <c r="A5317" s="35" t="s">
        <v>735</v>
      </c>
      <c r="B5317" s="35" t="str">
        <f>VLOOKUP(Table4[[#This Row],[Metabolite ID]],Table18[],2,FALSE)</f>
        <v>glycochenodeoxycholate sulfate</v>
      </c>
      <c r="C5317" s="35" t="s">
        <v>1118</v>
      </c>
      <c r="D5317" s="35">
        <v>1068</v>
      </c>
      <c r="E5317" s="35">
        <v>2.0673055350471859E-2</v>
      </c>
      <c r="F5317" s="35">
        <v>3.7726332547265255E-2</v>
      </c>
      <c r="G5317" s="35">
        <v>0.58370964644302581</v>
      </c>
      <c r="H5317" s="35" t="b">
        <v>0</v>
      </c>
      <c r="I5317" s="35" t="b">
        <v>0</v>
      </c>
      <c r="J5317" s="35" t="b">
        <v>0</v>
      </c>
    </row>
    <row r="5318" spans="1:10" hidden="1" x14ac:dyDescent="0.2">
      <c r="A5318" s="35" t="s">
        <v>735</v>
      </c>
      <c r="B5318" s="35" t="str">
        <f>VLOOKUP(Table4[[#This Row],[Metabolite ID]],Table18[],2,FALSE)</f>
        <v>glycochenodeoxycholate sulfate</v>
      </c>
      <c r="C5318" s="35" t="s">
        <v>1119</v>
      </c>
      <c r="D5318" s="35">
        <v>1068</v>
      </c>
      <c r="E5318" s="35">
        <v>2.264644379445763E-2</v>
      </c>
      <c r="F5318" s="35">
        <v>5.4037777951453612E-2</v>
      </c>
      <c r="G5318" s="35">
        <v>0.67515372033846455</v>
      </c>
      <c r="H5318" s="35" t="b">
        <v>0</v>
      </c>
      <c r="I5318" s="35" t="b">
        <v>0</v>
      </c>
      <c r="J5318" s="35" t="b">
        <v>0</v>
      </c>
    </row>
    <row r="5319" spans="1:10" hidden="1" x14ac:dyDescent="0.2">
      <c r="A5319" s="35" t="s">
        <v>735</v>
      </c>
      <c r="B5319" s="35" t="str">
        <f>VLOOKUP(Table4[[#This Row],[Metabolite ID]],Table18[],2,FALSE)</f>
        <v>glycochenodeoxycholate sulfate</v>
      </c>
      <c r="C5319" s="35" t="s">
        <v>1120</v>
      </c>
      <c r="D5319" s="35">
        <v>1068</v>
      </c>
      <c r="E5319" s="35">
        <v>7.3088982581825931E-2</v>
      </c>
      <c r="F5319" s="35">
        <v>6.0422140026432584E-2</v>
      </c>
      <c r="G5319" s="35">
        <v>0.22641741096196946</v>
      </c>
      <c r="H5319" s="35" t="b">
        <v>0</v>
      </c>
      <c r="I5319" s="35" t="b">
        <v>0</v>
      </c>
      <c r="J5319" s="35" t="b">
        <v>0</v>
      </c>
    </row>
    <row r="5320" spans="1:10" hidden="1" x14ac:dyDescent="0.2">
      <c r="A5320" s="35" t="s">
        <v>735</v>
      </c>
      <c r="B5320" s="35" t="str">
        <f>VLOOKUP(Table4[[#This Row],[Metabolite ID]],Table18[],2,FALSE)</f>
        <v>glycochenodeoxycholate sulfate</v>
      </c>
      <c r="C5320" s="35" t="s">
        <v>1121</v>
      </c>
      <c r="D5320" s="35">
        <v>1068</v>
      </c>
      <c r="E5320" s="35">
        <v>7.7432095521578148E-2</v>
      </c>
      <c r="F5320" s="35">
        <v>0.24896667779886469</v>
      </c>
      <c r="G5320" s="35">
        <v>0.75585080897546664</v>
      </c>
      <c r="H5320" s="35" t="b">
        <v>0</v>
      </c>
      <c r="I5320" s="35" t="b">
        <v>0</v>
      </c>
      <c r="J5320" s="35" t="b">
        <v>0</v>
      </c>
    </row>
    <row r="5321" spans="1:10" hidden="1" x14ac:dyDescent="0.2">
      <c r="A5321" s="35" t="s">
        <v>735</v>
      </c>
      <c r="B5321" s="35" t="str">
        <f>VLOOKUP(Table4[[#This Row],[Metabolite ID]],Table18[],2,FALSE)</f>
        <v>glycochenodeoxycholate sulfate</v>
      </c>
      <c r="C5321" s="35" t="s">
        <v>1122</v>
      </c>
      <c r="D5321" s="35">
        <v>1068</v>
      </c>
      <c r="E5321" s="35">
        <v>7.7432095521578148E-2</v>
      </c>
      <c r="F5321" s="35">
        <v>0.15654837305323629</v>
      </c>
      <c r="G5321" s="35">
        <v>0.62096957720930757</v>
      </c>
      <c r="H5321" s="35" t="b">
        <v>0</v>
      </c>
      <c r="I5321" s="35" t="b">
        <v>0</v>
      </c>
      <c r="J5321" s="35" t="b">
        <v>0</v>
      </c>
    </row>
    <row r="5322" spans="1:10" hidden="1" x14ac:dyDescent="0.2">
      <c r="A5322" s="35" t="s">
        <v>735</v>
      </c>
      <c r="B5322" s="35" t="str">
        <f>VLOOKUP(Table4[[#This Row],[Metabolite ID]],Table18[],2,FALSE)</f>
        <v>glycochenodeoxycholate sulfate</v>
      </c>
      <c r="C5322" s="35" t="s">
        <v>1123</v>
      </c>
      <c r="D5322" s="35">
        <v>1068</v>
      </c>
      <c r="E5322" s="35">
        <v>0.1073417411644032</v>
      </c>
      <c r="F5322" s="35">
        <v>0.11177398737055724</v>
      </c>
      <c r="G5322" s="35">
        <v>0.3370986980326669</v>
      </c>
      <c r="H5322" s="35" t="b">
        <v>0</v>
      </c>
      <c r="I5322" s="35" t="b">
        <v>0</v>
      </c>
      <c r="J5322" s="35" t="b">
        <v>0</v>
      </c>
    </row>
    <row r="5323" spans="1:10" x14ac:dyDescent="0.2">
      <c r="A5323" s="35" t="s">
        <v>451</v>
      </c>
      <c r="B5323" s="35" t="str">
        <f>VLOOKUP(Table4[[#This Row],[Metabolite ID]],Table18[],2,FALSE)</f>
        <v>X - 21470</v>
      </c>
      <c r="C5323" s="35" t="s">
        <v>1116</v>
      </c>
      <c r="D5323" s="35">
        <v>1068</v>
      </c>
      <c r="E5323" s="35">
        <v>-2.1150187794882695E-2</v>
      </c>
      <c r="F5323" s="35">
        <v>3.9016194828117912E-2</v>
      </c>
      <c r="G5323" s="36">
        <v>0.5877582950799215</v>
      </c>
      <c r="H5323" s="35" t="b">
        <v>0</v>
      </c>
      <c r="I5323" s="35" t="b">
        <v>0</v>
      </c>
      <c r="J5323" s="35" t="b">
        <v>0</v>
      </c>
    </row>
    <row r="5324" spans="1:10" hidden="1" x14ac:dyDescent="0.2">
      <c r="A5324" s="35" t="s">
        <v>451</v>
      </c>
      <c r="B5324" s="35" t="str">
        <f>VLOOKUP(Table4[[#This Row],[Metabolite ID]],Table18[],2,FALSE)</f>
        <v>X - 21470</v>
      </c>
      <c r="C5324" s="35" t="s">
        <v>1117</v>
      </c>
      <c r="D5324" s="35">
        <v>1068</v>
      </c>
      <c r="E5324" s="35">
        <v>-2.1150187794882695E-2</v>
      </c>
      <c r="F5324" s="35">
        <v>3.7167535495641321E-2</v>
      </c>
      <c r="G5324" s="35">
        <v>0.56932217725217038</v>
      </c>
      <c r="H5324" s="35" t="b">
        <v>0</v>
      </c>
      <c r="I5324" s="35" t="b">
        <v>0</v>
      </c>
      <c r="J5324" s="35" t="b">
        <v>0</v>
      </c>
    </row>
    <row r="5325" spans="1:10" hidden="1" x14ac:dyDescent="0.2">
      <c r="A5325" s="35" t="s">
        <v>451</v>
      </c>
      <c r="B5325" s="35" t="str">
        <f>VLOOKUP(Table4[[#This Row],[Metabolite ID]],Table18[],2,FALSE)</f>
        <v>X - 21470</v>
      </c>
      <c r="C5325" s="35" t="s">
        <v>1118</v>
      </c>
      <c r="D5325" s="35">
        <v>1068</v>
      </c>
      <c r="E5325" s="35">
        <v>-2.1150187794882702E-2</v>
      </c>
      <c r="F5325" s="35">
        <v>3.7528526802355126E-2</v>
      </c>
      <c r="G5325" s="35">
        <v>0.57304252863830296</v>
      </c>
      <c r="H5325" s="35" t="b">
        <v>0</v>
      </c>
      <c r="I5325" s="35" t="b">
        <v>0</v>
      </c>
      <c r="J5325" s="35" t="b">
        <v>0</v>
      </c>
    </row>
    <row r="5326" spans="1:10" hidden="1" x14ac:dyDescent="0.2">
      <c r="A5326" s="35" t="s">
        <v>451</v>
      </c>
      <c r="B5326" s="35" t="str">
        <f>VLOOKUP(Table4[[#This Row],[Metabolite ID]],Table18[],2,FALSE)</f>
        <v>X - 21470</v>
      </c>
      <c r="C5326" s="35" t="s">
        <v>1119</v>
      </c>
      <c r="D5326" s="35">
        <v>1068</v>
      </c>
      <c r="E5326" s="35">
        <v>-3.5286266233766343E-2</v>
      </c>
      <c r="F5326" s="35">
        <v>5.7940801524406275E-2</v>
      </c>
      <c r="G5326" s="35">
        <v>0.54252079983060586</v>
      </c>
      <c r="H5326" s="35" t="b">
        <v>0</v>
      </c>
      <c r="I5326" s="35" t="b">
        <v>0</v>
      </c>
      <c r="J5326" s="35" t="b">
        <v>0</v>
      </c>
    </row>
    <row r="5327" spans="1:10" hidden="1" x14ac:dyDescent="0.2">
      <c r="A5327" s="35" t="s">
        <v>451</v>
      </c>
      <c r="B5327" s="35" t="str">
        <f>VLOOKUP(Table4[[#This Row],[Metabolite ID]],Table18[],2,FALSE)</f>
        <v>X - 21470</v>
      </c>
      <c r="C5327" s="35" t="s">
        <v>1120</v>
      </c>
      <c r="D5327" s="35">
        <v>1068</v>
      </c>
      <c r="E5327" s="35">
        <v>-2.7782536151751917E-2</v>
      </c>
      <c r="F5327" s="35">
        <v>6.3344416747651622E-2</v>
      </c>
      <c r="G5327" s="35">
        <v>0.66095511570362686</v>
      </c>
      <c r="H5327" s="35" t="b">
        <v>0</v>
      </c>
      <c r="I5327" s="35" t="b">
        <v>0</v>
      </c>
      <c r="J5327" s="35" t="b">
        <v>0</v>
      </c>
    </row>
    <row r="5328" spans="1:10" hidden="1" x14ac:dyDescent="0.2">
      <c r="A5328" s="35" t="s">
        <v>451</v>
      </c>
      <c r="B5328" s="35" t="str">
        <f>VLOOKUP(Table4[[#This Row],[Metabolite ID]],Table18[],2,FALSE)</f>
        <v>X - 21470</v>
      </c>
      <c r="C5328" s="35" t="s">
        <v>1121</v>
      </c>
      <c r="D5328" s="35">
        <v>1068</v>
      </c>
      <c r="E5328" s="35">
        <v>-0.18290673227359111</v>
      </c>
      <c r="F5328" s="35">
        <v>0.24957329931778946</v>
      </c>
      <c r="G5328" s="35">
        <v>0.4637939283744712</v>
      </c>
      <c r="H5328" s="35" t="b">
        <v>0</v>
      </c>
      <c r="I5328" s="35" t="b">
        <v>0</v>
      </c>
      <c r="J5328" s="35" t="b">
        <v>0</v>
      </c>
    </row>
    <row r="5329" spans="1:10" hidden="1" x14ac:dyDescent="0.2">
      <c r="A5329" s="35" t="s">
        <v>451</v>
      </c>
      <c r="B5329" s="35" t="str">
        <f>VLOOKUP(Table4[[#This Row],[Metabolite ID]],Table18[],2,FALSE)</f>
        <v>X - 21470</v>
      </c>
      <c r="C5329" s="35" t="s">
        <v>1122</v>
      </c>
      <c r="D5329" s="35">
        <v>1068</v>
      </c>
      <c r="E5329" s="35">
        <v>-6.5149352641109992E-2</v>
      </c>
      <c r="F5329" s="35">
        <v>0.15454360402179459</v>
      </c>
      <c r="G5329" s="35">
        <v>0.67343135093178941</v>
      </c>
      <c r="H5329" s="35" t="b">
        <v>0</v>
      </c>
      <c r="I5329" s="35" t="b">
        <v>0</v>
      </c>
      <c r="J5329" s="35" t="b">
        <v>0</v>
      </c>
    </row>
    <row r="5330" spans="1:10" hidden="1" x14ac:dyDescent="0.2">
      <c r="A5330" s="35" t="s">
        <v>451</v>
      </c>
      <c r="B5330" s="35" t="str">
        <f>VLOOKUP(Table4[[#This Row],[Metabolite ID]],Table18[],2,FALSE)</f>
        <v>X - 21470</v>
      </c>
      <c r="C5330" s="35" t="s">
        <v>1123</v>
      </c>
      <c r="D5330" s="35">
        <v>1068</v>
      </c>
      <c r="E5330" s="35">
        <v>8.2125239462334854E-2</v>
      </c>
      <c r="F5330" s="35">
        <v>0.11452678851787389</v>
      </c>
      <c r="G5330" s="35">
        <v>0.47347982961051716</v>
      </c>
      <c r="H5330" s="35" t="b">
        <v>0</v>
      </c>
      <c r="I5330" s="35" t="b">
        <v>0</v>
      </c>
      <c r="J5330" s="35" t="b">
        <v>0</v>
      </c>
    </row>
    <row r="5331" spans="1:10" x14ac:dyDescent="0.2">
      <c r="A5331" s="35" t="s">
        <v>806</v>
      </c>
      <c r="B5331" s="35" t="str">
        <f>VLOOKUP(Table4[[#This Row],[Metabolite ID]],Table18[],2,FALSE)</f>
        <v>Concentration of medium LDL particles</v>
      </c>
      <c r="C5331" s="35" t="s">
        <v>1116</v>
      </c>
      <c r="D5331" s="35">
        <v>1069</v>
      </c>
      <c r="E5331" s="35">
        <v>1.3966639930887644E-2</v>
      </c>
      <c r="F5331" s="35">
        <v>2.6195872407734355E-2</v>
      </c>
      <c r="G5331" s="36">
        <v>0.59392154400147712</v>
      </c>
      <c r="H5331" s="35" t="b">
        <v>0</v>
      </c>
      <c r="I5331" s="35" t="b">
        <v>0</v>
      </c>
      <c r="J5331" s="35" t="b">
        <v>0</v>
      </c>
    </row>
    <row r="5332" spans="1:10" hidden="1" x14ac:dyDescent="0.2">
      <c r="A5332" s="35" t="s">
        <v>806</v>
      </c>
      <c r="B5332" s="35" t="str">
        <f>VLOOKUP(Table4[[#This Row],[Metabolite ID]],Table18[],2,FALSE)</f>
        <v>Concentration of medium LDL particles</v>
      </c>
      <c r="C5332" s="35" t="s">
        <v>1117</v>
      </c>
      <c r="D5332" s="35">
        <v>1069</v>
      </c>
      <c r="E5332" s="35">
        <v>1.3966639930887644E-2</v>
      </c>
      <c r="F5332" s="35">
        <v>1.6705161154298015E-2</v>
      </c>
      <c r="G5332" s="35">
        <v>0.40311701120488397</v>
      </c>
      <c r="H5332" s="35" t="b">
        <v>0</v>
      </c>
      <c r="I5332" s="35" t="b">
        <v>0</v>
      </c>
      <c r="J5332" s="35" t="b">
        <v>0</v>
      </c>
    </row>
    <row r="5333" spans="1:10" hidden="1" x14ac:dyDescent="0.2">
      <c r="A5333" s="35" t="s">
        <v>806</v>
      </c>
      <c r="B5333" s="35" t="str">
        <f>VLOOKUP(Table4[[#This Row],[Metabolite ID]],Table18[],2,FALSE)</f>
        <v>Concentration of medium LDL particles</v>
      </c>
      <c r="C5333" s="35" t="s">
        <v>1118</v>
      </c>
      <c r="D5333" s="35">
        <v>1069</v>
      </c>
      <c r="E5333" s="35">
        <v>1.4089395007257713E-2</v>
      </c>
      <c r="F5333" s="35">
        <v>1.7074009532361999E-2</v>
      </c>
      <c r="G5333" s="35">
        <v>0.40926063527774931</v>
      </c>
      <c r="H5333" s="35" t="b">
        <v>0</v>
      </c>
      <c r="I5333" s="35" t="b">
        <v>0</v>
      </c>
      <c r="J5333" s="35" t="b">
        <v>0</v>
      </c>
    </row>
    <row r="5334" spans="1:10" hidden="1" x14ac:dyDescent="0.2">
      <c r="A5334" s="35" t="s">
        <v>806</v>
      </c>
      <c r="B5334" s="35" t="str">
        <f>VLOOKUP(Table4[[#This Row],[Metabolite ID]],Table18[],2,FALSE)</f>
        <v>Concentration of medium LDL particles</v>
      </c>
      <c r="C5334" s="35" t="s">
        <v>1119</v>
      </c>
      <c r="D5334" s="35">
        <v>1069</v>
      </c>
      <c r="E5334" s="35">
        <v>3.6720491803278688E-2</v>
      </c>
      <c r="F5334" s="35">
        <v>2.7184226661395812E-2</v>
      </c>
      <c r="G5334" s="35">
        <v>0.17675905513700846</v>
      </c>
      <c r="H5334" s="35" t="b">
        <v>0</v>
      </c>
      <c r="I5334" s="35" t="b">
        <v>0</v>
      </c>
      <c r="J5334" s="35" t="b">
        <v>0</v>
      </c>
    </row>
    <row r="5335" spans="1:10" hidden="1" x14ac:dyDescent="0.2">
      <c r="A5335" s="35" t="s">
        <v>806</v>
      </c>
      <c r="B5335" s="35" t="str">
        <f>VLOOKUP(Table4[[#This Row],[Metabolite ID]],Table18[],2,FALSE)</f>
        <v>Concentration of medium LDL particles</v>
      </c>
      <c r="C5335" s="35" t="s">
        <v>1120</v>
      </c>
      <c r="D5335" s="35">
        <v>1069</v>
      </c>
      <c r="E5335" s="35">
        <v>6.4761008929242289E-2</v>
      </c>
      <c r="F5335" s="35">
        <v>3.0493997881168571E-2</v>
      </c>
      <c r="G5335" s="35">
        <v>3.3692752512126764E-2</v>
      </c>
      <c r="H5335" s="35" t="b">
        <v>0</v>
      </c>
      <c r="I5335" s="35" t="b">
        <v>0</v>
      </c>
      <c r="J5335" s="35" t="b">
        <v>0</v>
      </c>
    </row>
    <row r="5336" spans="1:10" hidden="1" x14ac:dyDescent="0.2">
      <c r="A5336" s="35" t="s">
        <v>806</v>
      </c>
      <c r="B5336" s="35" t="str">
        <f>VLOOKUP(Table4[[#This Row],[Metabolite ID]],Table18[],2,FALSE)</f>
        <v>Concentration of medium LDL particles</v>
      </c>
      <c r="C5336" s="35" t="s">
        <v>1121</v>
      </c>
      <c r="D5336" s="35">
        <v>1069</v>
      </c>
      <c r="E5336" s="35">
        <v>1.6804471835719426E-2</v>
      </c>
      <c r="F5336" s="35">
        <v>0.11885481260230815</v>
      </c>
      <c r="G5336" s="35">
        <v>0.88759124324210137</v>
      </c>
      <c r="H5336" s="35" t="b">
        <v>0</v>
      </c>
      <c r="I5336" s="35" t="b">
        <v>0</v>
      </c>
      <c r="J5336" s="35" t="b">
        <v>0</v>
      </c>
    </row>
    <row r="5337" spans="1:10" hidden="1" x14ac:dyDescent="0.2">
      <c r="A5337" s="35" t="s">
        <v>806</v>
      </c>
      <c r="B5337" s="35" t="str">
        <f>VLOOKUP(Table4[[#This Row],[Metabolite ID]],Table18[],2,FALSE)</f>
        <v>Concentration of medium LDL particles</v>
      </c>
      <c r="C5337" s="35" t="s">
        <v>1122</v>
      </c>
      <c r="D5337" s="35">
        <v>1069</v>
      </c>
      <c r="E5337" s="35">
        <v>0.1096984332965647</v>
      </c>
      <c r="F5337" s="35">
        <v>6.5733662329912484E-2</v>
      </c>
      <c r="G5337" s="35">
        <v>9.5443788279119049E-2</v>
      </c>
      <c r="H5337" s="35" t="b">
        <v>0</v>
      </c>
      <c r="I5337" s="35" t="b">
        <v>0</v>
      </c>
      <c r="J5337" s="35" t="b">
        <v>0</v>
      </c>
    </row>
    <row r="5338" spans="1:10" hidden="1" x14ac:dyDescent="0.2">
      <c r="A5338" s="35" t="s">
        <v>806</v>
      </c>
      <c r="B5338" s="35" t="str">
        <f>VLOOKUP(Table4[[#This Row],[Metabolite ID]],Table18[],2,FALSE)</f>
        <v>Concentration of medium LDL particles</v>
      </c>
      <c r="C5338" s="35" t="s">
        <v>1123</v>
      </c>
      <c r="D5338" s="35">
        <v>1069</v>
      </c>
      <c r="E5338" s="35">
        <v>-4.9840050568840763E-2</v>
      </c>
      <c r="F5338" s="35">
        <v>7.6837591716932066E-2</v>
      </c>
      <c r="G5338" s="35">
        <v>0.5167096985175863</v>
      </c>
      <c r="H5338" s="35" t="b">
        <v>0</v>
      </c>
      <c r="I5338" s="35" t="b">
        <v>0</v>
      </c>
      <c r="J5338" s="35" t="b">
        <v>0</v>
      </c>
    </row>
    <row r="5339" spans="1:10" x14ac:dyDescent="0.2">
      <c r="A5339" s="35" t="s">
        <v>505</v>
      </c>
      <c r="B5339" s="35" t="str">
        <f>VLOOKUP(Table4[[#This Row],[Metabolite ID]],Table18[],2,FALSE)</f>
        <v>X - 17438</v>
      </c>
      <c r="C5339" s="35" t="s">
        <v>1116</v>
      </c>
      <c r="D5339" s="35">
        <v>1068</v>
      </c>
      <c r="E5339" s="35">
        <v>-2.0809220071023163E-2</v>
      </c>
      <c r="F5339" s="35">
        <v>3.9088562689003535E-2</v>
      </c>
      <c r="G5339" s="36">
        <v>0.59447610182604516</v>
      </c>
      <c r="H5339" s="35" t="b">
        <v>0</v>
      </c>
      <c r="I5339" s="35" t="b">
        <v>0</v>
      </c>
      <c r="J5339" s="35" t="b">
        <v>0</v>
      </c>
    </row>
    <row r="5340" spans="1:10" hidden="1" x14ac:dyDescent="0.2">
      <c r="A5340" s="35" t="s">
        <v>505</v>
      </c>
      <c r="B5340" s="35" t="str">
        <f>VLOOKUP(Table4[[#This Row],[Metabolite ID]],Table18[],2,FALSE)</f>
        <v>X - 17438</v>
      </c>
      <c r="C5340" s="35" t="s">
        <v>1117</v>
      </c>
      <c r="D5340" s="35">
        <v>1068</v>
      </c>
      <c r="E5340" s="35">
        <v>-2.0809220071023163E-2</v>
      </c>
      <c r="F5340" s="35">
        <v>3.8352429251341545E-2</v>
      </c>
      <c r="G5340" s="35">
        <v>0.58741974844772693</v>
      </c>
      <c r="H5340" s="35" t="b">
        <v>0</v>
      </c>
      <c r="I5340" s="35" t="b">
        <v>0</v>
      </c>
      <c r="J5340" s="35" t="b">
        <v>0</v>
      </c>
    </row>
    <row r="5341" spans="1:10" hidden="1" x14ac:dyDescent="0.2">
      <c r="A5341" s="35" t="s">
        <v>505</v>
      </c>
      <c r="B5341" s="35" t="str">
        <f>VLOOKUP(Table4[[#This Row],[Metabolite ID]],Table18[],2,FALSE)</f>
        <v>X - 17438</v>
      </c>
      <c r="C5341" s="35" t="s">
        <v>1118</v>
      </c>
      <c r="D5341" s="35">
        <v>1068</v>
      </c>
      <c r="E5341" s="35">
        <v>-2.0809220071023156E-2</v>
      </c>
      <c r="F5341" s="35">
        <v>3.8704677330387231E-2</v>
      </c>
      <c r="G5341" s="35">
        <v>0.59082494303075195</v>
      </c>
      <c r="H5341" s="35" t="b">
        <v>0</v>
      </c>
      <c r="I5341" s="35" t="b">
        <v>0</v>
      </c>
      <c r="J5341" s="35" t="b">
        <v>0</v>
      </c>
    </row>
    <row r="5342" spans="1:10" hidden="1" x14ac:dyDescent="0.2">
      <c r="A5342" s="35" t="s">
        <v>505</v>
      </c>
      <c r="B5342" s="35" t="str">
        <f>VLOOKUP(Table4[[#This Row],[Metabolite ID]],Table18[],2,FALSE)</f>
        <v>X - 17438</v>
      </c>
      <c r="C5342" s="35" t="s">
        <v>1119</v>
      </c>
      <c r="D5342" s="35">
        <v>1068</v>
      </c>
      <c r="E5342" s="35">
        <v>-7.3026874873354047E-2</v>
      </c>
      <c r="F5342" s="35">
        <v>5.8209771734386684E-2</v>
      </c>
      <c r="G5342" s="35">
        <v>0.20964337617399909</v>
      </c>
      <c r="H5342" s="35" t="b">
        <v>0</v>
      </c>
      <c r="I5342" s="35" t="b">
        <v>0</v>
      </c>
      <c r="J5342" s="35" t="b">
        <v>0</v>
      </c>
    </row>
    <row r="5343" spans="1:10" hidden="1" x14ac:dyDescent="0.2">
      <c r="A5343" s="35" t="s">
        <v>505</v>
      </c>
      <c r="B5343" s="35" t="str">
        <f>VLOOKUP(Table4[[#This Row],[Metabolite ID]],Table18[],2,FALSE)</f>
        <v>X - 17438</v>
      </c>
      <c r="C5343" s="35" t="s">
        <v>1120</v>
      </c>
      <c r="D5343" s="35">
        <v>1068</v>
      </c>
      <c r="E5343" s="35">
        <v>-3.3108003980673859E-3</v>
      </c>
      <c r="F5343" s="35">
        <v>6.8128431990536531E-2</v>
      </c>
      <c r="G5343" s="35">
        <v>0.96124089374169208</v>
      </c>
      <c r="H5343" s="35" t="b">
        <v>0</v>
      </c>
      <c r="I5343" s="35" t="b">
        <v>0</v>
      </c>
      <c r="J5343" s="35" t="b">
        <v>0</v>
      </c>
    </row>
    <row r="5344" spans="1:10" hidden="1" x14ac:dyDescent="0.2">
      <c r="A5344" s="35" t="s">
        <v>505</v>
      </c>
      <c r="B5344" s="35" t="str">
        <f>VLOOKUP(Table4[[#This Row],[Metabolite ID]],Table18[],2,FALSE)</f>
        <v>X - 17438</v>
      </c>
      <c r="C5344" s="35" t="s">
        <v>1121</v>
      </c>
      <c r="D5344" s="35">
        <v>1068</v>
      </c>
      <c r="E5344" s="35">
        <v>-0.14840155741836725</v>
      </c>
      <c r="F5344" s="35">
        <v>0.25809676395692738</v>
      </c>
      <c r="G5344" s="35">
        <v>0.56542320994283701</v>
      </c>
      <c r="H5344" s="35" t="b">
        <v>0</v>
      </c>
      <c r="I5344" s="35" t="b">
        <v>0</v>
      </c>
      <c r="J5344" s="35" t="b">
        <v>0</v>
      </c>
    </row>
    <row r="5345" spans="1:10" hidden="1" x14ac:dyDescent="0.2">
      <c r="A5345" s="35" t="s">
        <v>505</v>
      </c>
      <c r="B5345" s="35" t="str">
        <f>VLOOKUP(Table4[[#This Row],[Metabolite ID]],Table18[],2,FALSE)</f>
        <v>X - 17438</v>
      </c>
      <c r="C5345" s="35" t="s">
        <v>1122</v>
      </c>
      <c r="D5345" s="35">
        <v>1068</v>
      </c>
      <c r="E5345" s="35">
        <v>4.4628384962432932E-2</v>
      </c>
      <c r="F5345" s="35">
        <v>0.16765790928779159</v>
      </c>
      <c r="G5345" s="35">
        <v>0.79014648828658518</v>
      </c>
      <c r="H5345" s="35" t="b">
        <v>0</v>
      </c>
      <c r="I5345" s="35" t="b">
        <v>0</v>
      </c>
      <c r="J5345" s="35" t="b">
        <v>0</v>
      </c>
    </row>
    <row r="5346" spans="1:10" hidden="1" x14ac:dyDescent="0.2">
      <c r="A5346" s="35" t="s">
        <v>505</v>
      </c>
      <c r="B5346" s="35" t="str">
        <f>VLOOKUP(Table4[[#This Row],[Metabolite ID]],Table18[],2,FALSE)</f>
        <v>X - 17438</v>
      </c>
      <c r="C5346" s="35" t="s">
        <v>1123</v>
      </c>
      <c r="D5346" s="35">
        <v>1068</v>
      </c>
      <c r="E5346" s="35">
        <v>-6.8954601224836015E-2</v>
      </c>
      <c r="F5346" s="35">
        <v>0.11475804599175483</v>
      </c>
      <c r="G5346" s="35">
        <v>0.54805469220637804</v>
      </c>
      <c r="H5346" s="35" t="b">
        <v>0</v>
      </c>
      <c r="I5346" s="35" t="b">
        <v>0</v>
      </c>
      <c r="J5346" s="35" t="b">
        <v>0</v>
      </c>
    </row>
    <row r="5347" spans="1:10" x14ac:dyDescent="0.2">
      <c r="A5347" s="35" t="s">
        <v>595</v>
      </c>
      <c r="B5347" s="35" t="str">
        <f>VLOOKUP(Table4[[#This Row],[Metabolite ID]],Table18[],2,FALSE)</f>
        <v>N-acetyltaurine</v>
      </c>
      <c r="C5347" s="35" t="s">
        <v>1116</v>
      </c>
      <c r="D5347" s="35">
        <v>1068</v>
      </c>
      <c r="E5347" s="35">
        <v>2.031558378385169E-2</v>
      </c>
      <c r="F5347" s="35">
        <v>3.8197514137671008E-2</v>
      </c>
      <c r="G5347" s="36">
        <v>0.59482561207534235</v>
      </c>
      <c r="H5347" s="35" t="b">
        <v>0</v>
      </c>
      <c r="I5347" s="35" t="b">
        <v>0</v>
      </c>
      <c r="J5347" s="35" t="b">
        <v>0</v>
      </c>
    </row>
    <row r="5348" spans="1:10" hidden="1" x14ac:dyDescent="0.2">
      <c r="A5348" s="35" t="s">
        <v>595</v>
      </c>
      <c r="B5348" s="35" t="str">
        <f>VLOOKUP(Table4[[#This Row],[Metabolite ID]],Table18[],2,FALSE)</f>
        <v>N-acetyltaurine</v>
      </c>
      <c r="C5348" s="35" t="s">
        <v>1117</v>
      </c>
      <c r="D5348" s="35">
        <v>1068</v>
      </c>
      <c r="E5348" s="35">
        <v>2.031558378385169E-2</v>
      </c>
      <c r="F5348" s="35">
        <v>3.6877365151499468E-2</v>
      </c>
      <c r="G5348" s="35">
        <v>0.58170514011728991</v>
      </c>
      <c r="H5348" s="35" t="b">
        <v>0</v>
      </c>
      <c r="I5348" s="35" t="b">
        <v>0</v>
      </c>
      <c r="J5348" s="35" t="b">
        <v>0</v>
      </c>
    </row>
    <row r="5349" spans="1:10" hidden="1" x14ac:dyDescent="0.2">
      <c r="A5349" s="35" t="s">
        <v>595</v>
      </c>
      <c r="B5349" s="35" t="str">
        <f>VLOOKUP(Table4[[#This Row],[Metabolite ID]],Table18[],2,FALSE)</f>
        <v>N-acetyltaurine</v>
      </c>
      <c r="C5349" s="35" t="s">
        <v>1118</v>
      </c>
      <c r="D5349" s="35">
        <v>1068</v>
      </c>
      <c r="E5349" s="35">
        <v>2.0315583783851694E-2</v>
      </c>
      <c r="F5349" s="35">
        <v>3.7226519017639965E-2</v>
      </c>
      <c r="G5349" s="35">
        <v>0.5852523676557575</v>
      </c>
      <c r="H5349" s="35" t="b">
        <v>0</v>
      </c>
      <c r="I5349" s="35" t="b">
        <v>0</v>
      </c>
      <c r="J5349" s="35" t="b">
        <v>0</v>
      </c>
    </row>
    <row r="5350" spans="1:10" hidden="1" x14ac:dyDescent="0.2">
      <c r="A5350" s="35" t="s">
        <v>595</v>
      </c>
      <c r="B5350" s="35" t="str">
        <f>VLOOKUP(Table4[[#This Row],[Metabolite ID]],Table18[],2,FALSE)</f>
        <v>N-acetyltaurine</v>
      </c>
      <c r="C5350" s="35" t="s">
        <v>1119</v>
      </c>
      <c r="D5350" s="35">
        <v>1068</v>
      </c>
      <c r="E5350" s="35">
        <v>3.0720834983498313E-2</v>
      </c>
      <c r="F5350" s="35">
        <v>5.6544304248797049E-2</v>
      </c>
      <c r="G5350" s="35">
        <v>0.58691943555417858</v>
      </c>
      <c r="H5350" s="35" t="b">
        <v>0</v>
      </c>
      <c r="I5350" s="35" t="b">
        <v>0</v>
      </c>
      <c r="J5350" s="35" t="b">
        <v>0</v>
      </c>
    </row>
    <row r="5351" spans="1:10" hidden="1" x14ac:dyDescent="0.2">
      <c r="A5351" s="35" t="s">
        <v>595</v>
      </c>
      <c r="B5351" s="35" t="str">
        <f>VLOOKUP(Table4[[#This Row],[Metabolite ID]],Table18[],2,FALSE)</f>
        <v>N-acetyltaurine</v>
      </c>
      <c r="C5351" s="35" t="s">
        <v>1120</v>
      </c>
      <c r="D5351" s="35">
        <v>1068</v>
      </c>
      <c r="E5351" s="35">
        <v>-8.4302036666928752E-3</v>
      </c>
      <c r="F5351" s="35">
        <v>6.5814025700586837E-2</v>
      </c>
      <c r="G5351" s="35">
        <v>0.89807672626017621</v>
      </c>
      <c r="H5351" s="35" t="b">
        <v>0</v>
      </c>
      <c r="I5351" s="35" t="b">
        <v>0</v>
      </c>
      <c r="J5351" s="35" t="b">
        <v>0</v>
      </c>
    </row>
    <row r="5352" spans="1:10" hidden="1" x14ac:dyDescent="0.2">
      <c r="A5352" s="35" t="s">
        <v>595</v>
      </c>
      <c r="B5352" s="35" t="str">
        <f>VLOOKUP(Table4[[#This Row],[Metabolite ID]],Table18[],2,FALSE)</f>
        <v>N-acetyltaurine</v>
      </c>
      <c r="C5352" s="35" t="s">
        <v>1121</v>
      </c>
      <c r="D5352" s="35">
        <v>1068</v>
      </c>
      <c r="E5352" s="35">
        <v>0.10212778783265897</v>
      </c>
      <c r="F5352" s="35">
        <v>0.24680434672622023</v>
      </c>
      <c r="G5352" s="35">
        <v>0.67910330016213138</v>
      </c>
      <c r="H5352" s="35" t="b">
        <v>0</v>
      </c>
      <c r="I5352" s="35" t="b">
        <v>0</v>
      </c>
      <c r="J5352" s="35" t="b">
        <v>0</v>
      </c>
    </row>
    <row r="5353" spans="1:10" hidden="1" x14ac:dyDescent="0.2">
      <c r="A5353" s="35" t="s">
        <v>595</v>
      </c>
      <c r="B5353" s="35" t="str">
        <f>VLOOKUP(Table4[[#This Row],[Metabolite ID]],Table18[],2,FALSE)</f>
        <v>N-acetyltaurine</v>
      </c>
      <c r="C5353" s="35" t="s">
        <v>1122</v>
      </c>
      <c r="D5353" s="35">
        <v>1068</v>
      </c>
      <c r="E5353" s="35">
        <v>-6.4572726008059966E-2</v>
      </c>
      <c r="F5353" s="35">
        <v>0.16912693501785481</v>
      </c>
      <c r="G5353" s="35">
        <v>0.70268546779274721</v>
      </c>
      <c r="H5353" s="35" t="b">
        <v>0</v>
      </c>
      <c r="I5353" s="35" t="b">
        <v>0</v>
      </c>
      <c r="J5353" s="35" t="b">
        <v>0</v>
      </c>
    </row>
    <row r="5354" spans="1:10" hidden="1" x14ac:dyDescent="0.2">
      <c r="A5354" s="35" t="s">
        <v>595</v>
      </c>
      <c r="B5354" s="35" t="str">
        <f>VLOOKUP(Table4[[#This Row],[Metabolite ID]],Table18[],2,FALSE)</f>
        <v>N-acetyltaurine</v>
      </c>
      <c r="C5354" s="35" t="s">
        <v>1123</v>
      </c>
      <c r="D5354" s="35">
        <v>1068</v>
      </c>
      <c r="E5354" s="35">
        <v>-0.10822466116275621</v>
      </c>
      <c r="F5354" s="35">
        <v>0.11207836610947283</v>
      </c>
      <c r="G5354" s="35">
        <v>0.33445538328153857</v>
      </c>
      <c r="H5354" s="35" t="b">
        <v>0</v>
      </c>
      <c r="I5354" s="35" t="b">
        <v>0</v>
      </c>
      <c r="J5354" s="35" t="b">
        <v>0</v>
      </c>
    </row>
    <row r="5355" spans="1:10" x14ac:dyDescent="0.2">
      <c r="A5355" s="35" t="s">
        <v>436</v>
      </c>
      <c r="B5355" s="35" t="str">
        <f>VLOOKUP(Table4[[#This Row],[Metabolite ID]],Table18[],2,FALSE)</f>
        <v>X - 11442</v>
      </c>
      <c r="C5355" s="35" t="s">
        <v>1116</v>
      </c>
      <c r="D5355" s="35">
        <v>1068</v>
      </c>
      <c r="E5355" s="35">
        <v>-1.994540364873822E-2</v>
      </c>
      <c r="F5355" s="35">
        <v>3.7613376249338165E-2</v>
      </c>
      <c r="G5355" s="36">
        <v>0.59592182006910921</v>
      </c>
      <c r="H5355" s="35" t="b">
        <v>0</v>
      </c>
      <c r="I5355" s="35" t="b">
        <v>0</v>
      </c>
      <c r="J5355" s="35" t="b">
        <v>0</v>
      </c>
    </row>
    <row r="5356" spans="1:10" hidden="1" x14ac:dyDescent="0.2">
      <c r="A5356" s="35" t="s">
        <v>436</v>
      </c>
      <c r="B5356" s="35" t="str">
        <f>VLOOKUP(Table4[[#This Row],[Metabolite ID]],Table18[],2,FALSE)</f>
        <v>X - 11442</v>
      </c>
      <c r="C5356" s="35" t="s">
        <v>1117</v>
      </c>
      <c r="D5356" s="35">
        <v>1068</v>
      </c>
      <c r="E5356" s="35">
        <v>-1.994540364873822E-2</v>
      </c>
      <c r="F5356" s="35">
        <v>3.6839372625331504E-2</v>
      </c>
      <c r="G5356" s="35">
        <v>0.58822129520933286</v>
      </c>
      <c r="H5356" s="35" t="b">
        <v>0</v>
      </c>
      <c r="I5356" s="35" t="b">
        <v>0</v>
      </c>
      <c r="J5356" s="35" t="b">
        <v>0</v>
      </c>
    </row>
    <row r="5357" spans="1:10" hidden="1" x14ac:dyDescent="0.2">
      <c r="A5357" s="35" t="s">
        <v>436</v>
      </c>
      <c r="B5357" s="35" t="str">
        <f>VLOOKUP(Table4[[#This Row],[Metabolite ID]],Table18[],2,FALSE)</f>
        <v>X - 11442</v>
      </c>
      <c r="C5357" s="35" t="s">
        <v>1118</v>
      </c>
      <c r="D5357" s="35">
        <v>1068</v>
      </c>
      <c r="E5357" s="35">
        <v>-1.9945403648738241E-2</v>
      </c>
      <c r="F5357" s="35">
        <v>3.7175779570147748E-2</v>
      </c>
      <c r="G5357" s="35">
        <v>0.59160192342295725</v>
      </c>
      <c r="H5357" s="35" t="b">
        <v>0</v>
      </c>
      <c r="I5357" s="35" t="b">
        <v>0</v>
      </c>
      <c r="J5357" s="35" t="b">
        <v>0</v>
      </c>
    </row>
    <row r="5358" spans="1:10" hidden="1" x14ac:dyDescent="0.2">
      <c r="A5358" s="35" t="s">
        <v>436</v>
      </c>
      <c r="B5358" s="35" t="str">
        <f>VLOOKUP(Table4[[#This Row],[Metabolite ID]],Table18[],2,FALSE)</f>
        <v>X - 11442</v>
      </c>
      <c r="C5358" s="35" t="s">
        <v>1119</v>
      </c>
      <c r="D5358" s="35">
        <v>1068</v>
      </c>
      <c r="E5358" s="35">
        <v>-7.5908868284343366E-3</v>
      </c>
      <c r="F5358" s="35">
        <v>5.5893535646504011E-2</v>
      </c>
      <c r="G5358" s="35">
        <v>0.89197168697507956</v>
      </c>
      <c r="H5358" s="35" t="b">
        <v>0</v>
      </c>
      <c r="I5358" s="35" t="b">
        <v>0</v>
      </c>
      <c r="J5358" s="35" t="b">
        <v>0</v>
      </c>
    </row>
    <row r="5359" spans="1:10" hidden="1" x14ac:dyDescent="0.2">
      <c r="A5359" s="35" t="s">
        <v>436</v>
      </c>
      <c r="B5359" s="35" t="str">
        <f>VLOOKUP(Table4[[#This Row],[Metabolite ID]],Table18[],2,FALSE)</f>
        <v>X - 11442</v>
      </c>
      <c r="C5359" s="35" t="s">
        <v>1120</v>
      </c>
      <c r="D5359" s="35">
        <v>1068</v>
      </c>
      <c r="E5359" s="35">
        <v>-1.8469932615412434E-2</v>
      </c>
      <c r="F5359" s="35">
        <v>6.2970463616253525E-2</v>
      </c>
      <c r="G5359" s="35">
        <v>0.76928441049052065</v>
      </c>
      <c r="H5359" s="35" t="b">
        <v>0</v>
      </c>
      <c r="I5359" s="35" t="b">
        <v>0</v>
      </c>
      <c r="J5359" s="35" t="b">
        <v>0</v>
      </c>
    </row>
    <row r="5360" spans="1:10" hidden="1" x14ac:dyDescent="0.2">
      <c r="A5360" s="35" t="s">
        <v>436</v>
      </c>
      <c r="B5360" s="35" t="str">
        <f>VLOOKUP(Table4[[#This Row],[Metabolite ID]],Table18[],2,FALSE)</f>
        <v>X - 11442</v>
      </c>
      <c r="C5360" s="35" t="s">
        <v>1121</v>
      </c>
      <c r="D5360" s="35">
        <v>1068</v>
      </c>
      <c r="E5360" s="35">
        <v>8.3169071212692458E-2</v>
      </c>
      <c r="F5360" s="35">
        <v>0.22948938612261646</v>
      </c>
      <c r="G5360" s="35">
        <v>0.71711801283981713</v>
      </c>
      <c r="H5360" s="35" t="b">
        <v>0</v>
      </c>
      <c r="I5360" s="35" t="b">
        <v>0</v>
      </c>
      <c r="J5360" s="35" t="b">
        <v>0</v>
      </c>
    </row>
    <row r="5361" spans="1:10" hidden="1" x14ac:dyDescent="0.2">
      <c r="A5361" s="35" t="s">
        <v>436</v>
      </c>
      <c r="B5361" s="35" t="str">
        <f>VLOOKUP(Table4[[#This Row],[Metabolite ID]],Table18[],2,FALSE)</f>
        <v>X - 11442</v>
      </c>
      <c r="C5361" s="35" t="s">
        <v>1122</v>
      </c>
      <c r="D5361" s="35">
        <v>1068</v>
      </c>
      <c r="E5361" s="35">
        <v>6.1720550284494635E-2</v>
      </c>
      <c r="F5361" s="35">
        <v>0.14571396272494661</v>
      </c>
      <c r="G5361" s="35">
        <v>0.67196236708536761</v>
      </c>
      <c r="H5361" s="35" t="b">
        <v>0</v>
      </c>
      <c r="I5361" s="35" t="b">
        <v>0</v>
      </c>
      <c r="J5361" s="35" t="b">
        <v>0</v>
      </c>
    </row>
    <row r="5362" spans="1:10" hidden="1" x14ac:dyDescent="0.2">
      <c r="A5362" s="35" t="s">
        <v>436</v>
      </c>
      <c r="B5362" s="35" t="str">
        <f>VLOOKUP(Table4[[#This Row],[Metabolite ID]],Table18[],2,FALSE)</f>
        <v>X - 11442</v>
      </c>
      <c r="C5362" s="35" t="s">
        <v>1123</v>
      </c>
      <c r="D5362" s="35">
        <v>1068</v>
      </c>
      <c r="E5362" s="35">
        <v>-5.2280213362049001E-2</v>
      </c>
      <c r="F5362" s="35">
        <v>0.11043339555967847</v>
      </c>
      <c r="G5362" s="35">
        <v>0.63601801636181854</v>
      </c>
      <c r="H5362" s="35" t="b">
        <v>0</v>
      </c>
      <c r="I5362" s="35" t="b">
        <v>0</v>
      </c>
      <c r="J5362" s="35" t="b">
        <v>0</v>
      </c>
    </row>
    <row r="5363" spans="1:10" x14ac:dyDescent="0.2">
      <c r="A5363" s="35" t="s">
        <v>186</v>
      </c>
      <c r="B5363" s="35" t="str">
        <f>VLOOKUP(Table4[[#This Row],[Metabolite ID]],Table18[],2,FALSE)</f>
        <v>10-undecenoate (11:1n1)</v>
      </c>
      <c r="C5363" s="35" t="s">
        <v>1116</v>
      </c>
      <c r="D5363" s="35">
        <v>1068</v>
      </c>
      <c r="E5363" s="35">
        <v>1.9371740237970496E-2</v>
      </c>
      <c r="F5363" s="35">
        <v>3.6970324512724341E-2</v>
      </c>
      <c r="G5363" s="36">
        <v>0.60029189368744118</v>
      </c>
      <c r="H5363" s="35" t="b">
        <v>0</v>
      </c>
      <c r="I5363" s="35" t="b">
        <v>0</v>
      </c>
      <c r="J5363" s="35" t="b">
        <v>0</v>
      </c>
    </row>
    <row r="5364" spans="1:10" hidden="1" x14ac:dyDescent="0.2">
      <c r="A5364" s="35" t="s">
        <v>186</v>
      </c>
      <c r="B5364" s="35" t="str">
        <f>VLOOKUP(Table4[[#This Row],[Metabolite ID]],Table18[],2,FALSE)</f>
        <v>10-undecenoate (11:1n1)</v>
      </c>
      <c r="C5364" s="35" t="s">
        <v>1117</v>
      </c>
      <c r="D5364" s="35">
        <v>1068</v>
      </c>
      <c r="E5364" s="35">
        <v>1.9371740237970496E-2</v>
      </c>
      <c r="F5364" s="35">
        <v>3.6970324512724341E-2</v>
      </c>
      <c r="G5364" s="35">
        <v>0.60029189368744118</v>
      </c>
      <c r="H5364" s="35" t="b">
        <v>0</v>
      </c>
      <c r="I5364" s="35" t="b">
        <v>0</v>
      </c>
      <c r="J5364" s="35" t="b">
        <v>0</v>
      </c>
    </row>
    <row r="5365" spans="1:10" hidden="1" x14ac:dyDescent="0.2">
      <c r="A5365" s="35" t="s">
        <v>186</v>
      </c>
      <c r="B5365" s="35" t="str">
        <f>VLOOKUP(Table4[[#This Row],[Metabolite ID]],Table18[],2,FALSE)</f>
        <v>10-undecenoate (11:1n1)</v>
      </c>
      <c r="C5365" s="35" t="s">
        <v>1118</v>
      </c>
      <c r="D5365" s="35">
        <v>1068</v>
      </c>
      <c r="E5365" s="35">
        <v>1.9371740237970541E-2</v>
      </c>
      <c r="F5365" s="35">
        <v>3.7293096505587209E-2</v>
      </c>
      <c r="G5365" s="35">
        <v>0.60344993930081059</v>
      </c>
      <c r="H5365" s="35" t="b">
        <v>0</v>
      </c>
      <c r="I5365" s="35" t="b">
        <v>0</v>
      </c>
      <c r="J5365" s="35" t="b">
        <v>0</v>
      </c>
    </row>
    <row r="5366" spans="1:10" hidden="1" x14ac:dyDescent="0.2">
      <c r="A5366" s="35" t="s">
        <v>186</v>
      </c>
      <c r="B5366" s="35" t="str">
        <f>VLOOKUP(Table4[[#This Row],[Metabolite ID]],Table18[],2,FALSE)</f>
        <v>10-undecenoate (11:1n1)</v>
      </c>
      <c r="C5366" s="35" t="s">
        <v>1119</v>
      </c>
      <c r="D5366" s="35">
        <v>1068</v>
      </c>
      <c r="E5366" s="35">
        <v>3.2931029177718764E-2</v>
      </c>
      <c r="F5366" s="35">
        <v>5.600022352614914E-2</v>
      </c>
      <c r="G5366" s="35">
        <v>0.55649756109550474</v>
      </c>
      <c r="H5366" s="35" t="b">
        <v>0</v>
      </c>
      <c r="I5366" s="35" t="b">
        <v>0</v>
      </c>
      <c r="J5366" s="35" t="b">
        <v>0</v>
      </c>
    </row>
    <row r="5367" spans="1:10" hidden="1" x14ac:dyDescent="0.2">
      <c r="A5367" s="35" t="s">
        <v>186</v>
      </c>
      <c r="B5367" s="35" t="str">
        <f>VLOOKUP(Table4[[#This Row],[Metabolite ID]],Table18[],2,FALSE)</f>
        <v>10-undecenoate (11:1n1)</v>
      </c>
      <c r="C5367" s="35" t="s">
        <v>1120</v>
      </c>
      <c r="D5367" s="35">
        <v>1068</v>
      </c>
      <c r="E5367" s="35">
        <v>7.4626768065488402E-2</v>
      </c>
      <c r="F5367" s="35">
        <v>6.5313928183515141E-2</v>
      </c>
      <c r="G5367" s="35">
        <v>0.25321059650396688</v>
      </c>
      <c r="H5367" s="35" t="b">
        <v>0</v>
      </c>
      <c r="I5367" s="35" t="b">
        <v>0</v>
      </c>
      <c r="J5367" s="35" t="b">
        <v>0</v>
      </c>
    </row>
    <row r="5368" spans="1:10" hidden="1" x14ac:dyDescent="0.2">
      <c r="A5368" s="35" t="s">
        <v>186</v>
      </c>
      <c r="B5368" s="35" t="str">
        <f>VLOOKUP(Table4[[#This Row],[Metabolite ID]],Table18[],2,FALSE)</f>
        <v>10-undecenoate (11:1n1)</v>
      </c>
      <c r="C5368" s="35" t="s">
        <v>1121</v>
      </c>
      <c r="D5368" s="35">
        <v>1068</v>
      </c>
      <c r="E5368" s="35">
        <v>3.1153133362181507E-2</v>
      </c>
      <c r="F5368" s="35">
        <v>0.21229924753176696</v>
      </c>
      <c r="G5368" s="35">
        <v>0.88336369418039962</v>
      </c>
      <c r="H5368" s="35" t="b">
        <v>0</v>
      </c>
      <c r="I5368" s="35" t="b">
        <v>0</v>
      </c>
      <c r="J5368" s="35" t="b">
        <v>0</v>
      </c>
    </row>
    <row r="5369" spans="1:10" hidden="1" x14ac:dyDescent="0.2">
      <c r="A5369" s="35" t="s">
        <v>186</v>
      </c>
      <c r="B5369" s="35" t="str">
        <f>VLOOKUP(Table4[[#This Row],[Metabolite ID]],Table18[],2,FALSE)</f>
        <v>10-undecenoate (11:1n1)</v>
      </c>
      <c r="C5369" s="35" t="s">
        <v>1122</v>
      </c>
      <c r="D5369" s="35">
        <v>1068</v>
      </c>
      <c r="E5369" s="35">
        <v>0.10435828746064146</v>
      </c>
      <c r="F5369" s="35">
        <v>0.13666148422708918</v>
      </c>
      <c r="G5369" s="35">
        <v>0.44525885470808579</v>
      </c>
      <c r="H5369" s="35" t="b">
        <v>0</v>
      </c>
      <c r="I5369" s="35" t="b">
        <v>0</v>
      </c>
      <c r="J5369" s="35" t="b">
        <v>0</v>
      </c>
    </row>
    <row r="5370" spans="1:10" hidden="1" x14ac:dyDescent="0.2">
      <c r="A5370" s="35" t="s">
        <v>186</v>
      </c>
      <c r="B5370" s="35" t="str">
        <f>VLOOKUP(Table4[[#This Row],[Metabolite ID]],Table18[],2,FALSE)</f>
        <v>10-undecenoate (11:1n1)</v>
      </c>
      <c r="C5370" s="35" t="s">
        <v>1123</v>
      </c>
      <c r="D5370" s="35">
        <v>1068</v>
      </c>
      <c r="E5370" s="35">
        <v>0.20352871735642733</v>
      </c>
      <c r="F5370" s="35">
        <v>0.10850325615737587</v>
      </c>
      <c r="G5370" s="35">
        <v>6.0958004160863374E-2</v>
      </c>
      <c r="H5370" s="35" t="b">
        <v>0</v>
      </c>
      <c r="I5370" s="35" t="b">
        <v>0</v>
      </c>
      <c r="J5370" s="35" t="b">
        <v>0</v>
      </c>
    </row>
    <row r="5371" spans="1:10" x14ac:dyDescent="0.2">
      <c r="A5371" s="35" t="s">
        <v>50</v>
      </c>
      <c r="B5371" s="35" t="str">
        <f>VLOOKUP(Table4[[#This Row],[Metabolite ID]],Table18[],2,FALSE)</f>
        <v>2-hydroxyphenylacetate</v>
      </c>
      <c r="C5371" s="35" t="s">
        <v>1116</v>
      </c>
      <c r="D5371" s="35">
        <v>1069</v>
      </c>
      <c r="E5371" s="35">
        <v>-2.3614713173189108E-2</v>
      </c>
      <c r="F5371" s="35">
        <v>4.5107830725932982E-2</v>
      </c>
      <c r="G5371" s="36">
        <v>0.60061457091730008</v>
      </c>
      <c r="H5371" s="35" t="b">
        <v>0</v>
      </c>
      <c r="I5371" s="35" t="b">
        <v>0</v>
      </c>
      <c r="J5371" s="35" t="b">
        <v>0</v>
      </c>
    </row>
    <row r="5372" spans="1:10" hidden="1" x14ac:dyDescent="0.2">
      <c r="A5372" s="35" t="s">
        <v>50</v>
      </c>
      <c r="B5372" s="35" t="str">
        <f>VLOOKUP(Table4[[#This Row],[Metabolite ID]],Table18[],2,FALSE)</f>
        <v>2-hydroxyphenylacetate</v>
      </c>
      <c r="C5372" s="35" t="s">
        <v>1117</v>
      </c>
      <c r="D5372" s="35">
        <v>1069</v>
      </c>
      <c r="E5372" s="35">
        <v>-2.3614713173189108E-2</v>
      </c>
      <c r="F5372" s="35">
        <v>4.3968368531601576E-2</v>
      </c>
      <c r="G5372" s="35">
        <v>0.59120949913981258</v>
      </c>
      <c r="H5372" s="35" t="b">
        <v>0</v>
      </c>
      <c r="I5372" s="35" t="b">
        <v>0</v>
      </c>
      <c r="J5372" s="35" t="b">
        <v>0</v>
      </c>
    </row>
    <row r="5373" spans="1:10" hidden="1" x14ac:dyDescent="0.2">
      <c r="A5373" s="35" t="s">
        <v>50</v>
      </c>
      <c r="B5373" s="35" t="str">
        <f>VLOOKUP(Table4[[#This Row],[Metabolite ID]],Table18[],2,FALSE)</f>
        <v>2-hydroxyphenylacetate</v>
      </c>
      <c r="C5373" s="35" t="s">
        <v>1118</v>
      </c>
      <c r="D5373" s="35">
        <v>1069</v>
      </c>
      <c r="E5373" s="35">
        <v>-2.3614713173189097E-2</v>
      </c>
      <c r="F5373" s="35">
        <v>4.4379271030736279E-2</v>
      </c>
      <c r="G5373" s="35">
        <v>0.59464888692946827</v>
      </c>
      <c r="H5373" s="35" t="b">
        <v>0</v>
      </c>
      <c r="I5373" s="35" t="b">
        <v>0</v>
      </c>
      <c r="J5373" s="35" t="b">
        <v>0</v>
      </c>
    </row>
    <row r="5374" spans="1:10" hidden="1" x14ac:dyDescent="0.2">
      <c r="A5374" s="35" t="s">
        <v>50</v>
      </c>
      <c r="B5374" s="35" t="str">
        <f>VLOOKUP(Table4[[#This Row],[Metabolite ID]],Table18[],2,FALSE)</f>
        <v>2-hydroxyphenylacetate</v>
      </c>
      <c r="C5374" s="35" t="s">
        <v>1119</v>
      </c>
      <c r="D5374" s="35">
        <v>1069</v>
      </c>
      <c r="E5374" s="35">
        <v>-4.3547037037037037E-2</v>
      </c>
      <c r="F5374" s="35">
        <v>6.4942249446732617E-2</v>
      </c>
      <c r="G5374" s="35">
        <v>0.50250712943218045</v>
      </c>
      <c r="H5374" s="35" t="b">
        <v>0</v>
      </c>
      <c r="I5374" s="35" t="b">
        <v>0</v>
      </c>
      <c r="J5374" s="35" t="b">
        <v>0</v>
      </c>
    </row>
    <row r="5375" spans="1:10" hidden="1" x14ac:dyDescent="0.2">
      <c r="A5375" s="35" t="s">
        <v>50</v>
      </c>
      <c r="B5375" s="35" t="str">
        <f>VLOOKUP(Table4[[#This Row],[Metabolite ID]],Table18[],2,FALSE)</f>
        <v>2-hydroxyphenylacetate</v>
      </c>
      <c r="C5375" s="35" t="s">
        <v>1120</v>
      </c>
      <c r="D5375" s="35">
        <v>1069</v>
      </c>
      <c r="E5375" s="35">
        <v>1.6986652114818262E-4</v>
      </c>
      <c r="F5375" s="35">
        <v>7.6207867351667749E-2</v>
      </c>
      <c r="G5375" s="35">
        <v>0.99822152532145869</v>
      </c>
      <c r="H5375" s="35" t="b">
        <v>0</v>
      </c>
      <c r="I5375" s="35" t="b">
        <v>0</v>
      </c>
      <c r="J5375" s="35" t="b">
        <v>0</v>
      </c>
    </row>
    <row r="5376" spans="1:10" hidden="1" x14ac:dyDescent="0.2">
      <c r="A5376" s="35" t="s">
        <v>50</v>
      </c>
      <c r="B5376" s="35" t="str">
        <f>VLOOKUP(Table4[[#This Row],[Metabolite ID]],Table18[],2,FALSE)</f>
        <v>2-hydroxyphenylacetate</v>
      </c>
      <c r="C5376" s="35" t="s">
        <v>1121</v>
      </c>
      <c r="D5376" s="35">
        <v>1069</v>
      </c>
      <c r="E5376" s="35">
        <v>-0.31376906826584161</v>
      </c>
      <c r="F5376" s="35">
        <v>0.28555360089604226</v>
      </c>
      <c r="G5376" s="35">
        <v>0.27209871833393168</v>
      </c>
      <c r="H5376" s="35" t="b">
        <v>0</v>
      </c>
      <c r="I5376" s="35" t="b">
        <v>0</v>
      </c>
      <c r="J5376" s="35" t="b">
        <v>0</v>
      </c>
    </row>
    <row r="5377" spans="1:10" hidden="1" x14ac:dyDescent="0.2">
      <c r="A5377" s="35" t="s">
        <v>50</v>
      </c>
      <c r="B5377" s="35" t="str">
        <f>VLOOKUP(Table4[[#This Row],[Metabolite ID]],Table18[],2,FALSE)</f>
        <v>2-hydroxyphenylacetate</v>
      </c>
      <c r="C5377" s="35" t="s">
        <v>1122</v>
      </c>
      <c r="D5377" s="35">
        <v>1069</v>
      </c>
      <c r="E5377" s="35">
        <v>0.23075858485992295</v>
      </c>
      <c r="F5377" s="35">
        <v>0.17577739370851331</v>
      </c>
      <c r="G5377" s="35">
        <v>0.18953615998060686</v>
      </c>
      <c r="H5377" s="35" t="b">
        <v>0</v>
      </c>
      <c r="I5377" s="35" t="b">
        <v>0</v>
      </c>
      <c r="J5377" s="35" t="b">
        <v>0</v>
      </c>
    </row>
    <row r="5378" spans="1:10" hidden="1" x14ac:dyDescent="0.2">
      <c r="A5378" s="35" t="s">
        <v>50</v>
      </c>
      <c r="B5378" s="35" t="str">
        <f>VLOOKUP(Table4[[#This Row],[Metabolite ID]],Table18[],2,FALSE)</f>
        <v>2-hydroxyphenylacetate</v>
      </c>
      <c r="C5378" s="35" t="s">
        <v>1123</v>
      </c>
      <c r="D5378" s="35">
        <v>1069</v>
      </c>
      <c r="E5378" s="35">
        <v>-5.5790631800000164E-2</v>
      </c>
      <c r="F5378" s="35">
        <v>0.13242354626598188</v>
      </c>
      <c r="G5378" s="35">
        <v>0.67361762101121503</v>
      </c>
      <c r="H5378" s="35" t="b">
        <v>0</v>
      </c>
      <c r="I5378" s="35" t="b">
        <v>0</v>
      </c>
      <c r="J5378" s="35" t="b">
        <v>0</v>
      </c>
    </row>
    <row r="5379" spans="1:10" x14ac:dyDescent="0.2">
      <c r="A5379" s="35" t="s">
        <v>292</v>
      </c>
      <c r="B5379" s="35" t="str">
        <f>VLOOKUP(Table4[[#This Row],[Metabolite ID]],Table18[],2,FALSE)</f>
        <v>N-acetylserine</v>
      </c>
      <c r="C5379" s="35" t="s">
        <v>1116</v>
      </c>
      <c r="D5379" s="35">
        <v>1068</v>
      </c>
      <c r="E5379" s="35">
        <v>2.0582219551339643E-2</v>
      </c>
      <c r="F5379" s="35">
        <v>3.9418256001385897E-2</v>
      </c>
      <c r="G5379" s="36">
        <v>0.60156629884468149</v>
      </c>
      <c r="H5379" s="35" t="b">
        <v>0</v>
      </c>
      <c r="I5379" s="35" t="b">
        <v>0</v>
      </c>
      <c r="J5379" s="35" t="b">
        <v>0</v>
      </c>
    </row>
    <row r="5380" spans="1:10" hidden="1" x14ac:dyDescent="0.2">
      <c r="A5380" s="35" t="s">
        <v>292</v>
      </c>
      <c r="B5380" s="35" t="str">
        <f>VLOOKUP(Table4[[#This Row],[Metabolite ID]],Table18[],2,FALSE)</f>
        <v>N-acetylserine</v>
      </c>
      <c r="C5380" s="35" t="s">
        <v>1117</v>
      </c>
      <c r="D5380" s="35">
        <v>1068</v>
      </c>
      <c r="E5380" s="35">
        <v>2.0582219551339643E-2</v>
      </c>
      <c r="F5380" s="35">
        <v>3.8164463919045398E-2</v>
      </c>
      <c r="G5380" s="35">
        <v>0.58967762441757465</v>
      </c>
      <c r="H5380" s="35" t="b">
        <v>0</v>
      </c>
      <c r="I5380" s="35" t="b">
        <v>0</v>
      </c>
      <c r="J5380" s="35" t="b">
        <v>0</v>
      </c>
    </row>
    <row r="5381" spans="1:10" hidden="1" x14ac:dyDescent="0.2">
      <c r="A5381" s="35" t="s">
        <v>292</v>
      </c>
      <c r="B5381" s="35" t="str">
        <f>VLOOKUP(Table4[[#This Row],[Metabolite ID]],Table18[],2,FALSE)</f>
        <v>N-acetylserine</v>
      </c>
      <c r="C5381" s="35" t="s">
        <v>1118</v>
      </c>
      <c r="D5381" s="35">
        <v>1068</v>
      </c>
      <c r="E5381" s="35">
        <v>2.0582219551339619E-2</v>
      </c>
      <c r="F5381" s="35">
        <v>3.8523634472643398E-2</v>
      </c>
      <c r="G5381" s="35">
        <v>0.59315120092494578</v>
      </c>
      <c r="H5381" s="35" t="b">
        <v>0</v>
      </c>
      <c r="I5381" s="35" t="b">
        <v>0</v>
      </c>
      <c r="J5381" s="35" t="b">
        <v>0</v>
      </c>
    </row>
    <row r="5382" spans="1:10" hidden="1" x14ac:dyDescent="0.2">
      <c r="A5382" s="35" t="s">
        <v>292</v>
      </c>
      <c r="B5382" s="35" t="str">
        <f>VLOOKUP(Table4[[#This Row],[Metabolite ID]],Table18[],2,FALSE)</f>
        <v>N-acetylserine</v>
      </c>
      <c r="C5382" s="35" t="s">
        <v>1119</v>
      </c>
      <c r="D5382" s="35">
        <v>1068</v>
      </c>
      <c r="E5382" s="35">
        <v>2.0988226654297899E-2</v>
      </c>
      <c r="F5382" s="35">
        <v>6.0488276559360468E-2</v>
      </c>
      <c r="G5382" s="35">
        <v>0.72860628882229861</v>
      </c>
      <c r="H5382" s="35" t="b">
        <v>0</v>
      </c>
      <c r="I5382" s="35" t="b">
        <v>0</v>
      </c>
      <c r="J5382" s="35" t="b">
        <v>0</v>
      </c>
    </row>
    <row r="5383" spans="1:10" hidden="1" x14ac:dyDescent="0.2">
      <c r="A5383" s="35" t="s">
        <v>292</v>
      </c>
      <c r="B5383" s="35" t="str">
        <f>VLOOKUP(Table4[[#This Row],[Metabolite ID]],Table18[],2,FALSE)</f>
        <v>N-acetylserine</v>
      </c>
      <c r="C5383" s="35" t="s">
        <v>1120</v>
      </c>
      <c r="D5383" s="35">
        <v>1068</v>
      </c>
      <c r="E5383" s="35">
        <v>4.670203392429495E-2</v>
      </c>
      <c r="F5383" s="35">
        <v>6.9232391662552892E-2</v>
      </c>
      <c r="G5383" s="35">
        <v>0.49994955390411172</v>
      </c>
      <c r="H5383" s="35" t="b">
        <v>0</v>
      </c>
      <c r="I5383" s="35" t="b">
        <v>0</v>
      </c>
      <c r="J5383" s="35" t="b">
        <v>0</v>
      </c>
    </row>
    <row r="5384" spans="1:10" hidden="1" x14ac:dyDescent="0.2">
      <c r="A5384" s="35" t="s">
        <v>292</v>
      </c>
      <c r="B5384" s="35" t="str">
        <f>VLOOKUP(Table4[[#This Row],[Metabolite ID]],Table18[],2,FALSE)</f>
        <v>N-acetylserine</v>
      </c>
      <c r="C5384" s="35" t="s">
        <v>1121</v>
      </c>
      <c r="D5384" s="35">
        <v>1068</v>
      </c>
      <c r="E5384" s="35">
        <v>1.3437989192050637E-2</v>
      </c>
      <c r="F5384" s="35">
        <v>0.24896432994788845</v>
      </c>
      <c r="G5384" s="35">
        <v>0.95696473992399678</v>
      </c>
      <c r="H5384" s="35" t="b">
        <v>0</v>
      </c>
      <c r="I5384" s="35" t="b">
        <v>0</v>
      </c>
      <c r="J5384" s="35" t="b">
        <v>0</v>
      </c>
    </row>
    <row r="5385" spans="1:10" hidden="1" x14ac:dyDescent="0.2">
      <c r="A5385" s="35" t="s">
        <v>292</v>
      </c>
      <c r="B5385" s="35" t="str">
        <f>VLOOKUP(Table4[[#This Row],[Metabolite ID]],Table18[],2,FALSE)</f>
        <v>N-acetylserine</v>
      </c>
      <c r="C5385" s="35" t="s">
        <v>1122</v>
      </c>
      <c r="D5385" s="35">
        <v>1068</v>
      </c>
      <c r="E5385" s="35">
        <v>6.8513753025712276E-2</v>
      </c>
      <c r="F5385" s="35">
        <v>0.16605875275876669</v>
      </c>
      <c r="G5385" s="35">
        <v>0.67999180234084822</v>
      </c>
      <c r="H5385" s="35" t="b">
        <v>0</v>
      </c>
      <c r="I5385" s="35" t="b">
        <v>0</v>
      </c>
      <c r="J5385" s="35" t="b">
        <v>0</v>
      </c>
    </row>
    <row r="5386" spans="1:10" hidden="1" x14ac:dyDescent="0.2">
      <c r="A5386" s="35" t="s">
        <v>292</v>
      </c>
      <c r="B5386" s="35" t="str">
        <f>VLOOKUP(Table4[[#This Row],[Metabolite ID]],Table18[],2,FALSE)</f>
        <v>N-acetylserine</v>
      </c>
      <c r="C5386" s="35" t="s">
        <v>1123</v>
      </c>
      <c r="D5386" s="35">
        <v>1068</v>
      </c>
      <c r="E5386" s="35">
        <v>6.7281490367630203E-2</v>
      </c>
      <c r="F5386" s="35">
        <v>0.11576611888815694</v>
      </c>
      <c r="G5386" s="35">
        <v>0.56123887573495534</v>
      </c>
      <c r="H5386" s="35" t="b">
        <v>0</v>
      </c>
      <c r="I5386" s="35" t="b">
        <v>0</v>
      </c>
      <c r="J5386" s="35" t="b">
        <v>0</v>
      </c>
    </row>
    <row r="5387" spans="1:10" x14ac:dyDescent="0.2">
      <c r="A5387" s="35" t="s">
        <v>165</v>
      </c>
      <c r="B5387" s="35" t="str">
        <f>VLOOKUP(Table4[[#This Row],[Metabolite ID]],Table18[],2,FALSE)</f>
        <v>3-(4-hydroxyphenyl)lactate</v>
      </c>
      <c r="C5387" s="35" t="s">
        <v>1116</v>
      </c>
      <c r="D5387" s="35">
        <v>1068</v>
      </c>
      <c r="E5387" s="35">
        <v>1.9669680470203968E-2</v>
      </c>
      <c r="F5387" s="35">
        <v>3.8162218540442709E-2</v>
      </c>
      <c r="G5387" s="36">
        <v>0.60625754967497003</v>
      </c>
      <c r="H5387" s="35" t="b">
        <v>0</v>
      </c>
      <c r="I5387" s="35" t="b">
        <v>0</v>
      </c>
      <c r="J5387" s="35" t="b">
        <v>0</v>
      </c>
    </row>
    <row r="5388" spans="1:10" hidden="1" x14ac:dyDescent="0.2">
      <c r="A5388" s="35" t="s">
        <v>165</v>
      </c>
      <c r="B5388" s="35" t="str">
        <f>VLOOKUP(Table4[[#This Row],[Metabolite ID]],Table18[],2,FALSE)</f>
        <v>3-(4-hydroxyphenyl)lactate</v>
      </c>
      <c r="C5388" s="35" t="s">
        <v>1117</v>
      </c>
      <c r="D5388" s="35">
        <v>1068</v>
      </c>
      <c r="E5388" s="35">
        <v>1.9669680470203968E-2</v>
      </c>
      <c r="F5388" s="35">
        <v>3.6878377855378668E-2</v>
      </c>
      <c r="G5388" s="35">
        <v>0.59378010616538934</v>
      </c>
      <c r="H5388" s="35" t="b">
        <v>0</v>
      </c>
      <c r="I5388" s="35" t="b">
        <v>0</v>
      </c>
      <c r="J5388" s="35" t="b">
        <v>0</v>
      </c>
    </row>
    <row r="5389" spans="1:10" hidden="1" x14ac:dyDescent="0.2">
      <c r="A5389" s="35" t="s">
        <v>165</v>
      </c>
      <c r="B5389" s="35" t="str">
        <f>VLOOKUP(Table4[[#This Row],[Metabolite ID]],Table18[],2,FALSE)</f>
        <v>3-(4-hydroxyphenyl)lactate</v>
      </c>
      <c r="C5389" s="35" t="s">
        <v>1118</v>
      </c>
      <c r="D5389" s="35">
        <v>1068</v>
      </c>
      <c r="E5389" s="35">
        <v>1.9669680470203954E-2</v>
      </c>
      <c r="F5389" s="35">
        <v>3.7228018191696244E-2</v>
      </c>
      <c r="G5389" s="35">
        <v>0.59725164247338292</v>
      </c>
      <c r="H5389" s="35" t="b">
        <v>0</v>
      </c>
      <c r="I5389" s="35" t="b">
        <v>0</v>
      </c>
      <c r="J5389" s="35" t="b">
        <v>0</v>
      </c>
    </row>
    <row r="5390" spans="1:10" hidden="1" x14ac:dyDescent="0.2">
      <c r="A5390" s="35" t="s">
        <v>165</v>
      </c>
      <c r="B5390" s="35" t="str">
        <f>VLOOKUP(Table4[[#This Row],[Metabolite ID]],Table18[],2,FALSE)</f>
        <v>3-(4-hydroxyphenyl)lactate</v>
      </c>
      <c r="C5390" s="35" t="s">
        <v>1119</v>
      </c>
      <c r="D5390" s="35">
        <v>1068</v>
      </c>
      <c r="E5390" s="35">
        <v>-1.42508942161341E-2</v>
      </c>
      <c r="F5390" s="35">
        <v>5.5570852952019689E-2</v>
      </c>
      <c r="G5390" s="35">
        <v>0.79760687149857445</v>
      </c>
      <c r="H5390" s="35" t="b">
        <v>0</v>
      </c>
      <c r="I5390" s="35" t="b">
        <v>0</v>
      </c>
      <c r="J5390" s="35" t="b">
        <v>0</v>
      </c>
    </row>
    <row r="5391" spans="1:10" hidden="1" x14ac:dyDescent="0.2">
      <c r="A5391" s="35" t="s">
        <v>165</v>
      </c>
      <c r="B5391" s="35" t="str">
        <f>VLOOKUP(Table4[[#This Row],[Metabolite ID]],Table18[],2,FALSE)</f>
        <v>3-(4-hydroxyphenyl)lactate</v>
      </c>
      <c r="C5391" s="35" t="s">
        <v>1120</v>
      </c>
      <c r="D5391" s="35">
        <v>1068</v>
      </c>
      <c r="E5391" s="35">
        <v>4.7593501248503083E-2</v>
      </c>
      <c r="F5391" s="35">
        <v>6.5384475273734519E-2</v>
      </c>
      <c r="G5391" s="35">
        <v>0.46667347649081586</v>
      </c>
      <c r="H5391" s="35" t="b">
        <v>0</v>
      </c>
      <c r="I5391" s="35" t="b">
        <v>0</v>
      </c>
      <c r="J5391" s="35" t="b">
        <v>0</v>
      </c>
    </row>
    <row r="5392" spans="1:10" hidden="1" x14ac:dyDescent="0.2">
      <c r="A5392" s="35" t="s">
        <v>165</v>
      </c>
      <c r="B5392" s="35" t="str">
        <f>VLOOKUP(Table4[[#This Row],[Metabolite ID]],Table18[],2,FALSE)</f>
        <v>3-(4-hydroxyphenyl)lactate</v>
      </c>
      <c r="C5392" s="35" t="s">
        <v>1121</v>
      </c>
      <c r="D5392" s="35">
        <v>1068</v>
      </c>
      <c r="E5392" s="35">
        <v>-0.12989564712029988</v>
      </c>
      <c r="F5392" s="35">
        <v>0.25029023986516757</v>
      </c>
      <c r="G5392" s="35">
        <v>0.6038822570982878</v>
      </c>
      <c r="H5392" s="35" t="b">
        <v>0</v>
      </c>
      <c r="I5392" s="35" t="b">
        <v>0</v>
      </c>
      <c r="J5392" s="35" t="b">
        <v>0</v>
      </c>
    </row>
    <row r="5393" spans="1:10" hidden="1" x14ac:dyDescent="0.2">
      <c r="A5393" s="35" t="s">
        <v>165</v>
      </c>
      <c r="B5393" s="35" t="str">
        <f>VLOOKUP(Table4[[#This Row],[Metabolite ID]],Table18[],2,FALSE)</f>
        <v>3-(4-hydroxyphenyl)lactate</v>
      </c>
      <c r="C5393" s="35" t="s">
        <v>1122</v>
      </c>
      <c r="D5393" s="35">
        <v>1068</v>
      </c>
      <c r="E5393" s="35">
        <v>0.15954067569688668</v>
      </c>
      <c r="F5393" s="35">
        <v>0.16423850741936102</v>
      </c>
      <c r="G5393" s="35">
        <v>0.33157112882582507</v>
      </c>
      <c r="H5393" s="35" t="b">
        <v>0</v>
      </c>
      <c r="I5393" s="35" t="b">
        <v>0</v>
      </c>
      <c r="J5393" s="35" t="b">
        <v>0</v>
      </c>
    </row>
    <row r="5394" spans="1:10" hidden="1" x14ac:dyDescent="0.2">
      <c r="A5394" s="35" t="s">
        <v>165</v>
      </c>
      <c r="B5394" s="35" t="str">
        <f>VLOOKUP(Table4[[#This Row],[Metabolite ID]],Table18[],2,FALSE)</f>
        <v>3-(4-hydroxyphenyl)lactate</v>
      </c>
      <c r="C5394" s="35" t="s">
        <v>1123</v>
      </c>
      <c r="D5394" s="35">
        <v>1068</v>
      </c>
      <c r="E5394" s="35">
        <v>0.18961179261843994</v>
      </c>
      <c r="F5394" s="35">
        <v>0.11191573102014503</v>
      </c>
      <c r="G5394" s="35">
        <v>9.0512322035215809E-2</v>
      </c>
      <c r="H5394" s="35" t="b">
        <v>0</v>
      </c>
      <c r="I5394" s="35" t="b">
        <v>0</v>
      </c>
      <c r="J5394" s="35" t="b">
        <v>0</v>
      </c>
    </row>
    <row r="5395" spans="1:10" x14ac:dyDescent="0.2">
      <c r="A5395" s="35" t="s">
        <v>146</v>
      </c>
      <c r="B5395" s="35" t="str">
        <f>VLOOKUP(Table4[[#This Row],[Metabolite ID]],Table18[],2,FALSE)</f>
        <v>N-acetylaspartate (NAA)</v>
      </c>
      <c r="C5395" s="35" t="s">
        <v>1116</v>
      </c>
      <c r="D5395" s="35">
        <v>1068</v>
      </c>
      <c r="E5395" s="35">
        <v>1.9066679396184647E-2</v>
      </c>
      <c r="F5395" s="35">
        <v>3.7550659720504115E-2</v>
      </c>
      <c r="G5395" s="36">
        <v>0.6116224788938549</v>
      </c>
      <c r="H5395" s="35" t="b">
        <v>0</v>
      </c>
      <c r="I5395" s="35" t="b">
        <v>0</v>
      </c>
      <c r="J5395" s="35" t="b">
        <v>0</v>
      </c>
    </row>
    <row r="5396" spans="1:10" hidden="1" x14ac:dyDescent="0.2">
      <c r="A5396" s="35" t="s">
        <v>146</v>
      </c>
      <c r="B5396" s="35" t="str">
        <f>VLOOKUP(Table4[[#This Row],[Metabolite ID]],Table18[],2,FALSE)</f>
        <v>N-acetylaspartate (NAA)</v>
      </c>
      <c r="C5396" s="35" t="s">
        <v>1117</v>
      </c>
      <c r="D5396" s="35">
        <v>1068</v>
      </c>
      <c r="E5396" s="35">
        <v>1.9066679396184647E-2</v>
      </c>
      <c r="F5396" s="35">
        <v>3.7163226820859575E-2</v>
      </c>
      <c r="G5396" s="35">
        <v>0.60791472929972279</v>
      </c>
      <c r="H5396" s="35" t="b">
        <v>0</v>
      </c>
      <c r="I5396" s="35" t="b">
        <v>0</v>
      </c>
      <c r="J5396" s="35" t="b">
        <v>0</v>
      </c>
    </row>
    <row r="5397" spans="1:10" hidden="1" x14ac:dyDescent="0.2">
      <c r="A5397" s="35" t="s">
        <v>146</v>
      </c>
      <c r="B5397" s="35" t="str">
        <f>VLOOKUP(Table4[[#This Row],[Metabolite ID]],Table18[],2,FALSE)</f>
        <v>N-acetylaspartate (NAA)</v>
      </c>
      <c r="C5397" s="35" t="s">
        <v>1118</v>
      </c>
      <c r="D5397" s="35">
        <v>1068</v>
      </c>
      <c r="E5397" s="35">
        <v>1.9066679396184647E-2</v>
      </c>
      <c r="F5397" s="35">
        <v>3.7500471259448949E-2</v>
      </c>
      <c r="G5397" s="35">
        <v>0.6111459326435158</v>
      </c>
      <c r="H5397" s="35" t="b">
        <v>0</v>
      </c>
      <c r="I5397" s="35" t="b">
        <v>0</v>
      </c>
      <c r="J5397" s="35" t="b">
        <v>0</v>
      </c>
    </row>
    <row r="5398" spans="1:10" hidden="1" x14ac:dyDescent="0.2">
      <c r="A5398" s="35" t="s">
        <v>146</v>
      </c>
      <c r="B5398" s="35" t="str">
        <f>VLOOKUP(Table4[[#This Row],[Metabolite ID]],Table18[],2,FALSE)</f>
        <v>N-acetylaspartate (NAA)</v>
      </c>
      <c r="C5398" s="35" t="s">
        <v>1119</v>
      </c>
      <c r="D5398" s="35">
        <v>1068</v>
      </c>
      <c r="E5398" s="35">
        <v>2.6765330629518497E-2</v>
      </c>
      <c r="F5398" s="35">
        <v>5.6623123493164694E-2</v>
      </c>
      <c r="G5398" s="35">
        <v>0.63643251733107675</v>
      </c>
      <c r="H5398" s="35" t="b">
        <v>0</v>
      </c>
      <c r="I5398" s="35" t="b">
        <v>0</v>
      </c>
      <c r="J5398" s="35" t="b">
        <v>0</v>
      </c>
    </row>
    <row r="5399" spans="1:10" hidden="1" x14ac:dyDescent="0.2">
      <c r="A5399" s="35" t="s">
        <v>146</v>
      </c>
      <c r="B5399" s="35" t="str">
        <f>VLOOKUP(Table4[[#This Row],[Metabolite ID]],Table18[],2,FALSE)</f>
        <v>N-acetylaspartate (NAA)</v>
      </c>
      <c r="C5399" s="35" t="s">
        <v>1120</v>
      </c>
      <c r="D5399" s="35">
        <v>1068</v>
      </c>
      <c r="E5399" s="35">
        <v>2.8795532365933879E-2</v>
      </c>
      <c r="F5399" s="35">
        <v>6.41637765419001E-2</v>
      </c>
      <c r="G5399" s="35">
        <v>0.65358910014864813</v>
      </c>
      <c r="H5399" s="35" t="b">
        <v>0</v>
      </c>
      <c r="I5399" s="35" t="b">
        <v>0</v>
      </c>
      <c r="J5399" s="35" t="b">
        <v>0</v>
      </c>
    </row>
    <row r="5400" spans="1:10" hidden="1" x14ac:dyDescent="0.2">
      <c r="A5400" s="35" t="s">
        <v>146</v>
      </c>
      <c r="B5400" s="35" t="str">
        <f>VLOOKUP(Table4[[#This Row],[Metabolite ID]],Table18[],2,FALSE)</f>
        <v>N-acetylaspartate (NAA)</v>
      </c>
      <c r="C5400" s="35" t="s">
        <v>1121</v>
      </c>
      <c r="D5400" s="35">
        <v>1068</v>
      </c>
      <c r="E5400" s="35">
        <v>7.0721689023776513E-2</v>
      </c>
      <c r="F5400" s="35">
        <v>0.24777171737296241</v>
      </c>
      <c r="G5400" s="35">
        <v>0.77536948108100867</v>
      </c>
      <c r="H5400" s="35" t="b">
        <v>0</v>
      </c>
      <c r="I5400" s="35" t="b">
        <v>0</v>
      </c>
      <c r="J5400" s="35" t="b">
        <v>0</v>
      </c>
    </row>
    <row r="5401" spans="1:10" hidden="1" x14ac:dyDescent="0.2">
      <c r="A5401" s="35" t="s">
        <v>146</v>
      </c>
      <c r="B5401" s="35" t="str">
        <f>VLOOKUP(Table4[[#This Row],[Metabolite ID]],Table18[],2,FALSE)</f>
        <v>N-acetylaspartate (NAA)</v>
      </c>
      <c r="C5401" s="35" t="s">
        <v>1122</v>
      </c>
      <c r="D5401" s="35">
        <v>1068</v>
      </c>
      <c r="E5401" s="35">
        <v>9.2421615659795009E-2</v>
      </c>
      <c r="F5401" s="35">
        <v>0.16074523120279835</v>
      </c>
      <c r="G5401" s="35">
        <v>0.56544150578491448</v>
      </c>
      <c r="H5401" s="35" t="b">
        <v>0</v>
      </c>
      <c r="I5401" s="35" t="b">
        <v>0</v>
      </c>
      <c r="J5401" s="35" t="b">
        <v>0</v>
      </c>
    </row>
    <row r="5402" spans="1:10" hidden="1" x14ac:dyDescent="0.2">
      <c r="A5402" s="35" t="s">
        <v>146</v>
      </c>
      <c r="B5402" s="35" t="str">
        <f>VLOOKUP(Table4[[#This Row],[Metabolite ID]],Table18[],2,FALSE)</f>
        <v>N-acetylaspartate (NAA)</v>
      </c>
      <c r="C5402" s="35" t="s">
        <v>1123</v>
      </c>
      <c r="D5402" s="35">
        <v>1068</v>
      </c>
      <c r="E5402" s="35">
        <v>3.0475218252249007E-3</v>
      </c>
      <c r="F5402" s="35">
        <v>0.11026398919738613</v>
      </c>
      <c r="G5402" s="35">
        <v>0.97795571620777577</v>
      </c>
      <c r="H5402" s="35" t="b">
        <v>0</v>
      </c>
      <c r="I5402" s="35" t="b">
        <v>0</v>
      </c>
      <c r="J5402" s="35" t="b">
        <v>0</v>
      </c>
    </row>
    <row r="5403" spans="1:10" x14ac:dyDescent="0.2">
      <c r="A5403" s="35" t="s">
        <v>482</v>
      </c>
      <c r="B5403" s="35" t="str">
        <f>VLOOKUP(Table4[[#This Row],[Metabolite ID]],Table18[],2,FALSE)</f>
        <v>X - 13529</v>
      </c>
      <c r="C5403" s="35" t="s">
        <v>1116</v>
      </c>
      <c r="D5403" s="35">
        <v>1068</v>
      </c>
      <c r="E5403" s="35">
        <v>1.9121678963604439E-2</v>
      </c>
      <c r="F5403" s="35">
        <v>3.7741268576866521E-2</v>
      </c>
      <c r="G5403" s="36">
        <v>0.6123992059305523</v>
      </c>
      <c r="H5403" s="35" t="b">
        <v>0</v>
      </c>
      <c r="I5403" s="35" t="b">
        <v>0</v>
      </c>
      <c r="J5403" s="35" t="b">
        <v>0</v>
      </c>
    </row>
    <row r="5404" spans="1:10" hidden="1" x14ac:dyDescent="0.2">
      <c r="A5404" s="35" t="s">
        <v>482</v>
      </c>
      <c r="B5404" s="35" t="str">
        <f>VLOOKUP(Table4[[#This Row],[Metabolite ID]],Table18[],2,FALSE)</f>
        <v>X - 13529</v>
      </c>
      <c r="C5404" s="35" t="s">
        <v>1117</v>
      </c>
      <c r="D5404" s="35">
        <v>1068</v>
      </c>
      <c r="E5404" s="35">
        <v>1.9121678963604439E-2</v>
      </c>
      <c r="F5404" s="35">
        <v>3.68785610732612E-2</v>
      </c>
      <c r="G5404" s="35">
        <v>0.6041067166362758</v>
      </c>
      <c r="H5404" s="35" t="b">
        <v>0</v>
      </c>
      <c r="I5404" s="35" t="b">
        <v>0</v>
      </c>
      <c r="J5404" s="35" t="b">
        <v>0</v>
      </c>
    </row>
    <row r="5405" spans="1:10" hidden="1" x14ac:dyDescent="0.2">
      <c r="A5405" s="35" t="s">
        <v>482</v>
      </c>
      <c r="B5405" s="35" t="str">
        <f>VLOOKUP(Table4[[#This Row],[Metabolite ID]],Table18[],2,FALSE)</f>
        <v>X - 13529</v>
      </c>
      <c r="C5405" s="35" t="s">
        <v>1118</v>
      </c>
      <c r="D5405" s="35">
        <v>1068</v>
      </c>
      <c r="E5405" s="35">
        <v>1.9121678963604425E-2</v>
      </c>
      <c r="F5405" s="35">
        <v>3.7219679895057291E-2</v>
      </c>
      <c r="G5405" s="35">
        <v>0.6074255041545007</v>
      </c>
      <c r="H5405" s="35" t="b">
        <v>0</v>
      </c>
      <c r="I5405" s="35" t="b">
        <v>0</v>
      </c>
      <c r="J5405" s="35" t="b">
        <v>0</v>
      </c>
    </row>
    <row r="5406" spans="1:10" hidden="1" x14ac:dyDescent="0.2">
      <c r="A5406" s="35" t="s">
        <v>482</v>
      </c>
      <c r="B5406" s="35" t="str">
        <f>VLOOKUP(Table4[[#This Row],[Metabolite ID]],Table18[],2,FALSE)</f>
        <v>X - 13529</v>
      </c>
      <c r="C5406" s="35" t="s">
        <v>1119</v>
      </c>
      <c r="D5406" s="35">
        <v>1068</v>
      </c>
      <c r="E5406" s="35">
        <v>3.4372687132043701E-2</v>
      </c>
      <c r="F5406" s="35">
        <v>5.595822875836539E-2</v>
      </c>
      <c r="G5406" s="35">
        <v>0.53904606260670351</v>
      </c>
      <c r="H5406" s="35" t="b">
        <v>0</v>
      </c>
      <c r="I5406" s="35" t="b">
        <v>0</v>
      </c>
      <c r="J5406" s="35" t="b">
        <v>0</v>
      </c>
    </row>
    <row r="5407" spans="1:10" hidden="1" x14ac:dyDescent="0.2">
      <c r="A5407" s="35" t="s">
        <v>482</v>
      </c>
      <c r="B5407" s="35" t="str">
        <f>VLOOKUP(Table4[[#This Row],[Metabolite ID]],Table18[],2,FALSE)</f>
        <v>X - 13529</v>
      </c>
      <c r="C5407" s="35" t="s">
        <v>1120</v>
      </c>
      <c r="D5407" s="35">
        <v>1068</v>
      </c>
      <c r="E5407" s="35">
        <v>8.7093565208872209E-2</v>
      </c>
      <c r="F5407" s="35">
        <v>6.6538976535721189E-2</v>
      </c>
      <c r="G5407" s="35">
        <v>0.19056466863020124</v>
      </c>
      <c r="H5407" s="35" t="b">
        <v>0</v>
      </c>
      <c r="I5407" s="35" t="b">
        <v>0</v>
      </c>
      <c r="J5407" s="35" t="b">
        <v>0</v>
      </c>
    </row>
    <row r="5408" spans="1:10" hidden="1" x14ac:dyDescent="0.2">
      <c r="A5408" s="35" t="s">
        <v>482</v>
      </c>
      <c r="B5408" s="35" t="str">
        <f>VLOOKUP(Table4[[#This Row],[Metabolite ID]],Table18[],2,FALSE)</f>
        <v>X - 13529</v>
      </c>
      <c r="C5408" s="35" t="s">
        <v>1121</v>
      </c>
      <c r="D5408" s="35">
        <v>1068</v>
      </c>
      <c r="E5408" s="35">
        <v>-0.10673547914616677</v>
      </c>
      <c r="F5408" s="35">
        <v>0.23296913770001379</v>
      </c>
      <c r="G5408" s="35">
        <v>0.64693590717839744</v>
      </c>
      <c r="H5408" s="35" t="b">
        <v>0</v>
      </c>
      <c r="I5408" s="35" t="b">
        <v>0</v>
      </c>
      <c r="J5408" s="35" t="b">
        <v>0</v>
      </c>
    </row>
    <row r="5409" spans="1:10" hidden="1" x14ac:dyDescent="0.2">
      <c r="A5409" s="35" t="s">
        <v>482</v>
      </c>
      <c r="B5409" s="35" t="str">
        <f>VLOOKUP(Table4[[#This Row],[Metabolite ID]],Table18[],2,FALSE)</f>
        <v>X - 13529</v>
      </c>
      <c r="C5409" s="35" t="s">
        <v>1122</v>
      </c>
      <c r="D5409" s="35">
        <v>1068</v>
      </c>
      <c r="E5409" s="35">
        <v>0.10396159176307229</v>
      </c>
      <c r="F5409" s="35">
        <v>0.14883887065167756</v>
      </c>
      <c r="G5409" s="35">
        <v>0.48502667029641167</v>
      </c>
      <c r="H5409" s="35" t="b">
        <v>0</v>
      </c>
      <c r="I5409" s="35" t="b">
        <v>0</v>
      </c>
      <c r="J5409" s="35" t="b">
        <v>0</v>
      </c>
    </row>
    <row r="5410" spans="1:10" hidden="1" x14ac:dyDescent="0.2">
      <c r="A5410" s="35" t="s">
        <v>482</v>
      </c>
      <c r="B5410" s="35" t="str">
        <f>VLOOKUP(Table4[[#This Row],[Metabolite ID]],Table18[],2,FALSE)</f>
        <v>X - 13529</v>
      </c>
      <c r="C5410" s="35" t="s">
        <v>1123</v>
      </c>
      <c r="D5410" s="35">
        <v>1068</v>
      </c>
      <c r="E5410" s="35">
        <v>-5.8399838480460389E-2</v>
      </c>
      <c r="F5410" s="35">
        <v>0.11078801064011792</v>
      </c>
      <c r="G5410" s="35">
        <v>0.5982120263209616</v>
      </c>
      <c r="H5410" s="35" t="b">
        <v>0</v>
      </c>
      <c r="I5410" s="35" t="b">
        <v>0</v>
      </c>
      <c r="J5410" s="35" t="b">
        <v>0</v>
      </c>
    </row>
    <row r="5411" spans="1:10" x14ac:dyDescent="0.2">
      <c r="A5411" s="35" t="s">
        <v>601</v>
      </c>
      <c r="B5411" s="35" t="str">
        <f>VLOOKUP(Table4[[#This Row],[Metabolite ID]],Table18[],2,FALSE)</f>
        <v>pyrraline</v>
      </c>
      <c r="C5411" s="35" t="s">
        <v>1116</v>
      </c>
      <c r="D5411" s="35">
        <v>1068</v>
      </c>
      <c r="E5411" s="35">
        <v>1.8719475446485903E-2</v>
      </c>
      <c r="F5411" s="35">
        <v>3.7247388408510961E-2</v>
      </c>
      <c r="G5411" s="36">
        <v>0.61526557888111733</v>
      </c>
      <c r="H5411" s="35" t="b">
        <v>0</v>
      </c>
      <c r="I5411" s="35" t="b">
        <v>0</v>
      </c>
      <c r="J5411" s="35" t="b">
        <v>0</v>
      </c>
    </row>
    <row r="5412" spans="1:10" hidden="1" x14ac:dyDescent="0.2">
      <c r="A5412" s="35" t="s">
        <v>601</v>
      </c>
      <c r="B5412" s="35" t="str">
        <f>VLOOKUP(Table4[[#This Row],[Metabolite ID]],Table18[],2,FALSE)</f>
        <v>pyrraline</v>
      </c>
      <c r="C5412" s="35" t="s">
        <v>1117</v>
      </c>
      <c r="D5412" s="35">
        <v>1068</v>
      </c>
      <c r="E5412" s="35">
        <v>1.8719475446485903E-2</v>
      </c>
      <c r="F5412" s="35">
        <v>3.7247388408510961E-2</v>
      </c>
      <c r="G5412" s="35">
        <v>0.61526557888111733</v>
      </c>
      <c r="H5412" s="35" t="b">
        <v>0</v>
      </c>
      <c r="I5412" s="35" t="b">
        <v>0</v>
      </c>
      <c r="J5412" s="35" t="b">
        <v>0</v>
      </c>
    </row>
    <row r="5413" spans="1:10" hidden="1" x14ac:dyDescent="0.2">
      <c r="A5413" s="35" t="s">
        <v>601</v>
      </c>
      <c r="B5413" s="35" t="str">
        <f>VLOOKUP(Table4[[#This Row],[Metabolite ID]],Table18[],2,FALSE)</f>
        <v>pyrraline</v>
      </c>
      <c r="C5413" s="35" t="s">
        <v>1118</v>
      </c>
      <c r="D5413" s="35">
        <v>1068</v>
      </c>
      <c r="E5413" s="35">
        <v>1.87194754464859E-2</v>
      </c>
      <c r="F5413" s="35">
        <v>3.7570524731782656E-2</v>
      </c>
      <c r="G5413" s="35">
        <v>0.61830856692588054</v>
      </c>
      <c r="H5413" s="35" t="b">
        <v>0</v>
      </c>
      <c r="I5413" s="35" t="b">
        <v>0</v>
      </c>
      <c r="J5413" s="35" t="b">
        <v>0</v>
      </c>
    </row>
    <row r="5414" spans="1:10" hidden="1" x14ac:dyDescent="0.2">
      <c r="A5414" s="35" t="s">
        <v>601</v>
      </c>
      <c r="B5414" s="35" t="str">
        <f>VLOOKUP(Table4[[#This Row],[Metabolite ID]],Table18[],2,FALSE)</f>
        <v>pyrraline</v>
      </c>
      <c r="C5414" s="35" t="s">
        <v>1119</v>
      </c>
      <c r="D5414" s="35">
        <v>1068</v>
      </c>
      <c r="E5414" s="35">
        <v>-1.7558851804825089E-2</v>
      </c>
      <c r="F5414" s="35">
        <v>5.5350306340056624E-2</v>
      </c>
      <c r="G5414" s="35">
        <v>0.75106807181664492</v>
      </c>
      <c r="H5414" s="35" t="b">
        <v>0</v>
      </c>
      <c r="I5414" s="35" t="b">
        <v>0</v>
      </c>
      <c r="J5414" s="35" t="b">
        <v>0</v>
      </c>
    </row>
    <row r="5415" spans="1:10" hidden="1" x14ac:dyDescent="0.2">
      <c r="A5415" s="35" t="s">
        <v>601</v>
      </c>
      <c r="B5415" s="35" t="str">
        <f>VLOOKUP(Table4[[#This Row],[Metabolite ID]],Table18[],2,FALSE)</f>
        <v>pyrraline</v>
      </c>
      <c r="C5415" s="35" t="s">
        <v>1120</v>
      </c>
      <c r="D5415" s="35">
        <v>1068</v>
      </c>
      <c r="E5415" s="35">
        <v>6.4960898485436125E-2</v>
      </c>
      <c r="F5415" s="35">
        <v>6.0563342598683997E-2</v>
      </c>
      <c r="G5415" s="35">
        <v>0.2834457538165791</v>
      </c>
      <c r="H5415" s="35" t="b">
        <v>0</v>
      </c>
      <c r="I5415" s="35" t="b">
        <v>0</v>
      </c>
      <c r="J5415" s="35" t="b">
        <v>0</v>
      </c>
    </row>
    <row r="5416" spans="1:10" hidden="1" x14ac:dyDescent="0.2">
      <c r="A5416" s="35" t="s">
        <v>601</v>
      </c>
      <c r="B5416" s="35" t="str">
        <f>VLOOKUP(Table4[[#This Row],[Metabolite ID]],Table18[],2,FALSE)</f>
        <v>pyrraline</v>
      </c>
      <c r="C5416" s="35" t="s">
        <v>1121</v>
      </c>
      <c r="D5416" s="35">
        <v>1068</v>
      </c>
      <c r="E5416" s="35">
        <v>-8.6877423088062677E-2</v>
      </c>
      <c r="F5416" s="35">
        <v>0.27179716356708311</v>
      </c>
      <c r="G5416" s="35">
        <v>0.74930332524197774</v>
      </c>
      <c r="H5416" s="35" t="b">
        <v>0</v>
      </c>
      <c r="I5416" s="35" t="b">
        <v>0</v>
      </c>
      <c r="J5416" s="35" t="b">
        <v>0</v>
      </c>
    </row>
    <row r="5417" spans="1:10" hidden="1" x14ac:dyDescent="0.2">
      <c r="A5417" s="35" t="s">
        <v>601</v>
      </c>
      <c r="B5417" s="35" t="str">
        <f>VLOOKUP(Table4[[#This Row],[Metabolite ID]],Table18[],2,FALSE)</f>
        <v>pyrraline</v>
      </c>
      <c r="C5417" s="35" t="s">
        <v>1122</v>
      </c>
      <c r="D5417" s="35">
        <v>1068</v>
      </c>
      <c r="E5417" s="35">
        <v>0.27088826938148358</v>
      </c>
      <c r="F5417" s="35">
        <v>0.19022902486488363</v>
      </c>
      <c r="G5417" s="35">
        <v>0.15473558660669137</v>
      </c>
      <c r="H5417" s="35" t="b">
        <v>0</v>
      </c>
      <c r="I5417" s="35" t="b">
        <v>0</v>
      </c>
      <c r="J5417" s="35" t="b">
        <v>0</v>
      </c>
    </row>
    <row r="5418" spans="1:10" hidden="1" x14ac:dyDescent="0.2">
      <c r="A5418" s="35" t="s">
        <v>601</v>
      </c>
      <c r="B5418" s="35" t="str">
        <f>VLOOKUP(Table4[[#This Row],[Metabolite ID]],Table18[],2,FALSE)</f>
        <v>pyrraline</v>
      </c>
      <c r="C5418" s="35" t="s">
        <v>1123</v>
      </c>
      <c r="D5418" s="35">
        <v>1068</v>
      </c>
      <c r="E5418" s="35">
        <v>0.10502032230603542</v>
      </c>
      <c r="F5418" s="35">
        <v>0.10928745090927761</v>
      </c>
      <c r="G5418" s="35">
        <v>0.33679270787146987</v>
      </c>
      <c r="H5418" s="35" t="b">
        <v>0</v>
      </c>
      <c r="I5418" s="35" t="b">
        <v>0</v>
      </c>
      <c r="J5418" s="35" t="b">
        <v>0</v>
      </c>
    </row>
    <row r="5419" spans="1:10" x14ac:dyDescent="0.2">
      <c r="A5419" s="35" t="s">
        <v>564</v>
      </c>
      <c r="B5419" s="35" t="str">
        <f>VLOOKUP(Table4[[#This Row],[Metabolite ID]],Table18[],2,FALSE)</f>
        <v>X - 12688</v>
      </c>
      <c r="C5419" s="35" t="s">
        <v>1116</v>
      </c>
      <c r="D5419" s="35">
        <v>1068</v>
      </c>
      <c r="E5419" s="35">
        <v>-2.1066905040628827E-2</v>
      </c>
      <c r="F5419" s="35">
        <v>4.2186691480670765E-2</v>
      </c>
      <c r="G5419" s="36">
        <v>0.61751646365172519</v>
      </c>
      <c r="H5419" s="35" t="b">
        <v>0</v>
      </c>
      <c r="I5419" s="35" t="b">
        <v>0</v>
      </c>
      <c r="J5419" s="35" t="b">
        <v>0</v>
      </c>
    </row>
    <row r="5420" spans="1:10" hidden="1" x14ac:dyDescent="0.2">
      <c r="A5420" s="35" t="s">
        <v>564</v>
      </c>
      <c r="B5420" s="35" t="str">
        <f>VLOOKUP(Table4[[#This Row],[Metabolite ID]],Table18[],2,FALSE)</f>
        <v>X - 12688</v>
      </c>
      <c r="C5420" s="35" t="s">
        <v>1117</v>
      </c>
      <c r="D5420" s="35">
        <v>1068</v>
      </c>
      <c r="E5420" s="35">
        <v>-2.1066905040628827E-2</v>
      </c>
      <c r="F5420" s="35">
        <v>3.6922914458435319E-2</v>
      </c>
      <c r="G5420" s="35">
        <v>0.568294873404255</v>
      </c>
      <c r="H5420" s="35" t="b">
        <v>0</v>
      </c>
      <c r="I5420" s="35" t="b">
        <v>0</v>
      </c>
      <c r="J5420" s="35" t="b">
        <v>0</v>
      </c>
    </row>
    <row r="5421" spans="1:10" hidden="1" x14ac:dyDescent="0.2">
      <c r="A5421" s="35" t="s">
        <v>564</v>
      </c>
      <c r="B5421" s="35" t="str">
        <f>VLOOKUP(Table4[[#This Row],[Metabolite ID]],Table18[],2,FALSE)</f>
        <v>X - 12688</v>
      </c>
      <c r="C5421" s="35" t="s">
        <v>1118</v>
      </c>
      <c r="D5421" s="35">
        <v>1068</v>
      </c>
      <c r="E5421" s="35">
        <v>-2.1066905040628848E-2</v>
      </c>
      <c r="F5421" s="35">
        <v>3.7347306269437358E-2</v>
      </c>
      <c r="G5421" s="35">
        <v>0.57269902311684784</v>
      </c>
      <c r="H5421" s="35" t="b">
        <v>0</v>
      </c>
      <c r="I5421" s="35" t="b">
        <v>0</v>
      </c>
      <c r="J5421" s="35" t="b">
        <v>0</v>
      </c>
    </row>
    <row r="5422" spans="1:10" hidden="1" x14ac:dyDescent="0.2">
      <c r="A5422" s="35" t="s">
        <v>564</v>
      </c>
      <c r="B5422" s="35" t="str">
        <f>VLOOKUP(Table4[[#This Row],[Metabolite ID]],Table18[],2,FALSE)</f>
        <v>X - 12688</v>
      </c>
      <c r="C5422" s="35" t="s">
        <v>1119</v>
      </c>
      <c r="D5422" s="35">
        <v>1068</v>
      </c>
      <c r="E5422" s="35">
        <v>-8.832217469966883E-3</v>
      </c>
      <c r="F5422" s="35">
        <v>5.7468871299276102E-2</v>
      </c>
      <c r="G5422" s="35">
        <v>0.87785654857536621</v>
      </c>
      <c r="H5422" s="35" t="b">
        <v>0</v>
      </c>
      <c r="I5422" s="35" t="b">
        <v>0</v>
      </c>
      <c r="J5422" s="35" t="b">
        <v>0</v>
      </c>
    </row>
    <row r="5423" spans="1:10" hidden="1" x14ac:dyDescent="0.2">
      <c r="A5423" s="35" t="s">
        <v>564</v>
      </c>
      <c r="B5423" s="35" t="str">
        <f>VLOOKUP(Table4[[#This Row],[Metabolite ID]],Table18[],2,FALSE)</f>
        <v>X - 12688</v>
      </c>
      <c r="C5423" s="35" t="s">
        <v>1120</v>
      </c>
      <c r="D5423" s="35">
        <v>1068</v>
      </c>
      <c r="E5423" s="35">
        <v>-1.5985610945363458E-2</v>
      </c>
      <c r="F5423" s="35">
        <v>6.6419889016446368E-2</v>
      </c>
      <c r="G5423" s="35">
        <v>0.80980696809372643</v>
      </c>
      <c r="H5423" s="35" t="b">
        <v>0</v>
      </c>
      <c r="I5423" s="35" t="b">
        <v>0</v>
      </c>
      <c r="J5423" s="35" t="b">
        <v>0</v>
      </c>
    </row>
    <row r="5424" spans="1:10" hidden="1" x14ac:dyDescent="0.2">
      <c r="A5424" s="35" t="s">
        <v>564</v>
      </c>
      <c r="B5424" s="35" t="str">
        <f>VLOOKUP(Table4[[#This Row],[Metabolite ID]],Table18[],2,FALSE)</f>
        <v>X - 12688</v>
      </c>
      <c r="C5424" s="35" t="s">
        <v>1121</v>
      </c>
      <c r="D5424" s="35">
        <v>1068</v>
      </c>
      <c r="E5424" s="35">
        <v>0.132596702759745</v>
      </c>
      <c r="F5424" s="35">
        <v>0.26397997552372138</v>
      </c>
      <c r="G5424" s="35">
        <v>0.61556132096448324</v>
      </c>
      <c r="H5424" s="35" t="b">
        <v>0</v>
      </c>
      <c r="I5424" s="35" t="b">
        <v>0</v>
      </c>
      <c r="J5424" s="35" t="b">
        <v>0</v>
      </c>
    </row>
    <row r="5425" spans="1:10" hidden="1" x14ac:dyDescent="0.2">
      <c r="A5425" s="35" t="s">
        <v>564</v>
      </c>
      <c r="B5425" s="35" t="str">
        <f>VLOOKUP(Table4[[#This Row],[Metabolite ID]],Table18[],2,FALSE)</f>
        <v>X - 12688</v>
      </c>
      <c r="C5425" s="35" t="s">
        <v>1122</v>
      </c>
      <c r="D5425" s="35">
        <v>1068</v>
      </c>
      <c r="E5425" s="35">
        <v>-4.0282446600077293E-3</v>
      </c>
      <c r="F5425" s="35">
        <v>0.15869777266840024</v>
      </c>
      <c r="G5425" s="35">
        <v>0.97975412103283332</v>
      </c>
      <c r="H5425" s="35" t="b">
        <v>0</v>
      </c>
      <c r="I5425" s="35" t="b">
        <v>0</v>
      </c>
      <c r="J5425" s="35" t="b">
        <v>0</v>
      </c>
    </row>
    <row r="5426" spans="1:10" hidden="1" x14ac:dyDescent="0.2">
      <c r="A5426" s="35" t="s">
        <v>564</v>
      </c>
      <c r="B5426" s="35" t="str">
        <f>VLOOKUP(Table4[[#This Row],[Metabolite ID]],Table18[],2,FALSE)</f>
        <v>X - 12688</v>
      </c>
      <c r="C5426" s="35" t="s">
        <v>1123</v>
      </c>
      <c r="D5426" s="35">
        <v>1068</v>
      </c>
      <c r="E5426" s="35">
        <v>6.2850068265192266E-2</v>
      </c>
      <c r="F5426" s="35">
        <v>0.12384615498091128</v>
      </c>
      <c r="G5426" s="35">
        <v>0.61191951918934562</v>
      </c>
      <c r="H5426" s="35" t="b">
        <v>0</v>
      </c>
      <c r="I5426" s="35" t="b">
        <v>0</v>
      </c>
      <c r="J5426" s="35" t="b">
        <v>0</v>
      </c>
    </row>
    <row r="5427" spans="1:10" x14ac:dyDescent="0.2">
      <c r="A5427" s="35" t="s">
        <v>335</v>
      </c>
      <c r="B5427" s="35" t="str">
        <f>VLOOKUP(Table4[[#This Row],[Metabolite ID]],Table18[],2,FALSE)</f>
        <v>16-hydroxypalmitate</v>
      </c>
      <c r="C5427" s="35" t="s">
        <v>1116</v>
      </c>
      <c r="D5427" s="35">
        <v>1068</v>
      </c>
      <c r="E5427" s="35">
        <v>-1.8853907559098285E-2</v>
      </c>
      <c r="F5427" s="35">
        <v>3.8032819185646521E-2</v>
      </c>
      <c r="G5427" s="36">
        <v>0.62008680855344811</v>
      </c>
      <c r="H5427" s="35" t="b">
        <v>0</v>
      </c>
      <c r="I5427" s="35" t="b">
        <v>0</v>
      </c>
      <c r="J5427" s="35" t="b">
        <v>0</v>
      </c>
    </row>
    <row r="5428" spans="1:10" hidden="1" x14ac:dyDescent="0.2">
      <c r="A5428" s="35" t="s">
        <v>335</v>
      </c>
      <c r="B5428" s="35" t="str">
        <f>VLOOKUP(Table4[[#This Row],[Metabolite ID]],Table18[],2,FALSE)</f>
        <v>16-hydroxypalmitate</v>
      </c>
      <c r="C5428" s="35" t="s">
        <v>1117</v>
      </c>
      <c r="D5428" s="35">
        <v>1068</v>
      </c>
      <c r="E5428" s="35">
        <v>-1.8853907559098285E-2</v>
      </c>
      <c r="F5428" s="35">
        <v>3.69473827303375E-2</v>
      </c>
      <c r="G5428" s="35">
        <v>0.60984778378160098</v>
      </c>
      <c r="H5428" s="35" t="b">
        <v>0</v>
      </c>
      <c r="I5428" s="35" t="b">
        <v>0</v>
      </c>
      <c r="J5428" s="35" t="b">
        <v>0</v>
      </c>
    </row>
    <row r="5429" spans="1:10" hidden="1" x14ac:dyDescent="0.2">
      <c r="A5429" s="35" t="s">
        <v>335</v>
      </c>
      <c r="B5429" s="35" t="str">
        <f>VLOOKUP(Table4[[#This Row],[Metabolite ID]],Table18[],2,FALSE)</f>
        <v>16-hydroxypalmitate</v>
      </c>
      <c r="C5429" s="35" t="s">
        <v>1118</v>
      </c>
      <c r="D5429" s="35">
        <v>1068</v>
      </c>
      <c r="E5429" s="35">
        <v>-1.8853907559098288E-2</v>
      </c>
      <c r="F5429" s="35">
        <v>3.7295809862978209E-2</v>
      </c>
      <c r="G5429" s="35">
        <v>0.61319121182235481</v>
      </c>
      <c r="H5429" s="35" t="b">
        <v>0</v>
      </c>
      <c r="I5429" s="35" t="b">
        <v>0</v>
      </c>
      <c r="J5429" s="35" t="b">
        <v>0</v>
      </c>
    </row>
    <row r="5430" spans="1:10" hidden="1" x14ac:dyDescent="0.2">
      <c r="A5430" s="35" t="s">
        <v>335</v>
      </c>
      <c r="B5430" s="35" t="str">
        <f>VLOOKUP(Table4[[#This Row],[Metabolite ID]],Table18[],2,FALSE)</f>
        <v>16-hydroxypalmitate</v>
      </c>
      <c r="C5430" s="35" t="s">
        <v>1119</v>
      </c>
      <c r="D5430" s="35">
        <v>1068</v>
      </c>
      <c r="E5430" s="35">
        <v>-2.9098727438801625E-2</v>
      </c>
      <c r="F5430" s="35">
        <v>5.8230137000895625E-2</v>
      </c>
      <c r="G5430" s="35">
        <v>0.61727269075226499</v>
      </c>
      <c r="H5430" s="35" t="b">
        <v>0</v>
      </c>
      <c r="I5430" s="35" t="b">
        <v>0</v>
      </c>
      <c r="J5430" s="35" t="b">
        <v>0</v>
      </c>
    </row>
    <row r="5431" spans="1:10" hidden="1" x14ac:dyDescent="0.2">
      <c r="A5431" s="35" t="s">
        <v>335</v>
      </c>
      <c r="B5431" s="35" t="str">
        <f>VLOOKUP(Table4[[#This Row],[Metabolite ID]],Table18[],2,FALSE)</f>
        <v>16-hydroxypalmitate</v>
      </c>
      <c r="C5431" s="35" t="s">
        <v>1120</v>
      </c>
      <c r="D5431" s="35">
        <v>1068</v>
      </c>
      <c r="E5431" s="35">
        <v>-4.9109772968456367E-2</v>
      </c>
      <c r="F5431" s="35">
        <v>5.791320052251351E-2</v>
      </c>
      <c r="G5431" s="35">
        <v>0.39644394324109772</v>
      </c>
      <c r="H5431" s="35" t="b">
        <v>0</v>
      </c>
      <c r="I5431" s="35" t="b">
        <v>0</v>
      </c>
      <c r="J5431" s="35" t="b">
        <v>0</v>
      </c>
    </row>
    <row r="5432" spans="1:10" hidden="1" x14ac:dyDescent="0.2">
      <c r="A5432" s="35" t="s">
        <v>335</v>
      </c>
      <c r="B5432" s="35" t="str">
        <f>VLOOKUP(Table4[[#This Row],[Metabolite ID]],Table18[],2,FALSE)</f>
        <v>16-hydroxypalmitate</v>
      </c>
      <c r="C5432" s="35" t="s">
        <v>1121</v>
      </c>
      <c r="D5432" s="35">
        <v>1068</v>
      </c>
      <c r="E5432" s="35">
        <v>3.0950579055751604E-2</v>
      </c>
      <c r="F5432" s="35">
        <v>0.23489340391399183</v>
      </c>
      <c r="G5432" s="35">
        <v>0.89519551813977349</v>
      </c>
      <c r="H5432" s="35" t="b">
        <v>0</v>
      </c>
      <c r="I5432" s="35" t="b">
        <v>0</v>
      </c>
      <c r="J5432" s="35" t="b">
        <v>0</v>
      </c>
    </row>
    <row r="5433" spans="1:10" hidden="1" x14ac:dyDescent="0.2">
      <c r="A5433" s="35" t="s">
        <v>335</v>
      </c>
      <c r="B5433" s="35" t="str">
        <f>VLOOKUP(Table4[[#This Row],[Metabolite ID]],Table18[],2,FALSE)</f>
        <v>16-hydroxypalmitate</v>
      </c>
      <c r="C5433" s="35" t="s">
        <v>1122</v>
      </c>
      <c r="D5433" s="35">
        <v>1068</v>
      </c>
      <c r="E5433" s="35">
        <v>5.595947967290904E-3</v>
      </c>
      <c r="F5433" s="35">
        <v>0.20091518702836197</v>
      </c>
      <c r="G5433" s="35">
        <v>0.97778516935052207</v>
      </c>
      <c r="H5433" s="35" t="b">
        <v>0</v>
      </c>
      <c r="I5433" s="35" t="b">
        <v>0</v>
      </c>
      <c r="J5433" s="35" t="b">
        <v>0</v>
      </c>
    </row>
    <row r="5434" spans="1:10" hidden="1" x14ac:dyDescent="0.2">
      <c r="A5434" s="35" t="s">
        <v>335</v>
      </c>
      <c r="B5434" s="35" t="str">
        <f>VLOOKUP(Table4[[#This Row],[Metabolite ID]],Table18[],2,FALSE)</f>
        <v>16-hydroxypalmitate</v>
      </c>
      <c r="C5434" s="35" t="s">
        <v>1123</v>
      </c>
      <c r="D5434" s="35">
        <v>1068</v>
      </c>
      <c r="E5434" s="35">
        <v>-0.10181900153563678</v>
      </c>
      <c r="F5434" s="35">
        <v>0.11164532146674856</v>
      </c>
      <c r="G5434" s="35">
        <v>0.36198213021106185</v>
      </c>
      <c r="H5434" s="35" t="b">
        <v>0</v>
      </c>
      <c r="I5434" s="35" t="b">
        <v>0</v>
      </c>
      <c r="J5434" s="35" t="b">
        <v>0</v>
      </c>
    </row>
    <row r="5435" spans="1:10" x14ac:dyDescent="0.2">
      <c r="A5435" s="35" t="s">
        <v>197</v>
      </c>
      <c r="B5435" s="35" t="str">
        <f>VLOOKUP(Table4[[#This Row],[Metabolite ID]],Table18[],2,FALSE)</f>
        <v>andro steroid monosulfate (1)*</v>
      </c>
      <c r="C5435" s="35" t="s">
        <v>1116</v>
      </c>
      <c r="D5435" s="35">
        <v>1069</v>
      </c>
      <c r="E5435" s="35">
        <v>2.0321424632159888E-2</v>
      </c>
      <c r="F5435" s="35">
        <v>4.1375462062599205E-2</v>
      </c>
      <c r="G5435" s="36">
        <v>0.62332264272249371</v>
      </c>
      <c r="H5435" s="35" t="b">
        <v>0</v>
      </c>
      <c r="I5435" s="35" t="b">
        <v>0</v>
      </c>
      <c r="J5435" s="35" t="b">
        <v>0</v>
      </c>
    </row>
    <row r="5436" spans="1:10" hidden="1" x14ac:dyDescent="0.2">
      <c r="A5436" s="35" t="s">
        <v>197</v>
      </c>
      <c r="B5436" s="35" t="str">
        <f>VLOOKUP(Table4[[#This Row],[Metabolite ID]],Table18[],2,FALSE)</f>
        <v>andro steroid monosulfate (1)*</v>
      </c>
      <c r="C5436" s="35" t="s">
        <v>1117</v>
      </c>
      <c r="D5436" s="35">
        <v>1069</v>
      </c>
      <c r="E5436" s="35">
        <v>2.0321424632159888E-2</v>
      </c>
      <c r="F5436" s="35">
        <v>3.7530141056530929E-2</v>
      </c>
      <c r="G5436" s="35">
        <v>0.58818405287563136</v>
      </c>
      <c r="H5436" s="35" t="b">
        <v>0</v>
      </c>
      <c r="I5436" s="35" t="b">
        <v>0</v>
      </c>
      <c r="J5436" s="35" t="b">
        <v>0</v>
      </c>
    </row>
    <row r="5437" spans="1:10" hidden="1" x14ac:dyDescent="0.2">
      <c r="A5437" s="35" t="s">
        <v>197</v>
      </c>
      <c r="B5437" s="35" t="str">
        <f>VLOOKUP(Table4[[#This Row],[Metabolite ID]],Table18[],2,FALSE)</f>
        <v>andro steroid monosulfate (1)*</v>
      </c>
      <c r="C5437" s="35" t="s">
        <v>1118</v>
      </c>
      <c r="D5437" s="35">
        <v>1069</v>
      </c>
      <c r="E5437" s="35">
        <v>2.0321424632159878E-2</v>
      </c>
      <c r="F5437" s="35">
        <v>3.7936658255062178E-2</v>
      </c>
      <c r="G5437" s="35">
        <v>0.59218855571999751</v>
      </c>
      <c r="H5437" s="35" t="b">
        <v>0</v>
      </c>
      <c r="I5437" s="35" t="b">
        <v>0</v>
      </c>
      <c r="J5437" s="35" t="b">
        <v>0</v>
      </c>
    </row>
    <row r="5438" spans="1:10" hidden="1" x14ac:dyDescent="0.2">
      <c r="A5438" s="35" t="s">
        <v>197</v>
      </c>
      <c r="B5438" s="35" t="str">
        <f>VLOOKUP(Table4[[#This Row],[Metabolite ID]],Table18[],2,FALSE)</f>
        <v>andro steroid monosulfate (1)*</v>
      </c>
      <c r="C5438" s="35" t="s">
        <v>1119</v>
      </c>
      <c r="D5438" s="35">
        <v>1069</v>
      </c>
      <c r="E5438" s="35">
        <v>6.8432056074766365E-2</v>
      </c>
      <c r="F5438" s="35">
        <v>5.6351432542248316E-2</v>
      </c>
      <c r="G5438" s="35">
        <v>0.22460262590857738</v>
      </c>
      <c r="H5438" s="35" t="b">
        <v>0</v>
      </c>
      <c r="I5438" s="35" t="b">
        <v>0</v>
      </c>
      <c r="J5438" s="35" t="b">
        <v>0</v>
      </c>
    </row>
    <row r="5439" spans="1:10" hidden="1" x14ac:dyDescent="0.2">
      <c r="A5439" s="35" t="s">
        <v>197</v>
      </c>
      <c r="B5439" s="35" t="str">
        <f>VLOOKUP(Table4[[#This Row],[Metabolite ID]],Table18[],2,FALSE)</f>
        <v>andro steroid monosulfate (1)*</v>
      </c>
      <c r="C5439" s="35" t="s">
        <v>1120</v>
      </c>
      <c r="D5439" s="35">
        <v>1069</v>
      </c>
      <c r="E5439" s="35">
        <v>4.0448129596444525E-2</v>
      </c>
      <c r="F5439" s="35">
        <v>6.3813965550273757E-2</v>
      </c>
      <c r="G5439" s="35">
        <v>0.52618232384886565</v>
      </c>
      <c r="H5439" s="35" t="b">
        <v>0</v>
      </c>
      <c r="I5439" s="35" t="b">
        <v>0</v>
      </c>
      <c r="J5439" s="35" t="b">
        <v>0</v>
      </c>
    </row>
    <row r="5440" spans="1:10" hidden="1" x14ac:dyDescent="0.2">
      <c r="A5440" s="35" t="s">
        <v>197</v>
      </c>
      <c r="B5440" s="35" t="str">
        <f>VLOOKUP(Table4[[#This Row],[Metabolite ID]],Table18[],2,FALSE)</f>
        <v>andro steroid monosulfate (1)*</v>
      </c>
      <c r="C5440" s="35" t="s">
        <v>1121</v>
      </c>
      <c r="D5440" s="35">
        <v>1069</v>
      </c>
      <c r="E5440" s="35">
        <v>0.20308393855634321</v>
      </c>
      <c r="F5440" s="35">
        <v>0.26526205986224116</v>
      </c>
      <c r="G5440" s="35">
        <v>0.44408505953426991</v>
      </c>
      <c r="H5440" s="35" t="b">
        <v>0</v>
      </c>
      <c r="I5440" s="35" t="b">
        <v>0</v>
      </c>
      <c r="J5440" s="35" t="b">
        <v>0</v>
      </c>
    </row>
    <row r="5441" spans="1:10" hidden="1" x14ac:dyDescent="0.2">
      <c r="A5441" s="35" t="s">
        <v>197</v>
      </c>
      <c r="B5441" s="35" t="str">
        <f>VLOOKUP(Table4[[#This Row],[Metabolite ID]],Table18[],2,FALSE)</f>
        <v>andro steroid monosulfate (1)*</v>
      </c>
      <c r="C5441" s="35" t="s">
        <v>1122</v>
      </c>
      <c r="D5441" s="35">
        <v>1069</v>
      </c>
      <c r="E5441" s="35">
        <v>6.3148363783543715E-2</v>
      </c>
      <c r="F5441" s="35">
        <v>0.17763747203598268</v>
      </c>
      <c r="G5441" s="35">
        <v>0.72229265307434498</v>
      </c>
      <c r="H5441" s="35" t="b">
        <v>0</v>
      </c>
      <c r="I5441" s="35" t="b">
        <v>0</v>
      </c>
      <c r="J5441" s="35" t="b">
        <v>0</v>
      </c>
    </row>
    <row r="5442" spans="1:10" hidden="1" x14ac:dyDescent="0.2">
      <c r="A5442" s="35" t="s">
        <v>197</v>
      </c>
      <c r="B5442" s="35" t="str">
        <f>VLOOKUP(Table4[[#This Row],[Metabolite ID]],Table18[],2,FALSE)</f>
        <v>andro steroid monosulfate (1)*</v>
      </c>
      <c r="C5442" s="35" t="s">
        <v>1123</v>
      </c>
      <c r="D5442" s="35">
        <v>1069</v>
      </c>
      <c r="E5442" s="35">
        <v>7.4270252775655965E-2</v>
      </c>
      <c r="F5442" s="35">
        <v>0.12153718349974377</v>
      </c>
      <c r="G5442" s="35">
        <v>0.54126963786171634</v>
      </c>
      <c r="H5442" s="35" t="b">
        <v>0</v>
      </c>
      <c r="I5442" s="35" t="b">
        <v>0</v>
      </c>
      <c r="J5442" s="35" t="b">
        <v>0</v>
      </c>
    </row>
    <row r="5443" spans="1:10" x14ac:dyDescent="0.2">
      <c r="A5443" s="35" t="s">
        <v>117</v>
      </c>
      <c r="B5443" s="35" t="str">
        <f>VLOOKUP(Table4[[#This Row],[Metabolite ID]],Table18[],2,FALSE)</f>
        <v>2-hydroxyhippurate (salicylurate)</v>
      </c>
      <c r="C5443" s="35" t="s">
        <v>1116</v>
      </c>
      <c r="D5443" s="35">
        <v>1068</v>
      </c>
      <c r="E5443" s="35">
        <v>-1.8171217535716135E-2</v>
      </c>
      <c r="F5443" s="35">
        <v>3.7670874995700633E-2</v>
      </c>
      <c r="G5443" s="36">
        <v>0.62954468288151777</v>
      </c>
      <c r="H5443" s="35" t="b">
        <v>0</v>
      </c>
      <c r="I5443" s="35" t="b">
        <v>0</v>
      </c>
      <c r="J5443" s="35" t="b">
        <v>0</v>
      </c>
    </row>
    <row r="5444" spans="1:10" hidden="1" x14ac:dyDescent="0.2">
      <c r="A5444" s="35" t="s">
        <v>117</v>
      </c>
      <c r="B5444" s="35" t="str">
        <f>VLOOKUP(Table4[[#This Row],[Metabolite ID]],Table18[],2,FALSE)</f>
        <v>2-hydroxyhippurate (salicylurate)</v>
      </c>
      <c r="C5444" s="35" t="s">
        <v>1117</v>
      </c>
      <c r="D5444" s="35">
        <v>1068</v>
      </c>
      <c r="E5444" s="35">
        <v>-1.8171217535716135E-2</v>
      </c>
      <c r="F5444" s="35">
        <v>3.7340513889442664E-2</v>
      </c>
      <c r="G5444" s="35">
        <v>0.62651670143265736</v>
      </c>
      <c r="H5444" s="35" t="b">
        <v>0</v>
      </c>
      <c r="I5444" s="35" t="b">
        <v>0</v>
      </c>
      <c r="J5444" s="35" t="b">
        <v>0</v>
      </c>
    </row>
    <row r="5445" spans="1:10" hidden="1" x14ac:dyDescent="0.2">
      <c r="A5445" s="35" t="s">
        <v>117</v>
      </c>
      <c r="B5445" s="35" t="str">
        <f>VLOOKUP(Table4[[#This Row],[Metabolite ID]],Table18[],2,FALSE)</f>
        <v>2-hydroxyhippurate (salicylurate)</v>
      </c>
      <c r="C5445" s="35" t="s">
        <v>1118</v>
      </c>
      <c r="D5445" s="35">
        <v>1068</v>
      </c>
      <c r="E5445" s="35">
        <v>-1.8171217535716124E-2</v>
      </c>
      <c r="F5445" s="35">
        <v>3.7676647480689995E-2</v>
      </c>
      <c r="G5445" s="35">
        <v>0.62959717464259923</v>
      </c>
      <c r="H5445" s="35" t="b">
        <v>0</v>
      </c>
      <c r="I5445" s="35" t="b">
        <v>0</v>
      </c>
      <c r="J5445" s="35" t="b">
        <v>0</v>
      </c>
    </row>
    <row r="5446" spans="1:10" hidden="1" x14ac:dyDescent="0.2">
      <c r="A5446" s="35" t="s">
        <v>117</v>
      </c>
      <c r="B5446" s="35" t="str">
        <f>VLOOKUP(Table4[[#This Row],[Metabolite ID]],Table18[],2,FALSE)</f>
        <v>2-hydroxyhippurate (salicylurate)</v>
      </c>
      <c r="C5446" s="35" t="s">
        <v>1119</v>
      </c>
      <c r="D5446" s="35">
        <v>1068</v>
      </c>
      <c r="E5446" s="35">
        <v>2.8982958008504388E-2</v>
      </c>
      <c r="F5446" s="35">
        <v>5.5526345336695919E-2</v>
      </c>
      <c r="G5446" s="35">
        <v>0.60169282942822999</v>
      </c>
      <c r="H5446" s="35" t="b">
        <v>0</v>
      </c>
      <c r="I5446" s="35" t="b">
        <v>0</v>
      </c>
      <c r="J5446" s="35" t="b">
        <v>0</v>
      </c>
    </row>
    <row r="5447" spans="1:10" hidden="1" x14ac:dyDescent="0.2">
      <c r="A5447" s="35" t="s">
        <v>117</v>
      </c>
      <c r="B5447" s="35" t="str">
        <f>VLOOKUP(Table4[[#This Row],[Metabolite ID]],Table18[],2,FALSE)</f>
        <v>2-hydroxyhippurate (salicylurate)</v>
      </c>
      <c r="C5447" s="35" t="s">
        <v>1120</v>
      </c>
      <c r="D5447" s="35">
        <v>1068</v>
      </c>
      <c r="E5447" s="35">
        <v>4.1774504809612298E-2</v>
      </c>
      <c r="F5447" s="35">
        <v>6.3828243508218169E-2</v>
      </c>
      <c r="G5447" s="35">
        <v>0.51280063053825287</v>
      </c>
      <c r="H5447" s="35" t="b">
        <v>0</v>
      </c>
      <c r="I5447" s="35" t="b">
        <v>0</v>
      </c>
      <c r="J5447" s="35" t="b">
        <v>0</v>
      </c>
    </row>
    <row r="5448" spans="1:10" hidden="1" x14ac:dyDescent="0.2">
      <c r="A5448" s="35" t="s">
        <v>117</v>
      </c>
      <c r="B5448" s="35" t="str">
        <f>VLOOKUP(Table4[[#This Row],[Metabolite ID]],Table18[],2,FALSE)</f>
        <v>2-hydroxyhippurate (salicylurate)</v>
      </c>
      <c r="C5448" s="35" t="s">
        <v>1121</v>
      </c>
      <c r="D5448" s="35">
        <v>1068</v>
      </c>
      <c r="E5448" s="35">
        <v>0.3360476617362913</v>
      </c>
      <c r="F5448" s="35">
        <v>0.24930949210556499</v>
      </c>
      <c r="G5448" s="35">
        <v>0.17797226117560114</v>
      </c>
      <c r="H5448" s="35" t="b">
        <v>0</v>
      </c>
      <c r="I5448" s="35" t="b">
        <v>0</v>
      </c>
      <c r="J5448" s="35" t="b">
        <v>0</v>
      </c>
    </row>
    <row r="5449" spans="1:10" hidden="1" x14ac:dyDescent="0.2">
      <c r="A5449" s="35" t="s">
        <v>117</v>
      </c>
      <c r="B5449" s="35" t="str">
        <f>VLOOKUP(Table4[[#This Row],[Metabolite ID]],Table18[],2,FALSE)</f>
        <v>2-hydroxyhippurate (salicylurate)</v>
      </c>
      <c r="C5449" s="35" t="s">
        <v>1122</v>
      </c>
      <c r="D5449" s="35">
        <v>1068</v>
      </c>
      <c r="E5449" s="35">
        <v>0.12701372682095435</v>
      </c>
      <c r="F5449" s="35">
        <v>0.14344813316345342</v>
      </c>
      <c r="G5449" s="35">
        <v>0.3761225746956891</v>
      </c>
      <c r="H5449" s="35" t="b">
        <v>0</v>
      </c>
      <c r="I5449" s="35" t="b">
        <v>0</v>
      </c>
      <c r="J5449" s="35" t="b">
        <v>0</v>
      </c>
    </row>
    <row r="5450" spans="1:10" hidden="1" x14ac:dyDescent="0.2">
      <c r="A5450" s="35" t="s">
        <v>117</v>
      </c>
      <c r="B5450" s="35" t="str">
        <f>VLOOKUP(Table4[[#This Row],[Metabolite ID]],Table18[],2,FALSE)</f>
        <v>2-hydroxyhippurate (salicylurate)</v>
      </c>
      <c r="C5450" s="35" t="s">
        <v>1123</v>
      </c>
      <c r="D5450" s="35">
        <v>1068</v>
      </c>
      <c r="E5450" s="35">
        <v>6.2097191879401298E-2</v>
      </c>
      <c r="F5450" s="35">
        <v>0.11058783550590488</v>
      </c>
      <c r="G5450" s="35">
        <v>0.57456167810831027</v>
      </c>
      <c r="H5450" s="35" t="b">
        <v>0</v>
      </c>
      <c r="I5450" s="35" t="b">
        <v>0</v>
      </c>
      <c r="J5450" s="35" t="b">
        <v>0</v>
      </c>
    </row>
    <row r="5451" spans="1:10" x14ac:dyDescent="0.2">
      <c r="A5451" s="35" t="s">
        <v>91</v>
      </c>
      <c r="B5451" s="35" t="str">
        <f>VLOOKUP(Table4[[#This Row],[Metabolite ID]],Table18[],2,FALSE)</f>
        <v>dimethylglycine</v>
      </c>
      <c r="C5451" s="35" t="s">
        <v>1116</v>
      </c>
      <c r="D5451" s="35">
        <v>1068</v>
      </c>
      <c r="E5451" s="35">
        <v>1.8226886059714661E-2</v>
      </c>
      <c r="F5451" s="35">
        <v>3.8391666547765879E-2</v>
      </c>
      <c r="G5451" s="36">
        <v>0.63495696129866686</v>
      </c>
      <c r="H5451" s="35" t="b">
        <v>0</v>
      </c>
      <c r="I5451" s="35" t="b">
        <v>0</v>
      </c>
      <c r="J5451" s="35" t="b">
        <v>0</v>
      </c>
    </row>
    <row r="5452" spans="1:10" hidden="1" x14ac:dyDescent="0.2">
      <c r="A5452" s="35" t="s">
        <v>91</v>
      </c>
      <c r="B5452" s="35" t="str">
        <f>VLOOKUP(Table4[[#This Row],[Metabolite ID]],Table18[],2,FALSE)</f>
        <v>dimethylglycine</v>
      </c>
      <c r="C5452" s="35" t="s">
        <v>1117</v>
      </c>
      <c r="D5452" s="35">
        <v>1068</v>
      </c>
      <c r="E5452" s="35">
        <v>1.8226886059714661E-2</v>
      </c>
      <c r="F5452" s="35">
        <v>3.6927259822873398E-2</v>
      </c>
      <c r="G5452" s="35">
        <v>0.62159653191809161</v>
      </c>
      <c r="H5452" s="35" t="b">
        <v>0</v>
      </c>
      <c r="I5452" s="35" t="b">
        <v>0</v>
      </c>
      <c r="J5452" s="35" t="b">
        <v>0</v>
      </c>
    </row>
    <row r="5453" spans="1:10" hidden="1" x14ac:dyDescent="0.2">
      <c r="A5453" s="35" t="s">
        <v>91</v>
      </c>
      <c r="B5453" s="35" t="str">
        <f>VLOOKUP(Table4[[#This Row],[Metabolite ID]],Table18[],2,FALSE)</f>
        <v>dimethylglycine</v>
      </c>
      <c r="C5453" s="35" t="s">
        <v>1118</v>
      </c>
      <c r="D5453" s="35">
        <v>1068</v>
      </c>
      <c r="E5453" s="35">
        <v>1.8226886059714648E-2</v>
      </c>
      <c r="F5453" s="35">
        <v>3.7279841337592629E-2</v>
      </c>
      <c r="G5453" s="35">
        <v>0.62489784125498016</v>
      </c>
      <c r="H5453" s="35" t="b">
        <v>0</v>
      </c>
      <c r="I5453" s="35" t="b">
        <v>0</v>
      </c>
      <c r="J5453" s="35" t="b">
        <v>0</v>
      </c>
    </row>
    <row r="5454" spans="1:10" hidden="1" x14ac:dyDescent="0.2">
      <c r="A5454" s="35" t="s">
        <v>91</v>
      </c>
      <c r="B5454" s="35" t="str">
        <f>VLOOKUP(Table4[[#This Row],[Metabolite ID]],Table18[],2,FALSE)</f>
        <v>dimethylglycine</v>
      </c>
      <c r="C5454" s="35" t="s">
        <v>1119</v>
      </c>
      <c r="D5454" s="35">
        <v>1068</v>
      </c>
      <c r="E5454" s="35">
        <v>1.9441847510822417E-2</v>
      </c>
      <c r="F5454" s="35">
        <v>5.6143572775627378E-2</v>
      </c>
      <c r="G5454" s="35">
        <v>0.72912625948873266</v>
      </c>
      <c r="H5454" s="35" t="b">
        <v>0</v>
      </c>
      <c r="I5454" s="35" t="b">
        <v>0</v>
      </c>
      <c r="J5454" s="35" t="b">
        <v>0</v>
      </c>
    </row>
    <row r="5455" spans="1:10" hidden="1" x14ac:dyDescent="0.2">
      <c r="A5455" s="35" t="s">
        <v>91</v>
      </c>
      <c r="B5455" s="35" t="str">
        <f>VLOOKUP(Table4[[#This Row],[Metabolite ID]],Table18[],2,FALSE)</f>
        <v>dimethylglycine</v>
      </c>
      <c r="C5455" s="35" t="s">
        <v>1120</v>
      </c>
      <c r="D5455" s="35">
        <v>1068</v>
      </c>
      <c r="E5455" s="35">
        <v>-8.0669610635772978E-4</v>
      </c>
      <c r="F5455" s="35">
        <v>6.4606440850674046E-2</v>
      </c>
      <c r="G5455" s="35">
        <v>0.9900376241841673</v>
      </c>
      <c r="H5455" s="35" t="b">
        <v>0</v>
      </c>
      <c r="I5455" s="35" t="b">
        <v>0</v>
      </c>
      <c r="J5455" s="35" t="b">
        <v>0</v>
      </c>
    </row>
    <row r="5456" spans="1:10" hidden="1" x14ac:dyDescent="0.2">
      <c r="A5456" s="35" t="s">
        <v>91</v>
      </c>
      <c r="B5456" s="35" t="str">
        <f>VLOOKUP(Table4[[#This Row],[Metabolite ID]],Table18[],2,FALSE)</f>
        <v>dimethylglycine</v>
      </c>
      <c r="C5456" s="35" t="s">
        <v>1121</v>
      </c>
      <c r="D5456" s="35">
        <v>1068</v>
      </c>
      <c r="E5456" s="35">
        <v>-1.4987314121052364E-2</v>
      </c>
      <c r="F5456" s="35">
        <v>0.24665617721801614</v>
      </c>
      <c r="G5456" s="35">
        <v>0.95156016025512347</v>
      </c>
      <c r="H5456" s="35" t="b">
        <v>0</v>
      </c>
      <c r="I5456" s="35" t="b">
        <v>0</v>
      </c>
      <c r="J5456" s="35" t="b">
        <v>0</v>
      </c>
    </row>
    <row r="5457" spans="1:10" hidden="1" x14ac:dyDescent="0.2">
      <c r="A5457" s="35" t="s">
        <v>91</v>
      </c>
      <c r="B5457" s="35" t="str">
        <f>VLOOKUP(Table4[[#This Row],[Metabolite ID]],Table18[],2,FALSE)</f>
        <v>dimethylglycine</v>
      </c>
      <c r="C5457" s="35" t="s">
        <v>1122</v>
      </c>
      <c r="D5457" s="35">
        <v>1068</v>
      </c>
      <c r="E5457" s="35">
        <v>-0.12177814869547809</v>
      </c>
      <c r="F5457" s="35">
        <v>0.15160431930084253</v>
      </c>
      <c r="G5457" s="35">
        <v>0.42200160444143064</v>
      </c>
      <c r="H5457" s="35" t="b">
        <v>0</v>
      </c>
      <c r="I5457" s="35" t="b">
        <v>0</v>
      </c>
      <c r="J5457" s="35" t="b">
        <v>0</v>
      </c>
    </row>
    <row r="5458" spans="1:10" hidden="1" x14ac:dyDescent="0.2">
      <c r="A5458" s="35" t="s">
        <v>91</v>
      </c>
      <c r="B5458" s="35" t="str">
        <f>VLOOKUP(Table4[[#This Row],[Metabolite ID]],Table18[],2,FALSE)</f>
        <v>dimethylglycine</v>
      </c>
      <c r="C5458" s="35" t="s">
        <v>1123</v>
      </c>
      <c r="D5458" s="35">
        <v>1068</v>
      </c>
      <c r="E5458" s="35">
        <v>3.8234548440254689E-3</v>
      </c>
      <c r="F5458" s="35">
        <v>0.1127294947168971</v>
      </c>
      <c r="G5458" s="35">
        <v>0.9729496258162813</v>
      </c>
      <c r="H5458" s="35" t="b">
        <v>0</v>
      </c>
      <c r="I5458" s="35" t="b">
        <v>0</v>
      </c>
      <c r="J5458" s="35" t="b">
        <v>0</v>
      </c>
    </row>
    <row r="5459" spans="1:10" x14ac:dyDescent="0.2">
      <c r="A5459" s="35" t="s">
        <v>120</v>
      </c>
      <c r="B5459" s="35" t="str">
        <f>VLOOKUP(Table4[[#This Row],[Metabolite ID]],Table18[],2,FALSE)</f>
        <v>theobromine</v>
      </c>
      <c r="C5459" s="35" t="s">
        <v>1116</v>
      </c>
      <c r="D5459" s="35">
        <v>1068</v>
      </c>
      <c r="E5459" s="35">
        <v>1.7445088790365267E-2</v>
      </c>
      <c r="F5459" s="35">
        <v>3.6923790635532763E-2</v>
      </c>
      <c r="G5459" s="36">
        <v>0.6365970433072865</v>
      </c>
      <c r="H5459" s="35" t="b">
        <v>0</v>
      </c>
      <c r="I5459" s="35" t="b">
        <v>0</v>
      </c>
      <c r="J5459" s="35" t="b">
        <v>0</v>
      </c>
    </row>
    <row r="5460" spans="1:10" hidden="1" x14ac:dyDescent="0.2">
      <c r="A5460" s="35" t="s">
        <v>120</v>
      </c>
      <c r="B5460" s="35" t="str">
        <f>VLOOKUP(Table4[[#This Row],[Metabolite ID]],Table18[],2,FALSE)</f>
        <v>theobromine</v>
      </c>
      <c r="C5460" s="35" t="s">
        <v>1117</v>
      </c>
      <c r="D5460" s="35">
        <v>1068</v>
      </c>
      <c r="E5460" s="35">
        <v>1.7445088790365267E-2</v>
      </c>
      <c r="F5460" s="35">
        <v>3.6923790635532763E-2</v>
      </c>
      <c r="G5460" s="35">
        <v>0.6365970433072865</v>
      </c>
      <c r="H5460" s="35" t="b">
        <v>0</v>
      </c>
      <c r="I5460" s="35" t="b">
        <v>0</v>
      </c>
      <c r="J5460" s="35" t="b">
        <v>0</v>
      </c>
    </row>
    <row r="5461" spans="1:10" hidden="1" x14ac:dyDescent="0.2">
      <c r="A5461" s="35" t="s">
        <v>120</v>
      </c>
      <c r="B5461" s="35" t="str">
        <f>VLOOKUP(Table4[[#This Row],[Metabolite ID]],Table18[],2,FALSE)</f>
        <v>theobromine</v>
      </c>
      <c r="C5461" s="35" t="s">
        <v>1118</v>
      </c>
      <c r="D5461" s="35">
        <v>1068</v>
      </c>
      <c r="E5461" s="35">
        <v>1.7445088790365267E-2</v>
      </c>
      <c r="F5461" s="35">
        <v>3.7248162689238015E-2</v>
      </c>
      <c r="G5461" s="35">
        <v>0.63953601097681612</v>
      </c>
      <c r="H5461" s="35" t="b">
        <v>0</v>
      </c>
      <c r="I5461" s="35" t="b">
        <v>0</v>
      </c>
      <c r="J5461" s="35" t="b">
        <v>0</v>
      </c>
    </row>
    <row r="5462" spans="1:10" hidden="1" x14ac:dyDescent="0.2">
      <c r="A5462" s="35" t="s">
        <v>120</v>
      </c>
      <c r="B5462" s="35" t="str">
        <f>VLOOKUP(Table4[[#This Row],[Metabolite ID]],Table18[],2,FALSE)</f>
        <v>theobromine</v>
      </c>
      <c r="C5462" s="35" t="s">
        <v>1119</v>
      </c>
      <c r="D5462" s="35">
        <v>1068</v>
      </c>
      <c r="E5462" s="35">
        <v>2.0387464754496768E-2</v>
      </c>
      <c r="F5462" s="35">
        <v>5.5757573929563299E-2</v>
      </c>
      <c r="G5462" s="35">
        <v>0.71463017061165746</v>
      </c>
      <c r="H5462" s="35" t="b">
        <v>0</v>
      </c>
      <c r="I5462" s="35" t="b">
        <v>0</v>
      </c>
      <c r="J5462" s="35" t="b">
        <v>0</v>
      </c>
    </row>
    <row r="5463" spans="1:10" hidden="1" x14ac:dyDescent="0.2">
      <c r="A5463" s="35" t="s">
        <v>120</v>
      </c>
      <c r="B5463" s="35" t="str">
        <f>VLOOKUP(Table4[[#This Row],[Metabolite ID]],Table18[],2,FALSE)</f>
        <v>theobromine</v>
      </c>
      <c r="C5463" s="35" t="s">
        <v>1120</v>
      </c>
      <c r="D5463" s="35">
        <v>1068</v>
      </c>
      <c r="E5463" s="35">
        <v>8.8915011480795392E-2</v>
      </c>
      <c r="F5463" s="35">
        <v>6.5881894913282724E-2</v>
      </c>
      <c r="G5463" s="35">
        <v>0.1771403973161883</v>
      </c>
      <c r="H5463" s="35" t="b">
        <v>0</v>
      </c>
      <c r="I5463" s="35" t="b">
        <v>0</v>
      </c>
      <c r="J5463" s="35" t="b">
        <v>0</v>
      </c>
    </row>
    <row r="5464" spans="1:10" hidden="1" x14ac:dyDescent="0.2">
      <c r="A5464" s="35" t="s">
        <v>120</v>
      </c>
      <c r="B5464" s="35" t="str">
        <f>VLOOKUP(Table4[[#This Row],[Metabolite ID]],Table18[],2,FALSE)</f>
        <v>theobromine</v>
      </c>
      <c r="C5464" s="35" t="s">
        <v>1121</v>
      </c>
      <c r="D5464" s="35">
        <v>1068</v>
      </c>
      <c r="E5464" s="35">
        <v>0.36115254653889917</v>
      </c>
      <c r="F5464" s="35">
        <v>0.24708624746356425</v>
      </c>
      <c r="G5464" s="35">
        <v>0.14413276243171802</v>
      </c>
      <c r="H5464" s="35" t="b">
        <v>0</v>
      </c>
      <c r="I5464" s="35" t="b">
        <v>0</v>
      </c>
      <c r="J5464" s="35" t="b">
        <v>0</v>
      </c>
    </row>
    <row r="5465" spans="1:10" hidden="1" x14ac:dyDescent="0.2">
      <c r="A5465" s="35" t="s">
        <v>120</v>
      </c>
      <c r="B5465" s="35" t="str">
        <f>VLOOKUP(Table4[[#This Row],[Metabolite ID]],Table18[],2,FALSE)</f>
        <v>theobromine</v>
      </c>
      <c r="C5465" s="35" t="s">
        <v>1122</v>
      </c>
      <c r="D5465" s="35">
        <v>1068</v>
      </c>
      <c r="E5465" s="35">
        <v>0.12860211839278257</v>
      </c>
      <c r="F5465" s="35">
        <v>0.14581068030170458</v>
      </c>
      <c r="G5465" s="35">
        <v>0.37798621025344381</v>
      </c>
      <c r="H5465" s="35" t="b">
        <v>0</v>
      </c>
      <c r="I5465" s="35" t="b">
        <v>0</v>
      </c>
      <c r="J5465" s="35" t="b">
        <v>0</v>
      </c>
    </row>
    <row r="5466" spans="1:10" hidden="1" x14ac:dyDescent="0.2">
      <c r="A5466" s="35" t="s">
        <v>120</v>
      </c>
      <c r="B5466" s="35" t="str">
        <f>VLOOKUP(Table4[[#This Row],[Metabolite ID]],Table18[],2,FALSE)</f>
        <v>theobromine</v>
      </c>
      <c r="C5466" s="35" t="s">
        <v>1123</v>
      </c>
      <c r="D5466" s="35">
        <v>1068</v>
      </c>
      <c r="E5466" s="35">
        <v>9.879178901677782E-2</v>
      </c>
      <c r="F5466" s="35">
        <v>0.10837254074233257</v>
      </c>
      <c r="G5466" s="35">
        <v>0.36218842628214909</v>
      </c>
      <c r="H5466" s="35" t="b">
        <v>0</v>
      </c>
      <c r="I5466" s="35" t="b">
        <v>0</v>
      </c>
      <c r="J5466" s="35" t="b">
        <v>0</v>
      </c>
    </row>
    <row r="5467" spans="1:10" x14ac:dyDescent="0.2">
      <c r="A5467" s="35" t="s">
        <v>726</v>
      </c>
      <c r="B5467" s="35" t="str">
        <f>VLOOKUP(Table4[[#This Row],[Metabolite ID]],Table18[],2,FALSE)</f>
        <v>1-palmitoyl-2-meadoyl-GPC (16:0/20:3n9)*</v>
      </c>
      <c r="C5467" s="35" t="s">
        <v>1116</v>
      </c>
      <c r="D5467" s="35">
        <v>1068</v>
      </c>
      <c r="E5467" s="35">
        <v>-1.9086296659608429E-2</v>
      </c>
      <c r="F5467" s="35">
        <v>4.0552888932097388E-2</v>
      </c>
      <c r="G5467" s="36">
        <v>0.63788929570824782</v>
      </c>
      <c r="H5467" s="35" t="b">
        <v>0</v>
      </c>
      <c r="I5467" s="35" t="b">
        <v>0</v>
      </c>
      <c r="J5467" s="35" t="b">
        <v>0</v>
      </c>
    </row>
    <row r="5468" spans="1:10" hidden="1" x14ac:dyDescent="0.2">
      <c r="A5468" s="35" t="s">
        <v>726</v>
      </c>
      <c r="B5468" s="35" t="str">
        <f>VLOOKUP(Table4[[#This Row],[Metabolite ID]],Table18[],2,FALSE)</f>
        <v>1-palmitoyl-2-meadoyl-GPC (16:0/20:3n9)*</v>
      </c>
      <c r="C5468" s="35" t="s">
        <v>1117</v>
      </c>
      <c r="D5468" s="35">
        <v>1068</v>
      </c>
      <c r="E5468" s="35">
        <v>-1.9086296659608429E-2</v>
      </c>
      <c r="F5468" s="35">
        <v>3.9729066889902888E-2</v>
      </c>
      <c r="G5468" s="35">
        <v>0.6309348895012532</v>
      </c>
      <c r="H5468" s="35" t="b">
        <v>0</v>
      </c>
      <c r="I5468" s="35" t="b">
        <v>0</v>
      </c>
      <c r="J5468" s="35" t="b">
        <v>0</v>
      </c>
    </row>
    <row r="5469" spans="1:10" hidden="1" x14ac:dyDescent="0.2">
      <c r="A5469" s="35" t="s">
        <v>726</v>
      </c>
      <c r="B5469" s="35" t="str">
        <f>VLOOKUP(Table4[[#This Row],[Metabolite ID]],Table18[],2,FALSE)</f>
        <v>1-palmitoyl-2-meadoyl-GPC (16:0/20:3n9)*</v>
      </c>
      <c r="C5469" s="35" t="s">
        <v>1118</v>
      </c>
      <c r="D5469" s="35">
        <v>1068</v>
      </c>
      <c r="E5469" s="35">
        <v>-1.9086296659608391E-2</v>
      </c>
      <c r="F5469" s="35">
        <v>4.0096953791973318E-2</v>
      </c>
      <c r="G5469" s="35">
        <v>0.63407177220718058</v>
      </c>
      <c r="H5469" s="35" t="b">
        <v>0</v>
      </c>
      <c r="I5469" s="35" t="b">
        <v>0</v>
      </c>
      <c r="J5469" s="35" t="b">
        <v>0</v>
      </c>
    </row>
    <row r="5470" spans="1:10" hidden="1" x14ac:dyDescent="0.2">
      <c r="A5470" s="35" t="s">
        <v>726</v>
      </c>
      <c r="B5470" s="35" t="str">
        <f>VLOOKUP(Table4[[#This Row],[Metabolite ID]],Table18[],2,FALSE)</f>
        <v>1-palmitoyl-2-meadoyl-GPC (16:0/20:3n9)*</v>
      </c>
      <c r="C5470" s="35" t="s">
        <v>1119</v>
      </c>
      <c r="D5470" s="35">
        <v>1068</v>
      </c>
      <c r="E5470" s="35">
        <v>-4.657354465408807E-2</v>
      </c>
      <c r="F5470" s="35">
        <v>6.1005347849710116E-2</v>
      </c>
      <c r="G5470" s="35">
        <v>0.44520472745792428</v>
      </c>
      <c r="H5470" s="35" t="b">
        <v>0</v>
      </c>
      <c r="I5470" s="35" t="b">
        <v>0</v>
      </c>
      <c r="J5470" s="35" t="b">
        <v>0</v>
      </c>
    </row>
    <row r="5471" spans="1:10" hidden="1" x14ac:dyDescent="0.2">
      <c r="A5471" s="35" t="s">
        <v>726</v>
      </c>
      <c r="B5471" s="35" t="str">
        <f>VLOOKUP(Table4[[#This Row],[Metabolite ID]],Table18[],2,FALSE)</f>
        <v>1-palmitoyl-2-meadoyl-GPC (16:0/20:3n9)*</v>
      </c>
      <c r="C5471" s="35" t="s">
        <v>1120</v>
      </c>
      <c r="D5471" s="35">
        <v>1068</v>
      </c>
      <c r="E5471" s="35">
        <v>-5.1720897932577489E-2</v>
      </c>
      <c r="F5471" s="35">
        <v>6.6722280554329688E-2</v>
      </c>
      <c r="G5471" s="35">
        <v>0.43824109252004806</v>
      </c>
      <c r="H5471" s="35" t="b">
        <v>0</v>
      </c>
      <c r="I5471" s="35" t="b">
        <v>0</v>
      </c>
      <c r="J5471" s="35" t="b">
        <v>0</v>
      </c>
    </row>
    <row r="5472" spans="1:10" hidden="1" x14ac:dyDescent="0.2">
      <c r="A5472" s="35" t="s">
        <v>726</v>
      </c>
      <c r="B5472" s="35" t="str">
        <f>VLOOKUP(Table4[[#This Row],[Metabolite ID]],Table18[],2,FALSE)</f>
        <v>1-palmitoyl-2-meadoyl-GPC (16:0/20:3n9)*</v>
      </c>
      <c r="C5472" s="35" t="s">
        <v>1121</v>
      </c>
      <c r="D5472" s="35">
        <v>1068</v>
      </c>
      <c r="E5472" s="35">
        <v>-0.50391187130251591</v>
      </c>
      <c r="F5472" s="35">
        <v>0.29091623832373592</v>
      </c>
      <c r="G5472" s="35">
        <v>8.3535046788721715E-2</v>
      </c>
      <c r="H5472" s="35" t="b">
        <v>0</v>
      </c>
      <c r="I5472" s="35" t="b">
        <v>0</v>
      </c>
      <c r="J5472" s="35" t="b">
        <v>0</v>
      </c>
    </row>
    <row r="5473" spans="1:10" hidden="1" x14ac:dyDescent="0.2">
      <c r="A5473" s="35" t="s">
        <v>726</v>
      </c>
      <c r="B5473" s="35" t="str">
        <f>VLOOKUP(Table4[[#This Row],[Metabolite ID]],Table18[],2,FALSE)</f>
        <v>1-palmitoyl-2-meadoyl-GPC (16:0/20:3n9)*</v>
      </c>
      <c r="C5473" s="35" t="s">
        <v>1122</v>
      </c>
      <c r="D5473" s="35">
        <v>1068</v>
      </c>
      <c r="E5473" s="35">
        <v>-0.45195573001398248</v>
      </c>
      <c r="F5473" s="35">
        <v>0.26110061576350202</v>
      </c>
      <c r="G5473" s="35">
        <v>8.3747297970540494E-2</v>
      </c>
      <c r="H5473" s="35" t="b">
        <v>0</v>
      </c>
      <c r="I5473" s="35" t="b">
        <v>0</v>
      </c>
      <c r="J5473" s="35" t="b">
        <v>0</v>
      </c>
    </row>
    <row r="5474" spans="1:10" hidden="1" x14ac:dyDescent="0.2">
      <c r="A5474" s="35" t="s">
        <v>726</v>
      </c>
      <c r="B5474" s="35" t="str">
        <f>VLOOKUP(Table4[[#This Row],[Metabolite ID]],Table18[],2,FALSE)</f>
        <v>1-palmitoyl-2-meadoyl-GPC (16:0/20:3n9)*</v>
      </c>
      <c r="C5474" s="35" t="s">
        <v>1123</v>
      </c>
      <c r="D5474" s="35">
        <v>1068</v>
      </c>
      <c r="E5474" s="35">
        <v>-0.22557138124995857</v>
      </c>
      <c r="F5474" s="35">
        <v>0.11887385517754605</v>
      </c>
      <c r="G5474" s="35">
        <v>5.8022834606633225E-2</v>
      </c>
      <c r="H5474" s="35" t="b">
        <v>0</v>
      </c>
      <c r="I5474" s="35" t="b">
        <v>0</v>
      </c>
      <c r="J5474" s="35" t="b">
        <v>0</v>
      </c>
    </row>
    <row r="5475" spans="1:10" x14ac:dyDescent="0.2">
      <c r="A5475" s="35" t="s">
        <v>259</v>
      </c>
      <c r="B5475" s="35" t="str">
        <f>VLOOKUP(Table4[[#This Row],[Metabolite ID]],Table18[],2,FALSE)</f>
        <v>orotidine</v>
      </c>
      <c r="C5475" s="35" t="s">
        <v>1116</v>
      </c>
      <c r="D5475" s="35">
        <v>1068</v>
      </c>
      <c r="E5475" s="35">
        <v>1.8067842192446396E-2</v>
      </c>
      <c r="F5475" s="35">
        <v>3.8475215019018842E-2</v>
      </c>
      <c r="G5475" s="36">
        <v>0.63864303074717554</v>
      </c>
      <c r="H5475" s="35" t="b">
        <v>0</v>
      </c>
      <c r="I5475" s="35" t="b">
        <v>0</v>
      </c>
      <c r="J5475" s="35" t="b">
        <v>0</v>
      </c>
    </row>
    <row r="5476" spans="1:10" hidden="1" x14ac:dyDescent="0.2">
      <c r="A5476" s="35" t="s">
        <v>259</v>
      </c>
      <c r="B5476" s="35" t="str">
        <f>VLOOKUP(Table4[[#This Row],[Metabolite ID]],Table18[],2,FALSE)</f>
        <v>orotidine</v>
      </c>
      <c r="C5476" s="35" t="s">
        <v>1117</v>
      </c>
      <c r="D5476" s="35">
        <v>1068</v>
      </c>
      <c r="E5476" s="35">
        <v>1.8067842192446396E-2</v>
      </c>
      <c r="F5476" s="35">
        <v>3.6933140455034617E-2</v>
      </c>
      <c r="G5476" s="35">
        <v>0.62469723673671507</v>
      </c>
      <c r="H5476" s="35" t="b">
        <v>0</v>
      </c>
      <c r="I5476" s="35" t="b">
        <v>0</v>
      </c>
      <c r="J5476" s="35" t="b">
        <v>0</v>
      </c>
    </row>
    <row r="5477" spans="1:10" hidden="1" x14ac:dyDescent="0.2">
      <c r="A5477" s="35" t="s">
        <v>259</v>
      </c>
      <c r="B5477" s="35" t="str">
        <f>VLOOKUP(Table4[[#This Row],[Metabolite ID]],Table18[],2,FALSE)</f>
        <v>orotidine</v>
      </c>
      <c r="C5477" s="35" t="s">
        <v>1118</v>
      </c>
      <c r="D5477" s="35">
        <v>1068</v>
      </c>
      <c r="E5477" s="35">
        <v>1.8067842192446396E-2</v>
      </c>
      <c r="F5477" s="35">
        <v>3.7288862161625753E-2</v>
      </c>
      <c r="G5477" s="35">
        <v>0.62800464500954911</v>
      </c>
      <c r="H5477" s="35" t="b">
        <v>0</v>
      </c>
      <c r="I5477" s="35" t="b">
        <v>0</v>
      </c>
      <c r="J5477" s="35" t="b">
        <v>0</v>
      </c>
    </row>
    <row r="5478" spans="1:10" hidden="1" x14ac:dyDescent="0.2">
      <c r="A5478" s="35" t="s">
        <v>259</v>
      </c>
      <c r="B5478" s="35" t="str">
        <f>VLOOKUP(Table4[[#This Row],[Metabolite ID]],Table18[],2,FALSE)</f>
        <v>orotidine</v>
      </c>
      <c r="C5478" s="35" t="s">
        <v>1119</v>
      </c>
      <c r="D5478" s="35">
        <v>1068</v>
      </c>
      <c r="E5478" s="35">
        <v>4.4719817356418903E-2</v>
      </c>
      <c r="F5478" s="35">
        <v>5.5201228642146855E-2</v>
      </c>
      <c r="G5478" s="35">
        <v>0.41786914915757795</v>
      </c>
      <c r="H5478" s="35" t="b">
        <v>0</v>
      </c>
      <c r="I5478" s="35" t="b">
        <v>0</v>
      </c>
      <c r="J5478" s="35" t="b">
        <v>0</v>
      </c>
    </row>
    <row r="5479" spans="1:10" hidden="1" x14ac:dyDescent="0.2">
      <c r="A5479" s="35" t="s">
        <v>259</v>
      </c>
      <c r="B5479" s="35" t="str">
        <f>VLOOKUP(Table4[[#This Row],[Metabolite ID]],Table18[],2,FALSE)</f>
        <v>orotidine</v>
      </c>
      <c r="C5479" s="35" t="s">
        <v>1120</v>
      </c>
      <c r="D5479" s="35">
        <v>1068</v>
      </c>
      <c r="E5479" s="35">
        <v>4.4805077125885003E-2</v>
      </c>
      <c r="F5479" s="35">
        <v>6.1465934513514724E-2</v>
      </c>
      <c r="G5479" s="35">
        <v>0.46603738183644822</v>
      </c>
      <c r="H5479" s="35" t="b">
        <v>0</v>
      </c>
      <c r="I5479" s="35" t="b">
        <v>0</v>
      </c>
      <c r="J5479" s="35" t="b">
        <v>0</v>
      </c>
    </row>
    <row r="5480" spans="1:10" hidden="1" x14ac:dyDescent="0.2">
      <c r="A5480" s="35" t="s">
        <v>259</v>
      </c>
      <c r="B5480" s="35" t="str">
        <f>VLOOKUP(Table4[[#This Row],[Metabolite ID]],Table18[],2,FALSE)</f>
        <v>orotidine</v>
      </c>
      <c r="C5480" s="35" t="s">
        <v>1121</v>
      </c>
      <c r="D5480" s="35">
        <v>1068</v>
      </c>
      <c r="E5480" s="35">
        <v>1.3774048217520374E-2</v>
      </c>
      <c r="F5480" s="35">
        <v>0.25720808278796559</v>
      </c>
      <c r="G5480" s="35">
        <v>0.95730199763777346</v>
      </c>
      <c r="H5480" s="35" t="b">
        <v>0</v>
      </c>
      <c r="I5480" s="35" t="b">
        <v>0</v>
      </c>
      <c r="J5480" s="35" t="b">
        <v>0</v>
      </c>
    </row>
    <row r="5481" spans="1:10" hidden="1" x14ac:dyDescent="0.2">
      <c r="A5481" s="35" t="s">
        <v>259</v>
      </c>
      <c r="B5481" s="35" t="str">
        <f>VLOOKUP(Table4[[#This Row],[Metabolite ID]],Table18[],2,FALSE)</f>
        <v>orotidine</v>
      </c>
      <c r="C5481" s="35" t="s">
        <v>1122</v>
      </c>
      <c r="D5481" s="35">
        <v>1068</v>
      </c>
      <c r="E5481" s="35">
        <v>4.1298326473578229E-2</v>
      </c>
      <c r="F5481" s="35">
        <v>0.16552463103263357</v>
      </c>
      <c r="G5481" s="35">
        <v>0.80302238530303827</v>
      </c>
      <c r="H5481" s="35" t="b">
        <v>0</v>
      </c>
      <c r="I5481" s="35" t="b">
        <v>0</v>
      </c>
      <c r="J5481" s="35" t="b">
        <v>0</v>
      </c>
    </row>
    <row r="5482" spans="1:10" hidden="1" x14ac:dyDescent="0.2">
      <c r="A5482" s="35" t="s">
        <v>259</v>
      </c>
      <c r="B5482" s="35" t="str">
        <f>VLOOKUP(Table4[[#This Row],[Metabolite ID]],Table18[],2,FALSE)</f>
        <v>orotidine</v>
      </c>
      <c r="C5482" s="35" t="s">
        <v>1123</v>
      </c>
      <c r="D5482" s="35">
        <v>1068</v>
      </c>
      <c r="E5482" s="35">
        <v>-5.0809429284371758E-2</v>
      </c>
      <c r="F5482" s="35">
        <v>0.11295955402341464</v>
      </c>
      <c r="G5482" s="35">
        <v>0.65294468867637967</v>
      </c>
      <c r="H5482" s="35" t="b">
        <v>0</v>
      </c>
      <c r="I5482" s="35" t="b">
        <v>0</v>
      </c>
      <c r="J5482" s="35" t="b">
        <v>0</v>
      </c>
    </row>
    <row r="5483" spans="1:10" x14ac:dyDescent="0.2">
      <c r="A5483" s="35" t="s">
        <v>66</v>
      </c>
      <c r="B5483" s="35" t="str">
        <f>VLOOKUP(Table4[[#This Row],[Metabolite ID]],Table18[],2,FALSE)</f>
        <v>N-acetylvaline</v>
      </c>
      <c r="C5483" s="35" t="s">
        <v>1116</v>
      </c>
      <c r="D5483" s="35">
        <v>1068</v>
      </c>
      <c r="E5483" s="35">
        <v>1.7553495651648505E-2</v>
      </c>
      <c r="F5483" s="35">
        <v>3.7388125295565997E-2</v>
      </c>
      <c r="G5483" s="36">
        <v>0.63871666519144554</v>
      </c>
      <c r="H5483" s="35" t="b">
        <v>0</v>
      </c>
      <c r="I5483" s="35" t="b">
        <v>0</v>
      </c>
      <c r="J5483" s="35" t="b">
        <v>0</v>
      </c>
    </row>
    <row r="5484" spans="1:10" hidden="1" x14ac:dyDescent="0.2">
      <c r="A5484" s="35" t="s">
        <v>66</v>
      </c>
      <c r="B5484" s="35" t="str">
        <f>VLOOKUP(Table4[[#This Row],[Metabolite ID]],Table18[],2,FALSE)</f>
        <v>N-acetylvaline</v>
      </c>
      <c r="C5484" s="35" t="s">
        <v>1117</v>
      </c>
      <c r="D5484" s="35">
        <v>1068</v>
      </c>
      <c r="E5484" s="35">
        <v>1.7553495651648505E-2</v>
      </c>
      <c r="F5484" s="35">
        <v>3.6877330230168225E-2</v>
      </c>
      <c r="G5484" s="35">
        <v>0.63407657132132367</v>
      </c>
      <c r="H5484" s="35" t="b">
        <v>0</v>
      </c>
      <c r="I5484" s="35" t="b">
        <v>0</v>
      </c>
      <c r="J5484" s="35" t="b">
        <v>0</v>
      </c>
    </row>
    <row r="5485" spans="1:10" hidden="1" x14ac:dyDescent="0.2">
      <c r="A5485" s="35" t="s">
        <v>66</v>
      </c>
      <c r="B5485" s="35" t="str">
        <f>VLOOKUP(Table4[[#This Row],[Metabolite ID]],Table18[],2,FALSE)</f>
        <v>N-acetylvaline</v>
      </c>
      <c r="C5485" s="35" t="s">
        <v>1118</v>
      </c>
      <c r="D5485" s="35">
        <v>1068</v>
      </c>
      <c r="E5485" s="35">
        <v>1.7553495651648501E-2</v>
      </c>
      <c r="F5485" s="35">
        <v>3.7213994197443229E-2</v>
      </c>
      <c r="G5485" s="35">
        <v>0.63714756320054078</v>
      </c>
      <c r="H5485" s="35" t="b">
        <v>0</v>
      </c>
      <c r="I5485" s="35" t="b">
        <v>0</v>
      </c>
      <c r="J5485" s="35" t="b">
        <v>0</v>
      </c>
    </row>
    <row r="5486" spans="1:10" hidden="1" x14ac:dyDescent="0.2">
      <c r="A5486" s="35" t="s">
        <v>66</v>
      </c>
      <c r="B5486" s="35" t="str">
        <f>VLOOKUP(Table4[[#This Row],[Metabolite ID]],Table18[],2,FALSE)</f>
        <v>N-acetylvaline</v>
      </c>
      <c r="C5486" s="35" t="s">
        <v>1119</v>
      </c>
      <c r="D5486" s="35">
        <v>1068</v>
      </c>
      <c r="E5486" s="35">
        <v>4.4634855448480327E-3</v>
      </c>
      <c r="F5486" s="35">
        <v>5.5839548625430821E-2</v>
      </c>
      <c r="G5486" s="35">
        <v>0.93628964761843381</v>
      </c>
      <c r="H5486" s="35" t="b">
        <v>0</v>
      </c>
      <c r="I5486" s="35" t="b">
        <v>0</v>
      </c>
      <c r="J5486" s="35" t="b">
        <v>0</v>
      </c>
    </row>
    <row r="5487" spans="1:10" hidden="1" x14ac:dyDescent="0.2">
      <c r="A5487" s="35" t="s">
        <v>66</v>
      </c>
      <c r="B5487" s="35" t="str">
        <f>VLOOKUP(Table4[[#This Row],[Metabolite ID]],Table18[],2,FALSE)</f>
        <v>N-acetylvaline</v>
      </c>
      <c r="C5487" s="35" t="s">
        <v>1120</v>
      </c>
      <c r="D5487" s="35">
        <v>1068</v>
      </c>
      <c r="E5487" s="35">
        <v>6.9622587716730647E-2</v>
      </c>
      <c r="F5487" s="35">
        <v>6.5094911629810806E-2</v>
      </c>
      <c r="G5487" s="35">
        <v>0.28481966314265378</v>
      </c>
      <c r="H5487" s="35" t="b">
        <v>0</v>
      </c>
      <c r="I5487" s="35" t="b">
        <v>0</v>
      </c>
      <c r="J5487" s="35" t="b">
        <v>0</v>
      </c>
    </row>
    <row r="5488" spans="1:10" hidden="1" x14ac:dyDescent="0.2">
      <c r="A5488" s="35" t="s">
        <v>66</v>
      </c>
      <c r="B5488" s="35" t="str">
        <f>VLOOKUP(Table4[[#This Row],[Metabolite ID]],Table18[],2,FALSE)</f>
        <v>N-acetylvaline</v>
      </c>
      <c r="C5488" s="35" t="s">
        <v>1121</v>
      </c>
      <c r="D5488" s="35">
        <v>1068</v>
      </c>
      <c r="E5488" s="35">
        <v>-8.1873228102908868E-3</v>
      </c>
      <c r="F5488" s="35">
        <v>0.24633222096847918</v>
      </c>
      <c r="G5488" s="35">
        <v>0.97349187756719724</v>
      </c>
      <c r="H5488" s="35" t="b">
        <v>0</v>
      </c>
      <c r="I5488" s="35" t="b">
        <v>0</v>
      </c>
      <c r="J5488" s="35" t="b">
        <v>0</v>
      </c>
    </row>
    <row r="5489" spans="1:10" hidden="1" x14ac:dyDescent="0.2">
      <c r="A5489" s="35" t="s">
        <v>66</v>
      </c>
      <c r="B5489" s="35" t="str">
        <f>VLOOKUP(Table4[[#This Row],[Metabolite ID]],Table18[],2,FALSE)</f>
        <v>N-acetylvaline</v>
      </c>
      <c r="C5489" s="35" t="s">
        <v>1122</v>
      </c>
      <c r="D5489" s="35">
        <v>1068</v>
      </c>
      <c r="E5489" s="35">
        <v>0.14210862847463002</v>
      </c>
      <c r="F5489" s="35">
        <v>0.14346081280794312</v>
      </c>
      <c r="G5489" s="35">
        <v>0.32211795239897661</v>
      </c>
      <c r="H5489" s="35" t="b">
        <v>0</v>
      </c>
      <c r="I5489" s="35" t="b">
        <v>0</v>
      </c>
      <c r="J5489" s="35" t="b">
        <v>0</v>
      </c>
    </row>
    <row r="5490" spans="1:10" hidden="1" x14ac:dyDescent="0.2">
      <c r="A5490" s="35" t="s">
        <v>66</v>
      </c>
      <c r="B5490" s="35" t="str">
        <f>VLOOKUP(Table4[[#This Row],[Metabolite ID]],Table18[],2,FALSE)</f>
        <v>N-acetylvaline</v>
      </c>
      <c r="C5490" s="35" t="s">
        <v>1123</v>
      </c>
      <c r="D5490" s="35">
        <v>1068</v>
      </c>
      <c r="E5490" s="35">
        <v>0.15018520986275261</v>
      </c>
      <c r="F5490" s="35">
        <v>0.10969512694996301</v>
      </c>
      <c r="G5490" s="35">
        <v>0.17125181823790298</v>
      </c>
      <c r="H5490" s="35" t="b">
        <v>0</v>
      </c>
      <c r="I5490" s="35" t="b">
        <v>0</v>
      </c>
      <c r="J5490" s="35" t="b">
        <v>0</v>
      </c>
    </row>
    <row r="5491" spans="1:10" x14ac:dyDescent="0.2">
      <c r="A5491" s="35" t="s">
        <v>195</v>
      </c>
      <c r="B5491" s="35" t="str">
        <f>VLOOKUP(Table4[[#This Row],[Metabolite ID]],Table18[],2,FALSE)</f>
        <v>taurocholenate sulfate</v>
      </c>
      <c r="C5491" s="35" t="s">
        <v>1116</v>
      </c>
      <c r="D5491" s="35">
        <v>1068</v>
      </c>
      <c r="E5491" s="35">
        <v>-1.7974508384875194E-2</v>
      </c>
      <c r="F5491" s="35">
        <v>3.8476525993896081E-2</v>
      </c>
      <c r="G5491" s="36">
        <v>0.64038885848084792</v>
      </c>
      <c r="H5491" s="35" t="b">
        <v>0</v>
      </c>
      <c r="I5491" s="35" t="b">
        <v>0</v>
      </c>
      <c r="J5491" s="35" t="b">
        <v>0</v>
      </c>
    </row>
    <row r="5492" spans="1:10" hidden="1" x14ac:dyDescent="0.2">
      <c r="A5492" s="35" t="s">
        <v>195</v>
      </c>
      <c r="B5492" s="35" t="str">
        <f>VLOOKUP(Table4[[#This Row],[Metabolite ID]],Table18[],2,FALSE)</f>
        <v>taurocholenate sulfate</v>
      </c>
      <c r="C5492" s="35" t="s">
        <v>1117</v>
      </c>
      <c r="D5492" s="35">
        <v>1068</v>
      </c>
      <c r="E5492" s="35">
        <v>-1.7974508384875194E-2</v>
      </c>
      <c r="F5492" s="35">
        <v>3.6900922586316214E-2</v>
      </c>
      <c r="G5492" s="35">
        <v>0.62618614151033092</v>
      </c>
      <c r="H5492" s="35" t="b">
        <v>0</v>
      </c>
      <c r="I5492" s="35" t="b">
        <v>0</v>
      </c>
      <c r="J5492" s="35" t="b">
        <v>0</v>
      </c>
    </row>
    <row r="5493" spans="1:10" hidden="1" x14ac:dyDescent="0.2">
      <c r="A5493" s="35" t="s">
        <v>195</v>
      </c>
      <c r="B5493" s="35" t="str">
        <f>VLOOKUP(Table4[[#This Row],[Metabolite ID]],Table18[],2,FALSE)</f>
        <v>taurocholenate sulfate</v>
      </c>
      <c r="C5493" s="35" t="s">
        <v>1118</v>
      </c>
      <c r="D5493" s="35">
        <v>1068</v>
      </c>
      <c r="E5493" s="35">
        <v>-1.7974508384875177E-2</v>
      </c>
      <c r="F5493" s="35">
        <v>3.7256571948825826E-2</v>
      </c>
      <c r="G5493" s="35">
        <v>0.62948487487744964</v>
      </c>
      <c r="H5493" s="35" t="b">
        <v>0</v>
      </c>
      <c r="I5493" s="35" t="b">
        <v>0</v>
      </c>
      <c r="J5493" s="35" t="b">
        <v>0</v>
      </c>
    </row>
    <row r="5494" spans="1:10" hidden="1" x14ac:dyDescent="0.2">
      <c r="A5494" s="35" t="s">
        <v>195</v>
      </c>
      <c r="B5494" s="35" t="str">
        <f>VLOOKUP(Table4[[#This Row],[Metabolite ID]],Table18[],2,FALSE)</f>
        <v>taurocholenate sulfate</v>
      </c>
      <c r="C5494" s="35" t="s">
        <v>1119</v>
      </c>
      <c r="D5494" s="35">
        <v>1068</v>
      </c>
      <c r="E5494" s="35">
        <v>-2.9183739486457506E-2</v>
      </c>
      <c r="F5494" s="35">
        <v>5.6965264078990163E-2</v>
      </c>
      <c r="G5494" s="35">
        <v>0.608435725431832</v>
      </c>
      <c r="H5494" s="35" t="b">
        <v>0</v>
      </c>
      <c r="I5494" s="35" t="b">
        <v>0</v>
      </c>
      <c r="J5494" s="35" t="b">
        <v>0</v>
      </c>
    </row>
    <row r="5495" spans="1:10" hidden="1" x14ac:dyDescent="0.2">
      <c r="A5495" s="35" t="s">
        <v>195</v>
      </c>
      <c r="B5495" s="35" t="str">
        <f>VLOOKUP(Table4[[#This Row],[Metabolite ID]],Table18[],2,FALSE)</f>
        <v>taurocholenate sulfate</v>
      </c>
      <c r="C5495" s="35" t="s">
        <v>1120</v>
      </c>
      <c r="D5495" s="35">
        <v>1068</v>
      </c>
      <c r="E5495" s="35">
        <v>5.6544969268588034E-3</v>
      </c>
      <c r="F5495" s="35">
        <v>6.0687730103270249E-2</v>
      </c>
      <c r="G5495" s="35">
        <v>0.92576561275945468</v>
      </c>
      <c r="H5495" s="35" t="b">
        <v>0</v>
      </c>
      <c r="I5495" s="35" t="b">
        <v>0</v>
      </c>
      <c r="J5495" s="35" t="b">
        <v>0</v>
      </c>
    </row>
    <row r="5496" spans="1:10" hidden="1" x14ac:dyDescent="0.2">
      <c r="A5496" s="35" t="s">
        <v>195</v>
      </c>
      <c r="B5496" s="35" t="str">
        <f>VLOOKUP(Table4[[#This Row],[Metabolite ID]],Table18[],2,FALSE)</f>
        <v>taurocholenate sulfate</v>
      </c>
      <c r="C5496" s="35" t="s">
        <v>1121</v>
      </c>
      <c r="D5496" s="35">
        <v>1068</v>
      </c>
      <c r="E5496" s="35">
        <v>-3.5483945531494143E-2</v>
      </c>
      <c r="F5496" s="35">
        <v>0.25011704880346769</v>
      </c>
      <c r="G5496" s="35">
        <v>0.88720997858424044</v>
      </c>
      <c r="H5496" s="35" t="b">
        <v>0</v>
      </c>
      <c r="I5496" s="35" t="b">
        <v>0</v>
      </c>
      <c r="J5496" s="35" t="b">
        <v>0</v>
      </c>
    </row>
    <row r="5497" spans="1:10" hidden="1" x14ac:dyDescent="0.2">
      <c r="A5497" s="35" t="s">
        <v>195</v>
      </c>
      <c r="B5497" s="35" t="str">
        <f>VLOOKUP(Table4[[#This Row],[Metabolite ID]],Table18[],2,FALSE)</f>
        <v>taurocholenate sulfate</v>
      </c>
      <c r="C5497" s="35" t="s">
        <v>1122</v>
      </c>
      <c r="D5497" s="35">
        <v>1068</v>
      </c>
      <c r="E5497" s="35">
        <v>9.5948249841742772E-2</v>
      </c>
      <c r="F5497" s="35">
        <v>0.17572352332752136</v>
      </c>
      <c r="G5497" s="35">
        <v>0.58516753564961632</v>
      </c>
      <c r="H5497" s="35" t="b">
        <v>0</v>
      </c>
      <c r="I5497" s="35" t="b">
        <v>0</v>
      </c>
      <c r="J5497" s="35" t="b">
        <v>0</v>
      </c>
    </row>
    <row r="5498" spans="1:10" hidden="1" x14ac:dyDescent="0.2">
      <c r="A5498" s="35" t="s">
        <v>195</v>
      </c>
      <c r="B5498" s="35" t="str">
        <f>VLOOKUP(Table4[[#This Row],[Metabolite ID]],Table18[],2,FALSE)</f>
        <v>taurocholenate sulfate</v>
      </c>
      <c r="C5498" s="35" t="s">
        <v>1123</v>
      </c>
      <c r="D5498" s="35">
        <v>1068</v>
      </c>
      <c r="E5498" s="35">
        <v>3.7365406601292825E-2</v>
      </c>
      <c r="F5498" s="35">
        <v>0.112960681423722</v>
      </c>
      <c r="G5498" s="35">
        <v>0.74087385206434075</v>
      </c>
      <c r="H5498" s="35" t="b">
        <v>0</v>
      </c>
      <c r="I5498" s="35" t="b">
        <v>0</v>
      </c>
      <c r="J5498" s="35" t="b">
        <v>0</v>
      </c>
    </row>
    <row r="5499" spans="1:10" x14ac:dyDescent="0.2">
      <c r="A5499" s="35" t="s">
        <v>407</v>
      </c>
      <c r="B5499" s="35" t="str">
        <f>VLOOKUP(Table4[[#This Row],[Metabolite ID]],Table18[],2,FALSE)</f>
        <v>2-docosahexaenoyl-GPC (22:6)*</v>
      </c>
      <c r="C5499" s="35" t="s">
        <v>1116</v>
      </c>
      <c r="D5499" s="35">
        <v>1069</v>
      </c>
      <c r="E5499" s="35">
        <v>-1.9078068976197338E-2</v>
      </c>
      <c r="F5499" s="35">
        <v>4.1089937311393029E-2</v>
      </c>
      <c r="G5499" s="36">
        <v>0.64243263077808965</v>
      </c>
      <c r="H5499" s="35" t="b">
        <v>0</v>
      </c>
      <c r="I5499" s="35" t="b">
        <v>0</v>
      </c>
      <c r="J5499" s="35" t="b">
        <v>0</v>
      </c>
    </row>
    <row r="5500" spans="1:10" hidden="1" x14ac:dyDescent="0.2">
      <c r="A5500" s="35" t="s">
        <v>407</v>
      </c>
      <c r="B5500" s="35" t="str">
        <f>VLOOKUP(Table4[[#This Row],[Metabolite ID]],Table18[],2,FALSE)</f>
        <v>2-docosahexaenoyl-GPC (22:6)*</v>
      </c>
      <c r="C5500" s="35" t="s">
        <v>1117</v>
      </c>
      <c r="D5500" s="35">
        <v>1069</v>
      </c>
      <c r="E5500" s="35">
        <v>-1.9078068976197338E-2</v>
      </c>
      <c r="F5500" s="35">
        <v>4.0289102005942941E-2</v>
      </c>
      <c r="G5500" s="35">
        <v>0.63583562517500147</v>
      </c>
      <c r="H5500" s="35" t="b">
        <v>0</v>
      </c>
      <c r="I5500" s="35" t="b">
        <v>0</v>
      </c>
      <c r="J5500" s="35" t="b">
        <v>0</v>
      </c>
    </row>
    <row r="5501" spans="1:10" hidden="1" x14ac:dyDescent="0.2">
      <c r="A5501" s="35" t="s">
        <v>407</v>
      </c>
      <c r="B5501" s="35" t="str">
        <f>VLOOKUP(Table4[[#This Row],[Metabolite ID]],Table18[],2,FALSE)</f>
        <v>2-docosahexaenoyl-GPC (22:6)*</v>
      </c>
      <c r="C5501" s="35" t="s">
        <v>1118</v>
      </c>
      <c r="D5501" s="35">
        <v>1069</v>
      </c>
      <c r="E5501" s="35">
        <v>-1.9078068976197311E-2</v>
      </c>
      <c r="F5501" s="35">
        <v>4.0662012371209366E-2</v>
      </c>
      <c r="G5501" s="35">
        <v>0.63893630419405589</v>
      </c>
      <c r="H5501" s="35" t="b">
        <v>0</v>
      </c>
      <c r="I5501" s="35" t="b">
        <v>0</v>
      </c>
      <c r="J5501" s="35" t="b">
        <v>0</v>
      </c>
    </row>
    <row r="5502" spans="1:10" hidden="1" x14ac:dyDescent="0.2">
      <c r="A5502" s="35" t="s">
        <v>407</v>
      </c>
      <c r="B5502" s="35" t="str">
        <f>VLOOKUP(Table4[[#This Row],[Metabolite ID]],Table18[],2,FALSE)</f>
        <v>2-docosahexaenoyl-GPC (22:6)*</v>
      </c>
      <c r="C5502" s="35" t="s">
        <v>1119</v>
      </c>
      <c r="D5502" s="35">
        <v>1069</v>
      </c>
      <c r="E5502" s="35">
        <v>3.4639282700421943E-2</v>
      </c>
      <c r="F5502" s="35">
        <v>6.2396216076865338E-2</v>
      </c>
      <c r="G5502" s="35">
        <v>0.57879180948827824</v>
      </c>
      <c r="H5502" s="35" t="b">
        <v>0</v>
      </c>
      <c r="I5502" s="35" t="b">
        <v>0</v>
      </c>
      <c r="J5502" s="35" t="b">
        <v>0</v>
      </c>
    </row>
    <row r="5503" spans="1:10" hidden="1" x14ac:dyDescent="0.2">
      <c r="A5503" s="35" t="s">
        <v>407</v>
      </c>
      <c r="B5503" s="35" t="str">
        <f>VLOOKUP(Table4[[#This Row],[Metabolite ID]],Table18[],2,FALSE)</f>
        <v>2-docosahexaenoyl-GPC (22:6)*</v>
      </c>
      <c r="C5503" s="35" t="s">
        <v>1120</v>
      </c>
      <c r="D5503" s="35">
        <v>1069</v>
      </c>
      <c r="E5503" s="35">
        <v>3.5251651526202812E-2</v>
      </c>
      <c r="F5503" s="35">
        <v>6.8505806756117088E-2</v>
      </c>
      <c r="G5503" s="35">
        <v>0.60684722250311529</v>
      </c>
      <c r="H5503" s="35" t="b">
        <v>0</v>
      </c>
      <c r="I5503" s="35" t="b">
        <v>0</v>
      </c>
      <c r="J5503" s="35" t="b">
        <v>0</v>
      </c>
    </row>
    <row r="5504" spans="1:10" hidden="1" x14ac:dyDescent="0.2">
      <c r="A5504" s="35" t="s">
        <v>407</v>
      </c>
      <c r="B5504" s="35" t="str">
        <f>VLOOKUP(Table4[[#This Row],[Metabolite ID]],Table18[],2,FALSE)</f>
        <v>2-docosahexaenoyl-GPC (22:6)*</v>
      </c>
      <c r="C5504" s="35" t="s">
        <v>1121</v>
      </c>
      <c r="D5504" s="35">
        <v>1069</v>
      </c>
      <c r="E5504" s="35">
        <v>4.9963382041931403E-2</v>
      </c>
      <c r="F5504" s="35">
        <v>0.26640157762079514</v>
      </c>
      <c r="G5504" s="35">
        <v>0.85126573730866284</v>
      </c>
      <c r="H5504" s="35" t="b">
        <v>0</v>
      </c>
      <c r="I5504" s="35" t="b">
        <v>0</v>
      </c>
      <c r="J5504" s="35" t="b">
        <v>0</v>
      </c>
    </row>
    <row r="5505" spans="1:10" hidden="1" x14ac:dyDescent="0.2">
      <c r="A5505" s="35" t="s">
        <v>407</v>
      </c>
      <c r="B5505" s="35" t="str">
        <f>VLOOKUP(Table4[[#This Row],[Metabolite ID]],Table18[],2,FALSE)</f>
        <v>2-docosahexaenoyl-GPC (22:6)*</v>
      </c>
      <c r="C5505" s="35" t="s">
        <v>1122</v>
      </c>
      <c r="D5505" s="35">
        <v>1069</v>
      </c>
      <c r="E5505" s="35">
        <v>-3.9073978240438123E-3</v>
      </c>
      <c r="F5505" s="35">
        <v>0.15505037921084613</v>
      </c>
      <c r="G5505" s="35">
        <v>0.97989948482276534</v>
      </c>
      <c r="H5505" s="35" t="b">
        <v>0</v>
      </c>
      <c r="I5505" s="35" t="b">
        <v>0</v>
      </c>
      <c r="J5505" s="35" t="b">
        <v>0</v>
      </c>
    </row>
    <row r="5506" spans="1:10" hidden="1" x14ac:dyDescent="0.2">
      <c r="A5506" s="35" t="s">
        <v>407</v>
      </c>
      <c r="B5506" s="35" t="str">
        <f>VLOOKUP(Table4[[#This Row],[Metabolite ID]],Table18[],2,FALSE)</f>
        <v>2-docosahexaenoyl-GPC (22:6)*</v>
      </c>
      <c r="C5506" s="35" t="s">
        <v>1123</v>
      </c>
      <c r="D5506" s="35">
        <v>1069</v>
      </c>
      <c r="E5506" s="35">
        <v>8.6139212291067677E-2</v>
      </c>
      <c r="F5506" s="35">
        <v>0.12077438516892533</v>
      </c>
      <c r="G5506" s="35">
        <v>0.47586299986457803</v>
      </c>
      <c r="H5506" s="35" t="b">
        <v>0</v>
      </c>
      <c r="I5506" s="35" t="b">
        <v>0</v>
      </c>
      <c r="J5506" s="35" t="b">
        <v>0</v>
      </c>
    </row>
    <row r="5507" spans="1:10" x14ac:dyDescent="0.2">
      <c r="A5507" s="35" t="s">
        <v>180</v>
      </c>
      <c r="B5507" s="35" t="str">
        <f>VLOOKUP(Table4[[#This Row],[Metabolite ID]],Table18[],2,FALSE)</f>
        <v>dehydroisoandrosterone sulfate (DHEA-S)</v>
      </c>
      <c r="C5507" s="35" t="s">
        <v>1116</v>
      </c>
      <c r="D5507" s="35">
        <v>1068</v>
      </c>
      <c r="E5507" s="35">
        <v>-1.7453466559862355E-2</v>
      </c>
      <c r="F5507" s="35">
        <v>3.839365483183018E-2</v>
      </c>
      <c r="G5507" s="36">
        <v>0.64940244970389738</v>
      </c>
      <c r="H5507" s="35" t="b">
        <v>0</v>
      </c>
      <c r="I5507" s="35" t="b">
        <v>0</v>
      </c>
      <c r="J5507" s="35" t="b">
        <v>0</v>
      </c>
    </row>
    <row r="5508" spans="1:10" hidden="1" x14ac:dyDescent="0.2">
      <c r="A5508" s="35" t="s">
        <v>180</v>
      </c>
      <c r="B5508" s="35" t="str">
        <f>VLOOKUP(Table4[[#This Row],[Metabolite ID]],Table18[],2,FALSE)</f>
        <v>dehydroisoandrosterone sulfate (DHEA-S)</v>
      </c>
      <c r="C5508" s="35" t="s">
        <v>1117</v>
      </c>
      <c r="D5508" s="35">
        <v>1068</v>
      </c>
      <c r="E5508" s="35">
        <v>-1.7453466559862355E-2</v>
      </c>
      <c r="F5508" s="35">
        <v>3.6852123415911556E-2</v>
      </c>
      <c r="G5508" s="35">
        <v>0.63577935165564314</v>
      </c>
      <c r="H5508" s="35" t="b">
        <v>0</v>
      </c>
      <c r="I5508" s="35" t="b">
        <v>0</v>
      </c>
      <c r="J5508" s="35" t="b">
        <v>0</v>
      </c>
    </row>
    <row r="5509" spans="1:10" hidden="1" x14ac:dyDescent="0.2">
      <c r="A5509" s="35" t="s">
        <v>180</v>
      </c>
      <c r="B5509" s="35" t="str">
        <f>VLOOKUP(Table4[[#This Row],[Metabolite ID]],Table18[],2,FALSE)</f>
        <v>dehydroisoandrosterone sulfate (DHEA-S)</v>
      </c>
      <c r="C5509" s="35" t="s">
        <v>1118</v>
      </c>
      <c r="D5509" s="35">
        <v>1068</v>
      </c>
      <c r="E5509" s="35">
        <v>-1.7453466559862334E-2</v>
      </c>
      <c r="F5509" s="35">
        <v>3.7207487268785908E-2</v>
      </c>
      <c r="G5509" s="35">
        <v>0.63900902651009406</v>
      </c>
      <c r="H5509" s="35" t="b">
        <v>0</v>
      </c>
      <c r="I5509" s="35" t="b">
        <v>0</v>
      </c>
      <c r="J5509" s="35" t="b">
        <v>0</v>
      </c>
    </row>
    <row r="5510" spans="1:10" hidden="1" x14ac:dyDescent="0.2">
      <c r="A5510" s="35" t="s">
        <v>180</v>
      </c>
      <c r="B5510" s="35" t="str">
        <f>VLOOKUP(Table4[[#This Row],[Metabolite ID]],Table18[],2,FALSE)</f>
        <v>dehydroisoandrosterone sulfate (DHEA-S)</v>
      </c>
      <c r="C5510" s="35" t="s">
        <v>1119</v>
      </c>
      <c r="D5510" s="35">
        <v>1068</v>
      </c>
      <c r="E5510" s="35">
        <v>-2.3404051055419102E-2</v>
      </c>
      <c r="F5510" s="35">
        <v>5.845995122340647E-2</v>
      </c>
      <c r="G5510" s="35">
        <v>0.68890366393304792</v>
      </c>
      <c r="H5510" s="35" t="b">
        <v>0</v>
      </c>
      <c r="I5510" s="35" t="b">
        <v>0</v>
      </c>
      <c r="J5510" s="35" t="b">
        <v>0</v>
      </c>
    </row>
    <row r="5511" spans="1:10" hidden="1" x14ac:dyDescent="0.2">
      <c r="A5511" s="35" t="s">
        <v>180</v>
      </c>
      <c r="B5511" s="35" t="str">
        <f>VLOOKUP(Table4[[#This Row],[Metabolite ID]],Table18[],2,FALSE)</f>
        <v>dehydroisoandrosterone sulfate (DHEA-S)</v>
      </c>
      <c r="C5511" s="35" t="s">
        <v>1120</v>
      </c>
      <c r="D5511" s="35">
        <v>1068</v>
      </c>
      <c r="E5511" s="35">
        <v>-5.4832739567464955E-2</v>
      </c>
      <c r="F5511" s="35">
        <v>6.3550594128233176E-2</v>
      </c>
      <c r="G5511" s="35">
        <v>0.38823630315136026</v>
      </c>
      <c r="H5511" s="35" t="b">
        <v>0</v>
      </c>
      <c r="I5511" s="35" t="b">
        <v>0</v>
      </c>
      <c r="J5511" s="35" t="b">
        <v>0</v>
      </c>
    </row>
    <row r="5512" spans="1:10" hidden="1" x14ac:dyDescent="0.2">
      <c r="A5512" s="35" t="s">
        <v>180</v>
      </c>
      <c r="B5512" s="35" t="str">
        <f>VLOOKUP(Table4[[#This Row],[Metabolite ID]],Table18[],2,FALSE)</f>
        <v>dehydroisoandrosterone sulfate (DHEA-S)</v>
      </c>
      <c r="C5512" s="35" t="s">
        <v>1121</v>
      </c>
      <c r="D5512" s="35">
        <v>1068</v>
      </c>
      <c r="E5512" s="35">
        <v>-7.9252729875321393E-2</v>
      </c>
      <c r="F5512" s="35">
        <v>0.23369541066555588</v>
      </c>
      <c r="G5512" s="35">
        <v>0.73457980293226866</v>
      </c>
      <c r="H5512" s="35" t="b">
        <v>0</v>
      </c>
      <c r="I5512" s="35" t="b">
        <v>0</v>
      </c>
      <c r="J5512" s="35" t="b">
        <v>0</v>
      </c>
    </row>
    <row r="5513" spans="1:10" hidden="1" x14ac:dyDescent="0.2">
      <c r="A5513" s="35" t="s">
        <v>180</v>
      </c>
      <c r="B5513" s="35" t="str">
        <f>VLOOKUP(Table4[[#This Row],[Metabolite ID]],Table18[],2,FALSE)</f>
        <v>dehydroisoandrosterone sulfate (DHEA-S)</v>
      </c>
      <c r="C5513" s="35" t="s">
        <v>1122</v>
      </c>
      <c r="D5513" s="35">
        <v>1068</v>
      </c>
      <c r="E5513" s="35">
        <v>-0.11145650425602405</v>
      </c>
      <c r="F5513" s="35">
        <v>0.12804866882859486</v>
      </c>
      <c r="G5513" s="35">
        <v>0.38426506974133079</v>
      </c>
      <c r="H5513" s="35" t="b">
        <v>0</v>
      </c>
      <c r="I5513" s="35" t="b">
        <v>0</v>
      </c>
      <c r="J5513" s="35" t="b">
        <v>0</v>
      </c>
    </row>
    <row r="5514" spans="1:10" hidden="1" x14ac:dyDescent="0.2">
      <c r="A5514" s="35" t="s">
        <v>180</v>
      </c>
      <c r="B5514" s="35" t="str">
        <f>VLOOKUP(Table4[[#This Row],[Metabolite ID]],Table18[],2,FALSE)</f>
        <v>dehydroisoandrosterone sulfate (DHEA-S)</v>
      </c>
      <c r="C5514" s="35" t="s">
        <v>1123</v>
      </c>
      <c r="D5514" s="35">
        <v>1068</v>
      </c>
      <c r="E5514" s="35">
        <v>2.3906133290069909E-2</v>
      </c>
      <c r="F5514" s="35">
        <v>0.11272139922204231</v>
      </c>
      <c r="G5514" s="35">
        <v>0.83208392682061649</v>
      </c>
      <c r="H5514" s="35" t="b">
        <v>0</v>
      </c>
      <c r="I5514" s="35" t="b">
        <v>0</v>
      </c>
      <c r="J5514" s="35" t="b">
        <v>0</v>
      </c>
    </row>
    <row r="5515" spans="1:10" x14ac:dyDescent="0.2">
      <c r="A5515" s="35" t="s">
        <v>510</v>
      </c>
      <c r="B5515" s="35" t="str">
        <f>VLOOKUP(Table4[[#This Row],[Metabolite ID]],Table18[],2,FALSE)</f>
        <v>X - 21659</v>
      </c>
      <c r="C5515" s="35" t="s">
        <v>1116</v>
      </c>
      <c r="D5515" s="35">
        <v>1068</v>
      </c>
      <c r="E5515" s="35">
        <v>-2.1220497332248484E-2</v>
      </c>
      <c r="F5515" s="35">
        <v>4.6793917534091317E-2</v>
      </c>
      <c r="G5515" s="36">
        <v>0.65019711684221115</v>
      </c>
      <c r="H5515" s="35" t="b">
        <v>0</v>
      </c>
      <c r="I5515" s="35" t="b">
        <v>0</v>
      </c>
      <c r="J5515" s="35" t="b">
        <v>0</v>
      </c>
    </row>
    <row r="5516" spans="1:10" hidden="1" x14ac:dyDescent="0.2">
      <c r="A5516" s="35" t="s">
        <v>510</v>
      </c>
      <c r="B5516" s="35" t="str">
        <f>VLOOKUP(Table4[[#This Row],[Metabolite ID]],Table18[],2,FALSE)</f>
        <v>X - 21659</v>
      </c>
      <c r="C5516" s="35" t="s">
        <v>1117</v>
      </c>
      <c r="D5516" s="35">
        <v>1068</v>
      </c>
      <c r="E5516" s="35">
        <v>-2.1220497332248484E-2</v>
      </c>
      <c r="F5516" s="35">
        <v>4.3655024805678781E-2</v>
      </c>
      <c r="G5516" s="35">
        <v>0.62689968107204097</v>
      </c>
      <c r="H5516" s="35" t="b">
        <v>0</v>
      </c>
      <c r="I5516" s="35" t="b">
        <v>0</v>
      </c>
      <c r="J5516" s="35" t="b">
        <v>0</v>
      </c>
    </row>
    <row r="5517" spans="1:10" hidden="1" x14ac:dyDescent="0.2">
      <c r="A5517" s="35" t="s">
        <v>510</v>
      </c>
      <c r="B5517" s="35" t="str">
        <f>VLOOKUP(Table4[[#This Row],[Metabolite ID]],Table18[],2,FALSE)</f>
        <v>X - 21659</v>
      </c>
      <c r="C5517" s="35" t="s">
        <v>1118</v>
      </c>
      <c r="D5517" s="35">
        <v>1068</v>
      </c>
      <c r="E5517" s="35">
        <v>-2.1220497332248459E-2</v>
      </c>
      <c r="F5517" s="35">
        <v>4.4099337463673158E-2</v>
      </c>
      <c r="G5517" s="35">
        <v>0.63037603448077584</v>
      </c>
      <c r="H5517" s="35" t="b">
        <v>0</v>
      </c>
      <c r="I5517" s="35" t="b">
        <v>0</v>
      </c>
      <c r="J5517" s="35" t="b">
        <v>0</v>
      </c>
    </row>
    <row r="5518" spans="1:10" hidden="1" x14ac:dyDescent="0.2">
      <c r="A5518" s="35" t="s">
        <v>510</v>
      </c>
      <c r="B5518" s="35" t="str">
        <f>VLOOKUP(Table4[[#This Row],[Metabolite ID]],Table18[],2,FALSE)</f>
        <v>X - 21659</v>
      </c>
      <c r="C5518" s="35" t="s">
        <v>1119</v>
      </c>
      <c r="D5518" s="35">
        <v>1068</v>
      </c>
      <c r="E5518" s="35">
        <v>1.2051555100927029E-2</v>
      </c>
      <c r="F5518" s="35">
        <v>6.8958205692540922E-2</v>
      </c>
      <c r="G5518" s="35">
        <v>0.8612634445142755</v>
      </c>
      <c r="H5518" s="35" t="b">
        <v>0</v>
      </c>
      <c r="I5518" s="35" t="b">
        <v>0</v>
      </c>
      <c r="J5518" s="35" t="b">
        <v>0</v>
      </c>
    </row>
    <row r="5519" spans="1:10" hidden="1" x14ac:dyDescent="0.2">
      <c r="A5519" s="35" t="s">
        <v>510</v>
      </c>
      <c r="B5519" s="35" t="str">
        <f>VLOOKUP(Table4[[#This Row],[Metabolite ID]],Table18[],2,FALSE)</f>
        <v>X - 21659</v>
      </c>
      <c r="C5519" s="35" t="s">
        <v>1120</v>
      </c>
      <c r="D5519" s="35">
        <v>1068</v>
      </c>
      <c r="E5519" s="35">
        <v>-3.8793146177147783E-2</v>
      </c>
      <c r="F5519" s="35">
        <v>7.3194780224902306E-2</v>
      </c>
      <c r="G5519" s="35">
        <v>0.59611275813506581</v>
      </c>
      <c r="H5519" s="35" t="b">
        <v>0</v>
      </c>
      <c r="I5519" s="35" t="b">
        <v>0</v>
      </c>
      <c r="J5519" s="35" t="b">
        <v>0</v>
      </c>
    </row>
    <row r="5520" spans="1:10" hidden="1" x14ac:dyDescent="0.2">
      <c r="A5520" s="35" t="s">
        <v>510</v>
      </c>
      <c r="B5520" s="35" t="str">
        <f>VLOOKUP(Table4[[#This Row],[Metabolite ID]],Table18[],2,FALSE)</f>
        <v>X - 21659</v>
      </c>
      <c r="C5520" s="35" t="s">
        <v>1121</v>
      </c>
      <c r="D5520" s="35">
        <v>1068</v>
      </c>
      <c r="E5520" s="35">
        <v>5.2908571138511995E-2</v>
      </c>
      <c r="F5520" s="35">
        <v>0.30789739816258654</v>
      </c>
      <c r="G5520" s="35">
        <v>0.86359722426767871</v>
      </c>
      <c r="H5520" s="35" t="b">
        <v>0</v>
      </c>
      <c r="I5520" s="35" t="b">
        <v>0</v>
      </c>
      <c r="J5520" s="35" t="b">
        <v>0</v>
      </c>
    </row>
    <row r="5521" spans="1:10" hidden="1" x14ac:dyDescent="0.2">
      <c r="A5521" s="35" t="s">
        <v>510</v>
      </c>
      <c r="B5521" s="35" t="str">
        <f>VLOOKUP(Table4[[#This Row],[Metabolite ID]],Table18[],2,FALSE)</f>
        <v>X - 21659</v>
      </c>
      <c r="C5521" s="35" t="s">
        <v>1122</v>
      </c>
      <c r="D5521" s="35">
        <v>1068</v>
      </c>
      <c r="E5521" s="35">
        <v>-0.1515754025399243</v>
      </c>
      <c r="F5521" s="35">
        <v>0.21068571736861375</v>
      </c>
      <c r="G5521" s="35">
        <v>0.47202836349326005</v>
      </c>
      <c r="H5521" s="35" t="b">
        <v>0</v>
      </c>
      <c r="I5521" s="35" t="b">
        <v>0</v>
      </c>
      <c r="J5521" s="35" t="b">
        <v>0</v>
      </c>
    </row>
    <row r="5522" spans="1:10" hidden="1" x14ac:dyDescent="0.2">
      <c r="A5522" s="35" t="s">
        <v>510</v>
      </c>
      <c r="B5522" s="35" t="str">
        <f>VLOOKUP(Table4[[#This Row],[Metabolite ID]],Table18[],2,FALSE)</f>
        <v>X - 21659</v>
      </c>
      <c r="C5522" s="35" t="s">
        <v>1123</v>
      </c>
      <c r="D5522" s="35">
        <v>1068</v>
      </c>
      <c r="E5522" s="35">
        <v>-0.10963290462875584</v>
      </c>
      <c r="F5522" s="35">
        <v>0.13743041963023264</v>
      </c>
      <c r="G5522" s="35">
        <v>0.42520258760821339</v>
      </c>
      <c r="H5522" s="35" t="b">
        <v>0</v>
      </c>
      <c r="I5522" s="35" t="b">
        <v>0</v>
      </c>
      <c r="J5522" s="35" t="b">
        <v>0</v>
      </c>
    </row>
    <row r="5523" spans="1:10" x14ac:dyDescent="0.2">
      <c r="A5523" s="35" t="s">
        <v>579</v>
      </c>
      <c r="B5523" s="35" t="str">
        <f>VLOOKUP(Table4[[#This Row],[Metabolite ID]],Table18[],2,FALSE)</f>
        <v>X - 13729</v>
      </c>
      <c r="C5523" s="35" t="s">
        <v>1116</v>
      </c>
      <c r="D5523" s="35">
        <v>1068</v>
      </c>
      <c r="E5523" s="35">
        <v>1.7022436573081841E-2</v>
      </c>
      <c r="F5523" s="35">
        <v>3.7895823838123746E-2</v>
      </c>
      <c r="G5523" s="36">
        <v>0.65329438245440707</v>
      </c>
      <c r="H5523" s="35" t="b">
        <v>0</v>
      </c>
      <c r="I5523" s="35" t="b">
        <v>0</v>
      </c>
      <c r="J5523" s="35" t="b">
        <v>0</v>
      </c>
    </row>
    <row r="5524" spans="1:10" hidden="1" x14ac:dyDescent="0.2">
      <c r="A5524" s="35" t="s">
        <v>579</v>
      </c>
      <c r="B5524" s="35" t="str">
        <f>VLOOKUP(Table4[[#This Row],[Metabolite ID]],Table18[],2,FALSE)</f>
        <v>X - 13729</v>
      </c>
      <c r="C5524" s="35" t="s">
        <v>1117</v>
      </c>
      <c r="D5524" s="35">
        <v>1068</v>
      </c>
      <c r="E5524" s="35">
        <v>1.7022436573081841E-2</v>
      </c>
      <c r="F5524" s="35">
        <v>3.7895823838123746E-2</v>
      </c>
      <c r="G5524" s="35">
        <v>0.65329438245440707</v>
      </c>
      <c r="H5524" s="35" t="b">
        <v>0</v>
      </c>
      <c r="I5524" s="35" t="b">
        <v>0</v>
      </c>
      <c r="J5524" s="35" t="b">
        <v>0</v>
      </c>
    </row>
    <row r="5525" spans="1:10" hidden="1" x14ac:dyDescent="0.2">
      <c r="A5525" s="35" t="s">
        <v>579</v>
      </c>
      <c r="B5525" s="35" t="str">
        <f>VLOOKUP(Table4[[#This Row],[Metabolite ID]],Table18[],2,FALSE)</f>
        <v>X - 13729</v>
      </c>
      <c r="C5525" s="35" t="s">
        <v>1118</v>
      </c>
      <c r="D5525" s="35">
        <v>1068</v>
      </c>
      <c r="E5525" s="35">
        <v>1.7022436573081862E-2</v>
      </c>
      <c r="F5525" s="35">
        <v>3.8216829696985935E-2</v>
      </c>
      <c r="G5525" s="35">
        <v>0.6560182222495452</v>
      </c>
      <c r="H5525" s="35" t="b">
        <v>0</v>
      </c>
      <c r="I5525" s="35" t="b">
        <v>0</v>
      </c>
      <c r="J5525" s="35" t="b">
        <v>0</v>
      </c>
    </row>
    <row r="5526" spans="1:10" hidden="1" x14ac:dyDescent="0.2">
      <c r="A5526" s="35" t="s">
        <v>579</v>
      </c>
      <c r="B5526" s="35" t="str">
        <f>VLOOKUP(Table4[[#This Row],[Metabolite ID]],Table18[],2,FALSE)</f>
        <v>X - 13729</v>
      </c>
      <c r="C5526" s="35" t="s">
        <v>1119</v>
      </c>
      <c r="D5526" s="35">
        <v>1068</v>
      </c>
      <c r="E5526" s="35">
        <v>5.8357291321335467E-3</v>
      </c>
      <c r="F5526" s="35">
        <v>5.7067987410534815E-2</v>
      </c>
      <c r="G5526" s="35">
        <v>0.91855090587401977</v>
      </c>
      <c r="H5526" s="35" t="b">
        <v>0</v>
      </c>
      <c r="I5526" s="35" t="b">
        <v>0</v>
      </c>
      <c r="J5526" s="35" t="b">
        <v>0</v>
      </c>
    </row>
    <row r="5527" spans="1:10" hidden="1" x14ac:dyDescent="0.2">
      <c r="A5527" s="35" t="s">
        <v>579</v>
      </c>
      <c r="B5527" s="35" t="str">
        <f>VLOOKUP(Table4[[#This Row],[Metabolite ID]],Table18[],2,FALSE)</f>
        <v>X - 13729</v>
      </c>
      <c r="C5527" s="35" t="s">
        <v>1120</v>
      </c>
      <c r="D5527" s="35">
        <v>1068</v>
      </c>
      <c r="E5527" s="35">
        <v>3.8495396410349596E-2</v>
      </c>
      <c r="F5527" s="35">
        <v>6.4621157830736853E-2</v>
      </c>
      <c r="G5527" s="35">
        <v>0.55136973676705081</v>
      </c>
      <c r="H5527" s="35" t="b">
        <v>0</v>
      </c>
      <c r="I5527" s="35" t="b">
        <v>0</v>
      </c>
      <c r="J5527" s="35" t="b">
        <v>0</v>
      </c>
    </row>
    <row r="5528" spans="1:10" hidden="1" x14ac:dyDescent="0.2">
      <c r="A5528" s="35" t="s">
        <v>579</v>
      </c>
      <c r="B5528" s="35" t="str">
        <f>VLOOKUP(Table4[[#This Row],[Metabolite ID]],Table18[],2,FALSE)</f>
        <v>X - 13729</v>
      </c>
      <c r="C5528" s="35" t="s">
        <v>1121</v>
      </c>
      <c r="D5528" s="35">
        <v>1068</v>
      </c>
      <c r="E5528" s="35">
        <v>-1.6602587728020701E-2</v>
      </c>
      <c r="F5528" s="35">
        <v>0.23859351630360437</v>
      </c>
      <c r="G5528" s="35">
        <v>0.94453682163398511</v>
      </c>
      <c r="H5528" s="35" t="b">
        <v>0</v>
      </c>
      <c r="I5528" s="35" t="b">
        <v>0</v>
      </c>
      <c r="J5528" s="35" t="b">
        <v>0</v>
      </c>
    </row>
    <row r="5529" spans="1:10" hidden="1" x14ac:dyDescent="0.2">
      <c r="A5529" s="35" t="s">
        <v>579</v>
      </c>
      <c r="B5529" s="35" t="str">
        <f>VLOOKUP(Table4[[#This Row],[Metabolite ID]],Table18[],2,FALSE)</f>
        <v>X - 13729</v>
      </c>
      <c r="C5529" s="35" t="s">
        <v>1122</v>
      </c>
      <c r="D5529" s="35">
        <v>1068</v>
      </c>
      <c r="E5529" s="35">
        <v>9.3234567667160206E-2</v>
      </c>
      <c r="F5529" s="35">
        <v>0.1489043647115299</v>
      </c>
      <c r="G5529" s="35">
        <v>0.53135884616048801</v>
      </c>
      <c r="H5529" s="35" t="b">
        <v>0</v>
      </c>
      <c r="I5529" s="35" t="b">
        <v>0</v>
      </c>
      <c r="J5529" s="35" t="b">
        <v>0</v>
      </c>
    </row>
    <row r="5530" spans="1:10" hidden="1" x14ac:dyDescent="0.2">
      <c r="A5530" s="35" t="s">
        <v>579</v>
      </c>
      <c r="B5530" s="35" t="str">
        <f>VLOOKUP(Table4[[#This Row],[Metabolite ID]],Table18[],2,FALSE)</f>
        <v>X - 13729</v>
      </c>
      <c r="C5530" s="35" t="s">
        <v>1123</v>
      </c>
      <c r="D5530" s="35">
        <v>1068</v>
      </c>
      <c r="E5530" s="35">
        <v>-4.1374274527997967E-2</v>
      </c>
      <c r="F5530" s="35">
        <v>0.11115275184209379</v>
      </c>
      <c r="G5530" s="35">
        <v>0.70979636196063112</v>
      </c>
      <c r="H5530" s="35" t="b">
        <v>0</v>
      </c>
      <c r="I5530" s="35" t="b">
        <v>0</v>
      </c>
      <c r="J5530" s="35" t="b">
        <v>0</v>
      </c>
    </row>
    <row r="5531" spans="1:10" x14ac:dyDescent="0.2">
      <c r="A5531" s="35" t="s">
        <v>64</v>
      </c>
      <c r="B5531" s="35" t="str">
        <f>VLOOKUP(Table4[[#This Row],[Metabolite ID]],Table18[],2,FALSE)</f>
        <v>N-acetylleucine</v>
      </c>
      <c r="C5531" s="35" t="s">
        <v>1116</v>
      </c>
      <c r="D5531" s="35">
        <v>1068</v>
      </c>
      <c r="E5531" s="35">
        <v>1.6345318857274721E-2</v>
      </c>
      <c r="F5531" s="35">
        <v>3.6928611621644916E-2</v>
      </c>
      <c r="G5531" s="36">
        <v>0.6580410709104586</v>
      </c>
      <c r="H5531" s="35" t="b">
        <v>0</v>
      </c>
      <c r="I5531" s="35" t="b">
        <v>0</v>
      </c>
      <c r="J5531" s="35" t="b">
        <v>0</v>
      </c>
    </row>
    <row r="5532" spans="1:10" hidden="1" x14ac:dyDescent="0.2">
      <c r="A5532" s="35" t="s">
        <v>64</v>
      </c>
      <c r="B5532" s="35" t="str">
        <f>VLOOKUP(Table4[[#This Row],[Metabolite ID]],Table18[],2,FALSE)</f>
        <v>N-acetylleucine</v>
      </c>
      <c r="C5532" s="35" t="s">
        <v>1117</v>
      </c>
      <c r="D5532" s="35">
        <v>1068</v>
      </c>
      <c r="E5532" s="35">
        <v>1.6345318857274721E-2</v>
      </c>
      <c r="F5532" s="35">
        <v>3.6928611621644916E-2</v>
      </c>
      <c r="G5532" s="35">
        <v>0.6580410709104586</v>
      </c>
      <c r="H5532" s="35" t="b">
        <v>0</v>
      </c>
      <c r="I5532" s="35" t="b">
        <v>0</v>
      </c>
      <c r="J5532" s="35" t="b">
        <v>0</v>
      </c>
    </row>
    <row r="5533" spans="1:10" hidden="1" x14ac:dyDescent="0.2">
      <c r="A5533" s="35" t="s">
        <v>64</v>
      </c>
      <c r="B5533" s="35" t="str">
        <f>VLOOKUP(Table4[[#This Row],[Metabolite ID]],Table18[],2,FALSE)</f>
        <v>N-acetylleucine</v>
      </c>
      <c r="C5533" s="35" t="s">
        <v>1118</v>
      </c>
      <c r="D5533" s="35">
        <v>1068</v>
      </c>
      <c r="E5533" s="35">
        <v>1.6345318857274724E-2</v>
      </c>
      <c r="F5533" s="35">
        <v>3.7231887962931844E-2</v>
      </c>
      <c r="G5533" s="35">
        <v>0.66065141557373241</v>
      </c>
      <c r="H5533" s="35" t="b">
        <v>0</v>
      </c>
      <c r="I5533" s="35" t="b">
        <v>0</v>
      </c>
      <c r="J5533" s="35" t="b">
        <v>0</v>
      </c>
    </row>
    <row r="5534" spans="1:10" hidden="1" x14ac:dyDescent="0.2">
      <c r="A5534" s="35" t="s">
        <v>64</v>
      </c>
      <c r="B5534" s="35" t="str">
        <f>VLOOKUP(Table4[[#This Row],[Metabolite ID]],Table18[],2,FALSE)</f>
        <v>N-acetylleucine</v>
      </c>
      <c r="C5534" s="35" t="s">
        <v>1119</v>
      </c>
      <c r="D5534" s="35">
        <v>1068</v>
      </c>
      <c r="E5534" s="35">
        <v>2.3884997630106927E-2</v>
      </c>
      <c r="F5534" s="35">
        <v>5.5431394877831941E-2</v>
      </c>
      <c r="G5534" s="35">
        <v>0.66654620501182671</v>
      </c>
      <c r="H5534" s="35" t="b">
        <v>0</v>
      </c>
      <c r="I5534" s="35" t="b">
        <v>0</v>
      </c>
      <c r="J5534" s="35" t="b">
        <v>0</v>
      </c>
    </row>
    <row r="5535" spans="1:10" hidden="1" x14ac:dyDescent="0.2">
      <c r="A5535" s="35" t="s">
        <v>64</v>
      </c>
      <c r="B5535" s="35" t="str">
        <f>VLOOKUP(Table4[[#This Row],[Metabolite ID]],Table18[],2,FALSE)</f>
        <v>N-acetylleucine</v>
      </c>
      <c r="C5535" s="35" t="s">
        <v>1120</v>
      </c>
      <c r="D5535" s="35">
        <v>1068</v>
      </c>
      <c r="E5535" s="35">
        <v>3.8545356578699473E-2</v>
      </c>
      <c r="F5535" s="35">
        <v>6.4852087337820816E-2</v>
      </c>
      <c r="G5535" s="35">
        <v>0.55227269704394844</v>
      </c>
      <c r="H5535" s="35" t="b">
        <v>0</v>
      </c>
      <c r="I5535" s="35" t="b">
        <v>0</v>
      </c>
      <c r="J5535" s="35" t="b">
        <v>0</v>
      </c>
    </row>
    <row r="5536" spans="1:10" hidden="1" x14ac:dyDescent="0.2">
      <c r="A5536" s="35" t="s">
        <v>64</v>
      </c>
      <c r="B5536" s="35" t="str">
        <f>VLOOKUP(Table4[[#This Row],[Metabolite ID]],Table18[],2,FALSE)</f>
        <v>N-acetylleucine</v>
      </c>
      <c r="C5536" s="35" t="s">
        <v>1121</v>
      </c>
      <c r="D5536" s="35">
        <v>1068</v>
      </c>
      <c r="E5536" s="35">
        <v>-0.11820951661849133</v>
      </c>
      <c r="F5536" s="35">
        <v>0.22836536188116724</v>
      </c>
      <c r="G5536" s="35">
        <v>0.60482143895095453</v>
      </c>
      <c r="H5536" s="35" t="b">
        <v>0</v>
      </c>
      <c r="I5536" s="35" t="b">
        <v>0</v>
      </c>
      <c r="J5536" s="35" t="b">
        <v>0</v>
      </c>
    </row>
    <row r="5537" spans="1:10" hidden="1" x14ac:dyDescent="0.2">
      <c r="A5537" s="35" t="s">
        <v>64</v>
      </c>
      <c r="B5537" s="35" t="str">
        <f>VLOOKUP(Table4[[#This Row],[Metabolite ID]],Table18[],2,FALSE)</f>
        <v>N-acetylleucine</v>
      </c>
      <c r="C5537" s="35" t="s">
        <v>1122</v>
      </c>
      <c r="D5537" s="35">
        <v>1068</v>
      </c>
      <c r="E5537" s="35">
        <v>-1.4961204726850141E-2</v>
      </c>
      <c r="F5537" s="35">
        <v>0.14107951659880402</v>
      </c>
      <c r="G5537" s="35">
        <v>0.91556417845683391</v>
      </c>
      <c r="H5537" s="35" t="b">
        <v>0</v>
      </c>
      <c r="I5537" s="35" t="b">
        <v>0</v>
      </c>
      <c r="J5537" s="35" t="b">
        <v>0</v>
      </c>
    </row>
    <row r="5538" spans="1:10" hidden="1" x14ac:dyDescent="0.2">
      <c r="A5538" s="35" t="s">
        <v>64</v>
      </c>
      <c r="B5538" s="35" t="str">
        <f>VLOOKUP(Table4[[#This Row],[Metabolite ID]],Table18[],2,FALSE)</f>
        <v>N-acetylleucine</v>
      </c>
      <c r="C5538" s="35" t="s">
        <v>1123</v>
      </c>
      <c r="D5538" s="35">
        <v>1068</v>
      </c>
      <c r="E5538" s="35">
        <v>2.6215552668753834E-4</v>
      </c>
      <c r="F5538" s="35">
        <v>0.1083825130578369</v>
      </c>
      <c r="G5538" s="35">
        <v>0.99807053196880724</v>
      </c>
      <c r="H5538" s="35" t="b">
        <v>0</v>
      </c>
      <c r="I5538" s="35" t="b">
        <v>0</v>
      </c>
      <c r="J5538" s="35" t="b">
        <v>0</v>
      </c>
    </row>
    <row r="5539" spans="1:10" x14ac:dyDescent="0.2">
      <c r="A5539" s="35" t="s">
        <v>785</v>
      </c>
      <c r="B5539" s="35" t="str">
        <f>VLOOKUP(Table4[[#This Row],[Metabolite ID]],Table18[],2,FALSE)</f>
        <v>Concentration of large LDL particles</v>
      </c>
      <c r="C5539" s="35" t="s">
        <v>1116</v>
      </c>
      <c r="D5539" s="35">
        <v>1069</v>
      </c>
      <c r="E5539" s="35">
        <v>1.1248822311270406E-2</v>
      </c>
      <c r="F5539" s="35">
        <v>2.5519624981331056E-2</v>
      </c>
      <c r="G5539" s="36">
        <v>0.65936427290861432</v>
      </c>
      <c r="H5539" s="35" t="b">
        <v>0</v>
      </c>
      <c r="I5539" s="35" t="b">
        <v>0</v>
      </c>
      <c r="J5539" s="35" t="b">
        <v>0</v>
      </c>
    </row>
    <row r="5540" spans="1:10" hidden="1" x14ac:dyDescent="0.2">
      <c r="A5540" s="35" t="s">
        <v>785</v>
      </c>
      <c r="B5540" s="35" t="str">
        <f>VLOOKUP(Table4[[#This Row],[Metabolite ID]],Table18[],2,FALSE)</f>
        <v>Concentration of large LDL particles</v>
      </c>
      <c r="C5540" s="35" t="s">
        <v>1117</v>
      </c>
      <c r="D5540" s="35">
        <v>1069</v>
      </c>
      <c r="E5540" s="35">
        <v>1.1248822311270406E-2</v>
      </c>
      <c r="F5540" s="35">
        <v>1.6705918990219393E-2</v>
      </c>
      <c r="G5540" s="35">
        <v>0.50072877120845494</v>
      </c>
      <c r="H5540" s="35" t="b">
        <v>0</v>
      </c>
      <c r="I5540" s="35" t="b">
        <v>0</v>
      </c>
      <c r="J5540" s="35" t="b">
        <v>0</v>
      </c>
    </row>
    <row r="5541" spans="1:10" hidden="1" x14ac:dyDescent="0.2">
      <c r="A5541" s="35" t="s">
        <v>785</v>
      </c>
      <c r="B5541" s="35" t="str">
        <f>VLOOKUP(Table4[[#This Row],[Metabolite ID]],Table18[],2,FALSE)</f>
        <v>Concentration of large LDL particles</v>
      </c>
      <c r="C5541" s="35" t="s">
        <v>1118</v>
      </c>
      <c r="D5541" s="35">
        <v>1069</v>
      </c>
      <c r="E5541" s="35">
        <v>1.1248822311270409E-2</v>
      </c>
      <c r="F5541" s="35">
        <v>1.7055367495647088E-2</v>
      </c>
      <c r="G5541" s="35">
        <v>0.50954435538662501</v>
      </c>
      <c r="H5541" s="35" t="b">
        <v>0</v>
      </c>
      <c r="I5541" s="35" t="b">
        <v>0</v>
      </c>
      <c r="J5541" s="35" t="b">
        <v>0</v>
      </c>
    </row>
    <row r="5542" spans="1:10" hidden="1" x14ac:dyDescent="0.2">
      <c r="A5542" s="35" t="s">
        <v>785</v>
      </c>
      <c r="B5542" s="35" t="str">
        <f>VLOOKUP(Table4[[#This Row],[Metabolite ID]],Table18[],2,FALSE)</f>
        <v>Concentration of large LDL particles</v>
      </c>
      <c r="C5542" s="35" t="s">
        <v>1119</v>
      </c>
      <c r="D5542" s="35">
        <v>1069</v>
      </c>
      <c r="E5542" s="35">
        <v>2.7475362318840582E-2</v>
      </c>
      <c r="F5542" s="35">
        <v>2.591309731233413E-2</v>
      </c>
      <c r="G5542" s="35">
        <v>0.28901331256747093</v>
      </c>
      <c r="H5542" s="35" t="b">
        <v>0</v>
      </c>
      <c r="I5542" s="35" t="b">
        <v>0</v>
      </c>
      <c r="J5542" s="35" t="b">
        <v>0</v>
      </c>
    </row>
    <row r="5543" spans="1:10" hidden="1" x14ac:dyDescent="0.2">
      <c r="A5543" s="35" t="s">
        <v>785</v>
      </c>
      <c r="B5543" s="35" t="str">
        <f>VLOOKUP(Table4[[#This Row],[Metabolite ID]],Table18[],2,FALSE)</f>
        <v>Concentration of large LDL particles</v>
      </c>
      <c r="C5543" s="35" t="s">
        <v>1120</v>
      </c>
      <c r="D5543" s="35">
        <v>1069</v>
      </c>
      <c r="E5543" s="35">
        <v>6.4008934730822337E-2</v>
      </c>
      <c r="F5543" s="35">
        <v>2.9817931844281682E-2</v>
      </c>
      <c r="G5543" s="35">
        <v>3.1820431148905239E-2</v>
      </c>
      <c r="H5543" s="35" t="b">
        <v>0</v>
      </c>
      <c r="I5543" s="35" t="b">
        <v>0</v>
      </c>
      <c r="J5543" s="35" t="b">
        <v>0</v>
      </c>
    </row>
    <row r="5544" spans="1:10" hidden="1" x14ac:dyDescent="0.2">
      <c r="A5544" s="35" t="s">
        <v>785</v>
      </c>
      <c r="B5544" s="35" t="str">
        <f>VLOOKUP(Table4[[#This Row],[Metabolite ID]],Table18[],2,FALSE)</f>
        <v>Concentration of large LDL particles</v>
      </c>
      <c r="C5544" s="35" t="s">
        <v>1121</v>
      </c>
      <c r="D5544" s="35">
        <v>1069</v>
      </c>
      <c r="E5544" s="35">
        <v>2.5212531524886117E-2</v>
      </c>
      <c r="F5544" s="35">
        <v>0.1187887088468534</v>
      </c>
      <c r="G5544" s="35">
        <v>0.83195494312108131</v>
      </c>
      <c r="H5544" s="35" t="b">
        <v>0</v>
      </c>
      <c r="I5544" s="35" t="b">
        <v>0</v>
      </c>
      <c r="J5544" s="35" t="b">
        <v>0</v>
      </c>
    </row>
    <row r="5545" spans="1:10" hidden="1" x14ac:dyDescent="0.2">
      <c r="A5545" s="35" t="s">
        <v>785</v>
      </c>
      <c r="B5545" s="35" t="str">
        <f>VLOOKUP(Table4[[#This Row],[Metabolite ID]],Table18[],2,FALSE)</f>
        <v>Concentration of large LDL particles</v>
      </c>
      <c r="C5545" s="35" t="s">
        <v>1122</v>
      </c>
      <c r="D5545" s="35">
        <v>1069</v>
      </c>
      <c r="E5545" s="35">
        <v>0.11385448607691018</v>
      </c>
      <c r="F5545" s="35">
        <v>6.2671464815836866E-2</v>
      </c>
      <c r="G5545" s="35">
        <v>6.9545135783532164E-2</v>
      </c>
      <c r="H5545" s="35" t="b">
        <v>0</v>
      </c>
      <c r="I5545" s="35" t="b">
        <v>0</v>
      </c>
      <c r="J5545" s="35" t="b">
        <v>0</v>
      </c>
    </row>
    <row r="5546" spans="1:10" hidden="1" x14ac:dyDescent="0.2">
      <c r="A5546" s="35" t="s">
        <v>785</v>
      </c>
      <c r="B5546" s="35" t="str">
        <f>VLOOKUP(Table4[[#This Row],[Metabolite ID]],Table18[],2,FALSE)</f>
        <v>Concentration of large LDL particles</v>
      </c>
      <c r="C5546" s="35" t="s">
        <v>1123</v>
      </c>
      <c r="D5546" s="35">
        <v>1069</v>
      </c>
      <c r="E5546" s="35">
        <v>-3.566238112278388E-2</v>
      </c>
      <c r="F5546" s="35">
        <v>7.4865932152743953E-2</v>
      </c>
      <c r="G5546" s="35">
        <v>0.63392262929858312</v>
      </c>
      <c r="H5546" s="35" t="b">
        <v>0</v>
      </c>
      <c r="I5546" s="35" t="b">
        <v>0</v>
      </c>
      <c r="J5546" s="35" t="b">
        <v>0</v>
      </c>
    </row>
    <row r="5547" spans="1:10" x14ac:dyDescent="0.2">
      <c r="A5547" s="35" t="s">
        <v>161</v>
      </c>
      <c r="B5547" s="35" t="str">
        <f>VLOOKUP(Table4[[#This Row],[Metabolite ID]],Table18[],2,FALSE)</f>
        <v>butyrylglycine</v>
      </c>
      <c r="C5547" s="35" t="s">
        <v>1116</v>
      </c>
      <c r="D5547" s="35">
        <v>1069</v>
      </c>
      <c r="E5547" s="35">
        <v>1.8965042731104484E-2</v>
      </c>
      <c r="F5547" s="35">
        <v>4.3137075859447871E-2</v>
      </c>
      <c r="G5547" s="36">
        <v>0.66019352083341132</v>
      </c>
      <c r="H5547" s="35" t="b">
        <v>0</v>
      </c>
      <c r="I5547" s="35" t="b">
        <v>0</v>
      </c>
      <c r="J5547" s="35" t="b">
        <v>0</v>
      </c>
    </row>
    <row r="5548" spans="1:10" hidden="1" x14ac:dyDescent="0.2">
      <c r="A5548" s="35" t="s">
        <v>161</v>
      </c>
      <c r="B5548" s="35" t="str">
        <f>VLOOKUP(Table4[[#This Row],[Metabolite ID]],Table18[],2,FALSE)</f>
        <v>butyrylglycine</v>
      </c>
      <c r="C5548" s="35" t="s">
        <v>1117</v>
      </c>
      <c r="D5548" s="35">
        <v>1069</v>
      </c>
      <c r="E5548" s="35">
        <v>1.8965042731104484E-2</v>
      </c>
      <c r="F5548" s="35">
        <v>4.202800774001874E-2</v>
      </c>
      <c r="G5548" s="35">
        <v>0.65181101886243642</v>
      </c>
      <c r="H5548" s="35" t="b">
        <v>0</v>
      </c>
      <c r="I5548" s="35" t="b">
        <v>0</v>
      </c>
      <c r="J5548" s="35" t="b">
        <v>0</v>
      </c>
    </row>
    <row r="5549" spans="1:10" hidden="1" x14ac:dyDescent="0.2">
      <c r="A5549" s="35" t="s">
        <v>161</v>
      </c>
      <c r="B5549" s="35" t="str">
        <f>VLOOKUP(Table4[[#This Row],[Metabolite ID]],Table18[],2,FALSE)</f>
        <v>butyrylglycine</v>
      </c>
      <c r="C5549" s="35" t="s">
        <v>1118</v>
      </c>
      <c r="D5549" s="35">
        <v>1069</v>
      </c>
      <c r="E5549" s="35">
        <v>1.8965042731104435E-2</v>
      </c>
      <c r="F5549" s="35">
        <v>4.2420715944925108E-2</v>
      </c>
      <c r="G5549" s="35">
        <v>0.65482429337504189</v>
      </c>
      <c r="H5549" s="35" t="b">
        <v>0</v>
      </c>
      <c r="I5549" s="35" t="b">
        <v>0</v>
      </c>
      <c r="J5549" s="35" t="b">
        <v>0</v>
      </c>
    </row>
    <row r="5550" spans="1:10" hidden="1" x14ac:dyDescent="0.2">
      <c r="A5550" s="35" t="s">
        <v>161</v>
      </c>
      <c r="B5550" s="35" t="str">
        <f>VLOOKUP(Table4[[#This Row],[Metabolite ID]],Table18[],2,FALSE)</f>
        <v>butyrylglycine</v>
      </c>
      <c r="C5550" s="35" t="s">
        <v>1119</v>
      </c>
      <c r="D5550" s="35">
        <v>1069</v>
      </c>
      <c r="E5550" s="35">
        <v>3.8921914893617023E-2</v>
      </c>
      <c r="F5550" s="35">
        <v>6.5562987538206163E-2</v>
      </c>
      <c r="G5550" s="35">
        <v>0.55274166705941152</v>
      </c>
      <c r="H5550" s="35" t="b">
        <v>0</v>
      </c>
      <c r="I5550" s="35" t="b">
        <v>0</v>
      </c>
      <c r="J5550" s="35" t="b">
        <v>0</v>
      </c>
    </row>
    <row r="5551" spans="1:10" hidden="1" x14ac:dyDescent="0.2">
      <c r="A5551" s="35" t="s">
        <v>161</v>
      </c>
      <c r="B5551" s="35" t="str">
        <f>VLOOKUP(Table4[[#This Row],[Metabolite ID]],Table18[],2,FALSE)</f>
        <v>butyrylglycine</v>
      </c>
      <c r="C5551" s="35" t="s">
        <v>1120</v>
      </c>
      <c r="D5551" s="35">
        <v>1069</v>
      </c>
      <c r="E5551" s="35">
        <v>4.8739822083445489E-2</v>
      </c>
      <c r="F5551" s="35">
        <v>7.492902448436492E-2</v>
      </c>
      <c r="G5551" s="35">
        <v>0.51538230066106916</v>
      </c>
      <c r="H5551" s="35" t="b">
        <v>0</v>
      </c>
      <c r="I5551" s="35" t="b">
        <v>0</v>
      </c>
      <c r="J5551" s="35" t="b">
        <v>0</v>
      </c>
    </row>
    <row r="5552" spans="1:10" hidden="1" x14ac:dyDescent="0.2">
      <c r="A5552" s="35" t="s">
        <v>161</v>
      </c>
      <c r="B5552" s="35" t="str">
        <f>VLOOKUP(Table4[[#This Row],[Metabolite ID]],Table18[],2,FALSE)</f>
        <v>butyrylglycine</v>
      </c>
      <c r="C5552" s="35" t="s">
        <v>1121</v>
      </c>
      <c r="D5552" s="35">
        <v>1069</v>
      </c>
      <c r="E5552" s="35">
        <v>-7.1372670830669449E-3</v>
      </c>
      <c r="F5552" s="35">
        <v>0.28245173342222685</v>
      </c>
      <c r="G5552" s="35">
        <v>0.97984513719753874</v>
      </c>
      <c r="H5552" s="35" t="b">
        <v>0</v>
      </c>
      <c r="I5552" s="35" t="b">
        <v>0</v>
      </c>
      <c r="J5552" s="35" t="b">
        <v>0</v>
      </c>
    </row>
    <row r="5553" spans="1:10" hidden="1" x14ac:dyDescent="0.2">
      <c r="A5553" s="35" t="s">
        <v>161</v>
      </c>
      <c r="B5553" s="35" t="str">
        <f>VLOOKUP(Table4[[#This Row],[Metabolite ID]],Table18[],2,FALSE)</f>
        <v>butyrylglycine</v>
      </c>
      <c r="C5553" s="35" t="s">
        <v>1122</v>
      </c>
      <c r="D5553" s="35">
        <v>1069</v>
      </c>
      <c r="E5553" s="35">
        <v>2.7480383581665713E-2</v>
      </c>
      <c r="F5553" s="35">
        <v>0.16292314103613353</v>
      </c>
      <c r="G5553" s="35">
        <v>0.86608749146729491</v>
      </c>
      <c r="H5553" s="35" t="b">
        <v>0</v>
      </c>
      <c r="I5553" s="35" t="b">
        <v>0</v>
      </c>
      <c r="J5553" s="35" t="b">
        <v>0</v>
      </c>
    </row>
    <row r="5554" spans="1:10" hidden="1" x14ac:dyDescent="0.2">
      <c r="A5554" s="35" t="s">
        <v>161</v>
      </c>
      <c r="B5554" s="35" t="str">
        <f>VLOOKUP(Table4[[#This Row],[Metabolite ID]],Table18[],2,FALSE)</f>
        <v>butyrylglycine</v>
      </c>
      <c r="C5554" s="35" t="s">
        <v>1123</v>
      </c>
      <c r="D5554" s="35">
        <v>1069</v>
      </c>
      <c r="E5554" s="35">
        <v>-9.2337279737713718E-2</v>
      </c>
      <c r="F5554" s="35">
        <v>0.12665945342529628</v>
      </c>
      <c r="G5554" s="35">
        <v>0.46614938848359599</v>
      </c>
      <c r="H5554" s="35" t="b">
        <v>0</v>
      </c>
      <c r="I5554" s="35" t="b">
        <v>0</v>
      </c>
      <c r="J5554" s="35" t="b">
        <v>0</v>
      </c>
    </row>
    <row r="5555" spans="1:10" x14ac:dyDescent="0.2">
      <c r="A5555" s="35" t="s">
        <v>829</v>
      </c>
      <c r="B5555" s="35" t="str">
        <f>VLOOKUP(Table4[[#This Row],[Metabolite ID]],Table18[],2,FALSE)</f>
        <v>Phospholipids in small HDL</v>
      </c>
      <c r="C5555" s="35" t="s">
        <v>1116</v>
      </c>
      <c r="D5555" s="35">
        <v>1069</v>
      </c>
      <c r="E5555" s="35">
        <v>-8.8987038284893127E-3</v>
      </c>
      <c r="F5555" s="35">
        <v>2.0331106938360422E-2</v>
      </c>
      <c r="G5555" s="36">
        <v>0.66161167450530556</v>
      </c>
      <c r="H5555" s="35" t="b">
        <v>0</v>
      </c>
      <c r="I5555" s="35" t="b">
        <v>0</v>
      </c>
      <c r="J5555" s="35" t="b">
        <v>0</v>
      </c>
    </row>
    <row r="5556" spans="1:10" hidden="1" x14ac:dyDescent="0.2">
      <c r="A5556" s="35" t="s">
        <v>829</v>
      </c>
      <c r="B5556" s="35" t="str">
        <f>VLOOKUP(Table4[[#This Row],[Metabolite ID]],Table18[],2,FALSE)</f>
        <v>Phospholipids in small HDL</v>
      </c>
      <c r="C5556" s="35" t="s">
        <v>1117</v>
      </c>
      <c r="D5556" s="35">
        <v>1069</v>
      </c>
      <c r="E5556" s="35">
        <v>-8.8987038284893127E-3</v>
      </c>
      <c r="F5556" s="35">
        <v>1.6753380426636603E-2</v>
      </c>
      <c r="G5556" s="35">
        <v>0.59530880731895164</v>
      </c>
      <c r="H5556" s="35" t="b">
        <v>0</v>
      </c>
      <c r="I5556" s="35" t="b">
        <v>0</v>
      </c>
      <c r="J5556" s="35" t="b">
        <v>0</v>
      </c>
    </row>
    <row r="5557" spans="1:10" hidden="1" x14ac:dyDescent="0.2">
      <c r="A5557" s="35" t="s">
        <v>829</v>
      </c>
      <c r="B5557" s="35" t="str">
        <f>VLOOKUP(Table4[[#This Row],[Metabolite ID]],Table18[],2,FALSE)</f>
        <v>Phospholipids in small HDL</v>
      </c>
      <c r="C5557" s="35" t="s">
        <v>1118</v>
      </c>
      <c r="D5557" s="35">
        <v>1069</v>
      </c>
      <c r="E5557" s="35">
        <v>-8.8987038284893058E-3</v>
      </c>
      <c r="F5557" s="35">
        <v>1.6971816535710133E-2</v>
      </c>
      <c r="G5557" s="35">
        <v>0.60005430928696601</v>
      </c>
      <c r="H5557" s="35" t="b">
        <v>0</v>
      </c>
      <c r="I5557" s="35" t="b">
        <v>0</v>
      </c>
      <c r="J5557" s="35" t="b">
        <v>0</v>
      </c>
    </row>
    <row r="5558" spans="1:10" hidden="1" x14ac:dyDescent="0.2">
      <c r="A5558" s="35" t="s">
        <v>829</v>
      </c>
      <c r="B5558" s="35" t="str">
        <f>VLOOKUP(Table4[[#This Row],[Metabolite ID]],Table18[],2,FALSE)</f>
        <v>Phospholipids in small HDL</v>
      </c>
      <c r="C5558" s="35" t="s">
        <v>1119</v>
      </c>
      <c r="D5558" s="35">
        <v>1069</v>
      </c>
      <c r="E5558" s="35">
        <v>-9.6311530612244907E-3</v>
      </c>
      <c r="F5558" s="35">
        <v>2.6786127569942569E-2</v>
      </c>
      <c r="G5558" s="35">
        <v>0.71917807086737406</v>
      </c>
      <c r="H5558" s="35" t="b">
        <v>0</v>
      </c>
      <c r="I5558" s="35" t="b">
        <v>0</v>
      </c>
      <c r="J5558" s="35" t="b">
        <v>0</v>
      </c>
    </row>
    <row r="5559" spans="1:10" hidden="1" x14ac:dyDescent="0.2">
      <c r="A5559" s="35" t="s">
        <v>829</v>
      </c>
      <c r="B5559" s="35" t="str">
        <f>VLOOKUP(Table4[[#This Row],[Metabolite ID]],Table18[],2,FALSE)</f>
        <v>Phospholipids in small HDL</v>
      </c>
      <c r="C5559" s="35" t="s">
        <v>1120</v>
      </c>
      <c r="D5559" s="35">
        <v>1069</v>
      </c>
      <c r="E5559" s="35">
        <v>-2.0426958177717048E-2</v>
      </c>
      <c r="F5559" s="35">
        <v>2.8762758972557468E-2</v>
      </c>
      <c r="G5559" s="35">
        <v>0.47758773572183355</v>
      </c>
      <c r="H5559" s="35" t="b">
        <v>0</v>
      </c>
      <c r="I5559" s="35" t="b">
        <v>0</v>
      </c>
      <c r="J5559" s="35" t="b">
        <v>0</v>
      </c>
    </row>
    <row r="5560" spans="1:10" hidden="1" x14ac:dyDescent="0.2">
      <c r="A5560" s="35" t="s">
        <v>829</v>
      </c>
      <c r="B5560" s="35" t="str">
        <f>VLOOKUP(Table4[[#This Row],[Metabolite ID]],Table18[],2,FALSE)</f>
        <v>Phospholipids in small HDL</v>
      </c>
      <c r="C5560" s="35" t="s">
        <v>1121</v>
      </c>
      <c r="D5560" s="35">
        <v>1069</v>
      </c>
      <c r="E5560" s="35">
        <v>-8.2008590385832747E-2</v>
      </c>
      <c r="F5560" s="35">
        <v>0.11373044110776546</v>
      </c>
      <c r="G5560" s="35">
        <v>0.47101895050207676</v>
      </c>
      <c r="H5560" s="35" t="b">
        <v>0</v>
      </c>
      <c r="I5560" s="35" t="b">
        <v>0</v>
      </c>
      <c r="J5560" s="35" t="b">
        <v>0</v>
      </c>
    </row>
    <row r="5561" spans="1:10" hidden="1" x14ac:dyDescent="0.2">
      <c r="A5561" s="35" t="s">
        <v>829</v>
      </c>
      <c r="B5561" s="35" t="str">
        <f>VLOOKUP(Table4[[#This Row],[Metabolite ID]],Table18[],2,FALSE)</f>
        <v>Phospholipids in small HDL</v>
      </c>
      <c r="C5561" s="35" t="s">
        <v>1122</v>
      </c>
      <c r="D5561" s="35">
        <v>1069</v>
      </c>
      <c r="E5561" s="35">
        <v>-8.2008590385832747E-2</v>
      </c>
      <c r="F5561" s="35">
        <v>6.6601660761718876E-2</v>
      </c>
      <c r="G5561" s="35">
        <v>0.21847071881675056</v>
      </c>
      <c r="H5561" s="35" t="b">
        <v>0</v>
      </c>
      <c r="I5561" s="35" t="b">
        <v>0</v>
      </c>
      <c r="J5561" s="35" t="b">
        <v>0</v>
      </c>
    </row>
    <row r="5562" spans="1:10" hidden="1" x14ac:dyDescent="0.2">
      <c r="A5562" s="35" t="s">
        <v>829</v>
      </c>
      <c r="B5562" s="35" t="str">
        <f>VLOOKUP(Table4[[#This Row],[Metabolite ID]],Table18[],2,FALSE)</f>
        <v>Phospholipids in small HDL</v>
      </c>
      <c r="C5562" s="35" t="s">
        <v>1123</v>
      </c>
      <c r="D5562" s="35">
        <v>1069</v>
      </c>
      <c r="E5562" s="35">
        <v>-8.5617880997599913E-2</v>
      </c>
      <c r="F5562" s="35">
        <v>5.9603438348156429E-2</v>
      </c>
      <c r="G5562" s="35">
        <v>0.15116497167366663</v>
      </c>
      <c r="H5562" s="35" t="b">
        <v>0</v>
      </c>
      <c r="I5562" s="35" t="b">
        <v>0</v>
      </c>
      <c r="J5562" s="35" t="b">
        <v>0</v>
      </c>
    </row>
    <row r="5563" spans="1:10" x14ac:dyDescent="0.2">
      <c r="A5563" s="35" t="s">
        <v>547</v>
      </c>
      <c r="B5563" s="35" t="str">
        <f>VLOOKUP(Table4[[#This Row],[Metabolite ID]],Table18[],2,FALSE)</f>
        <v>X - 22102</v>
      </c>
      <c r="C5563" s="35" t="s">
        <v>1116</v>
      </c>
      <c r="D5563" s="35">
        <v>1068</v>
      </c>
      <c r="E5563" s="35">
        <v>-1.6326040430613725E-2</v>
      </c>
      <c r="F5563" s="35">
        <v>3.802735146592541E-2</v>
      </c>
      <c r="G5563" s="36">
        <v>0.66768772532325271</v>
      </c>
      <c r="H5563" s="35" t="b">
        <v>0</v>
      </c>
      <c r="I5563" s="35" t="b">
        <v>0</v>
      </c>
      <c r="J5563" s="35" t="b">
        <v>0</v>
      </c>
    </row>
    <row r="5564" spans="1:10" hidden="1" x14ac:dyDescent="0.2">
      <c r="A5564" s="35" t="s">
        <v>547</v>
      </c>
      <c r="B5564" s="35" t="str">
        <f>VLOOKUP(Table4[[#This Row],[Metabolite ID]],Table18[],2,FALSE)</f>
        <v>X - 22102</v>
      </c>
      <c r="C5564" s="35" t="s">
        <v>1117</v>
      </c>
      <c r="D5564" s="35">
        <v>1068</v>
      </c>
      <c r="E5564" s="35">
        <v>-1.6326040430613725E-2</v>
      </c>
      <c r="F5564" s="35">
        <v>3.7187600424812318E-2</v>
      </c>
      <c r="G5564" s="35">
        <v>0.66064821190420187</v>
      </c>
      <c r="H5564" s="35" t="b">
        <v>0</v>
      </c>
      <c r="I5564" s="35" t="b">
        <v>0</v>
      </c>
      <c r="J5564" s="35" t="b">
        <v>0</v>
      </c>
    </row>
    <row r="5565" spans="1:10" hidden="1" x14ac:dyDescent="0.2">
      <c r="A5565" s="35" t="s">
        <v>547</v>
      </c>
      <c r="B5565" s="35" t="str">
        <f>VLOOKUP(Table4[[#This Row],[Metabolite ID]],Table18[],2,FALSE)</f>
        <v>X - 22102</v>
      </c>
      <c r="C5565" s="35" t="s">
        <v>1118</v>
      </c>
      <c r="D5565" s="35">
        <v>1068</v>
      </c>
      <c r="E5565" s="35">
        <v>-1.6326040430613725E-2</v>
      </c>
      <c r="F5565" s="35">
        <v>3.7531084242399877E-2</v>
      </c>
      <c r="G5565" s="35">
        <v>0.66356206413055685</v>
      </c>
      <c r="H5565" s="35" t="b">
        <v>0</v>
      </c>
      <c r="I5565" s="35" t="b">
        <v>0</v>
      </c>
      <c r="J5565" s="35" t="b">
        <v>0</v>
      </c>
    </row>
    <row r="5566" spans="1:10" hidden="1" x14ac:dyDescent="0.2">
      <c r="A5566" s="35" t="s">
        <v>547</v>
      </c>
      <c r="B5566" s="35" t="str">
        <f>VLOOKUP(Table4[[#This Row],[Metabolite ID]],Table18[],2,FALSE)</f>
        <v>X - 22102</v>
      </c>
      <c r="C5566" s="35" t="s">
        <v>1119</v>
      </c>
      <c r="D5566" s="35">
        <v>1068</v>
      </c>
      <c r="E5566" s="35">
        <v>-4.594371872340461E-3</v>
      </c>
      <c r="F5566" s="35">
        <v>5.515051485050658E-2</v>
      </c>
      <c r="G5566" s="35">
        <v>0.9336081851333079</v>
      </c>
      <c r="H5566" s="35" t="b">
        <v>0</v>
      </c>
      <c r="I5566" s="35" t="b">
        <v>0</v>
      </c>
      <c r="J5566" s="35" t="b">
        <v>0</v>
      </c>
    </row>
    <row r="5567" spans="1:10" hidden="1" x14ac:dyDescent="0.2">
      <c r="A5567" s="35" t="s">
        <v>547</v>
      </c>
      <c r="B5567" s="35" t="str">
        <f>VLOOKUP(Table4[[#This Row],[Metabolite ID]],Table18[],2,FALSE)</f>
        <v>X - 22102</v>
      </c>
      <c r="C5567" s="35" t="s">
        <v>1120</v>
      </c>
      <c r="D5567" s="35">
        <v>1068</v>
      </c>
      <c r="E5567" s="35">
        <v>4.7880709818665084E-3</v>
      </c>
      <c r="F5567" s="35">
        <v>6.2528291741910574E-2</v>
      </c>
      <c r="G5567" s="35">
        <v>0.93896206698202511</v>
      </c>
      <c r="H5567" s="35" t="b">
        <v>0</v>
      </c>
      <c r="I5567" s="35" t="b">
        <v>0</v>
      </c>
      <c r="J5567" s="35" t="b">
        <v>0</v>
      </c>
    </row>
    <row r="5568" spans="1:10" hidden="1" x14ac:dyDescent="0.2">
      <c r="A5568" s="35" t="s">
        <v>547</v>
      </c>
      <c r="B5568" s="35" t="str">
        <f>VLOOKUP(Table4[[#This Row],[Metabolite ID]],Table18[],2,FALSE)</f>
        <v>X - 22102</v>
      </c>
      <c r="C5568" s="35" t="s">
        <v>1121</v>
      </c>
      <c r="D5568" s="35">
        <v>1068</v>
      </c>
      <c r="E5568" s="35">
        <v>8.1420811391685E-2</v>
      </c>
      <c r="F5568" s="35">
        <v>0.21077367813100703</v>
      </c>
      <c r="G5568" s="35">
        <v>0.69935524181895592</v>
      </c>
      <c r="H5568" s="35" t="b">
        <v>0</v>
      </c>
      <c r="I5568" s="35" t="b">
        <v>0</v>
      </c>
      <c r="J5568" s="35" t="b">
        <v>0</v>
      </c>
    </row>
    <row r="5569" spans="1:10" hidden="1" x14ac:dyDescent="0.2">
      <c r="A5569" s="35" t="s">
        <v>547</v>
      </c>
      <c r="B5569" s="35" t="str">
        <f>VLOOKUP(Table4[[#This Row],[Metabolite ID]],Table18[],2,FALSE)</f>
        <v>X - 22102</v>
      </c>
      <c r="C5569" s="35" t="s">
        <v>1122</v>
      </c>
      <c r="D5569" s="35">
        <v>1068</v>
      </c>
      <c r="E5569" s="35">
        <v>2.3700795918565554E-2</v>
      </c>
      <c r="F5569" s="35">
        <v>0.14051073476711029</v>
      </c>
      <c r="G5569" s="35">
        <v>0.86608342560025586</v>
      </c>
      <c r="H5569" s="35" t="b">
        <v>0</v>
      </c>
      <c r="I5569" s="35" t="b">
        <v>0</v>
      </c>
      <c r="J5569" s="35" t="b">
        <v>0</v>
      </c>
    </row>
    <row r="5570" spans="1:10" hidden="1" x14ac:dyDescent="0.2">
      <c r="A5570" s="35" t="s">
        <v>547</v>
      </c>
      <c r="B5570" s="35" t="str">
        <f>VLOOKUP(Table4[[#This Row],[Metabolite ID]],Table18[],2,FALSE)</f>
        <v>X - 22102</v>
      </c>
      <c r="C5570" s="35" t="s">
        <v>1123</v>
      </c>
      <c r="D5570" s="35">
        <v>1068</v>
      </c>
      <c r="E5570" s="35">
        <v>-6.0121733357597039E-2</v>
      </c>
      <c r="F5570" s="35">
        <v>0.11162185445356959</v>
      </c>
      <c r="G5570" s="35">
        <v>0.59026172203607197</v>
      </c>
      <c r="H5570" s="35" t="b">
        <v>0</v>
      </c>
      <c r="I5570" s="35" t="b">
        <v>0</v>
      </c>
      <c r="J5570" s="35" t="b">
        <v>0</v>
      </c>
    </row>
    <row r="5571" spans="1:10" x14ac:dyDescent="0.2">
      <c r="A5571" s="35" t="s">
        <v>501</v>
      </c>
      <c r="B5571" s="35" t="str">
        <f>VLOOKUP(Table4[[#This Row],[Metabolite ID]],Table18[],2,FALSE)</f>
        <v>X - 18913</v>
      </c>
      <c r="C5571" s="35" t="s">
        <v>1116</v>
      </c>
      <c r="D5571" s="35">
        <v>1068</v>
      </c>
      <c r="E5571" s="35">
        <v>-1.5663158348956766E-2</v>
      </c>
      <c r="F5571" s="35">
        <v>3.6881870343823848E-2</v>
      </c>
      <c r="G5571" s="36">
        <v>0.67106669079460324</v>
      </c>
      <c r="H5571" s="35" t="b">
        <v>0</v>
      </c>
      <c r="I5571" s="35" t="b">
        <v>0</v>
      </c>
      <c r="J5571" s="35" t="b">
        <v>0</v>
      </c>
    </row>
    <row r="5572" spans="1:10" hidden="1" x14ac:dyDescent="0.2">
      <c r="A5572" s="35" t="s">
        <v>501</v>
      </c>
      <c r="B5572" s="35" t="str">
        <f>VLOOKUP(Table4[[#This Row],[Metabolite ID]],Table18[],2,FALSE)</f>
        <v>X - 18913</v>
      </c>
      <c r="C5572" s="35" t="s">
        <v>1117</v>
      </c>
      <c r="D5572" s="35">
        <v>1068</v>
      </c>
      <c r="E5572" s="35">
        <v>-1.5663158348956766E-2</v>
      </c>
      <c r="F5572" s="35">
        <v>3.6881870343823848E-2</v>
      </c>
      <c r="G5572" s="35">
        <v>0.67106669079460324</v>
      </c>
      <c r="H5572" s="35" t="b">
        <v>0</v>
      </c>
      <c r="I5572" s="35" t="b">
        <v>0</v>
      </c>
      <c r="J5572" s="35" t="b">
        <v>0</v>
      </c>
    </row>
    <row r="5573" spans="1:10" hidden="1" x14ac:dyDescent="0.2">
      <c r="A5573" s="35" t="s">
        <v>501</v>
      </c>
      <c r="B5573" s="35" t="str">
        <f>VLOOKUP(Table4[[#This Row],[Metabolite ID]],Table18[],2,FALSE)</f>
        <v>X - 18913</v>
      </c>
      <c r="C5573" s="35" t="s">
        <v>1118</v>
      </c>
      <c r="D5573" s="35">
        <v>1068</v>
      </c>
      <c r="E5573" s="35">
        <v>-1.5663158348956773E-2</v>
      </c>
      <c r="F5573" s="35">
        <v>3.7208033928530775E-2</v>
      </c>
      <c r="G5573" s="35">
        <v>0.67378302721446914</v>
      </c>
      <c r="H5573" s="35" t="b">
        <v>0</v>
      </c>
      <c r="I5573" s="35" t="b">
        <v>0</v>
      </c>
      <c r="J5573" s="35" t="b">
        <v>0</v>
      </c>
    </row>
    <row r="5574" spans="1:10" hidden="1" x14ac:dyDescent="0.2">
      <c r="A5574" s="35" t="s">
        <v>501</v>
      </c>
      <c r="B5574" s="35" t="str">
        <f>VLOOKUP(Table4[[#This Row],[Metabolite ID]],Table18[],2,FALSE)</f>
        <v>X - 18913</v>
      </c>
      <c r="C5574" s="35" t="s">
        <v>1119</v>
      </c>
      <c r="D5574" s="35">
        <v>1068</v>
      </c>
      <c r="E5574" s="35">
        <v>-2.8869942423643612E-2</v>
      </c>
      <c r="F5574" s="35">
        <v>5.6599998145980462E-2</v>
      </c>
      <c r="G5574" s="35">
        <v>0.61000265240611973</v>
      </c>
      <c r="H5574" s="35" t="b">
        <v>0</v>
      </c>
      <c r="I5574" s="35" t="b">
        <v>0</v>
      </c>
      <c r="J5574" s="35" t="b">
        <v>0</v>
      </c>
    </row>
    <row r="5575" spans="1:10" hidden="1" x14ac:dyDescent="0.2">
      <c r="A5575" s="35" t="s">
        <v>501</v>
      </c>
      <c r="B5575" s="35" t="str">
        <f>VLOOKUP(Table4[[#This Row],[Metabolite ID]],Table18[],2,FALSE)</f>
        <v>X - 18913</v>
      </c>
      <c r="C5575" s="35" t="s">
        <v>1120</v>
      </c>
      <c r="D5575" s="35">
        <v>1068</v>
      </c>
      <c r="E5575" s="35">
        <v>2.1945933333439738E-2</v>
      </c>
      <c r="F5575" s="35">
        <v>6.2710883719965707E-2</v>
      </c>
      <c r="G5575" s="35">
        <v>0.72637311553709383</v>
      </c>
      <c r="H5575" s="35" t="b">
        <v>0</v>
      </c>
      <c r="I5575" s="35" t="b">
        <v>0</v>
      </c>
      <c r="J5575" s="35" t="b">
        <v>0</v>
      </c>
    </row>
    <row r="5576" spans="1:10" hidden="1" x14ac:dyDescent="0.2">
      <c r="A5576" s="35" t="s">
        <v>501</v>
      </c>
      <c r="B5576" s="35" t="str">
        <f>VLOOKUP(Table4[[#This Row],[Metabolite ID]],Table18[],2,FALSE)</f>
        <v>X - 18913</v>
      </c>
      <c r="C5576" s="35" t="s">
        <v>1121</v>
      </c>
      <c r="D5576" s="35">
        <v>1068</v>
      </c>
      <c r="E5576" s="35">
        <v>-2.0877849541527382E-2</v>
      </c>
      <c r="F5576" s="35">
        <v>0.22983020543664234</v>
      </c>
      <c r="G5576" s="35">
        <v>0.92763652112590766</v>
      </c>
      <c r="H5576" s="35" t="b">
        <v>0</v>
      </c>
      <c r="I5576" s="35" t="b">
        <v>0</v>
      </c>
      <c r="J5576" s="35" t="b">
        <v>0</v>
      </c>
    </row>
    <row r="5577" spans="1:10" hidden="1" x14ac:dyDescent="0.2">
      <c r="A5577" s="35" t="s">
        <v>501</v>
      </c>
      <c r="B5577" s="35" t="str">
        <f>VLOOKUP(Table4[[#This Row],[Metabolite ID]],Table18[],2,FALSE)</f>
        <v>X - 18913</v>
      </c>
      <c r="C5577" s="35" t="s">
        <v>1122</v>
      </c>
      <c r="D5577" s="35">
        <v>1068</v>
      </c>
      <c r="E5577" s="35">
        <v>4.4214264594101493E-2</v>
      </c>
      <c r="F5577" s="35">
        <v>0.15471118863153618</v>
      </c>
      <c r="G5577" s="35">
        <v>0.77509763661852005</v>
      </c>
      <c r="H5577" s="35" t="b">
        <v>0</v>
      </c>
      <c r="I5577" s="35" t="b">
        <v>0</v>
      </c>
      <c r="J5577" s="35" t="b">
        <v>0</v>
      </c>
    </row>
    <row r="5578" spans="1:10" hidden="1" x14ac:dyDescent="0.2">
      <c r="A5578" s="35" t="s">
        <v>501</v>
      </c>
      <c r="B5578" s="35" t="str">
        <f>VLOOKUP(Table4[[#This Row],[Metabolite ID]],Table18[],2,FALSE)</f>
        <v>X - 18913</v>
      </c>
      <c r="C5578" s="35" t="s">
        <v>1123</v>
      </c>
      <c r="D5578" s="35">
        <v>1068</v>
      </c>
      <c r="E5578" s="35">
        <v>0.13931751351262361</v>
      </c>
      <c r="F5578" s="35">
        <v>0.10824391623895663</v>
      </c>
      <c r="G5578" s="35">
        <v>0.19834923446168679</v>
      </c>
      <c r="H5578" s="35" t="b">
        <v>0</v>
      </c>
      <c r="I5578" s="35" t="b">
        <v>0</v>
      </c>
      <c r="J5578" s="35" t="b">
        <v>0</v>
      </c>
    </row>
    <row r="5579" spans="1:10" x14ac:dyDescent="0.2">
      <c r="A5579" s="35" t="s">
        <v>288</v>
      </c>
      <c r="B5579" s="35" t="str">
        <f>VLOOKUP(Table4[[#This Row],[Metabolite ID]],Table18[],2,FALSE)</f>
        <v>dimethylarginine (SDMA + ADMA)</v>
      </c>
      <c r="C5579" s="35" t="s">
        <v>1116</v>
      </c>
      <c r="D5579" s="35">
        <v>1068</v>
      </c>
      <c r="E5579" s="35">
        <v>1.5957958571187359E-2</v>
      </c>
      <c r="F5579" s="35">
        <v>3.7591471651054378E-2</v>
      </c>
      <c r="G5579" s="36">
        <v>0.67119385691783995</v>
      </c>
      <c r="H5579" s="35" t="b">
        <v>0</v>
      </c>
      <c r="I5579" s="35" t="b">
        <v>0</v>
      </c>
      <c r="J5579" s="35" t="b">
        <v>0</v>
      </c>
    </row>
    <row r="5580" spans="1:10" hidden="1" x14ac:dyDescent="0.2">
      <c r="A5580" s="35" t="s">
        <v>288</v>
      </c>
      <c r="B5580" s="35" t="str">
        <f>VLOOKUP(Table4[[#This Row],[Metabolite ID]],Table18[],2,FALSE)</f>
        <v>dimethylarginine (SDMA + ADMA)</v>
      </c>
      <c r="C5580" s="35" t="s">
        <v>1117</v>
      </c>
      <c r="D5580" s="35">
        <v>1068</v>
      </c>
      <c r="E5580" s="35">
        <v>1.5957958571187359E-2</v>
      </c>
      <c r="F5580" s="35">
        <v>3.6877360113795783E-2</v>
      </c>
      <c r="G5580" s="35">
        <v>0.66521056748370044</v>
      </c>
      <c r="H5580" s="35" t="b">
        <v>0</v>
      </c>
      <c r="I5580" s="35" t="b">
        <v>0</v>
      </c>
      <c r="J5580" s="35" t="b">
        <v>0</v>
      </c>
    </row>
    <row r="5581" spans="1:10" hidden="1" x14ac:dyDescent="0.2">
      <c r="A5581" s="35" t="s">
        <v>288</v>
      </c>
      <c r="B5581" s="35" t="str">
        <f>VLOOKUP(Table4[[#This Row],[Metabolite ID]],Table18[],2,FALSE)</f>
        <v>dimethylarginine (SDMA + ADMA)</v>
      </c>
      <c r="C5581" s="35" t="s">
        <v>1118</v>
      </c>
      <c r="D5581" s="35">
        <v>1068</v>
      </c>
      <c r="E5581" s="35">
        <v>1.595795857118738E-2</v>
      </c>
      <c r="F5581" s="35">
        <v>3.7215222312286626E-2</v>
      </c>
      <c r="G5581" s="35">
        <v>0.66806738559096446</v>
      </c>
      <c r="H5581" s="35" t="b">
        <v>0</v>
      </c>
      <c r="I5581" s="35" t="b">
        <v>0</v>
      </c>
      <c r="J5581" s="35" t="b">
        <v>0</v>
      </c>
    </row>
    <row r="5582" spans="1:10" hidden="1" x14ac:dyDescent="0.2">
      <c r="A5582" s="35" t="s">
        <v>288</v>
      </c>
      <c r="B5582" s="35" t="str">
        <f>VLOOKUP(Table4[[#This Row],[Metabolite ID]],Table18[],2,FALSE)</f>
        <v>dimethylarginine (SDMA + ADMA)</v>
      </c>
      <c r="C5582" s="35" t="s">
        <v>1119</v>
      </c>
      <c r="D5582" s="35">
        <v>1068</v>
      </c>
      <c r="E5582" s="35">
        <v>5.9543073275861967E-2</v>
      </c>
      <c r="F5582" s="35">
        <v>5.5729497970566387E-2</v>
      </c>
      <c r="G5582" s="35">
        <v>0.28532654393905704</v>
      </c>
      <c r="H5582" s="35" t="b">
        <v>0</v>
      </c>
      <c r="I5582" s="35" t="b">
        <v>0</v>
      </c>
      <c r="J5582" s="35" t="b">
        <v>0</v>
      </c>
    </row>
    <row r="5583" spans="1:10" hidden="1" x14ac:dyDescent="0.2">
      <c r="A5583" s="35" t="s">
        <v>288</v>
      </c>
      <c r="B5583" s="35" t="str">
        <f>VLOOKUP(Table4[[#This Row],[Metabolite ID]],Table18[],2,FALSE)</f>
        <v>dimethylarginine (SDMA + ADMA)</v>
      </c>
      <c r="C5583" s="35" t="s">
        <v>1120</v>
      </c>
      <c r="D5583" s="35">
        <v>1068</v>
      </c>
      <c r="E5583" s="35">
        <v>2.4499197588707604E-2</v>
      </c>
      <c r="F5583" s="35">
        <v>6.2628140344781133E-2</v>
      </c>
      <c r="G5583" s="35">
        <v>0.69566039456368034</v>
      </c>
      <c r="H5583" s="35" t="b">
        <v>0</v>
      </c>
      <c r="I5583" s="35" t="b">
        <v>0</v>
      </c>
      <c r="J5583" s="35" t="b">
        <v>0</v>
      </c>
    </row>
    <row r="5584" spans="1:10" hidden="1" x14ac:dyDescent="0.2">
      <c r="A5584" s="35" t="s">
        <v>288</v>
      </c>
      <c r="B5584" s="35" t="str">
        <f>VLOOKUP(Table4[[#This Row],[Metabolite ID]],Table18[],2,FALSE)</f>
        <v>dimethylarginine (SDMA + ADMA)</v>
      </c>
      <c r="C5584" s="35" t="s">
        <v>1121</v>
      </c>
      <c r="D5584" s="35">
        <v>1068</v>
      </c>
      <c r="E5584" s="35">
        <v>0.20594381072419843</v>
      </c>
      <c r="F5584" s="35">
        <v>0.23146095670237024</v>
      </c>
      <c r="G5584" s="35">
        <v>0.37379739341720342</v>
      </c>
      <c r="H5584" s="35" t="b">
        <v>0</v>
      </c>
      <c r="I5584" s="35" t="b">
        <v>0</v>
      </c>
      <c r="J5584" s="35" t="b">
        <v>0</v>
      </c>
    </row>
    <row r="5585" spans="1:10" hidden="1" x14ac:dyDescent="0.2">
      <c r="A5585" s="35" t="s">
        <v>288</v>
      </c>
      <c r="B5585" s="35" t="str">
        <f>VLOOKUP(Table4[[#This Row],[Metabolite ID]],Table18[],2,FALSE)</f>
        <v>dimethylarginine (SDMA + ADMA)</v>
      </c>
      <c r="C5585" s="35" t="s">
        <v>1122</v>
      </c>
      <c r="D5585" s="35">
        <v>1068</v>
      </c>
      <c r="E5585" s="35">
        <v>7.1524145910581538E-2</v>
      </c>
      <c r="F5585" s="35">
        <v>0.14496497718475182</v>
      </c>
      <c r="G5585" s="35">
        <v>0.62183918426755924</v>
      </c>
      <c r="H5585" s="35" t="b">
        <v>0</v>
      </c>
      <c r="I5585" s="35" t="b">
        <v>0</v>
      </c>
      <c r="J5585" s="35" t="b">
        <v>0</v>
      </c>
    </row>
    <row r="5586" spans="1:10" hidden="1" x14ac:dyDescent="0.2">
      <c r="A5586" s="35" t="s">
        <v>288</v>
      </c>
      <c r="B5586" s="35" t="str">
        <f>VLOOKUP(Table4[[#This Row],[Metabolite ID]],Table18[],2,FALSE)</f>
        <v>dimethylarginine (SDMA + ADMA)</v>
      </c>
      <c r="C5586" s="35" t="s">
        <v>1123</v>
      </c>
      <c r="D5586" s="35">
        <v>1068</v>
      </c>
      <c r="E5586" s="35">
        <v>5.5802651360511775E-2</v>
      </c>
      <c r="F5586" s="35">
        <v>0.11036938309629096</v>
      </c>
      <c r="G5586" s="35">
        <v>0.6132426978270975</v>
      </c>
      <c r="H5586" s="35" t="b">
        <v>0</v>
      </c>
      <c r="I5586" s="35" t="b">
        <v>0</v>
      </c>
      <c r="J5586" s="35" t="b">
        <v>0</v>
      </c>
    </row>
    <row r="5587" spans="1:10" x14ac:dyDescent="0.2">
      <c r="A5587" s="35" t="s">
        <v>25</v>
      </c>
      <c r="B5587" s="35" t="str">
        <f>VLOOKUP(Table4[[#This Row],[Metabolite ID]],Table18[],2,FALSE)</f>
        <v>aspartate</v>
      </c>
      <c r="C5587" s="35" t="s">
        <v>1116</v>
      </c>
      <c r="D5587" s="35">
        <v>1068</v>
      </c>
      <c r="E5587" s="35">
        <v>-1.6305176660297099E-2</v>
      </c>
      <c r="F5587" s="35">
        <v>3.8493777232743505E-2</v>
      </c>
      <c r="G5587" s="36">
        <v>0.67187247533221273</v>
      </c>
      <c r="H5587" s="35" t="b">
        <v>0</v>
      </c>
      <c r="I5587" s="35" t="b">
        <v>0</v>
      </c>
      <c r="J5587" s="35" t="b">
        <v>0</v>
      </c>
    </row>
    <row r="5588" spans="1:10" hidden="1" x14ac:dyDescent="0.2">
      <c r="A5588" s="35" t="s">
        <v>25</v>
      </c>
      <c r="B5588" s="35" t="str">
        <f>VLOOKUP(Table4[[#This Row],[Metabolite ID]],Table18[],2,FALSE)</f>
        <v>aspartate</v>
      </c>
      <c r="C5588" s="35" t="s">
        <v>1117</v>
      </c>
      <c r="D5588" s="35">
        <v>1068</v>
      </c>
      <c r="E5588" s="35">
        <v>-1.6305176660297099E-2</v>
      </c>
      <c r="F5588" s="35">
        <v>3.6905850547719561E-2</v>
      </c>
      <c r="G5588" s="35">
        <v>0.65863056797779773</v>
      </c>
      <c r="H5588" s="35" t="b">
        <v>0</v>
      </c>
      <c r="I5588" s="35" t="b">
        <v>0</v>
      </c>
      <c r="J5588" s="35" t="b">
        <v>0</v>
      </c>
    </row>
    <row r="5589" spans="1:10" hidden="1" x14ac:dyDescent="0.2">
      <c r="A5589" s="35" t="s">
        <v>25</v>
      </c>
      <c r="B5589" s="35" t="str">
        <f>VLOOKUP(Table4[[#This Row],[Metabolite ID]],Table18[],2,FALSE)</f>
        <v>aspartate</v>
      </c>
      <c r="C5589" s="35" t="s">
        <v>1118</v>
      </c>
      <c r="D5589" s="35">
        <v>1068</v>
      </c>
      <c r="E5589" s="35">
        <v>-1.6305176660297106E-2</v>
      </c>
      <c r="F5589" s="35">
        <v>3.726141316844199E-2</v>
      </c>
      <c r="G5589" s="35">
        <v>0.6616843996561721</v>
      </c>
      <c r="H5589" s="35" t="b">
        <v>0</v>
      </c>
      <c r="I5589" s="35" t="b">
        <v>0</v>
      </c>
      <c r="J5589" s="35" t="b">
        <v>0</v>
      </c>
    </row>
    <row r="5590" spans="1:10" hidden="1" x14ac:dyDescent="0.2">
      <c r="A5590" s="35" t="s">
        <v>25</v>
      </c>
      <c r="B5590" s="35" t="str">
        <f>VLOOKUP(Table4[[#This Row],[Metabolite ID]],Table18[],2,FALSE)</f>
        <v>aspartate</v>
      </c>
      <c r="C5590" s="35" t="s">
        <v>1119</v>
      </c>
      <c r="D5590" s="35">
        <v>1068</v>
      </c>
      <c r="E5590" s="35">
        <v>-5.7455906572307525E-3</v>
      </c>
      <c r="F5590" s="35">
        <v>5.6618057501709187E-2</v>
      </c>
      <c r="G5590" s="35">
        <v>0.91916957092773699</v>
      </c>
      <c r="H5590" s="35" t="b">
        <v>0</v>
      </c>
      <c r="I5590" s="35" t="b">
        <v>0</v>
      </c>
      <c r="J5590" s="35" t="b">
        <v>0</v>
      </c>
    </row>
    <row r="5591" spans="1:10" hidden="1" x14ac:dyDescent="0.2">
      <c r="A5591" s="35" t="s">
        <v>25</v>
      </c>
      <c r="B5591" s="35" t="str">
        <f>VLOOKUP(Table4[[#This Row],[Metabolite ID]],Table18[],2,FALSE)</f>
        <v>aspartate</v>
      </c>
      <c r="C5591" s="35" t="s">
        <v>1120</v>
      </c>
      <c r="D5591" s="35">
        <v>1068</v>
      </c>
      <c r="E5591" s="35">
        <v>-5.58393643160294E-2</v>
      </c>
      <c r="F5591" s="35">
        <v>6.2888985405586059E-2</v>
      </c>
      <c r="G5591" s="35">
        <v>0.37459254158971322</v>
      </c>
      <c r="H5591" s="35" t="b">
        <v>0</v>
      </c>
      <c r="I5591" s="35" t="b">
        <v>0</v>
      </c>
      <c r="J5591" s="35" t="b">
        <v>0</v>
      </c>
    </row>
    <row r="5592" spans="1:10" hidden="1" x14ac:dyDescent="0.2">
      <c r="A5592" s="35" t="s">
        <v>25</v>
      </c>
      <c r="B5592" s="35" t="str">
        <f>VLOOKUP(Table4[[#This Row],[Metabolite ID]],Table18[],2,FALSE)</f>
        <v>aspartate</v>
      </c>
      <c r="C5592" s="35" t="s">
        <v>1121</v>
      </c>
      <c r="D5592" s="35">
        <v>1068</v>
      </c>
      <c r="E5592" s="35">
        <v>-0.1979964063861086</v>
      </c>
      <c r="F5592" s="35">
        <v>0.2522978804545582</v>
      </c>
      <c r="G5592" s="35">
        <v>0.43276124025277496</v>
      </c>
      <c r="H5592" s="35" t="b">
        <v>0</v>
      </c>
      <c r="I5592" s="35" t="b">
        <v>0</v>
      </c>
      <c r="J5592" s="35" t="b">
        <v>0</v>
      </c>
    </row>
    <row r="5593" spans="1:10" hidden="1" x14ac:dyDescent="0.2">
      <c r="A5593" s="35" t="s">
        <v>25</v>
      </c>
      <c r="B5593" s="35" t="str">
        <f>VLOOKUP(Table4[[#This Row],[Metabolite ID]],Table18[],2,FALSE)</f>
        <v>aspartate</v>
      </c>
      <c r="C5593" s="35" t="s">
        <v>1122</v>
      </c>
      <c r="D5593" s="35">
        <v>1068</v>
      </c>
      <c r="E5593" s="35">
        <v>-8.4688147263889846E-2</v>
      </c>
      <c r="F5593" s="35">
        <v>0.14507136879747004</v>
      </c>
      <c r="G5593" s="35">
        <v>0.55949921373330591</v>
      </c>
      <c r="H5593" s="35" t="b">
        <v>0</v>
      </c>
      <c r="I5593" s="35" t="b">
        <v>0</v>
      </c>
      <c r="J5593" s="35" t="b">
        <v>0</v>
      </c>
    </row>
    <row r="5594" spans="1:10" hidden="1" x14ac:dyDescent="0.2">
      <c r="A5594" s="35" t="s">
        <v>25</v>
      </c>
      <c r="B5594" s="35" t="str">
        <f>VLOOKUP(Table4[[#This Row],[Metabolite ID]],Table18[],2,FALSE)</f>
        <v>aspartate</v>
      </c>
      <c r="C5594" s="35" t="s">
        <v>1123</v>
      </c>
      <c r="D5594" s="35">
        <v>1068</v>
      </c>
      <c r="E5594" s="35">
        <v>-5.0890963049018412E-2</v>
      </c>
      <c r="F5594" s="35">
        <v>0.11301852449303702</v>
      </c>
      <c r="G5594" s="35">
        <v>0.65259385445184326</v>
      </c>
      <c r="H5594" s="35" t="b">
        <v>0</v>
      </c>
      <c r="I5594" s="35" t="b">
        <v>0</v>
      </c>
      <c r="J5594" s="35" t="b">
        <v>0</v>
      </c>
    </row>
    <row r="5595" spans="1:10" x14ac:dyDescent="0.2">
      <c r="A5595" s="35" t="s">
        <v>544</v>
      </c>
      <c r="B5595" s="35" t="str">
        <f>VLOOKUP(Table4[[#This Row],[Metabolite ID]],Table18[],2,FALSE)</f>
        <v>X - 14095</v>
      </c>
      <c r="C5595" s="35" t="s">
        <v>1116</v>
      </c>
      <c r="D5595" s="35">
        <v>1068</v>
      </c>
      <c r="E5595" s="35">
        <v>-1.7396076414079292E-2</v>
      </c>
      <c r="F5595" s="35">
        <v>4.1238870401387337E-2</v>
      </c>
      <c r="G5595" s="36">
        <v>0.67314408473807485</v>
      </c>
      <c r="H5595" s="35" t="b">
        <v>0</v>
      </c>
      <c r="I5595" s="35" t="b">
        <v>0</v>
      </c>
      <c r="J5595" s="35" t="b">
        <v>0</v>
      </c>
    </row>
    <row r="5596" spans="1:10" hidden="1" x14ac:dyDescent="0.2">
      <c r="A5596" s="35" t="s">
        <v>544</v>
      </c>
      <c r="B5596" s="35" t="str">
        <f>VLOOKUP(Table4[[#This Row],[Metabolite ID]],Table18[],2,FALSE)</f>
        <v>X - 14095</v>
      </c>
      <c r="C5596" s="35" t="s">
        <v>1117</v>
      </c>
      <c r="D5596" s="35">
        <v>1068</v>
      </c>
      <c r="E5596" s="35">
        <v>-1.7396076414079292E-2</v>
      </c>
      <c r="F5596" s="35">
        <v>4.0771732512192821E-2</v>
      </c>
      <c r="G5596" s="35">
        <v>0.66961968110241377</v>
      </c>
      <c r="H5596" s="35" t="b">
        <v>0</v>
      </c>
      <c r="I5596" s="35" t="b">
        <v>0</v>
      </c>
      <c r="J5596" s="35" t="b">
        <v>0</v>
      </c>
    </row>
    <row r="5597" spans="1:10" hidden="1" x14ac:dyDescent="0.2">
      <c r="A5597" s="35" t="s">
        <v>544</v>
      </c>
      <c r="B5597" s="35" t="str">
        <f>VLOOKUP(Table4[[#This Row],[Metabolite ID]],Table18[],2,FALSE)</f>
        <v>X - 14095</v>
      </c>
      <c r="C5597" s="35" t="s">
        <v>1118</v>
      </c>
      <c r="D5597" s="35">
        <v>1068</v>
      </c>
      <c r="E5597" s="35">
        <v>-1.7396076414079299E-2</v>
      </c>
      <c r="F5597" s="35">
        <v>4.1140621016883989E-2</v>
      </c>
      <c r="G5597" s="35">
        <v>0.67240887594255816</v>
      </c>
      <c r="H5597" s="35" t="b">
        <v>0</v>
      </c>
      <c r="I5597" s="35" t="b">
        <v>0</v>
      </c>
      <c r="J5597" s="35" t="b">
        <v>0</v>
      </c>
    </row>
    <row r="5598" spans="1:10" hidden="1" x14ac:dyDescent="0.2">
      <c r="A5598" s="35" t="s">
        <v>544</v>
      </c>
      <c r="B5598" s="35" t="str">
        <f>VLOOKUP(Table4[[#This Row],[Metabolite ID]],Table18[],2,FALSE)</f>
        <v>X - 14095</v>
      </c>
      <c r="C5598" s="35" t="s">
        <v>1119</v>
      </c>
      <c r="D5598" s="35">
        <v>1068</v>
      </c>
      <c r="E5598" s="35">
        <v>-1.673475552943279E-2</v>
      </c>
      <c r="F5598" s="35">
        <v>6.1807563737506566E-2</v>
      </c>
      <c r="G5598" s="35">
        <v>0.78657886731234317</v>
      </c>
      <c r="H5598" s="35" t="b">
        <v>0</v>
      </c>
      <c r="I5598" s="35" t="b">
        <v>0</v>
      </c>
      <c r="J5598" s="35" t="b">
        <v>0</v>
      </c>
    </row>
    <row r="5599" spans="1:10" hidden="1" x14ac:dyDescent="0.2">
      <c r="A5599" s="35" t="s">
        <v>544</v>
      </c>
      <c r="B5599" s="35" t="str">
        <f>VLOOKUP(Table4[[#This Row],[Metabolite ID]],Table18[],2,FALSE)</f>
        <v>X - 14095</v>
      </c>
      <c r="C5599" s="35" t="s">
        <v>1120</v>
      </c>
      <c r="D5599" s="35">
        <v>1068</v>
      </c>
      <c r="E5599" s="35">
        <v>-1.1811609857106267E-2</v>
      </c>
      <c r="F5599" s="35">
        <v>7.1973912682133379E-2</v>
      </c>
      <c r="G5599" s="35">
        <v>0.86964486635859117</v>
      </c>
      <c r="H5599" s="35" t="b">
        <v>0</v>
      </c>
      <c r="I5599" s="35" t="b">
        <v>0</v>
      </c>
      <c r="J5599" s="35" t="b">
        <v>0</v>
      </c>
    </row>
    <row r="5600" spans="1:10" hidden="1" x14ac:dyDescent="0.2">
      <c r="A5600" s="35" t="s">
        <v>544</v>
      </c>
      <c r="B5600" s="35" t="str">
        <f>VLOOKUP(Table4[[#This Row],[Metabolite ID]],Table18[],2,FALSE)</f>
        <v>X - 14095</v>
      </c>
      <c r="C5600" s="35" t="s">
        <v>1121</v>
      </c>
      <c r="D5600" s="35">
        <v>1068</v>
      </c>
      <c r="E5600" s="35">
        <v>-5.532104838197327E-2</v>
      </c>
      <c r="F5600" s="35">
        <v>0.29806551384240021</v>
      </c>
      <c r="G5600" s="35">
        <v>0.8527934946313076</v>
      </c>
      <c r="H5600" s="35" t="b">
        <v>0</v>
      </c>
      <c r="I5600" s="35" t="b">
        <v>0</v>
      </c>
      <c r="J5600" s="35" t="b">
        <v>0</v>
      </c>
    </row>
    <row r="5601" spans="1:10" hidden="1" x14ac:dyDescent="0.2">
      <c r="A5601" s="35" t="s">
        <v>544</v>
      </c>
      <c r="B5601" s="35" t="str">
        <f>VLOOKUP(Table4[[#This Row],[Metabolite ID]],Table18[],2,FALSE)</f>
        <v>X - 14095</v>
      </c>
      <c r="C5601" s="35" t="s">
        <v>1122</v>
      </c>
      <c r="D5601" s="35">
        <v>1068</v>
      </c>
      <c r="E5601" s="35">
        <v>-1.0221674138817249E-2</v>
      </c>
      <c r="F5601" s="35">
        <v>0.18484574876516988</v>
      </c>
      <c r="G5601" s="35">
        <v>0.95591108925125501</v>
      </c>
      <c r="H5601" s="35" t="b">
        <v>0</v>
      </c>
      <c r="I5601" s="35" t="b">
        <v>0</v>
      </c>
      <c r="J5601" s="35" t="b">
        <v>0</v>
      </c>
    </row>
    <row r="5602" spans="1:10" hidden="1" x14ac:dyDescent="0.2">
      <c r="A5602" s="35" t="s">
        <v>544</v>
      </c>
      <c r="B5602" s="35" t="str">
        <f>VLOOKUP(Table4[[#This Row],[Metabolite ID]],Table18[],2,FALSE)</f>
        <v>X - 14095</v>
      </c>
      <c r="C5602" s="35" t="s">
        <v>1123</v>
      </c>
      <c r="D5602" s="35">
        <v>1068</v>
      </c>
      <c r="E5602" s="35">
        <v>-1.4656925548921873E-3</v>
      </c>
      <c r="F5602" s="35">
        <v>0.12093551668212654</v>
      </c>
      <c r="G5602" s="35">
        <v>0.9903324464648664</v>
      </c>
      <c r="H5602" s="35" t="b">
        <v>0</v>
      </c>
      <c r="I5602" s="35" t="b">
        <v>0</v>
      </c>
      <c r="J5602" s="35" t="b">
        <v>0</v>
      </c>
    </row>
    <row r="5603" spans="1:10" x14ac:dyDescent="0.2">
      <c r="A5603" s="35" t="s">
        <v>144</v>
      </c>
      <c r="B5603" s="35" t="str">
        <f>VLOOKUP(Table4[[#This Row],[Metabolite ID]],Table18[],2,FALSE)</f>
        <v>bradykinin</v>
      </c>
      <c r="C5603" s="35" t="s">
        <v>1116</v>
      </c>
      <c r="D5603" s="35">
        <v>1068</v>
      </c>
      <c r="E5603" s="35">
        <v>-2.2472542616874553E-2</v>
      </c>
      <c r="F5603" s="35">
        <v>5.3756659268938731E-2</v>
      </c>
      <c r="G5603" s="36">
        <v>0.67591639253373603</v>
      </c>
      <c r="H5603" s="35" t="b">
        <v>0</v>
      </c>
      <c r="I5603" s="35" t="b">
        <v>0</v>
      </c>
      <c r="J5603" s="35" t="b">
        <v>0</v>
      </c>
    </row>
    <row r="5604" spans="1:10" hidden="1" x14ac:dyDescent="0.2">
      <c r="A5604" s="35" t="s">
        <v>144</v>
      </c>
      <c r="B5604" s="35" t="str">
        <f>VLOOKUP(Table4[[#This Row],[Metabolite ID]],Table18[],2,FALSE)</f>
        <v>bradykinin</v>
      </c>
      <c r="C5604" s="35" t="s">
        <v>1117</v>
      </c>
      <c r="D5604" s="35">
        <v>1068</v>
      </c>
      <c r="E5604" s="35">
        <v>-2.2472542616874553E-2</v>
      </c>
      <c r="F5604" s="35">
        <v>5.3756659268938731E-2</v>
      </c>
      <c r="G5604" s="35">
        <v>0.67591639253373603</v>
      </c>
      <c r="H5604" s="35" t="b">
        <v>0</v>
      </c>
      <c r="I5604" s="35" t="b">
        <v>0</v>
      </c>
      <c r="J5604" s="35" t="b">
        <v>0</v>
      </c>
    </row>
    <row r="5605" spans="1:10" hidden="1" x14ac:dyDescent="0.2">
      <c r="A5605" s="35" t="s">
        <v>144</v>
      </c>
      <c r="B5605" s="35" t="str">
        <f>VLOOKUP(Table4[[#This Row],[Metabolite ID]],Table18[],2,FALSE)</f>
        <v>bradykinin</v>
      </c>
      <c r="C5605" s="35" t="s">
        <v>1118</v>
      </c>
      <c r="D5605" s="35">
        <v>1068</v>
      </c>
      <c r="E5605" s="35">
        <v>-2.2472542616874557E-2</v>
      </c>
      <c r="F5605" s="35">
        <v>5.4210922457581634E-2</v>
      </c>
      <c r="G5605" s="35">
        <v>0.67847939738456264</v>
      </c>
      <c r="H5605" s="35" t="b">
        <v>0</v>
      </c>
      <c r="I5605" s="35" t="b">
        <v>0</v>
      </c>
      <c r="J5605" s="35" t="b">
        <v>0</v>
      </c>
    </row>
    <row r="5606" spans="1:10" hidden="1" x14ac:dyDescent="0.2">
      <c r="A5606" s="35" t="s">
        <v>144</v>
      </c>
      <c r="B5606" s="35" t="str">
        <f>VLOOKUP(Table4[[#This Row],[Metabolite ID]],Table18[],2,FALSE)</f>
        <v>bradykinin</v>
      </c>
      <c r="C5606" s="35" t="s">
        <v>1119</v>
      </c>
      <c r="D5606" s="35">
        <v>1068</v>
      </c>
      <c r="E5606" s="35">
        <v>5.2716747376916229E-2</v>
      </c>
      <c r="F5606" s="35">
        <v>8.3820425733740267E-2</v>
      </c>
      <c r="G5606" s="35">
        <v>0.52939826661376432</v>
      </c>
      <c r="H5606" s="35" t="b">
        <v>0</v>
      </c>
      <c r="I5606" s="35" t="b">
        <v>0</v>
      </c>
      <c r="J5606" s="35" t="b">
        <v>0</v>
      </c>
    </row>
    <row r="5607" spans="1:10" hidden="1" x14ac:dyDescent="0.2">
      <c r="A5607" s="35" t="s">
        <v>144</v>
      </c>
      <c r="B5607" s="35" t="str">
        <f>VLOOKUP(Table4[[#This Row],[Metabolite ID]],Table18[],2,FALSE)</f>
        <v>bradykinin</v>
      </c>
      <c r="C5607" s="35" t="s">
        <v>1120</v>
      </c>
      <c r="D5607" s="35">
        <v>1068</v>
      </c>
      <c r="E5607" s="35">
        <v>5.9704521994375315E-2</v>
      </c>
      <c r="F5607" s="35">
        <v>9.070756861908108E-2</v>
      </c>
      <c r="G5607" s="35">
        <v>0.51040395603514388</v>
      </c>
      <c r="H5607" s="35" t="b">
        <v>0</v>
      </c>
      <c r="I5607" s="35" t="b">
        <v>0</v>
      </c>
      <c r="J5607" s="35" t="b">
        <v>0</v>
      </c>
    </row>
    <row r="5608" spans="1:10" hidden="1" x14ac:dyDescent="0.2">
      <c r="A5608" s="35" t="s">
        <v>144</v>
      </c>
      <c r="B5608" s="35" t="str">
        <f>VLOOKUP(Table4[[#This Row],[Metabolite ID]],Table18[],2,FALSE)</f>
        <v>bradykinin</v>
      </c>
      <c r="C5608" s="35" t="s">
        <v>1121</v>
      </c>
      <c r="D5608" s="35">
        <v>1068</v>
      </c>
      <c r="E5608" s="35">
        <v>0.39656608400240412</v>
      </c>
      <c r="F5608" s="35">
        <v>0.31262836827156748</v>
      </c>
      <c r="G5608" s="35">
        <v>0.20489955510529828</v>
      </c>
      <c r="H5608" s="35" t="b">
        <v>0</v>
      </c>
      <c r="I5608" s="35" t="b">
        <v>0</v>
      </c>
      <c r="J5608" s="35" t="b">
        <v>0</v>
      </c>
    </row>
    <row r="5609" spans="1:10" hidden="1" x14ac:dyDescent="0.2">
      <c r="A5609" s="35" t="s">
        <v>144</v>
      </c>
      <c r="B5609" s="35" t="str">
        <f>VLOOKUP(Table4[[#This Row],[Metabolite ID]],Table18[],2,FALSE)</f>
        <v>bradykinin</v>
      </c>
      <c r="C5609" s="35" t="s">
        <v>1122</v>
      </c>
      <c r="D5609" s="35">
        <v>1068</v>
      </c>
      <c r="E5609" s="35">
        <v>0.16855971056916097</v>
      </c>
      <c r="F5609" s="35">
        <v>0.20459857979566901</v>
      </c>
      <c r="G5609" s="35">
        <v>0.41020565148267618</v>
      </c>
      <c r="H5609" s="35" t="b">
        <v>0</v>
      </c>
      <c r="I5609" s="35" t="b">
        <v>0</v>
      </c>
      <c r="J5609" s="35" t="b">
        <v>0</v>
      </c>
    </row>
    <row r="5610" spans="1:10" hidden="1" x14ac:dyDescent="0.2">
      <c r="A5610" s="35" t="s">
        <v>144</v>
      </c>
      <c r="B5610" s="35" t="str">
        <f>VLOOKUP(Table4[[#This Row],[Metabolite ID]],Table18[],2,FALSE)</f>
        <v>bradykinin</v>
      </c>
      <c r="C5610" s="35" t="s">
        <v>1123</v>
      </c>
      <c r="D5610" s="35">
        <v>1068</v>
      </c>
      <c r="E5610" s="35">
        <v>-0.29197825531391414</v>
      </c>
      <c r="F5610" s="35">
        <v>0.15769383423603683</v>
      </c>
      <c r="G5610" s="35">
        <v>6.436664596103836E-2</v>
      </c>
      <c r="H5610" s="35" t="b">
        <v>0</v>
      </c>
      <c r="I5610" s="35" t="b">
        <v>0</v>
      </c>
      <c r="J5610" s="35" t="b">
        <v>0</v>
      </c>
    </row>
    <row r="5611" spans="1:10" x14ac:dyDescent="0.2">
      <c r="A5611" s="35" t="s">
        <v>616</v>
      </c>
      <c r="B5611" s="35" t="str">
        <f>VLOOKUP(Table4[[#This Row],[Metabolite ID]],Table18[],2,FALSE)</f>
        <v>tigloylglycine</v>
      </c>
      <c r="C5611" s="35" t="s">
        <v>1116</v>
      </c>
      <c r="D5611" s="35">
        <v>1069</v>
      </c>
      <c r="E5611" s="35">
        <v>-1.9531369411378792E-2</v>
      </c>
      <c r="F5611" s="35">
        <v>4.709989344385767E-2</v>
      </c>
      <c r="G5611" s="36">
        <v>0.67837639915822501</v>
      </c>
      <c r="H5611" s="35" t="b">
        <v>0</v>
      </c>
      <c r="I5611" s="35" t="b">
        <v>0</v>
      </c>
      <c r="J5611" s="35" t="b">
        <v>0</v>
      </c>
    </row>
    <row r="5612" spans="1:10" hidden="1" x14ac:dyDescent="0.2">
      <c r="A5612" s="35" t="s">
        <v>616</v>
      </c>
      <c r="B5612" s="35" t="str">
        <f>VLOOKUP(Table4[[#This Row],[Metabolite ID]],Table18[],2,FALSE)</f>
        <v>tigloylglycine</v>
      </c>
      <c r="C5612" s="35" t="s">
        <v>1117</v>
      </c>
      <c r="D5612" s="35">
        <v>1069</v>
      </c>
      <c r="E5612" s="35">
        <v>-1.9531369411378792E-2</v>
      </c>
      <c r="F5612" s="35">
        <v>4.5636601260880989E-2</v>
      </c>
      <c r="G5612" s="35">
        <v>0.66866860408410334</v>
      </c>
      <c r="H5612" s="35" t="b">
        <v>0</v>
      </c>
      <c r="I5612" s="35" t="b">
        <v>0</v>
      </c>
      <c r="J5612" s="35" t="b">
        <v>0</v>
      </c>
    </row>
    <row r="5613" spans="1:10" hidden="1" x14ac:dyDescent="0.2">
      <c r="A5613" s="35" t="s">
        <v>616</v>
      </c>
      <c r="B5613" s="35" t="str">
        <f>VLOOKUP(Table4[[#This Row],[Metabolite ID]],Table18[],2,FALSE)</f>
        <v>tigloylglycine</v>
      </c>
      <c r="C5613" s="35" t="s">
        <v>1118</v>
      </c>
      <c r="D5613" s="35">
        <v>1069</v>
      </c>
      <c r="E5613" s="35">
        <v>-1.9531369411378775E-2</v>
      </c>
      <c r="F5613" s="35">
        <v>4.6066054060574575E-2</v>
      </c>
      <c r="G5613" s="35">
        <v>0.67157590604271455</v>
      </c>
      <c r="H5613" s="35" t="b">
        <v>0</v>
      </c>
      <c r="I5613" s="35" t="b">
        <v>0</v>
      </c>
      <c r="J5613" s="35" t="b">
        <v>0</v>
      </c>
    </row>
    <row r="5614" spans="1:10" hidden="1" x14ac:dyDescent="0.2">
      <c r="A5614" s="35" t="s">
        <v>616</v>
      </c>
      <c r="B5614" s="35" t="str">
        <f>VLOOKUP(Table4[[#This Row],[Metabolite ID]],Table18[],2,FALSE)</f>
        <v>tigloylglycine</v>
      </c>
      <c r="C5614" s="35" t="s">
        <v>1119</v>
      </c>
      <c r="D5614" s="35">
        <v>1069</v>
      </c>
      <c r="E5614" s="35">
        <v>-1.2791192660550458E-2</v>
      </c>
      <c r="F5614" s="35">
        <v>6.9414012945568385E-2</v>
      </c>
      <c r="G5614" s="35">
        <v>0.85379856795608933</v>
      </c>
      <c r="H5614" s="35" t="b">
        <v>0</v>
      </c>
      <c r="I5614" s="35" t="b">
        <v>0</v>
      </c>
      <c r="J5614" s="35" t="b">
        <v>0</v>
      </c>
    </row>
    <row r="5615" spans="1:10" hidden="1" x14ac:dyDescent="0.2">
      <c r="A5615" s="35" t="s">
        <v>616</v>
      </c>
      <c r="B5615" s="35" t="str">
        <f>VLOOKUP(Table4[[#This Row],[Metabolite ID]],Table18[],2,FALSE)</f>
        <v>tigloylglycine</v>
      </c>
      <c r="C5615" s="35" t="s">
        <v>1120</v>
      </c>
      <c r="D5615" s="35">
        <v>1069</v>
      </c>
      <c r="E5615" s="35">
        <v>4.3659622994046542E-2</v>
      </c>
      <c r="F5615" s="35">
        <v>7.5179417399129506E-2</v>
      </c>
      <c r="G5615" s="35">
        <v>0.5614163429663277</v>
      </c>
      <c r="H5615" s="35" t="b">
        <v>0</v>
      </c>
      <c r="I5615" s="35" t="b">
        <v>0</v>
      </c>
      <c r="J5615" s="35" t="b">
        <v>0</v>
      </c>
    </row>
    <row r="5616" spans="1:10" hidden="1" x14ac:dyDescent="0.2">
      <c r="A5616" s="35" t="s">
        <v>616</v>
      </c>
      <c r="B5616" s="35" t="str">
        <f>VLOOKUP(Table4[[#This Row],[Metabolite ID]],Table18[],2,FALSE)</f>
        <v>tigloylglycine</v>
      </c>
      <c r="C5616" s="35" t="s">
        <v>1121</v>
      </c>
      <c r="D5616" s="35">
        <v>1069</v>
      </c>
      <c r="E5616" s="35">
        <v>8.852814899156769E-2</v>
      </c>
      <c r="F5616" s="35">
        <v>0.29772413607245996</v>
      </c>
      <c r="G5616" s="35">
        <v>0.7662574526650221</v>
      </c>
      <c r="H5616" s="35" t="b">
        <v>0</v>
      </c>
      <c r="I5616" s="35" t="b">
        <v>0</v>
      </c>
      <c r="J5616" s="35" t="b">
        <v>0</v>
      </c>
    </row>
    <row r="5617" spans="1:10" hidden="1" x14ac:dyDescent="0.2">
      <c r="A5617" s="35" t="s">
        <v>616</v>
      </c>
      <c r="B5617" s="35" t="str">
        <f>VLOOKUP(Table4[[#This Row],[Metabolite ID]],Table18[],2,FALSE)</f>
        <v>tigloylglycine</v>
      </c>
      <c r="C5617" s="35" t="s">
        <v>1122</v>
      </c>
      <c r="D5617" s="35">
        <v>1069</v>
      </c>
      <c r="E5617" s="35">
        <v>0.17067324842803178</v>
      </c>
      <c r="F5617" s="35">
        <v>0.18749682211511071</v>
      </c>
      <c r="G5617" s="35">
        <v>0.36288407265299882</v>
      </c>
      <c r="H5617" s="35" t="b">
        <v>0</v>
      </c>
      <c r="I5617" s="35" t="b">
        <v>0</v>
      </c>
      <c r="J5617" s="35" t="b">
        <v>0</v>
      </c>
    </row>
    <row r="5618" spans="1:10" hidden="1" x14ac:dyDescent="0.2">
      <c r="A5618" s="35" t="s">
        <v>616</v>
      </c>
      <c r="B5618" s="35" t="str">
        <f>VLOOKUP(Table4[[#This Row],[Metabolite ID]],Table18[],2,FALSE)</f>
        <v>tigloylglycine</v>
      </c>
      <c r="C5618" s="35" t="s">
        <v>1123</v>
      </c>
      <c r="D5618" s="35">
        <v>1069</v>
      </c>
      <c r="E5618" s="35">
        <v>5.9016183422951354E-2</v>
      </c>
      <c r="F5618" s="35">
        <v>0.1382251481259488</v>
      </c>
      <c r="G5618" s="35">
        <v>0.66949684159240008</v>
      </c>
      <c r="H5618" s="35" t="b">
        <v>0</v>
      </c>
      <c r="I5618" s="35" t="b">
        <v>0</v>
      </c>
      <c r="J5618" s="35" t="b">
        <v>0</v>
      </c>
    </row>
    <row r="5619" spans="1:10" x14ac:dyDescent="0.2">
      <c r="A5619" s="35" t="s">
        <v>336</v>
      </c>
      <c r="B5619" s="35" t="str">
        <f>VLOOKUP(Table4[[#This Row],[Metabolite ID]],Table18[],2,FALSE)</f>
        <v>eicosanodioate</v>
      </c>
      <c r="C5619" s="35" t="s">
        <v>1116</v>
      </c>
      <c r="D5619" s="35">
        <v>1068</v>
      </c>
      <c r="E5619" s="35">
        <v>-1.5866596271306797E-2</v>
      </c>
      <c r="F5619" s="35">
        <v>3.8401494324693475E-2</v>
      </c>
      <c r="G5619" s="36">
        <v>0.6794772803866751</v>
      </c>
      <c r="H5619" s="35" t="b">
        <v>0</v>
      </c>
      <c r="I5619" s="35" t="b">
        <v>0</v>
      </c>
      <c r="J5619" s="35" t="b">
        <v>0</v>
      </c>
    </row>
    <row r="5620" spans="1:10" hidden="1" x14ac:dyDescent="0.2">
      <c r="A5620" s="35" t="s">
        <v>336</v>
      </c>
      <c r="B5620" s="35" t="str">
        <f>VLOOKUP(Table4[[#This Row],[Metabolite ID]],Table18[],2,FALSE)</f>
        <v>eicosanodioate</v>
      </c>
      <c r="C5620" s="35" t="s">
        <v>1117</v>
      </c>
      <c r="D5620" s="35">
        <v>1068</v>
      </c>
      <c r="E5620" s="35">
        <v>-1.5866596271306797E-2</v>
      </c>
      <c r="F5620" s="35">
        <v>3.7711737072476707E-2</v>
      </c>
      <c r="G5620" s="35">
        <v>0.67394959636232832</v>
      </c>
      <c r="H5620" s="35" t="b">
        <v>0</v>
      </c>
      <c r="I5620" s="35" t="b">
        <v>0</v>
      </c>
      <c r="J5620" s="35" t="b">
        <v>0</v>
      </c>
    </row>
    <row r="5621" spans="1:10" hidden="1" x14ac:dyDescent="0.2">
      <c r="A5621" s="35" t="s">
        <v>336</v>
      </c>
      <c r="B5621" s="35" t="str">
        <f>VLOOKUP(Table4[[#This Row],[Metabolite ID]],Table18[],2,FALSE)</f>
        <v>eicosanodioate</v>
      </c>
      <c r="C5621" s="35" t="s">
        <v>1118</v>
      </c>
      <c r="D5621" s="35">
        <v>1068</v>
      </c>
      <c r="E5621" s="35">
        <v>-1.5866596271306804E-2</v>
      </c>
      <c r="F5621" s="35">
        <v>3.8055855456076197E-2</v>
      </c>
      <c r="G5621" s="35">
        <v>0.67673021577999648</v>
      </c>
      <c r="H5621" s="35" t="b">
        <v>0</v>
      </c>
      <c r="I5621" s="35" t="b">
        <v>0</v>
      </c>
      <c r="J5621" s="35" t="b">
        <v>0</v>
      </c>
    </row>
    <row r="5622" spans="1:10" hidden="1" x14ac:dyDescent="0.2">
      <c r="A5622" s="35" t="s">
        <v>336</v>
      </c>
      <c r="B5622" s="35" t="str">
        <f>VLOOKUP(Table4[[#This Row],[Metabolite ID]],Table18[],2,FALSE)</f>
        <v>eicosanodioate</v>
      </c>
      <c r="C5622" s="35" t="s">
        <v>1119</v>
      </c>
      <c r="D5622" s="35">
        <v>1068</v>
      </c>
      <c r="E5622" s="35">
        <v>-3.6453139815186865E-2</v>
      </c>
      <c r="F5622" s="35">
        <v>5.6638914357031327E-2</v>
      </c>
      <c r="G5622" s="35">
        <v>0.51983101919802044</v>
      </c>
      <c r="H5622" s="35" t="b">
        <v>0</v>
      </c>
      <c r="I5622" s="35" t="b">
        <v>0</v>
      </c>
      <c r="J5622" s="35" t="b">
        <v>0</v>
      </c>
    </row>
    <row r="5623" spans="1:10" hidden="1" x14ac:dyDescent="0.2">
      <c r="A5623" s="35" t="s">
        <v>336</v>
      </c>
      <c r="B5623" s="35" t="str">
        <f>VLOOKUP(Table4[[#This Row],[Metabolite ID]],Table18[],2,FALSE)</f>
        <v>eicosanodioate</v>
      </c>
      <c r="C5623" s="35" t="s">
        <v>1120</v>
      </c>
      <c r="D5623" s="35">
        <v>1068</v>
      </c>
      <c r="E5623" s="35">
        <v>6.4578718103857373E-3</v>
      </c>
      <c r="F5623" s="35">
        <v>7.1806776306830827E-2</v>
      </c>
      <c r="G5623" s="35">
        <v>0.92833964935369728</v>
      </c>
      <c r="H5623" s="35" t="b">
        <v>0</v>
      </c>
      <c r="I5623" s="35" t="b">
        <v>0</v>
      </c>
      <c r="J5623" s="35" t="b">
        <v>0</v>
      </c>
    </row>
    <row r="5624" spans="1:10" hidden="1" x14ac:dyDescent="0.2">
      <c r="A5624" s="35" t="s">
        <v>336</v>
      </c>
      <c r="B5624" s="35" t="str">
        <f>VLOOKUP(Table4[[#This Row],[Metabolite ID]],Table18[],2,FALSE)</f>
        <v>eicosanodioate</v>
      </c>
      <c r="C5624" s="35" t="s">
        <v>1121</v>
      </c>
      <c r="D5624" s="35">
        <v>1068</v>
      </c>
      <c r="E5624" s="35">
        <v>-3.4565494550344411E-2</v>
      </c>
      <c r="F5624" s="35">
        <v>0.23172799591990134</v>
      </c>
      <c r="G5624" s="35">
        <v>0.88145234599071676</v>
      </c>
      <c r="H5624" s="35" t="b">
        <v>0</v>
      </c>
      <c r="I5624" s="35" t="b">
        <v>0</v>
      </c>
      <c r="J5624" s="35" t="b">
        <v>0</v>
      </c>
    </row>
    <row r="5625" spans="1:10" hidden="1" x14ac:dyDescent="0.2">
      <c r="A5625" s="35" t="s">
        <v>336</v>
      </c>
      <c r="B5625" s="35" t="str">
        <f>VLOOKUP(Table4[[#This Row],[Metabolite ID]],Table18[],2,FALSE)</f>
        <v>eicosanodioate</v>
      </c>
      <c r="C5625" s="35" t="s">
        <v>1122</v>
      </c>
      <c r="D5625" s="35">
        <v>1068</v>
      </c>
      <c r="E5625" s="35">
        <v>-1.2607436478486278E-2</v>
      </c>
      <c r="F5625" s="35">
        <v>0.13234928832816562</v>
      </c>
      <c r="G5625" s="35">
        <v>0.92412714044470057</v>
      </c>
      <c r="H5625" s="35" t="b">
        <v>0</v>
      </c>
      <c r="I5625" s="35" t="b">
        <v>0</v>
      </c>
      <c r="J5625" s="35" t="b">
        <v>0</v>
      </c>
    </row>
    <row r="5626" spans="1:10" hidden="1" x14ac:dyDescent="0.2">
      <c r="A5626" s="35" t="s">
        <v>336</v>
      </c>
      <c r="B5626" s="35" t="str">
        <f>VLOOKUP(Table4[[#This Row],[Metabolite ID]],Table18[],2,FALSE)</f>
        <v>eicosanodioate</v>
      </c>
      <c r="C5626" s="35" t="s">
        <v>1123</v>
      </c>
      <c r="D5626" s="35">
        <v>1068</v>
      </c>
      <c r="E5626" s="35">
        <v>9.9270657079951377E-2</v>
      </c>
      <c r="F5626" s="35">
        <v>0.11274700673446991</v>
      </c>
      <c r="G5626" s="35">
        <v>0.3788017637935428</v>
      </c>
      <c r="H5626" s="35" t="b">
        <v>0</v>
      </c>
      <c r="I5626" s="35" t="b">
        <v>0</v>
      </c>
      <c r="J5626" s="35" t="b">
        <v>0</v>
      </c>
    </row>
    <row r="5627" spans="1:10" x14ac:dyDescent="0.2">
      <c r="A5627" s="35" t="s">
        <v>296</v>
      </c>
      <c r="B5627" s="35" t="str">
        <f>VLOOKUP(Table4[[#This Row],[Metabolite ID]],Table18[],2,FALSE)</f>
        <v>4-allylphenol sulfate</v>
      </c>
      <c r="C5627" s="35" t="s">
        <v>1116</v>
      </c>
      <c r="D5627" s="35">
        <v>1068</v>
      </c>
      <c r="E5627" s="35">
        <v>-1.5628512551945941E-2</v>
      </c>
      <c r="F5627" s="35">
        <v>3.8455870210645518E-2</v>
      </c>
      <c r="G5627" s="36">
        <v>0.68444782377128788</v>
      </c>
      <c r="H5627" s="35" t="b">
        <v>0</v>
      </c>
      <c r="I5627" s="35" t="b">
        <v>0</v>
      </c>
      <c r="J5627" s="35" t="b">
        <v>0</v>
      </c>
    </row>
    <row r="5628" spans="1:10" hidden="1" x14ac:dyDescent="0.2">
      <c r="A5628" s="35" t="s">
        <v>296</v>
      </c>
      <c r="B5628" s="35" t="str">
        <f>VLOOKUP(Table4[[#This Row],[Metabolite ID]],Table18[],2,FALSE)</f>
        <v>4-allylphenol sulfate</v>
      </c>
      <c r="C5628" s="35" t="s">
        <v>1117</v>
      </c>
      <c r="D5628" s="35">
        <v>1068</v>
      </c>
      <c r="E5628" s="35">
        <v>-1.5628512551945941E-2</v>
      </c>
      <c r="F5628" s="35">
        <v>3.7016991318119891E-2</v>
      </c>
      <c r="G5628" s="35">
        <v>0.67288024782185274</v>
      </c>
      <c r="H5628" s="35" t="b">
        <v>0</v>
      </c>
      <c r="I5628" s="35" t="b">
        <v>0</v>
      </c>
      <c r="J5628" s="35" t="b">
        <v>0</v>
      </c>
    </row>
    <row r="5629" spans="1:10" hidden="1" x14ac:dyDescent="0.2">
      <c r="A5629" s="35" t="s">
        <v>296</v>
      </c>
      <c r="B5629" s="35" t="str">
        <f>VLOOKUP(Table4[[#This Row],[Metabolite ID]],Table18[],2,FALSE)</f>
        <v>4-allylphenol sulfate</v>
      </c>
      <c r="C5629" s="35" t="s">
        <v>1118</v>
      </c>
      <c r="D5629" s="35">
        <v>1068</v>
      </c>
      <c r="E5629" s="35">
        <v>-1.5628512551945934E-2</v>
      </c>
      <c r="F5629" s="35">
        <v>3.7372160752493763E-2</v>
      </c>
      <c r="G5629" s="35">
        <v>0.67581116735882341</v>
      </c>
      <c r="H5629" s="35" t="b">
        <v>0</v>
      </c>
      <c r="I5629" s="35" t="b">
        <v>0</v>
      </c>
      <c r="J5629" s="35" t="b">
        <v>0</v>
      </c>
    </row>
    <row r="5630" spans="1:10" hidden="1" x14ac:dyDescent="0.2">
      <c r="A5630" s="35" t="s">
        <v>296</v>
      </c>
      <c r="B5630" s="35" t="str">
        <f>VLOOKUP(Table4[[#This Row],[Metabolite ID]],Table18[],2,FALSE)</f>
        <v>4-allylphenol sulfate</v>
      </c>
      <c r="C5630" s="35" t="s">
        <v>1119</v>
      </c>
      <c r="D5630" s="35">
        <v>1068</v>
      </c>
      <c r="E5630" s="35">
        <v>-3.8712477050183651E-2</v>
      </c>
      <c r="F5630" s="35">
        <v>5.4827151966099455E-2</v>
      </c>
      <c r="G5630" s="35">
        <v>0.48013700945714527</v>
      </c>
      <c r="H5630" s="35" t="b">
        <v>0</v>
      </c>
      <c r="I5630" s="35" t="b">
        <v>0</v>
      </c>
      <c r="J5630" s="35" t="b">
        <v>0</v>
      </c>
    </row>
    <row r="5631" spans="1:10" hidden="1" x14ac:dyDescent="0.2">
      <c r="A5631" s="35" t="s">
        <v>296</v>
      </c>
      <c r="B5631" s="35" t="str">
        <f>VLOOKUP(Table4[[#This Row],[Metabolite ID]],Table18[],2,FALSE)</f>
        <v>4-allylphenol sulfate</v>
      </c>
      <c r="C5631" s="35" t="s">
        <v>1120</v>
      </c>
      <c r="D5631" s="35">
        <v>1068</v>
      </c>
      <c r="E5631" s="35">
        <v>-6.6044409864495631E-3</v>
      </c>
      <c r="F5631" s="35">
        <v>6.7385425044206804E-2</v>
      </c>
      <c r="G5631" s="35">
        <v>0.92192440603786907</v>
      </c>
      <c r="H5631" s="35" t="b">
        <v>0</v>
      </c>
      <c r="I5631" s="35" t="b">
        <v>0</v>
      </c>
      <c r="J5631" s="35" t="b">
        <v>0</v>
      </c>
    </row>
    <row r="5632" spans="1:10" hidden="1" x14ac:dyDescent="0.2">
      <c r="A5632" s="35" t="s">
        <v>296</v>
      </c>
      <c r="B5632" s="35" t="str">
        <f>VLOOKUP(Table4[[#This Row],[Metabolite ID]],Table18[],2,FALSE)</f>
        <v>4-allylphenol sulfate</v>
      </c>
      <c r="C5632" s="35" t="s">
        <v>1121</v>
      </c>
      <c r="D5632" s="35">
        <v>1068</v>
      </c>
      <c r="E5632" s="35">
        <v>-0.21012890015142993</v>
      </c>
      <c r="F5632" s="35">
        <v>0.24569240442615378</v>
      </c>
      <c r="G5632" s="35">
        <v>0.3926036978102635</v>
      </c>
      <c r="H5632" s="35" t="b">
        <v>0</v>
      </c>
      <c r="I5632" s="35" t="b">
        <v>0</v>
      </c>
      <c r="J5632" s="35" t="b">
        <v>0</v>
      </c>
    </row>
    <row r="5633" spans="1:10" hidden="1" x14ac:dyDescent="0.2">
      <c r="A5633" s="35" t="s">
        <v>296</v>
      </c>
      <c r="B5633" s="35" t="str">
        <f>VLOOKUP(Table4[[#This Row],[Metabolite ID]],Table18[],2,FALSE)</f>
        <v>4-allylphenol sulfate</v>
      </c>
      <c r="C5633" s="35" t="s">
        <v>1122</v>
      </c>
      <c r="D5633" s="35">
        <v>1068</v>
      </c>
      <c r="E5633" s="35">
        <v>-3.6656991128316108E-2</v>
      </c>
      <c r="F5633" s="35">
        <v>0.13594210925943909</v>
      </c>
      <c r="G5633" s="35">
        <v>0.78748052900581</v>
      </c>
      <c r="H5633" s="35" t="b">
        <v>0</v>
      </c>
      <c r="I5633" s="35" t="b">
        <v>0</v>
      </c>
      <c r="J5633" s="35" t="b">
        <v>0</v>
      </c>
    </row>
    <row r="5634" spans="1:10" hidden="1" x14ac:dyDescent="0.2">
      <c r="A5634" s="35" t="s">
        <v>296</v>
      </c>
      <c r="B5634" s="35" t="str">
        <f>VLOOKUP(Table4[[#This Row],[Metabolite ID]],Table18[],2,FALSE)</f>
        <v>4-allylphenol sulfate</v>
      </c>
      <c r="C5634" s="35" t="s">
        <v>1123</v>
      </c>
      <c r="D5634" s="35">
        <v>1068</v>
      </c>
      <c r="E5634" s="35">
        <v>-2.8124649250697058E-2</v>
      </c>
      <c r="F5634" s="35">
        <v>0.11291960853989801</v>
      </c>
      <c r="G5634" s="35">
        <v>0.80335624222068946</v>
      </c>
      <c r="H5634" s="35" t="b">
        <v>0</v>
      </c>
      <c r="I5634" s="35" t="b">
        <v>0</v>
      </c>
      <c r="J5634" s="35" t="b">
        <v>0</v>
      </c>
    </row>
    <row r="5635" spans="1:10" x14ac:dyDescent="0.2">
      <c r="A5635" s="35" t="s">
        <v>94</v>
      </c>
      <c r="B5635" s="35" t="str">
        <f>VLOOKUP(Table4[[#This Row],[Metabolite ID]],Table18[],2,FALSE)</f>
        <v>beta-hydroxyisovalerate</v>
      </c>
      <c r="C5635" s="35" t="s">
        <v>1116</v>
      </c>
      <c r="D5635" s="35">
        <v>1068</v>
      </c>
      <c r="E5635" s="35">
        <v>-1.4903397535871058E-2</v>
      </c>
      <c r="F5635" s="35">
        <v>3.6877471018395509E-2</v>
      </c>
      <c r="G5635" s="36">
        <v>0.6861150281933408</v>
      </c>
      <c r="H5635" s="35" t="b">
        <v>0</v>
      </c>
      <c r="I5635" s="35" t="b">
        <v>0</v>
      </c>
      <c r="J5635" s="35" t="b">
        <v>0</v>
      </c>
    </row>
    <row r="5636" spans="1:10" hidden="1" x14ac:dyDescent="0.2">
      <c r="A5636" s="35" t="s">
        <v>94</v>
      </c>
      <c r="B5636" s="35" t="str">
        <f>VLOOKUP(Table4[[#This Row],[Metabolite ID]],Table18[],2,FALSE)</f>
        <v>beta-hydroxyisovalerate</v>
      </c>
      <c r="C5636" s="35" t="s">
        <v>1117</v>
      </c>
      <c r="D5636" s="35">
        <v>1068</v>
      </c>
      <c r="E5636" s="35">
        <v>-1.4903397535871058E-2</v>
      </c>
      <c r="F5636" s="35">
        <v>3.6877471018395509E-2</v>
      </c>
      <c r="G5636" s="35">
        <v>0.6861150281933408</v>
      </c>
      <c r="H5636" s="35" t="b">
        <v>0</v>
      </c>
      <c r="I5636" s="35" t="b">
        <v>0</v>
      </c>
      <c r="J5636" s="35" t="b">
        <v>0</v>
      </c>
    </row>
    <row r="5637" spans="1:10" hidden="1" x14ac:dyDescent="0.2">
      <c r="A5637" s="35" t="s">
        <v>94</v>
      </c>
      <c r="B5637" s="35" t="str">
        <f>VLOOKUP(Table4[[#This Row],[Metabolite ID]],Table18[],2,FALSE)</f>
        <v>beta-hydroxyisovalerate</v>
      </c>
      <c r="C5637" s="35" t="s">
        <v>1118</v>
      </c>
      <c r="D5637" s="35">
        <v>1068</v>
      </c>
      <c r="E5637" s="35">
        <v>-1.4903397535871053E-2</v>
      </c>
      <c r="F5637" s="35">
        <v>3.7188793372841228E-2</v>
      </c>
      <c r="G5637" s="35">
        <v>0.68860442035160774</v>
      </c>
      <c r="H5637" s="35" t="b">
        <v>0</v>
      </c>
      <c r="I5637" s="35" t="b">
        <v>0</v>
      </c>
      <c r="J5637" s="35" t="b">
        <v>0</v>
      </c>
    </row>
    <row r="5638" spans="1:10" hidden="1" x14ac:dyDescent="0.2">
      <c r="A5638" s="35" t="s">
        <v>94</v>
      </c>
      <c r="B5638" s="35" t="str">
        <f>VLOOKUP(Table4[[#This Row],[Metabolite ID]],Table18[],2,FALSE)</f>
        <v>beta-hydroxyisovalerate</v>
      </c>
      <c r="C5638" s="35" t="s">
        <v>1119</v>
      </c>
      <c r="D5638" s="35">
        <v>1068</v>
      </c>
      <c r="E5638" s="35">
        <v>3.1339973378893722E-2</v>
      </c>
      <c r="F5638" s="35">
        <v>5.4679941725593838E-2</v>
      </c>
      <c r="G5638" s="35">
        <v>0.56654109509372463</v>
      </c>
      <c r="H5638" s="35" t="b">
        <v>0</v>
      </c>
      <c r="I5638" s="35" t="b">
        <v>0</v>
      </c>
      <c r="J5638" s="35" t="b">
        <v>0</v>
      </c>
    </row>
    <row r="5639" spans="1:10" hidden="1" x14ac:dyDescent="0.2">
      <c r="A5639" s="35" t="s">
        <v>94</v>
      </c>
      <c r="B5639" s="35" t="str">
        <f>VLOOKUP(Table4[[#This Row],[Metabolite ID]],Table18[],2,FALSE)</f>
        <v>beta-hydroxyisovalerate</v>
      </c>
      <c r="C5639" s="35" t="s">
        <v>1120</v>
      </c>
      <c r="D5639" s="35">
        <v>1068</v>
      </c>
      <c r="E5639" s="35">
        <v>-2.303663360411079E-2</v>
      </c>
      <c r="F5639" s="35">
        <v>6.3973686871941243E-2</v>
      </c>
      <c r="G5639" s="35">
        <v>0.71877575476731281</v>
      </c>
      <c r="H5639" s="35" t="b">
        <v>0</v>
      </c>
      <c r="I5639" s="35" t="b">
        <v>0</v>
      </c>
      <c r="J5639" s="35" t="b">
        <v>0</v>
      </c>
    </row>
    <row r="5640" spans="1:10" hidden="1" x14ac:dyDescent="0.2">
      <c r="A5640" s="35" t="s">
        <v>94</v>
      </c>
      <c r="B5640" s="35" t="str">
        <f>VLOOKUP(Table4[[#This Row],[Metabolite ID]],Table18[],2,FALSE)</f>
        <v>beta-hydroxyisovalerate</v>
      </c>
      <c r="C5640" s="35" t="s">
        <v>1121</v>
      </c>
      <c r="D5640" s="35">
        <v>1068</v>
      </c>
      <c r="E5640" s="35">
        <v>9.4746072178275575E-2</v>
      </c>
      <c r="F5640" s="35">
        <v>0.22607191203997523</v>
      </c>
      <c r="G5640" s="35">
        <v>0.67522955825152309</v>
      </c>
      <c r="H5640" s="35" t="b">
        <v>0</v>
      </c>
      <c r="I5640" s="35" t="b">
        <v>0</v>
      </c>
      <c r="J5640" s="35" t="b">
        <v>0</v>
      </c>
    </row>
    <row r="5641" spans="1:10" hidden="1" x14ac:dyDescent="0.2">
      <c r="A5641" s="35" t="s">
        <v>94</v>
      </c>
      <c r="B5641" s="35" t="str">
        <f>VLOOKUP(Table4[[#This Row],[Metabolite ID]],Table18[],2,FALSE)</f>
        <v>beta-hydroxyisovalerate</v>
      </c>
      <c r="C5641" s="35" t="s">
        <v>1122</v>
      </c>
      <c r="D5641" s="35">
        <v>1068</v>
      </c>
      <c r="E5641" s="35">
        <v>-6.6847218734675806E-2</v>
      </c>
      <c r="F5641" s="35">
        <v>0.13821522478648884</v>
      </c>
      <c r="G5641" s="35">
        <v>0.62873647178975589</v>
      </c>
      <c r="H5641" s="35" t="b">
        <v>0</v>
      </c>
      <c r="I5641" s="35" t="b">
        <v>0</v>
      </c>
      <c r="J5641" s="35" t="b">
        <v>0</v>
      </c>
    </row>
    <row r="5642" spans="1:10" hidden="1" x14ac:dyDescent="0.2">
      <c r="A5642" s="35" t="s">
        <v>94</v>
      </c>
      <c r="B5642" s="35" t="str">
        <f>VLOOKUP(Table4[[#This Row],[Metabolite ID]],Table18[],2,FALSE)</f>
        <v>beta-hydroxyisovalerate</v>
      </c>
      <c r="C5642" s="35" t="s">
        <v>1123</v>
      </c>
      <c r="D5642" s="35">
        <v>1068</v>
      </c>
      <c r="E5642" s="35">
        <v>1.4358670943832867E-3</v>
      </c>
      <c r="F5642" s="35">
        <v>0.10823039958800287</v>
      </c>
      <c r="G5642" s="35">
        <v>0.9894174473088837</v>
      </c>
      <c r="H5642" s="35" t="b">
        <v>0</v>
      </c>
      <c r="I5642" s="35" t="b">
        <v>0</v>
      </c>
      <c r="J5642" s="35" t="b">
        <v>0</v>
      </c>
    </row>
    <row r="5643" spans="1:10" x14ac:dyDescent="0.2">
      <c r="A5643" s="35" t="s">
        <v>377</v>
      </c>
      <c r="B5643" s="35" t="str">
        <f>VLOOKUP(Table4[[#This Row],[Metabolite ID]],Table18[],2,FALSE)</f>
        <v>N2,N5-diacetylornithine</v>
      </c>
      <c r="C5643" s="35" t="s">
        <v>1116</v>
      </c>
      <c r="D5643" s="35">
        <v>1068</v>
      </c>
      <c r="E5643" s="35">
        <v>-1.5529723671829674E-2</v>
      </c>
      <c r="F5643" s="35">
        <v>3.8682321026625215E-2</v>
      </c>
      <c r="G5643" s="36">
        <v>0.68807541047746101</v>
      </c>
      <c r="H5643" s="35" t="b">
        <v>0</v>
      </c>
      <c r="I5643" s="35" t="b">
        <v>0</v>
      </c>
      <c r="J5643" s="35" t="b">
        <v>0</v>
      </c>
    </row>
    <row r="5644" spans="1:10" hidden="1" x14ac:dyDescent="0.2">
      <c r="A5644" s="35" t="s">
        <v>377</v>
      </c>
      <c r="B5644" s="35" t="str">
        <f>VLOOKUP(Table4[[#This Row],[Metabolite ID]],Table18[],2,FALSE)</f>
        <v>N2,N5-diacetylornithine</v>
      </c>
      <c r="C5644" s="35" t="s">
        <v>1117</v>
      </c>
      <c r="D5644" s="35">
        <v>1068</v>
      </c>
      <c r="E5644" s="35">
        <v>-1.5529723671829674E-2</v>
      </c>
      <c r="F5644" s="35">
        <v>3.8130748579813863E-2</v>
      </c>
      <c r="G5644" s="35">
        <v>0.68380557839749589</v>
      </c>
      <c r="H5644" s="35" t="b">
        <v>0</v>
      </c>
      <c r="I5644" s="35" t="b">
        <v>0</v>
      </c>
      <c r="J5644" s="35" t="b">
        <v>0</v>
      </c>
    </row>
    <row r="5645" spans="1:10" hidden="1" x14ac:dyDescent="0.2">
      <c r="A5645" s="35" t="s">
        <v>377</v>
      </c>
      <c r="B5645" s="35" t="str">
        <f>VLOOKUP(Table4[[#This Row],[Metabolite ID]],Table18[],2,FALSE)</f>
        <v>N2,N5-diacetylornithine</v>
      </c>
      <c r="C5645" s="35" t="s">
        <v>1118</v>
      </c>
      <c r="D5645" s="35">
        <v>1068</v>
      </c>
      <c r="E5645" s="35">
        <v>-1.5529723671829683E-2</v>
      </c>
      <c r="F5645" s="35">
        <v>3.8478148053706675E-2</v>
      </c>
      <c r="G5645" s="35">
        <v>0.68650797294831445</v>
      </c>
      <c r="H5645" s="35" t="b">
        <v>0</v>
      </c>
      <c r="I5645" s="35" t="b">
        <v>0</v>
      </c>
      <c r="J5645" s="35" t="b">
        <v>0</v>
      </c>
    </row>
    <row r="5646" spans="1:10" hidden="1" x14ac:dyDescent="0.2">
      <c r="A5646" s="35" t="s">
        <v>377</v>
      </c>
      <c r="B5646" s="35" t="str">
        <f>VLOOKUP(Table4[[#This Row],[Metabolite ID]],Table18[],2,FALSE)</f>
        <v>N2,N5-diacetylornithine</v>
      </c>
      <c r="C5646" s="35" t="s">
        <v>1119</v>
      </c>
      <c r="D5646" s="35">
        <v>1068</v>
      </c>
      <c r="E5646" s="35">
        <v>-1.8711982571789951E-2</v>
      </c>
      <c r="F5646" s="35">
        <v>5.8307599076507663E-2</v>
      </c>
      <c r="G5646" s="35">
        <v>0.74827221448876202</v>
      </c>
      <c r="H5646" s="35" t="b">
        <v>0</v>
      </c>
      <c r="I5646" s="35" t="b">
        <v>0</v>
      </c>
      <c r="J5646" s="35" t="b">
        <v>0</v>
      </c>
    </row>
    <row r="5647" spans="1:10" hidden="1" x14ac:dyDescent="0.2">
      <c r="A5647" s="35" t="s">
        <v>377</v>
      </c>
      <c r="B5647" s="35" t="str">
        <f>VLOOKUP(Table4[[#This Row],[Metabolite ID]],Table18[],2,FALSE)</f>
        <v>N2,N5-diacetylornithine</v>
      </c>
      <c r="C5647" s="35" t="s">
        <v>1120</v>
      </c>
      <c r="D5647" s="35">
        <v>1068</v>
      </c>
      <c r="E5647" s="35">
        <v>-4.0513343166660443E-2</v>
      </c>
      <c r="F5647" s="35">
        <v>6.388666812294895E-2</v>
      </c>
      <c r="G5647" s="35">
        <v>0.52598689189288228</v>
      </c>
      <c r="H5647" s="35" t="b">
        <v>0</v>
      </c>
      <c r="I5647" s="35" t="b">
        <v>0</v>
      </c>
      <c r="J5647" s="35" t="b">
        <v>0</v>
      </c>
    </row>
    <row r="5648" spans="1:10" hidden="1" x14ac:dyDescent="0.2">
      <c r="A5648" s="35" t="s">
        <v>377</v>
      </c>
      <c r="B5648" s="35" t="str">
        <f>VLOOKUP(Table4[[#This Row],[Metabolite ID]],Table18[],2,FALSE)</f>
        <v>N2,N5-diacetylornithine</v>
      </c>
      <c r="C5648" s="35" t="s">
        <v>1121</v>
      </c>
      <c r="D5648" s="35">
        <v>1068</v>
      </c>
      <c r="E5648" s="35">
        <v>-0.20937860207234493</v>
      </c>
      <c r="F5648" s="35">
        <v>0.24029063867369091</v>
      </c>
      <c r="G5648" s="35">
        <v>0.38375601160592943</v>
      </c>
      <c r="H5648" s="35" t="b">
        <v>0</v>
      </c>
      <c r="I5648" s="35" t="b">
        <v>0</v>
      </c>
      <c r="J5648" s="35" t="b">
        <v>0</v>
      </c>
    </row>
    <row r="5649" spans="1:10" hidden="1" x14ac:dyDescent="0.2">
      <c r="A5649" s="35" t="s">
        <v>377</v>
      </c>
      <c r="B5649" s="35" t="str">
        <f>VLOOKUP(Table4[[#This Row],[Metabolite ID]],Table18[],2,FALSE)</f>
        <v>N2,N5-diacetylornithine</v>
      </c>
      <c r="C5649" s="35" t="s">
        <v>1122</v>
      </c>
      <c r="D5649" s="35">
        <v>1068</v>
      </c>
      <c r="E5649" s="35">
        <v>-0.16417378388184201</v>
      </c>
      <c r="F5649" s="35">
        <v>0.15400618082569978</v>
      </c>
      <c r="G5649" s="35">
        <v>0.28665541614854512</v>
      </c>
      <c r="H5649" s="35" t="b">
        <v>0</v>
      </c>
      <c r="I5649" s="35" t="b">
        <v>0</v>
      </c>
      <c r="J5649" s="35" t="b">
        <v>0</v>
      </c>
    </row>
    <row r="5650" spans="1:10" hidden="1" x14ac:dyDescent="0.2">
      <c r="A5650" s="35" t="s">
        <v>377</v>
      </c>
      <c r="B5650" s="35" t="str">
        <f>VLOOKUP(Table4[[#This Row],[Metabolite ID]],Table18[],2,FALSE)</f>
        <v>N2,N5-diacetylornithine</v>
      </c>
      <c r="C5650" s="35" t="s">
        <v>1123</v>
      </c>
      <c r="D5650" s="35">
        <v>1068</v>
      </c>
      <c r="E5650" s="35">
        <v>4.1366626593483558E-2</v>
      </c>
      <c r="F5650" s="35">
        <v>0.11358152718765206</v>
      </c>
      <c r="G5650" s="35">
        <v>0.71577935293129391</v>
      </c>
      <c r="H5650" s="35" t="b">
        <v>0</v>
      </c>
      <c r="I5650" s="35" t="b">
        <v>0</v>
      </c>
      <c r="J5650" s="35" t="b">
        <v>0</v>
      </c>
    </row>
    <row r="5651" spans="1:10" x14ac:dyDescent="0.2">
      <c r="A5651" s="35" t="s">
        <v>681</v>
      </c>
      <c r="B5651" s="35" t="str">
        <f>VLOOKUP(Table4[[#This Row],[Metabolite ID]],Table18[],2,FALSE)</f>
        <v>X - 24348</v>
      </c>
      <c r="C5651" s="35" t="s">
        <v>1116</v>
      </c>
      <c r="D5651" s="35">
        <v>1068</v>
      </c>
      <c r="E5651" s="35">
        <v>-1.5820120165369753E-2</v>
      </c>
      <c r="F5651" s="35">
        <v>4.0093249821370601E-2</v>
      </c>
      <c r="G5651" s="36">
        <v>0.69315056276644049</v>
      </c>
      <c r="H5651" s="35" t="b">
        <v>0</v>
      </c>
      <c r="I5651" s="35" t="b">
        <v>0</v>
      </c>
      <c r="J5651" s="35" t="b">
        <v>0</v>
      </c>
    </row>
    <row r="5652" spans="1:10" hidden="1" x14ac:dyDescent="0.2">
      <c r="A5652" s="35" t="s">
        <v>681</v>
      </c>
      <c r="B5652" s="35" t="str">
        <f>VLOOKUP(Table4[[#This Row],[Metabolite ID]],Table18[],2,FALSE)</f>
        <v>X - 24348</v>
      </c>
      <c r="C5652" s="35" t="s">
        <v>1117</v>
      </c>
      <c r="D5652" s="35">
        <v>1068</v>
      </c>
      <c r="E5652" s="35">
        <v>-1.5820120165369753E-2</v>
      </c>
      <c r="F5652" s="35">
        <v>3.9680391936740146E-2</v>
      </c>
      <c r="G5652" s="35">
        <v>0.69012266404008493</v>
      </c>
      <c r="H5652" s="35" t="b">
        <v>0</v>
      </c>
      <c r="I5652" s="35" t="b">
        <v>0</v>
      </c>
      <c r="J5652" s="35" t="b">
        <v>0</v>
      </c>
    </row>
    <row r="5653" spans="1:10" hidden="1" x14ac:dyDescent="0.2">
      <c r="A5653" s="35" t="s">
        <v>681</v>
      </c>
      <c r="B5653" s="35" t="str">
        <f>VLOOKUP(Table4[[#This Row],[Metabolite ID]],Table18[],2,FALSE)</f>
        <v>X - 24348</v>
      </c>
      <c r="C5653" s="35" t="s">
        <v>1118</v>
      </c>
      <c r="D5653" s="35">
        <v>1068</v>
      </c>
      <c r="E5653" s="35">
        <v>-1.5820120165369753E-2</v>
      </c>
      <c r="F5653" s="35">
        <v>4.003902744928807E-2</v>
      </c>
      <c r="G5653" s="35">
        <v>0.69275617917010424</v>
      </c>
      <c r="H5653" s="35" t="b">
        <v>0</v>
      </c>
      <c r="I5653" s="35" t="b">
        <v>0</v>
      </c>
      <c r="J5653" s="35" t="b">
        <v>0</v>
      </c>
    </row>
    <row r="5654" spans="1:10" hidden="1" x14ac:dyDescent="0.2">
      <c r="A5654" s="35" t="s">
        <v>681</v>
      </c>
      <c r="B5654" s="35" t="str">
        <f>VLOOKUP(Table4[[#This Row],[Metabolite ID]],Table18[],2,FALSE)</f>
        <v>X - 24348</v>
      </c>
      <c r="C5654" s="35" t="s">
        <v>1119</v>
      </c>
      <c r="D5654" s="35">
        <v>1068</v>
      </c>
      <c r="E5654" s="35">
        <v>2.190970724191062E-2</v>
      </c>
      <c r="F5654" s="35">
        <v>6.039104370204261E-2</v>
      </c>
      <c r="G5654" s="35">
        <v>0.71675631337564871</v>
      </c>
      <c r="H5654" s="35" t="b">
        <v>0</v>
      </c>
      <c r="I5654" s="35" t="b">
        <v>0</v>
      </c>
      <c r="J5654" s="35" t="b">
        <v>0</v>
      </c>
    </row>
    <row r="5655" spans="1:10" hidden="1" x14ac:dyDescent="0.2">
      <c r="A5655" s="35" t="s">
        <v>681</v>
      </c>
      <c r="B5655" s="35" t="str">
        <f>VLOOKUP(Table4[[#This Row],[Metabolite ID]],Table18[],2,FALSE)</f>
        <v>X - 24348</v>
      </c>
      <c r="C5655" s="35" t="s">
        <v>1120</v>
      </c>
      <c r="D5655" s="35">
        <v>1068</v>
      </c>
      <c r="E5655" s="35">
        <v>4.4894665482875379E-2</v>
      </c>
      <c r="F5655" s="35">
        <v>6.8037056198327506E-2</v>
      </c>
      <c r="G5655" s="35">
        <v>0.50934618847676083</v>
      </c>
      <c r="H5655" s="35" t="b">
        <v>0</v>
      </c>
      <c r="I5655" s="35" t="b">
        <v>0</v>
      </c>
      <c r="J5655" s="35" t="b">
        <v>0</v>
      </c>
    </row>
    <row r="5656" spans="1:10" hidden="1" x14ac:dyDescent="0.2">
      <c r="A5656" s="35" t="s">
        <v>681</v>
      </c>
      <c r="B5656" s="35" t="str">
        <f>VLOOKUP(Table4[[#This Row],[Metabolite ID]],Table18[],2,FALSE)</f>
        <v>X - 24348</v>
      </c>
      <c r="C5656" s="35" t="s">
        <v>1121</v>
      </c>
      <c r="D5656" s="35">
        <v>1068</v>
      </c>
      <c r="E5656" s="35">
        <v>0.28671403180785671</v>
      </c>
      <c r="F5656" s="35">
        <v>0.24428410965911376</v>
      </c>
      <c r="G5656" s="35">
        <v>0.24078077811828297</v>
      </c>
      <c r="H5656" s="35" t="b">
        <v>0</v>
      </c>
      <c r="I5656" s="35" t="b">
        <v>0</v>
      </c>
      <c r="J5656" s="35" t="b">
        <v>0</v>
      </c>
    </row>
    <row r="5657" spans="1:10" hidden="1" x14ac:dyDescent="0.2">
      <c r="A5657" s="35" t="s">
        <v>681</v>
      </c>
      <c r="B5657" s="35" t="str">
        <f>VLOOKUP(Table4[[#This Row],[Metabolite ID]],Table18[],2,FALSE)</f>
        <v>X - 24348</v>
      </c>
      <c r="C5657" s="35" t="s">
        <v>1122</v>
      </c>
      <c r="D5657" s="35">
        <v>1068</v>
      </c>
      <c r="E5657" s="35">
        <v>0.15344878945508533</v>
      </c>
      <c r="F5657" s="35">
        <v>0.16183979765869286</v>
      </c>
      <c r="G5657" s="35">
        <v>0.34326657204161715</v>
      </c>
      <c r="H5657" s="35" t="b">
        <v>0</v>
      </c>
      <c r="I5657" s="35" t="b">
        <v>0</v>
      </c>
      <c r="J5657" s="35" t="b">
        <v>0</v>
      </c>
    </row>
    <row r="5658" spans="1:10" hidden="1" x14ac:dyDescent="0.2">
      <c r="A5658" s="35" t="s">
        <v>681</v>
      </c>
      <c r="B5658" s="35" t="str">
        <f>VLOOKUP(Table4[[#This Row],[Metabolite ID]],Table18[],2,FALSE)</f>
        <v>X - 24348</v>
      </c>
      <c r="C5658" s="35" t="s">
        <v>1123</v>
      </c>
      <c r="D5658" s="35">
        <v>1068</v>
      </c>
      <c r="E5658" s="35">
        <v>7.7146118393862761E-2</v>
      </c>
      <c r="F5658" s="35">
        <v>0.11769344893866737</v>
      </c>
      <c r="G5658" s="35">
        <v>0.51229791227649768</v>
      </c>
      <c r="H5658" s="35" t="b">
        <v>0</v>
      </c>
      <c r="I5658" s="35" t="b">
        <v>0</v>
      </c>
      <c r="J5658" s="35" t="b">
        <v>0</v>
      </c>
    </row>
    <row r="5659" spans="1:10" x14ac:dyDescent="0.2">
      <c r="A5659" s="35" t="s">
        <v>372</v>
      </c>
      <c r="B5659" s="35" t="str">
        <f>VLOOKUP(Table4[[#This Row],[Metabolite ID]],Table18[],2,FALSE)</f>
        <v>carboxyibuprofen</v>
      </c>
      <c r="C5659" s="35" t="s">
        <v>1116</v>
      </c>
      <c r="D5659" s="35">
        <v>1065</v>
      </c>
      <c r="E5659" s="35">
        <v>-4.4509540139109932E-2</v>
      </c>
      <c r="F5659" s="35">
        <v>0.11304537917686185</v>
      </c>
      <c r="G5659" s="36">
        <v>0.69377919470653615</v>
      </c>
      <c r="H5659" s="35" t="b">
        <v>0</v>
      </c>
      <c r="I5659" s="35" t="b">
        <v>0</v>
      </c>
      <c r="J5659" s="35" t="b">
        <v>0</v>
      </c>
    </row>
    <row r="5660" spans="1:10" hidden="1" x14ac:dyDescent="0.2">
      <c r="A5660" s="35" t="s">
        <v>372</v>
      </c>
      <c r="B5660" s="35" t="str">
        <f>VLOOKUP(Table4[[#This Row],[Metabolite ID]],Table18[],2,FALSE)</f>
        <v>carboxyibuprofen</v>
      </c>
      <c r="C5660" s="35" t="s">
        <v>1117</v>
      </c>
      <c r="D5660" s="35">
        <v>1065</v>
      </c>
      <c r="E5660" s="35">
        <v>-4.4509540139109932E-2</v>
      </c>
      <c r="F5660" s="35">
        <v>0.11072528153432125</v>
      </c>
      <c r="G5660" s="35">
        <v>0.6876974727040619</v>
      </c>
      <c r="H5660" s="35" t="b">
        <v>0</v>
      </c>
      <c r="I5660" s="35" t="b">
        <v>0</v>
      </c>
      <c r="J5660" s="35" t="b">
        <v>0</v>
      </c>
    </row>
    <row r="5661" spans="1:10" hidden="1" x14ac:dyDescent="0.2">
      <c r="A5661" s="35" t="s">
        <v>372</v>
      </c>
      <c r="B5661" s="35" t="str">
        <f>VLOOKUP(Table4[[#This Row],[Metabolite ID]],Table18[],2,FALSE)</f>
        <v>carboxyibuprofen</v>
      </c>
      <c r="C5661" s="35" t="s">
        <v>1118</v>
      </c>
      <c r="D5661" s="35">
        <v>1065</v>
      </c>
      <c r="E5661" s="35">
        <v>-4.4509540139109911E-2</v>
      </c>
      <c r="F5661" s="35">
        <v>0.11175424389545069</v>
      </c>
      <c r="G5661" s="35">
        <v>0.690423406407357</v>
      </c>
      <c r="H5661" s="35" t="b">
        <v>0</v>
      </c>
      <c r="I5661" s="35" t="b">
        <v>0</v>
      </c>
      <c r="J5661" s="35" t="b">
        <v>0</v>
      </c>
    </row>
    <row r="5662" spans="1:10" hidden="1" x14ac:dyDescent="0.2">
      <c r="A5662" s="35" t="s">
        <v>372</v>
      </c>
      <c r="B5662" s="35" t="str">
        <f>VLOOKUP(Table4[[#This Row],[Metabolite ID]],Table18[],2,FALSE)</f>
        <v>carboxyibuprofen</v>
      </c>
      <c r="C5662" s="35" t="s">
        <v>1119</v>
      </c>
      <c r="D5662" s="35">
        <v>1065</v>
      </c>
      <c r="E5662" s="35">
        <v>-3.1180805369127481E-2</v>
      </c>
      <c r="F5662" s="35">
        <v>0.1688060471285259</v>
      </c>
      <c r="G5662" s="35">
        <v>0.85345352652309625</v>
      </c>
      <c r="H5662" s="35" t="b">
        <v>0</v>
      </c>
      <c r="I5662" s="35" t="b">
        <v>0</v>
      </c>
      <c r="J5662" s="35" t="b">
        <v>0</v>
      </c>
    </row>
    <row r="5663" spans="1:10" hidden="1" x14ac:dyDescent="0.2">
      <c r="A5663" s="35" t="s">
        <v>372</v>
      </c>
      <c r="B5663" s="35" t="str">
        <f>VLOOKUP(Table4[[#This Row],[Metabolite ID]],Table18[],2,FALSE)</f>
        <v>carboxyibuprofen</v>
      </c>
      <c r="C5663" s="35" t="s">
        <v>1120</v>
      </c>
      <c r="D5663" s="35">
        <v>1065</v>
      </c>
      <c r="E5663" s="35">
        <v>-9.8210685001030251E-2</v>
      </c>
      <c r="F5663" s="35">
        <v>0.17601408149700262</v>
      </c>
      <c r="G5663" s="35">
        <v>0.57686445118247798</v>
      </c>
      <c r="H5663" s="35" t="b">
        <v>0</v>
      </c>
      <c r="I5663" s="35" t="b">
        <v>0</v>
      </c>
      <c r="J5663" s="35" t="b">
        <v>0</v>
      </c>
    </row>
    <row r="5664" spans="1:10" hidden="1" x14ac:dyDescent="0.2">
      <c r="A5664" s="35" t="s">
        <v>372</v>
      </c>
      <c r="B5664" s="35" t="str">
        <f>VLOOKUP(Table4[[#This Row],[Metabolite ID]],Table18[],2,FALSE)</f>
        <v>carboxyibuprofen</v>
      </c>
      <c r="C5664" s="35" t="s">
        <v>1121</v>
      </c>
      <c r="D5664" s="35">
        <v>1065</v>
      </c>
      <c r="E5664" s="35">
        <v>-0.21915576812815196</v>
      </c>
      <c r="F5664" s="35">
        <v>0.7222380448687673</v>
      </c>
      <c r="G5664" s="35">
        <v>0.76161404013806477</v>
      </c>
      <c r="H5664" s="35" t="b">
        <v>0</v>
      </c>
      <c r="I5664" s="35" t="b">
        <v>0</v>
      </c>
      <c r="J5664" s="35" t="b">
        <v>0</v>
      </c>
    </row>
    <row r="5665" spans="1:10" hidden="1" x14ac:dyDescent="0.2">
      <c r="A5665" s="35" t="s">
        <v>372</v>
      </c>
      <c r="B5665" s="35" t="str">
        <f>VLOOKUP(Table4[[#This Row],[Metabolite ID]],Table18[],2,FALSE)</f>
        <v>carboxyibuprofen</v>
      </c>
      <c r="C5665" s="35" t="s">
        <v>1122</v>
      </c>
      <c r="D5665" s="35">
        <v>1065</v>
      </c>
      <c r="E5665" s="35">
        <v>-0.45000451264719032</v>
      </c>
      <c r="F5665" s="35">
        <v>0.54602178503532572</v>
      </c>
      <c r="G5665" s="35">
        <v>0.41003835103739628</v>
      </c>
      <c r="H5665" s="35" t="b">
        <v>0</v>
      </c>
      <c r="I5665" s="35" t="b">
        <v>0</v>
      </c>
      <c r="J5665" s="35" t="b">
        <v>0</v>
      </c>
    </row>
    <row r="5666" spans="1:10" hidden="1" x14ac:dyDescent="0.2">
      <c r="A5666" s="35" t="s">
        <v>372</v>
      </c>
      <c r="B5666" s="35" t="str">
        <f>VLOOKUP(Table4[[#This Row],[Metabolite ID]],Table18[],2,FALSE)</f>
        <v>carboxyibuprofen</v>
      </c>
      <c r="C5666" s="35" t="s">
        <v>1123</v>
      </c>
      <c r="D5666" s="35">
        <v>1065</v>
      </c>
      <c r="E5666" s="35">
        <v>-0.13763490969848732</v>
      </c>
      <c r="F5666" s="35">
        <v>0.33153643287716927</v>
      </c>
      <c r="G5666" s="35">
        <v>0.67812126233232306</v>
      </c>
      <c r="H5666" s="35" t="b">
        <v>0</v>
      </c>
      <c r="I5666" s="35" t="b">
        <v>0</v>
      </c>
      <c r="J5666" s="35" t="b">
        <v>0</v>
      </c>
    </row>
    <row r="5667" spans="1:10" x14ac:dyDescent="0.2">
      <c r="A5667" s="35" t="s">
        <v>463</v>
      </c>
      <c r="B5667" s="35" t="str">
        <f>VLOOKUP(Table4[[#This Row],[Metabolite ID]],Table18[],2,FALSE)</f>
        <v>X - 11470</v>
      </c>
      <c r="C5667" s="35" t="s">
        <v>1116</v>
      </c>
      <c r="D5667" s="35">
        <v>1068</v>
      </c>
      <c r="E5667" s="35">
        <v>-1.4975884737582632E-2</v>
      </c>
      <c r="F5667" s="35">
        <v>3.8304237591519089E-2</v>
      </c>
      <c r="G5667" s="36">
        <v>0.69581792573049528</v>
      </c>
      <c r="H5667" s="35" t="b">
        <v>0</v>
      </c>
      <c r="I5667" s="35" t="b">
        <v>0</v>
      </c>
      <c r="J5667" s="35" t="b">
        <v>0</v>
      </c>
    </row>
    <row r="5668" spans="1:10" hidden="1" x14ac:dyDescent="0.2">
      <c r="A5668" s="35" t="s">
        <v>463</v>
      </c>
      <c r="B5668" s="35" t="str">
        <f>VLOOKUP(Table4[[#This Row],[Metabolite ID]],Table18[],2,FALSE)</f>
        <v>X - 11470</v>
      </c>
      <c r="C5668" s="35" t="s">
        <v>1117</v>
      </c>
      <c r="D5668" s="35">
        <v>1068</v>
      </c>
      <c r="E5668" s="35">
        <v>-1.4975884737582632E-2</v>
      </c>
      <c r="F5668" s="35">
        <v>3.7146693223848115E-2</v>
      </c>
      <c r="G5668" s="35">
        <v>0.68683401101799813</v>
      </c>
      <c r="H5668" s="35" t="b">
        <v>0</v>
      </c>
      <c r="I5668" s="35" t="b">
        <v>0</v>
      </c>
      <c r="J5668" s="35" t="b">
        <v>0</v>
      </c>
    </row>
    <row r="5669" spans="1:10" hidden="1" x14ac:dyDescent="0.2">
      <c r="A5669" s="35" t="s">
        <v>463</v>
      </c>
      <c r="B5669" s="35" t="str">
        <f>VLOOKUP(Table4[[#This Row],[Metabolite ID]],Table18[],2,FALSE)</f>
        <v>X - 11470</v>
      </c>
      <c r="C5669" s="35" t="s">
        <v>1118</v>
      </c>
      <c r="D5669" s="35">
        <v>1068</v>
      </c>
      <c r="E5669" s="35">
        <v>-1.497588473758261E-2</v>
      </c>
      <c r="F5669" s="35">
        <v>3.749544669187143E-2</v>
      </c>
      <c r="G5669" s="35">
        <v>0.68959449892071834</v>
      </c>
      <c r="H5669" s="35" t="b">
        <v>0</v>
      </c>
      <c r="I5669" s="35" t="b">
        <v>0</v>
      </c>
      <c r="J5669" s="35" t="b">
        <v>0</v>
      </c>
    </row>
    <row r="5670" spans="1:10" hidden="1" x14ac:dyDescent="0.2">
      <c r="A5670" s="35" t="s">
        <v>463</v>
      </c>
      <c r="B5670" s="35" t="str">
        <f>VLOOKUP(Table4[[#This Row],[Metabolite ID]],Table18[],2,FALSE)</f>
        <v>X - 11470</v>
      </c>
      <c r="C5670" s="35" t="s">
        <v>1119</v>
      </c>
      <c r="D5670" s="35">
        <v>1068</v>
      </c>
      <c r="E5670" s="35">
        <v>1.9740870680044584E-2</v>
      </c>
      <c r="F5670" s="35">
        <v>5.7432102160331948E-2</v>
      </c>
      <c r="G5670" s="35">
        <v>0.73105282840752572</v>
      </c>
      <c r="H5670" s="35" t="b">
        <v>0</v>
      </c>
      <c r="I5670" s="35" t="b">
        <v>0</v>
      </c>
      <c r="J5670" s="35" t="b">
        <v>0</v>
      </c>
    </row>
    <row r="5671" spans="1:10" hidden="1" x14ac:dyDescent="0.2">
      <c r="A5671" s="35" t="s">
        <v>463</v>
      </c>
      <c r="B5671" s="35" t="str">
        <f>VLOOKUP(Table4[[#This Row],[Metabolite ID]],Table18[],2,FALSE)</f>
        <v>X - 11470</v>
      </c>
      <c r="C5671" s="35" t="s">
        <v>1120</v>
      </c>
      <c r="D5671" s="35">
        <v>1068</v>
      </c>
      <c r="E5671" s="35">
        <v>-6.250191800830586E-2</v>
      </c>
      <c r="F5671" s="35">
        <v>5.9437149706631123E-2</v>
      </c>
      <c r="G5671" s="35">
        <v>0.29300000934054143</v>
      </c>
      <c r="H5671" s="35" t="b">
        <v>0</v>
      </c>
      <c r="I5671" s="35" t="b">
        <v>0</v>
      </c>
      <c r="J5671" s="35" t="b">
        <v>0</v>
      </c>
    </row>
    <row r="5672" spans="1:10" hidden="1" x14ac:dyDescent="0.2">
      <c r="A5672" s="35" t="s">
        <v>463</v>
      </c>
      <c r="B5672" s="35" t="str">
        <f>VLOOKUP(Table4[[#This Row],[Metabolite ID]],Table18[],2,FALSE)</f>
        <v>X - 11470</v>
      </c>
      <c r="C5672" s="35" t="s">
        <v>1121</v>
      </c>
      <c r="D5672" s="35">
        <v>1068</v>
      </c>
      <c r="E5672" s="35">
        <v>0.44809223877562854</v>
      </c>
      <c r="F5672" s="35">
        <v>0.2396757865165676</v>
      </c>
      <c r="G5672" s="35">
        <v>6.1816357470185726E-2</v>
      </c>
      <c r="H5672" s="35" t="b">
        <v>0</v>
      </c>
      <c r="I5672" s="35" t="b">
        <v>0</v>
      </c>
      <c r="J5672" s="35" t="b">
        <v>0</v>
      </c>
    </row>
    <row r="5673" spans="1:10" hidden="1" x14ac:dyDescent="0.2">
      <c r="A5673" s="35" t="s">
        <v>463</v>
      </c>
      <c r="B5673" s="35" t="str">
        <f>VLOOKUP(Table4[[#This Row],[Metabolite ID]],Table18[],2,FALSE)</f>
        <v>X - 11470</v>
      </c>
      <c r="C5673" s="35" t="s">
        <v>1122</v>
      </c>
      <c r="D5673" s="35">
        <v>1068</v>
      </c>
      <c r="E5673" s="35">
        <v>0.11188782992851642</v>
      </c>
      <c r="F5673" s="35">
        <v>0.2081442431437994</v>
      </c>
      <c r="G5673" s="35">
        <v>0.5910002039032739</v>
      </c>
      <c r="H5673" s="35" t="b">
        <v>0</v>
      </c>
      <c r="I5673" s="35" t="b">
        <v>0</v>
      </c>
      <c r="J5673" s="35" t="b">
        <v>0</v>
      </c>
    </row>
    <row r="5674" spans="1:10" hidden="1" x14ac:dyDescent="0.2">
      <c r="A5674" s="35" t="s">
        <v>463</v>
      </c>
      <c r="B5674" s="35" t="str">
        <f>VLOOKUP(Table4[[#This Row],[Metabolite ID]],Table18[],2,FALSE)</f>
        <v>X - 11470</v>
      </c>
      <c r="C5674" s="35" t="s">
        <v>1123</v>
      </c>
      <c r="D5674" s="35">
        <v>1068</v>
      </c>
      <c r="E5674" s="35">
        <v>-0.2569551140115145</v>
      </c>
      <c r="F5674" s="35">
        <v>0.11220014234170451</v>
      </c>
      <c r="G5674" s="35">
        <v>2.2207263524980352E-2</v>
      </c>
      <c r="H5674" s="35" t="b">
        <v>0</v>
      </c>
      <c r="I5674" s="35" t="b">
        <v>0</v>
      </c>
      <c r="J5674" s="35" t="b">
        <v>0</v>
      </c>
    </row>
    <row r="5675" spans="1:10" x14ac:dyDescent="0.2">
      <c r="A5675" s="35" t="s">
        <v>459</v>
      </c>
      <c r="B5675" s="35" t="str">
        <f>VLOOKUP(Table4[[#This Row],[Metabolite ID]],Table18[],2,FALSE)</f>
        <v>X - 11372</v>
      </c>
      <c r="C5675" s="35" t="s">
        <v>1116</v>
      </c>
      <c r="D5675" s="35">
        <v>1068</v>
      </c>
      <c r="E5675" s="35">
        <v>1.4740950139039149E-2</v>
      </c>
      <c r="F5675" s="35">
        <v>3.7905318915334489E-2</v>
      </c>
      <c r="G5675" s="36">
        <v>0.69735848272587053</v>
      </c>
      <c r="H5675" s="35" t="b">
        <v>0</v>
      </c>
      <c r="I5675" s="35" t="b">
        <v>0</v>
      </c>
      <c r="J5675" s="35" t="b">
        <v>0</v>
      </c>
    </row>
    <row r="5676" spans="1:10" hidden="1" x14ac:dyDescent="0.2">
      <c r="A5676" s="35" t="s">
        <v>459</v>
      </c>
      <c r="B5676" s="35" t="str">
        <f>VLOOKUP(Table4[[#This Row],[Metabolite ID]],Table18[],2,FALSE)</f>
        <v>X - 11372</v>
      </c>
      <c r="C5676" s="35" t="s">
        <v>1117</v>
      </c>
      <c r="D5676" s="35">
        <v>1068</v>
      </c>
      <c r="E5676" s="35">
        <v>1.4740950139039149E-2</v>
      </c>
      <c r="F5676" s="35">
        <v>3.6955717706221393E-2</v>
      </c>
      <c r="G5676" s="35">
        <v>0.68998056057150459</v>
      </c>
      <c r="H5676" s="35" t="b">
        <v>0</v>
      </c>
      <c r="I5676" s="35" t="b">
        <v>0</v>
      </c>
      <c r="J5676" s="35" t="b">
        <v>0</v>
      </c>
    </row>
    <row r="5677" spans="1:10" hidden="1" x14ac:dyDescent="0.2">
      <c r="A5677" s="35" t="s">
        <v>459</v>
      </c>
      <c r="B5677" s="35" t="str">
        <f>VLOOKUP(Table4[[#This Row],[Metabolite ID]],Table18[],2,FALSE)</f>
        <v>X - 11372</v>
      </c>
      <c r="C5677" s="35" t="s">
        <v>1118</v>
      </c>
      <c r="D5677" s="35">
        <v>1068</v>
      </c>
      <c r="E5677" s="35">
        <v>1.4740950139039154E-2</v>
      </c>
      <c r="F5677" s="35">
        <v>3.7299518787620431E-2</v>
      </c>
      <c r="G5677" s="35">
        <v>0.69269172528365475</v>
      </c>
      <c r="H5677" s="35" t="b">
        <v>0</v>
      </c>
      <c r="I5677" s="35" t="b">
        <v>0</v>
      </c>
      <c r="J5677" s="35" t="b">
        <v>0</v>
      </c>
    </row>
    <row r="5678" spans="1:10" hidden="1" x14ac:dyDescent="0.2">
      <c r="A5678" s="35" t="s">
        <v>459</v>
      </c>
      <c r="B5678" s="35" t="str">
        <f>VLOOKUP(Table4[[#This Row],[Metabolite ID]],Table18[],2,FALSE)</f>
        <v>X - 11372</v>
      </c>
      <c r="C5678" s="35" t="s">
        <v>1119</v>
      </c>
      <c r="D5678" s="35">
        <v>1068</v>
      </c>
      <c r="E5678" s="35">
        <v>6.5033718157812836E-2</v>
      </c>
      <c r="F5678" s="35">
        <v>5.8025892249984883E-2</v>
      </c>
      <c r="G5678" s="35">
        <v>0.26238549164089886</v>
      </c>
      <c r="H5678" s="35" t="b">
        <v>0</v>
      </c>
      <c r="I5678" s="35" t="b">
        <v>0</v>
      </c>
      <c r="J5678" s="35" t="b">
        <v>0</v>
      </c>
    </row>
    <row r="5679" spans="1:10" hidden="1" x14ac:dyDescent="0.2">
      <c r="A5679" s="35" t="s">
        <v>459</v>
      </c>
      <c r="B5679" s="35" t="str">
        <f>VLOOKUP(Table4[[#This Row],[Metabolite ID]],Table18[],2,FALSE)</f>
        <v>X - 11372</v>
      </c>
      <c r="C5679" s="35" t="s">
        <v>1120</v>
      </c>
      <c r="D5679" s="35">
        <v>1068</v>
      </c>
      <c r="E5679" s="35">
        <v>3.7472103683725465E-2</v>
      </c>
      <c r="F5679" s="35">
        <v>6.4867754991579887E-2</v>
      </c>
      <c r="G5679" s="35">
        <v>0.56348748197038834</v>
      </c>
      <c r="H5679" s="35" t="b">
        <v>0</v>
      </c>
      <c r="I5679" s="35" t="b">
        <v>0</v>
      </c>
      <c r="J5679" s="35" t="b">
        <v>0</v>
      </c>
    </row>
    <row r="5680" spans="1:10" hidden="1" x14ac:dyDescent="0.2">
      <c r="A5680" s="35" t="s">
        <v>459</v>
      </c>
      <c r="B5680" s="35" t="str">
        <f>VLOOKUP(Table4[[#This Row],[Metabolite ID]],Table18[],2,FALSE)</f>
        <v>X - 11372</v>
      </c>
      <c r="C5680" s="35" t="s">
        <v>1121</v>
      </c>
      <c r="D5680" s="35">
        <v>1068</v>
      </c>
      <c r="E5680" s="35">
        <v>0.3092499253551706</v>
      </c>
      <c r="F5680" s="35">
        <v>0.25490526605677277</v>
      </c>
      <c r="G5680" s="35">
        <v>0.225323582983816</v>
      </c>
      <c r="H5680" s="35" t="b">
        <v>0</v>
      </c>
      <c r="I5680" s="35" t="b">
        <v>0</v>
      </c>
      <c r="J5680" s="35" t="b">
        <v>0</v>
      </c>
    </row>
    <row r="5681" spans="1:10" hidden="1" x14ac:dyDescent="0.2">
      <c r="A5681" s="35" t="s">
        <v>459</v>
      </c>
      <c r="B5681" s="35" t="str">
        <f>VLOOKUP(Table4[[#This Row],[Metabolite ID]],Table18[],2,FALSE)</f>
        <v>X - 11372</v>
      </c>
      <c r="C5681" s="35" t="s">
        <v>1122</v>
      </c>
      <c r="D5681" s="35">
        <v>1068</v>
      </c>
      <c r="E5681" s="35">
        <v>0.14965653097139064</v>
      </c>
      <c r="F5681" s="35">
        <v>0.15085737293472157</v>
      </c>
      <c r="G5681" s="35">
        <v>0.32140298111962462</v>
      </c>
      <c r="H5681" s="35" t="b">
        <v>0</v>
      </c>
      <c r="I5681" s="35" t="b">
        <v>0</v>
      </c>
      <c r="J5681" s="35" t="b">
        <v>0</v>
      </c>
    </row>
    <row r="5682" spans="1:10" hidden="1" x14ac:dyDescent="0.2">
      <c r="A5682" s="35" t="s">
        <v>459</v>
      </c>
      <c r="B5682" s="35" t="str">
        <f>VLOOKUP(Table4[[#This Row],[Metabolite ID]],Table18[],2,FALSE)</f>
        <v>X - 11372</v>
      </c>
      <c r="C5682" s="35" t="s">
        <v>1123</v>
      </c>
      <c r="D5682" s="35">
        <v>1068</v>
      </c>
      <c r="E5682" s="35">
        <v>-1.2908440487082324E-2</v>
      </c>
      <c r="F5682" s="35">
        <v>0.11130400064618579</v>
      </c>
      <c r="G5682" s="35">
        <v>0.90769449023126125</v>
      </c>
      <c r="H5682" s="35" t="b">
        <v>0</v>
      </c>
      <c r="I5682" s="35" t="b">
        <v>0</v>
      </c>
      <c r="J5682" s="35" t="b">
        <v>0</v>
      </c>
    </row>
    <row r="5683" spans="1:10" x14ac:dyDescent="0.2">
      <c r="A5683" s="35" t="s">
        <v>57</v>
      </c>
      <c r="B5683" s="35" t="str">
        <f>VLOOKUP(Table4[[#This Row],[Metabolite ID]],Table18[],2,FALSE)</f>
        <v>erucate (22:1n9)</v>
      </c>
      <c r="C5683" s="35" t="s">
        <v>1116</v>
      </c>
      <c r="D5683" s="35">
        <v>1068</v>
      </c>
      <c r="E5683" s="35">
        <v>1.4281445013111118E-2</v>
      </c>
      <c r="F5683" s="35">
        <v>3.6896376633730979E-2</v>
      </c>
      <c r="G5683" s="36">
        <v>0.69870509850531648</v>
      </c>
      <c r="H5683" s="35" t="b">
        <v>0</v>
      </c>
      <c r="I5683" s="35" t="b">
        <v>0</v>
      </c>
      <c r="J5683" s="35" t="b">
        <v>0</v>
      </c>
    </row>
    <row r="5684" spans="1:10" hidden="1" x14ac:dyDescent="0.2">
      <c r="A5684" s="35" t="s">
        <v>57</v>
      </c>
      <c r="B5684" s="35" t="str">
        <f>VLOOKUP(Table4[[#This Row],[Metabolite ID]],Table18[],2,FALSE)</f>
        <v>erucate (22:1n9)</v>
      </c>
      <c r="C5684" s="35" t="s">
        <v>1117</v>
      </c>
      <c r="D5684" s="35">
        <v>1068</v>
      </c>
      <c r="E5684" s="35">
        <v>1.4281445013111118E-2</v>
      </c>
      <c r="F5684" s="35">
        <v>3.6896376633730979E-2</v>
      </c>
      <c r="G5684" s="35">
        <v>0.69870509850531648</v>
      </c>
      <c r="H5684" s="35" t="b">
        <v>0</v>
      </c>
      <c r="I5684" s="35" t="b">
        <v>0</v>
      </c>
      <c r="J5684" s="35" t="b">
        <v>0</v>
      </c>
    </row>
    <row r="5685" spans="1:10" hidden="1" x14ac:dyDescent="0.2">
      <c r="A5685" s="35" t="s">
        <v>57</v>
      </c>
      <c r="B5685" s="35" t="str">
        <f>VLOOKUP(Table4[[#This Row],[Metabolite ID]],Table18[],2,FALSE)</f>
        <v>erucate (22:1n9)</v>
      </c>
      <c r="C5685" s="35" t="s">
        <v>1118</v>
      </c>
      <c r="D5685" s="35">
        <v>1068</v>
      </c>
      <c r="E5685" s="35">
        <v>1.4281445013111101E-2</v>
      </c>
      <c r="F5685" s="35">
        <v>3.7220848013823117E-2</v>
      </c>
      <c r="G5685" s="35">
        <v>0.7012046835290846</v>
      </c>
      <c r="H5685" s="35" t="b">
        <v>0</v>
      </c>
      <c r="I5685" s="35" t="b">
        <v>0</v>
      </c>
      <c r="J5685" s="35" t="b">
        <v>0</v>
      </c>
    </row>
    <row r="5686" spans="1:10" hidden="1" x14ac:dyDescent="0.2">
      <c r="A5686" s="35" t="s">
        <v>57</v>
      </c>
      <c r="B5686" s="35" t="str">
        <f>VLOOKUP(Table4[[#This Row],[Metabolite ID]],Table18[],2,FALSE)</f>
        <v>erucate (22:1n9)</v>
      </c>
      <c r="C5686" s="35" t="s">
        <v>1119</v>
      </c>
      <c r="D5686" s="35">
        <v>1068</v>
      </c>
      <c r="E5686" s="35">
        <v>-1.4573736475410061E-2</v>
      </c>
      <c r="F5686" s="35">
        <v>5.5193781395334637E-2</v>
      </c>
      <c r="G5686" s="35">
        <v>0.7917439249791598</v>
      </c>
      <c r="H5686" s="35" t="b">
        <v>0</v>
      </c>
      <c r="I5686" s="35" t="b">
        <v>0</v>
      </c>
      <c r="J5686" s="35" t="b">
        <v>0</v>
      </c>
    </row>
    <row r="5687" spans="1:10" hidden="1" x14ac:dyDescent="0.2">
      <c r="A5687" s="35" t="s">
        <v>57</v>
      </c>
      <c r="B5687" s="35" t="str">
        <f>VLOOKUP(Table4[[#This Row],[Metabolite ID]],Table18[],2,FALSE)</f>
        <v>erucate (22:1n9)</v>
      </c>
      <c r="C5687" s="35" t="s">
        <v>1120</v>
      </c>
      <c r="D5687" s="35">
        <v>1068</v>
      </c>
      <c r="E5687" s="35">
        <v>-6.2892321549621781E-3</v>
      </c>
      <c r="F5687" s="35">
        <v>6.2036289341233043E-2</v>
      </c>
      <c r="G5687" s="35">
        <v>0.91924890011314309</v>
      </c>
      <c r="H5687" s="35" t="b">
        <v>0</v>
      </c>
      <c r="I5687" s="35" t="b">
        <v>0</v>
      </c>
      <c r="J5687" s="35" t="b">
        <v>0</v>
      </c>
    </row>
    <row r="5688" spans="1:10" hidden="1" x14ac:dyDescent="0.2">
      <c r="A5688" s="35" t="s">
        <v>57</v>
      </c>
      <c r="B5688" s="35" t="str">
        <f>VLOOKUP(Table4[[#This Row],[Metabolite ID]],Table18[],2,FALSE)</f>
        <v>erucate (22:1n9)</v>
      </c>
      <c r="C5688" s="35" t="s">
        <v>1121</v>
      </c>
      <c r="D5688" s="35">
        <v>1068</v>
      </c>
      <c r="E5688" s="35">
        <v>-0.10191120730059122</v>
      </c>
      <c r="F5688" s="35">
        <v>0.22567291227182604</v>
      </c>
      <c r="G5688" s="35">
        <v>0.65165749974175569</v>
      </c>
      <c r="H5688" s="35" t="b">
        <v>0</v>
      </c>
      <c r="I5688" s="35" t="b">
        <v>0</v>
      </c>
      <c r="J5688" s="35" t="b">
        <v>0</v>
      </c>
    </row>
    <row r="5689" spans="1:10" hidden="1" x14ac:dyDescent="0.2">
      <c r="A5689" s="35" t="s">
        <v>57</v>
      </c>
      <c r="B5689" s="35" t="str">
        <f>VLOOKUP(Table4[[#This Row],[Metabolite ID]],Table18[],2,FALSE)</f>
        <v>erucate (22:1n9)</v>
      </c>
      <c r="C5689" s="35" t="s">
        <v>1122</v>
      </c>
      <c r="D5689" s="35">
        <v>1068</v>
      </c>
      <c r="E5689" s="35">
        <v>-1.6080543061001151E-2</v>
      </c>
      <c r="F5689" s="35">
        <v>0.13256070691648639</v>
      </c>
      <c r="G5689" s="35">
        <v>0.90347070762957449</v>
      </c>
      <c r="H5689" s="35" t="b">
        <v>0</v>
      </c>
      <c r="I5689" s="35" t="b">
        <v>0</v>
      </c>
      <c r="J5689" s="35" t="b">
        <v>0</v>
      </c>
    </row>
    <row r="5690" spans="1:10" hidden="1" x14ac:dyDescent="0.2">
      <c r="A5690" s="35" t="s">
        <v>57</v>
      </c>
      <c r="B5690" s="35" t="str">
        <f>VLOOKUP(Table4[[#This Row],[Metabolite ID]],Table18[],2,FALSE)</f>
        <v>erucate (22:1n9)</v>
      </c>
      <c r="C5690" s="35" t="s">
        <v>1123</v>
      </c>
      <c r="D5690" s="35">
        <v>1068</v>
      </c>
      <c r="E5690" s="35">
        <v>-4.325913865664925E-3</v>
      </c>
      <c r="F5690" s="35">
        <v>0.10829615964522368</v>
      </c>
      <c r="G5690" s="35">
        <v>0.96814427959420002</v>
      </c>
      <c r="H5690" s="35" t="b">
        <v>0</v>
      </c>
      <c r="I5690" s="35" t="b">
        <v>0</v>
      </c>
      <c r="J5690" s="35" t="b">
        <v>0</v>
      </c>
    </row>
    <row r="5691" spans="1:10" x14ac:dyDescent="0.2">
      <c r="A5691" s="35" t="s">
        <v>282</v>
      </c>
      <c r="B5691" s="35" t="str">
        <f>VLOOKUP(Table4[[#This Row],[Metabolite ID]],Table18[],2,FALSE)</f>
        <v>gamma-glutamylglutamate</v>
      </c>
      <c r="C5691" s="35" t="s">
        <v>1116</v>
      </c>
      <c r="D5691" s="35">
        <v>1068</v>
      </c>
      <c r="E5691" s="35">
        <v>-1.4377918285675135E-2</v>
      </c>
      <c r="F5691" s="35">
        <v>3.7267587260357775E-2</v>
      </c>
      <c r="G5691" s="36">
        <v>0.69964314335063071</v>
      </c>
      <c r="H5691" s="35" t="b">
        <v>0</v>
      </c>
      <c r="I5691" s="35" t="b">
        <v>0</v>
      </c>
      <c r="J5691" s="35" t="b">
        <v>0</v>
      </c>
    </row>
    <row r="5692" spans="1:10" hidden="1" x14ac:dyDescent="0.2">
      <c r="A5692" s="35" t="s">
        <v>282</v>
      </c>
      <c r="B5692" s="35" t="str">
        <f>VLOOKUP(Table4[[#This Row],[Metabolite ID]],Table18[],2,FALSE)</f>
        <v>gamma-glutamylglutamate</v>
      </c>
      <c r="C5692" s="35" t="s">
        <v>1117</v>
      </c>
      <c r="D5692" s="35">
        <v>1068</v>
      </c>
      <c r="E5692" s="35">
        <v>-1.4377918285675135E-2</v>
      </c>
      <c r="F5692" s="35">
        <v>3.7192168094408964E-2</v>
      </c>
      <c r="G5692" s="35">
        <v>0.69906378333950103</v>
      </c>
      <c r="H5692" s="35" t="b">
        <v>0</v>
      </c>
      <c r="I5692" s="35" t="b">
        <v>0</v>
      </c>
      <c r="J5692" s="35" t="b">
        <v>0</v>
      </c>
    </row>
    <row r="5693" spans="1:10" hidden="1" x14ac:dyDescent="0.2">
      <c r="A5693" s="35" t="s">
        <v>282</v>
      </c>
      <c r="B5693" s="35" t="str">
        <f>VLOOKUP(Table4[[#This Row],[Metabolite ID]],Table18[],2,FALSE)</f>
        <v>gamma-glutamylglutamate</v>
      </c>
      <c r="C5693" s="35" t="s">
        <v>1118</v>
      </c>
      <c r="D5693" s="35">
        <v>1068</v>
      </c>
      <c r="E5693" s="35">
        <v>-1.4377918285675157E-2</v>
      </c>
      <c r="F5693" s="35">
        <v>3.7523245768853478E-2</v>
      </c>
      <c r="G5693" s="35">
        <v>0.70159102898675463</v>
      </c>
      <c r="H5693" s="35" t="b">
        <v>0</v>
      </c>
      <c r="I5693" s="35" t="b">
        <v>0</v>
      </c>
      <c r="J5693" s="35" t="b">
        <v>0</v>
      </c>
    </row>
    <row r="5694" spans="1:10" hidden="1" x14ac:dyDescent="0.2">
      <c r="A5694" s="35" t="s">
        <v>282</v>
      </c>
      <c r="B5694" s="35" t="str">
        <f>VLOOKUP(Table4[[#This Row],[Metabolite ID]],Table18[],2,FALSE)</f>
        <v>gamma-glutamylglutamate</v>
      </c>
      <c r="C5694" s="35" t="s">
        <v>1119</v>
      </c>
      <c r="D5694" s="35">
        <v>1068</v>
      </c>
      <c r="E5694" s="35">
        <v>-3.1920876085855712E-2</v>
      </c>
      <c r="F5694" s="35">
        <v>5.6810579176150934E-2</v>
      </c>
      <c r="G5694" s="35">
        <v>0.57419600769352419</v>
      </c>
      <c r="H5694" s="35" t="b">
        <v>0</v>
      </c>
      <c r="I5694" s="35" t="b">
        <v>0</v>
      </c>
      <c r="J5694" s="35" t="b">
        <v>0</v>
      </c>
    </row>
    <row r="5695" spans="1:10" hidden="1" x14ac:dyDescent="0.2">
      <c r="A5695" s="35" t="s">
        <v>282</v>
      </c>
      <c r="B5695" s="35" t="str">
        <f>VLOOKUP(Table4[[#This Row],[Metabolite ID]],Table18[],2,FALSE)</f>
        <v>gamma-glutamylglutamate</v>
      </c>
      <c r="C5695" s="35" t="s">
        <v>1120</v>
      </c>
      <c r="D5695" s="35">
        <v>1068</v>
      </c>
      <c r="E5695" s="35">
        <v>2.9823951267133147E-2</v>
      </c>
      <c r="F5695" s="35">
        <v>6.64903488793466E-2</v>
      </c>
      <c r="G5695" s="35">
        <v>0.65375950778152292</v>
      </c>
      <c r="H5695" s="35" t="b">
        <v>0</v>
      </c>
      <c r="I5695" s="35" t="b">
        <v>0</v>
      </c>
      <c r="J5695" s="35" t="b">
        <v>0</v>
      </c>
    </row>
    <row r="5696" spans="1:10" hidden="1" x14ac:dyDescent="0.2">
      <c r="A5696" s="35" t="s">
        <v>282</v>
      </c>
      <c r="B5696" s="35" t="str">
        <f>VLOOKUP(Table4[[#This Row],[Metabolite ID]],Table18[],2,FALSE)</f>
        <v>gamma-glutamylglutamate</v>
      </c>
      <c r="C5696" s="35" t="s">
        <v>1121</v>
      </c>
      <c r="D5696" s="35">
        <v>1068</v>
      </c>
      <c r="E5696" s="35">
        <v>-0.35628213799527586</v>
      </c>
      <c r="F5696" s="35">
        <v>0.24588757506980419</v>
      </c>
      <c r="G5696" s="35">
        <v>0.14764157195615391</v>
      </c>
      <c r="H5696" s="35" t="b">
        <v>0</v>
      </c>
      <c r="I5696" s="35" t="b">
        <v>0</v>
      </c>
      <c r="J5696" s="35" t="b">
        <v>0</v>
      </c>
    </row>
    <row r="5697" spans="1:10" hidden="1" x14ac:dyDescent="0.2">
      <c r="A5697" s="35" t="s">
        <v>282</v>
      </c>
      <c r="B5697" s="35" t="str">
        <f>VLOOKUP(Table4[[#This Row],[Metabolite ID]],Table18[],2,FALSE)</f>
        <v>gamma-glutamylglutamate</v>
      </c>
      <c r="C5697" s="35" t="s">
        <v>1122</v>
      </c>
      <c r="D5697" s="35">
        <v>1068</v>
      </c>
      <c r="E5697" s="35">
        <v>-2.6169495239696694E-2</v>
      </c>
      <c r="F5697" s="35">
        <v>0.1508659656897792</v>
      </c>
      <c r="G5697" s="35">
        <v>0.86232128368369643</v>
      </c>
      <c r="H5697" s="35" t="b">
        <v>0</v>
      </c>
      <c r="I5697" s="35" t="b">
        <v>0</v>
      </c>
      <c r="J5697" s="35" t="b">
        <v>0</v>
      </c>
    </row>
    <row r="5698" spans="1:10" hidden="1" x14ac:dyDescent="0.2">
      <c r="A5698" s="35" t="s">
        <v>282</v>
      </c>
      <c r="B5698" s="35" t="str">
        <f>VLOOKUP(Table4[[#This Row],[Metabolite ID]],Table18[],2,FALSE)</f>
        <v>gamma-glutamylglutamate</v>
      </c>
      <c r="C5698" s="35" t="s">
        <v>1123</v>
      </c>
      <c r="D5698" s="35">
        <v>1068</v>
      </c>
      <c r="E5698" s="35">
        <v>-1.9127431616926302E-2</v>
      </c>
      <c r="F5698" s="35">
        <v>0.10943754524303641</v>
      </c>
      <c r="G5698" s="35">
        <v>0.86128614230287104</v>
      </c>
      <c r="H5698" s="35" t="b">
        <v>0</v>
      </c>
      <c r="I5698" s="35" t="b">
        <v>0</v>
      </c>
      <c r="J5698" s="35" t="b">
        <v>0</v>
      </c>
    </row>
    <row r="5699" spans="1:10" x14ac:dyDescent="0.2">
      <c r="A5699" s="35" t="s">
        <v>633</v>
      </c>
      <c r="B5699" s="35" t="str">
        <f>VLOOKUP(Table4[[#This Row],[Metabolite ID]],Table18[],2,FALSE)</f>
        <v>X - 23780</v>
      </c>
      <c r="C5699" s="35" t="s">
        <v>1116</v>
      </c>
      <c r="D5699" s="35">
        <v>1067</v>
      </c>
      <c r="E5699" s="35">
        <v>-1.6995544030995451E-2</v>
      </c>
      <c r="F5699" s="35">
        <v>4.4310095585538882E-2</v>
      </c>
      <c r="G5699" s="36">
        <v>0.70130519791750001</v>
      </c>
      <c r="H5699" s="35" t="b">
        <v>0</v>
      </c>
      <c r="I5699" s="35" t="b">
        <v>0</v>
      </c>
      <c r="J5699" s="35" t="b">
        <v>0</v>
      </c>
    </row>
    <row r="5700" spans="1:10" hidden="1" x14ac:dyDescent="0.2">
      <c r="A5700" s="35" t="s">
        <v>633</v>
      </c>
      <c r="B5700" s="35" t="str">
        <f>VLOOKUP(Table4[[#This Row],[Metabolite ID]],Table18[],2,FALSE)</f>
        <v>X - 23780</v>
      </c>
      <c r="C5700" s="35" t="s">
        <v>1117</v>
      </c>
      <c r="D5700" s="35">
        <v>1067</v>
      </c>
      <c r="E5700" s="35">
        <v>-1.6995544030995451E-2</v>
      </c>
      <c r="F5700" s="35">
        <v>4.4310095585538882E-2</v>
      </c>
      <c r="G5700" s="35">
        <v>0.70130519791750001</v>
      </c>
      <c r="H5700" s="35" t="b">
        <v>0</v>
      </c>
      <c r="I5700" s="35" t="b">
        <v>0</v>
      </c>
      <c r="J5700" s="35" t="b">
        <v>0</v>
      </c>
    </row>
    <row r="5701" spans="1:10" hidden="1" x14ac:dyDescent="0.2">
      <c r="A5701" s="35" t="s">
        <v>633</v>
      </c>
      <c r="B5701" s="35" t="str">
        <f>VLOOKUP(Table4[[#This Row],[Metabolite ID]],Table18[],2,FALSE)</f>
        <v>X - 23780</v>
      </c>
      <c r="C5701" s="35" t="s">
        <v>1118</v>
      </c>
      <c r="D5701" s="35">
        <v>1067</v>
      </c>
      <c r="E5701" s="35">
        <v>-1.6995544030995437E-2</v>
      </c>
      <c r="F5701" s="35">
        <v>4.4692704884079594E-2</v>
      </c>
      <c r="G5701" s="35">
        <v>0.70374086468800567</v>
      </c>
      <c r="H5701" s="35" t="b">
        <v>0</v>
      </c>
      <c r="I5701" s="35" t="b">
        <v>0</v>
      </c>
      <c r="J5701" s="35" t="b">
        <v>0</v>
      </c>
    </row>
    <row r="5702" spans="1:10" hidden="1" x14ac:dyDescent="0.2">
      <c r="A5702" s="35" t="s">
        <v>633</v>
      </c>
      <c r="B5702" s="35" t="str">
        <f>VLOOKUP(Table4[[#This Row],[Metabolite ID]],Table18[],2,FALSE)</f>
        <v>X - 23780</v>
      </c>
      <c r="C5702" s="35" t="s">
        <v>1119</v>
      </c>
      <c r="D5702" s="35">
        <v>1067</v>
      </c>
      <c r="E5702" s="35">
        <v>5.8412702702702705E-2</v>
      </c>
      <c r="F5702" s="35">
        <v>6.877686531402312E-2</v>
      </c>
      <c r="G5702" s="35">
        <v>0.39571024772457192</v>
      </c>
      <c r="H5702" s="35" t="b">
        <v>0</v>
      </c>
      <c r="I5702" s="35" t="b">
        <v>0</v>
      </c>
      <c r="J5702" s="35" t="b">
        <v>0</v>
      </c>
    </row>
    <row r="5703" spans="1:10" hidden="1" x14ac:dyDescent="0.2">
      <c r="A5703" s="35" t="s">
        <v>633</v>
      </c>
      <c r="B5703" s="35" t="str">
        <f>VLOOKUP(Table4[[#This Row],[Metabolite ID]],Table18[],2,FALSE)</f>
        <v>X - 23780</v>
      </c>
      <c r="C5703" s="35" t="s">
        <v>1120</v>
      </c>
      <c r="D5703" s="35">
        <v>1067</v>
      </c>
      <c r="E5703" s="35">
        <v>7.2596995575192726E-3</v>
      </c>
      <c r="F5703" s="35">
        <v>7.8293152298898147E-2</v>
      </c>
      <c r="G5703" s="35">
        <v>0.92612237019568044</v>
      </c>
      <c r="H5703" s="35" t="b">
        <v>0</v>
      </c>
      <c r="I5703" s="35" t="b">
        <v>0</v>
      </c>
      <c r="J5703" s="35" t="b">
        <v>0</v>
      </c>
    </row>
    <row r="5704" spans="1:10" hidden="1" x14ac:dyDescent="0.2">
      <c r="A5704" s="35" t="s">
        <v>633</v>
      </c>
      <c r="B5704" s="35" t="str">
        <f>VLOOKUP(Table4[[#This Row],[Metabolite ID]],Table18[],2,FALSE)</f>
        <v>X - 23780</v>
      </c>
      <c r="C5704" s="35" t="s">
        <v>1121</v>
      </c>
      <c r="D5704" s="35">
        <v>1067</v>
      </c>
      <c r="E5704" s="35">
        <v>0.32512687848613719</v>
      </c>
      <c r="F5704" s="35">
        <v>0.30850579694147795</v>
      </c>
      <c r="G5704" s="35">
        <v>0.29217846569496703</v>
      </c>
      <c r="H5704" s="35" t="b">
        <v>0</v>
      </c>
      <c r="I5704" s="35" t="b">
        <v>0</v>
      </c>
      <c r="J5704" s="35" t="b">
        <v>0</v>
      </c>
    </row>
    <row r="5705" spans="1:10" hidden="1" x14ac:dyDescent="0.2">
      <c r="A5705" s="35" t="s">
        <v>633</v>
      </c>
      <c r="B5705" s="35" t="str">
        <f>VLOOKUP(Table4[[#This Row],[Metabolite ID]],Table18[],2,FALSE)</f>
        <v>X - 23780</v>
      </c>
      <c r="C5705" s="35" t="s">
        <v>1122</v>
      </c>
      <c r="D5705" s="35">
        <v>1067</v>
      </c>
      <c r="E5705" s="35">
        <v>2.4009656678723346E-2</v>
      </c>
      <c r="F5705" s="35">
        <v>0.2084624193631224</v>
      </c>
      <c r="G5705" s="35">
        <v>0.90832811392881374</v>
      </c>
      <c r="H5705" s="35" t="b">
        <v>0</v>
      </c>
      <c r="I5705" s="35" t="b">
        <v>0</v>
      </c>
      <c r="J5705" s="35" t="b">
        <v>0</v>
      </c>
    </row>
    <row r="5706" spans="1:10" hidden="1" x14ac:dyDescent="0.2">
      <c r="A5706" s="35" t="s">
        <v>633</v>
      </c>
      <c r="B5706" s="35" t="str">
        <f>VLOOKUP(Table4[[#This Row],[Metabolite ID]],Table18[],2,FALSE)</f>
        <v>X - 23780</v>
      </c>
      <c r="C5706" s="35" t="s">
        <v>1123</v>
      </c>
      <c r="D5706" s="35">
        <v>1067</v>
      </c>
      <c r="E5706" s="35">
        <v>-0.23497382848339424</v>
      </c>
      <c r="F5706" s="35">
        <v>0.13010631954998783</v>
      </c>
      <c r="G5706" s="35">
        <v>7.119839303338911E-2</v>
      </c>
      <c r="H5706" s="35" t="b">
        <v>0</v>
      </c>
      <c r="I5706" s="35" t="b">
        <v>0</v>
      </c>
      <c r="J5706" s="35" t="b">
        <v>0</v>
      </c>
    </row>
    <row r="5707" spans="1:10" x14ac:dyDescent="0.2">
      <c r="A5707" s="35" t="s">
        <v>805</v>
      </c>
      <c r="B5707" s="35" t="str">
        <f>VLOOKUP(Table4[[#This Row],[Metabolite ID]],Table18[],2,FALSE)</f>
        <v>Total lipids in medium LDL</v>
      </c>
      <c r="C5707" s="35" t="s">
        <v>1116</v>
      </c>
      <c r="D5707" s="35">
        <v>1069</v>
      </c>
      <c r="E5707" s="35">
        <v>1.0088487573039579E-2</v>
      </c>
      <c r="F5707" s="35">
        <v>2.6310215273119397E-2</v>
      </c>
      <c r="G5707" s="36">
        <v>0.70139077073435574</v>
      </c>
      <c r="H5707" s="35" t="b">
        <v>0</v>
      </c>
      <c r="I5707" s="35" t="b">
        <v>0</v>
      </c>
      <c r="J5707" s="35" t="b">
        <v>0</v>
      </c>
    </row>
    <row r="5708" spans="1:10" hidden="1" x14ac:dyDescent="0.2">
      <c r="A5708" s="35" t="s">
        <v>805</v>
      </c>
      <c r="B5708" s="35" t="str">
        <f>VLOOKUP(Table4[[#This Row],[Metabolite ID]],Table18[],2,FALSE)</f>
        <v>Total lipids in medium LDL</v>
      </c>
      <c r="C5708" s="35" t="s">
        <v>1117</v>
      </c>
      <c r="D5708" s="35">
        <v>1069</v>
      </c>
      <c r="E5708" s="35">
        <v>1.0088487573039579E-2</v>
      </c>
      <c r="F5708" s="35">
        <v>1.6705803636492378E-2</v>
      </c>
      <c r="G5708" s="35">
        <v>0.54591598906082339</v>
      </c>
      <c r="H5708" s="35" t="b">
        <v>0</v>
      </c>
      <c r="I5708" s="35" t="b">
        <v>0</v>
      </c>
      <c r="J5708" s="35" t="b">
        <v>0</v>
      </c>
    </row>
    <row r="5709" spans="1:10" hidden="1" x14ac:dyDescent="0.2">
      <c r="A5709" s="35" t="s">
        <v>805</v>
      </c>
      <c r="B5709" s="35" t="str">
        <f>VLOOKUP(Table4[[#This Row],[Metabolite ID]],Table18[],2,FALSE)</f>
        <v>Total lipids in medium LDL</v>
      </c>
      <c r="C5709" s="35" t="s">
        <v>1118</v>
      </c>
      <c r="D5709" s="35">
        <v>1069</v>
      </c>
      <c r="E5709" s="35">
        <v>1.0088487573039581E-2</v>
      </c>
      <c r="F5709" s="35">
        <v>1.7078321679860748E-2</v>
      </c>
      <c r="G5709" s="35">
        <v>0.55470877528527862</v>
      </c>
      <c r="H5709" s="35" t="b">
        <v>0</v>
      </c>
      <c r="I5709" s="35" t="b">
        <v>0</v>
      </c>
      <c r="J5709" s="35" t="b">
        <v>0</v>
      </c>
    </row>
    <row r="5710" spans="1:10" hidden="1" x14ac:dyDescent="0.2">
      <c r="A5710" s="35" t="s">
        <v>805</v>
      </c>
      <c r="B5710" s="35" t="str">
        <f>VLOOKUP(Table4[[#This Row],[Metabolite ID]],Table18[],2,FALSE)</f>
        <v>Total lipids in medium LDL</v>
      </c>
      <c r="C5710" s="35" t="s">
        <v>1119</v>
      </c>
      <c r="D5710" s="35">
        <v>1069</v>
      </c>
      <c r="E5710" s="35">
        <v>3.0307716535433071E-2</v>
      </c>
      <c r="F5710" s="35">
        <v>2.5682667119265045E-2</v>
      </c>
      <c r="G5710" s="35">
        <v>0.23796662189105891</v>
      </c>
      <c r="H5710" s="35" t="b">
        <v>0</v>
      </c>
      <c r="I5710" s="35" t="b">
        <v>0</v>
      </c>
      <c r="J5710" s="35" t="b">
        <v>0</v>
      </c>
    </row>
    <row r="5711" spans="1:10" hidden="1" x14ac:dyDescent="0.2">
      <c r="A5711" s="35" t="s">
        <v>805</v>
      </c>
      <c r="B5711" s="35" t="str">
        <f>VLOOKUP(Table4[[#This Row],[Metabolite ID]],Table18[],2,FALSE)</f>
        <v>Total lipids in medium LDL</v>
      </c>
      <c r="C5711" s="35" t="s">
        <v>1120</v>
      </c>
      <c r="D5711" s="35">
        <v>1069</v>
      </c>
      <c r="E5711" s="35">
        <v>6.1763731729586609E-2</v>
      </c>
      <c r="F5711" s="35">
        <v>2.9461976290155911E-2</v>
      </c>
      <c r="G5711" s="35">
        <v>3.6047791511656289E-2</v>
      </c>
      <c r="H5711" s="35" t="b">
        <v>0</v>
      </c>
      <c r="I5711" s="35" t="b">
        <v>0</v>
      </c>
      <c r="J5711" s="35" t="b">
        <v>0</v>
      </c>
    </row>
    <row r="5712" spans="1:10" hidden="1" x14ac:dyDescent="0.2">
      <c r="A5712" s="35" t="s">
        <v>805</v>
      </c>
      <c r="B5712" s="35" t="str">
        <f>VLOOKUP(Table4[[#This Row],[Metabolite ID]],Table18[],2,FALSE)</f>
        <v>Total lipids in medium LDL</v>
      </c>
      <c r="C5712" s="35" t="s">
        <v>1121</v>
      </c>
      <c r="D5712" s="35">
        <v>1069</v>
      </c>
      <c r="E5712" s="35">
        <v>-1.022551264141569E-2</v>
      </c>
      <c r="F5712" s="35">
        <v>0.12159965978122166</v>
      </c>
      <c r="G5712" s="35">
        <v>0.93299934485892211</v>
      </c>
      <c r="H5712" s="35" t="b">
        <v>0</v>
      </c>
      <c r="I5712" s="35" t="b">
        <v>0</v>
      </c>
      <c r="J5712" s="35" t="b">
        <v>0</v>
      </c>
    </row>
    <row r="5713" spans="1:10" hidden="1" x14ac:dyDescent="0.2">
      <c r="A5713" s="35" t="s">
        <v>805</v>
      </c>
      <c r="B5713" s="35" t="str">
        <f>VLOOKUP(Table4[[#This Row],[Metabolite ID]],Table18[],2,FALSE)</f>
        <v>Total lipids in medium LDL</v>
      </c>
      <c r="C5713" s="35" t="s">
        <v>1122</v>
      </c>
      <c r="D5713" s="35">
        <v>1069</v>
      </c>
      <c r="E5713" s="35">
        <v>0.1302909065672111</v>
      </c>
      <c r="F5713" s="35">
        <v>7.0993949962406516E-2</v>
      </c>
      <c r="G5713" s="35">
        <v>6.6748157797729829E-2</v>
      </c>
      <c r="H5713" s="35" t="b">
        <v>0</v>
      </c>
      <c r="I5713" s="35" t="b">
        <v>0</v>
      </c>
      <c r="J5713" s="35" t="b">
        <v>0</v>
      </c>
    </row>
    <row r="5714" spans="1:10" hidden="1" x14ac:dyDescent="0.2">
      <c r="A5714" s="35" t="s">
        <v>805</v>
      </c>
      <c r="B5714" s="35" t="str">
        <f>VLOOKUP(Table4[[#This Row],[Metabolite ID]],Table18[],2,FALSE)</f>
        <v>Total lipids in medium LDL</v>
      </c>
      <c r="C5714" s="35" t="s">
        <v>1123</v>
      </c>
      <c r="D5714" s="35">
        <v>1069</v>
      </c>
      <c r="E5714" s="35">
        <v>-5.1925778509613434E-2</v>
      </c>
      <c r="F5714" s="35">
        <v>7.7174836944513381E-2</v>
      </c>
      <c r="G5714" s="35">
        <v>0.50119921624610697</v>
      </c>
      <c r="H5714" s="35" t="b">
        <v>0</v>
      </c>
      <c r="I5714" s="35" t="b">
        <v>0</v>
      </c>
      <c r="J5714" s="35" t="b">
        <v>0</v>
      </c>
    </row>
    <row r="5715" spans="1:10" x14ac:dyDescent="0.2">
      <c r="A5715" s="35" t="s">
        <v>285</v>
      </c>
      <c r="B5715" s="35" t="str">
        <f>VLOOKUP(Table4[[#This Row],[Metabolite ID]],Table18[],2,FALSE)</f>
        <v>N6-acetyllysine</v>
      </c>
      <c r="C5715" s="35" t="s">
        <v>1116</v>
      </c>
      <c r="D5715" s="35">
        <v>1068</v>
      </c>
      <c r="E5715" s="35">
        <v>1.4194190182586412E-2</v>
      </c>
      <c r="F5715" s="35">
        <v>3.7301840087896151E-2</v>
      </c>
      <c r="G5715" s="36">
        <v>0.70355758318909489</v>
      </c>
      <c r="H5715" s="35" t="b">
        <v>0</v>
      </c>
      <c r="I5715" s="35" t="b">
        <v>0</v>
      </c>
      <c r="J5715" s="35" t="b">
        <v>0</v>
      </c>
    </row>
    <row r="5716" spans="1:10" hidden="1" x14ac:dyDescent="0.2">
      <c r="A5716" s="35" t="s">
        <v>285</v>
      </c>
      <c r="B5716" s="35" t="str">
        <f>VLOOKUP(Table4[[#This Row],[Metabolite ID]],Table18[],2,FALSE)</f>
        <v>N6-acetyllysine</v>
      </c>
      <c r="C5716" s="35" t="s">
        <v>1117</v>
      </c>
      <c r="D5716" s="35">
        <v>1068</v>
      </c>
      <c r="E5716" s="35">
        <v>1.4194190182586412E-2</v>
      </c>
      <c r="F5716" s="35">
        <v>3.6877925709828417E-2</v>
      </c>
      <c r="G5716" s="35">
        <v>0.70031398560941249</v>
      </c>
      <c r="H5716" s="35" t="b">
        <v>0</v>
      </c>
      <c r="I5716" s="35" t="b">
        <v>0</v>
      </c>
      <c r="J5716" s="35" t="b">
        <v>0</v>
      </c>
    </row>
    <row r="5717" spans="1:10" hidden="1" x14ac:dyDescent="0.2">
      <c r="A5717" s="35" t="s">
        <v>285</v>
      </c>
      <c r="B5717" s="35" t="str">
        <f>VLOOKUP(Table4[[#This Row],[Metabolite ID]],Table18[],2,FALSE)</f>
        <v>N6-acetyllysine</v>
      </c>
      <c r="C5717" s="35" t="s">
        <v>1118</v>
      </c>
      <c r="D5717" s="35">
        <v>1068</v>
      </c>
      <c r="E5717" s="35">
        <v>1.4194190182586393E-2</v>
      </c>
      <c r="F5717" s="35">
        <v>3.7211383643847198E-2</v>
      </c>
      <c r="G5717" s="35">
        <v>0.702871202159151</v>
      </c>
      <c r="H5717" s="35" t="b">
        <v>0</v>
      </c>
      <c r="I5717" s="35" t="b">
        <v>0</v>
      </c>
      <c r="J5717" s="35" t="b">
        <v>0</v>
      </c>
    </row>
    <row r="5718" spans="1:10" hidden="1" x14ac:dyDescent="0.2">
      <c r="A5718" s="35" t="s">
        <v>285</v>
      </c>
      <c r="B5718" s="35" t="str">
        <f>VLOOKUP(Table4[[#This Row],[Metabolite ID]],Table18[],2,FALSE)</f>
        <v>N6-acetyllysine</v>
      </c>
      <c r="C5718" s="35" t="s">
        <v>1119</v>
      </c>
      <c r="D5718" s="35">
        <v>1068</v>
      </c>
      <c r="E5718" s="35">
        <v>2.320443652849721E-2</v>
      </c>
      <c r="F5718" s="35">
        <v>5.6146384421245026E-2</v>
      </c>
      <c r="G5718" s="35">
        <v>0.67939810489867147</v>
      </c>
      <c r="H5718" s="35" t="b">
        <v>0</v>
      </c>
      <c r="I5718" s="35" t="b">
        <v>0</v>
      </c>
      <c r="J5718" s="35" t="b">
        <v>0</v>
      </c>
    </row>
    <row r="5719" spans="1:10" hidden="1" x14ac:dyDescent="0.2">
      <c r="A5719" s="35" t="s">
        <v>285</v>
      </c>
      <c r="B5719" s="35" t="str">
        <f>VLOOKUP(Table4[[#This Row],[Metabolite ID]],Table18[],2,FALSE)</f>
        <v>N6-acetyllysine</v>
      </c>
      <c r="C5719" s="35" t="s">
        <v>1120</v>
      </c>
      <c r="D5719" s="35">
        <v>1068</v>
      </c>
      <c r="E5719" s="35">
        <v>-2.266308209738584E-2</v>
      </c>
      <c r="F5719" s="35">
        <v>6.7907448901402684E-2</v>
      </c>
      <c r="G5719" s="35">
        <v>0.73857965129105163</v>
      </c>
      <c r="H5719" s="35" t="b">
        <v>0</v>
      </c>
      <c r="I5719" s="35" t="b">
        <v>0</v>
      </c>
      <c r="J5719" s="35" t="b">
        <v>0</v>
      </c>
    </row>
    <row r="5720" spans="1:10" hidden="1" x14ac:dyDescent="0.2">
      <c r="A5720" s="35" t="s">
        <v>285</v>
      </c>
      <c r="B5720" s="35" t="str">
        <f>VLOOKUP(Table4[[#This Row],[Metabolite ID]],Table18[],2,FALSE)</f>
        <v>N6-acetyllysine</v>
      </c>
      <c r="C5720" s="35" t="s">
        <v>1121</v>
      </c>
      <c r="D5720" s="35">
        <v>1068</v>
      </c>
      <c r="E5720" s="35">
        <v>0.1506481330010212</v>
      </c>
      <c r="F5720" s="35">
        <v>0.24592973467884985</v>
      </c>
      <c r="G5720" s="35">
        <v>0.54029403399822429</v>
      </c>
      <c r="H5720" s="35" t="b">
        <v>0</v>
      </c>
      <c r="I5720" s="35" t="b">
        <v>0</v>
      </c>
      <c r="J5720" s="35" t="b">
        <v>0</v>
      </c>
    </row>
    <row r="5721" spans="1:10" hidden="1" x14ac:dyDescent="0.2">
      <c r="A5721" s="35" t="s">
        <v>285</v>
      </c>
      <c r="B5721" s="35" t="str">
        <f>VLOOKUP(Table4[[#This Row],[Metabolite ID]],Table18[],2,FALSE)</f>
        <v>N6-acetyllysine</v>
      </c>
      <c r="C5721" s="35" t="s">
        <v>1122</v>
      </c>
      <c r="D5721" s="35">
        <v>1068</v>
      </c>
      <c r="E5721" s="35">
        <v>-0.15013823052842135</v>
      </c>
      <c r="F5721" s="35">
        <v>0.14993178275115576</v>
      </c>
      <c r="G5721" s="35">
        <v>0.31687164147432434</v>
      </c>
      <c r="H5721" s="35" t="b">
        <v>0</v>
      </c>
      <c r="I5721" s="35" t="b">
        <v>0</v>
      </c>
      <c r="J5721" s="35" t="b">
        <v>0</v>
      </c>
    </row>
    <row r="5722" spans="1:10" hidden="1" x14ac:dyDescent="0.2">
      <c r="A5722" s="35" t="s">
        <v>285</v>
      </c>
      <c r="B5722" s="35" t="str">
        <f>VLOOKUP(Table4[[#This Row],[Metabolite ID]],Table18[],2,FALSE)</f>
        <v>N6-acetyllysine</v>
      </c>
      <c r="C5722" s="35" t="s">
        <v>1123</v>
      </c>
      <c r="D5722" s="35">
        <v>1068</v>
      </c>
      <c r="E5722" s="35">
        <v>-7.3611814666123987E-2</v>
      </c>
      <c r="F5722" s="35">
        <v>0.1094889787876666</v>
      </c>
      <c r="G5722" s="35">
        <v>0.50152462203553938</v>
      </c>
      <c r="H5722" s="35" t="b">
        <v>0</v>
      </c>
      <c r="I5722" s="35" t="b">
        <v>0</v>
      </c>
      <c r="J5722" s="35" t="b">
        <v>0</v>
      </c>
    </row>
    <row r="5723" spans="1:10" x14ac:dyDescent="0.2">
      <c r="A5723" s="35" t="s">
        <v>831</v>
      </c>
      <c r="B5723" s="35" t="str">
        <f>VLOOKUP(Table4[[#This Row],[Metabolite ID]],Table18[],2,FALSE)</f>
        <v>Cholesterol in small LDL</v>
      </c>
      <c r="C5723" s="35" t="s">
        <v>1116</v>
      </c>
      <c r="D5723" s="35">
        <v>1069</v>
      </c>
      <c r="E5723" s="35">
        <v>-1.0237398708081557E-2</v>
      </c>
      <c r="F5723" s="35">
        <v>2.6996390306469737E-2</v>
      </c>
      <c r="G5723" s="36">
        <v>0.70452924343526768</v>
      </c>
      <c r="H5723" s="35" t="b">
        <v>0</v>
      </c>
      <c r="I5723" s="35" t="b">
        <v>0</v>
      </c>
      <c r="J5723" s="35" t="b">
        <v>0</v>
      </c>
    </row>
    <row r="5724" spans="1:10" hidden="1" x14ac:dyDescent="0.2">
      <c r="A5724" s="35" t="s">
        <v>831</v>
      </c>
      <c r="B5724" s="35" t="str">
        <f>VLOOKUP(Table4[[#This Row],[Metabolite ID]],Table18[],2,FALSE)</f>
        <v>Cholesterol in small LDL</v>
      </c>
      <c r="C5724" s="35" t="s">
        <v>1117</v>
      </c>
      <c r="D5724" s="35">
        <v>1069</v>
      </c>
      <c r="E5724" s="35">
        <v>-1.0237398708081557E-2</v>
      </c>
      <c r="F5724" s="35">
        <v>1.6708311646887092E-2</v>
      </c>
      <c r="G5724" s="35">
        <v>0.54006616659158591</v>
      </c>
      <c r="H5724" s="35" t="b">
        <v>0</v>
      </c>
      <c r="I5724" s="35" t="b">
        <v>0</v>
      </c>
      <c r="J5724" s="35" t="b">
        <v>0</v>
      </c>
    </row>
    <row r="5725" spans="1:10" hidden="1" x14ac:dyDescent="0.2">
      <c r="A5725" s="35" t="s">
        <v>831</v>
      </c>
      <c r="B5725" s="35" t="str">
        <f>VLOOKUP(Table4[[#This Row],[Metabolite ID]],Table18[],2,FALSE)</f>
        <v>Cholesterol in small LDL</v>
      </c>
      <c r="C5725" s="35" t="s">
        <v>1118</v>
      </c>
      <c r="D5725" s="35">
        <v>1069</v>
      </c>
      <c r="E5725" s="35">
        <v>-1.0237398708081557E-2</v>
      </c>
      <c r="F5725" s="35">
        <v>1.710202226707367E-2</v>
      </c>
      <c r="G5725" s="35">
        <v>0.54943465687204651</v>
      </c>
      <c r="H5725" s="35" t="b">
        <v>0</v>
      </c>
      <c r="I5725" s="35" t="b">
        <v>0</v>
      </c>
      <c r="J5725" s="35" t="b">
        <v>0</v>
      </c>
    </row>
    <row r="5726" spans="1:10" hidden="1" x14ac:dyDescent="0.2">
      <c r="A5726" s="35" t="s">
        <v>831</v>
      </c>
      <c r="B5726" s="35" t="str">
        <f>VLOOKUP(Table4[[#This Row],[Metabolite ID]],Table18[],2,FALSE)</f>
        <v>Cholesterol in small LDL</v>
      </c>
      <c r="C5726" s="35" t="s">
        <v>1119</v>
      </c>
      <c r="D5726" s="35">
        <v>1069</v>
      </c>
      <c r="E5726" s="35">
        <v>3.240950354609929E-2</v>
      </c>
      <c r="F5726" s="35">
        <v>2.6232067487086789E-2</v>
      </c>
      <c r="G5726" s="35">
        <v>0.21664753675698986</v>
      </c>
      <c r="H5726" s="35" t="b">
        <v>0</v>
      </c>
      <c r="I5726" s="35" t="b">
        <v>0</v>
      </c>
      <c r="J5726" s="35" t="b">
        <v>0</v>
      </c>
    </row>
    <row r="5727" spans="1:10" hidden="1" x14ac:dyDescent="0.2">
      <c r="A5727" s="35" t="s">
        <v>831</v>
      </c>
      <c r="B5727" s="35" t="str">
        <f>VLOOKUP(Table4[[#This Row],[Metabolite ID]],Table18[],2,FALSE)</f>
        <v>Cholesterol in small LDL</v>
      </c>
      <c r="C5727" s="35" t="s">
        <v>1120</v>
      </c>
      <c r="D5727" s="35">
        <v>1069</v>
      </c>
      <c r="E5727" s="35">
        <v>6.5985953346600887E-2</v>
      </c>
      <c r="F5727" s="35">
        <v>2.9880428397161162E-2</v>
      </c>
      <c r="G5727" s="35">
        <v>2.7221028298051855E-2</v>
      </c>
      <c r="H5727" s="35" t="b">
        <v>0</v>
      </c>
      <c r="I5727" s="35" t="b">
        <v>0</v>
      </c>
      <c r="J5727" s="35" t="b">
        <v>0</v>
      </c>
    </row>
    <row r="5728" spans="1:10" hidden="1" x14ac:dyDescent="0.2">
      <c r="A5728" s="35" t="s">
        <v>831</v>
      </c>
      <c r="B5728" s="35" t="str">
        <f>VLOOKUP(Table4[[#This Row],[Metabolite ID]],Table18[],2,FALSE)</f>
        <v>Cholesterol in small LDL</v>
      </c>
      <c r="C5728" s="35" t="s">
        <v>1121</v>
      </c>
      <c r="D5728" s="35">
        <v>1069</v>
      </c>
      <c r="E5728" s="35">
        <v>0.13754119134433296</v>
      </c>
      <c r="F5728" s="35">
        <v>0.12337424094465106</v>
      </c>
      <c r="G5728" s="35">
        <v>0.26517447340766376</v>
      </c>
      <c r="H5728" s="35" t="b">
        <v>0</v>
      </c>
      <c r="I5728" s="35" t="b">
        <v>0</v>
      </c>
      <c r="J5728" s="35" t="b">
        <v>0</v>
      </c>
    </row>
    <row r="5729" spans="1:10" hidden="1" x14ac:dyDescent="0.2">
      <c r="A5729" s="35" t="s">
        <v>831</v>
      </c>
      <c r="B5729" s="35" t="str">
        <f>VLOOKUP(Table4[[#This Row],[Metabolite ID]],Table18[],2,FALSE)</f>
        <v>Cholesterol in small LDL</v>
      </c>
      <c r="C5729" s="35" t="s">
        <v>1122</v>
      </c>
      <c r="D5729" s="35">
        <v>1069</v>
      </c>
      <c r="E5729" s="35">
        <v>0.13754119134433296</v>
      </c>
      <c r="F5729" s="35">
        <v>6.5603525613892918E-2</v>
      </c>
      <c r="G5729" s="35">
        <v>3.6268051043907575E-2</v>
      </c>
      <c r="H5729" s="35" t="b">
        <v>0</v>
      </c>
      <c r="I5729" s="35" t="b">
        <v>0</v>
      </c>
      <c r="J5729" s="35" t="b">
        <v>0</v>
      </c>
    </row>
    <row r="5730" spans="1:10" hidden="1" x14ac:dyDescent="0.2">
      <c r="A5730" s="35" t="s">
        <v>831</v>
      </c>
      <c r="B5730" s="35" t="str">
        <f>VLOOKUP(Table4[[#This Row],[Metabolite ID]],Table18[],2,FALSE)</f>
        <v>Cholesterol in small LDL</v>
      </c>
      <c r="C5730" s="35" t="s">
        <v>1123</v>
      </c>
      <c r="D5730" s="35">
        <v>1069</v>
      </c>
      <c r="E5730" s="35">
        <v>-7.8447286678791917E-2</v>
      </c>
      <c r="F5730" s="35">
        <v>7.9183473173061791E-2</v>
      </c>
      <c r="G5730" s="35">
        <v>0.32205534151298504</v>
      </c>
      <c r="H5730" s="35" t="b">
        <v>0</v>
      </c>
      <c r="I5730" s="35" t="b">
        <v>0</v>
      </c>
      <c r="J5730" s="35" t="b">
        <v>0</v>
      </c>
    </row>
    <row r="5731" spans="1:10" x14ac:dyDescent="0.2">
      <c r="A5731" s="35" t="s">
        <v>228</v>
      </c>
      <c r="B5731" s="35" t="str">
        <f>VLOOKUP(Table4[[#This Row],[Metabolite ID]],Table18[],2,FALSE)</f>
        <v>1-stearoyl-GPC (18:0)</v>
      </c>
      <c r="C5731" s="35" t="s">
        <v>1116</v>
      </c>
      <c r="D5731" s="35">
        <v>1068</v>
      </c>
      <c r="E5731" s="35">
        <v>-1.4064384925604849E-2</v>
      </c>
      <c r="F5731" s="35">
        <v>3.7307948790735103E-2</v>
      </c>
      <c r="G5731" s="36">
        <v>0.70618778295005913</v>
      </c>
      <c r="H5731" s="35" t="b">
        <v>0</v>
      </c>
      <c r="I5731" s="35" t="b">
        <v>0</v>
      </c>
      <c r="J5731" s="35" t="b">
        <v>0</v>
      </c>
    </row>
    <row r="5732" spans="1:10" hidden="1" x14ac:dyDescent="0.2">
      <c r="A5732" s="35" t="s">
        <v>228</v>
      </c>
      <c r="B5732" s="35" t="str">
        <f>VLOOKUP(Table4[[#This Row],[Metabolite ID]],Table18[],2,FALSE)</f>
        <v>1-stearoyl-GPC (18:0)</v>
      </c>
      <c r="C5732" s="35" t="s">
        <v>1117</v>
      </c>
      <c r="D5732" s="35">
        <v>1068</v>
      </c>
      <c r="E5732" s="35">
        <v>-1.4064384925604849E-2</v>
      </c>
      <c r="F5732" s="35">
        <v>3.6863166572606271E-2</v>
      </c>
      <c r="G5732" s="35">
        <v>0.70281039753288321</v>
      </c>
      <c r="H5732" s="35" t="b">
        <v>0</v>
      </c>
      <c r="I5732" s="35" t="b">
        <v>0</v>
      </c>
      <c r="J5732" s="35" t="b">
        <v>0</v>
      </c>
    </row>
    <row r="5733" spans="1:10" hidden="1" x14ac:dyDescent="0.2">
      <c r="A5733" s="35" t="s">
        <v>228</v>
      </c>
      <c r="B5733" s="35" t="str">
        <f>VLOOKUP(Table4[[#This Row],[Metabolite ID]],Table18[],2,FALSE)</f>
        <v>1-stearoyl-GPC (18:0)</v>
      </c>
      <c r="C5733" s="35" t="s">
        <v>1118</v>
      </c>
      <c r="D5733" s="35">
        <v>1068</v>
      </c>
      <c r="E5733" s="35">
        <v>-1.4064384925604828E-2</v>
      </c>
      <c r="F5733" s="35">
        <v>3.7197264587124121E-2</v>
      </c>
      <c r="G5733" s="35">
        <v>0.7053543275527856</v>
      </c>
      <c r="H5733" s="35" t="b">
        <v>0</v>
      </c>
      <c r="I5733" s="35" t="b">
        <v>0</v>
      </c>
      <c r="J5733" s="35" t="b">
        <v>0</v>
      </c>
    </row>
    <row r="5734" spans="1:10" hidden="1" x14ac:dyDescent="0.2">
      <c r="A5734" s="35" t="s">
        <v>228</v>
      </c>
      <c r="B5734" s="35" t="str">
        <f>VLOOKUP(Table4[[#This Row],[Metabolite ID]],Table18[],2,FALSE)</f>
        <v>1-stearoyl-GPC (18:0)</v>
      </c>
      <c r="C5734" s="35" t="s">
        <v>1119</v>
      </c>
      <c r="D5734" s="35">
        <v>1068</v>
      </c>
      <c r="E5734" s="35">
        <v>-3.3311659606939603E-2</v>
      </c>
      <c r="F5734" s="35">
        <v>5.7746035317135749E-2</v>
      </c>
      <c r="G5734" s="35">
        <v>0.56403073834626938</v>
      </c>
      <c r="H5734" s="35" t="b">
        <v>0</v>
      </c>
      <c r="I5734" s="35" t="b">
        <v>0</v>
      </c>
      <c r="J5734" s="35" t="b">
        <v>0</v>
      </c>
    </row>
    <row r="5735" spans="1:10" hidden="1" x14ac:dyDescent="0.2">
      <c r="A5735" s="35" t="s">
        <v>228</v>
      </c>
      <c r="B5735" s="35" t="str">
        <f>VLOOKUP(Table4[[#This Row],[Metabolite ID]],Table18[],2,FALSE)</f>
        <v>1-stearoyl-GPC (18:0)</v>
      </c>
      <c r="C5735" s="35" t="s">
        <v>1120</v>
      </c>
      <c r="D5735" s="35">
        <v>1068</v>
      </c>
      <c r="E5735" s="35">
        <v>-0.10537035167697699</v>
      </c>
      <c r="F5735" s="35">
        <v>6.4021082411966287E-2</v>
      </c>
      <c r="G5735" s="35">
        <v>9.9790614205909997E-2</v>
      </c>
      <c r="H5735" s="35" t="b">
        <v>0</v>
      </c>
      <c r="I5735" s="35" t="b">
        <v>0</v>
      </c>
      <c r="J5735" s="35" t="b">
        <v>0</v>
      </c>
    </row>
    <row r="5736" spans="1:10" hidden="1" x14ac:dyDescent="0.2">
      <c r="A5736" s="35" t="s">
        <v>228</v>
      </c>
      <c r="B5736" s="35" t="str">
        <f>VLOOKUP(Table4[[#This Row],[Metabolite ID]],Table18[],2,FALSE)</f>
        <v>1-stearoyl-GPC (18:0)</v>
      </c>
      <c r="C5736" s="35" t="s">
        <v>1121</v>
      </c>
      <c r="D5736" s="35">
        <v>1068</v>
      </c>
      <c r="E5736" s="35">
        <v>-0.28079725844874304</v>
      </c>
      <c r="F5736" s="35">
        <v>0.2340543760172</v>
      </c>
      <c r="G5736" s="35">
        <v>0.2305185043131257</v>
      </c>
      <c r="H5736" s="35" t="b">
        <v>0</v>
      </c>
      <c r="I5736" s="35" t="b">
        <v>0</v>
      </c>
      <c r="J5736" s="35" t="b">
        <v>0</v>
      </c>
    </row>
    <row r="5737" spans="1:10" hidden="1" x14ac:dyDescent="0.2">
      <c r="A5737" s="35" t="s">
        <v>228</v>
      </c>
      <c r="B5737" s="35" t="str">
        <f>VLOOKUP(Table4[[#This Row],[Metabolite ID]],Table18[],2,FALSE)</f>
        <v>1-stearoyl-GPC (18:0)</v>
      </c>
      <c r="C5737" s="35" t="s">
        <v>1122</v>
      </c>
      <c r="D5737" s="35">
        <v>1068</v>
      </c>
      <c r="E5737" s="35">
        <v>-0.21812069311904381</v>
      </c>
      <c r="F5737" s="35">
        <v>0.15676392847051296</v>
      </c>
      <c r="G5737" s="35">
        <v>0.16439541574463562</v>
      </c>
      <c r="H5737" s="35" t="b">
        <v>0</v>
      </c>
      <c r="I5737" s="35" t="b">
        <v>0</v>
      </c>
      <c r="J5737" s="35" t="b">
        <v>0</v>
      </c>
    </row>
    <row r="5738" spans="1:10" hidden="1" x14ac:dyDescent="0.2">
      <c r="A5738" s="35" t="s">
        <v>228</v>
      </c>
      <c r="B5738" s="35" t="str">
        <f>VLOOKUP(Table4[[#This Row],[Metabolite ID]],Table18[],2,FALSE)</f>
        <v>1-stearoyl-GPC (18:0)</v>
      </c>
      <c r="C5738" s="35" t="s">
        <v>1123</v>
      </c>
      <c r="D5738" s="35">
        <v>1068</v>
      </c>
      <c r="E5738" s="35">
        <v>-0.2418595609886838</v>
      </c>
      <c r="F5738" s="35">
        <v>0.10929555034759422</v>
      </c>
      <c r="G5738" s="35">
        <v>2.71161514637085E-2</v>
      </c>
      <c r="H5738" s="35" t="b">
        <v>0</v>
      </c>
      <c r="I5738" s="35" t="b">
        <v>0</v>
      </c>
      <c r="J5738" s="35" t="b">
        <v>0</v>
      </c>
    </row>
    <row r="5739" spans="1:10" x14ac:dyDescent="0.2">
      <c r="A5739" s="35" t="s">
        <v>457</v>
      </c>
      <c r="B5739" s="35" t="str">
        <f>VLOOKUP(Table4[[#This Row],[Metabolite ID]],Table18[],2,FALSE)</f>
        <v>X - 07765</v>
      </c>
      <c r="C5739" s="35" t="s">
        <v>1116</v>
      </c>
      <c r="D5739" s="35">
        <v>1068</v>
      </c>
      <c r="E5739" s="35">
        <v>-1.7038017687159908E-2</v>
      </c>
      <c r="F5739" s="35">
        <v>4.562325971220578E-2</v>
      </c>
      <c r="G5739" s="36">
        <v>0.70881336698038921</v>
      </c>
      <c r="H5739" s="35" t="b">
        <v>0</v>
      </c>
      <c r="I5739" s="35" t="b">
        <v>0</v>
      </c>
      <c r="J5739" s="35" t="b">
        <v>0</v>
      </c>
    </row>
    <row r="5740" spans="1:10" hidden="1" x14ac:dyDescent="0.2">
      <c r="A5740" s="35" t="s">
        <v>457</v>
      </c>
      <c r="B5740" s="35" t="str">
        <f>VLOOKUP(Table4[[#This Row],[Metabolite ID]],Table18[],2,FALSE)</f>
        <v>X - 07765</v>
      </c>
      <c r="C5740" s="35" t="s">
        <v>1117</v>
      </c>
      <c r="D5740" s="35">
        <v>1068</v>
      </c>
      <c r="E5740" s="35">
        <v>-1.7038017687159908E-2</v>
      </c>
      <c r="F5740" s="35">
        <v>4.562325971220578E-2</v>
      </c>
      <c r="G5740" s="35">
        <v>0.70881336698038921</v>
      </c>
      <c r="H5740" s="35" t="b">
        <v>0</v>
      </c>
      <c r="I5740" s="35" t="b">
        <v>0</v>
      </c>
      <c r="J5740" s="35" t="b">
        <v>0</v>
      </c>
    </row>
    <row r="5741" spans="1:10" hidden="1" x14ac:dyDescent="0.2">
      <c r="A5741" s="35" t="s">
        <v>457</v>
      </c>
      <c r="B5741" s="35" t="str">
        <f>VLOOKUP(Table4[[#This Row],[Metabolite ID]],Table18[],2,FALSE)</f>
        <v>X - 07765</v>
      </c>
      <c r="C5741" s="35" t="s">
        <v>1118</v>
      </c>
      <c r="D5741" s="35">
        <v>1068</v>
      </c>
      <c r="E5741" s="35">
        <v>-1.7038017687159887E-2</v>
      </c>
      <c r="F5741" s="35">
        <v>4.6009975043115547E-2</v>
      </c>
      <c r="G5741" s="35">
        <v>0.71115049014835519</v>
      </c>
      <c r="H5741" s="35" t="b">
        <v>0</v>
      </c>
      <c r="I5741" s="35" t="b">
        <v>0</v>
      </c>
      <c r="J5741" s="35" t="b">
        <v>0</v>
      </c>
    </row>
    <row r="5742" spans="1:10" hidden="1" x14ac:dyDescent="0.2">
      <c r="A5742" s="35" t="s">
        <v>457</v>
      </c>
      <c r="B5742" s="35" t="str">
        <f>VLOOKUP(Table4[[#This Row],[Metabolite ID]],Table18[],2,FALSE)</f>
        <v>X - 07765</v>
      </c>
      <c r="C5742" s="35" t="s">
        <v>1119</v>
      </c>
      <c r="D5742" s="35">
        <v>1068</v>
      </c>
      <c r="E5742" s="35">
        <v>-7.7878548101078813E-3</v>
      </c>
      <c r="F5742" s="35">
        <v>6.846744539137975E-2</v>
      </c>
      <c r="G5742" s="35">
        <v>0.90943964697427593</v>
      </c>
      <c r="H5742" s="35" t="b">
        <v>0</v>
      </c>
      <c r="I5742" s="35" t="b">
        <v>0</v>
      </c>
      <c r="J5742" s="35" t="b">
        <v>0</v>
      </c>
    </row>
    <row r="5743" spans="1:10" hidden="1" x14ac:dyDescent="0.2">
      <c r="A5743" s="35" t="s">
        <v>457</v>
      </c>
      <c r="B5743" s="35" t="str">
        <f>VLOOKUP(Table4[[#This Row],[Metabolite ID]],Table18[],2,FALSE)</f>
        <v>X - 07765</v>
      </c>
      <c r="C5743" s="35" t="s">
        <v>1120</v>
      </c>
      <c r="D5743" s="35">
        <v>1068</v>
      </c>
      <c r="E5743" s="35">
        <v>2.6931589793831968E-2</v>
      </c>
      <c r="F5743" s="35">
        <v>7.181567091462128E-2</v>
      </c>
      <c r="G5743" s="35">
        <v>0.70765308088842549</v>
      </c>
      <c r="H5743" s="35" t="b">
        <v>0</v>
      </c>
      <c r="I5743" s="35" t="b">
        <v>0</v>
      </c>
      <c r="J5743" s="35" t="b">
        <v>0</v>
      </c>
    </row>
    <row r="5744" spans="1:10" hidden="1" x14ac:dyDescent="0.2">
      <c r="A5744" s="35" t="s">
        <v>457</v>
      </c>
      <c r="B5744" s="35" t="str">
        <f>VLOOKUP(Table4[[#This Row],[Metabolite ID]],Table18[],2,FALSE)</f>
        <v>X - 07765</v>
      </c>
      <c r="C5744" s="35" t="s">
        <v>1121</v>
      </c>
      <c r="D5744" s="35">
        <v>1068</v>
      </c>
      <c r="E5744" s="35">
        <v>-1.6649338804613834E-2</v>
      </c>
      <c r="F5744" s="35">
        <v>0.29945066254252656</v>
      </c>
      <c r="G5744" s="35">
        <v>0.95567118743468504</v>
      </c>
      <c r="H5744" s="35" t="b">
        <v>0</v>
      </c>
      <c r="I5744" s="35" t="b">
        <v>0</v>
      </c>
      <c r="J5744" s="35" t="b">
        <v>0</v>
      </c>
    </row>
    <row r="5745" spans="1:10" hidden="1" x14ac:dyDescent="0.2">
      <c r="A5745" s="35" t="s">
        <v>457</v>
      </c>
      <c r="B5745" s="35" t="str">
        <f>VLOOKUP(Table4[[#This Row],[Metabolite ID]],Table18[],2,FALSE)</f>
        <v>X - 07765</v>
      </c>
      <c r="C5745" s="35" t="s">
        <v>1122</v>
      </c>
      <c r="D5745" s="35">
        <v>1068</v>
      </c>
      <c r="E5745" s="35">
        <v>0.1955575014522859</v>
      </c>
      <c r="F5745" s="35">
        <v>0.19663050845581376</v>
      </c>
      <c r="G5745" s="35">
        <v>0.32018405102834491</v>
      </c>
      <c r="H5745" s="35" t="b">
        <v>0</v>
      </c>
      <c r="I5745" s="35" t="b">
        <v>0</v>
      </c>
      <c r="J5745" s="35" t="b">
        <v>0</v>
      </c>
    </row>
    <row r="5746" spans="1:10" hidden="1" x14ac:dyDescent="0.2">
      <c r="A5746" s="35" t="s">
        <v>457</v>
      </c>
      <c r="B5746" s="35" t="str">
        <f>VLOOKUP(Table4[[#This Row],[Metabolite ID]],Table18[],2,FALSE)</f>
        <v>X - 07765</v>
      </c>
      <c r="C5746" s="35" t="s">
        <v>1123</v>
      </c>
      <c r="D5746" s="35">
        <v>1068</v>
      </c>
      <c r="E5746" s="35">
        <v>7.419286783113016E-2</v>
      </c>
      <c r="F5746" s="35">
        <v>0.13382388641008647</v>
      </c>
      <c r="G5746" s="35">
        <v>0.57941678689666176</v>
      </c>
      <c r="H5746" s="35" t="b">
        <v>0</v>
      </c>
      <c r="I5746" s="35" t="b">
        <v>0</v>
      </c>
      <c r="J5746" s="35" t="b">
        <v>0</v>
      </c>
    </row>
    <row r="5747" spans="1:10" x14ac:dyDescent="0.2">
      <c r="A5747" s="35" t="s">
        <v>531</v>
      </c>
      <c r="B5747" s="35" t="str">
        <f>VLOOKUP(Table4[[#This Row],[Metabolite ID]],Table18[],2,FALSE)</f>
        <v>X - 17327</v>
      </c>
      <c r="C5747" s="35" t="s">
        <v>1116</v>
      </c>
      <c r="D5747" s="35">
        <v>1067</v>
      </c>
      <c r="E5747" s="35">
        <v>1.809418458485763E-2</v>
      </c>
      <c r="F5747" s="35">
        <v>4.9101081817184908E-2</v>
      </c>
      <c r="G5747" s="36">
        <v>0.71249382627930202</v>
      </c>
      <c r="H5747" s="35" t="b">
        <v>0</v>
      </c>
      <c r="I5747" s="35" t="b">
        <v>0</v>
      </c>
      <c r="J5747" s="35" t="b">
        <v>0</v>
      </c>
    </row>
    <row r="5748" spans="1:10" hidden="1" x14ac:dyDescent="0.2">
      <c r="A5748" s="35" t="s">
        <v>531</v>
      </c>
      <c r="B5748" s="35" t="str">
        <f>VLOOKUP(Table4[[#This Row],[Metabolite ID]],Table18[],2,FALSE)</f>
        <v>X - 17327</v>
      </c>
      <c r="C5748" s="35" t="s">
        <v>1117</v>
      </c>
      <c r="D5748" s="35">
        <v>1067</v>
      </c>
      <c r="E5748" s="35">
        <v>1.809418458485763E-2</v>
      </c>
      <c r="F5748" s="35">
        <v>4.8115224596997241E-2</v>
      </c>
      <c r="G5748" s="35">
        <v>0.70687270438850214</v>
      </c>
      <c r="H5748" s="35" t="b">
        <v>0</v>
      </c>
      <c r="I5748" s="35" t="b">
        <v>0</v>
      </c>
      <c r="J5748" s="35" t="b">
        <v>0</v>
      </c>
    </row>
    <row r="5749" spans="1:10" hidden="1" x14ac:dyDescent="0.2">
      <c r="A5749" s="35" t="s">
        <v>531</v>
      </c>
      <c r="B5749" s="35" t="str">
        <f>VLOOKUP(Table4[[#This Row],[Metabolite ID]],Table18[],2,FALSE)</f>
        <v>X - 17327</v>
      </c>
      <c r="C5749" s="35" t="s">
        <v>1118</v>
      </c>
      <c r="D5749" s="35">
        <v>1067</v>
      </c>
      <c r="E5749" s="35">
        <v>1.8094184584857613E-2</v>
      </c>
      <c r="F5749" s="35">
        <v>4.8559873337278028E-2</v>
      </c>
      <c r="G5749" s="35">
        <v>0.70943428089754712</v>
      </c>
      <c r="H5749" s="35" t="b">
        <v>0</v>
      </c>
      <c r="I5749" s="35" t="b">
        <v>0</v>
      </c>
      <c r="J5749" s="35" t="b">
        <v>0</v>
      </c>
    </row>
    <row r="5750" spans="1:10" hidden="1" x14ac:dyDescent="0.2">
      <c r="A5750" s="35" t="s">
        <v>531</v>
      </c>
      <c r="B5750" s="35" t="str">
        <f>VLOOKUP(Table4[[#This Row],[Metabolite ID]],Table18[],2,FALSE)</f>
        <v>X - 17327</v>
      </c>
      <c r="C5750" s="35" t="s">
        <v>1119</v>
      </c>
      <c r="D5750" s="35">
        <v>1067</v>
      </c>
      <c r="E5750" s="35">
        <v>-2.0114507772020725E-2</v>
      </c>
      <c r="F5750" s="35">
        <v>7.4234327356452634E-2</v>
      </c>
      <c r="G5750" s="35">
        <v>0.78642206202522114</v>
      </c>
      <c r="H5750" s="35" t="b">
        <v>0</v>
      </c>
      <c r="I5750" s="35" t="b">
        <v>0</v>
      </c>
      <c r="J5750" s="35" t="b">
        <v>0</v>
      </c>
    </row>
    <row r="5751" spans="1:10" hidden="1" x14ac:dyDescent="0.2">
      <c r="A5751" s="35" t="s">
        <v>531</v>
      </c>
      <c r="B5751" s="35" t="str">
        <f>VLOOKUP(Table4[[#This Row],[Metabolite ID]],Table18[],2,FALSE)</f>
        <v>X - 17327</v>
      </c>
      <c r="C5751" s="35" t="s">
        <v>1120</v>
      </c>
      <c r="D5751" s="35">
        <v>1067</v>
      </c>
      <c r="E5751" s="35">
        <v>6.4037281699336604E-2</v>
      </c>
      <c r="F5751" s="35">
        <v>7.8711989023126802E-2</v>
      </c>
      <c r="G5751" s="35">
        <v>0.41589446942360248</v>
      </c>
      <c r="H5751" s="35" t="b">
        <v>0</v>
      </c>
      <c r="I5751" s="35" t="b">
        <v>0</v>
      </c>
      <c r="J5751" s="35" t="b">
        <v>0</v>
      </c>
    </row>
    <row r="5752" spans="1:10" hidden="1" x14ac:dyDescent="0.2">
      <c r="A5752" s="35" t="s">
        <v>531</v>
      </c>
      <c r="B5752" s="35" t="str">
        <f>VLOOKUP(Table4[[#This Row],[Metabolite ID]],Table18[],2,FALSE)</f>
        <v>X - 17327</v>
      </c>
      <c r="C5752" s="35" t="s">
        <v>1121</v>
      </c>
      <c r="D5752" s="35">
        <v>1067</v>
      </c>
      <c r="E5752" s="35">
        <v>-0.2172914558901935</v>
      </c>
      <c r="F5752" s="35">
        <v>0.33731139388433329</v>
      </c>
      <c r="G5752" s="35">
        <v>0.51959306522891291</v>
      </c>
      <c r="H5752" s="35" t="b">
        <v>0</v>
      </c>
      <c r="I5752" s="35" t="b">
        <v>0</v>
      </c>
      <c r="J5752" s="35" t="b">
        <v>0</v>
      </c>
    </row>
    <row r="5753" spans="1:10" hidden="1" x14ac:dyDescent="0.2">
      <c r="A5753" s="35" t="s">
        <v>531</v>
      </c>
      <c r="B5753" s="35" t="str">
        <f>VLOOKUP(Table4[[#This Row],[Metabolite ID]],Table18[],2,FALSE)</f>
        <v>X - 17327</v>
      </c>
      <c r="C5753" s="35" t="s">
        <v>1122</v>
      </c>
      <c r="D5753" s="35">
        <v>1067</v>
      </c>
      <c r="E5753" s="35">
        <v>0.22439620732740018</v>
      </c>
      <c r="F5753" s="35">
        <v>0.22322044380156</v>
      </c>
      <c r="G5753" s="35">
        <v>0.31499629644074839</v>
      </c>
      <c r="H5753" s="35" t="b">
        <v>0</v>
      </c>
      <c r="I5753" s="35" t="b">
        <v>0</v>
      </c>
      <c r="J5753" s="35" t="b">
        <v>0</v>
      </c>
    </row>
    <row r="5754" spans="1:10" hidden="1" x14ac:dyDescent="0.2">
      <c r="A5754" s="35" t="s">
        <v>531</v>
      </c>
      <c r="B5754" s="35" t="str">
        <f>VLOOKUP(Table4[[#This Row],[Metabolite ID]],Table18[],2,FALSE)</f>
        <v>X - 17327</v>
      </c>
      <c r="C5754" s="35" t="s">
        <v>1123</v>
      </c>
      <c r="D5754" s="35">
        <v>1067</v>
      </c>
      <c r="E5754" s="35">
        <v>0.10631054785017453</v>
      </c>
      <c r="F5754" s="35">
        <v>0.14400314616298879</v>
      </c>
      <c r="G5754" s="35">
        <v>0.46052423819231714</v>
      </c>
      <c r="H5754" s="35" t="b">
        <v>0</v>
      </c>
      <c r="I5754" s="35" t="b">
        <v>0</v>
      </c>
      <c r="J5754" s="35" t="b">
        <v>0</v>
      </c>
    </row>
    <row r="5755" spans="1:10" x14ac:dyDescent="0.2">
      <c r="A5755" s="35" t="s">
        <v>391</v>
      </c>
      <c r="B5755" s="35" t="str">
        <f>VLOOKUP(Table4[[#This Row],[Metabolite ID]],Table18[],2,FALSE)</f>
        <v>gamma-CEHC</v>
      </c>
      <c r="C5755" s="35" t="s">
        <v>1116</v>
      </c>
      <c r="D5755" s="35">
        <v>1068</v>
      </c>
      <c r="E5755" s="35">
        <v>-1.3591914925227889E-2</v>
      </c>
      <c r="F5755" s="35">
        <v>3.6907359205625344E-2</v>
      </c>
      <c r="G5755" s="36">
        <v>0.7126710761674393</v>
      </c>
      <c r="H5755" s="35" t="b">
        <v>0</v>
      </c>
      <c r="I5755" s="35" t="b">
        <v>0</v>
      </c>
      <c r="J5755" s="35" t="b">
        <v>0</v>
      </c>
    </row>
    <row r="5756" spans="1:10" hidden="1" x14ac:dyDescent="0.2">
      <c r="A5756" s="35" t="s">
        <v>391</v>
      </c>
      <c r="B5756" s="35" t="str">
        <f>VLOOKUP(Table4[[#This Row],[Metabolite ID]],Table18[],2,FALSE)</f>
        <v>gamma-CEHC</v>
      </c>
      <c r="C5756" s="35" t="s">
        <v>1117</v>
      </c>
      <c r="D5756" s="35">
        <v>1068</v>
      </c>
      <c r="E5756" s="35">
        <v>-1.3591914925227889E-2</v>
      </c>
      <c r="F5756" s="35">
        <v>3.6907359205625344E-2</v>
      </c>
      <c r="G5756" s="35">
        <v>0.7126710761674393</v>
      </c>
      <c r="H5756" s="35" t="b">
        <v>0</v>
      </c>
      <c r="I5756" s="35" t="b">
        <v>0</v>
      </c>
      <c r="J5756" s="35" t="b">
        <v>0</v>
      </c>
    </row>
    <row r="5757" spans="1:10" hidden="1" x14ac:dyDescent="0.2">
      <c r="A5757" s="35" t="s">
        <v>391</v>
      </c>
      <c r="B5757" s="35" t="str">
        <f>VLOOKUP(Table4[[#This Row],[Metabolite ID]],Table18[],2,FALSE)</f>
        <v>gamma-CEHC</v>
      </c>
      <c r="C5757" s="35" t="s">
        <v>1118</v>
      </c>
      <c r="D5757" s="35">
        <v>1068</v>
      </c>
      <c r="E5757" s="35">
        <v>-1.3591914925227879E-2</v>
      </c>
      <c r="F5757" s="35">
        <v>3.7228001604385982E-2</v>
      </c>
      <c r="G5757" s="35">
        <v>0.71503733155501625</v>
      </c>
      <c r="H5757" s="35" t="b">
        <v>0</v>
      </c>
      <c r="I5757" s="35" t="b">
        <v>0</v>
      </c>
      <c r="J5757" s="35" t="b">
        <v>0</v>
      </c>
    </row>
    <row r="5758" spans="1:10" hidden="1" x14ac:dyDescent="0.2">
      <c r="A5758" s="35" t="s">
        <v>391</v>
      </c>
      <c r="B5758" s="35" t="str">
        <f>VLOOKUP(Table4[[#This Row],[Metabolite ID]],Table18[],2,FALSE)</f>
        <v>gamma-CEHC</v>
      </c>
      <c r="C5758" s="35" t="s">
        <v>1119</v>
      </c>
      <c r="D5758" s="35">
        <v>1068</v>
      </c>
      <c r="E5758" s="35">
        <v>-5.149728346456787E-3</v>
      </c>
      <c r="F5758" s="35">
        <v>5.4616848751202943E-2</v>
      </c>
      <c r="G5758" s="35">
        <v>0.92488016518900618</v>
      </c>
      <c r="H5758" s="35" t="b">
        <v>0</v>
      </c>
      <c r="I5758" s="35" t="b">
        <v>0</v>
      </c>
      <c r="J5758" s="35" t="b">
        <v>0</v>
      </c>
    </row>
    <row r="5759" spans="1:10" hidden="1" x14ac:dyDescent="0.2">
      <c r="A5759" s="35" t="s">
        <v>391</v>
      </c>
      <c r="B5759" s="35" t="str">
        <f>VLOOKUP(Table4[[#This Row],[Metabolite ID]],Table18[],2,FALSE)</f>
        <v>gamma-CEHC</v>
      </c>
      <c r="C5759" s="35" t="s">
        <v>1120</v>
      </c>
      <c r="D5759" s="35">
        <v>1068</v>
      </c>
      <c r="E5759" s="35">
        <v>4.3684131373673881E-3</v>
      </c>
      <c r="F5759" s="35">
        <v>6.4496005760189073E-2</v>
      </c>
      <c r="G5759" s="35">
        <v>0.94599934976912725</v>
      </c>
      <c r="H5759" s="35" t="b">
        <v>0</v>
      </c>
      <c r="I5759" s="35" t="b">
        <v>0</v>
      </c>
      <c r="J5759" s="35" t="b">
        <v>0</v>
      </c>
    </row>
    <row r="5760" spans="1:10" hidden="1" x14ac:dyDescent="0.2">
      <c r="A5760" s="35" t="s">
        <v>391</v>
      </c>
      <c r="B5760" s="35" t="str">
        <f>VLOOKUP(Table4[[#This Row],[Metabolite ID]],Table18[],2,FALSE)</f>
        <v>gamma-CEHC</v>
      </c>
      <c r="C5760" s="35" t="s">
        <v>1121</v>
      </c>
      <c r="D5760" s="35">
        <v>1068</v>
      </c>
      <c r="E5760" s="35">
        <v>-8.0218090621577254E-2</v>
      </c>
      <c r="F5760" s="35">
        <v>0.22155905599634393</v>
      </c>
      <c r="G5760" s="35">
        <v>0.71737747388825079</v>
      </c>
      <c r="H5760" s="35" t="b">
        <v>0</v>
      </c>
      <c r="I5760" s="35" t="b">
        <v>0</v>
      </c>
      <c r="J5760" s="35" t="b">
        <v>0</v>
      </c>
    </row>
    <row r="5761" spans="1:10" hidden="1" x14ac:dyDescent="0.2">
      <c r="A5761" s="35" t="s">
        <v>391</v>
      </c>
      <c r="B5761" s="35" t="str">
        <f>VLOOKUP(Table4[[#This Row],[Metabolite ID]],Table18[],2,FALSE)</f>
        <v>gamma-CEHC</v>
      </c>
      <c r="C5761" s="35" t="s">
        <v>1122</v>
      </c>
      <c r="D5761" s="35">
        <v>1068</v>
      </c>
      <c r="E5761" s="35">
        <v>-5.8248738146709833E-2</v>
      </c>
      <c r="F5761" s="35">
        <v>0.13461887305039344</v>
      </c>
      <c r="G5761" s="35">
        <v>0.66532474876632219</v>
      </c>
      <c r="H5761" s="35" t="b">
        <v>0</v>
      </c>
      <c r="I5761" s="35" t="b">
        <v>0</v>
      </c>
      <c r="J5761" s="35" t="b">
        <v>0</v>
      </c>
    </row>
    <row r="5762" spans="1:10" hidden="1" x14ac:dyDescent="0.2">
      <c r="A5762" s="35" t="s">
        <v>391</v>
      </c>
      <c r="B5762" s="35" t="str">
        <f>VLOOKUP(Table4[[#This Row],[Metabolite ID]],Table18[],2,FALSE)</f>
        <v>gamma-CEHC</v>
      </c>
      <c r="C5762" s="35" t="s">
        <v>1123</v>
      </c>
      <c r="D5762" s="35">
        <v>1068</v>
      </c>
      <c r="E5762" s="35">
        <v>8.6037989774336771E-2</v>
      </c>
      <c r="F5762" s="35">
        <v>0.10831692983437216</v>
      </c>
      <c r="G5762" s="35">
        <v>0.42718764253404062</v>
      </c>
      <c r="H5762" s="35" t="b">
        <v>0</v>
      </c>
      <c r="I5762" s="35" t="b">
        <v>0</v>
      </c>
      <c r="J5762" s="35" t="b">
        <v>0</v>
      </c>
    </row>
    <row r="5763" spans="1:10" x14ac:dyDescent="0.2">
      <c r="A5763" s="35" t="s">
        <v>379</v>
      </c>
      <c r="B5763" s="35" t="str">
        <f>VLOOKUP(Table4[[#This Row],[Metabolite ID]],Table18[],2,FALSE)</f>
        <v>guanidinoacetate</v>
      </c>
      <c r="C5763" s="35" t="s">
        <v>1116</v>
      </c>
      <c r="D5763" s="35">
        <v>1068</v>
      </c>
      <c r="E5763" s="35">
        <v>-1.3543764848054883E-2</v>
      </c>
      <c r="F5763" s="35">
        <v>3.7015908984789965E-2</v>
      </c>
      <c r="G5763" s="36">
        <v>0.71444687817744001</v>
      </c>
      <c r="H5763" s="35" t="b">
        <v>0</v>
      </c>
      <c r="I5763" s="35" t="b">
        <v>0</v>
      </c>
      <c r="J5763" s="35" t="b">
        <v>0</v>
      </c>
    </row>
    <row r="5764" spans="1:10" hidden="1" x14ac:dyDescent="0.2">
      <c r="A5764" s="35" t="s">
        <v>379</v>
      </c>
      <c r="B5764" s="35" t="str">
        <f>VLOOKUP(Table4[[#This Row],[Metabolite ID]],Table18[],2,FALSE)</f>
        <v>guanidinoacetate</v>
      </c>
      <c r="C5764" s="35" t="s">
        <v>1117</v>
      </c>
      <c r="D5764" s="35">
        <v>1068</v>
      </c>
      <c r="E5764" s="35">
        <v>-1.3543764848054883E-2</v>
      </c>
      <c r="F5764" s="35">
        <v>3.6968148657842079E-2</v>
      </c>
      <c r="G5764" s="35">
        <v>0.71409416449238772</v>
      </c>
      <c r="H5764" s="35" t="b">
        <v>0</v>
      </c>
      <c r="I5764" s="35" t="b">
        <v>0</v>
      </c>
      <c r="J5764" s="35" t="b">
        <v>0</v>
      </c>
    </row>
    <row r="5765" spans="1:10" hidden="1" x14ac:dyDescent="0.2">
      <c r="A5765" s="35" t="s">
        <v>379</v>
      </c>
      <c r="B5765" s="35" t="str">
        <f>VLOOKUP(Table4[[#This Row],[Metabolite ID]],Table18[],2,FALSE)</f>
        <v>guanidinoacetate</v>
      </c>
      <c r="C5765" s="35" t="s">
        <v>1118</v>
      </c>
      <c r="D5765" s="35">
        <v>1068</v>
      </c>
      <c r="E5765" s="35">
        <v>-1.3543764848054874E-2</v>
      </c>
      <c r="F5765" s="35">
        <v>3.7295122280831407E-2</v>
      </c>
      <c r="G5765" s="35">
        <v>0.71649201076952673</v>
      </c>
      <c r="H5765" s="35" t="b">
        <v>0</v>
      </c>
      <c r="I5765" s="35" t="b">
        <v>0</v>
      </c>
      <c r="J5765" s="35" t="b">
        <v>0</v>
      </c>
    </row>
    <row r="5766" spans="1:10" hidden="1" x14ac:dyDescent="0.2">
      <c r="A5766" s="35" t="s">
        <v>379</v>
      </c>
      <c r="B5766" s="35" t="str">
        <f>VLOOKUP(Table4[[#This Row],[Metabolite ID]],Table18[],2,FALSE)</f>
        <v>guanidinoacetate</v>
      </c>
      <c r="C5766" s="35" t="s">
        <v>1119</v>
      </c>
      <c r="D5766" s="35">
        <v>1068</v>
      </c>
      <c r="E5766" s="35">
        <v>-3.3068638883485851E-2</v>
      </c>
      <c r="F5766" s="35">
        <v>5.6859256410795075E-2</v>
      </c>
      <c r="G5766" s="35">
        <v>0.56084449239734813</v>
      </c>
      <c r="H5766" s="35" t="b">
        <v>0</v>
      </c>
      <c r="I5766" s="35" t="b">
        <v>0</v>
      </c>
      <c r="J5766" s="35" t="b">
        <v>0</v>
      </c>
    </row>
    <row r="5767" spans="1:10" hidden="1" x14ac:dyDescent="0.2">
      <c r="A5767" s="35" t="s">
        <v>379</v>
      </c>
      <c r="B5767" s="35" t="str">
        <f>VLOOKUP(Table4[[#This Row],[Metabolite ID]],Table18[],2,FALSE)</f>
        <v>guanidinoacetate</v>
      </c>
      <c r="C5767" s="35" t="s">
        <v>1120</v>
      </c>
      <c r="D5767" s="35">
        <v>1068</v>
      </c>
      <c r="E5767" s="35">
        <v>2.8928536351700958E-2</v>
      </c>
      <c r="F5767" s="35">
        <v>6.638670670857072E-2</v>
      </c>
      <c r="G5767" s="35">
        <v>0.66301234340257864</v>
      </c>
      <c r="H5767" s="35" t="b">
        <v>0</v>
      </c>
      <c r="I5767" s="35" t="b">
        <v>0</v>
      </c>
      <c r="J5767" s="35" t="b">
        <v>0</v>
      </c>
    </row>
    <row r="5768" spans="1:10" hidden="1" x14ac:dyDescent="0.2">
      <c r="A5768" s="35" t="s">
        <v>379</v>
      </c>
      <c r="B5768" s="35" t="str">
        <f>VLOOKUP(Table4[[#This Row],[Metabolite ID]],Table18[],2,FALSE)</f>
        <v>guanidinoacetate</v>
      </c>
      <c r="C5768" s="35" t="s">
        <v>1121</v>
      </c>
      <c r="D5768" s="35">
        <v>1068</v>
      </c>
      <c r="E5768" s="35">
        <v>-0.14533541505024949</v>
      </c>
      <c r="F5768" s="35">
        <v>0.2400729610976792</v>
      </c>
      <c r="G5768" s="35">
        <v>0.54505514520696297</v>
      </c>
      <c r="H5768" s="35" t="b">
        <v>0</v>
      </c>
      <c r="I5768" s="35" t="b">
        <v>0</v>
      </c>
      <c r="J5768" s="35" t="b">
        <v>0</v>
      </c>
    </row>
    <row r="5769" spans="1:10" hidden="1" x14ac:dyDescent="0.2">
      <c r="A5769" s="35" t="s">
        <v>379</v>
      </c>
      <c r="B5769" s="35" t="str">
        <f>VLOOKUP(Table4[[#This Row],[Metabolite ID]],Table18[],2,FALSE)</f>
        <v>guanidinoacetate</v>
      </c>
      <c r="C5769" s="35" t="s">
        <v>1122</v>
      </c>
      <c r="D5769" s="35">
        <v>1068</v>
      </c>
      <c r="E5769" s="35">
        <v>2.0931651211680169E-2</v>
      </c>
      <c r="F5769" s="35">
        <v>0.14761919741660279</v>
      </c>
      <c r="G5769" s="35">
        <v>0.88726876980044622</v>
      </c>
      <c r="H5769" s="35" t="b">
        <v>0</v>
      </c>
      <c r="I5769" s="35" t="b">
        <v>0</v>
      </c>
      <c r="J5769" s="35" t="b">
        <v>0</v>
      </c>
    </row>
    <row r="5770" spans="1:10" hidden="1" x14ac:dyDescent="0.2">
      <c r="A5770" s="35" t="s">
        <v>379</v>
      </c>
      <c r="B5770" s="35" t="str">
        <f>VLOOKUP(Table4[[#This Row],[Metabolite ID]],Table18[],2,FALSE)</f>
        <v>guanidinoacetate</v>
      </c>
      <c r="C5770" s="35" t="s">
        <v>1123</v>
      </c>
      <c r="D5770" s="35">
        <v>1068</v>
      </c>
      <c r="E5770" s="35">
        <v>4.9672757548639715E-2</v>
      </c>
      <c r="F5770" s="35">
        <v>0.10866462505829527</v>
      </c>
      <c r="G5770" s="35">
        <v>0.64767803894114007</v>
      </c>
      <c r="H5770" s="35" t="b">
        <v>0</v>
      </c>
      <c r="I5770" s="35" t="b">
        <v>0</v>
      </c>
      <c r="J5770" s="35" t="b">
        <v>0</v>
      </c>
    </row>
    <row r="5771" spans="1:10" x14ac:dyDescent="0.2">
      <c r="A5771" s="35" t="s">
        <v>667</v>
      </c>
      <c r="B5771" s="35" t="str">
        <f>VLOOKUP(Table4[[#This Row],[Metabolite ID]],Table18[],2,FALSE)</f>
        <v>1-stearoyl-2-linoleoyl-GPI (18:0/18:2)</v>
      </c>
      <c r="C5771" s="35" t="s">
        <v>1116</v>
      </c>
      <c r="D5771" s="35">
        <v>1068</v>
      </c>
      <c r="E5771" s="35">
        <v>-1.3428441950737278E-2</v>
      </c>
      <c r="F5771" s="35">
        <v>3.6883898207051513E-2</v>
      </c>
      <c r="G5771" s="36">
        <v>0.71580328600254439</v>
      </c>
      <c r="H5771" s="35" t="b">
        <v>0</v>
      </c>
      <c r="I5771" s="35" t="b">
        <v>0</v>
      </c>
      <c r="J5771" s="35" t="b">
        <v>0</v>
      </c>
    </row>
    <row r="5772" spans="1:10" hidden="1" x14ac:dyDescent="0.2">
      <c r="A5772" s="35" t="s">
        <v>667</v>
      </c>
      <c r="B5772" s="35" t="str">
        <f>VLOOKUP(Table4[[#This Row],[Metabolite ID]],Table18[],2,FALSE)</f>
        <v>1-stearoyl-2-linoleoyl-GPI (18:0/18:2)</v>
      </c>
      <c r="C5772" s="35" t="s">
        <v>1117</v>
      </c>
      <c r="D5772" s="35">
        <v>1068</v>
      </c>
      <c r="E5772" s="35">
        <v>-1.3428441950737278E-2</v>
      </c>
      <c r="F5772" s="35">
        <v>3.6883898207051513E-2</v>
      </c>
      <c r="G5772" s="35">
        <v>0.71580328600254439</v>
      </c>
      <c r="H5772" s="35" t="b">
        <v>0</v>
      </c>
      <c r="I5772" s="35" t="b">
        <v>0</v>
      </c>
      <c r="J5772" s="35" t="b">
        <v>0</v>
      </c>
    </row>
    <row r="5773" spans="1:10" hidden="1" x14ac:dyDescent="0.2">
      <c r="A5773" s="35" t="s">
        <v>667</v>
      </c>
      <c r="B5773" s="35" t="str">
        <f>VLOOKUP(Table4[[#This Row],[Metabolite ID]],Table18[],2,FALSE)</f>
        <v>1-stearoyl-2-linoleoyl-GPI (18:0/18:2)</v>
      </c>
      <c r="C5773" s="35" t="s">
        <v>1118</v>
      </c>
      <c r="D5773" s="35">
        <v>1068</v>
      </c>
      <c r="E5773" s="35">
        <v>-1.3428441950737289E-2</v>
      </c>
      <c r="F5773" s="35">
        <v>3.720716242325809E-2</v>
      </c>
      <c r="G5773" s="35">
        <v>0.71816662814386123</v>
      </c>
      <c r="H5773" s="35" t="b">
        <v>0</v>
      </c>
      <c r="I5773" s="35" t="b">
        <v>0</v>
      </c>
      <c r="J5773" s="35" t="b">
        <v>0</v>
      </c>
    </row>
    <row r="5774" spans="1:10" hidden="1" x14ac:dyDescent="0.2">
      <c r="A5774" s="35" t="s">
        <v>667</v>
      </c>
      <c r="B5774" s="35" t="str">
        <f>VLOOKUP(Table4[[#This Row],[Metabolite ID]],Table18[],2,FALSE)</f>
        <v>1-stearoyl-2-linoleoyl-GPI (18:0/18:2)</v>
      </c>
      <c r="C5774" s="35" t="s">
        <v>1119</v>
      </c>
      <c r="D5774" s="35">
        <v>1068</v>
      </c>
      <c r="E5774" s="35">
        <v>4.4075615384615324E-2</v>
      </c>
      <c r="F5774" s="35">
        <v>5.6110167931056186E-2</v>
      </c>
      <c r="G5774" s="35">
        <v>0.43214920552987462</v>
      </c>
      <c r="H5774" s="35" t="b">
        <v>0</v>
      </c>
      <c r="I5774" s="35" t="b">
        <v>0</v>
      </c>
      <c r="J5774" s="35" t="b">
        <v>0</v>
      </c>
    </row>
    <row r="5775" spans="1:10" hidden="1" x14ac:dyDescent="0.2">
      <c r="A5775" s="35" t="s">
        <v>667</v>
      </c>
      <c r="B5775" s="35" t="str">
        <f>VLOOKUP(Table4[[#This Row],[Metabolite ID]],Table18[],2,FALSE)</f>
        <v>1-stearoyl-2-linoleoyl-GPI (18:0/18:2)</v>
      </c>
      <c r="C5775" s="35" t="s">
        <v>1120</v>
      </c>
      <c r="D5775" s="35">
        <v>1068</v>
      </c>
      <c r="E5775" s="35">
        <v>-4.8289979899997587E-2</v>
      </c>
      <c r="F5775" s="35">
        <v>6.6158937692013156E-2</v>
      </c>
      <c r="G5775" s="35">
        <v>0.46544603379618804</v>
      </c>
      <c r="H5775" s="35" t="b">
        <v>0</v>
      </c>
      <c r="I5775" s="35" t="b">
        <v>0</v>
      </c>
      <c r="J5775" s="35" t="b">
        <v>0</v>
      </c>
    </row>
    <row r="5776" spans="1:10" hidden="1" x14ac:dyDescent="0.2">
      <c r="A5776" s="35" t="s">
        <v>667</v>
      </c>
      <c r="B5776" s="35" t="str">
        <f>VLOOKUP(Table4[[#This Row],[Metabolite ID]],Table18[],2,FALSE)</f>
        <v>1-stearoyl-2-linoleoyl-GPI (18:0/18:2)</v>
      </c>
      <c r="C5776" s="35" t="s">
        <v>1121</v>
      </c>
      <c r="D5776" s="35">
        <v>1068</v>
      </c>
      <c r="E5776" s="35">
        <v>0.21969173433948619</v>
      </c>
      <c r="F5776" s="35">
        <v>0.24299383696239865</v>
      </c>
      <c r="G5776" s="35">
        <v>0.36614425958587737</v>
      </c>
      <c r="H5776" s="35" t="b">
        <v>0</v>
      </c>
      <c r="I5776" s="35" t="b">
        <v>0</v>
      </c>
      <c r="J5776" s="35" t="b">
        <v>0</v>
      </c>
    </row>
    <row r="5777" spans="1:10" hidden="1" x14ac:dyDescent="0.2">
      <c r="A5777" s="35" t="s">
        <v>667</v>
      </c>
      <c r="B5777" s="35" t="str">
        <f>VLOOKUP(Table4[[#This Row],[Metabolite ID]],Table18[],2,FALSE)</f>
        <v>1-stearoyl-2-linoleoyl-GPI (18:0/18:2)</v>
      </c>
      <c r="C5777" s="35" t="s">
        <v>1122</v>
      </c>
      <c r="D5777" s="35">
        <v>1068</v>
      </c>
      <c r="E5777" s="35">
        <v>-7.484264657893025E-2</v>
      </c>
      <c r="F5777" s="35">
        <v>0.14357280725199337</v>
      </c>
      <c r="G5777" s="35">
        <v>0.602274987016161</v>
      </c>
      <c r="H5777" s="35" t="b">
        <v>0</v>
      </c>
      <c r="I5777" s="35" t="b">
        <v>0</v>
      </c>
      <c r="J5777" s="35" t="b">
        <v>0</v>
      </c>
    </row>
    <row r="5778" spans="1:10" hidden="1" x14ac:dyDescent="0.2">
      <c r="A5778" s="35" t="s">
        <v>667</v>
      </c>
      <c r="B5778" s="35" t="str">
        <f>VLOOKUP(Table4[[#This Row],[Metabolite ID]],Table18[],2,FALSE)</f>
        <v>1-stearoyl-2-linoleoyl-GPI (18:0/18:2)</v>
      </c>
      <c r="C5778" s="35" t="s">
        <v>1123</v>
      </c>
      <c r="D5778" s="35">
        <v>1068</v>
      </c>
      <c r="E5778" s="35">
        <v>-4.8905344089149323E-2</v>
      </c>
      <c r="F5778" s="35">
        <v>0.10824447934975737</v>
      </c>
      <c r="G5778" s="35">
        <v>0.65150172884270829</v>
      </c>
      <c r="H5778" s="35" t="b">
        <v>0</v>
      </c>
      <c r="I5778" s="35" t="b">
        <v>0</v>
      </c>
      <c r="J5778" s="35" t="b">
        <v>0</v>
      </c>
    </row>
    <row r="5779" spans="1:10" x14ac:dyDescent="0.2">
      <c r="A5779" s="35" t="s">
        <v>528</v>
      </c>
      <c r="B5779" s="35" t="str">
        <f>VLOOKUP(Table4[[#This Row],[Metabolite ID]],Table18[],2,FALSE)</f>
        <v>X - 12814</v>
      </c>
      <c r="C5779" s="35" t="s">
        <v>1116</v>
      </c>
      <c r="D5779" s="35">
        <v>1068</v>
      </c>
      <c r="E5779" s="35">
        <v>-1.4362704403605875E-2</v>
      </c>
      <c r="F5779" s="35">
        <v>3.9540636139399205E-2</v>
      </c>
      <c r="G5779" s="36">
        <v>0.71642629470387242</v>
      </c>
      <c r="H5779" s="35" t="b">
        <v>0</v>
      </c>
      <c r="I5779" s="35" t="b">
        <v>0</v>
      </c>
      <c r="J5779" s="35" t="b">
        <v>0</v>
      </c>
    </row>
    <row r="5780" spans="1:10" hidden="1" x14ac:dyDescent="0.2">
      <c r="A5780" s="35" t="s">
        <v>528</v>
      </c>
      <c r="B5780" s="35" t="str">
        <f>VLOOKUP(Table4[[#This Row],[Metabolite ID]],Table18[],2,FALSE)</f>
        <v>X - 12814</v>
      </c>
      <c r="C5780" s="35" t="s">
        <v>1117</v>
      </c>
      <c r="D5780" s="35">
        <v>1068</v>
      </c>
      <c r="E5780" s="35">
        <v>-1.4362704403605875E-2</v>
      </c>
      <c r="F5780" s="35">
        <v>3.9540636139399205E-2</v>
      </c>
      <c r="G5780" s="35">
        <v>0.71642629470387242</v>
      </c>
      <c r="H5780" s="35" t="b">
        <v>0</v>
      </c>
      <c r="I5780" s="35" t="b">
        <v>0</v>
      </c>
      <c r="J5780" s="35" t="b">
        <v>0</v>
      </c>
    </row>
    <row r="5781" spans="1:10" hidden="1" x14ac:dyDescent="0.2">
      <c r="A5781" s="35" t="s">
        <v>528</v>
      </c>
      <c r="B5781" s="35" t="str">
        <f>VLOOKUP(Table4[[#This Row],[Metabolite ID]],Table18[],2,FALSE)</f>
        <v>X - 12814</v>
      </c>
      <c r="C5781" s="35" t="s">
        <v>1118</v>
      </c>
      <c r="D5781" s="35">
        <v>1068</v>
      </c>
      <c r="E5781" s="35">
        <v>-1.4362704403605878E-2</v>
      </c>
      <c r="F5781" s="35">
        <v>3.9879612446164482E-2</v>
      </c>
      <c r="G5781" s="35">
        <v>0.71873380120658159</v>
      </c>
      <c r="H5781" s="35" t="b">
        <v>0</v>
      </c>
      <c r="I5781" s="35" t="b">
        <v>0</v>
      </c>
      <c r="J5781" s="35" t="b">
        <v>0</v>
      </c>
    </row>
    <row r="5782" spans="1:10" hidden="1" x14ac:dyDescent="0.2">
      <c r="A5782" s="35" t="s">
        <v>528</v>
      </c>
      <c r="B5782" s="35" t="str">
        <f>VLOOKUP(Table4[[#This Row],[Metabolite ID]],Table18[],2,FALSE)</f>
        <v>X - 12814</v>
      </c>
      <c r="C5782" s="35" t="s">
        <v>1119</v>
      </c>
      <c r="D5782" s="35">
        <v>1068</v>
      </c>
      <c r="E5782" s="35">
        <v>-4.8619901871921223E-2</v>
      </c>
      <c r="F5782" s="35">
        <v>5.9469336554160881E-2</v>
      </c>
      <c r="G5782" s="35">
        <v>0.41360702454683357</v>
      </c>
      <c r="H5782" s="35" t="b">
        <v>0</v>
      </c>
      <c r="I5782" s="35" t="b">
        <v>0</v>
      </c>
      <c r="J5782" s="35" t="b">
        <v>0</v>
      </c>
    </row>
    <row r="5783" spans="1:10" hidden="1" x14ac:dyDescent="0.2">
      <c r="A5783" s="35" t="s">
        <v>528</v>
      </c>
      <c r="B5783" s="35" t="str">
        <f>VLOOKUP(Table4[[#This Row],[Metabolite ID]],Table18[],2,FALSE)</f>
        <v>X - 12814</v>
      </c>
      <c r="C5783" s="35" t="s">
        <v>1120</v>
      </c>
      <c r="D5783" s="35">
        <v>1068</v>
      </c>
      <c r="E5783" s="35">
        <v>-3.2736291407684935E-2</v>
      </c>
      <c r="F5783" s="35">
        <v>6.8674981005788477E-2</v>
      </c>
      <c r="G5783" s="35">
        <v>0.63358688040125821</v>
      </c>
      <c r="H5783" s="35" t="b">
        <v>0</v>
      </c>
      <c r="I5783" s="35" t="b">
        <v>0</v>
      </c>
      <c r="J5783" s="35" t="b">
        <v>0</v>
      </c>
    </row>
    <row r="5784" spans="1:10" hidden="1" x14ac:dyDescent="0.2">
      <c r="A5784" s="35" t="s">
        <v>528</v>
      </c>
      <c r="B5784" s="35" t="str">
        <f>VLOOKUP(Table4[[#This Row],[Metabolite ID]],Table18[],2,FALSE)</f>
        <v>X - 12814</v>
      </c>
      <c r="C5784" s="35" t="s">
        <v>1121</v>
      </c>
      <c r="D5784" s="35">
        <v>1068</v>
      </c>
      <c r="E5784" s="35">
        <v>-0.23012496759895917</v>
      </c>
      <c r="F5784" s="35">
        <v>0.26935286406957398</v>
      </c>
      <c r="G5784" s="35">
        <v>0.3930959814517796</v>
      </c>
      <c r="H5784" s="35" t="b">
        <v>0</v>
      </c>
      <c r="I5784" s="35" t="b">
        <v>0</v>
      </c>
      <c r="J5784" s="35" t="b">
        <v>0</v>
      </c>
    </row>
    <row r="5785" spans="1:10" hidden="1" x14ac:dyDescent="0.2">
      <c r="A5785" s="35" t="s">
        <v>528</v>
      </c>
      <c r="B5785" s="35" t="str">
        <f>VLOOKUP(Table4[[#This Row],[Metabolite ID]],Table18[],2,FALSE)</f>
        <v>X - 12814</v>
      </c>
      <c r="C5785" s="35" t="s">
        <v>1122</v>
      </c>
      <c r="D5785" s="35">
        <v>1068</v>
      </c>
      <c r="E5785" s="35">
        <v>-0.11414846265960943</v>
      </c>
      <c r="F5785" s="35">
        <v>0.16020913559618558</v>
      </c>
      <c r="G5785" s="35">
        <v>0.47631309364475283</v>
      </c>
      <c r="H5785" s="35" t="b">
        <v>0</v>
      </c>
      <c r="I5785" s="35" t="b">
        <v>0</v>
      </c>
      <c r="J5785" s="35" t="b">
        <v>0</v>
      </c>
    </row>
    <row r="5786" spans="1:10" hidden="1" x14ac:dyDescent="0.2">
      <c r="A5786" s="35" t="s">
        <v>528</v>
      </c>
      <c r="B5786" s="35" t="str">
        <f>VLOOKUP(Table4[[#This Row],[Metabolite ID]],Table18[],2,FALSE)</f>
        <v>X - 12814</v>
      </c>
      <c r="C5786" s="35" t="s">
        <v>1123</v>
      </c>
      <c r="D5786" s="35">
        <v>1068</v>
      </c>
      <c r="E5786" s="35">
        <v>4.0454431714560101E-3</v>
      </c>
      <c r="F5786" s="35">
        <v>0.1160514033458369</v>
      </c>
      <c r="G5786" s="35">
        <v>0.97219864987458338</v>
      </c>
      <c r="H5786" s="35" t="b">
        <v>0</v>
      </c>
      <c r="I5786" s="35" t="b">
        <v>0</v>
      </c>
      <c r="J5786" s="35" t="b">
        <v>0</v>
      </c>
    </row>
    <row r="5787" spans="1:10" x14ac:dyDescent="0.2">
      <c r="A5787" s="35" t="s">
        <v>305</v>
      </c>
      <c r="B5787" s="35" t="str">
        <f>VLOOKUP(Table4[[#This Row],[Metabolite ID]],Table18[],2,FALSE)</f>
        <v>5alpha-pregnan-3beta,20alpha-diol disulfate</v>
      </c>
      <c r="C5787" s="35" t="s">
        <v>1116</v>
      </c>
      <c r="D5787" s="35">
        <v>1068</v>
      </c>
      <c r="E5787" s="35">
        <v>-1.4013665309620353E-2</v>
      </c>
      <c r="F5787" s="35">
        <v>3.8769074633288596E-2</v>
      </c>
      <c r="G5787" s="36">
        <v>0.71775183104384577</v>
      </c>
      <c r="H5787" s="35" t="b">
        <v>0</v>
      </c>
      <c r="I5787" s="35" t="b">
        <v>0</v>
      </c>
      <c r="J5787" s="35" t="b">
        <v>0</v>
      </c>
    </row>
    <row r="5788" spans="1:10" hidden="1" x14ac:dyDescent="0.2">
      <c r="A5788" s="35" t="s">
        <v>305</v>
      </c>
      <c r="B5788" s="35" t="str">
        <f>VLOOKUP(Table4[[#This Row],[Metabolite ID]],Table18[],2,FALSE)</f>
        <v>5alpha-pregnan-3beta,20alpha-diol disulfate</v>
      </c>
      <c r="C5788" s="35" t="s">
        <v>1117</v>
      </c>
      <c r="D5788" s="35">
        <v>1068</v>
      </c>
      <c r="E5788" s="35">
        <v>-1.4013665309620353E-2</v>
      </c>
      <c r="F5788" s="35">
        <v>3.6998746786836491E-2</v>
      </c>
      <c r="G5788" s="35">
        <v>0.70486569245047548</v>
      </c>
      <c r="H5788" s="35" t="b">
        <v>0</v>
      </c>
      <c r="I5788" s="35" t="b">
        <v>0</v>
      </c>
      <c r="J5788" s="35" t="b">
        <v>0</v>
      </c>
    </row>
    <row r="5789" spans="1:10" hidden="1" x14ac:dyDescent="0.2">
      <c r="A5789" s="35" t="s">
        <v>305</v>
      </c>
      <c r="B5789" s="35" t="str">
        <f>VLOOKUP(Table4[[#This Row],[Metabolite ID]],Table18[],2,FALSE)</f>
        <v>5alpha-pregnan-3beta,20alpha-diol disulfate</v>
      </c>
      <c r="C5789" s="35" t="s">
        <v>1118</v>
      </c>
      <c r="D5789" s="35">
        <v>1068</v>
      </c>
      <c r="E5789" s="35">
        <v>-1.4013665309620367E-2</v>
      </c>
      <c r="F5789" s="35">
        <v>3.7360279656951524E-2</v>
      </c>
      <c r="G5789" s="35">
        <v>0.70758959226830687</v>
      </c>
      <c r="H5789" s="35" t="b">
        <v>0</v>
      </c>
      <c r="I5789" s="35" t="b">
        <v>0</v>
      </c>
      <c r="J5789" s="35" t="b">
        <v>0</v>
      </c>
    </row>
    <row r="5790" spans="1:10" hidden="1" x14ac:dyDescent="0.2">
      <c r="A5790" s="35" t="s">
        <v>305</v>
      </c>
      <c r="B5790" s="35" t="str">
        <f>VLOOKUP(Table4[[#This Row],[Metabolite ID]],Table18[],2,FALSE)</f>
        <v>5alpha-pregnan-3beta,20alpha-diol disulfate</v>
      </c>
      <c r="C5790" s="35" t="s">
        <v>1119</v>
      </c>
      <c r="D5790" s="35">
        <v>1068</v>
      </c>
      <c r="E5790" s="35">
        <v>-7.8848979230942889E-2</v>
      </c>
      <c r="F5790" s="35">
        <v>5.6155535519403416E-2</v>
      </c>
      <c r="G5790" s="35">
        <v>0.16028381509423439</v>
      </c>
      <c r="H5790" s="35" t="b">
        <v>0</v>
      </c>
      <c r="I5790" s="35" t="b">
        <v>0</v>
      </c>
      <c r="J5790" s="35" t="b">
        <v>0</v>
      </c>
    </row>
    <row r="5791" spans="1:10" hidden="1" x14ac:dyDescent="0.2">
      <c r="A5791" s="35" t="s">
        <v>305</v>
      </c>
      <c r="B5791" s="35" t="str">
        <f>VLOOKUP(Table4[[#This Row],[Metabolite ID]],Table18[],2,FALSE)</f>
        <v>5alpha-pregnan-3beta,20alpha-diol disulfate</v>
      </c>
      <c r="C5791" s="35" t="s">
        <v>1120</v>
      </c>
      <c r="D5791" s="35">
        <v>1068</v>
      </c>
      <c r="E5791" s="35">
        <v>-6.1447531977770677E-2</v>
      </c>
      <c r="F5791" s="35">
        <v>6.2101400873689531E-2</v>
      </c>
      <c r="G5791" s="35">
        <v>0.32243277728178837</v>
      </c>
      <c r="H5791" s="35" t="b">
        <v>0</v>
      </c>
      <c r="I5791" s="35" t="b">
        <v>0</v>
      </c>
      <c r="J5791" s="35" t="b">
        <v>0</v>
      </c>
    </row>
    <row r="5792" spans="1:10" hidden="1" x14ac:dyDescent="0.2">
      <c r="A5792" s="35" t="s">
        <v>305</v>
      </c>
      <c r="B5792" s="35" t="str">
        <f>VLOOKUP(Table4[[#This Row],[Metabolite ID]],Table18[],2,FALSE)</f>
        <v>5alpha-pregnan-3beta,20alpha-diol disulfate</v>
      </c>
      <c r="C5792" s="35" t="s">
        <v>1121</v>
      </c>
      <c r="D5792" s="35">
        <v>1068</v>
      </c>
      <c r="E5792" s="35">
        <v>-0.27164369555120516</v>
      </c>
      <c r="F5792" s="35">
        <v>0.25160613710068785</v>
      </c>
      <c r="G5792" s="35">
        <v>0.2805471317013975</v>
      </c>
      <c r="H5792" s="35" t="b">
        <v>0</v>
      </c>
      <c r="I5792" s="35" t="b">
        <v>0</v>
      </c>
      <c r="J5792" s="35" t="b">
        <v>0</v>
      </c>
    </row>
    <row r="5793" spans="1:10" hidden="1" x14ac:dyDescent="0.2">
      <c r="A5793" s="35" t="s">
        <v>305</v>
      </c>
      <c r="B5793" s="35" t="str">
        <f>VLOOKUP(Table4[[#This Row],[Metabolite ID]],Table18[],2,FALSE)</f>
        <v>5alpha-pregnan-3beta,20alpha-diol disulfate</v>
      </c>
      <c r="C5793" s="35" t="s">
        <v>1122</v>
      </c>
      <c r="D5793" s="35">
        <v>1068</v>
      </c>
      <c r="E5793" s="35">
        <v>-0.18272353977906786</v>
      </c>
      <c r="F5793" s="35">
        <v>0.15540308052705881</v>
      </c>
      <c r="G5793" s="35">
        <v>0.23993555051631746</v>
      </c>
      <c r="H5793" s="35" t="b">
        <v>0</v>
      </c>
      <c r="I5793" s="35" t="b">
        <v>0</v>
      </c>
      <c r="J5793" s="35" t="b">
        <v>0</v>
      </c>
    </row>
    <row r="5794" spans="1:10" hidden="1" x14ac:dyDescent="0.2">
      <c r="A5794" s="35" t="s">
        <v>305</v>
      </c>
      <c r="B5794" s="35" t="str">
        <f>VLOOKUP(Table4[[#This Row],[Metabolite ID]],Table18[],2,FALSE)</f>
        <v>5alpha-pregnan-3beta,20alpha-diol disulfate</v>
      </c>
      <c r="C5794" s="35" t="s">
        <v>1123</v>
      </c>
      <c r="D5794" s="35">
        <v>1068</v>
      </c>
      <c r="E5794" s="35">
        <v>0.16267565686815863</v>
      </c>
      <c r="F5794" s="35">
        <v>0.11369559059357943</v>
      </c>
      <c r="G5794" s="35">
        <v>0.15278059470422428</v>
      </c>
      <c r="H5794" s="35" t="b">
        <v>0</v>
      </c>
      <c r="I5794" s="35" t="b">
        <v>0</v>
      </c>
      <c r="J5794" s="35" t="b">
        <v>0</v>
      </c>
    </row>
    <row r="5795" spans="1:10" x14ac:dyDescent="0.2">
      <c r="A5795" s="35" t="s">
        <v>90</v>
      </c>
      <c r="B5795" s="35" t="str">
        <f>VLOOKUP(Table4[[#This Row],[Metabolite ID]],Table18[],2,FALSE)</f>
        <v>alpha-ketobutyrate</v>
      </c>
      <c r="C5795" s="35" t="s">
        <v>1116</v>
      </c>
      <c r="D5795" s="35">
        <v>1068</v>
      </c>
      <c r="E5795" s="35">
        <v>-1.4948638649868805E-2</v>
      </c>
      <c r="F5795" s="35">
        <v>4.1388552130893951E-2</v>
      </c>
      <c r="G5795" s="36">
        <v>0.71796631186533244</v>
      </c>
      <c r="H5795" s="35" t="b">
        <v>0</v>
      </c>
      <c r="I5795" s="35" t="b">
        <v>0</v>
      </c>
      <c r="J5795" s="35" t="b">
        <v>0</v>
      </c>
    </row>
    <row r="5796" spans="1:10" hidden="1" x14ac:dyDescent="0.2">
      <c r="A5796" s="35" t="s">
        <v>90</v>
      </c>
      <c r="B5796" s="35" t="str">
        <f>VLOOKUP(Table4[[#This Row],[Metabolite ID]],Table18[],2,FALSE)</f>
        <v>alpha-ketobutyrate</v>
      </c>
      <c r="C5796" s="35" t="s">
        <v>1117</v>
      </c>
      <c r="D5796" s="35">
        <v>1068</v>
      </c>
      <c r="E5796" s="35">
        <v>-1.4948638649868805E-2</v>
      </c>
      <c r="F5796" s="35">
        <v>4.0685759787229707E-2</v>
      </c>
      <c r="G5796" s="35">
        <v>0.71330801399203692</v>
      </c>
      <c r="H5796" s="35" t="b">
        <v>0</v>
      </c>
      <c r="I5796" s="35" t="b">
        <v>0</v>
      </c>
      <c r="J5796" s="35" t="b">
        <v>0</v>
      </c>
    </row>
    <row r="5797" spans="1:10" hidden="1" x14ac:dyDescent="0.2">
      <c r="A5797" s="35" t="s">
        <v>90</v>
      </c>
      <c r="B5797" s="35" t="str">
        <f>VLOOKUP(Table4[[#This Row],[Metabolite ID]],Table18[],2,FALSE)</f>
        <v>alpha-ketobutyrate</v>
      </c>
      <c r="C5797" s="35" t="s">
        <v>1118</v>
      </c>
      <c r="D5797" s="35">
        <v>1068</v>
      </c>
      <c r="E5797" s="35">
        <v>-1.49486386498688E-2</v>
      </c>
      <c r="F5797" s="35">
        <v>4.1059117301795005E-2</v>
      </c>
      <c r="G5797" s="35">
        <v>0.71580126782756337</v>
      </c>
      <c r="H5797" s="35" t="b">
        <v>0</v>
      </c>
      <c r="I5797" s="35" t="b">
        <v>0</v>
      </c>
      <c r="J5797" s="35" t="b">
        <v>0</v>
      </c>
    </row>
    <row r="5798" spans="1:10" hidden="1" x14ac:dyDescent="0.2">
      <c r="A5798" s="35" t="s">
        <v>90</v>
      </c>
      <c r="B5798" s="35" t="str">
        <f>VLOOKUP(Table4[[#This Row],[Metabolite ID]],Table18[],2,FALSE)</f>
        <v>alpha-ketobutyrate</v>
      </c>
      <c r="C5798" s="35" t="s">
        <v>1119</v>
      </c>
      <c r="D5798" s="35">
        <v>1068</v>
      </c>
      <c r="E5798" s="35">
        <v>-1.0480838599902842E-2</v>
      </c>
      <c r="F5798" s="35">
        <v>6.4701234717418857E-2</v>
      </c>
      <c r="G5798" s="35">
        <v>0.87131512122561305</v>
      </c>
      <c r="H5798" s="35" t="b">
        <v>0</v>
      </c>
      <c r="I5798" s="35" t="b">
        <v>0</v>
      </c>
      <c r="J5798" s="35" t="b">
        <v>0</v>
      </c>
    </row>
    <row r="5799" spans="1:10" hidden="1" x14ac:dyDescent="0.2">
      <c r="A5799" s="35" t="s">
        <v>90</v>
      </c>
      <c r="B5799" s="35" t="str">
        <f>VLOOKUP(Table4[[#This Row],[Metabolite ID]],Table18[],2,FALSE)</f>
        <v>alpha-ketobutyrate</v>
      </c>
      <c r="C5799" s="35" t="s">
        <v>1120</v>
      </c>
      <c r="D5799" s="35">
        <v>1068</v>
      </c>
      <c r="E5799" s="35">
        <v>-3.235596310114807E-3</v>
      </c>
      <c r="F5799" s="35">
        <v>6.9330351348637714E-2</v>
      </c>
      <c r="G5799" s="35">
        <v>0.96277682925906494</v>
      </c>
      <c r="H5799" s="35" t="b">
        <v>0</v>
      </c>
      <c r="I5799" s="35" t="b">
        <v>0</v>
      </c>
      <c r="J5799" s="35" t="b">
        <v>0</v>
      </c>
    </row>
    <row r="5800" spans="1:10" hidden="1" x14ac:dyDescent="0.2">
      <c r="A5800" s="35" t="s">
        <v>90</v>
      </c>
      <c r="B5800" s="35" t="str">
        <f>VLOOKUP(Table4[[#This Row],[Metabolite ID]],Table18[],2,FALSE)</f>
        <v>alpha-ketobutyrate</v>
      </c>
      <c r="C5800" s="35" t="s">
        <v>1121</v>
      </c>
      <c r="D5800" s="35">
        <v>1068</v>
      </c>
      <c r="E5800" s="35">
        <v>-3.3899861261181385E-2</v>
      </c>
      <c r="F5800" s="35">
        <v>0.28617392867320179</v>
      </c>
      <c r="G5800" s="35">
        <v>0.90572632079861126</v>
      </c>
      <c r="H5800" s="35" t="b">
        <v>0</v>
      </c>
      <c r="I5800" s="35" t="b">
        <v>0</v>
      </c>
      <c r="J5800" s="35" t="b">
        <v>0</v>
      </c>
    </row>
    <row r="5801" spans="1:10" hidden="1" x14ac:dyDescent="0.2">
      <c r="A5801" s="35" t="s">
        <v>90</v>
      </c>
      <c r="B5801" s="35" t="str">
        <f>VLOOKUP(Table4[[#This Row],[Metabolite ID]],Table18[],2,FALSE)</f>
        <v>alpha-ketobutyrate</v>
      </c>
      <c r="C5801" s="35" t="s">
        <v>1122</v>
      </c>
      <c r="D5801" s="35">
        <v>1068</v>
      </c>
      <c r="E5801" s="35">
        <v>-3.3899861261181385E-2</v>
      </c>
      <c r="F5801" s="35">
        <v>0.19325187008633765</v>
      </c>
      <c r="G5801" s="35">
        <v>0.86078446142948883</v>
      </c>
      <c r="H5801" s="35" t="b">
        <v>0</v>
      </c>
      <c r="I5801" s="35" t="b">
        <v>0</v>
      </c>
      <c r="J5801" s="35" t="b">
        <v>0</v>
      </c>
    </row>
    <row r="5802" spans="1:10" hidden="1" x14ac:dyDescent="0.2">
      <c r="A5802" s="35" t="s">
        <v>90</v>
      </c>
      <c r="B5802" s="35" t="str">
        <f>VLOOKUP(Table4[[#This Row],[Metabolite ID]],Table18[],2,FALSE)</f>
        <v>alpha-ketobutyrate</v>
      </c>
      <c r="C5802" s="35" t="s">
        <v>1123</v>
      </c>
      <c r="D5802" s="35">
        <v>1068</v>
      </c>
      <c r="E5802" s="35">
        <v>2.417277405279903E-2</v>
      </c>
      <c r="F5802" s="35">
        <v>0.12146808869981274</v>
      </c>
      <c r="G5802" s="35">
        <v>0.84229667271031816</v>
      </c>
      <c r="H5802" s="35" t="b">
        <v>0</v>
      </c>
      <c r="I5802" s="35" t="b">
        <v>0</v>
      </c>
      <c r="J5802" s="35" t="b">
        <v>0</v>
      </c>
    </row>
    <row r="5803" spans="1:10" x14ac:dyDescent="0.2">
      <c r="A5803" s="35" t="s">
        <v>825</v>
      </c>
      <c r="B5803" s="35" t="str">
        <f>VLOOKUP(Table4[[#This Row],[Metabolite ID]],Table18[],2,FALSE)</f>
        <v>Cholesteryl esters in small HDL</v>
      </c>
      <c r="C5803" s="35" t="s">
        <v>1116</v>
      </c>
      <c r="D5803" s="35">
        <v>1069</v>
      </c>
      <c r="E5803" s="35">
        <v>7.542542776673036E-3</v>
      </c>
      <c r="F5803" s="35">
        <v>2.0961742065189255E-2</v>
      </c>
      <c r="G5803" s="36">
        <v>0.71897857945181354</v>
      </c>
      <c r="H5803" s="35" t="b">
        <v>0</v>
      </c>
      <c r="I5803" s="35" t="b">
        <v>0</v>
      </c>
      <c r="J5803" s="35" t="b">
        <v>0</v>
      </c>
    </row>
    <row r="5804" spans="1:10" hidden="1" x14ac:dyDescent="0.2">
      <c r="A5804" s="35" t="s">
        <v>825</v>
      </c>
      <c r="B5804" s="35" t="str">
        <f>VLOOKUP(Table4[[#This Row],[Metabolite ID]],Table18[],2,FALSE)</f>
        <v>Cholesteryl esters in small HDL</v>
      </c>
      <c r="C5804" s="35" t="s">
        <v>1117</v>
      </c>
      <c r="D5804" s="35">
        <v>1069</v>
      </c>
      <c r="E5804" s="35">
        <v>7.542542776673036E-3</v>
      </c>
      <c r="F5804" s="35">
        <v>1.6756322011139069E-2</v>
      </c>
      <c r="G5804" s="35">
        <v>0.65261586509491909</v>
      </c>
      <c r="H5804" s="35" t="b">
        <v>0</v>
      </c>
      <c r="I5804" s="35" t="b">
        <v>0</v>
      </c>
      <c r="J5804" s="35" t="b">
        <v>0</v>
      </c>
    </row>
    <row r="5805" spans="1:10" hidden="1" x14ac:dyDescent="0.2">
      <c r="A5805" s="35" t="s">
        <v>825</v>
      </c>
      <c r="B5805" s="35" t="str">
        <f>VLOOKUP(Table4[[#This Row],[Metabolite ID]],Table18[],2,FALSE)</f>
        <v>Cholesteryl esters in small HDL</v>
      </c>
      <c r="C5805" s="35" t="s">
        <v>1118</v>
      </c>
      <c r="D5805" s="35">
        <v>1069</v>
      </c>
      <c r="E5805" s="35">
        <v>7.5425427766730351E-3</v>
      </c>
      <c r="F5805" s="35">
        <v>1.6990346583903675E-2</v>
      </c>
      <c r="G5805" s="35">
        <v>0.65709241878426639</v>
      </c>
      <c r="H5805" s="35" t="b">
        <v>0</v>
      </c>
      <c r="I5805" s="35" t="b">
        <v>0</v>
      </c>
      <c r="J5805" s="35" t="b">
        <v>0</v>
      </c>
    </row>
    <row r="5806" spans="1:10" hidden="1" x14ac:dyDescent="0.2">
      <c r="A5806" s="35" t="s">
        <v>825</v>
      </c>
      <c r="B5806" s="35" t="str">
        <f>VLOOKUP(Table4[[#This Row],[Metabolite ID]],Table18[],2,FALSE)</f>
        <v>Cholesteryl esters in small HDL</v>
      </c>
      <c r="C5806" s="35" t="s">
        <v>1119</v>
      </c>
      <c r="D5806" s="35">
        <v>1069</v>
      </c>
      <c r="E5806" s="35">
        <v>3.4460778210116727E-2</v>
      </c>
      <c r="F5806" s="35">
        <v>2.5553624877075888E-2</v>
      </c>
      <c r="G5806" s="35">
        <v>0.17747604887647236</v>
      </c>
      <c r="H5806" s="35" t="b">
        <v>0</v>
      </c>
      <c r="I5806" s="35" t="b">
        <v>0</v>
      </c>
      <c r="J5806" s="35" t="b">
        <v>0</v>
      </c>
    </row>
    <row r="5807" spans="1:10" hidden="1" x14ac:dyDescent="0.2">
      <c r="A5807" s="35" t="s">
        <v>825</v>
      </c>
      <c r="B5807" s="35" t="str">
        <f>VLOOKUP(Table4[[#This Row],[Metabolite ID]],Table18[],2,FALSE)</f>
        <v>Cholesteryl esters in small HDL</v>
      </c>
      <c r="C5807" s="35" t="s">
        <v>1120</v>
      </c>
      <c r="D5807" s="35">
        <v>1069</v>
      </c>
      <c r="E5807" s="35">
        <v>2.2835268335336251E-2</v>
      </c>
      <c r="F5807" s="35">
        <v>3.0969995074157142E-2</v>
      </c>
      <c r="G5807" s="35">
        <v>0.46091851509281145</v>
      </c>
      <c r="H5807" s="35" t="b">
        <v>0</v>
      </c>
      <c r="I5807" s="35" t="b">
        <v>0</v>
      </c>
      <c r="J5807" s="35" t="b">
        <v>0</v>
      </c>
    </row>
    <row r="5808" spans="1:10" hidden="1" x14ac:dyDescent="0.2">
      <c r="A5808" s="35" t="s">
        <v>825</v>
      </c>
      <c r="B5808" s="35" t="str">
        <f>VLOOKUP(Table4[[#This Row],[Metabolite ID]],Table18[],2,FALSE)</f>
        <v>Cholesteryl esters in small HDL</v>
      </c>
      <c r="C5808" s="35" t="s">
        <v>1121</v>
      </c>
      <c r="D5808" s="35">
        <v>1069</v>
      </c>
      <c r="E5808" s="35">
        <v>2.4801533778653351E-3</v>
      </c>
      <c r="F5808" s="35">
        <v>0.10597925293914746</v>
      </c>
      <c r="G5808" s="35">
        <v>0.98133377874406857</v>
      </c>
      <c r="H5808" s="35" t="b">
        <v>0</v>
      </c>
      <c r="I5808" s="35" t="b">
        <v>0</v>
      </c>
      <c r="J5808" s="35" t="b">
        <v>0</v>
      </c>
    </row>
    <row r="5809" spans="1:10" hidden="1" x14ac:dyDescent="0.2">
      <c r="A5809" s="35" t="s">
        <v>825</v>
      </c>
      <c r="B5809" s="35" t="str">
        <f>VLOOKUP(Table4[[#This Row],[Metabolite ID]],Table18[],2,FALSE)</f>
        <v>Cholesteryl esters in small HDL</v>
      </c>
      <c r="C5809" s="35" t="s">
        <v>1122</v>
      </c>
      <c r="D5809" s="35">
        <v>1069</v>
      </c>
      <c r="E5809" s="35">
        <v>2.4801533778653351E-3</v>
      </c>
      <c r="F5809" s="35">
        <v>6.2192760666394786E-2</v>
      </c>
      <c r="G5809" s="35">
        <v>0.96819745321094997</v>
      </c>
      <c r="H5809" s="35" t="b">
        <v>0</v>
      </c>
      <c r="I5809" s="35" t="b">
        <v>0</v>
      </c>
      <c r="J5809" s="35" t="b">
        <v>0</v>
      </c>
    </row>
    <row r="5810" spans="1:10" hidden="1" x14ac:dyDescent="0.2">
      <c r="A5810" s="35" t="s">
        <v>825</v>
      </c>
      <c r="B5810" s="35" t="str">
        <f>VLOOKUP(Table4[[#This Row],[Metabolite ID]],Table18[],2,FALSE)</f>
        <v>Cholesteryl esters in small HDL</v>
      </c>
      <c r="C5810" s="35" t="s">
        <v>1123</v>
      </c>
      <c r="D5810" s="35">
        <v>1069</v>
      </c>
      <c r="E5810" s="35">
        <v>-7.624089119946649E-2</v>
      </c>
      <c r="F5810" s="35">
        <v>6.1445971854846751E-2</v>
      </c>
      <c r="G5810" s="35">
        <v>0.21496002306045664</v>
      </c>
      <c r="H5810" s="35" t="b">
        <v>0</v>
      </c>
      <c r="I5810" s="35" t="b">
        <v>0</v>
      </c>
      <c r="J5810" s="35" t="b">
        <v>0</v>
      </c>
    </row>
    <row r="5811" spans="1:10" x14ac:dyDescent="0.2">
      <c r="A5811" s="35" t="s">
        <v>46</v>
      </c>
      <c r="B5811" s="35" t="str">
        <f>VLOOKUP(Table4[[#This Row],[Metabolite ID]],Table18[],2,FALSE)</f>
        <v>lysine</v>
      </c>
      <c r="C5811" s="35" t="s">
        <v>1116</v>
      </c>
      <c r="D5811" s="35">
        <v>1068</v>
      </c>
      <c r="E5811" s="35">
        <v>1.3706553506316433E-2</v>
      </c>
      <c r="F5811" s="35">
        <v>3.8617471956008523E-2</v>
      </c>
      <c r="G5811" s="36">
        <v>0.722640981837257</v>
      </c>
      <c r="H5811" s="35" t="b">
        <v>0</v>
      </c>
      <c r="I5811" s="35" t="b">
        <v>0</v>
      </c>
      <c r="J5811" s="35" t="b">
        <v>0</v>
      </c>
    </row>
    <row r="5812" spans="1:10" hidden="1" x14ac:dyDescent="0.2">
      <c r="A5812" s="35" t="s">
        <v>46</v>
      </c>
      <c r="B5812" s="35" t="str">
        <f>VLOOKUP(Table4[[#This Row],[Metabolite ID]],Table18[],2,FALSE)</f>
        <v>lysine</v>
      </c>
      <c r="C5812" s="35" t="s">
        <v>1117</v>
      </c>
      <c r="D5812" s="35">
        <v>1068</v>
      </c>
      <c r="E5812" s="35">
        <v>1.3706553506316433E-2</v>
      </c>
      <c r="F5812" s="35">
        <v>3.6871995327376839E-2</v>
      </c>
      <c r="G5812" s="35">
        <v>0.71009132799005736</v>
      </c>
      <c r="H5812" s="35" t="b">
        <v>0</v>
      </c>
      <c r="I5812" s="35" t="b">
        <v>0</v>
      </c>
      <c r="J5812" s="35" t="b">
        <v>0</v>
      </c>
    </row>
    <row r="5813" spans="1:10" hidden="1" x14ac:dyDescent="0.2">
      <c r="A5813" s="35" t="s">
        <v>46</v>
      </c>
      <c r="B5813" s="35" t="str">
        <f>VLOOKUP(Table4[[#This Row],[Metabolite ID]],Table18[],2,FALSE)</f>
        <v>lysine</v>
      </c>
      <c r="C5813" s="35" t="s">
        <v>1118</v>
      </c>
      <c r="D5813" s="35">
        <v>1068</v>
      </c>
      <c r="E5813" s="35">
        <v>1.3706553506316449E-2</v>
      </c>
      <c r="F5813" s="35">
        <v>3.7229192511509773E-2</v>
      </c>
      <c r="G5813" s="35">
        <v>0.71274884745596867</v>
      </c>
      <c r="H5813" s="35" t="b">
        <v>0</v>
      </c>
      <c r="I5813" s="35" t="b">
        <v>0</v>
      </c>
      <c r="J5813" s="35" t="b">
        <v>0</v>
      </c>
    </row>
    <row r="5814" spans="1:10" hidden="1" x14ac:dyDescent="0.2">
      <c r="A5814" s="35" t="s">
        <v>46</v>
      </c>
      <c r="B5814" s="35" t="str">
        <f>VLOOKUP(Table4[[#This Row],[Metabolite ID]],Table18[],2,FALSE)</f>
        <v>lysine</v>
      </c>
      <c r="C5814" s="35" t="s">
        <v>1119</v>
      </c>
      <c r="D5814" s="35">
        <v>1068</v>
      </c>
      <c r="E5814" s="35">
        <v>6.7539030718139657E-3</v>
      </c>
      <c r="F5814" s="35">
        <v>5.8260691614585969E-2</v>
      </c>
      <c r="G5814" s="35">
        <v>0.9077115414356588</v>
      </c>
      <c r="H5814" s="35" t="b">
        <v>0</v>
      </c>
      <c r="I5814" s="35" t="b">
        <v>0</v>
      </c>
      <c r="J5814" s="35" t="b">
        <v>0</v>
      </c>
    </row>
    <row r="5815" spans="1:10" hidden="1" x14ac:dyDescent="0.2">
      <c r="A5815" s="35" t="s">
        <v>46</v>
      </c>
      <c r="B5815" s="35" t="str">
        <f>VLOOKUP(Table4[[#This Row],[Metabolite ID]],Table18[],2,FALSE)</f>
        <v>lysine</v>
      </c>
      <c r="C5815" s="35" t="s">
        <v>1120</v>
      </c>
      <c r="D5815" s="35">
        <v>1068</v>
      </c>
      <c r="E5815" s="35">
        <v>2.7217116688257395E-2</v>
      </c>
      <c r="F5815" s="35">
        <v>6.396415589297523E-2</v>
      </c>
      <c r="G5815" s="35">
        <v>0.6704680244476906</v>
      </c>
      <c r="H5815" s="35" t="b">
        <v>0</v>
      </c>
      <c r="I5815" s="35" t="b">
        <v>0</v>
      </c>
      <c r="J5815" s="35" t="b">
        <v>0</v>
      </c>
    </row>
    <row r="5816" spans="1:10" hidden="1" x14ac:dyDescent="0.2">
      <c r="A5816" s="35" t="s">
        <v>46</v>
      </c>
      <c r="B5816" s="35" t="str">
        <f>VLOOKUP(Table4[[#This Row],[Metabolite ID]],Table18[],2,FALSE)</f>
        <v>lysine</v>
      </c>
      <c r="C5816" s="35" t="s">
        <v>1121</v>
      </c>
      <c r="D5816" s="35">
        <v>1068</v>
      </c>
      <c r="E5816" s="35">
        <v>-4.3092489772453391E-2</v>
      </c>
      <c r="F5816" s="35">
        <v>0.25312084912312066</v>
      </c>
      <c r="G5816" s="35">
        <v>0.86484995223966465</v>
      </c>
      <c r="H5816" s="35" t="b">
        <v>0</v>
      </c>
      <c r="I5816" s="35" t="b">
        <v>0</v>
      </c>
      <c r="J5816" s="35" t="b">
        <v>0</v>
      </c>
    </row>
    <row r="5817" spans="1:10" hidden="1" x14ac:dyDescent="0.2">
      <c r="A5817" s="35" t="s">
        <v>46</v>
      </c>
      <c r="B5817" s="35" t="str">
        <f>VLOOKUP(Table4[[#This Row],[Metabolite ID]],Table18[],2,FALSE)</f>
        <v>lysine</v>
      </c>
      <c r="C5817" s="35" t="s">
        <v>1122</v>
      </c>
      <c r="D5817" s="35">
        <v>1068</v>
      </c>
      <c r="E5817" s="35">
        <v>-7.582976324224866E-2</v>
      </c>
      <c r="F5817" s="35">
        <v>0.18465753988835704</v>
      </c>
      <c r="G5817" s="35">
        <v>0.68141107097542353</v>
      </c>
      <c r="H5817" s="35" t="b">
        <v>0</v>
      </c>
      <c r="I5817" s="35" t="b">
        <v>0</v>
      </c>
      <c r="J5817" s="35" t="b">
        <v>0</v>
      </c>
    </row>
    <row r="5818" spans="1:10" hidden="1" x14ac:dyDescent="0.2">
      <c r="A5818" s="35" t="s">
        <v>46</v>
      </c>
      <c r="B5818" s="35" t="str">
        <f>VLOOKUP(Table4[[#This Row],[Metabolite ID]],Table18[],2,FALSE)</f>
        <v>lysine</v>
      </c>
      <c r="C5818" s="35" t="s">
        <v>1123</v>
      </c>
      <c r="D5818" s="35">
        <v>1068</v>
      </c>
      <c r="E5818" s="35">
        <v>-3.0771520356125241E-2</v>
      </c>
      <c r="F5818" s="35">
        <v>0.11338058588097129</v>
      </c>
      <c r="G5818" s="35">
        <v>0.78613575030200644</v>
      </c>
      <c r="H5818" s="35" t="b">
        <v>0</v>
      </c>
      <c r="I5818" s="35" t="b">
        <v>0</v>
      </c>
      <c r="J5818" s="35" t="b">
        <v>0</v>
      </c>
    </row>
    <row r="5819" spans="1:10" x14ac:dyDescent="0.2">
      <c r="A5819" s="35" t="s">
        <v>611</v>
      </c>
      <c r="B5819" s="35" t="str">
        <f>VLOOKUP(Table4[[#This Row],[Metabolite ID]],Table18[],2,FALSE)</f>
        <v>N-acetylkynurenine (2)</v>
      </c>
      <c r="C5819" s="35" t="s">
        <v>1116</v>
      </c>
      <c r="D5819" s="35">
        <v>1068</v>
      </c>
      <c r="E5819" s="35">
        <v>-1.4825062094923128E-2</v>
      </c>
      <c r="F5819" s="35">
        <v>4.1974629645234289E-2</v>
      </c>
      <c r="G5819" s="36">
        <v>0.72394524255394099</v>
      </c>
      <c r="H5819" s="35" t="b">
        <v>0</v>
      </c>
      <c r="I5819" s="35" t="b">
        <v>0</v>
      </c>
      <c r="J5819" s="35" t="b">
        <v>0</v>
      </c>
    </row>
    <row r="5820" spans="1:10" hidden="1" x14ac:dyDescent="0.2">
      <c r="A5820" s="35" t="s">
        <v>611</v>
      </c>
      <c r="B5820" s="35" t="str">
        <f>VLOOKUP(Table4[[#This Row],[Metabolite ID]],Table18[],2,FALSE)</f>
        <v>N-acetylkynurenine (2)</v>
      </c>
      <c r="C5820" s="35" t="s">
        <v>1117</v>
      </c>
      <c r="D5820" s="35">
        <v>1068</v>
      </c>
      <c r="E5820" s="35">
        <v>-1.4825062094923128E-2</v>
      </c>
      <c r="F5820" s="35">
        <v>4.1974629645234289E-2</v>
      </c>
      <c r="G5820" s="35">
        <v>0.72394524255394099</v>
      </c>
      <c r="H5820" s="35" t="b">
        <v>0</v>
      </c>
      <c r="I5820" s="35" t="b">
        <v>0</v>
      </c>
      <c r="J5820" s="35" t="b">
        <v>0</v>
      </c>
    </row>
    <row r="5821" spans="1:10" hidden="1" x14ac:dyDescent="0.2">
      <c r="A5821" s="35" t="s">
        <v>611</v>
      </c>
      <c r="B5821" s="35" t="str">
        <f>VLOOKUP(Table4[[#This Row],[Metabolite ID]],Table18[],2,FALSE)</f>
        <v>N-acetylkynurenine (2)</v>
      </c>
      <c r="C5821" s="35" t="s">
        <v>1118</v>
      </c>
      <c r="D5821" s="35">
        <v>1068</v>
      </c>
      <c r="E5821" s="35">
        <v>-1.4825062094923134E-2</v>
      </c>
      <c r="F5821" s="35">
        <v>4.2328879232189434E-2</v>
      </c>
      <c r="G5821" s="35">
        <v>0.72616221647624624</v>
      </c>
      <c r="H5821" s="35" t="b">
        <v>0</v>
      </c>
      <c r="I5821" s="35" t="b">
        <v>0</v>
      </c>
      <c r="J5821" s="35" t="b">
        <v>0</v>
      </c>
    </row>
    <row r="5822" spans="1:10" hidden="1" x14ac:dyDescent="0.2">
      <c r="A5822" s="35" t="s">
        <v>611</v>
      </c>
      <c r="B5822" s="35" t="str">
        <f>VLOOKUP(Table4[[#This Row],[Metabolite ID]],Table18[],2,FALSE)</f>
        <v>N-acetylkynurenine (2)</v>
      </c>
      <c r="C5822" s="35" t="s">
        <v>1119</v>
      </c>
      <c r="D5822" s="35">
        <v>1068</v>
      </c>
      <c r="E5822" s="35">
        <v>-2.9672236425176725E-2</v>
      </c>
      <c r="F5822" s="35">
        <v>6.2943031224543311E-2</v>
      </c>
      <c r="G5822" s="35">
        <v>0.63734500342336831</v>
      </c>
      <c r="H5822" s="35" t="b">
        <v>0</v>
      </c>
      <c r="I5822" s="35" t="b">
        <v>0</v>
      </c>
      <c r="J5822" s="35" t="b">
        <v>0</v>
      </c>
    </row>
    <row r="5823" spans="1:10" hidden="1" x14ac:dyDescent="0.2">
      <c r="A5823" s="35" t="s">
        <v>611</v>
      </c>
      <c r="B5823" s="35" t="str">
        <f>VLOOKUP(Table4[[#This Row],[Metabolite ID]],Table18[],2,FALSE)</f>
        <v>N-acetylkynurenine (2)</v>
      </c>
      <c r="C5823" s="35" t="s">
        <v>1120</v>
      </c>
      <c r="D5823" s="35">
        <v>1068</v>
      </c>
      <c r="E5823" s="35">
        <v>-4.3872149888166873E-2</v>
      </c>
      <c r="F5823" s="35">
        <v>7.1993878062558775E-2</v>
      </c>
      <c r="G5823" s="35">
        <v>0.54226780063344326</v>
      </c>
      <c r="H5823" s="35" t="b">
        <v>0</v>
      </c>
      <c r="I5823" s="35" t="b">
        <v>0</v>
      </c>
      <c r="J5823" s="35" t="b">
        <v>0</v>
      </c>
    </row>
    <row r="5824" spans="1:10" hidden="1" x14ac:dyDescent="0.2">
      <c r="A5824" s="35" t="s">
        <v>611</v>
      </c>
      <c r="B5824" s="35" t="str">
        <f>VLOOKUP(Table4[[#This Row],[Metabolite ID]],Table18[],2,FALSE)</f>
        <v>N-acetylkynurenine (2)</v>
      </c>
      <c r="C5824" s="35" t="s">
        <v>1121</v>
      </c>
      <c r="D5824" s="35">
        <v>1068</v>
      </c>
      <c r="E5824" s="35">
        <v>8.686108000965298E-2</v>
      </c>
      <c r="F5824" s="35">
        <v>0.26886391320964215</v>
      </c>
      <c r="G5824" s="35">
        <v>0.7467077391739243</v>
      </c>
      <c r="H5824" s="35" t="b">
        <v>0</v>
      </c>
      <c r="I5824" s="35" t="b">
        <v>0</v>
      </c>
      <c r="J5824" s="35" t="b">
        <v>0</v>
      </c>
    </row>
    <row r="5825" spans="1:10" hidden="1" x14ac:dyDescent="0.2">
      <c r="A5825" s="35" t="s">
        <v>611</v>
      </c>
      <c r="B5825" s="35" t="str">
        <f>VLOOKUP(Table4[[#This Row],[Metabolite ID]],Table18[],2,FALSE)</f>
        <v>N-acetylkynurenine (2)</v>
      </c>
      <c r="C5825" s="35" t="s">
        <v>1122</v>
      </c>
      <c r="D5825" s="35">
        <v>1068</v>
      </c>
      <c r="E5825" s="35">
        <v>-0.10526300396139021</v>
      </c>
      <c r="F5825" s="35">
        <v>0.1789392885998719</v>
      </c>
      <c r="G5825" s="35">
        <v>0.55648161209149882</v>
      </c>
      <c r="H5825" s="35" t="b">
        <v>0</v>
      </c>
      <c r="I5825" s="35" t="b">
        <v>0</v>
      </c>
      <c r="J5825" s="35" t="b">
        <v>0</v>
      </c>
    </row>
    <row r="5826" spans="1:10" hidden="1" x14ac:dyDescent="0.2">
      <c r="A5826" s="35" t="s">
        <v>611</v>
      </c>
      <c r="B5826" s="35" t="str">
        <f>VLOOKUP(Table4[[#This Row],[Metabolite ID]],Table18[],2,FALSE)</f>
        <v>N-acetylkynurenine (2)</v>
      </c>
      <c r="C5826" s="35" t="s">
        <v>1123</v>
      </c>
      <c r="D5826" s="35">
        <v>1068</v>
      </c>
      <c r="E5826" s="35">
        <v>-1.0095098812676326E-2</v>
      </c>
      <c r="F5826" s="35">
        <v>0.1232391257090798</v>
      </c>
      <c r="G5826" s="35">
        <v>0.93472990406569023</v>
      </c>
      <c r="H5826" s="35" t="b">
        <v>0</v>
      </c>
      <c r="I5826" s="35" t="b">
        <v>0</v>
      </c>
      <c r="J5826" s="35" t="b">
        <v>0</v>
      </c>
    </row>
    <row r="5827" spans="1:10" x14ac:dyDescent="0.2">
      <c r="A5827" s="35" t="s">
        <v>551</v>
      </c>
      <c r="B5827" s="35" t="str">
        <f>VLOOKUP(Table4[[#This Row],[Metabolite ID]],Table18[],2,FALSE)</f>
        <v>X - 22379</v>
      </c>
      <c r="C5827" s="35" t="s">
        <v>1116</v>
      </c>
      <c r="D5827" s="35">
        <v>1068</v>
      </c>
      <c r="E5827" s="35">
        <v>-1.3596696027687294E-2</v>
      </c>
      <c r="F5827" s="35">
        <v>3.8986027657056783E-2</v>
      </c>
      <c r="G5827" s="36">
        <v>0.72727086235726612</v>
      </c>
      <c r="H5827" s="35" t="b">
        <v>0</v>
      </c>
      <c r="I5827" s="35" t="b">
        <v>0</v>
      </c>
      <c r="J5827" s="35" t="b">
        <v>0</v>
      </c>
    </row>
    <row r="5828" spans="1:10" hidden="1" x14ac:dyDescent="0.2">
      <c r="A5828" s="35" t="s">
        <v>551</v>
      </c>
      <c r="B5828" s="35" t="str">
        <f>VLOOKUP(Table4[[#This Row],[Metabolite ID]],Table18[],2,FALSE)</f>
        <v>X - 22379</v>
      </c>
      <c r="C5828" s="35" t="s">
        <v>1117</v>
      </c>
      <c r="D5828" s="35">
        <v>1068</v>
      </c>
      <c r="E5828" s="35">
        <v>-1.3596696027687294E-2</v>
      </c>
      <c r="F5828" s="35">
        <v>3.696881436603304E-2</v>
      </c>
      <c r="G5828" s="35">
        <v>0.71303112120211043</v>
      </c>
      <c r="H5828" s="35" t="b">
        <v>0</v>
      </c>
      <c r="I5828" s="35" t="b">
        <v>0</v>
      </c>
      <c r="J5828" s="35" t="b">
        <v>0</v>
      </c>
    </row>
    <row r="5829" spans="1:10" hidden="1" x14ac:dyDescent="0.2">
      <c r="A5829" s="35" t="s">
        <v>551</v>
      </c>
      <c r="B5829" s="35" t="str">
        <f>VLOOKUP(Table4[[#This Row],[Metabolite ID]],Table18[],2,FALSE)</f>
        <v>X - 22379</v>
      </c>
      <c r="C5829" s="35" t="s">
        <v>1118</v>
      </c>
      <c r="D5829" s="35">
        <v>1068</v>
      </c>
      <c r="E5829" s="35">
        <v>-1.359669602768729E-2</v>
      </c>
      <c r="F5829" s="35">
        <v>3.7333659156812297E-2</v>
      </c>
      <c r="G5829" s="35">
        <v>0.71571311980654162</v>
      </c>
      <c r="H5829" s="35" t="b">
        <v>0</v>
      </c>
      <c r="I5829" s="35" t="b">
        <v>0</v>
      </c>
      <c r="J5829" s="35" t="b">
        <v>0</v>
      </c>
    </row>
    <row r="5830" spans="1:10" hidden="1" x14ac:dyDescent="0.2">
      <c r="A5830" s="35" t="s">
        <v>551</v>
      </c>
      <c r="B5830" s="35" t="str">
        <f>VLOOKUP(Table4[[#This Row],[Metabolite ID]],Table18[],2,FALSE)</f>
        <v>X - 22379</v>
      </c>
      <c r="C5830" s="35" t="s">
        <v>1119</v>
      </c>
      <c r="D5830" s="35">
        <v>1068</v>
      </c>
      <c r="E5830" s="35">
        <v>-1.7798384937954645E-2</v>
      </c>
      <c r="F5830" s="35">
        <v>5.4321659912909936E-2</v>
      </c>
      <c r="G5830" s="35">
        <v>0.74317780091055496</v>
      </c>
      <c r="H5830" s="35" t="b">
        <v>0</v>
      </c>
      <c r="I5830" s="35" t="b">
        <v>0</v>
      </c>
      <c r="J5830" s="35" t="b">
        <v>0</v>
      </c>
    </row>
    <row r="5831" spans="1:10" hidden="1" x14ac:dyDescent="0.2">
      <c r="A5831" s="35" t="s">
        <v>551</v>
      </c>
      <c r="B5831" s="35" t="str">
        <f>VLOOKUP(Table4[[#This Row],[Metabolite ID]],Table18[],2,FALSE)</f>
        <v>X - 22379</v>
      </c>
      <c r="C5831" s="35" t="s">
        <v>1120</v>
      </c>
      <c r="D5831" s="35">
        <v>1068</v>
      </c>
      <c r="E5831" s="35">
        <v>-9.2822426706453701E-2</v>
      </c>
      <c r="F5831" s="35">
        <v>6.3489653316579575E-2</v>
      </c>
      <c r="G5831" s="35">
        <v>0.14373882064707713</v>
      </c>
      <c r="H5831" s="35" t="b">
        <v>0</v>
      </c>
      <c r="I5831" s="35" t="b">
        <v>0</v>
      </c>
      <c r="J5831" s="35" t="b">
        <v>0</v>
      </c>
    </row>
    <row r="5832" spans="1:10" hidden="1" x14ac:dyDescent="0.2">
      <c r="A5832" s="35" t="s">
        <v>551</v>
      </c>
      <c r="B5832" s="35" t="str">
        <f>VLOOKUP(Table4[[#This Row],[Metabolite ID]],Table18[],2,FALSE)</f>
        <v>X - 22379</v>
      </c>
      <c r="C5832" s="35" t="s">
        <v>1121</v>
      </c>
      <c r="D5832" s="35">
        <v>1068</v>
      </c>
      <c r="E5832" s="35">
        <v>-0.1862273035439177</v>
      </c>
      <c r="F5832" s="35">
        <v>0.24305951757692307</v>
      </c>
      <c r="G5832" s="35">
        <v>0.44373876283944647</v>
      </c>
      <c r="H5832" s="35" t="b">
        <v>0</v>
      </c>
      <c r="I5832" s="35" t="b">
        <v>0</v>
      </c>
      <c r="J5832" s="35" t="b">
        <v>0</v>
      </c>
    </row>
    <row r="5833" spans="1:10" hidden="1" x14ac:dyDescent="0.2">
      <c r="A5833" s="35" t="s">
        <v>551</v>
      </c>
      <c r="B5833" s="35" t="str">
        <f>VLOOKUP(Table4[[#This Row],[Metabolite ID]],Table18[],2,FALSE)</f>
        <v>X - 22379</v>
      </c>
      <c r="C5833" s="35" t="s">
        <v>1122</v>
      </c>
      <c r="D5833" s="35">
        <v>1068</v>
      </c>
      <c r="E5833" s="35">
        <v>-0.1862273035439177</v>
      </c>
      <c r="F5833" s="35">
        <v>0.14856971661234106</v>
      </c>
      <c r="G5833" s="35">
        <v>0.21031022228558441</v>
      </c>
      <c r="H5833" s="35" t="b">
        <v>0</v>
      </c>
      <c r="I5833" s="35" t="b">
        <v>0</v>
      </c>
      <c r="J5833" s="35" t="b">
        <v>0</v>
      </c>
    </row>
    <row r="5834" spans="1:10" hidden="1" x14ac:dyDescent="0.2">
      <c r="A5834" s="35" t="s">
        <v>551</v>
      </c>
      <c r="B5834" s="35" t="str">
        <f>VLOOKUP(Table4[[#This Row],[Metabolite ID]],Table18[],2,FALSE)</f>
        <v>X - 22379</v>
      </c>
      <c r="C5834" s="35" t="s">
        <v>1123</v>
      </c>
      <c r="D5834" s="35">
        <v>1068</v>
      </c>
      <c r="E5834" s="35">
        <v>-0.1194447705333974</v>
      </c>
      <c r="F5834" s="35">
        <v>0.11444288153024243</v>
      </c>
      <c r="G5834" s="35">
        <v>0.29685786114380841</v>
      </c>
      <c r="H5834" s="35" t="b">
        <v>0</v>
      </c>
      <c r="I5834" s="35" t="b">
        <v>0</v>
      </c>
      <c r="J5834" s="35" t="b">
        <v>0</v>
      </c>
    </row>
    <row r="5835" spans="1:10" x14ac:dyDescent="0.2">
      <c r="A5835" s="35" t="s">
        <v>359</v>
      </c>
      <c r="B5835" s="35" t="str">
        <f>VLOOKUP(Table4[[#This Row],[Metabolite ID]],Table18[],2,FALSE)</f>
        <v>1-stearoyl-2-arachidonoyl-GPC (18:0/20:4)</v>
      </c>
      <c r="C5835" s="35" t="s">
        <v>1116</v>
      </c>
      <c r="D5835" s="35">
        <v>1068</v>
      </c>
      <c r="E5835" s="35">
        <v>1.3386044492234269E-2</v>
      </c>
      <c r="F5835" s="35">
        <v>3.8610817599174063E-2</v>
      </c>
      <c r="G5835" s="36">
        <v>0.7288230534018818</v>
      </c>
      <c r="H5835" s="35" t="b">
        <v>0</v>
      </c>
      <c r="I5835" s="35" t="b">
        <v>0</v>
      </c>
      <c r="J5835" s="35" t="b">
        <v>0</v>
      </c>
    </row>
    <row r="5836" spans="1:10" hidden="1" x14ac:dyDescent="0.2">
      <c r="A5836" s="35" t="s">
        <v>359</v>
      </c>
      <c r="B5836" s="35" t="str">
        <f>VLOOKUP(Table4[[#This Row],[Metabolite ID]],Table18[],2,FALSE)</f>
        <v>1-stearoyl-2-arachidonoyl-GPC (18:0/20:4)</v>
      </c>
      <c r="C5836" s="35" t="s">
        <v>1117</v>
      </c>
      <c r="D5836" s="35">
        <v>1068</v>
      </c>
      <c r="E5836" s="35">
        <v>1.3386044492234269E-2</v>
      </c>
      <c r="F5836" s="35">
        <v>3.6822690362090474E-2</v>
      </c>
      <c r="G5836" s="35">
        <v>0.71621120007394501</v>
      </c>
      <c r="H5836" s="35" t="b">
        <v>0</v>
      </c>
      <c r="I5836" s="35" t="b">
        <v>0</v>
      </c>
      <c r="J5836" s="35" t="b">
        <v>0</v>
      </c>
    </row>
    <row r="5837" spans="1:10" hidden="1" x14ac:dyDescent="0.2">
      <c r="A5837" s="35" t="s">
        <v>359</v>
      </c>
      <c r="B5837" s="35" t="str">
        <f>VLOOKUP(Table4[[#This Row],[Metabolite ID]],Table18[],2,FALSE)</f>
        <v>1-stearoyl-2-arachidonoyl-GPC (18:0/20:4)</v>
      </c>
      <c r="C5837" s="35" t="s">
        <v>1118</v>
      </c>
      <c r="D5837" s="35">
        <v>1068</v>
      </c>
      <c r="E5837" s="35">
        <v>1.3386044492234263E-2</v>
      </c>
      <c r="F5837" s="35">
        <v>3.7180579697544167E-2</v>
      </c>
      <c r="G5837" s="35">
        <v>0.71882630037184048</v>
      </c>
      <c r="H5837" s="35" t="b">
        <v>0</v>
      </c>
      <c r="I5837" s="35" t="b">
        <v>0</v>
      </c>
      <c r="J5837" s="35" t="b">
        <v>0</v>
      </c>
    </row>
    <row r="5838" spans="1:10" hidden="1" x14ac:dyDescent="0.2">
      <c r="A5838" s="35" t="s">
        <v>359</v>
      </c>
      <c r="B5838" s="35" t="str">
        <f>VLOOKUP(Table4[[#This Row],[Metabolite ID]],Table18[],2,FALSE)</f>
        <v>1-stearoyl-2-arachidonoyl-GPC (18:0/20:4)</v>
      </c>
      <c r="C5838" s="35" t="s">
        <v>1119</v>
      </c>
      <c r="D5838" s="35">
        <v>1068</v>
      </c>
      <c r="E5838" s="35">
        <v>5.7915407384424066E-3</v>
      </c>
      <c r="F5838" s="35">
        <v>5.7042071424340333E-2</v>
      </c>
      <c r="G5838" s="35">
        <v>0.91912891985860046</v>
      </c>
      <c r="H5838" s="35" t="b">
        <v>0</v>
      </c>
      <c r="I5838" s="35" t="b">
        <v>0</v>
      </c>
      <c r="J5838" s="35" t="b">
        <v>0</v>
      </c>
    </row>
    <row r="5839" spans="1:10" hidden="1" x14ac:dyDescent="0.2">
      <c r="A5839" s="35" t="s">
        <v>359</v>
      </c>
      <c r="B5839" s="35" t="str">
        <f>VLOOKUP(Table4[[#This Row],[Metabolite ID]],Table18[],2,FALSE)</f>
        <v>1-stearoyl-2-arachidonoyl-GPC (18:0/20:4)</v>
      </c>
      <c r="C5839" s="35" t="s">
        <v>1120</v>
      </c>
      <c r="D5839" s="35">
        <v>1068</v>
      </c>
      <c r="E5839" s="35">
        <v>-4.1219006919574967E-2</v>
      </c>
      <c r="F5839" s="35">
        <v>6.3097962874332725E-2</v>
      </c>
      <c r="G5839" s="35">
        <v>0.51359243748491068</v>
      </c>
      <c r="H5839" s="35" t="b">
        <v>0</v>
      </c>
      <c r="I5839" s="35" t="b">
        <v>0</v>
      </c>
      <c r="J5839" s="35" t="b">
        <v>0</v>
      </c>
    </row>
    <row r="5840" spans="1:10" hidden="1" x14ac:dyDescent="0.2">
      <c r="A5840" s="35" t="s">
        <v>359</v>
      </c>
      <c r="B5840" s="35" t="str">
        <f>VLOOKUP(Table4[[#This Row],[Metabolite ID]],Table18[],2,FALSE)</f>
        <v>1-stearoyl-2-arachidonoyl-GPC (18:0/20:4)</v>
      </c>
      <c r="C5840" s="35" t="s">
        <v>1121</v>
      </c>
      <c r="D5840" s="35">
        <v>1068</v>
      </c>
      <c r="E5840" s="35">
        <v>0.21510899382388704</v>
      </c>
      <c r="F5840" s="35">
        <v>0.25310364823548459</v>
      </c>
      <c r="G5840" s="35">
        <v>0.39557968196484172</v>
      </c>
      <c r="H5840" s="35" t="b">
        <v>0</v>
      </c>
      <c r="I5840" s="35" t="b">
        <v>0</v>
      </c>
      <c r="J5840" s="35" t="b">
        <v>0</v>
      </c>
    </row>
    <row r="5841" spans="1:10" hidden="1" x14ac:dyDescent="0.2">
      <c r="A5841" s="35" t="s">
        <v>359</v>
      </c>
      <c r="B5841" s="35" t="str">
        <f>VLOOKUP(Table4[[#This Row],[Metabolite ID]],Table18[],2,FALSE)</f>
        <v>1-stearoyl-2-arachidonoyl-GPC (18:0/20:4)</v>
      </c>
      <c r="C5841" s="35" t="s">
        <v>1122</v>
      </c>
      <c r="D5841" s="35">
        <v>1068</v>
      </c>
      <c r="E5841" s="35">
        <v>-0.12676476955848237</v>
      </c>
      <c r="F5841" s="35">
        <v>0.15349581383111599</v>
      </c>
      <c r="G5841" s="35">
        <v>0.40907286959292399</v>
      </c>
      <c r="H5841" s="35" t="b">
        <v>0</v>
      </c>
      <c r="I5841" s="35" t="b">
        <v>0</v>
      </c>
      <c r="J5841" s="35" t="b">
        <v>0</v>
      </c>
    </row>
    <row r="5842" spans="1:10" hidden="1" x14ac:dyDescent="0.2">
      <c r="A5842" s="35" t="s">
        <v>359</v>
      </c>
      <c r="B5842" s="35" t="str">
        <f>VLOOKUP(Table4[[#This Row],[Metabolite ID]],Table18[],2,FALSE)</f>
        <v>1-stearoyl-2-arachidonoyl-GPC (18:0/20:4)</v>
      </c>
      <c r="C5842" s="35" t="s">
        <v>1123</v>
      </c>
      <c r="D5842" s="35">
        <v>1068</v>
      </c>
      <c r="E5842" s="35">
        <v>-0.10117800672592943</v>
      </c>
      <c r="F5842" s="35">
        <v>0.11331419519415388</v>
      </c>
      <c r="G5842" s="35">
        <v>0.37211337328110028</v>
      </c>
      <c r="H5842" s="35" t="b">
        <v>0</v>
      </c>
      <c r="I5842" s="35" t="b">
        <v>0</v>
      </c>
      <c r="J5842" s="35" t="b">
        <v>0</v>
      </c>
    </row>
    <row r="5843" spans="1:10" x14ac:dyDescent="0.2">
      <c r="A5843" s="35" t="s">
        <v>419</v>
      </c>
      <c r="B5843" s="35" t="str">
        <f>VLOOKUP(Table4[[#This Row],[Metabolite ID]],Table18[],2,FALSE)</f>
        <v>X - 21312</v>
      </c>
      <c r="C5843" s="35" t="s">
        <v>1116</v>
      </c>
      <c r="D5843" s="35">
        <v>1068</v>
      </c>
      <c r="E5843" s="35">
        <v>-1.4828744031880337E-2</v>
      </c>
      <c r="F5843" s="35">
        <v>4.2887191610203941E-2</v>
      </c>
      <c r="G5843" s="36">
        <v>0.72952188522269679</v>
      </c>
      <c r="H5843" s="35" t="b">
        <v>0</v>
      </c>
      <c r="I5843" s="35" t="b">
        <v>0</v>
      </c>
      <c r="J5843" s="35" t="b">
        <v>0</v>
      </c>
    </row>
    <row r="5844" spans="1:10" hidden="1" x14ac:dyDescent="0.2">
      <c r="A5844" s="35" t="s">
        <v>419</v>
      </c>
      <c r="B5844" s="35" t="str">
        <f>VLOOKUP(Table4[[#This Row],[Metabolite ID]],Table18[],2,FALSE)</f>
        <v>X - 21312</v>
      </c>
      <c r="C5844" s="35" t="s">
        <v>1117</v>
      </c>
      <c r="D5844" s="35">
        <v>1068</v>
      </c>
      <c r="E5844" s="35">
        <v>-1.4828744031880337E-2</v>
      </c>
      <c r="F5844" s="35">
        <v>4.1866583531065073E-2</v>
      </c>
      <c r="G5844" s="35">
        <v>0.72319616062038761</v>
      </c>
      <c r="H5844" s="35" t="b">
        <v>0</v>
      </c>
      <c r="I5844" s="35" t="b">
        <v>0</v>
      </c>
      <c r="J5844" s="35" t="b">
        <v>0</v>
      </c>
    </row>
    <row r="5845" spans="1:10" hidden="1" x14ac:dyDescent="0.2">
      <c r="A5845" s="35" t="s">
        <v>419</v>
      </c>
      <c r="B5845" s="35" t="str">
        <f>VLOOKUP(Table4[[#This Row],[Metabolite ID]],Table18[],2,FALSE)</f>
        <v>X - 21312</v>
      </c>
      <c r="C5845" s="35" t="s">
        <v>1118</v>
      </c>
      <c r="D5845" s="35">
        <v>1068</v>
      </c>
      <c r="E5845" s="35">
        <v>-1.4828744031880364E-2</v>
      </c>
      <c r="F5845" s="35">
        <v>4.2255360325691549E-2</v>
      </c>
      <c r="G5845" s="35">
        <v>0.72563961376189212</v>
      </c>
      <c r="H5845" s="35" t="b">
        <v>0</v>
      </c>
      <c r="I5845" s="35" t="b">
        <v>0</v>
      </c>
      <c r="J5845" s="35" t="b">
        <v>0</v>
      </c>
    </row>
    <row r="5846" spans="1:10" hidden="1" x14ac:dyDescent="0.2">
      <c r="A5846" s="35" t="s">
        <v>419</v>
      </c>
      <c r="B5846" s="35" t="str">
        <f>VLOOKUP(Table4[[#This Row],[Metabolite ID]],Table18[],2,FALSE)</f>
        <v>X - 21312</v>
      </c>
      <c r="C5846" s="35" t="s">
        <v>1119</v>
      </c>
      <c r="D5846" s="35">
        <v>1068</v>
      </c>
      <c r="E5846" s="35">
        <v>-9.630715510670787E-2</v>
      </c>
      <c r="F5846" s="35">
        <v>6.3280600381801957E-2</v>
      </c>
      <c r="G5846" s="35">
        <v>0.12803251794612214</v>
      </c>
      <c r="H5846" s="35" t="b">
        <v>0</v>
      </c>
      <c r="I5846" s="35" t="b">
        <v>0</v>
      </c>
      <c r="J5846" s="35" t="b">
        <v>0</v>
      </c>
    </row>
    <row r="5847" spans="1:10" hidden="1" x14ac:dyDescent="0.2">
      <c r="A5847" s="35" t="s">
        <v>419</v>
      </c>
      <c r="B5847" s="35" t="str">
        <f>VLOOKUP(Table4[[#This Row],[Metabolite ID]],Table18[],2,FALSE)</f>
        <v>X - 21312</v>
      </c>
      <c r="C5847" s="35" t="s">
        <v>1120</v>
      </c>
      <c r="D5847" s="35">
        <v>1068</v>
      </c>
      <c r="E5847" s="35">
        <v>1.84603217083192E-2</v>
      </c>
      <c r="F5847" s="35">
        <v>6.8495422823210333E-2</v>
      </c>
      <c r="G5847" s="35">
        <v>0.78753589653710665</v>
      </c>
      <c r="H5847" s="35" t="b">
        <v>0</v>
      </c>
      <c r="I5847" s="35" t="b">
        <v>0</v>
      </c>
      <c r="J5847" s="35" t="b">
        <v>0</v>
      </c>
    </row>
    <row r="5848" spans="1:10" hidden="1" x14ac:dyDescent="0.2">
      <c r="A5848" s="35" t="s">
        <v>419</v>
      </c>
      <c r="B5848" s="35" t="str">
        <f>VLOOKUP(Table4[[#This Row],[Metabolite ID]],Table18[],2,FALSE)</f>
        <v>X - 21312</v>
      </c>
      <c r="C5848" s="35" t="s">
        <v>1121</v>
      </c>
      <c r="D5848" s="35">
        <v>1068</v>
      </c>
      <c r="E5848" s="35">
        <v>7.3083744049182719E-2</v>
      </c>
      <c r="F5848" s="35">
        <v>0.2884986094469969</v>
      </c>
      <c r="G5848" s="35">
        <v>0.8000663235526092</v>
      </c>
      <c r="H5848" s="35" t="b">
        <v>0</v>
      </c>
      <c r="I5848" s="35" t="b">
        <v>0</v>
      </c>
      <c r="J5848" s="35" t="b">
        <v>0</v>
      </c>
    </row>
    <row r="5849" spans="1:10" hidden="1" x14ac:dyDescent="0.2">
      <c r="A5849" s="35" t="s">
        <v>419</v>
      </c>
      <c r="B5849" s="35" t="str">
        <f>VLOOKUP(Table4[[#This Row],[Metabolite ID]],Table18[],2,FALSE)</f>
        <v>X - 21312</v>
      </c>
      <c r="C5849" s="35" t="s">
        <v>1122</v>
      </c>
      <c r="D5849" s="35">
        <v>1068</v>
      </c>
      <c r="E5849" s="35">
        <v>0.10320776447157787</v>
      </c>
      <c r="F5849" s="35">
        <v>0.22804655905674037</v>
      </c>
      <c r="G5849" s="35">
        <v>0.65094809001223652</v>
      </c>
      <c r="H5849" s="35" t="b">
        <v>0</v>
      </c>
      <c r="I5849" s="35" t="b">
        <v>0</v>
      </c>
      <c r="J5849" s="35" t="b">
        <v>0</v>
      </c>
    </row>
    <row r="5850" spans="1:10" hidden="1" x14ac:dyDescent="0.2">
      <c r="A5850" s="35" t="s">
        <v>419</v>
      </c>
      <c r="B5850" s="35" t="str">
        <f>VLOOKUP(Table4[[#This Row],[Metabolite ID]],Table18[],2,FALSE)</f>
        <v>X - 21312</v>
      </c>
      <c r="C5850" s="35" t="s">
        <v>1123</v>
      </c>
      <c r="D5850" s="35">
        <v>1068</v>
      </c>
      <c r="E5850" s="35">
        <v>0.17444953827284851</v>
      </c>
      <c r="F5850" s="35">
        <v>0.12559590224368927</v>
      </c>
      <c r="G5850" s="35">
        <v>0.16513052173547429</v>
      </c>
      <c r="H5850" s="35" t="b">
        <v>0</v>
      </c>
      <c r="I5850" s="35" t="b">
        <v>0</v>
      </c>
      <c r="J5850" s="35" t="b">
        <v>0</v>
      </c>
    </row>
    <row r="5851" spans="1:10" x14ac:dyDescent="0.2">
      <c r="A5851" s="35" t="s">
        <v>625</v>
      </c>
      <c r="B5851" s="35" t="str">
        <f>VLOOKUP(Table4[[#This Row],[Metabolite ID]],Table18[],2,FALSE)</f>
        <v>X - 23644</v>
      </c>
      <c r="C5851" s="35" t="s">
        <v>1116</v>
      </c>
      <c r="D5851" s="35">
        <v>1068</v>
      </c>
      <c r="E5851" s="35">
        <v>1.3012355339853987E-2</v>
      </c>
      <c r="F5851" s="35">
        <v>3.7763995039106851E-2</v>
      </c>
      <c r="G5851" s="36">
        <v>0.73041735259988227</v>
      </c>
      <c r="H5851" s="35" t="b">
        <v>0</v>
      </c>
      <c r="I5851" s="35" t="b">
        <v>0</v>
      </c>
      <c r="J5851" s="35" t="b">
        <v>0</v>
      </c>
    </row>
    <row r="5852" spans="1:10" hidden="1" x14ac:dyDescent="0.2">
      <c r="A5852" s="35" t="s">
        <v>625</v>
      </c>
      <c r="B5852" s="35" t="str">
        <f>VLOOKUP(Table4[[#This Row],[Metabolite ID]],Table18[],2,FALSE)</f>
        <v>X - 23644</v>
      </c>
      <c r="C5852" s="35" t="s">
        <v>1117</v>
      </c>
      <c r="D5852" s="35">
        <v>1068</v>
      </c>
      <c r="E5852" s="35">
        <v>1.3012355339853987E-2</v>
      </c>
      <c r="F5852" s="35">
        <v>3.7349255390445084E-2</v>
      </c>
      <c r="G5852" s="35">
        <v>0.72754232041716138</v>
      </c>
      <c r="H5852" s="35" t="b">
        <v>0</v>
      </c>
      <c r="I5852" s="35" t="b">
        <v>0</v>
      </c>
      <c r="J5852" s="35" t="b">
        <v>0</v>
      </c>
    </row>
    <row r="5853" spans="1:10" hidden="1" x14ac:dyDescent="0.2">
      <c r="A5853" s="35" t="s">
        <v>625</v>
      </c>
      <c r="B5853" s="35" t="str">
        <f>VLOOKUP(Table4[[#This Row],[Metabolite ID]],Table18[],2,FALSE)</f>
        <v>X - 23644</v>
      </c>
      <c r="C5853" s="35" t="s">
        <v>1118</v>
      </c>
      <c r="D5853" s="35">
        <v>1068</v>
      </c>
      <c r="E5853" s="35">
        <v>1.3012355339853978E-2</v>
      </c>
      <c r="F5853" s="35">
        <v>3.768627528576763E-2</v>
      </c>
      <c r="G5853" s="35">
        <v>0.72988311873741374</v>
      </c>
      <c r="H5853" s="35" t="b">
        <v>0</v>
      </c>
      <c r="I5853" s="35" t="b">
        <v>0</v>
      </c>
      <c r="J5853" s="35" t="b">
        <v>0</v>
      </c>
    </row>
    <row r="5854" spans="1:10" hidden="1" x14ac:dyDescent="0.2">
      <c r="A5854" s="35" t="s">
        <v>625</v>
      </c>
      <c r="B5854" s="35" t="str">
        <f>VLOOKUP(Table4[[#This Row],[Metabolite ID]],Table18[],2,FALSE)</f>
        <v>X - 23644</v>
      </c>
      <c r="C5854" s="35" t="s">
        <v>1119</v>
      </c>
      <c r="D5854" s="35">
        <v>1068</v>
      </c>
      <c r="E5854" s="35">
        <v>-9.7322546296297885E-3</v>
      </c>
      <c r="F5854" s="35">
        <v>5.8929496853485211E-2</v>
      </c>
      <c r="G5854" s="35">
        <v>0.86882527487980876</v>
      </c>
      <c r="H5854" s="35" t="b">
        <v>0</v>
      </c>
      <c r="I5854" s="35" t="b">
        <v>0</v>
      </c>
      <c r="J5854" s="35" t="b">
        <v>0</v>
      </c>
    </row>
    <row r="5855" spans="1:10" hidden="1" x14ac:dyDescent="0.2">
      <c r="A5855" s="35" t="s">
        <v>625</v>
      </c>
      <c r="B5855" s="35" t="str">
        <f>VLOOKUP(Table4[[#This Row],[Metabolite ID]],Table18[],2,FALSE)</f>
        <v>X - 23644</v>
      </c>
      <c r="C5855" s="35" t="s">
        <v>1120</v>
      </c>
      <c r="D5855" s="35">
        <v>1068</v>
      </c>
      <c r="E5855" s="35">
        <v>7.4453530313120381E-3</v>
      </c>
      <c r="F5855" s="35">
        <v>6.7029342014544316E-2</v>
      </c>
      <c r="G5855" s="35">
        <v>0.91155605843946741</v>
      </c>
      <c r="H5855" s="35" t="b">
        <v>0</v>
      </c>
      <c r="I5855" s="35" t="b">
        <v>0</v>
      </c>
      <c r="J5855" s="35" t="b">
        <v>0</v>
      </c>
    </row>
    <row r="5856" spans="1:10" hidden="1" x14ac:dyDescent="0.2">
      <c r="A5856" s="35" t="s">
        <v>625</v>
      </c>
      <c r="B5856" s="35" t="str">
        <f>VLOOKUP(Table4[[#This Row],[Metabolite ID]],Table18[],2,FALSE)</f>
        <v>X - 23644</v>
      </c>
      <c r="C5856" s="35" t="s">
        <v>1121</v>
      </c>
      <c r="D5856" s="35">
        <v>1068</v>
      </c>
      <c r="E5856" s="35">
        <v>-6.4534668830626529E-2</v>
      </c>
      <c r="F5856" s="35">
        <v>0.23861746802005857</v>
      </c>
      <c r="G5856" s="35">
        <v>0.78686452903685122</v>
      </c>
      <c r="H5856" s="35" t="b">
        <v>0</v>
      </c>
      <c r="I5856" s="35" t="b">
        <v>0</v>
      </c>
      <c r="J5856" s="35" t="b">
        <v>0</v>
      </c>
    </row>
    <row r="5857" spans="1:10" hidden="1" x14ac:dyDescent="0.2">
      <c r="A5857" s="35" t="s">
        <v>625</v>
      </c>
      <c r="B5857" s="35" t="str">
        <f>VLOOKUP(Table4[[#This Row],[Metabolite ID]],Table18[],2,FALSE)</f>
        <v>X - 23644</v>
      </c>
      <c r="C5857" s="35" t="s">
        <v>1122</v>
      </c>
      <c r="D5857" s="35">
        <v>1068</v>
      </c>
      <c r="E5857" s="35">
        <v>5.6193570294169604E-2</v>
      </c>
      <c r="F5857" s="35">
        <v>0.15404466089161106</v>
      </c>
      <c r="G5857" s="35">
        <v>0.71534230633924201</v>
      </c>
      <c r="H5857" s="35" t="b">
        <v>0</v>
      </c>
      <c r="I5857" s="35" t="b">
        <v>0</v>
      </c>
      <c r="J5857" s="35" t="b">
        <v>0</v>
      </c>
    </row>
    <row r="5858" spans="1:10" hidden="1" x14ac:dyDescent="0.2">
      <c r="A5858" s="35" t="s">
        <v>625</v>
      </c>
      <c r="B5858" s="35" t="str">
        <f>VLOOKUP(Table4[[#This Row],[Metabolite ID]],Table18[],2,FALSE)</f>
        <v>X - 23644</v>
      </c>
      <c r="C5858" s="35" t="s">
        <v>1123</v>
      </c>
      <c r="D5858" s="35">
        <v>1068</v>
      </c>
      <c r="E5858" s="35">
        <v>8.858433120175449E-2</v>
      </c>
      <c r="F5858" s="35">
        <v>0.11086684067658799</v>
      </c>
      <c r="G5858" s="35">
        <v>0.4244593738744874</v>
      </c>
      <c r="H5858" s="35" t="b">
        <v>0</v>
      </c>
      <c r="I5858" s="35" t="b">
        <v>0</v>
      </c>
      <c r="J5858" s="35" t="b">
        <v>0</v>
      </c>
    </row>
    <row r="5859" spans="1:10" x14ac:dyDescent="0.2">
      <c r="A5859" s="35" t="s">
        <v>871</v>
      </c>
      <c r="B5859" s="35" t="str">
        <f>VLOOKUP(Table4[[#This Row],[Metabolite ID]],Table18[],2,FALSE)</f>
        <v>Free cholesterol in very small VLDL</v>
      </c>
      <c r="C5859" s="35" t="s">
        <v>1116</v>
      </c>
      <c r="D5859" s="35">
        <v>1069</v>
      </c>
      <c r="E5859" s="35">
        <v>7.5946464864749099E-3</v>
      </c>
      <c r="F5859" s="35">
        <v>2.2069696137885342E-2</v>
      </c>
      <c r="G5859" s="36">
        <v>0.7307552707374152</v>
      </c>
      <c r="H5859" s="35" t="b">
        <v>0</v>
      </c>
      <c r="I5859" s="35" t="b">
        <v>0</v>
      </c>
      <c r="J5859" s="35" t="b">
        <v>0</v>
      </c>
    </row>
    <row r="5860" spans="1:10" hidden="1" x14ac:dyDescent="0.2">
      <c r="A5860" s="35" t="s">
        <v>871</v>
      </c>
      <c r="B5860" s="35" t="str">
        <f>VLOOKUP(Table4[[#This Row],[Metabolite ID]],Table18[],2,FALSE)</f>
        <v>Free cholesterol in very small VLDL</v>
      </c>
      <c r="C5860" s="35" t="s">
        <v>1117</v>
      </c>
      <c r="D5860" s="35">
        <v>1069</v>
      </c>
      <c r="E5860" s="35">
        <v>7.5946464864749099E-3</v>
      </c>
      <c r="F5860" s="35">
        <v>1.6709586331452888E-2</v>
      </c>
      <c r="G5860" s="35">
        <v>0.64946298451426299</v>
      </c>
      <c r="H5860" s="35" t="b">
        <v>0</v>
      </c>
      <c r="I5860" s="35" t="b">
        <v>0</v>
      </c>
      <c r="J5860" s="35" t="b">
        <v>0</v>
      </c>
    </row>
    <row r="5861" spans="1:10" hidden="1" x14ac:dyDescent="0.2">
      <c r="A5861" s="35" t="s">
        <v>871</v>
      </c>
      <c r="B5861" s="35" t="str">
        <f>VLOOKUP(Table4[[#This Row],[Metabolite ID]],Table18[],2,FALSE)</f>
        <v>Free cholesterol in very small VLDL</v>
      </c>
      <c r="C5861" s="35" t="s">
        <v>1118</v>
      </c>
      <c r="D5861" s="35">
        <v>1069</v>
      </c>
      <c r="E5861" s="35">
        <v>7.5946464864749194E-3</v>
      </c>
      <c r="F5861" s="35">
        <v>1.696831809740507E-2</v>
      </c>
      <c r="G5861" s="35">
        <v>0.65445775760544989</v>
      </c>
      <c r="H5861" s="35" t="b">
        <v>0</v>
      </c>
      <c r="I5861" s="35" t="b">
        <v>0</v>
      </c>
      <c r="J5861" s="35" t="b">
        <v>0</v>
      </c>
    </row>
    <row r="5862" spans="1:10" hidden="1" x14ac:dyDescent="0.2">
      <c r="A5862" s="35" t="s">
        <v>871</v>
      </c>
      <c r="B5862" s="35" t="str">
        <f>VLOOKUP(Table4[[#This Row],[Metabolite ID]],Table18[],2,FALSE)</f>
        <v>Free cholesterol in very small VLDL</v>
      </c>
      <c r="C5862" s="35" t="s">
        <v>1119</v>
      </c>
      <c r="D5862" s="35">
        <v>1069</v>
      </c>
      <c r="E5862" s="35">
        <v>6.9176576576576582E-3</v>
      </c>
      <c r="F5862" s="35">
        <v>2.532014010960813E-2</v>
      </c>
      <c r="G5862" s="35">
        <v>0.78469354873978991</v>
      </c>
      <c r="H5862" s="35" t="b">
        <v>0</v>
      </c>
      <c r="I5862" s="35" t="b">
        <v>0</v>
      </c>
      <c r="J5862" s="35" t="b">
        <v>0</v>
      </c>
    </row>
    <row r="5863" spans="1:10" hidden="1" x14ac:dyDescent="0.2">
      <c r="A5863" s="35" t="s">
        <v>871</v>
      </c>
      <c r="B5863" s="35" t="str">
        <f>VLOOKUP(Table4[[#This Row],[Metabolite ID]],Table18[],2,FALSE)</f>
        <v>Free cholesterol in very small VLDL</v>
      </c>
      <c r="C5863" s="35" t="s">
        <v>1120</v>
      </c>
      <c r="D5863" s="35">
        <v>1069</v>
      </c>
      <c r="E5863" s="35">
        <v>2.4334077497351725E-2</v>
      </c>
      <c r="F5863" s="35">
        <v>3.0609766271215151E-2</v>
      </c>
      <c r="G5863" s="35">
        <v>0.42662655186762172</v>
      </c>
      <c r="H5863" s="35" t="b">
        <v>0</v>
      </c>
      <c r="I5863" s="35" t="b">
        <v>0</v>
      </c>
      <c r="J5863" s="35" t="b">
        <v>0</v>
      </c>
    </row>
    <row r="5864" spans="1:10" hidden="1" x14ac:dyDescent="0.2">
      <c r="A5864" s="35" t="s">
        <v>871</v>
      </c>
      <c r="B5864" s="35" t="str">
        <f>VLOOKUP(Table4[[#This Row],[Metabolite ID]],Table18[],2,FALSE)</f>
        <v>Free cholesterol in very small VLDL</v>
      </c>
      <c r="C5864" s="35" t="s">
        <v>1121</v>
      </c>
      <c r="D5864" s="35">
        <v>1069</v>
      </c>
      <c r="E5864" s="35">
        <v>4.7836901380023278E-2</v>
      </c>
      <c r="F5864" s="35">
        <v>0.10977994045313176</v>
      </c>
      <c r="G5864" s="35">
        <v>0.66310424851959771</v>
      </c>
      <c r="H5864" s="35" t="b">
        <v>0</v>
      </c>
      <c r="I5864" s="35" t="b">
        <v>0</v>
      </c>
      <c r="J5864" s="35" t="b">
        <v>0</v>
      </c>
    </row>
    <row r="5865" spans="1:10" hidden="1" x14ac:dyDescent="0.2">
      <c r="A5865" s="35" t="s">
        <v>871</v>
      </c>
      <c r="B5865" s="35" t="str">
        <f>VLOOKUP(Table4[[#This Row],[Metabolite ID]],Table18[],2,FALSE)</f>
        <v>Free cholesterol in very small VLDL</v>
      </c>
      <c r="C5865" s="35" t="s">
        <v>1122</v>
      </c>
      <c r="D5865" s="35">
        <v>1069</v>
      </c>
      <c r="E5865" s="35">
        <v>4.7836901380023278E-2</v>
      </c>
      <c r="F5865" s="35">
        <v>6.8835017202463863E-2</v>
      </c>
      <c r="G5865" s="35">
        <v>0.48723774193717373</v>
      </c>
      <c r="H5865" s="35" t="b">
        <v>0</v>
      </c>
      <c r="I5865" s="35" t="b">
        <v>0</v>
      </c>
      <c r="J5865" s="35" t="b">
        <v>0</v>
      </c>
    </row>
    <row r="5866" spans="1:10" hidden="1" x14ac:dyDescent="0.2">
      <c r="A5866" s="35" t="s">
        <v>871</v>
      </c>
      <c r="B5866" s="35" t="str">
        <f>VLOOKUP(Table4[[#This Row],[Metabolite ID]],Table18[],2,FALSE)</f>
        <v>Free cholesterol in very small VLDL</v>
      </c>
      <c r="C5866" s="35" t="s">
        <v>1123</v>
      </c>
      <c r="D5866" s="35">
        <v>1069</v>
      </c>
      <c r="E5866" s="35">
        <v>-4.304527675669639E-3</v>
      </c>
      <c r="F5866" s="35">
        <v>6.47585005008042E-2</v>
      </c>
      <c r="G5866" s="35">
        <v>0.9470157230483337</v>
      </c>
      <c r="H5866" s="35" t="b">
        <v>0</v>
      </c>
      <c r="I5866" s="35" t="b">
        <v>0</v>
      </c>
      <c r="J5866" s="35" t="b">
        <v>0</v>
      </c>
    </row>
    <row r="5867" spans="1:10" x14ac:dyDescent="0.2">
      <c r="A5867" s="35" t="s">
        <v>548</v>
      </c>
      <c r="B5867" s="35" t="str">
        <f>VLOOKUP(Table4[[#This Row],[Metabolite ID]],Table18[],2,FALSE)</f>
        <v>X - 22145</v>
      </c>
      <c r="C5867" s="35" t="s">
        <v>1116</v>
      </c>
      <c r="D5867" s="35">
        <v>1068</v>
      </c>
      <c r="E5867" s="35">
        <v>1.3268338446833762E-2</v>
      </c>
      <c r="F5867" s="35">
        <v>3.9020568848927968E-2</v>
      </c>
      <c r="G5867" s="36">
        <v>0.73383056962375748</v>
      </c>
      <c r="H5867" s="35" t="b">
        <v>0</v>
      </c>
      <c r="I5867" s="35" t="b">
        <v>0</v>
      </c>
      <c r="J5867" s="35" t="b">
        <v>0</v>
      </c>
    </row>
    <row r="5868" spans="1:10" hidden="1" x14ac:dyDescent="0.2">
      <c r="A5868" s="35" t="s">
        <v>548</v>
      </c>
      <c r="B5868" s="35" t="str">
        <f>VLOOKUP(Table4[[#This Row],[Metabolite ID]],Table18[],2,FALSE)</f>
        <v>X - 22145</v>
      </c>
      <c r="C5868" s="35" t="s">
        <v>1117</v>
      </c>
      <c r="D5868" s="35">
        <v>1068</v>
      </c>
      <c r="E5868" s="35">
        <v>1.3268338446833762E-2</v>
      </c>
      <c r="F5868" s="35">
        <v>3.799320774023883E-2</v>
      </c>
      <c r="G5868" s="35">
        <v>0.72691722831969319</v>
      </c>
      <c r="H5868" s="35" t="b">
        <v>0</v>
      </c>
      <c r="I5868" s="35" t="b">
        <v>0</v>
      </c>
      <c r="J5868" s="35" t="b">
        <v>0</v>
      </c>
    </row>
    <row r="5869" spans="1:10" hidden="1" x14ac:dyDescent="0.2">
      <c r="A5869" s="35" t="s">
        <v>548</v>
      </c>
      <c r="B5869" s="35" t="str">
        <f>VLOOKUP(Table4[[#This Row],[Metabolite ID]],Table18[],2,FALSE)</f>
        <v>X - 22145</v>
      </c>
      <c r="C5869" s="35" t="s">
        <v>1118</v>
      </c>
      <c r="D5869" s="35">
        <v>1068</v>
      </c>
      <c r="E5869" s="35">
        <v>1.3268338446833757E-2</v>
      </c>
      <c r="F5869" s="35">
        <v>3.8347792254545758E-2</v>
      </c>
      <c r="G5869" s="35">
        <v>0.72934266913847912</v>
      </c>
      <c r="H5869" s="35" t="b">
        <v>0</v>
      </c>
      <c r="I5869" s="35" t="b">
        <v>0</v>
      </c>
      <c r="J5869" s="35" t="b">
        <v>0</v>
      </c>
    </row>
    <row r="5870" spans="1:10" hidden="1" x14ac:dyDescent="0.2">
      <c r="A5870" s="35" t="s">
        <v>548</v>
      </c>
      <c r="B5870" s="35" t="str">
        <f>VLOOKUP(Table4[[#This Row],[Metabolite ID]],Table18[],2,FALSE)</f>
        <v>X - 22145</v>
      </c>
      <c r="C5870" s="35" t="s">
        <v>1119</v>
      </c>
      <c r="D5870" s="35">
        <v>1068</v>
      </c>
      <c r="E5870" s="35">
        <v>-2.8677535792058572E-2</v>
      </c>
      <c r="F5870" s="35">
        <v>5.9287260748100604E-2</v>
      </c>
      <c r="G5870" s="35">
        <v>0.62859534799719885</v>
      </c>
      <c r="H5870" s="35" t="b">
        <v>0</v>
      </c>
      <c r="I5870" s="35" t="b">
        <v>0</v>
      </c>
      <c r="J5870" s="35" t="b">
        <v>0</v>
      </c>
    </row>
    <row r="5871" spans="1:10" hidden="1" x14ac:dyDescent="0.2">
      <c r="A5871" s="35" t="s">
        <v>548</v>
      </c>
      <c r="B5871" s="35" t="str">
        <f>VLOOKUP(Table4[[#This Row],[Metabolite ID]],Table18[],2,FALSE)</f>
        <v>X - 22145</v>
      </c>
      <c r="C5871" s="35" t="s">
        <v>1120</v>
      </c>
      <c r="D5871" s="35">
        <v>1068</v>
      </c>
      <c r="E5871" s="35">
        <v>4.8207255244810858E-4</v>
      </c>
      <c r="F5871" s="35">
        <v>6.9322382948789146E-2</v>
      </c>
      <c r="G5871" s="35">
        <v>0.9944515013719617</v>
      </c>
      <c r="H5871" s="35" t="b">
        <v>0</v>
      </c>
      <c r="I5871" s="35" t="b">
        <v>0</v>
      </c>
      <c r="J5871" s="35" t="b">
        <v>0</v>
      </c>
    </row>
    <row r="5872" spans="1:10" hidden="1" x14ac:dyDescent="0.2">
      <c r="A5872" s="35" t="s">
        <v>548</v>
      </c>
      <c r="B5872" s="35" t="str">
        <f>VLOOKUP(Table4[[#This Row],[Metabolite ID]],Table18[],2,FALSE)</f>
        <v>X - 22145</v>
      </c>
      <c r="C5872" s="35" t="s">
        <v>1121</v>
      </c>
      <c r="D5872" s="35">
        <v>1068</v>
      </c>
      <c r="E5872" s="35">
        <v>-0.24064925818469618</v>
      </c>
      <c r="F5872" s="35">
        <v>0.27006202318252143</v>
      </c>
      <c r="G5872" s="35">
        <v>0.37308239207205096</v>
      </c>
      <c r="H5872" s="35" t="b">
        <v>0</v>
      </c>
      <c r="I5872" s="35" t="b">
        <v>0</v>
      </c>
      <c r="J5872" s="35" t="b">
        <v>0</v>
      </c>
    </row>
    <row r="5873" spans="1:10" hidden="1" x14ac:dyDescent="0.2">
      <c r="A5873" s="35" t="s">
        <v>548</v>
      </c>
      <c r="B5873" s="35" t="str">
        <f>VLOOKUP(Table4[[#This Row],[Metabolite ID]],Table18[],2,FALSE)</f>
        <v>X - 22145</v>
      </c>
      <c r="C5873" s="35" t="s">
        <v>1122</v>
      </c>
      <c r="D5873" s="35">
        <v>1068</v>
      </c>
      <c r="E5873" s="35">
        <v>1.1036815415469192E-2</v>
      </c>
      <c r="F5873" s="35">
        <v>0.17418643384348834</v>
      </c>
      <c r="G5873" s="35">
        <v>0.94949004689539562</v>
      </c>
      <c r="H5873" s="35" t="b">
        <v>0</v>
      </c>
      <c r="I5873" s="35" t="b">
        <v>0</v>
      </c>
      <c r="J5873" s="35" t="b">
        <v>0</v>
      </c>
    </row>
    <row r="5874" spans="1:10" hidden="1" x14ac:dyDescent="0.2">
      <c r="A5874" s="35" t="s">
        <v>548</v>
      </c>
      <c r="B5874" s="35" t="str">
        <f>VLOOKUP(Table4[[#This Row],[Metabolite ID]],Table18[],2,FALSE)</f>
        <v>X - 22145</v>
      </c>
      <c r="C5874" s="35" t="s">
        <v>1123</v>
      </c>
      <c r="D5874" s="35">
        <v>1068</v>
      </c>
      <c r="E5874" s="35">
        <v>1.1276321751607509E-2</v>
      </c>
      <c r="F5874" s="35">
        <v>0.11453694766241053</v>
      </c>
      <c r="G5874" s="35">
        <v>0.9215923779763584</v>
      </c>
      <c r="H5874" s="35" t="b">
        <v>0</v>
      </c>
      <c r="I5874" s="35" t="b">
        <v>0</v>
      </c>
      <c r="J5874" s="35" t="b">
        <v>0</v>
      </c>
    </row>
    <row r="5875" spans="1:10" x14ac:dyDescent="0.2">
      <c r="A5875" s="35" t="s">
        <v>394</v>
      </c>
      <c r="B5875" s="35" t="str">
        <f>VLOOKUP(Table4[[#This Row],[Metabolite ID]],Table18[],2,FALSE)</f>
        <v>2-methylbutyrylcarnitine (C5)</v>
      </c>
      <c r="C5875" s="35" t="s">
        <v>1116</v>
      </c>
      <c r="D5875" s="35">
        <v>1069</v>
      </c>
      <c r="E5875" s="35">
        <v>-1.4310424698995306E-2</v>
      </c>
      <c r="F5875" s="35">
        <v>4.2197786707540798E-2</v>
      </c>
      <c r="G5875" s="36">
        <v>0.73451377571399612</v>
      </c>
      <c r="H5875" s="35" t="b">
        <v>0</v>
      </c>
      <c r="I5875" s="35" t="b">
        <v>0</v>
      </c>
      <c r="J5875" s="35" t="b">
        <v>0</v>
      </c>
    </row>
    <row r="5876" spans="1:10" hidden="1" x14ac:dyDescent="0.2">
      <c r="A5876" s="35" t="s">
        <v>394</v>
      </c>
      <c r="B5876" s="35" t="str">
        <f>VLOOKUP(Table4[[#This Row],[Metabolite ID]],Table18[],2,FALSE)</f>
        <v>2-methylbutyrylcarnitine (C5)</v>
      </c>
      <c r="C5876" s="35" t="s">
        <v>1117</v>
      </c>
      <c r="D5876" s="35">
        <v>1069</v>
      </c>
      <c r="E5876" s="35">
        <v>-1.4310424698995306E-2</v>
      </c>
      <c r="F5876" s="35">
        <v>4.1633425639023273E-2</v>
      </c>
      <c r="G5876" s="35">
        <v>0.73105355131500827</v>
      </c>
      <c r="H5876" s="35" t="b">
        <v>0</v>
      </c>
      <c r="I5876" s="35" t="b">
        <v>0</v>
      </c>
      <c r="J5876" s="35" t="b">
        <v>0</v>
      </c>
    </row>
    <row r="5877" spans="1:10" hidden="1" x14ac:dyDescent="0.2">
      <c r="A5877" s="35" t="s">
        <v>394</v>
      </c>
      <c r="B5877" s="35" t="str">
        <f>VLOOKUP(Table4[[#This Row],[Metabolite ID]],Table18[],2,FALSE)</f>
        <v>2-methylbutyrylcarnitine (C5)</v>
      </c>
      <c r="C5877" s="35" t="s">
        <v>1118</v>
      </c>
      <c r="D5877" s="35">
        <v>1069</v>
      </c>
      <c r="E5877" s="35">
        <v>-1.4310424698995329E-2</v>
      </c>
      <c r="F5877" s="35">
        <v>4.2010580869711198E-2</v>
      </c>
      <c r="G5877" s="35">
        <v>0.7333756804095195</v>
      </c>
      <c r="H5877" s="35" t="b">
        <v>0</v>
      </c>
      <c r="I5877" s="35" t="b">
        <v>0</v>
      </c>
      <c r="J5877" s="35" t="b">
        <v>0</v>
      </c>
    </row>
    <row r="5878" spans="1:10" hidden="1" x14ac:dyDescent="0.2">
      <c r="A5878" s="35" t="s">
        <v>394</v>
      </c>
      <c r="B5878" s="35" t="str">
        <f>VLOOKUP(Table4[[#This Row],[Metabolite ID]],Table18[],2,FALSE)</f>
        <v>2-methylbutyrylcarnitine (C5)</v>
      </c>
      <c r="C5878" s="35" t="s">
        <v>1119</v>
      </c>
      <c r="D5878" s="35">
        <v>1069</v>
      </c>
      <c r="E5878" s="35">
        <v>8.455767195767197E-3</v>
      </c>
      <c r="F5878" s="35">
        <v>6.2988959556674412E-2</v>
      </c>
      <c r="G5878" s="35">
        <v>0.89321117399932537</v>
      </c>
      <c r="H5878" s="35" t="b">
        <v>0</v>
      </c>
      <c r="I5878" s="35" t="b">
        <v>0</v>
      </c>
      <c r="J5878" s="35" t="b">
        <v>0</v>
      </c>
    </row>
    <row r="5879" spans="1:10" hidden="1" x14ac:dyDescent="0.2">
      <c r="A5879" s="35" t="s">
        <v>394</v>
      </c>
      <c r="B5879" s="35" t="str">
        <f>VLOOKUP(Table4[[#This Row],[Metabolite ID]],Table18[],2,FALSE)</f>
        <v>2-methylbutyrylcarnitine (C5)</v>
      </c>
      <c r="C5879" s="35" t="s">
        <v>1120</v>
      </c>
      <c r="D5879" s="35">
        <v>1069</v>
      </c>
      <c r="E5879" s="35">
        <v>-2.5714938307037334E-3</v>
      </c>
      <c r="F5879" s="35">
        <v>7.4071434622631341E-2</v>
      </c>
      <c r="G5879" s="35">
        <v>0.97230588051084454</v>
      </c>
      <c r="H5879" s="35" t="b">
        <v>0</v>
      </c>
      <c r="I5879" s="35" t="b">
        <v>0</v>
      </c>
      <c r="J5879" s="35" t="b">
        <v>0</v>
      </c>
    </row>
    <row r="5880" spans="1:10" hidden="1" x14ac:dyDescent="0.2">
      <c r="A5880" s="35" t="s">
        <v>394</v>
      </c>
      <c r="B5880" s="35" t="str">
        <f>VLOOKUP(Table4[[#This Row],[Metabolite ID]],Table18[],2,FALSE)</f>
        <v>2-methylbutyrylcarnitine (C5)</v>
      </c>
      <c r="C5880" s="35" t="s">
        <v>1121</v>
      </c>
      <c r="D5880" s="35">
        <v>1069</v>
      </c>
      <c r="E5880" s="35">
        <v>8.1325010231375394E-2</v>
      </c>
      <c r="F5880" s="35">
        <v>0.27635634331916475</v>
      </c>
      <c r="G5880" s="35">
        <v>0.76860427457027236</v>
      </c>
      <c r="H5880" s="35" t="b">
        <v>0</v>
      </c>
      <c r="I5880" s="35" t="b">
        <v>0</v>
      </c>
      <c r="J5880" s="35" t="b">
        <v>0</v>
      </c>
    </row>
    <row r="5881" spans="1:10" hidden="1" x14ac:dyDescent="0.2">
      <c r="A5881" s="35" t="s">
        <v>394</v>
      </c>
      <c r="B5881" s="35" t="str">
        <f>VLOOKUP(Table4[[#This Row],[Metabolite ID]],Table18[],2,FALSE)</f>
        <v>2-methylbutyrylcarnitine (C5)</v>
      </c>
      <c r="C5881" s="35" t="s">
        <v>1122</v>
      </c>
      <c r="D5881" s="35">
        <v>1069</v>
      </c>
      <c r="E5881" s="35">
        <v>9.6725419234413579E-3</v>
      </c>
      <c r="F5881" s="35">
        <v>0.17379967617463637</v>
      </c>
      <c r="G5881" s="35">
        <v>0.95562833706998007</v>
      </c>
      <c r="H5881" s="35" t="b">
        <v>0</v>
      </c>
      <c r="I5881" s="35" t="b">
        <v>0</v>
      </c>
      <c r="J5881" s="35" t="b">
        <v>0</v>
      </c>
    </row>
    <row r="5882" spans="1:10" hidden="1" x14ac:dyDescent="0.2">
      <c r="A5882" s="35" t="s">
        <v>394</v>
      </c>
      <c r="B5882" s="35" t="str">
        <f>VLOOKUP(Table4[[#This Row],[Metabolite ID]],Table18[],2,FALSE)</f>
        <v>2-methylbutyrylcarnitine (C5)</v>
      </c>
      <c r="C5882" s="35" t="s">
        <v>1123</v>
      </c>
      <c r="D5882" s="35">
        <v>1069</v>
      </c>
      <c r="E5882" s="35">
        <v>9.113845027706563E-2</v>
      </c>
      <c r="F5882" s="35">
        <v>0.12401806689481508</v>
      </c>
      <c r="G5882" s="35">
        <v>0.46257379733348769</v>
      </c>
      <c r="H5882" s="35" t="b">
        <v>0</v>
      </c>
      <c r="I5882" s="35" t="b">
        <v>0</v>
      </c>
      <c r="J5882" s="35" t="b">
        <v>0</v>
      </c>
    </row>
    <row r="5883" spans="1:10" x14ac:dyDescent="0.2">
      <c r="A5883" s="35" t="s">
        <v>649</v>
      </c>
      <c r="B5883" s="35" t="str">
        <f>VLOOKUP(Table4[[#This Row],[Metabolite ID]],Table18[],2,FALSE)</f>
        <v>sphingomyelin (d18:2/23:0, d18:1/23:1, d17:1/24:1)*</v>
      </c>
      <c r="C5883" s="35" t="s">
        <v>1116</v>
      </c>
      <c r="D5883" s="35">
        <v>1068</v>
      </c>
      <c r="E5883" s="35">
        <v>1.306702018056422E-2</v>
      </c>
      <c r="F5883" s="35">
        <v>3.9172725999419018E-2</v>
      </c>
      <c r="G5883" s="36">
        <v>0.7387007076438159</v>
      </c>
      <c r="H5883" s="35" t="b">
        <v>0</v>
      </c>
      <c r="I5883" s="35" t="b">
        <v>0</v>
      </c>
      <c r="J5883" s="35" t="b">
        <v>0</v>
      </c>
    </row>
    <row r="5884" spans="1:10" hidden="1" x14ac:dyDescent="0.2">
      <c r="A5884" s="35" t="s">
        <v>649</v>
      </c>
      <c r="B5884" s="35" t="str">
        <f>VLOOKUP(Table4[[#This Row],[Metabolite ID]],Table18[],2,FALSE)</f>
        <v>sphingomyelin (d18:2/23:0, d18:1/23:1, d17:1/24:1)*</v>
      </c>
      <c r="C5884" s="35" t="s">
        <v>1117</v>
      </c>
      <c r="D5884" s="35">
        <v>1068</v>
      </c>
      <c r="E5884" s="35">
        <v>1.306702018056422E-2</v>
      </c>
      <c r="F5884" s="35">
        <v>3.8336956849644978E-2</v>
      </c>
      <c r="G5884" s="35">
        <v>0.73321909091010173</v>
      </c>
      <c r="H5884" s="35" t="b">
        <v>0</v>
      </c>
      <c r="I5884" s="35" t="b">
        <v>0</v>
      </c>
      <c r="J5884" s="35" t="b">
        <v>0</v>
      </c>
    </row>
    <row r="5885" spans="1:10" hidden="1" x14ac:dyDescent="0.2">
      <c r="A5885" s="35" t="s">
        <v>649</v>
      </c>
      <c r="B5885" s="35" t="str">
        <f>VLOOKUP(Table4[[#This Row],[Metabolite ID]],Table18[],2,FALSE)</f>
        <v>sphingomyelin (d18:2/23:0, d18:1/23:1, d17:1/24:1)*</v>
      </c>
      <c r="C5885" s="35" t="s">
        <v>1118</v>
      </c>
      <c r="D5885" s="35">
        <v>1068</v>
      </c>
      <c r="E5885" s="35">
        <v>1.3067020180564217E-2</v>
      </c>
      <c r="F5885" s="35">
        <v>3.8690070531607959E-2</v>
      </c>
      <c r="G5885" s="35">
        <v>0.73556232778558994</v>
      </c>
      <c r="H5885" s="35" t="b">
        <v>0</v>
      </c>
      <c r="I5885" s="35" t="b">
        <v>0</v>
      </c>
      <c r="J5885" s="35" t="b">
        <v>0</v>
      </c>
    </row>
    <row r="5886" spans="1:10" hidden="1" x14ac:dyDescent="0.2">
      <c r="A5886" s="35" t="s">
        <v>649</v>
      </c>
      <c r="B5886" s="35" t="str">
        <f>VLOOKUP(Table4[[#This Row],[Metabolite ID]],Table18[],2,FALSE)</f>
        <v>sphingomyelin (d18:2/23:0, d18:1/23:1, d17:1/24:1)*</v>
      </c>
      <c r="C5886" s="35" t="s">
        <v>1119</v>
      </c>
      <c r="D5886" s="35">
        <v>1068</v>
      </c>
      <c r="E5886" s="35">
        <v>-1.8000580065359539E-2</v>
      </c>
      <c r="F5886" s="35">
        <v>5.7173466806209015E-2</v>
      </c>
      <c r="G5886" s="35">
        <v>0.75288200022845364</v>
      </c>
      <c r="H5886" s="35" t="b">
        <v>0</v>
      </c>
      <c r="I5886" s="35" t="b">
        <v>0</v>
      </c>
      <c r="J5886" s="35" t="b">
        <v>0</v>
      </c>
    </row>
    <row r="5887" spans="1:10" hidden="1" x14ac:dyDescent="0.2">
      <c r="A5887" s="35" t="s">
        <v>649</v>
      </c>
      <c r="B5887" s="35" t="str">
        <f>VLOOKUP(Table4[[#This Row],[Metabolite ID]],Table18[],2,FALSE)</f>
        <v>sphingomyelin (d18:2/23:0, d18:1/23:1, d17:1/24:1)*</v>
      </c>
      <c r="C5887" s="35" t="s">
        <v>1120</v>
      </c>
      <c r="D5887" s="35">
        <v>1068</v>
      </c>
      <c r="E5887" s="35">
        <v>-3.0231355623199889E-2</v>
      </c>
      <c r="F5887" s="35">
        <v>6.7149503390246779E-2</v>
      </c>
      <c r="G5887" s="35">
        <v>0.65255926582263335</v>
      </c>
      <c r="H5887" s="35" t="b">
        <v>0</v>
      </c>
      <c r="I5887" s="35" t="b">
        <v>0</v>
      </c>
      <c r="J5887" s="35" t="b">
        <v>0</v>
      </c>
    </row>
    <row r="5888" spans="1:10" hidden="1" x14ac:dyDescent="0.2">
      <c r="A5888" s="35" t="s">
        <v>649</v>
      </c>
      <c r="B5888" s="35" t="str">
        <f>VLOOKUP(Table4[[#This Row],[Metabolite ID]],Table18[],2,FALSE)</f>
        <v>sphingomyelin (d18:2/23:0, d18:1/23:1, d17:1/24:1)*</v>
      </c>
      <c r="C5888" s="35" t="s">
        <v>1121</v>
      </c>
      <c r="D5888" s="35">
        <v>1068</v>
      </c>
      <c r="E5888" s="35">
        <v>-0.25664330355195819</v>
      </c>
      <c r="F5888" s="35">
        <v>0.25676921764019717</v>
      </c>
      <c r="G5888" s="35">
        <v>0.31777449285623161</v>
      </c>
      <c r="H5888" s="35" t="b">
        <v>0</v>
      </c>
      <c r="I5888" s="35" t="b">
        <v>0</v>
      </c>
      <c r="J5888" s="35" t="b">
        <v>0</v>
      </c>
    </row>
    <row r="5889" spans="1:10" hidden="1" x14ac:dyDescent="0.2">
      <c r="A5889" s="35" t="s">
        <v>649</v>
      </c>
      <c r="B5889" s="35" t="str">
        <f>VLOOKUP(Table4[[#This Row],[Metabolite ID]],Table18[],2,FALSE)</f>
        <v>sphingomyelin (d18:2/23:0, d18:1/23:1, d17:1/24:1)*</v>
      </c>
      <c r="C5889" s="35" t="s">
        <v>1122</v>
      </c>
      <c r="D5889" s="35">
        <v>1068</v>
      </c>
      <c r="E5889" s="35">
        <v>-8.3755300911472652E-2</v>
      </c>
      <c r="F5889" s="35">
        <v>0.16689111508657259</v>
      </c>
      <c r="G5889" s="35">
        <v>0.61587238272402023</v>
      </c>
      <c r="H5889" s="35" t="b">
        <v>0</v>
      </c>
      <c r="I5889" s="35" t="b">
        <v>0</v>
      </c>
      <c r="J5889" s="35" t="b">
        <v>0</v>
      </c>
    </row>
    <row r="5890" spans="1:10" hidden="1" x14ac:dyDescent="0.2">
      <c r="A5890" s="35" t="s">
        <v>649</v>
      </c>
      <c r="B5890" s="35" t="str">
        <f>VLOOKUP(Table4[[#This Row],[Metabolite ID]],Table18[],2,FALSE)</f>
        <v>sphingomyelin (d18:2/23:0, d18:1/23:1, d17:1/24:1)*</v>
      </c>
      <c r="C5890" s="35" t="s">
        <v>1123</v>
      </c>
      <c r="D5890" s="35">
        <v>1068</v>
      </c>
      <c r="E5890" s="35">
        <v>-0.12087791115156092</v>
      </c>
      <c r="F5890" s="35">
        <v>0.11489572411000376</v>
      </c>
      <c r="G5890" s="35">
        <v>0.29300758639166929</v>
      </c>
      <c r="H5890" s="35" t="b">
        <v>0</v>
      </c>
      <c r="I5890" s="35" t="b">
        <v>0</v>
      </c>
      <c r="J5890" s="35" t="b">
        <v>0</v>
      </c>
    </row>
    <row r="5891" spans="1:10" x14ac:dyDescent="0.2">
      <c r="A5891" s="35" t="s">
        <v>552</v>
      </c>
      <c r="B5891" s="35" t="str">
        <f>VLOOKUP(Table4[[#This Row],[Metabolite ID]],Table18[],2,FALSE)</f>
        <v>X - 12101</v>
      </c>
      <c r="C5891" s="35" t="s">
        <v>1116</v>
      </c>
      <c r="D5891" s="35">
        <v>1068</v>
      </c>
      <c r="E5891" s="35">
        <v>1.2393328825532471E-2</v>
      </c>
      <c r="F5891" s="35">
        <v>3.7171014329759583E-2</v>
      </c>
      <c r="G5891" s="36">
        <v>0.73882195397252337</v>
      </c>
      <c r="H5891" s="35" t="b">
        <v>0</v>
      </c>
      <c r="I5891" s="35" t="b">
        <v>0</v>
      </c>
      <c r="J5891" s="35" t="b">
        <v>0</v>
      </c>
    </row>
    <row r="5892" spans="1:10" hidden="1" x14ac:dyDescent="0.2">
      <c r="A5892" s="35" t="s">
        <v>552</v>
      </c>
      <c r="B5892" s="35" t="str">
        <f>VLOOKUP(Table4[[#This Row],[Metabolite ID]],Table18[],2,FALSE)</f>
        <v>X - 12101</v>
      </c>
      <c r="C5892" s="35" t="s">
        <v>1117</v>
      </c>
      <c r="D5892" s="35">
        <v>1068</v>
      </c>
      <c r="E5892" s="35">
        <v>1.2393328825532471E-2</v>
      </c>
      <c r="F5892" s="35">
        <v>3.7108183346663048E-2</v>
      </c>
      <c r="G5892" s="35">
        <v>0.73839591653033754</v>
      </c>
      <c r="H5892" s="35" t="b">
        <v>0</v>
      </c>
      <c r="I5892" s="35" t="b">
        <v>0</v>
      </c>
      <c r="J5892" s="35" t="b">
        <v>0</v>
      </c>
    </row>
    <row r="5893" spans="1:10" hidden="1" x14ac:dyDescent="0.2">
      <c r="A5893" s="35" t="s">
        <v>552</v>
      </c>
      <c r="B5893" s="35" t="str">
        <f>VLOOKUP(Table4[[#This Row],[Metabolite ID]],Table18[],2,FALSE)</f>
        <v>X - 12101</v>
      </c>
      <c r="C5893" s="35" t="s">
        <v>1118</v>
      </c>
      <c r="D5893" s="35">
        <v>1068</v>
      </c>
      <c r="E5893" s="35">
        <v>1.2393328825532464E-2</v>
      </c>
      <c r="F5893" s="35">
        <v>3.7437968014449353E-2</v>
      </c>
      <c r="G5893" s="35">
        <v>0.74061701773643129</v>
      </c>
      <c r="H5893" s="35" t="b">
        <v>0</v>
      </c>
      <c r="I5893" s="35" t="b">
        <v>0</v>
      </c>
      <c r="J5893" s="35" t="b">
        <v>0</v>
      </c>
    </row>
    <row r="5894" spans="1:10" hidden="1" x14ac:dyDescent="0.2">
      <c r="A5894" s="35" t="s">
        <v>552</v>
      </c>
      <c r="B5894" s="35" t="str">
        <f>VLOOKUP(Table4[[#This Row],[Metabolite ID]],Table18[],2,FALSE)</f>
        <v>X - 12101</v>
      </c>
      <c r="C5894" s="35" t="s">
        <v>1119</v>
      </c>
      <c r="D5894" s="35">
        <v>1068</v>
      </c>
      <c r="E5894" s="35">
        <v>2.7397702162959243E-2</v>
      </c>
      <c r="F5894" s="35">
        <v>5.6406562154034737E-2</v>
      </c>
      <c r="G5894" s="35">
        <v>0.62716687323922371</v>
      </c>
      <c r="H5894" s="35" t="b">
        <v>0</v>
      </c>
      <c r="I5894" s="35" t="b">
        <v>0</v>
      </c>
      <c r="J5894" s="35" t="b">
        <v>0</v>
      </c>
    </row>
    <row r="5895" spans="1:10" hidden="1" x14ac:dyDescent="0.2">
      <c r="A5895" s="35" t="s">
        <v>552</v>
      </c>
      <c r="B5895" s="35" t="str">
        <f>VLOOKUP(Table4[[#This Row],[Metabolite ID]],Table18[],2,FALSE)</f>
        <v>X - 12101</v>
      </c>
      <c r="C5895" s="35" t="s">
        <v>1120</v>
      </c>
      <c r="D5895" s="35">
        <v>1068</v>
      </c>
      <c r="E5895" s="35">
        <v>2.8092618205813009E-2</v>
      </c>
      <c r="F5895" s="35">
        <v>6.5056010362496364E-2</v>
      </c>
      <c r="G5895" s="35">
        <v>0.66587076963337</v>
      </c>
      <c r="H5895" s="35" t="b">
        <v>0</v>
      </c>
      <c r="I5895" s="35" t="b">
        <v>0</v>
      </c>
      <c r="J5895" s="35" t="b">
        <v>0</v>
      </c>
    </row>
    <row r="5896" spans="1:10" hidden="1" x14ac:dyDescent="0.2">
      <c r="A5896" s="35" t="s">
        <v>552</v>
      </c>
      <c r="B5896" s="35" t="str">
        <f>VLOOKUP(Table4[[#This Row],[Metabolite ID]],Table18[],2,FALSE)</f>
        <v>X - 12101</v>
      </c>
      <c r="C5896" s="35" t="s">
        <v>1121</v>
      </c>
      <c r="D5896" s="35">
        <v>1068</v>
      </c>
      <c r="E5896" s="35">
        <v>0.15493428236298712</v>
      </c>
      <c r="F5896" s="35">
        <v>0.23045976007928445</v>
      </c>
      <c r="G5896" s="35">
        <v>0.50154881240880589</v>
      </c>
      <c r="H5896" s="35" t="b">
        <v>0</v>
      </c>
      <c r="I5896" s="35" t="b">
        <v>0</v>
      </c>
      <c r="J5896" s="35" t="b">
        <v>0</v>
      </c>
    </row>
    <row r="5897" spans="1:10" hidden="1" x14ac:dyDescent="0.2">
      <c r="A5897" s="35" t="s">
        <v>552</v>
      </c>
      <c r="B5897" s="35" t="str">
        <f>VLOOKUP(Table4[[#This Row],[Metabolite ID]],Table18[],2,FALSE)</f>
        <v>X - 12101</v>
      </c>
      <c r="C5897" s="35" t="s">
        <v>1122</v>
      </c>
      <c r="D5897" s="35">
        <v>1068</v>
      </c>
      <c r="E5897" s="35">
        <v>5.3400951675831365E-2</v>
      </c>
      <c r="F5897" s="35">
        <v>0.13693504258260547</v>
      </c>
      <c r="G5897" s="35">
        <v>0.69663443856057938</v>
      </c>
      <c r="H5897" s="35" t="b">
        <v>0</v>
      </c>
      <c r="I5897" s="35" t="b">
        <v>0</v>
      </c>
      <c r="J5897" s="35" t="b">
        <v>0</v>
      </c>
    </row>
    <row r="5898" spans="1:10" hidden="1" x14ac:dyDescent="0.2">
      <c r="A5898" s="35" t="s">
        <v>552</v>
      </c>
      <c r="B5898" s="35" t="str">
        <f>VLOOKUP(Table4[[#This Row],[Metabolite ID]],Table18[],2,FALSE)</f>
        <v>X - 12101</v>
      </c>
      <c r="C5898" s="35" t="s">
        <v>1123</v>
      </c>
      <c r="D5898" s="35">
        <v>1068</v>
      </c>
      <c r="E5898" s="35">
        <v>8.7937827541976099E-2</v>
      </c>
      <c r="F5898" s="35">
        <v>0.10912750371663886</v>
      </c>
      <c r="G5898" s="35">
        <v>0.42052264798205974</v>
      </c>
      <c r="H5898" s="35" t="b">
        <v>0</v>
      </c>
      <c r="I5898" s="35" t="b">
        <v>0</v>
      </c>
      <c r="J5898" s="35" t="b">
        <v>0</v>
      </c>
    </row>
    <row r="5899" spans="1:10" x14ac:dyDescent="0.2">
      <c r="A5899" s="35" t="s">
        <v>320</v>
      </c>
      <c r="B5899" s="35" t="str">
        <f>VLOOKUP(Table4[[#This Row],[Metabolite ID]],Table18[],2,FALSE)</f>
        <v>N-acetylputrescine</v>
      </c>
      <c r="C5899" s="35" t="s">
        <v>1116</v>
      </c>
      <c r="D5899" s="35">
        <v>1068</v>
      </c>
      <c r="E5899" s="35">
        <v>-1.232765508391777E-2</v>
      </c>
      <c r="F5899" s="35">
        <v>3.7070327631331446E-2</v>
      </c>
      <c r="G5899" s="36">
        <v>0.73947566874326454</v>
      </c>
      <c r="H5899" s="35" t="b">
        <v>0</v>
      </c>
      <c r="I5899" s="35" t="b">
        <v>0</v>
      </c>
      <c r="J5899" s="35" t="b">
        <v>0</v>
      </c>
    </row>
    <row r="5900" spans="1:10" hidden="1" x14ac:dyDescent="0.2">
      <c r="A5900" s="35" t="s">
        <v>320</v>
      </c>
      <c r="B5900" s="35" t="str">
        <f>VLOOKUP(Table4[[#This Row],[Metabolite ID]],Table18[],2,FALSE)</f>
        <v>N-acetylputrescine</v>
      </c>
      <c r="C5900" s="35" t="s">
        <v>1117</v>
      </c>
      <c r="D5900" s="35">
        <v>1068</v>
      </c>
      <c r="E5900" s="35">
        <v>-1.232765508391777E-2</v>
      </c>
      <c r="F5900" s="35">
        <v>3.7070327631331446E-2</v>
      </c>
      <c r="G5900" s="35">
        <v>0.73947566874326454</v>
      </c>
      <c r="H5900" s="35" t="b">
        <v>0</v>
      </c>
      <c r="I5900" s="35" t="b">
        <v>0</v>
      </c>
      <c r="J5900" s="35" t="b">
        <v>0</v>
      </c>
    </row>
    <row r="5901" spans="1:10" hidden="1" x14ac:dyDescent="0.2">
      <c r="A5901" s="35" t="s">
        <v>320</v>
      </c>
      <c r="B5901" s="35" t="str">
        <f>VLOOKUP(Table4[[#This Row],[Metabolite ID]],Table18[],2,FALSE)</f>
        <v>N-acetylputrescine</v>
      </c>
      <c r="C5901" s="35" t="s">
        <v>1118</v>
      </c>
      <c r="D5901" s="35">
        <v>1068</v>
      </c>
      <c r="E5901" s="35">
        <v>-1.2327655083917756E-2</v>
      </c>
      <c r="F5901" s="35">
        <v>3.738996982365949E-2</v>
      </c>
      <c r="G5901" s="35">
        <v>0.74162297473620797</v>
      </c>
      <c r="H5901" s="35" t="b">
        <v>0</v>
      </c>
      <c r="I5901" s="35" t="b">
        <v>0</v>
      </c>
      <c r="J5901" s="35" t="b">
        <v>0</v>
      </c>
    </row>
    <row r="5902" spans="1:10" hidden="1" x14ac:dyDescent="0.2">
      <c r="A5902" s="35" t="s">
        <v>320</v>
      </c>
      <c r="B5902" s="35" t="str">
        <f>VLOOKUP(Table4[[#This Row],[Metabolite ID]],Table18[],2,FALSE)</f>
        <v>N-acetylputrescine</v>
      </c>
      <c r="C5902" s="35" t="s">
        <v>1119</v>
      </c>
      <c r="D5902" s="35">
        <v>1068</v>
      </c>
      <c r="E5902" s="35">
        <v>9.7051058690808788E-3</v>
      </c>
      <c r="F5902" s="35">
        <v>5.5036417009923802E-2</v>
      </c>
      <c r="G5902" s="35">
        <v>0.86002706596381684</v>
      </c>
      <c r="H5902" s="35" t="b">
        <v>0</v>
      </c>
      <c r="I5902" s="35" t="b">
        <v>0</v>
      </c>
      <c r="J5902" s="35" t="b">
        <v>0</v>
      </c>
    </row>
    <row r="5903" spans="1:10" hidden="1" x14ac:dyDescent="0.2">
      <c r="A5903" s="35" t="s">
        <v>320</v>
      </c>
      <c r="B5903" s="35" t="str">
        <f>VLOOKUP(Table4[[#This Row],[Metabolite ID]],Table18[],2,FALSE)</f>
        <v>N-acetylputrescine</v>
      </c>
      <c r="C5903" s="35" t="s">
        <v>1120</v>
      </c>
      <c r="D5903" s="35">
        <v>1068</v>
      </c>
      <c r="E5903" s="35">
        <v>8.8110648468268417E-3</v>
      </c>
      <c r="F5903" s="35">
        <v>6.1098999152253655E-2</v>
      </c>
      <c r="G5903" s="35">
        <v>0.88533492663969571</v>
      </c>
      <c r="H5903" s="35" t="b">
        <v>0</v>
      </c>
      <c r="I5903" s="35" t="b">
        <v>0</v>
      </c>
      <c r="J5903" s="35" t="b">
        <v>0</v>
      </c>
    </row>
    <row r="5904" spans="1:10" hidden="1" x14ac:dyDescent="0.2">
      <c r="A5904" s="35" t="s">
        <v>320</v>
      </c>
      <c r="B5904" s="35" t="str">
        <f>VLOOKUP(Table4[[#This Row],[Metabolite ID]],Table18[],2,FALSE)</f>
        <v>N-acetylputrescine</v>
      </c>
      <c r="C5904" s="35" t="s">
        <v>1121</v>
      </c>
      <c r="D5904" s="35">
        <v>1068</v>
      </c>
      <c r="E5904" s="35">
        <v>5.1827029656412726E-2</v>
      </c>
      <c r="F5904" s="35">
        <v>0.23701169109216325</v>
      </c>
      <c r="G5904" s="35">
        <v>0.82694997821188854</v>
      </c>
      <c r="H5904" s="35" t="b">
        <v>0</v>
      </c>
      <c r="I5904" s="35" t="b">
        <v>0</v>
      </c>
      <c r="J5904" s="35" t="b">
        <v>0</v>
      </c>
    </row>
    <row r="5905" spans="1:10" hidden="1" x14ac:dyDescent="0.2">
      <c r="A5905" s="35" t="s">
        <v>320</v>
      </c>
      <c r="B5905" s="35" t="str">
        <f>VLOOKUP(Table4[[#This Row],[Metabolite ID]],Table18[],2,FALSE)</f>
        <v>N-acetylputrescine</v>
      </c>
      <c r="C5905" s="35" t="s">
        <v>1122</v>
      </c>
      <c r="D5905" s="35">
        <v>1068</v>
      </c>
      <c r="E5905" s="35">
        <v>7.2913876506736308E-2</v>
      </c>
      <c r="F5905" s="35">
        <v>0.17564119338221634</v>
      </c>
      <c r="G5905" s="35">
        <v>0.67813041448702804</v>
      </c>
      <c r="H5905" s="35" t="b">
        <v>0</v>
      </c>
      <c r="I5905" s="35" t="b">
        <v>0</v>
      </c>
      <c r="J5905" s="35" t="b">
        <v>0</v>
      </c>
    </row>
    <row r="5906" spans="1:10" hidden="1" x14ac:dyDescent="0.2">
      <c r="A5906" s="35" t="s">
        <v>320</v>
      </c>
      <c r="B5906" s="35" t="str">
        <f>VLOOKUP(Table4[[#This Row],[Metabolite ID]],Table18[],2,FALSE)</f>
        <v>N-acetylputrescine</v>
      </c>
      <c r="C5906" s="35" t="s">
        <v>1123</v>
      </c>
      <c r="D5906" s="35">
        <v>1068</v>
      </c>
      <c r="E5906" s="35">
        <v>6.61213672758586E-2</v>
      </c>
      <c r="F5906" s="35">
        <v>0.10879718957034012</v>
      </c>
      <c r="G5906" s="35">
        <v>0.54348350196169015</v>
      </c>
      <c r="H5906" s="35" t="b">
        <v>0</v>
      </c>
      <c r="I5906" s="35" t="b">
        <v>0</v>
      </c>
      <c r="J5906" s="35" t="b">
        <v>0</v>
      </c>
    </row>
    <row r="5907" spans="1:10" x14ac:dyDescent="0.2">
      <c r="A5907" s="35" t="s">
        <v>654</v>
      </c>
      <c r="B5907" s="35" t="str">
        <f>VLOOKUP(Table4[[#This Row],[Metabolite ID]],Table18[],2,FALSE)</f>
        <v>1-stearoyl-2-arachidonoyl-GPI (18:0/20:4)</v>
      </c>
      <c r="C5907" s="35" t="s">
        <v>1116</v>
      </c>
      <c r="D5907" s="35">
        <v>1068</v>
      </c>
      <c r="E5907" s="35">
        <v>1.2190458040010383E-2</v>
      </c>
      <c r="F5907" s="35">
        <v>3.6976708473860177E-2</v>
      </c>
      <c r="G5907" s="36">
        <v>0.74164224164288184</v>
      </c>
      <c r="H5907" s="35" t="b">
        <v>0</v>
      </c>
      <c r="I5907" s="35" t="b">
        <v>0</v>
      </c>
      <c r="J5907" s="35" t="b">
        <v>0</v>
      </c>
    </row>
    <row r="5908" spans="1:10" hidden="1" x14ac:dyDescent="0.2">
      <c r="A5908" s="35" t="s">
        <v>654</v>
      </c>
      <c r="B5908" s="35" t="str">
        <f>VLOOKUP(Table4[[#This Row],[Metabolite ID]],Table18[],2,FALSE)</f>
        <v>1-stearoyl-2-arachidonoyl-GPI (18:0/20:4)</v>
      </c>
      <c r="C5908" s="35" t="s">
        <v>1117</v>
      </c>
      <c r="D5908" s="35">
        <v>1068</v>
      </c>
      <c r="E5908" s="35">
        <v>1.2190458040010383E-2</v>
      </c>
      <c r="F5908" s="35">
        <v>3.6913416639538253E-2</v>
      </c>
      <c r="G5908" s="35">
        <v>0.7412151182288651</v>
      </c>
      <c r="H5908" s="35" t="b">
        <v>0</v>
      </c>
      <c r="I5908" s="35" t="b">
        <v>0</v>
      </c>
      <c r="J5908" s="35" t="b">
        <v>0</v>
      </c>
    </row>
    <row r="5909" spans="1:10" hidden="1" x14ac:dyDescent="0.2">
      <c r="A5909" s="35" t="s">
        <v>654</v>
      </c>
      <c r="B5909" s="35" t="str">
        <f>VLOOKUP(Table4[[#This Row],[Metabolite ID]],Table18[],2,FALSE)</f>
        <v>1-stearoyl-2-arachidonoyl-GPI (18:0/20:4)</v>
      </c>
      <c r="C5909" s="35" t="s">
        <v>1118</v>
      </c>
      <c r="D5909" s="35">
        <v>1068</v>
      </c>
      <c r="E5909" s="35">
        <v>1.2190458040010387E-2</v>
      </c>
      <c r="F5909" s="35">
        <v>3.7239852724616107E-2</v>
      </c>
      <c r="G5909" s="35">
        <v>0.74340333651237955</v>
      </c>
      <c r="H5909" s="35" t="b">
        <v>0</v>
      </c>
      <c r="I5909" s="35" t="b">
        <v>0</v>
      </c>
      <c r="J5909" s="35" t="b">
        <v>0</v>
      </c>
    </row>
    <row r="5910" spans="1:10" hidden="1" x14ac:dyDescent="0.2">
      <c r="A5910" s="35" t="s">
        <v>654</v>
      </c>
      <c r="B5910" s="35" t="str">
        <f>VLOOKUP(Table4[[#This Row],[Metabolite ID]],Table18[],2,FALSE)</f>
        <v>1-stearoyl-2-arachidonoyl-GPI (18:0/20:4)</v>
      </c>
      <c r="C5910" s="35" t="s">
        <v>1119</v>
      </c>
      <c r="D5910" s="35">
        <v>1068</v>
      </c>
      <c r="E5910" s="35">
        <v>1.3900822612921287E-2</v>
      </c>
      <c r="F5910" s="35">
        <v>5.4621422835243107E-2</v>
      </c>
      <c r="G5910" s="35">
        <v>0.79911396388147882</v>
      </c>
      <c r="H5910" s="35" t="b">
        <v>0</v>
      </c>
      <c r="I5910" s="35" t="b">
        <v>0</v>
      </c>
      <c r="J5910" s="35" t="b">
        <v>0</v>
      </c>
    </row>
    <row r="5911" spans="1:10" hidden="1" x14ac:dyDescent="0.2">
      <c r="A5911" s="35" t="s">
        <v>654</v>
      </c>
      <c r="B5911" s="35" t="str">
        <f>VLOOKUP(Table4[[#This Row],[Metabolite ID]],Table18[],2,FALSE)</f>
        <v>1-stearoyl-2-arachidonoyl-GPI (18:0/20:4)</v>
      </c>
      <c r="C5911" s="35" t="s">
        <v>1120</v>
      </c>
      <c r="D5911" s="35">
        <v>1068</v>
      </c>
      <c r="E5911" s="35">
        <v>-3.8842071527290224E-2</v>
      </c>
      <c r="F5911" s="35">
        <v>6.0901859316094438E-2</v>
      </c>
      <c r="G5911" s="35">
        <v>0.52361600575777123</v>
      </c>
      <c r="H5911" s="35" t="b">
        <v>0</v>
      </c>
      <c r="I5911" s="35" t="b">
        <v>0</v>
      </c>
      <c r="J5911" s="35" t="b">
        <v>0</v>
      </c>
    </row>
    <row r="5912" spans="1:10" hidden="1" x14ac:dyDescent="0.2">
      <c r="A5912" s="35" t="s">
        <v>654</v>
      </c>
      <c r="B5912" s="35" t="str">
        <f>VLOOKUP(Table4[[#This Row],[Metabolite ID]],Table18[],2,FALSE)</f>
        <v>1-stearoyl-2-arachidonoyl-GPI (18:0/20:4)</v>
      </c>
      <c r="C5912" s="35" t="s">
        <v>1121</v>
      </c>
      <c r="D5912" s="35">
        <v>1068</v>
      </c>
      <c r="E5912" s="35">
        <v>-0.1265446784544455</v>
      </c>
      <c r="F5912" s="35">
        <v>0.23279840611212671</v>
      </c>
      <c r="G5912" s="35">
        <v>0.58684371699782512</v>
      </c>
      <c r="H5912" s="35" t="b">
        <v>0</v>
      </c>
      <c r="I5912" s="35" t="b">
        <v>0</v>
      </c>
      <c r="J5912" s="35" t="b">
        <v>0</v>
      </c>
    </row>
    <row r="5913" spans="1:10" hidden="1" x14ac:dyDescent="0.2">
      <c r="A5913" s="35" t="s">
        <v>654</v>
      </c>
      <c r="B5913" s="35" t="str">
        <f>VLOOKUP(Table4[[#This Row],[Metabolite ID]],Table18[],2,FALSE)</f>
        <v>1-stearoyl-2-arachidonoyl-GPI (18:0/20:4)</v>
      </c>
      <c r="C5913" s="35" t="s">
        <v>1122</v>
      </c>
      <c r="D5913" s="35">
        <v>1068</v>
      </c>
      <c r="E5913" s="35">
        <v>-0.17929803083250029</v>
      </c>
      <c r="F5913" s="35">
        <v>0.1492573438489988</v>
      </c>
      <c r="G5913" s="35">
        <v>0.22991394130870069</v>
      </c>
      <c r="H5913" s="35" t="b">
        <v>0</v>
      </c>
      <c r="I5913" s="35" t="b">
        <v>0</v>
      </c>
      <c r="J5913" s="35" t="b">
        <v>0</v>
      </c>
    </row>
    <row r="5914" spans="1:10" hidden="1" x14ac:dyDescent="0.2">
      <c r="A5914" s="35" t="s">
        <v>654</v>
      </c>
      <c r="B5914" s="35" t="str">
        <f>VLOOKUP(Table4[[#This Row],[Metabolite ID]],Table18[],2,FALSE)</f>
        <v>1-stearoyl-2-arachidonoyl-GPI (18:0/20:4)</v>
      </c>
      <c r="C5914" s="35" t="s">
        <v>1123</v>
      </c>
      <c r="D5914" s="35">
        <v>1068</v>
      </c>
      <c r="E5914" s="35">
        <v>-0.13104751181955712</v>
      </c>
      <c r="F5914" s="35">
        <v>0.10846887807188195</v>
      </c>
      <c r="G5914" s="35">
        <v>0.22725455192491306</v>
      </c>
      <c r="H5914" s="35" t="b">
        <v>0</v>
      </c>
      <c r="I5914" s="35" t="b">
        <v>0</v>
      </c>
      <c r="J5914" s="35" t="b">
        <v>0</v>
      </c>
    </row>
    <row r="5915" spans="1:10" x14ac:dyDescent="0.2">
      <c r="A5915" s="35" t="s">
        <v>193</v>
      </c>
      <c r="B5915" s="35" t="str">
        <f>VLOOKUP(Table4[[#This Row],[Metabolite ID]],Table18[],2,FALSE)</f>
        <v>glycolithocholate sulfate*</v>
      </c>
      <c r="C5915" s="35" t="s">
        <v>1116</v>
      </c>
      <c r="D5915" s="35">
        <v>1068</v>
      </c>
      <c r="E5915" s="35">
        <v>-1.2922370689903914E-2</v>
      </c>
      <c r="F5915" s="35">
        <v>3.9280697601702885E-2</v>
      </c>
      <c r="G5915" s="36">
        <v>0.74217452286432573</v>
      </c>
      <c r="H5915" s="35" t="b">
        <v>0</v>
      </c>
      <c r="I5915" s="35" t="b">
        <v>0</v>
      </c>
      <c r="J5915" s="35" t="b">
        <v>0</v>
      </c>
    </row>
    <row r="5916" spans="1:10" hidden="1" x14ac:dyDescent="0.2">
      <c r="A5916" s="35" t="s">
        <v>193</v>
      </c>
      <c r="B5916" s="35" t="str">
        <f>VLOOKUP(Table4[[#This Row],[Metabolite ID]],Table18[],2,FALSE)</f>
        <v>glycolithocholate sulfate*</v>
      </c>
      <c r="C5916" s="35" t="s">
        <v>1117</v>
      </c>
      <c r="D5916" s="35">
        <v>1068</v>
      </c>
      <c r="E5916" s="35">
        <v>-1.2922370689903914E-2</v>
      </c>
      <c r="F5916" s="35">
        <v>3.6889349250416675E-2</v>
      </c>
      <c r="G5916" s="35">
        <v>0.72611292149174134</v>
      </c>
      <c r="H5916" s="35" t="b">
        <v>0</v>
      </c>
      <c r="I5916" s="35" t="b">
        <v>0</v>
      </c>
      <c r="J5916" s="35" t="b">
        <v>0</v>
      </c>
    </row>
    <row r="5917" spans="1:10" hidden="1" x14ac:dyDescent="0.2">
      <c r="A5917" s="35" t="s">
        <v>193</v>
      </c>
      <c r="B5917" s="35" t="str">
        <f>VLOOKUP(Table4[[#This Row],[Metabolite ID]],Table18[],2,FALSE)</f>
        <v>glycolithocholate sulfate*</v>
      </c>
      <c r="C5917" s="35" t="s">
        <v>1118</v>
      </c>
      <c r="D5917" s="35">
        <v>1068</v>
      </c>
      <c r="E5917" s="35">
        <v>-1.2922370689903909E-2</v>
      </c>
      <c r="F5917" s="35">
        <v>3.7259594298567011E-2</v>
      </c>
      <c r="G5917" s="35">
        <v>0.7287265872165487</v>
      </c>
      <c r="H5917" s="35" t="b">
        <v>0</v>
      </c>
      <c r="I5917" s="35" t="b">
        <v>0</v>
      </c>
      <c r="J5917" s="35" t="b">
        <v>0</v>
      </c>
    </row>
    <row r="5918" spans="1:10" hidden="1" x14ac:dyDescent="0.2">
      <c r="A5918" s="35" t="s">
        <v>193</v>
      </c>
      <c r="B5918" s="35" t="str">
        <f>VLOOKUP(Table4[[#This Row],[Metabolite ID]],Table18[],2,FALSE)</f>
        <v>glycolithocholate sulfate*</v>
      </c>
      <c r="C5918" s="35" t="s">
        <v>1119</v>
      </c>
      <c r="D5918" s="35">
        <v>1068</v>
      </c>
      <c r="E5918" s="35">
        <v>-1.332696004250114E-2</v>
      </c>
      <c r="F5918" s="35">
        <v>5.5815597327438779E-2</v>
      </c>
      <c r="G5918" s="35">
        <v>0.81128574194464753</v>
      </c>
      <c r="H5918" s="35" t="b">
        <v>0</v>
      </c>
      <c r="I5918" s="35" t="b">
        <v>0</v>
      </c>
      <c r="J5918" s="35" t="b">
        <v>0</v>
      </c>
    </row>
    <row r="5919" spans="1:10" hidden="1" x14ac:dyDescent="0.2">
      <c r="A5919" s="35" t="s">
        <v>193</v>
      </c>
      <c r="B5919" s="35" t="str">
        <f>VLOOKUP(Table4[[#This Row],[Metabolite ID]],Table18[],2,FALSE)</f>
        <v>glycolithocholate sulfate*</v>
      </c>
      <c r="C5919" s="35" t="s">
        <v>1120</v>
      </c>
      <c r="D5919" s="35">
        <v>1068</v>
      </c>
      <c r="E5919" s="35">
        <v>-8.9851024495164709E-3</v>
      </c>
      <c r="F5919" s="35">
        <v>6.2471110128188408E-2</v>
      </c>
      <c r="G5919" s="35">
        <v>0.88563619560172568</v>
      </c>
      <c r="H5919" s="35" t="b">
        <v>0</v>
      </c>
      <c r="I5919" s="35" t="b">
        <v>0</v>
      </c>
      <c r="J5919" s="35" t="b">
        <v>0</v>
      </c>
    </row>
    <row r="5920" spans="1:10" hidden="1" x14ac:dyDescent="0.2">
      <c r="A5920" s="35" t="s">
        <v>193</v>
      </c>
      <c r="B5920" s="35" t="str">
        <f>VLOOKUP(Table4[[#This Row],[Metabolite ID]],Table18[],2,FALSE)</f>
        <v>glycolithocholate sulfate*</v>
      </c>
      <c r="C5920" s="35" t="s">
        <v>1121</v>
      </c>
      <c r="D5920" s="35">
        <v>1068</v>
      </c>
      <c r="E5920" s="35">
        <v>-0.23470475432351279</v>
      </c>
      <c r="F5920" s="35">
        <v>0.25905775496298211</v>
      </c>
      <c r="G5920" s="35">
        <v>0.36514360189414019</v>
      </c>
      <c r="H5920" s="35" t="b">
        <v>0</v>
      </c>
      <c r="I5920" s="35" t="b">
        <v>0</v>
      </c>
      <c r="J5920" s="35" t="b">
        <v>0</v>
      </c>
    </row>
    <row r="5921" spans="1:10" hidden="1" x14ac:dyDescent="0.2">
      <c r="A5921" s="35" t="s">
        <v>193</v>
      </c>
      <c r="B5921" s="35" t="str">
        <f>VLOOKUP(Table4[[#This Row],[Metabolite ID]],Table18[],2,FALSE)</f>
        <v>glycolithocholate sulfate*</v>
      </c>
      <c r="C5921" s="35" t="s">
        <v>1122</v>
      </c>
      <c r="D5921" s="35">
        <v>1068</v>
      </c>
      <c r="E5921" s="35">
        <v>2.3588597051282356E-2</v>
      </c>
      <c r="F5921" s="35">
        <v>0.15351875307506829</v>
      </c>
      <c r="G5921" s="35">
        <v>0.87791250184393499</v>
      </c>
      <c r="H5921" s="35" t="b">
        <v>0</v>
      </c>
      <c r="I5921" s="35" t="b">
        <v>0</v>
      </c>
      <c r="J5921" s="35" t="b">
        <v>0</v>
      </c>
    </row>
    <row r="5922" spans="1:10" hidden="1" x14ac:dyDescent="0.2">
      <c r="A5922" s="35" t="s">
        <v>193</v>
      </c>
      <c r="B5922" s="35" t="str">
        <f>VLOOKUP(Table4[[#This Row],[Metabolite ID]],Table18[],2,FALSE)</f>
        <v>glycolithocholate sulfate*</v>
      </c>
      <c r="C5922" s="35" t="s">
        <v>1123</v>
      </c>
      <c r="D5922" s="35">
        <v>1068</v>
      </c>
      <c r="E5922" s="35">
        <v>2.0032664580663145E-2</v>
      </c>
      <c r="F5922" s="35">
        <v>0.1153344428995829</v>
      </c>
      <c r="G5922" s="35">
        <v>0.8621405390935114</v>
      </c>
      <c r="H5922" s="35" t="b">
        <v>0</v>
      </c>
      <c r="I5922" s="35" t="b">
        <v>0</v>
      </c>
      <c r="J5922" s="35" t="b">
        <v>0</v>
      </c>
    </row>
    <row r="5923" spans="1:10" x14ac:dyDescent="0.2">
      <c r="A5923" s="35" t="s">
        <v>170</v>
      </c>
      <c r="B5923" s="35" t="str">
        <f>VLOOKUP(Table4[[#This Row],[Metabolite ID]],Table18[],2,FALSE)</f>
        <v>N-acetylneuraminate</v>
      </c>
      <c r="C5923" s="35" t="s">
        <v>1116</v>
      </c>
      <c r="D5923" s="35">
        <v>1068</v>
      </c>
      <c r="E5923" s="35">
        <v>-1.2441143323562911E-2</v>
      </c>
      <c r="F5923" s="35">
        <v>3.8089308856385333E-2</v>
      </c>
      <c r="G5923" s="36">
        <v>0.74394710740195635</v>
      </c>
      <c r="H5923" s="35" t="b">
        <v>0</v>
      </c>
      <c r="I5923" s="35" t="b">
        <v>0</v>
      </c>
      <c r="J5923" s="35" t="b">
        <v>0</v>
      </c>
    </row>
    <row r="5924" spans="1:10" hidden="1" x14ac:dyDescent="0.2">
      <c r="A5924" s="35" t="s">
        <v>170</v>
      </c>
      <c r="B5924" s="35" t="str">
        <f>VLOOKUP(Table4[[#This Row],[Metabolite ID]],Table18[],2,FALSE)</f>
        <v>N-acetylneuraminate</v>
      </c>
      <c r="C5924" s="35" t="s">
        <v>1117</v>
      </c>
      <c r="D5924" s="35">
        <v>1068</v>
      </c>
      <c r="E5924" s="35">
        <v>-1.2441143323562911E-2</v>
      </c>
      <c r="F5924" s="35">
        <v>3.6984917757945941E-2</v>
      </c>
      <c r="G5924" s="35">
        <v>0.73658113503165745</v>
      </c>
      <c r="H5924" s="35" t="b">
        <v>0</v>
      </c>
      <c r="I5924" s="35" t="b">
        <v>0</v>
      </c>
      <c r="J5924" s="35" t="b">
        <v>0</v>
      </c>
    </row>
    <row r="5925" spans="1:10" hidden="1" x14ac:dyDescent="0.2">
      <c r="A5925" s="35" t="s">
        <v>170</v>
      </c>
      <c r="B5925" s="35" t="str">
        <f>VLOOKUP(Table4[[#This Row],[Metabolite ID]],Table18[],2,FALSE)</f>
        <v>N-acetylneuraminate</v>
      </c>
      <c r="C5925" s="35" t="s">
        <v>1118</v>
      </c>
      <c r="D5925" s="35">
        <v>1068</v>
      </c>
      <c r="E5925" s="35">
        <v>-1.2441143323562895E-2</v>
      </c>
      <c r="F5925" s="35">
        <v>3.7330516759497646E-2</v>
      </c>
      <c r="G5925" s="35">
        <v>0.73893044224257443</v>
      </c>
      <c r="H5925" s="35" t="b">
        <v>0</v>
      </c>
      <c r="I5925" s="35" t="b">
        <v>0</v>
      </c>
      <c r="J5925" s="35" t="b">
        <v>0</v>
      </c>
    </row>
    <row r="5926" spans="1:10" hidden="1" x14ac:dyDescent="0.2">
      <c r="A5926" s="35" t="s">
        <v>170</v>
      </c>
      <c r="B5926" s="35" t="str">
        <f>VLOOKUP(Table4[[#This Row],[Metabolite ID]],Table18[],2,FALSE)</f>
        <v>N-acetylneuraminate</v>
      </c>
      <c r="C5926" s="35" t="s">
        <v>1119</v>
      </c>
      <c r="D5926" s="35">
        <v>1068</v>
      </c>
      <c r="E5926" s="35">
        <v>-2.3909460843984593E-3</v>
      </c>
      <c r="F5926" s="35">
        <v>5.545134504935359E-2</v>
      </c>
      <c r="G5926" s="35">
        <v>0.96560754275967398</v>
      </c>
      <c r="H5926" s="35" t="b">
        <v>0</v>
      </c>
      <c r="I5926" s="35" t="b">
        <v>0</v>
      </c>
      <c r="J5926" s="35" t="b">
        <v>0</v>
      </c>
    </row>
    <row r="5927" spans="1:10" hidden="1" x14ac:dyDescent="0.2">
      <c r="A5927" s="35" t="s">
        <v>170</v>
      </c>
      <c r="B5927" s="35" t="str">
        <f>VLOOKUP(Table4[[#This Row],[Metabolite ID]],Table18[],2,FALSE)</f>
        <v>N-acetylneuraminate</v>
      </c>
      <c r="C5927" s="35" t="s">
        <v>1120</v>
      </c>
      <c r="D5927" s="35">
        <v>1068</v>
      </c>
      <c r="E5927" s="35">
        <v>-2.3878768812749251E-3</v>
      </c>
      <c r="F5927" s="35">
        <v>6.5117159566933119E-2</v>
      </c>
      <c r="G5927" s="35">
        <v>0.97074775389900025</v>
      </c>
      <c r="H5927" s="35" t="b">
        <v>0</v>
      </c>
      <c r="I5927" s="35" t="b">
        <v>0</v>
      </c>
      <c r="J5927" s="35" t="b">
        <v>0</v>
      </c>
    </row>
    <row r="5928" spans="1:10" hidden="1" x14ac:dyDescent="0.2">
      <c r="A5928" s="35" t="s">
        <v>170</v>
      </c>
      <c r="B5928" s="35" t="str">
        <f>VLOOKUP(Table4[[#This Row],[Metabolite ID]],Table18[],2,FALSE)</f>
        <v>N-acetylneuraminate</v>
      </c>
      <c r="C5928" s="35" t="s">
        <v>1121</v>
      </c>
      <c r="D5928" s="35">
        <v>1068</v>
      </c>
      <c r="E5928" s="35">
        <v>3.4855956040999558E-2</v>
      </c>
      <c r="F5928" s="35">
        <v>0.25770076835041095</v>
      </c>
      <c r="G5928" s="35">
        <v>0.89243381451249693</v>
      </c>
      <c r="H5928" s="35" t="b">
        <v>0</v>
      </c>
      <c r="I5928" s="35" t="b">
        <v>0</v>
      </c>
      <c r="J5928" s="35" t="b">
        <v>0</v>
      </c>
    </row>
    <row r="5929" spans="1:10" hidden="1" x14ac:dyDescent="0.2">
      <c r="A5929" s="35" t="s">
        <v>170</v>
      </c>
      <c r="B5929" s="35" t="str">
        <f>VLOOKUP(Table4[[#This Row],[Metabolite ID]],Table18[],2,FALSE)</f>
        <v>N-acetylneuraminate</v>
      </c>
      <c r="C5929" s="35" t="s">
        <v>1122</v>
      </c>
      <c r="D5929" s="35">
        <v>1068</v>
      </c>
      <c r="E5929" s="35">
        <v>-1.2172026758294763E-2</v>
      </c>
      <c r="F5929" s="35">
        <v>0.1545546939597057</v>
      </c>
      <c r="G5929" s="35">
        <v>0.93724189462453511</v>
      </c>
      <c r="H5929" s="35" t="b">
        <v>0</v>
      </c>
      <c r="I5929" s="35" t="b">
        <v>0</v>
      </c>
      <c r="J5929" s="35" t="b">
        <v>0</v>
      </c>
    </row>
    <row r="5930" spans="1:10" hidden="1" x14ac:dyDescent="0.2">
      <c r="A5930" s="35" t="s">
        <v>170</v>
      </c>
      <c r="B5930" s="35" t="str">
        <f>VLOOKUP(Table4[[#This Row],[Metabolite ID]],Table18[],2,FALSE)</f>
        <v>N-acetylneuraminate</v>
      </c>
      <c r="C5930" s="35" t="s">
        <v>1123</v>
      </c>
      <c r="D5930" s="35">
        <v>1068</v>
      </c>
      <c r="E5930" s="35">
        <v>9.5990147588402089E-2</v>
      </c>
      <c r="F5930" s="35">
        <v>0.1117916048910573</v>
      </c>
      <c r="G5930" s="35">
        <v>0.39072525996378016</v>
      </c>
      <c r="H5930" s="35" t="b">
        <v>0</v>
      </c>
      <c r="I5930" s="35" t="b">
        <v>0</v>
      </c>
      <c r="J5930" s="35" t="b">
        <v>0</v>
      </c>
    </row>
    <row r="5931" spans="1:10" x14ac:dyDescent="0.2">
      <c r="A5931" s="35" t="s">
        <v>764</v>
      </c>
      <c r="B5931" s="35" t="str">
        <f>VLOOKUP(Table4[[#This Row],[Metabolite ID]],Table18[],2,FALSE)</f>
        <v>Total lipids in IDL</v>
      </c>
      <c r="C5931" s="35" t="s">
        <v>1116</v>
      </c>
      <c r="D5931" s="35">
        <v>1069</v>
      </c>
      <c r="E5931" s="35">
        <v>8.0366106842149777E-3</v>
      </c>
      <c r="F5931" s="35">
        <v>2.4626765083257514E-2</v>
      </c>
      <c r="G5931" s="36">
        <v>0.74416982579434543</v>
      </c>
      <c r="H5931" s="35" t="b">
        <v>0</v>
      </c>
      <c r="I5931" s="35" t="b">
        <v>0</v>
      </c>
      <c r="J5931" s="35" t="b">
        <v>0</v>
      </c>
    </row>
    <row r="5932" spans="1:10" hidden="1" x14ac:dyDescent="0.2">
      <c r="A5932" s="35" t="s">
        <v>764</v>
      </c>
      <c r="B5932" s="35" t="str">
        <f>VLOOKUP(Table4[[#This Row],[Metabolite ID]],Table18[],2,FALSE)</f>
        <v>Total lipids in IDL</v>
      </c>
      <c r="C5932" s="35" t="s">
        <v>1117</v>
      </c>
      <c r="D5932" s="35">
        <v>1069</v>
      </c>
      <c r="E5932" s="35">
        <v>8.0366106842149777E-3</v>
      </c>
      <c r="F5932" s="35">
        <v>1.6707761831278634E-2</v>
      </c>
      <c r="G5932" s="35">
        <v>0.63050895907068982</v>
      </c>
      <c r="H5932" s="35" t="b">
        <v>0</v>
      </c>
      <c r="I5932" s="35" t="b">
        <v>0</v>
      </c>
      <c r="J5932" s="35" t="b">
        <v>0</v>
      </c>
    </row>
    <row r="5933" spans="1:10" hidden="1" x14ac:dyDescent="0.2">
      <c r="A5933" s="35" t="s">
        <v>764</v>
      </c>
      <c r="B5933" s="35" t="str">
        <f>VLOOKUP(Table4[[#This Row],[Metabolite ID]],Table18[],2,FALSE)</f>
        <v>Total lipids in IDL</v>
      </c>
      <c r="C5933" s="35" t="s">
        <v>1118</v>
      </c>
      <c r="D5933" s="35">
        <v>1069</v>
      </c>
      <c r="E5933" s="35">
        <v>8.0366106842149829E-3</v>
      </c>
      <c r="F5933" s="35">
        <v>1.7032537399514287E-2</v>
      </c>
      <c r="G5933" s="35">
        <v>0.63704190943311478</v>
      </c>
      <c r="H5933" s="35" t="b">
        <v>0</v>
      </c>
      <c r="I5933" s="35" t="b">
        <v>0</v>
      </c>
      <c r="J5933" s="35" t="b">
        <v>0</v>
      </c>
    </row>
    <row r="5934" spans="1:10" hidden="1" x14ac:dyDescent="0.2">
      <c r="A5934" s="35" t="s">
        <v>764</v>
      </c>
      <c r="B5934" s="35" t="str">
        <f>VLOOKUP(Table4[[#This Row],[Metabolite ID]],Table18[],2,FALSE)</f>
        <v>Total lipids in IDL</v>
      </c>
      <c r="C5934" s="35" t="s">
        <v>1119</v>
      </c>
      <c r="D5934" s="35">
        <v>1069</v>
      </c>
      <c r="E5934" s="35">
        <v>2.9003737373737373E-2</v>
      </c>
      <c r="F5934" s="35">
        <v>2.7019134540760468E-2</v>
      </c>
      <c r="G5934" s="35">
        <v>0.28306847424527343</v>
      </c>
      <c r="H5934" s="35" t="b">
        <v>0</v>
      </c>
      <c r="I5934" s="35" t="b">
        <v>0</v>
      </c>
      <c r="J5934" s="35" t="b">
        <v>0</v>
      </c>
    </row>
    <row r="5935" spans="1:10" hidden="1" x14ac:dyDescent="0.2">
      <c r="A5935" s="35" t="s">
        <v>764</v>
      </c>
      <c r="B5935" s="35" t="str">
        <f>VLOOKUP(Table4[[#This Row],[Metabolite ID]],Table18[],2,FALSE)</f>
        <v>Total lipids in IDL</v>
      </c>
      <c r="C5935" s="35" t="s">
        <v>1120</v>
      </c>
      <c r="D5935" s="35">
        <v>1069</v>
      </c>
      <c r="E5935" s="35">
        <v>7.0783630220815144E-2</v>
      </c>
      <c r="F5935" s="35">
        <v>2.9871567968663006E-2</v>
      </c>
      <c r="G5935" s="35">
        <v>1.7807398876343139E-2</v>
      </c>
      <c r="H5935" s="35" t="b">
        <v>0</v>
      </c>
      <c r="I5935" s="35" t="b">
        <v>0</v>
      </c>
      <c r="J5935" s="35" t="b">
        <v>0</v>
      </c>
    </row>
    <row r="5936" spans="1:10" hidden="1" x14ac:dyDescent="0.2">
      <c r="A5936" s="35" t="s">
        <v>764</v>
      </c>
      <c r="B5936" s="35" t="str">
        <f>VLOOKUP(Table4[[#This Row],[Metabolite ID]],Table18[],2,FALSE)</f>
        <v>Total lipids in IDL</v>
      </c>
      <c r="C5936" s="35" t="s">
        <v>1121</v>
      </c>
      <c r="D5936" s="35">
        <v>1069</v>
      </c>
      <c r="E5936" s="35">
        <v>2.8617239480336565E-2</v>
      </c>
      <c r="F5936" s="35">
        <v>0.11510512123152603</v>
      </c>
      <c r="G5936" s="35">
        <v>0.80370385052945981</v>
      </c>
      <c r="H5936" s="35" t="b">
        <v>0</v>
      </c>
      <c r="I5936" s="35" t="b">
        <v>0</v>
      </c>
      <c r="J5936" s="35" t="b">
        <v>0</v>
      </c>
    </row>
    <row r="5937" spans="1:10" hidden="1" x14ac:dyDescent="0.2">
      <c r="A5937" s="35" t="s">
        <v>764</v>
      </c>
      <c r="B5937" s="35" t="str">
        <f>VLOOKUP(Table4[[#This Row],[Metabolite ID]],Table18[],2,FALSE)</f>
        <v>Total lipids in IDL</v>
      </c>
      <c r="C5937" s="35" t="s">
        <v>1122</v>
      </c>
      <c r="D5937" s="35">
        <v>1069</v>
      </c>
      <c r="E5937" s="35">
        <v>0.11185196533691411</v>
      </c>
      <c r="F5937" s="35">
        <v>6.3543030588855937E-2</v>
      </c>
      <c r="G5937" s="35">
        <v>7.8650721113938019E-2</v>
      </c>
      <c r="H5937" s="35" t="b">
        <v>0</v>
      </c>
      <c r="I5937" s="35" t="b">
        <v>0</v>
      </c>
      <c r="J5937" s="35" t="b">
        <v>0</v>
      </c>
    </row>
    <row r="5938" spans="1:10" hidden="1" x14ac:dyDescent="0.2">
      <c r="A5938" s="35" t="s">
        <v>764</v>
      </c>
      <c r="B5938" s="35" t="str">
        <f>VLOOKUP(Table4[[#This Row],[Metabolite ID]],Table18[],2,FALSE)</f>
        <v>Total lipids in IDL</v>
      </c>
      <c r="C5938" s="35" t="s">
        <v>1123</v>
      </c>
      <c r="D5938" s="35">
        <v>1069</v>
      </c>
      <c r="E5938" s="35">
        <v>-1.553350969397631E-2</v>
      </c>
      <c r="F5938" s="35">
        <v>7.2257833863630244E-2</v>
      </c>
      <c r="G5938" s="35">
        <v>0.8298291649467826</v>
      </c>
      <c r="H5938" s="35" t="b">
        <v>0</v>
      </c>
      <c r="I5938" s="35" t="b">
        <v>0</v>
      </c>
      <c r="J5938" s="35" t="b">
        <v>0</v>
      </c>
    </row>
    <row r="5939" spans="1:10" x14ac:dyDescent="0.2">
      <c r="A5939" s="35" t="s">
        <v>206</v>
      </c>
      <c r="B5939" s="35" t="str">
        <f>VLOOKUP(Table4[[#This Row],[Metabolite ID]],Table18[],2,FALSE)</f>
        <v>salicyluric glucuronide*</v>
      </c>
      <c r="C5939" s="35" t="s">
        <v>1116</v>
      </c>
      <c r="D5939" s="35">
        <v>1067</v>
      </c>
      <c r="E5939" s="35">
        <v>-2.0392809134996828E-2</v>
      </c>
      <c r="F5939" s="35">
        <v>6.3255853554039454E-2</v>
      </c>
      <c r="G5939" s="36">
        <v>0.74716019874002682</v>
      </c>
      <c r="H5939" s="35" t="b">
        <v>0</v>
      </c>
      <c r="I5939" s="35" t="b">
        <v>0</v>
      </c>
      <c r="J5939" s="35" t="b">
        <v>0</v>
      </c>
    </row>
    <row r="5940" spans="1:10" hidden="1" x14ac:dyDescent="0.2">
      <c r="A5940" s="35" t="s">
        <v>206</v>
      </c>
      <c r="B5940" s="35" t="str">
        <f>VLOOKUP(Table4[[#This Row],[Metabolite ID]],Table18[],2,FALSE)</f>
        <v>salicyluric glucuronide*</v>
      </c>
      <c r="C5940" s="35" t="s">
        <v>1117</v>
      </c>
      <c r="D5940" s="35">
        <v>1067</v>
      </c>
      <c r="E5940" s="35">
        <v>-2.0392809134996828E-2</v>
      </c>
      <c r="F5940" s="35">
        <v>6.3175148629503047E-2</v>
      </c>
      <c r="G5940" s="35">
        <v>0.74684825764441742</v>
      </c>
      <c r="H5940" s="35" t="b">
        <v>0</v>
      </c>
      <c r="I5940" s="35" t="b">
        <v>0</v>
      </c>
      <c r="J5940" s="35" t="b">
        <v>0</v>
      </c>
    </row>
    <row r="5941" spans="1:10" hidden="1" x14ac:dyDescent="0.2">
      <c r="A5941" s="35" t="s">
        <v>206</v>
      </c>
      <c r="B5941" s="35" t="str">
        <f>VLOOKUP(Table4[[#This Row],[Metabolite ID]],Table18[],2,FALSE)</f>
        <v>salicyluric glucuronide*</v>
      </c>
      <c r="C5941" s="35" t="s">
        <v>1118</v>
      </c>
      <c r="D5941" s="35">
        <v>1067</v>
      </c>
      <c r="E5941" s="35">
        <v>-2.0392809134996821E-2</v>
      </c>
      <c r="F5941" s="35">
        <v>6.3734135377365803E-2</v>
      </c>
      <c r="G5941" s="35">
        <v>0.74899347705262098</v>
      </c>
      <c r="H5941" s="35" t="b">
        <v>0</v>
      </c>
      <c r="I5941" s="35" t="b">
        <v>0</v>
      </c>
      <c r="J5941" s="35" t="b">
        <v>0</v>
      </c>
    </row>
    <row r="5942" spans="1:10" hidden="1" x14ac:dyDescent="0.2">
      <c r="A5942" s="35" t="s">
        <v>206</v>
      </c>
      <c r="B5942" s="35" t="str">
        <f>VLOOKUP(Table4[[#This Row],[Metabolite ID]],Table18[],2,FALSE)</f>
        <v>salicyluric glucuronide*</v>
      </c>
      <c r="C5942" s="35" t="s">
        <v>1119</v>
      </c>
      <c r="D5942" s="35">
        <v>1067</v>
      </c>
      <c r="E5942" s="35">
        <v>1.9682959183673469E-2</v>
      </c>
      <c r="F5942" s="35">
        <v>9.7062704669225258E-2</v>
      </c>
      <c r="G5942" s="35">
        <v>0.83930228845509058</v>
      </c>
      <c r="H5942" s="35" t="b">
        <v>0</v>
      </c>
      <c r="I5942" s="35" t="b">
        <v>0</v>
      </c>
      <c r="J5942" s="35" t="b">
        <v>0</v>
      </c>
    </row>
    <row r="5943" spans="1:10" hidden="1" x14ac:dyDescent="0.2">
      <c r="A5943" s="35" t="s">
        <v>206</v>
      </c>
      <c r="B5943" s="35" t="str">
        <f>VLOOKUP(Table4[[#This Row],[Metabolite ID]],Table18[],2,FALSE)</f>
        <v>salicyluric glucuronide*</v>
      </c>
      <c r="C5943" s="35" t="s">
        <v>1120</v>
      </c>
      <c r="D5943" s="35">
        <v>1067</v>
      </c>
      <c r="E5943" s="35">
        <v>-5.9470736816543773E-2</v>
      </c>
      <c r="F5943" s="35">
        <v>0.10683321339367051</v>
      </c>
      <c r="G5943" s="35">
        <v>0.57775360894178229</v>
      </c>
      <c r="H5943" s="35" t="b">
        <v>0</v>
      </c>
      <c r="I5943" s="35" t="b">
        <v>0</v>
      </c>
      <c r="J5943" s="35" t="b">
        <v>0</v>
      </c>
    </row>
    <row r="5944" spans="1:10" hidden="1" x14ac:dyDescent="0.2">
      <c r="A5944" s="35" t="s">
        <v>206</v>
      </c>
      <c r="B5944" s="35" t="str">
        <f>VLOOKUP(Table4[[#This Row],[Metabolite ID]],Table18[],2,FALSE)</f>
        <v>salicyluric glucuronide*</v>
      </c>
      <c r="C5944" s="35" t="s">
        <v>1121</v>
      </c>
      <c r="D5944" s="35">
        <v>1067</v>
      </c>
      <c r="E5944" s="35">
        <v>0.37804970259711368</v>
      </c>
      <c r="F5944" s="35">
        <v>0.44820734485005043</v>
      </c>
      <c r="G5944" s="35">
        <v>0.39915454570464703</v>
      </c>
      <c r="H5944" s="35" t="b">
        <v>0</v>
      </c>
      <c r="I5944" s="35" t="b">
        <v>0</v>
      </c>
      <c r="J5944" s="35" t="b">
        <v>0</v>
      </c>
    </row>
    <row r="5945" spans="1:10" hidden="1" x14ac:dyDescent="0.2">
      <c r="A5945" s="35" t="s">
        <v>206</v>
      </c>
      <c r="B5945" s="35" t="str">
        <f>VLOOKUP(Table4[[#This Row],[Metabolite ID]],Table18[],2,FALSE)</f>
        <v>salicyluric glucuronide*</v>
      </c>
      <c r="C5945" s="35" t="s">
        <v>1122</v>
      </c>
      <c r="D5945" s="35">
        <v>1067</v>
      </c>
      <c r="E5945" s="35">
        <v>-0.30541132195092402</v>
      </c>
      <c r="F5945" s="35">
        <v>0.29536650191096164</v>
      </c>
      <c r="G5945" s="35">
        <v>0.30136694505381695</v>
      </c>
      <c r="H5945" s="35" t="b">
        <v>0</v>
      </c>
      <c r="I5945" s="35" t="b">
        <v>0</v>
      </c>
      <c r="J5945" s="35" t="b">
        <v>0</v>
      </c>
    </row>
    <row r="5946" spans="1:10" hidden="1" x14ac:dyDescent="0.2">
      <c r="A5946" s="35" t="s">
        <v>206</v>
      </c>
      <c r="B5946" s="35" t="str">
        <f>VLOOKUP(Table4[[#This Row],[Metabolite ID]],Table18[],2,FALSE)</f>
        <v>salicyluric glucuronide*</v>
      </c>
      <c r="C5946" s="35" t="s">
        <v>1123</v>
      </c>
      <c r="D5946" s="35">
        <v>1067</v>
      </c>
      <c r="E5946" s="35">
        <v>-5.4816844719476905E-2</v>
      </c>
      <c r="F5946" s="35">
        <v>0.18535453108919378</v>
      </c>
      <c r="G5946" s="35">
        <v>0.76748590418599194</v>
      </c>
      <c r="H5946" s="35" t="b">
        <v>0</v>
      </c>
      <c r="I5946" s="35" t="b">
        <v>0</v>
      </c>
      <c r="J5946" s="35" t="b">
        <v>0</v>
      </c>
    </row>
    <row r="5947" spans="1:10" x14ac:dyDescent="0.2">
      <c r="A5947" s="35" t="s">
        <v>530</v>
      </c>
      <c r="B5947" s="35" t="str">
        <f>VLOOKUP(Table4[[#This Row],[Metabolite ID]],Table18[],2,FALSE)</f>
        <v>X - 12822</v>
      </c>
      <c r="C5947" s="35" t="s">
        <v>1116</v>
      </c>
      <c r="D5947" s="35">
        <v>1068</v>
      </c>
      <c r="E5947" s="35">
        <v>-1.2223018815949237E-2</v>
      </c>
      <c r="F5947" s="35">
        <v>3.847894158909107E-2</v>
      </c>
      <c r="G5947" s="36">
        <v>0.7507468340559651</v>
      </c>
      <c r="H5947" s="35" t="b">
        <v>0</v>
      </c>
      <c r="I5947" s="35" t="b">
        <v>0</v>
      </c>
      <c r="J5947" s="35" t="b">
        <v>0</v>
      </c>
    </row>
    <row r="5948" spans="1:10" hidden="1" x14ac:dyDescent="0.2">
      <c r="A5948" s="35" t="s">
        <v>530</v>
      </c>
      <c r="B5948" s="35" t="str">
        <f>VLOOKUP(Table4[[#This Row],[Metabolite ID]],Table18[],2,FALSE)</f>
        <v>X - 12822</v>
      </c>
      <c r="C5948" s="35" t="s">
        <v>1117</v>
      </c>
      <c r="D5948" s="35">
        <v>1068</v>
      </c>
      <c r="E5948" s="35">
        <v>-1.2223018815949237E-2</v>
      </c>
      <c r="F5948" s="35">
        <v>3.8260224133090548E-2</v>
      </c>
      <c r="G5948" s="35">
        <v>0.74936964130747064</v>
      </c>
      <c r="H5948" s="35" t="b">
        <v>0</v>
      </c>
      <c r="I5948" s="35" t="b">
        <v>0</v>
      </c>
      <c r="J5948" s="35" t="b">
        <v>0</v>
      </c>
    </row>
    <row r="5949" spans="1:10" hidden="1" x14ac:dyDescent="0.2">
      <c r="A5949" s="35" t="s">
        <v>530</v>
      </c>
      <c r="B5949" s="35" t="str">
        <f>VLOOKUP(Table4[[#This Row],[Metabolite ID]],Table18[],2,FALSE)</f>
        <v>X - 12822</v>
      </c>
      <c r="C5949" s="35" t="s">
        <v>1118</v>
      </c>
      <c r="D5949" s="35">
        <v>1068</v>
      </c>
      <c r="E5949" s="35">
        <v>-1.222301881594923E-2</v>
      </c>
      <c r="F5949" s="35">
        <v>3.8602603724999109E-2</v>
      </c>
      <c r="G5949" s="35">
        <v>0.75151893581885887</v>
      </c>
      <c r="H5949" s="35" t="b">
        <v>0</v>
      </c>
      <c r="I5949" s="35" t="b">
        <v>0</v>
      </c>
      <c r="J5949" s="35" t="b">
        <v>0</v>
      </c>
    </row>
    <row r="5950" spans="1:10" hidden="1" x14ac:dyDescent="0.2">
      <c r="A5950" s="35" t="s">
        <v>530</v>
      </c>
      <c r="B5950" s="35" t="str">
        <f>VLOOKUP(Table4[[#This Row],[Metabolite ID]],Table18[],2,FALSE)</f>
        <v>X - 12822</v>
      </c>
      <c r="C5950" s="35" t="s">
        <v>1119</v>
      </c>
      <c r="D5950" s="35">
        <v>1068</v>
      </c>
      <c r="E5950" s="35">
        <v>-1.0353945232399214E-2</v>
      </c>
      <c r="F5950" s="35">
        <v>5.8722658372381241E-2</v>
      </c>
      <c r="G5950" s="35">
        <v>0.86004300384537991</v>
      </c>
      <c r="H5950" s="35" t="b">
        <v>0</v>
      </c>
      <c r="I5950" s="35" t="b">
        <v>0</v>
      </c>
      <c r="J5950" s="35" t="b">
        <v>0</v>
      </c>
    </row>
    <row r="5951" spans="1:10" hidden="1" x14ac:dyDescent="0.2">
      <c r="A5951" s="35" t="s">
        <v>530</v>
      </c>
      <c r="B5951" s="35" t="str">
        <f>VLOOKUP(Table4[[#This Row],[Metabolite ID]],Table18[],2,FALSE)</f>
        <v>X - 12822</v>
      </c>
      <c r="C5951" s="35" t="s">
        <v>1120</v>
      </c>
      <c r="D5951" s="35">
        <v>1068</v>
      </c>
      <c r="E5951" s="35">
        <v>-6.2136066353017425E-2</v>
      </c>
      <c r="F5951" s="35">
        <v>6.3733326122058884E-2</v>
      </c>
      <c r="G5951" s="35">
        <v>0.32959082179065025</v>
      </c>
      <c r="H5951" s="35" t="b">
        <v>0</v>
      </c>
      <c r="I5951" s="35" t="b">
        <v>0</v>
      </c>
      <c r="J5951" s="35" t="b">
        <v>0</v>
      </c>
    </row>
    <row r="5952" spans="1:10" hidden="1" x14ac:dyDescent="0.2">
      <c r="A5952" s="35" t="s">
        <v>530</v>
      </c>
      <c r="B5952" s="35" t="str">
        <f>VLOOKUP(Table4[[#This Row],[Metabolite ID]],Table18[],2,FALSE)</f>
        <v>X - 12822</v>
      </c>
      <c r="C5952" s="35" t="s">
        <v>1121</v>
      </c>
      <c r="D5952" s="35">
        <v>1068</v>
      </c>
      <c r="E5952" s="35">
        <v>-8.5064500048419589E-2</v>
      </c>
      <c r="F5952" s="35">
        <v>0.25510211182241616</v>
      </c>
      <c r="G5952" s="35">
        <v>0.73885806706233481</v>
      </c>
      <c r="H5952" s="35" t="b">
        <v>0</v>
      </c>
      <c r="I5952" s="35" t="b">
        <v>0</v>
      </c>
      <c r="J5952" s="35" t="b">
        <v>0</v>
      </c>
    </row>
    <row r="5953" spans="1:10" hidden="1" x14ac:dyDescent="0.2">
      <c r="A5953" s="35" t="s">
        <v>530</v>
      </c>
      <c r="B5953" s="35" t="str">
        <f>VLOOKUP(Table4[[#This Row],[Metabolite ID]],Table18[],2,FALSE)</f>
        <v>X - 12822</v>
      </c>
      <c r="C5953" s="35" t="s">
        <v>1122</v>
      </c>
      <c r="D5953" s="35">
        <v>1068</v>
      </c>
      <c r="E5953" s="35">
        <v>-0.21267768933134867</v>
      </c>
      <c r="F5953" s="35">
        <v>0.15602708298185852</v>
      </c>
      <c r="G5953" s="35">
        <v>0.17314427401088725</v>
      </c>
      <c r="H5953" s="35" t="b">
        <v>0</v>
      </c>
      <c r="I5953" s="35" t="b">
        <v>0</v>
      </c>
      <c r="J5953" s="35" t="b">
        <v>0</v>
      </c>
    </row>
    <row r="5954" spans="1:10" hidden="1" x14ac:dyDescent="0.2">
      <c r="A5954" s="35" t="s">
        <v>530</v>
      </c>
      <c r="B5954" s="35" t="str">
        <f>VLOOKUP(Table4[[#This Row],[Metabolite ID]],Table18[],2,FALSE)</f>
        <v>X - 12822</v>
      </c>
      <c r="C5954" s="35" t="s">
        <v>1123</v>
      </c>
      <c r="D5954" s="35">
        <v>1068</v>
      </c>
      <c r="E5954" s="35">
        <v>-3.3541459564483095E-2</v>
      </c>
      <c r="F5954" s="35">
        <v>0.1129115498728218</v>
      </c>
      <c r="G5954" s="35">
        <v>0.76647888229141414</v>
      </c>
      <c r="H5954" s="35" t="b">
        <v>0</v>
      </c>
      <c r="I5954" s="35" t="b">
        <v>0</v>
      </c>
      <c r="J5954" s="35" t="b">
        <v>0</v>
      </c>
    </row>
    <row r="5955" spans="1:10" x14ac:dyDescent="0.2">
      <c r="A5955" s="35" t="s">
        <v>422</v>
      </c>
      <c r="B5955" s="35" t="str">
        <f>VLOOKUP(Table4[[#This Row],[Metabolite ID]],Table18[],2,FALSE)</f>
        <v>X - 21319</v>
      </c>
      <c r="C5955" s="35" t="s">
        <v>1116</v>
      </c>
      <c r="D5955" s="35">
        <v>1068</v>
      </c>
      <c r="E5955" s="35">
        <v>1.1570391618819386E-2</v>
      </c>
      <c r="F5955" s="35">
        <v>3.6964976393989928E-2</v>
      </c>
      <c r="G5955" s="36">
        <v>0.75427338623273354</v>
      </c>
      <c r="H5955" s="35" t="b">
        <v>0</v>
      </c>
      <c r="I5955" s="35" t="b">
        <v>0</v>
      </c>
      <c r="J5955" s="35" t="b">
        <v>0</v>
      </c>
    </row>
    <row r="5956" spans="1:10" hidden="1" x14ac:dyDescent="0.2">
      <c r="A5956" s="35" t="s">
        <v>422</v>
      </c>
      <c r="B5956" s="35" t="str">
        <f>VLOOKUP(Table4[[#This Row],[Metabolite ID]],Table18[],2,FALSE)</f>
        <v>X - 21319</v>
      </c>
      <c r="C5956" s="35" t="s">
        <v>1117</v>
      </c>
      <c r="D5956" s="35">
        <v>1068</v>
      </c>
      <c r="E5956" s="35">
        <v>1.1570391618819386E-2</v>
      </c>
      <c r="F5956" s="35">
        <v>3.6964976393989928E-2</v>
      </c>
      <c r="G5956" s="35">
        <v>0.75427338623273354</v>
      </c>
      <c r="H5956" s="35" t="b">
        <v>0</v>
      </c>
      <c r="I5956" s="35" t="b">
        <v>0</v>
      </c>
      <c r="J5956" s="35" t="b">
        <v>0</v>
      </c>
    </row>
    <row r="5957" spans="1:10" hidden="1" x14ac:dyDescent="0.2">
      <c r="A5957" s="35" t="s">
        <v>422</v>
      </c>
      <c r="B5957" s="35" t="str">
        <f>VLOOKUP(Table4[[#This Row],[Metabolite ID]],Table18[],2,FALSE)</f>
        <v>X - 21319</v>
      </c>
      <c r="C5957" s="35" t="s">
        <v>1118</v>
      </c>
      <c r="D5957" s="35">
        <v>1068</v>
      </c>
      <c r="E5957" s="35">
        <v>1.1570391618819372E-2</v>
      </c>
      <c r="F5957" s="35">
        <v>3.7286869468085029E-2</v>
      </c>
      <c r="G5957" s="35">
        <v>0.75632720229444494</v>
      </c>
      <c r="H5957" s="35" t="b">
        <v>0</v>
      </c>
      <c r="I5957" s="35" t="b">
        <v>0</v>
      </c>
      <c r="J5957" s="35" t="b">
        <v>0</v>
      </c>
    </row>
    <row r="5958" spans="1:10" hidden="1" x14ac:dyDescent="0.2">
      <c r="A5958" s="35" t="s">
        <v>422</v>
      </c>
      <c r="B5958" s="35" t="str">
        <f>VLOOKUP(Table4[[#This Row],[Metabolite ID]],Table18[],2,FALSE)</f>
        <v>X - 21319</v>
      </c>
      <c r="C5958" s="35" t="s">
        <v>1119</v>
      </c>
      <c r="D5958" s="35">
        <v>1068</v>
      </c>
      <c r="E5958" s="35">
        <v>-1.6845144303065909E-3</v>
      </c>
      <c r="F5958" s="35">
        <v>5.5561391124007563E-2</v>
      </c>
      <c r="G5958" s="35">
        <v>0.97581338133121531</v>
      </c>
      <c r="H5958" s="35" t="b">
        <v>0</v>
      </c>
      <c r="I5958" s="35" t="b">
        <v>0</v>
      </c>
      <c r="J5958" s="35" t="b">
        <v>0</v>
      </c>
    </row>
    <row r="5959" spans="1:10" hidden="1" x14ac:dyDescent="0.2">
      <c r="A5959" s="35" t="s">
        <v>422</v>
      </c>
      <c r="B5959" s="35" t="str">
        <f>VLOOKUP(Table4[[#This Row],[Metabolite ID]],Table18[],2,FALSE)</f>
        <v>X - 21319</v>
      </c>
      <c r="C5959" s="35" t="s">
        <v>1120</v>
      </c>
      <c r="D5959" s="35">
        <v>1068</v>
      </c>
      <c r="E5959" s="35">
        <v>-6.947214859672415E-3</v>
      </c>
      <c r="F5959" s="35">
        <v>6.201337633459271E-2</v>
      </c>
      <c r="G5959" s="35">
        <v>0.91080145694656678</v>
      </c>
      <c r="H5959" s="35" t="b">
        <v>0</v>
      </c>
      <c r="I5959" s="35" t="b">
        <v>0</v>
      </c>
      <c r="J5959" s="35" t="b">
        <v>0</v>
      </c>
    </row>
    <row r="5960" spans="1:10" hidden="1" x14ac:dyDescent="0.2">
      <c r="A5960" s="35" t="s">
        <v>422</v>
      </c>
      <c r="B5960" s="35" t="str">
        <f>VLOOKUP(Table4[[#This Row],[Metabolite ID]],Table18[],2,FALSE)</f>
        <v>X - 21319</v>
      </c>
      <c r="C5960" s="35" t="s">
        <v>1121</v>
      </c>
      <c r="D5960" s="35">
        <v>1068</v>
      </c>
      <c r="E5960" s="35">
        <v>0.18755577927400591</v>
      </c>
      <c r="F5960" s="35">
        <v>0.24805759548352213</v>
      </c>
      <c r="G5960" s="35">
        <v>0.44975750904583189</v>
      </c>
      <c r="H5960" s="35" t="b">
        <v>0</v>
      </c>
      <c r="I5960" s="35" t="b">
        <v>0</v>
      </c>
      <c r="J5960" s="35" t="b">
        <v>0</v>
      </c>
    </row>
    <row r="5961" spans="1:10" hidden="1" x14ac:dyDescent="0.2">
      <c r="A5961" s="35" t="s">
        <v>422</v>
      </c>
      <c r="B5961" s="35" t="str">
        <f>VLOOKUP(Table4[[#This Row],[Metabolite ID]],Table18[],2,FALSE)</f>
        <v>X - 21319</v>
      </c>
      <c r="C5961" s="35" t="s">
        <v>1122</v>
      </c>
      <c r="D5961" s="35">
        <v>1068</v>
      </c>
      <c r="E5961" s="35">
        <v>1.9895271145209392E-3</v>
      </c>
      <c r="F5961" s="35">
        <v>0.1424029951966202</v>
      </c>
      <c r="G5961" s="35">
        <v>0.98885564591323893</v>
      </c>
      <c r="H5961" s="35" t="b">
        <v>0</v>
      </c>
      <c r="I5961" s="35" t="b">
        <v>0</v>
      </c>
      <c r="J5961" s="35" t="b">
        <v>0</v>
      </c>
    </row>
    <row r="5962" spans="1:10" hidden="1" x14ac:dyDescent="0.2">
      <c r="A5962" s="35" t="s">
        <v>422</v>
      </c>
      <c r="B5962" s="35" t="str">
        <f>VLOOKUP(Table4[[#This Row],[Metabolite ID]],Table18[],2,FALSE)</f>
        <v>X - 21319</v>
      </c>
      <c r="C5962" s="35" t="s">
        <v>1123</v>
      </c>
      <c r="D5962" s="35">
        <v>1068</v>
      </c>
      <c r="E5962" s="35">
        <v>9.89650053753756E-2</v>
      </c>
      <c r="F5962" s="35">
        <v>0.10847270224735826</v>
      </c>
      <c r="G5962" s="35">
        <v>0.36179109349960925</v>
      </c>
      <c r="H5962" s="35" t="b">
        <v>0</v>
      </c>
      <c r="I5962" s="35" t="b">
        <v>0</v>
      </c>
      <c r="J5962" s="35" t="b">
        <v>0</v>
      </c>
    </row>
    <row r="5963" spans="1:10" x14ac:dyDescent="0.2">
      <c r="A5963" s="35" t="s">
        <v>492</v>
      </c>
      <c r="B5963" s="35" t="str">
        <f>VLOOKUP(Table4[[#This Row],[Metabolite ID]],Table18[],2,FALSE)</f>
        <v>X - 15728</v>
      </c>
      <c r="C5963" s="35" t="s">
        <v>1116</v>
      </c>
      <c r="D5963" s="35">
        <v>1069</v>
      </c>
      <c r="E5963" s="35">
        <v>-1.1787123219328236E-2</v>
      </c>
      <c r="F5963" s="35">
        <v>3.8137534975271947E-2</v>
      </c>
      <c r="G5963" s="36">
        <v>0.75726917110163938</v>
      </c>
      <c r="H5963" s="35" t="b">
        <v>0</v>
      </c>
      <c r="I5963" s="35" t="b">
        <v>0</v>
      </c>
      <c r="J5963" s="35" t="b">
        <v>0</v>
      </c>
    </row>
    <row r="5964" spans="1:10" hidden="1" x14ac:dyDescent="0.2">
      <c r="A5964" s="35" t="s">
        <v>492</v>
      </c>
      <c r="B5964" s="35" t="str">
        <f>VLOOKUP(Table4[[#This Row],[Metabolite ID]],Table18[],2,FALSE)</f>
        <v>X - 15728</v>
      </c>
      <c r="C5964" s="35" t="s">
        <v>1117</v>
      </c>
      <c r="D5964" s="35">
        <v>1069</v>
      </c>
      <c r="E5964" s="35">
        <v>-1.1787123219328236E-2</v>
      </c>
      <c r="F5964" s="35">
        <v>3.8002906757451105E-2</v>
      </c>
      <c r="G5964" s="35">
        <v>0.75643645242309976</v>
      </c>
      <c r="H5964" s="35" t="b">
        <v>0</v>
      </c>
      <c r="I5964" s="35" t="b">
        <v>0</v>
      </c>
      <c r="J5964" s="35" t="b">
        <v>0</v>
      </c>
    </row>
    <row r="5965" spans="1:10" hidden="1" x14ac:dyDescent="0.2">
      <c r="A5965" s="35" t="s">
        <v>492</v>
      </c>
      <c r="B5965" s="35" t="str">
        <f>VLOOKUP(Table4[[#This Row],[Metabolite ID]],Table18[],2,FALSE)</f>
        <v>X - 15728</v>
      </c>
      <c r="C5965" s="35" t="s">
        <v>1118</v>
      </c>
      <c r="D5965" s="35">
        <v>1069</v>
      </c>
      <c r="E5965" s="35">
        <v>-1.1787123219328254E-2</v>
      </c>
      <c r="F5965" s="35">
        <v>3.8340603484986274E-2</v>
      </c>
      <c r="G5965" s="35">
        <v>0.75851467732804168</v>
      </c>
      <c r="H5965" s="35" t="b">
        <v>0</v>
      </c>
      <c r="I5965" s="35" t="b">
        <v>0</v>
      </c>
      <c r="J5965" s="35" t="b">
        <v>0</v>
      </c>
    </row>
    <row r="5966" spans="1:10" hidden="1" x14ac:dyDescent="0.2">
      <c r="A5966" s="35" t="s">
        <v>492</v>
      </c>
      <c r="B5966" s="35" t="str">
        <f>VLOOKUP(Table4[[#This Row],[Metabolite ID]],Table18[],2,FALSE)</f>
        <v>X - 15728</v>
      </c>
      <c r="C5966" s="35" t="s">
        <v>1119</v>
      </c>
      <c r="D5966" s="35">
        <v>1069</v>
      </c>
      <c r="E5966" s="35">
        <v>-5.3213242009132418E-2</v>
      </c>
      <c r="F5966" s="35">
        <v>5.959160041772224E-2</v>
      </c>
      <c r="G5966" s="35">
        <v>0.37187565967945474</v>
      </c>
      <c r="H5966" s="35" t="b">
        <v>0</v>
      </c>
      <c r="I5966" s="35" t="b">
        <v>0</v>
      </c>
      <c r="J5966" s="35" t="b">
        <v>0</v>
      </c>
    </row>
    <row r="5967" spans="1:10" hidden="1" x14ac:dyDescent="0.2">
      <c r="A5967" s="35" t="s">
        <v>492</v>
      </c>
      <c r="B5967" s="35" t="str">
        <f>VLOOKUP(Table4[[#This Row],[Metabolite ID]],Table18[],2,FALSE)</f>
        <v>X - 15728</v>
      </c>
      <c r="C5967" s="35" t="s">
        <v>1120</v>
      </c>
      <c r="D5967" s="35">
        <v>1069</v>
      </c>
      <c r="E5967" s="35">
        <v>3.4280192821245302E-2</v>
      </c>
      <c r="F5967" s="35">
        <v>6.4818146218488623E-2</v>
      </c>
      <c r="G5967" s="35">
        <v>0.59689756268838057</v>
      </c>
      <c r="H5967" s="35" t="b">
        <v>0</v>
      </c>
      <c r="I5967" s="35" t="b">
        <v>0</v>
      </c>
      <c r="J5967" s="35" t="b">
        <v>0</v>
      </c>
    </row>
    <row r="5968" spans="1:10" hidden="1" x14ac:dyDescent="0.2">
      <c r="A5968" s="35" t="s">
        <v>492</v>
      </c>
      <c r="B5968" s="35" t="str">
        <f>VLOOKUP(Table4[[#This Row],[Metabolite ID]],Table18[],2,FALSE)</f>
        <v>X - 15728</v>
      </c>
      <c r="C5968" s="35" t="s">
        <v>1121</v>
      </c>
      <c r="D5968" s="35">
        <v>1069</v>
      </c>
      <c r="E5968" s="35">
        <v>-4.660235349094588E-2</v>
      </c>
      <c r="F5968" s="35">
        <v>0.27155839634343942</v>
      </c>
      <c r="G5968" s="35">
        <v>0.86377602630499006</v>
      </c>
      <c r="H5968" s="35" t="b">
        <v>0</v>
      </c>
      <c r="I5968" s="35" t="b">
        <v>0</v>
      </c>
      <c r="J5968" s="35" t="b">
        <v>0</v>
      </c>
    </row>
    <row r="5969" spans="1:10" hidden="1" x14ac:dyDescent="0.2">
      <c r="A5969" s="35" t="s">
        <v>492</v>
      </c>
      <c r="B5969" s="35" t="str">
        <f>VLOOKUP(Table4[[#This Row],[Metabolite ID]],Table18[],2,FALSE)</f>
        <v>X - 15728</v>
      </c>
      <c r="C5969" s="35" t="s">
        <v>1122</v>
      </c>
      <c r="D5969" s="35">
        <v>1069</v>
      </c>
      <c r="E5969" s="35">
        <v>0.1776387040696612</v>
      </c>
      <c r="F5969" s="35">
        <v>0.1798312587546709</v>
      </c>
      <c r="G5969" s="35">
        <v>0.32347056389103679</v>
      </c>
      <c r="H5969" s="35" t="b">
        <v>0</v>
      </c>
      <c r="I5969" s="35" t="b">
        <v>0</v>
      </c>
      <c r="J5969" s="35" t="b">
        <v>0</v>
      </c>
    </row>
    <row r="5970" spans="1:10" hidden="1" x14ac:dyDescent="0.2">
      <c r="A5970" s="35" t="s">
        <v>492</v>
      </c>
      <c r="B5970" s="35" t="str">
        <f>VLOOKUP(Table4[[#This Row],[Metabolite ID]],Table18[],2,FALSE)</f>
        <v>X - 15728</v>
      </c>
      <c r="C5970" s="35" t="s">
        <v>1123</v>
      </c>
      <c r="D5970" s="35">
        <v>1069</v>
      </c>
      <c r="E5970" s="35">
        <v>0.1800642784669175</v>
      </c>
      <c r="F5970" s="35">
        <v>0.11185842354574883</v>
      </c>
      <c r="G5970" s="35">
        <v>0.1077478796587549</v>
      </c>
      <c r="H5970" s="35" t="b">
        <v>0</v>
      </c>
      <c r="I5970" s="35" t="b">
        <v>0</v>
      </c>
      <c r="J5970" s="35" t="b">
        <v>0</v>
      </c>
    </row>
    <row r="5971" spans="1:10" x14ac:dyDescent="0.2">
      <c r="A5971" s="35" t="s">
        <v>481</v>
      </c>
      <c r="B5971" s="35" t="str">
        <f>VLOOKUP(Table4[[#This Row],[Metabolite ID]],Table18[],2,FALSE)</f>
        <v>X - 15469</v>
      </c>
      <c r="C5971" s="35" t="s">
        <v>1116</v>
      </c>
      <c r="D5971" s="35">
        <v>1068</v>
      </c>
      <c r="E5971" s="35">
        <v>-1.1468437360493302E-2</v>
      </c>
      <c r="F5971" s="35">
        <v>3.8007910733247614E-2</v>
      </c>
      <c r="G5971" s="36">
        <v>0.762851669587298</v>
      </c>
      <c r="H5971" s="35" t="b">
        <v>0</v>
      </c>
      <c r="I5971" s="35" t="b">
        <v>0</v>
      </c>
      <c r="J5971" s="35" t="b">
        <v>0</v>
      </c>
    </row>
    <row r="5972" spans="1:10" hidden="1" x14ac:dyDescent="0.2">
      <c r="A5972" s="35" t="s">
        <v>481</v>
      </c>
      <c r="B5972" s="35" t="str">
        <f>VLOOKUP(Table4[[#This Row],[Metabolite ID]],Table18[],2,FALSE)</f>
        <v>X - 15469</v>
      </c>
      <c r="C5972" s="35" t="s">
        <v>1117</v>
      </c>
      <c r="D5972" s="35">
        <v>1068</v>
      </c>
      <c r="E5972" s="35">
        <v>-1.1468437360493302E-2</v>
      </c>
      <c r="F5972" s="35">
        <v>3.6884131646512816E-2</v>
      </c>
      <c r="G5972" s="35">
        <v>0.75585271801847764</v>
      </c>
      <c r="H5972" s="35" t="b">
        <v>0</v>
      </c>
      <c r="I5972" s="35" t="b">
        <v>0</v>
      </c>
      <c r="J5972" s="35" t="b">
        <v>0</v>
      </c>
    </row>
    <row r="5973" spans="1:10" hidden="1" x14ac:dyDescent="0.2">
      <c r="A5973" s="35" t="s">
        <v>481</v>
      </c>
      <c r="B5973" s="35" t="str">
        <f>VLOOKUP(Table4[[#This Row],[Metabolite ID]],Table18[],2,FALSE)</f>
        <v>X - 15469</v>
      </c>
      <c r="C5973" s="35" t="s">
        <v>1118</v>
      </c>
      <c r="D5973" s="35">
        <v>1068</v>
      </c>
      <c r="E5973" s="35">
        <v>-1.1468437360493302E-2</v>
      </c>
      <c r="F5973" s="35">
        <v>3.7230503065770013E-2</v>
      </c>
      <c r="G5973" s="35">
        <v>0.75805285218712481</v>
      </c>
      <c r="H5973" s="35" t="b">
        <v>0</v>
      </c>
      <c r="I5973" s="35" t="b">
        <v>0</v>
      </c>
      <c r="J5973" s="35" t="b">
        <v>0</v>
      </c>
    </row>
    <row r="5974" spans="1:10" hidden="1" x14ac:dyDescent="0.2">
      <c r="A5974" s="35" t="s">
        <v>481</v>
      </c>
      <c r="B5974" s="35" t="str">
        <f>VLOOKUP(Table4[[#This Row],[Metabolite ID]],Table18[],2,FALSE)</f>
        <v>X - 15469</v>
      </c>
      <c r="C5974" s="35" t="s">
        <v>1119</v>
      </c>
      <c r="D5974" s="35">
        <v>1068</v>
      </c>
      <c r="E5974" s="35">
        <v>-1.9029049369748662E-2</v>
      </c>
      <c r="F5974" s="35">
        <v>5.624307914326819E-2</v>
      </c>
      <c r="G5974" s="35">
        <v>0.73511011888740052</v>
      </c>
      <c r="H5974" s="35" t="b">
        <v>0</v>
      </c>
      <c r="I5974" s="35" t="b">
        <v>0</v>
      </c>
      <c r="J5974" s="35" t="b">
        <v>0</v>
      </c>
    </row>
    <row r="5975" spans="1:10" hidden="1" x14ac:dyDescent="0.2">
      <c r="A5975" s="35" t="s">
        <v>481</v>
      </c>
      <c r="B5975" s="35" t="str">
        <f>VLOOKUP(Table4[[#This Row],[Metabolite ID]],Table18[],2,FALSE)</f>
        <v>X - 15469</v>
      </c>
      <c r="C5975" s="35" t="s">
        <v>1120</v>
      </c>
      <c r="D5975" s="35">
        <v>1068</v>
      </c>
      <c r="E5975" s="35">
        <v>-7.0381157470810501E-2</v>
      </c>
      <c r="F5975" s="35">
        <v>6.3698296379859007E-2</v>
      </c>
      <c r="G5975" s="35">
        <v>0.26919673286152696</v>
      </c>
      <c r="H5975" s="35" t="b">
        <v>0</v>
      </c>
      <c r="I5975" s="35" t="b">
        <v>0</v>
      </c>
      <c r="J5975" s="35" t="b">
        <v>0</v>
      </c>
    </row>
    <row r="5976" spans="1:10" hidden="1" x14ac:dyDescent="0.2">
      <c r="A5976" s="35" t="s">
        <v>481</v>
      </c>
      <c r="B5976" s="35" t="str">
        <f>VLOOKUP(Table4[[#This Row],[Metabolite ID]],Table18[],2,FALSE)</f>
        <v>X - 15469</v>
      </c>
      <c r="C5976" s="35" t="s">
        <v>1121</v>
      </c>
      <c r="D5976" s="35">
        <v>1068</v>
      </c>
      <c r="E5976" s="35">
        <v>-7.5797049605587752E-2</v>
      </c>
      <c r="F5976" s="35">
        <v>0.2372124092291224</v>
      </c>
      <c r="G5976" s="35">
        <v>0.74938537883383904</v>
      </c>
      <c r="H5976" s="35" t="b">
        <v>0</v>
      </c>
      <c r="I5976" s="35" t="b">
        <v>0</v>
      </c>
      <c r="J5976" s="35" t="b">
        <v>0</v>
      </c>
    </row>
    <row r="5977" spans="1:10" hidden="1" x14ac:dyDescent="0.2">
      <c r="A5977" s="35" t="s">
        <v>481</v>
      </c>
      <c r="B5977" s="35" t="str">
        <f>VLOOKUP(Table4[[#This Row],[Metabolite ID]],Table18[],2,FALSE)</f>
        <v>X - 15469</v>
      </c>
      <c r="C5977" s="35" t="s">
        <v>1122</v>
      </c>
      <c r="D5977" s="35">
        <v>1068</v>
      </c>
      <c r="E5977" s="35">
        <v>-5.386507437269028E-2</v>
      </c>
      <c r="F5977" s="35">
        <v>0.13139578662678916</v>
      </c>
      <c r="G5977" s="35">
        <v>0.68192842541860854</v>
      </c>
      <c r="H5977" s="35" t="b">
        <v>0</v>
      </c>
      <c r="I5977" s="35" t="b">
        <v>0</v>
      </c>
      <c r="J5977" s="35" t="b">
        <v>0</v>
      </c>
    </row>
    <row r="5978" spans="1:10" hidden="1" x14ac:dyDescent="0.2">
      <c r="A5978" s="35" t="s">
        <v>481</v>
      </c>
      <c r="B5978" s="35" t="str">
        <f>VLOOKUP(Table4[[#This Row],[Metabolite ID]],Table18[],2,FALSE)</f>
        <v>X - 15469</v>
      </c>
      <c r="C5978" s="35" t="s">
        <v>1123</v>
      </c>
      <c r="D5978" s="35">
        <v>1068</v>
      </c>
      <c r="E5978" s="35">
        <v>-3.5414686220177335E-2</v>
      </c>
      <c r="F5978" s="35">
        <v>0.11159911566247253</v>
      </c>
      <c r="G5978" s="35">
        <v>0.75104897647491353</v>
      </c>
      <c r="H5978" s="35" t="b">
        <v>0</v>
      </c>
      <c r="I5978" s="35" t="b">
        <v>0</v>
      </c>
      <c r="J5978" s="35" t="b">
        <v>0</v>
      </c>
    </row>
    <row r="5979" spans="1:10" x14ac:dyDescent="0.2">
      <c r="A5979" s="35" t="s">
        <v>181</v>
      </c>
      <c r="B5979" s="35" t="str">
        <f>VLOOKUP(Table4[[#This Row],[Metabolite ID]],Table18[],2,FALSE)</f>
        <v>3-methylxanthine</v>
      </c>
      <c r="C5979" s="35" t="s">
        <v>1116</v>
      </c>
      <c r="D5979" s="35">
        <v>1068</v>
      </c>
      <c r="E5979" s="35">
        <v>1.1265784032706087E-2</v>
      </c>
      <c r="F5979" s="35">
        <v>3.7491421194352288E-2</v>
      </c>
      <c r="G5979" s="36">
        <v>0.76380368997987147</v>
      </c>
      <c r="H5979" s="35" t="b">
        <v>0</v>
      </c>
      <c r="I5979" s="35" t="b">
        <v>0</v>
      </c>
      <c r="J5979" s="35" t="b">
        <v>0</v>
      </c>
    </row>
    <row r="5980" spans="1:10" hidden="1" x14ac:dyDescent="0.2">
      <c r="A5980" s="35" t="s">
        <v>181</v>
      </c>
      <c r="B5980" s="35" t="str">
        <f>VLOOKUP(Table4[[#This Row],[Metabolite ID]],Table18[],2,FALSE)</f>
        <v>3-methylxanthine</v>
      </c>
      <c r="C5980" s="35" t="s">
        <v>1117</v>
      </c>
      <c r="D5980" s="35">
        <v>1068</v>
      </c>
      <c r="E5980" s="35">
        <v>1.1265784032706087E-2</v>
      </c>
      <c r="F5980" s="35">
        <v>3.7001902644829367E-2</v>
      </c>
      <c r="G5980" s="35">
        <v>0.76077365901819327</v>
      </c>
      <c r="H5980" s="35" t="b">
        <v>0</v>
      </c>
      <c r="I5980" s="35" t="b">
        <v>0</v>
      </c>
      <c r="J5980" s="35" t="b">
        <v>0</v>
      </c>
    </row>
    <row r="5981" spans="1:10" hidden="1" x14ac:dyDescent="0.2">
      <c r="A5981" s="35" t="s">
        <v>181</v>
      </c>
      <c r="B5981" s="35" t="str">
        <f>VLOOKUP(Table4[[#This Row],[Metabolite ID]],Table18[],2,FALSE)</f>
        <v>3-methylxanthine</v>
      </c>
      <c r="C5981" s="35" t="s">
        <v>1118</v>
      </c>
      <c r="D5981" s="35">
        <v>1068</v>
      </c>
      <c r="E5981" s="35">
        <v>1.1265784032706101E-2</v>
      </c>
      <c r="F5981" s="35">
        <v>3.7338815098097659E-2</v>
      </c>
      <c r="G5981" s="35">
        <v>0.76286722058469747</v>
      </c>
      <c r="H5981" s="35" t="b">
        <v>0</v>
      </c>
      <c r="I5981" s="35" t="b">
        <v>0</v>
      </c>
      <c r="J5981" s="35" t="b">
        <v>0</v>
      </c>
    </row>
    <row r="5982" spans="1:10" hidden="1" x14ac:dyDescent="0.2">
      <c r="A5982" s="35" t="s">
        <v>181</v>
      </c>
      <c r="B5982" s="35" t="str">
        <f>VLOOKUP(Table4[[#This Row],[Metabolite ID]],Table18[],2,FALSE)</f>
        <v>3-methylxanthine</v>
      </c>
      <c r="C5982" s="35" t="s">
        <v>1119</v>
      </c>
      <c r="D5982" s="35">
        <v>1068</v>
      </c>
      <c r="E5982" s="35">
        <v>4.4833579669216798E-4</v>
      </c>
      <c r="F5982" s="35">
        <v>5.6814220704042635E-2</v>
      </c>
      <c r="G5982" s="35">
        <v>0.99370375069516514</v>
      </c>
      <c r="H5982" s="35" t="b">
        <v>0</v>
      </c>
      <c r="I5982" s="35" t="b">
        <v>0</v>
      </c>
      <c r="J5982" s="35" t="b">
        <v>0</v>
      </c>
    </row>
    <row r="5983" spans="1:10" hidden="1" x14ac:dyDescent="0.2">
      <c r="A5983" s="35" t="s">
        <v>181</v>
      </c>
      <c r="B5983" s="35" t="str">
        <f>VLOOKUP(Table4[[#This Row],[Metabolite ID]],Table18[],2,FALSE)</f>
        <v>3-methylxanthine</v>
      </c>
      <c r="C5983" s="35" t="s">
        <v>1120</v>
      </c>
      <c r="D5983" s="35">
        <v>1068</v>
      </c>
      <c r="E5983" s="35">
        <v>6.6331671654186436E-2</v>
      </c>
      <c r="F5983" s="35">
        <v>6.2797872921224282E-2</v>
      </c>
      <c r="G5983" s="35">
        <v>0.29084369658267151</v>
      </c>
      <c r="H5983" s="35" t="b">
        <v>0</v>
      </c>
      <c r="I5983" s="35" t="b">
        <v>0</v>
      </c>
      <c r="J5983" s="35" t="b">
        <v>0</v>
      </c>
    </row>
    <row r="5984" spans="1:10" hidden="1" x14ac:dyDescent="0.2">
      <c r="A5984" s="35" t="s">
        <v>181</v>
      </c>
      <c r="B5984" s="35" t="str">
        <f>VLOOKUP(Table4[[#This Row],[Metabolite ID]],Table18[],2,FALSE)</f>
        <v>3-methylxanthine</v>
      </c>
      <c r="C5984" s="35" t="s">
        <v>1121</v>
      </c>
      <c r="D5984" s="35">
        <v>1068</v>
      </c>
      <c r="E5984" s="35">
        <v>3.1982345977397131E-3</v>
      </c>
      <c r="F5984" s="35">
        <v>0.23803679624473428</v>
      </c>
      <c r="G5984" s="35">
        <v>0.98928255046130453</v>
      </c>
      <c r="H5984" s="35" t="b">
        <v>0</v>
      </c>
      <c r="I5984" s="35" t="b">
        <v>0</v>
      </c>
      <c r="J5984" s="35" t="b">
        <v>0</v>
      </c>
    </row>
    <row r="5985" spans="1:10" hidden="1" x14ac:dyDescent="0.2">
      <c r="A5985" s="35" t="s">
        <v>181</v>
      </c>
      <c r="B5985" s="35" t="str">
        <f>VLOOKUP(Table4[[#This Row],[Metabolite ID]],Table18[],2,FALSE)</f>
        <v>3-methylxanthine</v>
      </c>
      <c r="C5985" s="35" t="s">
        <v>1122</v>
      </c>
      <c r="D5985" s="35">
        <v>1068</v>
      </c>
      <c r="E5985" s="35">
        <v>0.12185092608683412</v>
      </c>
      <c r="F5985" s="35">
        <v>0.15241608246525443</v>
      </c>
      <c r="G5985" s="35">
        <v>0.42420027735344745</v>
      </c>
      <c r="H5985" s="35" t="b">
        <v>0</v>
      </c>
      <c r="I5985" s="35" t="b">
        <v>0</v>
      </c>
      <c r="J5985" s="35" t="b">
        <v>0</v>
      </c>
    </row>
    <row r="5986" spans="1:10" hidden="1" x14ac:dyDescent="0.2">
      <c r="A5986" s="35" t="s">
        <v>181</v>
      </c>
      <c r="B5986" s="35" t="str">
        <f>VLOOKUP(Table4[[#This Row],[Metabolite ID]],Table18[],2,FALSE)</f>
        <v>3-methylxanthine</v>
      </c>
      <c r="C5986" s="35" t="s">
        <v>1123</v>
      </c>
      <c r="D5986" s="35">
        <v>1068</v>
      </c>
      <c r="E5986" s="35">
        <v>6.0416359939819787E-2</v>
      </c>
      <c r="F5986" s="35">
        <v>0.11006977347251769</v>
      </c>
      <c r="G5986" s="35">
        <v>0.58319487680141679</v>
      </c>
      <c r="H5986" s="35" t="b">
        <v>0</v>
      </c>
      <c r="I5986" s="35" t="b">
        <v>0</v>
      </c>
      <c r="J5986" s="35" t="b">
        <v>0</v>
      </c>
    </row>
    <row r="5987" spans="1:10" x14ac:dyDescent="0.2">
      <c r="A5987" s="35" t="s">
        <v>653</v>
      </c>
      <c r="B5987" s="35" t="str">
        <f>VLOOKUP(Table4[[#This Row],[Metabolite ID]],Table18[],2,FALSE)</f>
        <v>1-stearoyl-2-arachidonoyl-GPE (18:0/20:4)</v>
      </c>
      <c r="C5987" s="35" t="s">
        <v>1116</v>
      </c>
      <c r="D5987" s="35">
        <v>1068</v>
      </c>
      <c r="E5987" s="35">
        <v>-1.1247011135589104E-2</v>
      </c>
      <c r="F5987" s="35">
        <v>3.7529139914717173E-2</v>
      </c>
      <c r="G5987" s="36">
        <v>0.76441559480345023</v>
      </c>
      <c r="H5987" s="35" t="b">
        <v>0</v>
      </c>
      <c r="I5987" s="35" t="b">
        <v>0</v>
      </c>
      <c r="J5987" s="35" t="b">
        <v>0</v>
      </c>
    </row>
    <row r="5988" spans="1:10" hidden="1" x14ac:dyDescent="0.2">
      <c r="A5988" s="35" t="s">
        <v>653</v>
      </c>
      <c r="B5988" s="35" t="str">
        <f>VLOOKUP(Table4[[#This Row],[Metabolite ID]],Table18[],2,FALSE)</f>
        <v>1-stearoyl-2-arachidonoyl-GPE (18:0/20:4)</v>
      </c>
      <c r="C5988" s="35" t="s">
        <v>1117</v>
      </c>
      <c r="D5988" s="35">
        <v>1068</v>
      </c>
      <c r="E5988" s="35">
        <v>-1.1247011135589104E-2</v>
      </c>
      <c r="F5988" s="35">
        <v>3.6867605533810729E-2</v>
      </c>
      <c r="G5988" s="35">
        <v>0.76031674951418049</v>
      </c>
      <c r="H5988" s="35" t="b">
        <v>0</v>
      </c>
      <c r="I5988" s="35" t="b">
        <v>0</v>
      </c>
      <c r="J5988" s="35" t="b">
        <v>0</v>
      </c>
    </row>
    <row r="5989" spans="1:10" hidden="1" x14ac:dyDescent="0.2">
      <c r="A5989" s="35" t="s">
        <v>653</v>
      </c>
      <c r="B5989" s="35" t="str">
        <f>VLOOKUP(Table4[[#This Row],[Metabolite ID]],Table18[],2,FALSE)</f>
        <v>1-stearoyl-2-arachidonoyl-GPE (18:0/20:4)</v>
      </c>
      <c r="C5989" s="35" t="s">
        <v>1118</v>
      </c>
      <c r="D5989" s="35">
        <v>1068</v>
      </c>
      <c r="E5989" s="35">
        <v>-1.1247011135589078E-2</v>
      </c>
      <c r="F5989" s="35">
        <v>3.7205871941518268E-2</v>
      </c>
      <c r="G5989" s="35">
        <v>0.76243001525427634</v>
      </c>
      <c r="H5989" s="35" t="b">
        <v>0</v>
      </c>
      <c r="I5989" s="35" t="b">
        <v>0</v>
      </c>
      <c r="J5989" s="35" t="b">
        <v>0</v>
      </c>
    </row>
    <row r="5990" spans="1:10" hidden="1" x14ac:dyDescent="0.2">
      <c r="A5990" s="35" t="s">
        <v>653</v>
      </c>
      <c r="B5990" s="35" t="str">
        <f>VLOOKUP(Table4[[#This Row],[Metabolite ID]],Table18[],2,FALSE)</f>
        <v>1-stearoyl-2-arachidonoyl-GPE (18:0/20:4)</v>
      </c>
      <c r="C5990" s="35" t="s">
        <v>1119</v>
      </c>
      <c r="D5990" s="35">
        <v>1068</v>
      </c>
      <c r="E5990" s="35">
        <v>-1.6470865800866003E-2</v>
      </c>
      <c r="F5990" s="35">
        <v>5.6617047141473233E-2</v>
      </c>
      <c r="G5990" s="35">
        <v>0.77111474119351697</v>
      </c>
      <c r="H5990" s="35" t="b">
        <v>0</v>
      </c>
      <c r="I5990" s="35" t="b">
        <v>0</v>
      </c>
      <c r="J5990" s="35" t="b">
        <v>0</v>
      </c>
    </row>
    <row r="5991" spans="1:10" hidden="1" x14ac:dyDescent="0.2">
      <c r="A5991" s="35" t="s">
        <v>653</v>
      </c>
      <c r="B5991" s="35" t="str">
        <f>VLOOKUP(Table4[[#This Row],[Metabolite ID]],Table18[],2,FALSE)</f>
        <v>1-stearoyl-2-arachidonoyl-GPE (18:0/20:4)</v>
      </c>
      <c r="C5991" s="35" t="s">
        <v>1120</v>
      </c>
      <c r="D5991" s="35">
        <v>1068</v>
      </c>
      <c r="E5991" s="35">
        <v>-6.7898754525187385E-2</v>
      </c>
      <c r="F5991" s="35">
        <v>6.329487471357477E-2</v>
      </c>
      <c r="G5991" s="35">
        <v>0.28338913076731825</v>
      </c>
      <c r="H5991" s="35" t="b">
        <v>0</v>
      </c>
      <c r="I5991" s="35" t="b">
        <v>0</v>
      </c>
      <c r="J5991" s="35" t="b">
        <v>0</v>
      </c>
    </row>
    <row r="5992" spans="1:10" hidden="1" x14ac:dyDescent="0.2">
      <c r="A5992" s="35" t="s">
        <v>653</v>
      </c>
      <c r="B5992" s="35" t="str">
        <f>VLOOKUP(Table4[[#This Row],[Metabolite ID]],Table18[],2,FALSE)</f>
        <v>1-stearoyl-2-arachidonoyl-GPE (18:0/20:4)</v>
      </c>
      <c r="C5992" s="35" t="s">
        <v>1121</v>
      </c>
      <c r="D5992" s="35">
        <v>1068</v>
      </c>
      <c r="E5992" s="35">
        <v>-0.23169682096159594</v>
      </c>
      <c r="F5992" s="35">
        <v>0.23076645930551754</v>
      </c>
      <c r="G5992" s="35">
        <v>0.31559101054459349</v>
      </c>
      <c r="H5992" s="35" t="b">
        <v>0</v>
      </c>
      <c r="I5992" s="35" t="b">
        <v>0</v>
      </c>
      <c r="J5992" s="35" t="b">
        <v>0</v>
      </c>
    </row>
    <row r="5993" spans="1:10" hidden="1" x14ac:dyDescent="0.2">
      <c r="A5993" s="35" t="s">
        <v>653</v>
      </c>
      <c r="B5993" s="35" t="str">
        <f>VLOOKUP(Table4[[#This Row],[Metabolite ID]],Table18[],2,FALSE)</f>
        <v>1-stearoyl-2-arachidonoyl-GPE (18:0/20:4)</v>
      </c>
      <c r="C5993" s="35" t="s">
        <v>1122</v>
      </c>
      <c r="D5993" s="35">
        <v>1068</v>
      </c>
      <c r="E5993" s="35">
        <v>-0.25672644485051688</v>
      </c>
      <c r="F5993" s="35">
        <v>0.14409278187103519</v>
      </c>
      <c r="G5993" s="35">
        <v>7.508666853478696E-2</v>
      </c>
      <c r="H5993" s="35" t="b">
        <v>0</v>
      </c>
      <c r="I5993" s="35" t="b">
        <v>0</v>
      </c>
      <c r="J5993" s="35" t="b">
        <v>0</v>
      </c>
    </row>
    <row r="5994" spans="1:10" hidden="1" x14ac:dyDescent="0.2">
      <c r="A5994" s="35" t="s">
        <v>653</v>
      </c>
      <c r="B5994" s="35" t="str">
        <f>VLOOKUP(Table4[[#This Row],[Metabolite ID]],Table18[],2,FALSE)</f>
        <v>1-stearoyl-2-arachidonoyl-GPE (18:0/20:4)</v>
      </c>
      <c r="C5994" s="35" t="s">
        <v>1123</v>
      </c>
      <c r="D5994" s="35">
        <v>1068</v>
      </c>
      <c r="E5994" s="35">
        <v>-0.13762611400336064</v>
      </c>
      <c r="F5994" s="35">
        <v>0.11012161373641594</v>
      </c>
      <c r="G5994" s="35">
        <v>0.21165979645715524</v>
      </c>
      <c r="H5994" s="35" t="b">
        <v>0</v>
      </c>
      <c r="I5994" s="35" t="b">
        <v>0</v>
      </c>
      <c r="J5994" s="35" t="b">
        <v>0</v>
      </c>
    </row>
    <row r="5995" spans="1:10" x14ac:dyDescent="0.2">
      <c r="A5995" s="35" t="s">
        <v>454</v>
      </c>
      <c r="B5995" s="35" t="str">
        <f>VLOOKUP(Table4[[#This Row],[Metabolite ID]],Table18[],2,FALSE)</f>
        <v>X - 21474</v>
      </c>
      <c r="C5995" s="35" t="s">
        <v>1116</v>
      </c>
      <c r="D5995" s="35">
        <v>1068</v>
      </c>
      <c r="E5995" s="35">
        <v>1.4034915037091587E-2</v>
      </c>
      <c r="F5995" s="35">
        <v>4.6862829129699919E-2</v>
      </c>
      <c r="G5995" s="36">
        <v>0.76456674888131149</v>
      </c>
      <c r="H5995" s="35" t="b">
        <v>0</v>
      </c>
      <c r="I5995" s="35" t="b">
        <v>0</v>
      </c>
      <c r="J5995" s="35" t="b">
        <v>0</v>
      </c>
    </row>
    <row r="5996" spans="1:10" hidden="1" x14ac:dyDescent="0.2">
      <c r="A5996" s="35" t="s">
        <v>454</v>
      </c>
      <c r="B5996" s="35" t="str">
        <f>VLOOKUP(Table4[[#This Row],[Metabolite ID]],Table18[],2,FALSE)</f>
        <v>X - 21474</v>
      </c>
      <c r="C5996" s="35" t="s">
        <v>1117</v>
      </c>
      <c r="D5996" s="35">
        <v>1068</v>
      </c>
      <c r="E5996" s="35">
        <v>1.4034915037091587E-2</v>
      </c>
      <c r="F5996" s="35">
        <v>4.3887021285181772E-2</v>
      </c>
      <c r="G5996" s="35">
        <v>0.74912261421993276</v>
      </c>
      <c r="H5996" s="35" t="b">
        <v>0</v>
      </c>
      <c r="I5996" s="35" t="b">
        <v>0</v>
      </c>
      <c r="J5996" s="35" t="b">
        <v>0</v>
      </c>
    </row>
    <row r="5997" spans="1:10" hidden="1" x14ac:dyDescent="0.2">
      <c r="A5997" s="35" t="s">
        <v>454</v>
      </c>
      <c r="B5997" s="35" t="str">
        <f>VLOOKUP(Table4[[#This Row],[Metabolite ID]],Table18[],2,FALSE)</f>
        <v>X - 21474</v>
      </c>
      <c r="C5997" s="35" t="s">
        <v>1118</v>
      </c>
      <c r="D5997" s="35">
        <v>1068</v>
      </c>
      <c r="E5997" s="35">
        <v>1.4034915037091584E-2</v>
      </c>
      <c r="F5997" s="35">
        <v>4.4329726705706049E-2</v>
      </c>
      <c r="G5997" s="35">
        <v>0.75154502051804273</v>
      </c>
      <c r="H5997" s="35" t="b">
        <v>0</v>
      </c>
      <c r="I5997" s="35" t="b">
        <v>0</v>
      </c>
      <c r="J5997" s="35" t="b">
        <v>0</v>
      </c>
    </row>
    <row r="5998" spans="1:10" hidden="1" x14ac:dyDescent="0.2">
      <c r="A5998" s="35" t="s">
        <v>454</v>
      </c>
      <c r="B5998" s="35" t="str">
        <f>VLOOKUP(Table4[[#This Row],[Metabolite ID]],Table18[],2,FALSE)</f>
        <v>X - 21474</v>
      </c>
      <c r="C5998" s="35" t="s">
        <v>1119</v>
      </c>
      <c r="D5998" s="35">
        <v>1068</v>
      </c>
      <c r="E5998" s="35">
        <v>3.2356352973267132E-2</v>
      </c>
      <c r="F5998" s="35">
        <v>6.8668480163084522E-2</v>
      </c>
      <c r="G5998" s="35">
        <v>0.63750036110569241</v>
      </c>
      <c r="H5998" s="35" t="b">
        <v>0</v>
      </c>
      <c r="I5998" s="35" t="b">
        <v>0</v>
      </c>
      <c r="J5998" s="35" t="b">
        <v>0</v>
      </c>
    </row>
    <row r="5999" spans="1:10" hidden="1" x14ac:dyDescent="0.2">
      <c r="A5999" s="35" t="s">
        <v>454</v>
      </c>
      <c r="B5999" s="35" t="str">
        <f>VLOOKUP(Table4[[#This Row],[Metabolite ID]],Table18[],2,FALSE)</f>
        <v>X - 21474</v>
      </c>
      <c r="C5999" s="35" t="s">
        <v>1120</v>
      </c>
      <c r="D5999" s="35">
        <v>1068</v>
      </c>
      <c r="E5999" s="35">
        <v>2.0487685020552761E-3</v>
      </c>
      <c r="F5999" s="35">
        <v>7.0653199398376026E-2</v>
      </c>
      <c r="G5999" s="35">
        <v>0.97686655791269505</v>
      </c>
      <c r="H5999" s="35" t="b">
        <v>0</v>
      </c>
      <c r="I5999" s="35" t="b">
        <v>0</v>
      </c>
      <c r="J5999" s="35" t="b">
        <v>0</v>
      </c>
    </row>
    <row r="6000" spans="1:10" hidden="1" x14ac:dyDescent="0.2">
      <c r="A6000" s="35" t="s">
        <v>454</v>
      </c>
      <c r="B6000" s="35" t="str">
        <f>VLOOKUP(Table4[[#This Row],[Metabolite ID]],Table18[],2,FALSE)</f>
        <v>X - 21474</v>
      </c>
      <c r="C6000" s="35" t="s">
        <v>1121</v>
      </c>
      <c r="D6000" s="35">
        <v>1068</v>
      </c>
      <c r="E6000" s="35">
        <v>0.15303329549873812</v>
      </c>
      <c r="F6000" s="35">
        <v>0.29694875593502917</v>
      </c>
      <c r="G6000" s="35">
        <v>0.6064134431478625</v>
      </c>
      <c r="H6000" s="35" t="b">
        <v>0</v>
      </c>
      <c r="I6000" s="35" t="b">
        <v>0</v>
      </c>
      <c r="J6000" s="35" t="b">
        <v>0</v>
      </c>
    </row>
    <row r="6001" spans="1:10" hidden="1" x14ac:dyDescent="0.2">
      <c r="A6001" s="35" t="s">
        <v>454</v>
      </c>
      <c r="B6001" s="35" t="str">
        <f>VLOOKUP(Table4[[#This Row],[Metabolite ID]],Table18[],2,FALSE)</f>
        <v>X - 21474</v>
      </c>
      <c r="C6001" s="35" t="s">
        <v>1122</v>
      </c>
      <c r="D6001" s="35">
        <v>1068</v>
      </c>
      <c r="E6001" s="35">
        <v>-8.3396426077390728E-2</v>
      </c>
      <c r="F6001" s="35">
        <v>0.1881374861792563</v>
      </c>
      <c r="G6001" s="35">
        <v>0.65765753540751892</v>
      </c>
      <c r="H6001" s="35" t="b">
        <v>0</v>
      </c>
      <c r="I6001" s="35" t="b">
        <v>0</v>
      </c>
      <c r="J6001" s="35" t="b">
        <v>0</v>
      </c>
    </row>
    <row r="6002" spans="1:10" hidden="1" x14ac:dyDescent="0.2">
      <c r="A6002" s="35" t="s">
        <v>454</v>
      </c>
      <c r="B6002" s="35" t="str">
        <f>VLOOKUP(Table4[[#This Row],[Metabolite ID]],Table18[],2,FALSE)</f>
        <v>X - 21474</v>
      </c>
      <c r="C6002" s="35" t="s">
        <v>1123</v>
      </c>
      <c r="D6002" s="35">
        <v>1068</v>
      </c>
      <c r="E6002" s="35">
        <v>0.13167197292722688</v>
      </c>
      <c r="F6002" s="35">
        <v>0.13769833068125634</v>
      </c>
      <c r="G6002" s="35">
        <v>0.33917028666834792</v>
      </c>
      <c r="H6002" s="35" t="b">
        <v>0</v>
      </c>
      <c r="I6002" s="35" t="b">
        <v>0</v>
      </c>
      <c r="J6002" s="35" t="b">
        <v>0</v>
      </c>
    </row>
    <row r="6003" spans="1:10" x14ac:dyDescent="0.2">
      <c r="A6003" s="35" t="s">
        <v>216</v>
      </c>
      <c r="B6003" s="35" t="str">
        <f>VLOOKUP(Table4[[#This Row],[Metabolite ID]],Table18[],2,FALSE)</f>
        <v>piperine</v>
      </c>
      <c r="C6003" s="35" t="s">
        <v>1116</v>
      </c>
      <c r="D6003" s="35">
        <v>1068</v>
      </c>
      <c r="E6003" s="35">
        <v>1.1634799319610848E-2</v>
      </c>
      <c r="F6003" s="35">
        <v>3.8925930850982109E-2</v>
      </c>
      <c r="G6003" s="36">
        <v>0.76501951110434607</v>
      </c>
      <c r="H6003" s="35" t="b">
        <v>0</v>
      </c>
      <c r="I6003" s="35" t="b">
        <v>0</v>
      </c>
      <c r="J6003" s="35" t="b">
        <v>0</v>
      </c>
    </row>
    <row r="6004" spans="1:10" hidden="1" x14ac:dyDescent="0.2">
      <c r="A6004" s="35" t="s">
        <v>216</v>
      </c>
      <c r="B6004" s="35" t="str">
        <f>VLOOKUP(Table4[[#This Row],[Metabolite ID]],Table18[],2,FALSE)</f>
        <v>piperine</v>
      </c>
      <c r="C6004" s="35" t="s">
        <v>1117</v>
      </c>
      <c r="D6004" s="35">
        <v>1068</v>
      </c>
      <c r="E6004" s="35">
        <v>1.1634799319610848E-2</v>
      </c>
      <c r="F6004" s="35">
        <v>3.7008462526013565E-2</v>
      </c>
      <c r="G6004" s="35">
        <v>0.7532308259469791</v>
      </c>
      <c r="H6004" s="35" t="b">
        <v>0</v>
      </c>
      <c r="I6004" s="35" t="b">
        <v>0</v>
      </c>
      <c r="J6004" s="35" t="b">
        <v>0</v>
      </c>
    </row>
    <row r="6005" spans="1:10" hidden="1" x14ac:dyDescent="0.2">
      <c r="A6005" s="35" t="s">
        <v>216</v>
      </c>
      <c r="B6005" s="35" t="str">
        <f>VLOOKUP(Table4[[#This Row],[Metabolite ID]],Table18[],2,FALSE)</f>
        <v>piperine</v>
      </c>
      <c r="C6005" s="35" t="s">
        <v>1118</v>
      </c>
      <c r="D6005" s="35">
        <v>1068</v>
      </c>
      <c r="E6005" s="35">
        <v>1.1634799319610846E-2</v>
      </c>
      <c r="F6005" s="35">
        <v>3.7370284516827203E-2</v>
      </c>
      <c r="G6005" s="35">
        <v>0.75554348504986713</v>
      </c>
      <c r="H6005" s="35" t="b">
        <v>0</v>
      </c>
      <c r="I6005" s="35" t="b">
        <v>0</v>
      </c>
      <c r="J6005" s="35" t="b">
        <v>0</v>
      </c>
    </row>
    <row r="6006" spans="1:10" hidden="1" x14ac:dyDescent="0.2">
      <c r="A6006" s="35" t="s">
        <v>216</v>
      </c>
      <c r="B6006" s="35" t="str">
        <f>VLOOKUP(Table4[[#This Row],[Metabolite ID]],Table18[],2,FALSE)</f>
        <v>piperine</v>
      </c>
      <c r="C6006" s="35" t="s">
        <v>1119</v>
      </c>
      <c r="D6006" s="35">
        <v>1068</v>
      </c>
      <c r="E6006" s="35">
        <v>1.8402144348863794E-2</v>
      </c>
      <c r="F6006" s="35">
        <v>5.6774876729265955E-2</v>
      </c>
      <c r="G6006" s="35">
        <v>0.74584356811114461</v>
      </c>
      <c r="H6006" s="35" t="b">
        <v>0</v>
      </c>
      <c r="I6006" s="35" t="b">
        <v>0</v>
      </c>
      <c r="J6006" s="35" t="b">
        <v>0</v>
      </c>
    </row>
    <row r="6007" spans="1:10" hidden="1" x14ac:dyDescent="0.2">
      <c r="A6007" s="35" t="s">
        <v>216</v>
      </c>
      <c r="B6007" s="35" t="str">
        <f>VLOOKUP(Table4[[#This Row],[Metabolite ID]],Table18[],2,FALSE)</f>
        <v>piperine</v>
      </c>
      <c r="C6007" s="35" t="s">
        <v>1120</v>
      </c>
      <c r="D6007" s="35">
        <v>1068</v>
      </c>
      <c r="E6007" s="35">
        <v>-1.6531540840735815E-2</v>
      </c>
      <c r="F6007" s="35">
        <v>6.4644226973008201E-2</v>
      </c>
      <c r="G6007" s="35">
        <v>0.79815846040948013</v>
      </c>
      <c r="H6007" s="35" t="b">
        <v>0</v>
      </c>
      <c r="I6007" s="35" t="b">
        <v>0</v>
      </c>
      <c r="J6007" s="35" t="b">
        <v>0</v>
      </c>
    </row>
    <row r="6008" spans="1:10" hidden="1" x14ac:dyDescent="0.2">
      <c r="A6008" s="35" t="s">
        <v>216</v>
      </c>
      <c r="B6008" s="35" t="str">
        <f>VLOOKUP(Table4[[#This Row],[Metabolite ID]],Table18[],2,FALSE)</f>
        <v>piperine</v>
      </c>
      <c r="C6008" s="35" t="s">
        <v>1121</v>
      </c>
      <c r="D6008" s="35">
        <v>1068</v>
      </c>
      <c r="E6008" s="35">
        <v>-0.14635801544675076</v>
      </c>
      <c r="F6008" s="35">
        <v>0.24800572560793827</v>
      </c>
      <c r="G6008" s="35">
        <v>0.55522197386205807</v>
      </c>
      <c r="H6008" s="35" t="b">
        <v>0</v>
      </c>
      <c r="I6008" s="35" t="b">
        <v>0</v>
      </c>
      <c r="J6008" s="35" t="b">
        <v>0</v>
      </c>
    </row>
    <row r="6009" spans="1:10" hidden="1" x14ac:dyDescent="0.2">
      <c r="A6009" s="35" t="s">
        <v>216</v>
      </c>
      <c r="B6009" s="35" t="str">
        <f>VLOOKUP(Table4[[#This Row],[Metabolite ID]],Table18[],2,FALSE)</f>
        <v>piperine</v>
      </c>
      <c r="C6009" s="35" t="s">
        <v>1122</v>
      </c>
      <c r="D6009" s="35">
        <v>1068</v>
      </c>
      <c r="E6009" s="35">
        <v>-8.0227536275234712E-2</v>
      </c>
      <c r="F6009" s="35">
        <v>0.14762611750332461</v>
      </c>
      <c r="G6009" s="35">
        <v>0.58693295280787849</v>
      </c>
      <c r="H6009" s="35" t="b">
        <v>0</v>
      </c>
      <c r="I6009" s="35" t="b">
        <v>0</v>
      </c>
      <c r="J6009" s="35" t="b">
        <v>0</v>
      </c>
    </row>
    <row r="6010" spans="1:10" hidden="1" x14ac:dyDescent="0.2">
      <c r="A6010" s="35" t="s">
        <v>216</v>
      </c>
      <c r="B6010" s="35" t="str">
        <f>VLOOKUP(Table4[[#This Row],[Metabolite ID]],Table18[],2,FALSE)</f>
        <v>piperine</v>
      </c>
      <c r="C6010" s="35" t="s">
        <v>1123</v>
      </c>
      <c r="D6010" s="35">
        <v>1068</v>
      </c>
      <c r="E6010" s="35">
        <v>1.9061685770624698E-2</v>
      </c>
      <c r="F6010" s="35">
        <v>0.11430648978906059</v>
      </c>
      <c r="G6010" s="35">
        <v>0.86759096237177502</v>
      </c>
      <c r="H6010" s="35" t="b">
        <v>0</v>
      </c>
      <c r="I6010" s="35" t="b">
        <v>0</v>
      </c>
      <c r="J6010" s="35" t="b">
        <v>0</v>
      </c>
    </row>
    <row r="6011" spans="1:10" x14ac:dyDescent="0.2">
      <c r="A6011" s="35" t="s">
        <v>628</v>
      </c>
      <c r="B6011" s="35" t="str">
        <f>VLOOKUP(Table4[[#This Row],[Metabolite ID]],Table18[],2,FALSE)</f>
        <v>X - 11315</v>
      </c>
      <c r="C6011" s="35" t="s">
        <v>1116</v>
      </c>
      <c r="D6011" s="35">
        <v>1068</v>
      </c>
      <c r="E6011" s="35">
        <v>-1.1619515970962802E-2</v>
      </c>
      <c r="F6011" s="35">
        <v>3.9235154199559502E-2</v>
      </c>
      <c r="G6011" s="36">
        <v>0.76711504347732229</v>
      </c>
      <c r="H6011" s="35" t="b">
        <v>0</v>
      </c>
      <c r="I6011" s="35" t="b">
        <v>0</v>
      </c>
      <c r="J6011" s="35" t="b">
        <v>0</v>
      </c>
    </row>
    <row r="6012" spans="1:10" hidden="1" x14ac:dyDescent="0.2">
      <c r="A6012" s="35" t="s">
        <v>628</v>
      </c>
      <c r="B6012" s="35" t="str">
        <f>VLOOKUP(Table4[[#This Row],[Metabolite ID]],Table18[],2,FALSE)</f>
        <v>X - 11315</v>
      </c>
      <c r="C6012" s="35" t="s">
        <v>1117</v>
      </c>
      <c r="D6012" s="35">
        <v>1068</v>
      </c>
      <c r="E6012" s="35">
        <v>-1.1619515970962802E-2</v>
      </c>
      <c r="F6012" s="35">
        <v>3.6888444541814121E-2</v>
      </c>
      <c r="G6012" s="35">
        <v>0.75276873556858481</v>
      </c>
      <c r="H6012" s="35" t="b">
        <v>0</v>
      </c>
      <c r="I6012" s="35" t="b">
        <v>0</v>
      </c>
      <c r="J6012" s="35" t="b">
        <v>0</v>
      </c>
    </row>
    <row r="6013" spans="1:10" hidden="1" x14ac:dyDescent="0.2">
      <c r="A6013" s="35" t="s">
        <v>628</v>
      </c>
      <c r="B6013" s="35" t="str">
        <f>VLOOKUP(Table4[[#This Row],[Metabolite ID]],Table18[],2,FALSE)</f>
        <v>X - 11315</v>
      </c>
      <c r="C6013" s="35" t="s">
        <v>1118</v>
      </c>
      <c r="D6013" s="35">
        <v>1068</v>
      </c>
      <c r="E6013" s="35">
        <v>-1.1619515970962809E-2</v>
      </c>
      <c r="F6013" s="35">
        <v>3.7258320447262003E-2</v>
      </c>
      <c r="G6013" s="35">
        <v>0.75514414545743114</v>
      </c>
      <c r="H6013" s="35" t="b">
        <v>0</v>
      </c>
      <c r="I6013" s="35" t="b">
        <v>0</v>
      </c>
      <c r="J6013" s="35" t="b">
        <v>0</v>
      </c>
    </row>
    <row r="6014" spans="1:10" hidden="1" x14ac:dyDescent="0.2">
      <c r="A6014" s="35" t="s">
        <v>628</v>
      </c>
      <c r="B6014" s="35" t="str">
        <f>VLOOKUP(Table4[[#This Row],[Metabolite ID]],Table18[],2,FALSE)</f>
        <v>X - 11315</v>
      </c>
      <c r="C6014" s="35" t="s">
        <v>1119</v>
      </c>
      <c r="D6014" s="35">
        <v>1068</v>
      </c>
      <c r="E6014" s="35">
        <v>-4.9048379367934256E-2</v>
      </c>
      <c r="F6014" s="35">
        <v>5.6280562983612108E-2</v>
      </c>
      <c r="G6014" s="35">
        <v>0.38348247886735537</v>
      </c>
      <c r="H6014" s="35" t="b">
        <v>0</v>
      </c>
      <c r="I6014" s="35" t="b">
        <v>0</v>
      </c>
      <c r="J6014" s="35" t="b">
        <v>0</v>
      </c>
    </row>
    <row r="6015" spans="1:10" hidden="1" x14ac:dyDescent="0.2">
      <c r="A6015" s="35" t="s">
        <v>628</v>
      </c>
      <c r="B6015" s="35" t="str">
        <f>VLOOKUP(Table4[[#This Row],[Metabolite ID]],Table18[],2,FALSE)</f>
        <v>X - 11315</v>
      </c>
      <c r="C6015" s="35" t="s">
        <v>1120</v>
      </c>
      <c r="D6015" s="35">
        <v>1068</v>
      </c>
      <c r="E6015" s="35">
        <v>8.7455178259568167E-2</v>
      </c>
      <c r="F6015" s="35">
        <v>6.2509116907665752E-2</v>
      </c>
      <c r="G6015" s="35">
        <v>0.16178936392615759</v>
      </c>
      <c r="H6015" s="35" t="b">
        <v>0</v>
      </c>
      <c r="I6015" s="35" t="b">
        <v>0</v>
      </c>
      <c r="J6015" s="35" t="b">
        <v>0</v>
      </c>
    </row>
    <row r="6016" spans="1:10" hidden="1" x14ac:dyDescent="0.2">
      <c r="A6016" s="35" t="s">
        <v>628</v>
      </c>
      <c r="B6016" s="35" t="str">
        <f>VLOOKUP(Table4[[#This Row],[Metabolite ID]],Table18[],2,FALSE)</f>
        <v>X - 11315</v>
      </c>
      <c r="C6016" s="35" t="s">
        <v>1121</v>
      </c>
      <c r="D6016" s="35">
        <v>1068</v>
      </c>
      <c r="E6016" s="35">
        <v>-0.13732660147121312</v>
      </c>
      <c r="F6016" s="35">
        <v>0.23633401041050595</v>
      </c>
      <c r="G6016" s="35">
        <v>0.56131599735256177</v>
      </c>
      <c r="H6016" s="35" t="b">
        <v>0</v>
      </c>
      <c r="I6016" s="35" t="b">
        <v>0</v>
      </c>
      <c r="J6016" s="35" t="b">
        <v>0</v>
      </c>
    </row>
    <row r="6017" spans="1:10" hidden="1" x14ac:dyDescent="0.2">
      <c r="A6017" s="35" t="s">
        <v>628</v>
      </c>
      <c r="B6017" s="35" t="str">
        <f>VLOOKUP(Table4[[#This Row],[Metabolite ID]],Table18[],2,FALSE)</f>
        <v>X - 11315</v>
      </c>
      <c r="C6017" s="35" t="s">
        <v>1122</v>
      </c>
      <c r="D6017" s="35">
        <v>1068</v>
      </c>
      <c r="E6017" s="35">
        <v>0.29929449156912824</v>
      </c>
      <c r="F6017" s="35">
        <v>0.15212219092964471</v>
      </c>
      <c r="G6017" s="35">
        <v>4.9388801978580886E-2</v>
      </c>
      <c r="H6017" s="35" t="b">
        <v>0</v>
      </c>
      <c r="I6017" s="35" t="b">
        <v>0</v>
      </c>
      <c r="J6017" s="35" t="b">
        <v>0</v>
      </c>
    </row>
    <row r="6018" spans="1:10" hidden="1" x14ac:dyDescent="0.2">
      <c r="A6018" s="35" t="s">
        <v>628</v>
      </c>
      <c r="B6018" s="35" t="str">
        <f>VLOOKUP(Table4[[#This Row],[Metabolite ID]],Table18[],2,FALSE)</f>
        <v>X - 11315</v>
      </c>
      <c r="C6018" s="35" t="s">
        <v>1123</v>
      </c>
      <c r="D6018" s="35">
        <v>1068</v>
      </c>
      <c r="E6018" s="35">
        <v>0.30734763382889391</v>
      </c>
      <c r="F6018" s="35">
        <v>0.11473320981094695</v>
      </c>
      <c r="G6018" s="35">
        <v>7.5023084901799124E-3</v>
      </c>
      <c r="H6018" s="35" t="b">
        <v>0</v>
      </c>
      <c r="I6018" s="35" t="b">
        <v>0</v>
      </c>
      <c r="J6018" s="35" t="b">
        <v>0</v>
      </c>
    </row>
    <row r="6019" spans="1:10" x14ac:dyDescent="0.2">
      <c r="A6019" s="35" t="s">
        <v>298</v>
      </c>
      <c r="B6019" s="35" t="str">
        <f>VLOOKUP(Table4[[#This Row],[Metabolite ID]],Table18[],2,FALSE)</f>
        <v>5alpha-androstan-3alpha,17beta-diol disulfate</v>
      </c>
      <c r="C6019" s="35" t="s">
        <v>1116</v>
      </c>
      <c r="D6019" s="35">
        <v>1070</v>
      </c>
      <c r="E6019" s="35">
        <v>-1.3077727109418541E-2</v>
      </c>
      <c r="F6019" s="35">
        <v>4.4208573086383374E-2</v>
      </c>
      <c r="G6019" s="36">
        <v>0.76736846370422729</v>
      </c>
      <c r="H6019" s="35" t="b">
        <v>0</v>
      </c>
      <c r="I6019" s="35" t="b">
        <v>0</v>
      </c>
      <c r="J6019" s="35" t="b">
        <v>0</v>
      </c>
    </row>
    <row r="6020" spans="1:10" hidden="1" x14ac:dyDescent="0.2">
      <c r="A6020" s="35" t="s">
        <v>298</v>
      </c>
      <c r="B6020" s="35" t="str">
        <f>VLOOKUP(Table4[[#This Row],[Metabolite ID]],Table18[],2,FALSE)</f>
        <v>5alpha-androstan-3alpha,17beta-diol disulfate</v>
      </c>
      <c r="C6020" s="35" t="s">
        <v>1117</v>
      </c>
      <c r="D6020" s="35">
        <v>1070</v>
      </c>
      <c r="E6020" s="35">
        <v>-1.3077727109418541E-2</v>
      </c>
      <c r="F6020" s="35">
        <v>4.3324936680753108E-2</v>
      </c>
      <c r="G6020" s="35">
        <v>0.7627647418822785</v>
      </c>
      <c r="H6020" s="35" t="b">
        <v>0</v>
      </c>
      <c r="I6020" s="35" t="b">
        <v>0</v>
      </c>
      <c r="J6020" s="35" t="b">
        <v>0</v>
      </c>
    </row>
    <row r="6021" spans="1:10" hidden="1" x14ac:dyDescent="0.2">
      <c r="A6021" s="35" t="s">
        <v>298</v>
      </c>
      <c r="B6021" s="35" t="str">
        <f>VLOOKUP(Table4[[#This Row],[Metabolite ID]],Table18[],2,FALSE)</f>
        <v>5alpha-androstan-3alpha,17beta-diol disulfate</v>
      </c>
      <c r="C6021" s="35" t="s">
        <v>1118</v>
      </c>
      <c r="D6021" s="35">
        <v>1070</v>
      </c>
      <c r="E6021" s="35">
        <v>-1.3077727109418557E-2</v>
      </c>
      <c r="F6021" s="35">
        <v>4.372190625249716E-2</v>
      </c>
      <c r="G6021" s="35">
        <v>0.76485493453972686</v>
      </c>
      <c r="H6021" s="35" t="b">
        <v>0</v>
      </c>
      <c r="I6021" s="35" t="b">
        <v>0</v>
      </c>
      <c r="J6021" s="35" t="b">
        <v>0</v>
      </c>
    </row>
    <row r="6022" spans="1:10" hidden="1" x14ac:dyDescent="0.2">
      <c r="A6022" s="35" t="s">
        <v>298</v>
      </c>
      <c r="B6022" s="35" t="str">
        <f>VLOOKUP(Table4[[#This Row],[Metabolite ID]],Table18[],2,FALSE)</f>
        <v>5alpha-androstan-3alpha,17beta-diol disulfate</v>
      </c>
      <c r="C6022" s="35" t="s">
        <v>1119</v>
      </c>
      <c r="D6022" s="35">
        <v>1070</v>
      </c>
      <c r="E6022" s="35">
        <v>4.1813829242032738E-2</v>
      </c>
      <c r="F6022" s="35">
        <v>6.7154398270129728E-2</v>
      </c>
      <c r="G6022" s="35">
        <v>0.53351314525840032</v>
      </c>
      <c r="H6022" s="35" t="b">
        <v>0</v>
      </c>
      <c r="I6022" s="35" t="b">
        <v>0</v>
      </c>
      <c r="J6022" s="35" t="b">
        <v>0</v>
      </c>
    </row>
    <row r="6023" spans="1:10" hidden="1" x14ac:dyDescent="0.2">
      <c r="A6023" s="35" t="s">
        <v>298</v>
      </c>
      <c r="B6023" s="35" t="str">
        <f>VLOOKUP(Table4[[#This Row],[Metabolite ID]],Table18[],2,FALSE)</f>
        <v>5alpha-androstan-3alpha,17beta-diol disulfate</v>
      </c>
      <c r="C6023" s="35" t="s">
        <v>1120</v>
      </c>
      <c r="D6023" s="35">
        <v>1070</v>
      </c>
      <c r="E6023" s="35">
        <v>2.7494091959553817E-2</v>
      </c>
      <c r="F6023" s="35">
        <v>7.8836135782667183E-2</v>
      </c>
      <c r="G6023" s="35">
        <v>0.72727710250629396</v>
      </c>
      <c r="H6023" s="35" t="b">
        <v>0</v>
      </c>
      <c r="I6023" s="35" t="b">
        <v>0</v>
      </c>
      <c r="J6023" s="35" t="b">
        <v>0</v>
      </c>
    </row>
    <row r="6024" spans="1:10" hidden="1" x14ac:dyDescent="0.2">
      <c r="A6024" s="35" t="s">
        <v>298</v>
      </c>
      <c r="B6024" s="35" t="str">
        <f>VLOOKUP(Table4[[#This Row],[Metabolite ID]],Table18[],2,FALSE)</f>
        <v>5alpha-androstan-3alpha,17beta-diol disulfate</v>
      </c>
      <c r="C6024" s="35" t="s">
        <v>1121</v>
      </c>
      <c r="D6024" s="35">
        <v>1070</v>
      </c>
      <c r="E6024" s="35">
        <v>0.27279121685822894</v>
      </c>
      <c r="F6024" s="35">
        <v>0.29374952849681418</v>
      </c>
      <c r="G6024" s="35">
        <v>0.35327887024070104</v>
      </c>
      <c r="H6024" s="35" t="b">
        <v>0</v>
      </c>
      <c r="I6024" s="35" t="b">
        <v>0</v>
      </c>
      <c r="J6024" s="35" t="b">
        <v>0</v>
      </c>
    </row>
    <row r="6025" spans="1:10" hidden="1" x14ac:dyDescent="0.2">
      <c r="A6025" s="35" t="s">
        <v>298</v>
      </c>
      <c r="B6025" s="35" t="str">
        <f>VLOOKUP(Table4[[#This Row],[Metabolite ID]],Table18[],2,FALSE)</f>
        <v>5alpha-androstan-3alpha,17beta-diol disulfate</v>
      </c>
      <c r="C6025" s="35" t="s">
        <v>1122</v>
      </c>
      <c r="D6025" s="35">
        <v>1070</v>
      </c>
      <c r="E6025" s="35">
        <v>-3.6879544329818437E-2</v>
      </c>
      <c r="F6025" s="35">
        <v>0.17624342093952472</v>
      </c>
      <c r="G6025" s="35">
        <v>0.83429025493333298</v>
      </c>
      <c r="H6025" s="35" t="b">
        <v>0</v>
      </c>
      <c r="I6025" s="35" t="b">
        <v>0</v>
      </c>
      <c r="J6025" s="35" t="b">
        <v>0</v>
      </c>
    </row>
    <row r="6026" spans="1:10" hidden="1" x14ac:dyDescent="0.2">
      <c r="A6026" s="35" t="s">
        <v>298</v>
      </c>
      <c r="B6026" s="35" t="str">
        <f>VLOOKUP(Table4[[#This Row],[Metabolite ID]],Table18[],2,FALSE)</f>
        <v>5alpha-androstan-3alpha,17beta-diol disulfate</v>
      </c>
      <c r="C6026" s="35" t="s">
        <v>1123</v>
      </c>
      <c r="D6026" s="35">
        <v>1070</v>
      </c>
      <c r="E6026" s="35">
        <v>-9.6025020354947413E-5</v>
      </c>
      <c r="F6026" s="35">
        <v>0.12999117442079711</v>
      </c>
      <c r="G6026" s="35">
        <v>0.99941073736737396</v>
      </c>
      <c r="H6026" s="35" t="b">
        <v>0</v>
      </c>
      <c r="I6026" s="35" t="b">
        <v>0</v>
      </c>
      <c r="J6026" s="35" t="b">
        <v>0</v>
      </c>
    </row>
    <row r="6027" spans="1:10" x14ac:dyDescent="0.2">
      <c r="A6027" s="35" t="s">
        <v>130</v>
      </c>
      <c r="B6027" s="35" t="str">
        <f>VLOOKUP(Table4[[#This Row],[Metabolite ID]],Table18[],2,FALSE)</f>
        <v>1,5-anhydroglucitol (1,5-AG)</v>
      </c>
      <c r="C6027" s="35" t="s">
        <v>1116</v>
      </c>
      <c r="D6027" s="35">
        <v>1068</v>
      </c>
      <c r="E6027" s="35">
        <v>1.1287936669818208E-2</v>
      </c>
      <c r="F6027" s="35">
        <v>3.8390538675358181E-2</v>
      </c>
      <c r="G6027" s="36">
        <v>0.7687356445230602</v>
      </c>
      <c r="H6027" s="35" t="b">
        <v>0</v>
      </c>
      <c r="I6027" s="35" t="b">
        <v>0</v>
      </c>
      <c r="J6027" s="35" t="b">
        <v>0</v>
      </c>
    </row>
    <row r="6028" spans="1:10" hidden="1" x14ac:dyDescent="0.2">
      <c r="A6028" s="35" t="s">
        <v>130</v>
      </c>
      <c r="B6028" s="35" t="str">
        <f>VLOOKUP(Table4[[#This Row],[Metabolite ID]],Table18[],2,FALSE)</f>
        <v>1,5-anhydroglucitol (1,5-AG)</v>
      </c>
      <c r="C6028" s="35" t="s">
        <v>1117</v>
      </c>
      <c r="D6028" s="35">
        <v>1068</v>
      </c>
      <c r="E6028" s="35">
        <v>1.1287936669818208E-2</v>
      </c>
      <c r="F6028" s="35">
        <v>3.6873371653328164E-2</v>
      </c>
      <c r="G6028" s="35">
        <v>0.7595079092790622</v>
      </c>
      <c r="H6028" s="35" t="b">
        <v>0</v>
      </c>
      <c r="I6028" s="35" t="b">
        <v>0</v>
      </c>
      <c r="J6028" s="35" t="b">
        <v>0</v>
      </c>
    </row>
    <row r="6029" spans="1:10" hidden="1" x14ac:dyDescent="0.2">
      <c r="A6029" s="35" t="s">
        <v>130</v>
      </c>
      <c r="B6029" s="35" t="str">
        <f>VLOOKUP(Table4[[#This Row],[Metabolite ID]],Table18[],2,FALSE)</f>
        <v>1,5-anhydroglucitol (1,5-AG)</v>
      </c>
      <c r="C6029" s="35" t="s">
        <v>1118</v>
      </c>
      <c r="D6029" s="35">
        <v>1068</v>
      </c>
      <c r="E6029" s="35">
        <v>1.1287936669818201E-2</v>
      </c>
      <c r="F6029" s="35">
        <v>3.722786390000387E-2</v>
      </c>
      <c r="G6029" s="35">
        <v>0.76172827178218272</v>
      </c>
      <c r="H6029" s="35" t="b">
        <v>0</v>
      </c>
      <c r="I6029" s="35" t="b">
        <v>0</v>
      </c>
      <c r="J6029" s="35" t="b">
        <v>0</v>
      </c>
    </row>
    <row r="6030" spans="1:10" hidden="1" x14ac:dyDescent="0.2">
      <c r="A6030" s="35" t="s">
        <v>130</v>
      </c>
      <c r="B6030" s="35" t="str">
        <f>VLOOKUP(Table4[[#This Row],[Metabolite ID]],Table18[],2,FALSE)</f>
        <v>1,5-anhydroglucitol (1,5-AG)</v>
      </c>
      <c r="C6030" s="35" t="s">
        <v>1119</v>
      </c>
      <c r="D6030" s="35">
        <v>1068</v>
      </c>
      <c r="E6030" s="35">
        <v>8.6260718553459015E-2</v>
      </c>
      <c r="F6030" s="35">
        <v>5.5300372578405976E-2</v>
      </c>
      <c r="G6030" s="35">
        <v>0.11879348438883178</v>
      </c>
      <c r="H6030" s="35" t="b">
        <v>0</v>
      </c>
      <c r="I6030" s="35" t="b">
        <v>0</v>
      </c>
      <c r="J6030" s="35" t="b">
        <v>0</v>
      </c>
    </row>
    <row r="6031" spans="1:10" hidden="1" x14ac:dyDescent="0.2">
      <c r="A6031" s="35" t="s">
        <v>130</v>
      </c>
      <c r="B6031" s="35" t="str">
        <f>VLOOKUP(Table4[[#This Row],[Metabolite ID]],Table18[],2,FALSE)</f>
        <v>1,5-anhydroglucitol (1,5-AG)</v>
      </c>
      <c r="C6031" s="35" t="s">
        <v>1120</v>
      </c>
      <c r="D6031" s="35">
        <v>1068</v>
      </c>
      <c r="E6031" s="35">
        <v>-4.8203530745294008E-2</v>
      </c>
      <c r="F6031" s="35">
        <v>6.5463362714119899E-2</v>
      </c>
      <c r="G6031" s="35">
        <v>0.46152159480217886</v>
      </c>
      <c r="H6031" s="35" t="b">
        <v>0</v>
      </c>
      <c r="I6031" s="35" t="b">
        <v>0</v>
      </c>
      <c r="J6031" s="35" t="b">
        <v>0</v>
      </c>
    </row>
    <row r="6032" spans="1:10" hidden="1" x14ac:dyDescent="0.2">
      <c r="A6032" s="35" t="s">
        <v>130</v>
      </c>
      <c r="B6032" s="35" t="str">
        <f>VLOOKUP(Table4[[#This Row],[Metabolite ID]],Table18[],2,FALSE)</f>
        <v>1,5-anhydroglucitol (1,5-AG)</v>
      </c>
      <c r="C6032" s="35" t="s">
        <v>1121</v>
      </c>
      <c r="D6032" s="35">
        <v>1068</v>
      </c>
      <c r="E6032" s="35">
        <v>6.7797475278728925E-2</v>
      </c>
      <c r="F6032" s="35">
        <v>0.26992673415795265</v>
      </c>
      <c r="G6032" s="35">
        <v>0.80173110377841927</v>
      </c>
      <c r="H6032" s="35" t="b">
        <v>0</v>
      </c>
      <c r="I6032" s="35" t="b">
        <v>0</v>
      </c>
      <c r="J6032" s="35" t="b">
        <v>0</v>
      </c>
    </row>
    <row r="6033" spans="1:10" hidden="1" x14ac:dyDescent="0.2">
      <c r="A6033" s="35" t="s">
        <v>130</v>
      </c>
      <c r="B6033" s="35" t="str">
        <f>VLOOKUP(Table4[[#This Row],[Metabolite ID]],Table18[],2,FALSE)</f>
        <v>1,5-anhydroglucitol (1,5-AG)</v>
      </c>
      <c r="C6033" s="35" t="s">
        <v>1122</v>
      </c>
      <c r="D6033" s="35">
        <v>1068</v>
      </c>
      <c r="E6033" s="35">
        <v>-8.8706632553488873E-2</v>
      </c>
      <c r="F6033" s="35">
        <v>0.18988965722422038</v>
      </c>
      <c r="G6033" s="35">
        <v>0.64048915060200939</v>
      </c>
      <c r="H6033" s="35" t="b">
        <v>0</v>
      </c>
      <c r="I6033" s="35" t="b">
        <v>0</v>
      </c>
      <c r="J6033" s="35" t="b">
        <v>0</v>
      </c>
    </row>
    <row r="6034" spans="1:10" hidden="1" x14ac:dyDescent="0.2">
      <c r="A6034" s="35" t="s">
        <v>130</v>
      </c>
      <c r="B6034" s="35" t="str">
        <f>VLOOKUP(Table4[[#This Row],[Metabolite ID]],Table18[],2,FALSE)</f>
        <v>1,5-anhydroglucitol (1,5-AG)</v>
      </c>
      <c r="C6034" s="35" t="s">
        <v>1123</v>
      </c>
      <c r="D6034" s="35">
        <v>1068</v>
      </c>
      <c r="E6034" s="35">
        <v>-0.17806829221302331</v>
      </c>
      <c r="F6034" s="35">
        <v>0.11255376652068116</v>
      </c>
      <c r="G6034" s="35">
        <v>0.11392950122657489</v>
      </c>
      <c r="H6034" s="35" t="b">
        <v>0</v>
      </c>
      <c r="I6034" s="35" t="b">
        <v>0</v>
      </c>
      <c r="J6034" s="35" t="b">
        <v>0</v>
      </c>
    </row>
    <row r="6035" spans="1:10" x14ac:dyDescent="0.2">
      <c r="A6035" s="35" t="s">
        <v>553</v>
      </c>
      <c r="B6035" s="35" t="str">
        <f>VLOOKUP(Table4[[#This Row],[Metabolite ID]],Table18[],2,FALSE)</f>
        <v>X - 11491</v>
      </c>
      <c r="C6035" s="35" t="s">
        <v>1116</v>
      </c>
      <c r="D6035" s="35">
        <v>1068</v>
      </c>
      <c r="E6035" s="35">
        <v>1.0982950772668663E-2</v>
      </c>
      <c r="F6035" s="35">
        <v>3.7550537949533336E-2</v>
      </c>
      <c r="G6035" s="36">
        <v>0.76991619994907345</v>
      </c>
      <c r="H6035" s="35" t="b">
        <v>0</v>
      </c>
      <c r="I6035" s="35" t="b">
        <v>0</v>
      </c>
      <c r="J6035" s="35" t="b">
        <v>0</v>
      </c>
    </row>
    <row r="6036" spans="1:10" hidden="1" x14ac:dyDescent="0.2">
      <c r="A6036" s="35" t="s">
        <v>553</v>
      </c>
      <c r="B6036" s="35" t="str">
        <f>VLOOKUP(Table4[[#This Row],[Metabolite ID]],Table18[],2,FALSE)</f>
        <v>X - 11491</v>
      </c>
      <c r="C6036" s="35" t="s">
        <v>1117</v>
      </c>
      <c r="D6036" s="35">
        <v>1068</v>
      </c>
      <c r="E6036" s="35">
        <v>1.0982950772668663E-2</v>
      </c>
      <c r="F6036" s="35">
        <v>3.7550537949533336E-2</v>
      </c>
      <c r="G6036" s="35">
        <v>0.76991619994907345</v>
      </c>
      <c r="H6036" s="35" t="b">
        <v>0</v>
      </c>
      <c r="I6036" s="35" t="b">
        <v>0</v>
      </c>
      <c r="J6036" s="35" t="b">
        <v>0</v>
      </c>
    </row>
    <row r="6037" spans="1:10" hidden="1" x14ac:dyDescent="0.2">
      <c r="A6037" s="35" t="s">
        <v>553</v>
      </c>
      <c r="B6037" s="35" t="str">
        <f>VLOOKUP(Table4[[#This Row],[Metabolite ID]],Table18[],2,FALSE)</f>
        <v>X - 11491</v>
      </c>
      <c r="C6037" s="35" t="s">
        <v>1118</v>
      </c>
      <c r="D6037" s="35">
        <v>1068</v>
      </c>
      <c r="E6037" s="35">
        <v>1.0982950772668662E-2</v>
      </c>
      <c r="F6037" s="35">
        <v>3.7881982466814276E-2</v>
      </c>
      <c r="G6037" s="35">
        <v>0.7718732719674849</v>
      </c>
      <c r="H6037" s="35" t="b">
        <v>0</v>
      </c>
      <c r="I6037" s="35" t="b">
        <v>0</v>
      </c>
      <c r="J6037" s="35" t="b">
        <v>0</v>
      </c>
    </row>
    <row r="6038" spans="1:10" hidden="1" x14ac:dyDescent="0.2">
      <c r="A6038" s="35" t="s">
        <v>553</v>
      </c>
      <c r="B6038" s="35" t="str">
        <f>VLOOKUP(Table4[[#This Row],[Metabolite ID]],Table18[],2,FALSE)</f>
        <v>X - 11491</v>
      </c>
      <c r="C6038" s="35" t="s">
        <v>1119</v>
      </c>
      <c r="D6038" s="35">
        <v>1068</v>
      </c>
      <c r="E6038" s="35">
        <v>4.6865838544056949E-4</v>
      </c>
      <c r="F6038" s="35">
        <v>5.7831458352148236E-2</v>
      </c>
      <c r="G6038" s="35">
        <v>0.99353412125783302</v>
      </c>
      <c r="H6038" s="35" t="b">
        <v>0</v>
      </c>
      <c r="I6038" s="35" t="b">
        <v>0</v>
      </c>
      <c r="J6038" s="35" t="b">
        <v>0</v>
      </c>
    </row>
    <row r="6039" spans="1:10" hidden="1" x14ac:dyDescent="0.2">
      <c r="A6039" s="35" t="s">
        <v>553</v>
      </c>
      <c r="B6039" s="35" t="str">
        <f>VLOOKUP(Table4[[#This Row],[Metabolite ID]],Table18[],2,FALSE)</f>
        <v>X - 11491</v>
      </c>
      <c r="C6039" s="35" t="s">
        <v>1120</v>
      </c>
      <c r="D6039" s="35">
        <v>1068</v>
      </c>
      <c r="E6039" s="35">
        <v>-1.98374070231539E-2</v>
      </c>
      <c r="F6039" s="35">
        <v>6.7031985448602574E-2</v>
      </c>
      <c r="G6039" s="35">
        <v>0.7672763444137608</v>
      </c>
      <c r="H6039" s="35" t="b">
        <v>0</v>
      </c>
      <c r="I6039" s="35" t="b">
        <v>0</v>
      </c>
      <c r="J6039" s="35" t="b">
        <v>0</v>
      </c>
    </row>
    <row r="6040" spans="1:10" hidden="1" x14ac:dyDescent="0.2">
      <c r="A6040" s="35" t="s">
        <v>553</v>
      </c>
      <c r="B6040" s="35" t="str">
        <f>VLOOKUP(Table4[[#This Row],[Metabolite ID]],Table18[],2,FALSE)</f>
        <v>X - 11491</v>
      </c>
      <c r="C6040" s="35" t="s">
        <v>1121</v>
      </c>
      <c r="D6040" s="35">
        <v>1068</v>
      </c>
      <c r="E6040" s="35">
        <v>-3.087542936765697E-2</v>
      </c>
      <c r="F6040" s="35">
        <v>0.24032937840267818</v>
      </c>
      <c r="G6040" s="35">
        <v>0.89780021374113494</v>
      </c>
      <c r="H6040" s="35" t="b">
        <v>0</v>
      </c>
      <c r="I6040" s="35" t="b">
        <v>0</v>
      </c>
      <c r="J6040" s="35" t="b">
        <v>0</v>
      </c>
    </row>
    <row r="6041" spans="1:10" hidden="1" x14ac:dyDescent="0.2">
      <c r="A6041" s="35" t="s">
        <v>553</v>
      </c>
      <c r="B6041" s="35" t="str">
        <f>VLOOKUP(Table4[[#This Row],[Metabolite ID]],Table18[],2,FALSE)</f>
        <v>X - 11491</v>
      </c>
      <c r="C6041" s="35" t="s">
        <v>1122</v>
      </c>
      <c r="D6041" s="35">
        <v>1068</v>
      </c>
      <c r="E6041" s="35">
        <v>-3.087542936765697E-2</v>
      </c>
      <c r="F6041" s="35">
        <v>0.13858711154595624</v>
      </c>
      <c r="G6041" s="35">
        <v>0.82374379920512397</v>
      </c>
      <c r="H6041" s="35" t="b">
        <v>0</v>
      </c>
      <c r="I6041" s="35" t="b">
        <v>0</v>
      </c>
      <c r="J6041" s="35" t="b">
        <v>0</v>
      </c>
    </row>
    <row r="6042" spans="1:10" hidden="1" x14ac:dyDescent="0.2">
      <c r="A6042" s="35" t="s">
        <v>553</v>
      </c>
      <c r="B6042" s="35" t="str">
        <f>VLOOKUP(Table4[[#This Row],[Metabolite ID]],Table18[],2,FALSE)</f>
        <v>X - 11491</v>
      </c>
      <c r="C6042" s="35" t="s">
        <v>1123</v>
      </c>
      <c r="D6042" s="35">
        <v>1068</v>
      </c>
      <c r="E6042" s="35">
        <v>3.9999248368666439E-2</v>
      </c>
      <c r="F6042" s="35">
        <v>0.11018302952167787</v>
      </c>
      <c r="G6042" s="35">
        <v>0.71665781243198312</v>
      </c>
      <c r="H6042" s="35" t="b">
        <v>0</v>
      </c>
      <c r="I6042" s="35" t="b">
        <v>0</v>
      </c>
      <c r="J6042" s="35" t="b">
        <v>0</v>
      </c>
    </row>
    <row r="6043" spans="1:10" x14ac:dyDescent="0.2">
      <c r="A6043" s="35" t="s">
        <v>804</v>
      </c>
      <c r="B6043" s="35" t="str">
        <f>VLOOKUP(Table4[[#This Row],[Metabolite ID]],Table18[],2,FALSE)</f>
        <v>Free cholesterol in medium LDL</v>
      </c>
      <c r="C6043" s="35" t="s">
        <v>1116</v>
      </c>
      <c r="D6043" s="35">
        <v>1069</v>
      </c>
      <c r="E6043" s="35">
        <v>-7.5506896018629798E-3</v>
      </c>
      <c r="F6043" s="35">
        <v>2.6027404083105266E-2</v>
      </c>
      <c r="G6043" s="36">
        <v>0.77173563035298975</v>
      </c>
      <c r="H6043" s="35" t="b">
        <v>0</v>
      </c>
      <c r="I6043" s="35" t="b">
        <v>0</v>
      </c>
      <c r="J6043" s="35" t="b">
        <v>0</v>
      </c>
    </row>
    <row r="6044" spans="1:10" hidden="1" x14ac:dyDescent="0.2">
      <c r="A6044" s="35" t="s">
        <v>804</v>
      </c>
      <c r="B6044" s="35" t="str">
        <f>VLOOKUP(Table4[[#This Row],[Metabolite ID]],Table18[],2,FALSE)</f>
        <v>Free cholesterol in medium LDL</v>
      </c>
      <c r="C6044" s="35" t="s">
        <v>1117</v>
      </c>
      <c r="D6044" s="35">
        <v>1069</v>
      </c>
      <c r="E6044" s="35">
        <v>-7.5506896018629798E-3</v>
      </c>
      <c r="F6044" s="35">
        <v>1.6712617492486332E-2</v>
      </c>
      <c r="G6044" s="35">
        <v>0.65141612967116092</v>
      </c>
      <c r="H6044" s="35" t="b">
        <v>0</v>
      </c>
      <c r="I6044" s="35" t="b">
        <v>0</v>
      </c>
      <c r="J6044" s="35" t="b">
        <v>0</v>
      </c>
    </row>
    <row r="6045" spans="1:10" hidden="1" x14ac:dyDescent="0.2">
      <c r="A6045" s="35" t="s">
        <v>804</v>
      </c>
      <c r="B6045" s="35" t="str">
        <f>VLOOKUP(Table4[[#This Row],[Metabolite ID]],Table18[],2,FALSE)</f>
        <v>Free cholesterol in medium LDL</v>
      </c>
      <c r="C6045" s="35" t="s">
        <v>1118</v>
      </c>
      <c r="D6045" s="35">
        <v>1069</v>
      </c>
      <c r="E6045" s="35">
        <v>-7.5506896018629841E-3</v>
      </c>
      <c r="F6045" s="35">
        <v>1.7076493687178319E-2</v>
      </c>
      <c r="G6045" s="35">
        <v>0.65836719373390129</v>
      </c>
      <c r="H6045" s="35" t="b">
        <v>0</v>
      </c>
      <c r="I6045" s="35" t="b">
        <v>0</v>
      </c>
      <c r="J6045" s="35" t="b">
        <v>0</v>
      </c>
    </row>
    <row r="6046" spans="1:10" hidden="1" x14ac:dyDescent="0.2">
      <c r="A6046" s="35" t="s">
        <v>804</v>
      </c>
      <c r="B6046" s="35" t="str">
        <f>VLOOKUP(Table4[[#This Row],[Metabolite ID]],Table18[],2,FALSE)</f>
        <v>Free cholesterol in medium LDL</v>
      </c>
      <c r="C6046" s="35" t="s">
        <v>1119</v>
      </c>
      <c r="D6046" s="35">
        <v>1069</v>
      </c>
      <c r="E6046" s="35">
        <v>1.7345923566878984E-2</v>
      </c>
      <c r="F6046" s="35">
        <v>2.5928145043556321E-2</v>
      </c>
      <c r="G6046" s="35">
        <v>0.5034956124719826</v>
      </c>
      <c r="H6046" s="35" t="b">
        <v>0</v>
      </c>
      <c r="I6046" s="35" t="b">
        <v>0</v>
      </c>
      <c r="J6046" s="35" t="b">
        <v>0</v>
      </c>
    </row>
    <row r="6047" spans="1:10" hidden="1" x14ac:dyDescent="0.2">
      <c r="A6047" s="35" t="s">
        <v>804</v>
      </c>
      <c r="B6047" s="35" t="str">
        <f>VLOOKUP(Table4[[#This Row],[Metabolite ID]],Table18[],2,FALSE)</f>
        <v>Free cholesterol in medium LDL</v>
      </c>
      <c r="C6047" s="35" t="s">
        <v>1120</v>
      </c>
      <c r="D6047" s="35">
        <v>1069</v>
      </c>
      <c r="E6047" s="35">
        <v>5.2947232808678676E-2</v>
      </c>
      <c r="F6047" s="35">
        <v>2.9247975720127384E-2</v>
      </c>
      <c r="G6047" s="35">
        <v>7.0251278271382014E-2</v>
      </c>
      <c r="H6047" s="35" t="b">
        <v>0</v>
      </c>
      <c r="I6047" s="35" t="b">
        <v>0</v>
      </c>
      <c r="J6047" s="35" t="b">
        <v>0</v>
      </c>
    </row>
    <row r="6048" spans="1:10" hidden="1" x14ac:dyDescent="0.2">
      <c r="A6048" s="35" t="s">
        <v>804</v>
      </c>
      <c r="B6048" s="35" t="str">
        <f>VLOOKUP(Table4[[#This Row],[Metabolite ID]],Table18[],2,FALSE)</f>
        <v>Free cholesterol in medium LDL</v>
      </c>
      <c r="C6048" s="35" t="s">
        <v>1121</v>
      </c>
      <c r="D6048" s="35">
        <v>1069</v>
      </c>
      <c r="E6048" s="35">
        <v>-4.0922357350552829E-2</v>
      </c>
      <c r="F6048" s="35">
        <v>0.11678001002714898</v>
      </c>
      <c r="G6048" s="35">
        <v>0.72609065166127773</v>
      </c>
      <c r="H6048" s="35" t="b">
        <v>0</v>
      </c>
      <c r="I6048" s="35" t="b">
        <v>0</v>
      </c>
      <c r="J6048" s="35" t="b">
        <v>0</v>
      </c>
    </row>
    <row r="6049" spans="1:10" hidden="1" x14ac:dyDescent="0.2">
      <c r="A6049" s="35" t="s">
        <v>804</v>
      </c>
      <c r="B6049" s="35" t="str">
        <f>VLOOKUP(Table4[[#This Row],[Metabolite ID]],Table18[],2,FALSE)</f>
        <v>Free cholesterol in medium LDL</v>
      </c>
      <c r="C6049" s="35" t="s">
        <v>1122</v>
      </c>
      <c r="D6049" s="35">
        <v>1069</v>
      </c>
      <c r="E6049" s="35">
        <v>9.4065820178439452E-2</v>
      </c>
      <c r="F6049" s="35">
        <v>6.3177419053952008E-2</v>
      </c>
      <c r="G6049" s="35">
        <v>0.1368049150825828</v>
      </c>
      <c r="H6049" s="35" t="b">
        <v>0</v>
      </c>
      <c r="I6049" s="35" t="b">
        <v>0</v>
      </c>
      <c r="J6049" s="35" t="b">
        <v>0</v>
      </c>
    </row>
    <row r="6050" spans="1:10" hidden="1" x14ac:dyDescent="0.2">
      <c r="A6050" s="35" t="s">
        <v>804</v>
      </c>
      <c r="B6050" s="35" t="str">
        <f>VLOOKUP(Table4[[#This Row],[Metabolite ID]],Table18[],2,FALSE)</f>
        <v>Free cholesterol in medium LDL</v>
      </c>
      <c r="C6050" s="35" t="s">
        <v>1123</v>
      </c>
      <c r="D6050" s="35">
        <v>1069</v>
      </c>
      <c r="E6050" s="35">
        <v>-6.8378400369391357E-2</v>
      </c>
      <c r="F6050" s="35">
        <v>7.6345917925522783E-2</v>
      </c>
      <c r="G6050" s="35">
        <v>0.3706474726226876</v>
      </c>
      <c r="H6050" s="35" t="b">
        <v>0</v>
      </c>
      <c r="I6050" s="35" t="b">
        <v>0</v>
      </c>
      <c r="J6050" s="35" t="b">
        <v>0</v>
      </c>
    </row>
    <row r="6051" spans="1:10" x14ac:dyDescent="0.2">
      <c r="A6051" s="35" t="s">
        <v>518</v>
      </c>
      <c r="B6051" s="35" t="str">
        <f>VLOOKUP(Table4[[#This Row],[Metabolite ID]],Table18[],2,FALSE)</f>
        <v>X - 11522</v>
      </c>
      <c r="C6051" s="35" t="s">
        <v>1116</v>
      </c>
      <c r="D6051" s="35">
        <v>1068</v>
      </c>
      <c r="E6051" s="35">
        <v>1.1266758409812673E-2</v>
      </c>
      <c r="F6051" s="35">
        <v>3.9235575097986551E-2</v>
      </c>
      <c r="G6051" s="36">
        <v>0.77399233629241482</v>
      </c>
      <c r="H6051" s="35" t="b">
        <v>0</v>
      </c>
      <c r="I6051" s="35" t="b">
        <v>0</v>
      </c>
      <c r="J6051" s="35" t="b">
        <v>0</v>
      </c>
    </row>
    <row r="6052" spans="1:10" hidden="1" x14ac:dyDescent="0.2">
      <c r="A6052" s="35" t="s">
        <v>518</v>
      </c>
      <c r="B6052" s="35" t="str">
        <f>VLOOKUP(Table4[[#This Row],[Metabolite ID]],Table18[],2,FALSE)</f>
        <v>X - 11522</v>
      </c>
      <c r="C6052" s="35" t="s">
        <v>1117</v>
      </c>
      <c r="D6052" s="35">
        <v>1068</v>
      </c>
      <c r="E6052" s="35">
        <v>1.1266758409812673E-2</v>
      </c>
      <c r="F6052" s="35">
        <v>3.6812608025595897E-2</v>
      </c>
      <c r="G6052" s="35">
        <v>0.75956120482097733</v>
      </c>
      <c r="H6052" s="35" t="b">
        <v>0</v>
      </c>
      <c r="I6052" s="35" t="b">
        <v>0</v>
      </c>
      <c r="J6052" s="35" t="b">
        <v>0</v>
      </c>
    </row>
    <row r="6053" spans="1:10" hidden="1" x14ac:dyDescent="0.2">
      <c r="A6053" s="35" t="s">
        <v>518</v>
      </c>
      <c r="B6053" s="35" t="str">
        <f>VLOOKUP(Table4[[#This Row],[Metabolite ID]],Table18[],2,FALSE)</f>
        <v>X - 11522</v>
      </c>
      <c r="C6053" s="35" t="s">
        <v>1118</v>
      </c>
      <c r="D6053" s="35">
        <v>1068</v>
      </c>
      <c r="E6053" s="35">
        <v>1.1266758409812698E-2</v>
      </c>
      <c r="F6053" s="35">
        <v>3.7180023636075255E-2</v>
      </c>
      <c r="G6053" s="35">
        <v>0.76186503453809873</v>
      </c>
      <c r="H6053" s="35" t="b">
        <v>0</v>
      </c>
      <c r="I6053" s="35" t="b">
        <v>0</v>
      </c>
      <c r="J6053" s="35" t="b">
        <v>0</v>
      </c>
    </row>
    <row r="6054" spans="1:10" hidden="1" x14ac:dyDescent="0.2">
      <c r="A6054" s="35" t="s">
        <v>518</v>
      </c>
      <c r="B6054" s="35" t="str">
        <f>VLOOKUP(Table4[[#This Row],[Metabolite ID]],Table18[],2,FALSE)</f>
        <v>X - 11522</v>
      </c>
      <c r="C6054" s="35" t="s">
        <v>1119</v>
      </c>
      <c r="D6054" s="35">
        <v>1068</v>
      </c>
      <c r="E6054" s="35">
        <v>-4.1024956181429017E-3</v>
      </c>
      <c r="F6054" s="35">
        <v>5.603109315333421E-2</v>
      </c>
      <c r="G6054" s="35">
        <v>0.94163248611872596</v>
      </c>
      <c r="H6054" s="35" t="b">
        <v>0</v>
      </c>
      <c r="I6054" s="35" t="b">
        <v>0</v>
      </c>
      <c r="J6054" s="35" t="b">
        <v>0</v>
      </c>
    </row>
    <row r="6055" spans="1:10" hidden="1" x14ac:dyDescent="0.2">
      <c r="A6055" s="35" t="s">
        <v>518</v>
      </c>
      <c r="B6055" s="35" t="str">
        <f>VLOOKUP(Table4[[#This Row],[Metabolite ID]],Table18[],2,FALSE)</f>
        <v>X - 11522</v>
      </c>
      <c r="C6055" s="35" t="s">
        <v>1120</v>
      </c>
      <c r="D6055" s="35">
        <v>1068</v>
      </c>
      <c r="E6055" s="35">
        <v>1.5738721449896499E-2</v>
      </c>
      <c r="F6055" s="35">
        <v>6.3912401634469665E-2</v>
      </c>
      <c r="G6055" s="35">
        <v>0.80548516941416859</v>
      </c>
      <c r="H6055" s="35" t="b">
        <v>0</v>
      </c>
      <c r="I6055" s="35" t="b">
        <v>0</v>
      </c>
      <c r="J6055" s="35" t="b">
        <v>0</v>
      </c>
    </row>
    <row r="6056" spans="1:10" hidden="1" x14ac:dyDescent="0.2">
      <c r="A6056" s="35" t="s">
        <v>518</v>
      </c>
      <c r="B6056" s="35" t="str">
        <f>VLOOKUP(Table4[[#This Row],[Metabolite ID]],Table18[],2,FALSE)</f>
        <v>X - 11522</v>
      </c>
      <c r="C6056" s="35" t="s">
        <v>1121</v>
      </c>
      <c r="D6056" s="35">
        <v>1068</v>
      </c>
      <c r="E6056" s="35">
        <v>5.5343351429975485E-2</v>
      </c>
      <c r="F6056" s="35">
        <v>0.24864830382224484</v>
      </c>
      <c r="G6056" s="35">
        <v>0.8239074680498174</v>
      </c>
      <c r="H6056" s="35" t="b">
        <v>0</v>
      </c>
      <c r="I6056" s="35" t="b">
        <v>0</v>
      </c>
      <c r="J6056" s="35" t="b">
        <v>0</v>
      </c>
    </row>
    <row r="6057" spans="1:10" hidden="1" x14ac:dyDescent="0.2">
      <c r="A6057" s="35" t="s">
        <v>518</v>
      </c>
      <c r="B6057" s="35" t="str">
        <f>VLOOKUP(Table4[[#This Row],[Metabolite ID]],Table18[],2,FALSE)</f>
        <v>X - 11522</v>
      </c>
      <c r="C6057" s="35" t="s">
        <v>1122</v>
      </c>
      <c r="D6057" s="35">
        <v>1068</v>
      </c>
      <c r="E6057" s="35">
        <v>0.10155974105841015</v>
      </c>
      <c r="F6057" s="35">
        <v>0.14987378513581071</v>
      </c>
      <c r="G6057" s="35">
        <v>0.49814997459187615</v>
      </c>
      <c r="H6057" s="35" t="b">
        <v>0</v>
      </c>
      <c r="I6057" s="35" t="b">
        <v>0</v>
      </c>
      <c r="J6057" s="35" t="b">
        <v>0</v>
      </c>
    </row>
    <row r="6058" spans="1:10" hidden="1" x14ac:dyDescent="0.2">
      <c r="A6058" s="35" t="s">
        <v>518</v>
      </c>
      <c r="B6058" s="35" t="str">
        <f>VLOOKUP(Table4[[#This Row],[Metabolite ID]],Table18[],2,FALSE)</f>
        <v>X - 11522</v>
      </c>
      <c r="C6058" s="35" t="s">
        <v>1123</v>
      </c>
      <c r="D6058" s="35">
        <v>1068</v>
      </c>
      <c r="E6058" s="35">
        <v>5.7082136021563867E-2</v>
      </c>
      <c r="F6058" s="35">
        <v>0.11518410718457783</v>
      </c>
      <c r="G6058" s="35">
        <v>0.62029783526573579</v>
      </c>
      <c r="H6058" s="35" t="b">
        <v>0</v>
      </c>
      <c r="I6058" s="35" t="b">
        <v>0</v>
      </c>
      <c r="J6058" s="35" t="b">
        <v>0</v>
      </c>
    </row>
    <row r="6059" spans="1:10" x14ac:dyDescent="0.2">
      <c r="A6059" s="35" t="s">
        <v>823</v>
      </c>
      <c r="B6059" s="35" t="str">
        <f>VLOOKUP(Table4[[#This Row],[Metabolite ID]],Table18[],2,FALSE)</f>
        <v>Saturated fatty acids</v>
      </c>
      <c r="C6059" s="35" t="s">
        <v>1116</v>
      </c>
      <c r="D6059" s="35">
        <v>1069</v>
      </c>
      <c r="E6059" s="35">
        <v>-5.9340900727922448E-3</v>
      </c>
      <c r="F6059" s="35">
        <v>2.0797123904977573E-2</v>
      </c>
      <c r="G6059" s="36">
        <v>0.7753896105150806</v>
      </c>
      <c r="H6059" s="35" t="b">
        <v>0</v>
      </c>
      <c r="I6059" s="35" t="b">
        <v>0</v>
      </c>
      <c r="J6059" s="35" t="b">
        <v>0</v>
      </c>
    </row>
    <row r="6060" spans="1:10" hidden="1" x14ac:dyDescent="0.2">
      <c r="A6060" s="35" t="s">
        <v>823</v>
      </c>
      <c r="B6060" s="35" t="str">
        <f>VLOOKUP(Table4[[#This Row],[Metabolite ID]],Table18[],2,FALSE)</f>
        <v>Saturated fatty acids</v>
      </c>
      <c r="C6060" s="35" t="s">
        <v>1117</v>
      </c>
      <c r="D6060" s="35">
        <v>1069</v>
      </c>
      <c r="E6060" s="35">
        <v>-5.9340900727922448E-3</v>
      </c>
      <c r="F6060" s="35">
        <v>1.6830530544092413E-2</v>
      </c>
      <c r="G6060" s="35">
        <v>0.72440415267162561</v>
      </c>
      <c r="H6060" s="35" t="b">
        <v>0</v>
      </c>
      <c r="I6060" s="35" t="b">
        <v>0</v>
      </c>
      <c r="J6060" s="35" t="b">
        <v>0</v>
      </c>
    </row>
    <row r="6061" spans="1:10" hidden="1" x14ac:dyDescent="0.2">
      <c r="A6061" s="35" t="s">
        <v>823</v>
      </c>
      <c r="B6061" s="35" t="str">
        <f>VLOOKUP(Table4[[#This Row],[Metabolite ID]],Table18[],2,FALSE)</f>
        <v>Saturated fatty acids</v>
      </c>
      <c r="C6061" s="35" t="s">
        <v>1118</v>
      </c>
      <c r="D6061" s="35">
        <v>1069</v>
      </c>
      <c r="E6061" s="35">
        <v>-5.9340900727922474E-3</v>
      </c>
      <c r="F6061" s="35">
        <v>1.7057135031417599E-2</v>
      </c>
      <c r="G6061" s="35">
        <v>0.72791912492235844</v>
      </c>
      <c r="H6061" s="35" t="b">
        <v>0</v>
      </c>
      <c r="I6061" s="35" t="b">
        <v>0</v>
      </c>
      <c r="J6061" s="35" t="b">
        <v>0</v>
      </c>
    </row>
    <row r="6062" spans="1:10" hidden="1" x14ac:dyDescent="0.2">
      <c r="A6062" s="35" t="s">
        <v>823</v>
      </c>
      <c r="B6062" s="35" t="str">
        <f>VLOOKUP(Table4[[#This Row],[Metabolite ID]],Table18[],2,FALSE)</f>
        <v>Saturated fatty acids</v>
      </c>
      <c r="C6062" s="35" t="s">
        <v>1119</v>
      </c>
      <c r="D6062" s="35">
        <v>1069</v>
      </c>
      <c r="E6062" s="35">
        <v>1.6584632352941178E-2</v>
      </c>
      <c r="F6062" s="35">
        <v>2.6115454356496627E-2</v>
      </c>
      <c r="G6062" s="35">
        <v>0.52539547926807662</v>
      </c>
      <c r="H6062" s="35" t="b">
        <v>0</v>
      </c>
      <c r="I6062" s="35" t="b">
        <v>0</v>
      </c>
      <c r="J6062" s="35" t="b">
        <v>0</v>
      </c>
    </row>
    <row r="6063" spans="1:10" hidden="1" x14ac:dyDescent="0.2">
      <c r="A6063" s="35" t="s">
        <v>823</v>
      </c>
      <c r="B6063" s="35" t="str">
        <f>VLOOKUP(Table4[[#This Row],[Metabolite ID]],Table18[],2,FALSE)</f>
        <v>Saturated fatty acids</v>
      </c>
      <c r="C6063" s="35" t="s">
        <v>1120</v>
      </c>
      <c r="D6063" s="35">
        <v>1069</v>
      </c>
      <c r="E6063" s="35">
        <v>3.4293025945994829E-2</v>
      </c>
      <c r="F6063" s="35">
        <v>2.8710948543459167E-2</v>
      </c>
      <c r="G6063" s="35">
        <v>0.23231242647287659</v>
      </c>
      <c r="H6063" s="35" t="b">
        <v>0</v>
      </c>
      <c r="I6063" s="35" t="b">
        <v>0</v>
      </c>
      <c r="J6063" s="35" t="b">
        <v>0</v>
      </c>
    </row>
    <row r="6064" spans="1:10" hidden="1" x14ac:dyDescent="0.2">
      <c r="A6064" s="35" t="s">
        <v>823</v>
      </c>
      <c r="B6064" s="35" t="str">
        <f>VLOOKUP(Table4[[#This Row],[Metabolite ID]],Table18[],2,FALSE)</f>
        <v>Saturated fatty acids</v>
      </c>
      <c r="C6064" s="35" t="s">
        <v>1121</v>
      </c>
      <c r="D6064" s="35">
        <v>1069</v>
      </c>
      <c r="E6064" s="35">
        <v>4.5766022385508975E-2</v>
      </c>
      <c r="F6064" s="35">
        <v>0.11624450276209</v>
      </c>
      <c r="G6064" s="35">
        <v>0.69387756003083745</v>
      </c>
      <c r="H6064" s="35" t="b">
        <v>0</v>
      </c>
      <c r="I6064" s="35" t="b">
        <v>0</v>
      </c>
      <c r="J6064" s="35" t="b">
        <v>0</v>
      </c>
    </row>
    <row r="6065" spans="1:10" hidden="1" x14ac:dyDescent="0.2">
      <c r="A6065" s="35" t="s">
        <v>823</v>
      </c>
      <c r="B6065" s="35" t="str">
        <f>VLOOKUP(Table4[[#This Row],[Metabolite ID]],Table18[],2,FALSE)</f>
        <v>Saturated fatty acids</v>
      </c>
      <c r="C6065" s="35" t="s">
        <v>1122</v>
      </c>
      <c r="D6065" s="35">
        <v>1069</v>
      </c>
      <c r="E6065" s="35">
        <v>9.7257788431878822E-2</v>
      </c>
      <c r="F6065" s="35">
        <v>7.1870806956109631E-2</v>
      </c>
      <c r="G6065" s="35">
        <v>0.17626826951636271</v>
      </c>
      <c r="H6065" s="35" t="b">
        <v>0</v>
      </c>
      <c r="I6065" s="35" t="b">
        <v>0</v>
      </c>
      <c r="J6065" s="35" t="b">
        <v>0</v>
      </c>
    </row>
    <row r="6066" spans="1:10" hidden="1" x14ac:dyDescent="0.2">
      <c r="A6066" s="35" t="s">
        <v>823</v>
      </c>
      <c r="B6066" s="35" t="str">
        <f>VLOOKUP(Table4[[#This Row],[Metabolite ID]],Table18[],2,FALSE)</f>
        <v>Saturated fatty acids</v>
      </c>
      <c r="C6066" s="35" t="s">
        <v>1123</v>
      </c>
      <c r="D6066" s="35">
        <v>1069</v>
      </c>
      <c r="E6066" s="35">
        <v>-6.6559886939219076E-2</v>
      </c>
      <c r="F6066" s="35">
        <v>6.0995654519056183E-2</v>
      </c>
      <c r="G6066" s="35">
        <v>0.27542093017719704</v>
      </c>
      <c r="H6066" s="35" t="b">
        <v>0</v>
      </c>
      <c r="I6066" s="35" t="b">
        <v>0</v>
      </c>
      <c r="J6066" s="35" t="b">
        <v>0</v>
      </c>
    </row>
    <row r="6067" spans="1:10" x14ac:dyDescent="0.2">
      <c r="A6067" s="35" t="s">
        <v>325</v>
      </c>
      <c r="B6067" s="35" t="str">
        <f>VLOOKUP(Table4[[#This Row],[Metabolite ID]],Table18[],2,FALSE)</f>
        <v>palmitoyl ethanolamide</v>
      </c>
      <c r="C6067" s="35" t="s">
        <v>1116</v>
      </c>
      <c r="D6067" s="35">
        <v>1068</v>
      </c>
      <c r="E6067" s="35">
        <v>1.08419524744347E-2</v>
      </c>
      <c r="F6067" s="35">
        <v>3.8475026761622719E-2</v>
      </c>
      <c r="G6067" s="36">
        <v>0.77810305071428898</v>
      </c>
      <c r="H6067" s="35" t="b">
        <v>0</v>
      </c>
      <c r="I6067" s="35" t="b">
        <v>0</v>
      </c>
      <c r="J6067" s="35" t="b">
        <v>0</v>
      </c>
    </row>
    <row r="6068" spans="1:10" hidden="1" x14ac:dyDescent="0.2">
      <c r="A6068" s="35" t="s">
        <v>325</v>
      </c>
      <c r="B6068" s="35" t="str">
        <f>VLOOKUP(Table4[[#This Row],[Metabolite ID]],Table18[],2,FALSE)</f>
        <v>palmitoyl ethanolamide</v>
      </c>
      <c r="C6068" s="35" t="s">
        <v>1117</v>
      </c>
      <c r="D6068" s="35">
        <v>1068</v>
      </c>
      <c r="E6068" s="35">
        <v>1.08419524744347E-2</v>
      </c>
      <c r="F6068" s="35">
        <v>3.6890035462068829E-2</v>
      </c>
      <c r="G6068" s="35">
        <v>0.76883491774633073</v>
      </c>
      <c r="H6068" s="35" t="b">
        <v>0</v>
      </c>
      <c r="I6068" s="35" t="b">
        <v>0</v>
      </c>
      <c r="J6068" s="35" t="b">
        <v>0</v>
      </c>
    </row>
    <row r="6069" spans="1:10" hidden="1" x14ac:dyDescent="0.2">
      <c r="A6069" s="35" t="s">
        <v>325</v>
      </c>
      <c r="B6069" s="35" t="str">
        <f>VLOOKUP(Table4[[#This Row],[Metabolite ID]],Table18[],2,FALSE)</f>
        <v>palmitoyl ethanolamide</v>
      </c>
      <c r="C6069" s="35" t="s">
        <v>1118</v>
      </c>
      <c r="D6069" s="35">
        <v>1068</v>
      </c>
      <c r="E6069" s="35">
        <v>1.0841952474434728E-2</v>
      </c>
      <c r="F6069" s="35">
        <v>3.7243367482282762E-2</v>
      </c>
      <c r="G6069" s="35">
        <v>0.77096645763223715</v>
      </c>
      <c r="H6069" s="35" t="b">
        <v>0</v>
      </c>
      <c r="I6069" s="35" t="b">
        <v>0</v>
      </c>
      <c r="J6069" s="35" t="b">
        <v>0</v>
      </c>
    </row>
    <row r="6070" spans="1:10" hidden="1" x14ac:dyDescent="0.2">
      <c r="A6070" s="35" t="s">
        <v>325</v>
      </c>
      <c r="B6070" s="35" t="str">
        <f>VLOOKUP(Table4[[#This Row],[Metabolite ID]],Table18[],2,FALSE)</f>
        <v>palmitoyl ethanolamide</v>
      </c>
      <c r="C6070" s="35" t="s">
        <v>1119</v>
      </c>
      <c r="D6070" s="35">
        <v>1068</v>
      </c>
      <c r="E6070" s="35">
        <v>1.2750286778254941E-2</v>
      </c>
      <c r="F6070" s="35">
        <v>5.7485450620354775E-2</v>
      </c>
      <c r="G6070" s="35">
        <v>0.82446939215691006</v>
      </c>
      <c r="H6070" s="35" t="b">
        <v>0</v>
      </c>
      <c r="I6070" s="35" t="b">
        <v>0</v>
      </c>
      <c r="J6070" s="35" t="b">
        <v>0</v>
      </c>
    </row>
    <row r="6071" spans="1:10" hidden="1" x14ac:dyDescent="0.2">
      <c r="A6071" s="35" t="s">
        <v>325</v>
      </c>
      <c r="B6071" s="35" t="str">
        <f>VLOOKUP(Table4[[#This Row],[Metabolite ID]],Table18[],2,FALSE)</f>
        <v>palmitoyl ethanolamide</v>
      </c>
      <c r="C6071" s="35" t="s">
        <v>1120</v>
      </c>
      <c r="D6071" s="35">
        <v>1068</v>
      </c>
      <c r="E6071" s="35">
        <v>-5.9116217974185684E-3</v>
      </c>
      <c r="F6071" s="35">
        <v>6.6733921888172912E-2</v>
      </c>
      <c r="G6071" s="35">
        <v>0.92941176131405978</v>
      </c>
      <c r="H6071" s="35" t="b">
        <v>0</v>
      </c>
      <c r="I6071" s="35" t="b">
        <v>0</v>
      </c>
      <c r="J6071" s="35" t="b">
        <v>0</v>
      </c>
    </row>
    <row r="6072" spans="1:10" hidden="1" x14ac:dyDescent="0.2">
      <c r="A6072" s="35" t="s">
        <v>325</v>
      </c>
      <c r="B6072" s="35" t="str">
        <f>VLOOKUP(Table4[[#This Row],[Metabolite ID]],Table18[],2,FALSE)</f>
        <v>palmitoyl ethanolamide</v>
      </c>
      <c r="C6072" s="35" t="s">
        <v>1121</v>
      </c>
      <c r="D6072" s="35">
        <v>1068</v>
      </c>
      <c r="E6072" s="35">
        <v>0.16617928307187757</v>
      </c>
      <c r="F6072" s="35">
        <v>0.25809922219886594</v>
      </c>
      <c r="G6072" s="35">
        <v>0.51980580077762351</v>
      </c>
      <c r="H6072" s="35" t="b">
        <v>0</v>
      </c>
      <c r="I6072" s="35" t="b">
        <v>0</v>
      </c>
      <c r="J6072" s="35" t="b">
        <v>0</v>
      </c>
    </row>
    <row r="6073" spans="1:10" hidden="1" x14ac:dyDescent="0.2">
      <c r="A6073" s="35" t="s">
        <v>325</v>
      </c>
      <c r="B6073" s="35" t="str">
        <f>VLOOKUP(Table4[[#This Row],[Metabolite ID]],Table18[],2,FALSE)</f>
        <v>palmitoyl ethanolamide</v>
      </c>
      <c r="C6073" s="35" t="s">
        <v>1122</v>
      </c>
      <c r="D6073" s="35">
        <v>1068</v>
      </c>
      <c r="E6073" s="35">
        <v>6.712664615628583E-3</v>
      </c>
      <c r="F6073" s="35">
        <v>0.1377610870230398</v>
      </c>
      <c r="G6073" s="35">
        <v>0.96114609249953931</v>
      </c>
      <c r="H6073" s="35" t="b">
        <v>0</v>
      </c>
      <c r="I6073" s="35" t="b">
        <v>0</v>
      </c>
      <c r="J6073" s="35" t="b">
        <v>0</v>
      </c>
    </row>
    <row r="6074" spans="1:10" hidden="1" x14ac:dyDescent="0.2">
      <c r="A6074" s="35" t="s">
        <v>325</v>
      </c>
      <c r="B6074" s="35" t="str">
        <f>VLOOKUP(Table4[[#This Row],[Metabolite ID]],Table18[],2,FALSE)</f>
        <v>palmitoyl ethanolamide</v>
      </c>
      <c r="C6074" s="35" t="s">
        <v>1123</v>
      </c>
      <c r="D6074" s="35">
        <v>1068</v>
      </c>
      <c r="E6074" s="35">
        <v>-9.9326456852465467E-2</v>
      </c>
      <c r="F6074" s="35">
        <v>0.1129181075534193</v>
      </c>
      <c r="G6074" s="35">
        <v>0.37925657958454662</v>
      </c>
      <c r="H6074" s="35" t="b">
        <v>0</v>
      </c>
      <c r="I6074" s="35" t="b">
        <v>0</v>
      </c>
      <c r="J6074" s="35" t="b">
        <v>0</v>
      </c>
    </row>
    <row r="6075" spans="1:10" x14ac:dyDescent="0.2">
      <c r="A6075" s="35" t="s">
        <v>42</v>
      </c>
      <c r="B6075" s="35" t="str">
        <f>VLOOKUP(Table4[[#This Row],[Metabolite ID]],Table18[],2,FALSE)</f>
        <v>deoxycholate</v>
      </c>
      <c r="C6075" s="35" t="s">
        <v>1116</v>
      </c>
      <c r="D6075" s="35">
        <v>1068</v>
      </c>
      <c r="E6075" s="35">
        <v>1.1679977405104647E-2</v>
      </c>
      <c r="F6075" s="35">
        <v>4.1668627930534781E-2</v>
      </c>
      <c r="G6075" s="36">
        <v>0.77924254566824092</v>
      </c>
      <c r="H6075" s="35" t="b">
        <v>0</v>
      </c>
      <c r="I6075" s="35" t="b">
        <v>0</v>
      </c>
      <c r="J6075" s="35" t="b">
        <v>0</v>
      </c>
    </row>
    <row r="6076" spans="1:10" hidden="1" x14ac:dyDescent="0.2">
      <c r="A6076" s="35" t="s">
        <v>42</v>
      </c>
      <c r="B6076" s="35" t="str">
        <f>VLOOKUP(Table4[[#This Row],[Metabolite ID]],Table18[],2,FALSE)</f>
        <v>deoxycholate</v>
      </c>
      <c r="C6076" s="35" t="s">
        <v>1117</v>
      </c>
      <c r="D6076" s="35">
        <v>1068</v>
      </c>
      <c r="E6076" s="35">
        <v>1.1679977405104647E-2</v>
      </c>
      <c r="F6076" s="35">
        <v>4.0209389485936671E-2</v>
      </c>
      <c r="G6076" s="35">
        <v>0.7714499252695749</v>
      </c>
      <c r="H6076" s="35" t="b">
        <v>0</v>
      </c>
      <c r="I6076" s="35" t="b">
        <v>0</v>
      </c>
      <c r="J6076" s="35" t="b">
        <v>0</v>
      </c>
    </row>
    <row r="6077" spans="1:10" hidden="1" x14ac:dyDescent="0.2">
      <c r="A6077" s="35" t="s">
        <v>42</v>
      </c>
      <c r="B6077" s="35" t="str">
        <f>VLOOKUP(Table4[[#This Row],[Metabolite ID]],Table18[],2,FALSE)</f>
        <v>deoxycholate</v>
      </c>
      <c r="C6077" s="35" t="s">
        <v>1118</v>
      </c>
      <c r="D6077" s="35">
        <v>1068</v>
      </c>
      <c r="E6077" s="35">
        <v>1.1679977405104644E-2</v>
      </c>
      <c r="F6077" s="35">
        <v>4.0591656750230617E-2</v>
      </c>
      <c r="G6077" s="35">
        <v>0.77354323982375839</v>
      </c>
      <c r="H6077" s="35" t="b">
        <v>0</v>
      </c>
      <c r="I6077" s="35" t="b">
        <v>0</v>
      </c>
      <c r="J6077" s="35" t="b">
        <v>0</v>
      </c>
    </row>
    <row r="6078" spans="1:10" hidden="1" x14ac:dyDescent="0.2">
      <c r="A6078" s="35" t="s">
        <v>42</v>
      </c>
      <c r="B6078" s="35" t="str">
        <f>VLOOKUP(Table4[[#This Row],[Metabolite ID]],Table18[],2,FALSE)</f>
        <v>deoxycholate</v>
      </c>
      <c r="C6078" s="35" t="s">
        <v>1119</v>
      </c>
      <c r="D6078" s="35">
        <v>1068</v>
      </c>
      <c r="E6078" s="35">
        <v>1.152736245353155E-2</v>
      </c>
      <c r="F6078" s="35">
        <v>6.2535731937364267E-2</v>
      </c>
      <c r="G6078" s="35">
        <v>0.85375268659069026</v>
      </c>
      <c r="H6078" s="35" t="b">
        <v>0</v>
      </c>
      <c r="I6078" s="35" t="b">
        <v>0</v>
      </c>
      <c r="J6078" s="35" t="b">
        <v>0</v>
      </c>
    </row>
    <row r="6079" spans="1:10" hidden="1" x14ac:dyDescent="0.2">
      <c r="A6079" s="35" t="s">
        <v>42</v>
      </c>
      <c r="B6079" s="35" t="str">
        <f>VLOOKUP(Table4[[#This Row],[Metabolite ID]],Table18[],2,FALSE)</f>
        <v>deoxycholate</v>
      </c>
      <c r="C6079" s="35" t="s">
        <v>1120</v>
      </c>
      <c r="D6079" s="35">
        <v>1068</v>
      </c>
      <c r="E6079" s="35">
        <v>-4.0041225431420371E-2</v>
      </c>
      <c r="F6079" s="35">
        <v>7.2336663773981791E-2</v>
      </c>
      <c r="G6079" s="35">
        <v>0.57989380651759359</v>
      </c>
      <c r="H6079" s="35" t="b">
        <v>0</v>
      </c>
      <c r="I6079" s="35" t="b">
        <v>0</v>
      </c>
      <c r="J6079" s="35" t="b">
        <v>0</v>
      </c>
    </row>
    <row r="6080" spans="1:10" hidden="1" x14ac:dyDescent="0.2">
      <c r="A6080" s="35" t="s">
        <v>42</v>
      </c>
      <c r="B6080" s="35" t="str">
        <f>VLOOKUP(Table4[[#This Row],[Metabolite ID]],Table18[],2,FALSE)</f>
        <v>deoxycholate</v>
      </c>
      <c r="C6080" s="35" t="s">
        <v>1121</v>
      </c>
      <c r="D6080" s="35">
        <v>1068</v>
      </c>
      <c r="E6080" s="35">
        <v>-0.14930890172819833</v>
      </c>
      <c r="F6080" s="35">
        <v>0.24515087879290925</v>
      </c>
      <c r="G6080" s="35">
        <v>0.5426215978918083</v>
      </c>
      <c r="H6080" s="35" t="b">
        <v>0</v>
      </c>
      <c r="I6080" s="35" t="b">
        <v>0</v>
      </c>
      <c r="J6080" s="35" t="b">
        <v>0</v>
      </c>
    </row>
    <row r="6081" spans="1:10" hidden="1" x14ac:dyDescent="0.2">
      <c r="A6081" s="35" t="s">
        <v>42</v>
      </c>
      <c r="B6081" s="35" t="str">
        <f>VLOOKUP(Table4[[#This Row],[Metabolite ID]],Table18[],2,FALSE)</f>
        <v>deoxycholate</v>
      </c>
      <c r="C6081" s="35" t="s">
        <v>1122</v>
      </c>
      <c r="D6081" s="35">
        <v>1068</v>
      </c>
      <c r="E6081" s="35">
        <v>-7.2989364740757345E-2</v>
      </c>
      <c r="F6081" s="35">
        <v>0.16293011790731246</v>
      </c>
      <c r="G6081" s="35">
        <v>0.65425888049229308</v>
      </c>
      <c r="H6081" s="35" t="b">
        <v>0</v>
      </c>
      <c r="I6081" s="35" t="b">
        <v>0</v>
      </c>
      <c r="J6081" s="35" t="b">
        <v>0</v>
      </c>
    </row>
    <row r="6082" spans="1:10" hidden="1" x14ac:dyDescent="0.2">
      <c r="A6082" s="35" t="s">
        <v>42</v>
      </c>
      <c r="B6082" s="35" t="str">
        <f>VLOOKUP(Table4[[#This Row],[Metabolite ID]],Table18[],2,FALSE)</f>
        <v>deoxycholate</v>
      </c>
      <c r="C6082" s="35" t="s">
        <v>1123</v>
      </c>
      <c r="D6082" s="35">
        <v>1068</v>
      </c>
      <c r="E6082" s="35">
        <v>-0.11484981250960269</v>
      </c>
      <c r="F6082" s="35">
        <v>0.12224892177447109</v>
      </c>
      <c r="G6082" s="35">
        <v>0.34769971488518781</v>
      </c>
      <c r="H6082" s="35" t="b">
        <v>0</v>
      </c>
      <c r="I6082" s="35" t="b">
        <v>0</v>
      </c>
      <c r="J6082" s="35" t="b">
        <v>0</v>
      </c>
    </row>
    <row r="6083" spans="1:10" x14ac:dyDescent="0.2">
      <c r="A6083" s="35" t="s">
        <v>127</v>
      </c>
      <c r="B6083" s="35" t="str">
        <f>VLOOKUP(Table4[[#This Row],[Metabolite ID]],Table18[],2,FALSE)</f>
        <v>1-palmitoyl-2-oleoyl-GPE (16:0/18:1)</v>
      </c>
      <c r="C6083" s="35" t="s">
        <v>1116</v>
      </c>
      <c r="D6083" s="35">
        <v>1069</v>
      </c>
      <c r="E6083" s="35">
        <v>-1.1032675091291761E-2</v>
      </c>
      <c r="F6083" s="35">
        <v>3.9449353974506933E-2</v>
      </c>
      <c r="G6083" s="36">
        <v>0.77973314225534684</v>
      </c>
      <c r="H6083" s="35" t="b">
        <v>0</v>
      </c>
      <c r="I6083" s="35" t="b">
        <v>0</v>
      </c>
      <c r="J6083" s="35" t="b">
        <v>0</v>
      </c>
    </row>
    <row r="6084" spans="1:10" hidden="1" x14ac:dyDescent="0.2">
      <c r="A6084" s="35" t="s">
        <v>127</v>
      </c>
      <c r="B6084" s="35" t="str">
        <f>VLOOKUP(Table4[[#This Row],[Metabolite ID]],Table18[],2,FALSE)</f>
        <v>1-palmitoyl-2-oleoyl-GPE (16:0/18:1)</v>
      </c>
      <c r="C6084" s="35" t="s">
        <v>1117</v>
      </c>
      <c r="D6084" s="35">
        <v>1069</v>
      </c>
      <c r="E6084" s="35">
        <v>-1.1032675091291761E-2</v>
      </c>
      <c r="F6084" s="35">
        <v>3.7856692180588451E-2</v>
      </c>
      <c r="G6084" s="35">
        <v>0.7707204674558934</v>
      </c>
      <c r="H6084" s="35" t="b">
        <v>0</v>
      </c>
      <c r="I6084" s="35" t="b">
        <v>0</v>
      </c>
      <c r="J6084" s="35" t="b">
        <v>0</v>
      </c>
    </row>
    <row r="6085" spans="1:10" hidden="1" x14ac:dyDescent="0.2">
      <c r="A6085" s="35" t="s">
        <v>127</v>
      </c>
      <c r="B6085" s="35" t="str">
        <f>VLOOKUP(Table4[[#This Row],[Metabolite ID]],Table18[],2,FALSE)</f>
        <v>1-palmitoyl-2-oleoyl-GPE (16:0/18:1)</v>
      </c>
      <c r="C6085" s="35" t="s">
        <v>1118</v>
      </c>
      <c r="D6085" s="35">
        <v>1069</v>
      </c>
      <c r="E6085" s="35">
        <v>-1.1032675091291754E-2</v>
      </c>
      <c r="F6085" s="35">
        <v>3.8221023609702184E-2</v>
      </c>
      <c r="G6085" s="35">
        <v>0.77284569210556175</v>
      </c>
      <c r="H6085" s="35" t="b">
        <v>0</v>
      </c>
      <c r="I6085" s="35" t="b">
        <v>0</v>
      </c>
      <c r="J6085" s="35" t="b">
        <v>0</v>
      </c>
    </row>
    <row r="6086" spans="1:10" hidden="1" x14ac:dyDescent="0.2">
      <c r="A6086" s="35" t="s">
        <v>127</v>
      </c>
      <c r="B6086" s="35" t="str">
        <f>VLOOKUP(Table4[[#This Row],[Metabolite ID]],Table18[],2,FALSE)</f>
        <v>1-palmitoyl-2-oleoyl-GPE (16:0/18:1)</v>
      </c>
      <c r="C6086" s="35" t="s">
        <v>1119</v>
      </c>
      <c r="D6086" s="35">
        <v>1069</v>
      </c>
      <c r="E6086" s="35">
        <v>4.8367311827956998E-2</v>
      </c>
      <c r="F6086" s="35">
        <v>5.62415737971333E-2</v>
      </c>
      <c r="G6086" s="35">
        <v>0.38979337110887491</v>
      </c>
      <c r="H6086" s="35" t="b">
        <v>0</v>
      </c>
      <c r="I6086" s="35" t="b">
        <v>0</v>
      </c>
      <c r="J6086" s="35" t="b">
        <v>0</v>
      </c>
    </row>
    <row r="6087" spans="1:10" hidden="1" x14ac:dyDescent="0.2">
      <c r="A6087" s="35" t="s">
        <v>127</v>
      </c>
      <c r="B6087" s="35" t="str">
        <f>VLOOKUP(Table4[[#This Row],[Metabolite ID]],Table18[],2,FALSE)</f>
        <v>1-palmitoyl-2-oleoyl-GPE (16:0/18:1)</v>
      </c>
      <c r="C6087" s="35" t="s">
        <v>1120</v>
      </c>
      <c r="D6087" s="35">
        <v>1069</v>
      </c>
      <c r="E6087" s="35">
        <v>-2.6239881984908835E-2</v>
      </c>
      <c r="F6087" s="35">
        <v>6.5208680597252905E-2</v>
      </c>
      <c r="G6087" s="35">
        <v>0.68739069787869866</v>
      </c>
      <c r="H6087" s="35" t="b">
        <v>0</v>
      </c>
      <c r="I6087" s="35" t="b">
        <v>0</v>
      </c>
      <c r="J6087" s="35" t="b">
        <v>0</v>
      </c>
    </row>
    <row r="6088" spans="1:10" hidden="1" x14ac:dyDescent="0.2">
      <c r="A6088" s="35" t="s">
        <v>127</v>
      </c>
      <c r="B6088" s="35" t="str">
        <f>VLOOKUP(Table4[[#This Row],[Metabolite ID]],Table18[],2,FALSE)</f>
        <v>1-palmitoyl-2-oleoyl-GPE (16:0/18:1)</v>
      </c>
      <c r="C6088" s="35" t="s">
        <v>1121</v>
      </c>
      <c r="D6088" s="35">
        <v>1069</v>
      </c>
      <c r="E6088" s="35">
        <v>1.620864140939382E-2</v>
      </c>
      <c r="F6088" s="35">
        <v>0.26815128741494765</v>
      </c>
      <c r="G6088" s="35">
        <v>0.95181182466083114</v>
      </c>
      <c r="H6088" s="35" t="b">
        <v>0</v>
      </c>
      <c r="I6088" s="35" t="b">
        <v>0</v>
      </c>
      <c r="J6088" s="35" t="b">
        <v>0</v>
      </c>
    </row>
    <row r="6089" spans="1:10" hidden="1" x14ac:dyDescent="0.2">
      <c r="A6089" s="35" t="s">
        <v>127</v>
      </c>
      <c r="B6089" s="35" t="str">
        <f>VLOOKUP(Table4[[#This Row],[Metabolite ID]],Table18[],2,FALSE)</f>
        <v>1-palmitoyl-2-oleoyl-GPE (16:0/18:1)</v>
      </c>
      <c r="C6089" s="35" t="s">
        <v>1122</v>
      </c>
      <c r="D6089" s="35">
        <v>1069</v>
      </c>
      <c r="E6089" s="35">
        <v>-7.1867206010331586E-2</v>
      </c>
      <c r="F6089" s="35">
        <v>0.13677862416335582</v>
      </c>
      <c r="G6089" s="35">
        <v>0.59939533155784075</v>
      </c>
      <c r="H6089" s="35" t="b">
        <v>0</v>
      </c>
      <c r="I6089" s="35" t="b">
        <v>0</v>
      </c>
      <c r="J6089" s="35" t="b">
        <v>0</v>
      </c>
    </row>
    <row r="6090" spans="1:10" hidden="1" x14ac:dyDescent="0.2">
      <c r="A6090" s="35" t="s">
        <v>127</v>
      </c>
      <c r="B6090" s="35" t="str">
        <f>VLOOKUP(Table4[[#This Row],[Metabolite ID]],Table18[],2,FALSE)</f>
        <v>1-palmitoyl-2-oleoyl-GPE (16:0/18:1)</v>
      </c>
      <c r="C6090" s="35" t="s">
        <v>1123</v>
      </c>
      <c r="D6090" s="35">
        <v>1069</v>
      </c>
      <c r="E6090" s="35">
        <v>-0.12607621052818588</v>
      </c>
      <c r="F6090" s="35">
        <v>0.11582719857548326</v>
      </c>
      <c r="G6090" s="35">
        <v>0.27662668546901487</v>
      </c>
      <c r="H6090" s="35" t="b">
        <v>0</v>
      </c>
      <c r="I6090" s="35" t="b">
        <v>0</v>
      </c>
      <c r="J6090" s="35" t="b">
        <v>0</v>
      </c>
    </row>
    <row r="6091" spans="1:10" x14ac:dyDescent="0.2">
      <c r="A6091" s="35" t="s">
        <v>135</v>
      </c>
      <c r="B6091" s="35" t="str">
        <f>VLOOKUP(Table4[[#This Row],[Metabolite ID]],Table18[],2,FALSE)</f>
        <v>4-hydroxybenzoate</v>
      </c>
      <c r="C6091" s="35" t="s">
        <v>1116</v>
      </c>
      <c r="D6091" s="35">
        <v>1068</v>
      </c>
      <c r="E6091" s="35">
        <v>-1.936150307211253E-2</v>
      </c>
      <c r="F6091" s="35">
        <v>7.0203891910315674E-2</v>
      </c>
      <c r="G6091" s="36">
        <v>0.78270967419996473</v>
      </c>
      <c r="H6091" s="35" t="b">
        <v>0</v>
      </c>
      <c r="I6091" s="35" t="b">
        <v>0</v>
      </c>
      <c r="J6091" s="35" t="b">
        <v>0</v>
      </c>
    </row>
    <row r="6092" spans="1:10" hidden="1" x14ac:dyDescent="0.2">
      <c r="A6092" s="35" t="s">
        <v>135</v>
      </c>
      <c r="B6092" s="35" t="str">
        <f>VLOOKUP(Table4[[#This Row],[Metabolite ID]],Table18[],2,FALSE)</f>
        <v>4-hydroxybenzoate</v>
      </c>
      <c r="C6092" s="35" t="s">
        <v>1117</v>
      </c>
      <c r="D6092" s="35">
        <v>1068</v>
      </c>
      <c r="E6092" s="35">
        <v>-1.936150307211253E-2</v>
      </c>
      <c r="F6092" s="35">
        <v>6.9865717557149321E-2</v>
      </c>
      <c r="G6092" s="35">
        <v>0.78168449870238799</v>
      </c>
      <c r="H6092" s="35" t="b">
        <v>0</v>
      </c>
      <c r="I6092" s="35" t="b">
        <v>0</v>
      </c>
      <c r="J6092" s="35" t="b">
        <v>0</v>
      </c>
    </row>
    <row r="6093" spans="1:10" hidden="1" x14ac:dyDescent="0.2">
      <c r="A6093" s="35" t="s">
        <v>135</v>
      </c>
      <c r="B6093" s="35" t="str">
        <f>VLOOKUP(Table4[[#This Row],[Metabolite ID]],Table18[],2,FALSE)</f>
        <v>4-hydroxybenzoate</v>
      </c>
      <c r="C6093" s="35" t="s">
        <v>1118</v>
      </c>
      <c r="D6093" s="35">
        <v>1068</v>
      </c>
      <c r="E6093" s="35">
        <v>-1.9361503072112554E-2</v>
      </c>
      <c r="F6093" s="35">
        <v>7.0490537428246958E-2</v>
      </c>
      <c r="G6093" s="35">
        <v>0.78357122948468194</v>
      </c>
      <c r="H6093" s="35" t="b">
        <v>0</v>
      </c>
      <c r="I6093" s="35" t="b">
        <v>0</v>
      </c>
      <c r="J6093" s="35" t="b">
        <v>0</v>
      </c>
    </row>
    <row r="6094" spans="1:10" hidden="1" x14ac:dyDescent="0.2">
      <c r="A6094" s="35" t="s">
        <v>135</v>
      </c>
      <c r="B6094" s="35" t="str">
        <f>VLOOKUP(Table4[[#This Row],[Metabolite ID]],Table18[],2,FALSE)</f>
        <v>4-hydroxybenzoate</v>
      </c>
      <c r="C6094" s="35" t="s">
        <v>1119</v>
      </c>
      <c r="D6094" s="35">
        <v>1068</v>
      </c>
      <c r="E6094" s="35">
        <v>-2.4259318059299258E-2</v>
      </c>
      <c r="F6094" s="35">
        <v>0.10516796357610383</v>
      </c>
      <c r="G6094" s="35">
        <v>0.81756952747424638</v>
      </c>
      <c r="H6094" s="35" t="b">
        <v>0</v>
      </c>
      <c r="I6094" s="35" t="b">
        <v>0</v>
      </c>
      <c r="J6094" s="35" t="b">
        <v>0</v>
      </c>
    </row>
    <row r="6095" spans="1:10" hidden="1" x14ac:dyDescent="0.2">
      <c r="A6095" s="35" t="s">
        <v>135</v>
      </c>
      <c r="B6095" s="35" t="str">
        <f>VLOOKUP(Table4[[#This Row],[Metabolite ID]],Table18[],2,FALSE)</f>
        <v>4-hydroxybenzoate</v>
      </c>
      <c r="C6095" s="35" t="s">
        <v>1120</v>
      </c>
      <c r="D6095" s="35">
        <v>1068</v>
      </c>
      <c r="E6095" s="35">
        <v>-3.4378051337781358E-2</v>
      </c>
      <c r="F6095" s="35">
        <v>0.11757871176750857</v>
      </c>
      <c r="G6095" s="35">
        <v>0.76999357804239388</v>
      </c>
      <c r="H6095" s="35" t="b">
        <v>0</v>
      </c>
      <c r="I6095" s="35" t="b">
        <v>0</v>
      </c>
      <c r="J6095" s="35" t="b">
        <v>0</v>
      </c>
    </row>
    <row r="6096" spans="1:10" hidden="1" x14ac:dyDescent="0.2">
      <c r="A6096" s="35" t="s">
        <v>135</v>
      </c>
      <c r="B6096" s="35" t="str">
        <f>VLOOKUP(Table4[[#This Row],[Metabolite ID]],Table18[],2,FALSE)</f>
        <v>4-hydroxybenzoate</v>
      </c>
      <c r="C6096" s="35" t="s">
        <v>1121</v>
      </c>
      <c r="D6096" s="35">
        <v>1068</v>
      </c>
      <c r="E6096" s="35">
        <v>4.728410455507337E-2</v>
      </c>
      <c r="F6096" s="35">
        <v>0.44810453150356561</v>
      </c>
      <c r="G6096" s="35">
        <v>0.91598283145500292</v>
      </c>
      <c r="H6096" s="35" t="b">
        <v>0</v>
      </c>
      <c r="I6096" s="35" t="b">
        <v>0</v>
      </c>
      <c r="J6096" s="35" t="b">
        <v>0</v>
      </c>
    </row>
    <row r="6097" spans="1:10" hidden="1" x14ac:dyDescent="0.2">
      <c r="A6097" s="35" t="s">
        <v>135</v>
      </c>
      <c r="B6097" s="35" t="str">
        <f>VLOOKUP(Table4[[#This Row],[Metabolite ID]],Table18[],2,FALSE)</f>
        <v>4-hydroxybenzoate</v>
      </c>
      <c r="C6097" s="35" t="s">
        <v>1122</v>
      </c>
      <c r="D6097" s="35">
        <v>1068</v>
      </c>
      <c r="E6097" s="35">
        <v>-3.8008811460318981E-2</v>
      </c>
      <c r="F6097" s="35">
        <v>0.29379008026477405</v>
      </c>
      <c r="G6097" s="35">
        <v>0.89708606600414897</v>
      </c>
      <c r="H6097" s="35" t="b">
        <v>0</v>
      </c>
      <c r="I6097" s="35" t="b">
        <v>0</v>
      </c>
      <c r="J6097" s="35" t="b">
        <v>0</v>
      </c>
    </row>
    <row r="6098" spans="1:10" hidden="1" x14ac:dyDescent="0.2">
      <c r="A6098" s="35" t="s">
        <v>135</v>
      </c>
      <c r="B6098" s="35" t="str">
        <f>VLOOKUP(Table4[[#This Row],[Metabolite ID]],Table18[],2,FALSE)</f>
        <v>4-hydroxybenzoate</v>
      </c>
      <c r="C6098" s="35" t="s">
        <v>1123</v>
      </c>
      <c r="D6098" s="35">
        <v>1068</v>
      </c>
      <c r="E6098" s="35">
        <v>-0.16194461887844988</v>
      </c>
      <c r="F6098" s="35">
        <v>0.20590262365225498</v>
      </c>
      <c r="G6098" s="35">
        <v>0.43174315216288317</v>
      </c>
      <c r="H6098" s="35" t="b">
        <v>0</v>
      </c>
      <c r="I6098" s="35" t="b">
        <v>0</v>
      </c>
      <c r="J6098" s="35" t="b">
        <v>0</v>
      </c>
    </row>
    <row r="6099" spans="1:10" x14ac:dyDescent="0.2">
      <c r="A6099" s="35" t="s">
        <v>97</v>
      </c>
      <c r="B6099" s="35" t="str">
        <f>VLOOKUP(Table4[[#This Row],[Metabolite ID]],Table18[],2,FALSE)</f>
        <v>choline</v>
      </c>
      <c r="C6099" s="35" t="s">
        <v>1116</v>
      </c>
      <c r="D6099" s="35">
        <v>1068</v>
      </c>
      <c r="E6099" s="35">
        <v>-1.0416427151861156E-2</v>
      </c>
      <c r="F6099" s="35">
        <v>3.8253802699507788E-2</v>
      </c>
      <c r="G6099" s="36">
        <v>0.78539303089693679</v>
      </c>
      <c r="H6099" s="35" t="b">
        <v>0</v>
      </c>
      <c r="I6099" s="35" t="b">
        <v>0</v>
      </c>
      <c r="J6099" s="35" t="b">
        <v>0</v>
      </c>
    </row>
    <row r="6100" spans="1:10" hidden="1" x14ac:dyDescent="0.2">
      <c r="A6100" s="35" t="s">
        <v>97</v>
      </c>
      <c r="B6100" s="35" t="str">
        <f>VLOOKUP(Table4[[#This Row],[Metabolite ID]],Table18[],2,FALSE)</f>
        <v>choline</v>
      </c>
      <c r="C6100" s="35" t="s">
        <v>1117</v>
      </c>
      <c r="D6100" s="35">
        <v>1068</v>
      </c>
      <c r="E6100" s="35">
        <v>-1.0416427151861156E-2</v>
      </c>
      <c r="F6100" s="35">
        <v>3.6880905453846896E-2</v>
      </c>
      <c r="G6100" s="35">
        <v>0.77761063313624568</v>
      </c>
      <c r="H6100" s="35" t="b">
        <v>0</v>
      </c>
      <c r="I6100" s="35" t="b">
        <v>0</v>
      </c>
      <c r="J6100" s="35" t="b">
        <v>0</v>
      </c>
    </row>
    <row r="6101" spans="1:10" hidden="1" x14ac:dyDescent="0.2">
      <c r="A6101" s="35" t="s">
        <v>97</v>
      </c>
      <c r="B6101" s="35" t="str">
        <f>VLOOKUP(Table4[[#This Row],[Metabolite ID]],Table18[],2,FALSE)</f>
        <v>choline</v>
      </c>
      <c r="C6101" s="35" t="s">
        <v>1118</v>
      </c>
      <c r="D6101" s="35">
        <v>1068</v>
      </c>
      <c r="E6101" s="35">
        <v>-1.0416427151861153E-2</v>
      </c>
      <c r="F6101" s="35">
        <v>3.7231753905679149E-2</v>
      </c>
      <c r="G6101" s="35">
        <v>0.77965192184553733</v>
      </c>
      <c r="H6101" s="35" t="b">
        <v>0</v>
      </c>
      <c r="I6101" s="35" t="b">
        <v>0</v>
      </c>
      <c r="J6101" s="35" t="b">
        <v>0</v>
      </c>
    </row>
    <row r="6102" spans="1:10" hidden="1" x14ac:dyDescent="0.2">
      <c r="A6102" s="35" t="s">
        <v>97</v>
      </c>
      <c r="B6102" s="35" t="str">
        <f>VLOOKUP(Table4[[#This Row],[Metabolite ID]],Table18[],2,FALSE)</f>
        <v>choline</v>
      </c>
      <c r="C6102" s="35" t="s">
        <v>1119</v>
      </c>
      <c r="D6102" s="35">
        <v>1068</v>
      </c>
      <c r="E6102" s="35">
        <v>-5.9173974652135905E-2</v>
      </c>
      <c r="F6102" s="35">
        <v>5.5919339380387192E-2</v>
      </c>
      <c r="G6102" s="35">
        <v>0.28996321391524071</v>
      </c>
      <c r="H6102" s="35" t="b">
        <v>0</v>
      </c>
      <c r="I6102" s="35" t="b">
        <v>0</v>
      </c>
      <c r="J6102" s="35" t="b">
        <v>0</v>
      </c>
    </row>
    <row r="6103" spans="1:10" hidden="1" x14ac:dyDescent="0.2">
      <c r="A6103" s="35" t="s">
        <v>97</v>
      </c>
      <c r="B6103" s="35" t="str">
        <f>VLOOKUP(Table4[[#This Row],[Metabolite ID]],Table18[],2,FALSE)</f>
        <v>choline</v>
      </c>
      <c r="C6103" s="35" t="s">
        <v>1120</v>
      </c>
      <c r="D6103" s="35">
        <v>1068</v>
      </c>
      <c r="E6103" s="35">
        <v>-2.6975835148045888E-2</v>
      </c>
      <c r="F6103" s="35">
        <v>6.606323364421289E-2</v>
      </c>
      <c r="G6103" s="35">
        <v>0.68302880651758713</v>
      </c>
      <c r="H6103" s="35" t="b">
        <v>0</v>
      </c>
      <c r="I6103" s="35" t="b">
        <v>0</v>
      </c>
      <c r="J6103" s="35" t="b">
        <v>0</v>
      </c>
    </row>
    <row r="6104" spans="1:10" hidden="1" x14ac:dyDescent="0.2">
      <c r="A6104" s="35" t="s">
        <v>97</v>
      </c>
      <c r="B6104" s="35" t="str">
        <f>VLOOKUP(Table4[[#This Row],[Metabolite ID]],Table18[],2,FALSE)</f>
        <v>choline</v>
      </c>
      <c r="C6104" s="35" t="s">
        <v>1121</v>
      </c>
      <c r="D6104" s="35">
        <v>1068</v>
      </c>
      <c r="E6104" s="35">
        <v>-0.32487324083670099</v>
      </c>
      <c r="F6104" s="35">
        <v>0.24138521346149064</v>
      </c>
      <c r="G6104" s="35">
        <v>0.17863017045492463</v>
      </c>
      <c r="H6104" s="35" t="b">
        <v>0</v>
      </c>
      <c r="I6104" s="35" t="b">
        <v>0</v>
      </c>
      <c r="J6104" s="35" t="b">
        <v>0</v>
      </c>
    </row>
    <row r="6105" spans="1:10" hidden="1" x14ac:dyDescent="0.2">
      <c r="A6105" s="35" t="s">
        <v>97</v>
      </c>
      <c r="B6105" s="35" t="str">
        <f>VLOOKUP(Table4[[#This Row],[Metabolite ID]],Table18[],2,FALSE)</f>
        <v>choline</v>
      </c>
      <c r="C6105" s="35" t="s">
        <v>1122</v>
      </c>
      <c r="D6105" s="35">
        <v>1068</v>
      </c>
      <c r="E6105" s="35">
        <v>5.9004087612401612E-2</v>
      </c>
      <c r="F6105" s="35">
        <v>0.15215762169292379</v>
      </c>
      <c r="G6105" s="35">
        <v>0.69825422211705157</v>
      </c>
      <c r="H6105" s="35" t="b">
        <v>0</v>
      </c>
      <c r="I6105" s="35" t="b">
        <v>0</v>
      </c>
      <c r="J6105" s="35" t="b">
        <v>0</v>
      </c>
    </row>
    <row r="6106" spans="1:10" hidden="1" x14ac:dyDescent="0.2">
      <c r="A6106" s="35" t="s">
        <v>97</v>
      </c>
      <c r="B6106" s="35" t="str">
        <f>VLOOKUP(Table4[[#This Row],[Metabolite ID]],Table18[],2,FALSE)</f>
        <v>choline</v>
      </c>
      <c r="C6106" s="35" t="s">
        <v>1123</v>
      </c>
      <c r="D6106" s="35">
        <v>1068</v>
      </c>
      <c r="E6106" s="35">
        <v>0.13997143921109992</v>
      </c>
      <c r="F6106" s="35">
        <v>0.11221287028691167</v>
      </c>
      <c r="G6106" s="35">
        <v>0.212534286024786</v>
      </c>
      <c r="H6106" s="35" t="b">
        <v>0</v>
      </c>
      <c r="I6106" s="35" t="b">
        <v>0</v>
      </c>
      <c r="J6106" s="35" t="b">
        <v>0</v>
      </c>
    </row>
    <row r="6107" spans="1:10" x14ac:dyDescent="0.2">
      <c r="A6107" s="35" t="s">
        <v>836</v>
      </c>
      <c r="B6107" s="35" t="str">
        <f>VLOOKUP(Table4[[#This Row],[Metabolite ID]],Table18[],2,FALSE)</f>
        <v>Phospholipids in small LDL</v>
      </c>
      <c r="C6107" s="35" t="s">
        <v>1116</v>
      </c>
      <c r="D6107" s="35">
        <v>1069</v>
      </c>
      <c r="E6107" s="35">
        <v>-6.7878855069472728E-3</v>
      </c>
      <c r="F6107" s="35">
        <v>2.4972193223444419E-2</v>
      </c>
      <c r="G6107" s="36">
        <v>0.78576215230825353</v>
      </c>
      <c r="H6107" s="35" t="b">
        <v>0</v>
      </c>
      <c r="I6107" s="35" t="b">
        <v>0</v>
      </c>
      <c r="J6107" s="35" t="b">
        <v>0</v>
      </c>
    </row>
    <row r="6108" spans="1:10" hidden="1" x14ac:dyDescent="0.2">
      <c r="A6108" s="35" t="s">
        <v>836</v>
      </c>
      <c r="B6108" s="35" t="str">
        <f>VLOOKUP(Table4[[#This Row],[Metabolite ID]],Table18[],2,FALSE)</f>
        <v>Phospholipids in small LDL</v>
      </c>
      <c r="C6108" s="35" t="s">
        <v>1117</v>
      </c>
      <c r="D6108" s="35">
        <v>1069</v>
      </c>
      <c r="E6108" s="35">
        <v>-6.7878855069472728E-3</v>
      </c>
      <c r="F6108" s="35">
        <v>1.6714110389552832E-2</v>
      </c>
      <c r="G6108" s="35">
        <v>0.68465658534335705</v>
      </c>
      <c r="H6108" s="35" t="b">
        <v>0</v>
      </c>
      <c r="I6108" s="35" t="b">
        <v>0</v>
      </c>
      <c r="J6108" s="35" t="b">
        <v>0</v>
      </c>
    </row>
    <row r="6109" spans="1:10" hidden="1" x14ac:dyDescent="0.2">
      <c r="A6109" s="35" t="s">
        <v>836</v>
      </c>
      <c r="B6109" s="35" t="str">
        <f>VLOOKUP(Table4[[#This Row],[Metabolite ID]],Table18[],2,FALSE)</f>
        <v>Phospholipids in small LDL</v>
      </c>
      <c r="C6109" s="35" t="s">
        <v>1118</v>
      </c>
      <c r="D6109" s="35">
        <v>1069</v>
      </c>
      <c r="E6109" s="35">
        <v>-6.7878855069472789E-3</v>
      </c>
      <c r="F6109" s="35">
        <v>1.7047357801342155E-2</v>
      </c>
      <c r="G6109" s="35">
        <v>0.69049886601953836</v>
      </c>
      <c r="H6109" s="35" t="b">
        <v>0</v>
      </c>
      <c r="I6109" s="35" t="b">
        <v>0</v>
      </c>
      <c r="J6109" s="35" t="b">
        <v>0</v>
      </c>
    </row>
    <row r="6110" spans="1:10" hidden="1" x14ac:dyDescent="0.2">
      <c r="A6110" s="35" t="s">
        <v>836</v>
      </c>
      <c r="B6110" s="35" t="str">
        <f>VLOOKUP(Table4[[#This Row],[Metabolite ID]],Table18[],2,FALSE)</f>
        <v>Phospholipids in small LDL</v>
      </c>
      <c r="C6110" s="35" t="s">
        <v>1119</v>
      </c>
      <c r="D6110" s="35">
        <v>1069</v>
      </c>
      <c r="E6110" s="35">
        <v>1.8604056603773584E-2</v>
      </c>
      <c r="F6110" s="35">
        <v>2.6432220221692174E-2</v>
      </c>
      <c r="G6110" s="35">
        <v>0.48153235613276252</v>
      </c>
      <c r="H6110" s="35" t="b">
        <v>0</v>
      </c>
      <c r="I6110" s="35" t="b">
        <v>0</v>
      </c>
      <c r="J6110" s="35" t="b">
        <v>0</v>
      </c>
    </row>
    <row r="6111" spans="1:10" hidden="1" x14ac:dyDescent="0.2">
      <c r="A6111" s="35" t="s">
        <v>836</v>
      </c>
      <c r="B6111" s="35" t="str">
        <f>VLOOKUP(Table4[[#This Row],[Metabolite ID]],Table18[],2,FALSE)</f>
        <v>Phospholipids in small LDL</v>
      </c>
      <c r="C6111" s="35" t="s">
        <v>1120</v>
      </c>
      <c r="D6111" s="35">
        <v>1069</v>
      </c>
      <c r="E6111" s="35">
        <v>4.5236250134003828E-2</v>
      </c>
      <c r="F6111" s="35">
        <v>2.9517111384320349E-2</v>
      </c>
      <c r="G6111" s="35">
        <v>0.12538843067935401</v>
      </c>
      <c r="H6111" s="35" t="b">
        <v>0</v>
      </c>
      <c r="I6111" s="35" t="b">
        <v>0</v>
      </c>
      <c r="J6111" s="35" t="b">
        <v>0</v>
      </c>
    </row>
    <row r="6112" spans="1:10" hidden="1" x14ac:dyDescent="0.2">
      <c r="A6112" s="35" t="s">
        <v>836</v>
      </c>
      <c r="B6112" s="35" t="str">
        <f>VLOOKUP(Table4[[#This Row],[Metabolite ID]],Table18[],2,FALSE)</f>
        <v>Phospholipids in small LDL</v>
      </c>
      <c r="C6112" s="35" t="s">
        <v>1121</v>
      </c>
      <c r="D6112" s="35">
        <v>1069</v>
      </c>
      <c r="E6112" s="35">
        <v>4.6931907168328735E-2</v>
      </c>
      <c r="F6112" s="35">
        <v>0.12008443776510355</v>
      </c>
      <c r="G6112" s="35">
        <v>0.69600511496667794</v>
      </c>
      <c r="H6112" s="35" t="b">
        <v>0</v>
      </c>
      <c r="I6112" s="35" t="b">
        <v>0</v>
      </c>
      <c r="J6112" s="35" t="b">
        <v>0</v>
      </c>
    </row>
    <row r="6113" spans="1:10" hidden="1" x14ac:dyDescent="0.2">
      <c r="A6113" s="35" t="s">
        <v>836</v>
      </c>
      <c r="B6113" s="35" t="str">
        <f>VLOOKUP(Table4[[#This Row],[Metabolite ID]],Table18[],2,FALSE)</f>
        <v>Phospholipids in small LDL</v>
      </c>
      <c r="C6113" s="35" t="s">
        <v>1122</v>
      </c>
      <c r="D6113" s="35">
        <v>1069</v>
      </c>
      <c r="E6113" s="35">
        <v>0.12922946298153093</v>
      </c>
      <c r="F6113" s="35">
        <v>6.1598555730725132E-2</v>
      </c>
      <c r="G6113" s="35">
        <v>3.6145833796897654E-2</v>
      </c>
      <c r="H6113" s="35" t="b">
        <v>0</v>
      </c>
      <c r="I6113" s="35" t="b">
        <v>0</v>
      </c>
      <c r="J6113" s="35" t="b">
        <v>0</v>
      </c>
    </row>
    <row r="6114" spans="1:10" hidden="1" x14ac:dyDescent="0.2">
      <c r="A6114" s="35" t="s">
        <v>836</v>
      </c>
      <c r="B6114" s="35" t="str">
        <f>VLOOKUP(Table4[[#This Row],[Metabolite ID]],Table18[],2,FALSE)</f>
        <v>Phospholipids in small LDL</v>
      </c>
      <c r="C6114" s="35" t="s">
        <v>1123</v>
      </c>
      <c r="D6114" s="35">
        <v>1069</v>
      </c>
      <c r="E6114" s="35">
        <v>-0.1094356110259504</v>
      </c>
      <c r="F6114" s="35">
        <v>7.3198271723247207E-2</v>
      </c>
      <c r="G6114" s="35">
        <v>0.13519516888634434</v>
      </c>
      <c r="H6114" s="35" t="b">
        <v>0</v>
      </c>
      <c r="I6114" s="35" t="b">
        <v>0</v>
      </c>
      <c r="J6114" s="35" t="b">
        <v>0</v>
      </c>
    </row>
    <row r="6115" spans="1:10" x14ac:dyDescent="0.2">
      <c r="A6115" s="35" t="s">
        <v>784</v>
      </c>
      <c r="B6115" s="35" t="str">
        <f>VLOOKUP(Table4[[#This Row],[Metabolite ID]],Table18[],2,FALSE)</f>
        <v>Total lipids in large LDL</v>
      </c>
      <c r="C6115" s="35" t="s">
        <v>1116</v>
      </c>
      <c r="D6115" s="35">
        <v>1069</v>
      </c>
      <c r="E6115" s="35">
        <v>6.8096853399093943E-3</v>
      </c>
      <c r="F6115" s="35">
        <v>2.5675679060555484E-2</v>
      </c>
      <c r="G6115" s="36">
        <v>0.79084053650425479</v>
      </c>
      <c r="H6115" s="35" t="b">
        <v>0</v>
      </c>
      <c r="I6115" s="35" t="b">
        <v>0</v>
      </c>
      <c r="J6115" s="35" t="b">
        <v>0</v>
      </c>
    </row>
    <row r="6116" spans="1:10" hidden="1" x14ac:dyDescent="0.2">
      <c r="A6116" s="35" t="s">
        <v>784</v>
      </c>
      <c r="B6116" s="35" t="str">
        <f>VLOOKUP(Table4[[#This Row],[Metabolite ID]],Table18[],2,FALSE)</f>
        <v>Total lipids in large LDL</v>
      </c>
      <c r="C6116" s="35" t="s">
        <v>1117</v>
      </c>
      <c r="D6116" s="35">
        <v>1069</v>
      </c>
      <c r="E6116" s="35">
        <v>6.8096853399093943E-3</v>
      </c>
      <c r="F6116" s="35">
        <v>1.6706326457388353E-2</v>
      </c>
      <c r="G6116" s="35">
        <v>0.6835591594717727</v>
      </c>
      <c r="H6116" s="35" t="b">
        <v>0</v>
      </c>
      <c r="I6116" s="35" t="b">
        <v>0</v>
      </c>
      <c r="J6116" s="35" t="b">
        <v>0</v>
      </c>
    </row>
    <row r="6117" spans="1:10" hidden="1" x14ac:dyDescent="0.2">
      <c r="A6117" s="35" t="s">
        <v>784</v>
      </c>
      <c r="B6117" s="35" t="str">
        <f>VLOOKUP(Table4[[#This Row],[Metabolite ID]],Table18[],2,FALSE)</f>
        <v>Total lipids in large LDL</v>
      </c>
      <c r="C6117" s="35" t="s">
        <v>1118</v>
      </c>
      <c r="D6117" s="35">
        <v>1069</v>
      </c>
      <c r="E6117" s="35">
        <v>6.8096853399093925E-3</v>
      </c>
      <c r="F6117" s="35">
        <v>1.7060341113809198E-2</v>
      </c>
      <c r="G6117" s="35">
        <v>0.68978051505883653</v>
      </c>
      <c r="H6117" s="35" t="b">
        <v>0</v>
      </c>
      <c r="I6117" s="35" t="b">
        <v>0</v>
      </c>
      <c r="J6117" s="35" t="b">
        <v>0</v>
      </c>
    </row>
    <row r="6118" spans="1:10" hidden="1" x14ac:dyDescent="0.2">
      <c r="A6118" s="35" t="s">
        <v>784</v>
      </c>
      <c r="B6118" s="35" t="str">
        <f>VLOOKUP(Table4[[#This Row],[Metabolite ID]],Table18[],2,FALSE)</f>
        <v>Total lipids in large LDL</v>
      </c>
      <c r="C6118" s="35" t="s">
        <v>1119</v>
      </c>
      <c r="D6118" s="35">
        <v>1069</v>
      </c>
      <c r="E6118" s="35">
        <v>2.7540392156862745E-2</v>
      </c>
      <c r="F6118" s="35">
        <v>2.604726538431636E-2</v>
      </c>
      <c r="G6118" s="35">
        <v>0.29036386041639317</v>
      </c>
      <c r="H6118" s="35" t="b">
        <v>0</v>
      </c>
      <c r="I6118" s="35" t="b">
        <v>0</v>
      </c>
      <c r="J6118" s="35" t="b">
        <v>0</v>
      </c>
    </row>
    <row r="6119" spans="1:10" hidden="1" x14ac:dyDescent="0.2">
      <c r="A6119" s="35" t="s">
        <v>784</v>
      </c>
      <c r="B6119" s="35" t="str">
        <f>VLOOKUP(Table4[[#This Row],[Metabolite ID]],Table18[],2,FALSE)</f>
        <v>Total lipids in large LDL</v>
      </c>
      <c r="C6119" s="35" t="s">
        <v>1120</v>
      </c>
      <c r="D6119" s="35">
        <v>1069</v>
      </c>
      <c r="E6119" s="35">
        <v>5.5169188087450437E-2</v>
      </c>
      <c r="F6119" s="35">
        <v>3.0383262726484013E-2</v>
      </c>
      <c r="G6119" s="35">
        <v>6.9404796707476402E-2</v>
      </c>
      <c r="H6119" s="35" t="b">
        <v>0</v>
      </c>
      <c r="I6119" s="35" t="b">
        <v>0</v>
      </c>
      <c r="J6119" s="35" t="b">
        <v>0</v>
      </c>
    </row>
    <row r="6120" spans="1:10" hidden="1" x14ac:dyDescent="0.2">
      <c r="A6120" s="35" t="s">
        <v>784</v>
      </c>
      <c r="B6120" s="35" t="str">
        <f>VLOOKUP(Table4[[#This Row],[Metabolite ID]],Table18[],2,FALSE)</f>
        <v>Total lipids in large LDL</v>
      </c>
      <c r="C6120" s="35" t="s">
        <v>1121</v>
      </c>
      <c r="D6120" s="35">
        <v>1069</v>
      </c>
      <c r="E6120" s="35">
        <v>2.2325457110444091E-2</v>
      </c>
      <c r="F6120" s="35">
        <v>0.11281507308532877</v>
      </c>
      <c r="G6120" s="35">
        <v>0.84316544242328217</v>
      </c>
      <c r="H6120" s="35" t="b">
        <v>0</v>
      </c>
      <c r="I6120" s="35" t="b">
        <v>0</v>
      </c>
      <c r="J6120" s="35" t="b">
        <v>0</v>
      </c>
    </row>
    <row r="6121" spans="1:10" hidden="1" x14ac:dyDescent="0.2">
      <c r="A6121" s="35" t="s">
        <v>784</v>
      </c>
      <c r="B6121" s="35" t="str">
        <f>VLOOKUP(Table4[[#This Row],[Metabolite ID]],Table18[],2,FALSE)</f>
        <v>Total lipids in large LDL</v>
      </c>
      <c r="C6121" s="35" t="s">
        <v>1122</v>
      </c>
      <c r="D6121" s="35">
        <v>1069</v>
      </c>
      <c r="E6121" s="35">
        <v>0.11227065754048127</v>
      </c>
      <c r="F6121" s="35">
        <v>6.4221230859099546E-2</v>
      </c>
      <c r="G6121" s="35">
        <v>8.0719154363543447E-2</v>
      </c>
      <c r="H6121" s="35" t="b">
        <v>0</v>
      </c>
      <c r="I6121" s="35" t="b">
        <v>0</v>
      </c>
      <c r="J6121" s="35" t="b">
        <v>0</v>
      </c>
    </row>
    <row r="6122" spans="1:10" hidden="1" x14ac:dyDescent="0.2">
      <c r="A6122" s="35" t="s">
        <v>784</v>
      </c>
      <c r="B6122" s="35" t="str">
        <f>VLOOKUP(Table4[[#This Row],[Metabolite ID]],Table18[],2,FALSE)</f>
        <v>Total lipids in large LDL</v>
      </c>
      <c r="C6122" s="35" t="s">
        <v>1123</v>
      </c>
      <c r="D6122" s="35">
        <v>1069</v>
      </c>
      <c r="E6122" s="35">
        <v>-3.8168987138095904E-2</v>
      </c>
      <c r="F6122" s="35">
        <v>7.5325218206972813E-2</v>
      </c>
      <c r="G6122" s="35">
        <v>0.61245419525108025</v>
      </c>
      <c r="H6122" s="35" t="b">
        <v>0</v>
      </c>
      <c r="I6122" s="35" t="b">
        <v>0</v>
      </c>
      <c r="J6122" s="35" t="b">
        <v>0</v>
      </c>
    </row>
    <row r="6123" spans="1:10" x14ac:dyDescent="0.2">
      <c r="A6123" s="35" t="s">
        <v>132</v>
      </c>
      <c r="B6123" s="35" t="str">
        <f>VLOOKUP(Table4[[#This Row],[Metabolite ID]],Table18[],2,FALSE)</f>
        <v>oxalate (ethanedioate)</v>
      </c>
      <c r="C6123" s="35" t="s">
        <v>1116</v>
      </c>
      <c r="D6123" s="35">
        <v>1068</v>
      </c>
      <c r="E6123" s="35">
        <v>-9.7020237801328998E-3</v>
      </c>
      <c r="F6123" s="35">
        <v>3.6907863011566504E-2</v>
      </c>
      <c r="G6123" s="36">
        <v>0.79264965566878465</v>
      </c>
      <c r="H6123" s="35" t="b">
        <v>0</v>
      </c>
      <c r="I6123" s="35" t="b">
        <v>0</v>
      </c>
      <c r="J6123" s="35" t="b">
        <v>0</v>
      </c>
    </row>
    <row r="6124" spans="1:10" hidden="1" x14ac:dyDescent="0.2">
      <c r="A6124" s="35" t="s">
        <v>132</v>
      </c>
      <c r="B6124" s="35" t="str">
        <f>VLOOKUP(Table4[[#This Row],[Metabolite ID]],Table18[],2,FALSE)</f>
        <v>oxalate (ethanedioate)</v>
      </c>
      <c r="C6124" s="35" t="s">
        <v>1117</v>
      </c>
      <c r="D6124" s="35">
        <v>1068</v>
      </c>
      <c r="E6124" s="35">
        <v>-9.7020237801328998E-3</v>
      </c>
      <c r="F6124" s="35">
        <v>3.6907863011566504E-2</v>
      </c>
      <c r="G6124" s="35">
        <v>0.79264965566878465</v>
      </c>
      <c r="H6124" s="35" t="b">
        <v>0</v>
      </c>
      <c r="I6124" s="35" t="b">
        <v>0</v>
      </c>
      <c r="J6124" s="35" t="b">
        <v>0</v>
      </c>
    </row>
    <row r="6125" spans="1:10" hidden="1" x14ac:dyDescent="0.2">
      <c r="A6125" s="35" t="s">
        <v>132</v>
      </c>
      <c r="B6125" s="35" t="str">
        <f>VLOOKUP(Table4[[#This Row],[Metabolite ID]],Table18[],2,FALSE)</f>
        <v>oxalate (ethanedioate)</v>
      </c>
      <c r="C6125" s="35" t="s">
        <v>1118</v>
      </c>
      <c r="D6125" s="35">
        <v>1068</v>
      </c>
      <c r="E6125" s="35">
        <v>-9.7020237801328704E-3</v>
      </c>
      <c r="F6125" s="35">
        <v>3.7233684477638432E-2</v>
      </c>
      <c r="G6125" s="35">
        <v>0.79442324442171219</v>
      </c>
      <c r="H6125" s="35" t="b">
        <v>0</v>
      </c>
      <c r="I6125" s="35" t="b">
        <v>0</v>
      </c>
      <c r="J6125" s="35" t="b">
        <v>0</v>
      </c>
    </row>
    <row r="6126" spans="1:10" hidden="1" x14ac:dyDescent="0.2">
      <c r="A6126" s="35" t="s">
        <v>132</v>
      </c>
      <c r="B6126" s="35" t="str">
        <f>VLOOKUP(Table4[[#This Row],[Metabolite ID]],Table18[],2,FALSE)</f>
        <v>oxalate (ethanedioate)</v>
      </c>
      <c r="C6126" s="35" t="s">
        <v>1119</v>
      </c>
      <c r="D6126" s="35">
        <v>1068</v>
      </c>
      <c r="E6126" s="35">
        <v>-4.8257240028490037E-2</v>
      </c>
      <c r="F6126" s="35">
        <v>5.6166297571042023E-2</v>
      </c>
      <c r="G6126" s="35">
        <v>0.39023846111415872</v>
      </c>
      <c r="H6126" s="35" t="b">
        <v>0</v>
      </c>
      <c r="I6126" s="35" t="b">
        <v>0</v>
      </c>
      <c r="J6126" s="35" t="b">
        <v>0</v>
      </c>
    </row>
    <row r="6127" spans="1:10" hidden="1" x14ac:dyDescent="0.2">
      <c r="A6127" s="35" t="s">
        <v>132</v>
      </c>
      <c r="B6127" s="35" t="str">
        <f>VLOOKUP(Table4[[#This Row],[Metabolite ID]],Table18[],2,FALSE)</f>
        <v>oxalate (ethanedioate)</v>
      </c>
      <c r="C6127" s="35" t="s">
        <v>1120</v>
      </c>
      <c r="D6127" s="35">
        <v>1068</v>
      </c>
      <c r="E6127" s="35">
        <v>-3.7644568160739378E-3</v>
      </c>
      <c r="F6127" s="35">
        <v>6.2536255075954339E-2</v>
      </c>
      <c r="G6127" s="35">
        <v>0.95199922065689324</v>
      </c>
      <c r="H6127" s="35" t="b">
        <v>0</v>
      </c>
      <c r="I6127" s="35" t="b">
        <v>0</v>
      </c>
      <c r="J6127" s="35" t="b">
        <v>0</v>
      </c>
    </row>
    <row r="6128" spans="1:10" hidden="1" x14ac:dyDescent="0.2">
      <c r="A6128" s="35" t="s">
        <v>132</v>
      </c>
      <c r="B6128" s="35" t="str">
        <f>VLOOKUP(Table4[[#This Row],[Metabolite ID]],Table18[],2,FALSE)</f>
        <v>oxalate (ethanedioate)</v>
      </c>
      <c r="C6128" s="35" t="s">
        <v>1121</v>
      </c>
      <c r="D6128" s="35">
        <v>1068</v>
      </c>
      <c r="E6128" s="35">
        <v>-5.8068601545616438E-2</v>
      </c>
      <c r="F6128" s="35">
        <v>0.24638292837524753</v>
      </c>
      <c r="G6128" s="35">
        <v>0.8137228390615282</v>
      </c>
      <c r="H6128" s="35" t="b">
        <v>0</v>
      </c>
      <c r="I6128" s="35" t="b">
        <v>0</v>
      </c>
      <c r="J6128" s="35" t="b">
        <v>0</v>
      </c>
    </row>
    <row r="6129" spans="1:10" hidden="1" x14ac:dyDescent="0.2">
      <c r="A6129" s="35" t="s">
        <v>132</v>
      </c>
      <c r="B6129" s="35" t="str">
        <f>VLOOKUP(Table4[[#This Row],[Metabolite ID]],Table18[],2,FALSE)</f>
        <v>oxalate (ethanedioate)</v>
      </c>
      <c r="C6129" s="35" t="s">
        <v>1122</v>
      </c>
      <c r="D6129" s="35">
        <v>1068</v>
      </c>
      <c r="E6129" s="35">
        <v>8.9163865634686701E-2</v>
      </c>
      <c r="F6129" s="35">
        <v>0.16075032892114652</v>
      </c>
      <c r="G6129" s="35">
        <v>0.57923459880900541</v>
      </c>
      <c r="H6129" s="35" t="b">
        <v>0</v>
      </c>
      <c r="I6129" s="35" t="b">
        <v>0</v>
      </c>
      <c r="J6129" s="35" t="b">
        <v>0</v>
      </c>
    </row>
    <row r="6130" spans="1:10" hidden="1" x14ac:dyDescent="0.2">
      <c r="A6130" s="35" t="s">
        <v>132</v>
      </c>
      <c r="B6130" s="35" t="str">
        <f>VLOOKUP(Table4[[#This Row],[Metabolite ID]],Table18[],2,FALSE)</f>
        <v>oxalate (ethanedioate)</v>
      </c>
      <c r="C6130" s="35" t="s">
        <v>1123</v>
      </c>
      <c r="D6130" s="35">
        <v>1068</v>
      </c>
      <c r="E6130" s="35">
        <v>0.11408636955856553</v>
      </c>
      <c r="F6130" s="35">
        <v>0.10831174776409502</v>
      </c>
      <c r="G6130" s="35">
        <v>0.29243541509019749</v>
      </c>
      <c r="H6130" s="35" t="b">
        <v>0</v>
      </c>
      <c r="I6130" s="35" t="b">
        <v>0</v>
      </c>
      <c r="J6130" s="35" t="b">
        <v>0</v>
      </c>
    </row>
    <row r="6131" spans="1:10" x14ac:dyDescent="0.2">
      <c r="A6131" s="35" t="s">
        <v>426</v>
      </c>
      <c r="B6131" s="35" t="str">
        <f>VLOOKUP(Table4[[#This Row],[Metabolite ID]],Table18[],2,FALSE)</f>
        <v>X - 18914</v>
      </c>
      <c r="C6131" s="35" t="s">
        <v>1116</v>
      </c>
      <c r="D6131" s="35">
        <v>1068</v>
      </c>
      <c r="E6131" s="35">
        <v>-1.1602395410302018E-2</v>
      </c>
      <c r="F6131" s="35">
        <v>4.5256758850489902E-2</v>
      </c>
      <c r="G6131" s="36">
        <v>0.79766651283199019</v>
      </c>
      <c r="H6131" s="35" t="b">
        <v>0</v>
      </c>
      <c r="I6131" s="35" t="b">
        <v>0</v>
      </c>
      <c r="J6131" s="35" t="b">
        <v>0</v>
      </c>
    </row>
    <row r="6132" spans="1:10" hidden="1" x14ac:dyDescent="0.2">
      <c r="A6132" s="35" t="s">
        <v>426</v>
      </c>
      <c r="B6132" s="35" t="str">
        <f>VLOOKUP(Table4[[#This Row],[Metabolite ID]],Table18[],2,FALSE)</f>
        <v>X - 18914</v>
      </c>
      <c r="C6132" s="35" t="s">
        <v>1117</v>
      </c>
      <c r="D6132" s="35">
        <v>1068</v>
      </c>
      <c r="E6132" s="35">
        <v>-1.1602395410302018E-2</v>
      </c>
      <c r="F6132" s="35">
        <v>3.6890938738727889E-2</v>
      </c>
      <c r="G6132" s="35">
        <v>0.75313729882686786</v>
      </c>
      <c r="H6132" s="35" t="b">
        <v>0</v>
      </c>
      <c r="I6132" s="35" t="b">
        <v>0</v>
      </c>
      <c r="J6132" s="35" t="b">
        <v>0</v>
      </c>
    </row>
    <row r="6133" spans="1:10" hidden="1" x14ac:dyDescent="0.2">
      <c r="A6133" s="35" t="s">
        <v>426</v>
      </c>
      <c r="B6133" s="35" t="str">
        <f>VLOOKUP(Table4[[#This Row],[Metabolite ID]],Table18[],2,FALSE)</f>
        <v>X - 18914</v>
      </c>
      <c r="C6133" s="35" t="s">
        <v>1118</v>
      </c>
      <c r="D6133" s="35">
        <v>1068</v>
      </c>
      <c r="E6133" s="35">
        <v>-1.1602395410302033E-2</v>
      </c>
      <c r="F6133" s="35">
        <v>3.7370184715199282E-2</v>
      </c>
      <c r="G6133" s="35">
        <v>0.75620206072092722</v>
      </c>
      <c r="H6133" s="35" t="b">
        <v>0</v>
      </c>
      <c r="I6133" s="35" t="b">
        <v>0</v>
      </c>
      <c r="J6133" s="35" t="b">
        <v>0</v>
      </c>
    </row>
    <row r="6134" spans="1:10" hidden="1" x14ac:dyDescent="0.2">
      <c r="A6134" s="35" t="s">
        <v>426</v>
      </c>
      <c r="B6134" s="35" t="str">
        <f>VLOOKUP(Table4[[#This Row],[Metabolite ID]],Table18[],2,FALSE)</f>
        <v>X - 18914</v>
      </c>
      <c r="C6134" s="35" t="s">
        <v>1119</v>
      </c>
      <c r="D6134" s="35">
        <v>1068</v>
      </c>
      <c r="E6134" s="35">
        <v>3.3079964100517736E-2</v>
      </c>
      <c r="F6134" s="35">
        <v>5.5319594316388984E-2</v>
      </c>
      <c r="G6134" s="35">
        <v>0.549853843929485</v>
      </c>
      <c r="H6134" s="35" t="b">
        <v>0</v>
      </c>
      <c r="I6134" s="35" t="b">
        <v>0</v>
      </c>
      <c r="J6134" s="35" t="b">
        <v>0</v>
      </c>
    </row>
    <row r="6135" spans="1:10" hidden="1" x14ac:dyDescent="0.2">
      <c r="A6135" s="35" t="s">
        <v>426</v>
      </c>
      <c r="B6135" s="35" t="str">
        <f>VLOOKUP(Table4[[#This Row],[Metabolite ID]],Table18[],2,FALSE)</f>
        <v>X - 18914</v>
      </c>
      <c r="C6135" s="35" t="s">
        <v>1120</v>
      </c>
      <c r="D6135" s="35">
        <v>1068</v>
      </c>
      <c r="E6135" s="35">
        <v>1.6705360240673237E-2</v>
      </c>
      <c r="F6135" s="35">
        <v>6.282067317588097E-2</v>
      </c>
      <c r="G6135" s="35">
        <v>0.79029975720435086</v>
      </c>
      <c r="H6135" s="35" t="b">
        <v>0</v>
      </c>
      <c r="I6135" s="35" t="b">
        <v>0</v>
      </c>
      <c r="J6135" s="35" t="b">
        <v>0</v>
      </c>
    </row>
    <row r="6136" spans="1:10" hidden="1" x14ac:dyDescent="0.2">
      <c r="A6136" s="35" t="s">
        <v>426</v>
      </c>
      <c r="B6136" s="35" t="str">
        <f>VLOOKUP(Table4[[#This Row],[Metabolite ID]],Table18[],2,FALSE)</f>
        <v>X - 18914</v>
      </c>
      <c r="C6136" s="35" t="s">
        <v>1121</v>
      </c>
      <c r="D6136" s="35">
        <v>1068</v>
      </c>
      <c r="E6136" s="35">
        <v>3.7880041012936516E-2</v>
      </c>
      <c r="F6136" s="35">
        <v>0.23543788322297704</v>
      </c>
      <c r="G6136" s="35">
        <v>0.8722090228622269</v>
      </c>
      <c r="H6136" s="35" t="b">
        <v>0</v>
      </c>
      <c r="I6136" s="35" t="b">
        <v>0</v>
      </c>
      <c r="J6136" s="35" t="b">
        <v>0</v>
      </c>
    </row>
    <row r="6137" spans="1:10" hidden="1" x14ac:dyDescent="0.2">
      <c r="A6137" s="35" t="s">
        <v>426</v>
      </c>
      <c r="B6137" s="35" t="str">
        <f>VLOOKUP(Table4[[#This Row],[Metabolite ID]],Table18[],2,FALSE)</f>
        <v>X - 18914</v>
      </c>
      <c r="C6137" s="35" t="s">
        <v>1122</v>
      </c>
      <c r="D6137" s="35">
        <v>1068</v>
      </c>
      <c r="E6137" s="35">
        <v>3.7880041012936516E-2</v>
      </c>
      <c r="F6137" s="35">
        <v>0.15410413180979401</v>
      </c>
      <c r="G6137" s="35">
        <v>0.8058780741202024</v>
      </c>
      <c r="H6137" s="35" t="b">
        <v>0</v>
      </c>
      <c r="I6137" s="35" t="b">
        <v>0</v>
      </c>
      <c r="J6137" s="35" t="b">
        <v>0</v>
      </c>
    </row>
    <row r="6138" spans="1:10" hidden="1" x14ac:dyDescent="0.2">
      <c r="A6138" s="35" t="s">
        <v>426</v>
      </c>
      <c r="B6138" s="35" t="str">
        <f>VLOOKUP(Table4[[#This Row],[Metabolite ID]],Table18[],2,FALSE)</f>
        <v>X - 18914</v>
      </c>
      <c r="C6138" s="35" t="s">
        <v>1123</v>
      </c>
      <c r="D6138" s="35">
        <v>1068</v>
      </c>
      <c r="E6138" s="35">
        <v>-0.12227048233782679</v>
      </c>
      <c r="F6138" s="35">
        <v>0.13283789755936637</v>
      </c>
      <c r="G6138" s="35">
        <v>0.35754652587986624</v>
      </c>
      <c r="H6138" s="35" t="b">
        <v>0</v>
      </c>
      <c r="I6138" s="35" t="b">
        <v>0</v>
      </c>
      <c r="J6138" s="35" t="b">
        <v>0</v>
      </c>
    </row>
    <row r="6139" spans="1:10" x14ac:dyDescent="0.2">
      <c r="A6139" s="35" t="s">
        <v>318</v>
      </c>
      <c r="B6139" s="35" t="str">
        <f>VLOOKUP(Table4[[#This Row],[Metabolite ID]],Table18[],2,FALSE)</f>
        <v>ergothioneine</v>
      </c>
      <c r="C6139" s="35" t="s">
        <v>1116</v>
      </c>
      <c r="D6139" s="35">
        <v>1068</v>
      </c>
      <c r="E6139" s="35">
        <v>-9.4137346291437198E-3</v>
      </c>
      <c r="F6139" s="35">
        <v>3.7006623351902843E-2</v>
      </c>
      <c r="G6139" s="36">
        <v>0.79920221389005897</v>
      </c>
      <c r="H6139" s="35" t="b">
        <v>0</v>
      </c>
      <c r="I6139" s="35" t="b">
        <v>0</v>
      </c>
      <c r="J6139" s="35" t="b">
        <v>0</v>
      </c>
    </row>
    <row r="6140" spans="1:10" hidden="1" x14ac:dyDescent="0.2">
      <c r="A6140" s="35" t="s">
        <v>318</v>
      </c>
      <c r="B6140" s="35" t="str">
        <f>VLOOKUP(Table4[[#This Row],[Metabolite ID]],Table18[],2,FALSE)</f>
        <v>ergothioneine</v>
      </c>
      <c r="C6140" s="35" t="s">
        <v>1117</v>
      </c>
      <c r="D6140" s="35">
        <v>1068</v>
      </c>
      <c r="E6140" s="35">
        <v>-9.4137346291437198E-3</v>
      </c>
      <c r="F6140" s="35">
        <v>3.691501850387751E-2</v>
      </c>
      <c r="G6140" s="35">
        <v>0.79871462743367538</v>
      </c>
      <c r="H6140" s="35" t="b">
        <v>0</v>
      </c>
      <c r="I6140" s="35" t="b">
        <v>0</v>
      </c>
      <c r="J6140" s="35" t="b">
        <v>0</v>
      </c>
    </row>
    <row r="6141" spans="1:10" hidden="1" x14ac:dyDescent="0.2">
      <c r="A6141" s="35" t="s">
        <v>318</v>
      </c>
      <c r="B6141" s="35" t="str">
        <f>VLOOKUP(Table4[[#This Row],[Metabolite ID]],Table18[],2,FALSE)</f>
        <v>ergothioneine</v>
      </c>
      <c r="C6141" s="35" t="s">
        <v>1118</v>
      </c>
      <c r="D6141" s="35">
        <v>1068</v>
      </c>
      <c r="E6141" s="35">
        <v>-9.4137346291437336E-3</v>
      </c>
      <c r="F6141" s="35">
        <v>3.72430005638947E-2</v>
      </c>
      <c r="G6141" s="35">
        <v>0.80044965801507229</v>
      </c>
      <c r="H6141" s="35" t="b">
        <v>0</v>
      </c>
      <c r="I6141" s="35" t="b">
        <v>0</v>
      </c>
      <c r="J6141" s="35" t="b">
        <v>0</v>
      </c>
    </row>
    <row r="6142" spans="1:10" hidden="1" x14ac:dyDescent="0.2">
      <c r="A6142" s="35" t="s">
        <v>318</v>
      </c>
      <c r="B6142" s="35" t="str">
        <f>VLOOKUP(Table4[[#This Row],[Metabolite ID]],Table18[],2,FALSE)</f>
        <v>ergothioneine</v>
      </c>
      <c r="C6142" s="35" t="s">
        <v>1119</v>
      </c>
      <c r="D6142" s="35">
        <v>1068</v>
      </c>
      <c r="E6142" s="35">
        <v>-2.8828365941913153E-2</v>
      </c>
      <c r="F6142" s="35">
        <v>5.8382356645497818E-2</v>
      </c>
      <c r="G6142" s="35">
        <v>0.62145761683499245</v>
      </c>
      <c r="H6142" s="35" t="b">
        <v>0</v>
      </c>
      <c r="I6142" s="35" t="b">
        <v>0</v>
      </c>
      <c r="J6142" s="35" t="b">
        <v>0</v>
      </c>
    </row>
    <row r="6143" spans="1:10" hidden="1" x14ac:dyDescent="0.2">
      <c r="A6143" s="35" t="s">
        <v>318</v>
      </c>
      <c r="B6143" s="35" t="str">
        <f>VLOOKUP(Table4[[#This Row],[Metabolite ID]],Table18[],2,FALSE)</f>
        <v>ergothioneine</v>
      </c>
      <c r="C6143" s="35" t="s">
        <v>1120</v>
      </c>
      <c r="D6143" s="35">
        <v>1068</v>
      </c>
      <c r="E6143" s="35">
        <v>1.8806801060525038E-2</v>
      </c>
      <c r="F6143" s="35">
        <v>6.1846776376797259E-2</v>
      </c>
      <c r="G6143" s="35">
        <v>0.76106160608209594</v>
      </c>
      <c r="H6143" s="35" t="b">
        <v>0</v>
      </c>
      <c r="I6143" s="35" t="b">
        <v>0</v>
      </c>
      <c r="J6143" s="35" t="b">
        <v>0</v>
      </c>
    </row>
    <row r="6144" spans="1:10" hidden="1" x14ac:dyDescent="0.2">
      <c r="A6144" s="35" t="s">
        <v>318</v>
      </c>
      <c r="B6144" s="35" t="str">
        <f>VLOOKUP(Table4[[#This Row],[Metabolite ID]],Table18[],2,FALSE)</f>
        <v>ergothioneine</v>
      </c>
      <c r="C6144" s="35" t="s">
        <v>1121</v>
      </c>
      <c r="D6144" s="35">
        <v>1068</v>
      </c>
      <c r="E6144" s="35">
        <v>-8.4761263878796456E-5</v>
      </c>
      <c r="F6144" s="35">
        <v>0.23719324473564676</v>
      </c>
      <c r="G6144" s="35">
        <v>0.99971494188826293</v>
      </c>
      <c r="H6144" s="35" t="b">
        <v>0</v>
      </c>
      <c r="I6144" s="35" t="b">
        <v>0</v>
      </c>
      <c r="J6144" s="35" t="b">
        <v>0</v>
      </c>
    </row>
    <row r="6145" spans="1:10" hidden="1" x14ac:dyDescent="0.2">
      <c r="A6145" s="35" t="s">
        <v>318</v>
      </c>
      <c r="B6145" s="35" t="str">
        <f>VLOOKUP(Table4[[#This Row],[Metabolite ID]],Table18[],2,FALSE)</f>
        <v>ergothioneine</v>
      </c>
      <c r="C6145" s="35" t="s">
        <v>1122</v>
      </c>
      <c r="D6145" s="35">
        <v>1068</v>
      </c>
      <c r="E6145" s="35">
        <v>6.074603645775678E-2</v>
      </c>
      <c r="F6145" s="35">
        <v>0.15403597758031634</v>
      </c>
      <c r="G6145" s="35">
        <v>0.69339212058604194</v>
      </c>
      <c r="H6145" s="35" t="b">
        <v>0</v>
      </c>
      <c r="I6145" s="35" t="b">
        <v>0</v>
      </c>
      <c r="J6145" s="35" t="b">
        <v>0</v>
      </c>
    </row>
    <row r="6146" spans="1:10" hidden="1" x14ac:dyDescent="0.2">
      <c r="A6146" s="35" t="s">
        <v>318</v>
      </c>
      <c r="B6146" s="35" t="str">
        <f>VLOOKUP(Table4[[#This Row],[Metabolite ID]],Table18[],2,FALSE)</f>
        <v>ergothioneine</v>
      </c>
      <c r="C6146" s="35" t="s">
        <v>1123</v>
      </c>
      <c r="D6146" s="35">
        <v>1068</v>
      </c>
      <c r="E6146" s="35">
        <v>5.1718175010151232E-2</v>
      </c>
      <c r="F6146" s="35">
        <v>0.10863988277081953</v>
      </c>
      <c r="G6146" s="35">
        <v>0.63413526301648915</v>
      </c>
      <c r="H6146" s="35" t="b">
        <v>0</v>
      </c>
      <c r="I6146" s="35" t="b">
        <v>0</v>
      </c>
      <c r="J6146" s="35" t="b">
        <v>0</v>
      </c>
    </row>
    <row r="6147" spans="1:10" x14ac:dyDescent="0.2">
      <c r="A6147" s="35" t="s">
        <v>730</v>
      </c>
      <c r="B6147" s="35" t="str">
        <f>VLOOKUP(Table4[[#This Row],[Metabolite ID]],Table18[],2,FALSE)</f>
        <v>X - 24452</v>
      </c>
      <c r="C6147" s="35" t="s">
        <v>1116</v>
      </c>
      <c r="D6147" s="35">
        <v>1068</v>
      </c>
      <c r="E6147" s="35">
        <v>9.7230410984143964E-3</v>
      </c>
      <c r="F6147" s="35">
        <v>3.8401074238020583E-2</v>
      </c>
      <c r="G6147" s="36">
        <v>0.80011589803897332</v>
      </c>
      <c r="H6147" s="35" t="b">
        <v>0</v>
      </c>
      <c r="I6147" s="35" t="b">
        <v>0</v>
      </c>
      <c r="J6147" s="35" t="b">
        <v>0</v>
      </c>
    </row>
    <row r="6148" spans="1:10" hidden="1" x14ac:dyDescent="0.2">
      <c r="A6148" s="35" t="s">
        <v>730</v>
      </c>
      <c r="B6148" s="35" t="str">
        <f>VLOOKUP(Table4[[#This Row],[Metabolite ID]],Table18[],2,FALSE)</f>
        <v>X - 24452</v>
      </c>
      <c r="C6148" s="35" t="s">
        <v>1117</v>
      </c>
      <c r="D6148" s="35">
        <v>1068</v>
      </c>
      <c r="E6148" s="35">
        <v>9.7230410984143964E-3</v>
      </c>
      <c r="F6148" s="35">
        <v>3.704380900326263E-2</v>
      </c>
      <c r="G6148" s="35">
        <v>0.79295593684382326</v>
      </c>
      <c r="H6148" s="35" t="b">
        <v>0</v>
      </c>
      <c r="I6148" s="35" t="b">
        <v>0</v>
      </c>
      <c r="J6148" s="35" t="b">
        <v>0</v>
      </c>
    </row>
    <row r="6149" spans="1:10" hidden="1" x14ac:dyDescent="0.2">
      <c r="A6149" s="35" t="s">
        <v>730</v>
      </c>
      <c r="B6149" s="35" t="str">
        <f>VLOOKUP(Table4[[#This Row],[Metabolite ID]],Table18[],2,FALSE)</f>
        <v>X - 24452</v>
      </c>
      <c r="C6149" s="35" t="s">
        <v>1118</v>
      </c>
      <c r="D6149" s="35">
        <v>1068</v>
      </c>
      <c r="E6149" s="35">
        <v>9.7230410984143964E-3</v>
      </c>
      <c r="F6149" s="35">
        <v>3.7394171572896769E-2</v>
      </c>
      <c r="G6149" s="35">
        <v>0.79485229435754579</v>
      </c>
      <c r="H6149" s="35" t="b">
        <v>0</v>
      </c>
      <c r="I6149" s="35" t="b">
        <v>0</v>
      </c>
      <c r="J6149" s="35" t="b">
        <v>0</v>
      </c>
    </row>
    <row r="6150" spans="1:10" hidden="1" x14ac:dyDescent="0.2">
      <c r="A6150" s="35" t="s">
        <v>730</v>
      </c>
      <c r="B6150" s="35" t="str">
        <f>VLOOKUP(Table4[[#This Row],[Metabolite ID]],Table18[],2,FALSE)</f>
        <v>X - 24452</v>
      </c>
      <c r="C6150" s="35" t="s">
        <v>1119</v>
      </c>
      <c r="D6150" s="35">
        <v>1068</v>
      </c>
      <c r="E6150" s="35">
        <v>7.5148476640318512E-2</v>
      </c>
      <c r="F6150" s="35">
        <v>5.625271302922126E-2</v>
      </c>
      <c r="G6150" s="35">
        <v>0.18157918724506139</v>
      </c>
      <c r="H6150" s="35" t="b">
        <v>0</v>
      </c>
      <c r="I6150" s="35" t="b">
        <v>0</v>
      </c>
      <c r="J6150" s="35" t="b">
        <v>0</v>
      </c>
    </row>
    <row r="6151" spans="1:10" hidden="1" x14ac:dyDescent="0.2">
      <c r="A6151" s="35" t="s">
        <v>730</v>
      </c>
      <c r="B6151" s="35" t="str">
        <f>VLOOKUP(Table4[[#This Row],[Metabolite ID]],Table18[],2,FALSE)</f>
        <v>X - 24452</v>
      </c>
      <c r="C6151" s="35" t="s">
        <v>1120</v>
      </c>
      <c r="D6151" s="35">
        <v>1068</v>
      </c>
      <c r="E6151" s="35">
        <v>0.10209244900110943</v>
      </c>
      <c r="F6151" s="35">
        <v>6.2759360321732377E-2</v>
      </c>
      <c r="G6151" s="35">
        <v>0.10379474277023905</v>
      </c>
      <c r="H6151" s="35" t="b">
        <v>0</v>
      </c>
      <c r="I6151" s="35" t="b">
        <v>0</v>
      </c>
      <c r="J6151" s="35" t="b">
        <v>0</v>
      </c>
    </row>
    <row r="6152" spans="1:10" hidden="1" x14ac:dyDescent="0.2">
      <c r="A6152" s="35" t="s">
        <v>730</v>
      </c>
      <c r="B6152" s="35" t="str">
        <f>VLOOKUP(Table4[[#This Row],[Metabolite ID]],Table18[],2,FALSE)</f>
        <v>X - 24452</v>
      </c>
      <c r="C6152" s="35" t="s">
        <v>1121</v>
      </c>
      <c r="D6152" s="35">
        <v>1068</v>
      </c>
      <c r="E6152" s="35">
        <v>0.15020430610218405</v>
      </c>
      <c r="F6152" s="35">
        <v>0.23436114154551665</v>
      </c>
      <c r="G6152" s="35">
        <v>0.52171904182713247</v>
      </c>
      <c r="H6152" s="35" t="b">
        <v>0</v>
      </c>
      <c r="I6152" s="35" t="b">
        <v>0</v>
      </c>
      <c r="J6152" s="35" t="b">
        <v>0</v>
      </c>
    </row>
    <row r="6153" spans="1:10" hidden="1" x14ac:dyDescent="0.2">
      <c r="A6153" s="35" t="s">
        <v>730</v>
      </c>
      <c r="B6153" s="35" t="str">
        <f>VLOOKUP(Table4[[#This Row],[Metabolite ID]],Table18[],2,FALSE)</f>
        <v>X - 24452</v>
      </c>
      <c r="C6153" s="35" t="s">
        <v>1122</v>
      </c>
      <c r="D6153" s="35">
        <v>1068</v>
      </c>
      <c r="E6153" s="35">
        <v>0.11622547489614909</v>
      </c>
      <c r="F6153" s="35">
        <v>0.14840097884348299</v>
      </c>
      <c r="G6153" s="35">
        <v>0.43369206292558937</v>
      </c>
      <c r="H6153" s="35" t="b">
        <v>0</v>
      </c>
      <c r="I6153" s="35" t="b">
        <v>0</v>
      </c>
      <c r="J6153" s="35" t="b">
        <v>0</v>
      </c>
    </row>
    <row r="6154" spans="1:10" hidden="1" x14ac:dyDescent="0.2">
      <c r="A6154" s="35" t="s">
        <v>730</v>
      </c>
      <c r="B6154" s="35" t="str">
        <f>VLOOKUP(Table4[[#This Row],[Metabolite ID]],Table18[],2,FALSE)</f>
        <v>X - 24452</v>
      </c>
      <c r="C6154" s="35" t="s">
        <v>1123</v>
      </c>
      <c r="D6154" s="35">
        <v>1068</v>
      </c>
      <c r="E6154" s="35">
        <v>2.368618951864283E-2</v>
      </c>
      <c r="F6154" s="35">
        <v>0.11277038171505811</v>
      </c>
      <c r="G6154" s="35">
        <v>0.833677292496809</v>
      </c>
      <c r="H6154" s="35" t="b">
        <v>0</v>
      </c>
      <c r="I6154" s="35" t="b">
        <v>0</v>
      </c>
      <c r="J6154" s="35" t="b">
        <v>0</v>
      </c>
    </row>
    <row r="6155" spans="1:10" x14ac:dyDescent="0.2">
      <c r="A6155" s="35" t="s">
        <v>469</v>
      </c>
      <c r="B6155" s="35" t="str">
        <f>VLOOKUP(Table4[[#This Row],[Metabolite ID]],Table18[],2,FALSE)</f>
        <v>X - 12007</v>
      </c>
      <c r="C6155" s="35" t="s">
        <v>1116</v>
      </c>
      <c r="D6155" s="35">
        <v>1068</v>
      </c>
      <c r="E6155" s="35">
        <v>-9.3521148752112229E-3</v>
      </c>
      <c r="F6155" s="35">
        <v>3.7272057497144649E-2</v>
      </c>
      <c r="G6155" s="36">
        <v>0.80187989819072347</v>
      </c>
      <c r="H6155" s="35" t="b">
        <v>0</v>
      </c>
      <c r="I6155" s="35" t="b">
        <v>0</v>
      </c>
      <c r="J6155" s="35" t="b">
        <v>0</v>
      </c>
    </row>
    <row r="6156" spans="1:10" hidden="1" x14ac:dyDescent="0.2">
      <c r="A6156" s="35" t="s">
        <v>469</v>
      </c>
      <c r="B6156" s="35" t="str">
        <f>VLOOKUP(Table4[[#This Row],[Metabolite ID]],Table18[],2,FALSE)</f>
        <v>X - 12007</v>
      </c>
      <c r="C6156" s="35" t="s">
        <v>1117</v>
      </c>
      <c r="D6156" s="35">
        <v>1068</v>
      </c>
      <c r="E6156" s="35">
        <v>-9.3521148752112229E-3</v>
      </c>
      <c r="F6156" s="35">
        <v>3.6943903902200655E-2</v>
      </c>
      <c r="G6156" s="35">
        <v>0.80015720514747113</v>
      </c>
      <c r="H6156" s="35" t="b">
        <v>0</v>
      </c>
      <c r="I6156" s="35" t="b">
        <v>0</v>
      </c>
      <c r="J6156" s="35" t="b">
        <v>0</v>
      </c>
    </row>
    <row r="6157" spans="1:10" hidden="1" x14ac:dyDescent="0.2">
      <c r="A6157" s="35" t="s">
        <v>469</v>
      </c>
      <c r="B6157" s="35" t="str">
        <f>VLOOKUP(Table4[[#This Row],[Metabolite ID]],Table18[],2,FALSE)</f>
        <v>X - 12007</v>
      </c>
      <c r="C6157" s="35" t="s">
        <v>1118</v>
      </c>
      <c r="D6157" s="35">
        <v>1068</v>
      </c>
      <c r="E6157" s="35">
        <v>-9.3521148752112159E-3</v>
      </c>
      <c r="F6157" s="35">
        <v>3.727478109313697E-2</v>
      </c>
      <c r="G6157" s="35">
        <v>0.80189407321761352</v>
      </c>
      <c r="H6157" s="35" t="b">
        <v>0</v>
      </c>
      <c r="I6157" s="35" t="b">
        <v>0</v>
      </c>
      <c r="J6157" s="35" t="b">
        <v>0</v>
      </c>
    </row>
    <row r="6158" spans="1:10" hidden="1" x14ac:dyDescent="0.2">
      <c r="A6158" s="35" t="s">
        <v>469</v>
      </c>
      <c r="B6158" s="35" t="str">
        <f>VLOOKUP(Table4[[#This Row],[Metabolite ID]],Table18[],2,FALSE)</f>
        <v>X - 12007</v>
      </c>
      <c r="C6158" s="35" t="s">
        <v>1119</v>
      </c>
      <c r="D6158" s="35">
        <v>1068</v>
      </c>
      <c r="E6158" s="35">
        <v>-2.3132435237274398E-2</v>
      </c>
      <c r="F6158" s="35">
        <v>5.5760672821566763E-2</v>
      </c>
      <c r="G6158" s="35">
        <v>0.67825013727530292</v>
      </c>
      <c r="H6158" s="35" t="b">
        <v>0</v>
      </c>
      <c r="I6158" s="35" t="b">
        <v>0</v>
      </c>
      <c r="J6158" s="35" t="b">
        <v>0</v>
      </c>
    </row>
    <row r="6159" spans="1:10" hidden="1" x14ac:dyDescent="0.2">
      <c r="A6159" s="35" t="s">
        <v>469</v>
      </c>
      <c r="B6159" s="35" t="str">
        <f>VLOOKUP(Table4[[#This Row],[Metabolite ID]],Table18[],2,FALSE)</f>
        <v>X - 12007</v>
      </c>
      <c r="C6159" s="35" t="s">
        <v>1120</v>
      </c>
      <c r="D6159" s="35">
        <v>1068</v>
      </c>
      <c r="E6159" s="35">
        <v>-2.4895783051698126E-2</v>
      </c>
      <c r="F6159" s="35">
        <v>6.2393406893508217E-2</v>
      </c>
      <c r="G6159" s="35">
        <v>0.68988359489026563</v>
      </c>
      <c r="H6159" s="35" t="b">
        <v>0</v>
      </c>
      <c r="I6159" s="35" t="b">
        <v>0</v>
      </c>
      <c r="J6159" s="35" t="b">
        <v>0</v>
      </c>
    </row>
    <row r="6160" spans="1:10" hidden="1" x14ac:dyDescent="0.2">
      <c r="A6160" s="35" t="s">
        <v>469</v>
      </c>
      <c r="B6160" s="35" t="str">
        <f>VLOOKUP(Table4[[#This Row],[Metabolite ID]],Table18[],2,FALSE)</f>
        <v>X - 12007</v>
      </c>
      <c r="C6160" s="35" t="s">
        <v>1121</v>
      </c>
      <c r="D6160" s="35">
        <v>1068</v>
      </c>
      <c r="E6160" s="35">
        <v>-4.8863754424583128E-2</v>
      </c>
      <c r="F6160" s="35">
        <v>0.23331490588213571</v>
      </c>
      <c r="G6160" s="35">
        <v>0.83415050068989616</v>
      </c>
      <c r="H6160" s="35" t="b">
        <v>0</v>
      </c>
      <c r="I6160" s="35" t="b">
        <v>0</v>
      </c>
      <c r="J6160" s="35" t="b">
        <v>0</v>
      </c>
    </row>
    <row r="6161" spans="1:10" hidden="1" x14ac:dyDescent="0.2">
      <c r="A6161" s="35" t="s">
        <v>469</v>
      </c>
      <c r="B6161" s="35" t="str">
        <f>VLOOKUP(Table4[[#This Row],[Metabolite ID]],Table18[],2,FALSE)</f>
        <v>X - 12007</v>
      </c>
      <c r="C6161" s="35" t="s">
        <v>1122</v>
      </c>
      <c r="D6161" s="35">
        <v>1068</v>
      </c>
      <c r="E6161" s="35">
        <v>-2.3847397112631619E-2</v>
      </c>
      <c r="F6161" s="35">
        <v>0.14881306358250629</v>
      </c>
      <c r="G6161" s="35">
        <v>0.87271392708602191</v>
      </c>
      <c r="H6161" s="35" t="b">
        <v>0</v>
      </c>
      <c r="I6161" s="35" t="b">
        <v>0</v>
      </c>
      <c r="J6161" s="35" t="b">
        <v>0</v>
      </c>
    </row>
    <row r="6162" spans="1:10" hidden="1" x14ac:dyDescent="0.2">
      <c r="A6162" s="35" t="s">
        <v>469</v>
      </c>
      <c r="B6162" s="35" t="str">
        <f>VLOOKUP(Table4[[#This Row],[Metabolite ID]],Table18[],2,FALSE)</f>
        <v>X - 12007</v>
      </c>
      <c r="C6162" s="35" t="s">
        <v>1123</v>
      </c>
      <c r="D6162" s="35">
        <v>1068</v>
      </c>
      <c r="E6162" s="35">
        <v>5.7737080778632051E-2</v>
      </c>
      <c r="F6162" s="35">
        <v>0.10942564154049368</v>
      </c>
      <c r="G6162" s="35">
        <v>0.59786070526777313</v>
      </c>
      <c r="H6162" s="35" t="b">
        <v>0</v>
      </c>
      <c r="I6162" s="35" t="b">
        <v>0</v>
      </c>
      <c r="J6162" s="35" t="b">
        <v>0</v>
      </c>
    </row>
    <row r="6163" spans="1:10" x14ac:dyDescent="0.2">
      <c r="A6163" s="35" t="s">
        <v>227</v>
      </c>
      <c r="B6163" s="35" t="str">
        <f>VLOOKUP(Table4[[#This Row],[Metabolite ID]],Table18[],2,FALSE)</f>
        <v>N-acetyltryptophan</v>
      </c>
      <c r="C6163" s="35" t="s">
        <v>1116</v>
      </c>
      <c r="D6163" s="35">
        <v>1068</v>
      </c>
      <c r="E6163" s="35">
        <v>9.200317397145134E-3</v>
      </c>
      <c r="F6163" s="35">
        <v>3.7945118370651371E-2</v>
      </c>
      <c r="G6163" s="36">
        <v>0.80842080747112077</v>
      </c>
      <c r="H6163" s="35" t="b">
        <v>0</v>
      </c>
      <c r="I6163" s="35" t="b">
        <v>0</v>
      </c>
      <c r="J6163" s="35" t="b">
        <v>0</v>
      </c>
    </row>
    <row r="6164" spans="1:10" hidden="1" x14ac:dyDescent="0.2">
      <c r="A6164" s="35" t="s">
        <v>227</v>
      </c>
      <c r="B6164" s="35" t="str">
        <f>VLOOKUP(Table4[[#This Row],[Metabolite ID]],Table18[],2,FALSE)</f>
        <v>N-acetyltryptophan</v>
      </c>
      <c r="C6164" s="35" t="s">
        <v>1117</v>
      </c>
      <c r="D6164" s="35">
        <v>1068</v>
      </c>
      <c r="E6164" s="35">
        <v>9.200317397145134E-3</v>
      </c>
      <c r="F6164" s="35">
        <v>3.6925388533972231E-2</v>
      </c>
      <c r="G6164" s="35">
        <v>0.80323727916633858</v>
      </c>
      <c r="H6164" s="35" t="b">
        <v>0</v>
      </c>
      <c r="I6164" s="35" t="b">
        <v>0</v>
      </c>
      <c r="J6164" s="35" t="b">
        <v>0</v>
      </c>
    </row>
    <row r="6165" spans="1:10" hidden="1" x14ac:dyDescent="0.2">
      <c r="A6165" s="35" t="s">
        <v>227</v>
      </c>
      <c r="B6165" s="35" t="str">
        <f>VLOOKUP(Table4[[#This Row],[Metabolite ID]],Table18[],2,FALSE)</f>
        <v>N-acetyltryptophan</v>
      </c>
      <c r="C6165" s="35" t="s">
        <v>1118</v>
      </c>
      <c r="D6165" s="35">
        <v>1068</v>
      </c>
      <c r="E6165" s="35">
        <v>9.2003173971451149E-3</v>
      </c>
      <c r="F6165" s="35">
        <v>3.7269906802192977E-2</v>
      </c>
      <c r="G6165" s="35">
        <v>0.80501931061524257</v>
      </c>
      <c r="H6165" s="35" t="b">
        <v>0</v>
      </c>
      <c r="I6165" s="35" t="b">
        <v>0</v>
      </c>
      <c r="J6165" s="35" t="b">
        <v>0</v>
      </c>
    </row>
    <row r="6166" spans="1:10" hidden="1" x14ac:dyDescent="0.2">
      <c r="A6166" s="35" t="s">
        <v>227</v>
      </c>
      <c r="B6166" s="35" t="str">
        <f>VLOOKUP(Table4[[#This Row],[Metabolite ID]],Table18[],2,FALSE)</f>
        <v>N-acetyltryptophan</v>
      </c>
      <c r="C6166" s="35" t="s">
        <v>1119</v>
      </c>
      <c r="D6166" s="35">
        <v>1068</v>
      </c>
      <c r="E6166" s="35">
        <v>5.7523630758188636E-2</v>
      </c>
      <c r="F6166" s="35">
        <v>5.954644454912273E-2</v>
      </c>
      <c r="G6166" s="35">
        <v>0.33402934663073003</v>
      </c>
      <c r="H6166" s="35" t="b">
        <v>0</v>
      </c>
      <c r="I6166" s="35" t="b">
        <v>0</v>
      </c>
      <c r="J6166" s="35" t="b">
        <v>0</v>
      </c>
    </row>
    <row r="6167" spans="1:10" hidden="1" x14ac:dyDescent="0.2">
      <c r="A6167" s="35" t="s">
        <v>227</v>
      </c>
      <c r="B6167" s="35" t="str">
        <f>VLOOKUP(Table4[[#This Row],[Metabolite ID]],Table18[],2,FALSE)</f>
        <v>N-acetyltryptophan</v>
      </c>
      <c r="C6167" s="35" t="s">
        <v>1120</v>
      </c>
      <c r="D6167" s="35">
        <v>1068</v>
      </c>
      <c r="E6167" s="35">
        <v>2.7498525338358643E-2</v>
      </c>
      <c r="F6167" s="35">
        <v>6.3244331894657668E-2</v>
      </c>
      <c r="G6167" s="35">
        <v>0.6637088694462403</v>
      </c>
      <c r="H6167" s="35" t="b">
        <v>0</v>
      </c>
      <c r="I6167" s="35" t="b">
        <v>0</v>
      </c>
      <c r="J6167" s="35" t="b">
        <v>0</v>
      </c>
    </row>
    <row r="6168" spans="1:10" hidden="1" x14ac:dyDescent="0.2">
      <c r="A6168" s="35" t="s">
        <v>227</v>
      </c>
      <c r="B6168" s="35" t="str">
        <f>VLOOKUP(Table4[[#This Row],[Metabolite ID]],Table18[],2,FALSE)</f>
        <v>N-acetyltryptophan</v>
      </c>
      <c r="C6168" s="35" t="s">
        <v>1121</v>
      </c>
      <c r="D6168" s="35">
        <v>1068</v>
      </c>
      <c r="E6168" s="35">
        <v>-1.6096629989311495E-2</v>
      </c>
      <c r="F6168" s="35">
        <v>0.23072301652694774</v>
      </c>
      <c r="G6168" s="35">
        <v>0.94439295417308677</v>
      </c>
      <c r="H6168" s="35" t="b">
        <v>0</v>
      </c>
      <c r="I6168" s="35" t="b">
        <v>0</v>
      </c>
      <c r="J6168" s="35" t="b">
        <v>0</v>
      </c>
    </row>
    <row r="6169" spans="1:10" hidden="1" x14ac:dyDescent="0.2">
      <c r="A6169" s="35" t="s">
        <v>227</v>
      </c>
      <c r="B6169" s="35" t="str">
        <f>VLOOKUP(Table4[[#This Row],[Metabolite ID]],Table18[],2,FALSE)</f>
        <v>N-acetyltryptophan</v>
      </c>
      <c r="C6169" s="35" t="s">
        <v>1122</v>
      </c>
      <c r="D6169" s="35">
        <v>1068</v>
      </c>
      <c r="E6169" s="35">
        <v>3.8543519080656452E-2</v>
      </c>
      <c r="F6169" s="35">
        <v>0.15179585197766729</v>
      </c>
      <c r="G6169" s="35">
        <v>0.79960874508761581</v>
      </c>
      <c r="H6169" s="35" t="b">
        <v>0</v>
      </c>
      <c r="I6169" s="35" t="b">
        <v>0</v>
      </c>
      <c r="J6169" s="35" t="b">
        <v>0</v>
      </c>
    </row>
    <row r="6170" spans="1:10" hidden="1" x14ac:dyDescent="0.2">
      <c r="A6170" s="35" t="s">
        <v>227</v>
      </c>
      <c r="B6170" s="35" t="str">
        <f>VLOOKUP(Table4[[#This Row],[Metabolite ID]],Table18[],2,FALSE)</f>
        <v>N-acetyltryptophan</v>
      </c>
      <c r="C6170" s="35" t="s">
        <v>1123</v>
      </c>
      <c r="D6170" s="35">
        <v>1068</v>
      </c>
      <c r="E6170" s="35">
        <v>5.2634187385431602E-2</v>
      </c>
      <c r="F6170" s="35">
        <v>0.11141068593466256</v>
      </c>
      <c r="G6170" s="35">
        <v>0.63671379703925512</v>
      </c>
      <c r="H6170" s="35" t="b">
        <v>0</v>
      </c>
      <c r="I6170" s="35" t="b">
        <v>0</v>
      </c>
      <c r="J6170" s="35" t="b">
        <v>0</v>
      </c>
    </row>
    <row r="6171" spans="1:10" x14ac:dyDescent="0.2">
      <c r="A6171" s="35" t="s">
        <v>437</v>
      </c>
      <c r="B6171" s="35" t="str">
        <f>VLOOKUP(Table4[[#This Row],[Metabolite ID]],Table18[],2,FALSE)</f>
        <v>X - 21410</v>
      </c>
      <c r="C6171" s="35" t="s">
        <v>1116</v>
      </c>
      <c r="D6171" s="35">
        <v>1068</v>
      </c>
      <c r="E6171" s="35">
        <v>-1.0359034476721814E-2</v>
      </c>
      <c r="F6171" s="35">
        <v>4.2764978241481261E-2</v>
      </c>
      <c r="G6171" s="36">
        <v>0.8086006134094923</v>
      </c>
      <c r="H6171" s="35" t="b">
        <v>0</v>
      </c>
      <c r="I6171" s="35" t="b">
        <v>0</v>
      </c>
      <c r="J6171" s="35" t="b">
        <v>0</v>
      </c>
    </row>
    <row r="6172" spans="1:10" hidden="1" x14ac:dyDescent="0.2">
      <c r="A6172" s="35" t="s">
        <v>437</v>
      </c>
      <c r="B6172" s="35" t="str">
        <f>VLOOKUP(Table4[[#This Row],[Metabolite ID]],Table18[],2,FALSE)</f>
        <v>X - 21410</v>
      </c>
      <c r="C6172" s="35" t="s">
        <v>1117</v>
      </c>
      <c r="D6172" s="35">
        <v>1068</v>
      </c>
      <c r="E6172" s="35">
        <v>-1.0359034476721814E-2</v>
      </c>
      <c r="F6172" s="35">
        <v>3.7494888767089264E-2</v>
      </c>
      <c r="G6172" s="35">
        <v>0.78233410963387207</v>
      </c>
      <c r="H6172" s="35" t="b">
        <v>0</v>
      </c>
      <c r="I6172" s="35" t="b">
        <v>0</v>
      </c>
      <c r="J6172" s="35" t="b">
        <v>0</v>
      </c>
    </row>
    <row r="6173" spans="1:10" hidden="1" x14ac:dyDescent="0.2">
      <c r="A6173" s="35" t="s">
        <v>437</v>
      </c>
      <c r="B6173" s="35" t="str">
        <f>VLOOKUP(Table4[[#This Row],[Metabolite ID]],Table18[],2,FALSE)</f>
        <v>X - 21410</v>
      </c>
      <c r="C6173" s="35" t="s">
        <v>1118</v>
      </c>
      <c r="D6173" s="35">
        <v>1068</v>
      </c>
      <c r="E6173" s="35">
        <v>-1.0359034476721776E-2</v>
      </c>
      <c r="F6173" s="35">
        <v>3.7927936641607381E-2</v>
      </c>
      <c r="G6173" s="35">
        <v>0.78475780307195586</v>
      </c>
      <c r="H6173" s="35" t="b">
        <v>0</v>
      </c>
      <c r="I6173" s="35" t="b">
        <v>0</v>
      </c>
      <c r="J6173" s="35" t="b">
        <v>0</v>
      </c>
    </row>
    <row r="6174" spans="1:10" hidden="1" x14ac:dyDescent="0.2">
      <c r="A6174" s="35" t="s">
        <v>437</v>
      </c>
      <c r="B6174" s="35" t="str">
        <f>VLOOKUP(Table4[[#This Row],[Metabolite ID]],Table18[],2,FALSE)</f>
        <v>X - 21410</v>
      </c>
      <c r="C6174" s="35" t="s">
        <v>1119</v>
      </c>
      <c r="D6174" s="35">
        <v>1068</v>
      </c>
      <c r="E6174" s="35">
        <v>9.6790132464255385E-2</v>
      </c>
      <c r="F6174" s="35">
        <v>5.9325889117116566E-2</v>
      </c>
      <c r="G6174" s="35">
        <v>0.10278505755315522</v>
      </c>
      <c r="H6174" s="35" t="b">
        <v>0</v>
      </c>
      <c r="I6174" s="35" t="b">
        <v>0</v>
      </c>
      <c r="J6174" s="35" t="b">
        <v>0</v>
      </c>
    </row>
    <row r="6175" spans="1:10" hidden="1" x14ac:dyDescent="0.2">
      <c r="A6175" s="35" t="s">
        <v>437</v>
      </c>
      <c r="B6175" s="35" t="str">
        <f>VLOOKUP(Table4[[#This Row],[Metabolite ID]],Table18[],2,FALSE)</f>
        <v>X - 21410</v>
      </c>
      <c r="C6175" s="35" t="s">
        <v>1120</v>
      </c>
      <c r="D6175" s="35">
        <v>1068</v>
      </c>
      <c r="E6175" s="35">
        <v>1.3144142777386836E-2</v>
      </c>
      <c r="F6175" s="35">
        <v>6.2420913051200594E-2</v>
      </c>
      <c r="G6175" s="35">
        <v>0.83322068463862287</v>
      </c>
      <c r="H6175" s="35" t="b">
        <v>0</v>
      </c>
      <c r="I6175" s="35" t="b">
        <v>0</v>
      </c>
      <c r="J6175" s="35" t="b">
        <v>0</v>
      </c>
    </row>
    <row r="6176" spans="1:10" hidden="1" x14ac:dyDescent="0.2">
      <c r="A6176" s="35" t="s">
        <v>437</v>
      </c>
      <c r="B6176" s="35" t="str">
        <f>VLOOKUP(Table4[[#This Row],[Metabolite ID]],Table18[],2,FALSE)</f>
        <v>X - 21410</v>
      </c>
      <c r="C6176" s="35" t="s">
        <v>1121</v>
      </c>
      <c r="D6176" s="35">
        <v>1068</v>
      </c>
      <c r="E6176" s="35">
        <v>0.28975067433032287</v>
      </c>
      <c r="F6176" s="35">
        <v>0.2529745027451859</v>
      </c>
      <c r="G6176" s="35">
        <v>0.25231067615548408</v>
      </c>
      <c r="H6176" s="35" t="b">
        <v>0</v>
      </c>
      <c r="I6176" s="35" t="b">
        <v>0</v>
      </c>
      <c r="J6176" s="35" t="b">
        <v>0</v>
      </c>
    </row>
    <row r="6177" spans="1:10" hidden="1" x14ac:dyDescent="0.2">
      <c r="A6177" s="35" t="s">
        <v>437</v>
      </c>
      <c r="B6177" s="35" t="str">
        <f>VLOOKUP(Table4[[#This Row],[Metabolite ID]],Table18[],2,FALSE)</f>
        <v>X - 21410</v>
      </c>
      <c r="C6177" s="35" t="s">
        <v>1122</v>
      </c>
      <c r="D6177" s="35">
        <v>1068</v>
      </c>
      <c r="E6177" s="35">
        <v>0.24242202051814843</v>
      </c>
      <c r="F6177" s="35">
        <v>0.18449733473507446</v>
      </c>
      <c r="G6177" s="35">
        <v>0.18914226154522348</v>
      </c>
      <c r="H6177" s="35" t="b">
        <v>0</v>
      </c>
      <c r="I6177" s="35" t="b">
        <v>0</v>
      </c>
      <c r="J6177" s="35" t="b">
        <v>0</v>
      </c>
    </row>
    <row r="6178" spans="1:10" hidden="1" x14ac:dyDescent="0.2">
      <c r="A6178" s="35" t="s">
        <v>437</v>
      </c>
      <c r="B6178" s="35" t="str">
        <f>VLOOKUP(Table4[[#This Row],[Metabolite ID]],Table18[],2,FALSE)</f>
        <v>X - 21410</v>
      </c>
      <c r="C6178" s="35" t="s">
        <v>1123</v>
      </c>
      <c r="D6178" s="35">
        <v>1068</v>
      </c>
      <c r="E6178" s="35">
        <v>5.787562734359563E-2</v>
      </c>
      <c r="F6178" s="35">
        <v>0.12560166903656095</v>
      </c>
      <c r="G6178" s="35">
        <v>0.645045354882677</v>
      </c>
      <c r="H6178" s="35" t="b">
        <v>0</v>
      </c>
      <c r="I6178" s="35" t="b">
        <v>0</v>
      </c>
      <c r="J6178" s="35" t="b">
        <v>0</v>
      </c>
    </row>
    <row r="6179" spans="1:10" x14ac:dyDescent="0.2">
      <c r="A6179" s="35" t="s">
        <v>656</v>
      </c>
      <c r="B6179" s="35" t="str">
        <f>VLOOKUP(Table4[[#This Row],[Metabolite ID]],Table18[],2,FALSE)</f>
        <v>1-oleoyl-2-linoleoyl-GPI (18:1/18:2)*</v>
      </c>
      <c r="C6179" s="35" t="s">
        <v>1116</v>
      </c>
      <c r="D6179" s="35">
        <v>1068</v>
      </c>
      <c r="E6179" s="35">
        <v>-9.0885398501403952E-3</v>
      </c>
      <c r="F6179" s="35">
        <v>3.7895199857023817E-2</v>
      </c>
      <c r="G6179" s="36">
        <v>0.81045930615351591</v>
      </c>
      <c r="H6179" s="35" t="b">
        <v>0</v>
      </c>
      <c r="I6179" s="35" t="b">
        <v>0</v>
      </c>
      <c r="J6179" s="35" t="b">
        <v>0</v>
      </c>
    </row>
    <row r="6180" spans="1:10" hidden="1" x14ac:dyDescent="0.2">
      <c r="A6180" s="35" t="s">
        <v>656</v>
      </c>
      <c r="B6180" s="35" t="str">
        <f>VLOOKUP(Table4[[#This Row],[Metabolite ID]],Table18[],2,FALSE)</f>
        <v>1-oleoyl-2-linoleoyl-GPI (18:1/18:2)*</v>
      </c>
      <c r="C6180" s="35" t="s">
        <v>1117</v>
      </c>
      <c r="D6180" s="35">
        <v>1068</v>
      </c>
      <c r="E6180" s="35">
        <v>-9.0885398501403952E-3</v>
      </c>
      <c r="F6180" s="35">
        <v>3.7226139814603557E-2</v>
      </c>
      <c r="G6180" s="35">
        <v>0.80711927193505639</v>
      </c>
      <c r="H6180" s="35" t="b">
        <v>0</v>
      </c>
      <c r="I6180" s="35" t="b">
        <v>0</v>
      </c>
      <c r="J6180" s="35" t="b">
        <v>0</v>
      </c>
    </row>
    <row r="6181" spans="1:10" hidden="1" x14ac:dyDescent="0.2">
      <c r="A6181" s="35" t="s">
        <v>656</v>
      </c>
      <c r="B6181" s="35" t="str">
        <f>VLOOKUP(Table4[[#This Row],[Metabolite ID]],Table18[],2,FALSE)</f>
        <v>1-oleoyl-2-linoleoyl-GPI (18:1/18:2)*</v>
      </c>
      <c r="C6181" s="35" t="s">
        <v>1118</v>
      </c>
      <c r="D6181" s="35">
        <v>1068</v>
      </c>
      <c r="E6181" s="35">
        <v>-9.0885398501404143E-3</v>
      </c>
      <c r="F6181" s="35">
        <v>3.7567395977565192E-2</v>
      </c>
      <c r="G6181" s="35">
        <v>0.80883729687116857</v>
      </c>
      <c r="H6181" s="35" t="b">
        <v>0</v>
      </c>
      <c r="I6181" s="35" t="b">
        <v>0</v>
      </c>
      <c r="J6181" s="35" t="b">
        <v>0</v>
      </c>
    </row>
    <row r="6182" spans="1:10" hidden="1" x14ac:dyDescent="0.2">
      <c r="A6182" s="35" t="s">
        <v>656</v>
      </c>
      <c r="B6182" s="35" t="str">
        <f>VLOOKUP(Table4[[#This Row],[Metabolite ID]],Table18[],2,FALSE)</f>
        <v>1-oleoyl-2-linoleoyl-GPI (18:1/18:2)*</v>
      </c>
      <c r="C6182" s="35" t="s">
        <v>1119</v>
      </c>
      <c r="D6182" s="35">
        <v>1068</v>
      </c>
      <c r="E6182" s="35">
        <v>-1.1576790887422117E-2</v>
      </c>
      <c r="F6182" s="35">
        <v>6.0510601685892521E-2</v>
      </c>
      <c r="G6182" s="35">
        <v>0.84827615412907031</v>
      </c>
      <c r="H6182" s="35" t="b">
        <v>0</v>
      </c>
      <c r="I6182" s="35" t="b">
        <v>0</v>
      </c>
      <c r="J6182" s="35" t="b">
        <v>0</v>
      </c>
    </row>
    <row r="6183" spans="1:10" hidden="1" x14ac:dyDescent="0.2">
      <c r="A6183" s="35" t="s">
        <v>656</v>
      </c>
      <c r="B6183" s="35" t="str">
        <f>VLOOKUP(Table4[[#This Row],[Metabolite ID]],Table18[],2,FALSE)</f>
        <v>1-oleoyl-2-linoleoyl-GPI (18:1/18:2)*</v>
      </c>
      <c r="C6183" s="35" t="s">
        <v>1120</v>
      </c>
      <c r="D6183" s="35">
        <v>1068</v>
      </c>
      <c r="E6183" s="35">
        <v>-2.5084935399560283E-2</v>
      </c>
      <c r="F6183" s="35">
        <v>6.4342898889118066E-2</v>
      </c>
      <c r="G6183" s="35">
        <v>0.69663762734322565</v>
      </c>
      <c r="H6183" s="35" t="b">
        <v>0</v>
      </c>
      <c r="I6183" s="35" t="b">
        <v>0</v>
      </c>
      <c r="J6183" s="35" t="b">
        <v>0</v>
      </c>
    </row>
    <row r="6184" spans="1:10" hidden="1" x14ac:dyDescent="0.2">
      <c r="A6184" s="35" t="s">
        <v>656</v>
      </c>
      <c r="B6184" s="35" t="str">
        <f>VLOOKUP(Table4[[#This Row],[Metabolite ID]],Table18[],2,FALSE)</f>
        <v>1-oleoyl-2-linoleoyl-GPI (18:1/18:2)*</v>
      </c>
      <c r="C6184" s="35" t="s">
        <v>1121</v>
      </c>
      <c r="D6184" s="35">
        <v>1068</v>
      </c>
      <c r="E6184" s="35">
        <v>1.6071474443358547E-2</v>
      </c>
      <c r="F6184" s="35">
        <v>0.24304079558543731</v>
      </c>
      <c r="G6184" s="35">
        <v>0.94728937855126194</v>
      </c>
      <c r="H6184" s="35" t="b">
        <v>0</v>
      </c>
      <c r="I6184" s="35" t="b">
        <v>0</v>
      </c>
      <c r="J6184" s="35" t="b">
        <v>0</v>
      </c>
    </row>
    <row r="6185" spans="1:10" hidden="1" x14ac:dyDescent="0.2">
      <c r="A6185" s="35" t="s">
        <v>656</v>
      </c>
      <c r="B6185" s="35" t="str">
        <f>VLOOKUP(Table4[[#This Row],[Metabolite ID]],Table18[],2,FALSE)</f>
        <v>1-oleoyl-2-linoleoyl-GPI (18:1/18:2)*</v>
      </c>
      <c r="C6185" s="35" t="s">
        <v>1122</v>
      </c>
      <c r="D6185" s="35">
        <v>1068</v>
      </c>
      <c r="E6185" s="35">
        <v>-6.6228758670749954E-3</v>
      </c>
      <c r="F6185" s="35">
        <v>0.13688327416880841</v>
      </c>
      <c r="G6185" s="35">
        <v>0.96141975689051962</v>
      </c>
      <c r="H6185" s="35" t="b">
        <v>0</v>
      </c>
      <c r="I6185" s="35" t="b">
        <v>0</v>
      </c>
      <c r="J6185" s="35" t="b">
        <v>0</v>
      </c>
    </row>
    <row r="6186" spans="1:10" hidden="1" x14ac:dyDescent="0.2">
      <c r="A6186" s="35" t="s">
        <v>656</v>
      </c>
      <c r="B6186" s="35" t="str">
        <f>VLOOKUP(Table4[[#This Row],[Metabolite ID]],Table18[],2,FALSE)</f>
        <v>1-oleoyl-2-linoleoyl-GPI (18:1/18:2)*</v>
      </c>
      <c r="C6186" s="35" t="s">
        <v>1123</v>
      </c>
      <c r="D6186" s="35">
        <v>1068</v>
      </c>
      <c r="E6186" s="35">
        <v>-3.7874542159887767E-2</v>
      </c>
      <c r="F6186" s="35">
        <v>0.1112772682921943</v>
      </c>
      <c r="G6186" s="35">
        <v>0.73365106807825886</v>
      </c>
      <c r="H6186" s="35" t="b">
        <v>0</v>
      </c>
      <c r="I6186" s="35" t="b">
        <v>0</v>
      </c>
      <c r="J6186" s="35" t="b">
        <v>0</v>
      </c>
    </row>
    <row r="6187" spans="1:10" x14ac:dyDescent="0.2">
      <c r="A6187" s="35" t="s">
        <v>421</v>
      </c>
      <c r="B6187" s="35" t="str">
        <f>VLOOKUP(Table4[[#This Row],[Metabolite ID]],Table18[],2,FALSE)</f>
        <v>X - 11441</v>
      </c>
      <c r="C6187" s="35" t="s">
        <v>1116</v>
      </c>
      <c r="D6187" s="35">
        <v>1068</v>
      </c>
      <c r="E6187" s="35">
        <v>-8.9547068088630163E-3</v>
      </c>
      <c r="F6187" s="35">
        <v>3.7607434121421292E-2</v>
      </c>
      <c r="G6187" s="36">
        <v>0.81179576507064133</v>
      </c>
      <c r="H6187" s="35" t="b">
        <v>0</v>
      </c>
      <c r="I6187" s="35" t="b">
        <v>0</v>
      </c>
      <c r="J6187" s="35" t="b">
        <v>0</v>
      </c>
    </row>
    <row r="6188" spans="1:10" hidden="1" x14ac:dyDescent="0.2">
      <c r="A6188" s="35" t="s">
        <v>421</v>
      </c>
      <c r="B6188" s="35" t="str">
        <f>VLOOKUP(Table4[[#This Row],[Metabolite ID]],Table18[],2,FALSE)</f>
        <v>X - 11441</v>
      </c>
      <c r="C6188" s="35" t="s">
        <v>1117</v>
      </c>
      <c r="D6188" s="35">
        <v>1068</v>
      </c>
      <c r="E6188" s="35">
        <v>-8.9547068088630163E-3</v>
      </c>
      <c r="F6188" s="35">
        <v>3.6854431487233115E-2</v>
      </c>
      <c r="G6188" s="35">
        <v>0.80802473659502128</v>
      </c>
      <c r="H6188" s="35" t="b">
        <v>0</v>
      </c>
      <c r="I6188" s="35" t="b">
        <v>0</v>
      </c>
      <c r="J6188" s="35" t="b">
        <v>0</v>
      </c>
    </row>
    <row r="6189" spans="1:10" hidden="1" x14ac:dyDescent="0.2">
      <c r="A6189" s="35" t="s">
        <v>421</v>
      </c>
      <c r="B6189" s="35" t="str">
        <f>VLOOKUP(Table4[[#This Row],[Metabolite ID]],Table18[],2,FALSE)</f>
        <v>X - 11441</v>
      </c>
      <c r="C6189" s="35" t="s">
        <v>1118</v>
      </c>
      <c r="D6189" s="35">
        <v>1068</v>
      </c>
      <c r="E6189" s="35">
        <v>-8.9547068088630249E-3</v>
      </c>
      <c r="F6189" s="35">
        <v>3.719029746931727E-2</v>
      </c>
      <c r="G6189" s="35">
        <v>0.80972506895958396</v>
      </c>
      <c r="H6189" s="35" t="b">
        <v>0</v>
      </c>
      <c r="I6189" s="35" t="b">
        <v>0</v>
      </c>
      <c r="J6189" s="35" t="b">
        <v>0</v>
      </c>
    </row>
    <row r="6190" spans="1:10" hidden="1" x14ac:dyDescent="0.2">
      <c r="A6190" s="35" t="s">
        <v>421</v>
      </c>
      <c r="B6190" s="35" t="str">
        <f>VLOOKUP(Table4[[#This Row],[Metabolite ID]],Table18[],2,FALSE)</f>
        <v>X - 11441</v>
      </c>
      <c r="C6190" s="35" t="s">
        <v>1119</v>
      </c>
      <c r="D6190" s="35">
        <v>1068</v>
      </c>
      <c r="E6190" s="35">
        <v>7.8997188354451922E-3</v>
      </c>
      <c r="F6190" s="35">
        <v>5.6729908468670799E-2</v>
      </c>
      <c r="G6190" s="35">
        <v>0.88925149754011645</v>
      </c>
      <c r="H6190" s="35" t="b">
        <v>0</v>
      </c>
      <c r="I6190" s="35" t="b">
        <v>0</v>
      </c>
      <c r="J6190" s="35" t="b">
        <v>0</v>
      </c>
    </row>
    <row r="6191" spans="1:10" hidden="1" x14ac:dyDescent="0.2">
      <c r="A6191" s="35" t="s">
        <v>421</v>
      </c>
      <c r="B6191" s="35" t="str">
        <f>VLOOKUP(Table4[[#This Row],[Metabolite ID]],Table18[],2,FALSE)</f>
        <v>X - 11441</v>
      </c>
      <c r="C6191" s="35" t="s">
        <v>1120</v>
      </c>
      <c r="D6191" s="35">
        <v>1068</v>
      </c>
      <c r="E6191" s="35">
        <v>-1.1072745676877667E-3</v>
      </c>
      <c r="F6191" s="35">
        <v>6.5794697893922019E-2</v>
      </c>
      <c r="G6191" s="35">
        <v>0.98657284540196577</v>
      </c>
      <c r="H6191" s="35" t="b">
        <v>0</v>
      </c>
      <c r="I6191" s="35" t="b">
        <v>0</v>
      </c>
      <c r="J6191" s="35" t="b">
        <v>0</v>
      </c>
    </row>
    <row r="6192" spans="1:10" hidden="1" x14ac:dyDescent="0.2">
      <c r="A6192" s="35" t="s">
        <v>421</v>
      </c>
      <c r="B6192" s="35" t="str">
        <f>VLOOKUP(Table4[[#This Row],[Metabolite ID]],Table18[],2,FALSE)</f>
        <v>X - 11441</v>
      </c>
      <c r="C6192" s="35" t="s">
        <v>1121</v>
      </c>
      <c r="D6192" s="35">
        <v>1068</v>
      </c>
      <c r="E6192" s="35">
        <v>2.3055169772393747E-2</v>
      </c>
      <c r="F6192" s="35">
        <v>0.24325817639082373</v>
      </c>
      <c r="G6192" s="35">
        <v>0.92451011150348328</v>
      </c>
      <c r="H6192" s="35" t="b">
        <v>0</v>
      </c>
      <c r="I6192" s="35" t="b">
        <v>0</v>
      </c>
      <c r="J6192" s="35" t="b">
        <v>0</v>
      </c>
    </row>
    <row r="6193" spans="1:10" hidden="1" x14ac:dyDescent="0.2">
      <c r="A6193" s="35" t="s">
        <v>421</v>
      </c>
      <c r="B6193" s="35" t="str">
        <f>VLOOKUP(Table4[[#This Row],[Metabolite ID]],Table18[],2,FALSE)</f>
        <v>X - 11441</v>
      </c>
      <c r="C6193" s="35" t="s">
        <v>1122</v>
      </c>
      <c r="D6193" s="35">
        <v>1068</v>
      </c>
      <c r="E6193" s="35">
        <v>4.5484653236456118E-2</v>
      </c>
      <c r="F6193" s="35">
        <v>0.14535791293478745</v>
      </c>
      <c r="G6193" s="35">
        <v>0.75440648528628684</v>
      </c>
      <c r="H6193" s="35" t="b">
        <v>0</v>
      </c>
      <c r="I6193" s="35" t="b">
        <v>0</v>
      </c>
      <c r="J6193" s="35" t="b">
        <v>0</v>
      </c>
    </row>
    <row r="6194" spans="1:10" hidden="1" x14ac:dyDescent="0.2">
      <c r="A6194" s="35" t="s">
        <v>421</v>
      </c>
      <c r="B6194" s="35" t="str">
        <f>VLOOKUP(Table4[[#This Row],[Metabolite ID]],Table18[],2,FALSE)</f>
        <v>X - 11441</v>
      </c>
      <c r="C6194" s="35" t="s">
        <v>1123</v>
      </c>
      <c r="D6194" s="35">
        <v>1068</v>
      </c>
      <c r="E6194" s="35">
        <v>-3.6363811577049876E-2</v>
      </c>
      <c r="F6194" s="35">
        <v>0.11041644654454054</v>
      </c>
      <c r="G6194" s="35">
        <v>0.74196847979781155</v>
      </c>
      <c r="H6194" s="35" t="b">
        <v>0</v>
      </c>
      <c r="I6194" s="35" t="b">
        <v>0</v>
      </c>
      <c r="J6194" s="35" t="b">
        <v>0</v>
      </c>
    </row>
    <row r="6195" spans="1:10" x14ac:dyDescent="0.2">
      <c r="A6195" s="35" t="s">
        <v>700</v>
      </c>
      <c r="B6195" s="35" t="str">
        <f>VLOOKUP(Table4[[#This Row],[Metabolite ID]],Table18[],2,FALSE)</f>
        <v>1-(1-enyl-palmitoyl)-2-arachidonoyl-GPE (P-16:0/20:4)*</v>
      </c>
      <c r="C6195" s="35" t="s">
        <v>1116</v>
      </c>
      <c r="D6195" s="35">
        <v>1068</v>
      </c>
      <c r="E6195" s="35">
        <v>9.0672563998594122E-3</v>
      </c>
      <c r="F6195" s="35">
        <v>3.8293769950253409E-2</v>
      </c>
      <c r="G6195" s="36">
        <v>0.81282630211057172</v>
      </c>
      <c r="H6195" s="35" t="b">
        <v>0</v>
      </c>
      <c r="I6195" s="35" t="b">
        <v>0</v>
      </c>
      <c r="J6195" s="35" t="b">
        <v>0</v>
      </c>
    </row>
    <row r="6196" spans="1:10" hidden="1" x14ac:dyDescent="0.2">
      <c r="A6196" s="35" t="s">
        <v>700</v>
      </c>
      <c r="B6196" s="35" t="str">
        <f>VLOOKUP(Table4[[#This Row],[Metabolite ID]],Table18[],2,FALSE)</f>
        <v>1-(1-enyl-palmitoyl)-2-arachidonoyl-GPE (P-16:0/20:4)*</v>
      </c>
      <c r="C6196" s="35" t="s">
        <v>1117</v>
      </c>
      <c r="D6196" s="35">
        <v>1068</v>
      </c>
      <c r="E6196" s="35">
        <v>9.0672563998594122E-3</v>
      </c>
      <c r="F6196" s="35">
        <v>3.7041057163841061E-2</v>
      </c>
      <c r="G6196" s="35">
        <v>0.80661953860917235</v>
      </c>
      <c r="H6196" s="35" t="b">
        <v>0</v>
      </c>
      <c r="I6196" s="35" t="b">
        <v>0</v>
      </c>
      <c r="J6196" s="35" t="b">
        <v>0</v>
      </c>
    </row>
    <row r="6197" spans="1:10" hidden="1" x14ac:dyDescent="0.2">
      <c r="A6197" s="35" t="s">
        <v>700</v>
      </c>
      <c r="B6197" s="35" t="str">
        <f>VLOOKUP(Table4[[#This Row],[Metabolite ID]],Table18[],2,FALSE)</f>
        <v>1-(1-enyl-palmitoyl)-2-arachidonoyl-GPE (P-16:0/20:4)*</v>
      </c>
      <c r="C6197" s="35" t="s">
        <v>1118</v>
      </c>
      <c r="D6197" s="35">
        <v>1068</v>
      </c>
      <c r="E6197" s="35">
        <v>9.0672563998593948E-3</v>
      </c>
      <c r="F6197" s="35">
        <v>3.7391951328987962E-2</v>
      </c>
      <c r="G6197" s="35">
        <v>0.80839880293935074</v>
      </c>
      <c r="H6197" s="35" t="b">
        <v>0</v>
      </c>
      <c r="I6197" s="35" t="b">
        <v>0</v>
      </c>
      <c r="J6197" s="35" t="b">
        <v>0</v>
      </c>
    </row>
    <row r="6198" spans="1:10" hidden="1" x14ac:dyDescent="0.2">
      <c r="A6198" s="35" t="s">
        <v>700</v>
      </c>
      <c r="B6198" s="35" t="str">
        <f>VLOOKUP(Table4[[#This Row],[Metabolite ID]],Table18[],2,FALSE)</f>
        <v>1-(1-enyl-palmitoyl)-2-arachidonoyl-GPE (P-16:0/20:4)*</v>
      </c>
      <c r="C6198" s="35" t="s">
        <v>1119</v>
      </c>
      <c r="D6198" s="35">
        <v>1068</v>
      </c>
      <c r="E6198" s="35">
        <v>6.2659706018518377E-2</v>
      </c>
      <c r="F6198" s="35">
        <v>5.7966259660220155E-2</v>
      </c>
      <c r="G6198" s="35">
        <v>0.27971108550524154</v>
      </c>
      <c r="H6198" s="35" t="b">
        <v>0</v>
      </c>
      <c r="I6198" s="35" t="b">
        <v>0</v>
      </c>
      <c r="J6198" s="35" t="b">
        <v>0</v>
      </c>
    </row>
    <row r="6199" spans="1:10" hidden="1" x14ac:dyDescent="0.2">
      <c r="A6199" s="35" t="s">
        <v>700</v>
      </c>
      <c r="B6199" s="35" t="str">
        <f>VLOOKUP(Table4[[#This Row],[Metabolite ID]],Table18[],2,FALSE)</f>
        <v>1-(1-enyl-palmitoyl)-2-arachidonoyl-GPE (P-16:0/20:4)*</v>
      </c>
      <c r="C6199" s="35" t="s">
        <v>1120</v>
      </c>
      <c r="D6199" s="35">
        <v>1068</v>
      </c>
      <c r="E6199" s="35">
        <v>3.5253988262800198E-2</v>
      </c>
      <c r="F6199" s="35">
        <v>6.6356578287182014E-2</v>
      </c>
      <c r="G6199" s="35">
        <v>0.59522408026859153</v>
      </c>
      <c r="H6199" s="35" t="b">
        <v>0</v>
      </c>
      <c r="I6199" s="35" t="b">
        <v>0</v>
      </c>
      <c r="J6199" s="35" t="b">
        <v>0</v>
      </c>
    </row>
    <row r="6200" spans="1:10" hidden="1" x14ac:dyDescent="0.2">
      <c r="A6200" s="35" t="s">
        <v>700</v>
      </c>
      <c r="B6200" s="35" t="str">
        <f>VLOOKUP(Table4[[#This Row],[Metabolite ID]],Table18[],2,FALSE)</f>
        <v>1-(1-enyl-palmitoyl)-2-arachidonoyl-GPE (P-16:0/20:4)*</v>
      </c>
      <c r="C6200" s="35" t="s">
        <v>1121</v>
      </c>
      <c r="D6200" s="35">
        <v>1068</v>
      </c>
      <c r="E6200" s="35">
        <v>0.20734949223498145</v>
      </c>
      <c r="F6200" s="35">
        <v>0.26705457342631755</v>
      </c>
      <c r="G6200" s="35">
        <v>0.43766652835404429</v>
      </c>
      <c r="H6200" s="35" t="b">
        <v>0</v>
      </c>
      <c r="I6200" s="35" t="b">
        <v>0</v>
      </c>
      <c r="J6200" s="35" t="b">
        <v>0</v>
      </c>
    </row>
    <row r="6201" spans="1:10" hidden="1" x14ac:dyDescent="0.2">
      <c r="A6201" s="35" t="s">
        <v>700</v>
      </c>
      <c r="B6201" s="35" t="str">
        <f>VLOOKUP(Table4[[#This Row],[Metabolite ID]],Table18[],2,FALSE)</f>
        <v>1-(1-enyl-palmitoyl)-2-arachidonoyl-GPE (P-16:0/20:4)*</v>
      </c>
      <c r="C6201" s="35" t="s">
        <v>1122</v>
      </c>
      <c r="D6201" s="35">
        <v>1068</v>
      </c>
      <c r="E6201" s="35">
        <v>9.7488824506135607E-2</v>
      </c>
      <c r="F6201" s="35">
        <v>0.19899514897285053</v>
      </c>
      <c r="G6201" s="35">
        <v>0.62430145769214085</v>
      </c>
      <c r="H6201" s="35" t="b">
        <v>0</v>
      </c>
      <c r="I6201" s="35" t="b">
        <v>0</v>
      </c>
      <c r="J6201" s="35" t="b">
        <v>0</v>
      </c>
    </row>
    <row r="6202" spans="1:10" hidden="1" x14ac:dyDescent="0.2">
      <c r="A6202" s="35" t="s">
        <v>700</v>
      </c>
      <c r="B6202" s="35" t="str">
        <f>VLOOKUP(Table4[[#This Row],[Metabolite ID]],Table18[],2,FALSE)</f>
        <v>1-(1-enyl-palmitoyl)-2-arachidonoyl-GPE (P-16:0/20:4)*</v>
      </c>
      <c r="C6202" s="35" t="s">
        <v>1123</v>
      </c>
      <c r="D6202" s="35">
        <v>1068</v>
      </c>
      <c r="E6202" s="35">
        <v>-7.6322266798031849E-2</v>
      </c>
      <c r="F6202" s="35">
        <v>0.11239370856217383</v>
      </c>
      <c r="G6202" s="35">
        <v>0.4972461510344075</v>
      </c>
      <c r="H6202" s="35" t="b">
        <v>0</v>
      </c>
      <c r="I6202" s="35" t="b">
        <v>0</v>
      </c>
      <c r="J6202" s="35" t="b">
        <v>0</v>
      </c>
    </row>
    <row r="6203" spans="1:10" x14ac:dyDescent="0.2">
      <c r="A6203" s="35" t="s">
        <v>204</v>
      </c>
      <c r="B6203" s="35" t="str">
        <f>VLOOKUP(Table4[[#This Row],[Metabolite ID]],Table18[],2,FALSE)</f>
        <v>1-palmitoleoyl-GPC (16:1)*</v>
      </c>
      <c r="C6203" s="35" t="s">
        <v>1116</v>
      </c>
      <c r="D6203" s="35">
        <v>1068</v>
      </c>
      <c r="E6203" s="35">
        <v>8.9964995798726324E-3</v>
      </c>
      <c r="F6203" s="35">
        <v>3.8657093252750338E-2</v>
      </c>
      <c r="G6203" s="36">
        <v>0.81597440147829503</v>
      </c>
      <c r="H6203" s="35" t="b">
        <v>0</v>
      </c>
      <c r="I6203" s="35" t="b">
        <v>0</v>
      </c>
      <c r="J6203" s="35" t="b">
        <v>0</v>
      </c>
    </row>
    <row r="6204" spans="1:10" hidden="1" x14ac:dyDescent="0.2">
      <c r="A6204" s="35" t="s">
        <v>204</v>
      </c>
      <c r="B6204" s="35" t="str">
        <f>VLOOKUP(Table4[[#This Row],[Metabolite ID]],Table18[],2,FALSE)</f>
        <v>1-palmitoleoyl-GPC (16:1)*</v>
      </c>
      <c r="C6204" s="35" t="s">
        <v>1117</v>
      </c>
      <c r="D6204" s="35">
        <v>1068</v>
      </c>
      <c r="E6204" s="35">
        <v>8.9964995798726324E-3</v>
      </c>
      <c r="F6204" s="35">
        <v>3.6879737773844415E-2</v>
      </c>
      <c r="G6204" s="35">
        <v>0.80727610592428967</v>
      </c>
      <c r="H6204" s="35" t="b">
        <v>0</v>
      </c>
      <c r="I6204" s="35" t="b">
        <v>0</v>
      </c>
      <c r="J6204" s="35" t="b">
        <v>0</v>
      </c>
    </row>
    <row r="6205" spans="1:10" hidden="1" x14ac:dyDescent="0.2">
      <c r="A6205" s="35" t="s">
        <v>204</v>
      </c>
      <c r="B6205" s="35" t="str">
        <f>VLOOKUP(Table4[[#This Row],[Metabolite ID]],Table18[],2,FALSE)</f>
        <v>1-palmitoleoyl-GPC (16:1)*</v>
      </c>
      <c r="C6205" s="35" t="s">
        <v>1118</v>
      </c>
      <c r="D6205" s="35">
        <v>1068</v>
      </c>
      <c r="E6205" s="35">
        <v>8.9964995798726376E-3</v>
      </c>
      <c r="F6205" s="35">
        <v>3.7236627716590386E-2</v>
      </c>
      <c r="G6205" s="35">
        <v>0.80908740991310113</v>
      </c>
      <c r="H6205" s="35" t="b">
        <v>0</v>
      </c>
      <c r="I6205" s="35" t="b">
        <v>0</v>
      </c>
      <c r="J6205" s="35" t="b">
        <v>0</v>
      </c>
    </row>
    <row r="6206" spans="1:10" hidden="1" x14ac:dyDescent="0.2">
      <c r="A6206" s="35" t="s">
        <v>204</v>
      </c>
      <c r="B6206" s="35" t="str">
        <f>VLOOKUP(Table4[[#This Row],[Metabolite ID]],Table18[],2,FALSE)</f>
        <v>1-palmitoleoyl-GPC (16:1)*</v>
      </c>
      <c r="C6206" s="35" t="s">
        <v>1119</v>
      </c>
      <c r="D6206" s="35">
        <v>1068</v>
      </c>
      <c r="E6206" s="35">
        <v>5.0988735052076503E-2</v>
      </c>
      <c r="F6206" s="35">
        <v>5.5500490551354281E-2</v>
      </c>
      <c r="G6206" s="35">
        <v>0.35824841496464405</v>
      </c>
      <c r="H6206" s="35" t="b">
        <v>0</v>
      </c>
      <c r="I6206" s="35" t="b">
        <v>0</v>
      </c>
      <c r="J6206" s="35" t="b">
        <v>0</v>
      </c>
    </row>
    <row r="6207" spans="1:10" hidden="1" x14ac:dyDescent="0.2">
      <c r="A6207" s="35" t="s">
        <v>204</v>
      </c>
      <c r="B6207" s="35" t="str">
        <f>VLOOKUP(Table4[[#This Row],[Metabolite ID]],Table18[],2,FALSE)</f>
        <v>1-palmitoleoyl-GPC (16:1)*</v>
      </c>
      <c r="C6207" s="35" t="s">
        <v>1120</v>
      </c>
      <c r="D6207" s="35">
        <v>1068</v>
      </c>
      <c r="E6207" s="35">
        <v>-4.6777631270181266E-2</v>
      </c>
      <c r="F6207" s="35">
        <v>6.1300665855807124E-2</v>
      </c>
      <c r="G6207" s="35">
        <v>0.44541258192136085</v>
      </c>
      <c r="H6207" s="35" t="b">
        <v>0</v>
      </c>
      <c r="I6207" s="35" t="b">
        <v>0</v>
      </c>
      <c r="J6207" s="35" t="b">
        <v>0</v>
      </c>
    </row>
    <row r="6208" spans="1:10" hidden="1" x14ac:dyDescent="0.2">
      <c r="A6208" s="35" t="s">
        <v>204</v>
      </c>
      <c r="B6208" s="35" t="str">
        <f>VLOOKUP(Table4[[#This Row],[Metabolite ID]],Table18[],2,FALSE)</f>
        <v>1-palmitoleoyl-GPC (16:1)*</v>
      </c>
      <c r="C6208" s="35" t="s">
        <v>1121</v>
      </c>
      <c r="D6208" s="35">
        <v>1068</v>
      </c>
      <c r="E6208" s="35">
        <v>0.17447574439701263</v>
      </c>
      <c r="F6208" s="35">
        <v>0.23853485905796842</v>
      </c>
      <c r="G6208" s="35">
        <v>0.46466641797021246</v>
      </c>
      <c r="H6208" s="35" t="b">
        <v>0</v>
      </c>
      <c r="I6208" s="35" t="b">
        <v>0</v>
      </c>
      <c r="J6208" s="35" t="b">
        <v>0</v>
      </c>
    </row>
    <row r="6209" spans="1:10" hidden="1" x14ac:dyDescent="0.2">
      <c r="A6209" s="35" t="s">
        <v>204</v>
      </c>
      <c r="B6209" s="35" t="str">
        <f>VLOOKUP(Table4[[#This Row],[Metabolite ID]],Table18[],2,FALSE)</f>
        <v>1-palmitoleoyl-GPC (16:1)*</v>
      </c>
      <c r="C6209" s="35" t="s">
        <v>1122</v>
      </c>
      <c r="D6209" s="35">
        <v>1068</v>
      </c>
      <c r="E6209" s="35">
        <v>-9.6455844265383561E-2</v>
      </c>
      <c r="F6209" s="35">
        <v>0.16611159840157974</v>
      </c>
      <c r="G6209" s="35">
        <v>0.561586221329754</v>
      </c>
      <c r="H6209" s="35" t="b">
        <v>0</v>
      </c>
      <c r="I6209" s="35" t="b">
        <v>0</v>
      </c>
      <c r="J6209" s="35" t="b">
        <v>0</v>
      </c>
    </row>
    <row r="6210" spans="1:10" hidden="1" x14ac:dyDescent="0.2">
      <c r="A6210" s="35" t="s">
        <v>204</v>
      </c>
      <c r="B6210" s="35" t="str">
        <f>VLOOKUP(Table4[[#This Row],[Metabolite ID]],Table18[],2,FALSE)</f>
        <v>1-palmitoleoyl-GPC (16:1)*</v>
      </c>
      <c r="C6210" s="35" t="s">
        <v>1123</v>
      </c>
      <c r="D6210" s="35">
        <v>1068</v>
      </c>
      <c r="E6210" s="35">
        <v>-0.21578619618226533</v>
      </c>
      <c r="F6210" s="35">
        <v>0.11327448099489473</v>
      </c>
      <c r="G6210" s="35">
        <v>5.7050908838318565E-2</v>
      </c>
      <c r="H6210" s="35" t="b">
        <v>0</v>
      </c>
      <c r="I6210" s="35" t="b">
        <v>0</v>
      </c>
      <c r="J6210" s="35" t="b">
        <v>0</v>
      </c>
    </row>
    <row r="6211" spans="1:10" x14ac:dyDescent="0.2">
      <c r="A6211" s="35" t="s">
        <v>755</v>
      </c>
      <c r="B6211" s="35" t="str">
        <f>VLOOKUP(Table4[[#This Row],[Metabolite ID]],Table18[],2,FALSE)</f>
        <v>Glycine</v>
      </c>
      <c r="C6211" s="35" t="s">
        <v>1116</v>
      </c>
      <c r="D6211" s="35">
        <v>1069</v>
      </c>
      <c r="E6211" s="35">
        <v>-6.0548300827867911E-3</v>
      </c>
      <c r="F6211" s="35">
        <v>2.6419932677190623E-2</v>
      </c>
      <c r="G6211" s="36">
        <v>0.81873166676813158</v>
      </c>
      <c r="H6211" s="35" t="b">
        <v>0</v>
      </c>
      <c r="I6211" s="35" t="b">
        <v>0</v>
      </c>
      <c r="J6211" s="35" t="b">
        <v>0</v>
      </c>
    </row>
    <row r="6212" spans="1:10" hidden="1" x14ac:dyDescent="0.2">
      <c r="A6212" s="35" t="s">
        <v>755</v>
      </c>
      <c r="B6212" s="35" t="str">
        <f>VLOOKUP(Table4[[#This Row],[Metabolite ID]],Table18[],2,FALSE)</f>
        <v>Glycine</v>
      </c>
      <c r="C6212" s="35" t="s">
        <v>1117</v>
      </c>
      <c r="D6212" s="35">
        <v>1069</v>
      </c>
      <c r="E6212" s="35">
        <v>-6.0548300827867911E-3</v>
      </c>
      <c r="F6212" s="35">
        <v>1.6788347531020178E-2</v>
      </c>
      <c r="G6212" s="35">
        <v>0.71835609461486083</v>
      </c>
      <c r="H6212" s="35" t="b">
        <v>0</v>
      </c>
      <c r="I6212" s="35" t="b">
        <v>0</v>
      </c>
      <c r="J6212" s="35" t="b">
        <v>0</v>
      </c>
    </row>
    <row r="6213" spans="1:10" hidden="1" x14ac:dyDescent="0.2">
      <c r="A6213" s="35" t="s">
        <v>755</v>
      </c>
      <c r="B6213" s="35" t="str">
        <f>VLOOKUP(Table4[[#This Row],[Metabolite ID]],Table18[],2,FALSE)</f>
        <v>Glycine</v>
      </c>
      <c r="C6213" s="35" t="s">
        <v>1118</v>
      </c>
      <c r="D6213" s="35">
        <v>1069</v>
      </c>
      <c r="E6213" s="35">
        <v>-6.0548300827867911E-3</v>
      </c>
      <c r="F6213" s="35">
        <v>1.7159940732783971E-2</v>
      </c>
      <c r="G6213" s="35">
        <v>0.72420330016868284</v>
      </c>
      <c r="H6213" s="35" t="b">
        <v>0</v>
      </c>
      <c r="I6213" s="35" t="b">
        <v>0</v>
      </c>
      <c r="J6213" s="35" t="b">
        <v>0</v>
      </c>
    </row>
    <row r="6214" spans="1:10" hidden="1" x14ac:dyDescent="0.2">
      <c r="A6214" s="35" t="s">
        <v>755</v>
      </c>
      <c r="B6214" s="35" t="str">
        <f>VLOOKUP(Table4[[#This Row],[Metabolite ID]],Table18[],2,FALSE)</f>
        <v>Glycine</v>
      </c>
      <c r="C6214" s="35" t="s">
        <v>1119</v>
      </c>
      <c r="D6214" s="35">
        <v>1069</v>
      </c>
      <c r="E6214" s="35">
        <v>-4.1529734513274338E-2</v>
      </c>
      <c r="F6214" s="35">
        <v>2.518245924708688E-2</v>
      </c>
      <c r="G6214" s="35">
        <v>9.9116242710793154E-2</v>
      </c>
      <c r="H6214" s="35" t="b">
        <v>0</v>
      </c>
      <c r="I6214" s="35" t="b">
        <v>0</v>
      </c>
      <c r="J6214" s="35" t="b">
        <v>0</v>
      </c>
    </row>
    <row r="6215" spans="1:10" hidden="1" x14ac:dyDescent="0.2">
      <c r="A6215" s="35" t="s">
        <v>755</v>
      </c>
      <c r="B6215" s="35" t="str">
        <f>VLOOKUP(Table4[[#This Row],[Metabolite ID]],Table18[],2,FALSE)</f>
        <v>Glycine</v>
      </c>
      <c r="C6215" s="35" t="s">
        <v>1120</v>
      </c>
      <c r="D6215" s="35">
        <v>1069</v>
      </c>
      <c r="E6215" s="35">
        <v>-3.9696740151823548E-3</v>
      </c>
      <c r="F6215" s="35">
        <v>2.8078079534480178E-2</v>
      </c>
      <c r="G6215" s="35">
        <v>0.88756989024585464</v>
      </c>
      <c r="H6215" s="35" t="b">
        <v>0</v>
      </c>
      <c r="I6215" s="35" t="b">
        <v>0</v>
      </c>
      <c r="J6215" s="35" t="b">
        <v>0</v>
      </c>
    </row>
    <row r="6216" spans="1:10" hidden="1" x14ac:dyDescent="0.2">
      <c r="A6216" s="35" t="s">
        <v>755</v>
      </c>
      <c r="B6216" s="35" t="str">
        <f>VLOOKUP(Table4[[#This Row],[Metabolite ID]],Table18[],2,FALSE)</f>
        <v>Glycine</v>
      </c>
      <c r="C6216" s="35" t="s">
        <v>1121</v>
      </c>
      <c r="D6216" s="35">
        <v>1069</v>
      </c>
      <c r="E6216" s="35">
        <v>6.443633414046035E-2</v>
      </c>
      <c r="F6216" s="35">
        <v>0.11323575608270904</v>
      </c>
      <c r="G6216" s="35">
        <v>0.56944468909287482</v>
      </c>
      <c r="H6216" s="35" t="b">
        <v>0</v>
      </c>
      <c r="I6216" s="35" t="b">
        <v>0</v>
      </c>
      <c r="J6216" s="35" t="b">
        <v>0</v>
      </c>
    </row>
    <row r="6217" spans="1:10" hidden="1" x14ac:dyDescent="0.2">
      <c r="A6217" s="35" t="s">
        <v>755</v>
      </c>
      <c r="B6217" s="35" t="str">
        <f>VLOOKUP(Table4[[#This Row],[Metabolite ID]],Table18[],2,FALSE)</f>
        <v>Glycine</v>
      </c>
      <c r="C6217" s="35" t="s">
        <v>1122</v>
      </c>
      <c r="D6217" s="35">
        <v>1069</v>
      </c>
      <c r="E6217" s="35">
        <v>1.887860814174136E-2</v>
      </c>
      <c r="F6217" s="35">
        <v>7.1287796728616556E-2</v>
      </c>
      <c r="G6217" s="35">
        <v>0.79119735034444338</v>
      </c>
      <c r="H6217" s="35" t="b">
        <v>0</v>
      </c>
      <c r="I6217" s="35" t="b">
        <v>0</v>
      </c>
      <c r="J6217" s="35" t="b">
        <v>0</v>
      </c>
    </row>
    <row r="6218" spans="1:10" hidden="1" x14ac:dyDescent="0.2">
      <c r="A6218" s="35" t="s">
        <v>755</v>
      </c>
      <c r="B6218" s="35" t="str">
        <f>VLOOKUP(Table4[[#This Row],[Metabolite ID]],Table18[],2,FALSE)</f>
        <v>Glycine</v>
      </c>
      <c r="C6218" s="35" t="s">
        <v>1123</v>
      </c>
      <c r="D6218" s="35">
        <v>1069</v>
      </c>
      <c r="E6218" s="35">
        <v>3.2866974722123639E-2</v>
      </c>
      <c r="F6218" s="35">
        <v>7.7501643380255808E-2</v>
      </c>
      <c r="G6218" s="35">
        <v>0.67159222130833895</v>
      </c>
      <c r="H6218" s="35" t="b">
        <v>0</v>
      </c>
      <c r="I6218" s="35" t="b">
        <v>0</v>
      </c>
      <c r="J6218" s="35" t="b">
        <v>0</v>
      </c>
    </row>
    <row r="6219" spans="1:10" x14ac:dyDescent="0.2">
      <c r="A6219" s="35" t="s">
        <v>524</v>
      </c>
      <c r="B6219" s="35" t="str">
        <f>VLOOKUP(Table4[[#This Row],[Metabolite ID]],Table18[],2,FALSE)</f>
        <v>X - 21795</v>
      </c>
      <c r="C6219" s="35" t="s">
        <v>1116</v>
      </c>
      <c r="D6219" s="35">
        <v>1068</v>
      </c>
      <c r="E6219" s="35">
        <v>1.1136468408522541E-2</v>
      </c>
      <c r="F6219" s="35">
        <v>4.9360274618616216E-2</v>
      </c>
      <c r="G6219" s="36">
        <v>0.8215000846139594</v>
      </c>
      <c r="H6219" s="35" t="b">
        <v>0</v>
      </c>
      <c r="I6219" s="35" t="b">
        <v>0</v>
      </c>
      <c r="J6219" s="35" t="b">
        <v>0</v>
      </c>
    </row>
    <row r="6220" spans="1:10" hidden="1" x14ac:dyDescent="0.2">
      <c r="A6220" s="35" t="s">
        <v>524</v>
      </c>
      <c r="B6220" s="35" t="str">
        <f>VLOOKUP(Table4[[#This Row],[Metabolite ID]],Table18[],2,FALSE)</f>
        <v>X - 21795</v>
      </c>
      <c r="C6220" s="35" t="s">
        <v>1117</v>
      </c>
      <c r="D6220" s="35">
        <v>1068</v>
      </c>
      <c r="E6220" s="35">
        <v>1.1136468408522541E-2</v>
      </c>
      <c r="F6220" s="35">
        <v>4.9316410197565524E-2</v>
      </c>
      <c r="G6220" s="35">
        <v>0.82134399725268969</v>
      </c>
      <c r="H6220" s="35" t="b">
        <v>0</v>
      </c>
      <c r="I6220" s="35" t="b">
        <v>0</v>
      </c>
      <c r="J6220" s="35" t="b">
        <v>0</v>
      </c>
    </row>
    <row r="6221" spans="1:10" hidden="1" x14ac:dyDescent="0.2">
      <c r="A6221" s="35" t="s">
        <v>524</v>
      </c>
      <c r="B6221" s="35" t="str">
        <f>VLOOKUP(Table4[[#This Row],[Metabolite ID]],Table18[],2,FALSE)</f>
        <v>X - 21795</v>
      </c>
      <c r="C6221" s="35" t="s">
        <v>1118</v>
      </c>
      <c r="D6221" s="35">
        <v>1068</v>
      </c>
      <c r="E6221" s="35">
        <v>1.1136468408522561E-2</v>
      </c>
      <c r="F6221" s="35">
        <v>4.9754136746915652E-2</v>
      </c>
      <c r="G6221" s="35">
        <v>0.82288958581892957</v>
      </c>
      <c r="H6221" s="35" t="b">
        <v>0</v>
      </c>
      <c r="I6221" s="35" t="b">
        <v>0</v>
      </c>
      <c r="J6221" s="35" t="b">
        <v>0</v>
      </c>
    </row>
    <row r="6222" spans="1:10" hidden="1" x14ac:dyDescent="0.2">
      <c r="A6222" s="35" t="s">
        <v>524</v>
      </c>
      <c r="B6222" s="35" t="str">
        <f>VLOOKUP(Table4[[#This Row],[Metabolite ID]],Table18[],2,FALSE)</f>
        <v>X - 21795</v>
      </c>
      <c r="C6222" s="35" t="s">
        <v>1119</v>
      </c>
      <c r="D6222" s="35">
        <v>1068</v>
      </c>
      <c r="E6222" s="35">
        <v>2.0119727047095484E-4</v>
      </c>
      <c r="F6222" s="35">
        <v>7.1915740811477044E-2</v>
      </c>
      <c r="G6222" s="35">
        <v>0.99776777678212569</v>
      </c>
      <c r="H6222" s="35" t="b">
        <v>0</v>
      </c>
      <c r="I6222" s="35" t="b">
        <v>0</v>
      </c>
      <c r="J6222" s="35" t="b">
        <v>0</v>
      </c>
    </row>
    <row r="6223" spans="1:10" hidden="1" x14ac:dyDescent="0.2">
      <c r="A6223" s="35" t="s">
        <v>524</v>
      </c>
      <c r="B6223" s="35" t="str">
        <f>VLOOKUP(Table4[[#This Row],[Metabolite ID]],Table18[],2,FALSE)</f>
        <v>X - 21795</v>
      </c>
      <c r="C6223" s="35" t="s">
        <v>1120</v>
      </c>
      <c r="D6223" s="35">
        <v>1068</v>
      </c>
      <c r="E6223" s="35">
        <v>-2.956630895991719E-2</v>
      </c>
      <c r="F6223" s="35">
        <v>8.4593275895010575E-2</v>
      </c>
      <c r="G6223" s="35">
        <v>0.7267054611390209</v>
      </c>
      <c r="H6223" s="35" t="b">
        <v>0</v>
      </c>
      <c r="I6223" s="35" t="b">
        <v>0</v>
      </c>
      <c r="J6223" s="35" t="b">
        <v>0</v>
      </c>
    </row>
    <row r="6224" spans="1:10" hidden="1" x14ac:dyDescent="0.2">
      <c r="A6224" s="35" t="s">
        <v>524</v>
      </c>
      <c r="B6224" s="35" t="str">
        <f>VLOOKUP(Table4[[#This Row],[Metabolite ID]],Table18[],2,FALSE)</f>
        <v>X - 21795</v>
      </c>
      <c r="C6224" s="35" t="s">
        <v>1121</v>
      </c>
      <c r="D6224" s="35">
        <v>1068</v>
      </c>
      <c r="E6224" s="35">
        <v>-5.7225186100319902E-2</v>
      </c>
      <c r="F6224" s="35">
        <v>0.30097495214439363</v>
      </c>
      <c r="G6224" s="35">
        <v>0.84924129677768323</v>
      </c>
      <c r="H6224" s="35" t="b">
        <v>0</v>
      </c>
      <c r="I6224" s="35" t="b">
        <v>0</v>
      </c>
      <c r="J6224" s="35" t="b">
        <v>0</v>
      </c>
    </row>
    <row r="6225" spans="1:10" hidden="1" x14ac:dyDescent="0.2">
      <c r="A6225" s="35" t="s">
        <v>524</v>
      </c>
      <c r="B6225" s="35" t="str">
        <f>VLOOKUP(Table4[[#This Row],[Metabolite ID]],Table18[],2,FALSE)</f>
        <v>X - 21795</v>
      </c>
      <c r="C6225" s="35" t="s">
        <v>1122</v>
      </c>
      <c r="D6225" s="35">
        <v>1068</v>
      </c>
      <c r="E6225" s="35">
        <v>-1.4129160079425773E-3</v>
      </c>
      <c r="F6225" s="35">
        <v>0.18128631302955553</v>
      </c>
      <c r="G6225" s="35">
        <v>0.99378293749377922</v>
      </c>
      <c r="H6225" s="35" t="b">
        <v>0</v>
      </c>
      <c r="I6225" s="35" t="b">
        <v>0</v>
      </c>
      <c r="J6225" s="35" t="b">
        <v>0</v>
      </c>
    </row>
    <row r="6226" spans="1:10" hidden="1" x14ac:dyDescent="0.2">
      <c r="A6226" s="35" t="s">
        <v>524</v>
      </c>
      <c r="B6226" s="35" t="str">
        <f>VLOOKUP(Table4[[#This Row],[Metabolite ID]],Table18[],2,FALSE)</f>
        <v>X - 21795</v>
      </c>
      <c r="C6226" s="35" t="s">
        <v>1123</v>
      </c>
      <c r="D6226" s="35">
        <v>1068</v>
      </c>
      <c r="E6226" s="35">
        <v>7.9086627140870669E-2</v>
      </c>
      <c r="F6226" s="35">
        <v>0.14511272570786965</v>
      </c>
      <c r="G6226" s="35">
        <v>0.58586660940467317</v>
      </c>
      <c r="H6226" s="35" t="b">
        <v>0</v>
      </c>
      <c r="I6226" s="35" t="b">
        <v>0</v>
      </c>
      <c r="J6226" s="35" t="b">
        <v>0</v>
      </c>
    </row>
    <row r="6227" spans="1:10" x14ac:dyDescent="0.2">
      <c r="A6227" s="35" t="s">
        <v>362</v>
      </c>
      <c r="B6227" s="35" t="str">
        <f>VLOOKUP(Table4[[#This Row],[Metabolite ID]],Table18[],2,FALSE)</f>
        <v>2-hydroxydecanoate</v>
      </c>
      <c r="C6227" s="35" t="s">
        <v>1116</v>
      </c>
      <c r="D6227" s="35">
        <v>1068</v>
      </c>
      <c r="E6227" s="35">
        <v>-8.3871720233533002E-3</v>
      </c>
      <c r="F6227" s="35">
        <v>3.807381959211309E-2</v>
      </c>
      <c r="G6227" s="36">
        <v>0.82564755141329738</v>
      </c>
      <c r="H6227" s="35" t="b">
        <v>0</v>
      </c>
      <c r="I6227" s="35" t="b">
        <v>0</v>
      </c>
      <c r="J6227" s="35" t="b">
        <v>0</v>
      </c>
    </row>
    <row r="6228" spans="1:10" hidden="1" x14ac:dyDescent="0.2">
      <c r="A6228" s="35" t="s">
        <v>362</v>
      </c>
      <c r="B6228" s="35" t="str">
        <f>VLOOKUP(Table4[[#This Row],[Metabolite ID]],Table18[],2,FALSE)</f>
        <v>2-hydroxydecanoate</v>
      </c>
      <c r="C6228" s="35" t="s">
        <v>1117</v>
      </c>
      <c r="D6228" s="35">
        <v>1068</v>
      </c>
      <c r="E6228" s="35">
        <v>-8.3871720233533002E-3</v>
      </c>
      <c r="F6228" s="35">
        <v>3.6950452855689146E-2</v>
      </c>
      <c r="G6228" s="35">
        <v>0.82043596409086228</v>
      </c>
      <c r="H6228" s="35" t="b">
        <v>0</v>
      </c>
      <c r="I6228" s="35" t="b">
        <v>0</v>
      </c>
      <c r="J6228" s="35" t="b">
        <v>0</v>
      </c>
    </row>
    <row r="6229" spans="1:10" hidden="1" x14ac:dyDescent="0.2">
      <c r="A6229" s="35" t="s">
        <v>362</v>
      </c>
      <c r="B6229" s="35" t="str">
        <f>VLOOKUP(Table4[[#This Row],[Metabolite ID]],Table18[],2,FALSE)</f>
        <v>2-hydroxydecanoate</v>
      </c>
      <c r="C6229" s="35" t="s">
        <v>1118</v>
      </c>
      <c r="D6229" s="35">
        <v>1068</v>
      </c>
      <c r="E6229" s="35">
        <v>-8.3871720233533401E-3</v>
      </c>
      <c r="F6229" s="35">
        <v>3.7297266717578992E-2</v>
      </c>
      <c r="G6229" s="35">
        <v>0.82207757855737895</v>
      </c>
      <c r="H6229" s="35" t="b">
        <v>0</v>
      </c>
      <c r="I6229" s="35" t="b">
        <v>0</v>
      </c>
      <c r="J6229" s="35" t="b">
        <v>0</v>
      </c>
    </row>
    <row r="6230" spans="1:10" hidden="1" x14ac:dyDescent="0.2">
      <c r="A6230" s="35" t="s">
        <v>362</v>
      </c>
      <c r="B6230" s="35" t="str">
        <f>VLOOKUP(Table4[[#This Row],[Metabolite ID]],Table18[],2,FALSE)</f>
        <v>2-hydroxydecanoate</v>
      </c>
      <c r="C6230" s="35" t="s">
        <v>1119</v>
      </c>
      <c r="D6230" s="35">
        <v>1068</v>
      </c>
      <c r="E6230" s="35">
        <v>-7.2230611460685004E-2</v>
      </c>
      <c r="F6230" s="35">
        <v>5.7269568891955398E-2</v>
      </c>
      <c r="G6230" s="35">
        <v>0.20722276602687825</v>
      </c>
      <c r="H6230" s="35" t="b">
        <v>0</v>
      </c>
      <c r="I6230" s="35" t="b">
        <v>0</v>
      </c>
      <c r="J6230" s="35" t="b">
        <v>0</v>
      </c>
    </row>
    <row r="6231" spans="1:10" hidden="1" x14ac:dyDescent="0.2">
      <c r="A6231" s="35" t="s">
        <v>362</v>
      </c>
      <c r="B6231" s="35" t="str">
        <f>VLOOKUP(Table4[[#This Row],[Metabolite ID]],Table18[],2,FALSE)</f>
        <v>2-hydroxydecanoate</v>
      </c>
      <c r="C6231" s="35" t="s">
        <v>1120</v>
      </c>
      <c r="D6231" s="35">
        <v>1068</v>
      </c>
      <c r="E6231" s="35">
        <v>-1.5897732589767479E-2</v>
      </c>
      <c r="F6231" s="35">
        <v>6.1495769398506463E-2</v>
      </c>
      <c r="G6231" s="35">
        <v>0.79600754448156508</v>
      </c>
      <c r="H6231" s="35" t="b">
        <v>0</v>
      </c>
      <c r="I6231" s="35" t="b">
        <v>0</v>
      </c>
      <c r="J6231" s="35" t="b">
        <v>0</v>
      </c>
    </row>
    <row r="6232" spans="1:10" hidden="1" x14ac:dyDescent="0.2">
      <c r="A6232" s="35" t="s">
        <v>362</v>
      </c>
      <c r="B6232" s="35" t="str">
        <f>VLOOKUP(Table4[[#This Row],[Metabolite ID]],Table18[],2,FALSE)</f>
        <v>2-hydroxydecanoate</v>
      </c>
      <c r="C6232" s="35" t="s">
        <v>1121</v>
      </c>
      <c r="D6232" s="35">
        <v>1068</v>
      </c>
      <c r="E6232" s="35">
        <v>-0.11261422035676816</v>
      </c>
      <c r="F6232" s="35">
        <v>0.2542169829965254</v>
      </c>
      <c r="G6232" s="35">
        <v>0.65786663442121873</v>
      </c>
      <c r="H6232" s="35" t="b">
        <v>0</v>
      </c>
      <c r="I6232" s="35" t="b">
        <v>0</v>
      </c>
      <c r="J6232" s="35" t="b">
        <v>0</v>
      </c>
    </row>
    <row r="6233" spans="1:10" hidden="1" x14ac:dyDescent="0.2">
      <c r="A6233" s="35" t="s">
        <v>362</v>
      </c>
      <c r="B6233" s="35" t="str">
        <f>VLOOKUP(Table4[[#This Row],[Metabolite ID]],Table18[],2,FALSE)</f>
        <v>2-hydroxydecanoate</v>
      </c>
      <c r="C6233" s="35" t="s">
        <v>1122</v>
      </c>
      <c r="D6233" s="35">
        <v>1068</v>
      </c>
      <c r="E6233" s="35">
        <v>-2.033736168893796E-3</v>
      </c>
      <c r="F6233" s="35">
        <v>0.15664916467632015</v>
      </c>
      <c r="G6233" s="35">
        <v>0.98964398613826476</v>
      </c>
      <c r="H6233" s="35" t="b">
        <v>0</v>
      </c>
      <c r="I6233" s="35" t="b">
        <v>0</v>
      </c>
      <c r="J6233" s="35" t="b">
        <v>0</v>
      </c>
    </row>
    <row r="6234" spans="1:10" hidden="1" x14ac:dyDescent="0.2">
      <c r="A6234" s="35" t="s">
        <v>362</v>
      </c>
      <c r="B6234" s="35" t="str">
        <f>VLOOKUP(Table4[[#This Row],[Metabolite ID]],Table18[],2,FALSE)</f>
        <v>2-hydroxydecanoate</v>
      </c>
      <c r="C6234" s="35" t="s">
        <v>1123</v>
      </c>
      <c r="D6234" s="35">
        <v>1068</v>
      </c>
      <c r="E6234" s="35">
        <v>8.6413744144848134E-2</v>
      </c>
      <c r="F6234" s="35">
        <v>0.11175494377941607</v>
      </c>
      <c r="G6234" s="35">
        <v>0.4395499213708266</v>
      </c>
      <c r="H6234" s="35" t="b">
        <v>0</v>
      </c>
      <c r="I6234" s="35" t="b">
        <v>0</v>
      </c>
      <c r="J6234" s="35" t="b">
        <v>0</v>
      </c>
    </row>
    <row r="6235" spans="1:10" x14ac:dyDescent="0.2">
      <c r="A6235" s="35" t="s">
        <v>507</v>
      </c>
      <c r="B6235" s="35" t="str">
        <f>VLOOKUP(Table4[[#This Row],[Metabolite ID]],Table18[],2,FALSE)</f>
        <v>X - 17653</v>
      </c>
      <c r="C6235" s="35" t="s">
        <v>1116</v>
      </c>
      <c r="D6235" s="35">
        <v>1068</v>
      </c>
      <c r="E6235" s="35">
        <v>-8.1945984503328708E-3</v>
      </c>
      <c r="F6235" s="35">
        <v>3.8505871639622352E-2</v>
      </c>
      <c r="G6235" s="36">
        <v>0.83147184324694035</v>
      </c>
      <c r="H6235" s="35" t="b">
        <v>0</v>
      </c>
      <c r="I6235" s="35" t="b">
        <v>0</v>
      </c>
      <c r="J6235" s="35" t="b">
        <v>0</v>
      </c>
    </row>
    <row r="6236" spans="1:10" hidden="1" x14ac:dyDescent="0.2">
      <c r="A6236" s="35" t="s">
        <v>507</v>
      </c>
      <c r="B6236" s="35" t="str">
        <f>VLOOKUP(Table4[[#This Row],[Metabolite ID]],Table18[],2,FALSE)</f>
        <v>X - 17653</v>
      </c>
      <c r="C6236" s="35" t="s">
        <v>1117</v>
      </c>
      <c r="D6236" s="35">
        <v>1068</v>
      </c>
      <c r="E6236" s="35">
        <v>-8.1945984503328708E-3</v>
      </c>
      <c r="F6236" s="35">
        <v>3.7066290966743284E-2</v>
      </c>
      <c r="G6236" s="35">
        <v>0.82503050305911318</v>
      </c>
      <c r="H6236" s="35" t="b">
        <v>0</v>
      </c>
      <c r="I6236" s="35" t="b">
        <v>0</v>
      </c>
      <c r="J6236" s="35" t="b">
        <v>0</v>
      </c>
    </row>
    <row r="6237" spans="1:10" hidden="1" x14ac:dyDescent="0.2">
      <c r="A6237" s="35" t="s">
        <v>507</v>
      </c>
      <c r="B6237" s="35" t="str">
        <f>VLOOKUP(Table4[[#This Row],[Metabolite ID]],Table18[],2,FALSE)</f>
        <v>X - 17653</v>
      </c>
      <c r="C6237" s="35" t="s">
        <v>1118</v>
      </c>
      <c r="D6237" s="35">
        <v>1068</v>
      </c>
      <c r="E6237" s="35">
        <v>-8.1945984503328708E-3</v>
      </c>
      <c r="F6237" s="35">
        <v>3.7419447868769884E-2</v>
      </c>
      <c r="G6237" s="35">
        <v>0.82665547349056767</v>
      </c>
      <c r="H6237" s="35" t="b">
        <v>0</v>
      </c>
      <c r="I6237" s="35" t="b">
        <v>0</v>
      </c>
      <c r="J6237" s="35" t="b">
        <v>0</v>
      </c>
    </row>
    <row r="6238" spans="1:10" hidden="1" x14ac:dyDescent="0.2">
      <c r="A6238" s="35" t="s">
        <v>507</v>
      </c>
      <c r="B6238" s="35" t="str">
        <f>VLOOKUP(Table4[[#This Row],[Metabolite ID]],Table18[],2,FALSE)</f>
        <v>X - 17653</v>
      </c>
      <c r="C6238" s="35" t="s">
        <v>1119</v>
      </c>
      <c r="D6238" s="35">
        <v>1068</v>
      </c>
      <c r="E6238" s="35">
        <v>1.9589317969612018E-2</v>
      </c>
      <c r="F6238" s="35">
        <v>5.5627777671472735E-2</v>
      </c>
      <c r="G6238" s="35">
        <v>0.72472582541892971</v>
      </c>
      <c r="H6238" s="35" t="b">
        <v>0</v>
      </c>
      <c r="I6238" s="35" t="b">
        <v>0</v>
      </c>
      <c r="J6238" s="35" t="b">
        <v>0</v>
      </c>
    </row>
    <row r="6239" spans="1:10" hidden="1" x14ac:dyDescent="0.2">
      <c r="A6239" s="35" t="s">
        <v>507</v>
      </c>
      <c r="B6239" s="35" t="str">
        <f>VLOOKUP(Table4[[#This Row],[Metabolite ID]],Table18[],2,FALSE)</f>
        <v>X - 17653</v>
      </c>
      <c r="C6239" s="35" t="s">
        <v>1120</v>
      </c>
      <c r="D6239" s="35">
        <v>1068</v>
      </c>
      <c r="E6239" s="35">
        <v>9.3761780321708517E-3</v>
      </c>
      <c r="F6239" s="35">
        <v>6.6459468210322739E-2</v>
      </c>
      <c r="G6239" s="35">
        <v>0.88780583685648617</v>
      </c>
      <c r="H6239" s="35" t="b">
        <v>0</v>
      </c>
      <c r="I6239" s="35" t="b">
        <v>0</v>
      </c>
      <c r="J6239" s="35" t="b">
        <v>0</v>
      </c>
    </row>
    <row r="6240" spans="1:10" hidden="1" x14ac:dyDescent="0.2">
      <c r="A6240" s="35" t="s">
        <v>507</v>
      </c>
      <c r="B6240" s="35" t="str">
        <f>VLOOKUP(Table4[[#This Row],[Metabolite ID]],Table18[],2,FALSE)</f>
        <v>X - 17653</v>
      </c>
      <c r="C6240" s="35" t="s">
        <v>1121</v>
      </c>
      <c r="D6240" s="35">
        <v>1068</v>
      </c>
      <c r="E6240" s="35">
        <v>0.32973654955775622</v>
      </c>
      <c r="F6240" s="35">
        <v>0.26111486488598035</v>
      </c>
      <c r="G6240" s="35">
        <v>0.20693600024162073</v>
      </c>
      <c r="H6240" s="35" t="b">
        <v>0</v>
      </c>
      <c r="I6240" s="35" t="b">
        <v>0</v>
      </c>
      <c r="J6240" s="35" t="b">
        <v>0</v>
      </c>
    </row>
    <row r="6241" spans="1:10" hidden="1" x14ac:dyDescent="0.2">
      <c r="A6241" s="35" t="s">
        <v>507</v>
      </c>
      <c r="B6241" s="35" t="str">
        <f>VLOOKUP(Table4[[#This Row],[Metabolite ID]],Table18[],2,FALSE)</f>
        <v>X - 17653</v>
      </c>
      <c r="C6241" s="35" t="s">
        <v>1122</v>
      </c>
      <c r="D6241" s="35">
        <v>1068</v>
      </c>
      <c r="E6241" s="35">
        <v>0.15639026491365193</v>
      </c>
      <c r="F6241" s="35">
        <v>0.15470543955187183</v>
      </c>
      <c r="G6241" s="35">
        <v>0.31229800219958698</v>
      </c>
      <c r="H6241" s="35" t="b">
        <v>0</v>
      </c>
      <c r="I6241" s="35" t="b">
        <v>0</v>
      </c>
      <c r="J6241" s="35" t="b">
        <v>0</v>
      </c>
    </row>
    <row r="6242" spans="1:10" hidden="1" x14ac:dyDescent="0.2">
      <c r="A6242" s="35" t="s">
        <v>507</v>
      </c>
      <c r="B6242" s="35" t="str">
        <f>VLOOKUP(Table4[[#This Row],[Metabolite ID]],Table18[],2,FALSE)</f>
        <v>X - 17653</v>
      </c>
      <c r="C6242" s="35" t="s">
        <v>1123</v>
      </c>
      <c r="D6242" s="35">
        <v>1068</v>
      </c>
      <c r="E6242" s="35">
        <v>0.16685972203319041</v>
      </c>
      <c r="F6242" s="35">
        <v>0.11290757775210895</v>
      </c>
      <c r="G6242" s="35">
        <v>0.13974507496046223</v>
      </c>
      <c r="H6242" s="35" t="b">
        <v>0</v>
      </c>
      <c r="I6242" s="35" t="b">
        <v>0</v>
      </c>
      <c r="J6242" s="35" t="b">
        <v>0</v>
      </c>
    </row>
    <row r="6243" spans="1:10" x14ac:dyDescent="0.2">
      <c r="A6243" s="35" t="s">
        <v>832</v>
      </c>
      <c r="B6243" s="35" t="str">
        <f>VLOOKUP(Table4[[#This Row],[Metabolite ID]],Table18[],2,FALSE)</f>
        <v>Cholesteryl esters in small LDL</v>
      </c>
      <c r="C6243" s="35" t="s">
        <v>1116</v>
      </c>
      <c r="D6243" s="35">
        <v>1069</v>
      </c>
      <c r="E6243" s="35">
        <v>-5.6936383892181395E-3</v>
      </c>
      <c r="F6243" s="35">
        <v>2.7185916754737867E-2</v>
      </c>
      <c r="G6243" s="36">
        <v>0.83410993832446689</v>
      </c>
      <c r="H6243" s="35" t="b">
        <v>0</v>
      </c>
      <c r="I6243" s="35" t="b">
        <v>0</v>
      </c>
      <c r="J6243" s="35" t="b">
        <v>0</v>
      </c>
    </row>
    <row r="6244" spans="1:10" hidden="1" x14ac:dyDescent="0.2">
      <c r="A6244" s="35" t="s">
        <v>832</v>
      </c>
      <c r="B6244" s="35" t="str">
        <f>VLOOKUP(Table4[[#This Row],[Metabolite ID]],Table18[],2,FALSE)</f>
        <v>Cholesteryl esters in small LDL</v>
      </c>
      <c r="C6244" s="35" t="s">
        <v>1117</v>
      </c>
      <c r="D6244" s="35">
        <v>1069</v>
      </c>
      <c r="E6244" s="35">
        <v>-5.6936383892181395E-3</v>
      </c>
      <c r="F6244" s="35">
        <v>1.6711839495420166E-2</v>
      </c>
      <c r="G6244" s="35">
        <v>0.73333328278504739</v>
      </c>
      <c r="H6244" s="35" t="b">
        <v>0</v>
      </c>
      <c r="I6244" s="35" t="b">
        <v>0</v>
      </c>
      <c r="J6244" s="35" t="b">
        <v>0</v>
      </c>
    </row>
    <row r="6245" spans="1:10" hidden="1" x14ac:dyDescent="0.2">
      <c r="A6245" s="35" t="s">
        <v>832</v>
      </c>
      <c r="B6245" s="35" t="str">
        <f>VLOOKUP(Table4[[#This Row],[Metabolite ID]],Table18[],2,FALSE)</f>
        <v>Cholesteryl esters in small LDL</v>
      </c>
      <c r="C6245" s="35" t="s">
        <v>1118</v>
      </c>
      <c r="D6245" s="35">
        <v>1069</v>
      </c>
      <c r="E6245" s="35">
        <v>-5.6936383892181525E-3</v>
      </c>
      <c r="F6245" s="35">
        <v>1.7111418155915929E-2</v>
      </c>
      <c r="G6245" s="35">
        <v>0.73933120954514508</v>
      </c>
      <c r="H6245" s="35" t="b">
        <v>0</v>
      </c>
      <c r="I6245" s="35" t="b">
        <v>0</v>
      </c>
      <c r="J6245" s="35" t="b">
        <v>0</v>
      </c>
    </row>
    <row r="6246" spans="1:10" hidden="1" x14ac:dyDescent="0.2">
      <c r="A6246" s="35" t="s">
        <v>832</v>
      </c>
      <c r="B6246" s="35" t="str">
        <f>VLOOKUP(Table4[[#This Row],[Metabolite ID]],Table18[],2,FALSE)</f>
        <v>Cholesteryl esters in small LDL</v>
      </c>
      <c r="C6246" s="35" t="s">
        <v>1119</v>
      </c>
      <c r="D6246" s="35">
        <v>1069</v>
      </c>
      <c r="E6246" s="35">
        <v>3.452716981132075E-2</v>
      </c>
      <c r="F6246" s="35">
        <v>2.633119213749157E-2</v>
      </c>
      <c r="G6246" s="35">
        <v>0.18976825964703073</v>
      </c>
      <c r="H6246" s="35" t="b">
        <v>0</v>
      </c>
      <c r="I6246" s="35" t="b">
        <v>0</v>
      </c>
      <c r="J6246" s="35" t="b">
        <v>0</v>
      </c>
    </row>
    <row r="6247" spans="1:10" hidden="1" x14ac:dyDescent="0.2">
      <c r="A6247" s="35" t="s">
        <v>832</v>
      </c>
      <c r="B6247" s="35" t="str">
        <f>VLOOKUP(Table4[[#This Row],[Metabolite ID]],Table18[],2,FALSE)</f>
        <v>Cholesteryl esters in small LDL</v>
      </c>
      <c r="C6247" s="35" t="s">
        <v>1120</v>
      </c>
      <c r="D6247" s="35">
        <v>1069</v>
      </c>
      <c r="E6247" s="35">
        <v>7.069074930236928E-2</v>
      </c>
      <c r="F6247" s="35">
        <v>2.9500036720981677E-2</v>
      </c>
      <c r="G6247" s="35">
        <v>1.6561818011612488E-2</v>
      </c>
      <c r="H6247" s="35" t="b">
        <v>0</v>
      </c>
      <c r="I6247" s="35" t="b">
        <v>0</v>
      </c>
      <c r="J6247" s="35" t="b">
        <v>0</v>
      </c>
    </row>
    <row r="6248" spans="1:10" hidden="1" x14ac:dyDescent="0.2">
      <c r="A6248" s="35" t="s">
        <v>832</v>
      </c>
      <c r="B6248" s="35" t="str">
        <f>VLOOKUP(Table4[[#This Row],[Metabolite ID]],Table18[],2,FALSE)</f>
        <v>Cholesteryl esters in small LDL</v>
      </c>
      <c r="C6248" s="35" t="s">
        <v>1121</v>
      </c>
      <c r="D6248" s="35">
        <v>1069</v>
      </c>
      <c r="E6248" s="35">
        <v>0.14084112971985263</v>
      </c>
      <c r="F6248" s="35">
        <v>0.11962080345150919</v>
      </c>
      <c r="G6248" s="35">
        <v>0.23929954969593195</v>
      </c>
      <c r="H6248" s="35" t="b">
        <v>0</v>
      </c>
      <c r="I6248" s="35" t="b">
        <v>0</v>
      </c>
      <c r="J6248" s="35" t="b">
        <v>0</v>
      </c>
    </row>
    <row r="6249" spans="1:10" hidden="1" x14ac:dyDescent="0.2">
      <c r="A6249" s="35" t="s">
        <v>832</v>
      </c>
      <c r="B6249" s="35" t="str">
        <f>VLOOKUP(Table4[[#This Row],[Metabolite ID]],Table18[],2,FALSE)</f>
        <v>Cholesteryl esters in small LDL</v>
      </c>
      <c r="C6249" s="35" t="s">
        <v>1122</v>
      </c>
      <c r="D6249" s="35">
        <v>1069</v>
      </c>
      <c r="E6249" s="35">
        <v>0.14084112971985263</v>
      </c>
      <c r="F6249" s="35">
        <v>6.3917078979764383E-2</v>
      </c>
      <c r="G6249" s="35">
        <v>2.7772547970418789E-2</v>
      </c>
      <c r="H6249" s="35" t="b">
        <v>0</v>
      </c>
      <c r="I6249" s="35" t="b">
        <v>0</v>
      </c>
      <c r="J6249" s="35" t="b">
        <v>0</v>
      </c>
    </row>
    <row r="6250" spans="1:10" hidden="1" x14ac:dyDescent="0.2">
      <c r="A6250" s="35" t="s">
        <v>832</v>
      </c>
      <c r="B6250" s="35" t="str">
        <f>VLOOKUP(Table4[[#This Row],[Metabolite ID]],Table18[],2,FALSE)</f>
        <v>Cholesteryl esters in small LDL</v>
      </c>
      <c r="C6250" s="35" t="s">
        <v>1123</v>
      </c>
      <c r="D6250" s="35">
        <v>1069</v>
      </c>
      <c r="E6250" s="35">
        <v>-7.0126990666344161E-2</v>
      </c>
      <c r="F6250" s="35">
        <v>7.9742937432192351E-2</v>
      </c>
      <c r="G6250" s="35">
        <v>0.37937529206253262</v>
      </c>
      <c r="H6250" s="35" t="b">
        <v>0</v>
      </c>
      <c r="I6250" s="35" t="b">
        <v>0</v>
      </c>
      <c r="J6250" s="35" t="b">
        <v>0</v>
      </c>
    </row>
    <row r="6251" spans="1:10" x14ac:dyDescent="0.2">
      <c r="A6251" s="35" t="s">
        <v>329</v>
      </c>
      <c r="B6251" s="35" t="str">
        <f>VLOOKUP(Table4[[#This Row],[Metabolite ID]],Table18[],2,FALSE)</f>
        <v>9,10-DiHOME</v>
      </c>
      <c r="C6251" s="35" t="s">
        <v>1116</v>
      </c>
      <c r="D6251" s="35">
        <v>1068</v>
      </c>
      <c r="E6251" s="35">
        <v>-8.0746669352918295E-3</v>
      </c>
      <c r="F6251" s="35">
        <v>3.8928256934415026E-2</v>
      </c>
      <c r="G6251" s="36">
        <v>0.83567849675956374</v>
      </c>
      <c r="H6251" s="35" t="b">
        <v>0</v>
      </c>
      <c r="I6251" s="35" t="b">
        <v>0</v>
      </c>
      <c r="J6251" s="35" t="b">
        <v>0</v>
      </c>
    </row>
    <row r="6252" spans="1:10" hidden="1" x14ac:dyDescent="0.2">
      <c r="A6252" s="35" t="s">
        <v>329</v>
      </c>
      <c r="B6252" s="35" t="str">
        <f>VLOOKUP(Table4[[#This Row],[Metabolite ID]],Table18[],2,FALSE)</f>
        <v>9,10-DiHOME</v>
      </c>
      <c r="C6252" s="35" t="s">
        <v>1117</v>
      </c>
      <c r="D6252" s="35">
        <v>1068</v>
      </c>
      <c r="E6252" s="35">
        <v>-8.0746669352918295E-3</v>
      </c>
      <c r="F6252" s="35">
        <v>3.8591961082611995E-2</v>
      </c>
      <c r="G6252" s="35">
        <v>0.83426725958214543</v>
      </c>
      <c r="H6252" s="35" t="b">
        <v>0</v>
      </c>
      <c r="I6252" s="35" t="b">
        <v>0</v>
      </c>
      <c r="J6252" s="35" t="b">
        <v>0</v>
      </c>
    </row>
    <row r="6253" spans="1:10" hidden="1" x14ac:dyDescent="0.2">
      <c r="A6253" s="35" t="s">
        <v>329</v>
      </c>
      <c r="B6253" s="35" t="str">
        <f>VLOOKUP(Table4[[#This Row],[Metabolite ID]],Table18[],2,FALSE)</f>
        <v>9,10-DiHOME</v>
      </c>
      <c r="C6253" s="35" t="s">
        <v>1118</v>
      </c>
      <c r="D6253" s="35">
        <v>1068</v>
      </c>
      <c r="E6253" s="35">
        <v>-8.0746669352918157E-3</v>
      </c>
      <c r="F6253" s="35">
        <v>3.8939466166801391E-2</v>
      </c>
      <c r="G6253" s="35">
        <v>0.8357251246280919</v>
      </c>
      <c r="H6253" s="35" t="b">
        <v>0</v>
      </c>
      <c r="I6253" s="35" t="b">
        <v>0</v>
      </c>
      <c r="J6253" s="35" t="b">
        <v>0</v>
      </c>
    </row>
    <row r="6254" spans="1:10" hidden="1" x14ac:dyDescent="0.2">
      <c r="A6254" s="35" t="s">
        <v>329</v>
      </c>
      <c r="B6254" s="35" t="str">
        <f>VLOOKUP(Table4[[#This Row],[Metabolite ID]],Table18[],2,FALSE)</f>
        <v>9,10-DiHOME</v>
      </c>
      <c r="C6254" s="35" t="s">
        <v>1119</v>
      </c>
      <c r="D6254" s="35">
        <v>1068</v>
      </c>
      <c r="E6254" s="35">
        <v>-2.4858318237507667E-2</v>
      </c>
      <c r="F6254" s="35">
        <v>5.9171426227240816E-2</v>
      </c>
      <c r="G6254" s="35">
        <v>0.67440743887349952</v>
      </c>
      <c r="H6254" s="35" t="b">
        <v>0</v>
      </c>
      <c r="I6254" s="35" t="b">
        <v>0</v>
      </c>
      <c r="J6254" s="35" t="b">
        <v>0</v>
      </c>
    </row>
    <row r="6255" spans="1:10" hidden="1" x14ac:dyDescent="0.2">
      <c r="A6255" s="35" t="s">
        <v>329</v>
      </c>
      <c r="B6255" s="35" t="str">
        <f>VLOOKUP(Table4[[#This Row],[Metabolite ID]],Table18[],2,FALSE)</f>
        <v>9,10-DiHOME</v>
      </c>
      <c r="C6255" s="35" t="s">
        <v>1120</v>
      </c>
      <c r="D6255" s="35">
        <v>1068</v>
      </c>
      <c r="E6255" s="35">
        <v>4.4419430113090352E-2</v>
      </c>
      <c r="F6255" s="35">
        <v>6.4473826241161408E-2</v>
      </c>
      <c r="G6255" s="35">
        <v>0.49085290256836689</v>
      </c>
      <c r="H6255" s="35" t="b">
        <v>0</v>
      </c>
      <c r="I6255" s="35" t="b">
        <v>0</v>
      </c>
      <c r="J6255" s="35" t="b">
        <v>0</v>
      </c>
    </row>
    <row r="6256" spans="1:10" hidden="1" x14ac:dyDescent="0.2">
      <c r="A6256" s="35" t="s">
        <v>329</v>
      </c>
      <c r="B6256" s="35" t="str">
        <f>VLOOKUP(Table4[[#This Row],[Metabolite ID]],Table18[],2,FALSE)</f>
        <v>9,10-DiHOME</v>
      </c>
      <c r="C6256" s="35" t="s">
        <v>1121</v>
      </c>
      <c r="D6256" s="35">
        <v>1068</v>
      </c>
      <c r="E6256" s="35">
        <v>-4.2124115468410217E-2</v>
      </c>
      <c r="F6256" s="35">
        <v>0.25966317316599236</v>
      </c>
      <c r="G6256" s="35">
        <v>0.87115860845268511</v>
      </c>
      <c r="H6256" s="35" t="b">
        <v>0</v>
      </c>
      <c r="I6256" s="35" t="b">
        <v>0</v>
      </c>
      <c r="J6256" s="35" t="b">
        <v>0</v>
      </c>
    </row>
    <row r="6257" spans="1:10" hidden="1" x14ac:dyDescent="0.2">
      <c r="A6257" s="35" t="s">
        <v>329</v>
      </c>
      <c r="B6257" s="35" t="str">
        <f>VLOOKUP(Table4[[#This Row],[Metabolite ID]],Table18[],2,FALSE)</f>
        <v>9,10-DiHOME</v>
      </c>
      <c r="C6257" s="35" t="s">
        <v>1122</v>
      </c>
      <c r="D6257" s="35">
        <v>1068</v>
      </c>
      <c r="E6257" s="35">
        <v>0.13367767383088047</v>
      </c>
      <c r="F6257" s="35">
        <v>0.14751772381769071</v>
      </c>
      <c r="G6257" s="35">
        <v>0.36504494536622001</v>
      </c>
      <c r="H6257" s="35" t="b">
        <v>0</v>
      </c>
      <c r="I6257" s="35" t="b">
        <v>0</v>
      </c>
      <c r="J6257" s="35" t="b">
        <v>0</v>
      </c>
    </row>
    <row r="6258" spans="1:10" hidden="1" x14ac:dyDescent="0.2">
      <c r="A6258" s="35" t="s">
        <v>329</v>
      </c>
      <c r="B6258" s="35" t="str">
        <f>VLOOKUP(Table4[[#This Row],[Metabolite ID]],Table18[],2,FALSE)</f>
        <v>9,10-DiHOME</v>
      </c>
      <c r="C6258" s="35" t="s">
        <v>1123</v>
      </c>
      <c r="D6258" s="35">
        <v>1068</v>
      </c>
      <c r="E6258" s="35">
        <v>0.1759283352123267</v>
      </c>
      <c r="F6258" s="35">
        <v>0.11421288540708141</v>
      </c>
      <c r="G6258" s="35">
        <v>0.12377073249390913</v>
      </c>
      <c r="H6258" s="35" t="b">
        <v>0</v>
      </c>
      <c r="I6258" s="35" t="b">
        <v>0</v>
      </c>
      <c r="J6258" s="35" t="b">
        <v>0</v>
      </c>
    </row>
    <row r="6259" spans="1:10" x14ac:dyDescent="0.2">
      <c r="A6259" s="35" t="s">
        <v>321</v>
      </c>
      <c r="B6259" s="35" t="str">
        <f>VLOOKUP(Table4[[#This Row],[Metabolite ID]],Table18[],2,FALSE)</f>
        <v>palmitoyl sphingomyelin (d18:1/16:0)</v>
      </c>
      <c r="C6259" s="35" t="s">
        <v>1116</v>
      </c>
      <c r="D6259" s="35">
        <v>1068</v>
      </c>
      <c r="E6259" s="35">
        <v>7.9662602804642327E-3</v>
      </c>
      <c r="F6259" s="35">
        <v>3.8612196790337901E-2</v>
      </c>
      <c r="G6259" s="36">
        <v>0.83654516773858312</v>
      </c>
      <c r="H6259" s="35" t="b">
        <v>0</v>
      </c>
      <c r="I6259" s="35" t="b">
        <v>0</v>
      </c>
      <c r="J6259" s="35" t="b">
        <v>0</v>
      </c>
    </row>
    <row r="6260" spans="1:10" hidden="1" x14ac:dyDescent="0.2">
      <c r="A6260" s="35" t="s">
        <v>321</v>
      </c>
      <c r="B6260" s="35" t="str">
        <f>VLOOKUP(Table4[[#This Row],[Metabolite ID]],Table18[],2,FALSE)</f>
        <v>palmitoyl sphingomyelin (d18:1/16:0)</v>
      </c>
      <c r="C6260" s="35" t="s">
        <v>1117</v>
      </c>
      <c r="D6260" s="35">
        <v>1068</v>
      </c>
      <c r="E6260" s="35">
        <v>7.9662602804642327E-3</v>
      </c>
      <c r="F6260" s="35">
        <v>3.6872459678605161E-2</v>
      </c>
      <c r="G6260" s="35">
        <v>0.82894950556747737</v>
      </c>
      <c r="H6260" s="35" t="b">
        <v>0</v>
      </c>
      <c r="I6260" s="35" t="b">
        <v>0</v>
      </c>
      <c r="J6260" s="35" t="b">
        <v>0</v>
      </c>
    </row>
    <row r="6261" spans="1:10" hidden="1" x14ac:dyDescent="0.2">
      <c r="A6261" s="35" t="s">
        <v>321</v>
      </c>
      <c r="B6261" s="35" t="str">
        <f>VLOOKUP(Table4[[#This Row],[Metabolite ID]],Table18[],2,FALSE)</f>
        <v>palmitoyl sphingomyelin (d18:1/16:0)</v>
      </c>
      <c r="C6261" s="35" t="s">
        <v>1118</v>
      </c>
      <c r="D6261" s="35">
        <v>1068</v>
      </c>
      <c r="E6261" s="35">
        <v>7.9662602804642154E-3</v>
      </c>
      <c r="F6261" s="35">
        <v>3.7230214890043176E-2</v>
      </c>
      <c r="G6261" s="35">
        <v>0.83056812270775771</v>
      </c>
      <c r="H6261" s="35" t="b">
        <v>0</v>
      </c>
      <c r="I6261" s="35" t="b">
        <v>0</v>
      </c>
      <c r="J6261" s="35" t="b">
        <v>0</v>
      </c>
    </row>
    <row r="6262" spans="1:10" hidden="1" x14ac:dyDescent="0.2">
      <c r="A6262" s="35" t="s">
        <v>321</v>
      </c>
      <c r="B6262" s="35" t="str">
        <f>VLOOKUP(Table4[[#This Row],[Metabolite ID]],Table18[],2,FALSE)</f>
        <v>palmitoyl sphingomyelin (d18:1/16:0)</v>
      </c>
      <c r="C6262" s="35" t="s">
        <v>1119</v>
      </c>
      <c r="D6262" s="35">
        <v>1068</v>
      </c>
      <c r="E6262" s="35">
        <v>3.4120311058389093E-2</v>
      </c>
      <c r="F6262" s="35">
        <v>5.4842448887124313E-2</v>
      </c>
      <c r="G6262" s="35">
        <v>0.53384226312425542</v>
      </c>
      <c r="H6262" s="35" t="b">
        <v>0</v>
      </c>
      <c r="I6262" s="35" t="b">
        <v>0</v>
      </c>
      <c r="J6262" s="35" t="b">
        <v>0</v>
      </c>
    </row>
    <row r="6263" spans="1:10" hidden="1" x14ac:dyDescent="0.2">
      <c r="A6263" s="35" t="s">
        <v>321</v>
      </c>
      <c r="B6263" s="35" t="str">
        <f>VLOOKUP(Table4[[#This Row],[Metabolite ID]],Table18[],2,FALSE)</f>
        <v>palmitoyl sphingomyelin (d18:1/16:0)</v>
      </c>
      <c r="C6263" s="35" t="s">
        <v>1120</v>
      </c>
      <c r="D6263" s="35">
        <v>1068</v>
      </c>
      <c r="E6263" s="35">
        <v>-4.9905519821860179E-2</v>
      </c>
      <c r="F6263" s="35">
        <v>6.5702311562566909E-2</v>
      </c>
      <c r="G6263" s="35">
        <v>0.44751152037098763</v>
      </c>
      <c r="H6263" s="35" t="b">
        <v>0</v>
      </c>
      <c r="I6263" s="35" t="b">
        <v>0</v>
      </c>
      <c r="J6263" s="35" t="b">
        <v>0</v>
      </c>
    </row>
    <row r="6264" spans="1:10" hidden="1" x14ac:dyDescent="0.2">
      <c r="A6264" s="35" t="s">
        <v>321</v>
      </c>
      <c r="B6264" s="35" t="str">
        <f>VLOOKUP(Table4[[#This Row],[Metabolite ID]],Table18[],2,FALSE)</f>
        <v>palmitoyl sphingomyelin (d18:1/16:0)</v>
      </c>
      <c r="C6264" s="35" t="s">
        <v>1121</v>
      </c>
      <c r="D6264" s="35">
        <v>1068</v>
      </c>
      <c r="E6264" s="35">
        <v>-0.11631953207099777</v>
      </c>
      <c r="F6264" s="35">
        <v>0.23115512337455474</v>
      </c>
      <c r="G6264" s="35">
        <v>0.61492060775597723</v>
      </c>
      <c r="H6264" s="35" t="b">
        <v>0</v>
      </c>
      <c r="I6264" s="35" t="b">
        <v>0</v>
      </c>
      <c r="J6264" s="35" t="b">
        <v>0</v>
      </c>
    </row>
    <row r="6265" spans="1:10" hidden="1" x14ac:dyDescent="0.2">
      <c r="A6265" s="35" t="s">
        <v>321</v>
      </c>
      <c r="B6265" s="35" t="str">
        <f>VLOOKUP(Table4[[#This Row],[Metabolite ID]],Table18[],2,FALSE)</f>
        <v>palmitoyl sphingomyelin (d18:1/16:0)</v>
      </c>
      <c r="C6265" s="35" t="s">
        <v>1122</v>
      </c>
      <c r="D6265" s="35">
        <v>1068</v>
      </c>
      <c r="E6265" s="35">
        <v>-0.18513651176412083</v>
      </c>
      <c r="F6265" s="35">
        <v>0.1426165299140556</v>
      </c>
      <c r="G6265" s="35">
        <v>0.19451905915253567</v>
      </c>
      <c r="H6265" s="35" t="b">
        <v>0</v>
      </c>
      <c r="I6265" s="35" t="b">
        <v>0</v>
      </c>
      <c r="J6265" s="35" t="b">
        <v>0</v>
      </c>
    </row>
    <row r="6266" spans="1:10" hidden="1" x14ac:dyDescent="0.2">
      <c r="A6266" s="35" t="s">
        <v>321</v>
      </c>
      <c r="B6266" s="35" t="str">
        <f>VLOOKUP(Table4[[#This Row],[Metabolite ID]],Table18[],2,FALSE)</f>
        <v>palmitoyl sphingomyelin (d18:1/16:0)</v>
      </c>
      <c r="C6266" s="35" t="s">
        <v>1123</v>
      </c>
      <c r="D6266" s="35">
        <v>1068</v>
      </c>
      <c r="E6266" s="35">
        <v>-0.15322093403081929</v>
      </c>
      <c r="F6266" s="35">
        <v>0.11325610634037334</v>
      </c>
      <c r="G6266" s="35">
        <v>0.17638361230773839</v>
      </c>
      <c r="H6266" s="35" t="b">
        <v>0</v>
      </c>
      <c r="I6266" s="35" t="b">
        <v>0</v>
      </c>
      <c r="J6266" s="35" t="b">
        <v>0</v>
      </c>
    </row>
    <row r="6267" spans="1:10" x14ac:dyDescent="0.2">
      <c r="A6267" s="35" t="s">
        <v>137</v>
      </c>
      <c r="B6267" s="35" t="str">
        <f>VLOOKUP(Table4[[#This Row],[Metabolite ID]],Table18[],2,FALSE)</f>
        <v>3-hydroxyoctanoate</v>
      </c>
      <c r="C6267" s="35" t="s">
        <v>1116</v>
      </c>
      <c r="D6267" s="35">
        <v>1068</v>
      </c>
      <c r="E6267" s="35">
        <v>-7.6256026876138864E-3</v>
      </c>
      <c r="F6267" s="35">
        <v>3.7080768788453844E-2</v>
      </c>
      <c r="G6267" s="36">
        <v>0.83706552739093765</v>
      </c>
      <c r="H6267" s="35" t="b">
        <v>0</v>
      </c>
      <c r="I6267" s="35" t="b">
        <v>0</v>
      </c>
      <c r="J6267" s="35" t="b">
        <v>0</v>
      </c>
    </row>
    <row r="6268" spans="1:10" hidden="1" x14ac:dyDescent="0.2">
      <c r="A6268" s="35" t="s">
        <v>137</v>
      </c>
      <c r="B6268" s="35" t="str">
        <f>VLOOKUP(Table4[[#This Row],[Metabolite ID]],Table18[],2,FALSE)</f>
        <v>3-hydroxyoctanoate</v>
      </c>
      <c r="C6268" s="35" t="s">
        <v>1117</v>
      </c>
      <c r="D6268" s="35">
        <v>1068</v>
      </c>
      <c r="E6268" s="35">
        <v>-7.6256026876138864E-3</v>
      </c>
      <c r="F6268" s="35">
        <v>3.6885752215220238E-2</v>
      </c>
      <c r="G6268" s="35">
        <v>0.83621625636453401</v>
      </c>
      <c r="H6268" s="35" t="b">
        <v>0</v>
      </c>
      <c r="I6268" s="35" t="b">
        <v>0</v>
      </c>
      <c r="J6268" s="35" t="b">
        <v>0</v>
      </c>
    </row>
    <row r="6269" spans="1:10" hidden="1" x14ac:dyDescent="0.2">
      <c r="A6269" s="35" t="s">
        <v>137</v>
      </c>
      <c r="B6269" s="35" t="str">
        <f>VLOOKUP(Table4[[#This Row],[Metabolite ID]],Table18[],2,FALSE)</f>
        <v>3-hydroxyoctanoate</v>
      </c>
      <c r="C6269" s="35" t="s">
        <v>1118</v>
      </c>
      <c r="D6269" s="35">
        <v>1068</v>
      </c>
      <c r="E6269" s="35">
        <v>-7.6256026876139055E-3</v>
      </c>
      <c r="F6269" s="35">
        <v>3.7215725608476476E-2</v>
      </c>
      <c r="G6269" s="35">
        <v>0.83764814509490404</v>
      </c>
      <c r="H6269" s="35" t="b">
        <v>0</v>
      </c>
      <c r="I6269" s="35" t="b">
        <v>0</v>
      </c>
      <c r="J6269" s="35" t="b">
        <v>0</v>
      </c>
    </row>
    <row r="6270" spans="1:10" hidden="1" x14ac:dyDescent="0.2">
      <c r="A6270" s="35" t="s">
        <v>137</v>
      </c>
      <c r="B6270" s="35" t="str">
        <f>VLOOKUP(Table4[[#This Row],[Metabolite ID]],Table18[],2,FALSE)</f>
        <v>3-hydroxyoctanoate</v>
      </c>
      <c r="C6270" s="35" t="s">
        <v>1119</v>
      </c>
      <c r="D6270" s="35">
        <v>1068</v>
      </c>
      <c r="E6270" s="35">
        <v>-2.6769908426581661E-2</v>
      </c>
      <c r="F6270" s="35">
        <v>5.6111861593965071E-2</v>
      </c>
      <c r="G6270" s="35">
        <v>0.63330437540256312</v>
      </c>
      <c r="H6270" s="35" t="b">
        <v>0</v>
      </c>
      <c r="I6270" s="35" t="b">
        <v>0</v>
      </c>
      <c r="J6270" s="35" t="b">
        <v>0</v>
      </c>
    </row>
    <row r="6271" spans="1:10" hidden="1" x14ac:dyDescent="0.2">
      <c r="A6271" s="35" t="s">
        <v>137</v>
      </c>
      <c r="B6271" s="35" t="str">
        <f>VLOOKUP(Table4[[#This Row],[Metabolite ID]],Table18[],2,FALSE)</f>
        <v>3-hydroxyoctanoate</v>
      </c>
      <c r="C6271" s="35" t="s">
        <v>1120</v>
      </c>
      <c r="D6271" s="35">
        <v>1068</v>
      </c>
      <c r="E6271" s="35">
        <v>1.5805627159308888E-2</v>
      </c>
      <c r="F6271" s="35">
        <v>6.0397234145395884E-2</v>
      </c>
      <c r="G6271" s="35">
        <v>0.7935569407260743</v>
      </c>
      <c r="H6271" s="35" t="b">
        <v>0</v>
      </c>
      <c r="I6271" s="35" t="b">
        <v>0</v>
      </c>
      <c r="J6271" s="35" t="b">
        <v>0</v>
      </c>
    </row>
    <row r="6272" spans="1:10" hidden="1" x14ac:dyDescent="0.2">
      <c r="A6272" s="35" t="s">
        <v>137</v>
      </c>
      <c r="B6272" s="35" t="str">
        <f>VLOOKUP(Table4[[#This Row],[Metabolite ID]],Table18[],2,FALSE)</f>
        <v>3-hydroxyoctanoate</v>
      </c>
      <c r="C6272" s="35" t="s">
        <v>1121</v>
      </c>
      <c r="D6272" s="35">
        <v>1068</v>
      </c>
      <c r="E6272" s="35">
        <v>-0.17563369160201692</v>
      </c>
      <c r="F6272" s="35">
        <v>0.21716493616661964</v>
      </c>
      <c r="G6272" s="35">
        <v>0.41883514709719072</v>
      </c>
      <c r="H6272" s="35" t="b">
        <v>0</v>
      </c>
      <c r="I6272" s="35" t="b">
        <v>0</v>
      </c>
      <c r="J6272" s="35" t="b">
        <v>0</v>
      </c>
    </row>
    <row r="6273" spans="1:10" hidden="1" x14ac:dyDescent="0.2">
      <c r="A6273" s="35" t="s">
        <v>137</v>
      </c>
      <c r="B6273" s="35" t="str">
        <f>VLOOKUP(Table4[[#This Row],[Metabolite ID]],Table18[],2,FALSE)</f>
        <v>3-hydroxyoctanoate</v>
      </c>
      <c r="C6273" s="35" t="s">
        <v>1122</v>
      </c>
      <c r="D6273" s="35">
        <v>1068</v>
      </c>
      <c r="E6273" s="35">
        <v>2.9453306719104511E-2</v>
      </c>
      <c r="F6273" s="35">
        <v>0.15009505111674284</v>
      </c>
      <c r="G6273" s="35">
        <v>0.84446670666591284</v>
      </c>
      <c r="H6273" s="35" t="b">
        <v>0</v>
      </c>
      <c r="I6273" s="35" t="b">
        <v>0</v>
      </c>
      <c r="J6273" s="35" t="b">
        <v>0</v>
      </c>
    </row>
    <row r="6274" spans="1:10" hidden="1" x14ac:dyDescent="0.2">
      <c r="A6274" s="35" t="s">
        <v>137</v>
      </c>
      <c r="B6274" s="35" t="str">
        <f>VLOOKUP(Table4[[#This Row],[Metabolite ID]],Table18[],2,FALSE)</f>
        <v>3-hydroxyoctanoate</v>
      </c>
      <c r="C6274" s="35" t="s">
        <v>1123</v>
      </c>
      <c r="D6274" s="35">
        <v>1068</v>
      </c>
      <c r="E6274" s="35">
        <v>6.491238385423935E-2</v>
      </c>
      <c r="F6274" s="35">
        <v>0.10885716861697689</v>
      </c>
      <c r="G6274" s="35">
        <v>0.55109619059844994</v>
      </c>
      <c r="H6274" s="35" t="b">
        <v>0</v>
      </c>
      <c r="I6274" s="35" t="b">
        <v>0</v>
      </c>
      <c r="J6274" s="35" t="b">
        <v>0</v>
      </c>
    </row>
    <row r="6275" spans="1:10" x14ac:dyDescent="0.2">
      <c r="A6275" s="35" t="s">
        <v>761</v>
      </c>
      <c r="B6275" s="35" t="str">
        <f>VLOOKUP(Table4[[#This Row],[Metabolite ID]],Table18[],2,FALSE)</f>
        <v>Cholesterol in IDL</v>
      </c>
      <c r="C6275" s="35" t="s">
        <v>1116</v>
      </c>
      <c r="D6275" s="35">
        <v>1069</v>
      </c>
      <c r="E6275" s="35">
        <v>-5.0913710104243141E-3</v>
      </c>
      <c r="F6275" s="35">
        <v>2.480394347562263E-2</v>
      </c>
      <c r="G6275" s="36">
        <v>0.83736541681350662</v>
      </c>
      <c r="H6275" s="35" t="b">
        <v>0</v>
      </c>
      <c r="I6275" s="35" t="b">
        <v>0</v>
      </c>
      <c r="J6275" s="35" t="b">
        <v>0</v>
      </c>
    </row>
    <row r="6276" spans="1:10" hidden="1" x14ac:dyDescent="0.2">
      <c r="A6276" s="35" t="s">
        <v>761</v>
      </c>
      <c r="B6276" s="35" t="str">
        <f>VLOOKUP(Table4[[#This Row],[Metabolite ID]],Table18[],2,FALSE)</f>
        <v>Cholesterol in IDL</v>
      </c>
      <c r="C6276" s="35" t="s">
        <v>1117</v>
      </c>
      <c r="D6276" s="35">
        <v>1069</v>
      </c>
      <c r="E6276" s="35">
        <v>-5.0913710104243141E-3</v>
      </c>
      <c r="F6276" s="35">
        <v>1.6712232525687643E-2</v>
      </c>
      <c r="G6276" s="35">
        <v>0.76063321894765279</v>
      </c>
      <c r="H6276" s="35" t="b">
        <v>0</v>
      </c>
      <c r="I6276" s="35" t="b">
        <v>0</v>
      </c>
      <c r="J6276" s="35" t="b">
        <v>0</v>
      </c>
    </row>
    <row r="6277" spans="1:10" hidden="1" x14ac:dyDescent="0.2">
      <c r="A6277" s="35" t="s">
        <v>761</v>
      </c>
      <c r="B6277" s="35" t="str">
        <f>VLOOKUP(Table4[[#This Row],[Metabolite ID]],Table18[],2,FALSE)</f>
        <v>Cholesterol in IDL</v>
      </c>
      <c r="C6277" s="35" t="s">
        <v>1118</v>
      </c>
      <c r="D6277" s="35">
        <v>1069</v>
      </c>
      <c r="E6277" s="35">
        <v>-5.0913710104243037E-3</v>
      </c>
      <c r="F6277" s="35">
        <v>1.7042166954629324E-2</v>
      </c>
      <c r="G6277" s="35">
        <v>0.76512974555768132</v>
      </c>
      <c r="H6277" s="35" t="b">
        <v>0</v>
      </c>
      <c r="I6277" s="35" t="b">
        <v>0</v>
      </c>
      <c r="J6277" s="35" t="b">
        <v>0</v>
      </c>
    </row>
    <row r="6278" spans="1:10" hidden="1" x14ac:dyDescent="0.2">
      <c r="A6278" s="35" t="s">
        <v>761</v>
      </c>
      <c r="B6278" s="35" t="str">
        <f>VLOOKUP(Table4[[#This Row],[Metabolite ID]],Table18[],2,FALSE)</f>
        <v>Cholesterol in IDL</v>
      </c>
      <c r="C6278" s="35" t="s">
        <v>1119</v>
      </c>
      <c r="D6278" s="35">
        <v>1069</v>
      </c>
      <c r="E6278" s="35">
        <v>1.0830755813953487E-2</v>
      </c>
      <c r="F6278" s="35">
        <v>2.5960511394291765E-2</v>
      </c>
      <c r="G6278" s="35">
        <v>0.67653126704406241</v>
      </c>
      <c r="H6278" s="35" t="b">
        <v>0</v>
      </c>
      <c r="I6278" s="35" t="b">
        <v>0</v>
      </c>
      <c r="J6278" s="35" t="b">
        <v>0</v>
      </c>
    </row>
    <row r="6279" spans="1:10" hidden="1" x14ac:dyDescent="0.2">
      <c r="A6279" s="35" t="s">
        <v>761</v>
      </c>
      <c r="B6279" s="35" t="str">
        <f>VLOOKUP(Table4[[#This Row],[Metabolite ID]],Table18[],2,FALSE)</f>
        <v>Cholesterol in IDL</v>
      </c>
      <c r="C6279" s="35" t="s">
        <v>1120</v>
      </c>
      <c r="D6279" s="35">
        <v>1069</v>
      </c>
      <c r="E6279" s="35">
        <v>5.8682929762693931E-2</v>
      </c>
      <c r="F6279" s="35">
        <v>3.0518632090439476E-2</v>
      </c>
      <c r="G6279" s="35">
        <v>5.4498157747869647E-2</v>
      </c>
      <c r="H6279" s="35" t="b">
        <v>0</v>
      </c>
      <c r="I6279" s="35" t="b">
        <v>0</v>
      </c>
      <c r="J6279" s="35" t="b">
        <v>0</v>
      </c>
    </row>
    <row r="6280" spans="1:10" hidden="1" x14ac:dyDescent="0.2">
      <c r="A6280" s="35" t="s">
        <v>761</v>
      </c>
      <c r="B6280" s="35" t="str">
        <f>VLOOKUP(Table4[[#This Row],[Metabolite ID]],Table18[],2,FALSE)</f>
        <v>Cholesterol in IDL</v>
      </c>
      <c r="C6280" s="35" t="s">
        <v>1121</v>
      </c>
      <c r="D6280" s="35">
        <v>1069</v>
      </c>
      <c r="E6280" s="35">
        <v>5.5770177577556979E-2</v>
      </c>
      <c r="F6280" s="35">
        <v>0.10993026307800453</v>
      </c>
      <c r="G6280" s="35">
        <v>0.61203277123306088</v>
      </c>
      <c r="H6280" s="35" t="b">
        <v>0</v>
      </c>
      <c r="I6280" s="35" t="b">
        <v>0</v>
      </c>
      <c r="J6280" s="35" t="b">
        <v>0</v>
      </c>
    </row>
    <row r="6281" spans="1:10" hidden="1" x14ac:dyDescent="0.2">
      <c r="A6281" s="35" t="s">
        <v>761</v>
      </c>
      <c r="B6281" s="35" t="str">
        <f>VLOOKUP(Table4[[#This Row],[Metabolite ID]],Table18[],2,FALSE)</f>
        <v>Cholesterol in IDL</v>
      </c>
      <c r="C6281" s="35" t="s">
        <v>1122</v>
      </c>
      <c r="D6281" s="35">
        <v>1069</v>
      </c>
      <c r="E6281" s="35">
        <v>9.838041968287925E-2</v>
      </c>
      <c r="F6281" s="35">
        <v>6.7224442566785211E-2</v>
      </c>
      <c r="G6281" s="35">
        <v>0.14363523347211291</v>
      </c>
      <c r="H6281" s="35" t="b">
        <v>0</v>
      </c>
      <c r="I6281" s="35" t="b">
        <v>0</v>
      </c>
      <c r="J6281" s="35" t="b">
        <v>0</v>
      </c>
    </row>
    <row r="6282" spans="1:10" hidden="1" x14ac:dyDescent="0.2">
      <c r="A6282" s="35" t="s">
        <v>761</v>
      </c>
      <c r="B6282" s="35" t="str">
        <f>VLOOKUP(Table4[[#This Row],[Metabolite ID]],Table18[],2,FALSE)</f>
        <v>Cholesterol in IDL</v>
      </c>
      <c r="C6282" s="35" t="s">
        <v>1123</v>
      </c>
      <c r="D6282" s="35">
        <v>1069</v>
      </c>
      <c r="E6282" s="35">
        <v>-1.9482399841196946E-2</v>
      </c>
      <c r="F6282" s="35">
        <v>7.2780260535046104E-2</v>
      </c>
      <c r="G6282" s="35">
        <v>0.78899124954849786</v>
      </c>
      <c r="H6282" s="35" t="b">
        <v>0</v>
      </c>
      <c r="I6282" s="35" t="b">
        <v>0</v>
      </c>
      <c r="J6282" s="35" t="b">
        <v>0</v>
      </c>
    </row>
    <row r="6283" spans="1:10" x14ac:dyDescent="0.2">
      <c r="A6283" s="35" t="s">
        <v>73</v>
      </c>
      <c r="B6283" s="35" t="str">
        <f>VLOOKUP(Table4[[#This Row],[Metabolite ID]],Table18[],2,FALSE)</f>
        <v>laurate (12:0)</v>
      </c>
      <c r="C6283" s="35" t="s">
        <v>1116</v>
      </c>
      <c r="D6283" s="35">
        <v>1068</v>
      </c>
      <c r="E6283" s="35">
        <v>-7.6848971735291455E-3</v>
      </c>
      <c r="F6283" s="35">
        <v>3.760624446922084E-2</v>
      </c>
      <c r="G6283" s="36">
        <v>0.83807872998044264</v>
      </c>
      <c r="H6283" s="35" t="b">
        <v>0</v>
      </c>
      <c r="I6283" s="35" t="b">
        <v>0</v>
      </c>
      <c r="J6283" s="35" t="b">
        <v>0</v>
      </c>
    </row>
    <row r="6284" spans="1:10" hidden="1" x14ac:dyDescent="0.2">
      <c r="A6284" s="35" t="s">
        <v>73</v>
      </c>
      <c r="B6284" s="35" t="str">
        <f>VLOOKUP(Table4[[#This Row],[Metabolite ID]],Table18[],2,FALSE)</f>
        <v>laurate (12:0)</v>
      </c>
      <c r="C6284" s="35" t="s">
        <v>1117</v>
      </c>
      <c r="D6284" s="35">
        <v>1068</v>
      </c>
      <c r="E6284" s="35">
        <v>-7.6848971735291455E-3</v>
      </c>
      <c r="F6284" s="35">
        <v>3.691370979733527E-2</v>
      </c>
      <c r="G6284" s="35">
        <v>0.83508417128509405</v>
      </c>
      <c r="H6284" s="35" t="b">
        <v>0</v>
      </c>
      <c r="I6284" s="35" t="b">
        <v>0</v>
      </c>
      <c r="J6284" s="35" t="b">
        <v>0</v>
      </c>
    </row>
    <row r="6285" spans="1:10" hidden="1" x14ac:dyDescent="0.2">
      <c r="A6285" s="35" t="s">
        <v>73</v>
      </c>
      <c r="B6285" s="35" t="str">
        <f>VLOOKUP(Table4[[#This Row],[Metabolite ID]],Table18[],2,FALSE)</f>
        <v>laurate (12:0)</v>
      </c>
      <c r="C6285" s="35" t="s">
        <v>1118</v>
      </c>
      <c r="D6285" s="35">
        <v>1068</v>
      </c>
      <c r="E6285" s="35">
        <v>-7.6848971735291828E-3</v>
      </c>
      <c r="F6285" s="35">
        <v>3.7252708426779184E-2</v>
      </c>
      <c r="G6285" s="35">
        <v>0.83656363557431002</v>
      </c>
      <c r="H6285" s="35" t="b">
        <v>0</v>
      </c>
      <c r="I6285" s="35" t="b">
        <v>0</v>
      </c>
      <c r="J6285" s="35" t="b">
        <v>0</v>
      </c>
    </row>
    <row r="6286" spans="1:10" hidden="1" x14ac:dyDescent="0.2">
      <c r="A6286" s="35" t="s">
        <v>73</v>
      </c>
      <c r="B6286" s="35" t="str">
        <f>VLOOKUP(Table4[[#This Row],[Metabolite ID]],Table18[],2,FALSE)</f>
        <v>laurate (12:0)</v>
      </c>
      <c r="C6286" s="35" t="s">
        <v>1119</v>
      </c>
      <c r="D6286" s="35">
        <v>1068</v>
      </c>
      <c r="E6286" s="35">
        <v>-1.7066307692307964E-2</v>
      </c>
      <c r="F6286" s="35">
        <v>5.8034036604064164E-2</v>
      </c>
      <c r="G6286" s="35">
        <v>0.768701273489518</v>
      </c>
      <c r="H6286" s="35" t="b">
        <v>0</v>
      </c>
      <c r="I6286" s="35" t="b">
        <v>0</v>
      </c>
      <c r="J6286" s="35" t="b">
        <v>0</v>
      </c>
    </row>
    <row r="6287" spans="1:10" hidden="1" x14ac:dyDescent="0.2">
      <c r="A6287" s="35" t="s">
        <v>73</v>
      </c>
      <c r="B6287" s="35" t="str">
        <f>VLOOKUP(Table4[[#This Row],[Metabolite ID]],Table18[],2,FALSE)</f>
        <v>laurate (12:0)</v>
      </c>
      <c r="C6287" s="35" t="s">
        <v>1120</v>
      </c>
      <c r="D6287" s="35">
        <v>1068</v>
      </c>
      <c r="E6287" s="35">
        <v>-4.4860067352015275E-2</v>
      </c>
      <c r="F6287" s="35">
        <v>6.4819866419370945E-2</v>
      </c>
      <c r="G6287" s="35">
        <v>0.48889160336547438</v>
      </c>
      <c r="H6287" s="35" t="b">
        <v>0</v>
      </c>
      <c r="I6287" s="35" t="b">
        <v>0</v>
      </c>
      <c r="J6287" s="35" t="b">
        <v>0</v>
      </c>
    </row>
    <row r="6288" spans="1:10" hidden="1" x14ac:dyDescent="0.2">
      <c r="A6288" s="35" t="s">
        <v>73</v>
      </c>
      <c r="B6288" s="35" t="str">
        <f>VLOOKUP(Table4[[#This Row],[Metabolite ID]],Table18[],2,FALSE)</f>
        <v>laurate (12:0)</v>
      </c>
      <c r="C6288" s="35" t="s">
        <v>1121</v>
      </c>
      <c r="D6288" s="35">
        <v>1068</v>
      </c>
      <c r="E6288" s="35">
        <v>-0.31207150915276838</v>
      </c>
      <c r="F6288" s="35">
        <v>0.22809677614174118</v>
      </c>
      <c r="G6288" s="35">
        <v>0.17155192127482172</v>
      </c>
      <c r="H6288" s="35" t="b">
        <v>0</v>
      </c>
      <c r="I6288" s="35" t="b">
        <v>0</v>
      </c>
      <c r="J6288" s="35" t="b">
        <v>0</v>
      </c>
    </row>
    <row r="6289" spans="1:10" hidden="1" x14ac:dyDescent="0.2">
      <c r="A6289" s="35" t="s">
        <v>73</v>
      </c>
      <c r="B6289" s="35" t="str">
        <f>VLOOKUP(Table4[[#This Row],[Metabolite ID]],Table18[],2,FALSE)</f>
        <v>laurate (12:0)</v>
      </c>
      <c r="C6289" s="35" t="s">
        <v>1122</v>
      </c>
      <c r="D6289" s="35">
        <v>1068</v>
      </c>
      <c r="E6289" s="35">
        <v>-6.5769815957964717E-2</v>
      </c>
      <c r="F6289" s="35">
        <v>0.13772172500323601</v>
      </c>
      <c r="G6289" s="35">
        <v>0.63306416633061358</v>
      </c>
      <c r="H6289" s="35" t="b">
        <v>0</v>
      </c>
      <c r="I6289" s="35" t="b">
        <v>0</v>
      </c>
      <c r="J6289" s="35" t="b">
        <v>0</v>
      </c>
    </row>
    <row r="6290" spans="1:10" hidden="1" x14ac:dyDescent="0.2">
      <c r="A6290" s="35" t="s">
        <v>73</v>
      </c>
      <c r="B6290" s="35" t="str">
        <f>VLOOKUP(Table4[[#This Row],[Metabolite ID]],Table18[],2,FALSE)</f>
        <v>laurate (12:0)</v>
      </c>
      <c r="C6290" s="35" t="s">
        <v>1123</v>
      </c>
      <c r="D6290" s="35">
        <v>1068</v>
      </c>
      <c r="E6290" s="35">
        <v>-0.11545906067500979</v>
      </c>
      <c r="F6290" s="35">
        <v>0.11036985042912181</v>
      </c>
      <c r="G6290" s="35">
        <v>0.29574715546513353</v>
      </c>
      <c r="H6290" s="35" t="b">
        <v>0</v>
      </c>
      <c r="I6290" s="35" t="b">
        <v>0</v>
      </c>
      <c r="J6290" s="35" t="b">
        <v>0</v>
      </c>
    </row>
    <row r="6291" spans="1:10" x14ac:dyDescent="0.2">
      <c r="A6291" s="35" t="s">
        <v>664</v>
      </c>
      <c r="B6291" s="35" t="str">
        <f>VLOOKUP(Table4[[#This Row],[Metabolite ID]],Table18[],2,FALSE)</f>
        <v>1-palmitoyl-2-docosahexaenoyl-GPE (16:0/22:6)*</v>
      </c>
      <c r="C6291" s="35" t="s">
        <v>1116</v>
      </c>
      <c r="D6291" s="35">
        <v>1068</v>
      </c>
      <c r="E6291" s="35">
        <v>7.6367138511811332E-3</v>
      </c>
      <c r="F6291" s="35">
        <v>3.750018983251608E-2</v>
      </c>
      <c r="G6291" s="36">
        <v>0.83863118150522631</v>
      </c>
      <c r="H6291" s="35" t="b">
        <v>0</v>
      </c>
      <c r="I6291" s="35" t="b">
        <v>0</v>
      </c>
      <c r="J6291" s="35" t="b">
        <v>0</v>
      </c>
    </row>
    <row r="6292" spans="1:10" hidden="1" x14ac:dyDescent="0.2">
      <c r="A6292" s="35" t="s">
        <v>664</v>
      </c>
      <c r="B6292" s="35" t="str">
        <f>VLOOKUP(Table4[[#This Row],[Metabolite ID]],Table18[],2,FALSE)</f>
        <v>1-palmitoyl-2-docosahexaenoyl-GPE (16:0/22:6)*</v>
      </c>
      <c r="C6292" s="35" t="s">
        <v>1117</v>
      </c>
      <c r="D6292" s="35">
        <v>1068</v>
      </c>
      <c r="E6292" s="35">
        <v>7.6367138511811332E-3</v>
      </c>
      <c r="F6292" s="35">
        <v>3.6823216736254299E-2</v>
      </c>
      <c r="G6292" s="35">
        <v>0.83570641708788718</v>
      </c>
      <c r="H6292" s="35" t="b">
        <v>0</v>
      </c>
      <c r="I6292" s="35" t="b">
        <v>0</v>
      </c>
      <c r="J6292" s="35" t="b">
        <v>0</v>
      </c>
    </row>
    <row r="6293" spans="1:10" hidden="1" x14ac:dyDescent="0.2">
      <c r="A6293" s="35" t="s">
        <v>664</v>
      </c>
      <c r="B6293" s="35" t="str">
        <f>VLOOKUP(Table4[[#This Row],[Metabolite ID]],Table18[],2,FALSE)</f>
        <v>1-palmitoyl-2-docosahexaenoyl-GPE (16:0/22:6)*</v>
      </c>
      <c r="C6293" s="35" t="s">
        <v>1118</v>
      </c>
      <c r="D6293" s="35">
        <v>1068</v>
      </c>
      <c r="E6293" s="35">
        <v>7.6367138511811341E-3</v>
      </c>
      <c r="F6293" s="35">
        <v>3.7161009385300356E-2</v>
      </c>
      <c r="G6293" s="35">
        <v>0.83717884039375567</v>
      </c>
      <c r="H6293" s="35" t="b">
        <v>0</v>
      </c>
      <c r="I6293" s="35" t="b">
        <v>0</v>
      </c>
      <c r="J6293" s="35" t="b">
        <v>0</v>
      </c>
    </row>
    <row r="6294" spans="1:10" hidden="1" x14ac:dyDescent="0.2">
      <c r="A6294" s="35" t="s">
        <v>664</v>
      </c>
      <c r="B6294" s="35" t="str">
        <f>VLOOKUP(Table4[[#This Row],[Metabolite ID]],Table18[],2,FALSE)</f>
        <v>1-palmitoyl-2-docosahexaenoyl-GPE (16:0/22:6)*</v>
      </c>
      <c r="C6294" s="35" t="s">
        <v>1119</v>
      </c>
      <c r="D6294" s="35">
        <v>1068</v>
      </c>
      <c r="E6294" s="35">
        <v>9.6650306841921926E-2</v>
      </c>
      <c r="F6294" s="35">
        <v>5.6634358101017822E-2</v>
      </c>
      <c r="G6294" s="35">
        <v>8.7902628099809685E-2</v>
      </c>
      <c r="H6294" s="35" t="b">
        <v>0</v>
      </c>
      <c r="I6294" s="35" t="b">
        <v>0</v>
      </c>
      <c r="J6294" s="35" t="b">
        <v>0</v>
      </c>
    </row>
    <row r="6295" spans="1:10" hidden="1" x14ac:dyDescent="0.2">
      <c r="A6295" s="35" t="s">
        <v>664</v>
      </c>
      <c r="B6295" s="35" t="str">
        <f>VLOOKUP(Table4[[#This Row],[Metabolite ID]],Table18[],2,FALSE)</f>
        <v>1-palmitoyl-2-docosahexaenoyl-GPE (16:0/22:6)*</v>
      </c>
      <c r="C6295" s="35" t="s">
        <v>1120</v>
      </c>
      <c r="D6295" s="35">
        <v>1068</v>
      </c>
      <c r="E6295" s="35">
        <v>5.077823418916977E-4</v>
      </c>
      <c r="F6295" s="35">
        <v>6.3521465792391998E-2</v>
      </c>
      <c r="G6295" s="35">
        <v>0.99362188244818705</v>
      </c>
      <c r="H6295" s="35" t="b">
        <v>0</v>
      </c>
      <c r="I6295" s="35" t="b">
        <v>0</v>
      </c>
      <c r="J6295" s="35" t="b">
        <v>0</v>
      </c>
    </row>
    <row r="6296" spans="1:10" hidden="1" x14ac:dyDescent="0.2">
      <c r="A6296" s="35" t="s">
        <v>664</v>
      </c>
      <c r="B6296" s="35" t="str">
        <f>VLOOKUP(Table4[[#This Row],[Metabolite ID]],Table18[],2,FALSE)</f>
        <v>1-palmitoyl-2-docosahexaenoyl-GPE (16:0/22:6)*</v>
      </c>
      <c r="C6296" s="35" t="s">
        <v>1121</v>
      </c>
      <c r="D6296" s="35">
        <v>1068</v>
      </c>
      <c r="E6296" s="35">
        <v>0.19006463211501234</v>
      </c>
      <c r="F6296" s="35">
        <v>0.21149878287984739</v>
      </c>
      <c r="G6296" s="35">
        <v>0.36903871039176994</v>
      </c>
      <c r="H6296" s="35" t="b">
        <v>0</v>
      </c>
      <c r="I6296" s="35" t="b">
        <v>0</v>
      </c>
      <c r="J6296" s="35" t="b">
        <v>0</v>
      </c>
    </row>
    <row r="6297" spans="1:10" hidden="1" x14ac:dyDescent="0.2">
      <c r="A6297" s="35" t="s">
        <v>664</v>
      </c>
      <c r="B6297" s="35" t="str">
        <f>VLOOKUP(Table4[[#This Row],[Metabolite ID]],Table18[],2,FALSE)</f>
        <v>1-palmitoyl-2-docosahexaenoyl-GPE (16:0/22:6)*</v>
      </c>
      <c r="C6297" s="35" t="s">
        <v>1122</v>
      </c>
      <c r="D6297" s="35">
        <v>1068</v>
      </c>
      <c r="E6297" s="35">
        <v>-0.14332929495208191</v>
      </c>
      <c r="F6297" s="35">
        <v>0.15113330295410218</v>
      </c>
      <c r="G6297" s="35">
        <v>0.34315921554288042</v>
      </c>
      <c r="H6297" s="35" t="b">
        <v>0</v>
      </c>
      <c r="I6297" s="35" t="b">
        <v>0</v>
      </c>
      <c r="J6297" s="35" t="b">
        <v>0</v>
      </c>
    </row>
    <row r="6298" spans="1:10" hidden="1" x14ac:dyDescent="0.2">
      <c r="A6298" s="35" t="s">
        <v>664</v>
      </c>
      <c r="B6298" s="35" t="str">
        <f>VLOOKUP(Table4[[#This Row],[Metabolite ID]],Table18[],2,FALSE)</f>
        <v>1-palmitoyl-2-docosahexaenoyl-GPE (16:0/22:6)*</v>
      </c>
      <c r="C6298" s="35" t="s">
        <v>1123</v>
      </c>
      <c r="D6298" s="35">
        <v>1068</v>
      </c>
      <c r="E6298" s="35">
        <v>-8.3924950642365118E-2</v>
      </c>
      <c r="F6298" s="35">
        <v>0.11007375897870517</v>
      </c>
      <c r="G6298" s="35">
        <v>0.4459644083359251</v>
      </c>
      <c r="H6298" s="35" t="b">
        <v>0</v>
      </c>
      <c r="I6298" s="35" t="b">
        <v>0</v>
      </c>
      <c r="J6298" s="35" t="b">
        <v>0</v>
      </c>
    </row>
    <row r="6299" spans="1:10" x14ac:dyDescent="0.2">
      <c r="A6299" s="35" t="s">
        <v>744</v>
      </c>
      <c r="B6299" s="35" t="str">
        <f>VLOOKUP(Table4[[#This Row],[Metabolite ID]],Table18[],2,FALSE)</f>
        <v>Alanine</v>
      </c>
      <c r="C6299" s="35" t="s">
        <v>1116</v>
      </c>
      <c r="D6299" s="35">
        <v>1069</v>
      </c>
      <c r="E6299" s="35">
        <v>-3.9042940269962854E-3</v>
      </c>
      <c r="F6299" s="35">
        <v>1.9454944161655278E-2</v>
      </c>
      <c r="G6299" s="36">
        <v>0.84094575121860293</v>
      </c>
      <c r="H6299" s="35" t="b">
        <v>0</v>
      </c>
      <c r="I6299" s="35" t="b">
        <v>0</v>
      </c>
      <c r="J6299" s="35" t="b">
        <v>0</v>
      </c>
    </row>
    <row r="6300" spans="1:10" hidden="1" x14ac:dyDescent="0.2">
      <c r="A6300" s="35" t="s">
        <v>744</v>
      </c>
      <c r="B6300" s="35" t="str">
        <f>VLOOKUP(Table4[[#This Row],[Metabolite ID]],Table18[],2,FALSE)</f>
        <v>Alanine</v>
      </c>
      <c r="C6300" s="35" t="s">
        <v>1117</v>
      </c>
      <c r="D6300" s="35">
        <v>1069</v>
      </c>
      <c r="E6300" s="35">
        <v>-3.9042940269962854E-3</v>
      </c>
      <c r="F6300" s="35">
        <v>1.6769062484617923E-2</v>
      </c>
      <c r="G6300" s="35">
        <v>0.81589558322045863</v>
      </c>
      <c r="H6300" s="35" t="b">
        <v>0</v>
      </c>
      <c r="I6300" s="35" t="b">
        <v>0</v>
      </c>
      <c r="J6300" s="35" t="b">
        <v>0</v>
      </c>
    </row>
    <row r="6301" spans="1:10" hidden="1" x14ac:dyDescent="0.2">
      <c r="A6301" s="35" t="s">
        <v>744</v>
      </c>
      <c r="B6301" s="35" t="str">
        <f>VLOOKUP(Table4[[#This Row],[Metabolite ID]],Table18[],2,FALSE)</f>
        <v>Alanine</v>
      </c>
      <c r="C6301" s="35" t="s">
        <v>1118</v>
      </c>
      <c r="D6301" s="35">
        <v>1069</v>
      </c>
      <c r="E6301" s="35">
        <v>-3.9042940269962598E-3</v>
      </c>
      <c r="F6301" s="35">
        <v>1.6968295411882182E-2</v>
      </c>
      <c r="G6301" s="35">
        <v>0.8180191364127648</v>
      </c>
      <c r="H6301" s="35" t="b">
        <v>0</v>
      </c>
      <c r="I6301" s="35" t="b">
        <v>0</v>
      </c>
      <c r="J6301" s="35" t="b">
        <v>0</v>
      </c>
    </row>
    <row r="6302" spans="1:10" hidden="1" x14ac:dyDescent="0.2">
      <c r="A6302" s="35" t="s">
        <v>744</v>
      </c>
      <c r="B6302" s="35" t="str">
        <f>VLOOKUP(Table4[[#This Row],[Metabolite ID]],Table18[],2,FALSE)</f>
        <v>Alanine</v>
      </c>
      <c r="C6302" s="35" t="s">
        <v>1119</v>
      </c>
      <c r="D6302" s="35">
        <v>1069</v>
      </c>
      <c r="E6302" s="35">
        <v>-1.0236689189189189E-2</v>
      </c>
      <c r="F6302" s="35">
        <v>2.6186022615895942E-2</v>
      </c>
      <c r="G6302" s="35">
        <v>0.69585498048341232</v>
      </c>
      <c r="H6302" s="35" t="b">
        <v>0</v>
      </c>
      <c r="I6302" s="35" t="b">
        <v>0</v>
      </c>
      <c r="J6302" s="35" t="b">
        <v>0</v>
      </c>
    </row>
    <row r="6303" spans="1:10" hidden="1" x14ac:dyDescent="0.2">
      <c r="A6303" s="35" t="s">
        <v>744</v>
      </c>
      <c r="B6303" s="35" t="str">
        <f>VLOOKUP(Table4[[#This Row],[Metabolite ID]],Table18[],2,FALSE)</f>
        <v>Alanine</v>
      </c>
      <c r="C6303" s="35" t="s">
        <v>1120</v>
      </c>
      <c r="D6303" s="35">
        <v>1069</v>
      </c>
      <c r="E6303" s="35">
        <v>2.4119374049538247E-2</v>
      </c>
      <c r="F6303" s="35">
        <v>3.0005719794265792E-2</v>
      </c>
      <c r="G6303" s="35">
        <v>0.42149754245372006</v>
      </c>
      <c r="H6303" s="35" t="b">
        <v>0</v>
      </c>
      <c r="I6303" s="35" t="b">
        <v>0</v>
      </c>
      <c r="J6303" s="35" t="b">
        <v>0</v>
      </c>
    </row>
    <row r="6304" spans="1:10" hidden="1" x14ac:dyDescent="0.2">
      <c r="A6304" s="35" t="s">
        <v>744</v>
      </c>
      <c r="B6304" s="35" t="str">
        <f>VLOOKUP(Table4[[#This Row],[Metabolite ID]],Table18[],2,FALSE)</f>
        <v>Alanine</v>
      </c>
      <c r="C6304" s="35" t="s">
        <v>1121</v>
      </c>
      <c r="D6304" s="35">
        <v>1069</v>
      </c>
      <c r="E6304" s="35">
        <v>-5.1209644857655334E-2</v>
      </c>
      <c r="F6304" s="35">
        <v>0.1075301893349495</v>
      </c>
      <c r="G6304" s="35">
        <v>0.63400434082786017</v>
      </c>
      <c r="H6304" s="35" t="b">
        <v>0</v>
      </c>
      <c r="I6304" s="35" t="b">
        <v>0</v>
      </c>
      <c r="J6304" s="35" t="b">
        <v>0</v>
      </c>
    </row>
    <row r="6305" spans="1:10" hidden="1" x14ac:dyDescent="0.2">
      <c r="A6305" s="35" t="s">
        <v>744</v>
      </c>
      <c r="B6305" s="35" t="str">
        <f>VLOOKUP(Table4[[#This Row],[Metabolite ID]],Table18[],2,FALSE)</f>
        <v>Alanine</v>
      </c>
      <c r="C6305" s="35" t="s">
        <v>1122</v>
      </c>
      <c r="D6305" s="35">
        <v>1069</v>
      </c>
      <c r="E6305" s="35">
        <v>2.6052485719314511E-2</v>
      </c>
      <c r="F6305" s="35">
        <v>6.8763868766340358E-2</v>
      </c>
      <c r="G6305" s="35">
        <v>0.70486058505542837</v>
      </c>
      <c r="H6305" s="35" t="b">
        <v>0</v>
      </c>
      <c r="I6305" s="35" t="b">
        <v>0</v>
      </c>
      <c r="J6305" s="35" t="b">
        <v>0</v>
      </c>
    </row>
    <row r="6306" spans="1:10" hidden="1" x14ac:dyDescent="0.2">
      <c r="A6306" s="35" t="s">
        <v>744</v>
      </c>
      <c r="B6306" s="35" t="str">
        <f>VLOOKUP(Table4[[#This Row],[Metabolite ID]],Table18[],2,FALSE)</f>
        <v>Alanine</v>
      </c>
      <c r="C6306" s="35" t="s">
        <v>1123</v>
      </c>
      <c r="D6306" s="35">
        <v>1069</v>
      </c>
      <c r="E6306" s="35">
        <v>9.375003246367089E-2</v>
      </c>
      <c r="F6306" s="35">
        <v>5.6998752969968813E-2</v>
      </c>
      <c r="G6306" s="35">
        <v>0.10031110138713452</v>
      </c>
      <c r="H6306" s="35" t="b">
        <v>0</v>
      </c>
      <c r="I6306" s="35" t="b">
        <v>0</v>
      </c>
      <c r="J6306" s="35" t="b">
        <v>0</v>
      </c>
    </row>
    <row r="6307" spans="1:10" x14ac:dyDescent="0.2">
      <c r="A6307" s="35" t="s">
        <v>225</v>
      </c>
      <c r="B6307" s="35" t="str">
        <f>VLOOKUP(Table4[[#This Row],[Metabolite ID]],Table18[],2,FALSE)</f>
        <v>N-acetylarginine</v>
      </c>
      <c r="C6307" s="35" t="s">
        <v>1116</v>
      </c>
      <c r="D6307" s="35">
        <v>1068</v>
      </c>
      <c r="E6307" s="35">
        <v>7.2349172757683409E-3</v>
      </c>
      <c r="F6307" s="35">
        <v>3.6869126318446743E-2</v>
      </c>
      <c r="G6307" s="36">
        <v>0.84442826667814852</v>
      </c>
      <c r="H6307" s="35" t="b">
        <v>0</v>
      </c>
      <c r="I6307" s="35" t="b">
        <v>0</v>
      </c>
      <c r="J6307" s="35" t="b">
        <v>0</v>
      </c>
    </row>
    <row r="6308" spans="1:10" hidden="1" x14ac:dyDescent="0.2">
      <c r="A6308" s="35" t="s">
        <v>225</v>
      </c>
      <c r="B6308" s="35" t="str">
        <f>VLOOKUP(Table4[[#This Row],[Metabolite ID]],Table18[],2,FALSE)</f>
        <v>N-acetylarginine</v>
      </c>
      <c r="C6308" s="35" t="s">
        <v>1117</v>
      </c>
      <c r="D6308" s="35">
        <v>1068</v>
      </c>
      <c r="E6308" s="35">
        <v>7.2349172757683409E-3</v>
      </c>
      <c r="F6308" s="35">
        <v>3.6869126318446743E-2</v>
      </c>
      <c r="G6308" s="35">
        <v>0.84442826667814852</v>
      </c>
      <c r="H6308" s="35" t="b">
        <v>0</v>
      </c>
      <c r="I6308" s="35" t="b">
        <v>0</v>
      </c>
      <c r="J6308" s="35" t="b">
        <v>0</v>
      </c>
    </row>
    <row r="6309" spans="1:10" hidden="1" x14ac:dyDescent="0.2">
      <c r="A6309" s="35" t="s">
        <v>225</v>
      </c>
      <c r="B6309" s="35" t="str">
        <f>VLOOKUP(Table4[[#This Row],[Metabolite ID]],Table18[],2,FALSE)</f>
        <v>N-acetylarginine</v>
      </c>
      <c r="C6309" s="35" t="s">
        <v>1118</v>
      </c>
      <c r="D6309" s="35">
        <v>1068</v>
      </c>
      <c r="E6309" s="35">
        <v>7.2349172757683747E-3</v>
      </c>
      <c r="F6309" s="35">
        <v>3.7184457639166363E-2</v>
      </c>
      <c r="G6309" s="35">
        <v>0.84573090974117471</v>
      </c>
      <c r="H6309" s="35" t="b">
        <v>0</v>
      </c>
      <c r="I6309" s="35" t="b">
        <v>0</v>
      </c>
      <c r="J6309" s="35" t="b">
        <v>0</v>
      </c>
    </row>
    <row r="6310" spans="1:10" hidden="1" x14ac:dyDescent="0.2">
      <c r="A6310" s="35" t="s">
        <v>225</v>
      </c>
      <c r="B6310" s="35" t="str">
        <f>VLOOKUP(Table4[[#This Row],[Metabolite ID]],Table18[],2,FALSE)</f>
        <v>N-acetylarginine</v>
      </c>
      <c r="C6310" s="35" t="s">
        <v>1119</v>
      </c>
      <c r="D6310" s="35">
        <v>1068</v>
      </c>
      <c r="E6310" s="35">
        <v>6.0260720695967523E-3</v>
      </c>
      <c r="F6310" s="35">
        <v>5.5798036535543244E-2</v>
      </c>
      <c r="G6310" s="35">
        <v>0.91399733954884366</v>
      </c>
      <c r="H6310" s="35" t="b">
        <v>0</v>
      </c>
      <c r="I6310" s="35" t="b">
        <v>0</v>
      </c>
      <c r="J6310" s="35" t="b">
        <v>0</v>
      </c>
    </row>
    <row r="6311" spans="1:10" hidden="1" x14ac:dyDescent="0.2">
      <c r="A6311" s="35" t="s">
        <v>225</v>
      </c>
      <c r="B6311" s="35" t="str">
        <f>VLOOKUP(Table4[[#This Row],[Metabolite ID]],Table18[],2,FALSE)</f>
        <v>N-acetylarginine</v>
      </c>
      <c r="C6311" s="35" t="s">
        <v>1120</v>
      </c>
      <c r="D6311" s="35">
        <v>1068</v>
      </c>
      <c r="E6311" s="35">
        <v>-1.6222906602206075E-2</v>
      </c>
      <c r="F6311" s="35">
        <v>6.0925224483736787E-2</v>
      </c>
      <c r="G6311" s="35">
        <v>0.79002688878612481</v>
      </c>
      <c r="H6311" s="35" t="b">
        <v>0</v>
      </c>
      <c r="I6311" s="35" t="b">
        <v>0</v>
      </c>
      <c r="J6311" s="35" t="b">
        <v>0</v>
      </c>
    </row>
    <row r="6312" spans="1:10" hidden="1" x14ac:dyDescent="0.2">
      <c r="A6312" s="35" t="s">
        <v>225</v>
      </c>
      <c r="B6312" s="35" t="str">
        <f>VLOOKUP(Table4[[#This Row],[Metabolite ID]],Table18[],2,FALSE)</f>
        <v>N-acetylarginine</v>
      </c>
      <c r="C6312" s="35" t="s">
        <v>1121</v>
      </c>
      <c r="D6312" s="35">
        <v>1068</v>
      </c>
      <c r="E6312" s="35">
        <v>-1.3743666010509692E-2</v>
      </c>
      <c r="F6312" s="35">
        <v>0.24637942147868255</v>
      </c>
      <c r="G6312" s="35">
        <v>0.9555255002976748</v>
      </c>
      <c r="H6312" s="35" t="b">
        <v>0</v>
      </c>
      <c r="I6312" s="35" t="b">
        <v>0</v>
      </c>
      <c r="J6312" s="35" t="b">
        <v>0</v>
      </c>
    </row>
    <row r="6313" spans="1:10" hidden="1" x14ac:dyDescent="0.2">
      <c r="A6313" s="35" t="s">
        <v>225</v>
      </c>
      <c r="B6313" s="35" t="str">
        <f>VLOOKUP(Table4[[#This Row],[Metabolite ID]],Table18[],2,FALSE)</f>
        <v>N-acetylarginine</v>
      </c>
      <c r="C6313" s="35" t="s">
        <v>1122</v>
      </c>
      <c r="D6313" s="35">
        <v>1068</v>
      </c>
      <c r="E6313" s="35">
        <v>-0.10919668652674641</v>
      </c>
      <c r="F6313" s="35">
        <v>0.16268512403232929</v>
      </c>
      <c r="G6313" s="35">
        <v>0.50222888683341715</v>
      </c>
      <c r="H6313" s="35" t="b">
        <v>0</v>
      </c>
      <c r="I6313" s="35" t="b">
        <v>0</v>
      </c>
      <c r="J6313" s="35" t="b">
        <v>0</v>
      </c>
    </row>
    <row r="6314" spans="1:10" hidden="1" x14ac:dyDescent="0.2">
      <c r="A6314" s="35" t="s">
        <v>225</v>
      </c>
      <c r="B6314" s="35" t="str">
        <f>VLOOKUP(Table4[[#This Row],[Metabolite ID]],Table18[],2,FALSE)</f>
        <v>N-acetylarginine</v>
      </c>
      <c r="C6314" s="35" t="s">
        <v>1123</v>
      </c>
      <c r="D6314" s="35">
        <v>1068</v>
      </c>
      <c r="E6314" s="35">
        <v>-2.2948466524649144E-2</v>
      </c>
      <c r="F6314" s="35">
        <v>0.10818128585945062</v>
      </c>
      <c r="G6314" s="35">
        <v>0.83204638178429213</v>
      </c>
      <c r="H6314" s="35" t="b">
        <v>0</v>
      </c>
      <c r="I6314" s="35" t="b">
        <v>0</v>
      </c>
      <c r="J6314" s="35" t="b">
        <v>0</v>
      </c>
    </row>
    <row r="6315" spans="1:10" x14ac:dyDescent="0.2">
      <c r="A6315" s="35" t="s">
        <v>160</v>
      </c>
      <c r="B6315" s="35" t="str">
        <f>VLOOKUP(Table4[[#This Row],[Metabolite ID]],Table18[],2,FALSE)</f>
        <v>3-carboxy-4-methyl-5-propyl-2-furanpropanoate (CMPF)</v>
      </c>
      <c r="C6315" s="35" t="s">
        <v>1116</v>
      </c>
      <c r="D6315" s="35">
        <v>1068</v>
      </c>
      <c r="E6315" s="35">
        <v>7.2421959809558329E-3</v>
      </c>
      <c r="F6315" s="35">
        <v>3.7913681544921814E-2</v>
      </c>
      <c r="G6315" s="36">
        <v>0.8485114834220282</v>
      </c>
      <c r="H6315" s="35" t="b">
        <v>0</v>
      </c>
      <c r="I6315" s="35" t="b">
        <v>0</v>
      </c>
      <c r="J6315" s="35" t="b">
        <v>0</v>
      </c>
    </row>
    <row r="6316" spans="1:10" hidden="1" x14ac:dyDescent="0.2">
      <c r="A6316" s="35" t="s">
        <v>160</v>
      </c>
      <c r="B6316" s="35" t="str">
        <f>VLOOKUP(Table4[[#This Row],[Metabolite ID]],Table18[],2,FALSE)</f>
        <v>3-carboxy-4-methyl-5-propyl-2-furanpropanoate (CMPF)</v>
      </c>
      <c r="C6316" s="35" t="s">
        <v>1117</v>
      </c>
      <c r="D6316" s="35">
        <v>1068</v>
      </c>
      <c r="E6316" s="35">
        <v>7.2421959809558329E-3</v>
      </c>
      <c r="F6316" s="35">
        <v>3.686133718478652E-2</v>
      </c>
      <c r="G6316" s="35">
        <v>0.84424126985994163</v>
      </c>
      <c r="H6316" s="35" t="b">
        <v>0</v>
      </c>
      <c r="I6316" s="35" t="b">
        <v>0</v>
      </c>
      <c r="J6316" s="35" t="b">
        <v>0</v>
      </c>
    </row>
    <row r="6317" spans="1:10" hidden="1" x14ac:dyDescent="0.2">
      <c r="A6317" s="35" t="s">
        <v>160</v>
      </c>
      <c r="B6317" s="35" t="str">
        <f>VLOOKUP(Table4[[#This Row],[Metabolite ID]],Table18[],2,FALSE)</f>
        <v>3-carboxy-4-methyl-5-propyl-2-furanpropanoate (CMPF)</v>
      </c>
      <c r="C6317" s="35" t="s">
        <v>1118</v>
      </c>
      <c r="D6317" s="35">
        <v>1068</v>
      </c>
      <c r="E6317" s="35">
        <v>7.2421959809558338E-3</v>
      </c>
      <c r="F6317" s="35">
        <v>3.7207855899558225E-2</v>
      </c>
      <c r="G6317" s="35">
        <v>0.84567354688333474</v>
      </c>
      <c r="H6317" s="35" t="b">
        <v>0</v>
      </c>
      <c r="I6317" s="35" t="b">
        <v>0</v>
      </c>
      <c r="J6317" s="35" t="b">
        <v>0</v>
      </c>
    </row>
    <row r="6318" spans="1:10" hidden="1" x14ac:dyDescent="0.2">
      <c r="A6318" s="35" t="s">
        <v>160</v>
      </c>
      <c r="B6318" s="35" t="str">
        <f>VLOOKUP(Table4[[#This Row],[Metabolite ID]],Table18[],2,FALSE)</f>
        <v>3-carboxy-4-methyl-5-propyl-2-furanpropanoate (CMPF)</v>
      </c>
      <c r="C6318" s="35" t="s">
        <v>1119</v>
      </c>
      <c r="D6318" s="35">
        <v>1068</v>
      </c>
      <c r="E6318" s="35">
        <v>-2.3567286616468317E-2</v>
      </c>
      <c r="F6318" s="35">
        <v>5.5356095274269893E-2</v>
      </c>
      <c r="G6318" s="35">
        <v>0.67029754052044832</v>
      </c>
      <c r="H6318" s="35" t="b">
        <v>0</v>
      </c>
      <c r="I6318" s="35" t="b">
        <v>0</v>
      </c>
      <c r="J6318" s="35" t="b">
        <v>0</v>
      </c>
    </row>
    <row r="6319" spans="1:10" hidden="1" x14ac:dyDescent="0.2">
      <c r="A6319" s="35" t="s">
        <v>160</v>
      </c>
      <c r="B6319" s="35" t="str">
        <f>VLOOKUP(Table4[[#This Row],[Metabolite ID]],Table18[],2,FALSE)</f>
        <v>3-carboxy-4-methyl-5-propyl-2-furanpropanoate (CMPF)</v>
      </c>
      <c r="C6319" s="35" t="s">
        <v>1120</v>
      </c>
      <c r="D6319" s="35">
        <v>1068</v>
      </c>
      <c r="E6319" s="35">
        <v>-2.8083269589004641E-3</v>
      </c>
      <c r="F6319" s="35">
        <v>5.9266793279190086E-2</v>
      </c>
      <c r="G6319" s="35">
        <v>0.96220678782812286</v>
      </c>
      <c r="H6319" s="35" t="b">
        <v>0</v>
      </c>
      <c r="I6319" s="35" t="b">
        <v>0</v>
      </c>
      <c r="J6319" s="35" t="b">
        <v>0</v>
      </c>
    </row>
    <row r="6320" spans="1:10" hidden="1" x14ac:dyDescent="0.2">
      <c r="A6320" s="35" t="s">
        <v>160</v>
      </c>
      <c r="B6320" s="35" t="str">
        <f>VLOOKUP(Table4[[#This Row],[Metabolite ID]],Table18[],2,FALSE)</f>
        <v>3-carboxy-4-methyl-5-propyl-2-furanpropanoate (CMPF)</v>
      </c>
      <c r="C6320" s="35" t="s">
        <v>1121</v>
      </c>
      <c r="D6320" s="35">
        <v>1068</v>
      </c>
      <c r="E6320" s="35">
        <v>-8.0272714232200393E-2</v>
      </c>
      <c r="F6320" s="35">
        <v>0.23347326190309298</v>
      </c>
      <c r="G6320" s="35">
        <v>0.73104960025744514</v>
      </c>
      <c r="H6320" s="35" t="b">
        <v>0</v>
      </c>
      <c r="I6320" s="35" t="b">
        <v>0</v>
      </c>
      <c r="J6320" s="35" t="b">
        <v>0</v>
      </c>
    </row>
    <row r="6321" spans="1:10" hidden="1" x14ac:dyDescent="0.2">
      <c r="A6321" s="35" t="s">
        <v>160</v>
      </c>
      <c r="B6321" s="35" t="str">
        <f>VLOOKUP(Table4[[#This Row],[Metabolite ID]],Table18[],2,FALSE)</f>
        <v>3-carboxy-4-methyl-5-propyl-2-furanpropanoate (CMPF)</v>
      </c>
      <c r="C6321" s="35" t="s">
        <v>1122</v>
      </c>
      <c r="D6321" s="35">
        <v>1068</v>
      </c>
      <c r="E6321" s="35">
        <v>-6.0340348753991968E-2</v>
      </c>
      <c r="F6321" s="35">
        <v>0.19696671691099929</v>
      </c>
      <c r="G6321" s="35">
        <v>0.75939950477741069</v>
      </c>
      <c r="H6321" s="35" t="b">
        <v>0</v>
      </c>
      <c r="I6321" s="35" t="b">
        <v>0</v>
      </c>
      <c r="J6321" s="35" t="b">
        <v>0</v>
      </c>
    </row>
    <row r="6322" spans="1:10" hidden="1" x14ac:dyDescent="0.2">
      <c r="A6322" s="35" t="s">
        <v>160</v>
      </c>
      <c r="B6322" s="35" t="str">
        <f>VLOOKUP(Table4[[#This Row],[Metabolite ID]],Table18[],2,FALSE)</f>
        <v>3-carboxy-4-methyl-5-propyl-2-furanpropanoate (CMPF)</v>
      </c>
      <c r="C6322" s="35" t="s">
        <v>1123</v>
      </c>
      <c r="D6322" s="35">
        <v>1068</v>
      </c>
      <c r="E6322" s="35">
        <v>0.16351748057631568</v>
      </c>
      <c r="F6322" s="35">
        <v>0.11120787258861126</v>
      </c>
      <c r="G6322" s="35">
        <v>0.1417548088366605</v>
      </c>
      <c r="H6322" s="35" t="b">
        <v>0</v>
      </c>
      <c r="I6322" s="35" t="b">
        <v>0</v>
      </c>
      <c r="J6322" s="35" t="b">
        <v>0</v>
      </c>
    </row>
    <row r="6323" spans="1:10" x14ac:dyDescent="0.2">
      <c r="A6323" s="35" t="s">
        <v>252</v>
      </c>
      <c r="B6323" s="35" t="str">
        <f>VLOOKUP(Table4[[#This Row],[Metabolite ID]],Table18[],2,FALSE)</f>
        <v>laurylcarnitine</v>
      </c>
      <c r="C6323" s="35" t="s">
        <v>1116</v>
      </c>
      <c r="D6323" s="35">
        <v>1068</v>
      </c>
      <c r="E6323" s="35">
        <v>7.1407236600588087E-3</v>
      </c>
      <c r="F6323" s="35">
        <v>3.8235416027057698E-2</v>
      </c>
      <c r="G6323" s="36">
        <v>0.85185132532445784</v>
      </c>
      <c r="H6323" s="35" t="b">
        <v>0</v>
      </c>
      <c r="I6323" s="35" t="b">
        <v>0</v>
      </c>
      <c r="J6323" s="35" t="b">
        <v>0</v>
      </c>
    </row>
    <row r="6324" spans="1:10" hidden="1" x14ac:dyDescent="0.2">
      <c r="A6324" s="35" t="s">
        <v>252</v>
      </c>
      <c r="B6324" s="35" t="str">
        <f>VLOOKUP(Table4[[#This Row],[Metabolite ID]],Table18[],2,FALSE)</f>
        <v>laurylcarnitine</v>
      </c>
      <c r="C6324" s="35" t="s">
        <v>1117</v>
      </c>
      <c r="D6324" s="35">
        <v>1068</v>
      </c>
      <c r="E6324" s="35">
        <v>7.1407236600588087E-3</v>
      </c>
      <c r="F6324" s="35">
        <v>3.6897012215098675E-2</v>
      </c>
      <c r="G6324" s="35">
        <v>0.84654296089995795</v>
      </c>
      <c r="H6324" s="35" t="b">
        <v>0</v>
      </c>
      <c r="I6324" s="35" t="b">
        <v>0</v>
      </c>
      <c r="J6324" s="35" t="b">
        <v>0</v>
      </c>
    </row>
    <row r="6325" spans="1:10" hidden="1" x14ac:dyDescent="0.2">
      <c r="A6325" s="35" t="s">
        <v>252</v>
      </c>
      <c r="B6325" s="35" t="str">
        <f>VLOOKUP(Table4[[#This Row],[Metabolite ID]],Table18[],2,FALSE)</f>
        <v>laurylcarnitine</v>
      </c>
      <c r="C6325" s="35" t="s">
        <v>1118</v>
      </c>
      <c r="D6325" s="35">
        <v>1068</v>
      </c>
      <c r="E6325" s="35">
        <v>7.1407236600588148E-3</v>
      </c>
      <c r="F6325" s="35">
        <v>3.7248269909702245E-2</v>
      </c>
      <c r="G6325" s="35">
        <v>0.84797236223029948</v>
      </c>
      <c r="H6325" s="35" t="b">
        <v>0</v>
      </c>
      <c r="I6325" s="35" t="b">
        <v>0</v>
      </c>
      <c r="J6325" s="35" t="b">
        <v>0</v>
      </c>
    </row>
    <row r="6326" spans="1:10" hidden="1" x14ac:dyDescent="0.2">
      <c r="A6326" s="35" t="s">
        <v>252</v>
      </c>
      <c r="B6326" s="35" t="str">
        <f>VLOOKUP(Table4[[#This Row],[Metabolite ID]],Table18[],2,FALSE)</f>
        <v>laurylcarnitine</v>
      </c>
      <c r="C6326" s="35" t="s">
        <v>1119</v>
      </c>
      <c r="D6326" s="35">
        <v>1068</v>
      </c>
      <c r="E6326" s="35">
        <v>3.2296067489495706E-2</v>
      </c>
      <c r="F6326" s="35">
        <v>5.4800845120481015E-2</v>
      </c>
      <c r="G6326" s="35">
        <v>0.55563643060914614</v>
      </c>
      <c r="H6326" s="35" t="b">
        <v>0</v>
      </c>
      <c r="I6326" s="35" t="b">
        <v>0</v>
      </c>
      <c r="J6326" s="35" t="b">
        <v>0</v>
      </c>
    </row>
    <row r="6327" spans="1:10" hidden="1" x14ac:dyDescent="0.2">
      <c r="A6327" s="35" t="s">
        <v>252</v>
      </c>
      <c r="B6327" s="35" t="str">
        <f>VLOOKUP(Table4[[#This Row],[Metabolite ID]],Table18[],2,FALSE)</f>
        <v>laurylcarnitine</v>
      </c>
      <c r="C6327" s="35" t="s">
        <v>1120</v>
      </c>
      <c r="D6327" s="35">
        <v>1068</v>
      </c>
      <c r="E6327" s="35">
        <v>-1.5505263738857143E-3</v>
      </c>
      <c r="F6327" s="35">
        <v>6.1829018881914444E-2</v>
      </c>
      <c r="G6327" s="35">
        <v>0.9799930288588472</v>
      </c>
      <c r="H6327" s="35" t="b">
        <v>0</v>
      </c>
      <c r="I6327" s="35" t="b">
        <v>0</v>
      </c>
      <c r="J6327" s="35" t="b">
        <v>0</v>
      </c>
    </row>
    <row r="6328" spans="1:10" hidden="1" x14ac:dyDescent="0.2">
      <c r="A6328" s="35" t="s">
        <v>252</v>
      </c>
      <c r="B6328" s="35" t="str">
        <f>VLOOKUP(Table4[[#This Row],[Metabolite ID]],Table18[],2,FALSE)</f>
        <v>laurylcarnitine</v>
      </c>
      <c r="C6328" s="35" t="s">
        <v>1121</v>
      </c>
      <c r="D6328" s="35">
        <v>1068</v>
      </c>
      <c r="E6328" s="35">
        <v>-0.15095816249332472</v>
      </c>
      <c r="F6328" s="35">
        <v>0.22058768479509236</v>
      </c>
      <c r="G6328" s="35">
        <v>0.49390570695012903</v>
      </c>
      <c r="H6328" s="35" t="b">
        <v>0</v>
      </c>
      <c r="I6328" s="35" t="b">
        <v>0</v>
      </c>
      <c r="J6328" s="35" t="b">
        <v>0</v>
      </c>
    </row>
    <row r="6329" spans="1:10" hidden="1" x14ac:dyDescent="0.2">
      <c r="A6329" s="35" t="s">
        <v>252</v>
      </c>
      <c r="B6329" s="35" t="str">
        <f>VLOOKUP(Table4[[#This Row],[Metabolite ID]],Table18[],2,FALSE)</f>
        <v>laurylcarnitine</v>
      </c>
      <c r="C6329" s="35" t="s">
        <v>1122</v>
      </c>
      <c r="D6329" s="35">
        <v>1068</v>
      </c>
      <c r="E6329" s="35">
        <v>-7.5165008792666299E-2</v>
      </c>
      <c r="F6329" s="35">
        <v>0.12942157183585359</v>
      </c>
      <c r="G6329" s="35">
        <v>0.56151373136901184</v>
      </c>
      <c r="H6329" s="35" t="b">
        <v>0</v>
      </c>
      <c r="I6329" s="35" t="b">
        <v>0</v>
      </c>
      <c r="J6329" s="35" t="b">
        <v>0</v>
      </c>
    </row>
    <row r="6330" spans="1:10" hidden="1" x14ac:dyDescent="0.2">
      <c r="A6330" s="35" t="s">
        <v>252</v>
      </c>
      <c r="B6330" s="35" t="str">
        <f>VLOOKUP(Table4[[#This Row],[Metabolite ID]],Table18[],2,FALSE)</f>
        <v>laurylcarnitine</v>
      </c>
      <c r="C6330" s="35" t="s">
        <v>1123</v>
      </c>
      <c r="D6330" s="35">
        <v>1068</v>
      </c>
      <c r="E6330" s="35">
        <v>-1.8841929222081479E-2</v>
      </c>
      <c r="F6330" s="35">
        <v>0.11226898110421464</v>
      </c>
      <c r="G6330" s="35">
        <v>0.86675007253388014</v>
      </c>
      <c r="H6330" s="35" t="b">
        <v>0</v>
      </c>
      <c r="I6330" s="35" t="b">
        <v>0</v>
      </c>
      <c r="J6330" s="35" t="b">
        <v>0</v>
      </c>
    </row>
    <row r="6331" spans="1:10" x14ac:dyDescent="0.2">
      <c r="A6331" s="35" t="s">
        <v>762</v>
      </c>
      <c r="B6331" s="35" t="str">
        <f>VLOOKUP(Table4[[#This Row],[Metabolite ID]],Table18[],2,FALSE)</f>
        <v>Cholesteryl esters in IDL</v>
      </c>
      <c r="C6331" s="35" t="s">
        <v>1116</v>
      </c>
      <c r="D6331" s="35">
        <v>1069</v>
      </c>
      <c r="E6331" s="35">
        <v>4.4221046408732187E-3</v>
      </c>
      <c r="F6331" s="35">
        <v>2.4550164476484587E-2</v>
      </c>
      <c r="G6331" s="36">
        <v>0.85705423610906784</v>
      </c>
      <c r="H6331" s="35" t="b">
        <v>0</v>
      </c>
      <c r="I6331" s="35" t="b">
        <v>0</v>
      </c>
      <c r="J6331" s="35" t="b">
        <v>0</v>
      </c>
    </row>
    <row r="6332" spans="1:10" hidden="1" x14ac:dyDescent="0.2">
      <c r="A6332" s="35" t="s">
        <v>762</v>
      </c>
      <c r="B6332" s="35" t="str">
        <f>VLOOKUP(Table4[[#This Row],[Metabolite ID]],Table18[],2,FALSE)</f>
        <v>Cholesteryl esters in IDL</v>
      </c>
      <c r="C6332" s="35" t="s">
        <v>1117</v>
      </c>
      <c r="D6332" s="35">
        <v>1069</v>
      </c>
      <c r="E6332" s="35">
        <v>4.4221046408732187E-3</v>
      </c>
      <c r="F6332" s="35">
        <v>1.6713000288524411E-2</v>
      </c>
      <c r="G6332" s="35">
        <v>0.79132477619221264</v>
      </c>
      <c r="H6332" s="35" t="b">
        <v>0</v>
      </c>
      <c r="I6332" s="35" t="b">
        <v>0</v>
      </c>
      <c r="J6332" s="35" t="b">
        <v>0</v>
      </c>
    </row>
    <row r="6333" spans="1:10" hidden="1" x14ac:dyDescent="0.2">
      <c r="A6333" s="35" t="s">
        <v>762</v>
      </c>
      <c r="B6333" s="35" t="str">
        <f>VLOOKUP(Table4[[#This Row],[Metabolite ID]],Table18[],2,FALSE)</f>
        <v>Cholesteryl esters in IDL</v>
      </c>
      <c r="C6333" s="35" t="s">
        <v>1118</v>
      </c>
      <c r="D6333" s="35">
        <v>1069</v>
      </c>
      <c r="E6333" s="35">
        <v>4.4221046408732265E-3</v>
      </c>
      <c r="F6333" s="35">
        <v>1.7035815125447492E-2</v>
      </c>
      <c r="G6333" s="35">
        <v>0.79519013137227768</v>
      </c>
      <c r="H6333" s="35" t="b">
        <v>0</v>
      </c>
      <c r="I6333" s="35" t="b">
        <v>0</v>
      </c>
      <c r="J6333" s="35" t="b">
        <v>0</v>
      </c>
    </row>
    <row r="6334" spans="1:10" hidden="1" x14ac:dyDescent="0.2">
      <c r="A6334" s="35" t="s">
        <v>762</v>
      </c>
      <c r="B6334" s="35" t="str">
        <f>VLOOKUP(Table4[[#This Row],[Metabolite ID]],Table18[],2,FALSE)</f>
        <v>Cholesteryl esters in IDL</v>
      </c>
      <c r="C6334" s="35" t="s">
        <v>1119</v>
      </c>
      <c r="D6334" s="35">
        <v>1069</v>
      </c>
      <c r="E6334" s="35">
        <v>1.6909958158995816E-2</v>
      </c>
      <c r="F6334" s="35">
        <v>2.6574876346558137E-2</v>
      </c>
      <c r="G6334" s="35">
        <v>0.52457197076398676</v>
      </c>
      <c r="H6334" s="35" t="b">
        <v>0</v>
      </c>
      <c r="I6334" s="35" t="b">
        <v>0</v>
      </c>
      <c r="J6334" s="35" t="b">
        <v>0</v>
      </c>
    </row>
    <row r="6335" spans="1:10" hidden="1" x14ac:dyDescent="0.2">
      <c r="A6335" s="35" t="s">
        <v>762</v>
      </c>
      <c r="B6335" s="35" t="str">
        <f>VLOOKUP(Table4[[#This Row],[Metabolite ID]],Table18[],2,FALSE)</f>
        <v>Cholesteryl esters in IDL</v>
      </c>
      <c r="C6335" s="35" t="s">
        <v>1120</v>
      </c>
      <c r="D6335" s="35">
        <v>1069</v>
      </c>
      <c r="E6335" s="35">
        <v>8.5561924719160923E-2</v>
      </c>
      <c r="F6335" s="35">
        <v>3.0149243867661178E-2</v>
      </c>
      <c r="G6335" s="35">
        <v>4.5404869723312292E-3</v>
      </c>
      <c r="H6335" s="35" t="b">
        <v>0</v>
      </c>
      <c r="I6335" s="35" t="b">
        <v>0</v>
      </c>
      <c r="J6335" s="35" t="b">
        <v>0</v>
      </c>
    </row>
    <row r="6336" spans="1:10" hidden="1" x14ac:dyDescent="0.2">
      <c r="A6336" s="35" t="s">
        <v>762</v>
      </c>
      <c r="B6336" s="35" t="str">
        <f>VLOOKUP(Table4[[#This Row],[Metabolite ID]],Table18[],2,FALSE)</f>
        <v>Cholesteryl esters in IDL</v>
      </c>
      <c r="C6336" s="35" t="s">
        <v>1121</v>
      </c>
      <c r="D6336" s="35">
        <v>1069</v>
      </c>
      <c r="E6336" s="35">
        <v>7.1064057834952621E-2</v>
      </c>
      <c r="F6336" s="35">
        <v>0.10987824202299243</v>
      </c>
      <c r="G6336" s="35">
        <v>0.51793092760355397</v>
      </c>
      <c r="H6336" s="35" t="b">
        <v>0</v>
      </c>
      <c r="I6336" s="35" t="b">
        <v>0</v>
      </c>
      <c r="J6336" s="35" t="b">
        <v>0</v>
      </c>
    </row>
    <row r="6337" spans="1:10" hidden="1" x14ac:dyDescent="0.2">
      <c r="A6337" s="35" t="s">
        <v>762</v>
      </c>
      <c r="B6337" s="35" t="str">
        <f>VLOOKUP(Table4[[#This Row],[Metabolite ID]],Table18[],2,FALSE)</f>
        <v>Cholesteryl esters in IDL</v>
      </c>
      <c r="C6337" s="35" t="s">
        <v>1122</v>
      </c>
      <c r="D6337" s="35">
        <v>1069</v>
      </c>
      <c r="E6337" s="35">
        <v>0.15436079480380371</v>
      </c>
      <c r="F6337" s="35">
        <v>6.3485218281808614E-2</v>
      </c>
      <c r="G6337" s="35">
        <v>1.5202371365713419E-2</v>
      </c>
      <c r="H6337" s="35" t="b">
        <v>0</v>
      </c>
      <c r="I6337" s="35" t="b">
        <v>0</v>
      </c>
      <c r="J6337" s="35" t="b">
        <v>0</v>
      </c>
    </row>
    <row r="6338" spans="1:10" hidden="1" x14ac:dyDescent="0.2">
      <c r="A6338" s="35" t="s">
        <v>762</v>
      </c>
      <c r="B6338" s="35" t="str">
        <f>VLOOKUP(Table4[[#This Row],[Metabolite ID]],Table18[],2,FALSE)</f>
        <v>Cholesteryl esters in IDL</v>
      </c>
      <c r="C6338" s="35" t="s">
        <v>1123</v>
      </c>
      <c r="D6338" s="35">
        <v>1069</v>
      </c>
      <c r="E6338" s="35">
        <v>-8.6366674126424469E-3</v>
      </c>
      <c r="F6338" s="35">
        <v>7.2035732246169382E-2</v>
      </c>
      <c r="G6338" s="35">
        <v>0.90458951931417264</v>
      </c>
      <c r="H6338" s="35" t="b">
        <v>0</v>
      </c>
      <c r="I6338" s="35" t="b">
        <v>0</v>
      </c>
      <c r="J6338" s="35" t="b">
        <v>0</v>
      </c>
    </row>
    <row r="6339" spans="1:10" x14ac:dyDescent="0.2">
      <c r="A6339" s="35" t="s">
        <v>304</v>
      </c>
      <c r="B6339" s="35" t="str">
        <f>VLOOKUP(Table4[[#This Row],[Metabolite ID]],Table18[],2,FALSE)</f>
        <v>5alpha-pregnan-3beta,20beta-diol monosulfate (1)</v>
      </c>
      <c r="C6339" s="35" t="s">
        <v>1116</v>
      </c>
      <c r="D6339" s="35">
        <v>1069</v>
      </c>
      <c r="E6339" s="35">
        <v>-6.9393754668662698E-3</v>
      </c>
      <c r="F6339" s="35">
        <v>3.9598243249305866E-2</v>
      </c>
      <c r="G6339" s="36">
        <v>0.86088749699442702</v>
      </c>
      <c r="H6339" s="35" t="b">
        <v>0</v>
      </c>
      <c r="I6339" s="35" t="b">
        <v>0</v>
      </c>
      <c r="J6339" s="35" t="b">
        <v>0</v>
      </c>
    </row>
    <row r="6340" spans="1:10" hidden="1" x14ac:dyDescent="0.2">
      <c r="A6340" s="35" t="s">
        <v>304</v>
      </c>
      <c r="B6340" s="35" t="str">
        <f>VLOOKUP(Table4[[#This Row],[Metabolite ID]],Table18[],2,FALSE)</f>
        <v>5alpha-pregnan-3beta,20beta-diol monosulfate (1)</v>
      </c>
      <c r="C6340" s="35" t="s">
        <v>1117</v>
      </c>
      <c r="D6340" s="35">
        <v>1069</v>
      </c>
      <c r="E6340" s="35">
        <v>-6.9393754668662698E-3</v>
      </c>
      <c r="F6340" s="35">
        <v>3.7991926467507667E-2</v>
      </c>
      <c r="G6340" s="35">
        <v>0.85506954975578764</v>
      </c>
      <c r="H6340" s="35" t="b">
        <v>0</v>
      </c>
      <c r="I6340" s="35" t="b">
        <v>0</v>
      </c>
      <c r="J6340" s="35" t="b">
        <v>0</v>
      </c>
    </row>
    <row r="6341" spans="1:10" hidden="1" x14ac:dyDescent="0.2">
      <c r="A6341" s="35" t="s">
        <v>304</v>
      </c>
      <c r="B6341" s="35" t="str">
        <f>VLOOKUP(Table4[[#This Row],[Metabolite ID]],Table18[],2,FALSE)</f>
        <v>5alpha-pregnan-3beta,20beta-diol monosulfate (1)</v>
      </c>
      <c r="C6341" s="35" t="s">
        <v>1118</v>
      </c>
      <c r="D6341" s="35">
        <v>1069</v>
      </c>
      <c r="E6341" s="35">
        <v>-6.9393754668662638E-3</v>
      </c>
      <c r="F6341" s="35">
        <v>3.8357096817452294E-2</v>
      </c>
      <c r="G6341" s="35">
        <v>0.85643426831182057</v>
      </c>
      <c r="H6341" s="35" t="b">
        <v>0</v>
      </c>
      <c r="I6341" s="35" t="b">
        <v>0</v>
      </c>
      <c r="J6341" s="35" t="b">
        <v>0</v>
      </c>
    </row>
    <row r="6342" spans="1:10" hidden="1" x14ac:dyDescent="0.2">
      <c r="A6342" s="35" t="s">
        <v>304</v>
      </c>
      <c r="B6342" s="35" t="str">
        <f>VLOOKUP(Table4[[#This Row],[Metabolite ID]],Table18[],2,FALSE)</f>
        <v>5alpha-pregnan-3beta,20beta-diol monosulfate (1)</v>
      </c>
      <c r="C6342" s="35" t="s">
        <v>1119</v>
      </c>
      <c r="D6342" s="35">
        <v>1069</v>
      </c>
      <c r="E6342" s="35">
        <v>-1.478264E-2</v>
      </c>
      <c r="F6342" s="35">
        <v>5.8196788066165357E-2</v>
      </c>
      <c r="G6342" s="35">
        <v>0.79948685201209924</v>
      </c>
      <c r="H6342" s="35" t="b">
        <v>0</v>
      </c>
      <c r="I6342" s="35" t="b">
        <v>0</v>
      </c>
      <c r="J6342" s="35" t="b">
        <v>0</v>
      </c>
    </row>
    <row r="6343" spans="1:10" hidden="1" x14ac:dyDescent="0.2">
      <c r="A6343" s="35" t="s">
        <v>304</v>
      </c>
      <c r="B6343" s="35" t="str">
        <f>VLOOKUP(Table4[[#This Row],[Metabolite ID]],Table18[],2,FALSE)</f>
        <v>5alpha-pregnan-3beta,20beta-diol monosulfate (1)</v>
      </c>
      <c r="C6343" s="35" t="s">
        <v>1120</v>
      </c>
      <c r="D6343" s="35">
        <v>1069</v>
      </c>
      <c r="E6343" s="35">
        <v>2.6242349668577077E-2</v>
      </c>
      <c r="F6343" s="35">
        <v>6.1841427570197352E-2</v>
      </c>
      <c r="G6343" s="35">
        <v>0.67131128848993393</v>
      </c>
      <c r="H6343" s="35" t="b">
        <v>0</v>
      </c>
      <c r="I6343" s="35" t="b">
        <v>0</v>
      </c>
      <c r="J6343" s="35" t="b">
        <v>0</v>
      </c>
    </row>
    <row r="6344" spans="1:10" hidden="1" x14ac:dyDescent="0.2">
      <c r="A6344" s="35" t="s">
        <v>304</v>
      </c>
      <c r="B6344" s="35" t="str">
        <f>VLOOKUP(Table4[[#This Row],[Metabolite ID]],Table18[],2,FALSE)</f>
        <v>5alpha-pregnan-3beta,20beta-diol monosulfate (1)</v>
      </c>
      <c r="C6344" s="35" t="s">
        <v>1121</v>
      </c>
      <c r="D6344" s="35">
        <v>1069</v>
      </c>
      <c r="E6344" s="35">
        <v>9.3175419938812176E-2</v>
      </c>
      <c r="F6344" s="35">
        <v>0.26640791471183878</v>
      </c>
      <c r="G6344" s="35">
        <v>0.72659738853167222</v>
      </c>
      <c r="H6344" s="35" t="b">
        <v>0</v>
      </c>
      <c r="I6344" s="35" t="b">
        <v>0</v>
      </c>
      <c r="J6344" s="35" t="b">
        <v>0</v>
      </c>
    </row>
    <row r="6345" spans="1:10" hidden="1" x14ac:dyDescent="0.2">
      <c r="A6345" s="35" t="s">
        <v>304</v>
      </c>
      <c r="B6345" s="35" t="str">
        <f>VLOOKUP(Table4[[#This Row],[Metabolite ID]],Table18[],2,FALSE)</f>
        <v>5alpha-pregnan-3beta,20beta-diol monosulfate (1)</v>
      </c>
      <c r="C6345" s="35" t="s">
        <v>1122</v>
      </c>
      <c r="D6345" s="35">
        <v>1069</v>
      </c>
      <c r="E6345" s="35">
        <v>0.15106776092193552</v>
      </c>
      <c r="F6345" s="35">
        <v>0.1615624475012335</v>
      </c>
      <c r="G6345" s="35">
        <v>0.34997774170403284</v>
      </c>
      <c r="H6345" s="35" t="b">
        <v>0</v>
      </c>
      <c r="I6345" s="35" t="b">
        <v>0</v>
      </c>
      <c r="J6345" s="35" t="b">
        <v>0</v>
      </c>
    </row>
    <row r="6346" spans="1:10" hidden="1" x14ac:dyDescent="0.2">
      <c r="A6346" s="35" t="s">
        <v>304</v>
      </c>
      <c r="B6346" s="35" t="str">
        <f>VLOOKUP(Table4[[#This Row],[Metabolite ID]],Table18[],2,FALSE)</f>
        <v>5alpha-pregnan-3beta,20beta-diol monosulfate (1)</v>
      </c>
      <c r="C6346" s="35" t="s">
        <v>1123</v>
      </c>
      <c r="D6346" s="35">
        <v>1069</v>
      </c>
      <c r="E6346" s="35">
        <v>0.14959683609842803</v>
      </c>
      <c r="F6346" s="35">
        <v>0.11625510881286476</v>
      </c>
      <c r="G6346" s="35">
        <v>0.19844381973896921</v>
      </c>
      <c r="H6346" s="35" t="b">
        <v>0</v>
      </c>
      <c r="I6346" s="35" t="b">
        <v>0</v>
      </c>
      <c r="J6346" s="35" t="b">
        <v>0</v>
      </c>
    </row>
    <row r="6347" spans="1:10" x14ac:dyDescent="0.2">
      <c r="A6347" s="35" t="s">
        <v>299</v>
      </c>
      <c r="B6347" s="35" t="str">
        <f>VLOOKUP(Table4[[#This Row],[Metabolite ID]],Table18[],2,FALSE)</f>
        <v>5alpha-androstan-3alpha,17beta-diol monosulfate (2)</v>
      </c>
      <c r="C6347" s="35" t="s">
        <v>1116</v>
      </c>
      <c r="D6347" s="35">
        <v>1069</v>
      </c>
      <c r="E6347" s="35">
        <v>-8.6568791515163317E-3</v>
      </c>
      <c r="F6347" s="35">
        <v>4.9756833375602591E-2</v>
      </c>
      <c r="G6347" s="36">
        <v>0.86187825372574423</v>
      </c>
      <c r="H6347" s="35" t="b">
        <v>0</v>
      </c>
      <c r="I6347" s="35" t="b">
        <v>0</v>
      </c>
      <c r="J6347" s="35" t="b">
        <v>0</v>
      </c>
    </row>
    <row r="6348" spans="1:10" hidden="1" x14ac:dyDescent="0.2">
      <c r="A6348" s="35" t="s">
        <v>299</v>
      </c>
      <c r="B6348" s="35" t="str">
        <f>VLOOKUP(Table4[[#This Row],[Metabolite ID]],Table18[],2,FALSE)</f>
        <v>5alpha-androstan-3alpha,17beta-diol monosulfate (2)</v>
      </c>
      <c r="C6348" s="35" t="s">
        <v>1117</v>
      </c>
      <c r="D6348" s="35">
        <v>1069</v>
      </c>
      <c r="E6348" s="35">
        <v>-8.6568791515163317E-3</v>
      </c>
      <c r="F6348" s="35">
        <v>4.8901669397499146E-2</v>
      </c>
      <c r="G6348" s="35">
        <v>0.85948777069538795</v>
      </c>
      <c r="H6348" s="35" t="b">
        <v>0</v>
      </c>
      <c r="I6348" s="35" t="b">
        <v>0</v>
      </c>
      <c r="J6348" s="35" t="b">
        <v>0</v>
      </c>
    </row>
    <row r="6349" spans="1:10" hidden="1" x14ac:dyDescent="0.2">
      <c r="A6349" s="35" t="s">
        <v>299</v>
      </c>
      <c r="B6349" s="35" t="str">
        <f>VLOOKUP(Table4[[#This Row],[Metabolite ID]],Table18[],2,FALSE)</f>
        <v>5alpha-androstan-3alpha,17beta-diol monosulfate (2)</v>
      </c>
      <c r="C6349" s="35" t="s">
        <v>1118</v>
      </c>
      <c r="D6349" s="35">
        <v>1069</v>
      </c>
      <c r="E6349" s="35">
        <v>-8.6568791515163317E-3</v>
      </c>
      <c r="F6349" s="35">
        <v>4.9348399911641909E-2</v>
      </c>
      <c r="G6349" s="35">
        <v>0.86074671543776837</v>
      </c>
      <c r="H6349" s="35" t="b">
        <v>0</v>
      </c>
      <c r="I6349" s="35" t="b">
        <v>0</v>
      </c>
      <c r="J6349" s="35" t="b">
        <v>0</v>
      </c>
    </row>
    <row r="6350" spans="1:10" hidden="1" x14ac:dyDescent="0.2">
      <c r="A6350" s="35" t="s">
        <v>299</v>
      </c>
      <c r="B6350" s="35" t="str">
        <f>VLOOKUP(Table4[[#This Row],[Metabolite ID]],Table18[],2,FALSE)</f>
        <v>5alpha-androstan-3alpha,17beta-diol monosulfate (2)</v>
      </c>
      <c r="C6350" s="35" t="s">
        <v>1119</v>
      </c>
      <c r="D6350" s="35">
        <v>1069</v>
      </c>
      <c r="E6350" s="35">
        <v>-5.3064953271028045E-2</v>
      </c>
      <c r="F6350" s="35">
        <v>7.3727625905495517E-2</v>
      </c>
      <c r="G6350" s="35">
        <v>0.47168315704996949</v>
      </c>
      <c r="H6350" s="35" t="b">
        <v>0</v>
      </c>
      <c r="I6350" s="35" t="b">
        <v>0</v>
      </c>
      <c r="J6350" s="35" t="b">
        <v>0</v>
      </c>
    </row>
    <row r="6351" spans="1:10" hidden="1" x14ac:dyDescent="0.2">
      <c r="A6351" s="35" t="s">
        <v>299</v>
      </c>
      <c r="B6351" s="35" t="str">
        <f>VLOOKUP(Table4[[#This Row],[Metabolite ID]],Table18[],2,FALSE)</f>
        <v>5alpha-androstan-3alpha,17beta-diol monosulfate (2)</v>
      </c>
      <c r="C6351" s="35" t="s">
        <v>1120</v>
      </c>
      <c r="D6351" s="35">
        <v>1069</v>
      </c>
      <c r="E6351" s="35">
        <v>-5.2684805256850445E-2</v>
      </c>
      <c r="F6351" s="35">
        <v>8.6643129911902719E-2</v>
      </c>
      <c r="G6351" s="35">
        <v>0.54314321261235177</v>
      </c>
      <c r="H6351" s="35" t="b">
        <v>0</v>
      </c>
      <c r="I6351" s="35" t="b">
        <v>0</v>
      </c>
      <c r="J6351" s="35" t="b">
        <v>0</v>
      </c>
    </row>
    <row r="6352" spans="1:10" hidden="1" x14ac:dyDescent="0.2">
      <c r="A6352" s="35" t="s">
        <v>299</v>
      </c>
      <c r="B6352" s="35" t="str">
        <f>VLOOKUP(Table4[[#This Row],[Metabolite ID]],Table18[],2,FALSE)</f>
        <v>5alpha-androstan-3alpha,17beta-diol monosulfate (2)</v>
      </c>
      <c r="C6352" s="35" t="s">
        <v>1121</v>
      </c>
      <c r="D6352" s="35">
        <v>1069</v>
      </c>
      <c r="E6352" s="35">
        <v>-0.11373834695537965</v>
      </c>
      <c r="F6352" s="35">
        <v>0.2863735137277631</v>
      </c>
      <c r="G6352" s="35">
        <v>0.69132306016361245</v>
      </c>
      <c r="H6352" s="35" t="b">
        <v>0</v>
      </c>
      <c r="I6352" s="35" t="b">
        <v>0</v>
      </c>
      <c r="J6352" s="35" t="b">
        <v>0</v>
      </c>
    </row>
    <row r="6353" spans="1:10" hidden="1" x14ac:dyDescent="0.2">
      <c r="A6353" s="35" t="s">
        <v>299</v>
      </c>
      <c r="B6353" s="35" t="str">
        <f>VLOOKUP(Table4[[#This Row],[Metabolite ID]],Table18[],2,FALSE)</f>
        <v>5alpha-androstan-3alpha,17beta-diol monosulfate (2)</v>
      </c>
      <c r="C6353" s="35" t="s">
        <v>1122</v>
      </c>
      <c r="D6353" s="35">
        <v>1069</v>
      </c>
      <c r="E6353" s="35">
        <v>-8.0455718275176835E-2</v>
      </c>
      <c r="F6353" s="35">
        <v>0.17652059648826079</v>
      </c>
      <c r="G6353" s="35">
        <v>0.648636114093605</v>
      </c>
      <c r="H6353" s="35" t="b">
        <v>0</v>
      </c>
      <c r="I6353" s="35" t="b">
        <v>0</v>
      </c>
      <c r="J6353" s="35" t="b">
        <v>0</v>
      </c>
    </row>
    <row r="6354" spans="1:10" hidden="1" x14ac:dyDescent="0.2">
      <c r="A6354" s="35" t="s">
        <v>299</v>
      </c>
      <c r="B6354" s="35" t="str">
        <f>VLOOKUP(Table4[[#This Row],[Metabolite ID]],Table18[],2,FALSE)</f>
        <v>5alpha-androstan-3alpha,17beta-diol monosulfate (2)</v>
      </c>
      <c r="C6354" s="35" t="s">
        <v>1123</v>
      </c>
      <c r="D6354" s="35">
        <v>1069</v>
      </c>
      <c r="E6354" s="35">
        <v>8.9947602087963804E-2</v>
      </c>
      <c r="F6354" s="35">
        <v>0.14613637026582121</v>
      </c>
      <c r="G6354" s="35">
        <v>0.53835281795657786</v>
      </c>
      <c r="H6354" s="35" t="b">
        <v>0</v>
      </c>
      <c r="I6354" s="35" t="b">
        <v>0</v>
      </c>
      <c r="J6354" s="35" t="b">
        <v>0</v>
      </c>
    </row>
    <row r="6355" spans="1:10" x14ac:dyDescent="0.2">
      <c r="A6355" s="35" t="s">
        <v>782</v>
      </c>
      <c r="B6355" s="35" t="str">
        <f>VLOOKUP(Table4[[#This Row],[Metabolite ID]],Table18[],2,FALSE)</f>
        <v>Cholesteryl esters in large LDL</v>
      </c>
      <c r="C6355" s="35" t="s">
        <v>1116</v>
      </c>
      <c r="D6355" s="35">
        <v>1069</v>
      </c>
      <c r="E6355" s="35">
        <v>4.4384554062506911E-3</v>
      </c>
      <c r="F6355" s="35">
        <v>2.604379247893476E-2</v>
      </c>
      <c r="G6355" s="36">
        <v>0.86467766165193027</v>
      </c>
      <c r="H6355" s="35" t="b">
        <v>0</v>
      </c>
      <c r="I6355" s="35" t="b">
        <v>0</v>
      </c>
      <c r="J6355" s="35" t="b">
        <v>0</v>
      </c>
    </row>
    <row r="6356" spans="1:10" hidden="1" x14ac:dyDescent="0.2">
      <c r="A6356" s="35" t="s">
        <v>782</v>
      </c>
      <c r="B6356" s="35" t="str">
        <f>VLOOKUP(Table4[[#This Row],[Metabolite ID]],Table18[],2,FALSE)</f>
        <v>Cholesteryl esters in large LDL</v>
      </c>
      <c r="C6356" s="35" t="s">
        <v>1117</v>
      </c>
      <c r="D6356" s="35">
        <v>1069</v>
      </c>
      <c r="E6356" s="35">
        <v>4.4384554062506911E-3</v>
      </c>
      <c r="F6356" s="35">
        <v>1.6710518029535028E-2</v>
      </c>
      <c r="G6356" s="35">
        <v>0.79054074885187264</v>
      </c>
      <c r="H6356" s="35" t="b">
        <v>0</v>
      </c>
      <c r="I6356" s="35" t="b">
        <v>0</v>
      </c>
      <c r="J6356" s="35" t="b">
        <v>0</v>
      </c>
    </row>
    <row r="6357" spans="1:10" hidden="1" x14ac:dyDescent="0.2">
      <c r="A6357" s="35" t="s">
        <v>782</v>
      </c>
      <c r="B6357" s="35" t="str">
        <f>VLOOKUP(Table4[[#This Row],[Metabolite ID]],Table18[],2,FALSE)</f>
        <v>Cholesteryl esters in large LDL</v>
      </c>
      <c r="C6357" s="35" t="s">
        <v>1118</v>
      </c>
      <c r="D6357" s="35">
        <v>1069</v>
      </c>
      <c r="E6357" s="35">
        <v>4.4384554062506867E-3</v>
      </c>
      <c r="F6357" s="35">
        <v>1.7075216203971438E-2</v>
      </c>
      <c r="G6357" s="35">
        <v>0.79491350256287341</v>
      </c>
      <c r="H6357" s="35" t="b">
        <v>0</v>
      </c>
      <c r="I6357" s="35" t="b">
        <v>0</v>
      </c>
      <c r="J6357" s="35" t="b">
        <v>0</v>
      </c>
    </row>
    <row r="6358" spans="1:10" hidden="1" x14ac:dyDescent="0.2">
      <c r="A6358" s="35" t="s">
        <v>782</v>
      </c>
      <c r="B6358" s="35" t="str">
        <f>VLOOKUP(Table4[[#This Row],[Metabolite ID]],Table18[],2,FALSE)</f>
        <v>Cholesteryl esters in large LDL</v>
      </c>
      <c r="C6358" s="35" t="s">
        <v>1119</v>
      </c>
      <c r="D6358" s="35">
        <v>1069</v>
      </c>
      <c r="E6358" s="35">
        <v>3.2898362068965521E-2</v>
      </c>
      <c r="F6358" s="35">
        <v>2.7051009247863089E-2</v>
      </c>
      <c r="G6358" s="35">
        <v>0.22392388410384656</v>
      </c>
      <c r="H6358" s="35" t="b">
        <v>0</v>
      </c>
      <c r="I6358" s="35" t="b">
        <v>0</v>
      </c>
      <c r="J6358" s="35" t="b">
        <v>0</v>
      </c>
    </row>
    <row r="6359" spans="1:10" hidden="1" x14ac:dyDescent="0.2">
      <c r="A6359" s="35" t="s">
        <v>782</v>
      </c>
      <c r="B6359" s="35" t="str">
        <f>VLOOKUP(Table4[[#This Row],[Metabolite ID]],Table18[],2,FALSE)</f>
        <v>Cholesteryl esters in large LDL</v>
      </c>
      <c r="C6359" s="35" t="s">
        <v>1120</v>
      </c>
      <c r="D6359" s="35">
        <v>1069</v>
      </c>
      <c r="E6359" s="35">
        <v>6.2957652158407762E-2</v>
      </c>
      <c r="F6359" s="35">
        <v>3.1153225904837885E-2</v>
      </c>
      <c r="G6359" s="35">
        <v>4.3289792454196674E-2</v>
      </c>
      <c r="H6359" s="35" t="b">
        <v>0</v>
      </c>
      <c r="I6359" s="35" t="b">
        <v>0</v>
      </c>
      <c r="J6359" s="35" t="b">
        <v>0</v>
      </c>
    </row>
    <row r="6360" spans="1:10" hidden="1" x14ac:dyDescent="0.2">
      <c r="A6360" s="35" t="s">
        <v>782</v>
      </c>
      <c r="B6360" s="35" t="str">
        <f>VLOOKUP(Table4[[#This Row],[Metabolite ID]],Table18[],2,FALSE)</f>
        <v>Cholesteryl esters in large LDL</v>
      </c>
      <c r="C6360" s="35" t="s">
        <v>1121</v>
      </c>
      <c r="D6360" s="35">
        <v>1069</v>
      </c>
      <c r="E6360" s="35">
        <v>5.8526136586234401E-2</v>
      </c>
      <c r="F6360" s="35">
        <v>0.11669462654818982</v>
      </c>
      <c r="G6360" s="35">
        <v>0.61609984210709368</v>
      </c>
      <c r="H6360" s="35" t="b">
        <v>0</v>
      </c>
      <c r="I6360" s="35" t="b">
        <v>0</v>
      </c>
      <c r="J6360" s="35" t="b">
        <v>0</v>
      </c>
    </row>
    <row r="6361" spans="1:10" hidden="1" x14ac:dyDescent="0.2">
      <c r="A6361" s="35" t="s">
        <v>782</v>
      </c>
      <c r="B6361" s="35" t="str">
        <f>VLOOKUP(Table4[[#This Row],[Metabolite ID]],Table18[],2,FALSE)</f>
        <v>Cholesteryl esters in large LDL</v>
      </c>
      <c r="C6361" s="35" t="s">
        <v>1122</v>
      </c>
      <c r="D6361" s="35">
        <v>1069</v>
      </c>
      <c r="E6361" s="35">
        <v>0.10473823839594587</v>
      </c>
      <c r="F6361" s="35">
        <v>6.6007756431418624E-2</v>
      </c>
      <c r="G6361" s="35">
        <v>0.11286380309446957</v>
      </c>
      <c r="H6361" s="35" t="b">
        <v>0</v>
      </c>
      <c r="I6361" s="35" t="b">
        <v>0</v>
      </c>
      <c r="J6361" s="35" t="b">
        <v>0</v>
      </c>
    </row>
    <row r="6362" spans="1:10" hidden="1" x14ac:dyDescent="0.2">
      <c r="A6362" s="35" t="s">
        <v>782</v>
      </c>
      <c r="B6362" s="35" t="str">
        <f>VLOOKUP(Table4[[#This Row],[Metabolite ID]],Table18[],2,FALSE)</f>
        <v>Cholesteryl esters in large LDL</v>
      </c>
      <c r="C6362" s="35" t="s">
        <v>1123</v>
      </c>
      <c r="D6362" s="35">
        <v>1069</v>
      </c>
      <c r="E6362" s="35">
        <v>-3.9808521188678725E-2</v>
      </c>
      <c r="F6362" s="35">
        <v>7.6405845089659183E-2</v>
      </c>
      <c r="G6362" s="35">
        <v>0.6024650696285252</v>
      </c>
      <c r="H6362" s="35" t="b">
        <v>0</v>
      </c>
      <c r="I6362" s="35" t="b">
        <v>0</v>
      </c>
      <c r="J6362" s="35" t="b">
        <v>0</v>
      </c>
    </row>
    <row r="6363" spans="1:10" x14ac:dyDescent="0.2">
      <c r="A6363" s="35" t="s">
        <v>338</v>
      </c>
      <c r="B6363" s="35" t="str">
        <f>VLOOKUP(Table4[[#This Row],[Metabolite ID]],Table18[],2,FALSE)</f>
        <v>escitalopram</v>
      </c>
      <c r="C6363" s="35" t="s">
        <v>1116</v>
      </c>
      <c r="D6363" s="35">
        <v>1065</v>
      </c>
      <c r="E6363" s="35">
        <v>-4.7417785869925476E-2</v>
      </c>
      <c r="F6363" s="35">
        <v>0.28035873498991176</v>
      </c>
      <c r="G6363" s="36">
        <v>0.8656923878486209</v>
      </c>
      <c r="H6363" s="35" t="b">
        <v>0</v>
      </c>
      <c r="I6363" s="35" t="b">
        <v>0</v>
      </c>
      <c r="J6363" s="35" t="b">
        <v>0</v>
      </c>
    </row>
    <row r="6364" spans="1:10" hidden="1" x14ac:dyDescent="0.2">
      <c r="A6364" s="35" t="s">
        <v>338</v>
      </c>
      <c r="B6364" s="35" t="str">
        <f>VLOOKUP(Table4[[#This Row],[Metabolite ID]],Table18[],2,FALSE)</f>
        <v>escitalopram</v>
      </c>
      <c r="C6364" s="35" t="s">
        <v>1117</v>
      </c>
      <c r="D6364" s="35">
        <v>1065</v>
      </c>
      <c r="E6364" s="35">
        <v>-4.7417785869925476E-2</v>
      </c>
      <c r="F6364" s="35">
        <v>0.28035873498991176</v>
      </c>
      <c r="G6364" s="35">
        <v>0.8656923878486209</v>
      </c>
      <c r="H6364" s="35" t="b">
        <v>0</v>
      </c>
      <c r="I6364" s="35" t="b">
        <v>0</v>
      </c>
      <c r="J6364" s="35" t="b">
        <v>0</v>
      </c>
    </row>
    <row r="6365" spans="1:10" hidden="1" x14ac:dyDescent="0.2">
      <c r="A6365" s="35" t="s">
        <v>338</v>
      </c>
      <c r="B6365" s="35" t="str">
        <f>VLOOKUP(Table4[[#This Row],[Metabolite ID]],Table18[],2,FALSE)</f>
        <v>escitalopram</v>
      </c>
      <c r="C6365" s="35" t="s">
        <v>1118</v>
      </c>
      <c r="D6365" s="35">
        <v>1065</v>
      </c>
      <c r="E6365" s="35">
        <v>-4.7417785869925351E-2</v>
      </c>
      <c r="F6365" s="35">
        <v>0.28285547440929648</v>
      </c>
      <c r="G6365" s="35">
        <v>0.86686679548333512</v>
      </c>
      <c r="H6365" s="35" t="b">
        <v>0</v>
      </c>
      <c r="I6365" s="35" t="b">
        <v>0</v>
      </c>
      <c r="J6365" s="35" t="b">
        <v>0</v>
      </c>
    </row>
    <row r="6366" spans="1:10" hidden="1" x14ac:dyDescent="0.2">
      <c r="A6366" s="35" t="s">
        <v>338</v>
      </c>
      <c r="B6366" s="35" t="str">
        <f>VLOOKUP(Table4[[#This Row],[Metabolite ID]],Table18[],2,FALSE)</f>
        <v>escitalopram</v>
      </c>
      <c r="C6366" s="35" t="s">
        <v>1119</v>
      </c>
      <c r="D6366" s="35">
        <v>1065</v>
      </c>
      <c r="E6366" s="35">
        <v>0.4788991071428581</v>
      </c>
      <c r="F6366" s="35">
        <v>0.41750730878501169</v>
      </c>
      <c r="G6366" s="35">
        <v>0.25136358131181491</v>
      </c>
      <c r="H6366" s="35" t="b">
        <v>0</v>
      </c>
      <c r="I6366" s="35" t="b">
        <v>0</v>
      </c>
      <c r="J6366" s="35" t="b">
        <v>0</v>
      </c>
    </row>
    <row r="6367" spans="1:10" hidden="1" x14ac:dyDescent="0.2">
      <c r="A6367" s="35" t="s">
        <v>338</v>
      </c>
      <c r="B6367" s="35" t="str">
        <f>VLOOKUP(Table4[[#This Row],[Metabolite ID]],Table18[],2,FALSE)</f>
        <v>escitalopram</v>
      </c>
      <c r="C6367" s="35" t="s">
        <v>1120</v>
      </c>
      <c r="D6367" s="35">
        <v>1065</v>
      </c>
      <c r="E6367" s="35">
        <v>0.14364744226182974</v>
      </c>
      <c r="F6367" s="35">
        <v>0.49286489392859884</v>
      </c>
      <c r="G6367" s="35">
        <v>0.7707041240373147</v>
      </c>
      <c r="H6367" s="35" t="b">
        <v>0</v>
      </c>
      <c r="I6367" s="35" t="b">
        <v>0</v>
      </c>
      <c r="J6367" s="35" t="b">
        <v>0</v>
      </c>
    </row>
    <row r="6368" spans="1:10" hidden="1" x14ac:dyDescent="0.2">
      <c r="A6368" s="35" t="s">
        <v>338</v>
      </c>
      <c r="B6368" s="35" t="str">
        <f>VLOOKUP(Table4[[#This Row],[Metabolite ID]],Table18[],2,FALSE)</f>
        <v>escitalopram</v>
      </c>
      <c r="C6368" s="35" t="s">
        <v>1121</v>
      </c>
      <c r="D6368" s="35">
        <v>1065</v>
      </c>
      <c r="E6368" s="35">
        <v>1.7110539641513682</v>
      </c>
      <c r="F6368" s="35">
        <v>1.8170711131830555</v>
      </c>
      <c r="G6368" s="35">
        <v>0.3465830816582488</v>
      </c>
      <c r="H6368" s="35" t="b">
        <v>0</v>
      </c>
      <c r="I6368" s="35" t="b">
        <v>0</v>
      </c>
      <c r="J6368" s="35" t="b">
        <v>0</v>
      </c>
    </row>
    <row r="6369" spans="1:10" hidden="1" x14ac:dyDescent="0.2">
      <c r="A6369" s="35" t="s">
        <v>338</v>
      </c>
      <c r="B6369" s="35" t="str">
        <f>VLOOKUP(Table4[[#This Row],[Metabolite ID]],Table18[],2,FALSE)</f>
        <v>escitalopram</v>
      </c>
      <c r="C6369" s="35" t="s">
        <v>1122</v>
      </c>
      <c r="D6369" s="35">
        <v>1065</v>
      </c>
      <c r="E6369" s="35">
        <v>0.31617698094279945</v>
      </c>
      <c r="F6369" s="35">
        <v>1.3428858935125123</v>
      </c>
      <c r="G6369" s="35">
        <v>0.81390796983023961</v>
      </c>
      <c r="H6369" s="35" t="b">
        <v>0</v>
      </c>
      <c r="I6369" s="35" t="b">
        <v>0</v>
      </c>
      <c r="J6369" s="35" t="b">
        <v>0</v>
      </c>
    </row>
    <row r="6370" spans="1:10" hidden="1" x14ac:dyDescent="0.2">
      <c r="A6370" s="35" t="s">
        <v>338</v>
      </c>
      <c r="B6370" s="35" t="str">
        <f>VLOOKUP(Table4[[#This Row],[Metabolite ID]],Table18[],2,FALSE)</f>
        <v>escitalopram</v>
      </c>
      <c r="C6370" s="35" t="s">
        <v>1123</v>
      </c>
      <c r="D6370" s="35">
        <v>1065</v>
      </c>
      <c r="E6370" s="35">
        <v>-0.62190815059901727</v>
      </c>
      <c r="F6370" s="35">
        <v>0.81491658038097725</v>
      </c>
      <c r="G6370" s="35">
        <v>0.44553993280676796</v>
      </c>
      <c r="H6370" s="35" t="b">
        <v>0</v>
      </c>
      <c r="I6370" s="35" t="b">
        <v>0</v>
      </c>
      <c r="J6370" s="35" t="b">
        <v>0</v>
      </c>
    </row>
    <row r="6371" spans="1:10" x14ac:dyDescent="0.2">
      <c r="A6371" s="35" t="s">
        <v>462</v>
      </c>
      <c r="B6371" s="35" t="str">
        <f>VLOOKUP(Table4[[#This Row],[Metabolite ID]],Table18[],2,FALSE)</f>
        <v>X - 11440</v>
      </c>
      <c r="C6371" s="35" t="s">
        <v>1116</v>
      </c>
      <c r="D6371" s="35">
        <v>1068</v>
      </c>
      <c r="E6371" s="35">
        <v>6.2449051914095126E-3</v>
      </c>
      <c r="F6371" s="35">
        <v>3.8194201402438066E-2</v>
      </c>
      <c r="G6371" s="36">
        <v>0.87012161398467103</v>
      </c>
      <c r="H6371" s="35" t="b">
        <v>0</v>
      </c>
      <c r="I6371" s="35" t="b">
        <v>0</v>
      </c>
      <c r="J6371" s="35" t="b">
        <v>0</v>
      </c>
    </row>
    <row r="6372" spans="1:10" hidden="1" x14ac:dyDescent="0.2">
      <c r="A6372" s="35" t="s">
        <v>462</v>
      </c>
      <c r="B6372" s="35" t="str">
        <f>VLOOKUP(Table4[[#This Row],[Metabolite ID]],Table18[],2,FALSE)</f>
        <v>X - 11440</v>
      </c>
      <c r="C6372" s="35" t="s">
        <v>1117</v>
      </c>
      <c r="D6372" s="35">
        <v>1068</v>
      </c>
      <c r="E6372" s="35">
        <v>6.2449051914095126E-3</v>
      </c>
      <c r="F6372" s="35">
        <v>3.6825634518286146E-2</v>
      </c>
      <c r="G6372" s="35">
        <v>0.86534015148535826</v>
      </c>
      <c r="H6372" s="35" t="b">
        <v>0</v>
      </c>
      <c r="I6372" s="35" t="b">
        <v>0</v>
      </c>
      <c r="J6372" s="35" t="b">
        <v>0</v>
      </c>
    </row>
    <row r="6373" spans="1:10" hidden="1" x14ac:dyDescent="0.2">
      <c r="A6373" s="35" t="s">
        <v>462</v>
      </c>
      <c r="B6373" s="35" t="str">
        <f>VLOOKUP(Table4[[#This Row],[Metabolite ID]],Table18[],2,FALSE)</f>
        <v>X - 11440</v>
      </c>
      <c r="C6373" s="35" t="s">
        <v>1118</v>
      </c>
      <c r="D6373" s="35">
        <v>1068</v>
      </c>
      <c r="E6373" s="35">
        <v>6.2449051914095456E-3</v>
      </c>
      <c r="F6373" s="35">
        <v>3.7176989823845069E-2</v>
      </c>
      <c r="G6373" s="35">
        <v>0.8666008237114331</v>
      </c>
      <c r="H6373" s="35" t="b">
        <v>0</v>
      </c>
      <c r="I6373" s="35" t="b">
        <v>0</v>
      </c>
      <c r="J6373" s="35" t="b">
        <v>0</v>
      </c>
    </row>
    <row r="6374" spans="1:10" hidden="1" x14ac:dyDescent="0.2">
      <c r="A6374" s="35" t="s">
        <v>462</v>
      </c>
      <c r="B6374" s="35" t="str">
        <f>VLOOKUP(Table4[[#This Row],[Metabolite ID]],Table18[],2,FALSE)</f>
        <v>X - 11440</v>
      </c>
      <c r="C6374" s="35" t="s">
        <v>1119</v>
      </c>
      <c r="D6374" s="35">
        <v>1068</v>
      </c>
      <c r="E6374" s="35">
        <v>2.8441506823821173E-2</v>
      </c>
      <c r="F6374" s="35">
        <v>5.4933061843177013E-2</v>
      </c>
      <c r="G6374" s="35">
        <v>0.60463379958314722</v>
      </c>
      <c r="H6374" s="35" t="b">
        <v>0</v>
      </c>
      <c r="I6374" s="35" t="b">
        <v>0</v>
      </c>
      <c r="J6374" s="35" t="b">
        <v>0</v>
      </c>
    </row>
    <row r="6375" spans="1:10" hidden="1" x14ac:dyDescent="0.2">
      <c r="A6375" s="35" t="s">
        <v>462</v>
      </c>
      <c r="B6375" s="35" t="str">
        <f>VLOOKUP(Table4[[#This Row],[Metabolite ID]],Table18[],2,FALSE)</f>
        <v>X - 11440</v>
      </c>
      <c r="C6375" s="35" t="s">
        <v>1120</v>
      </c>
      <c r="D6375" s="35">
        <v>1068</v>
      </c>
      <c r="E6375" s="35">
        <v>-1.7925832958454201E-2</v>
      </c>
      <c r="F6375" s="35">
        <v>6.6667271455474464E-2</v>
      </c>
      <c r="G6375" s="35">
        <v>0.78801813789375108</v>
      </c>
      <c r="H6375" s="35" t="b">
        <v>0</v>
      </c>
      <c r="I6375" s="35" t="b">
        <v>0</v>
      </c>
      <c r="J6375" s="35" t="b">
        <v>0</v>
      </c>
    </row>
    <row r="6376" spans="1:10" hidden="1" x14ac:dyDescent="0.2">
      <c r="A6376" s="35" t="s">
        <v>462</v>
      </c>
      <c r="B6376" s="35" t="str">
        <f>VLOOKUP(Table4[[#This Row],[Metabolite ID]],Table18[],2,FALSE)</f>
        <v>X - 11440</v>
      </c>
      <c r="C6376" s="35" t="s">
        <v>1121</v>
      </c>
      <c r="D6376" s="35">
        <v>1068</v>
      </c>
      <c r="E6376" s="35">
        <v>-5.3621338406601105E-2</v>
      </c>
      <c r="F6376" s="35">
        <v>0.22449587526671702</v>
      </c>
      <c r="G6376" s="35">
        <v>0.81126604229447441</v>
      </c>
      <c r="H6376" s="35" t="b">
        <v>0</v>
      </c>
      <c r="I6376" s="35" t="b">
        <v>0</v>
      </c>
      <c r="J6376" s="35" t="b">
        <v>0</v>
      </c>
    </row>
    <row r="6377" spans="1:10" hidden="1" x14ac:dyDescent="0.2">
      <c r="A6377" s="35" t="s">
        <v>462</v>
      </c>
      <c r="B6377" s="35" t="str">
        <f>VLOOKUP(Table4[[#This Row],[Metabolite ID]],Table18[],2,FALSE)</f>
        <v>X - 11440</v>
      </c>
      <c r="C6377" s="35" t="s">
        <v>1122</v>
      </c>
      <c r="D6377" s="35">
        <v>1068</v>
      </c>
      <c r="E6377" s="35">
        <v>-3.090970218465916E-2</v>
      </c>
      <c r="F6377" s="35">
        <v>0.14209553241813011</v>
      </c>
      <c r="G6377" s="35">
        <v>0.82783877822938479</v>
      </c>
      <c r="H6377" s="35" t="b">
        <v>0</v>
      </c>
      <c r="I6377" s="35" t="b">
        <v>0</v>
      </c>
      <c r="J6377" s="35" t="b">
        <v>0</v>
      </c>
    </row>
    <row r="6378" spans="1:10" hidden="1" x14ac:dyDescent="0.2">
      <c r="A6378" s="35" t="s">
        <v>462</v>
      </c>
      <c r="B6378" s="35" t="str">
        <f>VLOOKUP(Table4[[#This Row],[Metabolite ID]],Table18[],2,FALSE)</f>
        <v>X - 11440</v>
      </c>
      <c r="C6378" s="35" t="s">
        <v>1123</v>
      </c>
      <c r="D6378" s="35">
        <v>1068</v>
      </c>
      <c r="E6378" s="35">
        <v>4.2283847637883544E-2</v>
      </c>
      <c r="F6378" s="35">
        <v>0.11213867369815923</v>
      </c>
      <c r="G6378" s="35">
        <v>0.7061985032293947</v>
      </c>
      <c r="H6378" s="35" t="b">
        <v>0</v>
      </c>
      <c r="I6378" s="35" t="b">
        <v>0</v>
      </c>
      <c r="J6378" s="35" t="b">
        <v>0</v>
      </c>
    </row>
    <row r="6379" spans="1:10" x14ac:dyDescent="0.2">
      <c r="A6379" s="35" t="s">
        <v>753</v>
      </c>
      <c r="B6379" s="35" t="str">
        <f>VLOOKUP(Table4[[#This Row],[Metabolite ID]],Table18[],2,FALSE)</f>
        <v>Glucose</v>
      </c>
      <c r="C6379" s="35" t="s">
        <v>1116</v>
      </c>
      <c r="D6379" s="35">
        <v>1069</v>
      </c>
      <c r="E6379" s="35">
        <v>3.487979657528418E-3</v>
      </c>
      <c r="F6379" s="35">
        <v>2.177199909722851E-2</v>
      </c>
      <c r="G6379" s="36">
        <v>0.87271971594311903</v>
      </c>
      <c r="H6379" s="35" t="b">
        <v>0</v>
      </c>
      <c r="I6379" s="35" t="b">
        <v>0</v>
      </c>
      <c r="J6379" s="35" t="b">
        <v>0</v>
      </c>
    </row>
    <row r="6380" spans="1:10" hidden="1" x14ac:dyDescent="0.2">
      <c r="A6380" s="35" t="s">
        <v>753</v>
      </c>
      <c r="B6380" s="35" t="str">
        <f>VLOOKUP(Table4[[#This Row],[Metabolite ID]],Table18[],2,FALSE)</f>
        <v>Glucose</v>
      </c>
      <c r="C6380" s="35" t="s">
        <v>1117</v>
      </c>
      <c r="D6380" s="35">
        <v>1069</v>
      </c>
      <c r="E6380" s="35">
        <v>3.487979657528418E-3</v>
      </c>
      <c r="F6380" s="35">
        <v>2.1306319635174664E-2</v>
      </c>
      <c r="G6380" s="35">
        <v>0.86996232439822485</v>
      </c>
      <c r="H6380" s="35" t="b">
        <v>0</v>
      </c>
      <c r="I6380" s="35" t="b">
        <v>0</v>
      </c>
      <c r="J6380" s="35" t="b">
        <v>0</v>
      </c>
    </row>
    <row r="6381" spans="1:10" hidden="1" x14ac:dyDescent="0.2">
      <c r="A6381" s="35" t="s">
        <v>753</v>
      </c>
      <c r="B6381" s="35" t="str">
        <f>VLOOKUP(Table4[[#This Row],[Metabolite ID]],Table18[],2,FALSE)</f>
        <v>Glucose</v>
      </c>
      <c r="C6381" s="35" t="s">
        <v>1118</v>
      </c>
      <c r="D6381" s="35">
        <v>1069</v>
      </c>
      <c r="E6381" s="35">
        <v>3.4879796575284184E-3</v>
      </c>
      <c r="F6381" s="35">
        <v>2.1502225084574902E-2</v>
      </c>
      <c r="G6381" s="35">
        <v>0.87113668654891441</v>
      </c>
      <c r="H6381" s="35" t="b">
        <v>0</v>
      </c>
      <c r="I6381" s="35" t="b">
        <v>0</v>
      </c>
      <c r="J6381" s="35" t="b">
        <v>0</v>
      </c>
    </row>
    <row r="6382" spans="1:10" hidden="1" x14ac:dyDescent="0.2">
      <c r="A6382" s="35" t="s">
        <v>753</v>
      </c>
      <c r="B6382" s="35" t="str">
        <f>VLOOKUP(Table4[[#This Row],[Metabolite ID]],Table18[],2,FALSE)</f>
        <v>Glucose</v>
      </c>
      <c r="C6382" s="35" t="s">
        <v>1119</v>
      </c>
      <c r="D6382" s="35">
        <v>1069</v>
      </c>
      <c r="E6382" s="35">
        <v>2.3362522522522522E-2</v>
      </c>
      <c r="F6382" s="35">
        <v>3.2956615059077134E-2</v>
      </c>
      <c r="G6382" s="35">
        <v>0.47839447979465038</v>
      </c>
      <c r="H6382" s="35" t="b">
        <v>0</v>
      </c>
      <c r="I6382" s="35" t="b">
        <v>0</v>
      </c>
      <c r="J6382" s="35" t="b">
        <v>0</v>
      </c>
    </row>
    <row r="6383" spans="1:10" hidden="1" x14ac:dyDescent="0.2">
      <c r="A6383" s="35" t="s">
        <v>753</v>
      </c>
      <c r="B6383" s="35" t="str">
        <f>VLOOKUP(Table4[[#This Row],[Metabolite ID]],Table18[],2,FALSE)</f>
        <v>Glucose</v>
      </c>
      <c r="C6383" s="35" t="s">
        <v>1120</v>
      </c>
      <c r="D6383" s="35">
        <v>1069</v>
      </c>
      <c r="E6383" s="35">
        <v>2.4733933101081722E-2</v>
      </c>
      <c r="F6383" s="35">
        <v>3.8448731319278479E-2</v>
      </c>
      <c r="G6383" s="35">
        <v>0.52003174692815657</v>
      </c>
      <c r="H6383" s="35" t="b">
        <v>0</v>
      </c>
      <c r="I6383" s="35" t="b">
        <v>0</v>
      </c>
      <c r="J6383" s="35" t="b">
        <v>0</v>
      </c>
    </row>
    <row r="6384" spans="1:10" hidden="1" x14ac:dyDescent="0.2">
      <c r="A6384" s="35" t="s">
        <v>753</v>
      </c>
      <c r="B6384" s="35" t="str">
        <f>VLOOKUP(Table4[[#This Row],[Metabolite ID]],Table18[],2,FALSE)</f>
        <v>Glucose</v>
      </c>
      <c r="C6384" s="35" t="s">
        <v>1121</v>
      </c>
      <c r="D6384" s="35">
        <v>1069</v>
      </c>
      <c r="E6384" s="35">
        <v>0.17478571894718753</v>
      </c>
      <c r="F6384" s="35">
        <v>0.12549978236164375</v>
      </c>
      <c r="G6384" s="35">
        <v>0.16399514607074481</v>
      </c>
      <c r="H6384" s="35" t="b">
        <v>0</v>
      </c>
      <c r="I6384" s="35" t="b">
        <v>0</v>
      </c>
      <c r="J6384" s="35" t="b">
        <v>0</v>
      </c>
    </row>
    <row r="6385" spans="1:10" hidden="1" x14ac:dyDescent="0.2">
      <c r="A6385" s="35" t="s">
        <v>753</v>
      </c>
      <c r="B6385" s="35" t="str">
        <f>VLOOKUP(Table4[[#This Row],[Metabolite ID]],Table18[],2,FALSE)</f>
        <v>Glucose</v>
      </c>
      <c r="C6385" s="35" t="s">
        <v>1122</v>
      </c>
      <c r="D6385" s="35">
        <v>1069</v>
      </c>
      <c r="E6385" s="35">
        <v>3.5786859149550043E-2</v>
      </c>
      <c r="F6385" s="35">
        <v>7.9797025646010364E-2</v>
      </c>
      <c r="G6385" s="35">
        <v>0.65390240732823801</v>
      </c>
      <c r="H6385" s="35" t="b">
        <v>0</v>
      </c>
      <c r="I6385" s="35" t="b">
        <v>0</v>
      </c>
      <c r="J6385" s="35" t="b">
        <v>0</v>
      </c>
    </row>
    <row r="6386" spans="1:10" hidden="1" x14ac:dyDescent="0.2">
      <c r="A6386" s="35" t="s">
        <v>753</v>
      </c>
      <c r="B6386" s="35" t="str">
        <f>VLOOKUP(Table4[[#This Row],[Metabolite ID]],Table18[],2,FALSE)</f>
        <v>Glucose</v>
      </c>
      <c r="C6386" s="35" t="s">
        <v>1123</v>
      </c>
      <c r="D6386" s="35">
        <v>1069</v>
      </c>
      <c r="E6386" s="35">
        <v>1.1301908648325924E-2</v>
      </c>
      <c r="F6386" s="35">
        <v>6.3888589251199474E-2</v>
      </c>
      <c r="G6386" s="35">
        <v>0.85962029917535165</v>
      </c>
      <c r="H6386" s="35" t="b">
        <v>0</v>
      </c>
      <c r="I6386" s="35" t="b">
        <v>0</v>
      </c>
      <c r="J6386" s="35" t="b">
        <v>0</v>
      </c>
    </row>
    <row r="6387" spans="1:10" x14ac:dyDescent="0.2">
      <c r="A6387" s="35" t="s">
        <v>134</v>
      </c>
      <c r="B6387" s="35" t="str">
        <f>VLOOKUP(Table4[[#This Row],[Metabolite ID]],Table18[],2,FALSE)</f>
        <v>iminodiacetate (IDA)</v>
      </c>
      <c r="C6387" s="35" t="s">
        <v>1116</v>
      </c>
      <c r="D6387" s="35">
        <v>1068</v>
      </c>
      <c r="E6387" s="35">
        <v>-5.2892150182713184E-3</v>
      </c>
      <c r="F6387" s="35">
        <v>3.7070299693260006E-2</v>
      </c>
      <c r="G6387" s="36">
        <v>0.88654238742666303</v>
      </c>
      <c r="H6387" s="35" t="b">
        <v>0</v>
      </c>
      <c r="I6387" s="35" t="b">
        <v>0</v>
      </c>
      <c r="J6387" s="35" t="b">
        <v>0</v>
      </c>
    </row>
    <row r="6388" spans="1:10" hidden="1" x14ac:dyDescent="0.2">
      <c r="A6388" s="35" t="s">
        <v>134</v>
      </c>
      <c r="B6388" s="35" t="str">
        <f>VLOOKUP(Table4[[#This Row],[Metabolite ID]],Table18[],2,FALSE)</f>
        <v>iminodiacetate (IDA)</v>
      </c>
      <c r="C6388" s="35" t="s">
        <v>1117</v>
      </c>
      <c r="D6388" s="35">
        <v>1068</v>
      </c>
      <c r="E6388" s="35">
        <v>-5.2892150182713184E-3</v>
      </c>
      <c r="F6388" s="35">
        <v>3.6899050413201483E-2</v>
      </c>
      <c r="G6388" s="35">
        <v>0.88601941647174076</v>
      </c>
      <c r="H6388" s="35" t="b">
        <v>0</v>
      </c>
      <c r="I6388" s="35" t="b">
        <v>0</v>
      </c>
      <c r="J6388" s="35" t="b">
        <v>0</v>
      </c>
    </row>
    <row r="6389" spans="1:10" hidden="1" x14ac:dyDescent="0.2">
      <c r="A6389" s="35" t="s">
        <v>134</v>
      </c>
      <c r="B6389" s="35" t="str">
        <f>VLOOKUP(Table4[[#This Row],[Metabolite ID]],Table18[],2,FALSE)</f>
        <v>iminodiacetate (IDA)</v>
      </c>
      <c r="C6389" s="35" t="s">
        <v>1118</v>
      </c>
      <c r="D6389" s="35">
        <v>1068</v>
      </c>
      <c r="E6389" s="35">
        <v>-5.2892150182713323E-3</v>
      </c>
      <c r="F6389" s="35">
        <v>3.7227958791478374E-2</v>
      </c>
      <c r="G6389" s="35">
        <v>0.88701964525563148</v>
      </c>
      <c r="H6389" s="35" t="b">
        <v>0</v>
      </c>
      <c r="I6389" s="35" t="b">
        <v>0</v>
      </c>
      <c r="J6389" s="35" t="b">
        <v>0</v>
      </c>
    </row>
    <row r="6390" spans="1:10" hidden="1" x14ac:dyDescent="0.2">
      <c r="A6390" s="35" t="s">
        <v>134</v>
      </c>
      <c r="B6390" s="35" t="str">
        <f>VLOOKUP(Table4[[#This Row],[Metabolite ID]],Table18[],2,FALSE)</f>
        <v>iminodiacetate (IDA)</v>
      </c>
      <c r="C6390" s="35" t="s">
        <v>1119</v>
      </c>
      <c r="D6390" s="35">
        <v>1068</v>
      </c>
      <c r="E6390" s="35">
        <v>-7.270703358537027E-2</v>
      </c>
      <c r="F6390" s="35">
        <v>5.6518221103552778E-2</v>
      </c>
      <c r="G6390" s="35">
        <v>0.19829119241600929</v>
      </c>
      <c r="H6390" s="35" t="b">
        <v>0</v>
      </c>
      <c r="I6390" s="35" t="b">
        <v>0</v>
      </c>
      <c r="J6390" s="35" t="b">
        <v>0</v>
      </c>
    </row>
    <row r="6391" spans="1:10" hidden="1" x14ac:dyDescent="0.2">
      <c r="A6391" s="35" t="s">
        <v>134</v>
      </c>
      <c r="B6391" s="35" t="str">
        <f>VLOOKUP(Table4[[#This Row],[Metabolite ID]],Table18[],2,FALSE)</f>
        <v>iminodiacetate (IDA)</v>
      </c>
      <c r="C6391" s="35" t="s">
        <v>1120</v>
      </c>
      <c r="D6391" s="35">
        <v>1068</v>
      </c>
      <c r="E6391" s="35">
        <v>-3.5662670860196671E-2</v>
      </c>
      <c r="F6391" s="35">
        <v>6.5020469303199407E-2</v>
      </c>
      <c r="G6391" s="35">
        <v>0.5833597838599629</v>
      </c>
      <c r="H6391" s="35" t="b">
        <v>0</v>
      </c>
      <c r="I6391" s="35" t="b">
        <v>0</v>
      </c>
      <c r="J6391" s="35" t="b">
        <v>0</v>
      </c>
    </row>
    <row r="6392" spans="1:10" hidden="1" x14ac:dyDescent="0.2">
      <c r="A6392" s="35" t="s">
        <v>134</v>
      </c>
      <c r="B6392" s="35" t="str">
        <f>VLOOKUP(Table4[[#This Row],[Metabolite ID]],Table18[],2,FALSE)</f>
        <v>iminodiacetate (IDA)</v>
      </c>
      <c r="C6392" s="35" t="s">
        <v>1121</v>
      </c>
      <c r="D6392" s="35">
        <v>1068</v>
      </c>
      <c r="E6392" s="35">
        <v>-0.22435274303003894</v>
      </c>
      <c r="F6392" s="35">
        <v>0.23669706752862546</v>
      </c>
      <c r="G6392" s="35">
        <v>0.34342166794451434</v>
      </c>
      <c r="H6392" s="35" t="b">
        <v>0</v>
      </c>
      <c r="I6392" s="35" t="b">
        <v>0</v>
      </c>
      <c r="J6392" s="35" t="b">
        <v>0</v>
      </c>
    </row>
    <row r="6393" spans="1:10" hidden="1" x14ac:dyDescent="0.2">
      <c r="A6393" s="35" t="s">
        <v>134</v>
      </c>
      <c r="B6393" s="35" t="str">
        <f>VLOOKUP(Table4[[#This Row],[Metabolite ID]],Table18[],2,FALSE)</f>
        <v>iminodiacetate (IDA)</v>
      </c>
      <c r="C6393" s="35" t="s">
        <v>1122</v>
      </c>
      <c r="D6393" s="35">
        <v>1068</v>
      </c>
      <c r="E6393" s="35">
        <v>-9.3757461807212117E-2</v>
      </c>
      <c r="F6393" s="35">
        <v>0.13909749758187995</v>
      </c>
      <c r="G6393" s="35">
        <v>0.50043103362877805</v>
      </c>
      <c r="H6393" s="35" t="b">
        <v>0</v>
      </c>
      <c r="I6393" s="35" t="b">
        <v>0</v>
      </c>
      <c r="J6393" s="35" t="b">
        <v>0</v>
      </c>
    </row>
    <row r="6394" spans="1:10" hidden="1" x14ac:dyDescent="0.2">
      <c r="A6394" s="35" t="s">
        <v>134</v>
      </c>
      <c r="B6394" s="35" t="str">
        <f>VLOOKUP(Table4[[#This Row],[Metabolite ID]],Table18[],2,FALSE)</f>
        <v>iminodiacetate (IDA)</v>
      </c>
      <c r="C6394" s="35" t="s">
        <v>1123</v>
      </c>
      <c r="D6394" s="35">
        <v>1068</v>
      </c>
      <c r="E6394" s="35">
        <v>2.5157688732132928E-2</v>
      </c>
      <c r="F6394" s="35">
        <v>0.10884593990710356</v>
      </c>
      <c r="G6394" s="35">
        <v>0.81725725926864778</v>
      </c>
      <c r="H6394" s="35" t="b">
        <v>0</v>
      </c>
      <c r="I6394" s="35" t="b">
        <v>0</v>
      </c>
      <c r="J6394" s="35" t="b">
        <v>0</v>
      </c>
    </row>
    <row r="6395" spans="1:10" x14ac:dyDescent="0.2">
      <c r="A6395" s="35" t="s">
        <v>697</v>
      </c>
      <c r="B6395" s="35" t="str">
        <f>VLOOKUP(Table4[[#This Row],[Metabolite ID]],Table18[],2,FALSE)</f>
        <v>X - 24438</v>
      </c>
      <c r="C6395" s="35" t="s">
        <v>1116</v>
      </c>
      <c r="D6395" s="35">
        <v>1068</v>
      </c>
      <c r="E6395" s="35">
        <v>-5.6237550335815128E-3</v>
      </c>
      <c r="F6395" s="35">
        <v>3.9612127886565762E-2</v>
      </c>
      <c r="G6395" s="36">
        <v>0.88710327867198735</v>
      </c>
      <c r="H6395" s="35" t="b">
        <v>0</v>
      </c>
      <c r="I6395" s="35" t="b">
        <v>0</v>
      </c>
      <c r="J6395" s="35" t="b">
        <v>0</v>
      </c>
    </row>
    <row r="6396" spans="1:10" hidden="1" x14ac:dyDescent="0.2">
      <c r="A6396" s="35" t="s">
        <v>697</v>
      </c>
      <c r="B6396" s="35" t="str">
        <f>VLOOKUP(Table4[[#This Row],[Metabolite ID]],Table18[],2,FALSE)</f>
        <v>X - 24438</v>
      </c>
      <c r="C6396" s="35" t="s">
        <v>1117</v>
      </c>
      <c r="D6396" s="35">
        <v>1068</v>
      </c>
      <c r="E6396" s="35">
        <v>-5.6237550335815128E-3</v>
      </c>
      <c r="F6396" s="35">
        <v>3.8813012395192713E-2</v>
      </c>
      <c r="G6396" s="35">
        <v>0.88479492146135352</v>
      </c>
      <c r="H6396" s="35" t="b">
        <v>0</v>
      </c>
      <c r="I6396" s="35" t="b">
        <v>0</v>
      </c>
      <c r="J6396" s="35" t="b">
        <v>0</v>
      </c>
    </row>
    <row r="6397" spans="1:10" hidden="1" x14ac:dyDescent="0.2">
      <c r="A6397" s="35" t="s">
        <v>697</v>
      </c>
      <c r="B6397" s="35" t="str">
        <f>VLOOKUP(Table4[[#This Row],[Metabolite ID]],Table18[],2,FALSE)</f>
        <v>X - 24438</v>
      </c>
      <c r="C6397" s="35" t="s">
        <v>1118</v>
      </c>
      <c r="D6397" s="35">
        <v>1068</v>
      </c>
      <c r="E6397" s="35">
        <v>-5.6237550335815354E-3</v>
      </c>
      <c r="F6397" s="35">
        <v>3.9168253527950905E-2</v>
      </c>
      <c r="G6397" s="35">
        <v>0.8858325945344897</v>
      </c>
      <c r="H6397" s="35" t="b">
        <v>0</v>
      </c>
      <c r="I6397" s="35" t="b">
        <v>0</v>
      </c>
      <c r="J6397" s="35" t="b">
        <v>0</v>
      </c>
    </row>
    <row r="6398" spans="1:10" hidden="1" x14ac:dyDescent="0.2">
      <c r="A6398" s="35" t="s">
        <v>697</v>
      </c>
      <c r="B6398" s="35" t="str">
        <f>VLOOKUP(Table4[[#This Row],[Metabolite ID]],Table18[],2,FALSE)</f>
        <v>X - 24438</v>
      </c>
      <c r="C6398" s="35" t="s">
        <v>1119</v>
      </c>
      <c r="D6398" s="35">
        <v>1068</v>
      </c>
      <c r="E6398" s="35">
        <v>7.7141192865105415E-2</v>
      </c>
      <c r="F6398" s="35">
        <v>6.1005858655790779E-2</v>
      </c>
      <c r="G6398" s="35">
        <v>0.20605482714662945</v>
      </c>
      <c r="H6398" s="35" t="b">
        <v>0</v>
      </c>
      <c r="I6398" s="35" t="b">
        <v>0</v>
      </c>
      <c r="J6398" s="35" t="b">
        <v>0</v>
      </c>
    </row>
    <row r="6399" spans="1:10" hidden="1" x14ac:dyDescent="0.2">
      <c r="A6399" s="35" t="s">
        <v>697</v>
      </c>
      <c r="B6399" s="35" t="str">
        <f>VLOOKUP(Table4[[#This Row],[Metabolite ID]],Table18[],2,FALSE)</f>
        <v>X - 24438</v>
      </c>
      <c r="C6399" s="35" t="s">
        <v>1120</v>
      </c>
      <c r="D6399" s="35">
        <v>1068</v>
      </c>
      <c r="E6399" s="35">
        <v>-7.776659058120268E-2</v>
      </c>
      <c r="F6399" s="35">
        <v>6.7260233747376288E-2</v>
      </c>
      <c r="G6399" s="35">
        <v>0.24759748525735212</v>
      </c>
      <c r="H6399" s="35" t="b">
        <v>0</v>
      </c>
      <c r="I6399" s="35" t="b">
        <v>0</v>
      </c>
      <c r="J6399" s="35" t="b">
        <v>0</v>
      </c>
    </row>
    <row r="6400" spans="1:10" hidden="1" x14ac:dyDescent="0.2">
      <c r="A6400" s="35" t="s">
        <v>697</v>
      </c>
      <c r="B6400" s="35" t="str">
        <f>VLOOKUP(Table4[[#This Row],[Metabolite ID]],Table18[],2,FALSE)</f>
        <v>X - 24438</v>
      </c>
      <c r="C6400" s="35" t="s">
        <v>1121</v>
      </c>
      <c r="D6400" s="35">
        <v>1068</v>
      </c>
      <c r="E6400" s="35">
        <v>0.43879123191717806</v>
      </c>
      <c r="F6400" s="35">
        <v>0.26937017352533932</v>
      </c>
      <c r="G6400" s="35">
        <v>0.10361824568801714</v>
      </c>
      <c r="H6400" s="35" t="b">
        <v>0</v>
      </c>
      <c r="I6400" s="35" t="b">
        <v>0</v>
      </c>
      <c r="J6400" s="35" t="b">
        <v>0</v>
      </c>
    </row>
    <row r="6401" spans="1:10" hidden="1" x14ac:dyDescent="0.2">
      <c r="A6401" s="35" t="s">
        <v>697</v>
      </c>
      <c r="B6401" s="35" t="str">
        <f>VLOOKUP(Table4[[#This Row],[Metabolite ID]],Table18[],2,FALSE)</f>
        <v>X - 24438</v>
      </c>
      <c r="C6401" s="35" t="s">
        <v>1122</v>
      </c>
      <c r="D6401" s="35">
        <v>1068</v>
      </c>
      <c r="E6401" s="35">
        <v>-0.2835384791859612</v>
      </c>
      <c r="F6401" s="35">
        <v>0.15142497321873069</v>
      </c>
      <c r="G6401" s="35">
        <v>6.141514810971465E-2</v>
      </c>
      <c r="H6401" s="35" t="b">
        <v>0</v>
      </c>
      <c r="I6401" s="35" t="b">
        <v>0</v>
      </c>
      <c r="J6401" s="35" t="b">
        <v>0</v>
      </c>
    </row>
    <row r="6402" spans="1:10" hidden="1" x14ac:dyDescent="0.2">
      <c r="A6402" s="35" t="s">
        <v>697</v>
      </c>
      <c r="B6402" s="35" t="str">
        <f>VLOOKUP(Table4[[#This Row],[Metabolite ID]],Table18[],2,FALSE)</f>
        <v>X - 24438</v>
      </c>
      <c r="C6402" s="35" t="s">
        <v>1123</v>
      </c>
      <c r="D6402" s="35">
        <v>1068</v>
      </c>
      <c r="E6402" s="35">
        <v>-0.2551611581757211</v>
      </c>
      <c r="F6402" s="35">
        <v>0.11598546352137966</v>
      </c>
      <c r="G6402" s="35">
        <v>2.8025097011334359E-2</v>
      </c>
      <c r="H6402" s="35" t="b">
        <v>0</v>
      </c>
      <c r="I6402" s="35" t="b">
        <v>0</v>
      </c>
      <c r="J6402" s="35" t="b">
        <v>0</v>
      </c>
    </row>
    <row r="6403" spans="1:10" x14ac:dyDescent="0.2">
      <c r="A6403" s="35" t="s">
        <v>103</v>
      </c>
      <c r="B6403" s="35" t="str">
        <f>VLOOKUP(Table4[[#This Row],[Metabolite ID]],Table18[],2,FALSE)</f>
        <v>pimelate (heptanedioate)</v>
      </c>
      <c r="C6403" s="35" t="s">
        <v>1116</v>
      </c>
      <c r="D6403" s="35">
        <v>1068</v>
      </c>
      <c r="E6403" s="35">
        <v>-9.485957930888635E-3</v>
      </c>
      <c r="F6403" s="35">
        <v>6.7682624511081882E-2</v>
      </c>
      <c r="G6403" s="36">
        <v>0.88853869660698237</v>
      </c>
      <c r="H6403" s="35" t="b">
        <v>0</v>
      </c>
      <c r="I6403" s="35" t="b">
        <v>0</v>
      </c>
      <c r="J6403" s="35" t="b">
        <v>0</v>
      </c>
    </row>
    <row r="6404" spans="1:10" hidden="1" x14ac:dyDescent="0.2">
      <c r="A6404" s="35" t="s">
        <v>103</v>
      </c>
      <c r="B6404" s="35" t="str">
        <f>VLOOKUP(Table4[[#This Row],[Metabolite ID]],Table18[],2,FALSE)</f>
        <v>pimelate (heptanedioate)</v>
      </c>
      <c r="C6404" s="35" t="s">
        <v>1117</v>
      </c>
      <c r="D6404" s="35">
        <v>1068</v>
      </c>
      <c r="E6404" s="35">
        <v>-9.485957930888635E-3</v>
      </c>
      <c r="F6404" s="35">
        <v>6.7130107727786506E-2</v>
      </c>
      <c r="G6404" s="35">
        <v>0.88762737520883017</v>
      </c>
      <c r="H6404" s="35" t="b">
        <v>0</v>
      </c>
      <c r="I6404" s="35" t="b">
        <v>0</v>
      </c>
      <c r="J6404" s="35" t="b">
        <v>0</v>
      </c>
    </row>
    <row r="6405" spans="1:10" hidden="1" x14ac:dyDescent="0.2">
      <c r="A6405" s="35" t="s">
        <v>103</v>
      </c>
      <c r="B6405" s="35" t="str">
        <f>VLOOKUP(Table4[[#This Row],[Metabolite ID]],Table18[],2,FALSE)</f>
        <v>pimelate (heptanedioate)</v>
      </c>
      <c r="C6405" s="35" t="s">
        <v>1118</v>
      </c>
      <c r="D6405" s="35">
        <v>1068</v>
      </c>
      <c r="E6405" s="35">
        <v>-9.485957930888668E-3</v>
      </c>
      <c r="F6405" s="35">
        <v>6.7732077594239867E-2</v>
      </c>
      <c r="G6405" s="35">
        <v>0.88861954673818111</v>
      </c>
      <c r="H6405" s="35" t="b">
        <v>0</v>
      </c>
      <c r="I6405" s="35" t="b">
        <v>0</v>
      </c>
      <c r="J6405" s="35" t="b">
        <v>0</v>
      </c>
    </row>
    <row r="6406" spans="1:10" hidden="1" x14ac:dyDescent="0.2">
      <c r="A6406" s="35" t="s">
        <v>103</v>
      </c>
      <c r="B6406" s="35" t="str">
        <f>VLOOKUP(Table4[[#This Row],[Metabolite ID]],Table18[],2,FALSE)</f>
        <v>pimelate (heptanedioate)</v>
      </c>
      <c r="C6406" s="35" t="s">
        <v>1119</v>
      </c>
      <c r="D6406" s="35">
        <v>1068</v>
      </c>
      <c r="E6406" s="35">
        <v>-2.7915062636478648E-2</v>
      </c>
      <c r="F6406" s="35">
        <v>9.8794714284805851E-2</v>
      </c>
      <c r="G6406" s="35">
        <v>0.77751703203598277</v>
      </c>
      <c r="H6406" s="35" t="b">
        <v>0</v>
      </c>
      <c r="I6406" s="35" t="b">
        <v>0</v>
      </c>
      <c r="J6406" s="35" t="b">
        <v>0</v>
      </c>
    </row>
    <row r="6407" spans="1:10" hidden="1" x14ac:dyDescent="0.2">
      <c r="A6407" s="35" t="s">
        <v>103</v>
      </c>
      <c r="B6407" s="35" t="str">
        <f>VLOOKUP(Table4[[#This Row],[Metabolite ID]],Table18[],2,FALSE)</f>
        <v>pimelate (heptanedioate)</v>
      </c>
      <c r="C6407" s="35" t="s">
        <v>1120</v>
      </c>
      <c r="D6407" s="35">
        <v>1068</v>
      </c>
      <c r="E6407" s="35">
        <v>6.6884728126579779E-2</v>
      </c>
      <c r="F6407" s="35">
        <v>0.10988803222435631</v>
      </c>
      <c r="G6407" s="35">
        <v>0.54274814570187813</v>
      </c>
      <c r="H6407" s="35" t="b">
        <v>0</v>
      </c>
      <c r="I6407" s="35" t="b">
        <v>0</v>
      </c>
      <c r="J6407" s="35" t="b">
        <v>0</v>
      </c>
    </row>
    <row r="6408" spans="1:10" hidden="1" x14ac:dyDescent="0.2">
      <c r="A6408" s="35" t="s">
        <v>103</v>
      </c>
      <c r="B6408" s="35" t="str">
        <f>VLOOKUP(Table4[[#This Row],[Metabolite ID]],Table18[],2,FALSE)</f>
        <v>pimelate (heptanedioate)</v>
      </c>
      <c r="C6408" s="35" t="s">
        <v>1121</v>
      </c>
      <c r="D6408" s="35">
        <v>1068</v>
      </c>
      <c r="E6408" s="35">
        <v>0.13116139383061132</v>
      </c>
      <c r="F6408" s="35">
        <v>0.42964516308453948</v>
      </c>
      <c r="G6408" s="35">
        <v>0.76021365632118276</v>
      </c>
      <c r="H6408" s="35" t="b">
        <v>0</v>
      </c>
      <c r="I6408" s="35" t="b">
        <v>0</v>
      </c>
      <c r="J6408" s="35" t="b">
        <v>0</v>
      </c>
    </row>
    <row r="6409" spans="1:10" hidden="1" x14ac:dyDescent="0.2">
      <c r="A6409" s="35" t="s">
        <v>103</v>
      </c>
      <c r="B6409" s="35" t="str">
        <f>VLOOKUP(Table4[[#This Row],[Metabolite ID]],Table18[],2,FALSE)</f>
        <v>pimelate (heptanedioate)</v>
      </c>
      <c r="C6409" s="35" t="s">
        <v>1122</v>
      </c>
      <c r="D6409" s="35">
        <v>1068</v>
      </c>
      <c r="E6409" s="35">
        <v>0.25807565219137452</v>
      </c>
      <c r="F6409" s="35">
        <v>0.26583767309898176</v>
      </c>
      <c r="G6409" s="35">
        <v>0.33186707159362283</v>
      </c>
      <c r="H6409" s="35" t="b">
        <v>0</v>
      </c>
      <c r="I6409" s="35" t="b">
        <v>0</v>
      </c>
      <c r="J6409" s="35" t="b">
        <v>0</v>
      </c>
    </row>
    <row r="6410" spans="1:10" hidden="1" x14ac:dyDescent="0.2">
      <c r="A6410" s="35" t="s">
        <v>103</v>
      </c>
      <c r="B6410" s="35" t="str">
        <f>VLOOKUP(Table4[[#This Row],[Metabolite ID]],Table18[],2,FALSE)</f>
        <v>pimelate (heptanedioate)</v>
      </c>
      <c r="C6410" s="35" t="s">
        <v>1123</v>
      </c>
      <c r="D6410" s="35">
        <v>1068</v>
      </c>
      <c r="E6410" s="35">
        <v>0.10804375692874828</v>
      </c>
      <c r="F6410" s="35">
        <v>0.19846350160839965</v>
      </c>
      <c r="G6410" s="35">
        <v>0.58627931440007786</v>
      </c>
      <c r="H6410" s="35" t="b">
        <v>0</v>
      </c>
      <c r="I6410" s="35" t="b">
        <v>0</v>
      </c>
      <c r="J6410" s="35" t="b">
        <v>0</v>
      </c>
    </row>
    <row r="6411" spans="1:10" x14ac:dyDescent="0.2">
      <c r="A6411" s="35" t="s">
        <v>741</v>
      </c>
      <c r="B6411" s="35" t="str">
        <f>VLOOKUP(Table4[[#This Row],[Metabolite ID]],Table18[],2,FALSE)</f>
        <v>X - 24699</v>
      </c>
      <c r="C6411" s="35" t="s">
        <v>1116</v>
      </c>
      <c r="D6411" s="35">
        <v>1068</v>
      </c>
      <c r="E6411" s="35">
        <v>5.3725748415656017E-3</v>
      </c>
      <c r="F6411" s="35">
        <v>3.8756189456825289E-2</v>
      </c>
      <c r="G6411" s="36">
        <v>0.88974652609314631</v>
      </c>
      <c r="H6411" s="35" t="b">
        <v>0</v>
      </c>
      <c r="I6411" s="35" t="b">
        <v>0</v>
      </c>
      <c r="J6411" s="35" t="b">
        <v>0</v>
      </c>
    </row>
    <row r="6412" spans="1:10" hidden="1" x14ac:dyDescent="0.2">
      <c r="A6412" s="35" t="s">
        <v>741</v>
      </c>
      <c r="B6412" s="35" t="str">
        <f>VLOOKUP(Table4[[#This Row],[Metabolite ID]],Table18[],2,FALSE)</f>
        <v>X - 24699</v>
      </c>
      <c r="C6412" s="35" t="s">
        <v>1117</v>
      </c>
      <c r="D6412" s="35">
        <v>1068</v>
      </c>
      <c r="E6412" s="35">
        <v>5.3725748415656017E-3</v>
      </c>
      <c r="F6412" s="35">
        <v>3.7482001943735084E-2</v>
      </c>
      <c r="G6412" s="35">
        <v>0.88602367484324851</v>
      </c>
      <c r="H6412" s="35" t="b">
        <v>0</v>
      </c>
      <c r="I6412" s="35" t="b">
        <v>0</v>
      </c>
      <c r="J6412" s="35" t="b">
        <v>0</v>
      </c>
    </row>
    <row r="6413" spans="1:10" hidden="1" x14ac:dyDescent="0.2">
      <c r="A6413" s="35" t="s">
        <v>741</v>
      </c>
      <c r="B6413" s="35" t="str">
        <f>VLOOKUP(Table4[[#This Row],[Metabolite ID]],Table18[],2,FALSE)</f>
        <v>X - 24699</v>
      </c>
      <c r="C6413" s="35" t="s">
        <v>1118</v>
      </c>
      <c r="D6413" s="35">
        <v>1068</v>
      </c>
      <c r="E6413" s="35">
        <v>5.3725748415655991E-3</v>
      </c>
      <c r="F6413" s="35">
        <v>3.7838715684085991E-2</v>
      </c>
      <c r="G6413" s="35">
        <v>0.88709091881165425</v>
      </c>
      <c r="H6413" s="35" t="b">
        <v>0</v>
      </c>
      <c r="I6413" s="35" t="b">
        <v>0</v>
      </c>
      <c r="J6413" s="35" t="b">
        <v>0</v>
      </c>
    </row>
    <row r="6414" spans="1:10" hidden="1" x14ac:dyDescent="0.2">
      <c r="A6414" s="35" t="s">
        <v>741</v>
      </c>
      <c r="B6414" s="35" t="str">
        <f>VLOOKUP(Table4[[#This Row],[Metabolite ID]],Table18[],2,FALSE)</f>
        <v>X - 24699</v>
      </c>
      <c r="C6414" s="35" t="s">
        <v>1119</v>
      </c>
      <c r="D6414" s="35">
        <v>1068</v>
      </c>
      <c r="E6414" s="35">
        <v>2.3780383526593431E-2</v>
      </c>
      <c r="F6414" s="35">
        <v>5.7247955011704703E-2</v>
      </c>
      <c r="G6414" s="35">
        <v>0.67785443794606959</v>
      </c>
      <c r="H6414" s="35" t="b">
        <v>0</v>
      </c>
      <c r="I6414" s="35" t="b">
        <v>0</v>
      </c>
      <c r="J6414" s="35" t="b">
        <v>0</v>
      </c>
    </row>
    <row r="6415" spans="1:10" hidden="1" x14ac:dyDescent="0.2">
      <c r="A6415" s="35" t="s">
        <v>741</v>
      </c>
      <c r="B6415" s="35" t="str">
        <f>VLOOKUP(Table4[[#This Row],[Metabolite ID]],Table18[],2,FALSE)</f>
        <v>X - 24699</v>
      </c>
      <c r="C6415" s="35" t="s">
        <v>1120</v>
      </c>
      <c r="D6415" s="35">
        <v>1068</v>
      </c>
      <c r="E6415" s="35">
        <v>-1.7529214541646257E-2</v>
      </c>
      <c r="F6415" s="35">
        <v>6.61145805207113E-2</v>
      </c>
      <c r="G6415" s="35">
        <v>0.79090633686635159</v>
      </c>
      <c r="H6415" s="35" t="b">
        <v>0</v>
      </c>
      <c r="I6415" s="35" t="b">
        <v>0</v>
      </c>
      <c r="J6415" s="35" t="b">
        <v>0</v>
      </c>
    </row>
    <row r="6416" spans="1:10" hidden="1" x14ac:dyDescent="0.2">
      <c r="A6416" s="35" t="s">
        <v>741</v>
      </c>
      <c r="B6416" s="35" t="str">
        <f>VLOOKUP(Table4[[#This Row],[Metabolite ID]],Table18[],2,FALSE)</f>
        <v>X - 24699</v>
      </c>
      <c r="C6416" s="35" t="s">
        <v>1121</v>
      </c>
      <c r="D6416" s="35">
        <v>1068</v>
      </c>
      <c r="E6416" s="35">
        <v>0.10192001888067459</v>
      </c>
      <c r="F6416" s="35">
        <v>0.24266312445255273</v>
      </c>
      <c r="G6416" s="35">
        <v>0.67456547783347864</v>
      </c>
      <c r="H6416" s="35" t="b">
        <v>0</v>
      </c>
      <c r="I6416" s="35" t="b">
        <v>0</v>
      </c>
      <c r="J6416" s="35" t="b">
        <v>0</v>
      </c>
    </row>
    <row r="6417" spans="1:10" hidden="1" x14ac:dyDescent="0.2">
      <c r="A6417" s="35" t="s">
        <v>741</v>
      </c>
      <c r="B6417" s="35" t="str">
        <f>VLOOKUP(Table4[[#This Row],[Metabolite ID]],Table18[],2,FALSE)</f>
        <v>X - 24699</v>
      </c>
      <c r="C6417" s="35" t="s">
        <v>1122</v>
      </c>
      <c r="D6417" s="35">
        <v>1068</v>
      </c>
      <c r="E6417" s="35">
        <v>4.8640696481695223E-2</v>
      </c>
      <c r="F6417" s="35">
        <v>0.15202313478844676</v>
      </c>
      <c r="G6417" s="35">
        <v>0.74906441299303039</v>
      </c>
      <c r="H6417" s="35" t="b">
        <v>0</v>
      </c>
      <c r="I6417" s="35" t="b">
        <v>0</v>
      </c>
      <c r="J6417" s="35" t="b">
        <v>0</v>
      </c>
    </row>
    <row r="6418" spans="1:10" hidden="1" x14ac:dyDescent="0.2">
      <c r="A6418" s="35" t="s">
        <v>741</v>
      </c>
      <c r="B6418" s="35" t="str">
        <f>VLOOKUP(Table4[[#This Row],[Metabolite ID]],Table18[],2,FALSE)</f>
        <v>X - 24699</v>
      </c>
      <c r="C6418" s="35" t="s">
        <v>1123</v>
      </c>
      <c r="D6418" s="35">
        <v>1068</v>
      </c>
      <c r="E6418" s="35">
        <v>1.7323727606026171E-2</v>
      </c>
      <c r="F6418" s="35">
        <v>0.11379737892051808</v>
      </c>
      <c r="G6418" s="35">
        <v>0.87903189625345246</v>
      </c>
      <c r="H6418" s="35" t="b">
        <v>0</v>
      </c>
      <c r="I6418" s="35" t="b">
        <v>0</v>
      </c>
      <c r="J6418" s="35" t="b">
        <v>0</v>
      </c>
    </row>
    <row r="6419" spans="1:10" x14ac:dyDescent="0.2">
      <c r="A6419" s="35" t="s">
        <v>387</v>
      </c>
      <c r="B6419" s="35" t="str">
        <f>VLOOKUP(Table4[[#This Row],[Metabolite ID]],Table18[],2,FALSE)</f>
        <v>glutarylcarnitine (C5)</v>
      </c>
      <c r="C6419" s="35" t="s">
        <v>1116</v>
      </c>
      <c r="D6419" s="35">
        <v>1068</v>
      </c>
      <c r="E6419" s="35">
        <v>-5.6555936485783182E-3</v>
      </c>
      <c r="F6419" s="35">
        <v>4.1268631460803111E-2</v>
      </c>
      <c r="G6419" s="36">
        <v>0.89099648894248451</v>
      </c>
      <c r="H6419" s="35" t="b">
        <v>0</v>
      </c>
      <c r="I6419" s="35" t="b">
        <v>0</v>
      </c>
      <c r="J6419" s="35" t="b">
        <v>0</v>
      </c>
    </row>
    <row r="6420" spans="1:10" hidden="1" x14ac:dyDescent="0.2">
      <c r="A6420" s="35" t="s">
        <v>387</v>
      </c>
      <c r="B6420" s="35" t="str">
        <f>VLOOKUP(Table4[[#This Row],[Metabolite ID]],Table18[],2,FALSE)</f>
        <v>glutarylcarnitine (C5)</v>
      </c>
      <c r="C6420" s="35" t="s">
        <v>1117</v>
      </c>
      <c r="D6420" s="35">
        <v>1068</v>
      </c>
      <c r="E6420" s="35">
        <v>-5.6555936485783182E-3</v>
      </c>
      <c r="F6420" s="35">
        <v>3.7053219371469125E-2</v>
      </c>
      <c r="G6420" s="35">
        <v>0.87868664363173166</v>
      </c>
      <c r="H6420" s="35" t="b">
        <v>0</v>
      </c>
      <c r="I6420" s="35" t="b">
        <v>0</v>
      </c>
      <c r="J6420" s="35" t="b">
        <v>0</v>
      </c>
    </row>
    <row r="6421" spans="1:10" hidden="1" x14ac:dyDescent="0.2">
      <c r="A6421" s="35" t="s">
        <v>387</v>
      </c>
      <c r="B6421" s="35" t="str">
        <f>VLOOKUP(Table4[[#This Row],[Metabolite ID]],Table18[],2,FALSE)</f>
        <v>glutarylcarnitine (C5)</v>
      </c>
      <c r="C6421" s="35" t="s">
        <v>1118</v>
      </c>
      <c r="D6421" s="35">
        <v>1068</v>
      </c>
      <c r="E6421" s="35">
        <v>-5.6555936485783182E-3</v>
      </c>
      <c r="F6421" s="35">
        <v>3.7457357420772872E-2</v>
      </c>
      <c r="G6421" s="35">
        <v>0.87998555755793428</v>
      </c>
      <c r="H6421" s="35" t="b">
        <v>0</v>
      </c>
      <c r="I6421" s="35" t="b">
        <v>0</v>
      </c>
      <c r="J6421" s="35" t="b">
        <v>0</v>
      </c>
    </row>
    <row r="6422" spans="1:10" hidden="1" x14ac:dyDescent="0.2">
      <c r="A6422" s="35" t="s">
        <v>387</v>
      </c>
      <c r="B6422" s="35" t="str">
        <f>VLOOKUP(Table4[[#This Row],[Metabolite ID]],Table18[],2,FALSE)</f>
        <v>glutarylcarnitine (C5)</v>
      </c>
      <c r="C6422" s="35" t="s">
        <v>1119</v>
      </c>
      <c r="D6422" s="35">
        <v>1068</v>
      </c>
      <c r="E6422" s="35">
        <v>-1.6611165420560892E-2</v>
      </c>
      <c r="F6422" s="35">
        <v>5.6257888704058512E-2</v>
      </c>
      <c r="G6422" s="35">
        <v>0.76778900838895359</v>
      </c>
      <c r="H6422" s="35" t="b">
        <v>0</v>
      </c>
      <c r="I6422" s="35" t="b">
        <v>0</v>
      </c>
      <c r="J6422" s="35" t="b">
        <v>0</v>
      </c>
    </row>
    <row r="6423" spans="1:10" hidden="1" x14ac:dyDescent="0.2">
      <c r="A6423" s="35" t="s">
        <v>387</v>
      </c>
      <c r="B6423" s="35" t="str">
        <f>VLOOKUP(Table4[[#This Row],[Metabolite ID]],Table18[],2,FALSE)</f>
        <v>glutarylcarnitine (C5)</v>
      </c>
      <c r="C6423" s="35" t="s">
        <v>1120</v>
      </c>
      <c r="D6423" s="35">
        <v>1068</v>
      </c>
      <c r="E6423" s="35">
        <v>-4.4556230263526619E-3</v>
      </c>
      <c r="F6423" s="35">
        <v>6.4729048706529874E-2</v>
      </c>
      <c r="G6423" s="35">
        <v>0.94512097098410308</v>
      </c>
      <c r="H6423" s="35" t="b">
        <v>0</v>
      </c>
      <c r="I6423" s="35" t="b">
        <v>0</v>
      </c>
      <c r="J6423" s="35" t="b">
        <v>0</v>
      </c>
    </row>
    <row r="6424" spans="1:10" hidden="1" x14ac:dyDescent="0.2">
      <c r="A6424" s="35" t="s">
        <v>387</v>
      </c>
      <c r="B6424" s="35" t="str">
        <f>VLOOKUP(Table4[[#This Row],[Metabolite ID]],Table18[],2,FALSE)</f>
        <v>glutarylcarnitine (C5)</v>
      </c>
      <c r="C6424" s="35" t="s">
        <v>1121</v>
      </c>
      <c r="D6424" s="35">
        <v>1068</v>
      </c>
      <c r="E6424" s="35">
        <v>8.086812613595562E-2</v>
      </c>
      <c r="F6424" s="35">
        <v>0.26588895753483516</v>
      </c>
      <c r="G6424" s="35">
        <v>0.76107864938601832</v>
      </c>
      <c r="H6424" s="35" t="b">
        <v>0</v>
      </c>
      <c r="I6424" s="35" t="b">
        <v>0</v>
      </c>
      <c r="J6424" s="35" t="b">
        <v>0</v>
      </c>
    </row>
    <row r="6425" spans="1:10" hidden="1" x14ac:dyDescent="0.2">
      <c r="A6425" s="35" t="s">
        <v>387</v>
      </c>
      <c r="B6425" s="35" t="str">
        <f>VLOOKUP(Table4[[#This Row],[Metabolite ID]],Table18[],2,FALSE)</f>
        <v>glutarylcarnitine (C5)</v>
      </c>
      <c r="C6425" s="35" t="s">
        <v>1122</v>
      </c>
      <c r="D6425" s="35">
        <v>1068</v>
      </c>
      <c r="E6425" s="35">
        <v>8.086812613595562E-2</v>
      </c>
      <c r="F6425" s="35">
        <v>0.1555120284511885</v>
      </c>
      <c r="G6425" s="35">
        <v>0.60316305542607318</v>
      </c>
      <c r="H6425" s="35" t="b">
        <v>0</v>
      </c>
      <c r="I6425" s="35" t="b">
        <v>0</v>
      </c>
      <c r="J6425" s="35" t="b">
        <v>0</v>
      </c>
    </row>
    <row r="6426" spans="1:10" hidden="1" x14ac:dyDescent="0.2">
      <c r="A6426" s="35" t="s">
        <v>387</v>
      </c>
      <c r="B6426" s="35" t="str">
        <f>VLOOKUP(Table4[[#This Row],[Metabolite ID]],Table18[],2,FALSE)</f>
        <v>glutarylcarnitine (C5)</v>
      </c>
      <c r="C6426" s="35" t="s">
        <v>1123</v>
      </c>
      <c r="D6426" s="35">
        <v>1068</v>
      </c>
      <c r="E6426" s="35">
        <v>3.7257758411519591E-2</v>
      </c>
      <c r="F6426" s="35">
        <v>0.12117295982903106</v>
      </c>
      <c r="G6426" s="35">
        <v>0.75854126429127289</v>
      </c>
      <c r="H6426" s="35" t="b">
        <v>0</v>
      </c>
      <c r="I6426" s="35" t="b">
        <v>0</v>
      </c>
      <c r="J6426" s="35" t="b">
        <v>0</v>
      </c>
    </row>
    <row r="6427" spans="1:10" x14ac:dyDescent="0.2">
      <c r="A6427" s="35" t="s">
        <v>118</v>
      </c>
      <c r="B6427" s="35" t="str">
        <f>VLOOKUP(Table4[[#This Row],[Metabolite ID]],Table18[],2,FALSE)</f>
        <v>indolelactate</v>
      </c>
      <c r="C6427" s="35" t="s">
        <v>1116</v>
      </c>
      <c r="D6427" s="35">
        <v>1068</v>
      </c>
      <c r="E6427" s="35">
        <v>5.2179172246183889E-3</v>
      </c>
      <c r="F6427" s="35">
        <v>3.9252418032010648E-2</v>
      </c>
      <c r="G6427" s="36">
        <v>0.89424686113260121</v>
      </c>
      <c r="H6427" s="35" t="b">
        <v>0</v>
      </c>
      <c r="I6427" s="35" t="b">
        <v>0</v>
      </c>
      <c r="J6427" s="35" t="b">
        <v>0</v>
      </c>
    </row>
    <row r="6428" spans="1:10" hidden="1" x14ac:dyDescent="0.2">
      <c r="A6428" s="35" t="s">
        <v>118</v>
      </c>
      <c r="B6428" s="35" t="str">
        <f>VLOOKUP(Table4[[#This Row],[Metabolite ID]],Table18[],2,FALSE)</f>
        <v>indolelactate</v>
      </c>
      <c r="C6428" s="35" t="s">
        <v>1117</v>
      </c>
      <c r="D6428" s="35">
        <v>1068</v>
      </c>
      <c r="E6428" s="35">
        <v>5.2179172246183889E-3</v>
      </c>
      <c r="F6428" s="35">
        <v>3.6877987930957618E-2</v>
      </c>
      <c r="G6428" s="35">
        <v>0.88748177314290633</v>
      </c>
      <c r="H6428" s="35" t="b">
        <v>0</v>
      </c>
      <c r="I6428" s="35" t="b">
        <v>0</v>
      </c>
      <c r="J6428" s="35" t="b">
        <v>0</v>
      </c>
    </row>
    <row r="6429" spans="1:10" hidden="1" x14ac:dyDescent="0.2">
      <c r="A6429" s="35" t="s">
        <v>118</v>
      </c>
      <c r="B6429" s="35" t="str">
        <f>VLOOKUP(Table4[[#This Row],[Metabolite ID]],Table18[],2,FALSE)</f>
        <v>indolelactate</v>
      </c>
      <c r="C6429" s="35" t="s">
        <v>1118</v>
      </c>
      <c r="D6429" s="35">
        <v>1068</v>
      </c>
      <c r="E6429" s="35">
        <v>5.217917224618388E-3</v>
      </c>
      <c r="F6429" s="35">
        <v>3.7247984220186242E-2</v>
      </c>
      <c r="G6429" s="35">
        <v>0.88859212447197222</v>
      </c>
      <c r="H6429" s="35" t="b">
        <v>0</v>
      </c>
      <c r="I6429" s="35" t="b">
        <v>0</v>
      </c>
      <c r="J6429" s="35" t="b">
        <v>0</v>
      </c>
    </row>
    <row r="6430" spans="1:10" hidden="1" x14ac:dyDescent="0.2">
      <c r="A6430" s="35" t="s">
        <v>118</v>
      </c>
      <c r="B6430" s="35" t="str">
        <f>VLOOKUP(Table4[[#This Row],[Metabolite ID]],Table18[],2,FALSE)</f>
        <v>indolelactate</v>
      </c>
      <c r="C6430" s="35" t="s">
        <v>1119</v>
      </c>
      <c r="D6430" s="35">
        <v>1068</v>
      </c>
      <c r="E6430" s="35">
        <v>-6.9263355502281493E-2</v>
      </c>
      <c r="F6430" s="35">
        <v>5.7990620779433955E-2</v>
      </c>
      <c r="G6430" s="35">
        <v>0.2323258650724877</v>
      </c>
      <c r="H6430" s="35" t="b">
        <v>0</v>
      </c>
      <c r="I6430" s="35" t="b">
        <v>0</v>
      </c>
      <c r="J6430" s="35" t="b">
        <v>0</v>
      </c>
    </row>
    <row r="6431" spans="1:10" hidden="1" x14ac:dyDescent="0.2">
      <c r="A6431" s="35" t="s">
        <v>118</v>
      </c>
      <c r="B6431" s="35" t="str">
        <f>VLOOKUP(Table4[[#This Row],[Metabolite ID]],Table18[],2,FALSE)</f>
        <v>indolelactate</v>
      </c>
      <c r="C6431" s="35" t="s">
        <v>1120</v>
      </c>
      <c r="D6431" s="35">
        <v>1068</v>
      </c>
      <c r="E6431" s="35">
        <v>-5.4655843474838463E-2</v>
      </c>
      <c r="F6431" s="35">
        <v>6.3268321888774084E-2</v>
      </c>
      <c r="G6431" s="35">
        <v>0.38765723981310973</v>
      </c>
      <c r="H6431" s="35" t="b">
        <v>0</v>
      </c>
      <c r="I6431" s="35" t="b">
        <v>0</v>
      </c>
      <c r="J6431" s="35" t="b">
        <v>0</v>
      </c>
    </row>
    <row r="6432" spans="1:10" hidden="1" x14ac:dyDescent="0.2">
      <c r="A6432" s="35" t="s">
        <v>118</v>
      </c>
      <c r="B6432" s="35" t="str">
        <f>VLOOKUP(Table4[[#This Row],[Metabolite ID]],Table18[],2,FALSE)</f>
        <v>indolelactate</v>
      </c>
      <c r="C6432" s="35" t="s">
        <v>1121</v>
      </c>
      <c r="D6432" s="35">
        <v>1068</v>
      </c>
      <c r="E6432" s="35">
        <v>-0.32034321096476681</v>
      </c>
      <c r="F6432" s="35">
        <v>0.24907484351892137</v>
      </c>
      <c r="G6432" s="35">
        <v>0.19867589356263848</v>
      </c>
      <c r="H6432" s="35" t="b">
        <v>0</v>
      </c>
      <c r="I6432" s="35" t="b">
        <v>0</v>
      </c>
      <c r="J6432" s="35" t="b">
        <v>0</v>
      </c>
    </row>
    <row r="6433" spans="1:10" hidden="1" x14ac:dyDescent="0.2">
      <c r="A6433" s="35" t="s">
        <v>118</v>
      </c>
      <c r="B6433" s="35" t="str">
        <f>VLOOKUP(Table4[[#This Row],[Metabolite ID]],Table18[],2,FALSE)</f>
        <v>indolelactate</v>
      </c>
      <c r="C6433" s="35" t="s">
        <v>1122</v>
      </c>
      <c r="D6433" s="35">
        <v>1068</v>
      </c>
      <c r="E6433" s="35">
        <v>-0.19407774388842292</v>
      </c>
      <c r="F6433" s="35">
        <v>0.17216335470739555</v>
      </c>
      <c r="G6433" s="35">
        <v>0.25987402441502494</v>
      </c>
      <c r="H6433" s="35" t="b">
        <v>0</v>
      </c>
      <c r="I6433" s="35" t="b">
        <v>0</v>
      </c>
      <c r="J6433" s="35" t="b">
        <v>0</v>
      </c>
    </row>
    <row r="6434" spans="1:10" hidden="1" x14ac:dyDescent="0.2">
      <c r="A6434" s="35" t="s">
        <v>118</v>
      </c>
      <c r="B6434" s="35" t="str">
        <f>VLOOKUP(Table4[[#This Row],[Metabolite ID]],Table18[],2,FALSE)</f>
        <v>indolelactate</v>
      </c>
      <c r="C6434" s="35" t="s">
        <v>1123</v>
      </c>
      <c r="D6434" s="35">
        <v>1068</v>
      </c>
      <c r="E6434" s="35">
        <v>6.251261445817137E-2</v>
      </c>
      <c r="F6434" s="35">
        <v>0.11523914397261488</v>
      </c>
      <c r="G6434" s="35">
        <v>0.58761510837495567</v>
      </c>
      <c r="H6434" s="35" t="b">
        <v>0</v>
      </c>
      <c r="I6434" s="35" t="b">
        <v>0</v>
      </c>
      <c r="J6434" s="35" t="b">
        <v>0</v>
      </c>
    </row>
    <row r="6435" spans="1:10" x14ac:dyDescent="0.2">
      <c r="A6435" s="35" t="s">
        <v>248</v>
      </c>
      <c r="B6435" s="35" t="str">
        <f>VLOOKUP(Table4[[#This Row],[Metabolite ID]],Table18[],2,FALSE)</f>
        <v>bradykinin, des-arg(9)</v>
      </c>
      <c r="C6435" s="35" t="s">
        <v>1116</v>
      </c>
      <c r="D6435" s="35">
        <v>1068</v>
      </c>
      <c r="E6435" s="35">
        <v>1.0591552200002546E-2</v>
      </c>
      <c r="F6435" s="35">
        <v>8.2725563989403228E-2</v>
      </c>
      <c r="G6435" s="36">
        <v>0.89812333540435341</v>
      </c>
      <c r="H6435" s="35" t="b">
        <v>0</v>
      </c>
      <c r="I6435" s="35" t="b">
        <v>0</v>
      </c>
      <c r="J6435" s="35" t="b">
        <v>0</v>
      </c>
    </row>
    <row r="6436" spans="1:10" hidden="1" x14ac:dyDescent="0.2">
      <c r="A6436" s="35" t="s">
        <v>248</v>
      </c>
      <c r="B6436" s="35" t="str">
        <f>VLOOKUP(Table4[[#This Row],[Metabolite ID]],Table18[],2,FALSE)</f>
        <v>bradykinin, des-arg(9)</v>
      </c>
      <c r="C6436" s="35" t="s">
        <v>1117</v>
      </c>
      <c r="D6436" s="35">
        <v>1068</v>
      </c>
      <c r="E6436" s="35">
        <v>1.0591552200002546E-2</v>
      </c>
      <c r="F6436" s="35">
        <v>8.2725563989403228E-2</v>
      </c>
      <c r="G6436" s="35">
        <v>0.89812333540435341</v>
      </c>
      <c r="H6436" s="35" t="b">
        <v>0</v>
      </c>
      <c r="I6436" s="35" t="b">
        <v>0</v>
      </c>
      <c r="J6436" s="35" t="b">
        <v>0</v>
      </c>
    </row>
    <row r="6437" spans="1:10" hidden="1" x14ac:dyDescent="0.2">
      <c r="A6437" s="35" t="s">
        <v>248</v>
      </c>
      <c r="B6437" s="35" t="str">
        <f>VLOOKUP(Table4[[#This Row],[Metabolite ID]],Table18[],2,FALSE)</f>
        <v>bradykinin, des-arg(9)</v>
      </c>
      <c r="C6437" s="35" t="s">
        <v>1118</v>
      </c>
      <c r="D6437" s="35">
        <v>1068</v>
      </c>
      <c r="E6437" s="35">
        <v>1.0591552200002552E-2</v>
      </c>
      <c r="F6437" s="35">
        <v>8.3421666284213214E-2</v>
      </c>
      <c r="G6437" s="35">
        <v>0.89896885605542176</v>
      </c>
      <c r="H6437" s="35" t="b">
        <v>0</v>
      </c>
      <c r="I6437" s="35" t="b">
        <v>0</v>
      </c>
      <c r="J6437" s="35" t="b">
        <v>0</v>
      </c>
    </row>
    <row r="6438" spans="1:10" hidden="1" x14ac:dyDescent="0.2">
      <c r="A6438" s="35" t="s">
        <v>248</v>
      </c>
      <c r="B6438" s="35" t="str">
        <f>VLOOKUP(Table4[[#This Row],[Metabolite ID]],Table18[],2,FALSE)</f>
        <v>bradykinin, des-arg(9)</v>
      </c>
      <c r="C6438" s="35" t="s">
        <v>1119</v>
      </c>
      <c r="D6438" s="35">
        <v>1068</v>
      </c>
      <c r="E6438" s="35">
        <v>-4.0152174397668342E-2</v>
      </c>
      <c r="F6438" s="35">
        <v>0.12455110309309762</v>
      </c>
      <c r="G6438" s="35">
        <v>0.74716854496994345</v>
      </c>
      <c r="H6438" s="35" t="b">
        <v>0</v>
      </c>
      <c r="I6438" s="35" t="b">
        <v>0</v>
      </c>
      <c r="J6438" s="35" t="b">
        <v>0</v>
      </c>
    </row>
    <row r="6439" spans="1:10" hidden="1" x14ac:dyDescent="0.2">
      <c r="A6439" s="35" t="s">
        <v>248</v>
      </c>
      <c r="B6439" s="35" t="str">
        <f>VLOOKUP(Table4[[#This Row],[Metabolite ID]],Table18[],2,FALSE)</f>
        <v>bradykinin, des-arg(9)</v>
      </c>
      <c r="C6439" s="35" t="s">
        <v>1120</v>
      </c>
      <c r="D6439" s="35">
        <v>1068</v>
      </c>
      <c r="E6439" s="35">
        <v>-0.11102290672776119</v>
      </c>
      <c r="F6439" s="35">
        <v>0.1451173853578078</v>
      </c>
      <c r="G6439" s="35">
        <v>0.44423827961040374</v>
      </c>
      <c r="H6439" s="35" t="b">
        <v>0</v>
      </c>
      <c r="I6439" s="35" t="b">
        <v>0</v>
      </c>
      <c r="J6439" s="35" t="b">
        <v>0</v>
      </c>
    </row>
    <row r="6440" spans="1:10" hidden="1" x14ac:dyDescent="0.2">
      <c r="A6440" s="35" t="s">
        <v>248</v>
      </c>
      <c r="B6440" s="35" t="str">
        <f>VLOOKUP(Table4[[#This Row],[Metabolite ID]],Table18[],2,FALSE)</f>
        <v>bradykinin, des-arg(9)</v>
      </c>
      <c r="C6440" s="35" t="s">
        <v>1121</v>
      </c>
      <c r="D6440" s="35">
        <v>1068</v>
      </c>
      <c r="E6440" s="35">
        <v>-0.14361357133355668</v>
      </c>
      <c r="F6440" s="35">
        <v>0.5098574885252215</v>
      </c>
      <c r="G6440" s="35">
        <v>0.77824815129725011</v>
      </c>
      <c r="H6440" s="35" t="b">
        <v>0</v>
      </c>
      <c r="I6440" s="35" t="b">
        <v>0</v>
      </c>
      <c r="J6440" s="35" t="b">
        <v>0</v>
      </c>
    </row>
    <row r="6441" spans="1:10" hidden="1" x14ac:dyDescent="0.2">
      <c r="A6441" s="35" t="s">
        <v>248</v>
      </c>
      <c r="B6441" s="35" t="str">
        <f>VLOOKUP(Table4[[#This Row],[Metabolite ID]],Table18[],2,FALSE)</f>
        <v>bradykinin, des-arg(9)</v>
      </c>
      <c r="C6441" s="35" t="s">
        <v>1122</v>
      </c>
      <c r="D6441" s="35">
        <v>1068</v>
      </c>
      <c r="E6441" s="35">
        <v>-0.3149669719378565</v>
      </c>
      <c r="F6441" s="35">
        <v>0.29146748733666311</v>
      </c>
      <c r="G6441" s="35">
        <v>0.28010826710008657</v>
      </c>
      <c r="H6441" s="35" t="b">
        <v>0</v>
      </c>
      <c r="I6441" s="35" t="b">
        <v>0</v>
      </c>
      <c r="J6441" s="35" t="b">
        <v>0</v>
      </c>
    </row>
    <row r="6442" spans="1:10" hidden="1" x14ac:dyDescent="0.2">
      <c r="A6442" s="35" t="s">
        <v>248</v>
      </c>
      <c r="B6442" s="35" t="str">
        <f>VLOOKUP(Table4[[#This Row],[Metabolite ID]],Table18[],2,FALSE)</f>
        <v>bradykinin, des-arg(9)</v>
      </c>
      <c r="C6442" s="35" t="s">
        <v>1123</v>
      </c>
      <c r="D6442" s="35">
        <v>1068</v>
      </c>
      <c r="E6442" s="35">
        <v>-8.3182912571663936E-2</v>
      </c>
      <c r="F6442" s="35">
        <v>0.24187940107779884</v>
      </c>
      <c r="G6442" s="35">
        <v>0.730987489524074</v>
      </c>
      <c r="H6442" s="35" t="b">
        <v>0</v>
      </c>
      <c r="I6442" s="35" t="b">
        <v>0</v>
      </c>
      <c r="J6442" s="35" t="b">
        <v>0</v>
      </c>
    </row>
    <row r="6443" spans="1:10" x14ac:dyDescent="0.2">
      <c r="A6443" s="35" t="s">
        <v>214</v>
      </c>
      <c r="B6443" s="35" t="str">
        <f>VLOOKUP(Table4[[#This Row],[Metabolite ID]],Table18[],2,FALSE)</f>
        <v>X - 12459</v>
      </c>
      <c r="C6443" s="35" t="s">
        <v>1116</v>
      </c>
      <c r="D6443" s="35">
        <v>1068</v>
      </c>
      <c r="E6443" s="35">
        <v>-5.0285326389330589E-3</v>
      </c>
      <c r="F6443" s="35">
        <v>3.9611879121346345E-2</v>
      </c>
      <c r="G6443" s="36">
        <v>0.89898387704904648</v>
      </c>
      <c r="H6443" s="35" t="b">
        <v>0</v>
      </c>
      <c r="I6443" s="35" t="b">
        <v>0</v>
      </c>
      <c r="J6443" s="35" t="b">
        <v>0</v>
      </c>
    </row>
    <row r="6444" spans="1:10" hidden="1" x14ac:dyDescent="0.2">
      <c r="A6444" s="35" t="s">
        <v>214</v>
      </c>
      <c r="B6444" s="35" t="str">
        <f>VLOOKUP(Table4[[#This Row],[Metabolite ID]],Table18[],2,FALSE)</f>
        <v>X - 12459</v>
      </c>
      <c r="C6444" s="35" t="s">
        <v>1117</v>
      </c>
      <c r="D6444" s="35">
        <v>1068</v>
      </c>
      <c r="E6444" s="35">
        <v>-5.0285326389330589E-3</v>
      </c>
      <c r="F6444" s="35">
        <v>3.9611879121346345E-2</v>
      </c>
      <c r="G6444" s="35">
        <v>0.89898387704904648</v>
      </c>
      <c r="H6444" s="35" t="b">
        <v>0</v>
      </c>
      <c r="I6444" s="35" t="b">
        <v>0</v>
      </c>
      <c r="J6444" s="35" t="b">
        <v>0</v>
      </c>
    </row>
    <row r="6445" spans="1:10" hidden="1" x14ac:dyDescent="0.2">
      <c r="A6445" s="35" t="s">
        <v>214</v>
      </c>
      <c r="B6445" s="35" t="str">
        <f>VLOOKUP(Table4[[#This Row],[Metabolite ID]],Table18[],2,FALSE)</f>
        <v>X - 12459</v>
      </c>
      <c r="C6445" s="35" t="s">
        <v>1118</v>
      </c>
      <c r="D6445" s="35">
        <v>1068</v>
      </c>
      <c r="E6445" s="35">
        <v>-5.0285326389330623E-3</v>
      </c>
      <c r="F6445" s="35">
        <v>3.9962849288377379E-2</v>
      </c>
      <c r="G6445" s="35">
        <v>0.89986634908322183</v>
      </c>
      <c r="H6445" s="35" t="b">
        <v>0</v>
      </c>
      <c r="I6445" s="35" t="b">
        <v>0</v>
      </c>
      <c r="J6445" s="35" t="b">
        <v>0</v>
      </c>
    </row>
    <row r="6446" spans="1:10" hidden="1" x14ac:dyDescent="0.2">
      <c r="A6446" s="35" t="s">
        <v>214</v>
      </c>
      <c r="B6446" s="35" t="str">
        <f>VLOOKUP(Table4[[#This Row],[Metabolite ID]],Table18[],2,FALSE)</f>
        <v>X - 12459</v>
      </c>
      <c r="C6446" s="35" t="s">
        <v>1119</v>
      </c>
      <c r="D6446" s="35">
        <v>1068</v>
      </c>
      <c r="E6446" s="35">
        <v>-1.8935563221500813E-2</v>
      </c>
      <c r="F6446" s="35">
        <v>5.931722969802939E-2</v>
      </c>
      <c r="G6446" s="35">
        <v>0.74955563770594669</v>
      </c>
      <c r="H6446" s="35" t="b">
        <v>0</v>
      </c>
      <c r="I6446" s="35" t="b">
        <v>0</v>
      </c>
      <c r="J6446" s="35" t="b">
        <v>0</v>
      </c>
    </row>
    <row r="6447" spans="1:10" hidden="1" x14ac:dyDescent="0.2">
      <c r="A6447" s="35" t="s">
        <v>214</v>
      </c>
      <c r="B6447" s="35" t="str">
        <f>VLOOKUP(Table4[[#This Row],[Metabolite ID]],Table18[],2,FALSE)</f>
        <v>X - 12459</v>
      </c>
      <c r="C6447" s="35" t="s">
        <v>1120</v>
      </c>
      <c r="D6447" s="35">
        <v>1068</v>
      </c>
      <c r="E6447" s="35">
        <v>-1.2832723640503283E-2</v>
      </c>
      <c r="F6447" s="35">
        <v>6.4887167486128203E-2</v>
      </c>
      <c r="G6447" s="35">
        <v>0.84322515742024495</v>
      </c>
      <c r="H6447" s="35" t="b">
        <v>0</v>
      </c>
      <c r="I6447" s="35" t="b">
        <v>0</v>
      </c>
      <c r="J6447" s="35" t="b">
        <v>0</v>
      </c>
    </row>
    <row r="6448" spans="1:10" hidden="1" x14ac:dyDescent="0.2">
      <c r="A6448" s="35" t="s">
        <v>214</v>
      </c>
      <c r="B6448" s="35" t="str">
        <f>VLOOKUP(Table4[[#This Row],[Metabolite ID]],Table18[],2,FALSE)</f>
        <v>X - 12459</v>
      </c>
      <c r="C6448" s="35" t="s">
        <v>1121</v>
      </c>
      <c r="D6448" s="35">
        <v>1068</v>
      </c>
      <c r="E6448" s="35">
        <v>-2.6815846698398538E-2</v>
      </c>
      <c r="F6448" s="35">
        <v>0.24182192847817627</v>
      </c>
      <c r="G6448" s="35">
        <v>0.91172373129947049</v>
      </c>
      <c r="H6448" s="35" t="b">
        <v>0</v>
      </c>
      <c r="I6448" s="35" t="b">
        <v>0</v>
      </c>
      <c r="J6448" s="35" t="b">
        <v>0</v>
      </c>
    </row>
    <row r="6449" spans="1:10" hidden="1" x14ac:dyDescent="0.2">
      <c r="A6449" s="35" t="s">
        <v>214</v>
      </c>
      <c r="B6449" s="35" t="str">
        <f>VLOOKUP(Table4[[#This Row],[Metabolite ID]],Table18[],2,FALSE)</f>
        <v>X - 12459</v>
      </c>
      <c r="C6449" s="35" t="s">
        <v>1122</v>
      </c>
      <c r="D6449" s="35">
        <v>1068</v>
      </c>
      <c r="E6449" s="35">
        <v>-2.6815846698398538E-2</v>
      </c>
      <c r="F6449" s="35">
        <v>0.16898709917920313</v>
      </c>
      <c r="G6449" s="35">
        <v>0.87394648440818057</v>
      </c>
      <c r="H6449" s="35" t="b">
        <v>0</v>
      </c>
      <c r="I6449" s="35" t="b">
        <v>0</v>
      </c>
      <c r="J6449" s="35" t="b">
        <v>0</v>
      </c>
    </row>
    <row r="6450" spans="1:10" hidden="1" x14ac:dyDescent="0.2">
      <c r="A6450" s="35" t="s">
        <v>214</v>
      </c>
      <c r="B6450" s="35" t="str">
        <f>VLOOKUP(Table4[[#This Row],[Metabolite ID]],Table18[],2,FALSE)</f>
        <v>X - 12459</v>
      </c>
      <c r="C6450" s="35" t="s">
        <v>1123</v>
      </c>
      <c r="D6450" s="35">
        <v>1068</v>
      </c>
      <c r="E6450" s="35">
        <v>0.12839076114343903</v>
      </c>
      <c r="F6450" s="35">
        <v>0.11632216457935772</v>
      </c>
      <c r="G6450" s="35">
        <v>0.26995004854292454</v>
      </c>
      <c r="H6450" s="35" t="b">
        <v>0</v>
      </c>
      <c r="I6450" s="35" t="b">
        <v>0</v>
      </c>
      <c r="J6450" s="35" t="b">
        <v>0</v>
      </c>
    </row>
    <row r="6451" spans="1:10" x14ac:dyDescent="0.2">
      <c r="A6451" s="35" t="s">
        <v>434</v>
      </c>
      <c r="B6451" s="35" t="str">
        <f>VLOOKUP(Table4[[#This Row],[Metabolite ID]],Table18[],2,FALSE)</f>
        <v>X - 21365</v>
      </c>
      <c r="C6451" s="35" t="s">
        <v>1116</v>
      </c>
      <c r="D6451" s="35">
        <v>1068</v>
      </c>
      <c r="E6451" s="35">
        <v>-4.7090518769955956E-3</v>
      </c>
      <c r="F6451" s="35">
        <v>3.8162137327263153E-2</v>
      </c>
      <c r="G6451" s="36">
        <v>0.90179359123122782</v>
      </c>
      <c r="H6451" s="35" t="b">
        <v>0</v>
      </c>
      <c r="I6451" s="35" t="b">
        <v>0</v>
      </c>
      <c r="J6451" s="35" t="b">
        <v>0</v>
      </c>
    </row>
    <row r="6452" spans="1:10" hidden="1" x14ac:dyDescent="0.2">
      <c r="A6452" s="35" t="s">
        <v>434</v>
      </c>
      <c r="B6452" s="35" t="str">
        <f>VLOOKUP(Table4[[#This Row],[Metabolite ID]],Table18[],2,FALSE)</f>
        <v>X - 21365</v>
      </c>
      <c r="C6452" s="35" t="s">
        <v>1117</v>
      </c>
      <c r="D6452" s="35">
        <v>1068</v>
      </c>
      <c r="E6452" s="35">
        <v>-4.7090518769955956E-3</v>
      </c>
      <c r="F6452" s="35">
        <v>3.8162137327263153E-2</v>
      </c>
      <c r="G6452" s="35">
        <v>0.90179359123122782</v>
      </c>
      <c r="H6452" s="35" t="b">
        <v>0</v>
      </c>
      <c r="I6452" s="35" t="b">
        <v>0</v>
      </c>
      <c r="J6452" s="35" t="b">
        <v>0</v>
      </c>
    </row>
    <row r="6453" spans="1:10" hidden="1" x14ac:dyDescent="0.2">
      <c r="A6453" s="35" t="s">
        <v>434</v>
      </c>
      <c r="B6453" s="35" t="str">
        <f>VLOOKUP(Table4[[#This Row],[Metabolite ID]],Table18[],2,FALSE)</f>
        <v>X - 21365</v>
      </c>
      <c r="C6453" s="35" t="s">
        <v>1118</v>
      </c>
      <c r="D6453" s="35">
        <v>1068</v>
      </c>
      <c r="E6453" s="35">
        <v>-4.7090518769955809E-3</v>
      </c>
      <c r="F6453" s="35">
        <v>3.8494075718821762E-2</v>
      </c>
      <c r="G6453" s="35">
        <v>0.90263620094484709</v>
      </c>
      <c r="H6453" s="35" t="b">
        <v>0</v>
      </c>
      <c r="I6453" s="35" t="b">
        <v>0</v>
      </c>
      <c r="J6453" s="35" t="b">
        <v>0</v>
      </c>
    </row>
    <row r="6454" spans="1:10" hidden="1" x14ac:dyDescent="0.2">
      <c r="A6454" s="35" t="s">
        <v>434</v>
      </c>
      <c r="B6454" s="35" t="str">
        <f>VLOOKUP(Table4[[#This Row],[Metabolite ID]],Table18[],2,FALSE)</f>
        <v>X - 21365</v>
      </c>
      <c r="C6454" s="35" t="s">
        <v>1119</v>
      </c>
      <c r="D6454" s="35">
        <v>1068</v>
      </c>
      <c r="E6454" s="35">
        <v>-5.0771057084903107E-2</v>
      </c>
      <c r="F6454" s="35">
        <v>6.0106754893433326E-2</v>
      </c>
      <c r="G6454" s="35">
        <v>0.39828875446700546</v>
      </c>
      <c r="H6454" s="35" t="b">
        <v>0</v>
      </c>
      <c r="I6454" s="35" t="b">
        <v>0</v>
      </c>
      <c r="J6454" s="35" t="b">
        <v>0</v>
      </c>
    </row>
    <row r="6455" spans="1:10" hidden="1" x14ac:dyDescent="0.2">
      <c r="A6455" s="35" t="s">
        <v>434</v>
      </c>
      <c r="B6455" s="35" t="str">
        <f>VLOOKUP(Table4[[#This Row],[Metabolite ID]],Table18[],2,FALSE)</f>
        <v>X - 21365</v>
      </c>
      <c r="C6455" s="35" t="s">
        <v>1120</v>
      </c>
      <c r="D6455" s="35">
        <v>1068</v>
      </c>
      <c r="E6455" s="35">
        <v>1.9356880175241268E-3</v>
      </c>
      <c r="F6455" s="35">
        <v>6.6458999515150233E-2</v>
      </c>
      <c r="G6455" s="35">
        <v>0.97676406121642267</v>
      </c>
      <c r="H6455" s="35" t="b">
        <v>0</v>
      </c>
      <c r="I6455" s="35" t="b">
        <v>0</v>
      </c>
      <c r="J6455" s="35" t="b">
        <v>0</v>
      </c>
    </row>
    <row r="6456" spans="1:10" hidden="1" x14ac:dyDescent="0.2">
      <c r="A6456" s="35" t="s">
        <v>434</v>
      </c>
      <c r="B6456" s="35" t="str">
        <f>VLOOKUP(Table4[[#This Row],[Metabolite ID]],Table18[],2,FALSE)</f>
        <v>X - 21365</v>
      </c>
      <c r="C6456" s="35" t="s">
        <v>1121</v>
      </c>
      <c r="D6456" s="35">
        <v>1068</v>
      </c>
      <c r="E6456" s="35">
        <v>-0.14127310291022521</v>
      </c>
      <c r="F6456" s="35">
        <v>0.25765670126613427</v>
      </c>
      <c r="G6456" s="35">
        <v>0.58360079834370693</v>
      </c>
      <c r="H6456" s="35" t="b">
        <v>0</v>
      </c>
      <c r="I6456" s="35" t="b">
        <v>0</v>
      </c>
      <c r="J6456" s="35" t="b">
        <v>0</v>
      </c>
    </row>
    <row r="6457" spans="1:10" hidden="1" x14ac:dyDescent="0.2">
      <c r="A6457" s="35" t="s">
        <v>434</v>
      </c>
      <c r="B6457" s="35" t="str">
        <f>VLOOKUP(Table4[[#This Row],[Metabolite ID]],Table18[],2,FALSE)</f>
        <v>X - 21365</v>
      </c>
      <c r="C6457" s="35" t="s">
        <v>1122</v>
      </c>
      <c r="D6457" s="35">
        <v>1068</v>
      </c>
      <c r="E6457" s="35">
        <v>9.4930605089533771E-3</v>
      </c>
      <c r="F6457" s="35">
        <v>0.19617104997886778</v>
      </c>
      <c r="G6457" s="35">
        <v>0.96141308988226237</v>
      </c>
      <c r="H6457" s="35" t="b">
        <v>0</v>
      </c>
      <c r="I6457" s="35" t="b">
        <v>0</v>
      </c>
      <c r="J6457" s="35" t="b">
        <v>0</v>
      </c>
    </row>
    <row r="6458" spans="1:10" hidden="1" x14ac:dyDescent="0.2">
      <c r="A6458" s="35" t="s">
        <v>434</v>
      </c>
      <c r="B6458" s="35" t="str">
        <f>VLOOKUP(Table4[[#This Row],[Metabolite ID]],Table18[],2,FALSE)</f>
        <v>X - 21365</v>
      </c>
      <c r="C6458" s="35" t="s">
        <v>1123</v>
      </c>
      <c r="D6458" s="35">
        <v>1068</v>
      </c>
      <c r="E6458" s="35">
        <v>0.1894080298206175</v>
      </c>
      <c r="F6458" s="35">
        <v>0.11203690121110159</v>
      </c>
      <c r="G6458" s="35">
        <v>9.1208217356165605E-2</v>
      </c>
      <c r="H6458" s="35" t="b">
        <v>0</v>
      </c>
      <c r="I6458" s="35" t="b">
        <v>0</v>
      </c>
      <c r="J6458" s="35" t="b">
        <v>0</v>
      </c>
    </row>
    <row r="6459" spans="1:10" x14ac:dyDescent="0.2">
      <c r="A6459" s="35" t="s">
        <v>594</v>
      </c>
      <c r="B6459" s="35" t="str">
        <f>VLOOKUP(Table4[[#This Row],[Metabolite ID]],Table18[],2,FALSE)</f>
        <v>N6-succinyladenosine</v>
      </c>
      <c r="C6459" s="35" t="s">
        <v>1116</v>
      </c>
      <c r="D6459" s="35">
        <v>1069</v>
      </c>
      <c r="E6459" s="35">
        <v>-4.6604067882611558E-3</v>
      </c>
      <c r="F6459" s="35">
        <v>3.7854074202951345E-2</v>
      </c>
      <c r="G6459" s="36">
        <v>0.90201598226237867</v>
      </c>
      <c r="H6459" s="35" t="b">
        <v>0</v>
      </c>
      <c r="I6459" s="35" t="b">
        <v>0</v>
      </c>
      <c r="J6459" s="35" t="b">
        <v>0</v>
      </c>
    </row>
    <row r="6460" spans="1:10" hidden="1" x14ac:dyDescent="0.2">
      <c r="A6460" s="35" t="s">
        <v>594</v>
      </c>
      <c r="B6460" s="35" t="str">
        <f>VLOOKUP(Table4[[#This Row],[Metabolite ID]],Table18[],2,FALSE)</f>
        <v>N6-succinyladenosine</v>
      </c>
      <c r="C6460" s="35" t="s">
        <v>1117</v>
      </c>
      <c r="D6460" s="35">
        <v>1069</v>
      </c>
      <c r="E6460" s="35">
        <v>-4.6604067882611558E-3</v>
      </c>
      <c r="F6460" s="35">
        <v>3.7625158206531367E-2</v>
      </c>
      <c r="G6460" s="35">
        <v>0.90142286900709578</v>
      </c>
      <c r="H6460" s="35" t="b">
        <v>0</v>
      </c>
      <c r="I6460" s="35" t="b">
        <v>0</v>
      </c>
      <c r="J6460" s="35" t="b">
        <v>0</v>
      </c>
    </row>
    <row r="6461" spans="1:10" hidden="1" x14ac:dyDescent="0.2">
      <c r="A6461" s="35" t="s">
        <v>594</v>
      </c>
      <c r="B6461" s="35" t="str">
        <f>VLOOKUP(Table4[[#This Row],[Metabolite ID]],Table18[],2,FALSE)</f>
        <v>N6-succinyladenosine</v>
      </c>
      <c r="C6461" s="35" t="s">
        <v>1118</v>
      </c>
      <c r="D6461" s="35">
        <v>1069</v>
      </c>
      <c r="E6461" s="35">
        <v>-4.6604067882611584E-3</v>
      </c>
      <c r="F6461" s="35">
        <v>3.7961247765562721E-2</v>
      </c>
      <c r="G6461" s="35">
        <v>0.90229122531174477</v>
      </c>
      <c r="H6461" s="35" t="b">
        <v>0</v>
      </c>
      <c r="I6461" s="35" t="b">
        <v>0</v>
      </c>
      <c r="J6461" s="35" t="b">
        <v>0</v>
      </c>
    </row>
    <row r="6462" spans="1:10" hidden="1" x14ac:dyDescent="0.2">
      <c r="A6462" s="35" t="s">
        <v>594</v>
      </c>
      <c r="B6462" s="35" t="str">
        <f>VLOOKUP(Table4[[#This Row],[Metabolite ID]],Table18[],2,FALSE)</f>
        <v>N6-succinyladenosine</v>
      </c>
      <c r="C6462" s="35" t="s">
        <v>1119</v>
      </c>
      <c r="D6462" s="35">
        <v>1069</v>
      </c>
      <c r="E6462" s="35">
        <v>4.3861333333333336E-2</v>
      </c>
      <c r="F6462" s="35">
        <v>5.5201479477648294E-2</v>
      </c>
      <c r="G6462" s="35">
        <v>0.42686479469589345</v>
      </c>
      <c r="H6462" s="35" t="b">
        <v>0</v>
      </c>
      <c r="I6462" s="35" t="b">
        <v>0</v>
      </c>
      <c r="J6462" s="35" t="b">
        <v>0</v>
      </c>
    </row>
    <row r="6463" spans="1:10" hidden="1" x14ac:dyDescent="0.2">
      <c r="A6463" s="35" t="s">
        <v>594</v>
      </c>
      <c r="B6463" s="35" t="str">
        <f>VLOOKUP(Table4[[#This Row],[Metabolite ID]],Table18[],2,FALSE)</f>
        <v>N6-succinyladenosine</v>
      </c>
      <c r="C6463" s="35" t="s">
        <v>1120</v>
      </c>
      <c r="D6463" s="35">
        <v>1069</v>
      </c>
      <c r="E6463" s="35">
        <v>-8.2409940353713379E-2</v>
      </c>
      <c r="F6463" s="35">
        <v>6.6542142713169314E-2</v>
      </c>
      <c r="G6463" s="35">
        <v>0.21554466342614326</v>
      </c>
      <c r="H6463" s="35" t="b">
        <v>0</v>
      </c>
      <c r="I6463" s="35" t="b">
        <v>0</v>
      </c>
      <c r="J6463" s="35" t="b">
        <v>0</v>
      </c>
    </row>
    <row r="6464" spans="1:10" hidden="1" x14ac:dyDescent="0.2">
      <c r="A6464" s="35" t="s">
        <v>594</v>
      </c>
      <c r="B6464" s="35" t="str">
        <f>VLOOKUP(Table4[[#This Row],[Metabolite ID]],Table18[],2,FALSE)</f>
        <v>N6-succinyladenosine</v>
      </c>
      <c r="C6464" s="35" t="s">
        <v>1121</v>
      </c>
      <c r="D6464" s="35">
        <v>1069</v>
      </c>
      <c r="E6464" s="35">
        <v>-1.3288849432173677E-2</v>
      </c>
      <c r="F6464" s="35">
        <v>0.25306435270779432</v>
      </c>
      <c r="G6464" s="35">
        <v>0.95813076126248953</v>
      </c>
      <c r="H6464" s="35" t="b">
        <v>0</v>
      </c>
      <c r="I6464" s="35" t="b">
        <v>0</v>
      </c>
      <c r="J6464" s="35" t="b">
        <v>0</v>
      </c>
    </row>
    <row r="6465" spans="1:10" hidden="1" x14ac:dyDescent="0.2">
      <c r="A6465" s="35" t="s">
        <v>594</v>
      </c>
      <c r="B6465" s="35" t="str">
        <f>VLOOKUP(Table4[[#This Row],[Metabolite ID]],Table18[],2,FALSE)</f>
        <v>N6-succinyladenosine</v>
      </c>
      <c r="C6465" s="35" t="s">
        <v>1122</v>
      </c>
      <c r="D6465" s="35">
        <v>1069</v>
      </c>
      <c r="E6465" s="35">
        <v>-0.19317675438204862</v>
      </c>
      <c r="F6465" s="35">
        <v>0.15406132440915243</v>
      </c>
      <c r="G6465" s="35">
        <v>0.21015448949365589</v>
      </c>
      <c r="H6465" s="35" t="b">
        <v>0</v>
      </c>
      <c r="I6465" s="35" t="b">
        <v>0</v>
      </c>
      <c r="J6465" s="35" t="b">
        <v>0</v>
      </c>
    </row>
    <row r="6466" spans="1:10" hidden="1" x14ac:dyDescent="0.2">
      <c r="A6466" s="35" t="s">
        <v>594</v>
      </c>
      <c r="B6466" s="35" t="str">
        <f>VLOOKUP(Table4[[#This Row],[Metabolite ID]],Table18[],2,FALSE)</f>
        <v>N6-succinyladenosine</v>
      </c>
      <c r="C6466" s="35" t="s">
        <v>1123</v>
      </c>
      <c r="D6466" s="35">
        <v>1069</v>
      </c>
      <c r="E6466" s="35">
        <v>-0.20885023005407757</v>
      </c>
      <c r="F6466" s="35">
        <v>0.11099936724353289</v>
      </c>
      <c r="G6466" s="35">
        <v>6.0169962416320125E-2</v>
      </c>
      <c r="H6466" s="35" t="b">
        <v>0</v>
      </c>
      <c r="I6466" s="35" t="b">
        <v>0</v>
      </c>
      <c r="J6466" s="35" t="b">
        <v>0</v>
      </c>
    </row>
    <row r="6467" spans="1:10" x14ac:dyDescent="0.2">
      <c r="A6467" s="35" t="s">
        <v>398</v>
      </c>
      <c r="B6467" s="35" t="str">
        <f>VLOOKUP(Table4[[#This Row],[Metabolite ID]],Table18[],2,FALSE)</f>
        <v>1-myristoyl-GPC (14:0)</v>
      </c>
      <c r="C6467" s="35" t="s">
        <v>1116</v>
      </c>
      <c r="D6467" s="35">
        <v>1068</v>
      </c>
      <c r="E6467" s="35">
        <v>4.4951700740997217E-3</v>
      </c>
      <c r="F6467" s="35">
        <v>3.8609604164977093E-2</v>
      </c>
      <c r="G6467" s="36">
        <v>0.90731476013265211</v>
      </c>
      <c r="H6467" s="35" t="b">
        <v>0</v>
      </c>
      <c r="I6467" s="35" t="b">
        <v>0</v>
      </c>
      <c r="J6467" s="35" t="b">
        <v>0</v>
      </c>
    </row>
    <row r="6468" spans="1:10" hidden="1" x14ac:dyDescent="0.2">
      <c r="A6468" s="35" t="s">
        <v>398</v>
      </c>
      <c r="B6468" s="35" t="str">
        <f>VLOOKUP(Table4[[#This Row],[Metabolite ID]],Table18[],2,FALSE)</f>
        <v>1-myristoyl-GPC (14:0)</v>
      </c>
      <c r="C6468" s="35" t="s">
        <v>1117</v>
      </c>
      <c r="D6468" s="35">
        <v>1068</v>
      </c>
      <c r="E6468" s="35">
        <v>4.4951700740997217E-3</v>
      </c>
      <c r="F6468" s="35">
        <v>3.6877775519166725E-2</v>
      </c>
      <c r="G6468" s="35">
        <v>0.90298317141374329</v>
      </c>
      <c r="H6468" s="35" t="b">
        <v>0</v>
      </c>
      <c r="I6468" s="35" t="b">
        <v>0</v>
      </c>
      <c r="J6468" s="35" t="b">
        <v>0</v>
      </c>
    </row>
    <row r="6469" spans="1:10" hidden="1" x14ac:dyDescent="0.2">
      <c r="A6469" s="35" t="s">
        <v>398</v>
      </c>
      <c r="B6469" s="35" t="str">
        <f>VLOOKUP(Table4[[#This Row],[Metabolite ID]],Table18[],2,FALSE)</f>
        <v>1-myristoyl-GPC (14:0)</v>
      </c>
      <c r="C6469" s="35" t="s">
        <v>1118</v>
      </c>
      <c r="D6469" s="35">
        <v>1068</v>
      </c>
      <c r="E6469" s="35">
        <v>4.4951700740996879E-3</v>
      </c>
      <c r="F6469" s="35">
        <v>3.7234007191688498E-2</v>
      </c>
      <c r="G6469" s="35">
        <v>0.90390684516593467</v>
      </c>
      <c r="H6469" s="35" t="b">
        <v>0</v>
      </c>
      <c r="I6469" s="35" t="b">
        <v>0</v>
      </c>
      <c r="J6469" s="35" t="b">
        <v>0</v>
      </c>
    </row>
    <row r="6470" spans="1:10" hidden="1" x14ac:dyDescent="0.2">
      <c r="A6470" s="35" t="s">
        <v>398</v>
      </c>
      <c r="B6470" s="35" t="str">
        <f>VLOOKUP(Table4[[#This Row],[Metabolite ID]],Table18[],2,FALSE)</f>
        <v>1-myristoyl-GPC (14:0)</v>
      </c>
      <c r="C6470" s="35" t="s">
        <v>1119</v>
      </c>
      <c r="D6470" s="35">
        <v>1068</v>
      </c>
      <c r="E6470" s="35">
        <v>-1.446341235144399E-3</v>
      </c>
      <c r="F6470" s="35">
        <v>5.7363366198570014E-2</v>
      </c>
      <c r="G6470" s="35">
        <v>0.97988452986744667</v>
      </c>
      <c r="H6470" s="35" t="b">
        <v>0</v>
      </c>
      <c r="I6470" s="35" t="b">
        <v>0</v>
      </c>
      <c r="J6470" s="35" t="b">
        <v>0</v>
      </c>
    </row>
    <row r="6471" spans="1:10" hidden="1" x14ac:dyDescent="0.2">
      <c r="A6471" s="35" t="s">
        <v>398</v>
      </c>
      <c r="B6471" s="35" t="str">
        <f>VLOOKUP(Table4[[#This Row],[Metabolite ID]],Table18[],2,FALSE)</f>
        <v>1-myristoyl-GPC (14:0)</v>
      </c>
      <c r="C6471" s="35" t="s">
        <v>1120</v>
      </c>
      <c r="D6471" s="35">
        <v>1068</v>
      </c>
      <c r="E6471" s="35">
        <v>-3.0090067616317627E-2</v>
      </c>
      <c r="F6471" s="35">
        <v>6.210175608645857E-2</v>
      </c>
      <c r="G6471" s="35">
        <v>0.62801087856781845</v>
      </c>
      <c r="H6471" s="35" t="b">
        <v>0</v>
      </c>
      <c r="I6471" s="35" t="b">
        <v>0</v>
      </c>
      <c r="J6471" s="35" t="b">
        <v>0</v>
      </c>
    </row>
    <row r="6472" spans="1:10" hidden="1" x14ac:dyDescent="0.2">
      <c r="A6472" s="35" t="s">
        <v>398</v>
      </c>
      <c r="B6472" s="35" t="str">
        <f>VLOOKUP(Table4[[#This Row],[Metabolite ID]],Table18[],2,FALSE)</f>
        <v>1-myristoyl-GPC (14:0)</v>
      </c>
      <c r="C6472" s="35" t="s">
        <v>1121</v>
      </c>
      <c r="D6472" s="35">
        <v>1068</v>
      </c>
      <c r="E6472" s="35">
        <v>-5.9374362501612765E-2</v>
      </c>
      <c r="F6472" s="35">
        <v>0.24937185713221521</v>
      </c>
      <c r="G6472" s="35">
        <v>0.81185259762598849</v>
      </c>
      <c r="H6472" s="35" t="b">
        <v>0</v>
      </c>
      <c r="I6472" s="35" t="b">
        <v>0</v>
      </c>
      <c r="J6472" s="35" t="b">
        <v>0</v>
      </c>
    </row>
    <row r="6473" spans="1:10" hidden="1" x14ac:dyDescent="0.2">
      <c r="A6473" s="35" t="s">
        <v>398</v>
      </c>
      <c r="B6473" s="35" t="str">
        <f>VLOOKUP(Table4[[#This Row],[Metabolite ID]],Table18[],2,FALSE)</f>
        <v>1-myristoyl-GPC (14:0)</v>
      </c>
      <c r="C6473" s="35" t="s">
        <v>1122</v>
      </c>
      <c r="D6473" s="35">
        <v>1068</v>
      </c>
      <c r="E6473" s="35">
        <v>-5.9374362501612765E-2</v>
      </c>
      <c r="F6473" s="35">
        <v>0.15939488552162656</v>
      </c>
      <c r="G6473" s="35">
        <v>0.70959567185843064</v>
      </c>
      <c r="H6473" s="35" t="b">
        <v>0</v>
      </c>
      <c r="I6473" s="35" t="b">
        <v>0</v>
      </c>
      <c r="J6473" s="35" t="b">
        <v>0</v>
      </c>
    </row>
    <row r="6474" spans="1:10" hidden="1" x14ac:dyDescent="0.2">
      <c r="A6474" s="35" t="s">
        <v>398</v>
      </c>
      <c r="B6474" s="35" t="str">
        <f>VLOOKUP(Table4[[#This Row],[Metabolite ID]],Table18[],2,FALSE)</f>
        <v>1-myristoyl-GPC (14:0)</v>
      </c>
      <c r="C6474" s="35" t="s">
        <v>1123</v>
      </c>
      <c r="D6474" s="35">
        <v>1068</v>
      </c>
      <c r="E6474" s="35">
        <v>-9.8547640289036995E-2</v>
      </c>
      <c r="F6474" s="35">
        <v>0.11332148381035169</v>
      </c>
      <c r="G6474" s="35">
        <v>0.38469898911943068</v>
      </c>
      <c r="H6474" s="35" t="b">
        <v>0</v>
      </c>
      <c r="I6474" s="35" t="b">
        <v>0</v>
      </c>
      <c r="J6474" s="35" t="b">
        <v>0</v>
      </c>
    </row>
    <row r="6475" spans="1:10" x14ac:dyDescent="0.2">
      <c r="A6475" s="35" t="s">
        <v>570</v>
      </c>
      <c r="B6475" s="35" t="str">
        <f>VLOOKUP(Table4[[#This Row],[Metabolite ID]],Table18[],2,FALSE)</f>
        <v>X - 17337</v>
      </c>
      <c r="C6475" s="35" t="s">
        <v>1116</v>
      </c>
      <c r="D6475" s="35">
        <v>1068</v>
      </c>
      <c r="E6475" s="35">
        <v>4.2698508329868596E-3</v>
      </c>
      <c r="F6475" s="35">
        <v>3.6996373217784179E-2</v>
      </c>
      <c r="G6475" s="36">
        <v>0.90811802358823224</v>
      </c>
      <c r="H6475" s="35" t="b">
        <v>0</v>
      </c>
      <c r="I6475" s="35" t="b">
        <v>0</v>
      </c>
      <c r="J6475" s="35" t="b">
        <v>0</v>
      </c>
    </row>
    <row r="6476" spans="1:10" hidden="1" x14ac:dyDescent="0.2">
      <c r="A6476" s="35" t="s">
        <v>570</v>
      </c>
      <c r="B6476" s="35" t="str">
        <f>VLOOKUP(Table4[[#This Row],[Metabolite ID]],Table18[],2,FALSE)</f>
        <v>X - 17337</v>
      </c>
      <c r="C6476" s="35" t="s">
        <v>1117</v>
      </c>
      <c r="D6476" s="35">
        <v>1068</v>
      </c>
      <c r="E6476" s="35">
        <v>4.2698508329868596E-3</v>
      </c>
      <c r="F6476" s="35">
        <v>3.6996373217784179E-2</v>
      </c>
      <c r="G6476" s="35">
        <v>0.90811802358823224</v>
      </c>
      <c r="H6476" s="35" t="b">
        <v>0</v>
      </c>
      <c r="I6476" s="35" t="b">
        <v>0</v>
      </c>
      <c r="J6476" s="35" t="b">
        <v>0</v>
      </c>
    </row>
    <row r="6477" spans="1:10" hidden="1" x14ac:dyDescent="0.2">
      <c r="A6477" s="35" t="s">
        <v>570</v>
      </c>
      <c r="B6477" s="35" t="str">
        <f>VLOOKUP(Table4[[#This Row],[Metabolite ID]],Table18[],2,FALSE)</f>
        <v>X - 17337</v>
      </c>
      <c r="C6477" s="35" t="s">
        <v>1118</v>
      </c>
      <c r="D6477" s="35">
        <v>1068</v>
      </c>
      <c r="E6477" s="35">
        <v>4.2698508329868552E-3</v>
      </c>
      <c r="F6477" s="35">
        <v>3.7321364216716807E-2</v>
      </c>
      <c r="G6477" s="35">
        <v>0.90891462327070749</v>
      </c>
      <c r="H6477" s="35" t="b">
        <v>0</v>
      </c>
      <c r="I6477" s="35" t="b">
        <v>0</v>
      </c>
      <c r="J6477" s="35" t="b">
        <v>0</v>
      </c>
    </row>
    <row r="6478" spans="1:10" hidden="1" x14ac:dyDescent="0.2">
      <c r="A6478" s="35" t="s">
        <v>570</v>
      </c>
      <c r="B6478" s="35" t="str">
        <f>VLOOKUP(Table4[[#This Row],[Metabolite ID]],Table18[],2,FALSE)</f>
        <v>X - 17337</v>
      </c>
      <c r="C6478" s="35" t="s">
        <v>1119</v>
      </c>
      <c r="D6478" s="35">
        <v>1068</v>
      </c>
      <c r="E6478" s="35">
        <v>-3.3964794821370124E-2</v>
      </c>
      <c r="F6478" s="35">
        <v>5.3539194025030913E-2</v>
      </c>
      <c r="G6478" s="35">
        <v>0.52582553559785516</v>
      </c>
      <c r="H6478" s="35" t="b">
        <v>0</v>
      </c>
      <c r="I6478" s="35" t="b">
        <v>0</v>
      </c>
      <c r="J6478" s="35" t="b">
        <v>0</v>
      </c>
    </row>
    <row r="6479" spans="1:10" hidden="1" x14ac:dyDescent="0.2">
      <c r="A6479" s="35" t="s">
        <v>570</v>
      </c>
      <c r="B6479" s="35" t="str">
        <f>VLOOKUP(Table4[[#This Row],[Metabolite ID]],Table18[],2,FALSE)</f>
        <v>X - 17337</v>
      </c>
      <c r="C6479" s="35" t="s">
        <v>1120</v>
      </c>
      <c r="D6479" s="35">
        <v>1068</v>
      </c>
      <c r="E6479" s="35">
        <v>-3.3771614257699176E-3</v>
      </c>
      <c r="F6479" s="35">
        <v>6.2015419209374166E-2</v>
      </c>
      <c r="G6479" s="35">
        <v>0.95657122423019914</v>
      </c>
      <c r="H6479" s="35" t="b">
        <v>0</v>
      </c>
      <c r="I6479" s="35" t="b">
        <v>0</v>
      </c>
      <c r="J6479" s="35" t="b">
        <v>0</v>
      </c>
    </row>
    <row r="6480" spans="1:10" hidden="1" x14ac:dyDescent="0.2">
      <c r="A6480" s="35" t="s">
        <v>570</v>
      </c>
      <c r="B6480" s="35" t="str">
        <f>VLOOKUP(Table4[[#This Row],[Metabolite ID]],Table18[],2,FALSE)</f>
        <v>X - 17337</v>
      </c>
      <c r="C6480" s="35" t="s">
        <v>1121</v>
      </c>
      <c r="D6480" s="35">
        <v>1068</v>
      </c>
      <c r="E6480" s="35">
        <v>-5.2659613220805923E-2</v>
      </c>
      <c r="F6480" s="35">
        <v>0.22437651126829372</v>
      </c>
      <c r="G6480" s="35">
        <v>0.81449199211376211</v>
      </c>
      <c r="H6480" s="35" t="b">
        <v>0</v>
      </c>
      <c r="I6480" s="35" t="b">
        <v>0</v>
      </c>
      <c r="J6480" s="35" t="b">
        <v>0</v>
      </c>
    </row>
    <row r="6481" spans="1:10" hidden="1" x14ac:dyDescent="0.2">
      <c r="A6481" s="35" t="s">
        <v>570</v>
      </c>
      <c r="B6481" s="35" t="str">
        <f>VLOOKUP(Table4[[#This Row],[Metabolite ID]],Table18[],2,FALSE)</f>
        <v>X - 17337</v>
      </c>
      <c r="C6481" s="35" t="s">
        <v>1122</v>
      </c>
      <c r="D6481" s="35">
        <v>1068</v>
      </c>
      <c r="E6481" s="35">
        <v>6.5680427462944557E-2</v>
      </c>
      <c r="F6481" s="35">
        <v>0.13939902555791725</v>
      </c>
      <c r="G6481" s="35">
        <v>0.63761673843194555</v>
      </c>
      <c r="H6481" s="35" t="b">
        <v>0</v>
      </c>
      <c r="I6481" s="35" t="b">
        <v>0</v>
      </c>
      <c r="J6481" s="35" t="b">
        <v>0</v>
      </c>
    </row>
    <row r="6482" spans="1:10" hidden="1" x14ac:dyDescent="0.2">
      <c r="A6482" s="35" t="s">
        <v>570</v>
      </c>
      <c r="B6482" s="35" t="str">
        <f>VLOOKUP(Table4[[#This Row],[Metabolite ID]],Table18[],2,FALSE)</f>
        <v>X - 17337</v>
      </c>
      <c r="C6482" s="35" t="s">
        <v>1123</v>
      </c>
      <c r="D6482" s="35">
        <v>1068</v>
      </c>
      <c r="E6482" s="35">
        <v>0.181264430317544</v>
      </c>
      <c r="F6482" s="35">
        <v>0.10856104765082325</v>
      </c>
      <c r="G6482" s="35">
        <v>9.5272237916237096E-2</v>
      </c>
      <c r="H6482" s="35" t="b">
        <v>0</v>
      </c>
      <c r="I6482" s="35" t="b">
        <v>0</v>
      </c>
      <c r="J6482" s="35" t="b">
        <v>0</v>
      </c>
    </row>
    <row r="6483" spans="1:10" x14ac:dyDescent="0.2">
      <c r="A6483" s="35" t="s">
        <v>641</v>
      </c>
      <c r="B6483" s="35" t="str">
        <f>VLOOKUP(Table4[[#This Row],[Metabolite ID]],Table18[],2,FALSE)</f>
        <v>X - 24097</v>
      </c>
      <c r="C6483" s="35" t="s">
        <v>1116</v>
      </c>
      <c r="D6483" s="35">
        <v>1068</v>
      </c>
      <c r="E6483" s="35">
        <v>-4.281144408382143E-3</v>
      </c>
      <c r="F6483" s="35">
        <v>3.8824315160547934E-2</v>
      </c>
      <c r="G6483" s="36">
        <v>0.91219551063427062</v>
      </c>
      <c r="H6483" s="35" t="b">
        <v>0</v>
      </c>
      <c r="I6483" s="35" t="b">
        <v>0</v>
      </c>
      <c r="J6483" s="35" t="b">
        <v>0</v>
      </c>
    </row>
    <row r="6484" spans="1:10" hidden="1" x14ac:dyDescent="0.2">
      <c r="A6484" s="35" t="s">
        <v>641</v>
      </c>
      <c r="B6484" s="35" t="str">
        <f>VLOOKUP(Table4[[#This Row],[Metabolite ID]],Table18[],2,FALSE)</f>
        <v>X - 24097</v>
      </c>
      <c r="C6484" s="35" t="s">
        <v>1117</v>
      </c>
      <c r="D6484" s="35">
        <v>1068</v>
      </c>
      <c r="E6484" s="35">
        <v>-4.281144408382143E-3</v>
      </c>
      <c r="F6484" s="35">
        <v>3.7306832438020389E-2</v>
      </c>
      <c r="G6484" s="35">
        <v>0.90863934252919099</v>
      </c>
      <c r="H6484" s="35" t="b">
        <v>0</v>
      </c>
      <c r="I6484" s="35" t="b">
        <v>0</v>
      </c>
      <c r="J6484" s="35" t="b">
        <v>0</v>
      </c>
    </row>
    <row r="6485" spans="1:10" hidden="1" x14ac:dyDescent="0.2">
      <c r="A6485" s="35" t="s">
        <v>641</v>
      </c>
      <c r="B6485" s="35" t="str">
        <f>VLOOKUP(Table4[[#This Row],[Metabolite ID]],Table18[],2,FALSE)</f>
        <v>X - 24097</v>
      </c>
      <c r="C6485" s="35" t="s">
        <v>1118</v>
      </c>
      <c r="D6485" s="35">
        <v>1068</v>
      </c>
      <c r="E6485" s="35">
        <v>-4.2811444083821594E-3</v>
      </c>
      <c r="F6485" s="35">
        <v>3.7664071145461699E-2</v>
      </c>
      <c r="G6485" s="35">
        <v>0.90950214285331688</v>
      </c>
      <c r="H6485" s="35" t="b">
        <v>0</v>
      </c>
      <c r="I6485" s="35" t="b">
        <v>0</v>
      </c>
      <c r="J6485" s="35" t="b">
        <v>0</v>
      </c>
    </row>
    <row r="6486" spans="1:10" hidden="1" x14ac:dyDescent="0.2">
      <c r="A6486" s="35" t="s">
        <v>641</v>
      </c>
      <c r="B6486" s="35" t="str">
        <f>VLOOKUP(Table4[[#This Row],[Metabolite ID]],Table18[],2,FALSE)</f>
        <v>X - 24097</v>
      </c>
      <c r="C6486" s="35" t="s">
        <v>1119</v>
      </c>
      <c r="D6486" s="35">
        <v>1068</v>
      </c>
      <c r="E6486" s="35">
        <v>7.5287055749125413E-3</v>
      </c>
      <c r="F6486" s="35">
        <v>5.741283555866164E-2</v>
      </c>
      <c r="G6486" s="35">
        <v>0.89567025878311624</v>
      </c>
      <c r="H6486" s="35" t="b">
        <v>0</v>
      </c>
      <c r="I6486" s="35" t="b">
        <v>0</v>
      </c>
      <c r="J6486" s="35" t="b">
        <v>0</v>
      </c>
    </row>
    <row r="6487" spans="1:10" hidden="1" x14ac:dyDescent="0.2">
      <c r="A6487" s="35" t="s">
        <v>641</v>
      </c>
      <c r="B6487" s="35" t="str">
        <f>VLOOKUP(Table4[[#This Row],[Metabolite ID]],Table18[],2,FALSE)</f>
        <v>X - 24097</v>
      </c>
      <c r="C6487" s="35" t="s">
        <v>1120</v>
      </c>
      <c r="D6487" s="35">
        <v>1068</v>
      </c>
      <c r="E6487" s="35">
        <v>-2.2052049043178194E-2</v>
      </c>
      <c r="F6487" s="35">
        <v>6.6167669084505748E-2</v>
      </c>
      <c r="G6487" s="35">
        <v>0.73892649062795535</v>
      </c>
      <c r="H6487" s="35" t="b">
        <v>0</v>
      </c>
      <c r="I6487" s="35" t="b">
        <v>0</v>
      </c>
      <c r="J6487" s="35" t="b">
        <v>0</v>
      </c>
    </row>
    <row r="6488" spans="1:10" hidden="1" x14ac:dyDescent="0.2">
      <c r="A6488" s="35" t="s">
        <v>641</v>
      </c>
      <c r="B6488" s="35" t="str">
        <f>VLOOKUP(Table4[[#This Row],[Metabolite ID]],Table18[],2,FALSE)</f>
        <v>X - 24097</v>
      </c>
      <c r="C6488" s="35" t="s">
        <v>1121</v>
      </c>
      <c r="D6488" s="35">
        <v>1068</v>
      </c>
      <c r="E6488" s="35">
        <v>0.23096718323789744</v>
      </c>
      <c r="F6488" s="35">
        <v>0.24901624599061895</v>
      </c>
      <c r="G6488" s="35">
        <v>0.35386712903945539</v>
      </c>
      <c r="H6488" s="35" t="b">
        <v>0</v>
      </c>
      <c r="I6488" s="35" t="b">
        <v>0</v>
      </c>
      <c r="J6488" s="35" t="b">
        <v>0</v>
      </c>
    </row>
    <row r="6489" spans="1:10" hidden="1" x14ac:dyDescent="0.2">
      <c r="A6489" s="35" t="s">
        <v>641</v>
      </c>
      <c r="B6489" s="35" t="str">
        <f>VLOOKUP(Table4[[#This Row],[Metabolite ID]],Table18[],2,FALSE)</f>
        <v>X - 24097</v>
      </c>
      <c r="C6489" s="35" t="s">
        <v>1122</v>
      </c>
      <c r="D6489" s="35">
        <v>1068</v>
      </c>
      <c r="E6489" s="35">
        <v>-0.1082299268635456</v>
      </c>
      <c r="F6489" s="35">
        <v>0.16103051559182188</v>
      </c>
      <c r="G6489" s="35">
        <v>0.50166033254027986</v>
      </c>
      <c r="H6489" s="35" t="b">
        <v>0</v>
      </c>
      <c r="I6489" s="35" t="b">
        <v>0</v>
      </c>
      <c r="J6489" s="35" t="b">
        <v>0</v>
      </c>
    </row>
    <row r="6490" spans="1:10" hidden="1" x14ac:dyDescent="0.2">
      <c r="A6490" s="35" t="s">
        <v>641</v>
      </c>
      <c r="B6490" s="35" t="str">
        <f>VLOOKUP(Table4[[#This Row],[Metabolite ID]],Table18[],2,FALSE)</f>
        <v>X - 24097</v>
      </c>
      <c r="C6490" s="35" t="s">
        <v>1123</v>
      </c>
      <c r="D6490" s="35">
        <v>1068</v>
      </c>
      <c r="E6490" s="35">
        <v>-0.1469633637743861</v>
      </c>
      <c r="F6490" s="35">
        <v>0.11392742010837255</v>
      </c>
      <c r="G6490" s="35">
        <v>0.19733959234064799</v>
      </c>
      <c r="H6490" s="35" t="b">
        <v>0</v>
      </c>
      <c r="I6490" s="35" t="b">
        <v>0</v>
      </c>
      <c r="J6490" s="35" t="b">
        <v>0</v>
      </c>
    </row>
    <row r="6491" spans="1:10" x14ac:dyDescent="0.2">
      <c r="A6491" s="35" t="s">
        <v>540</v>
      </c>
      <c r="B6491" s="35" t="str">
        <f>VLOOKUP(Table4[[#This Row],[Metabolite ID]],Table18[],2,FALSE)</f>
        <v>2-palmitoleoyl-GPC (16:1)*</v>
      </c>
      <c r="C6491" s="35" t="s">
        <v>1116</v>
      </c>
      <c r="D6491" s="35">
        <v>1069</v>
      </c>
      <c r="E6491" s="35">
        <v>-4.3209328796710534E-3</v>
      </c>
      <c r="F6491" s="35">
        <v>3.9777905988853821E-2</v>
      </c>
      <c r="G6491" s="36">
        <v>0.91349877755889697</v>
      </c>
      <c r="H6491" s="35" t="b">
        <v>0</v>
      </c>
      <c r="I6491" s="35" t="b">
        <v>0</v>
      </c>
      <c r="J6491" s="35" t="b">
        <v>0</v>
      </c>
    </row>
    <row r="6492" spans="1:10" hidden="1" x14ac:dyDescent="0.2">
      <c r="A6492" s="35" t="s">
        <v>540</v>
      </c>
      <c r="B6492" s="35" t="str">
        <f>VLOOKUP(Table4[[#This Row],[Metabolite ID]],Table18[],2,FALSE)</f>
        <v>2-palmitoleoyl-GPC (16:1)*</v>
      </c>
      <c r="C6492" s="35" t="s">
        <v>1117</v>
      </c>
      <c r="D6492" s="35">
        <v>1069</v>
      </c>
      <c r="E6492" s="35">
        <v>-4.3209328796710534E-3</v>
      </c>
      <c r="F6492" s="35">
        <v>3.8365369604167608E-2</v>
      </c>
      <c r="G6492" s="35">
        <v>0.91032717940960317</v>
      </c>
      <c r="H6492" s="35" t="b">
        <v>0</v>
      </c>
      <c r="I6492" s="35" t="b">
        <v>0</v>
      </c>
      <c r="J6492" s="35" t="b">
        <v>0</v>
      </c>
    </row>
    <row r="6493" spans="1:10" hidden="1" x14ac:dyDescent="0.2">
      <c r="A6493" s="35" t="s">
        <v>540</v>
      </c>
      <c r="B6493" s="35" t="str">
        <f>VLOOKUP(Table4[[#This Row],[Metabolite ID]],Table18[],2,FALSE)</f>
        <v>2-palmitoleoyl-GPC (16:1)*</v>
      </c>
      <c r="C6493" s="35" t="s">
        <v>1118</v>
      </c>
      <c r="D6493" s="35">
        <v>1069</v>
      </c>
      <c r="E6493" s="35">
        <v>-4.3209328796710682E-3</v>
      </c>
      <c r="F6493" s="35">
        <v>3.8729805666421785E-2</v>
      </c>
      <c r="G6493" s="35">
        <v>0.91116746252578018</v>
      </c>
      <c r="H6493" s="35" t="b">
        <v>0</v>
      </c>
      <c r="I6493" s="35" t="b">
        <v>0</v>
      </c>
      <c r="J6493" s="35" t="b">
        <v>0</v>
      </c>
    </row>
    <row r="6494" spans="1:10" hidden="1" x14ac:dyDescent="0.2">
      <c r="A6494" s="35" t="s">
        <v>540</v>
      </c>
      <c r="B6494" s="35" t="str">
        <f>VLOOKUP(Table4[[#This Row],[Metabolite ID]],Table18[],2,FALSE)</f>
        <v>2-palmitoleoyl-GPC (16:1)*</v>
      </c>
      <c r="C6494" s="35" t="s">
        <v>1119</v>
      </c>
      <c r="D6494" s="35">
        <v>1069</v>
      </c>
      <c r="E6494" s="35">
        <v>-1.0300874999999999E-2</v>
      </c>
      <c r="F6494" s="35">
        <v>5.9694701871542508E-2</v>
      </c>
      <c r="G6494" s="35">
        <v>0.86299785854102129</v>
      </c>
      <c r="H6494" s="35" t="b">
        <v>0</v>
      </c>
      <c r="I6494" s="35" t="b">
        <v>0</v>
      </c>
      <c r="J6494" s="35" t="b">
        <v>0</v>
      </c>
    </row>
    <row r="6495" spans="1:10" hidden="1" x14ac:dyDescent="0.2">
      <c r="A6495" s="35" t="s">
        <v>540</v>
      </c>
      <c r="B6495" s="35" t="str">
        <f>VLOOKUP(Table4[[#This Row],[Metabolite ID]],Table18[],2,FALSE)</f>
        <v>2-palmitoleoyl-GPC (16:1)*</v>
      </c>
      <c r="C6495" s="35" t="s">
        <v>1120</v>
      </c>
      <c r="D6495" s="35">
        <v>1069</v>
      </c>
      <c r="E6495" s="35">
        <v>-1.0293363230907607E-2</v>
      </c>
      <c r="F6495" s="35">
        <v>5.9518557064228386E-2</v>
      </c>
      <c r="G6495" s="35">
        <v>0.86269563195277699</v>
      </c>
      <c r="H6495" s="35" t="b">
        <v>0</v>
      </c>
      <c r="I6495" s="35" t="b">
        <v>0</v>
      </c>
      <c r="J6495" s="35" t="b">
        <v>0</v>
      </c>
    </row>
    <row r="6496" spans="1:10" hidden="1" x14ac:dyDescent="0.2">
      <c r="A6496" s="35" t="s">
        <v>540</v>
      </c>
      <c r="B6496" s="35" t="str">
        <f>VLOOKUP(Table4[[#This Row],[Metabolite ID]],Table18[],2,FALSE)</f>
        <v>2-palmitoleoyl-GPC (16:1)*</v>
      </c>
      <c r="C6496" s="35" t="s">
        <v>1121</v>
      </c>
      <c r="D6496" s="35">
        <v>1069</v>
      </c>
      <c r="E6496" s="35">
        <v>-1.1413525379666112E-2</v>
      </c>
      <c r="F6496" s="35">
        <v>0.24255152885888653</v>
      </c>
      <c r="G6496" s="35">
        <v>0.96247732494455396</v>
      </c>
      <c r="H6496" s="35" t="b">
        <v>0</v>
      </c>
      <c r="I6496" s="35" t="b">
        <v>0</v>
      </c>
      <c r="J6496" s="35" t="b">
        <v>0</v>
      </c>
    </row>
    <row r="6497" spans="1:10" hidden="1" x14ac:dyDescent="0.2">
      <c r="A6497" s="35" t="s">
        <v>540</v>
      </c>
      <c r="B6497" s="35" t="str">
        <f>VLOOKUP(Table4[[#This Row],[Metabolite ID]],Table18[],2,FALSE)</f>
        <v>2-palmitoleoyl-GPC (16:1)*</v>
      </c>
      <c r="C6497" s="35" t="s">
        <v>1122</v>
      </c>
      <c r="D6497" s="35">
        <v>1069</v>
      </c>
      <c r="E6497" s="35">
        <v>0.16565700283384466</v>
      </c>
      <c r="F6497" s="35">
        <v>0.18758001705791244</v>
      </c>
      <c r="G6497" s="35">
        <v>0.37736632387384361</v>
      </c>
      <c r="H6497" s="35" t="b">
        <v>0</v>
      </c>
      <c r="I6497" s="35" t="b">
        <v>0</v>
      </c>
      <c r="J6497" s="35" t="b">
        <v>0</v>
      </c>
    </row>
    <row r="6498" spans="1:10" hidden="1" x14ac:dyDescent="0.2">
      <c r="A6498" s="35" t="s">
        <v>540</v>
      </c>
      <c r="B6498" s="35" t="str">
        <f>VLOOKUP(Table4[[#This Row],[Metabolite ID]],Table18[],2,FALSE)</f>
        <v>2-palmitoleoyl-GPC (16:1)*</v>
      </c>
      <c r="C6498" s="35" t="s">
        <v>1123</v>
      </c>
      <c r="D6498" s="35">
        <v>1069</v>
      </c>
      <c r="E6498" s="35">
        <v>-0.11472845816650956</v>
      </c>
      <c r="F6498" s="35">
        <v>0.11677180881808082</v>
      </c>
      <c r="G6498" s="35">
        <v>0.32607564802823452</v>
      </c>
      <c r="H6498" s="35" t="b">
        <v>0</v>
      </c>
      <c r="I6498" s="35" t="b">
        <v>0</v>
      </c>
      <c r="J6498" s="35" t="b">
        <v>0</v>
      </c>
    </row>
    <row r="6499" spans="1:10" x14ac:dyDescent="0.2">
      <c r="A6499" s="35" t="s">
        <v>835</v>
      </c>
      <c r="B6499" s="35" t="str">
        <f>VLOOKUP(Table4[[#This Row],[Metabolite ID]],Table18[],2,FALSE)</f>
        <v>Concentration of small LDL particles</v>
      </c>
      <c r="C6499" s="35" t="s">
        <v>1116</v>
      </c>
      <c r="D6499" s="35">
        <v>1069</v>
      </c>
      <c r="E6499" s="35">
        <v>2.7613508250358154E-3</v>
      </c>
      <c r="F6499" s="35">
        <v>2.6298346920524938E-2</v>
      </c>
      <c r="G6499" s="36">
        <v>0.91637507254986184</v>
      </c>
      <c r="H6499" s="35" t="b">
        <v>0</v>
      </c>
      <c r="I6499" s="35" t="b">
        <v>0</v>
      </c>
      <c r="J6499" s="35" t="b">
        <v>0</v>
      </c>
    </row>
    <row r="6500" spans="1:10" hidden="1" x14ac:dyDescent="0.2">
      <c r="A6500" s="35" t="s">
        <v>835</v>
      </c>
      <c r="B6500" s="35" t="str">
        <f>VLOOKUP(Table4[[#This Row],[Metabolite ID]],Table18[],2,FALSE)</f>
        <v>Concentration of small LDL particles</v>
      </c>
      <c r="C6500" s="35" t="s">
        <v>1117</v>
      </c>
      <c r="D6500" s="35">
        <v>1069</v>
      </c>
      <c r="E6500" s="35">
        <v>2.7613508250358154E-3</v>
      </c>
      <c r="F6500" s="35">
        <v>1.6705987586100059E-2</v>
      </c>
      <c r="G6500" s="35">
        <v>0.86871487493140631</v>
      </c>
      <c r="H6500" s="35" t="b">
        <v>0</v>
      </c>
      <c r="I6500" s="35" t="b">
        <v>0</v>
      </c>
      <c r="J6500" s="35" t="b">
        <v>0</v>
      </c>
    </row>
    <row r="6501" spans="1:10" hidden="1" x14ac:dyDescent="0.2">
      <c r="A6501" s="35" t="s">
        <v>835</v>
      </c>
      <c r="B6501" s="35" t="str">
        <f>VLOOKUP(Table4[[#This Row],[Metabolite ID]],Table18[],2,FALSE)</f>
        <v>Concentration of small LDL particles</v>
      </c>
      <c r="C6501" s="35" t="s">
        <v>1118</v>
      </c>
      <c r="D6501" s="35">
        <v>1069</v>
      </c>
      <c r="E6501" s="35">
        <v>2.7613508250358249E-3</v>
      </c>
      <c r="F6501" s="35">
        <v>1.7077970503350193E-2</v>
      </c>
      <c r="G6501" s="35">
        <v>0.87154934457928346</v>
      </c>
      <c r="H6501" s="35" t="b">
        <v>0</v>
      </c>
      <c r="I6501" s="35" t="b">
        <v>0</v>
      </c>
      <c r="J6501" s="35" t="b">
        <v>0</v>
      </c>
    </row>
    <row r="6502" spans="1:10" hidden="1" x14ac:dyDescent="0.2">
      <c r="A6502" s="35" t="s">
        <v>835</v>
      </c>
      <c r="B6502" s="35" t="str">
        <f>VLOOKUP(Table4[[#This Row],[Metabolite ID]],Table18[],2,FALSE)</f>
        <v>Concentration of small LDL particles</v>
      </c>
      <c r="C6502" s="35" t="s">
        <v>1119</v>
      </c>
      <c r="D6502" s="35">
        <v>1069</v>
      </c>
      <c r="E6502" s="35">
        <v>3.1350585106382979E-2</v>
      </c>
      <c r="F6502" s="35">
        <v>2.6467561819630579E-2</v>
      </c>
      <c r="G6502" s="35">
        <v>0.23621881157010219</v>
      </c>
      <c r="H6502" s="35" t="b">
        <v>0</v>
      </c>
      <c r="I6502" s="35" t="b">
        <v>0</v>
      </c>
      <c r="J6502" s="35" t="b">
        <v>0</v>
      </c>
    </row>
    <row r="6503" spans="1:10" hidden="1" x14ac:dyDescent="0.2">
      <c r="A6503" s="35" t="s">
        <v>835</v>
      </c>
      <c r="B6503" s="35" t="str">
        <f>VLOOKUP(Table4[[#This Row],[Metabolite ID]],Table18[],2,FALSE)</f>
        <v>Concentration of small LDL particles</v>
      </c>
      <c r="C6503" s="35" t="s">
        <v>1120</v>
      </c>
      <c r="D6503" s="35">
        <v>1069</v>
      </c>
      <c r="E6503" s="35">
        <v>5.9442730823658391E-2</v>
      </c>
      <c r="F6503" s="35">
        <v>2.9648949820363646E-2</v>
      </c>
      <c r="G6503" s="35">
        <v>4.4975356860827612E-2</v>
      </c>
      <c r="H6503" s="35" t="b">
        <v>0</v>
      </c>
      <c r="I6503" s="35" t="b">
        <v>0</v>
      </c>
      <c r="J6503" s="35" t="b">
        <v>0</v>
      </c>
    </row>
    <row r="6504" spans="1:10" hidden="1" x14ac:dyDescent="0.2">
      <c r="A6504" s="35" t="s">
        <v>835</v>
      </c>
      <c r="B6504" s="35" t="str">
        <f>VLOOKUP(Table4[[#This Row],[Metabolite ID]],Table18[],2,FALSE)</f>
        <v>Concentration of small LDL particles</v>
      </c>
      <c r="C6504" s="35" t="s">
        <v>1121</v>
      </c>
      <c r="D6504" s="35">
        <v>1069</v>
      </c>
      <c r="E6504" s="35">
        <v>-1.9027064729797871E-2</v>
      </c>
      <c r="F6504" s="35">
        <v>0.11757652779833185</v>
      </c>
      <c r="G6504" s="35">
        <v>0.87147264595310869</v>
      </c>
      <c r="H6504" s="35" t="b">
        <v>0</v>
      </c>
      <c r="I6504" s="35" t="b">
        <v>0</v>
      </c>
      <c r="J6504" s="35" t="b">
        <v>0</v>
      </c>
    </row>
    <row r="6505" spans="1:10" hidden="1" x14ac:dyDescent="0.2">
      <c r="A6505" s="35" t="s">
        <v>835</v>
      </c>
      <c r="B6505" s="35" t="str">
        <f>VLOOKUP(Table4[[#This Row],[Metabolite ID]],Table18[],2,FALSE)</f>
        <v>Concentration of small LDL particles</v>
      </c>
      <c r="C6505" s="35" t="s">
        <v>1122</v>
      </c>
      <c r="D6505" s="35">
        <v>1069</v>
      </c>
      <c r="E6505" s="35">
        <v>0.12143670238468118</v>
      </c>
      <c r="F6505" s="35">
        <v>6.9662658606045896E-2</v>
      </c>
      <c r="G6505" s="35">
        <v>8.1584564519895098E-2</v>
      </c>
      <c r="H6505" s="35" t="b">
        <v>0</v>
      </c>
      <c r="I6505" s="35" t="b">
        <v>0</v>
      </c>
      <c r="J6505" s="35" t="b">
        <v>0</v>
      </c>
    </row>
    <row r="6506" spans="1:10" hidden="1" x14ac:dyDescent="0.2">
      <c r="A6506" s="35" t="s">
        <v>835</v>
      </c>
      <c r="B6506" s="35" t="str">
        <f>VLOOKUP(Table4[[#This Row],[Metabolite ID]],Table18[],2,FALSE)</f>
        <v>Concentration of small LDL particles</v>
      </c>
      <c r="C6506" s="35" t="s">
        <v>1123</v>
      </c>
      <c r="D6506" s="35">
        <v>1069</v>
      </c>
      <c r="E6506" s="35">
        <v>-8.1432450775376017E-2</v>
      </c>
      <c r="F6506" s="35">
        <v>7.711731231520394E-2</v>
      </c>
      <c r="G6506" s="35">
        <v>0.29122756878581546</v>
      </c>
      <c r="H6506" s="35" t="b">
        <v>0</v>
      </c>
      <c r="I6506" s="35" t="b">
        <v>0</v>
      </c>
      <c r="J6506" s="35" t="b">
        <v>0</v>
      </c>
    </row>
    <row r="6507" spans="1:10" x14ac:dyDescent="0.2">
      <c r="A6507" s="35" t="s">
        <v>337</v>
      </c>
      <c r="B6507" s="35" t="str">
        <f>VLOOKUP(Table4[[#This Row],[Metabolite ID]],Table18[],2,FALSE)</f>
        <v>isoleucylglycine</v>
      </c>
      <c r="C6507" s="35" t="s">
        <v>1116</v>
      </c>
      <c r="D6507" s="35">
        <v>1069</v>
      </c>
      <c r="E6507" s="35">
        <v>5.0622902380133197E-3</v>
      </c>
      <c r="F6507" s="35">
        <v>4.8911532991572637E-2</v>
      </c>
      <c r="G6507" s="36">
        <v>0.91756701637805016</v>
      </c>
      <c r="H6507" s="35" t="b">
        <v>0</v>
      </c>
      <c r="I6507" s="35" t="b">
        <v>0</v>
      </c>
      <c r="J6507" s="35" t="b">
        <v>0</v>
      </c>
    </row>
    <row r="6508" spans="1:10" hidden="1" x14ac:dyDescent="0.2">
      <c r="A6508" s="35" t="s">
        <v>337</v>
      </c>
      <c r="B6508" s="35" t="str">
        <f>VLOOKUP(Table4[[#This Row],[Metabolite ID]],Table18[],2,FALSE)</f>
        <v>isoleucylglycine</v>
      </c>
      <c r="C6508" s="35" t="s">
        <v>1117</v>
      </c>
      <c r="D6508" s="35">
        <v>1069</v>
      </c>
      <c r="E6508" s="35">
        <v>5.0622902380133197E-3</v>
      </c>
      <c r="F6508" s="35">
        <v>4.8911532991572637E-2</v>
      </c>
      <c r="G6508" s="35">
        <v>0.91756701637805016</v>
      </c>
      <c r="H6508" s="35" t="b">
        <v>0</v>
      </c>
      <c r="I6508" s="35" t="b">
        <v>0</v>
      </c>
      <c r="J6508" s="35" t="b">
        <v>0</v>
      </c>
    </row>
    <row r="6509" spans="1:10" hidden="1" x14ac:dyDescent="0.2">
      <c r="A6509" s="35" t="s">
        <v>337</v>
      </c>
      <c r="B6509" s="35" t="str">
        <f>VLOOKUP(Table4[[#This Row],[Metabolite ID]],Table18[],2,FALSE)</f>
        <v>isoleucylglycine</v>
      </c>
      <c r="C6509" s="35" t="s">
        <v>1118</v>
      </c>
      <c r="D6509" s="35">
        <v>1069</v>
      </c>
      <c r="E6509" s="35">
        <v>5.062290238013291E-3</v>
      </c>
      <c r="F6509" s="35">
        <v>4.9338238488582348E-2</v>
      </c>
      <c r="G6509" s="35">
        <v>0.91827743510094983</v>
      </c>
      <c r="H6509" s="35" t="b">
        <v>0</v>
      </c>
      <c r="I6509" s="35" t="b">
        <v>0</v>
      </c>
      <c r="J6509" s="35" t="b">
        <v>0</v>
      </c>
    </row>
    <row r="6510" spans="1:10" hidden="1" x14ac:dyDescent="0.2">
      <c r="A6510" s="35" t="s">
        <v>337</v>
      </c>
      <c r="B6510" s="35" t="str">
        <f>VLOOKUP(Table4[[#This Row],[Metabolite ID]],Table18[],2,FALSE)</f>
        <v>isoleucylglycine</v>
      </c>
      <c r="C6510" s="35" t="s">
        <v>1119</v>
      </c>
      <c r="D6510" s="35">
        <v>1069</v>
      </c>
      <c r="E6510" s="35">
        <v>2.9494573170731706E-2</v>
      </c>
      <c r="F6510" s="35">
        <v>7.3620099103250305E-2</v>
      </c>
      <c r="G6510" s="35">
        <v>0.68869102590673204</v>
      </c>
      <c r="H6510" s="35" t="b">
        <v>0</v>
      </c>
      <c r="I6510" s="35" t="b">
        <v>0</v>
      </c>
      <c r="J6510" s="35" t="b">
        <v>0</v>
      </c>
    </row>
    <row r="6511" spans="1:10" hidden="1" x14ac:dyDescent="0.2">
      <c r="A6511" s="35" t="s">
        <v>337</v>
      </c>
      <c r="B6511" s="35" t="str">
        <f>VLOOKUP(Table4[[#This Row],[Metabolite ID]],Table18[],2,FALSE)</f>
        <v>isoleucylglycine</v>
      </c>
      <c r="C6511" s="35" t="s">
        <v>1120</v>
      </c>
      <c r="D6511" s="35">
        <v>1069</v>
      </c>
      <c r="E6511" s="35">
        <v>3.3726280785208264E-2</v>
      </c>
      <c r="F6511" s="35">
        <v>8.0609029181705594E-2</v>
      </c>
      <c r="G6511" s="35">
        <v>0.6756595566643806</v>
      </c>
      <c r="H6511" s="35" t="b">
        <v>0</v>
      </c>
      <c r="I6511" s="35" t="b">
        <v>0</v>
      </c>
      <c r="J6511" s="35" t="b">
        <v>0</v>
      </c>
    </row>
    <row r="6512" spans="1:10" hidden="1" x14ac:dyDescent="0.2">
      <c r="A6512" s="35" t="s">
        <v>337</v>
      </c>
      <c r="B6512" s="35" t="str">
        <f>VLOOKUP(Table4[[#This Row],[Metabolite ID]],Table18[],2,FALSE)</f>
        <v>isoleucylglycine</v>
      </c>
      <c r="C6512" s="35" t="s">
        <v>1121</v>
      </c>
      <c r="D6512" s="35">
        <v>1069</v>
      </c>
      <c r="E6512" s="35">
        <v>0.18088584610638225</v>
      </c>
      <c r="F6512" s="35">
        <v>0.30728477216108113</v>
      </c>
      <c r="G6512" s="35">
        <v>0.55621473811993261</v>
      </c>
      <c r="H6512" s="35" t="b">
        <v>0</v>
      </c>
      <c r="I6512" s="35" t="b">
        <v>0</v>
      </c>
      <c r="J6512" s="35" t="b">
        <v>0</v>
      </c>
    </row>
    <row r="6513" spans="1:10" hidden="1" x14ac:dyDescent="0.2">
      <c r="A6513" s="35" t="s">
        <v>337</v>
      </c>
      <c r="B6513" s="35" t="str">
        <f>VLOOKUP(Table4[[#This Row],[Metabolite ID]],Table18[],2,FALSE)</f>
        <v>isoleucylglycine</v>
      </c>
      <c r="C6513" s="35" t="s">
        <v>1122</v>
      </c>
      <c r="D6513" s="35">
        <v>1069</v>
      </c>
      <c r="E6513" s="35">
        <v>7.2240618696127967E-2</v>
      </c>
      <c r="F6513" s="35">
        <v>0.1853118569063934</v>
      </c>
      <c r="G6513" s="35">
        <v>0.69673799990129159</v>
      </c>
      <c r="H6513" s="35" t="b">
        <v>0</v>
      </c>
      <c r="I6513" s="35" t="b">
        <v>0</v>
      </c>
      <c r="J6513" s="35" t="b">
        <v>0</v>
      </c>
    </row>
    <row r="6514" spans="1:10" hidden="1" x14ac:dyDescent="0.2">
      <c r="A6514" s="35" t="s">
        <v>337</v>
      </c>
      <c r="B6514" s="35" t="str">
        <f>VLOOKUP(Table4[[#This Row],[Metabolite ID]],Table18[],2,FALSE)</f>
        <v>isoleucylglycine</v>
      </c>
      <c r="C6514" s="35" t="s">
        <v>1123</v>
      </c>
      <c r="D6514" s="35">
        <v>1069</v>
      </c>
      <c r="E6514" s="35">
        <v>-2.877819574860277E-2</v>
      </c>
      <c r="F6514" s="35">
        <v>0.14344281368133963</v>
      </c>
      <c r="G6514" s="35">
        <v>0.84103014416718458</v>
      </c>
      <c r="H6514" s="35" t="b">
        <v>0</v>
      </c>
      <c r="I6514" s="35" t="b">
        <v>0</v>
      </c>
      <c r="J6514" s="35" t="b">
        <v>0</v>
      </c>
    </row>
    <row r="6515" spans="1:10" x14ac:dyDescent="0.2">
      <c r="A6515" s="35" t="s">
        <v>310</v>
      </c>
      <c r="B6515" s="35" t="str">
        <f>VLOOKUP(Table4[[#This Row],[Metabolite ID]],Table18[],2,FALSE)</f>
        <v>4-androsten-3alpha,17alpha-diol monosulfate (3)</v>
      </c>
      <c r="C6515" s="35" t="s">
        <v>1116</v>
      </c>
      <c r="D6515" s="35">
        <v>1068</v>
      </c>
      <c r="E6515" s="35">
        <v>4.2372266948559369E-3</v>
      </c>
      <c r="F6515" s="35">
        <v>4.1038020672637184E-2</v>
      </c>
      <c r="G6515" s="36">
        <v>0.91776357019626253</v>
      </c>
      <c r="H6515" s="35" t="b">
        <v>0</v>
      </c>
      <c r="I6515" s="35" t="b">
        <v>0</v>
      </c>
      <c r="J6515" s="35" t="b">
        <v>0</v>
      </c>
    </row>
    <row r="6516" spans="1:10" hidden="1" x14ac:dyDescent="0.2">
      <c r="A6516" s="35" t="s">
        <v>310</v>
      </c>
      <c r="B6516" s="35" t="str">
        <f>VLOOKUP(Table4[[#This Row],[Metabolite ID]],Table18[],2,FALSE)</f>
        <v>4-androsten-3alpha,17alpha-diol monosulfate (3)</v>
      </c>
      <c r="C6516" s="35" t="s">
        <v>1117</v>
      </c>
      <c r="D6516" s="35">
        <v>1068</v>
      </c>
      <c r="E6516" s="35">
        <v>4.2372266948559369E-3</v>
      </c>
      <c r="F6516" s="35">
        <v>3.6802772129201251E-2</v>
      </c>
      <c r="G6516" s="35">
        <v>0.9083394207926887</v>
      </c>
      <c r="H6516" s="35" t="b">
        <v>0</v>
      </c>
      <c r="I6516" s="35" t="b">
        <v>0</v>
      </c>
      <c r="J6516" s="35" t="b">
        <v>0</v>
      </c>
    </row>
    <row r="6517" spans="1:10" hidden="1" x14ac:dyDescent="0.2">
      <c r="A6517" s="35" t="s">
        <v>310</v>
      </c>
      <c r="B6517" s="35" t="str">
        <f>VLOOKUP(Table4[[#This Row],[Metabolite ID]],Table18[],2,FALSE)</f>
        <v>4-androsten-3alpha,17alpha-diol monosulfate (3)</v>
      </c>
      <c r="C6517" s="35" t="s">
        <v>1118</v>
      </c>
      <c r="D6517" s="35">
        <v>1068</v>
      </c>
      <c r="E6517" s="35">
        <v>4.2372266948559074E-3</v>
      </c>
      <c r="F6517" s="35">
        <v>3.7213485156662902E-2</v>
      </c>
      <c r="G6517" s="35">
        <v>0.90934665989547692</v>
      </c>
      <c r="H6517" s="35" t="b">
        <v>0</v>
      </c>
      <c r="I6517" s="35" t="b">
        <v>0</v>
      </c>
      <c r="J6517" s="35" t="b">
        <v>0</v>
      </c>
    </row>
    <row r="6518" spans="1:10" hidden="1" x14ac:dyDescent="0.2">
      <c r="A6518" s="35" t="s">
        <v>310</v>
      </c>
      <c r="B6518" s="35" t="str">
        <f>VLOOKUP(Table4[[#This Row],[Metabolite ID]],Table18[],2,FALSE)</f>
        <v>4-androsten-3alpha,17alpha-diol monosulfate (3)</v>
      </c>
      <c r="C6518" s="35" t="s">
        <v>1119</v>
      </c>
      <c r="D6518" s="35">
        <v>1068</v>
      </c>
      <c r="E6518" s="35">
        <v>-3.5264314010346645E-2</v>
      </c>
      <c r="F6518" s="35">
        <v>5.6122441988091312E-2</v>
      </c>
      <c r="G6518" s="35">
        <v>0.52977727939812513</v>
      </c>
      <c r="H6518" s="35" t="b">
        <v>0</v>
      </c>
      <c r="I6518" s="35" t="b">
        <v>0</v>
      </c>
      <c r="J6518" s="35" t="b">
        <v>0</v>
      </c>
    </row>
    <row r="6519" spans="1:10" hidden="1" x14ac:dyDescent="0.2">
      <c r="A6519" s="35" t="s">
        <v>310</v>
      </c>
      <c r="B6519" s="35" t="str">
        <f>VLOOKUP(Table4[[#This Row],[Metabolite ID]],Table18[],2,FALSE)</f>
        <v>4-androsten-3alpha,17alpha-diol monosulfate (3)</v>
      </c>
      <c r="C6519" s="35" t="s">
        <v>1120</v>
      </c>
      <c r="D6519" s="35">
        <v>1068</v>
      </c>
      <c r="E6519" s="35">
        <v>-8.9346156243790831E-3</v>
      </c>
      <c r="F6519" s="35">
        <v>6.6078096079084311E-2</v>
      </c>
      <c r="G6519" s="35">
        <v>0.8924434926714242</v>
      </c>
      <c r="H6519" s="35" t="b">
        <v>0</v>
      </c>
      <c r="I6519" s="35" t="b">
        <v>0</v>
      </c>
      <c r="J6519" s="35" t="b">
        <v>0</v>
      </c>
    </row>
    <row r="6520" spans="1:10" hidden="1" x14ac:dyDescent="0.2">
      <c r="A6520" s="35" t="s">
        <v>310</v>
      </c>
      <c r="B6520" s="35" t="str">
        <f>VLOOKUP(Table4[[#This Row],[Metabolite ID]],Table18[],2,FALSE)</f>
        <v>4-androsten-3alpha,17alpha-diol monosulfate (3)</v>
      </c>
      <c r="C6520" s="35" t="s">
        <v>1121</v>
      </c>
      <c r="D6520" s="35">
        <v>1068</v>
      </c>
      <c r="E6520" s="35">
        <v>1.6162435559185617E-2</v>
      </c>
      <c r="F6520" s="35">
        <v>0.21327267034051947</v>
      </c>
      <c r="G6520" s="35">
        <v>0.93960597432426007</v>
      </c>
      <c r="H6520" s="35" t="b">
        <v>0</v>
      </c>
      <c r="I6520" s="35" t="b">
        <v>0</v>
      </c>
      <c r="J6520" s="35" t="b">
        <v>0</v>
      </c>
    </row>
    <row r="6521" spans="1:10" hidden="1" x14ac:dyDescent="0.2">
      <c r="A6521" s="35" t="s">
        <v>310</v>
      </c>
      <c r="B6521" s="35" t="str">
        <f>VLOOKUP(Table4[[#This Row],[Metabolite ID]],Table18[],2,FALSE)</f>
        <v>4-androsten-3alpha,17alpha-diol monosulfate (3)</v>
      </c>
      <c r="C6521" s="35" t="s">
        <v>1122</v>
      </c>
      <c r="D6521" s="35">
        <v>1068</v>
      </c>
      <c r="E6521" s="35">
        <v>6.044545695872916E-2</v>
      </c>
      <c r="F6521" s="35">
        <v>0.1278351975544762</v>
      </c>
      <c r="G6521" s="35">
        <v>0.63642480855207917</v>
      </c>
      <c r="H6521" s="35" t="b">
        <v>0</v>
      </c>
      <c r="I6521" s="35" t="b">
        <v>0</v>
      </c>
      <c r="J6521" s="35" t="b">
        <v>0</v>
      </c>
    </row>
    <row r="6522" spans="1:10" hidden="1" x14ac:dyDescent="0.2">
      <c r="A6522" s="35" t="s">
        <v>310</v>
      </c>
      <c r="B6522" s="35" t="str">
        <f>VLOOKUP(Table4[[#This Row],[Metabolite ID]],Table18[],2,FALSE)</f>
        <v>4-androsten-3alpha,17alpha-diol monosulfate (3)</v>
      </c>
      <c r="C6522" s="35" t="s">
        <v>1123</v>
      </c>
      <c r="D6522" s="35">
        <v>1068</v>
      </c>
      <c r="E6522" s="35">
        <v>9.6583297639831867E-2</v>
      </c>
      <c r="F6522" s="35">
        <v>0.12046127877322638</v>
      </c>
      <c r="G6522" s="35">
        <v>0.42285962149550682</v>
      </c>
      <c r="H6522" s="35" t="b">
        <v>0</v>
      </c>
      <c r="I6522" s="35" t="b">
        <v>0</v>
      </c>
      <c r="J6522" s="35" t="b">
        <v>0</v>
      </c>
    </row>
    <row r="6523" spans="1:10" x14ac:dyDescent="0.2">
      <c r="A6523" s="35" t="s">
        <v>824</v>
      </c>
      <c r="B6523" s="35" t="str">
        <f>VLOOKUP(Table4[[#This Row],[Metabolite ID]],Table18[],2,FALSE)</f>
        <v>Cholesterol in small HDL</v>
      </c>
      <c r="C6523" s="35" t="s">
        <v>1116</v>
      </c>
      <c r="D6523" s="35">
        <v>1069</v>
      </c>
      <c r="E6523" s="35">
        <v>-2.0357669625708243E-3</v>
      </c>
      <c r="F6523" s="35">
        <v>1.9762355433460159E-2</v>
      </c>
      <c r="G6523" s="36">
        <v>0.91795315765827423</v>
      </c>
      <c r="H6523" s="35" t="b">
        <v>0</v>
      </c>
      <c r="I6523" s="35" t="b">
        <v>0</v>
      </c>
      <c r="J6523" s="35" t="b">
        <v>0</v>
      </c>
    </row>
    <row r="6524" spans="1:10" hidden="1" x14ac:dyDescent="0.2">
      <c r="A6524" s="35" t="s">
        <v>824</v>
      </c>
      <c r="B6524" s="35" t="str">
        <f>VLOOKUP(Table4[[#This Row],[Metabolite ID]],Table18[],2,FALSE)</f>
        <v>Cholesterol in small HDL</v>
      </c>
      <c r="C6524" s="35" t="s">
        <v>1117</v>
      </c>
      <c r="D6524" s="35">
        <v>1069</v>
      </c>
      <c r="E6524" s="35">
        <v>-2.0357669625708243E-3</v>
      </c>
      <c r="F6524" s="35">
        <v>1.6756739956375343E-2</v>
      </c>
      <c r="G6524" s="35">
        <v>0.90330337798112326</v>
      </c>
      <c r="H6524" s="35" t="b">
        <v>0</v>
      </c>
      <c r="I6524" s="35" t="b">
        <v>0</v>
      </c>
      <c r="J6524" s="35" t="b">
        <v>0</v>
      </c>
    </row>
    <row r="6525" spans="1:10" hidden="1" x14ac:dyDescent="0.2">
      <c r="A6525" s="35" t="s">
        <v>824</v>
      </c>
      <c r="B6525" s="35" t="str">
        <f>VLOOKUP(Table4[[#This Row],[Metabolite ID]],Table18[],2,FALSE)</f>
        <v>Cholesterol in small HDL</v>
      </c>
      <c r="C6525" s="35" t="s">
        <v>1118</v>
      </c>
      <c r="D6525" s="35">
        <v>1069</v>
      </c>
      <c r="E6525" s="35">
        <v>-2.0357669625708191E-3</v>
      </c>
      <c r="F6525" s="35">
        <v>1.6963816785311621E-2</v>
      </c>
      <c r="G6525" s="35">
        <v>0.90447806039358747</v>
      </c>
      <c r="H6525" s="35" t="b">
        <v>0</v>
      </c>
      <c r="I6525" s="35" t="b">
        <v>0</v>
      </c>
      <c r="J6525" s="35" t="b">
        <v>0</v>
      </c>
    </row>
    <row r="6526" spans="1:10" hidden="1" x14ac:dyDescent="0.2">
      <c r="A6526" s="35" t="s">
        <v>824</v>
      </c>
      <c r="B6526" s="35" t="str">
        <f>VLOOKUP(Table4[[#This Row],[Metabolite ID]],Table18[],2,FALSE)</f>
        <v>Cholesterol in small HDL</v>
      </c>
      <c r="C6526" s="35" t="s">
        <v>1119</v>
      </c>
      <c r="D6526" s="35">
        <v>1069</v>
      </c>
      <c r="E6526" s="35">
        <v>1.2397106918238993E-2</v>
      </c>
      <c r="F6526" s="35">
        <v>2.6146459026350918E-2</v>
      </c>
      <c r="G6526" s="35">
        <v>0.63539939880908913</v>
      </c>
      <c r="H6526" s="35" t="b">
        <v>0</v>
      </c>
      <c r="I6526" s="35" t="b">
        <v>0</v>
      </c>
      <c r="J6526" s="35" t="b">
        <v>0</v>
      </c>
    </row>
    <row r="6527" spans="1:10" hidden="1" x14ac:dyDescent="0.2">
      <c r="A6527" s="35" t="s">
        <v>824</v>
      </c>
      <c r="B6527" s="35" t="str">
        <f>VLOOKUP(Table4[[#This Row],[Metabolite ID]],Table18[],2,FALSE)</f>
        <v>Cholesterol in small HDL</v>
      </c>
      <c r="C6527" s="35" t="s">
        <v>1120</v>
      </c>
      <c r="D6527" s="35">
        <v>1069</v>
      </c>
      <c r="E6527" s="35">
        <v>-6.4452412472409907E-3</v>
      </c>
      <c r="F6527" s="35">
        <v>3.0418284514032674E-2</v>
      </c>
      <c r="G6527" s="35">
        <v>0.83219513649820565</v>
      </c>
      <c r="H6527" s="35" t="b">
        <v>0</v>
      </c>
      <c r="I6527" s="35" t="b">
        <v>0</v>
      </c>
      <c r="J6527" s="35" t="b">
        <v>0</v>
      </c>
    </row>
    <row r="6528" spans="1:10" hidden="1" x14ac:dyDescent="0.2">
      <c r="A6528" s="35" t="s">
        <v>824</v>
      </c>
      <c r="B6528" s="35" t="str">
        <f>VLOOKUP(Table4[[#This Row],[Metabolite ID]],Table18[],2,FALSE)</f>
        <v>Cholesterol in small HDL</v>
      </c>
      <c r="C6528" s="35" t="s">
        <v>1121</v>
      </c>
      <c r="D6528" s="35">
        <v>1069</v>
      </c>
      <c r="E6528" s="35">
        <v>-9.4867113715491058E-2</v>
      </c>
      <c r="F6528" s="35">
        <v>0.10842562921844424</v>
      </c>
      <c r="G6528" s="35">
        <v>0.38179728020704318</v>
      </c>
      <c r="H6528" s="35" t="b">
        <v>0</v>
      </c>
      <c r="I6528" s="35" t="b">
        <v>0</v>
      </c>
      <c r="J6528" s="35" t="b">
        <v>0</v>
      </c>
    </row>
    <row r="6529" spans="1:10" hidden="1" x14ac:dyDescent="0.2">
      <c r="A6529" s="35" t="s">
        <v>824</v>
      </c>
      <c r="B6529" s="35" t="str">
        <f>VLOOKUP(Table4[[#This Row],[Metabolite ID]],Table18[],2,FALSE)</f>
        <v>Cholesterol in small HDL</v>
      </c>
      <c r="C6529" s="35" t="s">
        <v>1122</v>
      </c>
      <c r="D6529" s="35">
        <v>1069</v>
      </c>
      <c r="E6529" s="35">
        <v>-1.716760477983037E-2</v>
      </c>
      <c r="F6529" s="35">
        <v>6.4130173512027697E-2</v>
      </c>
      <c r="G6529" s="35">
        <v>0.78898245113152887</v>
      </c>
      <c r="H6529" s="35" t="b">
        <v>0</v>
      </c>
      <c r="I6529" s="35" t="b">
        <v>0</v>
      </c>
      <c r="J6529" s="35" t="b">
        <v>0</v>
      </c>
    </row>
    <row r="6530" spans="1:10" hidden="1" x14ac:dyDescent="0.2">
      <c r="A6530" s="35" t="s">
        <v>824</v>
      </c>
      <c r="B6530" s="35" t="str">
        <f>VLOOKUP(Table4[[#This Row],[Metabolite ID]],Table18[],2,FALSE)</f>
        <v>Cholesterol in small HDL</v>
      </c>
      <c r="C6530" s="35" t="s">
        <v>1123</v>
      </c>
      <c r="D6530" s="35">
        <v>1069</v>
      </c>
      <c r="E6530" s="35">
        <v>-7.9853124576828749E-2</v>
      </c>
      <c r="F6530" s="35">
        <v>5.7932013610405571E-2</v>
      </c>
      <c r="G6530" s="35">
        <v>0.16837069752102291</v>
      </c>
      <c r="H6530" s="35" t="b">
        <v>0</v>
      </c>
      <c r="I6530" s="35" t="b">
        <v>0</v>
      </c>
      <c r="J6530" s="35" t="b">
        <v>0</v>
      </c>
    </row>
    <row r="6531" spans="1:10" x14ac:dyDescent="0.2">
      <c r="A6531" s="35" t="s">
        <v>770</v>
      </c>
      <c r="B6531" s="35" t="str">
        <f>VLOOKUP(Table4[[#This Row],[Metabolite ID]],Table18[],2,FALSE)</f>
        <v>LDL cholesterol</v>
      </c>
      <c r="C6531" s="35" t="s">
        <v>1116</v>
      </c>
      <c r="D6531" s="35">
        <v>1069</v>
      </c>
      <c r="E6531" s="35">
        <v>-2.5655604309976167E-3</v>
      </c>
      <c r="F6531" s="35">
        <v>2.6533347495184243E-2</v>
      </c>
      <c r="G6531" s="36">
        <v>0.92297105314817196</v>
      </c>
      <c r="H6531" s="35" t="b">
        <v>0</v>
      </c>
      <c r="I6531" s="35" t="b">
        <v>0</v>
      </c>
      <c r="J6531" s="35" t="b">
        <v>0</v>
      </c>
    </row>
    <row r="6532" spans="1:10" hidden="1" x14ac:dyDescent="0.2">
      <c r="A6532" s="35" t="s">
        <v>770</v>
      </c>
      <c r="B6532" s="35" t="str">
        <f>VLOOKUP(Table4[[#This Row],[Metabolite ID]],Table18[],2,FALSE)</f>
        <v>LDL cholesterol</v>
      </c>
      <c r="C6532" s="35" t="s">
        <v>1117</v>
      </c>
      <c r="D6532" s="35">
        <v>1069</v>
      </c>
      <c r="E6532" s="35">
        <v>-2.5655604309976167E-3</v>
      </c>
      <c r="F6532" s="35">
        <v>1.6706187728561743E-2</v>
      </c>
      <c r="G6532" s="35">
        <v>0.87794920905434892</v>
      </c>
      <c r="H6532" s="35" t="b">
        <v>0</v>
      </c>
      <c r="I6532" s="35" t="b">
        <v>0</v>
      </c>
      <c r="J6532" s="35" t="b">
        <v>0</v>
      </c>
    </row>
    <row r="6533" spans="1:10" hidden="1" x14ac:dyDescent="0.2">
      <c r="A6533" s="35" t="s">
        <v>770</v>
      </c>
      <c r="B6533" s="35" t="str">
        <f>VLOOKUP(Table4[[#This Row],[Metabolite ID]],Table18[],2,FALSE)</f>
        <v>LDL cholesterol</v>
      </c>
      <c r="C6533" s="35" t="s">
        <v>1118</v>
      </c>
      <c r="D6533" s="35">
        <v>1069</v>
      </c>
      <c r="E6533" s="35">
        <v>-2.5655604309976184E-3</v>
      </c>
      <c r="F6533" s="35">
        <v>1.7085702675622452E-2</v>
      </c>
      <c r="G6533" s="35">
        <v>0.88063970782861689</v>
      </c>
      <c r="H6533" s="35" t="b">
        <v>0</v>
      </c>
      <c r="I6533" s="35" t="b">
        <v>0</v>
      </c>
      <c r="J6533" s="35" t="b">
        <v>0</v>
      </c>
    </row>
    <row r="6534" spans="1:10" hidden="1" x14ac:dyDescent="0.2">
      <c r="A6534" s="35" t="s">
        <v>770</v>
      </c>
      <c r="B6534" s="35" t="str">
        <f>VLOOKUP(Table4[[#This Row],[Metabolite ID]],Table18[],2,FALSE)</f>
        <v>LDL cholesterol</v>
      </c>
      <c r="C6534" s="35" t="s">
        <v>1119</v>
      </c>
      <c r="D6534" s="35">
        <v>1069</v>
      </c>
      <c r="E6534" s="35">
        <v>1.9903343653250773E-2</v>
      </c>
      <c r="F6534" s="35">
        <v>2.6040926218930675E-2</v>
      </c>
      <c r="G6534" s="35">
        <v>0.44468245122484085</v>
      </c>
      <c r="H6534" s="35" t="b">
        <v>0</v>
      </c>
      <c r="I6534" s="35" t="b">
        <v>0</v>
      </c>
      <c r="J6534" s="35" t="b">
        <v>0</v>
      </c>
    </row>
    <row r="6535" spans="1:10" hidden="1" x14ac:dyDescent="0.2">
      <c r="A6535" s="35" t="s">
        <v>770</v>
      </c>
      <c r="B6535" s="35" t="str">
        <f>VLOOKUP(Table4[[#This Row],[Metabolite ID]],Table18[],2,FALSE)</f>
        <v>LDL cholesterol</v>
      </c>
      <c r="C6535" s="35" t="s">
        <v>1120</v>
      </c>
      <c r="D6535" s="35">
        <v>1069</v>
      </c>
      <c r="E6535" s="35">
        <v>5.5623248900314268E-2</v>
      </c>
      <c r="F6535" s="35">
        <v>2.9664551185517505E-2</v>
      </c>
      <c r="G6535" s="35">
        <v>6.0782449966314656E-2</v>
      </c>
      <c r="H6535" s="35" t="b">
        <v>0</v>
      </c>
      <c r="I6535" s="35" t="b">
        <v>0</v>
      </c>
      <c r="J6535" s="35" t="b">
        <v>0</v>
      </c>
    </row>
    <row r="6536" spans="1:10" hidden="1" x14ac:dyDescent="0.2">
      <c r="A6536" s="35" t="s">
        <v>770</v>
      </c>
      <c r="B6536" s="35" t="str">
        <f>VLOOKUP(Table4[[#This Row],[Metabolite ID]],Table18[],2,FALSE)</f>
        <v>LDL cholesterol</v>
      </c>
      <c r="C6536" s="35" t="s">
        <v>1121</v>
      </c>
      <c r="D6536" s="35">
        <v>1069</v>
      </c>
      <c r="E6536" s="35">
        <v>2.2992267083221662E-2</v>
      </c>
      <c r="F6536" s="35">
        <v>0.1129390081202086</v>
      </c>
      <c r="G6536" s="35">
        <v>0.83871951044625037</v>
      </c>
      <c r="H6536" s="35" t="b">
        <v>0</v>
      </c>
      <c r="I6536" s="35" t="b">
        <v>0</v>
      </c>
      <c r="J6536" s="35" t="b">
        <v>0</v>
      </c>
    </row>
    <row r="6537" spans="1:10" hidden="1" x14ac:dyDescent="0.2">
      <c r="A6537" s="35" t="s">
        <v>770</v>
      </c>
      <c r="B6537" s="35" t="str">
        <f>VLOOKUP(Table4[[#This Row],[Metabolite ID]],Table18[],2,FALSE)</f>
        <v>LDL cholesterol</v>
      </c>
      <c r="C6537" s="35" t="s">
        <v>1122</v>
      </c>
      <c r="D6537" s="35">
        <v>1069</v>
      </c>
      <c r="E6537" s="35">
        <v>0.11864857027215336</v>
      </c>
      <c r="F6537" s="35">
        <v>6.5864747175463104E-2</v>
      </c>
      <c r="G6537" s="35">
        <v>7.1922259202572308E-2</v>
      </c>
      <c r="H6537" s="35" t="b">
        <v>0</v>
      </c>
      <c r="I6537" s="35" t="b">
        <v>0</v>
      </c>
      <c r="J6537" s="35" t="b">
        <v>0</v>
      </c>
    </row>
    <row r="6538" spans="1:10" hidden="1" x14ac:dyDescent="0.2">
      <c r="A6538" s="35" t="s">
        <v>770</v>
      </c>
      <c r="B6538" s="35" t="str">
        <f>VLOOKUP(Table4[[#This Row],[Metabolite ID]],Table18[],2,FALSE)</f>
        <v>LDL cholesterol</v>
      </c>
      <c r="C6538" s="35" t="s">
        <v>1123</v>
      </c>
      <c r="D6538" s="35">
        <v>1069</v>
      </c>
      <c r="E6538" s="35">
        <v>-5.2764758190228085E-2</v>
      </c>
      <c r="F6538" s="35">
        <v>7.7838917561045357E-2</v>
      </c>
      <c r="G6538" s="35">
        <v>0.49800034510768776</v>
      </c>
      <c r="H6538" s="35" t="b">
        <v>0</v>
      </c>
      <c r="I6538" s="35" t="b">
        <v>0</v>
      </c>
      <c r="J6538" s="35" t="b">
        <v>0</v>
      </c>
    </row>
    <row r="6539" spans="1:10" x14ac:dyDescent="0.2">
      <c r="A6539" s="35" t="s">
        <v>87</v>
      </c>
      <c r="B6539" s="35" t="str">
        <f>VLOOKUP(Table4[[#This Row],[Metabolite ID]],Table18[],2,FALSE)</f>
        <v>N-formylmethionine</v>
      </c>
      <c r="C6539" s="35" t="s">
        <v>1116</v>
      </c>
      <c r="D6539" s="35">
        <v>1068</v>
      </c>
      <c r="E6539" s="35">
        <v>-3.5430385703991512E-3</v>
      </c>
      <c r="F6539" s="35">
        <v>3.8124971123279908E-2</v>
      </c>
      <c r="G6539" s="36">
        <v>0.92595740100553736</v>
      </c>
      <c r="H6539" s="35" t="b">
        <v>0</v>
      </c>
      <c r="I6539" s="35" t="b">
        <v>0</v>
      </c>
      <c r="J6539" s="35" t="b">
        <v>0</v>
      </c>
    </row>
    <row r="6540" spans="1:10" hidden="1" x14ac:dyDescent="0.2">
      <c r="A6540" s="35" t="s">
        <v>87</v>
      </c>
      <c r="B6540" s="35" t="str">
        <f>VLOOKUP(Table4[[#This Row],[Metabolite ID]],Table18[],2,FALSE)</f>
        <v>N-formylmethionine</v>
      </c>
      <c r="C6540" s="35" t="s">
        <v>1117</v>
      </c>
      <c r="D6540" s="35">
        <v>1068</v>
      </c>
      <c r="E6540" s="35">
        <v>-3.5430385703991512E-3</v>
      </c>
      <c r="F6540" s="35">
        <v>3.6877253225159688E-2</v>
      </c>
      <c r="G6540" s="35">
        <v>0.92345979044805815</v>
      </c>
      <c r="H6540" s="35" t="b">
        <v>0</v>
      </c>
      <c r="I6540" s="35" t="b">
        <v>0</v>
      </c>
      <c r="J6540" s="35" t="b">
        <v>0</v>
      </c>
    </row>
    <row r="6541" spans="1:10" hidden="1" x14ac:dyDescent="0.2">
      <c r="A6541" s="35" t="s">
        <v>87</v>
      </c>
      <c r="B6541" s="35" t="str">
        <f>VLOOKUP(Table4[[#This Row],[Metabolite ID]],Table18[],2,FALSE)</f>
        <v>N-formylmethionine</v>
      </c>
      <c r="C6541" s="35" t="s">
        <v>1118</v>
      </c>
      <c r="D6541" s="35">
        <v>1068</v>
      </c>
      <c r="E6541" s="35">
        <v>-3.5430385703991629E-3</v>
      </c>
      <c r="F6541" s="35">
        <v>3.7225631618208389E-2</v>
      </c>
      <c r="G6541" s="35">
        <v>0.92417392622596617</v>
      </c>
      <c r="H6541" s="35" t="b">
        <v>0</v>
      </c>
      <c r="I6541" s="35" t="b">
        <v>0</v>
      </c>
      <c r="J6541" s="35" t="b">
        <v>0</v>
      </c>
    </row>
    <row r="6542" spans="1:10" hidden="1" x14ac:dyDescent="0.2">
      <c r="A6542" s="35" t="s">
        <v>87</v>
      </c>
      <c r="B6542" s="35" t="str">
        <f>VLOOKUP(Table4[[#This Row],[Metabolite ID]],Table18[],2,FALSE)</f>
        <v>N-formylmethionine</v>
      </c>
      <c r="C6542" s="35" t="s">
        <v>1119</v>
      </c>
      <c r="D6542" s="35">
        <v>1068</v>
      </c>
      <c r="E6542" s="35">
        <v>-2.5272676520429336E-2</v>
      </c>
      <c r="F6542" s="35">
        <v>5.6323165193841833E-2</v>
      </c>
      <c r="G6542" s="35">
        <v>0.65364203472830529</v>
      </c>
      <c r="H6542" s="35" t="b">
        <v>0</v>
      </c>
      <c r="I6542" s="35" t="b">
        <v>0</v>
      </c>
      <c r="J6542" s="35" t="b">
        <v>0</v>
      </c>
    </row>
    <row r="6543" spans="1:10" hidden="1" x14ac:dyDescent="0.2">
      <c r="A6543" s="35" t="s">
        <v>87</v>
      </c>
      <c r="B6543" s="35" t="str">
        <f>VLOOKUP(Table4[[#This Row],[Metabolite ID]],Table18[],2,FALSE)</f>
        <v>N-formylmethionine</v>
      </c>
      <c r="C6543" s="35" t="s">
        <v>1120</v>
      </c>
      <c r="D6543" s="35">
        <v>1068</v>
      </c>
      <c r="E6543" s="35">
        <v>-4.9755642827318475E-3</v>
      </c>
      <c r="F6543" s="35">
        <v>6.6153897653426011E-2</v>
      </c>
      <c r="G6543" s="35">
        <v>0.94004606886272135</v>
      </c>
      <c r="H6543" s="35" t="b">
        <v>0</v>
      </c>
      <c r="I6543" s="35" t="b">
        <v>0</v>
      </c>
      <c r="J6543" s="35" t="b">
        <v>0</v>
      </c>
    </row>
    <row r="6544" spans="1:10" hidden="1" x14ac:dyDescent="0.2">
      <c r="A6544" s="35" t="s">
        <v>87</v>
      </c>
      <c r="B6544" s="35" t="str">
        <f>VLOOKUP(Table4[[#This Row],[Metabolite ID]],Table18[],2,FALSE)</f>
        <v>N-formylmethionine</v>
      </c>
      <c r="C6544" s="35" t="s">
        <v>1121</v>
      </c>
      <c r="D6544" s="35">
        <v>1068</v>
      </c>
      <c r="E6544" s="35">
        <v>-2.1840670264254847E-2</v>
      </c>
      <c r="F6544" s="35">
        <v>0.24104745365493935</v>
      </c>
      <c r="G6544" s="35">
        <v>0.92782159968669653</v>
      </c>
      <c r="H6544" s="35" t="b">
        <v>0</v>
      </c>
      <c r="I6544" s="35" t="b">
        <v>0</v>
      </c>
      <c r="J6544" s="35" t="b">
        <v>0</v>
      </c>
    </row>
    <row r="6545" spans="1:10" hidden="1" x14ac:dyDescent="0.2">
      <c r="A6545" s="35" t="s">
        <v>87</v>
      </c>
      <c r="B6545" s="35" t="str">
        <f>VLOOKUP(Table4[[#This Row],[Metabolite ID]],Table18[],2,FALSE)</f>
        <v>N-formylmethionine</v>
      </c>
      <c r="C6545" s="35" t="s">
        <v>1122</v>
      </c>
      <c r="D6545" s="35">
        <v>1068</v>
      </c>
      <c r="E6545" s="35">
        <v>2.2451792687075312E-2</v>
      </c>
      <c r="F6545" s="35">
        <v>0.15671171022856131</v>
      </c>
      <c r="G6545" s="35">
        <v>0.88610548050998728</v>
      </c>
      <c r="H6545" s="35" t="b">
        <v>0</v>
      </c>
      <c r="I6545" s="35" t="b">
        <v>0</v>
      </c>
      <c r="J6545" s="35" t="b">
        <v>0</v>
      </c>
    </row>
    <row r="6546" spans="1:10" hidden="1" x14ac:dyDescent="0.2">
      <c r="A6546" s="35" t="s">
        <v>87</v>
      </c>
      <c r="B6546" s="35" t="str">
        <f>VLOOKUP(Table4[[#This Row],[Metabolite ID]],Table18[],2,FALSE)</f>
        <v>N-formylmethionine</v>
      </c>
      <c r="C6546" s="35" t="s">
        <v>1123</v>
      </c>
      <c r="D6546" s="35">
        <v>1068</v>
      </c>
      <c r="E6546" s="35">
        <v>0.13833403909994468</v>
      </c>
      <c r="F6546" s="35">
        <v>0.11184925331973236</v>
      </c>
      <c r="G6546" s="35">
        <v>0.21643745417963614</v>
      </c>
      <c r="H6546" s="35" t="b">
        <v>0</v>
      </c>
      <c r="I6546" s="35" t="b">
        <v>0</v>
      </c>
      <c r="J6546" s="35" t="b">
        <v>0</v>
      </c>
    </row>
    <row r="6547" spans="1:10" x14ac:dyDescent="0.2">
      <c r="A6547" s="35" t="s">
        <v>406</v>
      </c>
      <c r="B6547" s="35" t="str">
        <f>VLOOKUP(Table4[[#This Row],[Metabolite ID]],Table18[],2,FALSE)</f>
        <v>5alpha-pregnan-3(alpha or beta),20beta-diol disulfate</v>
      </c>
      <c r="C6547" s="35" t="s">
        <v>1116</v>
      </c>
      <c r="D6547" s="35">
        <v>1069</v>
      </c>
      <c r="E6547" s="35">
        <v>-4.0264815789191333E-3</v>
      </c>
      <c r="F6547" s="35">
        <v>4.4655137202041048E-2</v>
      </c>
      <c r="G6547" s="36">
        <v>0.92815340751355069</v>
      </c>
      <c r="H6547" s="35" t="b">
        <v>0</v>
      </c>
      <c r="I6547" s="35" t="b">
        <v>0</v>
      </c>
      <c r="J6547" s="35" t="b">
        <v>0</v>
      </c>
    </row>
    <row r="6548" spans="1:10" hidden="1" x14ac:dyDescent="0.2">
      <c r="A6548" s="35" t="s">
        <v>406</v>
      </c>
      <c r="B6548" s="35" t="str">
        <f>VLOOKUP(Table4[[#This Row],[Metabolite ID]],Table18[],2,FALSE)</f>
        <v>5alpha-pregnan-3(alpha or beta),20beta-diol disulfate</v>
      </c>
      <c r="C6548" s="35" t="s">
        <v>1117</v>
      </c>
      <c r="D6548" s="35">
        <v>1069</v>
      </c>
      <c r="E6548" s="35">
        <v>-4.0264815789191333E-3</v>
      </c>
      <c r="F6548" s="35">
        <v>4.4655137202041048E-2</v>
      </c>
      <c r="G6548" s="35">
        <v>0.92815340751355069</v>
      </c>
      <c r="H6548" s="35" t="b">
        <v>0</v>
      </c>
      <c r="I6548" s="35" t="b">
        <v>0</v>
      </c>
      <c r="J6548" s="35" t="b">
        <v>0</v>
      </c>
    </row>
    <row r="6549" spans="1:10" hidden="1" x14ac:dyDescent="0.2">
      <c r="A6549" s="35" t="s">
        <v>406</v>
      </c>
      <c r="B6549" s="35" t="str">
        <f>VLOOKUP(Table4[[#This Row],[Metabolite ID]],Table18[],2,FALSE)</f>
        <v>5alpha-pregnan-3(alpha or beta),20beta-diol disulfate</v>
      </c>
      <c r="C6549" s="35" t="s">
        <v>1118</v>
      </c>
      <c r="D6549" s="35">
        <v>1069</v>
      </c>
      <c r="E6549" s="35">
        <v>-4.0264815789191298E-3</v>
      </c>
      <c r="F6549" s="35">
        <v>4.5044130463859654E-2</v>
      </c>
      <c r="G6549" s="35">
        <v>0.92877220414804784</v>
      </c>
      <c r="H6549" s="35" t="b">
        <v>0</v>
      </c>
      <c r="I6549" s="35" t="b">
        <v>0</v>
      </c>
      <c r="J6549" s="35" t="b">
        <v>0</v>
      </c>
    </row>
    <row r="6550" spans="1:10" hidden="1" x14ac:dyDescent="0.2">
      <c r="A6550" s="35" t="s">
        <v>406</v>
      </c>
      <c r="B6550" s="35" t="str">
        <f>VLOOKUP(Table4[[#This Row],[Metabolite ID]],Table18[],2,FALSE)</f>
        <v>5alpha-pregnan-3(alpha or beta),20beta-diol disulfate</v>
      </c>
      <c r="C6550" s="35" t="s">
        <v>1119</v>
      </c>
      <c r="D6550" s="35">
        <v>1069</v>
      </c>
      <c r="E6550" s="35">
        <v>-3.9922553191489359E-2</v>
      </c>
      <c r="F6550" s="35">
        <v>6.8454896539970236E-2</v>
      </c>
      <c r="G6550" s="35">
        <v>0.55976203863867169</v>
      </c>
      <c r="H6550" s="35" t="b">
        <v>0</v>
      </c>
      <c r="I6550" s="35" t="b">
        <v>0</v>
      </c>
      <c r="J6550" s="35" t="b">
        <v>0</v>
      </c>
    </row>
    <row r="6551" spans="1:10" hidden="1" x14ac:dyDescent="0.2">
      <c r="A6551" s="35" t="s">
        <v>406</v>
      </c>
      <c r="B6551" s="35" t="str">
        <f>VLOOKUP(Table4[[#This Row],[Metabolite ID]],Table18[],2,FALSE)</f>
        <v>5alpha-pregnan-3(alpha or beta),20beta-diol disulfate</v>
      </c>
      <c r="C6551" s="35" t="s">
        <v>1120</v>
      </c>
      <c r="D6551" s="35">
        <v>1069</v>
      </c>
      <c r="E6551" s="35">
        <v>2.764574110190143E-2</v>
      </c>
      <c r="F6551" s="35">
        <v>7.6916486750173069E-2</v>
      </c>
      <c r="G6551" s="35">
        <v>0.71927685577709588</v>
      </c>
      <c r="H6551" s="35" t="b">
        <v>0</v>
      </c>
      <c r="I6551" s="35" t="b">
        <v>0</v>
      </c>
      <c r="J6551" s="35" t="b">
        <v>0</v>
      </c>
    </row>
    <row r="6552" spans="1:10" hidden="1" x14ac:dyDescent="0.2">
      <c r="A6552" s="35" t="s">
        <v>406</v>
      </c>
      <c r="B6552" s="35" t="str">
        <f>VLOOKUP(Table4[[#This Row],[Metabolite ID]],Table18[],2,FALSE)</f>
        <v>5alpha-pregnan-3(alpha or beta),20beta-diol disulfate</v>
      </c>
      <c r="C6552" s="35" t="s">
        <v>1121</v>
      </c>
      <c r="D6552" s="35">
        <v>1069</v>
      </c>
      <c r="E6552" s="35">
        <v>-8.3114912588192702E-2</v>
      </c>
      <c r="F6552" s="35">
        <v>0.27974232185059555</v>
      </c>
      <c r="G6552" s="35">
        <v>0.76643847358760764</v>
      </c>
      <c r="H6552" s="35" t="b">
        <v>0</v>
      </c>
      <c r="I6552" s="35" t="b">
        <v>0</v>
      </c>
      <c r="J6552" s="35" t="b">
        <v>0</v>
      </c>
    </row>
    <row r="6553" spans="1:10" hidden="1" x14ac:dyDescent="0.2">
      <c r="A6553" s="35" t="s">
        <v>406</v>
      </c>
      <c r="B6553" s="35" t="str">
        <f>VLOOKUP(Table4[[#This Row],[Metabolite ID]],Table18[],2,FALSE)</f>
        <v>5alpha-pregnan-3(alpha or beta),20beta-diol disulfate</v>
      </c>
      <c r="C6553" s="35" t="s">
        <v>1122</v>
      </c>
      <c r="D6553" s="35">
        <v>1069</v>
      </c>
      <c r="E6553" s="35">
        <v>7.1627409282260857E-2</v>
      </c>
      <c r="F6553" s="35">
        <v>0.17815917752187804</v>
      </c>
      <c r="G6553" s="35">
        <v>0.68773381984725235</v>
      </c>
      <c r="H6553" s="35" t="b">
        <v>0</v>
      </c>
      <c r="I6553" s="35" t="b">
        <v>0</v>
      </c>
      <c r="J6553" s="35" t="b">
        <v>0</v>
      </c>
    </row>
    <row r="6554" spans="1:10" hidden="1" x14ac:dyDescent="0.2">
      <c r="A6554" s="35" t="s">
        <v>406</v>
      </c>
      <c r="B6554" s="35" t="str">
        <f>VLOOKUP(Table4[[#This Row],[Metabolite ID]],Table18[],2,FALSE)</f>
        <v>5alpha-pregnan-3(alpha or beta),20beta-diol disulfate</v>
      </c>
      <c r="C6554" s="35" t="s">
        <v>1123</v>
      </c>
      <c r="D6554" s="35">
        <v>1069</v>
      </c>
      <c r="E6554" s="35">
        <v>5.1574984866152043E-2</v>
      </c>
      <c r="F6554" s="35">
        <v>0.13110120499110642</v>
      </c>
      <c r="G6554" s="35">
        <v>0.6941039522747342</v>
      </c>
      <c r="H6554" s="35" t="b">
        <v>0</v>
      </c>
      <c r="I6554" s="35" t="b">
        <v>0</v>
      </c>
      <c r="J6554" s="35" t="b">
        <v>0</v>
      </c>
    </row>
    <row r="6555" spans="1:10" x14ac:dyDescent="0.2">
      <c r="A6555" s="35" t="s">
        <v>345</v>
      </c>
      <c r="B6555" s="35" t="str">
        <f>VLOOKUP(Table4[[#This Row],[Metabolite ID]],Table18[],2,FALSE)</f>
        <v>phenylalanylalanine</v>
      </c>
      <c r="C6555" s="35" t="s">
        <v>1116</v>
      </c>
      <c r="D6555" s="35">
        <v>1068</v>
      </c>
      <c r="E6555" s="35">
        <v>-5.1632151902136231E-3</v>
      </c>
      <c r="F6555" s="35">
        <v>5.7466544407756899E-2</v>
      </c>
      <c r="G6555" s="36">
        <v>0.92840854173477394</v>
      </c>
      <c r="H6555" s="35" t="b">
        <v>0</v>
      </c>
      <c r="I6555" s="35" t="b">
        <v>0</v>
      </c>
      <c r="J6555" s="35" t="b">
        <v>0</v>
      </c>
    </row>
    <row r="6556" spans="1:10" hidden="1" x14ac:dyDescent="0.2">
      <c r="A6556" s="35" t="s">
        <v>345</v>
      </c>
      <c r="B6556" s="35" t="str">
        <f>VLOOKUP(Table4[[#This Row],[Metabolite ID]],Table18[],2,FALSE)</f>
        <v>phenylalanylalanine</v>
      </c>
      <c r="C6556" s="35" t="s">
        <v>1117</v>
      </c>
      <c r="D6556" s="35">
        <v>1068</v>
      </c>
      <c r="E6556" s="35">
        <v>-5.1632151902136231E-3</v>
      </c>
      <c r="F6556" s="35">
        <v>5.6661989373065429E-2</v>
      </c>
      <c r="G6556" s="35">
        <v>0.92739479094604149</v>
      </c>
      <c r="H6556" s="35" t="b">
        <v>0</v>
      </c>
      <c r="I6556" s="35" t="b">
        <v>0</v>
      </c>
      <c r="J6556" s="35" t="b">
        <v>0</v>
      </c>
    </row>
    <row r="6557" spans="1:10" hidden="1" x14ac:dyDescent="0.2">
      <c r="A6557" s="35" t="s">
        <v>345</v>
      </c>
      <c r="B6557" s="35" t="str">
        <f>VLOOKUP(Table4[[#This Row],[Metabolite ID]],Table18[],2,FALSE)</f>
        <v>phenylalanylalanine</v>
      </c>
      <c r="C6557" s="35" t="s">
        <v>1118</v>
      </c>
      <c r="D6557" s="35">
        <v>1068</v>
      </c>
      <c r="E6557" s="35">
        <v>-5.1632151902136405E-3</v>
      </c>
      <c r="F6557" s="35">
        <v>5.7179983951451123E-2</v>
      </c>
      <c r="G6557" s="35">
        <v>0.92805072907218733</v>
      </c>
      <c r="H6557" s="35" t="b">
        <v>0</v>
      </c>
      <c r="I6557" s="35" t="b">
        <v>0</v>
      </c>
      <c r="J6557" s="35" t="b">
        <v>0</v>
      </c>
    </row>
    <row r="6558" spans="1:10" hidden="1" x14ac:dyDescent="0.2">
      <c r="A6558" s="35" t="s">
        <v>345</v>
      </c>
      <c r="B6558" s="35" t="str">
        <f>VLOOKUP(Table4[[#This Row],[Metabolite ID]],Table18[],2,FALSE)</f>
        <v>phenylalanylalanine</v>
      </c>
      <c r="C6558" s="35" t="s">
        <v>1119</v>
      </c>
      <c r="D6558" s="35">
        <v>1068</v>
      </c>
      <c r="E6558" s="35">
        <v>1.3330256520058378E-5</v>
      </c>
      <c r="F6558" s="35">
        <v>8.6032190243766057E-2</v>
      </c>
      <c r="G6558" s="35">
        <v>0.99987637178832478</v>
      </c>
      <c r="H6558" s="35" t="b">
        <v>0</v>
      </c>
      <c r="I6558" s="35" t="b">
        <v>0</v>
      </c>
      <c r="J6558" s="35" t="b">
        <v>0</v>
      </c>
    </row>
    <row r="6559" spans="1:10" hidden="1" x14ac:dyDescent="0.2">
      <c r="A6559" s="35" t="s">
        <v>345</v>
      </c>
      <c r="B6559" s="35" t="str">
        <f>VLOOKUP(Table4[[#This Row],[Metabolite ID]],Table18[],2,FALSE)</f>
        <v>phenylalanylalanine</v>
      </c>
      <c r="C6559" s="35" t="s">
        <v>1120</v>
      </c>
      <c r="D6559" s="35">
        <v>1068</v>
      </c>
      <c r="E6559" s="35">
        <v>-9.2409699028159334E-2</v>
      </c>
      <c r="F6559" s="35">
        <v>9.5334759393969529E-2</v>
      </c>
      <c r="G6559" s="35">
        <v>0.33238654731057565</v>
      </c>
      <c r="H6559" s="35" t="b">
        <v>0</v>
      </c>
      <c r="I6559" s="35" t="b">
        <v>0</v>
      </c>
      <c r="J6559" s="35" t="b">
        <v>0</v>
      </c>
    </row>
    <row r="6560" spans="1:10" hidden="1" x14ac:dyDescent="0.2">
      <c r="A6560" s="35" t="s">
        <v>345</v>
      </c>
      <c r="B6560" s="35" t="str">
        <f>VLOOKUP(Table4[[#This Row],[Metabolite ID]],Table18[],2,FALSE)</f>
        <v>phenylalanylalanine</v>
      </c>
      <c r="C6560" s="35" t="s">
        <v>1121</v>
      </c>
      <c r="D6560" s="35">
        <v>1068</v>
      </c>
      <c r="E6560" s="35">
        <v>-5.6851480222210427E-2</v>
      </c>
      <c r="F6560" s="35">
        <v>0.36676153882306872</v>
      </c>
      <c r="G6560" s="35">
        <v>0.87684323609954984</v>
      </c>
      <c r="H6560" s="35" t="b">
        <v>0</v>
      </c>
      <c r="I6560" s="35" t="b">
        <v>0</v>
      </c>
      <c r="J6560" s="35" t="b">
        <v>0</v>
      </c>
    </row>
    <row r="6561" spans="1:10" hidden="1" x14ac:dyDescent="0.2">
      <c r="A6561" s="35" t="s">
        <v>345</v>
      </c>
      <c r="B6561" s="35" t="str">
        <f>VLOOKUP(Table4[[#This Row],[Metabolite ID]],Table18[],2,FALSE)</f>
        <v>phenylalanylalanine</v>
      </c>
      <c r="C6561" s="35" t="s">
        <v>1122</v>
      </c>
      <c r="D6561" s="35">
        <v>1068</v>
      </c>
      <c r="E6561" s="35">
        <v>-0.23403269233321389</v>
      </c>
      <c r="F6561" s="35">
        <v>0.21195610329128192</v>
      </c>
      <c r="G6561" s="35">
        <v>0.26977422754645503</v>
      </c>
      <c r="H6561" s="35" t="b">
        <v>0</v>
      </c>
      <c r="I6561" s="35" t="b">
        <v>0</v>
      </c>
      <c r="J6561" s="35" t="b">
        <v>0</v>
      </c>
    </row>
    <row r="6562" spans="1:10" hidden="1" x14ac:dyDescent="0.2">
      <c r="A6562" s="35" t="s">
        <v>345</v>
      </c>
      <c r="B6562" s="35" t="str">
        <f>VLOOKUP(Table4[[#This Row],[Metabolite ID]],Table18[],2,FALSE)</f>
        <v>phenylalanylalanine</v>
      </c>
      <c r="C6562" s="35" t="s">
        <v>1123</v>
      </c>
      <c r="D6562" s="35">
        <v>1068</v>
      </c>
      <c r="E6562" s="35">
        <v>-6.1020422263281887E-2</v>
      </c>
      <c r="F6562" s="35">
        <v>0.16849798008438766</v>
      </c>
      <c r="G6562" s="35">
        <v>0.71731669098168838</v>
      </c>
      <c r="H6562" s="35" t="b">
        <v>0</v>
      </c>
      <c r="I6562" s="35" t="b">
        <v>0</v>
      </c>
      <c r="J6562" s="35" t="b">
        <v>0</v>
      </c>
    </row>
    <row r="6563" spans="1:10" x14ac:dyDescent="0.2">
      <c r="A6563" s="35" t="s">
        <v>86</v>
      </c>
      <c r="B6563" s="35" t="str">
        <f>VLOOKUP(Table4[[#This Row],[Metabolite ID]],Table18[],2,FALSE)</f>
        <v>thyroxine</v>
      </c>
      <c r="C6563" s="35" t="s">
        <v>1116</v>
      </c>
      <c r="D6563" s="35">
        <v>1068</v>
      </c>
      <c r="E6563" s="35">
        <v>-3.3532077204086502E-3</v>
      </c>
      <c r="F6563" s="35">
        <v>3.7746274833103687E-2</v>
      </c>
      <c r="G6563" s="36">
        <v>0.92921267540135277</v>
      </c>
      <c r="H6563" s="35" t="b">
        <v>0</v>
      </c>
      <c r="I6563" s="35" t="b">
        <v>0</v>
      </c>
      <c r="J6563" s="35" t="b">
        <v>0</v>
      </c>
    </row>
    <row r="6564" spans="1:10" hidden="1" x14ac:dyDescent="0.2">
      <c r="A6564" s="35" t="s">
        <v>86</v>
      </c>
      <c r="B6564" s="35" t="str">
        <f>VLOOKUP(Table4[[#This Row],[Metabolite ID]],Table18[],2,FALSE)</f>
        <v>thyroxine</v>
      </c>
      <c r="C6564" s="35" t="s">
        <v>1117</v>
      </c>
      <c r="D6564" s="35">
        <v>1068</v>
      </c>
      <c r="E6564" s="35">
        <v>-3.3532077204086502E-3</v>
      </c>
      <c r="F6564" s="35">
        <v>3.6933945919115342E-2</v>
      </c>
      <c r="G6564" s="35">
        <v>0.9276599988716191</v>
      </c>
      <c r="H6564" s="35" t="b">
        <v>0</v>
      </c>
      <c r="I6564" s="35" t="b">
        <v>0</v>
      </c>
      <c r="J6564" s="35" t="b">
        <v>0</v>
      </c>
    </row>
    <row r="6565" spans="1:10" hidden="1" x14ac:dyDescent="0.2">
      <c r="A6565" s="35" t="s">
        <v>86</v>
      </c>
      <c r="B6565" s="35" t="str">
        <f>VLOOKUP(Table4[[#This Row],[Metabolite ID]],Table18[],2,FALSE)</f>
        <v>thyroxine</v>
      </c>
      <c r="C6565" s="35" t="s">
        <v>1118</v>
      </c>
      <c r="D6565" s="35">
        <v>1068</v>
      </c>
      <c r="E6565" s="35">
        <v>-3.3532077204086524E-3</v>
      </c>
      <c r="F6565" s="35">
        <v>3.7274591842068903E-2</v>
      </c>
      <c r="G6565" s="35">
        <v>0.92831931171650794</v>
      </c>
      <c r="H6565" s="35" t="b">
        <v>0</v>
      </c>
      <c r="I6565" s="35" t="b">
        <v>0</v>
      </c>
      <c r="J6565" s="35" t="b">
        <v>0</v>
      </c>
    </row>
    <row r="6566" spans="1:10" hidden="1" x14ac:dyDescent="0.2">
      <c r="A6566" s="35" t="s">
        <v>86</v>
      </c>
      <c r="B6566" s="35" t="str">
        <f>VLOOKUP(Table4[[#This Row],[Metabolite ID]],Table18[],2,FALSE)</f>
        <v>thyroxine</v>
      </c>
      <c r="C6566" s="35" t="s">
        <v>1119</v>
      </c>
      <c r="D6566" s="35">
        <v>1068</v>
      </c>
      <c r="E6566" s="35">
        <v>6.2193319508445904E-3</v>
      </c>
      <c r="F6566" s="35">
        <v>5.6985090610060352E-2</v>
      </c>
      <c r="G6566" s="35">
        <v>0.91309173899277241</v>
      </c>
      <c r="H6566" s="35" t="b">
        <v>0</v>
      </c>
      <c r="I6566" s="35" t="b">
        <v>0</v>
      </c>
      <c r="J6566" s="35" t="b">
        <v>0</v>
      </c>
    </row>
    <row r="6567" spans="1:10" hidden="1" x14ac:dyDescent="0.2">
      <c r="A6567" s="35" t="s">
        <v>86</v>
      </c>
      <c r="B6567" s="35" t="str">
        <f>VLOOKUP(Table4[[#This Row],[Metabolite ID]],Table18[],2,FALSE)</f>
        <v>thyroxine</v>
      </c>
      <c r="C6567" s="35" t="s">
        <v>1120</v>
      </c>
      <c r="D6567" s="35">
        <v>1068</v>
      </c>
      <c r="E6567" s="35">
        <v>-5.0618732348583106E-2</v>
      </c>
      <c r="F6567" s="35">
        <v>6.161459761883261E-2</v>
      </c>
      <c r="G6567" s="35">
        <v>0.41133989709919477</v>
      </c>
      <c r="H6567" s="35" t="b">
        <v>0</v>
      </c>
      <c r="I6567" s="35" t="b">
        <v>0</v>
      </c>
      <c r="J6567" s="35" t="b">
        <v>0</v>
      </c>
    </row>
    <row r="6568" spans="1:10" hidden="1" x14ac:dyDescent="0.2">
      <c r="A6568" s="35" t="s">
        <v>86</v>
      </c>
      <c r="B6568" s="35" t="str">
        <f>VLOOKUP(Table4[[#This Row],[Metabolite ID]],Table18[],2,FALSE)</f>
        <v>thyroxine</v>
      </c>
      <c r="C6568" s="35" t="s">
        <v>1121</v>
      </c>
      <c r="D6568" s="35">
        <v>1068</v>
      </c>
      <c r="E6568" s="35">
        <v>-0.18958578963280459</v>
      </c>
      <c r="F6568" s="35">
        <v>0.24545096801308283</v>
      </c>
      <c r="G6568" s="35">
        <v>0.44004990036334846</v>
      </c>
      <c r="H6568" s="35" t="b">
        <v>0</v>
      </c>
      <c r="I6568" s="35" t="b">
        <v>0</v>
      </c>
      <c r="J6568" s="35" t="b">
        <v>0</v>
      </c>
    </row>
    <row r="6569" spans="1:10" hidden="1" x14ac:dyDescent="0.2">
      <c r="A6569" s="35" t="s">
        <v>86</v>
      </c>
      <c r="B6569" s="35" t="str">
        <f>VLOOKUP(Table4[[#This Row],[Metabolite ID]],Table18[],2,FALSE)</f>
        <v>thyroxine</v>
      </c>
      <c r="C6569" s="35" t="s">
        <v>1122</v>
      </c>
      <c r="D6569" s="35">
        <v>1068</v>
      </c>
      <c r="E6569" s="35">
        <v>-0.16586055460170002</v>
      </c>
      <c r="F6569" s="35">
        <v>0.1741903806509503</v>
      </c>
      <c r="G6569" s="35">
        <v>0.34122146529506947</v>
      </c>
      <c r="H6569" s="35" t="b">
        <v>0</v>
      </c>
      <c r="I6569" s="35" t="b">
        <v>0</v>
      </c>
      <c r="J6569" s="35" t="b">
        <v>0</v>
      </c>
    </row>
    <row r="6570" spans="1:10" hidden="1" x14ac:dyDescent="0.2">
      <c r="A6570" s="35" t="s">
        <v>86</v>
      </c>
      <c r="B6570" s="35" t="str">
        <f>VLOOKUP(Table4[[#This Row],[Metabolite ID]],Table18[],2,FALSE)</f>
        <v>thyroxine</v>
      </c>
      <c r="C6570" s="35" t="s">
        <v>1123</v>
      </c>
      <c r="D6570" s="35">
        <v>1068</v>
      </c>
      <c r="E6570" s="35">
        <v>-1.3653200795573679E-2</v>
      </c>
      <c r="F6570" s="35">
        <v>0.1108338018349134</v>
      </c>
      <c r="G6570" s="35">
        <v>0.90198283178435201</v>
      </c>
      <c r="H6570" s="35" t="b">
        <v>0</v>
      </c>
      <c r="I6570" s="35" t="b">
        <v>0</v>
      </c>
      <c r="J6570" s="35" t="b">
        <v>0</v>
      </c>
    </row>
    <row r="6571" spans="1:10" x14ac:dyDescent="0.2">
      <c r="A6571" s="35" t="s">
        <v>264</v>
      </c>
      <c r="B6571" s="35" t="str">
        <f>VLOOKUP(Table4[[#This Row],[Metabolite ID]],Table18[],2,FALSE)</f>
        <v>hexanoylglycine</v>
      </c>
      <c r="C6571" s="35" t="s">
        <v>1116</v>
      </c>
      <c r="D6571" s="35">
        <v>1067</v>
      </c>
      <c r="E6571" s="35">
        <v>-4.4637698163840734E-3</v>
      </c>
      <c r="F6571" s="35">
        <v>5.0313909423360025E-2</v>
      </c>
      <c r="G6571" s="36">
        <v>0.92930570477510932</v>
      </c>
      <c r="H6571" s="35" t="b">
        <v>0</v>
      </c>
      <c r="I6571" s="35" t="b">
        <v>0</v>
      </c>
      <c r="J6571" s="35" t="b">
        <v>0</v>
      </c>
    </row>
    <row r="6572" spans="1:10" hidden="1" x14ac:dyDescent="0.2">
      <c r="A6572" s="35" t="s">
        <v>264</v>
      </c>
      <c r="B6572" s="35" t="str">
        <f>VLOOKUP(Table4[[#This Row],[Metabolite ID]],Table18[],2,FALSE)</f>
        <v>hexanoylglycine</v>
      </c>
      <c r="C6572" s="35" t="s">
        <v>1117</v>
      </c>
      <c r="D6572" s="35">
        <v>1067</v>
      </c>
      <c r="E6572" s="35">
        <v>-4.4637698163840734E-3</v>
      </c>
      <c r="F6572" s="35">
        <v>4.8149364267091384E-2</v>
      </c>
      <c r="G6572" s="35">
        <v>0.92613655516410565</v>
      </c>
      <c r="H6572" s="35" t="b">
        <v>0</v>
      </c>
      <c r="I6572" s="35" t="b">
        <v>0</v>
      </c>
      <c r="J6572" s="35" t="b">
        <v>0</v>
      </c>
    </row>
    <row r="6573" spans="1:10" hidden="1" x14ac:dyDescent="0.2">
      <c r="A6573" s="35" t="s">
        <v>264</v>
      </c>
      <c r="B6573" s="35" t="str">
        <f>VLOOKUP(Table4[[#This Row],[Metabolite ID]],Table18[],2,FALSE)</f>
        <v>hexanoylglycine</v>
      </c>
      <c r="C6573" s="35" t="s">
        <v>1118</v>
      </c>
      <c r="D6573" s="35">
        <v>1067</v>
      </c>
      <c r="E6573" s="35">
        <v>-4.4637698163840596E-3</v>
      </c>
      <c r="F6573" s="35">
        <v>4.8615076491202558E-2</v>
      </c>
      <c r="G6573" s="35">
        <v>0.92684214042597313</v>
      </c>
      <c r="H6573" s="35" t="b">
        <v>0</v>
      </c>
      <c r="I6573" s="35" t="b">
        <v>0</v>
      </c>
      <c r="J6573" s="35" t="b">
        <v>0</v>
      </c>
    </row>
    <row r="6574" spans="1:10" hidden="1" x14ac:dyDescent="0.2">
      <c r="A6574" s="35" t="s">
        <v>264</v>
      </c>
      <c r="B6574" s="35" t="str">
        <f>VLOOKUP(Table4[[#This Row],[Metabolite ID]],Table18[],2,FALSE)</f>
        <v>hexanoylglycine</v>
      </c>
      <c r="C6574" s="35" t="s">
        <v>1119</v>
      </c>
      <c r="D6574" s="35">
        <v>1067</v>
      </c>
      <c r="E6574" s="35">
        <v>-5.2925593220338983E-2</v>
      </c>
      <c r="F6574" s="35">
        <v>7.3927087064116784E-2</v>
      </c>
      <c r="G6574" s="35">
        <v>0.47404314508299783</v>
      </c>
      <c r="H6574" s="35" t="b">
        <v>0</v>
      </c>
      <c r="I6574" s="35" t="b">
        <v>0</v>
      </c>
      <c r="J6574" s="35" t="b">
        <v>0</v>
      </c>
    </row>
    <row r="6575" spans="1:10" hidden="1" x14ac:dyDescent="0.2">
      <c r="A6575" s="35" t="s">
        <v>264</v>
      </c>
      <c r="B6575" s="35" t="str">
        <f>VLOOKUP(Table4[[#This Row],[Metabolite ID]],Table18[],2,FALSE)</f>
        <v>hexanoylglycine</v>
      </c>
      <c r="C6575" s="35" t="s">
        <v>1120</v>
      </c>
      <c r="D6575" s="35">
        <v>1067</v>
      </c>
      <c r="E6575" s="35">
        <v>1.1954445337709235E-2</v>
      </c>
      <c r="F6575" s="35">
        <v>8.2943177817744698E-2</v>
      </c>
      <c r="G6575" s="35">
        <v>0.88539928997770934</v>
      </c>
      <c r="H6575" s="35" t="b">
        <v>0</v>
      </c>
      <c r="I6575" s="35" t="b">
        <v>0</v>
      </c>
      <c r="J6575" s="35" t="b">
        <v>0</v>
      </c>
    </row>
    <row r="6576" spans="1:10" hidden="1" x14ac:dyDescent="0.2">
      <c r="A6576" s="35" t="s">
        <v>264</v>
      </c>
      <c r="B6576" s="35" t="str">
        <f>VLOOKUP(Table4[[#This Row],[Metabolite ID]],Table18[],2,FALSE)</f>
        <v>hexanoylglycine</v>
      </c>
      <c r="C6576" s="35" t="s">
        <v>1121</v>
      </c>
      <c r="D6576" s="35">
        <v>1067</v>
      </c>
      <c r="E6576" s="35">
        <v>-9.2332811711362872E-2</v>
      </c>
      <c r="F6576" s="35">
        <v>0.34042870425188082</v>
      </c>
      <c r="G6576" s="35">
        <v>0.78627041517799734</v>
      </c>
      <c r="H6576" s="35" t="b">
        <v>0</v>
      </c>
      <c r="I6576" s="35" t="b">
        <v>0</v>
      </c>
      <c r="J6576" s="35" t="b">
        <v>0</v>
      </c>
    </row>
    <row r="6577" spans="1:10" hidden="1" x14ac:dyDescent="0.2">
      <c r="A6577" s="35" t="s">
        <v>264</v>
      </c>
      <c r="B6577" s="35" t="str">
        <f>VLOOKUP(Table4[[#This Row],[Metabolite ID]],Table18[],2,FALSE)</f>
        <v>hexanoylglycine</v>
      </c>
      <c r="C6577" s="35" t="s">
        <v>1122</v>
      </c>
      <c r="D6577" s="35">
        <v>1067</v>
      </c>
      <c r="E6577" s="35">
        <v>0.17112721200659209</v>
      </c>
      <c r="F6577" s="35">
        <v>0.20881839571052818</v>
      </c>
      <c r="G6577" s="35">
        <v>0.41268291750733688</v>
      </c>
      <c r="H6577" s="35" t="b">
        <v>0</v>
      </c>
      <c r="I6577" s="35" t="b">
        <v>0</v>
      </c>
      <c r="J6577" s="35" t="b">
        <v>0</v>
      </c>
    </row>
    <row r="6578" spans="1:10" hidden="1" x14ac:dyDescent="0.2">
      <c r="A6578" s="35" t="s">
        <v>264</v>
      </c>
      <c r="B6578" s="35" t="str">
        <f>VLOOKUP(Table4[[#This Row],[Metabolite ID]],Table18[],2,FALSE)</f>
        <v>hexanoylglycine</v>
      </c>
      <c r="C6578" s="35" t="s">
        <v>1123</v>
      </c>
      <c r="D6578" s="35">
        <v>1067</v>
      </c>
      <c r="E6578" s="35">
        <v>0.14692579384715862</v>
      </c>
      <c r="F6578" s="35">
        <v>0.14744209581150411</v>
      </c>
      <c r="G6578" s="35">
        <v>0.31923445829099667</v>
      </c>
      <c r="H6578" s="35" t="b">
        <v>0</v>
      </c>
      <c r="I6578" s="35" t="b">
        <v>0</v>
      </c>
      <c r="J6578" s="35" t="b">
        <v>0</v>
      </c>
    </row>
    <row r="6579" spans="1:10" x14ac:dyDescent="0.2">
      <c r="A6579" s="35" t="s">
        <v>367</v>
      </c>
      <c r="B6579" s="35" t="str">
        <f>VLOOKUP(Table4[[#This Row],[Metabolite ID]],Table18[],2,FALSE)</f>
        <v>N-acetyl-1-methylhistidine*</v>
      </c>
      <c r="C6579" s="35" t="s">
        <v>1116</v>
      </c>
      <c r="D6579" s="35">
        <v>1068</v>
      </c>
      <c r="E6579" s="35">
        <v>-3.5190002476364847E-3</v>
      </c>
      <c r="F6579" s="35">
        <v>4.0247090939098937E-2</v>
      </c>
      <c r="G6579" s="36">
        <v>0.93032583185055517</v>
      </c>
      <c r="H6579" s="35" t="b">
        <v>0</v>
      </c>
      <c r="I6579" s="35" t="b">
        <v>0</v>
      </c>
      <c r="J6579" s="35" t="b">
        <v>0</v>
      </c>
    </row>
    <row r="6580" spans="1:10" hidden="1" x14ac:dyDescent="0.2">
      <c r="A6580" s="35" t="s">
        <v>367</v>
      </c>
      <c r="B6580" s="35" t="str">
        <f>VLOOKUP(Table4[[#This Row],[Metabolite ID]],Table18[],2,FALSE)</f>
        <v>N-acetyl-1-methylhistidine*</v>
      </c>
      <c r="C6580" s="35" t="s">
        <v>1117</v>
      </c>
      <c r="D6580" s="35">
        <v>1068</v>
      </c>
      <c r="E6580" s="35">
        <v>-3.5190002476364847E-3</v>
      </c>
      <c r="F6580" s="35">
        <v>3.9638981747093939E-2</v>
      </c>
      <c r="G6580" s="35">
        <v>0.9292597310131876</v>
      </c>
      <c r="H6580" s="35" t="b">
        <v>0</v>
      </c>
      <c r="I6580" s="35" t="b">
        <v>0</v>
      </c>
      <c r="J6580" s="35" t="b">
        <v>0</v>
      </c>
    </row>
    <row r="6581" spans="1:10" hidden="1" x14ac:dyDescent="0.2">
      <c r="A6581" s="35" t="s">
        <v>367</v>
      </c>
      <c r="B6581" s="35" t="str">
        <f>VLOOKUP(Table4[[#This Row],[Metabolite ID]],Table18[],2,FALSE)</f>
        <v>N-acetyl-1-methylhistidine*</v>
      </c>
      <c r="C6581" s="35" t="s">
        <v>1118</v>
      </c>
      <c r="D6581" s="35">
        <v>1068</v>
      </c>
      <c r="E6581" s="35">
        <v>-3.5190002476365298E-3</v>
      </c>
      <c r="F6581" s="35">
        <v>4.0001488316938949E-2</v>
      </c>
      <c r="G6581" s="35">
        <v>0.92989914285834052</v>
      </c>
      <c r="H6581" s="35" t="b">
        <v>0</v>
      </c>
      <c r="I6581" s="35" t="b">
        <v>0</v>
      </c>
      <c r="J6581" s="35" t="b">
        <v>0</v>
      </c>
    </row>
    <row r="6582" spans="1:10" hidden="1" x14ac:dyDescent="0.2">
      <c r="A6582" s="35" t="s">
        <v>367</v>
      </c>
      <c r="B6582" s="35" t="str">
        <f>VLOOKUP(Table4[[#This Row],[Metabolite ID]],Table18[],2,FALSE)</f>
        <v>N-acetyl-1-methylhistidine*</v>
      </c>
      <c r="C6582" s="35" t="s">
        <v>1119</v>
      </c>
      <c r="D6582" s="35">
        <v>1068</v>
      </c>
      <c r="E6582" s="35">
        <v>-1.7368273825685905E-2</v>
      </c>
      <c r="F6582" s="35">
        <v>6.0460380545838362E-2</v>
      </c>
      <c r="G6582" s="35">
        <v>0.7739078670539995</v>
      </c>
      <c r="H6582" s="35" t="b">
        <v>0</v>
      </c>
      <c r="I6582" s="35" t="b">
        <v>0</v>
      </c>
      <c r="J6582" s="35" t="b">
        <v>0</v>
      </c>
    </row>
    <row r="6583" spans="1:10" hidden="1" x14ac:dyDescent="0.2">
      <c r="A6583" s="35" t="s">
        <v>367</v>
      </c>
      <c r="B6583" s="35" t="str">
        <f>VLOOKUP(Table4[[#This Row],[Metabolite ID]],Table18[],2,FALSE)</f>
        <v>N-acetyl-1-methylhistidine*</v>
      </c>
      <c r="C6583" s="35" t="s">
        <v>1120</v>
      </c>
      <c r="D6583" s="35">
        <v>1068</v>
      </c>
      <c r="E6583" s="35">
        <v>-9.2131876535581789E-2</v>
      </c>
      <c r="F6583" s="35">
        <v>6.7656901165724176E-2</v>
      </c>
      <c r="G6583" s="35">
        <v>0.17327636953386771</v>
      </c>
      <c r="H6583" s="35" t="b">
        <v>0</v>
      </c>
      <c r="I6583" s="35" t="b">
        <v>0</v>
      </c>
      <c r="J6583" s="35" t="b">
        <v>0</v>
      </c>
    </row>
    <row r="6584" spans="1:10" hidden="1" x14ac:dyDescent="0.2">
      <c r="A6584" s="35" t="s">
        <v>367</v>
      </c>
      <c r="B6584" s="35" t="str">
        <f>VLOOKUP(Table4[[#This Row],[Metabolite ID]],Table18[],2,FALSE)</f>
        <v>N-acetyl-1-methylhistidine*</v>
      </c>
      <c r="C6584" s="35" t="s">
        <v>1121</v>
      </c>
      <c r="D6584" s="35">
        <v>1068</v>
      </c>
      <c r="E6584" s="35">
        <v>-0.228891744404641</v>
      </c>
      <c r="F6584" s="35">
        <v>0.27976967687495452</v>
      </c>
      <c r="G6584" s="35">
        <v>0.41345791511726915</v>
      </c>
      <c r="H6584" s="35" t="b">
        <v>0</v>
      </c>
      <c r="I6584" s="35" t="b">
        <v>0</v>
      </c>
      <c r="J6584" s="35" t="b">
        <v>0</v>
      </c>
    </row>
    <row r="6585" spans="1:10" hidden="1" x14ac:dyDescent="0.2">
      <c r="A6585" s="35" t="s">
        <v>367</v>
      </c>
      <c r="B6585" s="35" t="str">
        <f>VLOOKUP(Table4[[#This Row],[Metabolite ID]],Table18[],2,FALSE)</f>
        <v>N-acetyl-1-methylhistidine*</v>
      </c>
      <c r="C6585" s="35" t="s">
        <v>1122</v>
      </c>
      <c r="D6585" s="35">
        <v>1068</v>
      </c>
      <c r="E6585" s="35">
        <v>-0.28310167903647354</v>
      </c>
      <c r="F6585" s="35">
        <v>0.16248599290105792</v>
      </c>
      <c r="G6585" s="35">
        <v>8.1741573813946602E-2</v>
      </c>
      <c r="H6585" s="35" t="b">
        <v>0</v>
      </c>
      <c r="I6585" s="35" t="b">
        <v>0</v>
      </c>
      <c r="J6585" s="35" t="b">
        <v>0</v>
      </c>
    </row>
    <row r="6586" spans="1:10" hidden="1" x14ac:dyDescent="0.2">
      <c r="A6586" s="35" t="s">
        <v>367</v>
      </c>
      <c r="B6586" s="35" t="str">
        <f>VLOOKUP(Table4[[#This Row],[Metabolite ID]],Table18[],2,FALSE)</f>
        <v>N-acetyl-1-methylhistidine*</v>
      </c>
      <c r="C6586" s="35" t="s">
        <v>1123</v>
      </c>
      <c r="D6586" s="35">
        <v>1068</v>
      </c>
      <c r="E6586" s="35">
        <v>-9.5916694574477449E-2</v>
      </c>
      <c r="F6586" s="35">
        <v>0.11815226453524751</v>
      </c>
      <c r="G6586" s="35">
        <v>0.41708430131011665</v>
      </c>
      <c r="H6586" s="35" t="b">
        <v>0</v>
      </c>
      <c r="I6586" s="35" t="b">
        <v>0</v>
      </c>
      <c r="J6586" s="35" t="b">
        <v>0</v>
      </c>
    </row>
    <row r="6587" spans="1:10" x14ac:dyDescent="0.2">
      <c r="A6587" s="35" t="s">
        <v>563</v>
      </c>
      <c r="B6587" s="35" t="str">
        <f>VLOOKUP(Table4[[#This Row],[Metabolite ID]],Table18[],2,FALSE)</f>
        <v>X - 12686</v>
      </c>
      <c r="C6587" s="35" t="s">
        <v>1116</v>
      </c>
      <c r="D6587" s="35">
        <v>1068</v>
      </c>
      <c r="E6587" s="35">
        <v>-4.0681230261437901E-3</v>
      </c>
      <c r="F6587" s="35">
        <v>4.6639152614546354E-2</v>
      </c>
      <c r="G6587" s="36">
        <v>0.93049227701172721</v>
      </c>
      <c r="H6587" s="35" t="b">
        <v>0</v>
      </c>
      <c r="I6587" s="35" t="b">
        <v>0</v>
      </c>
      <c r="J6587" s="35" t="b">
        <v>0</v>
      </c>
    </row>
    <row r="6588" spans="1:10" hidden="1" x14ac:dyDescent="0.2">
      <c r="A6588" s="35" t="s">
        <v>563</v>
      </c>
      <c r="B6588" s="35" t="str">
        <f>VLOOKUP(Table4[[#This Row],[Metabolite ID]],Table18[],2,FALSE)</f>
        <v>X - 12686</v>
      </c>
      <c r="C6588" s="35" t="s">
        <v>1117</v>
      </c>
      <c r="D6588" s="35">
        <v>1068</v>
      </c>
      <c r="E6588" s="35">
        <v>-4.0681230261437901E-3</v>
      </c>
      <c r="F6588" s="35">
        <v>4.4830104889843875E-2</v>
      </c>
      <c r="G6588" s="35">
        <v>0.92769494461092095</v>
      </c>
      <c r="H6588" s="35" t="b">
        <v>0</v>
      </c>
      <c r="I6588" s="35" t="b">
        <v>0</v>
      </c>
      <c r="J6588" s="35" t="b">
        <v>0</v>
      </c>
    </row>
    <row r="6589" spans="1:10" hidden="1" x14ac:dyDescent="0.2">
      <c r="A6589" s="35" t="s">
        <v>563</v>
      </c>
      <c r="B6589" s="35" t="str">
        <f>VLOOKUP(Table4[[#This Row],[Metabolite ID]],Table18[],2,FALSE)</f>
        <v>X - 12686</v>
      </c>
      <c r="C6589" s="35" t="s">
        <v>1118</v>
      </c>
      <c r="D6589" s="35">
        <v>1068</v>
      </c>
      <c r="E6589" s="35">
        <v>-4.06812302614383E-3</v>
      </c>
      <c r="F6589" s="35">
        <v>4.5258855606875648E-2</v>
      </c>
      <c r="G6589" s="35">
        <v>0.92837806054547223</v>
      </c>
      <c r="H6589" s="35" t="b">
        <v>0</v>
      </c>
      <c r="I6589" s="35" t="b">
        <v>0</v>
      </c>
      <c r="J6589" s="35" t="b">
        <v>0</v>
      </c>
    </row>
    <row r="6590" spans="1:10" hidden="1" x14ac:dyDescent="0.2">
      <c r="A6590" s="35" t="s">
        <v>563</v>
      </c>
      <c r="B6590" s="35" t="str">
        <f>VLOOKUP(Table4[[#This Row],[Metabolite ID]],Table18[],2,FALSE)</f>
        <v>X - 12686</v>
      </c>
      <c r="C6590" s="35" t="s">
        <v>1119</v>
      </c>
      <c r="D6590" s="35">
        <v>1068</v>
      </c>
      <c r="E6590" s="35">
        <v>6.146844208144187E-3</v>
      </c>
      <c r="F6590" s="35">
        <v>6.6849024635277754E-2</v>
      </c>
      <c r="G6590" s="35">
        <v>0.92673685748611634</v>
      </c>
      <c r="H6590" s="35" t="b">
        <v>0</v>
      </c>
      <c r="I6590" s="35" t="b">
        <v>0</v>
      </c>
      <c r="J6590" s="35" t="b">
        <v>0</v>
      </c>
    </row>
    <row r="6591" spans="1:10" hidden="1" x14ac:dyDescent="0.2">
      <c r="A6591" s="35" t="s">
        <v>563</v>
      </c>
      <c r="B6591" s="35" t="str">
        <f>VLOOKUP(Table4[[#This Row],[Metabolite ID]],Table18[],2,FALSE)</f>
        <v>X - 12686</v>
      </c>
      <c r="C6591" s="35" t="s">
        <v>1120</v>
      </c>
      <c r="D6591" s="35">
        <v>1068</v>
      </c>
      <c r="E6591" s="35">
        <v>-0.10174918367017911</v>
      </c>
      <c r="F6591" s="35">
        <v>8.0009503758289219E-2</v>
      </c>
      <c r="G6591" s="35">
        <v>0.20347485398651544</v>
      </c>
      <c r="H6591" s="35" t="b">
        <v>0</v>
      </c>
      <c r="I6591" s="35" t="b">
        <v>0</v>
      </c>
      <c r="J6591" s="35" t="b">
        <v>0</v>
      </c>
    </row>
    <row r="6592" spans="1:10" hidden="1" x14ac:dyDescent="0.2">
      <c r="A6592" s="35" t="s">
        <v>563</v>
      </c>
      <c r="B6592" s="35" t="str">
        <f>VLOOKUP(Table4[[#This Row],[Metabolite ID]],Table18[],2,FALSE)</f>
        <v>X - 12686</v>
      </c>
      <c r="C6592" s="35" t="s">
        <v>1121</v>
      </c>
      <c r="D6592" s="35">
        <v>1068</v>
      </c>
      <c r="E6592" s="35">
        <v>-6.5453095046450471E-2</v>
      </c>
      <c r="F6592" s="35">
        <v>0.29496644200194078</v>
      </c>
      <c r="G6592" s="35">
        <v>0.82443408306651933</v>
      </c>
      <c r="H6592" s="35" t="b">
        <v>0</v>
      </c>
      <c r="I6592" s="35" t="b">
        <v>0</v>
      </c>
      <c r="J6592" s="35" t="b">
        <v>0</v>
      </c>
    </row>
    <row r="6593" spans="1:10" hidden="1" x14ac:dyDescent="0.2">
      <c r="A6593" s="35" t="s">
        <v>563</v>
      </c>
      <c r="B6593" s="35" t="str">
        <f>VLOOKUP(Table4[[#This Row],[Metabolite ID]],Table18[],2,FALSE)</f>
        <v>X - 12686</v>
      </c>
      <c r="C6593" s="35" t="s">
        <v>1122</v>
      </c>
      <c r="D6593" s="35">
        <v>1068</v>
      </c>
      <c r="E6593" s="35">
        <v>-0.15731823405934264</v>
      </c>
      <c r="F6593" s="35">
        <v>0.16607540738582316</v>
      </c>
      <c r="G6593" s="35">
        <v>0.3437157434974758</v>
      </c>
      <c r="H6593" s="35" t="b">
        <v>0</v>
      </c>
      <c r="I6593" s="35" t="b">
        <v>0</v>
      </c>
      <c r="J6593" s="35" t="b">
        <v>0</v>
      </c>
    </row>
    <row r="6594" spans="1:10" hidden="1" x14ac:dyDescent="0.2">
      <c r="A6594" s="35" t="s">
        <v>563</v>
      </c>
      <c r="B6594" s="35" t="str">
        <f>VLOOKUP(Table4[[#This Row],[Metabolite ID]],Table18[],2,FALSE)</f>
        <v>X - 12686</v>
      </c>
      <c r="C6594" s="35" t="s">
        <v>1123</v>
      </c>
      <c r="D6594" s="35">
        <v>1068</v>
      </c>
      <c r="E6594" s="35">
        <v>1.6470138541731917E-3</v>
      </c>
      <c r="F6594" s="35">
        <v>0.13691599328345669</v>
      </c>
      <c r="G6594" s="35">
        <v>0.99040442957771591</v>
      </c>
      <c r="H6594" s="35" t="b">
        <v>0</v>
      </c>
      <c r="I6594" s="35" t="b">
        <v>0</v>
      </c>
      <c r="J6594" s="35" t="b">
        <v>0</v>
      </c>
    </row>
    <row r="6595" spans="1:10" x14ac:dyDescent="0.2">
      <c r="A6595" s="35" t="s">
        <v>447</v>
      </c>
      <c r="B6595" s="35" t="str">
        <f>VLOOKUP(Table4[[#This Row],[Metabolite ID]],Table18[],2,FALSE)</f>
        <v>X - 02249</v>
      </c>
      <c r="C6595" s="35" t="s">
        <v>1116</v>
      </c>
      <c r="D6595" s="35">
        <v>1068</v>
      </c>
      <c r="E6595" s="35">
        <v>-2.993844775494445E-3</v>
      </c>
      <c r="F6595" s="35">
        <v>3.7407516148661557E-2</v>
      </c>
      <c r="G6595" s="36">
        <v>0.93621081782996352</v>
      </c>
      <c r="H6595" s="35" t="b">
        <v>0</v>
      </c>
      <c r="I6595" s="35" t="b">
        <v>0</v>
      </c>
      <c r="J6595" s="35" t="b">
        <v>0</v>
      </c>
    </row>
    <row r="6596" spans="1:10" hidden="1" x14ac:dyDescent="0.2">
      <c r="A6596" s="35" t="s">
        <v>447</v>
      </c>
      <c r="B6596" s="35" t="str">
        <f>VLOOKUP(Table4[[#This Row],[Metabolite ID]],Table18[],2,FALSE)</f>
        <v>X - 02249</v>
      </c>
      <c r="C6596" s="35" t="s">
        <v>1117</v>
      </c>
      <c r="D6596" s="35">
        <v>1068</v>
      </c>
      <c r="E6596" s="35">
        <v>-2.993844775494445E-3</v>
      </c>
      <c r="F6596" s="35">
        <v>3.6854075675756208E-2</v>
      </c>
      <c r="G6596" s="35">
        <v>0.93525498053446288</v>
      </c>
      <c r="H6596" s="35" t="b">
        <v>0</v>
      </c>
      <c r="I6596" s="35" t="b">
        <v>0</v>
      </c>
      <c r="J6596" s="35" t="b">
        <v>0</v>
      </c>
    </row>
    <row r="6597" spans="1:10" hidden="1" x14ac:dyDescent="0.2">
      <c r="A6597" s="35" t="s">
        <v>447</v>
      </c>
      <c r="B6597" s="35" t="str">
        <f>VLOOKUP(Table4[[#This Row],[Metabolite ID]],Table18[],2,FALSE)</f>
        <v>X - 02249</v>
      </c>
      <c r="C6597" s="35" t="s">
        <v>1118</v>
      </c>
      <c r="D6597" s="35">
        <v>1068</v>
      </c>
      <c r="E6597" s="35">
        <v>-2.9938447754944389E-3</v>
      </c>
      <c r="F6597" s="35">
        <v>3.7192094775210301E-2</v>
      </c>
      <c r="G6597" s="35">
        <v>0.93584213776950309</v>
      </c>
      <c r="H6597" s="35" t="b">
        <v>0</v>
      </c>
      <c r="I6597" s="35" t="b">
        <v>0</v>
      </c>
      <c r="J6597" s="35" t="b">
        <v>0</v>
      </c>
    </row>
    <row r="6598" spans="1:10" hidden="1" x14ac:dyDescent="0.2">
      <c r="A6598" s="35" t="s">
        <v>447</v>
      </c>
      <c r="B6598" s="35" t="str">
        <f>VLOOKUP(Table4[[#This Row],[Metabolite ID]],Table18[],2,FALSE)</f>
        <v>X - 02249</v>
      </c>
      <c r="C6598" s="35" t="s">
        <v>1119</v>
      </c>
      <c r="D6598" s="35">
        <v>1068</v>
      </c>
      <c r="E6598" s="35">
        <v>-4.2585143915834255E-2</v>
      </c>
      <c r="F6598" s="35">
        <v>5.7772942349755135E-2</v>
      </c>
      <c r="G6598" s="35">
        <v>0.4610540861098637</v>
      </c>
      <c r="H6598" s="35" t="b">
        <v>0</v>
      </c>
      <c r="I6598" s="35" t="b">
        <v>0</v>
      </c>
      <c r="J6598" s="35" t="b">
        <v>0</v>
      </c>
    </row>
    <row r="6599" spans="1:10" hidden="1" x14ac:dyDescent="0.2">
      <c r="A6599" s="35" t="s">
        <v>447</v>
      </c>
      <c r="B6599" s="35" t="str">
        <f>VLOOKUP(Table4[[#This Row],[Metabolite ID]],Table18[],2,FALSE)</f>
        <v>X - 02249</v>
      </c>
      <c r="C6599" s="35" t="s">
        <v>1120</v>
      </c>
      <c r="D6599" s="35">
        <v>1068</v>
      </c>
      <c r="E6599" s="35">
        <v>2.0984135589639944E-3</v>
      </c>
      <c r="F6599" s="35">
        <v>5.9789622683093901E-2</v>
      </c>
      <c r="G6599" s="35">
        <v>0.97200269804695827</v>
      </c>
      <c r="H6599" s="35" t="b">
        <v>0</v>
      </c>
      <c r="I6599" s="35" t="b">
        <v>0</v>
      </c>
      <c r="J6599" s="35" t="b">
        <v>0</v>
      </c>
    </row>
    <row r="6600" spans="1:10" hidden="1" x14ac:dyDescent="0.2">
      <c r="A6600" s="35" t="s">
        <v>447</v>
      </c>
      <c r="B6600" s="35" t="str">
        <f>VLOOKUP(Table4[[#This Row],[Metabolite ID]],Table18[],2,FALSE)</f>
        <v>X - 02249</v>
      </c>
      <c r="C6600" s="35" t="s">
        <v>1121</v>
      </c>
      <c r="D6600" s="35">
        <v>1068</v>
      </c>
      <c r="E6600" s="35">
        <v>-9.7480991650895632E-3</v>
      </c>
      <c r="F6600" s="35">
        <v>0.24082627764295675</v>
      </c>
      <c r="G6600" s="35">
        <v>0.96771984003254352</v>
      </c>
      <c r="H6600" s="35" t="b">
        <v>0</v>
      </c>
      <c r="I6600" s="35" t="b">
        <v>0</v>
      </c>
      <c r="J6600" s="35" t="b">
        <v>0</v>
      </c>
    </row>
    <row r="6601" spans="1:10" hidden="1" x14ac:dyDescent="0.2">
      <c r="A6601" s="35" t="s">
        <v>447</v>
      </c>
      <c r="B6601" s="35" t="str">
        <f>VLOOKUP(Table4[[#This Row],[Metabolite ID]],Table18[],2,FALSE)</f>
        <v>X - 02249</v>
      </c>
      <c r="C6601" s="35" t="s">
        <v>1122</v>
      </c>
      <c r="D6601" s="35">
        <v>1068</v>
      </c>
      <c r="E6601" s="35">
        <v>6.1243433267971881E-2</v>
      </c>
      <c r="F6601" s="35">
        <v>0.14848032078087103</v>
      </c>
      <c r="G6601" s="35">
        <v>0.6800790313401579</v>
      </c>
      <c r="H6601" s="35" t="b">
        <v>0</v>
      </c>
      <c r="I6601" s="35" t="b">
        <v>0</v>
      </c>
      <c r="J6601" s="35" t="b">
        <v>0</v>
      </c>
    </row>
    <row r="6602" spans="1:10" hidden="1" x14ac:dyDescent="0.2">
      <c r="A6602" s="35" t="s">
        <v>447</v>
      </c>
      <c r="B6602" s="35" t="str">
        <f>VLOOKUP(Table4[[#This Row],[Metabolite ID]],Table18[],2,FALSE)</f>
        <v>X - 02249</v>
      </c>
      <c r="C6602" s="35" t="s">
        <v>1123</v>
      </c>
      <c r="D6602" s="35">
        <v>1068</v>
      </c>
      <c r="E6602" s="35">
        <v>0.2795270017490929</v>
      </c>
      <c r="F6602" s="35">
        <v>0.1094487217115403</v>
      </c>
      <c r="G6602" s="35">
        <v>1.0788913553724749E-2</v>
      </c>
      <c r="H6602" s="35" t="b">
        <v>0</v>
      </c>
      <c r="I6602" s="35" t="b">
        <v>0</v>
      </c>
      <c r="J6602" s="35" t="b">
        <v>0</v>
      </c>
    </row>
    <row r="6603" spans="1:10" x14ac:dyDescent="0.2">
      <c r="A6603" s="35" t="s">
        <v>766</v>
      </c>
      <c r="B6603" s="35" t="str">
        <f>VLOOKUP(Table4[[#This Row],[Metabolite ID]],Table18[],2,FALSE)</f>
        <v>Phospholipids in IDL</v>
      </c>
      <c r="C6603" s="35" t="s">
        <v>1116</v>
      </c>
      <c r="D6603" s="35">
        <v>1069</v>
      </c>
      <c r="E6603" s="35">
        <v>1.9926900017505638E-3</v>
      </c>
      <c r="F6603" s="35">
        <v>2.5019733134844301E-2</v>
      </c>
      <c r="G6603" s="36">
        <v>0.93651981524677008</v>
      </c>
      <c r="H6603" s="35" t="b">
        <v>0</v>
      </c>
      <c r="I6603" s="35" t="b">
        <v>0</v>
      </c>
      <c r="J6603" s="35" t="b">
        <v>0</v>
      </c>
    </row>
    <row r="6604" spans="1:10" hidden="1" x14ac:dyDescent="0.2">
      <c r="A6604" s="35" t="s">
        <v>766</v>
      </c>
      <c r="B6604" s="35" t="str">
        <f>VLOOKUP(Table4[[#This Row],[Metabolite ID]],Table18[],2,FALSE)</f>
        <v>Phospholipids in IDL</v>
      </c>
      <c r="C6604" s="35" t="s">
        <v>1117</v>
      </c>
      <c r="D6604" s="35">
        <v>1069</v>
      </c>
      <c r="E6604" s="35">
        <v>1.9926900017505638E-3</v>
      </c>
      <c r="F6604" s="35">
        <v>1.6707997161106075E-2</v>
      </c>
      <c r="G6604" s="35">
        <v>0.9050649031776159</v>
      </c>
      <c r="H6604" s="35" t="b">
        <v>0</v>
      </c>
      <c r="I6604" s="35" t="b">
        <v>0</v>
      </c>
      <c r="J6604" s="35" t="b">
        <v>0</v>
      </c>
    </row>
    <row r="6605" spans="1:10" hidden="1" x14ac:dyDescent="0.2">
      <c r="A6605" s="35" t="s">
        <v>766</v>
      </c>
      <c r="B6605" s="35" t="str">
        <f>VLOOKUP(Table4[[#This Row],[Metabolite ID]],Table18[],2,FALSE)</f>
        <v>Phospholipids in IDL</v>
      </c>
      <c r="C6605" s="35" t="s">
        <v>1118</v>
      </c>
      <c r="D6605" s="35">
        <v>1069</v>
      </c>
      <c r="E6605" s="35">
        <v>1.9926900017505707E-3</v>
      </c>
      <c r="F6605" s="35">
        <v>1.7043717558078098E-2</v>
      </c>
      <c r="G6605" s="35">
        <v>0.90692630650945438</v>
      </c>
      <c r="H6605" s="35" t="b">
        <v>0</v>
      </c>
      <c r="I6605" s="35" t="b">
        <v>0</v>
      </c>
      <c r="J6605" s="35" t="b">
        <v>0</v>
      </c>
    </row>
    <row r="6606" spans="1:10" hidden="1" x14ac:dyDescent="0.2">
      <c r="A6606" s="35" t="s">
        <v>766</v>
      </c>
      <c r="B6606" s="35" t="str">
        <f>VLOOKUP(Table4[[#This Row],[Metabolite ID]],Table18[],2,FALSE)</f>
        <v>Phospholipids in IDL</v>
      </c>
      <c r="C6606" s="35" t="s">
        <v>1119</v>
      </c>
      <c r="D6606" s="35">
        <v>1069</v>
      </c>
      <c r="E6606" s="35">
        <v>2.8006113989637305E-2</v>
      </c>
      <c r="F6606" s="35">
        <v>2.6862449600925806E-2</v>
      </c>
      <c r="G6606" s="35">
        <v>0.297145248811365</v>
      </c>
      <c r="H6606" s="35" t="b">
        <v>0</v>
      </c>
      <c r="I6606" s="35" t="b">
        <v>0</v>
      </c>
      <c r="J6606" s="35" t="b">
        <v>0</v>
      </c>
    </row>
    <row r="6607" spans="1:10" hidden="1" x14ac:dyDescent="0.2">
      <c r="A6607" s="35" t="s">
        <v>766</v>
      </c>
      <c r="B6607" s="35" t="str">
        <f>VLOOKUP(Table4[[#This Row],[Metabolite ID]],Table18[],2,FALSE)</f>
        <v>Phospholipids in IDL</v>
      </c>
      <c r="C6607" s="35" t="s">
        <v>1120</v>
      </c>
      <c r="D6607" s="35">
        <v>1069</v>
      </c>
      <c r="E6607" s="35">
        <v>6.2268670168286806E-2</v>
      </c>
      <c r="F6607" s="35">
        <v>3.0093580528164431E-2</v>
      </c>
      <c r="G6607" s="35">
        <v>3.8530335869567993E-2</v>
      </c>
      <c r="H6607" s="35" t="b">
        <v>0</v>
      </c>
      <c r="I6607" s="35" t="b">
        <v>0</v>
      </c>
      <c r="J6607" s="35" t="b">
        <v>0</v>
      </c>
    </row>
    <row r="6608" spans="1:10" hidden="1" x14ac:dyDescent="0.2">
      <c r="A6608" s="35" t="s">
        <v>766</v>
      </c>
      <c r="B6608" s="35" t="str">
        <f>VLOOKUP(Table4[[#This Row],[Metabolite ID]],Table18[],2,FALSE)</f>
        <v>Phospholipids in IDL</v>
      </c>
      <c r="C6608" s="35" t="s">
        <v>1121</v>
      </c>
      <c r="D6608" s="35">
        <v>1069</v>
      </c>
      <c r="E6608" s="35">
        <v>3.6769856445239668E-2</v>
      </c>
      <c r="F6608" s="35">
        <v>0.11215668097550828</v>
      </c>
      <c r="G6608" s="35">
        <v>0.74309413296259619</v>
      </c>
      <c r="H6608" s="35" t="b">
        <v>0</v>
      </c>
      <c r="I6608" s="35" t="b">
        <v>0</v>
      </c>
      <c r="J6608" s="35" t="b">
        <v>0</v>
      </c>
    </row>
    <row r="6609" spans="1:10" hidden="1" x14ac:dyDescent="0.2">
      <c r="A6609" s="35" t="s">
        <v>766</v>
      </c>
      <c r="B6609" s="35" t="str">
        <f>VLOOKUP(Table4[[#This Row],[Metabolite ID]],Table18[],2,FALSE)</f>
        <v>Phospholipids in IDL</v>
      </c>
      <c r="C6609" s="35" t="s">
        <v>1122</v>
      </c>
      <c r="D6609" s="35">
        <v>1069</v>
      </c>
      <c r="E6609" s="35">
        <v>7.9809461329599429E-2</v>
      </c>
      <c r="F6609" s="35">
        <v>6.5602152258175964E-2</v>
      </c>
      <c r="G6609" s="35">
        <v>0.22403751440644212</v>
      </c>
      <c r="H6609" s="35" t="b">
        <v>0</v>
      </c>
      <c r="I6609" s="35" t="b">
        <v>0</v>
      </c>
      <c r="J6609" s="35" t="b">
        <v>0</v>
      </c>
    </row>
    <row r="6610" spans="1:10" hidden="1" x14ac:dyDescent="0.2">
      <c r="A6610" s="35" t="s">
        <v>766</v>
      </c>
      <c r="B6610" s="35" t="str">
        <f>VLOOKUP(Table4[[#This Row],[Metabolite ID]],Table18[],2,FALSE)</f>
        <v>Phospholipids in IDL</v>
      </c>
      <c r="C6610" s="35" t="s">
        <v>1123</v>
      </c>
      <c r="D6610" s="35">
        <v>1069</v>
      </c>
      <c r="E6610" s="35">
        <v>-2.5407967528167513E-2</v>
      </c>
      <c r="F6610" s="35">
        <v>7.3409370173324009E-2</v>
      </c>
      <c r="G6610" s="35">
        <v>0.7293257192954874</v>
      </c>
      <c r="H6610" s="35" t="b">
        <v>0</v>
      </c>
      <c r="I6610" s="35" t="b">
        <v>0</v>
      </c>
      <c r="J6610" s="35" t="b">
        <v>0</v>
      </c>
    </row>
    <row r="6611" spans="1:10" x14ac:dyDescent="0.2">
      <c r="A6611" s="35" t="s">
        <v>392</v>
      </c>
      <c r="B6611" s="35" t="str">
        <f>VLOOKUP(Table4[[#This Row],[Metabolite ID]],Table18[],2,FALSE)</f>
        <v>N-palmitoyl-sphingosine (d18:1/16:0)</v>
      </c>
      <c r="C6611" s="35" t="s">
        <v>1116</v>
      </c>
      <c r="D6611" s="35">
        <v>1068</v>
      </c>
      <c r="E6611" s="35">
        <v>-2.9311636140730876E-3</v>
      </c>
      <c r="F6611" s="35">
        <v>3.9145228879469252E-2</v>
      </c>
      <c r="G6611" s="36">
        <v>0.94031082218621853</v>
      </c>
      <c r="H6611" s="35" t="b">
        <v>0</v>
      </c>
      <c r="I6611" s="35" t="b">
        <v>0</v>
      </c>
      <c r="J6611" s="35" t="b">
        <v>0</v>
      </c>
    </row>
    <row r="6612" spans="1:10" hidden="1" x14ac:dyDescent="0.2">
      <c r="A6612" s="35" t="s">
        <v>392</v>
      </c>
      <c r="B6612" s="35" t="str">
        <f>VLOOKUP(Table4[[#This Row],[Metabolite ID]],Table18[],2,FALSE)</f>
        <v>N-palmitoyl-sphingosine (d18:1/16:0)</v>
      </c>
      <c r="C6612" s="35" t="s">
        <v>1117</v>
      </c>
      <c r="D6612" s="35">
        <v>1068</v>
      </c>
      <c r="E6612" s="35">
        <v>-2.9311636140730876E-3</v>
      </c>
      <c r="F6612" s="35">
        <v>3.6869868008657158E-2</v>
      </c>
      <c r="G6612" s="35">
        <v>0.93663473514737072</v>
      </c>
      <c r="H6612" s="35" t="b">
        <v>0</v>
      </c>
      <c r="I6612" s="35" t="b">
        <v>0</v>
      </c>
      <c r="J6612" s="35" t="b">
        <v>0</v>
      </c>
    </row>
    <row r="6613" spans="1:10" hidden="1" x14ac:dyDescent="0.2">
      <c r="A6613" s="35" t="s">
        <v>392</v>
      </c>
      <c r="B6613" s="35" t="str">
        <f>VLOOKUP(Table4[[#This Row],[Metabolite ID]],Table18[],2,FALSE)</f>
        <v>N-palmitoyl-sphingosine (d18:1/16:0)</v>
      </c>
      <c r="C6613" s="35" t="s">
        <v>1118</v>
      </c>
      <c r="D6613" s="35">
        <v>1068</v>
      </c>
      <c r="E6613" s="35">
        <v>-2.9311636140730837E-3</v>
      </c>
      <c r="F6613" s="35">
        <v>3.7238139042482035E-2</v>
      </c>
      <c r="G6613" s="35">
        <v>0.93726009389053033</v>
      </c>
      <c r="H6613" s="35" t="b">
        <v>0</v>
      </c>
      <c r="I6613" s="35" t="b">
        <v>0</v>
      </c>
      <c r="J6613" s="35" t="b">
        <v>0</v>
      </c>
    </row>
    <row r="6614" spans="1:10" hidden="1" x14ac:dyDescent="0.2">
      <c r="A6614" s="35" t="s">
        <v>392</v>
      </c>
      <c r="B6614" s="35" t="str">
        <f>VLOOKUP(Table4[[#This Row],[Metabolite ID]],Table18[],2,FALSE)</f>
        <v>N-palmitoyl-sphingosine (d18:1/16:0)</v>
      </c>
      <c r="C6614" s="35" t="s">
        <v>1119</v>
      </c>
      <c r="D6614" s="35">
        <v>1068</v>
      </c>
      <c r="E6614" s="35">
        <v>-3.2925610706965383E-2</v>
      </c>
      <c r="F6614" s="35">
        <v>5.7480999780262172E-2</v>
      </c>
      <c r="G6614" s="35">
        <v>0.56677429906952481</v>
      </c>
      <c r="H6614" s="35" t="b">
        <v>0</v>
      </c>
      <c r="I6614" s="35" t="b">
        <v>0</v>
      </c>
      <c r="J6614" s="35" t="b">
        <v>0</v>
      </c>
    </row>
    <row r="6615" spans="1:10" hidden="1" x14ac:dyDescent="0.2">
      <c r="A6615" s="35" t="s">
        <v>392</v>
      </c>
      <c r="B6615" s="35" t="str">
        <f>VLOOKUP(Table4[[#This Row],[Metabolite ID]],Table18[],2,FALSE)</f>
        <v>N-palmitoyl-sphingosine (d18:1/16:0)</v>
      </c>
      <c r="C6615" s="35" t="s">
        <v>1120</v>
      </c>
      <c r="D6615" s="35">
        <v>1068</v>
      </c>
      <c r="E6615" s="35">
        <v>-5.6703647258830432E-2</v>
      </c>
      <c r="F6615" s="35">
        <v>6.4801446503977636E-2</v>
      </c>
      <c r="G6615" s="35">
        <v>0.38155390902116021</v>
      </c>
      <c r="H6615" s="35" t="b">
        <v>0</v>
      </c>
      <c r="I6615" s="35" t="b">
        <v>0</v>
      </c>
      <c r="J6615" s="35" t="b">
        <v>0</v>
      </c>
    </row>
    <row r="6616" spans="1:10" hidden="1" x14ac:dyDescent="0.2">
      <c r="A6616" s="35" t="s">
        <v>392</v>
      </c>
      <c r="B6616" s="35" t="str">
        <f>VLOOKUP(Table4[[#This Row],[Metabolite ID]],Table18[],2,FALSE)</f>
        <v>N-palmitoyl-sphingosine (d18:1/16:0)</v>
      </c>
      <c r="C6616" s="35" t="s">
        <v>1121</v>
      </c>
      <c r="D6616" s="35">
        <v>1068</v>
      </c>
      <c r="E6616" s="35">
        <v>-0.18436346024667394</v>
      </c>
      <c r="F6616" s="35">
        <v>0.23416450295661109</v>
      </c>
      <c r="G6616" s="35">
        <v>0.43126675478336796</v>
      </c>
      <c r="H6616" s="35" t="b">
        <v>0</v>
      </c>
      <c r="I6616" s="35" t="b">
        <v>0</v>
      </c>
      <c r="J6616" s="35" t="b">
        <v>0</v>
      </c>
    </row>
    <row r="6617" spans="1:10" hidden="1" x14ac:dyDescent="0.2">
      <c r="A6617" s="35" t="s">
        <v>392</v>
      </c>
      <c r="B6617" s="35" t="str">
        <f>VLOOKUP(Table4[[#This Row],[Metabolite ID]],Table18[],2,FALSE)</f>
        <v>N-palmitoyl-sphingosine (d18:1/16:0)</v>
      </c>
      <c r="C6617" s="35" t="s">
        <v>1122</v>
      </c>
      <c r="D6617" s="35">
        <v>1068</v>
      </c>
      <c r="E6617" s="35">
        <v>-0.18436346024667394</v>
      </c>
      <c r="F6617" s="35">
        <v>0.13977125249932834</v>
      </c>
      <c r="G6617" s="35">
        <v>0.1874397291660608</v>
      </c>
      <c r="H6617" s="35" t="b">
        <v>0</v>
      </c>
      <c r="I6617" s="35" t="b">
        <v>0</v>
      </c>
      <c r="J6617" s="35" t="b">
        <v>0</v>
      </c>
    </row>
    <row r="6618" spans="1:10" hidden="1" x14ac:dyDescent="0.2">
      <c r="A6618" s="35" t="s">
        <v>392</v>
      </c>
      <c r="B6618" s="35" t="str">
        <f>VLOOKUP(Table4[[#This Row],[Metabolite ID]],Table18[],2,FALSE)</f>
        <v>N-palmitoyl-sphingosine (d18:1/16:0)</v>
      </c>
      <c r="C6618" s="35" t="s">
        <v>1123</v>
      </c>
      <c r="D6618" s="35">
        <v>1068</v>
      </c>
      <c r="E6618" s="35">
        <v>-0.23008611690431477</v>
      </c>
      <c r="F6618" s="35">
        <v>0.11470854694510312</v>
      </c>
      <c r="G6618" s="35">
        <v>4.5126453534097902E-2</v>
      </c>
      <c r="H6618" s="35" t="b">
        <v>0</v>
      </c>
      <c r="I6618" s="35" t="b">
        <v>0</v>
      </c>
      <c r="J6618" s="35" t="b">
        <v>0</v>
      </c>
    </row>
    <row r="6619" spans="1:10" x14ac:dyDescent="0.2">
      <c r="A6619" s="35" t="s">
        <v>802</v>
      </c>
      <c r="B6619" s="35" t="str">
        <f>VLOOKUP(Table4[[#This Row],[Metabolite ID]],Table18[],2,FALSE)</f>
        <v>Cholesterol in medium LDL</v>
      </c>
      <c r="C6619" s="35" t="s">
        <v>1116</v>
      </c>
      <c r="D6619" s="35">
        <v>1069</v>
      </c>
      <c r="E6619" s="35">
        <v>-1.9863825290071272E-3</v>
      </c>
      <c r="F6619" s="35">
        <v>2.677793256871858E-2</v>
      </c>
      <c r="G6619" s="36">
        <v>0.94086729366831279</v>
      </c>
      <c r="H6619" s="35" t="b">
        <v>0</v>
      </c>
      <c r="I6619" s="35" t="b">
        <v>0</v>
      </c>
      <c r="J6619" s="35" t="b">
        <v>0</v>
      </c>
    </row>
    <row r="6620" spans="1:10" hidden="1" x14ac:dyDescent="0.2">
      <c r="A6620" s="35" t="s">
        <v>802</v>
      </c>
      <c r="B6620" s="35" t="str">
        <f>VLOOKUP(Table4[[#This Row],[Metabolite ID]],Table18[],2,FALSE)</f>
        <v>Cholesterol in medium LDL</v>
      </c>
      <c r="C6620" s="35" t="s">
        <v>1117</v>
      </c>
      <c r="D6620" s="35">
        <v>1069</v>
      </c>
      <c r="E6620" s="35">
        <v>-1.9863825290071272E-3</v>
      </c>
      <c r="F6620" s="35">
        <v>1.6707806292801854E-2</v>
      </c>
      <c r="G6620" s="35">
        <v>0.90536291037215877</v>
      </c>
      <c r="H6620" s="35" t="b">
        <v>0</v>
      </c>
      <c r="I6620" s="35" t="b">
        <v>0</v>
      </c>
      <c r="J6620" s="35" t="b">
        <v>0</v>
      </c>
    </row>
    <row r="6621" spans="1:10" hidden="1" x14ac:dyDescent="0.2">
      <c r="A6621" s="35" t="s">
        <v>802</v>
      </c>
      <c r="B6621" s="35" t="str">
        <f>VLOOKUP(Table4[[#This Row],[Metabolite ID]],Table18[],2,FALSE)</f>
        <v>Cholesterol in medium LDL</v>
      </c>
      <c r="C6621" s="35" t="s">
        <v>1118</v>
      </c>
      <c r="D6621" s="35">
        <v>1069</v>
      </c>
      <c r="E6621" s="35">
        <v>-1.9863825290071264E-3</v>
      </c>
      <c r="F6621" s="35">
        <v>1.7094729683145873E-2</v>
      </c>
      <c r="G6621" s="35">
        <v>0.90749519854970429</v>
      </c>
      <c r="H6621" s="35" t="b">
        <v>0</v>
      </c>
      <c r="I6621" s="35" t="b">
        <v>0</v>
      </c>
      <c r="J6621" s="35" t="b">
        <v>0</v>
      </c>
    </row>
    <row r="6622" spans="1:10" hidden="1" x14ac:dyDescent="0.2">
      <c r="A6622" s="35" t="s">
        <v>802</v>
      </c>
      <c r="B6622" s="35" t="str">
        <f>VLOOKUP(Table4[[#This Row],[Metabolite ID]],Table18[],2,FALSE)</f>
        <v>Cholesterol in medium LDL</v>
      </c>
      <c r="C6622" s="35" t="s">
        <v>1119</v>
      </c>
      <c r="D6622" s="35">
        <v>1069</v>
      </c>
      <c r="E6622" s="35">
        <v>2.7944732142857143E-2</v>
      </c>
      <c r="F6622" s="35">
        <v>2.7400564299275114E-2</v>
      </c>
      <c r="G6622" s="35">
        <v>0.30779498990077186</v>
      </c>
      <c r="H6622" s="35" t="b">
        <v>0</v>
      </c>
      <c r="I6622" s="35" t="b">
        <v>0</v>
      </c>
      <c r="J6622" s="35" t="b">
        <v>0</v>
      </c>
    </row>
    <row r="6623" spans="1:10" hidden="1" x14ac:dyDescent="0.2">
      <c r="A6623" s="35" t="s">
        <v>802</v>
      </c>
      <c r="B6623" s="35" t="str">
        <f>VLOOKUP(Table4[[#This Row],[Metabolite ID]],Table18[],2,FALSE)</f>
        <v>Cholesterol in medium LDL</v>
      </c>
      <c r="C6623" s="35" t="s">
        <v>1120</v>
      </c>
      <c r="D6623" s="35">
        <v>1069</v>
      </c>
      <c r="E6623" s="35">
        <v>6.3318450152503411E-2</v>
      </c>
      <c r="F6623" s="35">
        <v>3.0279022578628786E-2</v>
      </c>
      <c r="G6623" s="35">
        <v>3.6513222628638223E-2</v>
      </c>
      <c r="H6623" s="35" t="b">
        <v>0</v>
      </c>
      <c r="I6623" s="35" t="b">
        <v>0</v>
      </c>
      <c r="J6623" s="35" t="b">
        <v>0</v>
      </c>
    </row>
    <row r="6624" spans="1:10" hidden="1" x14ac:dyDescent="0.2">
      <c r="A6624" s="35" t="s">
        <v>802</v>
      </c>
      <c r="B6624" s="35" t="str">
        <f>VLOOKUP(Table4[[#This Row],[Metabolite ID]],Table18[],2,FALSE)</f>
        <v>Cholesterol in medium LDL</v>
      </c>
      <c r="C6624" s="35" t="s">
        <v>1121</v>
      </c>
      <c r="D6624" s="35">
        <v>1069</v>
      </c>
      <c r="E6624" s="35">
        <v>9.2127418020268692E-2</v>
      </c>
      <c r="F6624" s="35">
        <v>0.12070210603204716</v>
      </c>
      <c r="G6624" s="35">
        <v>0.44547529119497631</v>
      </c>
      <c r="H6624" s="35" t="b">
        <v>0</v>
      </c>
      <c r="I6624" s="35" t="b">
        <v>0</v>
      </c>
      <c r="J6624" s="35" t="b">
        <v>0</v>
      </c>
    </row>
    <row r="6625" spans="1:10" hidden="1" x14ac:dyDescent="0.2">
      <c r="A6625" s="35" t="s">
        <v>802</v>
      </c>
      <c r="B6625" s="35" t="str">
        <f>VLOOKUP(Table4[[#This Row],[Metabolite ID]],Table18[],2,FALSE)</f>
        <v>Cholesterol in medium LDL</v>
      </c>
      <c r="C6625" s="35" t="s">
        <v>1122</v>
      </c>
      <c r="D6625" s="35">
        <v>1069</v>
      </c>
      <c r="E6625" s="35">
        <v>0.14072040868584779</v>
      </c>
      <c r="F6625" s="35">
        <v>7.0587265790953313E-2</v>
      </c>
      <c r="G6625" s="35">
        <v>4.6453457663233368E-2</v>
      </c>
      <c r="H6625" s="35" t="b">
        <v>0</v>
      </c>
      <c r="I6625" s="35" t="b">
        <v>0</v>
      </c>
      <c r="J6625" s="35" t="b">
        <v>0</v>
      </c>
    </row>
    <row r="6626" spans="1:10" hidden="1" x14ac:dyDescent="0.2">
      <c r="A6626" s="35" t="s">
        <v>802</v>
      </c>
      <c r="B6626" s="35" t="str">
        <f>VLOOKUP(Table4[[#This Row],[Metabolite ID]],Table18[],2,FALSE)</f>
        <v>Cholesterol in medium LDL</v>
      </c>
      <c r="C6626" s="35" t="s">
        <v>1123</v>
      </c>
      <c r="D6626" s="35">
        <v>1069</v>
      </c>
      <c r="E6626" s="35">
        <v>-5.6098621313314119E-2</v>
      </c>
      <c r="F6626" s="35">
        <v>7.8554105056160894E-2</v>
      </c>
      <c r="G6626" s="35">
        <v>0.47529686065363241</v>
      </c>
      <c r="H6626" s="35" t="b">
        <v>0</v>
      </c>
      <c r="I6626" s="35" t="b">
        <v>0</v>
      </c>
      <c r="J6626" s="35" t="b">
        <v>0</v>
      </c>
    </row>
    <row r="6627" spans="1:10" x14ac:dyDescent="0.2">
      <c r="A6627" s="35" t="s">
        <v>53</v>
      </c>
      <c r="B6627" s="35" t="str">
        <f>VLOOKUP(Table4[[#This Row],[Metabolite ID]],Table18[],2,FALSE)</f>
        <v>N6,N6,N6-trimethyllysine</v>
      </c>
      <c r="C6627" s="35" t="s">
        <v>1116</v>
      </c>
      <c r="D6627" s="35">
        <v>1068</v>
      </c>
      <c r="E6627" s="35">
        <v>2.6775022036961802E-3</v>
      </c>
      <c r="F6627" s="35">
        <v>3.6903448410691229E-2</v>
      </c>
      <c r="G6627" s="36">
        <v>0.94216083000645778</v>
      </c>
      <c r="H6627" s="35" t="b">
        <v>0</v>
      </c>
      <c r="I6627" s="35" t="b">
        <v>0</v>
      </c>
      <c r="J6627" s="35" t="b">
        <v>0</v>
      </c>
    </row>
    <row r="6628" spans="1:10" hidden="1" x14ac:dyDescent="0.2">
      <c r="A6628" s="35" t="s">
        <v>53</v>
      </c>
      <c r="B6628" s="35" t="str">
        <f>VLOOKUP(Table4[[#This Row],[Metabolite ID]],Table18[],2,FALSE)</f>
        <v>N6,N6,N6-trimethyllysine</v>
      </c>
      <c r="C6628" s="35" t="s">
        <v>1117</v>
      </c>
      <c r="D6628" s="35">
        <v>1068</v>
      </c>
      <c r="E6628" s="35">
        <v>2.6775022036961802E-3</v>
      </c>
      <c r="F6628" s="35">
        <v>3.6903448410691229E-2</v>
      </c>
      <c r="G6628" s="35">
        <v>0.94216083000645778</v>
      </c>
      <c r="H6628" s="35" t="b">
        <v>0</v>
      </c>
      <c r="I6628" s="35" t="b">
        <v>0</v>
      </c>
      <c r="J6628" s="35" t="b">
        <v>0</v>
      </c>
    </row>
    <row r="6629" spans="1:10" hidden="1" x14ac:dyDescent="0.2">
      <c r="A6629" s="35" t="s">
        <v>53</v>
      </c>
      <c r="B6629" s="35" t="str">
        <f>VLOOKUP(Table4[[#This Row],[Metabolite ID]],Table18[],2,FALSE)</f>
        <v>N6,N6,N6-trimethyllysine</v>
      </c>
      <c r="C6629" s="35" t="s">
        <v>1118</v>
      </c>
      <c r="D6629" s="35">
        <v>1068</v>
      </c>
      <c r="E6629" s="35">
        <v>2.6775022036961719E-3</v>
      </c>
      <c r="F6629" s="35">
        <v>3.7227217550568056E-2</v>
      </c>
      <c r="G6629" s="35">
        <v>0.94266299293229527</v>
      </c>
      <c r="H6629" s="35" t="b">
        <v>0</v>
      </c>
      <c r="I6629" s="35" t="b">
        <v>0</v>
      </c>
      <c r="J6629" s="35" t="b">
        <v>0</v>
      </c>
    </row>
    <row r="6630" spans="1:10" hidden="1" x14ac:dyDescent="0.2">
      <c r="A6630" s="35" t="s">
        <v>53</v>
      </c>
      <c r="B6630" s="35" t="str">
        <f>VLOOKUP(Table4[[#This Row],[Metabolite ID]],Table18[],2,FALSE)</f>
        <v>N6,N6,N6-trimethyllysine</v>
      </c>
      <c r="C6630" s="35" t="s">
        <v>1119</v>
      </c>
      <c r="D6630" s="35">
        <v>1068</v>
      </c>
      <c r="E6630" s="35">
        <v>-1.3547830842797771E-2</v>
      </c>
      <c r="F6630" s="35">
        <v>5.6617588183740818E-2</v>
      </c>
      <c r="G6630" s="35">
        <v>0.81088334617003865</v>
      </c>
      <c r="H6630" s="35" t="b">
        <v>0</v>
      </c>
      <c r="I6630" s="35" t="b">
        <v>0</v>
      </c>
      <c r="J6630" s="35" t="b">
        <v>0</v>
      </c>
    </row>
    <row r="6631" spans="1:10" hidden="1" x14ac:dyDescent="0.2">
      <c r="A6631" s="35" t="s">
        <v>53</v>
      </c>
      <c r="B6631" s="35" t="str">
        <f>VLOOKUP(Table4[[#This Row],[Metabolite ID]],Table18[],2,FALSE)</f>
        <v>N6,N6,N6-trimethyllysine</v>
      </c>
      <c r="C6631" s="35" t="s">
        <v>1120</v>
      </c>
      <c r="D6631" s="35">
        <v>1068</v>
      </c>
      <c r="E6631" s="35">
        <v>1.5485045667357996E-2</v>
      </c>
      <c r="F6631" s="35">
        <v>6.5116370669789633E-2</v>
      </c>
      <c r="G6631" s="35">
        <v>0.81203177895244971</v>
      </c>
      <c r="H6631" s="35" t="b">
        <v>0</v>
      </c>
      <c r="I6631" s="35" t="b">
        <v>0</v>
      </c>
      <c r="J6631" s="35" t="b">
        <v>0</v>
      </c>
    </row>
    <row r="6632" spans="1:10" hidden="1" x14ac:dyDescent="0.2">
      <c r="A6632" s="35" t="s">
        <v>53</v>
      </c>
      <c r="B6632" s="35" t="str">
        <f>VLOOKUP(Table4[[#This Row],[Metabolite ID]],Table18[],2,FALSE)</f>
        <v>N6,N6,N6-trimethyllysine</v>
      </c>
      <c r="C6632" s="35" t="s">
        <v>1121</v>
      </c>
      <c r="D6632" s="35">
        <v>1068</v>
      </c>
      <c r="E6632" s="35">
        <v>-4.9193987605828937E-3</v>
      </c>
      <c r="F6632" s="35">
        <v>0.21198638583102619</v>
      </c>
      <c r="G6632" s="35">
        <v>0.98149013091021853</v>
      </c>
      <c r="H6632" s="35" t="b">
        <v>0</v>
      </c>
      <c r="I6632" s="35" t="b">
        <v>0</v>
      </c>
      <c r="J6632" s="35" t="b">
        <v>0</v>
      </c>
    </row>
    <row r="6633" spans="1:10" hidden="1" x14ac:dyDescent="0.2">
      <c r="A6633" s="35" t="s">
        <v>53</v>
      </c>
      <c r="B6633" s="35" t="str">
        <f>VLOOKUP(Table4[[#This Row],[Metabolite ID]],Table18[],2,FALSE)</f>
        <v>N6,N6,N6-trimethyllysine</v>
      </c>
      <c r="C6633" s="35" t="s">
        <v>1122</v>
      </c>
      <c r="D6633" s="35">
        <v>1068</v>
      </c>
      <c r="E6633" s="35">
        <v>8.9256274888112941E-2</v>
      </c>
      <c r="F6633" s="35">
        <v>0.14357077817629954</v>
      </c>
      <c r="G6633" s="35">
        <v>0.53427964132519201</v>
      </c>
      <c r="H6633" s="35" t="b">
        <v>0</v>
      </c>
      <c r="I6633" s="35" t="b">
        <v>0</v>
      </c>
      <c r="J6633" s="35" t="b">
        <v>0</v>
      </c>
    </row>
    <row r="6634" spans="1:10" hidden="1" x14ac:dyDescent="0.2">
      <c r="A6634" s="35" t="s">
        <v>53</v>
      </c>
      <c r="B6634" s="35" t="str">
        <f>VLOOKUP(Table4[[#This Row],[Metabolite ID]],Table18[],2,FALSE)</f>
        <v>N6,N6,N6-trimethyllysine</v>
      </c>
      <c r="C6634" s="35" t="s">
        <v>1123</v>
      </c>
      <c r="D6634" s="35">
        <v>1068</v>
      </c>
      <c r="E6634" s="35">
        <v>9.9677221976280359E-2</v>
      </c>
      <c r="F6634" s="35">
        <v>0.10830504789295439</v>
      </c>
      <c r="G6634" s="35">
        <v>0.35760451569970964</v>
      </c>
      <c r="H6634" s="35" t="b">
        <v>0</v>
      </c>
      <c r="I6634" s="35" t="b">
        <v>0</v>
      </c>
      <c r="J6634" s="35" t="b">
        <v>0</v>
      </c>
    </row>
    <row r="6635" spans="1:10" x14ac:dyDescent="0.2">
      <c r="A6635" s="35" t="s">
        <v>40</v>
      </c>
      <c r="B6635" s="35" t="str">
        <f>VLOOKUP(Table4[[#This Row],[Metabolite ID]],Table18[],2,FALSE)</f>
        <v>allantoin</v>
      </c>
      <c r="C6635" s="35" t="s">
        <v>1116</v>
      </c>
      <c r="D6635" s="35">
        <v>1068</v>
      </c>
      <c r="E6635" s="35">
        <v>2.7473889394545692E-3</v>
      </c>
      <c r="F6635" s="35">
        <v>3.7921195004113013E-2</v>
      </c>
      <c r="G6635" s="36">
        <v>0.94224382944800456</v>
      </c>
      <c r="H6635" s="35" t="b">
        <v>0</v>
      </c>
      <c r="I6635" s="35" t="b">
        <v>0</v>
      </c>
      <c r="J6635" s="35" t="b">
        <v>0</v>
      </c>
    </row>
    <row r="6636" spans="1:10" hidden="1" x14ac:dyDescent="0.2">
      <c r="A6636" s="35" t="s">
        <v>40</v>
      </c>
      <c r="B6636" s="35" t="str">
        <f>VLOOKUP(Table4[[#This Row],[Metabolite ID]],Table18[],2,FALSE)</f>
        <v>allantoin</v>
      </c>
      <c r="C6636" s="35" t="s">
        <v>1117</v>
      </c>
      <c r="D6636" s="35">
        <v>1068</v>
      </c>
      <c r="E6636" s="35">
        <v>2.7473889394545692E-3</v>
      </c>
      <c r="F6636" s="35">
        <v>3.6887774571260419E-2</v>
      </c>
      <c r="G6636" s="35">
        <v>0.94062872450408519</v>
      </c>
      <c r="H6636" s="35" t="b">
        <v>0</v>
      </c>
      <c r="I6636" s="35" t="b">
        <v>0</v>
      </c>
      <c r="J6636" s="35" t="b">
        <v>0</v>
      </c>
    </row>
    <row r="6637" spans="1:10" hidden="1" x14ac:dyDescent="0.2">
      <c r="A6637" s="35" t="s">
        <v>40</v>
      </c>
      <c r="B6637" s="35" t="str">
        <f>VLOOKUP(Table4[[#This Row],[Metabolite ID]],Table18[],2,FALSE)</f>
        <v>allantoin</v>
      </c>
      <c r="C6637" s="35" t="s">
        <v>1118</v>
      </c>
      <c r="D6637" s="35">
        <v>1068</v>
      </c>
      <c r="E6637" s="35">
        <v>2.7473889394545436E-3</v>
      </c>
      <c r="F6637" s="35">
        <v>3.7230847006853293E-2</v>
      </c>
      <c r="G6637" s="35">
        <v>0.94117481820014248</v>
      </c>
      <c r="H6637" s="35" t="b">
        <v>0</v>
      </c>
      <c r="I6637" s="35" t="b">
        <v>0</v>
      </c>
      <c r="J6637" s="35" t="b">
        <v>0</v>
      </c>
    </row>
    <row r="6638" spans="1:10" hidden="1" x14ac:dyDescent="0.2">
      <c r="A6638" s="35" t="s">
        <v>40</v>
      </c>
      <c r="B6638" s="35" t="str">
        <f>VLOOKUP(Table4[[#This Row],[Metabolite ID]],Table18[],2,FALSE)</f>
        <v>allantoin</v>
      </c>
      <c r="C6638" s="35" t="s">
        <v>1119</v>
      </c>
      <c r="D6638" s="35">
        <v>1068</v>
      </c>
      <c r="E6638" s="35">
        <v>7.5689437562437525E-2</v>
      </c>
      <c r="F6638" s="35">
        <v>5.5121206649747866E-2</v>
      </c>
      <c r="G6638" s="35">
        <v>0.16970711459079135</v>
      </c>
      <c r="H6638" s="35" t="b">
        <v>0</v>
      </c>
      <c r="I6638" s="35" t="b">
        <v>0</v>
      </c>
      <c r="J6638" s="35" t="b">
        <v>0</v>
      </c>
    </row>
    <row r="6639" spans="1:10" hidden="1" x14ac:dyDescent="0.2">
      <c r="A6639" s="35" t="s">
        <v>40</v>
      </c>
      <c r="B6639" s="35" t="str">
        <f>VLOOKUP(Table4[[#This Row],[Metabolite ID]],Table18[],2,FALSE)</f>
        <v>allantoin</v>
      </c>
      <c r="C6639" s="35" t="s">
        <v>1120</v>
      </c>
      <c r="D6639" s="35">
        <v>1068</v>
      </c>
      <c r="E6639" s="35">
        <v>1.5832619950796344E-2</v>
      </c>
      <c r="F6639" s="35">
        <v>6.5314954066728298E-2</v>
      </c>
      <c r="G6639" s="35">
        <v>0.80846697124028588</v>
      </c>
      <c r="H6639" s="35" t="b">
        <v>0</v>
      </c>
      <c r="I6639" s="35" t="b">
        <v>0</v>
      </c>
      <c r="J6639" s="35" t="b">
        <v>0</v>
      </c>
    </row>
    <row r="6640" spans="1:10" hidden="1" x14ac:dyDescent="0.2">
      <c r="A6640" s="35" t="s">
        <v>40</v>
      </c>
      <c r="B6640" s="35" t="str">
        <f>VLOOKUP(Table4[[#This Row],[Metabolite ID]],Table18[],2,FALSE)</f>
        <v>allantoin</v>
      </c>
      <c r="C6640" s="35" t="s">
        <v>1121</v>
      </c>
      <c r="D6640" s="35">
        <v>1068</v>
      </c>
      <c r="E6640" s="35">
        <v>0.18057341222198353</v>
      </c>
      <c r="F6640" s="35">
        <v>0.25598862323752941</v>
      </c>
      <c r="G6640" s="35">
        <v>0.48071764542696582</v>
      </c>
      <c r="H6640" s="35" t="b">
        <v>0</v>
      </c>
      <c r="I6640" s="35" t="b">
        <v>0</v>
      </c>
      <c r="J6640" s="35" t="b">
        <v>0</v>
      </c>
    </row>
    <row r="6641" spans="1:10" hidden="1" x14ac:dyDescent="0.2">
      <c r="A6641" s="35" t="s">
        <v>40</v>
      </c>
      <c r="B6641" s="35" t="str">
        <f>VLOOKUP(Table4[[#This Row],[Metabolite ID]],Table18[],2,FALSE)</f>
        <v>allantoin</v>
      </c>
      <c r="C6641" s="35" t="s">
        <v>1122</v>
      </c>
      <c r="D6641" s="35">
        <v>1068</v>
      </c>
      <c r="E6641" s="35">
        <v>8.6711097594752928E-2</v>
      </c>
      <c r="F6641" s="35">
        <v>0.16586997930004016</v>
      </c>
      <c r="G6641" s="35">
        <v>0.60124599969675341</v>
      </c>
      <c r="H6641" s="35" t="b">
        <v>0</v>
      </c>
      <c r="I6641" s="35" t="b">
        <v>0</v>
      </c>
      <c r="J6641" s="35" t="b">
        <v>0</v>
      </c>
    </row>
    <row r="6642" spans="1:10" hidden="1" x14ac:dyDescent="0.2">
      <c r="A6642" s="35" t="s">
        <v>40</v>
      </c>
      <c r="B6642" s="35" t="str">
        <f>VLOOKUP(Table4[[#This Row],[Metabolite ID]],Table18[],2,FALSE)</f>
        <v>allantoin</v>
      </c>
      <c r="C6642" s="35" t="s">
        <v>1123</v>
      </c>
      <c r="D6642" s="35">
        <v>1068</v>
      </c>
      <c r="E6642" s="35">
        <v>4.6573735774746584E-2</v>
      </c>
      <c r="F6642" s="35">
        <v>0.11133393836859114</v>
      </c>
      <c r="G6642" s="35">
        <v>0.67579399532780982</v>
      </c>
      <c r="H6642" s="35" t="b">
        <v>0</v>
      </c>
      <c r="I6642" s="35" t="b">
        <v>0</v>
      </c>
      <c r="J6642" s="35" t="b">
        <v>0</v>
      </c>
    </row>
    <row r="6643" spans="1:10" x14ac:dyDescent="0.2">
      <c r="A6643" s="35" t="s">
        <v>497</v>
      </c>
      <c r="B6643" s="35" t="str">
        <f>VLOOKUP(Table4[[#This Row],[Metabolite ID]],Table18[],2,FALSE)</f>
        <v>X - 16935</v>
      </c>
      <c r="C6643" s="35" t="s">
        <v>1116</v>
      </c>
      <c r="D6643" s="35">
        <v>1068</v>
      </c>
      <c r="E6643" s="35">
        <v>-2.6691388768406727E-3</v>
      </c>
      <c r="F6643" s="35">
        <v>3.8872300246459449E-2</v>
      </c>
      <c r="G6643" s="36">
        <v>0.94525684395420229</v>
      </c>
      <c r="H6643" s="35" t="b">
        <v>0</v>
      </c>
      <c r="I6643" s="35" t="b">
        <v>0</v>
      </c>
      <c r="J6643" s="35" t="b">
        <v>0</v>
      </c>
    </row>
    <row r="6644" spans="1:10" hidden="1" x14ac:dyDescent="0.2">
      <c r="A6644" s="35" t="s">
        <v>497</v>
      </c>
      <c r="B6644" s="35" t="str">
        <f>VLOOKUP(Table4[[#This Row],[Metabolite ID]],Table18[],2,FALSE)</f>
        <v>X - 16935</v>
      </c>
      <c r="C6644" s="35" t="s">
        <v>1117</v>
      </c>
      <c r="D6644" s="35">
        <v>1068</v>
      </c>
      <c r="E6644" s="35">
        <v>-2.6691388768406727E-3</v>
      </c>
      <c r="F6644" s="35">
        <v>3.7065730870496978E-2</v>
      </c>
      <c r="G6644" s="35">
        <v>0.94259318538328485</v>
      </c>
      <c r="H6644" s="35" t="b">
        <v>0</v>
      </c>
      <c r="I6644" s="35" t="b">
        <v>0</v>
      </c>
      <c r="J6644" s="35" t="b">
        <v>0</v>
      </c>
    </row>
    <row r="6645" spans="1:10" hidden="1" x14ac:dyDescent="0.2">
      <c r="A6645" s="35" t="s">
        <v>497</v>
      </c>
      <c r="B6645" s="35" t="str">
        <f>VLOOKUP(Table4[[#This Row],[Metabolite ID]],Table18[],2,FALSE)</f>
        <v>X - 16935</v>
      </c>
      <c r="C6645" s="35" t="s">
        <v>1118</v>
      </c>
      <c r="D6645" s="35">
        <v>1068</v>
      </c>
      <c r="E6645" s="35">
        <v>-2.6691388768406818E-3</v>
      </c>
      <c r="F6645" s="35">
        <v>3.7428474188647372E-2</v>
      </c>
      <c r="G6645" s="35">
        <v>0.94314860447843696</v>
      </c>
      <c r="H6645" s="35" t="b">
        <v>0</v>
      </c>
      <c r="I6645" s="35" t="b">
        <v>0</v>
      </c>
      <c r="J6645" s="35" t="b">
        <v>0</v>
      </c>
    </row>
    <row r="6646" spans="1:10" hidden="1" x14ac:dyDescent="0.2">
      <c r="A6646" s="35" t="s">
        <v>497</v>
      </c>
      <c r="B6646" s="35" t="str">
        <f>VLOOKUP(Table4[[#This Row],[Metabolite ID]],Table18[],2,FALSE)</f>
        <v>X - 16935</v>
      </c>
      <c r="C6646" s="35" t="s">
        <v>1119</v>
      </c>
      <c r="D6646" s="35">
        <v>1068</v>
      </c>
      <c r="E6646" s="35">
        <v>-4.8139217439034043E-2</v>
      </c>
      <c r="F6646" s="35">
        <v>5.6411872871199142E-2</v>
      </c>
      <c r="G6646" s="35">
        <v>0.39346380810190995</v>
      </c>
      <c r="H6646" s="35" t="b">
        <v>0</v>
      </c>
      <c r="I6646" s="35" t="b">
        <v>0</v>
      </c>
      <c r="J6646" s="35" t="b">
        <v>0</v>
      </c>
    </row>
    <row r="6647" spans="1:10" hidden="1" x14ac:dyDescent="0.2">
      <c r="A6647" s="35" t="s">
        <v>497</v>
      </c>
      <c r="B6647" s="35" t="str">
        <f>VLOOKUP(Table4[[#This Row],[Metabolite ID]],Table18[],2,FALSE)</f>
        <v>X - 16935</v>
      </c>
      <c r="C6647" s="35" t="s">
        <v>1120</v>
      </c>
      <c r="D6647" s="35">
        <v>1068</v>
      </c>
      <c r="E6647" s="35">
        <v>-7.3518785889453722E-2</v>
      </c>
      <c r="F6647" s="35">
        <v>6.3692158627065967E-2</v>
      </c>
      <c r="G6647" s="35">
        <v>0.24838409977129458</v>
      </c>
      <c r="H6647" s="35" t="b">
        <v>0</v>
      </c>
      <c r="I6647" s="35" t="b">
        <v>0</v>
      </c>
      <c r="J6647" s="35" t="b">
        <v>0</v>
      </c>
    </row>
    <row r="6648" spans="1:10" hidden="1" x14ac:dyDescent="0.2">
      <c r="A6648" s="35" t="s">
        <v>497</v>
      </c>
      <c r="B6648" s="35" t="str">
        <f>VLOOKUP(Table4[[#This Row],[Metabolite ID]],Table18[],2,FALSE)</f>
        <v>X - 16935</v>
      </c>
      <c r="C6648" s="35" t="s">
        <v>1121</v>
      </c>
      <c r="D6648" s="35">
        <v>1068</v>
      </c>
      <c r="E6648" s="35">
        <v>-9.5434007914368735E-2</v>
      </c>
      <c r="F6648" s="35">
        <v>0.24580863431058772</v>
      </c>
      <c r="G6648" s="35">
        <v>0.69791207777783792</v>
      </c>
      <c r="H6648" s="35" t="b">
        <v>0</v>
      </c>
      <c r="I6648" s="35" t="b">
        <v>0</v>
      </c>
      <c r="J6648" s="35" t="b">
        <v>0</v>
      </c>
    </row>
    <row r="6649" spans="1:10" hidden="1" x14ac:dyDescent="0.2">
      <c r="A6649" s="35" t="s">
        <v>497</v>
      </c>
      <c r="B6649" s="35" t="str">
        <f>VLOOKUP(Table4[[#This Row],[Metabolite ID]],Table18[],2,FALSE)</f>
        <v>X - 16935</v>
      </c>
      <c r="C6649" s="35" t="s">
        <v>1122</v>
      </c>
      <c r="D6649" s="35">
        <v>1068</v>
      </c>
      <c r="E6649" s="35">
        <v>-6.7487167009932847E-2</v>
      </c>
      <c r="F6649" s="35">
        <v>0.15464887722818385</v>
      </c>
      <c r="G6649" s="35">
        <v>0.66264234261224453</v>
      </c>
      <c r="H6649" s="35" t="b">
        <v>0</v>
      </c>
      <c r="I6649" s="35" t="b">
        <v>0</v>
      </c>
      <c r="J6649" s="35" t="b">
        <v>0</v>
      </c>
    </row>
    <row r="6650" spans="1:10" hidden="1" x14ac:dyDescent="0.2">
      <c r="A6650" s="35" t="s">
        <v>497</v>
      </c>
      <c r="B6650" s="35" t="str">
        <f>VLOOKUP(Table4[[#This Row],[Metabolite ID]],Table18[],2,FALSE)</f>
        <v>X - 16935</v>
      </c>
      <c r="C6650" s="35" t="s">
        <v>1123</v>
      </c>
      <c r="D6650" s="35">
        <v>1068</v>
      </c>
      <c r="E6650" s="35">
        <v>-2.2135479472472149E-3</v>
      </c>
      <c r="F6650" s="35">
        <v>0.11413239002838614</v>
      </c>
      <c r="G6650" s="35">
        <v>0.98452997625239425</v>
      </c>
      <c r="H6650" s="35" t="b">
        <v>0</v>
      </c>
      <c r="I6650" s="35" t="b">
        <v>0</v>
      </c>
      <c r="J6650" s="35" t="b">
        <v>0</v>
      </c>
    </row>
    <row r="6651" spans="1:10" x14ac:dyDescent="0.2">
      <c r="A6651" s="35" t="s">
        <v>420</v>
      </c>
      <c r="B6651" s="35" t="str">
        <f>VLOOKUP(Table4[[#This Row],[Metabolite ID]],Table18[],2,FALSE)</f>
        <v>X - 12212</v>
      </c>
      <c r="C6651" s="35" t="s">
        <v>1116</v>
      </c>
      <c r="D6651" s="35">
        <v>1068</v>
      </c>
      <c r="E6651" s="35">
        <v>2.4771746950247677E-3</v>
      </c>
      <c r="F6651" s="35">
        <v>3.7019668144318341E-2</v>
      </c>
      <c r="G6651" s="36">
        <v>0.94664929408848864</v>
      </c>
      <c r="H6651" s="35" t="b">
        <v>0</v>
      </c>
      <c r="I6651" s="35" t="b">
        <v>0</v>
      </c>
      <c r="J6651" s="35" t="b">
        <v>0</v>
      </c>
    </row>
    <row r="6652" spans="1:10" hidden="1" x14ac:dyDescent="0.2">
      <c r="A6652" s="35" t="s">
        <v>420</v>
      </c>
      <c r="B6652" s="35" t="str">
        <f>VLOOKUP(Table4[[#This Row],[Metabolite ID]],Table18[],2,FALSE)</f>
        <v>X - 12212</v>
      </c>
      <c r="C6652" s="35" t="s">
        <v>1117</v>
      </c>
      <c r="D6652" s="35">
        <v>1068</v>
      </c>
      <c r="E6652" s="35">
        <v>2.4771746950247677E-3</v>
      </c>
      <c r="F6652" s="35">
        <v>3.7019668144318341E-2</v>
      </c>
      <c r="G6652" s="35">
        <v>0.94664929408848864</v>
      </c>
      <c r="H6652" s="35" t="b">
        <v>0</v>
      </c>
      <c r="I6652" s="35" t="b">
        <v>0</v>
      </c>
      <c r="J6652" s="35" t="b">
        <v>0</v>
      </c>
    </row>
    <row r="6653" spans="1:10" hidden="1" x14ac:dyDescent="0.2">
      <c r="A6653" s="35" t="s">
        <v>420</v>
      </c>
      <c r="B6653" s="35" t="str">
        <f>VLOOKUP(Table4[[#This Row],[Metabolite ID]],Table18[],2,FALSE)</f>
        <v>X - 12212</v>
      </c>
      <c r="C6653" s="35" t="s">
        <v>1118</v>
      </c>
      <c r="D6653" s="35">
        <v>1068</v>
      </c>
      <c r="E6653" s="35">
        <v>2.4771746950247734E-3</v>
      </c>
      <c r="F6653" s="35">
        <v>3.7329919460019963E-2</v>
      </c>
      <c r="G6653" s="35">
        <v>0.94709204198606811</v>
      </c>
      <c r="H6653" s="35" t="b">
        <v>0</v>
      </c>
      <c r="I6653" s="35" t="b">
        <v>0</v>
      </c>
      <c r="J6653" s="35" t="b">
        <v>0</v>
      </c>
    </row>
    <row r="6654" spans="1:10" hidden="1" x14ac:dyDescent="0.2">
      <c r="A6654" s="35" t="s">
        <v>420</v>
      </c>
      <c r="B6654" s="35" t="str">
        <f>VLOOKUP(Table4[[#This Row],[Metabolite ID]],Table18[],2,FALSE)</f>
        <v>X - 12212</v>
      </c>
      <c r="C6654" s="35" t="s">
        <v>1119</v>
      </c>
      <c r="D6654" s="35">
        <v>1068</v>
      </c>
      <c r="E6654" s="35">
        <v>-2.1045295697700972E-2</v>
      </c>
      <c r="F6654" s="35">
        <v>5.6509015479907804E-2</v>
      </c>
      <c r="G6654" s="35">
        <v>0.70957742319443151</v>
      </c>
      <c r="H6654" s="35" t="b">
        <v>0</v>
      </c>
      <c r="I6654" s="35" t="b">
        <v>0</v>
      </c>
      <c r="J6654" s="35" t="b">
        <v>0</v>
      </c>
    </row>
    <row r="6655" spans="1:10" hidden="1" x14ac:dyDescent="0.2">
      <c r="A6655" s="35" t="s">
        <v>420</v>
      </c>
      <c r="B6655" s="35" t="str">
        <f>VLOOKUP(Table4[[#This Row],[Metabolite ID]],Table18[],2,FALSE)</f>
        <v>X - 12212</v>
      </c>
      <c r="C6655" s="35" t="s">
        <v>1120</v>
      </c>
      <c r="D6655" s="35">
        <v>1068</v>
      </c>
      <c r="E6655" s="35">
        <v>3.5600450628586161E-2</v>
      </c>
      <c r="F6655" s="35">
        <v>6.4193428927518267E-2</v>
      </c>
      <c r="G6655" s="35">
        <v>0.57918134523438836</v>
      </c>
      <c r="H6655" s="35" t="b">
        <v>0</v>
      </c>
      <c r="I6655" s="35" t="b">
        <v>0</v>
      </c>
      <c r="J6655" s="35" t="b">
        <v>0</v>
      </c>
    </row>
    <row r="6656" spans="1:10" hidden="1" x14ac:dyDescent="0.2">
      <c r="A6656" s="35" t="s">
        <v>420</v>
      </c>
      <c r="B6656" s="35" t="str">
        <f>VLOOKUP(Table4[[#This Row],[Metabolite ID]],Table18[],2,FALSE)</f>
        <v>X - 12212</v>
      </c>
      <c r="C6656" s="35" t="s">
        <v>1121</v>
      </c>
      <c r="D6656" s="35">
        <v>1068</v>
      </c>
      <c r="E6656" s="35">
        <v>-4.5898898140372069E-2</v>
      </c>
      <c r="F6656" s="35">
        <v>0.24239030721820604</v>
      </c>
      <c r="G6656" s="35">
        <v>0.84984710774536676</v>
      </c>
      <c r="H6656" s="35" t="b">
        <v>0</v>
      </c>
      <c r="I6656" s="35" t="b">
        <v>0</v>
      </c>
      <c r="J6656" s="35" t="b">
        <v>0</v>
      </c>
    </row>
    <row r="6657" spans="1:10" hidden="1" x14ac:dyDescent="0.2">
      <c r="A6657" s="35" t="s">
        <v>420</v>
      </c>
      <c r="B6657" s="35" t="str">
        <f>VLOOKUP(Table4[[#This Row],[Metabolite ID]],Table18[],2,FALSE)</f>
        <v>X - 12212</v>
      </c>
      <c r="C6657" s="35" t="s">
        <v>1122</v>
      </c>
      <c r="D6657" s="35">
        <v>1068</v>
      </c>
      <c r="E6657" s="35">
        <v>0.14458157246962067</v>
      </c>
      <c r="F6657" s="35">
        <v>0.14835219818080453</v>
      </c>
      <c r="G6657" s="35">
        <v>0.3299878999083975</v>
      </c>
      <c r="H6657" s="35" t="b">
        <v>0</v>
      </c>
      <c r="I6657" s="35" t="b">
        <v>0</v>
      </c>
      <c r="J6657" s="35" t="b">
        <v>0</v>
      </c>
    </row>
    <row r="6658" spans="1:10" hidden="1" x14ac:dyDescent="0.2">
      <c r="A6658" s="35" t="s">
        <v>420</v>
      </c>
      <c r="B6658" s="35" t="str">
        <f>VLOOKUP(Table4[[#This Row],[Metabolite ID]],Table18[],2,FALSE)</f>
        <v>X - 12212</v>
      </c>
      <c r="C6658" s="35" t="s">
        <v>1123</v>
      </c>
      <c r="D6658" s="35">
        <v>1068</v>
      </c>
      <c r="E6658" s="35">
        <v>0.12956929173626966</v>
      </c>
      <c r="F6658" s="35">
        <v>0.10868001524089216</v>
      </c>
      <c r="G6658" s="35">
        <v>0.23344463377087751</v>
      </c>
      <c r="H6658" s="35" t="b">
        <v>0</v>
      </c>
      <c r="I6658" s="35" t="b">
        <v>0</v>
      </c>
      <c r="J6658" s="35" t="b">
        <v>0</v>
      </c>
    </row>
    <row r="6659" spans="1:10" x14ac:dyDescent="0.2">
      <c r="A6659" s="35" t="s">
        <v>190</v>
      </c>
      <c r="B6659" s="35" t="str">
        <f>VLOOKUP(Table4[[#This Row],[Metabolite ID]],Table18[],2,FALSE)</f>
        <v>bilirubin (E,E)*</v>
      </c>
      <c r="C6659" s="35" t="s">
        <v>1116</v>
      </c>
      <c r="D6659" s="35">
        <v>1068</v>
      </c>
      <c r="E6659" s="35">
        <v>2.4071305923715029E-3</v>
      </c>
      <c r="F6659" s="35">
        <v>3.7600611836923814E-2</v>
      </c>
      <c r="G6659" s="36">
        <v>0.94895558459713669</v>
      </c>
      <c r="H6659" s="35" t="b">
        <v>0</v>
      </c>
      <c r="I6659" s="35" t="b">
        <v>0</v>
      </c>
      <c r="J6659" s="35" t="b">
        <v>0</v>
      </c>
    </row>
    <row r="6660" spans="1:10" hidden="1" x14ac:dyDescent="0.2">
      <c r="A6660" s="35" t="s">
        <v>190</v>
      </c>
      <c r="B6660" s="35" t="str">
        <f>VLOOKUP(Table4[[#This Row],[Metabolite ID]],Table18[],2,FALSE)</f>
        <v>bilirubin (E,E)*</v>
      </c>
      <c r="C6660" s="35" t="s">
        <v>1117</v>
      </c>
      <c r="D6660" s="35">
        <v>1068</v>
      </c>
      <c r="E6660" s="35">
        <v>2.4071305923715029E-3</v>
      </c>
      <c r="F6660" s="35">
        <v>3.6771429430934414E-2</v>
      </c>
      <c r="G6660" s="35">
        <v>0.94780617663074018</v>
      </c>
      <c r="H6660" s="35" t="b">
        <v>0</v>
      </c>
      <c r="I6660" s="35" t="b">
        <v>0</v>
      </c>
      <c r="J6660" s="35" t="b">
        <v>0</v>
      </c>
    </row>
    <row r="6661" spans="1:10" hidden="1" x14ac:dyDescent="0.2">
      <c r="A6661" s="35" t="s">
        <v>190</v>
      </c>
      <c r="B6661" s="35" t="str">
        <f>VLOOKUP(Table4[[#This Row],[Metabolite ID]],Table18[],2,FALSE)</f>
        <v>bilirubin (E,E)*</v>
      </c>
      <c r="C6661" s="35" t="s">
        <v>1118</v>
      </c>
      <c r="D6661" s="35">
        <v>1068</v>
      </c>
      <c r="E6661" s="35">
        <v>2.4071305923714951E-3</v>
      </c>
      <c r="F6661" s="35">
        <v>3.7110765640612574E-2</v>
      </c>
      <c r="G6661" s="35">
        <v>0.94828275841544496</v>
      </c>
      <c r="H6661" s="35" t="b">
        <v>0</v>
      </c>
      <c r="I6661" s="35" t="b">
        <v>0</v>
      </c>
      <c r="J6661" s="35" t="b">
        <v>0</v>
      </c>
    </row>
    <row r="6662" spans="1:10" hidden="1" x14ac:dyDescent="0.2">
      <c r="A6662" s="35" t="s">
        <v>190</v>
      </c>
      <c r="B6662" s="35" t="str">
        <f>VLOOKUP(Table4[[#This Row],[Metabolite ID]],Table18[],2,FALSE)</f>
        <v>bilirubin (E,E)*</v>
      </c>
      <c r="C6662" s="35" t="s">
        <v>1119</v>
      </c>
      <c r="D6662" s="35">
        <v>1068</v>
      </c>
      <c r="E6662" s="35">
        <v>-4.9180960294117657E-2</v>
      </c>
      <c r="F6662" s="35">
        <v>5.6322029152018199E-2</v>
      </c>
      <c r="G6662" s="35">
        <v>0.38254861341895424</v>
      </c>
      <c r="H6662" s="35" t="b">
        <v>0</v>
      </c>
      <c r="I6662" s="35" t="b">
        <v>0</v>
      </c>
      <c r="J6662" s="35" t="b">
        <v>0</v>
      </c>
    </row>
    <row r="6663" spans="1:10" hidden="1" x14ac:dyDescent="0.2">
      <c r="A6663" s="35" t="s">
        <v>190</v>
      </c>
      <c r="B6663" s="35" t="str">
        <f>VLOOKUP(Table4[[#This Row],[Metabolite ID]],Table18[],2,FALSE)</f>
        <v>bilirubin (E,E)*</v>
      </c>
      <c r="C6663" s="35" t="s">
        <v>1120</v>
      </c>
      <c r="D6663" s="35">
        <v>1068</v>
      </c>
      <c r="E6663" s="35">
        <v>-1.5680825401865616E-2</v>
      </c>
      <c r="F6663" s="35">
        <v>6.4482705918540176E-2</v>
      </c>
      <c r="G6663" s="35">
        <v>0.80786690889874169</v>
      </c>
      <c r="H6663" s="35" t="b">
        <v>0</v>
      </c>
      <c r="I6663" s="35" t="b">
        <v>0</v>
      </c>
      <c r="J6663" s="35" t="b">
        <v>0</v>
      </c>
    </row>
    <row r="6664" spans="1:10" hidden="1" x14ac:dyDescent="0.2">
      <c r="A6664" s="35" t="s">
        <v>190</v>
      </c>
      <c r="B6664" s="35" t="str">
        <f>VLOOKUP(Table4[[#This Row],[Metabolite ID]],Table18[],2,FALSE)</f>
        <v>bilirubin (E,E)*</v>
      </c>
      <c r="C6664" s="35" t="s">
        <v>1121</v>
      </c>
      <c r="D6664" s="35">
        <v>1068</v>
      </c>
      <c r="E6664" s="35">
        <v>-0.20177357883023816</v>
      </c>
      <c r="F6664" s="35">
        <v>0.23212331885043949</v>
      </c>
      <c r="G6664" s="35">
        <v>0.38490498744786084</v>
      </c>
      <c r="H6664" s="35" t="b">
        <v>0</v>
      </c>
      <c r="I6664" s="35" t="b">
        <v>0</v>
      </c>
      <c r="J6664" s="35" t="b">
        <v>0</v>
      </c>
    </row>
    <row r="6665" spans="1:10" hidden="1" x14ac:dyDescent="0.2">
      <c r="A6665" s="35" t="s">
        <v>190</v>
      </c>
      <c r="B6665" s="35" t="str">
        <f>VLOOKUP(Table4[[#This Row],[Metabolite ID]],Table18[],2,FALSE)</f>
        <v>bilirubin (E,E)*</v>
      </c>
      <c r="C6665" s="35" t="s">
        <v>1122</v>
      </c>
      <c r="D6665" s="35">
        <v>1068</v>
      </c>
      <c r="E6665" s="35">
        <v>-7.7741552525889546E-3</v>
      </c>
      <c r="F6665" s="35">
        <v>0.14346028278552586</v>
      </c>
      <c r="G6665" s="35">
        <v>0.95679369593585983</v>
      </c>
      <c r="H6665" s="35" t="b">
        <v>0</v>
      </c>
      <c r="I6665" s="35" t="b">
        <v>0</v>
      </c>
      <c r="J6665" s="35" t="b">
        <v>0</v>
      </c>
    </row>
    <row r="6666" spans="1:10" hidden="1" x14ac:dyDescent="0.2">
      <c r="A6666" s="35" t="s">
        <v>190</v>
      </c>
      <c r="B6666" s="35" t="str">
        <f>VLOOKUP(Table4[[#This Row],[Metabolite ID]],Table18[],2,FALSE)</f>
        <v>bilirubin (E,E)*</v>
      </c>
      <c r="C6666" s="35" t="s">
        <v>1123</v>
      </c>
      <c r="D6666" s="35">
        <v>1068</v>
      </c>
      <c r="E6666" s="35">
        <v>1.7437848784625835E-2</v>
      </c>
      <c r="F6666" s="35">
        <v>0.11039204897142353</v>
      </c>
      <c r="G6666" s="35">
        <v>0.87451594544562072</v>
      </c>
      <c r="H6666" s="35" t="b">
        <v>0</v>
      </c>
      <c r="I6666" s="35" t="b">
        <v>0</v>
      </c>
      <c r="J6666" s="35" t="b">
        <v>0</v>
      </c>
    </row>
    <row r="6667" spans="1:10" x14ac:dyDescent="0.2">
      <c r="A6667" s="35" t="s">
        <v>834</v>
      </c>
      <c r="B6667" s="35" t="str">
        <f>VLOOKUP(Table4[[#This Row],[Metabolite ID]],Table18[],2,FALSE)</f>
        <v>Total lipids in small LDL</v>
      </c>
      <c r="C6667" s="35" t="s">
        <v>1116</v>
      </c>
      <c r="D6667" s="35">
        <v>1069</v>
      </c>
      <c r="E6667" s="35">
        <v>-1.5735320338419584E-3</v>
      </c>
      <c r="F6667" s="35">
        <v>2.6404414322428741E-2</v>
      </c>
      <c r="G6667" s="36">
        <v>0.95247937825707829</v>
      </c>
      <c r="H6667" s="35" t="b">
        <v>0</v>
      </c>
      <c r="I6667" s="35" t="b">
        <v>0</v>
      </c>
      <c r="J6667" s="35" t="b">
        <v>0</v>
      </c>
    </row>
    <row r="6668" spans="1:10" hidden="1" x14ac:dyDescent="0.2">
      <c r="A6668" s="35" t="s">
        <v>834</v>
      </c>
      <c r="B6668" s="35" t="str">
        <f>VLOOKUP(Table4[[#This Row],[Metabolite ID]],Table18[],2,FALSE)</f>
        <v>Total lipids in small LDL</v>
      </c>
      <c r="C6668" s="35" t="s">
        <v>1117</v>
      </c>
      <c r="D6668" s="35">
        <v>1069</v>
      </c>
      <c r="E6668" s="35">
        <v>-1.5735320338419584E-3</v>
      </c>
      <c r="F6668" s="35">
        <v>1.6706505704393596E-2</v>
      </c>
      <c r="G6668" s="35">
        <v>0.9249607834336574</v>
      </c>
      <c r="H6668" s="35" t="b">
        <v>0</v>
      </c>
      <c r="I6668" s="35" t="b">
        <v>0</v>
      </c>
      <c r="J6668" s="35" t="b">
        <v>0</v>
      </c>
    </row>
    <row r="6669" spans="1:10" hidden="1" x14ac:dyDescent="0.2">
      <c r="A6669" s="35" t="s">
        <v>834</v>
      </c>
      <c r="B6669" s="35" t="str">
        <f>VLOOKUP(Table4[[#This Row],[Metabolite ID]],Table18[],2,FALSE)</f>
        <v>Total lipids in small LDL</v>
      </c>
      <c r="C6669" s="35" t="s">
        <v>1118</v>
      </c>
      <c r="D6669" s="35">
        <v>1069</v>
      </c>
      <c r="E6669" s="35">
        <v>-1.5735320338419597E-3</v>
      </c>
      <c r="F6669" s="35">
        <v>1.708172710714578E-2</v>
      </c>
      <c r="G6669" s="35">
        <v>0.92660440378387932</v>
      </c>
      <c r="H6669" s="35" t="b">
        <v>0</v>
      </c>
      <c r="I6669" s="35" t="b">
        <v>0</v>
      </c>
      <c r="J6669" s="35" t="b">
        <v>0</v>
      </c>
    </row>
    <row r="6670" spans="1:10" hidden="1" x14ac:dyDescent="0.2">
      <c r="A6670" s="35" t="s">
        <v>834</v>
      </c>
      <c r="B6670" s="35" t="str">
        <f>VLOOKUP(Table4[[#This Row],[Metabolite ID]],Table18[],2,FALSE)</f>
        <v>Total lipids in small LDL</v>
      </c>
      <c r="C6670" s="35" t="s">
        <v>1119</v>
      </c>
      <c r="D6670" s="35">
        <v>1069</v>
      </c>
      <c r="E6670" s="35">
        <v>2.2803409090909093E-2</v>
      </c>
      <c r="F6670" s="35">
        <v>2.6325484274351236E-2</v>
      </c>
      <c r="G6670" s="35">
        <v>0.38637477390176617</v>
      </c>
      <c r="H6670" s="35" t="b">
        <v>0</v>
      </c>
      <c r="I6670" s="35" t="b">
        <v>0</v>
      </c>
      <c r="J6670" s="35" t="b">
        <v>0</v>
      </c>
    </row>
    <row r="6671" spans="1:10" hidden="1" x14ac:dyDescent="0.2">
      <c r="A6671" s="35" t="s">
        <v>834</v>
      </c>
      <c r="B6671" s="35" t="str">
        <f>VLOOKUP(Table4[[#This Row],[Metabolite ID]],Table18[],2,FALSE)</f>
        <v>Total lipids in small LDL</v>
      </c>
      <c r="C6671" s="35" t="s">
        <v>1120</v>
      </c>
      <c r="D6671" s="35">
        <v>1069</v>
      </c>
      <c r="E6671" s="35">
        <v>5.9153643661883387E-2</v>
      </c>
      <c r="F6671" s="35">
        <v>3.059903224377257E-2</v>
      </c>
      <c r="G6671" s="35">
        <v>5.3213196554415414E-2</v>
      </c>
      <c r="H6671" s="35" t="b">
        <v>0</v>
      </c>
      <c r="I6671" s="35" t="b">
        <v>0</v>
      </c>
      <c r="J6671" s="35" t="b">
        <v>0</v>
      </c>
    </row>
    <row r="6672" spans="1:10" hidden="1" x14ac:dyDescent="0.2">
      <c r="A6672" s="35" t="s">
        <v>834</v>
      </c>
      <c r="B6672" s="35" t="str">
        <f>VLOOKUP(Table4[[#This Row],[Metabolite ID]],Table18[],2,FALSE)</f>
        <v>Total lipids in small LDL</v>
      </c>
      <c r="C6672" s="35" t="s">
        <v>1121</v>
      </c>
      <c r="D6672" s="35">
        <v>1069</v>
      </c>
      <c r="E6672" s="35">
        <v>-2.1175442941473221E-2</v>
      </c>
      <c r="F6672" s="35">
        <v>0.11772976972967969</v>
      </c>
      <c r="G6672" s="35">
        <v>0.85729282002132257</v>
      </c>
      <c r="H6672" s="35" t="b">
        <v>0</v>
      </c>
      <c r="I6672" s="35" t="b">
        <v>0</v>
      </c>
      <c r="J6672" s="35" t="b">
        <v>0</v>
      </c>
    </row>
    <row r="6673" spans="1:10" hidden="1" x14ac:dyDescent="0.2">
      <c r="A6673" s="35" t="s">
        <v>834</v>
      </c>
      <c r="B6673" s="35" t="str">
        <f>VLOOKUP(Table4[[#This Row],[Metabolite ID]],Table18[],2,FALSE)</f>
        <v>Total lipids in small LDL</v>
      </c>
      <c r="C6673" s="35" t="s">
        <v>1122</v>
      </c>
      <c r="D6673" s="35">
        <v>1069</v>
      </c>
      <c r="E6673" s="35">
        <v>0.12036302334514204</v>
      </c>
      <c r="F6673" s="35">
        <v>6.800045319986521E-2</v>
      </c>
      <c r="G6673" s="35">
        <v>7.700696624003299E-2</v>
      </c>
      <c r="H6673" s="35" t="b">
        <v>0</v>
      </c>
      <c r="I6673" s="35" t="b">
        <v>0</v>
      </c>
      <c r="J6673" s="35" t="b">
        <v>0</v>
      </c>
    </row>
    <row r="6674" spans="1:10" hidden="1" x14ac:dyDescent="0.2">
      <c r="A6674" s="35" t="s">
        <v>834</v>
      </c>
      <c r="B6674" s="35" t="str">
        <f>VLOOKUP(Table4[[#This Row],[Metabolite ID]],Table18[],2,FALSE)</f>
        <v>Total lipids in small LDL</v>
      </c>
      <c r="C6674" s="35" t="s">
        <v>1123</v>
      </c>
      <c r="D6674" s="35">
        <v>1069</v>
      </c>
      <c r="E6674" s="35">
        <v>-8.3543136678236235E-2</v>
      </c>
      <c r="F6674" s="35">
        <v>7.7431353944552528E-2</v>
      </c>
      <c r="G6674" s="35">
        <v>0.28086204566188833</v>
      </c>
      <c r="H6674" s="35" t="b">
        <v>0</v>
      </c>
      <c r="I6674" s="35" t="b">
        <v>0</v>
      </c>
      <c r="J6674" s="35" t="b">
        <v>0</v>
      </c>
    </row>
    <row r="6675" spans="1:10" x14ac:dyDescent="0.2">
      <c r="A6675" s="35" t="s">
        <v>786</v>
      </c>
      <c r="B6675" s="35" t="str">
        <f>VLOOKUP(Table4[[#This Row],[Metabolite ID]],Table18[],2,FALSE)</f>
        <v>Phospholipids in large LDL</v>
      </c>
      <c r="C6675" s="35" t="s">
        <v>1116</v>
      </c>
      <c r="D6675" s="35">
        <v>1069</v>
      </c>
      <c r="E6675" s="35">
        <v>-1.4590552612739262E-3</v>
      </c>
      <c r="F6675" s="35">
        <v>2.5403294827970362E-2</v>
      </c>
      <c r="G6675" s="36">
        <v>0.95419814925518209</v>
      </c>
      <c r="H6675" s="35" t="b">
        <v>0</v>
      </c>
      <c r="I6675" s="35" t="b">
        <v>0</v>
      </c>
      <c r="J6675" s="35" t="b">
        <v>0</v>
      </c>
    </row>
    <row r="6676" spans="1:10" hidden="1" x14ac:dyDescent="0.2">
      <c r="A6676" s="35" t="s">
        <v>786</v>
      </c>
      <c r="B6676" s="35" t="str">
        <f>VLOOKUP(Table4[[#This Row],[Metabolite ID]],Table18[],2,FALSE)</f>
        <v>Phospholipids in large LDL</v>
      </c>
      <c r="C6676" s="35" t="s">
        <v>1117</v>
      </c>
      <c r="D6676" s="35">
        <v>1069</v>
      </c>
      <c r="E6676" s="35">
        <v>-1.4590552612739262E-3</v>
      </c>
      <c r="F6676" s="35">
        <v>1.6711826945224856E-2</v>
      </c>
      <c r="G6676" s="35">
        <v>0.9304276904932004</v>
      </c>
      <c r="H6676" s="35" t="b">
        <v>0</v>
      </c>
      <c r="I6676" s="35" t="b">
        <v>0</v>
      </c>
      <c r="J6676" s="35" t="b">
        <v>0</v>
      </c>
    </row>
    <row r="6677" spans="1:10" hidden="1" x14ac:dyDescent="0.2">
      <c r="A6677" s="35" t="s">
        <v>786</v>
      </c>
      <c r="B6677" s="35" t="str">
        <f>VLOOKUP(Table4[[#This Row],[Metabolite ID]],Table18[],2,FALSE)</f>
        <v>Phospholipids in large LDL</v>
      </c>
      <c r="C6677" s="35" t="s">
        <v>1118</v>
      </c>
      <c r="D6677" s="35">
        <v>1069</v>
      </c>
      <c r="E6677" s="35">
        <v>-1.4590552612739364E-3</v>
      </c>
      <c r="F6677" s="35">
        <v>1.705800739395234E-2</v>
      </c>
      <c r="G6677" s="35">
        <v>0.93183613674129517</v>
      </c>
      <c r="H6677" s="35" t="b">
        <v>0</v>
      </c>
      <c r="I6677" s="35" t="b">
        <v>0</v>
      </c>
      <c r="J6677" s="35" t="b">
        <v>0</v>
      </c>
    </row>
    <row r="6678" spans="1:10" hidden="1" x14ac:dyDescent="0.2">
      <c r="A6678" s="35" t="s">
        <v>786</v>
      </c>
      <c r="B6678" s="35" t="str">
        <f>VLOOKUP(Table4[[#This Row],[Metabolite ID]],Table18[],2,FALSE)</f>
        <v>Phospholipids in large LDL</v>
      </c>
      <c r="C6678" s="35" t="s">
        <v>1119</v>
      </c>
      <c r="D6678" s="35">
        <v>1069</v>
      </c>
      <c r="E6678" s="35">
        <v>1.8783775510204083E-2</v>
      </c>
      <c r="F6678" s="35">
        <v>2.6125102193183126E-2</v>
      </c>
      <c r="G6678" s="35">
        <v>0.47214499901372131</v>
      </c>
      <c r="H6678" s="35" t="b">
        <v>0</v>
      </c>
      <c r="I6678" s="35" t="b">
        <v>0</v>
      </c>
      <c r="J6678" s="35" t="b">
        <v>0</v>
      </c>
    </row>
    <row r="6679" spans="1:10" hidden="1" x14ac:dyDescent="0.2">
      <c r="A6679" s="35" t="s">
        <v>786</v>
      </c>
      <c r="B6679" s="35" t="str">
        <f>VLOOKUP(Table4[[#This Row],[Metabolite ID]],Table18[],2,FALSE)</f>
        <v>Phospholipids in large LDL</v>
      </c>
      <c r="C6679" s="35" t="s">
        <v>1120</v>
      </c>
      <c r="D6679" s="35">
        <v>1069</v>
      </c>
      <c r="E6679" s="35">
        <v>4.9269414144468414E-2</v>
      </c>
      <c r="F6679" s="35">
        <v>3.0177499658307905E-2</v>
      </c>
      <c r="G6679" s="35">
        <v>0.10254179680837047</v>
      </c>
      <c r="H6679" s="35" t="b">
        <v>0</v>
      </c>
      <c r="I6679" s="35" t="b">
        <v>0</v>
      </c>
      <c r="J6679" s="35" t="b">
        <v>0</v>
      </c>
    </row>
    <row r="6680" spans="1:10" hidden="1" x14ac:dyDescent="0.2">
      <c r="A6680" s="35" t="s">
        <v>786</v>
      </c>
      <c r="B6680" s="35" t="str">
        <f>VLOOKUP(Table4[[#This Row],[Metabolite ID]],Table18[],2,FALSE)</f>
        <v>Phospholipids in large LDL</v>
      </c>
      <c r="C6680" s="35" t="s">
        <v>1121</v>
      </c>
      <c r="D6680" s="35">
        <v>1069</v>
      </c>
      <c r="E6680" s="35">
        <v>4.6465743718815844E-2</v>
      </c>
      <c r="F6680" s="35">
        <v>0.12094535433650619</v>
      </c>
      <c r="G6680" s="35">
        <v>0.70091565117211518</v>
      </c>
      <c r="H6680" s="35" t="b">
        <v>0</v>
      </c>
      <c r="I6680" s="35" t="b">
        <v>0</v>
      </c>
      <c r="J6680" s="35" t="b">
        <v>0</v>
      </c>
    </row>
    <row r="6681" spans="1:10" hidden="1" x14ac:dyDescent="0.2">
      <c r="A6681" s="35" t="s">
        <v>786</v>
      </c>
      <c r="B6681" s="35" t="str">
        <f>VLOOKUP(Table4[[#This Row],[Metabolite ID]],Table18[],2,FALSE)</f>
        <v>Phospholipids in large LDL</v>
      </c>
      <c r="C6681" s="35" t="s">
        <v>1122</v>
      </c>
      <c r="D6681" s="35">
        <v>1069</v>
      </c>
      <c r="E6681" s="35">
        <v>9.0921147354560361E-2</v>
      </c>
      <c r="F6681" s="35">
        <v>6.2958301356867752E-2</v>
      </c>
      <c r="G6681" s="35">
        <v>0.14899044374662365</v>
      </c>
      <c r="H6681" s="35" t="b">
        <v>0</v>
      </c>
      <c r="I6681" s="35" t="b">
        <v>0</v>
      </c>
      <c r="J6681" s="35" t="b">
        <v>0</v>
      </c>
    </row>
    <row r="6682" spans="1:10" hidden="1" x14ac:dyDescent="0.2">
      <c r="A6682" s="35" t="s">
        <v>786</v>
      </c>
      <c r="B6682" s="35" t="str">
        <f>VLOOKUP(Table4[[#This Row],[Metabolite ID]],Table18[],2,FALSE)</f>
        <v>Phospholipids in large LDL</v>
      </c>
      <c r="C6682" s="35" t="s">
        <v>1123</v>
      </c>
      <c r="D6682" s="35">
        <v>1069</v>
      </c>
      <c r="E6682" s="35">
        <v>-4.6150801766784676E-2</v>
      </c>
      <c r="F6682" s="35">
        <v>7.4525901028489494E-2</v>
      </c>
      <c r="G6682" s="35">
        <v>0.53587823879310847</v>
      </c>
      <c r="H6682" s="35" t="b">
        <v>0</v>
      </c>
      <c r="I6682" s="35" t="b">
        <v>0</v>
      </c>
      <c r="J6682" s="35" t="b">
        <v>0</v>
      </c>
    </row>
    <row r="6683" spans="1:10" x14ac:dyDescent="0.2">
      <c r="A6683" s="35" t="s">
        <v>113</v>
      </c>
      <c r="B6683" s="35" t="str">
        <f>VLOOKUP(Table4[[#This Row],[Metabolite ID]],Table18[],2,FALSE)</f>
        <v>sphinganine</v>
      </c>
      <c r="C6683" s="35" t="s">
        <v>1116</v>
      </c>
      <c r="D6683" s="35">
        <v>1069</v>
      </c>
      <c r="E6683" s="35">
        <v>2.1916234697405752E-3</v>
      </c>
      <c r="F6683" s="35">
        <v>3.8677495191257176E-2</v>
      </c>
      <c r="G6683" s="36">
        <v>0.95481281298944753</v>
      </c>
      <c r="H6683" s="35" t="b">
        <v>0</v>
      </c>
      <c r="I6683" s="35" t="b">
        <v>0</v>
      </c>
      <c r="J6683" s="35" t="b">
        <v>0</v>
      </c>
    </row>
    <row r="6684" spans="1:10" hidden="1" x14ac:dyDescent="0.2">
      <c r="A6684" s="35" t="s">
        <v>113</v>
      </c>
      <c r="B6684" s="35" t="str">
        <f>VLOOKUP(Table4[[#This Row],[Metabolite ID]],Table18[],2,FALSE)</f>
        <v>sphinganine</v>
      </c>
      <c r="C6684" s="35" t="s">
        <v>1117</v>
      </c>
      <c r="D6684" s="35">
        <v>1069</v>
      </c>
      <c r="E6684" s="35">
        <v>2.1916234697405752E-3</v>
      </c>
      <c r="F6684" s="35">
        <v>3.7276195895388699E-2</v>
      </c>
      <c r="G6684" s="35">
        <v>0.953116042024726</v>
      </c>
      <c r="H6684" s="35" t="b">
        <v>0</v>
      </c>
      <c r="I6684" s="35" t="b">
        <v>0</v>
      </c>
      <c r="J6684" s="35" t="b">
        <v>0</v>
      </c>
    </row>
    <row r="6685" spans="1:10" hidden="1" x14ac:dyDescent="0.2">
      <c r="A6685" s="35" t="s">
        <v>113</v>
      </c>
      <c r="B6685" s="35" t="str">
        <f>VLOOKUP(Table4[[#This Row],[Metabolite ID]],Table18[],2,FALSE)</f>
        <v>sphinganine</v>
      </c>
      <c r="C6685" s="35" t="s">
        <v>1118</v>
      </c>
      <c r="D6685" s="35">
        <v>1069</v>
      </c>
      <c r="E6685" s="35">
        <v>2.191623469740547E-3</v>
      </c>
      <c r="F6685" s="35">
        <v>3.763063472269651E-2</v>
      </c>
      <c r="G6685" s="35">
        <v>0.95355713545444676</v>
      </c>
      <c r="H6685" s="35" t="b">
        <v>0</v>
      </c>
      <c r="I6685" s="35" t="b">
        <v>0</v>
      </c>
      <c r="J6685" s="35" t="b">
        <v>0</v>
      </c>
    </row>
    <row r="6686" spans="1:10" hidden="1" x14ac:dyDescent="0.2">
      <c r="A6686" s="35" t="s">
        <v>113</v>
      </c>
      <c r="B6686" s="35" t="str">
        <f>VLOOKUP(Table4[[#This Row],[Metabolite ID]],Table18[],2,FALSE)</f>
        <v>sphinganine</v>
      </c>
      <c r="C6686" s="35" t="s">
        <v>1119</v>
      </c>
      <c r="D6686" s="35">
        <v>1069</v>
      </c>
      <c r="E6686" s="35">
        <v>4.1232639999999994E-2</v>
      </c>
      <c r="F6686" s="35">
        <v>5.7717399882262557E-2</v>
      </c>
      <c r="G6686" s="35">
        <v>0.4749870531270573</v>
      </c>
      <c r="H6686" s="35" t="b">
        <v>0</v>
      </c>
      <c r="I6686" s="35" t="b">
        <v>0</v>
      </c>
      <c r="J6686" s="35" t="b">
        <v>0</v>
      </c>
    </row>
    <row r="6687" spans="1:10" hidden="1" x14ac:dyDescent="0.2">
      <c r="A6687" s="35" t="s">
        <v>113</v>
      </c>
      <c r="B6687" s="35" t="str">
        <f>VLOOKUP(Table4[[#This Row],[Metabolite ID]],Table18[],2,FALSE)</f>
        <v>sphinganine</v>
      </c>
      <c r="C6687" s="35" t="s">
        <v>1120</v>
      </c>
      <c r="D6687" s="35">
        <v>1069</v>
      </c>
      <c r="E6687" s="35">
        <v>9.170252136169689E-2</v>
      </c>
      <c r="F6687" s="35">
        <v>6.6120353755743211E-2</v>
      </c>
      <c r="G6687" s="35">
        <v>0.16547132276256971</v>
      </c>
      <c r="H6687" s="35" t="b">
        <v>0</v>
      </c>
      <c r="I6687" s="35" t="b">
        <v>0</v>
      </c>
      <c r="J6687" s="35" t="b">
        <v>0</v>
      </c>
    </row>
    <row r="6688" spans="1:10" hidden="1" x14ac:dyDescent="0.2">
      <c r="A6688" s="35" t="s">
        <v>113</v>
      </c>
      <c r="B6688" s="35" t="str">
        <f>VLOOKUP(Table4[[#This Row],[Metabolite ID]],Table18[],2,FALSE)</f>
        <v>sphinganine</v>
      </c>
      <c r="C6688" s="35" t="s">
        <v>1121</v>
      </c>
      <c r="D6688" s="35">
        <v>1069</v>
      </c>
      <c r="E6688" s="35">
        <v>0.3068270374532176</v>
      </c>
      <c r="F6688" s="35">
        <v>0.24120632024281444</v>
      </c>
      <c r="G6688" s="35">
        <v>0.20363146385624223</v>
      </c>
      <c r="H6688" s="35" t="b">
        <v>0</v>
      </c>
      <c r="I6688" s="35" t="b">
        <v>0</v>
      </c>
      <c r="J6688" s="35" t="b">
        <v>0</v>
      </c>
    </row>
    <row r="6689" spans="1:10" hidden="1" x14ac:dyDescent="0.2">
      <c r="A6689" s="35" t="s">
        <v>113</v>
      </c>
      <c r="B6689" s="35" t="str">
        <f>VLOOKUP(Table4[[#This Row],[Metabolite ID]],Table18[],2,FALSE)</f>
        <v>sphinganine</v>
      </c>
      <c r="C6689" s="35" t="s">
        <v>1122</v>
      </c>
      <c r="D6689" s="35">
        <v>1069</v>
      </c>
      <c r="E6689" s="35">
        <v>0.18909761067615083</v>
      </c>
      <c r="F6689" s="35">
        <v>0.14825982273270644</v>
      </c>
      <c r="G6689" s="35">
        <v>0.20242827370350688</v>
      </c>
      <c r="H6689" s="35" t="b">
        <v>0</v>
      </c>
      <c r="I6689" s="35" t="b">
        <v>0</v>
      </c>
      <c r="J6689" s="35" t="b">
        <v>0</v>
      </c>
    </row>
    <row r="6690" spans="1:10" hidden="1" x14ac:dyDescent="0.2">
      <c r="A6690" s="35" t="s">
        <v>113</v>
      </c>
      <c r="B6690" s="35" t="str">
        <f>VLOOKUP(Table4[[#This Row],[Metabolite ID]],Table18[],2,FALSE)</f>
        <v>sphinganine</v>
      </c>
      <c r="C6690" s="35" t="s">
        <v>1123</v>
      </c>
      <c r="D6690" s="35">
        <v>1069</v>
      </c>
      <c r="E6690" s="35">
        <v>0.16806283108795755</v>
      </c>
      <c r="F6690" s="35">
        <v>0.11346694360247422</v>
      </c>
      <c r="G6690" s="35">
        <v>0.13885886004561793</v>
      </c>
      <c r="H6690" s="35" t="b">
        <v>0</v>
      </c>
      <c r="I6690" s="35" t="b">
        <v>0</v>
      </c>
      <c r="J6690" s="35" t="b">
        <v>0</v>
      </c>
    </row>
    <row r="6691" spans="1:10" x14ac:dyDescent="0.2">
      <c r="A6691" s="35" t="s">
        <v>648</v>
      </c>
      <c r="B6691" s="35" t="str">
        <f>VLOOKUP(Table4[[#This Row],[Metabolite ID]],Table18[],2,FALSE)</f>
        <v>palmitoyl dihydrosphingomyelin (d18:0/16:0)*</v>
      </c>
      <c r="C6691" s="35" t="s">
        <v>1116</v>
      </c>
      <c r="D6691" s="35">
        <v>1068</v>
      </c>
      <c r="E6691" s="35">
        <v>2.0810843334463625E-3</v>
      </c>
      <c r="F6691" s="35">
        <v>3.8852765684680476E-2</v>
      </c>
      <c r="G6691" s="36">
        <v>0.95728305607963937</v>
      </c>
      <c r="H6691" s="35" t="b">
        <v>0</v>
      </c>
      <c r="I6691" s="35" t="b">
        <v>0</v>
      </c>
      <c r="J6691" s="35" t="b">
        <v>0</v>
      </c>
    </row>
    <row r="6692" spans="1:10" hidden="1" x14ac:dyDescent="0.2">
      <c r="A6692" s="35" t="s">
        <v>648</v>
      </c>
      <c r="B6692" s="35" t="str">
        <f>VLOOKUP(Table4[[#This Row],[Metabolite ID]],Table18[],2,FALSE)</f>
        <v>palmitoyl dihydrosphingomyelin (d18:0/16:0)*</v>
      </c>
      <c r="C6692" s="35" t="s">
        <v>1117</v>
      </c>
      <c r="D6692" s="35">
        <v>1068</v>
      </c>
      <c r="E6692" s="35">
        <v>2.0810843334463625E-3</v>
      </c>
      <c r="F6692" s="35">
        <v>3.6889813337074036E-2</v>
      </c>
      <c r="G6692" s="35">
        <v>0.95501238430918378</v>
      </c>
      <c r="H6692" s="35" t="b">
        <v>0</v>
      </c>
      <c r="I6692" s="35" t="b">
        <v>0</v>
      </c>
      <c r="J6692" s="35" t="b">
        <v>0</v>
      </c>
    </row>
    <row r="6693" spans="1:10" hidden="1" x14ac:dyDescent="0.2">
      <c r="A6693" s="35" t="s">
        <v>648</v>
      </c>
      <c r="B6693" s="35" t="str">
        <f>VLOOKUP(Table4[[#This Row],[Metabolite ID]],Table18[],2,FALSE)</f>
        <v>palmitoyl dihydrosphingomyelin (d18:0/16:0)*</v>
      </c>
      <c r="C6693" s="35" t="s">
        <v>1118</v>
      </c>
      <c r="D6693" s="35">
        <v>1068</v>
      </c>
      <c r="E6693" s="35">
        <v>2.0810843334463703E-3</v>
      </c>
      <c r="F6693" s="35">
        <v>3.7251353553287472E-2</v>
      </c>
      <c r="G6693" s="35">
        <v>0.95544855196457568</v>
      </c>
      <c r="H6693" s="35" t="b">
        <v>0</v>
      </c>
      <c r="I6693" s="35" t="b">
        <v>0</v>
      </c>
      <c r="J6693" s="35" t="b">
        <v>0</v>
      </c>
    </row>
    <row r="6694" spans="1:10" hidden="1" x14ac:dyDescent="0.2">
      <c r="A6694" s="35" t="s">
        <v>648</v>
      </c>
      <c r="B6694" s="35" t="str">
        <f>VLOOKUP(Table4[[#This Row],[Metabolite ID]],Table18[],2,FALSE)</f>
        <v>palmitoyl dihydrosphingomyelin (d18:0/16:0)*</v>
      </c>
      <c r="C6694" s="35" t="s">
        <v>1119</v>
      </c>
      <c r="D6694" s="35">
        <v>1068</v>
      </c>
      <c r="E6694" s="35">
        <v>-1.857169886947593E-2</v>
      </c>
      <c r="F6694" s="35">
        <v>5.6012471219221989E-2</v>
      </c>
      <c r="G6694" s="35">
        <v>0.7402187785134513</v>
      </c>
      <c r="H6694" s="35" t="b">
        <v>0</v>
      </c>
      <c r="I6694" s="35" t="b">
        <v>0</v>
      </c>
      <c r="J6694" s="35" t="b">
        <v>0</v>
      </c>
    </row>
    <row r="6695" spans="1:10" hidden="1" x14ac:dyDescent="0.2">
      <c r="A6695" s="35" t="s">
        <v>648</v>
      </c>
      <c r="B6695" s="35" t="str">
        <f>VLOOKUP(Table4[[#This Row],[Metabolite ID]],Table18[],2,FALSE)</f>
        <v>palmitoyl dihydrosphingomyelin (d18:0/16:0)*</v>
      </c>
      <c r="C6695" s="35" t="s">
        <v>1120</v>
      </c>
      <c r="D6695" s="35">
        <v>1068</v>
      </c>
      <c r="E6695" s="35">
        <v>4.4593996992755309E-3</v>
      </c>
      <c r="F6695" s="35">
        <v>6.7727184430917631E-2</v>
      </c>
      <c r="G6695" s="35">
        <v>0.94750236657187659</v>
      </c>
      <c r="H6695" s="35" t="b">
        <v>0</v>
      </c>
      <c r="I6695" s="35" t="b">
        <v>0</v>
      </c>
      <c r="J6695" s="35" t="b">
        <v>0</v>
      </c>
    </row>
    <row r="6696" spans="1:10" hidden="1" x14ac:dyDescent="0.2">
      <c r="A6696" s="35" t="s">
        <v>648</v>
      </c>
      <c r="B6696" s="35" t="str">
        <f>VLOOKUP(Table4[[#This Row],[Metabolite ID]],Table18[],2,FALSE)</f>
        <v>palmitoyl dihydrosphingomyelin (d18:0/16:0)*</v>
      </c>
      <c r="C6696" s="35" t="s">
        <v>1121</v>
      </c>
      <c r="D6696" s="35">
        <v>1068</v>
      </c>
      <c r="E6696" s="35">
        <v>-0.14979812553225536</v>
      </c>
      <c r="F6696" s="35">
        <v>0.23088406942602399</v>
      </c>
      <c r="G6696" s="35">
        <v>0.51660575469226033</v>
      </c>
      <c r="H6696" s="35" t="b">
        <v>0</v>
      </c>
      <c r="I6696" s="35" t="b">
        <v>0</v>
      </c>
      <c r="J6696" s="35" t="b">
        <v>0</v>
      </c>
    </row>
    <row r="6697" spans="1:10" hidden="1" x14ac:dyDescent="0.2">
      <c r="A6697" s="35" t="s">
        <v>648</v>
      </c>
      <c r="B6697" s="35" t="str">
        <f>VLOOKUP(Table4[[#This Row],[Metabolite ID]],Table18[],2,FALSE)</f>
        <v>palmitoyl dihydrosphingomyelin (d18:0/16:0)*</v>
      </c>
      <c r="C6697" s="35" t="s">
        <v>1122</v>
      </c>
      <c r="D6697" s="35">
        <v>1068</v>
      </c>
      <c r="E6697" s="35">
        <v>9.2604062894103834E-3</v>
      </c>
      <c r="F6697" s="35">
        <v>0.13184158185111056</v>
      </c>
      <c r="G6697" s="35">
        <v>0.94401668304461284</v>
      </c>
      <c r="H6697" s="35" t="b">
        <v>0</v>
      </c>
      <c r="I6697" s="35" t="b">
        <v>0</v>
      </c>
      <c r="J6697" s="35" t="b">
        <v>0</v>
      </c>
    </row>
    <row r="6698" spans="1:10" hidden="1" x14ac:dyDescent="0.2">
      <c r="A6698" s="35" t="s">
        <v>648</v>
      </c>
      <c r="B6698" s="35" t="str">
        <f>VLOOKUP(Table4[[#This Row],[Metabolite ID]],Table18[],2,FALSE)</f>
        <v>palmitoyl dihydrosphingomyelin (d18:0/16:0)*</v>
      </c>
      <c r="C6698" s="35" t="s">
        <v>1123</v>
      </c>
      <c r="D6698" s="35">
        <v>1068</v>
      </c>
      <c r="E6698" s="35">
        <v>1.7253801939460175E-2</v>
      </c>
      <c r="F6698" s="35">
        <v>0.11407691079628976</v>
      </c>
      <c r="G6698" s="35">
        <v>0.87980941346413588</v>
      </c>
      <c r="H6698" s="35" t="b">
        <v>0</v>
      </c>
      <c r="I6698" s="35" t="b">
        <v>0</v>
      </c>
      <c r="J6698" s="35" t="b">
        <v>0</v>
      </c>
    </row>
    <row r="6699" spans="1:10" x14ac:dyDescent="0.2">
      <c r="A6699" s="35" t="s">
        <v>423</v>
      </c>
      <c r="B6699" s="35" t="str">
        <f>VLOOKUP(Table4[[#This Row],[Metabolite ID]],Table18[],2,FALSE)</f>
        <v>X - 12847</v>
      </c>
      <c r="C6699" s="35" t="s">
        <v>1116</v>
      </c>
      <c r="D6699" s="35">
        <v>1068</v>
      </c>
      <c r="E6699" s="35">
        <v>1.9504841972256513E-3</v>
      </c>
      <c r="F6699" s="35">
        <v>3.8718707816275441E-2</v>
      </c>
      <c r="G6699" s="36">
        <v>0.9598229553562162</v>
      </c>
      <c r="H6699" s="35" t="b">
        <v>0</v>
      </c>
      <c r="I6699" s="35" t="b">
        <v>0</v>
      </c>
      <c r="J6699" s="35" t="b">
        <v>0</v>
      </c>
    </row>
    <row r="6700" spans="1:10" hidden="1" x14ac:dyDescent="0.2">
      <c r="A6700" s="35" t="s">
        <v>423</v>
      </c>
      <c r="B6700" s="35" t="str">
        <f>VLOOKUP(Table4[[#This Row],[Metabolite ID]],Table18[],2,FALSE)</f>
        <v>X - 12847</v>
      </c>
      <c r="C6700" s="35" t="s">
        <v>1117</v>
      </c>
      <c r="D6700" s="35">
        <v>1068</v>
      </c>
      <c r="E6700" s="35">
        <v>1.9504841972256513E-3</v>
      </c>
      <c r="F6700" s="35">
        <v>3.7553973577330667E-2</v>
      </c>
      <c r="G6700" s="35">
        <v>0.95857796994395794</v>
      </c>
      <c r="H6700" s="35" t="b">
        <v>0</v>
      </c>
      <c r="I6700" s="35" t="b">
        <v>0</v>
      </c>
      <c r="J6700" s="35" t="b">
        <v>0</v>
      </c>
    </row>
    <row r="6701" spans="1:10" hidden="1" x14ac:dyDescent="0.2">
      <c r="A6701" s="35" t="s">
        <v>423</v>
      </c>
      <c r="B6701" s="35" t="str">
        <f>VLOOKUP(Table4[[#This Row],[Metabolite ID]],Table18[],2,FALSE)</f>
        <v>X - 12847</v>
      </c>
      <c r="C6701" s="35" t="s">
        <v>1118</v>
      </c>
      <c r="D6701" s="35">
        <v>1068</v>
      </c>
      <c r="E6701" s="35">
        <v>1.9504841972256639E-3</v>
      </c>
      <c r="F6701" s="35">
        <v>3.7907569273932733E-2</v>
      </c>
      <c r="G6701" s="35">
        <v>0.95896400550340799</v>
      </c>
      <c r="H6701" s="35" t="b">
        <v>0</v>
      </c>
      <c r="I6701" s="35" t="b">
        <v>0</v>
      </c>
      <c r="J6701" s="35" t="b">
        <v>0</v>
      </c>
    </row>
    <row r="6702" spans="1:10" hidden="1" x14ac:dyDescent="0.2">
      <c r="A6702" s="35" t="s">
        <v>423</v>
      </c>
      <c r="B6702" s="35" t="str">
        <f>VLOOKUP(Table4[[#This Row],[Metabolite ID]],Table18[],2,FALSE)</f>
        <v>X - 12847</v>
      </c>
      <c r="C6702" s="35" t="s">
        <v>1119</v>
      </c>
      <c r="D6702" s="35">
        <v>1068</v>
      </c>
      <c r="E6702" s="35">
        <v>-3.2743138785047012E-2</v>
      </c>
      <c r="F6702" s="35">
        <v>5.6186462241978687E-2</v>
      </c>
      <c r="G6702" s="35">
        <v>0.56005588178473031</v>
      </c>
      <c r="H6702" s="35" t="b">
        <v>0</v>
      </c>
      <c r="I6702" s="35" t="b">
        <v>0</v>
      </c>
      <c r="J6702" s="35" t="b">
        <v>0</v>
      </c>
    </row>
    <row r="6703" spans="1:10" hidden="1" x14ac:dyDescent="0.2">
      <c r="A6703" s="35" t="s">
        <v>423</v>
      </c>
      <c r="B6703" s="35" t="str">
        <f>VLOOKUP(Table4[[#This Row],[Metabolite ID]],Table18[],2,FALSE)</f>
        <v>X - 12847</v>
      </c>
      <c r="C6703" s="35" t="s">
        <v>1120</v>
      </c>
      <c r="D6703" s="35">
        <v>1068</v>
      </c>
      <c r="E6703" s="35">
        <v>1.1442071082039207E-2</v>
      </c>
      <c r="F6703" s="35">
        <v>6.2333072458850051E-2</v>
      </c>
      <c r="G6703" s="35">
        <v>0.85435597307790523</v>
      </c>
      <c r="H6703" s="35" t="b">
        <v>0</v>
      </c>
      <c r="I6703" s="35" t="b">
        <v>0</v>
      </c>
      <c r="J6703" s="35" t="b">
        <v>0</v>
      </c>
    </row>
    <row r="6704" spans="1:10" hidden="1" x14ac:dyDescent="0.2">
      <c r="A6704" s="35" t="s">
        <v>423</v>
      </c>
      <c r="B6704" s="35" t="str">
        <f>VLOOKUP(Table4[[#This Row],[Metabolite ID]],Table18[],2,FALSE)</f>
        <v>X - 12847</v>
      </c>
      <c r="C6704" s="35" t="s">
        <v>1121</v>
      </c>
      <c r="D6704" s="35">
        <v>1068</v>
      </c>
      <c r="E6704" s="35">
        <v>-0.11436429775443813</v>
      </c>
      <c r="F6704" s="35">
        <v>0.27622348949994813</v>
      </c>
      <c r="G6704" s="35">
        <v>0.67893670810663398</v>
      </c>
      <c r="H6704" s="35" t="b">
        <v>0</v>
      </c>
      <c r="I6704" s="35" t="b">
        <v>0</v>
      </c>
      <c r="J6704" s="35" t="b">
        <v>0</v>
      </c>
    </row>
    <row r="6705" spans="1:10" hidden="1" x14ac:dyDescent="0.2">
      <c r="A6705" s="35" t="s">
        <v>423</v>
      </c>
      <c r="B6705" s="35" t="str">
        <f>VLOOKUP(Table4[[#This Row],[Metabolite ID]],Table18[],2,FALSE)</f>
        <v>X - 12847</v>
      </c>
      <c r="C6705" s="35" t="s">
        <v>1122</v>
      </c>
      <c r="D6705" s="35">
        <v>1068</v>
      </c>
      <c r="E6705" s="35">
        <v>9.2611557691022917E-2</v>
      </c>
      <c r="F6705" s="35">
        <v>0.15956284275057264</v>
      </c>
      <c r="G6705" s="35">
        <v>0.56176203279033532</v>
      </c>
      <c r="H6705" s="35" t="b">
        <v>0</v>
      </c>
      <c r="I6705" s="35" t="b">
        <v>0</v>
      </c>
      <c r="J6705" s="35" t="b">
        <v>0</v>
      </c>
    </row>
    <row r="6706" spans="1:10" hidden="1" x14ac:dyDescent="0.2">
      <c r="A6706" s="35" t="s">
        <v>423</v>
      </c>
      <c r="B6706" s="35" t="str">
        <f>VLOOKUP(Table4[[#This Row],[Metabolite ID]],Table18[],2,FALSE)</f>
        <v>X - 12847</v>
      </c>
      <c r="C6706" s="35" t="s">
        <v>1123</v>
      </c>
      <c r="D6706" s="35">
        <v>1068</v>
      </c>
      <c r="E6706" s="35">
        <v>-3.412293037465728E-2</v>
      </c>
      <c r="F6706" s="35">
        <v>0.11368418939590419</v>
      </c>
      <c r="G6706" s="35">
        <v>0.76411709725721644</v>
      </c>
      <c r="H6706" s="35" t="b">
        <v>0</v>
      </c>
      <c r="I6706" s="35" t="b">
        <v>0</v>
      </c>
      <c r="J6706" s="35" t="b">
        <v>0</v>
      </c>
    </row>
    <row r="6707" spans="1:10" x14ac:dyDescent="0.2">
      <c r="A6707" s="35" t="s">
        <v>847</v>
      </c>
      <c r="B6707" s="35" t="str">
        <f>VLOOKUP(Table4[[#This Row],[Metabolite ID]],Table18[],2,FALSE)</f>
        <v>Total fatty acids</v>
      </c>
      <c r="C6707" s="35" t="s">
        <v>1116</v>
      </c>
      <c r="D6707" s="35">
        <v>1069</v>
      </c>
      <c r="E6707" s="35">
        <v>9.9230192199388609E-4</v>
      </c>
      <c r="F6707" s="35">
        <v>2.154363807364303E-2</v>
      </c>
      <c r="G6707" s="36">
        <v>0.96326235529728177</v>
      </c>
      <c r="H6707" s="35" t="b">
        <v>0</v>
      </c>
      <c r="I6707" s="35" t="b">
        <v>0</v>
      </c>
      <c r="J6707" s="35" t="b">
        <v>0</v>
      </c>
    </row>
    <row r="6708" spans="1:10" hidden="1" x14ac:dyDescent="0.2">
      <c r="A6708" s="35" t="s">
        <v>847</v>
      </c>
      <c r="B6708" s="35" t="str">
        <f>VLOOKUP(Table4[[#This Row],[Metabolite ID]],Table18[],2,FALSE)</f>
        <v>Total fatty acids</v>
      </c>
      <c r="C6708" s="35" t="s">
        <v>1117</v>
      </c>
      <c r="D6708" s="35">
        <v>1069</v>
      </c>
      <c r="E6708" s="35">
        <v>9.9230192199388609E-4</v>
      </c>
      <c r="F6708" s="35">
        <v>1.6802443348409746E-2</v>
      </c>
      <c r="G6708" s="35">
        <v>0.95290670666488464</v>
      </c>
      <c r="H6708" s="35" t="b">
        <v>0</v>
      </c>
      <c r="I6708" s="35" t="b">
        <v>0</v>
      </c>
      <c r="J6708" s="35" t="b">
        <v>0</v>
      </c>
    </row>
    <row r="6709" spans="1:10" hidden="1" x14ac:dyDescent="0.2">
      <c r="A6709" s="35" t="s">
        <v>847</v>
      </c>
      <c r="B6709" s="35" t="str">
        <f>VLOOKUP(Table4[[#This Row],[Metabolite ID]],Table18[],2,FALSE)</f>
        <v>Total fatty acids</v>
      </c>
      <c r="C6709" s="35" t="s">
        <v>1118</v>
      </c>
      <c r="D6709" s="35">
        <v>1069</v>
      </c>
      <c r="E6709" s="35">
        <v>9.923019219938733E-4</v>
      </c>
      <c r="F6709" s="35">
        <v>1.7046147762448241E-2</v>
      </c>
      <c r="G6709" s="35">
        <v>0.95357922174329279</v>
      </c>
      <c r="H6709" s="35" t="b">
        <v>0</v>
      </c>
      <c r="I6709" s="35" t="b">
        <v>0</v>
      </c>
      <c r="J6709" s="35" t="b">
        <v>0</v>
      </c>
    </row>
    <row r="6710" spans="1:10" hidden="1" x14ac:dyDescent="0.2">
      <c r="A6710" s="35" t="s">
        <v>847</v>
      </c>
      <c r="B6710" s="35" t="str">
        <f>VLOOKUP(Table4[[#This Row],[Metabolite ID]],Table18[],2,FALSE)</f>
        <v>Total fatty acids</v>
      </c>
      <c r="C6710" s="35" t="s">
        <v>1119</v>
      </c>
      <c r="D6710" s="35">
        <v>1069</v>
      </c>
      <c r="E6710" s="35">
        <v>1.3901679389312978E-2</v>
      </c>
      <c r="F6710" s="35">
        <v>2.5571648421600302E-2</v>
      </c>
      <c r="G6710" s="35">
        <v>0.58669169275943545</v>
      </c>
      <c r="H6710" s="35" t="b">
        <v>0</v>
      </c>
      <c r="I6710" s="35" t="b">
        <v>0</v>
      </c>
      <c r="J6710" s="35" t="b">
        <v>0</v>
      </c>
    </row>
    <row r="6711" spans="1:10" hidden="1" x14ac:dyDescent="0.2">
      <c r="A6711" s="35" t="s">
        <v>847</v>
      </c>
      <c r="B6711" s="35" t="str">
        <f>VLOOKUP(Table4[[#This Row],[Metabolite ID]],Table18[],2,FALSE)</f>
        <v>Total fatty acids</v>
      </c>
      <c r="C6711" s="35" t="s">
        <v>1120</v>
      </c>
      <c r="D6711" s="35">
        <v>1069</v>
      </c>
      <c r="E6711" s="35">
        <v>4.3232702550389204E-2</v>
      </c>
      <c r="F6711" s="35">
        <v>2.9189151027962702E-2</v>
      </c>
      <c r="G6711" s="35">
        <v>0.13857398604230464</v>
      </c>
      <c r="H6711" s="35" t="b">
        <v>0</v>
      </c>
      <c r="I6711" s="35" t="b">
        <v>0</v>
      </c>
      <c r="J6711" s="35" t="b">
        <v>0</v>
      </c>
    </row>
    <row r="6712" spans="1:10" hidden="1" x14ac:dyDescent="0.2">
      <c r="A6712" s="35" t="s">
        <v>847</v>
      </c>
      <c r="B6712" s="35" t="str">
        <f>VLOOKUP(Table4[[#This Row],[Metabolite ID]],Table18[],2,FALSE)</f>
        <v>Total fatty acids</v>
      </c>
      <c r="C6712" s="35" t="s">
        <v>1121</v>
      </c>
      <c r="D6712" s="35">
        <v>1069</v>
      </c>
      <c r="E6712" s="35">
        <v>-0.1443296337814477</v>
      </c>
      <c r="F6712" s="35">
        <v>0.12127244070431917</v>
      </c>
      <c r="G6712" s="35">
        <v>0.23426087051894071</v>
      </c>
      <c r="H6712" s="35" t="b">
        <v>0</v>
      </c>
      <c r="I6712" s="35" t="b">
        <v>0</v>
      </c>
      <c r="J6712" s="35" t="b">
        <v>0</v>
      </c>
    </row>
    <row r="6713" spans="1:10" hidden="1" x14ac:dyDescent="0.2">
      <c r="A6713" s="35" t="s">
        <v>847</v>
      </c>
      <c r="B6713" s="35" t="str">
        <f>VLOOKUP(Table4[[#This Row],[Metabolite ID]],Table18[],2,FALSE)</f>
        <v>Total fatty acids</v>
      </c>
      <c r="C6713" s="35" t="s">
        <v>1122</v>
      </c>
      <c r="D6713" s="35">
        <v>1069</v>
      </c>
      <c r="E6713" s="35">
        <v>0.11351309918650188</v>
      </c>
      <c r="F6713" s="35">
        <v>7.4062070697788224E-2</v>
      </c>
      <c r="G6713" s="35">
        <v>0.12565205339089411</v>
      </c>
      <c r="H6713" s="35" t="b">
        <v>0</v>
      </c>
      <c r="I6713" s="35" t="b">
        <v>0</v>
      </c>
      <c r="J6713" s="35" t="b">
        <v>0</v>
      </c>
    </row>
    <row r="6714" spans="1:10" hidden="1" x14ac:dyDescent="0.2">
      <c r="A6714" s="35" t="s">
        <v>847</v>
      </c>
      <c r="B6714" s="35" t="str">
        <f>VLOOKUP(Table4[[#This Row],[Metabolite ID]],Table18[],2,FALSE)</f>
        <v>Total fatty acids</v>
      </c>
      <c r="C6714" s="35" t="s">
        <v>1123</v>
      </c>
      <c r="D6714" s="35">
        <v>1069</v>
      </c>
      <c r="E6714" s="35">
        <v>-4.9863105030829177E-2</v>
      </c>
      <c r="F6714" s="35">
        <v>6.3195616757344489E-2</v>
      </c>
      <c r="G6714" s="35">
        <v>0.43027097962605543</v>
      </c>
      <c r="H6714" s="35" t="b">
        <v>0</v>
      </c>
      <c r="I6714" s="35" t="b">
        <v>0</v>
      </c>
      <c r="J6714" s="35" t="b">
        <v>0</v>
      </c>
    </row>
    <row r="6715" spans="1:10" x14ac:dyDescent="0.2">
      <c r="A6715" s="35" t="s">
        <v>465</v>
      </c>
      <c r="B6715" s="35" t="str">
        <f>VLOOKUP(Table4[[#This Row],[Metabolite ID]],Table18[],2,FALSE)</f>
        <v>X - 11530</v>
      </c>
      <c r="C6715" s="35" t="s">
        <v>1116</v>
      </c>
      <c r="D6715" s="35">
        <v>1068</v>
      </c>
      <c r="E6715" s="35">
        <v>1.7194959898185844E-3</v>
      </c>
      <c r="F6715" s="35">
        <v>3.9065440554321991E-2</v>
      </c>
      <c r="G6715" s="36">
        <v>0.96489182231938753</v>
      </c>
      <c r="H6715" s="35" t="b">
        <v>0</v>
      </c>
      <c r="I6715" s="35" t="b">
        <v>0</v>
      </c>
      <c r="J6715" s="35" t="b">
        <v>0</v>
      </c>
    </row>
    <row r="6716" spans="1:10" hidden="1" x14ac:dyDescent="0.2">
      <c r="A6716" s="35" t="s">
        <v>465</v>
      </c>
      <c r="B6716" s="35" t="str">
        <f>VLOOKUP(Table4[[#This Row],[Metabolite ID]],Table18[],2,FALSE)</f>
        <v>X - 11530</v>
      </c>
      <c r="C6716" s="35" t="s">
        <v>1117</v>
      </c>
      <c r="D6716" s="35">
        <v>1068</v>
      </c>
      <c r="E6716" s="35">
        <v>1.7194959898185844E-3</v>
      </c>
      <c r="F6716" s="35">
        <v>3.6794860576819882E-2</v>
      </c>
      <c r="G6716" s="35">
        <v>0.96272685696302429</v>
      </c>
      <c r="H6716" s="35" t="b">
        <v>0</v>
      </c>
      <c r="I6716" s="35" t="b">
        <v>0</v>
      </c>
      <c r="J6716" s="35" t="b">
        <v>0</v>
      </c>
    </row>
    <row r="6717" spans="1:10" hidden="1" x14ac:dyDescent="0.2">
      <c r="A6717" s="35" t="s">
        <v>465</v>
      </c>
      <c r="B6717" s="35" t="str">
        <f>VLOOKUP(Table4[[#This Row],[Metabolite ID]],Table18[],2,FALSE)</f>
        <v>X - 11530</v>
      </c>
      <c r="C6717" s="35" t="s">
        <v>1118</v>
      </c>
      <c r="D6717" s="35">
        <v>1068</v>
      </c>
      <c r="E6717" s="35">
        <v>1.7194959898185925E-3</v>
      </c>
      <c r="F6717" s="35">
        <v>3.7159573771067655E-2</v>
      </c>
      <c r="G6717" s="35">
        <v>0.96309242249004179</v>
      </c>
      <c r="H6717" s="35" t="b">
        <v>0</v>
      </c>
      <c r="I6717" s="35" t="b">
        <v>0</v>
      </c>
      <c r="J6717" s="35" t="b">
        <v>0</v>
      </c>
    </row>
    <row r="6718" spans="1:10" hidden="1" x14ac:dyDescent="0.2">
      <c r="A6718" s="35" t="s">
        <v>465</v>
      </c>
      <c r="B6718" s="35" t="str">
        <f>VLOOKUP(Table4[[#This Row],[Metabolite ID]],Table18[],2,FALSE)</f>
        <v>X - 11530</v>
      </c>
      <c r="C6718" s="35" t="s">
        <v>1119</v>
      </c>
      <c r="D6718" s="35">
        <v>1068</v>
      </c>
      <c r="E6718" s="35">
        <v>-5.7710913266208225E-2</v>
      </c>
      <c r="F6718" s="35">
        <v>5.7768875649639229E-2</v>
      </c>
      <c r="G6718" s="35">
        <v>0.31779631395987079</v>
      </c>
      <c r="H6718" s="35" t="b">
        <v>0</v>
      </c>
      <c r="I6718" s="35" t="b">
        <v>0</v>
      </c>
      <c r="J6718" s="35" t="b">
        <v>0</v>
      </c>
    </row>
    <row r="6719" spans="1:10" hidden="1" x14ac:dyDescent="0.2">
      <c r="A6719" s="35" t="s">
        <v>465</v>
      </c>
      <c r="B6719" s="35" t="str">
        <f>VLOOKUP(Table4[[#This Row],[Metabolite ID]],Table18[],2,FALSE)</f>
        <v>X - 11530</v>
      </c>
      <c r="C6719" s="35" t="s">
        <v>1120</v>
      </c>
      <c r="D6719" s="35">
        <v>1068</v>
      </c>
      <c r="E6719" s="35">
        <v>-2.9369727846440012E-3</v>
      </c>
      <c r="F6719" s="35">
        <v>6.2270060809031601E-2</v>
      </c>
      <c r="G6719" s="35">
        <v>0.96238165372913709</v>
      </c>
      <c r="H6719" s="35" t="b">
        <v>0</v>
      </c>
      <c r="I6719" s="35" t="b">
        <v>0</v>
      </c>
      <c r="J6719" s="35" t="b">
        <v>0</v>
      </c>
    </row>
    <row r="6720" spans="1:10" hidden="1" x14ac:dyDescent="0.2">
      <c r="A6720" s="35" t="s">
        <v>465</v>
      </c>
      <c r="B6720" s="35" t="str">
        <f>VLOOKUP(Table4[[#This Row],[Metabolite ID]],Table18[],2,FALSE)</f>
        <v>X - 11530</v>
      </c>
      <c r="C6720" s="35" t="s">
        <v>1121</v>
      </c>
      <c r="D6720" s="35">
        <v>1068</v>
      </c>
      <c r="E6720" s="35">
        <v>-0.2156941038514173</v>
      </c>
      <c r="F6720" s="35">
        <v>0.24303810915714727</v>
      </c>
      <c r="G6720" s="35">
        <v>0.3750146787023525</v>
      </c>
      <c r="H6720" s="35" t="b">
        <v>0</v>
      </c>
      <c r="I6720" s="35" t="b">
        <v>0</v>
      </c>
      <c r="J6720" s="35" t="b">
        <v>0</v>
      </c>
    </row>
    <row r="6721" spans="1:10" hidden="1" x14ac:dyDescent="0.2">
      <c r="A6721" s="35" t="s">
        <v>465</v>
      </c>
      <c r="B6721" s="35" t="str">
        <f>VLOOKUP(Table4[[#This Row],[Metabolite ID]],Table18[],2,FALSE)</f>
        <v>X - 11530</v>
      </c>
      <c r="C6721" s="35" t="s">
        <v>1122</v>
      </c>
      <c r="D6721" s="35">
        <v>1068</v>
      </c>
      <c r="E6721" s="35">
        <v>0.10290339155773598</v>
      </c>
      <c r="F6721" s="35">
        <v>0.14437895250605159</v>
      </c>
      <c r="G6721" s="35">
        <v>0.47616790459109615</v>
      </c>
      <c r="H6721" s="35" t="b">
        <v>0</v>
      </c>
      <c r="I6721" s="35" t="b">
        <v>0</v>
      </c>
      <c r="J6721" s="35" t="b">
        <v>0</v>
      </c>
    </row>
    <row r="6722" spans="1:10" hidden="1" x14ac:dyDescent="0.2">
      <c r="A6722" s="35" t="s">
        <v>465</v>
      </c>
      <c r="B6722" s="35" t="str">
        <f>VLOOKUP(Table4[[#This Row],[Metabolite ID]],Table18[],2,FALSE)</f>
        <v>X - 11530</v>
      </c>
      <c r="C6722" s="35" t="s">
        <v>1123</v>
      </c>
      <c r="D6722" s="35">
        <v>1068</v>
      </c>
      <c r="E6722" s="35">
        <v>6.860956904776605E-2</v>
      </c>
      <c r="F6722" s="35">
        <v>0.1146761353332937</v>
      </c>
      <c r="G6722" s="35">
        <v>0.54977363361093778</v>
      </c>
      <c r="H6722" s="35" t="b">
        <v>0</v>
      </c>
      <c r="I6722" s="35" t="b">
        <v>0</v>
      </c>
      <c r="J6722" s="35" t="b">
        <v>0</v>
      </c>
    </row>
    <row r="6723" spans="1:10" x14ac:dyDescent="0.2">
      <c r="A6723" s="35" t="s">
        <v>698</v>
      </c>
      <c r="B6723" s="35" t="str">
        <f>VLOOKUP(Table4[[#This Row],[Metabolite ID]],Table18[],2,FALSE)</f>
        <v>X - 24439</v>
      </c>
      <c r="C6723" s="35" t="s">
        <v>1116</v>
      </c>
      <c r="D6723" s="35">
        <v>1068</v>
      </c>
      <c r="E6723" s="35">
        <v>-1.6971139073466402E-3</v>
      </c>
      <c r="F6723" s="35">
        <v>4.0764616204827651E-2</v>
      </c>
      <c r="G6723" s="36">
        <v>0.96679203555121851</v>
      </c>
      <c r="H6723" s="35" t="b">
        <v>0</v>
      </c>
      <c r="I6723" s="35" t="b">
        <v>0</v>
      </c>
      <c r="J6723" s="35" t="b">
        <v>0</v>
      </c>
    </row>
    <row r="6724" spans="1:10" hidden="1" x14ac:dyDescent="0.2">
      <c r="A6724" s="35" t="s">
        <v>698</v>
      </c>
      <c r="B6724" s="35" t="str">
        <f>VLOOKUP(Table4[[#This Row],[Metabolite ID]],Table18[],2,FALSE)</f>
        <v>X - 24439</v>
      </c>
      <c r="C6724" s="35" t="s">
        <v>1117</v>
      </c>
      <c r="D6724" s="35">
        <v>1068</v>
      </c>
      <c r="E6724" s="35">
        <v>-1.6971139073466402E-3</v>
      </c>
      <c r="F6724" s="35">
        <v>4.0764616204827651E-2</v>
      </c>
      <c r="G6724" s="35">
        <v>0.96679203555121851</v>
      </c>
      <c r="H6724" s="35" t="b">
        <v>0</v>
      </c>
      <c r="I6724" s="35" t="b">
        <v>0</v>
      </c>
      <c r="J6724" s="35" t="b">
        <v>0</v>
      </c>
    </row>
    <row r="6725" spans="1:10" hidden="1" x14ac:dyDescent="0.2">
      <c r="A6725" s="35" t="s">
        <v>698</v>
      </c>
      <c r="B6725" s="35" t="str">
        <f>VLOOKUP(Table4[[#This Row],[Metabolite ID]],Table18[],2,FALSE)</f>
        <v>X - 24439</v>
      </c>
      <c r="C6725" s="35" t="s">
        <v>1118</v>
      </c>
      <c r="D6725" s="35">
        <v>1068</v>
      </c>
      <c r="E6725" s="35">
        <v>-1.6971139073466556E-3</v>
      </c>
      <c r="F6725" s="35">
        <v>4.1122219799771299E-2</v>
      </c>
      <c r="G6725" s="35">
        <v>0.96708065123006481</v>
      </c>
      <c r="H6725" s="35" t="b">
        <v>0</v>
      </c>
      <c r="I6725" s="35" t="b">
        <v>0</v>
      </c>
      <c r="J6725" s="35" t="b">
        <v>0</v>
      </c>
    </row>
    <row r="6726" spans="1:10" hidden="1" x14ac:dyDescent="0.2">
      <c r="A6726" s="35" t="s">
        <v>698</v>
      </c>
      <c r="B6726" s="35" t="str">
        <f>VLOOKUP(Table4[[#This Row],[Metabolite ID]],Table18[],2,FALSE)</f>
        <v>X - 24439</v>
      </c>
      <c r="C6726" s="35" t="s">
        <v>1119</v>
      </c>
      <c r="D6726" s="35">
        <v>1068</v>
      </c>
      <c r="E6726" s="35">
        <v>1.5803931389365134E-2</v>
      </c>
      <c r="F6726" s="35">
        <v>6.4817921020764516E-2</v>
      </c>
      <c r="G6726" s="35">
        <v>0.80736992063312563</v>
      </c>
      <c r="H6726" s="35" t="b">
        <v>0</v>
      </c>
      <c r="I6726" s="35" t="b">
        <v>0</v>
      </c>
      <c r="J6726" s="35" t="b">
        <v>0</v>
      </c>
    </row>
    <row r="6727" spans="1:10" hidden="1" x14ac:dyDescent="0.2">
      <c r="A6727" s="35" t="s">
        <v>698</v>
      </c>
      <c r="B6727" s="35" t="str">
        <f>VLOOKUP(Table4[[#This Row],[Metabolite ID]],Table18[],2,FALSE)</f>
        <v>X - 24439</v>
      </c>
      <c r="C6727" s="35" t="s">
        <v>1120</v>
      </c>
      <c r="D6727" s="35">
        <v>1068</v>
      </c>
      <c r="E6727" s="35">
        <v>-1.9126196697736499E-2</v>
      </c>
      <c r="F6727" s="35">
        <v>7.1500482552465452E-2</v>
      </c>
      <c r="G6727" s="35">
        <v>0.78908617790230928</v>
      </c>
      <c r="H6727" s="35" t="b">
        <v>0</v>
      </c>
      <c r="I6727" s="35" t="b">
        <v>0</v>
      </c>
      <c r="J6727" s="35" t="b">
        <v>0</v>
      </c>
    </row>
    <row r="6728" spans="1:10" hidden="1" x14ac:dyDescent="0.2">
      <c r="A6728" s="35" t="s">
        <v>698</v>
      </c>
      <c r="B6728" s="35" t="str">
        <f>VLOOKUP(Table4[[#This Row],[Metabolite ID]],Table18[],2,FALSE)</f>
        <v>X - 24439</v>
      </c>
      <c r="C6728" s="35" t="s">
        <v>1121</v>
      </c>
      <c r="D6728" s="35">
        <v>1068</v>
      </c>
      <c r="E6728" s="35">
        <v>-0.18189021498327218</v>
      </c>
      <c r="F6728" s="35">
        <v>0.26972939674240254</v>
      </c>
      <c r="G6728" s="35">
        <v>0.50023914339343789</v>
      </c>
      <c r="H6728" s="35" t="b">
        <v>0</v>
      </c>
      <c r="I6728" s="35" t="b">
        <v>0</v>
      </c>
      <c r="J6728" s="35" t="b">
        <v>0</v>
      </c>
    </row>
    <row r="6729" spans="1:10" hidden="1" x14ac:dyDescent="0.2">
      <c r="A6729" s="35" t="s">
        <v>698</v>
      </c>
      <c r="B6729" s="35" t="str">
        <f>VLOOKUP(Table4[[#This Row],[Metabolite ID]],Table18[],2,FALSE)</f>
        <v>X - 24439</v>
      </c>
      <c r="C6729" s="35" t="s">
        <v>1122</v>
      </c>
      <c r="D6729" s="35">
        <v>1068</v>
      </c>
      <c r="E6729" s="35">
        <v>-6.4389196543273464E-2</v>
      </c>
      <c r="F6729" s="35">
        <v>0.18540468092241161</v>
      </c>
      <c r="G6729" s="35">
        <v>0.72844193109050059</v>
      </c>
      <c r="H6729" s="35" t="b">
        <v>0</v>
      </c>
      <c r="I6729" s="35" t="b">
        <v>0</v>
      </c>
      <c r="J6729" s="35" t="b">
        <v>0</v>
      </c>
    </row>
    <row r="6730" spans="1:10" hidden="1" x14ac:dyDescent="0.2">
      <c r="A6730" s="35" t="s">
        <v>698</v>
      </c>
      <c r="B6730" s="35" t="str">
        <f>VLOOKUP(Table4[[#This Row],[Metabolite ID]],Table18[],2,FALSE)</f>
        <v>X - 24439</v>
      </c>
      <c r="C6730" s="35" t="s">
        <v>1123</v>
      </c>
      <c r="D6730" s="35">
        <v>1068</v>
      </c>
      <c r="E6730" s="35">
        <v>-0.30187241466462056</v>
      </c>
      <c r="F6730" s="35">
        <v>0.1196782902073343</v>
      </c>
      <c r="G6730" s="35">
        <v>1.1801531785470937E-2</v>
      </c>
      <c r="H6730" s="35" t="b">
        <v>0</v>
      </c>
      <c r="I6730" s="35" t="b">
        <v>0</v>
      </c>
      <c r="J6730" s="35" t="b">
        <v>0</v>
      </c>
    </row>
    <row r="6731" spans="1:10" x14ac:dyDescent="0.2">
      <c r="A6731" s="35" t="s">
        <v>301</v>
      </c>
      <c r="B6731" s="35" t="str">
        <f>VLOOKUP(Table4[[#This Row],[Metabolite ID]],Table18[],2,FALSE)</f>
        <v>5alpha-androstan-3beta,17alpha-diol disulfate</v>
      </c>
      <c r="C6731" s="35" t="s">
        <v>1116</v>
      </c>
      <c r="D6731" s="35">
        <v>1069</v>
      </c>
      <c r="E6731" s="35">
        <v>-1.5579305912758988E-3</v>
      </c>
      <c r="F6731" s="35">
        <v>4.142425098829372E-2</v>
      </c>
      <c r="G6731" s="36">
        <v>0.96999931778627824</v>
      </c>
      <c r="H6731" s="35" t="b">
        <v>0</v>
      </c>
      <c r="I6731" s="35" t="b">
        <v>0</v>
      </c>
      <c r="J6731" s="35" t="b">
        <v>0</v>
      </c>
    </row>
    <row r="6732" spans="1:10" hidden="1" x14ac:dyDescent="0.2">
      <c r="A6732" s="35" t="s">
        <v>301</v>
      </c>
      <c r="B6732" s="35" t="str">
        <f>VLOOKUP(Table4[[#This Row],[Metabolite ID]],Table18[],2,FALSE)</f>
        <v>5alpha-androstan-3beta,17alpha-diol disulfate</v>
      </c>
      <c r="C6732" s="35" t="s">
        <v>1117</v>
      </c>
      <c r="D6732" s="35">
        <v>1069</v>
      </c>
      <c r="E6732" s="35">
        <v>-1.5579305912758988E-3</v>
      </c>
      <c r="F6732" s="35">
        <v>3.8922196446341928E-2</v>
      </c>
      <c r="G6732" s="35">
        <v>0.96807176791247807</v>
      </c>
      <c r="H6732" s="35" t="b">
        <v>0</v>
      </c>
      <c r="I6732" s="35" t="b">
        <v>0</v>
      </c>
      <c r="J6732" s="35" t="b">
        <v>0</v>
      </c>
    </row>
    <row r="6733" spans="1:10" hidden="1" x14ac:dyDescent="0.2">
      <c r="A6733" s="35" t="s">
        <v>301</v>
      </c>
      <c r="B6733" s="35" t="str">
        <f>VLOOKUP(Table4[[#This Row],[Metabolite ID]],Table18[],2,FALSE)</f>
        <v>5alpha-androstan-3beta,17alpha-diol disulfate</v>
      </c>
      <c r="C6733" s="35" t="s">
        <v>1118</v>
      </c>
      <c r="D6733" s="35">
        <v>1069</v>
      </c>
      <c r="E6733" s="35">
        <v>-1.5579305912759088E-3</v>
      </c>
      <c r="F6733" s="35">
        <v>3.9312095845588639E-2</v>
      </c>
      <c r="G6733" s="35">
        <v>0.9683882671968389</v>
      </c>
      <c r="H6733" s="35" t="b">
        <v>0</v>
      </c>
      <c r="I6733" s="35" t="b">
        <v>0</v>
      </c>
      <c r="J6733" s="35" t="b">
        <v>0</v>
      </c>
    </row>
    <row r="6734" spans="1:10" hidden="1" x14ac:dyDescent="0.2">
      <c r="A6734" s="35" t="s">
        <v>301</v>
      </c>
      <c r="B6734" s="35" t="str">
        <f>VLOOKUP(Table4[[#This Row],[Metabolite ID]],Table18[],2,FALSE)</f>
        <v>5alpha-androstan-3beta,17alpha-diol disulfate</v>
      </c>
      <c r="C6734" s="35" t="s">
        <v>1119</v>
      </c>
      <c r="D6734" s="35">
        <v>1069</v>
      </c>
      <c r="E6734" s="35">
        <v>-1.1001549295774647E-2</v>
      </c>
      <c r="F6734" s="35">
        <v>5.9697204697656089E-2</v>
      </c>
      <c r="G6734" s="35">
        <v>0.85378659649168509</v>
      </c>
      <c r="H6734" s="35" t="b">
        <v>0</v>
      </c>
      <c r="I6734" s="35" t="b">
        <v>0</v>
      </c>
      <c r="J6734" s="35" t="b">
        <v>0</v>
      </c>
    </row>
    <row r="6735" spans="1:10" hidden="1" x14ac:dyDescent="0.2">
      <c r="A6735" s="35" t="s">
        <v>301</v>
      </c>
      <c r="B6735" s="35" t="str">
        <f>VLOOKUP(Table4[[#This Row],[Metabolite ID]],Table18[],2,FALSE)</f>
        <v>5alpha-androstan-3beta,17alpha-diol disulfate</v>
      </c>
      <c r="C6735" s="35" t="s">
        <v>1120</v>
      </c>
      <c r="D6735" s="35">
        <v>1069</v>
      </c>
      <c r="E6735" s="35">
        <v>-2.9846080289602273E-2</v>
      </c>
      <c r="F6735" s="35">
        <v>7.0306436078356738E-2</v>
      </c>
      <c r="G6735" s="35">
        <v>0.67119085342446305</v>
      </c>
      <c r="H6735" s="35" t="b">
        <v>0</v>
      </c>
      <c r="I6735" s="35" t="b">
        <v>0</v>
      </c>
      <c r="J6735" s="35" t="b">
        <v>0</v>
      </c>
    </row>
    <row r="6736" spans="1:10" hidden="1" x14ac:dyDescent="0.2">
      <c r="A6736" s="35" t="s">
        <v>301</v>
      </c>
      <c r="B6736" s="35" t="str">
        <f>VLOOKUP(Table4[[#This Row],[Metabolite ID]],Table18[],2,FALSE)</f>
        <v>5alpha-androstan-3beta,17alpha-diol disulfate</v>
      </c>
      <c r="C6736" s="35" t="s">
        <v>1121</v>
      </c>
      <c r="D6736" s="35">
        <v>1069</v>
      </c>
      <c r="E6736" s="35">
        <v>-7.8831427597298998E-2</v>
      </c>
      <c r="F6736" s="35">
        <v>0.25674818413263834</v>
      </c>
      <c r="G6736" s="35">
        <v>0.75887436677276288</v>
      </c>
      <c r="H6736" s="35" t="b">
        <v>0</v>
      </c>
      <c r="I6736" s="35" t="b">
        <v>0</v>
      </c>
      <c r="J6736" s="35" t="b">
        <v>0</v>
      </c>
    </row>
    <row r="6737" spans="1:10" hidden="1" x14ac:dyDescent="0.2">
      <c r="A6737" s="35" t="s">
        <v>301</v>
      </c>
      <c r="B6737" s="35" t="str">
        <f>VLOOKUP(Table4[[#This Row],[Metabolite ID]],Table18[],2,FALSE)</f>
        <v>5alpha-androstan-3beta,17alpha-diol disulfate</v>
      </c>
      <c r="C6737" s="35" t="s">
        <v>1122</v>
      </c>
      <c r="D6737" s="35">
        <v>1069</v>
      </c>
      <c r="E6737" s="35">
        <v>-3.0154766181361481E-2</v>
      </c>
      <c r="F6737" s="35">
        <v>0.1600431604256059</v>
      </c>
      <c r="G6737" s="35">
        <v>0.85058598992866008</v>
      </c>
      <c r="H6737" s="35" t="b">
        <v>0</v>
      </c>
      <c r="I6737" s="35" t="b">
        <v>0</v>
      </c>
      <c r="J6737" s="35" t="b">
        <v>0</v>
      </c>
    </row>
    <row r="6738" spans="1:10" hidden="1" x14ac:dyDescent="0.2">
      <c r="A6738" s="35" t="s">
        <v>301</v>
      </c>
      <c r="B6738" s="35" t="str">
        <f>VLOOKUP(Table4[[#This Row],[Metabolite ID]],Table18[],2,FALSE)</f>
        <v>5alpha-androstan-3beta,17alpha-diol disulfate</v>
      </c>
      <c r="C6738" s="35" t="s">
        <v>1123</v>
      </c>
      <c r="D6738" s="35">
        <v>1069</v>
      </c>
      <c r="E6738" s="35">
        <v>0.13886841435138153</v>
      </c>
      <c r="F6738" s="35">
        <v>0.12156087154339991</v>
      </c>
      <c r="G6738" s="35">
        <v>0.25355338301457125</v>
      </c>
      <c r="H6738" s="35" t="b">
        <v>0</v>
      </c>
      <c r="I6738" s="35" t="b">
        <v>0</v>
      </c>
      <c r="J6738" s="35" t="b">
        <v>0</v>
      </c>
    </row>
    <row r="6739" spans="1:10" x14ac:dyDescent="0.2">
      <c r="A6739" s="35" t="s">
        <v>424</v>
      </c>
      <c r="B6739" s="35" t="str">
        <f>VLOOKUP(Table4[[#This Row],[Metabolite ID]],Table18[],2,FALSE)</f>
        <v>X - 18249</v>
      </c>
      <c r="C6739" s="35" t="s">
        <v>1116</v>
      </c>
      <c r="D6739" s="35">
        <v>1068</v>
      </c>
      <c r="E6739" s="35">
        <v>1.4366511145613226E-3</v>
      </c>
      <c r="F6739" s="35">
        <v>4.2859770441772513E-2</v>
      </c>
      <c r="G6739" s="36">
        <v>0.97326007321297947</v>
      </c>
      <c r="H6739" s="35" t="b">
        <v>0</v>
      </c>
      <c r="I6739" s="35" t="b">
        <v>0</v>
      </c>
      <c r="J6739" s="35" t="b">
        <v>0</v>
      </c>
    </row>
    <row r="6740" spans="1:10" hidden="1" x14ac:dyDescent="0.2">
      <c r="A6740" s="35" t="s">
        <v>424</v>
      </c>
      <c r="B6740" s="35" t="str">
        <f>VLOOKUP(Table4[[#This Row],[Metabolite ID]],Table18[],2,FALSE)</f>
        <v>X - 18249</v>
      </c>
      <c r="C6740" s="35" t="s">
        <v>1117</v>
      </c>
      <c r="D6740" s="35">
        <v>1068</v>
      </c>
      <c r="E6740" s="35">
        <v>1.4366511145613226E-3</v>
      </c>
      <c r="F6740" s="35">
        <v>3.6877600852615197E-2</v>
      </c>
      <c r="G6740" s="35">
        <v>0.96892444636151054</v>
      </c>
      <c r="H6740" s="35" t="b">
        <v>0</v>
      </c>
      <c r="I6740" s="35" t="b">
        <v>0</v>
      </c>
      <c r="J6740" s="35" t="b">
        <v>0</v>
      </c>
    </row>
    <row r="6741" spans="1:10" hidden="1" x14ac:dyDescent="0.2">
      <c r="A6741" s="35" t="s">
        <v>424</v>
      </c>
      <c r="B6741" s="35" t="str">
        <f>VLOOKUP(Table4[[#This Row],[Metabolite ID]],Table18[],2,FALSE)</f>
        <v>X - 18249</v>
      </c>
      <c r="C6741" s="35" t="s">
        <v>1118</v>
      </c>
      <c r="D6741" s="35">
        <v>1068</v>
      </c>
      <c r="E6741" s="35">
        <v>1.4366511145613024E-3</v>
      </c>
      <c r="F6741" s="35">
        <v>3.731021329595461E-2</v>
      </c>
      <c r="G6741" s="35">
        <v>0.96928458874959611</v>
      </c>
      <c r="H6741" s="35" t="b">
        <v>0</v>
      </c>
      <c r="I6741" s="35" t="b">
        <v>0</v>
      </c>
      <c r="J6741" s="35" t="b">
        <v>0</v>
      </c>
    </row>
    <row r="6742" spans="1:10" hidden="1" x14ac:dyDescent="0.2">
      <c r="A6742" s="35" t="s">
        <v>424</v>
      </c>
      <c r="B6742" s="35" t="str">
        <f>VLOOKUP(Table4[[#This Row],[Metabolite ID]],Table18[],2,FALSE)</f>
        <v>X - 18249</v>
      </c>
      <c r="C6742" s="35" t="s">
        <v>1119</v>
      </c>
      <c r="D6742" s="35">
        <v>1068</v>
      </c>
      <c r="E6742" s="35">
        <v>3.9572616057233653E-2</v>
      </c>
      <c r="F6742" s="35">
        <v>5.7090328717416254E-2</v>
      </c>
      <c r="G6742" s="35">
        <v>0.48821042459730279</v>
      </c>
      <c r="H6742" s="35" t="b">
        <v>0</v>
      </c>
      <c r="I6742" s="35" t="b">
        <v>0</v>
      </c>
      <c r="J6742" s="35" t="b">
        <v>0</v>
      </c>
    </row>
    <row r="6743" spans="1:10" hidden="1" x14ac:dyDescent="0.2">
      <c r="A6743" s="35" t="s">
        <v>424</v>
      </c>
      <c r="B6743" s="35" t="str">
        <f>VLOOKUP(Table4[[#This Row],[Metabolite ID]],Table18[],2,FALSE)</f>
        <v>X - 18249</v>
      </c>
      <c r="C6743" s="35" t="s">
        <v>1120</v>
      </c>
      <c r="D6743" s="35">
        <v>1068</v>
      </c>
      <c r="E6743" s="35">
        <v>-2.9986143148168588E-2</v>
      </c>
      <c r="F6743" s="35">
        <v>6.7821143509267823E-2</v>
      </c>
      <c r="G6743" s="35">
        <v>0.65839107198871361</v>
      </c>
      <c r="H6743" s="35" t="b">
        <v>0</v>
      </c>
      <c r="I6743" s="35" t="b">
        <v>0</v>
      </c>
      <c r="J6743" s="35" t="b">
        <v>0</v>
      </c>
    </row>
    <row r="6744" spans="1:10" hidden="1" x14ac:dyDescent="0.2">
      <c r="A6744" s="35" t="s">
        <v>424</v>
      </c>
      <c r="B6744" s="35" t="str">
        <f>VLOOKUP(Table4[[#This Row],[Metabolite ID]],Table18[],2,FALSE)</f>
        <v>X - 18249</v>
      </c>
      <c r="C6744" s="35" t="s">
        <v>1121</v>
      </c>
      <c r="D6744" s="35">
        <v>1068</v>
      </c>
      <c r="E6744" s="35">
        <v>-5.7330203767058663E-2</v>
      </c>
      <c r="F6744" s="35">
        <v>0.23883533463923245</v>
      </c>
      <c r="G6744" s="35">
        <v>0.81034480229407768</v>
      </c>
      <c r="H6744" s="35" t="b">
        <v>0</v>
      </c>
      <c r="I6744" s="35" t="b">
        <v>0</v>
      </c>
      <c r="J6744" s="35" t="b">
        <v>0</v>
      </c>
    </row>
    <row r="6745" spans="1:10" hidden="1" x14ac:dyDescent="0.2">
      <c r="A6745" s="35" t="s">
        <v>424</v>
      </c>
      <c r="B6745" s="35" t="str">
        <f>VLOOKUP(Table4[[#This Row],[Metabolite ID]],Table18[],2,FALSE)</f>
        <v>X - 18249</v>
      </c>
      <c r="C6745" s="35" t="s">
        <v>1122</v>
      </c>
      <c r="D6745" s="35">
        <v>1068</v>
      </c>
      <c r="E6745" s="35">
        <v>-0.11915002087464188</v>
      </c>
      <c r="F6745" s="35">
        <v>0.14434476898029558</v>
      </c>
      <c r="G6745" s="35">
        <v>0.40929818895864534</v>
      </c>
      <c r="H6745" s="35" t="b">
        <v>0</v>
      </c>
      <c r="I6745" s="35" t="b">
        <v>0</v>
      </c>
      <c r="J6745" s="35" t="b">
        <v>0</v>
      </c>
    </row>
    <row r="6746" spans="1:10" hidden="1" x14ac:dyDescent="0.2">
      <c r="A6746" s="35" t="s">
        <v>424</v>
      </c>
      <c r="B6746" s="35" t="str">
        <f>VLOOKUP(Table4[[#This Row],[Metabolite ID]],Table18[],2,FALSE)</f>
        <v>X - 18249</v>
      </c>
      <c r="C6746" s="35" t="s">
        <v>1123</v>
      </c>
      <c r="D6746" s="35">
        <v>1068</v>
      </c>
      <c r="E6746" s="35">
        <v>-0.17903330087152039</v>
      </c>
      <c r="F6746" s="35">
        <v>0.12570836961262463</v>
      </c>
      <c r="G6746" s="35">
        <v>0.15468252604261207</v>
      </c>
      <c r="H6746" s="35" t="b">
        <v>0</v>
      </c>
      <c r="I6746" s="35" t="b">
        <v>0</v>
      </c>
      <c r="J6746" s="35" t="b">
        <v>0</v>
      </c>
    </row>
    <row r="6747" spans="1:10" x14ac:dyDescent="0.2">
      <c r="A6747" s="35" t="s">
        <v>375</v>
      </c>
      <c r="B6747" s="35" t="str">
        <f>VLOOKUP(Table4[[#This Row],[Metabolite ID]],Table18[],2,FALSE)</f>
        <v>dimethyl sulfone</v>
      </c>
      <c r="C6747" s="35" t="s">
        <v>1116</v>
      </c>
      <c r="D6747" s="35">
        <v>1068</v>
      </c>
      <c r="E6747" s="35">
        <v>1.404068856379166E-3</v>
      </c>
      <c r="F6747" s="35">
        <v>4.3612191483440942E-2</v>
      </c>
      <c r="G6747" s="36">
        <v>0.9743170125304691</v>
      </c>
      <c r="H6747" s="35" t="b">
        <v>0</v>
      </c>
      <c r="I6747" s="35" t="b">
        <v>0</v>
      </c>
      <c r="J6747" s="35" t="b">
        <v>0</v>
      </c>
    </row>
    <row r="6748" spans="1:10" hidden="1" x14ac:dyDescent="0.2">
      <c r="A6748" s="35" t="s">
        <v>375</v>
      </c>
      <c r="B6748" s="35" t="str">
        <f>VLOOKUP(Table4[[#This Row],[Metabolite ID]],Table18[],2,FALSE)</f>
        <v>dimethyl sulfone</v>
      </c>
      <c r="C6748" s="35" t="s">
        <v>1117</v>
      </c>
      <c r="D6748" s="35">
        <v>1068</v>
      </c>
      <c r="E6748" s="35">
        <v>1.404068856379166E-3</v>
      </c>
      <c r="F6748" s="35">
        <v>4.3071714450454449E-2</v>
      </c>
      <c r="G6748" s="35">
        <v>0.97399484798989922</v>
      </c>
      <c r="H6748" s="35" t="b">
        <v>0</v>
      </c>
      <c r="I6748" s="35" t="b">
        <v>0</v>
      </c>
      <c r="J6748" s="35" t="b">
        <v>0</v>
      </c>
    </row>
    <row r="6749" spans="1:10" hidden="1" x14ac:dyDescent="0.2">
      <c r="A6749" s="35" t="s">
        <v>375</v>
      </c>
      <c r="B6749" s="35" t="str">
        <f>VLOOKUP(Table4[[#This Row],[Metabolite ID]],Table18[],2,FALSE)</f>
        <v>dimethyl sulfone</v>
      </c>
      <c r="C6749" s="35" t="s">
        <v>1118</v>
      </c>
      <c r="D6749" s="35">
        <v>1068</v>
      </c>
      <c r="E6749" s="35">
        <v>1.404068856379171E-3</v>
      </c>
      <c r="F6749" s="35">
        <v>4.3461531723377959E-2</v>
      </c>
      <c r="G6749" s="35">
        <v>0.97422801315666174</v>
      </c>
      <c r="H6749" s="35" t="b">
        <v>0</v>
      </c>
      <c r="I6749" s="35" t="b">
        <v>0</v>
      </c>
      <c r="J6749" s="35" t="b">
        <v>0</v>
      </c>
    </row>
    <row r="6750" spans="1:10" hidden="1" x14ac:dyDescent="0.2">
      <c r="A6750" s="35" t="s">
        <v>375</v>
      </c>
      <c r="B6750" s="35" t="str">
        <f>VLOOKUP(Table4[[#This Row],[Metabolite ID]],Table18[],2,FALSE)</f>
        <v>dimethyl sulfone</v>
      </c>
      <c r="C6750" s="35" t="s">
        <v>1119</v>
      </c>
      <c r="D6750" s="35">
        <v>1068</v>
      </c>
      <c r="E6750" s="35">
        <v>9.3797755305038682E-3</v>
      </c>
      <c r="F6750" s="35">
        <v>6.3492991289192044E-2</v>
      </c>
      <c r="G6750" s="35">
        <v>0.88255640265305879</v>
      </c>
      <c r="H6750" s="35" t="b">
        <v>0</v>
      </c>
      <c r="I6750" s="35" t="b">
        <v>0</v>
      </c>
      <c r="J6750" s="35" t="b">
        <v>0</v>
      </c>
    </row>
    <row r="6751" spans="1:10" hidden="1" x14ac:dyDescent="0.2">
      <c r="A6751" s="35" t="s">
        <v>375</v>
      </c>
      <c r="B6751" s="35" t="str">
        <f>VLOOKUP(Table4[[#This Row],[Metabolite ID]],Table18[],2,FALSE)</f>
        <v>dimethyl sulfone</v>
      </c>
      <c r="C6751" s="35" t="s">
        <v>1120</v>
      </c>
      <c r="D6751" s="35">
        <v>1068</v>
      </c>
      <c r="E6751" s="35">
        <v>-2.4780145472152421E-2</v>
      </c>
      <c r="F6751" s="35">
        <v>7.6690933676483788E-2</v>
      </c>
      <c r="G6751" s="35">
        <v>0.74660662567672587</v>
      </c>
      <c r="H6751" s="35" t="b">
        <v>0</v>
      </c>
      <c r="I6751" s="35" t="b">
        <v>0</v>
      </c>
      <c r="J6751" s="35" t="b">
        <v>0</v>
      </c>
    </row>
    <row r="6752" spans="1:10" hidden="1" x14ac:dyDescent="0.2">
      <c r="A6752" s="35" t="s">
        <v>375</v>
      </c>
      <c r="B6752" s="35" t="str">
        <f>VLOOKUP(Table4[[#This Row],[Metabolite ID]],Table18[],2,FALSE)</f>
        <v>dimethyl sulfone</v>
      </c>
      <c r="C6752" s="35" t="s">
        <v>1121</v>
      </c>
      <c r="D6752" s="35">
        <v>1068</v>
      </c>
      <c r="E6752" s="35">
        <v>0.21233352352061807</v>
      </c>
      <c r="F6752" s="35">
        <v>0.27290045014062037</v>
      </c>
      <c r="G6752" s="35">
        <v>0.43670483925287518</v>
      </c>
      <c r="H6752" s="35" t="b">
        <v>0</v>
      </c>
      <c r="I6752" s="35" t="b">
        <v>0</v>
      </c>
      <c r="J6752" s="35" t="b">
        <v>0</v>
      </c>
    </row>
    <row r="6753" spans="1:10" hidden="1" x14ac:dyDescent="0.2">
      <c r="A6753" s="35" t="s">
        <v>375</v>
      </c>
      <c r="B6753" s="35" t="str">
        <f>VLOOKUP(Table4[[#This Row],[Metabolite ID]],Table18[],2,FALSE)</f>
        <v>dimethyl sulfone</v>
      </c>
      <c r="C6753" s="35" t="s">
        <v>1122</v>
      </c>
      <c r="D6753" s="35">
        <v>1068</v>
      </c>
      <c r="E6753" s="35">
        <v>4.8375142814776062E-2</v>
      </c>
      <c r="F6753" s="35">
        <v>0.16539941985472245</v>
      </c>
      <c r="G6753" s="35">
        <v>0.76998057628140448</v>
      </c>
      <c r="H6753" s="35" t="b">
        <v>0</v>
      </c>
      <c r="I6753" s="35" t="b">
        <v>0</v>
      </c>
      <c r="J6753" s="35" t="b">
        <v>0</v>
      </c>
    </row>
    <row r="6754" spans="1:10" hidden="1" x14ac:dyDescent="0.2">
      <c r="A6754" s="35" t="s">
        <v>375</v>
      </c>
      <c r="B6754" s="35" t="str">
        <f>VLOOKUP(Table4[[#This Row],[Metabolite ID]],Table18[],2,FALSE)</f>
        <v>dimethyl sulfone</v>
      </c>
      <c r="C6754" s="35" t="s">
        <v>1123</v>
      </c>
      <c r="D6754" s="35">
        <v>1068</v>
      </c>
      <c r="E6754" s="35">
        <v>6.6299305427845262E-2</v>
      </c>
      <c r="F6754" s="35">
        <v>0.12791661159097245</v>
      </c>
      <c r="G6754" s="35">
        <v>0.60435584611681692</v>
      </c>
      <c r="H6754" s="35" t="b">
        <v>0</v>
      </c>
      <c r="I6754" s="35" t="b">
        <v>0</v>
      </c>
      <c r="J6754" s="35" t="b">
        <v>0</v>
      </c>
    </row>
    <row r="6755" spans="1:10" x14ac:dyDescent="0.2">
      <c r="A6755" s="35" t="s">
        <v>444</v>
      </c>
      <c r="B6755" s="35" t="str">
        <f>VLOOKUP(Table4[[#This Row],[Metabolite ID]],Table18[],2,FALSE)</f>
        <v>X - 21441</v>
      </c>
      <c r="C6755" s="35" t="s">
        <v>1116</v>
      </c>
      <c r="D6755" s="35">
        <v>1070</v>
      </c>
      <c r="E6755" s="35">
        <v>-1.0734247479274254E-3</v>
      </c>
      <c r="F6755" s="35">
        <v>3.87598551189864E-2</v>
      </c>
      <c r="G6755" s="36">
        <v>0.97790601738899952</v>
      </c>
      <c r="H6755" s="35" t="b">
        <v>0</v>
      </c>
      <c r="I6755" s="35" t="b">
        <v>0</v>
      </c>
      <c r="J6755" s="35" t="b">
        <v>0</v>
      </c>
    </row>
    <row r="6756" spans="1:10" hidden="1" x14ac:dyDescent="0.2">
      <c r="A6756" s="35" t="s">
        <v>444</v>
      </c>
      <c r="B6756" s="35" t="str">
        <f>VLOOKUP(Table4[[#This Row],[Metabolite ID]],Table18[],2,FALSE)</f>
        <v>X - 21441</v>
      </c>
      <c r="C6756" s="35" t="s">
        <v>1117</v>
      </c>
      <c r="D6756" s="35">
        <v>1070</v>
      </c>
      <c r="E6756" s="35">
        <v>-1.0734247479274254E-3</v>
      </c>
      <c r="F6756" s="35">
        <v>3.8140004997175229E-2</v>
      </c>
      <c r="G6756" s="35">
        <v>0.97754704074052523</v>
      </c>
      <c r="H6756" s="35" t="b">
        <v>0</v>
      </c>
      <c r="I6756" s="35" t="b">
        <v>0</v>
      </c>
      <c r="J6756" s="35" t="b">
        <v>0</v>
      </c>
    </row>
    <row r="6757" spans="1:10" hidden="1" x14ac:dyDescent="0.2">
      <c r="A6757" s="35" t="s">
        <v>444</v>
      </c>
      <c r="B6757" s="35" t="str">
        <f>VLOOKUP(Table4[[#This Row],[Metabolite ID]],Table18[],2,FALSE)</f>
        <v>X - 21441</v>
      </c>
      <c r="C6757" s="35" t="s">
        <v>1118</v>
      </c>
      <c r="D6757" s="35">
        <v>1070</v>
      </c>
      <c r="E6757" s="35">
        <v>-1.073424747927431E-3</v>
      </c>
      <c r="F6757" s="35">
        <v>3.8487462099695953E-2</v>
      </c>
      <c r="G6757" s="35">
        <v>0.97774968876961454</v>
      </c>
      <c r="H6757" s="35" t="b">
        <v>0</v>
      </c>
      <c r="I6757" s="35" t="b">
        <v>0</v>
      </c>
      <c r="J6757" s="35" t="b">
        <v>0</v>
      </c>
    </row>
    <row r="6758" spans="1:10" hidden="1" x14ac:dyDescent="0.2">
      <c r="A6758" s="35" t="s">
        <v>444</v>
      </c>
      <c r="B6758" s="35" t="str">
        <f>VLOOKUP(Table4[[#This Row],[Metabolite ID]],Table18[],2,FALSE)</f>
        <v>X - 21441</v>
      </c>
      <c r="C6758" s="35" t="s">
        <v>1119</v>
      </c>
      <c r="D6758" s="35">
        <v>1070</v>
      </c>
      <c r="E6758" s="35">
        <v>-9.7108900122549018E-3</v>
      </c>
      <c r="F6758" s="35">
        <v>5.7581381129088158E-2</v>
      </c>
      <c r="G6758" s="35">
        <v>0.86607481715204293</v>
      </c>
      <c r="H6758" s="35" t="b">
        <v>0</v>
      </c>
      <c r="I6758" s="35" t="b">
        <v>0</v>
      </c>
      <c r="J6758" s="35" t="b">
        <v>0</v>
      </c>
    </row>
    <row r="6759" spans="1:10" hidden="1" x14ac:dyDescent="0.2">
      <c r="A6759" s="35" t="s">
        <v>444</v>
      </c>
      <c r="B6759" s="35" t="str">
        <f>VLOOKUP(Table4[[#This Row],[Metabolite ID]],Table18[],2,FALSE)</f>
        <v>X - 21441</v>
      </c>
      <c r="C6759" s="35" t="s">
        <v>1120</v>
      </c>
      <c r="D6759" s="35">
        <v>1070</v>
      </c>
      <c r="E6759" s="35">
        <v>-6.9278392757387647E-2</v>
      </c>
      <c r="F6759" s="35">
        <v>6.6086730911557867E-2</v>
      </c>
      <c r="G6759" s="35">
        <v>0.29450269043880212</v>
      </c>
      <c r="H6759" s="35" t="b">
        <v>0</v>
      </c>
      <c r="I6759" s="35" t="b">
        <v>0</v>
      </c>
      <c r="J6759" s="35" t="b">
        <v>0</v>
      </c>
    </row>
    <row r="6760" spans="1:10" hidden="1" x14ac:dyDescent="0.2">
      <c r="A6760" s="35" t="s">
        <v>444</v>
      </c>
      <c r="B6760" s="35" t="str">
        <f>VLOOKUP(Table4[[#This Row],[Metabolite ID]],Table18[],2,FALSE)</f>
        <v>X - 21441</v>
      </c>
      <c r="C6760" s="35" t="s">
        <v>1121</v>
      </c>
      <c r="D6760" s="35">
        <v>1070</v>
      </c>
      <c r="E6760" s="35">
        <v>-8.9175928682456274E-2</v>
      </c>
      <c r="F6760" s="35">
        <v>0.22575261998202825</v>
      </c>
      <c r="G6760" s="35">
        <v>0.69290978014512117</v>
      </c>
      <c r="H6760" s="35" t="b">
        <v>0</v>
      </c>
      <c r="I6760" s="35" t="b">
        <v>0</v>
      </c>
      <c r="J6760" s="35" t="b">
        <v>0</v>
      </c>
    </row>
    <row r="6761" spans="1:10" hidden="1" x14ac:dyDescent="0.2">
      <c r="A6761" s="35" t="s">
        <v>444</v>
      </c>
      <c r="B6761" s="35" t="str">
        <f>VLOOKUP(Table4[[#This Row],[Metabolite ID]],Table18[],2,FALSE)</f>
        <v>X - 21441</v>
      </c>
      <c r="C6761" s="35" t="s">
        <v>1122</v>
      </c>
      <c r="D6761" s="35">
        <v>1070</v>
      </c>
      <c r="E6761" s="35">
        <v>-0.1140680167636976</v>
      </c>
      <c r="F6761" s="35">
        <v>0.15684681052071867</v>
      </c>
      <c r="G6761" s="35">
        <v>0.46722747398847442</v>
      </c>
      <c r="H6761" s="35" t="b">
        <v>0</v>
      </c>
      <c r="I6761" s="35" t="b">
        <v>0</v>
      </c>
      <c r="J6761" s="35" t="b">
        <v>0</v>
      </c>
    </row>
    <row r="6762" spans="1:10" hidden="1" x14ac:dyDescent="0.2">
      <c r="A6762" s="35" t="s">
        <v>444</v>
      </c>
      <c r="B6762" s="35" t="str">
        <f>VLOOKUP(Table4[[#This Row],[Metabolite ID]],Table18[],2,FALSE)</f>
        <v>X - 21441</v>
      </c>
      <c r="C6762" s="35" t="s">
        <v>1123</v>
      </c>
      <c r="D6762" s="35">
        <v>1070</v>
      </c>
      <c r="E6762" s="35">
        <v>-1.2228515675716414E-2</v>
      </c>
      <c r="F6762" s="35">
        <v>0.11393788008437801</v>
      </c>
      <c r="G6762" s="35">
        <v>0.91455038551098644</v>
      </c>
      <c r="H6762" s="35" t="b">
        <v>0</v>
      </c>
      <c r="I6762" s="35" t="b">
        <v>0</v>
      </c>
      <c r="J6762" s="35" t="b">
        <v>0</v>
      </c>
    </row>
    <row r="6763" spans="1:10" x14ac:dyDescent="0.2">
      <c r="A6763" s="35" t="s">
        <v>568</v>
      </c>
      <c r="B6763" s="35" t="str">
        <f>VLOOKUP(Table4[[#This Row],[Metabolite ID]],Table18[],2,FALSE)</f>
        <v>X - 15666</v>
      </c>
      <c r="C6763" s="35" t="s">
        <v>1116</v>
      </c>
      <c r="D6763" s="35">
        <v>1068</v>
      </c>
      <c r="E6763" s="35">
        <v>-1.0834253403731037E-3</v>
      </c>
      <c r="F6763" s="35">
        <v>4.2742373309146334E-2</v>
      </c>
      <c r="G6763" s="36">
        <v>0.97977754335472267</v>
      </c>
      <c r="H6763" s="35" t="b">
        <v>0</v>
      </c>
      <c r="I6763" s="35" t="b">
        <v>0</v>
      </c>
      <c r="J6763" s="35" t="b">
        <v>0</v>
      </c>
    </row>
    <row r="6764" spans="1:10" hidden="1" x14ac:dyDescent="0.2">
      <c r="A6764" s="35" t="s">
        <v>568</v>
      </c>
      <c r="B6764" s="35" t="str">
        <f>VLOOKUP(Table4[[#This Row],[Metabolite ID]],Table18[],2,FALSE)</f>
        <v>X - 15666</v>
      </c>
      <c r="C6764" s="35" t="s">
        <v>1117</v>
      </c>
      <c r="D6764" s="35">
        <v>1068</v>
      </c>
      <c r="E6764" s="35">
        <v>-1.0834253403731037E-3</v>
      </c>
      <c r="F6764" s="35">
        <v>4.2742373309146334E-2</v>
      </c>
      <c r="G6764" s="35">
        <v>0.97977754335472267</v>
      </c>
      <c r="H6764" s="35" t="b">
        <v>0</v>
      </c>
      <c r="I6764" s="35" t="b">
        <v>0</v>
      </c>
      <c r="J6764" s="35" t="b">
        <v>0</v>
      </c>
    </row>
    <row r="6765" spans="1:10" hidden="1" x14ac:dyDescent="0.2">
      <c r="A6765" s="35" t="s">
        <v>568</v>
      </c>
      <c r="B6765" s="35" t="str">
        <f>VLOOKUP(Table4[[#This Row],[Metabolite ID]],Table18[],2,FALSE)</f>
        <v>X - 15666</v>
      </c>
      <c r="C6765" s="35" t="s">
        <v>1118</v>
      </c>
      <c r="D6765" s="35">
        <v>1068</v>
      </c>
      <c r="E6765" s="35">
        <v>-1.0834253403731071E-3</v>
      </c>
      <c r="F6765" s="35">
        <v>4.3118599570711673E-2</v>
      </c>
      <c r="G6765" s="35">
        <v>0.97995395472436664</v>
      </c>
      <c r="H6765" s="35" t="b">
        <v>0</v>
      </c>
      <c r="I6765" s="35" t="b">
        <v>0</v>
      </c>
      <c r="J6765" s="35" t="b">
        <v>0</v>
      </c>
    </row>
    <row r="6766" spans="1:10" hidden="1" x14ac:dyDescent="0.2">
      <c r="A6766" s="35" t="s">
        <v>568</v>
      </c>
      <c r="B6766" s="35" t="str">
        <f>VLOOKUP(Table4[[#This Row],[Metabolite ID]],Table18[],2,FALSE)</f>
        <v>X - 15666</v>
      </c>
      <c r="C6766" s="35" t="s">
        <v>1119</v>
      </c>
      <c r="D6766" s="35">
        <v>1068</v>
      </c>
      <c r="E6766" s="35">
        <v>-5.0888367148907467E-3</v>
      </c>
      <c r="F6766" s="35">
        <v>6.5388238103454843E-2</v>
      </c>
      <c r="G6766" s="35">
        <v>0.93796729510127141</v>
      </c>
      <c r="H6766" s="35" t="b">
        <v>0</v>
      </c>
      <c r="I6766" s="35" t="b">
        <v>0</v>
      </c>
      <c r="J6766" s="35" t="b">
        <v>0</v>
      </c>
    </row>
    <row r="6767" spans="1:10" hidden="1" x14ac:dyDescent="0.2">
      <c r="A6767" s="35" t="s">
        <v>568</v>
      </c>
      <c r="B6767" s="35" t="str">
        <f>VLOOKUP(Table4[[#This Row],[Metabolite ID]],Table18[],2,FALSE)</f>
        <v>X - 15666</v>
      </c>
      <c r="C6767" s="35" t="s">
        <v>1120</v>
      </c>
      <c r="D6767" s="35">
        <v>1068</v>
      </c>
      <c r="E6767" s="35">
        <v>-4.9458264849247258E-3</v>
      </c>
      <c r="F6767" s="35">
        <v>6.9715923763172635E-2</v>
      </c>
      <c r="G6767" s="35">
        <v>0.94344346636166643</v>
      </c>
      <c r="H6767" s="35" t="b">
        <v>0</v>
      </c>
      <c r="I6767" s="35" t="b">
        <v>0</v>
      </c>
      <c r="J6767" s="35" t="b">
        <v>0</v>
      </c>
    </row>
    <row r="6768" spans="1:10" hidden="1" x14ac:dyDescent="0.2">
      <c r="A6768" s="35" t="s">
        <v>568</v>
      </c>
      <c r="B6768" s="35" t="str">
        <f>VLOOKUP(Table4[[#This Row],[Metabolite ID]],Table18[],2,FALSE)</f>
        <v>X - 15666</v>
      </c>
      <c r="C6768" s="35" t="s">
        <v>1121</v>
      </c>
      <c r="D6768" s="35">
        <v>1068</v>
      </c>
      <c r="E6768" s="35">
        <v>7.2486260146263248E-2</v>
      </c>
      <c r="F6768" s="35">
        <v>0.29797602380063487</v>
      </c>
      <c r="G6768" s="35">
        <v>0.80784915455242268</v>
      </c>
      <c r="H6768" s="35" t="b">
        <v>0</v>
      </c>
      <c r="I6768" s="35" t="b">
        <v>0</v>
      </c>
      <c r="J6768" s="35" t="b">
        <v>0</v>
      </c>
    </row>
    <row r="6769" spans="1:10" hidden="1" x14ac:dyDescent="0.2">
      <c r="A6769" s="35" t="s">
        <v>568</v>
      </c>
      <c r="B6769" s="35" t="str">
        <f>VLOOKUP(Table4[[#This Row],[Metabolite ID]],Table18[],2,FALSE)</f>
        <v>X - 15666</v>
      </c>
      <c r="C6769" s="35" t="s">
        <v>1122</v>
      </c>
      <c r="D6769" s="35">
        <v>1068</v>
      </c>
      <c r="E6769" s="35">
        <v>4.7545980366343166E-2</v>
      </c>
      <c r="F6769" s="35">
        <v>0.19818737785617727</v>
      </c>
      <c r="G6769" s="35">
        <v>0.8104506195511979</v>
      </c>
      <c r="H6769" s="35" t="b">
        <v>0</v>
      </c>
      <c r="I6769" s="35" t="b">
        <v>0</v>
      </c>
      <c r="J6769" s="35" t="b">
        <v>0</v>
      </c>
    </row>
    <row r="6770" spans="1:10" hidden="1" x14ac:dyDescent="0.2">
      <c r="A6770" s="35" t="s">
        <v>568</v>
      </c>
      <c r="B6770" s="35" t="str">
        <f>VLOOKUP(Table4[[#This Row],[Metabolite ID]],Table18[],2,FALSE)</f>
        <v>X - 15666</v>
      </c>
      <c r="C6770" s="35" t="s">
        <v>1123</v>
      </c>
      <c r="D6770" s="35">
        <v>1068</v>
      </c>
      <c r="E6770" s="35">
        <v>5.0073282393640287E-3</v>
      </c>
      <c r="F6770" s="35">
        <v>0.125397633621668</v>
      </c>
      <c r="G6770" s="35">
        <v>0.96815513455919633</v>
      </c>
      <c r="H6770" s="35" t="b">
        <v>0</v>
      </c>
      <c r="I6770" s="35" t="b">
        <v>0</v>
      </c>
      <c r="J6770" s="35" t="b">
        <v>0</v>
      </c>
    </row>
    <row r="6771" spans="1:10" x14ac:dyDescent="0.2">
      <c r="A6771" s="35" t="s">
        <v>59</v>
      </c>
      <c r="B6771" s="35" t="str">
        <f>VLOOKUP(Table4[[#This Row],[Metabolite ID]],Table18[],2,FALSE)</f>
        <v>chenodeoxycholate</v>
      </c>
      <c r="C6771" s="35" t="s">
        <v>1116</v>
      </c>
      <c r="D6771" s="35">
        <v>1067</v>
      </c>
      <c r="E6771" s="35">
        <v>-9.430666690296585E-4</v>
      </c>
      <c r="F6771" s="35">
        <v>4.2802424285060155E-2</v>
      </c>
      <c r="G6771" s="36">
        <v>0.98242161579911758</v>
      </c>
      <c r="H6771" s="35" t="b">
        <v>0</v>
      </c>
      <c r="I6771" s="35" t="b">
        <v>0</v>
      </c>
      <c r="J6771" s="35" t="b">
        <v>0</v>
      </c>
    </row>
    <row r="6772" spans="1:10" hidden="1" x14ac:dyDescent="0.2">
      <c r="A6772" s="35" t="s">
        <v>59</v>
      </c>
      <c r="B6772" s="35" t="str">
        <f>VLOOKUP(Table4[[#This Row],[Metabolite ID]],Table18[],2,FALSE)</f>
        <v>chenodeoxycholate</v>
      </c>
      <c r="C6772" s="35" t="s">
        <v>1117</v>
      </c>
      <c r="D6772" s="35">
        <v>1067</v>
      </c>
      <c r="E6772" s="35">
        <v>-9.430666690296585E-4</v>
      </c>
      <c r="F6772" s="35">
        <v>4.2802424285060155E-2</v>
      </c>
      <c r="G6772" s="35">
        <v>0.98242161579911758</v>
      </c>
      <c r="H6772" s="35" t="b">
        <v>0</v>
      </c>
      <c r="I6772" s="35" t="b">
        <v>0</v>
      </c>
      <c r="J6772" s="35" t="b">
        <v>0</v>
      </c>
    </row>
    <row r="6773" spans="1:10" hidden="1" x14ac:dyDescent="0.2">
      <c r="A6773" s="35" t="s">
        <v>59</v>
      </c>
      <c r="B6773" s="35" t="str">
        <f>VLOOKUP(Table4[[#This Row],[Metabolite ID]],Table18[],2,FALSE)</f>
        <v>chenodeoxycholate</v>
      </c>
      <c r="C6773" s="35" t="s">
        <v>1118</v>
      </c>
      <c r="D6773" s="35">
        <v>1067</v>
      </c>
      <c r="E6773" s="35">
        <v>-9.4306666902966186E-4</v>
      </c>
      <c r="F6773" s="35">
        <v>4.3163041398031676E-2</v>
      </c>
      <c r="G6773" s="35">
        <v>0.98256845562005457</v>
      </c>
      <c r="H6773" s="35" t="b">
        <v>0</v>
      </c>
      <c r="I6773" s="35" t="b">
        <v>0</v>
      </c>
      <c r="J6773" s="35" t="b">
        <v>0</v>
      </c>
    </row>
    <row r="6774" spans="1:10" hidden="1" x14ac:dyDescent="0.2">
      <c r="A6774" s="35" t="s">
        <v>59</v>
      </c>
      <c r="B6774" s="35" t="str">
        <f>VLOOKUP(Table4[[#This Row],[Metabolite ID]],Table18[],2,FALSE)</f>
        <v>chenodeoxycholate</v>
      </c>
      <c r="C6774" s="35" t="s">
        <v>1119</v>
      </c>
      <c r="D6774" s="35">
        <v>1067</v>
      </c>
      <c r="E6774" s="35">
        <v>8.0989655172413785E-2</v>
      </c>
      <c r="F6774" s="35">
        <v>6.4873647296035078E-2</v>
      </c>
      <c r="G6774" s="35">
        <v>0.21187674455732272</v>
      </c>
      <c r="H6774" s="35" t="b">
        <v>0</v>
      </c>
      <c r="I6774" s="35" t="b">
        <v>0</v>
      </c>
      <c r="J6774" s="35" t="b">
        <v>0</v>
      </c>
    </row>
    <row r="6775" spans="1:10" hidden="1" x14ac:dyDescent="0.2">
      <c r="A6775" s="35" t="s">
        <v>59</v>
      </c>
      <c r="B6775" s="35" t="str">
        <f>VLOOKUP(Table4[[#This Row],[Metabolite ID]],Table18[],2,FALSE)</f>
        <v>chenodeoxycholate</v>
      </c>
      <c r="C6775" s="35" t="s">
        <v>1120</v>
      </c>
      <c r="D6775" s="35">
        <v>1067</v>
      </c>
      <c r="E6775" s="35">
        <v>4.8074835563218662E-2</v>
      </c>
      <c r="F6775" s="35">
        <v>7.7715545992832674E-2</v>
      </c>
      <c r="G6775" s="35">
        <v>0.53617991193938708</v>
      </c>
      <c r="H6775" s="35" t="b">
        <v>0</v>
      </c>
      <c r="I6775" s="35" t="b">
        <v>0</v>
      </c>
      <c r="J6775" s="35" t="b">
        <v>0</v>
      </c>
    </row>
    <row r="6776" spans="1:10" hidden="1" x14ac:dyDescent="0.2">
      <c r="A6776" s="35" t="s">
        <v>59</v>
      </c>
      <c r="B6776" s="35" t="str">
        <f>VLOOKUP(Table4[[#This Row],[Metabolite ID]],Table18[],2,FALSE)</f>
        <v>chenodeoxycholate</v>
      </c>
      <c r="C6776" s="35" t="s">
        <v>1121</v>
      </c>
      <c r="D6776" s="35">
        <v>1067</v>
      </c>
      <c r="E6776" s="35">
        <v>0.24311918349546868</v>
      </c>
      <c r="F6776" s="35">
        <v>0.27687305999203032</v>
      </c>
      <c r="G6776" s="35">
        <v>0.38009329615373622</v>
      </c>
      <c r="H6776" s="35" t="b">
        <v>0</v>
      </c>
      <c r="I6776" s="35" t="b">
        <v>0</v>
      </c>
      <c r="J6776" s="35" t="b">
        <v>0</v>
      </c>
    </row>
    <row r="6777" spans="1:10" hidden="1" x14ac:dyDescent="0.2">
      <c r="A6777" s="35" t="s">
        <v>59</v>
      </c>
      <c r="B6777" s="35" t="str">
        <f>VLOOKUP(Table4[[#This Row],[Metabolite ID]],Table18[],2,FALSE)</f>
        <v>chenodeoxycholate</v>
      </c>
      <c r="C6777" s="35" t="s">
        <v>1122</v>
      </c>
      <c r="D6777" s="35">
        <v>1067</v>
      </c>
      <c r="E6777" s="35">
        <v>1.4332149404089556E-2</v>
      </c>
      <c r="F6777" s="35">
        <v>0.16553612544871693</v>
      </c>
      <c r="G6777" s="35">
        <v>0.93102147128483792</v>
      </c>
      <c r="H6777" s="35" t="b">
        <v>0</v>
      </c>
      <c r="I6777" s="35" t="b">
        <v>0</v>
      </c>
      <c r="J6777" s="35" t="b">
        <v>0</v>
      </c>
    </row>
    <row r="6778" spans="1:10" hidden="1" x14ac:dyDescent="0.2">
      <c r="A6778" s="35" t="s">
        <v>59</v>
      </c>
      <c r="B6778" s="35" t="str">
        <f>VLOOKUP(Table4[[#This Row],[Metabolite ID]],Table18[],2,FALSE)</f>
        <v>chenodeoxycholate</v>
      </c>
      <c r="C6778" s="35" t="s">
        <v>1123</v>
      </c>
      <c r="D6778" s="35">
        <v>1067</v>
      </c>
      <c r="E6778" s="35">
        <v>-4.0931059464189866E-2</v>
      </c>
      <c r="F6778" s="35">
        <v>0.12560440724515495</v>
      </c>
      <c r="G6778" s="35">
        <v>0.74458461519370456</v>
      </c>
      <c r="H6778" s="35" t="b">
        <v>0</v>
      </c>
      <c r="I6778" s="35" t="b">
        <v>0</v>
      </c>
      <c r="J6778" s="35" t="b">
        <v>0</v>
      </c>
    </row>
    <row r="6779" spans="1:10" x14ac:dyDescent="0.2">
      <c r="A6779" s="35" t="s">
        <v>593</v>
      </c>
      <c r="B6779" s="35" t="str">
        <f>VLOOKUP(Table4[[#This Row],[Metabolite ID]],Table18[],2,FALSE)</f>
        <v>X - 22776</v>
      </c>
      <c r="C6779" s="35" t="s">
        <v>1116</v>
      </c>
      <c r="D6779" s="35">
        <v>1068</v>
      </c>
      <c r="E6779" s="35">
        <v>-8.6082444613617352E-4</v>
      </c>
      <c r="F6779" s="35">
        <v>4.0119536867345013E-2</v>
      </c>
      <c r="G6779" s="36">
        <v>0.98288151132421664</v>
      </c>
      <c r="H6779" s="35" t="b">
        <v>0</v>
      </c>
      <c r="I6779" s="35" t="b">
        <v>0</v>
      </c>
      <c r="J6779" s="35" t="b">
        <v>0</v>
      </c>
    </row>
    <row r="6780" spans="1:10" hidden="1" x14ac:dyDescent="0.2">
      <c r="A6780" s="35" t="s">
        <v>593</v>
      </c>
      <c r="B6780" s="35" t="str">
        <f>VLOOKUP(Table4[[#This Row],[Metabolite ID]],Table18[],2,FALSE)</f>
        <v>X - 22776</v>
      </c>
      <c r="C6780" s="35" t="s">
        <v>1117</v>
      </c>
      <c r="D6780" s="35">
        <v>1068</v>
      </c>
      <c r="E6780" s="35">
        <v>-8.6082444613617352E-4</v>
      </c>
      <c r="F6780" s="35">
        <v>4.0051427104123995E-2</v>
      </c>
      <c r="G6780" s="35">
        <v>0.98285240482479486</v>
      </c>
      <c r="H6780" s="35" t="b">
        <v>0</v>
      </c>
      <c r="I6780" s="35" t="b">
        <v>0</v>
      </c>
      <c r="J6780" s="35" t="b">
        <v>0</v>
      </c>
    </row>
    <row r="6781" spans="1:10" hidden="1" x14ac:dyDescent="0.2">
      <c r="A6781" s="35" t="s">
        <v>593</v>
      </c>
      <c r="B6781" s="35" t="str">
        <f>VLOOKUP(Table4[[#This Row],[Metabolite ID]],Table18[],2,FALSE)</f>
        <v>X - 22776</v>
      </c>
      <c r="C6781" s="35" t="s">
        <v>1118</v>
      </c>
      <c r="D6781" s="35">
        <v>1068</v>
      </c>
      <c r="E6781" s="35">
        <v>-8.6082444613618664E-4</v>
      </c>
      <c r="F6781" s="35">
        <v>4.0406534102736966E-2</v>
      </c>
      <c r="G6781" s="35">
        <v>0.98300308109374757</v>
      </c>
      <c r="H6781" s="35" t="b">
        <v>0</v>
      </c>
      <c r="I6781" s="35" t="b">
        <v>0</v>
      </c>
      <c r="J6781" s="35" t="b">
        <v>0</v>
      </c>
    </row>
    <row r="6782" spans="1:10" hidden="1" x14ac:dyDescent="0.2">
      <c r="A6782" s="35" t="s">
        <v>593</v>
      </c>
      <c r="B6782" s="35" t="str">
        <f>VLOOKUP(Table4[[#This Row],[Metabolite ID]],Table18[],2,FALSE)</f>
        <v>X - 22776</v>
      </c>
      <c r="C6782" s="35" t="s">
        <v>1119</v>
      </c>
      <c r="D6782" s="35">
        <v>1068</v>
      </c>
      <c r="E6782" s="35">
        <v>3.1673536001298755E-2</v>
      </c>
      <c r="F6782" s="35">
        <v>5.8741964731385946E-2</v>
      </c>
      <c r="G6782" s="35">
        <v>0.58975040346303342</v>
      </c>
      <c r="H6782" s="35" t="b">
        <v>0</v>
      </c>
      <c r="I6782" s="35" t="b">
        <v>0</v>
      </c>
      <c r="J6782" s="35" t="b">
        <v>0</v>
      </c>
    </row>
    <row r="6783" spans="1:10" hidden="1" x14ac:dyDescent="0.2">
      <c r="A6783" s="35" t="s">
        <v>593</v>
      </c>
      <c r="B6783" s="35" t="str">
        <f>VLOOKUP(Table4[[#This Row],[Metabolite ID]],Table18[],2,FALSE)</f>
        <v>X - 22776</v>
      </c>
      <c r="C6783" s="35" t="s">
        <v>1120</v>
      </c>
      <c r="D6783" s="35">
        <v>1068</v>
      </c>
      <c r="E6783" s="35">
        <v>-3.8028922495747478E-2</v>
      </c>
      <c r="F6783" s="35">
        <v>6.7977012681742846E-2</v>
      </c>
      <c r="G6783" s="35">
        <v>0.57586284877819238</v>
      </c>
      <c r="H6783" s="35" t="b">
        <v>0</v>
      </c>
      <c r="I6783" s="35" t="b">
        <v>0</v>
      </c>
      <c r="J6783" s="35" t="b">
        <v>0</v>
      </c>
    </row>
    <row r="6784" spans="1:10" hidden="1" x14ac:dyDescent="0.2">
      <c r="A6784" s="35" t="s">
        <v>593</v>
      </c>
      <c r="B6784" s="35" t="str">
        <f>VLOOKUP(Table4[[#This Row],[Metabolite ID]],Table18[],2,FALSE)</f>
        <v>X - 22776</v>
      </c>
      <c r="C6784" s="35" t="s">
        <v>1121</v>
      </c>
      <c r="D6784" s="35">
        <v>1068</v>
      </c>
      <c r="E6784" s="35">
        <v>4.1678239718859089E-2</v>
      </c>
      <c r="F6784" s="35">
        <v>0.26419711602504631</v>
      </c>
      <c r="G6784" s="35">
        <v>0.87468023334635558</v>
      </c>
      <c r="H6784" s="35" t="b">
        <v>0</v>
      </c>
      <c r="I6784" s="35" t="b">
        <v>0</v>
      </c>
      <c r="J6784" s="35" t="b">
        <v>0</v>
      </c>
    </row>
    <row r="6785" spans="1:10" hidden="1" x14ac:dyDescent="0.2">
      <c r="A6785" s="35" t="s">
        <v>593</v>
      </c>
      <c r="B6785" s="35" t="str">
        <f>VLOOKUP(Table4[[#This Row],[Metabolite ID]],Table18[],2,FALSE)</f>
        <v>X - 22776</v>
      </c>
      <c r="C6785" s="35" t="s">
        <v>1122</v>
      </c>
      <c r="D6785" s="35">
        <v>1068</v>
      </c>
      <c r="E6785" s="35">
        <v>-9.5750996574500924E-2</v>
      </c>
      <c r="F6785" s="35">
        <v>0.1660806087535103</v>
      </c>
      <c r="G6785" s="35">
        <v>0.56437638605220686</v>
      </c>
      <c r="H6785" s="35" t="b">
        <v>0</v>
      </c>
      <c r="I6785" s="35" t="b">
        <v>0</v>
      </c>
      <c r="J6785" s="35" t="b">
        <v>0</v>
      </c>
    </row>
    <row r="6786" spans="1:10" hidden="1" x14ac:dyDescent="0.2">
      <c r="A6786" s="35" t="s">
        <v>593</v>
      </c>
      <c r="B6786" s="35" t="str">
        <f>VLOOKUP(Table4[[#This Row],[Metabolite ID]],Table18[],2,FALSE)</f>
        <v>X - 22776</v>
      </c>
      <c r="C6786" s="35" t="s">
        <v>1123</v>
      </c>
      <c r="D6786" s="35">
        <v>1068</v>
      </c>
      <c r="E6786" s="35">
        <v>-1.793690199116171E-2</v>
      </c>
      <c r="F6786" s="35">
        <v>0.11773877541188302</v>
      </c>
      <c r="G6786" s="35">
        <v>0.878943741542624</v>
      </c>
      <c r="H6786" s="35" t="b">
        <v>0</v>
      </c>
      <c r="I6786" s="35" t="b">
        <v>0</v>
      </c>
      <c r="J6786" s="35" t="b">
        <v>0</v>
      </c>
    </row>
    <row r="6787" spans="1:10" x14ac:dyDescent="0.2">
      <c r="A6787" s="35" t="s">
        <v>803</v>
      </c>
      <c r="B6787" s="35" t="str">
        <f>VLOOKUP(Table4[[#This Row],[Metabolite ID]],Table18[],2,FALSE)</f>
        <v>Cholesteryl esters in medium LDL</v>
      </c>
      <c r="C6787" s="35" t="s">
        <v>1116</v>
      </c>
      <c r="D6787" s="35">
        <v>1069</v>
      </c>
      <c r="E6787" s="35">
        <v>3.42722290008774E-4</v>
      </c>
      <c r="F6787" s="35">
        <v>2.6838992839770242E-2</v>
      </c>
      <c r="G6787" s="36">
        <v>0.98981163734286648</v>
      </c>
      <c r="H6787" s="35" t="b">
        <v>0</v>
      </c>
      <c r="I6787" s="35" t="b">
        <v>0</v>
      </c>
      <c r="J6787" s="35" t="b">
        <v>0</v>
      </c>
    </row>
    <row r="6788" spans="1:10" hidden="1" x14ac:dyDescent="0.2">
      <c r="A6788" s="35" t="s">
        <v>803</v>
      </c>
      <c r="B6788" s="35" t="str">
        <f>VLOOKUP(Table4[[#This Row],[Metabolite ID]],Table18[],2,FALSE)</f>
        <v>Cholesteryl esters in medium LDL</v>
      </c>
      <c r="C6788" s="35" t="s">
        <v>1117</v>
      </c>
      <c r="D6788" s="35">
        <v>1069</v>
      </c>
      <c r="E6788" s="35">
        <v>3.42722290008774E-4</v>
      </c>
      <c r="F6788" s="35">
        <v>1.6711566021180339E-2</v>
      </c>
      <c r="G6788" s="35">
        <v>0.98363805902490942</v>
      </c>
      <c r="H6788" s="35" t="b">
        <v>0</v>
      </c>
      <c r="I6788" s="35" t="b">
        <v>0</v>
      </c>
      <c r="J6788" s="35" t="b">
        <v>0</v>
      </c>
    </row>
    <row r="6789" spans="1:10" hidden="1" x14ac:dyDescent="0.2">
      <c r="A6789" s="35" t="s">
        <v>803</v>
      </c>
      <c r="B6789" s="35" t="str">
        <f>VLOOKUP(Table4[[#This Row],[Metabolite ID]],Table18[],2,FALSE)</f>
        <v>Cholesteryl esters in medium LDL</v>
      </c>
      <c r="C6789" s="35" t="s">
        <v>1118</v>
      </c>
      <c r="D6789" s="35">
        <v>1069</v>
      </c>
      <c r="E6789" s="35">
        <v>3.4272229000876749E-4</v>
      </c>
      <c r="F6789" s="35">
        <v>1.7100318093357866E-2</v>
      </c>
      <c r="G6789" s="35">
        <v>0.9840099747349822</v>
      </c>
      <c r="H6789" s="35" t="b">
        <v>0</v>
      </c>
      <c r="I6789" s="35" t="b">
        <v>0</v>
      </c>
      <c r="J6789" s="35" t="b">
        <v>0</v>
      </c>
    </row>
    <row r="6790" spans="1:10" hidden="1" x14ac:dyDescent="0.2">
      <c r="A6790" s="35" t="s">
        <v>803</v>
      </c>
      <c r="B6790" s="35" t="str">
        <f>VLOOKUP(Table4[[#This Row],[Metabolite ID]],Table18[],2,FALSE)</f>
        <v>Cholesteryl esters in medium LDL</v>
      </c>
      <c r="C6790" s="35" t="s">
        <v>1119</v>
      </c>
      <c r="D6790" s="35">
        <v>1069</v>
      </c>
      <c r="E6790" s="35">
        <v>1.9622727272727274E-2</v>
      </c>
      <c r="F6790" s="35">
        <v>2.5723404788611876E-2</v>
      </c>
      <c r="G6790" s="35">
        <v>0.4455614853505433</v>
      </c>
      <c r="H6790" s="35" t="b">
        <v>0</v>
      </c>
      <c r="I6790" s="35" t="b">
        <v>0</v>
      </c>
      <c r="J6790" s="35" t="b">
        <v>0</v>
      </c>
    </row>
    <row r="6791" spans="1:10" hidden="1" x14ac:dyDescent="0.2">
      <c r="A6791" s="35" t="s">
        <v>803</v>
      </c>
      <c r="B6791" s="35" t="str">
        <f>VLOOKUP(Table4[[#This Row],[Metabolite ID]],Table18[],2,FALSE)</f>
        <v>Cholesteryl esters in medium LDL</v>
      </c>
      <c r="C6791" s="35" t="s">
        <v>1120</v>
      </c>
      <c r="D6791" s="35">
        <v>1069</v>
      </c>
      <c r="E6791" s="35">
        <v>6.3360881708283134E-2</v>
      </c>
      <c r="F6791" s="35">
        <v>3.0545289677640228E-2</v>
      </c>
      <c r="G6791" s="35">
        <v>3.8049065514514951E-2</v>
      </c>
      <c r="H6791" s="35" t="b">
        <v>0</v>
      </c>
      <c r="I6791" s="35" t="b">
        <v>0</v>
      </c>
      <c r="J6791" s="35" t="b">
        <v>0</v>
      </c>
    </row>
    <row r="6792" spans="1:10" hidden="1" x14ac:dyDescent="0.2">
      <c r="A6792" s="35" t="s">
        <v>803</v>
      </c>
      <c r="B6792" s="35" t="str">
        <f>VLOOKUP(Table4[[#This Row],[Metabolite ID]],Table18[],2,FALSE)</f>
        <v>Cholesteryl esters in medium LDL</v>
      </c>
      <c r="C6792" s="35" t="s">
        <v>1121</v>
      </c>
      <c r="D6792" s="35">
        <v>1069</v>
      </c>
      <c r="E6792" s="35">
        <v>0.11305508462984193</v>
      </c>
      <c r="F6792" s="35">
        <v>0.11293133779131947</v>
      </c>
      <c r="G6792" s="35">
        <v>0.31700726892902159</v>
      </c>
      <c r="H6792" s="35" t="b">
        <v>0</v>
      </c>
      <c r="I6792" s="35" t="b">
        <v>0</v>
      </c>
      <c r="J6792" s="35" t="b">
        <v>0</v>
      </c>
    </row>
    <row r="6793" spans="1:10" hidden="1" x14ac:dyDescent="0.2">
      <c r="A6793" s="35" t="s">
        <v>803</v>
      </c>
      <c r="B6793" s="35" t="str">
        <f>VLOOKUP(Table4[[#This Row],[Metabolite ID]],Table18[],2,FALSE)</f>
        <v>Cholesteryl esters in medium LDL</v>
      </c>
      <c r="C6793" s="35" t="s">
        <v>1122</v>
      </c>
      <c r="D6793" s="35">
        <v>1069</v>
      </c>
      <c r="E6793" s="35">
        <v>0.11305508462984193</v>
      </c>
      <c r="F6793" s="35">
        <v>6.8991915815027685E-2</v>
      </c>
      <c r="G6793" s="35">
        <v>0.10157622960319938</v>
      </c>
      <c r="H6793" s="35" t="b">
        <v>0</v>
      </c>
      <c r="I6793" s="35" t="b">
        <v>0</v>
      </c>
      <c r="J6793" s="35" t="b">
        <v>0</v>
      </c>
    </row>
    <row r="6794" spans="1:10" hidden="1" x14ac:dyDescent="0.2">
      <c r="A6794" s="35" t="s">
        <v>803</v>
      </c>
      <c r="B6794" s="35" t="str">
        <f>VLOOKUP(Table4[[#This Row],[Metabolite ID]],Table18[],2,FALSE)</f>
        <v>Cholesteryl esters in medium LDL</v>
      </c>
      <c r="C6794" s="35" t="s">
        <v>1123</v>
      </c>
      <c r="D6794" s="35">
        <v>1069</v>
      </c>
      <c r="E6794" s="35">
        <v>-5.1971713058903996E-2</v>
      </c>
      <c r="F6794" s="35">
        <v>7.8734102397249053E-2</v>
      </c>
      <c r="G6794" s="35">
        <v>0.50933756478765102</v>
      </c>
      <c r="H6794" s="35" t="b">
        <v>0</v>
      </c>
      <c r="I6794" s="35" t="b">
        <v>0</v>
      </c>
      <c r="J6794" s="35" t="b">
        <v>0</v>
      </c>
    </row>
    <row r="6795" spans="1:10" x14ac:dyDescent="0.2">
      <c r="A6795" s="35" t="s">
        <v>346</v>
      </c>
      <c r="B6795" s="35" t="str">
        <f>VLOOKUP(Table4[[#This Row],[Metabolite ID]],Table18[],2,FALSE)</f>
        <v>phenylalanylarginine</v>
      </c>
      <c r="C6795" s="35" t="s">
        <v>1116</v>
      </c>
      <c r="D6795" s="35">
        <v>1068</v>
      </c>
      <c r="E6795" s="35">
        <v>-4.9262971377729125E-4</v>
      </c>
      <c r="F6795" s="35">
        <v>6.5092878596847148E-2</v>
      </c>
      <c r="G6795" s="36">
        <v>0.99396158383004907</v>
      </c>
      <c r="H6795" s="35" t="b">
        <v>0</v>
      </c>
      <c r="I6795" s="35" t="b">
        <v>0</v>
      </c>
      <c r="J6795" s="35" t="b">
        <v>0</v>
      </c>
    </row>
    <row r="6796" spans="1:10" hidden="1" x14ac:dyDescent="0.2">
      <c r="A6796" s="35" t="s">
        <v>346</v>
      </c>
      <c r="B6796" s="35" t="str">
        <f>VLOOKUP(Table4[[#This Row],[Metabolite ID]],Table18[],2,FALSE)</f>
        <v>phenylalanylarginine</v>
      </c>
      <c r="C6796" s="35" t="s">
        <v>1117</v>
      </c>
      <c r="D6796" s="35">
        <v>1068</v>
      </c>
      <c r="E6796" s="35">
        <v>-4.9262971377729125E-4</v>
      </c>
      <c r="F6796" s="35">
        <v>6.5092878596847148E-2</v>
      </c>
      <c r="G6796" s="35">
        <v>0.99396158383004907</v>
      </c>
      <c r="H6796" s="35" t="b">
        <v>0</v>
      </c>
      <c r="I6796" s="35" t="b">
        <v>0</v>
      </c>
      <c r="J6796" s="35" t="b">
        <v>0</v>
      </c>
    </row>
    <row r="6797" spans="1:10" hidden="1" x14ac:dyDescent="0.2">
      <c r="A6797" s="35" t="s">
        <v>346</v>
      </c>
      <c r="B6797" s="35" t="str">
        <f>VLOOKUP(Table4[[#This Row],[Metabolite ID]],Table18[],2,FALSE)</f>
        <v>phenylalanylarginine</v>
      </c>
      <c r="C6797" s="35" t="s">
        <v>1118</v>
      </c>
      <c r="D6797" s="35">
        <v>1068</v>
      </c>
      <c r="E6797" s="35">
        <v>-4.9262971377729797E-4</v>
      </c>
      <c r="F6797" s="35">
        <v>6.5662425492223106E-2</v>
      </c>
      <c r="G6797" s="35">
        <v>0.99401395923879166</v>
      </c>
      <c r="H6797" s="35" t="b">
        <v>0</v>
      </c>
      <c r="I6797" s="35" t="b">
        <v>0</v>
      </c>
      <c r="J6797" s="35" t="b">
        <v>0</v>
      </c>
    </row>
    <row r="6798" spans="1:10" hidden="1" x14ac:dyDescent="0.2">
      <c r="A6798" s="35" t="s">
        <v>346</v>
      </c>
      <c r="B6798" s="35" t="str">
        <f>VLOOKUP(Table4[[#This Row],[Metabolite ID]],Table18[],2,FALSE)</f>
        <v>phenylalanylarginine</v>
      </c>
      <c r="C6798" s="35" t="s">
        <v>1119</v>
      </c>
      <c r="D6798" s="35">
        <v>1068</v>
      </c>
      <c r="E6798" s="35">
        <v>4.1678572984749258E-2</v>
      </c>
      <c r="F6798" s="35">
        <v>9.766804721307755E-2</v>
      </c>
      <c r="G6798" s="35">
        <v>0.66957087163097406</v>
      </c>
      <c r="H6798" s="35" t="b">
        <v>0</v>
      </c>
      <c r="I6798" s="35" t="b">
        <v>0</v>
      </c>
      <c r="J6798" s="35" t="b">
        <v>0</v>
      </c>
    </row>
    <row r="6799" spans="1:10" hidden="1" x14ac:dyDescent="0.2">
      <c r="A6799" s="35" t="s">
        <v>346</v>
      </c>
      <c r="B6799" s="35" t="str">
        <f>VLOOKUP(Table4[[#This Row],[Metabolite ID]],Table18[],2,FALSE)</f>
        <v>phenylalanylarginine</v>
      </c>
      <c r="C6799" s="35" t="s">
        <v>1120</v>
      </c>
      <c r="D6799" s="35">
        <v>1068</v>
      </c>
      <c r="E6799" s="35">
        <v>0.15223010593118744</v>
      </c>
      <c r="F6799" s="35">
        <v>0.11962765796320035</v>
      </c>
      <c r="G6799" s="35">
        <v>0.20318391522783907</v>
      </c>
      <c r="H6799" s="35" t="b">
        <v>0</v>
      </c>
      <c r="I6799" s="35" t="b">
        <v>0</v>
      </c>
      <c r="J6799" s="35" t="b">
        <v>0</v>
      </c>
    </row>
    <row r="6800" spans="1:10" hidden="1" x14ac:dyDescent="0.2">
      <c r="A6800" s="35" t="s">
        <v>346</v>
      </c>
      <c r="B6800" s="35" t="str">
        <f>VLOOKUP(Table4[[#This Row],[Metabolite ID]],Table18[],2,FALSE)</f>
        <v>phenylalanylarginine</v>
      </c>
      <c r="C6800" s="35" t="s">
        <v>1121</v>
      </c>
      <c r="D6800" s="35">
        <v>1068</v>
      </c>
      <c r="E6800" s="35">
        <v>0.79190548297484398</v>
      </c>
      <c r="F6800" s="35">
        <v>0.44257565708572244</v>
      </c>
      <c r="G6800" s="35">
        <v>7.3848293253115621E-2</v>
      </c>
      <c r="H6800" s="35" t="b">
        <v>0</v>
      </c>
      <c r="I6800" s="35" t="b">
        <v>0</v>
      </c>
      <c r="J6800" s="35" t="b">
        <v>0</v>
      </c>
    </row>
    <row r="6801" spans="1:10" hidden="1" x14ac:dyDescent="0.2">
      <c r="A6801" s="35" t="s">
        <v>346</v>
      </c>
      <c r="B6801" s="35" t="str">
        <f>VLOOKUP(Table4[[#This Row],[Metabolite ID]],Table18[],2,FALSE)</f>
        <v>phenylalanylarginine</v>
      </c>
      <c r="C6801" s="35" t="s">
        <v>1122</v>
      </c>
      <c r="D6801" s="35">
        <v>1068</v>
      </c>
      <c r="E6801" s="35">
        <v>0.2154067131398314</v>
      </c>
      <c r="F6801" s="35">
        <v>0.26774826124776679</v>
      </c>
      <c r="G6801" s="35">
        <v>0.42128050441300824</v>
      </c>
      <c r="H6801" s="35" t="b">
        <v>0</v>
      </c>
      <c r="I6801" s="35" t="b">
        <v>0</v>
      </c>
      <c r="J6801" s="35" t="b">
        <v>0</v>
      </c>
    </row>
    <row r="6802" spans="1:10" hidden="1" x14ac:dyDescent="0.2">
      <c r="A6802" s="35" t="s">
        <v>346</v>
      </c>
      <c r="B6802" s="35" t="str">
        <f>VLOOKUP(Table4[[#This Row],[Metabolite ID]],Table18[],2,FALSE)</f>
        <v>phenylalanylarginine</v>
      </c>
      <c r="C6802" s="35" t="s">
        <v>1123</v>
      </c>
      <c r="D6802" s="35">
        <v>1068</v>
      </c>
      <c r="E6802" s="35">
        <v>0.21314659156953011</v>
      </c>
      <c r="F6802" s="35">
        <v>0.19067261444329997</v>
      </c>
      <c r="G6802" s="35">
        <v>0.26387573427320632</v>
      </c>
      <c r="H6802" s="35" t="b">
        <v>0</v>
      </c>
      <c r="I6802" s="35" t="b">
        <v>0</v>
      </c>
      <c r="J6802" s="35" t="b">
        <v>0</v>
      </c>
    </row>
    <row r="6803" spans="1:10" x14ac:dyDescent="0.2">
      <c r="A6803" s="35" t="s">
        <v>218</v>
      </c>
      <c r="B6803" s="35" t="str">
        <f>VLOOKUP(Table4[[#This Row],[Metabolite ID]],Table18[],2,FALSE)</f>
        <v>alpha-hydroxyisovalerate</v>
      </c>
      <c r="C6803" s="35" t="s">
        <v>1116</v>
      </c>
      <c r="D6803" s="35">
        <v>1068</v>
      </c>
      <c r="E6803" s="35">
        <v>3.1019677240044552E-4</v>
      </c>
      <c r="F6803" s="35">
        <v>4.2577784309203219E-2</v>
      </c>
      <c r="G6803" s="36">
        <v>0.99418713232511469</v>
      </c>
      <c r="H6803" s="35" t="b">
        <v>0</v>
      </c>
      <c r="I6803" s="35" t="b">
        <v>0</v>
      </c>
      <c r="J6803" s="35" t="b">
        <v>0</v>
      </c>
    </row>
    <row r="6804" spans="1:10" hidden="1" x14ac:dyDescent="0.2">
      <c r="A6804" s="35" t="s">
        <v>218</v>
      </c>
      <c r="B6804" s="35" t="str">
        <f>VLOOKUP(Table4[[#This Row],[Metabolite ID]],Table18[],2,FALSE)</f>
        <v>alpha-hydroxyisovalerate</v>
      </c>
      <c r="C6804" s="35" t="s">
        <v>1117</v>
      </c>
      <c r="D6804" s="35">
        <v>1068</v>
      </c>
      <c r="E6804" s="35">
        <v>3.1019677240044552E-4</v>
      </c>
      <c r="F6804" s="35">
        <v>3.6858044953762346E-2</v>
      </c>
      <c r="G6804" s="35">
        <v>0.99328509436276757</v>
      </c>
      <c r="H6804" s="35" t="b">
        <v>0</v>
      </c>
      <c r="I6804" s="35" t="b">
        <v>0</v>
      </c>
      <c r="J6804" s="35" t="b">
        <v>0</v>
      </c>
    </row>
    <row r="6805" spans="1:10" hidden="1" x14ac:dyDescent="0.2">
      <c r="A6805" s="35" t="s">
        <v>218</v>
      </c>
      <c r="B6805" s="35" t="str">
        <f>VLOOKUP(Table4[[#This Row],[Metabolite ID]],Table18[],2,FALSE)</f>
        <v>alpha-hydroxyisovalerate</v>
      </c>
      <c r="C6805" s="35" t="s">
        <v>1118</v>
      </c>
      <c r="D6805" s="35">
        <v>1068</v>
      </c>
      <c r="E6805" s="35">
        <v>3.1019677240045078E-4</v>
      </c>
      <c r="F6805" s="35">
        <v>3.7298115726811985E-2</v>
      </c>
      <c r="G6805" s="35">
        <v>0.99336431995152696</v>
      </c>
      <c r="H6805" s="35" t="b">
        <v>0</v>
      </c>
      <c r="I6805" s="35" t="b">
        <v>0</v>
      </c>
      <c r="J6805" s="35" t="b">
        <v>0</v>
      </c>
    </row>
    <row r="6806" spans="1:10" hidden="1" x14ac:dyDescent="0.2">
      <c r="A6806" s="35" t="s">
        <v>218</v>
      </c>
      <c r="B6806" s="35" t="str">
        <f>VLOOKUP(Table4[[#This Row],[Metabolite ID]],Table18[],2,FALSE)</f>
        <v>alpha-hydroxyisovalerate</v>
      </c>
      <c r="C6806" s="35" t="s">
        <v>1119</v>
      </c>
      <c r="D6806" s="35">
        <v>1068</v>
      </c>
      <c r="E6806" s="35">
        <v>1.9627661538461096E-2</v>
      </c>
      <c r="F6806" s="35">
        <v>5.8613305185624305E-2</v>
      </c>
      <c r="G6806" s="35">
        <v>0.73772541816022619</v>
      </c>
      <c r="H6806" s="35" t="b">
        <v>0</v>
      </c>
      <c r="I6806" s="35" t="b">
        <v>0</v>
      </c>
      <c r="J6806" s="35" t="b">
        <v>0</v>
      </c>
    </row>
    <row r="6807" spans="1:10" hidden="1" x14ac:dyDescent="0.2">
      <c r="A6807" s="35" t="s">
        <v>218</v>
      </c>
      <c r="B6807" s="35" t="str">
        <f>VLOOKUP(Table4[[#This Row],[Metabolite ID]],Table18[],2,FALSE)</f>
        <v>alpha-hydroxyisovalerate</v>
      </c>
      <c r="C6807" s="35" t="s">
        <v>1120</v>
      </c>
      <c r="D6807" s="35">
        <v>1068</v>
      </c>
      <c r="E6807" s="35">
        <v>6.6688339616252888E-3</v>
      </c>
      <c r="F6807" s="35">
        <v>5.9416165871405552E-2</v>
      </c>
      <c r="G6807" s="35">
        <v>0.91063360113254166</v>
      </c>
      <c r="H6807" s="35" t="b">
        <v>0</v>
      </c>
      <c r="I6807" s="35" t="b">
        <v>0</v>
      </c>
      <c r="J6807" s="35" t="b">
        <v>0</v>
      </c>
    </row>
    <row r="6808" spans="1:10" hidden="1" x14ac:dyDescent="0.2">
      <c r="A6808" s="35" t="s">
        <v>218</v>
      </c>
      <c r="B6808" s="35" t="str">
        <f>VLOOKUP(Table4[[#This Row],[Metabolite ID]],Table18[],2,FALSE)</f>
        <v>alpha-hydroxyisovalerate</v>
      </c>
      <c r="C6808" s="35" t="s">
        <v>1121</v>
      </c>
      <c r="D6808" s="35">
        <v>1068</v>
      </c>
      <c r="E6808" s="35">
        <v>0.17501535114086053</v>
      </c>
      <c r="F6808" s="35">
        <v>0.26472362886037426</v>
      </c>
      <c r="G6808" s="35">
        <v>0.50867501795097247</v>
      </c>
      <c r="H6808" s="35" t="b">
        <v>0</v>
      </c>
      <c r="I6808" s="35" t="b">
        <v>0</v>
      </c>
      <c r="J6808" s="35" t="b">
        <v>0</v>
      </c>
    </row>
    <row r="6809" spans="1:10" hidden="1" x14ac:dyDescent="0.2">
      <c r="A6809" s="35" t="s">
        <v>218</v>
      </c>
      <c r="B6809" s="35" t="str">
        <f>VLOOKUP(Table4[[#This Row],[Metabolite ID]],Table18[],2,FALSE)</f>
        <v>alpha-hydroxyisovalerate</v>
      </c>
      <c r="C6809" s="35" t="s">
        <v>1122</v>
      </c>
      <c r="D6809" s="35">
        <v>1068</v>
      </c>
      <c r="E6809" s="35">
        <v>-0.42509640256751169</v>
      </c>
      <c r="F6809" s="35">
        <v>0.20385143876481035</v>
      </c>
      <c r="G6809" s="35">
        <v>3.7277061462767512E-2</v>
      </c>
      <c r="H6809" s="35" t="b">
        <v>0</v>
      </c>
      <c r="I6809" s="35" t="b">
        <v>0</v>
      </c>
      <c r="J6809" s="35" t="b">
        <v>0</v>
      </c>
    </row>
    <row r="6810" spans="1:10" hidden="1" x14ac:dyDescent="0.2">
      <c r="A6810" s="35" t="s">
        <v>218</v>
      </c>
      <c r="B6810" s="35" t="str">
        <f>VLOOKUP(Table4[[#This Row],[Metabolite ID]],Table18[],2,FALSE)</f>
        <v>alpha-hydroxyisovalerate</v>
      </c>
      <c r="C6810" s="35" t="s">
        <v>1123</v>
      </c>
      <c r="D6810" s="35">
        <v>1068</v>
      </c>
      <c r="E6810" s="35">
        <v>9.2428761095926321E-2</v>
      </c>
      <c r="F6810" s="35">
        <v>0.12498102042988612</v>
      </c>
      <c r="G6810" s="35">
        <v>0.45974053766550238</v>
      </c>
      <c r="H6810" s="35" t="b">
        <v>0</v>
      </c>
      <c r="I6810" s="35" t="b">
        <v>0</v>
      </c>
      <c r="J6810" s="35" t="b">
        <v>0</v>
      </c>
    </row>
    <row r="6811" spans="1:10" x14ac:dyDescent="0.2">
      <c r="A6811" s="35" t="s">
        <v>508</v>
      </c>
      <c r="B6811" s="35" t="str">
        <f>VLOOKUP(Table4[[#This Row],[Metabolite ID]],Table18[],2,FALSE)</f>
        <v>X - 17690</v>
      </c>
      <c r="C6811" s="35" t="s">
        <v>1116</v>
      </c>
      <c r="D6811" s="35">
        <v>1069</v>
      </c>
      <c r="E6811" s="35">
        <v>-2.5113578378890898E-4</v>
      </c>
      <c r="F6811" s="35">
        <v>3.9421386483916229E-2</v>
      </c>
      <c r="G6811" s="36">
        <v>0.99491707352068137</v>
      </c>
      <c r="H6811" s="35" t="b">
        <v>0</v>
      </c>
      <c r="I6811" s="35" t="b">
        <v>0</v>
      </c>
      <c r="J6811" s="35" t="b">
        <v>0</v>
      </c>
    </row>
    <row r="6812" spans="1:10" hidden="1" x14ac:dyDescent="0.2">
      <c r="A6812" s="35" t="s">
        <v>508</v>
      </c>
      <c r="B6812" s="35" t="str">
        <f>VLOOKUP(Table4[[#This Row],[Metabolite ID]],Table18[],2,FALSE)</f>
        <v>X - 17690</v>
      </c>
      <c r="C6812" s="35" t="s">
        <v>1117</v>
      </c>
      <c r="D6812" s="35">
        <v>1069</v>
      </c>
      <c r="E6812" s="35">
        <v>-2.5113578378890898E-4</v>
      </c>
      <c r="F6812" s="35">
        <v>3.8267590454281492E-2</v>
      </c>
      <c r="G6812" s="35">
        <v>0.99476382171254285</v>
      </c>
      <c r="H6812" s="35" t="b">
        <v>0</v>
      </c>
      <c r="I6812" s="35" t="b">
        <v>0</v>
      </c>
      <c r="J6812" s="35" t="b">
        <v>0</v>
      </c>
    </row>
    <row r="6813" spans="1:10" hidden="1" x14ac:dyDescent="0.2">
      <c r="A6813" s="35" t="s">
        <v>508</v>
      </c>
      <c r="B6813" s="35" t="str">
        <f>VLOOKUP(Table4[[#This Row],[Metabolite ID]],Table18[],2,FALSE)</f>
        <v>X - 17690</v>
      </c>
      <c r="C6813" s="35" t="s">
        <v>1118</v>
      </c>
      <c r="D6813" s="35">
        <v>1069</v>
      </c>
      <c r="E6813" s="35">
        <v>-2.5113578378890643E-4</v>
      </c>
      <c r="F6813" s="35">
        <v>3.8627011015716348E-2</v>
      </c>
      <c r="G6813" s="35">
        <v>0.99481254314991474</v>
      </c>
      <c r="H6813" s="35" t="b">
        <v>0</v>
      </c>
      <c r="I6813" s="35" t="b">
        <v>0</v>
      </c>
      <c r="J6813" s="35" t="b">
        <v>0</v>
      </c>
    </row>
    <row r="6814" spans="1:10" hidden="1" x14ac:dyDescent="0.2">
      <c r="A6814" s="35" t="s">
        <v>508</v>
      </c>
      <c r="B6814" s="35" t="str">
        <f>VLOOKUP(Table4[[#This Row],[Metabolite ID]],Table18[],2,FALSE)</f>
        <v>X - 17690</v>
      </c>
      <c r="C6814" s="35" t="s">
        <v>1119</v>
      </c>
      <c r="D6814" s="35">
        <v>1069</v>
      </c>
      <c r="E6814" s="35">
        <v>-1.3161760563380283E-3</v>
      </c>
      <c r="F6814" s="35">
        <v>5.7439564011521817E-2</v>
      </c>
      <c r="G6814" s="35">
        <v>0.98171879119484595</v>
      </c>
      <c r="H6814" s="35" t="b">
        <v>0</v>
      </c>
      <c r="I6814" s="35" t="b">
        <v>0</v>
      </c>
      <c r="J6814" s="35" t="b">
        <v>0</v>
      </c>
    </row>
    <row r="6815" spans="1:10" hidden="1" x14ac:dyDescent="0.2">
      <c r="A6815" s="35" t="s">
        <v>508</v>
      </c>
      <c r="B6815" s="35" t="str">
        <f>VLOOKUP(Table4[[#This Row],[Metabolite ID]],Table18[],2,FALSE)</f>
        <v>X - 17690</v>
      </c>
      <c r="C6815" s="35" t="s">
        <v>1120</v>
      </c>
      <c r="D6815" s="35">
        <v>1069</v>
      </c>
      <c r="E6815" s="35">
        <v>9.0376503410554928E-4</v>
      </c>
      <c r="F6815" s="35">
        <v>6.3313020008648677E-2</v>
      </c>
      <c r="G6815" s="35">
        <v>0.9886109416506772</v>
      </c>
      <c r="H6815" s="35" t="b">
        <v>0</v>
      </c>
      <c r="I6815" s="35" t="b">
        <v>0</v>
      </c>
      <c r="J6815" s="35" t="b">
        <v>0</v>
      </c>
    </row>
    <row r="6816" spans="1:10" hidden="1" x14ac:dyDescent="0.2">
      <c r="A6816" s="35" t="s">
        <v>508</v>
      </c>
      <c r="B6816" s="35" t="str">
        <f>VLOOKUP(Table4[[#This Row],[Metabolite ID]],Table18[],2,FALSE)</f>
        <v>X - 17690</v>
      </c>
      <c r="C6816" s="35" t="s">
        <v>1121</v>
      </c>
      <c r="D6816" s="35">
        <v>1069</v>
      </c>
      <c r="E6816" s="35">
        <v>0.30980755179438191</v>
      </c>
      <c r="F6816" s="35">
        <v>0.25639988984441459</v>
      </c>
      <c r="G6816" s="35">
        <v>0.22720001050383717</v>
      </c>
      <c r="H6816" s="35" t="b">
        <v>0</v>
      </c>
      <c r="I6816" s="35" t="b">
        <v>0</v>
      </c>
      <c r="J6816" s="35" t="b">
        <v>0</v>
      </c>
    </row>
    <row r="6817" spans="1:10" hidden="1" x14ac:dyDescent="0.2">
      <c r="A6817" s="35" t="s">
        <v>508</v>
      </c>
      <c r="B6817" s="35" t="str">
        <f>VLOOKUP(Table4[[#This Row],[Metabolite ID]],Table18[],2,FALSE)</f>
        <v>X - 17690</v>
      </c>
      <c r="C6817" s="35" t="s">
        <v>1122</v>
      </c>
      <c r="D6817" s="35">
        <v>1069</v>
      </c>
      <c r="E6817" s="35">
        <v>0.30980755179438191</v>
      </c>
      <c r="F6817" s="35">
        <v>0.20032069477829051</v>
      </c>
      <c r="G6817" s="35">
        <v>0.12226614008093729</v>
      </c>
      <c r="H6817" s="35" t="b">
        <v>0</v>
      </c>
      <c r="I6817" s="35" t="b">
        <v>0</v>
      </c>
      <c r="J6817" s="35" t="b">
        <v>0</v>
      </c>
    </row>
    <row r="6818" spans="1:10" hidden="1" x14ac:dyDescent="0.2">
      <c r="A6818" s="35" t="s">
        <v>508</v>
      </c>
      <c r="B6818" s="35" t="str">
        <f>VLOOKUP(Table4[[#This Row],[Metabolite ID]],Table18[],2,FALSE)</f>
        <v>X - 17690</v>
      </c>
      <c r="C6818" s="35" t="s">
        <v>1123</v>
      </c>
      <c r="D6818" s="35">
        <v>1069</v>
      </c>
      <c r="E6818" s="35">
        <v>4.275998048784644E-2</v>
      </c>
      <c r="F6818" s="35">
        <v>0.11579281532426762</v>
      </c>
      <c r="G6818" s="35">
        <v>0.71199223856409011</v>
      </c>
      <c r="H6818" s="35" t="b">
        <v>0</v>
      </c>
      <c r="I6818" s="35" t="b">
        <v>0</v>
      </c>
      <c r="J6818" s="35" t="b">
        <v>0</v>
      </c>
    </row>
    <row r="6819" spans="1:10" x14ac:dyDescent="0.2">
      <c r="A6819" s="35" t="s">
        <v>283</v>
      </c>
      <c r="B6819" s="35" t="str">
        <f>VLOOKUP(Table4[[#This Row],[Metabolite ID]],Table18[],2,FALSE)</f>
        <v>2-hydroxy-3-methylvalerate</v>
      </c>
      <c r="C6819" s="35" t="s">
        <v>1116</v>
      </c>
      <c r="D6819" s="35">
        <v>1068</v>
      </c>
      <c r="E6819" s="35">
        <v>-1.6632216488079947E-4</v>
      </c>
      <c r="F6819" s="35">
        <v>3.8421201784148033E-2</v>
      </c>
      <c r="G6819" s="36">
        <v>0.99654603534396469</v>
      </c>
      <c r="H6819" s="35" t="b">
        <v>0</v>
      </c>
      <c r="I6819" s="35" t="b">
        <v>0</v>
      </c>
      <c r="J6819" s="35" t="b">
        <v>0</v>
      </c>
    </row>
    <row r="6820" spans="1:10" hidden="1" x14ac:dyDescent="0.2">
      <c r="A6820" s="35" t="s">
        <v>283</v>
      </c>
      <c r="B6820" s="35" t="str">
        <f>VLOOKUP(Table4[[#This Row],[Metabolite ID]],Table18[],2,FALSE)</f>
        <v>2-hydroxy-3-methylvalerate</v>
      </c>
      <c r="C6820" s="35" t="s">
        <v>1117</v>
      </c>
      <c r="D6820" s="35">
        <v>1068</v>
      </c>
      <c r="E6820" s="35">
        <v>-1.6632216488079947E-4</v>
      </c>
      <c r="F6820" s="35">
        <v>3.6875102983749568E-2</v>
      </c>
      <c r="G6820" s="35">
        <v>0.99640121852462926</v>
      </c>
      <c r="H6820" s="35" t="b">
        <v>0</v>
      </c>
      <c r="I6820" s="35" t="b">
        <v>0</v>
      </c>
      <c r="J6820" s="35" t="b">
        <v>0</v>
      </c>
    </row>
    <row r="6821" spans="1:10" hidden="1" x14ac:dyDescent="0.2">
      <c r="A6821" s="35" t="s">
        <v>283</v>
      </c>
      <c r="B6821" s="35" t="str">
        <f>VLOOKUP(Table4[[#This Row],[Metabolite ID]],Table18[],2,FALSE)</f>
        <v>2-hydroxy-3-methylvalerate</v>
      </c>
      <c r="C6821" s="35" t="s">
        <v>1118</v>
      </c>
      <c r="D6821" s="35">
        <v>1068</v>
      </c>
      <c r="E6821" s="35">
        <v>-1.6632216488078556E-4</v>
      </c>
      <c r="F6821" s="35">
        <v>3.7228856569599796E-2</v>
      </c>
      <c r="G6821" s="35">
        <v>0.99643541440004579</v>
      </c>
      <c r="H6821" s="35" t="b">
        <v>0</v>
      </c>
      <c r="I6821" s="35" t="b">
        <v>0</v>
      </c>
      <c r="J6821" s="35" t="b">
        <v>0</v>
      </c>
    </row>
    <row r="6822" spans="1:10" hidden="1" x14ac:dyDescent="0.2">
      <c r="A6822" s="35" t="s">
        <v>283</v>
      </c>
      <c r="B6822" s="35" t="str">
        <f>VLOOKUP(Table4[[#This Row],[Metabolite ID]],Table18[],2,FALSE)</f>
        <v>2-hydroxy-3-methylvalerate</v>
      </c>
      <c r="C6822" s="35" t="s">
        <v>1119</v>
      </c>
      <c r="D6822" s="35">
        <v>1068</v>
      </c>
      <c r="E6822" s="35">
        <v>4.0878323308267206E-3</v>
      </c>
      <c r="F6822" s="35">
        <v>5.6385190477932591E-2</v>
      </c>
      <c r="G6822" s="35">
        <v>0.94220533183745903</v>
      </c>
      <c r="H6822" s="35" t="b">
        <v>0</v>
      </c>
      <c r="I6822" s="35" t="b">
        <v>0</v>
      </c>
      <c r="J6822" s="35" t="b">
        <v>0</v>
      </c>
    </row>
    <row r="6823" spans="1:10" hidden="1" x14ac:dyDescent="0.2">
      <c r="A6823" s="35" t="s">
        <v>283</v>
      </c>
      <c r="B6823" s="35" t="str">
        <f>VLOOKUP(Table4[[#This Row],[Metabolite ID]],Table18[],2,FALSE)</f>
        <v>2-hydroxy-3-methylvalerate</v>
      </c>
      <c r="C6823" s="35" t="s">
        <v>1120</v>
      </c>
      <c r="D6823" s="35">
        <v>1068</v>
      </c>
      <c r="E6823" s="35">
        <v>-2.3269048529889456E-2</v>
      </c>
      <c r="F6823" s="35">
        <v>5.8216399036069816E-2</v>
      </c>
      <c r="G6823" s="35">
        <v>0.6893780762552475</v>
      </c>
      <c r="H6823" s="35" t="b">
        <v>0</v>
      </c>
      <c r="I6823" s="35" t="b">
        <v>0</v>
      </c>
      <c r="J6823" s="35" t="b">
        <v>0</v>
      </c>
    </row>
    <row r="6824" spans="1:10" hidden="1" x14ac:dyDescent="0.2">
      <c r="A6824" s="35" t="s">
        <v>283</v>
      </c>
      <c r="B6824" s="35" t="str">
        <f>VLOOKUP(Table4[[#This Row],[Metabolite ID]],Table18[],2,FALSE)</f>
        <v>2-hydroxy-3-methylvalerate</v>
      </c>
      <c r="C6824" s="35" t="s">
        <v>1121</v>
      </c>
      <c r="D6824" s="35">
        <v>1068</v>
      </c>
      <c r="E6824" s="35">
        <v>9.6658512534112617E-2</v>
      </c>
      <c r="F6824" s="35">
        <v>0.25106509780256053</v>
      </c>
      <c r="G6824" s="35">
        <v>0.70031871750732666</v>
      </c>
      <c r="H6824" s="35" t="b">
        <v>0</v>
      </c>
      <c r="I6824" s="35" t="b">
        <v>0</v>
      </c>
      <c r="J6824" s="35" t="b">
        <v>0</v>
      </c>
    </row>
    <row r="6825" spans="1:10" hidden="1" x14ac:dyDescent="0.2">
      <c r="A6825" s="35" t="s">
        <v>283</v>
      </c>
      <c r="B6825" s="35" t="str">
        <f>VLOOKUP(Table4[[#This Row],[Metabolite ID]],Table18[],2,FALSE)</f>
        <v>2-hydroxy-3-methylvalerate</v>
      </c>
      <c r="C6825" s="35" t="s">
        <v>1122</v>
      </c>
      <c r="D6825" s="35">
        <v>1068</v>
      </c>
      <c r="E6825" s="35">
        <v>-0.23021908014733228</v>
      </c>
      <c r="F6825" s="35">
        <v>0.16816351422585971</v>
      </c>
      <c r="G6825" s="35">
        <v>0.17128138516704089</v>
      </c>
      <c r="H6825" s="35" t="b">
        <v>0</v>
      </c>
      <c r="I6825" s="35" t="b">
        <v>0</v>
      </c>
      <c r="J6825" s="35" t="b">
        <v>0</v>
      </c>
    </row>
    <row r="6826" spans="1:10" hidden="1" x14ac:dyDescent="0.2">
      <c r="A6826" s="35" t="s">
        <v>283</v>
      </c>
      <c r="B6826" s="35" t="str">
        <f>VLOOKUP(Table4[[#This Row],[Metabolite ID]],Table18[],2,FALSE)</f>
        <v>2-hydroxy-3-methylvalerate</v>
      </c>
      <c r="C6826" s="35" t="s">
        <v>1123</v>
      </c>
      <c r="D6826" s="35">
        <v>1068</v>
      </c>
      <c r="E6826" s="35">
        <v>0.10886884318540446</v>
      </c>
      <c r="F6826" s="35">
        <v>0.11276068189546216</v>
      </c>
      <c r="G6826" s="35">
        <v>0.33452049426724306</v>
      </c>
      <c r="H6826" s="35" t="b">
        <v>0</v>
      </c>
      <c r="I6826" s="35" t="b">
        <v>0</v>
      </c>
      <c r="J6826" s="35" t="b">
        <v>0</v>
      </c>
    </row>
    <row r="6827" spans="1:10" x14ac:dyDescent="0.2">
      <c r="A6827" s="35" t="s">
        <v>781</v>
      </c>
      <c r="B6827" s="35" t="str">
        <f>VLOOKUP(Table4[[#This Row],[Metabolite ID]],Table18[],2,FALSE)</f>
        <v>Cholesterol in large LDL</v>
      </c>
      <c r="C6827" s="35" t="s">
        <v>1116</v>
      </c>
      <c r="D6827" s="35">
        <v>1069</v>
      </c>
      <c r="E6827" s="35">
        <v>9.8303177913121583E-5</v>
      </c>
      <c r="F6827" s="35">
        <v>2.6086507891806245E-2</v>
      </c>
      <c r="G6827" s="36">
        <v>0.99699329620409316</v>
      </c>
      <c r="H6827" s="35" t="b">
        <v>0</v>
      </c>
      <c r="I6827" s="35" t="b">
        <v>0</v>
      </c>
      <c r="J6827" s="35" t="b">
        <v>0</v>
      </c>
    </row>
    <row r="6828" spans="1:10" hidden="1" x14ac:dyDescent="0.2">
      <c r="A6828" s="35" t="s">
        <v>781</v>
      </c>
      <c r="B6828" s="35" t="str">
        <f>VLOOKUP(Table4[[#This Row],[Metabolite ID]],Table18[],2,FALSE)</f>
        <v>Cholesterol in large LDL</v>
      </c>
      <c r="C6828" s="35" t="s">
        <v>1117</v>
      </c>
      <c r="D6828" s="35">
        <v>1069</v>
      </c>
      <c r="E6828" s="35">
        <v>9.8303177913121583E-5</v>
      </c>
      <c r="F6828" s="35">
        <v>1.6706956001421303E-2</v>
      </c>
      <c r="G6828" s="35">
        <v>0.99530530065746958</v>
      </c>
      <c r="H6828" s="35" t="b">
        <v>0</v>
      </c>
      <c r="I6828" s="35" t="b">
        <v>0</v>
      </c>
      <c r="J6828" s="35" t="b">
        <v>0</v>
      </c>
    </row>
    <row r="6829" spans="1:10" hidden="1" x14ac:dyDescent="0.2">
      <c r="A6829" s="35" t="s">
        <v>781</v>
      </c>
      <c r="B6829" s="35" t="str">
        <f>VLOOKUP(Table4[[#This Row],[Metabolite ID]],Table18[],2,FALSE)</f>
        <v>Cholesterol in large LDL</v>
      </c>
      <c r="C6829" s="35" t="s">
        <v>1118</v>
      </c>
      <c r="D6829" s="35">
        <v>1069</v>
      </c>
      <c r="E6829" s="35">
        <v>9.8303177913125039E-5</v>
      </c>
      <c r="F6829" s="35">
        <v>1.7073147741526847E-2</v>
      </c>
      <c r="G6829" s="35">
        <v>0.99540599333240187</v>
      </c>
      <c r="H6829" s="35" t="b">
        <v>0</v>
      </c>
      <c r="I6829" s="35" t="b">
        <v>0</v>
      </c>
      <c r="J6829" s="35" t="b">
        <v>0</v>
      </c>
    </row>
    <row r="6830" spans="1:10" hidden="1" x14ac:dyDescent="0.2">
      <c r="A6830" s="35" t="s">
        <v>781</v>
      </c>
      <c r="B6830" s="35" t="str">
        <f>VLOOKUP(Table4[[#This Row],[Metabolite ID]],Table18[],2,FALSE)</f>
        <v>Cholesterol in large LDL</v>
      </c>
      <c r="C6830" s="35" t="s">
        <v>1119</v>
      </c>
      <c r="D6830" s="35">
        <v>1069</v>
      </c>
      <c r="E6830" s="35">
        <v>1.2163566433566433E-2</v>
      </c>
      <c r="F6830" s="35">
        <v>2.5683405689687216E-2</v>
      </c>
      <c r="G6830" s="35">
        <v>0.63578779981006162</v>
      </c>
      <c r="H6830" s="35" t="b">
        <v>0</v>
      </c>
      <c r="I6830" s="35" t="b">
        <v>0</v>
      </c>
      <c r="J6830" s="35" t="b">
        <v>0</v>
      </c>
    </row>
    <row r="6831" spans="1:10" hidden="1" x14ac:dyDescent="0.2">
      <c r="A6831" s="35" t="s">
        <v>781</v>
      </c>
      <c r="B6831" s="35" t="str">
        <f>VLOOKUP(Table4[[#This Row],[Metabolite ID]],Table18[],2,FALSE)</f>
        <v>Cholesterol in large LDL</v>
      </c>
      <c r="C6831" s="35" t="s">
        <v>1120</v>
      </c>
      <c r="D6831" s="35">
        <v>1069</v>
      </c>
      <c r="E6831" s="35">
        <v>5.2303904685216167E-2</v>
      </c>
      <c r="F6831" s="35">
        <v>2.9746403074800431E-2</v>
      </c>
      <c r="G6831" s="35">
        <v>7.8691880425049335E-2</v>
      </c>
      <c r="H6831" s="35" t="b">
        <v>0</v>
      </c>
      <c r="I6831" s="35" t="b">
        <v>0</v>
      </c>
      <c r="J6831" s="35" t="b">
        <v>0</v>
      </c>
    </row>
    <row r="6832" spans="1:10" hidden="1" x14ac:dyDescent="0.2">
      <c r="A6832" s="35" t="s">
        <v>781</v>
      </c>
      <c r="B6832" s="35" t="str">
        <f>VLOOKUP(Table4[[#This Row],[Metabolite ID]],Table18[],2,FALSE)</f>
        <v>Cholesterol in large LDL</v>
      </c>
      <c r="C6832" s="35" t="s">
        <v>1121</v>
      </c>
      <c r="D6832" s="35">
        <v>1069</v>
      </c>
      <c r="E6832" s="35">
        <v>4.3112932958784711E-2</v>
      </c>
      <c r="F6832" s="35">
        <v>0.11217732936186899</v>
      </c>
      <c r="G6832" s="35">
        <v>0.70081157355640777</v>
      </c>
      <c r="H6832" s="35" t="b">
        <v>0</v>
      </c>
      <c r="I6832" s="35" t="b">
        <v>0</v>
      </c>
      <c r="J6832" s="35" t="b">
        <v>0</v>
      </c>
    </row>
    <row r="6833" spans="1:10" hidden="1" x14ac:dyDescent="0.2">
      <c r="A6833" s="35" t="s">
        <v>781</v>
      </c>
      <c r="B6833" s="35" t="str">
        <f>VLOOKUP(Table4[[#This Row],[Metabolite ID]],Table18[],2,FALSE)</f>
        <v>Cholesterol in large LDL</v>
      </c>
      <c r="C6833" s="35" t="s">
        <v>1122</v>
      </c>
      <c r="D6833" s="35">
        <v>1069</v>
      </c>
      <c r="E6833" s="35">
        <v>0.13607131350383384</v>
      </c>
      <c r="F6833" s="35">
        <v>6.8080857199711783E-2</v>
      </c>
      <c r="G6833" s="35">
        <v>4.5896950607533488E-2</v>
      </c>
      <c r="H6833" s="35" t="b">
        <v>0</v>
      </c>
      <c r="I6833" s="35" t="b">
        <v>0</v>
      </c>
      <c r="J6833" s="35" t="b">
        <v>0</v>
      </c>
    </row>
    <row r="6834" spans="1:10" hidden="1" x14ac:dyDescent="0.2">
      <c r="A6834" s="35" t="s">
        <v>781</v>
      </c>
      <c r="B6834" s="35" t="str">
        <f>VLOOKUP(Table4[[#This Row],[Metabolite ID]],Table18[],2,FALSE)</f>
        <v>Cholesterol in large LDL</v>
      </c>
      <c r="C6834" s="35" t="s">
        <v>1123</v>
      </c>
      <c r="D6834" s="35">
        <v>1069</v>
      </c>
      <c r="E6834" s="35">
        <v>-4.0528613092643974E-2</v>
      </c>
      <c r="F6834" s="35">
        <v>7.6533574879847854E-2</v>
      </c>
      <c r="G6834" s="35">
        <v>0.59653178580961286</v>
      </c>
      <c r="H6834" s="35" t="b">
        <v>0</v>
      </c>
      <c r="I6834" s="35" t="b">
        <v>0</v>
      </c>
      <c r="J6834" s="35" t="b">
        <v>0</v>
      </c>
    </row>
    <row r="6835" spans="1:10" x14ac:dyDescent="0.2">
      <c r="A6835" s="35" t="s">
        <v>163</v>
      </c>
      <c r="B6835" s="35" t="str">
        <f>VLOOKUP(Table4[[#This Row],[Metabolite ID]],Table18[],2,FALSE)</f>
        <v>propionylglycine</v>
      </c>
      <c r="C6835" s="35" t="s">
        <v>1116</v>
      </c>
      <c r="D6835" s="35">
        <v>1068</v>
      </c>
      <c r="E6835" s="35">
        <v>-5.2073974958897091E-5</v>
      </c>
      <c r="F6835" s="35">
        <v>4.0241367939673006E-2</v>
      </c>
      <c r="G6835" s="36">
        <v>0.99896750505336451</v>
      </c>
      <c r="H6835" s="35" t="b">
        <v>0</v>
      </c>
      <c r="I6835" s="35" t="b">
        <v>0</v>
      </c>
      <c r="J6835" s="35" t="b">
        <v>0</v>
      </c>
    </row>
    <row r="6836" spans="1:10" hidden="1" x14ac:dyDescent="0.2">
      <c r="A6836" s="35" t="s">
        <v>163</v>
      </c>
      <c r="B6836" s="35" t="str">
        <f>VLOOKUP(Table4[[#This Row],[Metabolite ID]],Table18[],2,FALSE)</f>
        <v>propionylglycine</v>
      </c>
      <c r="C6836" s="35" t="s">
        <v>1117</v>
      </c>
      <c r="D6836" s="35">
        <v>1068</v>
      </c>
      <c r="E6836" s="35">
        <v>-5.2073974958897091E-5</v>
      </c>
      <c r="F6836" s="35">
        <v>3.6991826780473303E-2</v>
      </c>
      <c r="G6836" s="35">
        <v>0.99887680575595206</v>
      </c>
      <c r="H6836" s="35" t="b">
        <v>0</v>
      </c>
      <c r="I6836" s="35" t="b">
        <v>0</v>
      </c>
      <c r="J6836" s="35" t="b">
        <v>0</v>
      </c>
    </row>
    <row r="6837" spans="1:10" hidden="1" x14ac:dyDescent="0.2">
      <c r="A6837" s="35" t="s">
        <v>163</v>
      </c>
      <c r="B6837" s="35" t="str">
        <f>VLOOKUP(Table4[[#This Row],[Metabolite ID]],Table18[],2,FALSE)</f>
        <v>propionylglycine</v>
      </c>
      <c r="C6837" s="35" t="s">
        <v>1118</v>
      </c>
      <c r="D6837" s="35">
        <v>1068</v>
      </c>
      <c r="E6837" s="35">
        <v>-5.2073974958901055E-5</v>
      </c>
      <c r="F6837" s="35">
        <v>3.7378782986347704E-2</v>
      </c>
      <c r="G6837" s="35">
        <v>0.99888843338707745</v>
      </c>
      <c r="H6837" s="35" t="b">
        <v>0</v>
      </c>
      <c r="I6837" s="35" t="b">
        <v>0</v>
      </c>
      <c r="J6837" s="35" t="b">
        <v>0</v>
      </c>
    </row>
    <row r="6838" spans="1:10" hidden="1" x14ac:dyDescent="0.2">
      <c r="A6838" s="35" t="s">
        <v>163</v>
      </c>
      <c r="B6838" s="35" t="str">
        <f>VLOOKUP(Table4[[#This Row],[Metabolite ID]],Table18[],2,FALSE)</f>
        <v>propionylglycine</v>
      </c>
      <c r="C6838" s="35" t="s">
        <v>1119</v>
      </c>
      <c r="D6838" s="35">
        <v>1068</v>
      </c>
      <c r="E6838" s="35">
        <v>-2.1623855398947544E-4</v>
      </c>
      <c r="F6838" s="35">
        <v>5.5847489368781054E-2</v>
      </c>
      <c r="G6838" s="35">
        <v>0.99691064048667677</v>
      </c>
      <c r="H6838" s="35" t="b">
        <v>0</v>
      </c>
      <c r="I6838" s="35" t="b">
        <v>0</v>
      </c>
      <c r="J6838" s="35" t="b">
        <v>0</v>
      </c>
    </row>
    <row r="6839" spans="1:10" hidden="1" x14ac:dyDescent="0.2">
      <c r="A6839" s="35" t="s">
        <v>163</v>
      </c>
      <c r="B6839" s="35" t="str">
        <f>VLOOKUP(Table4[[#This Row],[Metabolite ID]],Table18[],2,FALSE)</f>
        <v>propionylglycine</v>
      </c>
      <c r="C6839" s="35" t="s">
        <v>1120</v>
      </c>
      <c r="D6839" s="35">
        <v>1068</v>
      </c>
      <c r="E6839" s="35">
        <v>-3.9404125301905589E-3</v>
      </c>
      <c r="F6839" s="35">
        <v>6.2394376766677404E-2</v>
      </c>
      <c r="G6839" s="35">
        <v>0.94964440954980334</v>
      </c>
      <c r="H6839" s="35" t="b">
        <v>0</v>
      </c>
      <c r="I6839" s="35" t="b">
        <v>0</v>
      </c>
      <c r="J6839" s="35" t="b">
        <v>0</v>
      </c>
    </row>
    <row r="6840" spans="1:10" hidden="1" x14ac:dyDescent="0.2">
      <c r="A6840" s="35" t="s">
        <v>163</v>
      </c>
      <c r="B6840" s="35" t="str">
        <f>VLOOKUP(Table4[[#This Row],[Metabolite ID]],Table18[],2,FALSE)</f>
        <v>propionylglycine</v>
      </c>
      <c r="C6840" s="35" t="s">
        <v>1121</v>
      </c>
      <c r="D6840" s="35">
        <v>1068</v>
      </c>
      <c r="E6840" s="35">
        <v>6.9816532976119561E-2</v>
      </c>
      <c r="F6840" s="35">
        <v>0.23393651474775723</v>
      </c>
      <c r="G6840" s="35">
        <v>0.7654237768219887</v>
      </c>
      <c r="H6840" s="35" t="b">
        <v>0</v>
      </c>
      <c r="I6840" s="35" t="b">
        <v>0</v>
      </c>
      <c r="J6840" s="35" t="b">
        <v>0</v>
      </c>
    </row>
    <row r="6841" spans="1:10" hidden="1" x14ac:dyDescent="0.2">
      <c r="A6841" s="35" t="s">
        <v>163</v>
      </c>
      <c r="B6841" s="35" t="str">
        <f>VLOOKUP(Table4[[#This Row],[Metabolite ID]],Table18[],2,FALSE)</f>
        <v>propionylglycine</v>
      </c>
      <c r="C6841" s="35" t="s">
        <v>1122</v>
      </c>
      <c r="D6841" s="35">
        <v>1068</v>
      </c>
      <c r="E6841" s="35">
        <v>2.5726632198650456E-2</v>
      </c>
      <c r="F6841" s="35">
        <v>0.13496814699935919</v>
      </c>
      <c r="G6841" s="35">
        <v>0.84886536141836488</v>
      </c>
      <c r="H6841" s="35" t="b">
        <v>0</v>
      </c>
      <c r="I6841" s="35" t="b">
        <v>0</v>
      </c>
      <c r="J6841" s="35" t="b">
        <v>0</v>
      </c>
    </row>
    <row r="6842" spans="1:10" hidden="1" x14ac:dyDescent="0.2">
      <c r="A6842" s="35" t="s">
        <v>163</v>
      </c>
      <c r="B6842" s="35" t="str">
        <f>VLOOKUP(Table4[[#This Row],[Metabolite ID]],Table18[],2,FALSE)</f>
        <v>propionylglycine</v>
      </c>
      <c r="C6842" s="35" t="s">
        <v>1123</v>
      </c>
      <c r="D6842" s="35">
        <v>1068</v>
      </c>
      <c r="E6842" s="35">
        <v>-3.790300373183414E-2</v>
      </c>
      <c r="F6842" s="35">
        <v>0.11814890336269104</v>
      </c>
      <c r="G6842" s="35">
        <v>0.74841947896364935</v>
      </c>
      <c r="H6842" s="35" t="b">
        <v>0</v>
      </c>
      <c r="I6842" s="35" t="b">
        <v>0</v>
      </c>
      <c r="J6842" s="35" t="b">
        <v>0</v>
      </c>
    </row>
    <row r="6843" spans="1:10" x14ac:dyDescent="0.2">
      <c r="A6843" s="35" t="s">
        <v>83</v>
      </c>
      <c r="B6843" s="35" t="str">
        <f>VLOOKUP(Table4[[#This Row],[Metabolite ID]],Table18[],2,FALSE)</f>
        <v>biliverdin</v>
      </c>
      <c r="C6843" s="35" t="s">
        <v>1116</v>
      </c>
      <c r="D6843" s="35">
        <v>1068</v>
      </c>
      <c r="E6843" s="35">
        <v>2.7993193750936073E-5</v>
      </c>
      <c r="F6843" s="35">
        <v>3.8152543456695026E-2</v>
      </c>
      <c r="G6843" s="36">
        <v>0.99941457808382339</v>
      </c>
      <c r="H6843" s="35" t="b">
        <v>0</v>
      </c>
      <c r="I6843" s="35" t="b">
        <v>0</v>
      </c>
      <c r="J6843" s="35" t="b">
        <v>0</v>
      </c>
    </row>
    <row r="6844" spans="1:10" hidden="1" x14ac:dyDescent="0.2">
      <c r="A6844" s="35" t="s">
        <v>83</v>
      </c>
      <c r="B6844" s="35" t="str">
        <f>VLOOKUP(Table4[[#This Row],[Metabolite ID]],Table18[],2,FALSE)</f>
        <v>biliverdin</v>
      </c>
      <c r="C6844" s="35" t="s">
        <v>1117</v>
      </c>
      <c r="D6844" s="35">
        <v>1068</v>
      </c>
      <c r="E6844" s="35">
        <v>2.7993193750936073E-5</v>
      </c>
      <c r="F6844" s="35">
        <v>3.6783935262758694E-2</v>
      </c>
      <c r="G6844" s="35">
        <v>0.99939279648069246</v>
      </c>
      <c r="H6844" s="35" t="b">
        <v>0</v>
      </c>
      <c r="I6844" s="35" t="b">
        <v>0</v>
      </c>
      <c r="J6844" s="35" t="b">
        <v>0</v>
      </c>
    </row>
    <row r="6845" spans="1:10" hidden="1" x14ac:dyDescent="0.2">
      <c r="A6845" s="35" t="s">
        <v>83</v>
      </c>
      <c r="B6845" s="35" t="str">
        <f>VLOOKUP(Table4[[#This Row],[Metabolite ID]],Table18[],2,FALSE)</f>
        <v>biliverdin</v>
      </c>
      <c r="C6845" s="35" t="s">
        <v>1118</v>
      </c>
      <c r="D6845" s="35">
        <v>1068</v>
      </c>
      <c r="E6845" s="35">
        <v>2.7993193750931864E-5</v>
      </c>
      <c r="F6845" s="35">
        <v>3.7132070946894025E-2</v>
      </c>
      <c r="G6845" s="35">
        <v>0.9993984893808453</v>
      </c>
      <c r="H6845" s="35" t="b">
        <v>0</v>
      </c>
      <c r="I6845" s="35" t="b">
        <v>0</v>
      </c>
      <c r="J6845" s="35" t="b">
        <v>0</v>
      </c>
    </row>
    <row r="6846" spans="1:10" hidden="1" x14ac:dyDescent="0.2">
      <c r="A6846" s="35" t="s">
        <v>83</v>
      </c>
      <c r="B6846" s="35" t="str">
        <f>VLOOKUP(Table4[[#This Row],[Metabolite ID]],Table18[],2,FALSE)</f>
        <v>biliverdin</v>
      </c>
      <c r="C6846" s="35" t="s">
        <v>1119</v>
      </c>
      <c r="D6846" s="35">
        <v>1068</v>
      </c>
      <c r="E6846" s="35">
        <v>-2.8358713732576403E-2</v>
      </c>
      <c r="F6846" s="35">
        <v>5.4377809534106425E-2</v>
      </c>
      <c r="G6846" s="35">
        <v>0.60200971892399358</v>
      </c>
      <c r="H6846" s="35" t="b">
        <v>0</v>
      </c>
      <c r="I6846" s="35" t="b">
        <v>0</v>
      </c>
      <c r="J6846" s="35" t="b">
        <v>0</v>
      </c>
    </row>
    <row r="6847" spans="1:10" hidden="1" x14ac:dyDescent="0.2">
      <c r="A6847" s="35" t="s">
        <v>83</v>
      </c>
      <c r="B6847" s="35" t="str">
        <f>VLOOKUP(Table4[[#This Row],[Metabolite ID]],Table18[],2,FALSE)</f>
        <v>biliverdin</v>
      </c>
      <c r="C6847" s="35" t="s">
        <v>1120</v>
      </c>
      <c r="D6847" s="35">
        <v>1068</v>
      </c>
      <c r="E6847" s="35">
        <v>2.2913183433894764E-2</v>
      </c>
      <c r="F6847" s="35">
        <v>6.3499884169991916E-2</v>
      </c>
      <c r="G6847" s="35">
        <v>0.71822040999760661</v>
      </c>
      <c r="H6847" s="35" t="b">
        <v>0</v>
      </c>
      <c r="I6847" s="35" t="b">
        <v>0</v>
      </c>
      <c r="J6847" s="35" t="b">
        <v>0</v>
      </c>
    </row>
    <row r="6848" spans="1:10" hidden="1" x14ac:dyDescent="0.2">
      <c r="A6848" s="35" t="s">
        <v>83</v>
      </c>
      <c r="B6848" s="35" t="str">
        <f>VLOOKUP(Table4[[#This Row],[Metabolite ID]],Table18[],2,FALSE)</f>
        <v>biliverdin</v>
      </c>
      <c r="C6848" s="35" t="s">
        <v>1121</v>
      </c>
      <c r="D6848" s="35">
        <v>1068</v>
      </c>
      <c r="E6848" s="35">
        <v>-1.2273471415813475E-2</v>
      </c>
      <c r="F6848" s="35">
        <v>0.24458180958526979</v>
      </c>
      <c r="G6848" s="35">
        <v>0.95998718047451426</v>
      </c>
      <c r="H6848" s="35" t="b">
        <v>0</v>
      </c>
      <c r="I6848" s="35" t="b">
        <v>0</v>
      </c>
      <c r="J6848" s="35" t="b">
        <v>0</v>
      </c>
    </row>
    <row r="6849" spans="1:10" hidden="1" x14ac:dyDescent="0.2">
      <c r="A6849" s="35" t="s">
        <v>83</v>
      </c>
      <c r="B6849" s="35" t="str">
        <f>VLOOKUP(Table4[[#This Row],[Metabolite ID]],Table18[],2,FALSE)</f>
        <v>biliverdin</v>
      </c>
      <c r="C6849" s="35" t="s">
        <v>1122</v>
      </c>
      <c r="D6849" s="35">
        <v>1068</v>
      </c>
      <c r="E6849" s="35">
        <v>0.11660378115518011</v>
      </c>
      <c r="F6849" s="35">
        <v>0.14538740909162076</v>
      </c>
      <c r="G6849" s="35">
        <v>0.4227192900604787</v>
      </c>
      <c r="H6849" s="35" t="b">
        <v>0</v>
      </c>
      <c r="I6849" s="35" t="b">
        <v>0</v>
      </c>
      <c r="J6849" s="35" t="b">
        <v>0</v>
      </c>
    </row>
    <row r="6850" spans="1:10" hidden="1" x14ac:dyDescent="0.2">
      <c r="A6850" s="35" t="s">
        <v>83</v>
      </c>
      <c r="B6850" s="35" t="str">
        <f>VLOOKUP(Table4[[#This Row],[Metabolite ID]],Table18[],2,FALSE)</f>
        <v>biliverdin</v>
      </c>
      <c r="C6850" s="35" t="s">
        <v>1123</v>
      </c>
      <c r="D6850" s="35">
        <v>1068</v>
      </c>
      <c r="E6850" s="35">
        <v>3.8499235423832906E-2</v>
      </c>
      <c r="F6850" s="35">
        <v>0.1120082427751473</v>
      </c>
      <c r="G6850" s="35">
        <v>0.73112624704512652</v>
      </c>
      <c r="H6850" s="35" t="b">
        <v>0</v>
      </c>
      <c r="I6850" s="35" t="b">
        <v>0</v>
      </c>
      <c r="J6850" s="35" t="b">
        <v>0</v>
      </c>
    </row>
    <row r="6852" spans="1:10" x14ac:dyDescent="0.2">
      <c r="A6852" s="1" t="s">
        <v>1199</v>
      </c>
    </row>
  </sheetData>
  <phoneticPr fontId="15" type="noConversion"/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U F A A B Q S w M E F A A A C A g A N F e 9 W r 2 5 b e G l A A A A 9 g A A A B I A A A B D b 2 5 m a W c v U G F j a 2 F n Z S 5 4 b W y F j 0 s O g j A Y h K 9 C u q c P M G r I T 1 m 4 l c S E a N w 2 t U I j F E O L 5 W 4 u P J J X E K O o O 5 c z 8 0 0 y c 7 / e I B u a O r i o z u r W p I h h i g J l Z H v Q p k x R 7 4 7 h E m U c N k K e R K m C E T Y 2 G a x O U e X c O S H E e 4 9 9 j N u u J B G l j O z z d S E r 1 Y h Q G + u E k Q p 9 W o f / L c R h 9 x r D I 8 x m M W a L O a Z A J h N y b b 5 A N O 5 9 p j 8 m r P r a 9 Z 3 i y o T b A s g k g b w / 8 A d Q S w M E F A A A C A g A N F e 9 W q m q W q j i A g A A D S Q A A B M A A A B G b 3 J t d W x h c y 9 T Z W N 0 a W 9 u M S 5 t 7 Z n f b 9 o w E M f f k f o / R O k L S C i B / t w 0 7 Y G G t l Q q b Q d s e 5 i m y A l H Y t W x k e 3 Q o q r / + y 4 F C m 2 S r V O l C G h e A v 6 e s c / n z 5 3 s o M D X V H C j P / t s f t m p 7 F R U S C Q M D V 8 w 4 b s S V M y 0 c i P Q x E O F G 1 8 N B r p i G H 0 R S x + w 6 a i J 1 R Z + H A H X 1 T P K w H I E 1 9 h Q V d P + I R g a l N 1 3 e q 2 B 0 7 H b 5 6 d 2 + 3 v y 7 F 7 f X N + c n 1 7 Z e k o 0 9 u j 2 7 M U k E f W V 7 f S c Z 4 H b h 4 3 G r W d H Z O R G l L s N q 9 G 0 n x y 0 c 9 y 0 t J q Y t b r x q w 2 M R l S D R E / N 3 S q a a 2 b d c B K 3 u E L t u G 5 8 i 4 W G v p 6 y Z D X L h n U l O P y u 1 X G t u + a N F B E a h k Y I Z A h S m d h 1 Q D z s N b d 0 Z n p 1 F h a c e K 6 3 G O v 7 h B G Z T K Z l / D y i E x I e z O K M r h h 6 O o b l o A N J u B o J G c 0 c H a B R V T O 8 q B s P D y b c j / F L M o C h 4 V 4 / o m h K R Y c p c T w O G w u R x 5 E H c i E 3 s + W 9 b H k / W z 5 4 J T / W K p T n r n W V t V 0 z j 7 b q X s 1 c H + T O K O f n w G 2 J + R J H J Y E f g s D 9 A g n 0 J B C l y 2 q 3 1 a y 9 3 E R O g 1 B T H p C n D V l H z F Y 8 L E H b J N D + U t Q O 1 q K o q d h L n F Z z 7 C 5 j t B D m t s o 6 t 4 3 4 r V a 6 Q s 9 1 7 w a w r I B b g u B K B T x c Z w B P 3 M 5 p b 8 + 9 g q A s h V v O 4 V G B H A I f C h Q k J a y 8 Y 3 x U 4 I 4 L B I 7 F P M g i j c M E g x 2 J W 3 y W 2 G 0 P d i 8 2 s T D K z l r t f h Z F b 2 b n 8 + a z M w 8 I L j J F S w A 8 L W q q V J y W N w u 3 V 1 W u 2 F v F S f f i X d B 9 2 n z o P h B Z R b 4 F / t n p l W R t K 1 m z u + D y g O O O G A n w B 8 u j j 3 Q J Y 2 t w N 1 3 8 2 / V G j y 1 9 r 9 + E Z 3 N / 8 / m k Q w t P a 0 L F M s 0 j 2 k S s f b x p p U x 5 e u 5 Y G P R Q p O n m i i d H x Q u u j w 6 s x N M n 1 c t g V U E W w B P C M u R k X 6 0 R 3 L k 4 u l r Y m Q g o B n P Z Y c y A i l x r C L j x I k l f q q e 5 v R i Q C b i 4 1 y 5 G x K W T u 9 c 9 / z u f V l 7 R b U x G / d v n M q f K n C o q p / 4 A U E s D B B Q A A A g I A D R X v V o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N F e 9 W r 2 5 b e G l A A A A 9 g A A A B I A A A A A A A A A A A A A A K S B A A A A A E N v b m Z p Z y 9 Q Y W N r Y W d l L n h t b F B L A Q I U A x Q A A A g I A D R X v V q p q l q o 4 g I A A A 0 k A A A T A A A A A A A A A A A A A A C k g d U A A A B G b 3 J t d W x h c y 9 T Z W N 0 a W 9 u M S 5 t U E s B A h Q D F A A A C A g A N F e 9 W g / K 6 a u k A A A A 6 Q A A A B M A A A A A A A A A A A A A A K S B 6 A M A A F t D b 2 5 0 Z W 5 0 X 1 R 5 c G V z X S 5 4 b W x Q S w U G A A A A A A M A A w D C A A A A v Q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L Q A A A A A A A A e t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j b 2 x v Y 1 9 y Z X N 1 b H R z X 2 1 l d G F i b 2 x v b j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k y O W M w N T M x L T h h N D E t N D k 5 N y 0 5 M W Z i L T l j M z l m N j N h M W E 5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w V D E 1 O j M 1 O j A 5 L j I z N T c y O D B a I i A v P j x F b n R y e S B U e X B l P S J G a W x s Q 2 9 s d W 1 u V H l w Z X M i I F Z h b H V l P S J z Q m d Z R k J R V U Z C U T 0 9 I i A v P j x F b n R y e S B U e X B l P S J G a W x s Q 2 9 s d W 1 u T m F t Z X M i I F Z h b H V l P S J z W y Z x d W 9 0 O 2 V 4 c C Z x d W 9 0 O y w m c X V v d D t y c 2 l k J n F 1 b 3 Q 7 L C Z x d W 9 0 O 3 B w a D A m c X V v d D s s J n F 1 b 3 Q 7 c H B o M S Z x d W 9 0 O y w m c X V v d D t w c G g y J n F 1 b 3 Q 7 L C Z x d W 9 0 O 3 B w a D M m c X V v d D s s J n F 1 b 3 Q 7 c H B o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v b G 9 j X 3 J l c 3 V s d H N f b W V 0 Y W J v b G 9 u L 0 F 1 d G 9 S Z W 1 v d m V k Q 2 9 s d W 1 u c z E u e 2 V 4 c C w w f S Z x d W 9 0 O y w m c X V v d D t T Z W N 0 a W 9 u M S 9 j b 2 x v Y 1 9 y Z X N 1 b H R z X 2 1 l d G F i b 2 x v b i 9 B d X R v U m V t b 3 Z l Z E N v b H V t b n M x L n t y c 2 l k L D F 9 J n F 1 b 3 Q 7 L C Z x d W 9 0 O 1 N l Y 3 R p b 2 4 x L 2 N v b G 9 j X 3 J l c 3 V s d H N f b W V 0 Y W J v b G 9 u L 0 F 1 d G 9 S Z W 1 v d m V k Q 2 9 s d W 1 u c z E u e 3 B w a D A s M n 0 m c X V v d D s s J n F 1 b 3 Q 7 U 2 V j d G l v b j E v Y 2 9 s b 2 N f c m V z d W x 0 c 1 9 t Z X R h Y m 9 s b 2 4 v Q X V 0 b 1 J l b W 9 2 Z W R D b 2 x 1 b W 5 z M S 5 7 c H B o M S w z f S Z x d W 9 0 O y w m c X V v d D t T Z W N 0 a W 9 u M S 9 j b 2 x v Y 1 9 y Z X N 1 b H R z X 2 1 l d G F i b 2 x v b i 9 B d X R v U m V t b 3 Z l Z E N v b H V t b n M x L n t w c G g y L D R 9 J n F 1 b 3 Q 7 L C Z x d W 9 0 O 1 N l Y 3 R p b 2 4 x L 2 N v b G 9 j X 3 J l c 3 V s d H N f b W V 0 Y W J v b G 9 u L 0 F 1 d G 9 S Z W 1 v d m V k Q 2 9 s d W 1 u c z E u e 3 B w a D M s N X 0 m c X V v d D s s J n F 1 b 3 Q 7 U 2 V j d G l v b j E v Y 2 9 s b 2 N f c m V z d W x 0 c 1 9 t Z X R h Y m 9 s b 2 4 v Q X V 0 b 1 J l b W 9 2 Z W R D b 2 x 1 b W 5 z M S 5 7 c H B o N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j b 2 x v Y 1 9 y Z X N 1 b H R z X 2 1 l d G F i b 2 x v b i 9 B d X R v U m V t b 3 Z l Z E N v b H V t b n M x L n t l e H A s M H 0 m c X V v d D s s J n F 1 b 3 Q 7 U 2 V j d G l v b j E v Y 2 9 s b 2 N f c m V z d W x 0 c 1 9 t Z X R h Y m 9 s b 2 4 v Q X V 0 b 1 J l b W 9 2 Z W R D b 2 x 1 b W 5 z M S 5 7 c n N p Z C w x f S Z x d W 9 0 O y w m c X V v d D t T Z W N 0 a W 9 u M S 9 j b 2 x v Y 1 9 y Z X N 1 b H R z X 2 1 l d G F i b 2 x v b i 9 B d X R v U m V t b 3 Z l Z E N v b H V t b n M x L n t w c G g w L D J 9 J n F 1 b 3 Q 7 L C Z x d W 9 0 O 1 N l Y 3 R p b 2 4 x L 2 N v b G 9 j X 3 J l c 3 V s d H N f b W V 0 Y W J v b G 9 u L 0 F 1 d G 9 S Z W 1 v d m V k Q 2 9 s d W 1 u c z E u e 3 B w a D E s M 3 0 m c X V v d D s s J n F 1 b 3 Q 7 U 2 V j d G l v b j E v Y 2 9 s b 2 N f c m V z d W x 0 c 1 9 t Z X R h Y m 9 s b 2 4 v Q X V 0 b 1 J l b W 9 2 Z W R D b 2 x 1 b W 5 z M S 5 7 c H B o M i w 0 f S Z x d W 9 0 O y w m c X V v d D t T Z W N 0 a W 9 u M S 9 j b 2 x v Y 1 9 y Z X N 1 b H R z X 2 1 l d G F i b 2 x v b i 9 B d X R v U m V t b 3 Z l Z E N v b H V t b n M x L n t w c G g z L D V 9 J n F 1 b 3 Q 7 L C Z x d W 9 0 O 1 N l Y 3 R p b 2 4 x L 2 N v b G 9 j X 3 J l c 3 V s d H N f b W V 0 Y W J v b G 9 u L 0 F 1 d G 9 S Z W 1 v d m V k Q 2 9 s d W 1 u c z E u e 3 B w a D Q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N v b G 9 j X 3 J l c 3 V s d H N f b W V 0 Y W J v b G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G 9 j X 3 J l c 3 V s d H N f b W V 0 Y W J v b G 9 u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G 9 j X 3 J l c 3 V s d H N f b W V 0 Y W J v b G 9 u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s b 2 N f c m V z d W x 0 c 1 9 t Z X R h Y m 9 s b 2 4 l M j A l M j g y J T I 5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T A 5 M D N j M D c t Y z Q 0 M i 0 0 M j F i L T k 3 Y T k t M j Q 1 M z F j Y z c 1 N z U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j B U M T U 6 M z Y 6 N T E u M D Y y O T E 0 M F o i I C 8 + P E V u d H J 5 I F R 5 c G U 9 I k Z p b G x D b 2 x 1 b W 5 U e X B l c y I g V m F s d W U 9 I n N C Z 1 l G Q l F V R k J R P T 0 i I C 8 + P E V u d H J 5 I F R 5 c G U 9 I k Z p b G x D b 2 x 1 b W 5 O Y W 1 l c y I g V m F s d W U 9 I n N b J n F 1 b 3 Q 7 Z X h w J n F 1 b 3 Q 7 L C Z x d W 9 0 O 3 J z a W Q m c X V v d D s s J n F 1 b 3 Q 7 c H B o M C Z x d W 9 0 O y w m c X V v d D t w c G g x J n F 1 b 3 Q 7 L C Z x d W 9 0 O 3 B w a D I m c X V v d D s s J n F 1 b 3 Q 7 c H B o M y Z x d W 9 0 O y w m c X V v d D t w c G g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2 9 s b 2 N f c m V z d W x 0 c 1 9 t Z X R h Y m 9 s b 2 4 g K D I p L 0 F 1 d G 9 S Z W 1 v d m V k Q 2 9 s d W 1 u c z E u e 2 V 4 c C w w f S Z x d W 9 0 O y w m c X V v d D t T Z W N 0 a W 9 u M S 9 j b 2 x v Y 1 9 y Z X N 1 b H R z X 2 1 l d G F i b 2 x v b i A o M i k v Q X V 0 b 1 J l b W 9 2 Z W R D b 2 x 1 b W 5 z M S 5 7 c n N p Z C w x f S Z x d W 9 0 O y w m c X V v d D t T Z W N 0 a W 9 u M S 9 j b 2 x v Y 1 9 y Z X N 1 b H R z X 2 1 l d G F i b 2 x v b i A o M i k v Q X V 0 b 1 J l b W 9 2 Z W R D b 2 x 1 b W 5 z M S 5 7 c H B o M C w y f S Z x d W 9 0 O y w m c X V v d D t T Z W N 0 a W 9 u M S 9 j b 2 x v Y 1 9 y Z X N 1 b H R z X 2 1 l d G F i b 2 x v b i A o M i k v Q X V 0 b 1 J l b W 9 2 Z W R D b 2 x 1 b W 5 z M S 5 7 c H B o M S w z f S Z x d W 9 0 O y w m c X V v d D t T Z W N 0 a W 9 u M S 9 j b 2 x v Y 1 9 y Z X N 1 b H R z X 2 1 l d G F i b 2 x v b i A o M i k v Q X V 0 b 1 J l b W 9 2 Z W R D b 2 x 1 b W 5 z M S 5 7 c H B o M i w 0 f S Z x d W 9 0 O y w m c X V v d D t T Z W N 0 a W 9 u M S 9 j b 2 x v Y 1 9 y Z X N 1 b H R z X 2 1 l d G F i b 2 x v b i A o M i k v Q X V 0 b 1 J l b W 9 2 Z W R D b 2 x 1 b W 5 z M S 5 7 c H B o M y w 1 f S Z x d W 9 0 O y w m c X V v d D t T Z W N 0 a W 9 u M S 9 j b 2 x v Y 1 9 y Z X N 1 b H R z X 2 1 l d G F i b 2 x v b i A o M i k v Q X V 0 b 1 J l b W 9 2 Z W R D b 2 x 1 b W 5 z M S 5 7 c H B o N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j b 2 x v Y 1 9 y Z X N 1 b H R z X 2 1 l d G F i b 2 x v b i A o M i k v Q X V 0 b 1 J l b W 9 2 Z W R D b 2 x 1 b W 5 z M S 5 7 Z X h w L D B 9 J n F 1 b 3 Q 7 L C Z x d W 9 0 O 1 N l Y 3 R p b 2 4 x L 2 N v b G 9 j X 3 J l c 3 V s d H N f b W V 0 Y W J v b G 9 u I C g y K S 9 B d X R v U m V t b 3 Z l Z E N v b H V t b n M x L n t y c 2 l k L D F 9 J n F 1 b 3 Q 7 L C Z x d W 9 0 O 1 N l Y 3 R p b 2 4 x L 2 N v b G 9 j X 3 J l c 3 V s d H N f b W V 0 Y W J v b G 9 u I C g y K S 9 B d X R v U m V t b 3 Z l Z E N v b H V t b n M x L n t w c G g w L D J 9 J n F 1 b 3 Q 7 L C Z x d W 9 0 O 1 N l Y 3 R p b 2 4 x L 2 N v b G 9 j X 3 J l c 3 V s d H N f b W V 0 Y W J v b G 9 u I C g y K S 9 B d X R v U m V t b 3 Z l Z E N v b H V t b n M x L n t w c G g x L D N 9 J n F 1 b 3 Q 7 L C Z x d W 9 0 O 1 N l Y 3 R p b 2 4 x L 2 N v b G 9 j X 3 J l c 3 V s d H N f b W V 0 Y W J v b G 9 u I C g y K S 9 B d X R v U m V t b 3 Z l Z E N v b H V t b n M x L n t w c G g y L D R 9 J n F 1 b 3 Q 7 L C Z x d W 9 0 O 1 N l Y 3 R p b 2 4 x L 2 N v b G 9 j X 3 J l c 3 V s d H N f b W V 0 Y W J v b G 9 u I C g y K S 9 B d X R v U m V t b 3 Z l Z E N v b H V t b n M x L n t w c G g z L D V 9 J n F 1 b 3 Q 7 L C Z x d W 9 0 O 1 N l Y 3 R p b 2 4 x L 2 N v b G 9 j X 3 J l c 3 V s d H N f b W V 0 Y W J v b G 9 u I C g y K S 9 B d X R v U m V t b 3 Z l Z E N v b H V t b n M x L n t w c G g 0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2 x v Y 1 9 y Z X N 1 b H R z X 2 1 l d G F i b 2 x v b i U y M C U y O D I l M j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s b 2 N f c m V z d W x 0 c 1 9 t Z X R h Y m 9 s b 2 4 l M j A l M j g y J T I 5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G 9 j X 3 J l c 3 V s d H N f b W V 0 Y W J v b G 9 u J T I w J T I 4 M i U y O S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G 9 j X 3 J l c 3 V s d H N f b W V 0 Y W J v b G 9 u J T I w J T I 4 M y U y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R j M j F h Z j B m L T R h O D Q t N G I y Y S 0 4 Y 2 E w L T I w O G J i O G E 4 O G E y N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M F Q x N T o z O D o w N S 4 z N D Q w O D k w W i I g L z 4 8 R W 5 0 c n k g V H l w Z T 0 i R m l s b E N v b H V t b l R 5 c G V z I i B W Y W x 1 Z T 0 i c 0 J n W U Z C U V V G Q l E 9 P S I g L z 4 8 R W 5 0 c n k g V H l w Z T 0 i R m l s b E N v b H V t b k 5 h b W V z I i B W Y W x 1 Z T 0 i c 1 s m c X V v d D t l e H A m c X V v d D s s J n F 1 b 3 Q 7 c n N p Z C Z x d W 9 0 O y w m c X V v d D t w c G g w J n F 1 b 3 Q 7 L C Z x d W 9 0 O 3 B w a D E m c X V v d D s s J n F 1 b 3 Q 7 c H B o M i Z x d W 9 0 O y w m c X V v d D t w c G g z J n F 1 b 3 Q 7 L C Z x d W 9 0 O 3 B w a D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2 x v Y 1 9 y Z X N 1 b H R z X 2 1 l d G F i b 2 x v b i A o M y k v Q X V 0 b 1 J l b W 9 2 Z W R D b 2 x 1 b W 5 z M S 5 7 Z X h w L D B 9 J n F 1 b 3 Q 7 L C Z x d W 9 0 O 1 N l Y 3 R p b 2 4 x L 2 N v b G 9 j X 3 J l c 3 V s d H N f b W V 0 Y W J v b G 9 u I C g z K S 9 B d X R v U m V t b 3 Z l Z E N v b H V t b n M x L n t y c 2 l k L D F 9 J n F 1 b 3 Q 7 L C Z x d W 9 0 O 1 N l Y 3 R p b 2 4 x L 2 N v b G 9 j X 3 J l c 3 V s d H N f b W V 0 Y W J v b G 9 u I C g z K S 9 B d X R v U m V t b 3 Z l Z E N v b H V t b n M x L n t w c G g w L D J 9 J n F 1 b 3 Q 7 L C Z x d W 9 0 O 1 N l Y 3 R p b 2 4 x L 2 N v b G 9 j X 3 J l c 3 V s d H N f b W V 0 Y W J v b G 9 u I C g z K S 9 B d X R v U m V t b 3 Z l Z E N v b H V t b n M x L n t w c G g x L D N 9 J n F 1 b 3 Q 7 L C Z x d W 9 0 O 1 N l Y 3 R p b 2 4 x L 2 N v b G 9 j X 3 J l c 3 V s d H N f b W V 0 Y W J v b G 9 u I C g z K S 9 B d X R v U m V t b 3 Z l Z E N v b H V t b n M x L n t w c G g y L D R 9 J n F 1 b 3 Q 7 L C Z x d W 9 0 O 1 N l Y 3 R p b 2 4 x L 2 N v b G 9 j X 3 J l c 3 V s d H N f b W V 0 Y W J v b G 9 u I C g z K S 9 B d X R v U m V t b 3 Z l Z E N v b H V t b n M x L n t w c G g z L D V 9 J n F 1 b 3 Q 7 L C Z x d W 9 0 O 1 N l Y 3 R p b 2 4 x L 2 N v b G 9 j X 3 J l c 3 V s d H N f b W V 0 Y W J v b G 9 u I C g z K S 9 B d X R v U m V t b 3 Z l Z E N v b H V t b n M x L n t w c G g 0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N v b G 9 j X 3 J l c 3 V s d H N f b W V 0 Y W J v b G 9 u I C g z K S 9 B d X R v U m V t b 3 Z l Z E N v b H V t b n M x L n t l e H A s M H 0 m c X V v d D s s J n F 1 b 3 Q 7 U 2 V j d G l v b j E v Y 2 9 s b 2 N f c m V z d W x 0 c 1 9 t Z X R h Y m 9 s b 2 4 g K D M p L 0 F 1 d G 9 S Z W 1 v d m V k Q 2 9 s d W 1 u c z E u e 3 J z a W Q s M X 0 m c X V v d D s s J n F 1 b 3 Q 7 U 2 V j d G l v b j E v Y 2 9 s b 2 N f c m V z d W x 0 c 1 9 t Z X R h Y m 9 s b 2 4 g K D M p L 0 F 1 d G 9 S Z W 1 v d m V k Q 2 9 s d W 1 u c z E u e 3 B w a D A s M n 0 m c X V v d D s s J n F 1 b 3 Q 7 U 2 V j d G l v b j E v Y 2 9 s b 2 N f c m V z d W x 0 c 1 9 t Z X R h Y m 9 s b 2 4 g K D M p L 0 F 1 d G 9 S Z W 1 v d m V k Q 2 9 s d W 1 u c z E u e 3 B w a D E s M 3 0 m c X V v d D s s J n F 1 b 3 Q 7 U 2 V j d G l v b j E v Y 2 9 s b 2 N f c m V z d W x 0 c 1 9 t Z X R h Y m 9 s b 2 4 g K D M p L 0 F 1 d G 9 S Z W 1 v d m V k Q 2 9 s d W 1 u c z E u e 3 B w a D I s N H 0 m c X V v d D s s J n F 1 b 3 Q 7 U 2 V j d G l v b j E v Y 2 9 s b 2 N f c m V z d W x 0 c 1 9 t Z X R h Y m 9 s b 2 4 g K D M p L 0 F 1 d G 9 S Z W 1 v d m V k Q 2 9 s d W 1 u c z E u e 3 B w a D M s N X 0 m c X V v d D s s J n F 1 b 3 Q 7 U 2 V j d G l v b j E v Y 2 9 s b 2 N f c m V z d W x 0 c 1 9 t Z X R h Y m 9 s b 2 4 g K D M p L 0 F 1 d G 9 S Z W 1 v d m V k Q 2 9 s d W 1 u c z E u e 3 B w a D Q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N v b G 9 j X 3 J l c 3 V s d H N f b W V 0 Y W J v b G 9 u J T I w J T I 4 M y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2 x v Y 1 9 y Z X N 1 b H R z X 2 1 l d G F i b 2 x v b i U y M C U y O D M l M j k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s b 2 N f c m V z d W x 0 c 1 9 t Z X R h Y m 9 s b 2 4 l M j A l M j g z J T I 5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s b 2 N f c m V z d W x 0 c 1 9 u a W d o d G l u Z 2 F s Z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g 1 M z h m M T E 2 L W U y N z Y t N G R k M i 1 h M 2 M 2 L T A y Z D B h Y W M y N G Q y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M F Q x N T o z O D o 1 N C 4 1 M T U 0 N T c w W i I g L z 4 8 R W 5 0 c n k g V H l w Z T 0 i R m l s b E N v b H V t b l R 5 c G V z I i B W Y W x 1 Z T 0 i c 0 J n W U Z C U V V G Q l E 9 P S I g L z 4 8 R W 5 0 c n k g V H l w Z T 0 i R m l s b E N v b H V t b k 5 h b W V z I i B W Y W x 1 Z T 0 i c 1 s m c X V v d D t l e H A m c X V v d D s s J n F 1 b 3 Q 7 c n N p Z C Z x d W 9 0 O y w m c X V v d D t w c G g w J n F 1 b 3 Q 7 L C Z x d W 9 0 O 3 B w a D E m c X V v d D s s J n F 1 b 3 Q 7 c H B o M i Z x d W 9 0 O y w m c X V v d D t w c G g z J n F 1 b 3 Q 7 L C Z x d W 9 0 O 3 B w a D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2 x v Y 1 9 y Z X N 1 b H R z X 2 5 p Z 2 h 0 a W 5 n Y W x l L 0 F 1 d G 9 S Z W 1 v d m V k Q 2 9 s d W 1 u c z E u e 2 V 4 c C w w f S Z x d W 9 0 O y w m c X V v d D t T Z W N 0 a W 9 u M S 9 j b 2 x v Y 1 9 y Z X N 1 b H R z X 2 5 p Z 2 h 0 a W 5 n Y W x l L 0 F 1 d G 9 S Z W 1 v d m V k Q 2 9 s d W 1 u c z E u e 3 J z a W Q s M X 0 m c X V v d D s s J n F 1 b 3 Q 7 U 2 V j d G l v b j E v Y 2 9 s b 2 N f c m V z d W x 0 c 1 9 u a W d o d G l u Z 2 F s Z S 9 B d X R v U m V t b 3 Z l Z E N v b H V t b n M x L n t w c G g w L D J 9 J n F 1 b 3 Q 7 L C Z x d W 9 0 O 1 N l Y 3 R p b 2 4 x L 2 N v b G 9 j X 3 J l c 3 V s d H N f b m l n a H R p b m d h b G U v Q X V 0 b 1 J l b W 9 2 Z W R D b 2 x 1 b W 5 z M S 5 7 c H B o M S w z f S Z x d W 9 0 O y w m c X V v d D t T Z W N 0 a W 9 u M S 9 j b 2 x v Y 1 9 y Z X N 1 b H R z X 2 5 p Z 2 h 0 a W 5 n Y W x l L 0 F 1 d G 9 S Z W 1 v d m V k Q 2 9 s d W 1 u c z E u e 3 B w a D I s N H 0 m c X V v d D s s J n F 1 b 3 Q 7 U 2 V j d G l v b j E v Y 2 9 s b 2 N f c m V z d W x 0 c 1 9 u a W d o d G l u Z 2 F s Z S 9 B d X R v U m V t b 3 Z l Z E N v b H V t b n M x L n t w c G g z L D V 9 J n F 1 b 3 Q 7 L C Z x d W 9 0 O 1 N l Y 3 R p b 2 4 x L 2 N v b G 9 j X 3 J l c 3 V s d H N f b m l n a H R p b m d h b G U v Q X V 0 b 1 J l b W 9 2 Z W R D b 2 x 1 b W 5 z M S 5 7 c H B o N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j b 2 x v Y 1 9 y Z X N 1 b H R z X 2 5 p Z 2 h 0 a W 5 n Y W x l L 0 F 1 d G 9 S Z W 1 v d m V k Q 2 9 s d W 1 u c z E u e 2 V 4 c C w w f S Z x d W 9 0 O y w m c X V v d D t T Z W N 0 a W 9 u M S 9 j b 2 x v Y 1 9 y Z X N 1 b H R z X 2 5 p Z 2 h 0 a W 5 n Y W x l L 0 F 1 d G 9 S Z W 1 v d m V k Q 2 9 s d W 1 u c z E u e 3 J z a W Q s M X 0 m c X V v d D s s J n F 1 b 3 Q 7 U 2 V j d G l v b j E v Y 2 9 s b 2 N f c m V z d W x 0 c 1 9 u a W d o d G l u Z 2 F s Z S 9 B d X R v U m V t b 3 Z l Z E N v b H V t b n M x L n t w c G g w L D J 9 J n F 1 b 3 Q 7 L C Z x d W 9 0 O 1 N l Y 3 R p b 2 4 x L 2 N v b G 9 j X 3 J l c 3 V s d H N f b m l n a H R p b m d h b G U v Q X V 0 b 1 J l b W 9 2 Z W R D b 2 x 1 b W 5 z M S 5 7 c H B o M S w z f S Z x d W 9 0 O y w m c X V v d D t T Z W N 0 a W 9 u M S 9 j b 2 x v Y 1 9 y Z X N 1 b H R z X 2 5 p Z 2 h 0 a W 5 n Y W x l L 0 F 1 d G 9 S Z W 1 v d m V k Q 2 9 s d W 1 u c z E u e 3 B w a D I s N H 0 m c X V v d D s s J n F 1 b 3 Q 7 U 2 V j d G l v b j E v Y 2 9 s b 2 N f c m V z d W x 0 c 1 9 u a W d o d G l u Z 2 F s Z S 9 B d X R v U m V t b 3 Z l Z E N v b H V t b n M x L n t w c G g z L D V 9 J n F 1 b 3 Q 7 L C Z x d W 9 0 O 1 N l Y 3 R p b 2 4 x L 2 N v b G 9 j X 3 J l c 3 V s d H N f b m l n a H R p b m d h b G U v Q X V 0 b 1 J l b W 9 2 Z W R D b 2 x 1 b W 5 z M S 5 7 c H B o N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9 s b 2 N f c m V z d W x 0 c 1 9 u a W d o d G l u Z 2 F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2 x v Y 1 9 y Z X N 1 b H R z X 2 5 p Z 2 h 0 a W 5 n Y W x l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G 9 j X 3 J l c 3 V s d H N f b m l n a H R p b m d h b G U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2 x v Y 1 9 y Z X N 1 b H R z X 2 1 l d G F i b 2 x v b i U y M C U y O D Q l M j k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Y j A 1 N z E w M y 1 h N T R k L T Q z M 2 I t O G Y 4 N C 1 j Y j k 2 Y W M y N m F j M z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M F Q x N T o 0 M D o w N S 4 z O D A 5 O D Y w W i I g L z 4 8 R W 5 0 c n k g V H l w Z T 0 i R m l s b E N v b H V t b l R 5 c G V z I i B W Y W x 1 Z T 0 i c 0 J n W U Z C U V V G Q l E 9 P S I g L z 4 8 R W 5 0 c n k g V H l w Z T 0 i R m l s b E N v b H V t b k 5 h b W V z I i B W Y W x 1 Z T 0 i c 1 s m c X V v d D t l e H A m c X V v d D s s J n F 1 b 3 Q 7 c n N p Z C Z x d W 9 0 O y w m c X V v d D t w c G g w J n F 1 b 3 Q 7 L C Z x d W 9 0 O 3 B w a D E m c X V v d D s s J n F 1 b 3 Q 7 c H B o M i Z x d W 9 0 O y w m c X V v d D t w c G g z J n F 1 b 3 Q 7 L C Z x d W 9 0 O 3 B w a D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2 x v Y 1 9 y Z X N 1 b H R z X 2 1 l d G F i b 2 x v b i A o N C k v Q X V 0 b 1 J l b W 9 2 Z W R D b 2 x 1 b W 5 z M S 5 7 Z X h w L D B 9 J n F 1 b 3 Q 7 L C Z x d W 9 0 O 1 N l Y 3 R p b 2 4 x L 2 N v b G 9 j X 3 J l c 3 V s d H N f b W V 0 Y W J v b G 9 u I C g 0 K S 9 B d X R v U m V t b 3 Z l Z E N v b H V t b n M x L n t y c 2 l k L D F 9 J n F 1 b 3 Q 7 L C Z x d W 9 0 O 1 N l Y 3 R p b 2 4 x L 2 N v b G 9 j X 3 J l c 3 V s d H N f b W V 0 Y W J v b G 9 u I C g 0 K S 9 B d X R v U m V t b 3 Z l Z E N v b H V t b n M x L n t w c G g w L D J 9 J n F 1 b 3 Q 7 L C Z x d W 9 0 O 1 N l Y 3 R p b 2 4 x L 2 N v b G 9 j X 3 J l c 3 V s d H N f b W V 0 Y W J v b G 9 u I C g 0 K S 9 B d X R v U m V t b 3 Z l Z E N v b H V t b n M x L n t w c G g x L D N 9 J n F 1 b 3 Q 7 L C Z x d W 9 0 O 1 N l Y 3 R p b 2 4 x L 2 N v b G 9 j X 3 J l c 3 V s d H N f b W V 0 Y W J v b G 9 u I C g 0 K S 9 B d X R v U m V t b 3 Z l Z E N v b H V t b n M x L n t w c G g y L D R 9 J n F 1 b 3 Q 7 L C Z x d W 9 0 O 1 N l Y 3 R p b 2 4 x L 2 N v b G 9 j X 3 J l c 3 V s d H N f b W V 0 Y W J v b G 9 u I C g 0 K S 9 B d X R v U m V t b 3 Z l Z E N v b H V t b n M x L n t w c G g z L D V 9 J n F 1 b 3 Q 7 L C Z x d W 9 0 O 1 N l Y 3 R p b 2 4 x L 2 N v b G 9 j X 3 J l c 3 V s d H N f b W V 0 Y W J v b G 9 u I C g 0 K S 9 B d X R v U m V t b 3 Z l Z E N v b H V t b n M x L n t w c G g 0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N v b G 9 j X 3 J l c 3 V s d H N f b W V 0 Y W J v b G 9 u I C g 0 K S 9 B d X R v U m V t b 3 Z l Z E N v b H V t b n M x L n t l e H A s M H 0 m c X V v d D s s J n F 1 b 3 Q 7 U 2 V j d G l v b j E v Y 2 9 s b 2 N f c m V z d W x 0 c 1 9 t Z X R h Y m 9 s b 2 4 g K D Q p L 0 F 1 d G 9 S Z W 1 v d m V k Q 2 9 s d W 1 u c z E u e 3 J z a W Q s M X 0 m c X V v d D s s J n F 1 b 3 Q 7 U 2 V j d G l v b j E v Y 2 9 s b 2 N f c m V z d W x 0 c 1 9 t Z X R h Y m 9 s b 2 4 g K D Q p L 0 F 1 d G 9 S Z W 1 v d m V k Q 2 9 s d W 1 u c z E u e 3 B w a D A s M n 0 m c X V v d D s s J n F 1 b 3 Q 7 U 2 V j d G l v b j E v Y 2 9 s b 2 N f c m V z d W x 0 c 1 9 t Z X R h Y m 9 s b 2 4 g K D Q p L 0 F 1 d G 9 S Z W 1 v d m V k Q 2 9 s d W 1 u c z E u e 3 B w a D E s M 3 0 m c X V v d D s s J n F 1 b 3 Q 7 U 2 V j d G l v b j E v Y 2 9 s b 2 N f c m V z d W x 0 c 1 9 t Z X R h Y m 9 s b 2 4 g K D Q p L 0 F 1 d G 9 S Z W 1 v d m V k Q 2 9 s d W 1 u c z E u e 3 B w a D I s N H 0 m c X V v d D s s J n F 1 b 3 Q 7 U 2 V j d G l v b j E v Y 2 9 s b 2 N f c m V z d W x 0 c 1 9 t Z X R h Y m 9 s b 2 4 g K D Q p L 0 F 1 d G 9 S Z W 1 v d m V k Q 2 9 s d W 1 u c z E u e 3 B w a D M s N X 0 m c X V v d D s s J n F 1 b 3 Q 7 U 2 V j d G l v b j E v Y 2 9 s b 2 N f c m V z d W x 0 c 1 9 t Z X R h Y m 9 s b 2 4 g K D Q p L 0 F 1 d G 9 S Z W 1 v d m V k Q 2 9 s d W 1 u c z E u e 3 B w a D Q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N v b G 9 j X 3 J l c 3 V s d H N f b W V 0 Y W J v b G 9 u J T I w J T I 4 N C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2 x v Y 1 9 y Z X N 1 b H R z X 2 1 l d G F i b 2 x v b i U y M C U y O D Q l M j k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s b 2 N f c m V z d W x 0 c 1 9 t Z X R h Y m 9 s b 2 4 l M j A l M j g 0 J T I 5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s b 2 N f c m V z d W x 0 c 1 9 u a W d o d G l u Z 2 F s Z S U y M C U y O D I l M j k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y N T J k Z G M 3 N y 0 w N j k z L T Q 2 Z T Q t O W V l M y 1 j O T N l M m Q 4 Z j U z M 2 U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w V D E 1 O j Q w O j Q z L j A x N D c 1 M D B a I i A v P j x F b n R y e S B U e X B l P S J G a W x s Q 2 9 s d W 1 u V H l w Z X M i I F Z h b H V l P S J z Q m d Z R k J R V U Z C U T 0 9 I i A v P j x F b n R y e S B U e X B l P S J G a W x s Q 2 9 s d W 1 u T m F t Z X M i I F Z h b H V l P S J z W y Z x d W 9 0 O 2 V 4 c C Z x d W 9 0 O y w m c X V v d D t y c 2 l k J n F 1 b 3 Q 7 L C Z x d W 9 0 O 3 B w a D A m c X V v d D s s J n F 1 b 3 Q 7 c H B o M S Z x d W 9 0 O y w m c X V v d D t w c G g y J n F 1 b 3 Q 7 L C Z x d W 9 0 O 3 B w a D M m c X V v d D s s J n F 1 b 3 Q 7 c H B o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v b G 9 j X 3 J l c 3 V s d H N f b m l n a H R p b m d h b G U g K D I p L 0 F 1 d G 9 S Z W 1 v d m V k Q 2 9 s d W 1 u c z E u e 2 V 4 c C w w f S Z x d W 9 0 O y w m c X V v d D t T Z W N 0 a W 9 u M S 9 j b 2 x v Y 1 9 y Z X N 1 b H R z X 2 5 p Z 2 h 0 a W 5 n Y W x l I C g y K S 9 B d X R v U m V t b 3 Z l Z E N v b H V t b n M x L n t y c 2 l k L D F 9 J n F 1 b 3 Q 7 L C Z x d W 9 0 O 1 N l Y 3 R p b 2 4 x L 2 N v b G 9 j X 3 J l c 3 V s d H N f b m l n a H R p b m d h b G U g K D I p L 0 F 1 d G 9 S Z W 1 v d m V k Q 2 9 s d W 1 u c z E u e 3 B w a D A s M n 0 m c X V v d D s s J n F 1 b 3 Q 7 U 2 V j d G l v b j E v Y 2 9 s b 2 N f c m V z d W x 0 c 1 9 u a W d o d G l u Z 2 F s Z S A o M i k v Q X V 0 b 1 J l b W 9 2 Z W R D b 2 x 1 b W 5 z M S 5 7 c H B o M S w z f S Z x d W 9 0 O y w m c X V v d D t T Z W N 0 a W 9 u M S 9 j b 2 x v Y 1 9 y Z X N 1 b H R z X 2 5 p Z 2 h 0 a W 5 n Y W x l I C g y K S 9 B d X R v U m V t b 3 Z l Z E N v b H V t b n M x L n t w c G g y L D R 9 J n F 1 b 3 Q 7 L C Z x d W 9 0 O 1 N l Y 3 R p b 2 4 x L 2 N v b G 9 j X 3 J l c 3 V s d H N f b m l n a H R p b m d h b G U g K D I p L 0 F 1 d G 9 S Z W 1 v d m V k Q 2 9 s d W 1 u c z E u e 3 B w a D M s N X 0 m c X V v d D s s J n F 1 b 3 Q 7 U 2 V j d G l v b j E v Y 2 9 s b 2 N f c m V z d W x 0 c 1 9 u a W d o d G l u Z 2 F s Z S A o M i k v Q X V 0 b 1 J l b W 9 2 Z W R D b 2 x 1 b W 5 z M S 5 7 c H B o N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j b 2 x v Y 1 9 y Z X N 1 b H R z X 2 5 p Z 2 h 0 a W 5 n Y W x l I C g y K S 9 B d X R v U m V t b 3 Z l Z E N v b H V t b n M x L n t l e H A s M H 0 m c X V v d D s s J n F 1 b 3 Q 7 U 2 V j d G l v b j E v Y 2 9 s b 2 N f c m V z d W x 0 c 1 9 u a W d o d G l u Z 2 F s Z S A o M i k v Q X V 0 b 1 J l b W 9 2 Z W R D b 2 x 1 b W 5 z M S 5 7 c n N p Z C w x f S Z x d W 9 0 O y w m c X V v d D t T Z W N 0 a W 9 u M S 9 j b 2 x v Y 1 9 y Z X N 1 b H R z X 2 5 p Z 2 h 0 a W 5 n Y W x l I C g y K S 9 B d X R v U m V t b 3 Z l Z E N v b H V t b n M x L n t w c G g w L D J 9 J n F 1 b 3 Q 7 L C Z x d W 9 0 O 1 N l Y 3 R p b 2 4 x L 2 N v b G 9 j X 3 J l c 3 V s d H N f b m l n a H R p b m d h b G U g K D I p L 0 F 1 d G 9 S Z W 1 v d m V k Q 2 9 s d W 1 u c z E u e 3 B w a D E s M 3 0 m c X V v d D s s J n F 1 b 3 Q 7 U 2 V j d G l v b j E v Y 2 9 s b 2 N f c m V z d W x 0 c 1 9 u a W d o d G l u Z 2 F s Z S A o M i k v Q X V 0 b 1 J l b W 9 2 Z W R D b 2 x 1 b W 5 z M S 5 7 c H B o M i w 0 f S Z x d W 9 0 O y w m c X V v d D t T Z W N 0 a W 9 u M S 9 j b 2 x v Y 1 9 y Z X N 1 b H R z X 2 5 p Z 2 h 0 a W 5 n Y W x l I C g y K S 9 B d X R v U m V t b 3 Z l Z E N v b H V t b n M x L n t w c G g z L D V 9 J n F 1 b 3 Q 7 L C Z x d W 9 0 O 1 N l Y 3 R p b 2 4 x L 2 N v b G 9 j X 3 J l c 3 V s d H N f b m l n a H R p b m d h b G U g K D I p L 0 F 1 d G 9 S Z W 1 v d m V k Q 2 9 s d W 1 u c z E u e 3 B w a D Q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N v b G 9 j X 3 J l c 3 V s d H N f b m l n a H R p b m d h b G U l M j A l M j g y J T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G 9 j X 3 J l c 3 V s d H N f b m l n a H R p b m d h b G U l M j A l M j g y J T I 5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G 9 j X 3 J l c 3 V s d H N f b m l n a H R p b m d h b G U l M j A l M j g y J T I 5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s b 2 N f c m V z d W x 0 c 1 9 t Z X R h Y m 9 s b 2 4 l M j A l M j g 1 J T I 5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D R j Y T I y M G M t N z g y N y 0 0 Y T k 2 L W E x M D Q t M D Y z N z Y y Y m Z j N W V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j B U M T U 6 N D I 6 M T I u M D A 0 M D Q 1 M F o i I C 8 + P E V u d H J 5 I F R 5 c G U 9 I k Z p b G x D b 2 x 1 b W 5 U e X B l c y I g V m F s d W U 9 I n N C Z 1 l G Q l F V R k J R P T 0 i I C 8 + P E V u d H J 5 I F R 5 c G U 9 I k Z p b G x D b 2 x 1 b W 5 O Y W 1 l c y I g V m F s d W U 9 I n N b J n F 1 b 3 Q 7 Z X h w J n F 1 b 3 Q 7 L C Z x d W 9 0 O 3 J z a W Q m c X V v d D s s J n F 1 b 3 Q 7 c H B o M C Z x d W 9 0 O y w m c X V v d D t w c G g x J n F 1 b 3 Q 7 L C Z x d W 9 0 O 3 B w a D I m c X V v d D s s J n F 1 b 3 Q 7 c H B o M y Z x d W 9 0 O y w m c X V v d D t w c G g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2 9 s b 2 N f c m V z d W x 0 c 1 9 t Z X R h Y m 9 s b 2 4 g K D U p L 0 F 1 d G 9 S Z W 1 v d m V k Q 2 9 s d W 1 u c z E u e 2 V 4 c C w w f S Z x d W 9 0 O y w m c X V v d D t T Z W N 0 a W 9 u M S 9 j b 2 x v Y 1 9 y Z X N 1 b H R z X 2 1 l d G F i b 2 x v b i A o N S k v Q X V 0 b 1 J l b W 9 2 Z W R D b 2 x 1 b W 5 z M S 5 7 c n N p Z C w x f S Z x d W 9 0 O y w m c X V v d D t T Z W N 0 a W 9 u M S 9 j b 2 x v Y 1 9 y Z X N 1 b H R z X 2 1 l d G F i b 2 x v b i A o N S k v Q X V 0 b 1 J l b W 9 2 Z W R D b 2 x 1 b W 5 z M S 5 7 c H B o M C w y f S Z x d W 9 0 O y w m c X V v d D t T Z W N 0 a W 9 u M S 9 j b 2 x v Y 1 9 y Z X N 1 b H R z X 2 1 l d G F i b 2 x v b i A o N S k v Q X V 0 b 1 J l b W 9 2 Z W R D b 2 x 1 b W 5 z M S 5 7 c H B o M S w z f S Z x d W 9 0 O y w m c X V v d D t T Z W N 0 a W 9 u M S 9 j b 2 x v Y 1 9 y Z X N 1 b H R z X 2 1 l d G F i b 2 x v b i A o N S k v Q X V 0 b 1 J l b W 9 2 Z W R D b 2 x 1 b W 5 z M S 5 7 c H B o M i w 0 f S Z x d W 9 0 O y w m c X V v d D t T Z W N 0 a W 9 u M S 9 j b 2 x v Y 1 9 y Z X N 1 b H R z X 2 1 l d G F i b 2 x v b i A o N S k v Q X V 0 b 1 J l b W 9 2 Z W R D b 2 x 1 b W 5 z M S 5 7 c H B o M y w 1 f S Z x d W 9 0 O y w m c X V v d D t T Z W N 0 a W 9 u M S 9 j b 2 x v Y 1 9 y Z X N 1 b H R z X 2 1 l d G F i b 2 x v b i A o N S k v Q X V 0 b 1 J l b W 9 2 Z W R D b 2 x 1 b W 5 z M S 5 7 c H B o N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j b 2 x v Y 1 9 y Z X N 1 b H R z X 2 1 l d G F i b 2 x v b i A o N S k v Q X V 0 b 1 J l b W 9 2 Z W R D b 2 x 1 b W 5 z M S 5 7 Z X h w L D B 9 J n F 1 b 3 Q 7 L C Z x d W 9 0 O 1 N l Y 3 R p b 2 4 x L 2 N v b G 9 j X 3 J l c 3 V s d H N f b W V 0 Y W J v b G 9 u I C g 1 K S 9 B d X R v U m V t b 3 Z l Z E N v b H V t b n M x L n t y c 2 l k L D F 9 J n F 1 b 3 Q 7 L C Z x d W 9 0 O 1 N l Y 3 R p b 2 4 x L 2 N v b G 9 j X 3 J l c 3 V s d H N f b W V 0 Y W J v b G 9 u I C g 1 K S 9 B d X R v U m V t b 3 Z l Z E N v b H V t b n M x L n t w c G g w L D J 9 J n F 1 b 3 Q 7 L C Z x d W 9 0 O 1 N l Y 3 R p b 2 4 x L 2 N v b G 9 j X 3 J l c 3 V s d H N f b W V 0 Y W J v b G 9 u I C g 1 K S 9 B d X R v U m V t b 3 Z l Z E N v b H V t b n M x L n t w c G g x L D N 9 J n F 1 b 3 Q 7 L C Z x d W 9 0 O 1 N l Y 3 R p b 2 4 x L 2 N v b G 9 j X 3 J l c 3 V s d H N f b W V 0 Y W J v b G 9 u I C g 1 K S 9 B d X R v U m V t b 3 Z l Z E N v b H V t b n M x L n t w c G g y L D R 9 J n F 1 b 3 Q 7 L C Z x d W 9 0 O 1 N l Y 3 R p b 2 4 x L 2 N v b G 9 j X 3 J l c 3 V s d H N f b W V 0 Y W J v b G 9 u I C g 1 K S 9 B d X R v U m V t b 3 Z l Z E N v b H V t b n M x L n t w c G g z L D V 9 J n F 1 b 3 Q 7 L C Z x d W 9 0 O 1 N l Y 3 R p b 2 4 x L 2 N v b G 9 j X 3 J l c 3 V s d H N f b W V 0 Y W J v b G 9 u I C g 1 K S 9 B d X R v U m V t b 3 Z l Z E N v b H V t b n M x L n t w c G g 0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2 x v Y 1 9 y Z X N 1 b H R z X 2 1 l d G F i b 2 x v b i U y M C U y O D U l M j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s b 2 N f c m V z d W x 0 c 1 9 t Z X R h Y m 9 s b 2 4 l M j A l M j g 1 J T I 5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G 9 j X 3 J l c 3 V s d H N f b W V 0 Y W J v b G 9 u J T I w J T I 4 N S U y O S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G 9 j X 3 J l c 3 V s d H N f b W V 0 Y W J v b G 9 u J T I w J T I 4 N i U y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U 4 O T l j Y z c 2 L T J h N z I t N G Q y N i 1 h O G Q z L T d i M 2 U 0 M T U 1 M D J m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w V D E 1 O j Q y O j U 2 L j U x O D Y x M D B a I i A v P j x F b n R y e S B U e X B l P S J G a W x s Q 2 9 s d W 1 u V H l w Z X M i I F Z h b H V l P S J z Q m d Z R k J R V U Z C U T 0 9 I i A v P j x F b n R y e S B U e X B l P S J G a W x s Q 2 9 s d W 1 u T m F t Z X M i I F Z h b H V l P S J z W y Z x d W 9 0 O 2 V 4 c C Z x d W 9 0 O y w m c X V v d D t y c 2 l k J n F 1 b 3 Q 7 L C Z x d W 9 0 O 3 B w a D A m c X V v d D s s J n F 1 b 3 Q 7 c H B o M S Z x d W 9 0 O y w m c X V v d D t w c G g y J n F 1 b 3 Q 7 L C Z x d W 9 0 O 3 B w a D M m c X V v d D s s J n F 1 b 3 Q 7 c H B o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v b G 9 j X 3 J l c 3 V s d H N f b W V 0 Y W J v b G 9 u I C g 2 K S 9 B d X R v U m V t b 3 Z l Z E N v b H V t b n M x L n t l e H A s M H 0 m c X V v d D s s J n F 1 b 3 Q 7 U 2 V j d G l v b j E v Y 2 9 s b 2 N f c m V z d W x 0 c 1 9 t Z X R h Y m 9 s b 2 4 g K D Y p L 0 F 1 d G 9 S Z W 1 v d m V k Q 2 9 s d W 1 u c z E u e 3 J z a W Q s M X 0 m c X V v d D s s J n F 1 b 3 Q 7 U 2 V j d G l v b j E v Y 2 9 s b 2 N f c m V z d W x 0 c 1 9 t Z X R h Y m 9 s b 2 4 g K D Y p L 0 F 1 d G 9 S Z W 1 v d m V k Q 2 9 s d W 1 u c z E u e 3 B w a D A s M n 0 m c X V v d D s s J n F 1 b 3 Q 7 U 2 V j d G l v b j E v Y 2 9 s b 2 N f c m V z d W x 0 c 1 9 t Z X R h Y m 9 s b 2 4 g K D Y p L 0 F 1 d G 9 S Z W 1 v d m V k Q 2 9 s d W 1 u c z E u e 3 B w a D E s M 3 0 m c X V v d D s s J n F 1 b 3 Q 7 U 2 V j d G l v b j E v Y 2 9 s b 2 N f c m V z d W x 0 c 1 9 t Z X R h Y m 9 s b 2 4 g K D Y p L 0 F 1 d G 9 S Z W 1 v d m V k Q 2 9 s d W 1 u c z E u e 3 B w a D I s N H 0 m c X V v d D s s J n F 1 b 3 Q 7 U 2 V j d G l v b j E v Y 2 9 s b 2 N f c m V z d W x 0 c 1 9 t Z X R h Y m 9 s b 2 4 g K D Y p L 0 F 1 d G 9 S Z W 1 v d m V k Q 2 9 s d W 1 u c z E u e 3 B w a D M s N X 0 m c X V v d D s s J n F 1 b 3 Q 7 U 2 V j d G l v b j E v Y 2 9 s b 2 N f c m V z d W x 0 c 1 9 t Z X R h Y m 9 s b 2 4 g K D Y p L 0 F 1 d G 9 S Z W 1 v d m V k Q 2 9 s d W 1 u c z E u e 3 B w a D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Y 2 9 s b 2 N f c m V z d W x 0 c 1 9 t Z X R h Y m 9 s b 2 4 g K D Y p L 0 F 1 d G 9 S Z W 1 v d m V k Q 2 9 s d W 1 u c z E u e 2 V 4 c C w w f S Z x d W 9 0 O y w m c X V v d D t T Z W N 0 a W 9 u M S 9 j b 2 x v Y 1 9 y Z X N 1 b H R z X 2 1 l d G F i b 2 x v b i A o N i k v Q X V 0 b 1 J l b W 9 2 Z W R D b 2 x 1 b W 5 z M S 5 7 c n N p Z C w x f S Z x d W 9 0 O y w m c X V v d D t T Z W N 0 a W 9 u M S 9 j b 2 x v Y 1 9 y Z X N 1 b H R z X 2 1 l d G F i b 2 x v b i A o N i k v Q X V 0 b 1 J l b W 9 2 Z W R D b 2 x 1 b W 5 z M S 5 7 c H B o M C w y f S Z x d W 9 0 O y w m c X V v d D t T Z W N 0 a W 9 u M S 9 j b 2 x v Y 1 9 y Z X N 1 b H R z X 2 1 l d G F i b 2 x v b i A o N i k v Q X V 0 b 1 J l b W 9 2 Z W R D b 2 x 1 b W 5 z M S 5 7 c H B o M S w z f S Z x d W 9 0 O y w m c X V v d D t T Z W N 0 a W 9 u M S 9 j b 2 x v Y 1 9 y Z X N 1 b H R z X 2 1 l d G F i b 2 x v b i A o N i k v Q X V 0 b 1 J l b W 9 2 Z W R D b 2 x 1 b W 5 z M S 5 7 c H B o M i w 0 f S Z x d W 9 0 O y w m c X V v d D t T Z W N 0 a W 9 u M S 9 j b 2 x v Y 1 9 y Z X N 1 b H R z X 2 1 l d G F i b 2 x v b i A o N i k v Q X V 0 b 1 J l b W 9 2 Z W R D b 2 x 1 b W 5 z M S 5 7 c H B o M y w 1 f S Z x d W 9 0 O y w m c X V v d D t T Z W N 0 a W 9 u M S 9 j b 2 x v Y 1 9 y Z X N 1 b H R z X 2 1 l d G F i b 2 x v b i A o N i k v Q X V 0 b 1 J l b W 9 2 Z W R D b 2 x 1 b W 5 z M S 5 7 c H B o N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9 s b 2 N f c m V z d W x 0 c 1 9 t Z X R h Y m 9 s b 2 4 l M j A l M j g 2 J T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G 9 j X 3 J l c 3 V s d H N f b W V 0 Y W J v b G 9 u J T I w J T I 4 N i U y O S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2 x v Y 1 9 y Z X N 1 b H R z X 2 1 l d G F i b 2 x v b i U y M C U y O D Y l M j k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2 x v Y 1 9 y Z X N 1 b H R z X 2 1 l d G F i b 2 x v b i U y M C U y O D c l M j k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j Z D Z l M z B i O S 0 w N j d k L T R i Z m Y t O T Y x Z C 0 0 Y z Z k Y T k w O G I z O W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M F Q x N T o 0 M z o 1 M C 4 2 N z Q 3 N z Y w W i I g L z 4 8 R W 5 0 c n k g V H l w Z T 0 i R m l s b E N v b H V t b l R 5 c G V z I i B W Y W x 1 Z T 0 i c 0 J n W U Z C U V V G Q l E 9 P S I g L z 4 8 R W 5 0 c n k g V H l w Z T 0 i R m l s b E N v b H V t b k 5 h b W V z I i B W Y W x 1 Z T 0 i c 1 s m c X V v d D t l e H A m c X V v d D s s J n F 1 b 3 Q 7 c n N p Z C Z x d W 9 0 O y w m c X V v d D t w c G g w J n F 1 b 3 Q 7 L C Z x d W 9 0 O 3 B w a D E m c X V v d D s s J n F 1 b 3 Q 7 c H B o M i Z x d W 9 0 O y w m c X V v d D t w c G g z J n F 1 b 3 Q 7 L C Z x d W 9 0 O 3 B w a D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2 x v Y 1 9 y Z X N 1 b H R z X 2 1 l d G F i b 2 x v b i A o N y k v Q X V 0 b 1 J l b W 9 2 Z W R D b 2 x 1 b W 5 z M S 5 7 Z X h w L D B 9 J n F 1 b 3 Q 7 L C Z x d W 9 0 O 1 N l Y 3 R p b 2 4 x L 2 N v b G 9 j X 3 J l c 3 V s d H N f b W V 0 Y W J v b G 9 u I C g 3 K S 9 B d X R v U m V t b 3 Z l Z E N v b H V t b n M x L n t y c 2 l k L D F 9 J n F 1 b 3 Q 7 L C Z x d W 9 0 O 1 N l Y 3 R p b 2 4 x L 2 N v b G 9 j X 3 J l c 3 V s d H N f b W V 0 Y W J v b G 9 u I C g 3 K S 9 B d X R v U m V t b 3 Z l Z E N v b H V t b n M x L n t w c G g w L D J 9 J n F 1 b 3 Q 7 L C Z x d W 9 0 O 1 N l Y 3 R p b 2 4 x L 2 N v b G 9 j X 3 J l c 3 V s d H N f b W V 0 Y W J v b G 9 u I C g 3 K S 9 B d X R v U m V t b 3 Z l Z E N v b H V t b n M x L n t w c G g x L D N 9 J n F 1 b 3 Q 7 L C Z x d W 9 0 O 1 N l Y 3 R p b 2 4 x L 2 N v b G 9 j X 3 J l c 3 V s d H N f b W V 0 Y W J v b G 9 u I C g 3 K S 9 B d X R v U m V t b 3 Z l Z E N v b H V t b n M x L n t w c G g y L D R 9 J n F 1 b 3 Q 7 L C Z x d W 9 0 O 1 N l Y 3 R p b 2 4 x L 2 N v b G 9 j X 3 J l c 3 V s d H N f b W V 0 Y W J v b G 9 u I C g 3 K S 9 B d X R v U m V t b 3 Z l Z E N v b H V t b n M x L n t w c G g z L D V 9 J n F 1 b 3 Q 7 L C Z x d W 9 0 O 1 N l Y 3 R p b 2 4 x L 2 N v b G 9 j X 3 J l c 3 V s d H N f b W V 0 Y W J v b G 9 u I C g 3 K S 9 B d X R v U m V t b 3 Z l Z E N v b H V t b n M x L n t w c G g 0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N v b G 9 j X 3 J l c 3 V s d H N f b W V 0 Y W J v b G 9 u I C g 3 K S 9 B d X R v U m V t b 3 Z l Z E N v b H V t b n M x L n t l e H A s M H 0 m c X V v d D s s J n F 1 b 3 Q 7 U 2 V j d G l v b j E v Y 2 9 s b 2 N f c m V z d W x 0 c 1 9 t Z X R h Y m 9 s b 2 4 g K D c p L 0 F 1 d G 9 S Z W 1 v d m V k Q 2 9 s d W 1 u c z E u e 3 J z a W Q s M X 0 m c X V v d D s s J n F 1 b 3 Q 7 U 2 V j d G l v b j E v Y 2 9 s b 2 N f c m V z d W x 0 c 1 9 t Z X R h Y m 9 s b 2 4 g K D c p L 0 F 1 d G 9 S Z W 1 v d m V k Q 2 9 s d W 1 u c z E u e 3 B w a D A s M n 0 m c X V v d D s s J n F 1 b 3 Q 7 U 2 V j d G l v b j E v Y 2 9 s b 2 N f c m V z d W x 0 c 1 9 t Z X R h Y m 9 s b 2 4 g K D c p L 0 F 1 d G 9 S Z W 1 v d m V k Q 2 9 s d W 1 u c z E u e 3 B w a D E s M 3 0 m c X V v d D s s J n F 1 b 3 Q 7 U 2 V j d G l v b j E v Y 2 9 s b 2 N f c m V z d W x 0 c 1 9 t Z X R h Y m 9 s b 2 4 g K D c p L 0 F 1 d G 9 S Z W 1 v d m V k Q 2 9 s d W 1 u c z E u e 3 B w a D I s N H 0 m c X V v d D s s J n F 1 b 3 Q 7 U 2 V j d G l v b j E v Y 2 9 s b 2 N f c m V z d W x 0 c 1 9 t Z X R h Y m 9 s b 2 4 g K D c p L 0 F 1 d G 9 S Z W 1 v d m V k Q 2 9 s d W 1 u c z E u e 3 B w a D M s N X 0 m c X V v d D s s J n F 1 b 3 Q 7 U 2 V j d G l v b j E v Y 2 9 s b 2 N f c m V z d W x 0 c 1 9 t Z X R h Y m 9 s b 2 4 g K D c p L 0 F 1 d G 9 S Z W 1 v d m V k Q 2 9 s d W 1 u c z E u e 3 B w a D Q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N v b G 9 j X 3 J l c 3 V s d H N f b W V 0 Y W J v b G 9 u J T I w J T I 4 N y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2 x v Y 1 9 y Z X N 1 b H R z X 2 1 l d G F i b 2 x v b i U y M C U y O D c l M j k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s b 2 N f c m V z d W x 0 c 1 9 t Z X R h Y m 9 s b 2 4 l M j A l M j g 3 J T I 5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s b 2 N f c m V z d W x 0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E 0 M W V h Z D Y 1 L W U 4 M D E t N G U w O C 1 i M T U y L T Y 0 Y z k 2 M T Z k M z E z N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M F Q x N T o 1 O D o y N i 4 2 O D U 1 O D A w W i I g L z 4 8 R W 5 0 c n k g V H l w Z T 0 i R m l s b E N v b H V t b l R 5 c G V z I i B W Y W x 1 Z T 0 i c 0 J n W U d C Z 1 V G Q l F V R i I g L z 4 8 R W 5 0 c n k g V H l w Z T 0 i R m l s b E N v b H V t b k 5 h b W V z I i B W Y W x 1 Z T 0 i c 1 s m c X V v d D t t Z X R h Y m 9 s a X R l J n F 1 b 3 Q 7 L C Z x d W 9 0 O 2 d l b m U m c X V v d D s s J n F 1 b 3 Q 7 d G l z c 3 V l J n F 1 b 3 Q 7 L C Z x d W 9 0 O 3 J z a W Q m c X V v d D s s J n F 1 b 3 Q 7 c H B o M C Z x d W 9 0 O y w m c X V v d D t w c G g x J n F 1 b 3 Q 7 L C Z x d W 9 0 O 3 B w a D I m c X V v d D s s J n F 1 b 3 Q 7 c H B o M y Z x d W 9 0 O y w m c X V v d D t w c G g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2 9 s b 2 N f c m V z d W x 0 c y 9 B d X R v U m V t b 3 Z l Z E N v b H V t b n M x L n t t Z X R h Y m 9 s a X R l L D B 9 J n F 1 b 3 Q 7 L C Z x d W 9 0 O 1 N l Y 3 R p b 2 4 x L 2 N v b G 9 j X 3 J l c 3 V s d H M v Q X V 0 b 1 J l b W 9 2 Z W R D b 2 x 1 b W 5 z M S 5 7 Z 2 V u Z S w x f S Z x d W 9 0 O y w m c X V v d D t T Z W N 0 a W 9 u M S 9 j b 2 x v Y 1 9 y Z X N 1 b H R z L 0 F 1 d G 9 S Z W 1 v d m V k Q 2 9 s d W 1 u c z E u e 3 R p c 3 N 1 Z S w y f S Z x d W 9 0 O y w m c X V v d D t T Z W N 0 a W 9 u M S 9 j b 2 x v Y 1 9 y Z X N 1 b H R z L 0 F 1 d G 9 S Z W 1 v d m V k Q 2 9 s d W 1 u c z E u e 3 J z a W Q s M 3 0 m c X V v d D s s J n F 1 b 3 Q 7 U 2 V j d G l v b j E v Y 2 9 s b 2 N f c m V z d W x 0 c y 9 B d X R v U m V t b 3 Z l Z E N v b H V t b n M x L n t w c G g w L D R 9 J n F 1 b 3 Q 7 L C Z x d W 9 0 O 1 N l Y 3 R p b 2 4 x L 2 N v b G 9 j X 3 J l c 3 V s d H M v Q X V 0 b 1 J l b W 9 2 Z W R D b 2 x 1 b W 5 z M S 5 7 c H B o M S w 1 f S Z x d W 9 0 O y w m c X V v d D t T Z W N 0 a W 9 u M S 9 j b 2 x v Y 1 9 y Z X N 1 b H R z L 0 F 1 d G 9 S Z W 1 v d m V k Q 2 9 s d W 1 u c z E u e 3 B w a D I s N n 0 m c X V v d D s s J n F 1 b 3 Q 7 U 2 V j d G l v b j E v Y 2 9 s b 2 N f c m V z d W x 0 c y 9 B d X R v U m V t b 3 Z l Z E N v b H V t b n M x L n t w c G g z L D d 9 J n F 1 b 3 Q 7 L C Z x d W 9 0 O 1 N l Y 3 R p b 2 4 x L 2 N v b G 9 j X 3 J l c 3 V s d H M v Q X V 0 b 1 J l b W 9 2 Z W R D b 2 x 1 b W 5 z M S 5 7 c H B o N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j b 2 x v Y 1 9 y Z X N 1 b H R z L 0 F 1 d G 9 S Z W 1 v d m V k Q 2 9 s d W 1 u c z E u e 2 1 l d G F i b 2 x p d G U s M H 0 m c X V v d D s s J n F 1 b 3 Q 7 U 2 V j d G l v b j E v Y 2 9 s b 2 N f c m V z d W x 0 c y 9 B d X R v U m V t b 3 Z l Z E N v b H V t b n M x L n t n Z W 5 l L D F 9 J n F 1 b 3 Q 7 L C Z x d W 9 0 O 1 N l Y 3 R p b 2 4 x L 2 N v b G 9 j X 3 J l c 3 V s d H M v Q X V 0 b 1 J l b W 9 2 Z W R D b 2 x 1 b W 5 z M S 5 7 d G l z c 3 V l L D J 9 J n F 1 b 3 Q 7 L C Z x d W 9 0 O 1 N l Y 3 R p b 2 4 x L 2 N v b G 9 j X 3 J l c 3 V s d H M v Q X V 0 b 1 J l b W 9 2 Z W R D b 2 x 1 b W 5 z M S 5 7 c n N p Z C w z f S Z x d W 9 0 O y w m c X V v d D t T Z W N 0 a W 9 u M S 9 j b 2 x v Y 1 9 y Z X N 1 b H R z L 0 F 1 d G 9 S Z W 1 v d m V k Q 2 9 s d W 1 u c z E u e 3 B w a D A s N H 0 m c X V v d D s s J n F 1 b 3 Q 7 U 2 V j d G l v b j E v Y 2 9 s b 2 N f c m V z d W x 0 c y 9 B d X R v U m V t b 3 Z l Z E N v b H V t b n M x L n t w c G g x L D V 9 J n F 1 b 3 Q 7 L C Z x d W 9 0 O 1 N l Y 3 R p b 2 4 x L 2 N v b G 9 j X 3 J l c 3 V s d H M v Q X V 0 b 1 J l b W 9 2 Z W R D b 2 x 1 b W 5 z M S 5 7 c H B o M i w 2 f S Z x d W 9 0 O y w m c X V v d D t T Z W N 0 a W 9 u M S 9 j b 2 x v Y 1 9 y Z X N 1 b H R z L 0 F 1 d G 9 S Z W 1 v d m V k Q 2 9 s d W 1 u c z E u e 3 B w a D M s N 3 0 m c X V v d D s s J n F 1 b 3 Q 7 U 2 V j d G l v b j E v Y 2 9 s b 2 N f c m V z d W x 0 c y 9 B d X R v U m V t b 3 Z l Z E N v b H V t b n M x L n t w c G g 0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2 x v Y 1 9 y Z X N 1 b H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G 9 j X 3 J l c 3 V s d H M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s b 2 N f c m V z d W x 0 c y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G 9 j X 3 J l c 3 V s d H M l M j A l M j g y J T I 5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D M 3 M G R i Z T c t Y j h k M i 0 0 Z G M x L W I 4 Z T E t M m I w N z B k N 2 J h Z W Q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1 N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j B U M T Y 6 M z g 6 M j k u M j c 5 O T Q 5 M F o i I C 8 + P E V u d H J 5 I F R 5 c G U 9 I k Z p b G x D b 2 x 1 b W 5 U e X B l c y I g V m F s d W U 9 I n N C Z 1 l H Q l F V R k J R V T 0 i I C 8 + P E V u d H J 5 I F R 5 c G U 9 I k Z p b G x D b 2 x 1 b W 5 O Y W 1 l c y I g V m F s d W U 9 I n N b J n F 1 b 3 Q 7 Z 2 V u Z S Z x d W 9 0 O y w m c X V v d D t 0 a X N z d W U m c X V v d D s s J n F 1 b 3 Q 7 c n N p Z C Z x d W 9 0 O y w m c X V v d D t w c G g w J n F 1 b 3 Q 7 L C Z x d W 9 0 O 3 B w a D E m c X V v d D s s J n F 1 b 3 Q 7 c H B o M i Z x d W 9 0 O y w m c X V v d D t w c G g z J n F 1 b 3 Q 7 L C Z x d W 9 0 O 3 B w a D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2 x v Y 1 9 y Z X N 1 b H R z I C g y K S 9 B d X R v U m V t b 3 Z l Z E N v b H V t b n M x L n t n Z W 5 l L D B 9 J n F 1 b 3 Q 7 L C Z x d W 9 0 O 1 N l Y 3 R p b 2 4 x L 2 N v b G 9 j X 3 J l c 3 V s d H M g K D I p L 0 F 1 d G 9 S Z W 1 v d m V k Q 2 9 s d W 1 u c z E u e 3 R p c 3 N 1 Z S w x f S Z x d W 9 0 O y w m c X V v d D t T Z W N 0 a W 9 u M S 9 j b 2 x v Y 1 9 y Z X N 1 b H R z I C g y K S 9 B d X R v U m V t b 3 Z l Z E N v b H V t b n M x L n t y c 2 l k L D J 9 J n F 1 b 3 Q 7 L C Z x d W 9 0 O 1 N l Y 3 R p b 2 4 x L 2 N v b G 9 j X 3 J l c 3 V s d H M g K D I p L 0 F 1 d G 9 S Z W 1 v d m V k Q 2 9 s d W 1 u c z E u e 3 B w a D A s M 3 0 m c X V v d D s s J n F 1 b 3 Q 7 U 2 V j d G l v b j E v Y 2 9 s b 2 N f c m V z d W x 0 c y A o M i k v Q X V 0 b 1 J l b W 9 2 Z W R D b 2 x 1 b W 5 z M S 5 7 c H B o M S w 0 f S Z x d W 9 0 O y w m c X V v d D t T Z W N 0 a W 9 u M S 9 j b 2 x v Y 1 9 y Z X N 1 b H R z I C g y K S 9 B d X R v U m V t b 3 Z l Z E N v b H V t b n M x L n t w c G g y L D V 9 J n F 1 b 3 Q 7 L C Z x d W 9 0 O 1 N l Y 3 R p b 2 4 x L 2 N v b G 9 j X 3 J l c 3 V s d H M g K D I p L 0 F 1 d G 9 S Z W 1 v d m V k Q 2 9 s d W 1 u c z E u e 3 B w a D M s N n 0 m c X V v d D s s J n F 1 b 3 Q 7 U 2 V j d G l v b j E v Y 2 9 s b 2 N f c m V z d W x 0 c y A o M i k v Q X V 0 b 1 J l b W 9 2 Z W R D b 2 x 1 b W 5 z M S 5 7 c H B o N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j b 2 x v Y 1 9 y Z X N 1 b H R z I C g y K S 9 B d X R v U m V t b 3 Z l Z E N v b H V t b n M x L n t n Z W 5 l L D B 9 J n F 1 b 3 Q 7 L C Z x d W 9 0 O 1 N l Y 3 R p b 2 4 x L 2 N v b G 9 j X 3 J l c 3 V s d H M g K D I p L 0 F 1 d G 9 S Z W 1 v d m V k Q 2 9 s d W 1 u c z E u e 3 R p c 3 N 1 Z S w x f S Z x d W 9 0 O y w m c X V v d D t T Z W N 0 a W 9 u M S 9 j b 2 x v Y 1 9 y Z X N 1 b H R z I C g y K S 9 B d X R v U m V t b 3 Z l Z E N v b H V t b n M x L n t y c 2 l k L D J 9 J n F 1 b 3 Q 7 L C Z x d W 9 0 O 1 N l Y 3 R p b 2 4 x L 2 N v b G 9 j X 3 J l c 3 V s d H M g K D I p L 0 F 1 d G 9 S Z W 1 v d m V k Q 2 9 s d W 1 u c z E u e 3 B w a D A s M 3 0 m c X V v d D s s J n F 1 b 3 Q 7 U 2 V j d G l v b j E v Y 2 9 s b 2 N f c m V z d W x 0 c y A o M i k v Q X V 0 b 1 J l b W 9 2 Z W R D b 2 x 1 b W 5 z M S 5 7 c H B o M S w 0 f S Z x d W 9 0 O y w m c X V v d D t T Z W N 0 a W 9 u M S 9 j b 2 x v Y 1 9 y Z X N 1 b H R z I C g y K S 9 B d X R v U m V t b 3 Z l Z E N v b H V t b n M x L n t w c G g y L D V 9 J n F 1 b 3 Q 7 L C Z x d W 9 0 O 1 N l Y 3 R p b 2 4 x L 2 N v b G 9 j X 3 J l c 3 V s d H M g K D I p L 0 F 1 d G 9 S Z W 1 v d m V k Q 2 9 s d W 1 u c z E u e 3 B w a D M s N n 0 m c X V v d D s s J n F 1 b 3 Q 7 U 2 V j d G l v b j E v Y 2 9 s b 2 N f c m V z d W x 0 c y A o M i k v Q X V 0 b 1 J l b W 9 2 Z W R D b 2 x 1 b W 5 z M S 5 7 c H B o N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9 s b 2 N f c m V z d W x 0 c y U y M C U y O D I l M j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s b 2 N f c m V z d W x 0 c y U y M C U y O D I l M j k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s b 2 N f c m V z d W x 0 c y U y M C U y O D I l M j k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2 x v Y 1 9 y Z X N 1 b H R z J T I w J T I 4 M y U y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A 4 M j V i M z V k L W Q 1 M T k t N G M 4 Z S 0 4 Z W R m L T k 3 M T Q 5 N D c 1 M W E 4 N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w V D E 2 O j Q 1 O j E z L j Y y N z E w M j B a I i A v P j x F b n R y e S B U e X B l P S J G a W x s Q 2 9 s d W 1 u V H l w Z X M i I F Z h b H V l P S J z Q m d Z R 0 J R V U Z C U V U 9 I i A v P j x F b n R y e S B U e X B l P S J G a W x s Q 2 9 s d W 1 u T m F t Z X M i I F Z h b H V l P S J z W y Z x d W 9 0 O 2 d l b m U m c X V v d D s s J n F 1 b 3 Q 7 d G l z c 3 V l J n F 1 b 3 Q 7 L C Z x d W 9 0 O 3 J z a W Q m c X V v d D s s J n F 1 b 3 Q 7 c H B o M C Z x d W 9 0 O y w m c X V v d D t w c G g x J n F 1 b 3 Q 7 L C Z x d W 9 0 O 3 B w a D I m c X V v d D s s J n F 1 b 3 Q 7 c H B o M y Z x d W 9 0 O y w m c X V v d D t w c G g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2 9 s b 2 N f c m V z d W x 0 c y A o M y k v Q X V 0 b 1 J l b W 9 2 Z W R D b 2 x 1 b W 5 z M S 5 7 Z 2 V u Z S w w f S Z x d W 9 0 O y w m c X V v d D t T Z W N 0 a W 9 u M S 9 j b 2 x v Y 1 9 y Z X N 1 b H R z I C g z K S 9 B d X R v U m V t b 3 Z l Z E N v b H V t b n M x L n t 0 a X N z d W U s M X 0 m c X V v d D s s J n F 1 b 3 Q 7 U 2 V j d G l v b j E v Y 2 9 s b 2 N f c m V z d W x 0 c y A o M y k v Q X V 0 b 1 J l b W 9 2 Z W R D b 2 x 1 b W 5 z M S 5 7 c n N p Z C w y f S Z x d W 9 0 O y w m c X V v d D t T Z W N 0 a W 9 u M S 9 j b 2 x v Y 1 9 y Z X N 1 b H R z I C g z K S 9 B d X R v U m V t b 3 Z l Z E N v b H V t b n M x L n t w c G g w L D N 9 J n F 1 b 3 Q 7 L C Z x d W 9 0 O 1 N l Y 3 R p b 2 4 x L 2 N v b G 9 j X 3 J l c 3 V s d H M g K D M p L 0 F 1 d G 9 S Z W 1 v d m V k Q 2 9 s d W 1 u c z E u e 3 B w a D E s N H 0 m c X V v d D s s J n F 1 b 3 Q 7 U 2 V j d G l v b j E v Y 2 9 s b 2 N f c m V z d W x 0 c y A o M y k v Q X V 0 b 1 J l b W 9 2 Z W R D b 2 x 1 b W 5 z M S 5 7 c H B o M i w 1 f S Z x d W 9 0 O y w m c X V v d D t T Z W N 0 a W 9 u M S 9 j b 2 x v Y 1 9 y Z X N 1 b H R z I C g z K S 9 B d X R v U m V t b 3 Z l Z E N v b H V t b n M x L n t w c G g z L D Z 9 J n F 1 b 3 Q 7 L C Z x d W 9 0 O 1 N l Y 3 R p b 2 4 x L 2 N v b G 9 j X 3 J l c 3 V s d H M g K D M p L 0 F 1 d G 9 S Z W 1 v d m V k Q 2 9 s d W 1 u c z E u e 3 B w a D Q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Y 2 9 s b 2 N f c m V z d W x 0 c y A o M y k v Q X V 0 b 1 J l b W 9 2 Z W R D b 2 x 1 b W 5 z M S 5 7 Z 2 V u Z S w w f S Z x d W 9 0 O y w m c X V v d D t T Z W N 0 a W 9 u M S 9 j b 2 x v Y 1 9 y Z X N 1 b H R z I C g z K S 9 B d X R v U m V t b 3 Z l Z E N v b H V t b n M x L n t 0 a X N z d W U s M X 0 m c X V v d D s s J n F 1 b 3 Q 7 U 2 V j d G l v b j E v Y 2 9 s b 2 N f c m V z d W x 0 c y A o M y k v Q X V 0 b 1 J l b W 9 2 Z W R D b 2 x 1 b W 5 z M S 5 7 c n N p Z C w y f S Z x d W 9 0 O y w m c X V v d D t T Z W N 0 a W 9 u M S 9 j b 2 x v Y 1 9 y Z X N 1 b H R z I C g z K S 9 B d X R v U m V t b 3 Z l Z E N v b H V t b n M x L n t w c G g w L D N 9 J n F 1 b 3 Q 7 L C Z x d W 9 0 O 1 N l Y 3 R p b 2 4 x L 2 N v b G 9 j X 3 J l c 3 V s d H M g K D M p L 0 F 1 d G 9 S Z W 1 v d m V k Q 2 9 s d W 1 u c z E u e 3 B w a D E s N H 0 m c X V v d D s s J n F 1 b 3 Q 7 U 2 V j d G l v b j E v Y 2 9 s b 2 N f c m V z d W x 0 c y A o M y k v Q X V 0 b 1 J l b W 9 2 Z W R D b 2 x 1 b W 5 z M S 5 7 c H B o M i w 1 f S Z x d W 9 0 O y w m c X V v d D t T Z W N 0 a W 9 u M S 9 j b 2 x v Y 1 9 y Z X N 1 b H R z I C g z K S 9 B d X R v U m V t b 3 Z l Z E N v b H V t b n M x L n t w c G g z L D Z 9 J n F 1 b 3 Q 7 L C Z x d W 9 0 O 1 N l Y 3 R p b 2 4 x L 2 N v b G 9 j X 3 J l c 3 V s d H M g K D M p L 0 F 1 d G 9 S Z W 1 v d m V k Q 2 9 s d W 1 u c z E u e 3 B w a D Q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N v b G 9 j X 3 J l c 3 V s d H M l M j A l M j g z J T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G 9 j X 3 J l c 3 V s d H M l M j A l M j g z J T I 5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G 9 j X 3 J l c 3 V s d H M l M j A l M j g z J T I 5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n J l Y X N 0 X 2 1 l d G F i b 2 x v b l 9 m b G F n Z 2 V k X 3 J l c 3 V s d H N f b X J f Y W x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j E z N 2 V l O D k t Y T J k M S 0 0 O T I w L W E 5 M j Y t Z T c z Y 2 Q z N D U 3 O T I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j d U M T U 6 M z g 6 M z Q u O D E w M z k 0 M F o i I C 8 + P E V u d H J 5 I F R 5 c G U 9 I k Z p b G x D b 2 x 1 b W 5 U e X B l c y I g V m F s d W U 9 I n N C Z 1 l H Q m d Z R E J R V U Z B U U V C Q V E 9 P S I g L z 4 8 R W 5 0 c n k g V H l w Z T 0 i R m l s b E N v b H V t b k 5 h b W V z I i B W Y W x 1 Z T 0 i c 1 s m c X V v d D t p Z C 5 l e H B v c 3 V y Z S Z x d W 9 0 O y w m c X V v d D t p Z C 5 v d X R j b 2 1 l J n F 1 b 3 Q 7 L C Z x d W 9 0 O 2 9 1 d G N v b W U m c X V v d D s s J n F 1 b 3 Q 7 Z X h w b 3 N 1 c m U m c X V v d D s s J n F 1 b 3 Q 7 b W V 0 a G 9 k J n F 1 b 3 Q 7 L C Z x d W 9 0 O 2 5 z b n A m c X V v d D s s J n F 1 b 3 Q 7 Y i Z x d W 9 0 O y w m c X V v d D t z Z S Z x d W 9 0 O y w m c X V v d D t w d m F s J n F 1 b 3 Q 7 L C Z x d W 9 0 O 2 Z s Y W c u Z m V 3 X 3 N u c H M m c X V v d D s s J n F 1 b 3 Q 7 Z m x h Z y 5 w b G V p b y Z x d W 9 0 O y w m c X V v d D t m b G F n L m h l d G V y b 2 d l b m V p d H k m c X V v d D s s J n F 1 b 3 Q 7 Z m x h Z y 5 s Z W F 2 Z V 9 v b m V f b 3 V 0 X 2 l 2 d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c m V h c 3 R f b W V 0 Y W J v b G 9 u X 2 Z s Y W d n Z W R f c m V z d W x 0 c 1 9 t c l 9 h b G w v Q X V 0 b 1 J l b W 9 2 Z W R D b 2 x 1 b W 5 z M S 5 7 a W Q u Z X h w b 3 N 1 c m U s M H 0 m c X V v d D s s J n F 1 b 3 Q 7 U 2 V j d G l v b j E v Y n J l Y X N 0 X 2 1 l d G F i b 2 x v b l 9 m b G F n Z 2 V k X 3 J l c 3 V s d H N f b X J f Y W x s L 0 F 1 d G 9 S Z W 1 v d m V k Q 2 9 s d W 1 u c z E u e 2 l k L m 9 1 d G N v b W U s M X 0 m c X V v d D s s J n F 1 b 3 Q 7 U 2 V j d G l v b j E v Y n J l Y X N 0 X 2 1 l d G F i b 2 x v b l 9 m b G F n Z 2 V k X 3 J l c 3 V s d H N f b X J f Y W x s L 0 F 1 d G 9 S Z W 1 v d m V k Q 2 9 s d W 1 u c z E u e 2 9 1 d G N v b W U s M n 0 m c X V v d D s s J n F 1 b 3 Q 7 U 2 V j d G l v b j E v Y n J l Y X N 0 X 2 1 l d G F i b 2 x v b l 9 m b G F n Z 2 V k X 3 J l c 3 V s d H N f b X J f Y W x s L 0 F 1 d G 9 S Z W 1 v d m V k Q 2 9 s d W 1 u c z E u e 2 V 4 c G 9 z d X J l L D N 9 J n F 1 b 3 Q 7 L C Z x d W 9 0 O 1 N l Y 3 R p b 2 4 x L 2 J y Z W F z d F 9 t Z X R h Y m 9 s b 2 5 f Z m x h Z 2 d l Z F 9 y Z X N 1 b H R z X 2 1 y X 2 F s b C 9 B d X R v U m V t b 3 Z l Z E N v b H V t b n M x L n t t Z X R o b 2 Q s N H 0 m c X V v d D s s J n F 1 b 3 Q 7 U 2 V j d G l v b j E v Y n J l Y X N 0 X 2 1 l d G F i b 2 x v b l 9 m b G F n Z 2 V k X 3 J l c 3 V s d H N f b X J f Y W x s L 0 F 1 d G 9 S Z W 1 v d m V k Q 2 9 s d W 1 u c z E u e 2 5 z b n A s N X 0 m c X V v d D s s J n F 1 b 3 Q 7 U 2 V j d G l v b j E v Y n J l Y X N 0 X 2 1 l d G F i b 2 x v b l 9 m b G F n Z 2 V k X 3 J l c 3 V s d H N f b X J f Y W x s L 0 F 1 d G 9 S Z W 1 v d m V k Q 2 9 s d W 1 u c z E u e 2 I s N n 0 m c X V v d D s s J n F 1 b 3 Q 7 U 2 V j d G l v b j E v Y n J l Y X N 0 X 2 1 l d G F i b 2 x v b l 9 m b G F n Z 2 V k X 3 J l c 3 V s d H N f b X J f Y W x s L 0 F 1 d G 9 S Z W 1 v d m V k Q 2 9 s d W 1 u c z E u e 3 N l L D d 9 J n F 1 b 3 Q 7 L C Z x d W 9 0 O 1 N l Y 3 R p b 2 4 x L 2 J y Z W F z d F 9 t Z X R h Y m 9 s b 2 5 f Z m x h Z 2 d l Z F 9 y Z X N 1 b H R z X 2 1 y X 2 F s b C 9 B d X R v U m V t b 3 Z l Z E N v b H V t b n M x L n t w d m F s L D h 9 J n F 1 b 3 Q 7 L C Z x d W 9 0 O 1 N l Y 3 R p b 2 4 x L 2 J y Z W F z d F 9 t Z X R h Y m 9 s b 2 5 f Z m x h Z 2 d l Z F 9 y Z X N 1 b H R z X 2 1 y X 2 F s b C 9 B d X R v U m V t b 3 Z l Z E N v b H V t b n M x L n t m b G F n L m Z l d 1 9 z b n B z L D l 9 J n F 1 b 3 Q 7 L C Z x d W 9 0 O 1 N l Y 3 R p b 2 4 x L 2 J y Z W F z d F 9 t Z X R h Y m 9 s b 2 5 f Z m x h Z 2 d l Z F 9 y Z X N 1 b H R z X 2 1 y X 2 F s b C 9 B d X R v U m V t b 3 Z l Z E N v b H V t b n M x L n t m b G F n L n B s Z W l v L D E w f S Z x d W 9 0 O y w m c X V v d D t T Z W N 0 a W 9 u M S 9 i c m V h c 3 R f b W V 0 Y W J v b G 9 u X 2 Z s Y W d n Z W R f c m V z d W x 0 c 1 9 t c l 9 h b G w v Q X V 0 b 1 J l b W 9 2 Z W R D b 2 x 1 b W 5 z M S 5 7 Z m x h Z y 5 o Z X R l c m 9 n Z W 5 l a X R 5 L D E x f S Z x d W 9 0 O y w m c X V v d D t T Z W N 0 a W 9 u M S 9 i c m V h c 3 R f b W V 0 Y W J v b G 9 u X 2 Z s Y W d n Z W R f c m V z d W x 0 c 1 9 t c l 9 h b G w v Q X V 0 b 1 J l b W 9 2 Z W R D b 2 x 1 b W 5 z M S 5 7 Z m x h Z y 5 s Z W F 2 Z V 9 v b m V f b 3 V 0 X 2 l 2 d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2 J y Z W F z d F 9 t Z X R h Y m 9 s b 2 5 f Z m x h Z 2 d l Z F 9 y Z X N 1 b H R z X 2 1 y X 2 F s b C 9 B d X R v U m V t b 3 Z l Z E N v b H V t b n M x L n t p Z C 5 l e H B v c 3 V y Z S w w f S Z x d W 9 0 O y w m c X V v d D t T Z W N 0 a W 9 u M S 9 i c m V h c 3 R f b W V 0 Y W J v b G 9 u X 2 Z s Y W d n Z W R f c m V z d W x 0 c 1 9 t c l 9 h b G w v Q X V 0 b 1 J l b W 9 2 Z W R D b 2 x 1 b W 5 z M S 5 7 a W Q u b 3 V 0 Y 2 9 t Z S w x f S Z x d W 9 0 O y w m c X V v d D t T Z W N 0 a W 9 u M S 9 i c m V h c 3 R f b W V 0 Y W J v b G 9 u X 2 Z s Y W d n Z W R f c m V z d W x 0 c 1 9 t c l 9 h b G w v Q X V 0 b 1 J l b W 9 2 Z W R D b 2 x 1 b W 5 z M S 5 7 b 3 V 0 Y 2 9 t Z S w y f S Z x d W 9 0 O y w m c X V v d D t T Z W N 0 a W 9 u M S 9 i c m V h c 3 R f b W V 0 Y W J v b G 9 u X 2 Z s Y W d n Z W R f c m V z d W x 0 c 1 9 t c l 9 h b G w v Q X V 0 b 1 J l b W 9 2 Z W R D b 2 x 1 b W 5 z M S 5 7 Z X h w b 3 N 1 c m U s M 3 0 m c X V v d D s s J n F 1 b 3 Q 7 U 2 V j d G l v b j E v Y n J l Y X N 0 X 2 1 l d G F i b 2 x v b l 9 m b G F n Z 2 V k X 3 J l c 3 V s d H N f b X J f Y W x s L 0 F 1 d G 9 S Z W 1 v d m V k Q 2 9 s d W 1 u c z E u e 2 1 l d G h v Z C w 0 f S Z x d W 9 0 O y w m c X V v d D t T Z W N 0 a W 9 u M S 9 i c m V h c 3 R f b W V 0 Y W J v b G 9 u X 2 Z s Y W d n Z W R f c m V z d W x 0 c 1 9 t c l 9 h b G w v Q X V 0 b 1 J l b W 9 2 Z W R D b 2 x 1 b W 5 z M S 5 7 b n N u c C w 1 f S Z x d W 9 0 O y w m c X V v d D t T Z W N 0 a W 9 u M S 9 i c m V h c 3 R f b W V 0 Y W J v b G 9 u X 2 Z s Y W d n Z W R f c m V z d W x 0 c 1 9 t c l 9 h b G w v Q X V 0 b 1 J l b W 9 2 Z W R D b 2 x 1 b W 5 z M S 5 7 Y i w 2 f S Z x d W 9 0 O y w m c X V v d D t T Z W N 0 a W 9 u M S 9 i c m V h c 3 R f b W V 0 Y W J v b G 9 u X 2 Z s Y W d n Z W R f c m V z d W x 0 c 1 9 t c l 9 h b G w v Q X V 0 b 1 J l b W 9 2 Z W R D b 2 x 1 b W 5 z M S 5 7 c 2 U s N 3 0 m c X V v d D s s J n F 1 b 3 Q 7 U 2 V j d G l v b j E v Y n J l Y X N 0 X 2 1 l d G F i b 2 x v b l 9 m b G F n Z 2 V k X 3 J l c 3 V s d H N f b X J f Y W x s L 0 F 1 d G 9 S Z W 1 v d m V k Q 2 9 s d W 1 u c z E u e 3 B 2 Y W w s O H 0 m c X V v d D s s J n F 1 b 3 Q 7 U 2 V j d G l v b j E v Y n J l Y X N 0 X 2 1 l d G F i b 2 x v b l 9 m b G F n Z 2 V k X 3 J l c 3 V s d H N f b X J f Y W x s L 0 F 1 d G 9 S Z W 1 v d m V k Q 2 9 s d W 1 u c z E u e 2 Z s Y W c u Z m V 3 X 3 N u c H M s O X 0 m c X V v d D s s J n F 1 b 3 Q 7 U 2 V j d G l v b j E v Y n J l Y X N 0 X 2 1 l d G F i b 2 x v b l 9 m b G F n Z 2 V k X 3 J l c 3 V s d H N f b X J f Y W x s L 0 F 1 d G 9 S Z W 1 v d m V k Q 2 9 s d W 1 u c z E u e 2 Z s Y W c u c G x l a W 8 s M T B 9 J n F 1 b 3 Q 7 L C Z x d W 9 0 O 1 N l Y 3 R p b 2 4 x L 2 J y Z W F z d F 9 t Z X R h Y m 9 s b 2 5 f Z m x h Z 2 d l Z F 9 y Z X N 1 b H R z X 2 1 y X 2 F s b C 9 B d X R v U m V t b 3 Z l Z E N v b H V t b n M x L n t m b G F n L m h l d G V y b 2 d l b m V p d H k s M T F 9 J n F 1 b 3 Q 7 L C Z x d W 9 0 O 1 N l Y 3 R p b 2 4 x L 2 J y Z W F z d F 9 t Z X R h Y m 9 s b 2 5 f Z m x h Z 2 d l Z F 9 y Z X N 1 b H R z X 2 1 y X 2 F s b C 9 B d X R v U m V t b 3 Z l Z E N v b H V t b n M x L n t m b G F n L m x l Y X Z l X 2 9 u Z V 9 v d X R f a X Z 3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n J l Y X N 0 X 2 1 l d G F i b 2 x v b l 9 m b G F n Z 2 V k X 3 J l c 3 V s d H N f b X J f Y W x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y Z W F z d F 9 t Z X R h Y m 9 s b 2 5 f Z m x h Z 2 d l Z F 9 y Z X N 1 b H R z X 2 1 y X 2 F s b C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c m V h c 3 R f b W V 0 Y W J v b G 9 u X 2 Z s Y W d n Z W R f c m V z d W x 0 c 1 9 t c l 9 h b G w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c m V h c 3 R f b m l n a H R p b m d h b G V f Z m x h Z 2 d l Z F 9 y Z X N 1 b H R z X 2 1 y X 2 F s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Q 0 O T Q 5 M m M 0 L T k 1 M T c t N G U y M C 1 h Y j V j L W Q 2 Y 2 U 3 Y W R m N z M w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N 1 Q x N T o 0 M T o x N y 4 0 O T c x N j Q w W i I g L z 4 8 R W 5 0 c n k g V H l w Z T 0 i R m l s b E N v b H V t b l R 5 c G V z I i B W Y W x 1 Z T 0 i c 0 J n W U d C Z 1 l E Q l F V R k F R R U J B U T 0 9 I i A v P j x F b n R y e S B U e X B l P S J G a W x s Q 2 9 s d W 1 u T m F t Z X M i I F Z h b H V l P S J z W y Z x d W 9 0 O 2 l k L m V 4 c G 9 z d X J l J n F 1 b 3 Q 7 L C Z x d W 9 0 O 2 l k L m 9 1 d G N v b W U m c X V v d D s s J n F 1 b 3 Q 7 b 3 V 0 Y 2 9 t Z S Z x d W 9 0 O y w m c X V v d D t l e H B v c 3 V y Z S Z x d W 9 0 O y w m c X V v d D t t Z X R o b 2 Q m c X V v d D s s J n F 1 b 3 Q 7 b n N u c C Z x d W 9 0 O y w m c X V v d D t i J n F 1 b 3 Q 7 L C Z x d W 9 0 O 3 N l J n F 1 b 3 Q 7 L C Z x d W 9 0 O 3 B 2 Y W w m c X V v d D s s J n F 1 b 3 Q 7 Z m x h Z y 5 m Z X d f c 2 5 w c y Z x d W 9 0 O y w m c X V v d D t m b G F n L n B s Z W l v J n F 1 b 3 Q 7 L C Z x d W 9 0 O 2 Z s Y W c u a G V 0 Z X J v Z 2 V u Z W l 0 e S Z x d W 9 0 O y w m c X V v d D t m b G F n L m x l Y X Z l X 2 9 u Z V 9 v d X R f a X Z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y Z W F z d F 9 u a W d o d G l u Z 2 F s Z V 9 m b G F n Z 2 V k X 3 J l c 3 V s d H N f b X J f Y W x s L 0 F 1 d G 9 S Z W 1 v d m V k Q 2 9 s d W 1 u c z E u e 2 l k L m V 4 c G 9 z d X J l L D B 9 J n F 1 b 3 Q 7 L C Z x d W 9 0 O 1 N l Y 3 R p b 2 4 x L 2 J y Z W F z d F 9 u a W d o d G l u Z 2 F s Z V 9 m b G F n Z 2 V k X 3 J l c 3 V s d H N f b X J f Y W x s L 0 F 1 d G 9 S Z W 1 v d m V k Q 2 9 s d W 1 u c z E u e 2 l k L m 9 1 d G N v b W U s M X 0 m c X V v d D s s J n F 1 b 3 Q 7 U 2 V j d G l v b j E v Y n J l Y X N 0 X 2 5 p Z 2 h 0 a W 5 n Y W x l X 2 Z s Y W d n Z W R f c m V z d W x 0 c 1 9 t c l 9 h b G w v Q X V 0 b 1 J l b W 9 2 Z W R D b 2 x 1 b W 5 z M S 5 7 b 3 V 0 Y 2 9 t Z S w y f S Z x d W 9 0 O y w m c X V v d D t T Z W N 0 a W 9 u M S 9 i c m V h c 3 R f b m l n a H R p b m d h b G V f Z m x h Z 2 d l Z F 9 y Z X N 1 b H R z X 2 1 y X 2 F s b C 9 B d X R v U m V t b 3 Z l Z E N v b H V t b n M x L n t l e H B v c 3 V y Z S w z f S Z x d W 9 0 O y w m c X V v d D t T Z W N 0 a W 9 u M S 9 i c m V h c 3 R f b m l n a H R p b m d h b G V f Z m x h Z 2 d l Z F 9 y Z X N 1 b H R z X 2 1 y X 2 F s b C 9 B d X R v U m V t b 3 Z l Z E N v b H V t b n M x L n t t Z X R o b 2 Q s N H 0 m c X V v d D s s J n F 1 b 3 Q 7 U 2 V j d G l v b j E v Y n J l Y X N 0 X 2 5 p Z 2 h 0 a W 5 n Y W x l X 2 Z s Y W d n Z W R f c m V z d W x 0 c 1 9 t c l 9 h b G w v Q X V 0 b 1 J l b W 9 2 Z W R D b 2 x 1 b W 5 z M S 5 7 b n N u c C w 1 f S Z x d W 9 0 O y w m c X V v d D t T Z W N 0 a W 9 u M S 9 i c m V h c 3 R f b m l n a H R p b m d h b G V f Z m x h Z 2 d l Z F 9 y Z X N 1 b H R z X 2 1 y X 2 F s b C 9 B d X R v U m V t b 3 Z l Z E N v b H V t b n M x L n t i L D Z 9 J n F 1 b 3 Q 7 L C Z x d W 9 0 O 1 N l Y 3 R p b 2 4 x L 2 J y Z W F z d F 9 u a W d o d G l u Z 2 F s Z V 9 m b G F n Z 2 V k X 3 J l c 3 V s d H N f b X J f Y W x s L 0 F 1 d G 9 S Z W 1 v d m V k Q 2 9 s d W 1 u c z E u e 3 N l L D d 9 J n F 1 b 3 Q 7 L C Z x d W 9 0 O 1 N l Y 3 R p b 2 4 x L 2 J y Z W F z d F 9 u a W d o d G l u Z 2 F s Z V 9 m b G F n Z 2 V k X 3 J l c 3 V s d H N f b X J f Y W x s L 0 F 1 d G 9 S Z W 1 v d m V k Q 2 9 s d W 1 u c z E u e 3 B 2 Y W w s O H 0 m c X V v d D s s J n F 1 b 3 Q 7 U 2 V j d G l v b j E v Y n J l Y X N 0 X 2 5 p Z 2 h 0 a W 5 n Y W x l X 2 Z s Y W d n Z W R f c m V z d W x 0 c 1 9 t c l 9 h b G w v Q X V 0 b 1 J l b W 9 2 Z W R D b 2 x 1 b W 5 z M S 5 7 Z m x h Z y 5 m Z X d f c 2 5 w c y w 5 f S Z x d W 9 0 O y w m c X V v d D t T Z W N 0 a W 9 u M S 9 i c m V h c 3 R f b m l n a H R p b m d h b G V f Z m x h Z 2 d l Z F 9 y Z X N 1 b H R z X 2 1 y X 2 F s b C 9 B d X R v U m V t b 3 Z l Z E N v b H V t b n M x L n t m b G F n L n B s Z W l v L D E w f S Z x d W 9 0 O y w m c X V v d D t T Z W N 0 a W 9 u M S 9 i c m V h c 3 R f b m l n a H R p b m d h b G V f Z m x h Z 2 d l Z F 9 y Z X N 1 b H R z X 2 1 y X 2 F s b C 9 B d X R v U m V t b 3 Z l Z E N v b H V t b n M x L n t m b G F n L m h l d G V y b 2 d l b m V p d H k s M T F 9 J n F 1 b 3 Q 7 L C Z x d W 9 0 O 1 N l Y 3 R p b 2 4 x L 2 J y Z W F z d F 9 u a W d o d G l u Z 2 F s Z V 9 m b G F n Z 2 V k X 3 J l c 3 V s d H N f b X J f Y W x s L 0 F 1 d G 9 S Z W 1 v d m V k Q 2 9 s d W 1 u c z E u e 2 Z s Y W c u b G V h d m V f b 2 5 l X 2 9 1 d F 9 p d n c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i c m V h c 3 R f b m l n a H R p b m d h b G V f Z m x h Z 2 d l Z F 9 y Z X N 1 b H R z X 2 1 y X 2 F s b C 9 B d X R v U m V t b 3 Z l Z E N v b H V t b n M x L n t p Z C 5 l e H B v c 3 V y Z S w w f S Z x d W 9 0 O y w m c X V v d D t T Z W N 0 a W 9 u M S 9 i c m V h c 3 R f b m l n a H R p b m d h b G V f Z m x h Z 2 d l Z F 9 y Z X N 1 b H R z X 2 1 y X 2 F s b C 9 B d X R v U m V t b 3 Z l Z E N v b H V t b n M x L n t p Z C 5 v d X R j b 2 1 l L D F 9 J n F 1 b 3 Q 7 L C Z x d W 9 0 O 1 N l Y 3 R p b 2 4 x L 2 J y Z W F z d F 9 u a W d o d G l u Z 2 F s Z V 9 m b G F n Z 2 V k X 3 J l c 3 V s d H N f b X J f Y W x s L 0 F 1 d G 9 S Z W 1 v d m V k Q 2 9 s d W 1 u c z E u e 2 9 1 d G N v b W U s M n 0 m c X V v d D s s J n F 1 b 3 Q 7 U 2 V j d G l v b j E v Y n J l Y X N 0 X 2 5 p Z 2 h 0 a W 5 n Y W x l X 2 Z s Y W d n Z W R f c m V z d W x 0 c 1 9 t c l 9 h b G w v Q X V 0 b 1 J l b W 9 2 Z W R D b 2 x 1 b W 5 z M S 5 7 Z X h w b 3 N 1 c m U s M 3 0 m c X V v d D s s J n F 1 b 3 Q 7 U 2 V j d G l v b j E v Y n J l Y X N 0 X 2 5 p Z 2 h 0 a W 5 n Y W x l X 2 Z s Y W d n Z W R f c m V z d W x 0 c 1 9 t c l 9 h b G w v Q X V 0 b 1 J l b W 9 2 Z W R D b 2 x 1 b W 5 z M S 5 7 b W V 0 a G 9 k L D R 9 J n F 1 b 3 Q 7 L C Z x d W 9 0 O 1 N l Y 3 R p b 2 4 x L 2 J y Z W F z d F 9 u a W d o d G l u Z 2 F s Z V 9 m b G F n Z 2 V k X 3 J l c 3 V s d H N f b X J f Y W x s L 0 F 1 d G 9 S Z W 1 v d m V k Q 2 9 s d W 1 u c z E u e 2 5 z b n A s N X 0 m c X V v d D s s J n F 1 b 3 Q 7 U 2 V j d G l v b j E v Y n J l Y X N 0 X 2 5 p Z 2 h 0 a W 5 n Y W x l X 2 Z s Y W d n Z W R f c m V z d W x 0 c 1 9 t c l 9 h b G w v Q X V 0 b 1 J l b W 9 2 Z W R D b 2 x 1 b W 5 z M S 5 7 Y i w 2 f S Z x d W 9 0 O y w m c X V v d D t T Z W N 0 a W 9 u M S 9 i c m V h c 3 R f b m l n a H R p b m d h b G V f Z m x h Z 2 d l Z F 9 y Z X N 1 b H R z X 2 1 y X 2 F s b C 9 B d X R v U m V t b 3 Z l Z E N v b H V t b n M x L n t z Z S w 3 f S Z x d W 9 0 O y w m c X V v d D t T Z W N 0 a W 9 u M S 9 i c m V h c 3 R f b m l n a H R p b m d h b G V f Z m x h Z 2 d l Z F 9 y Z X N 1 b H R z X 2 1 y X 2 F s b C 9 B d X R v U m V t b 3 Z l Z E N v b H V t b n M x L n t w d m F s L D h 9 J n F 1 b 3 Q 7 L C Z x d W 9 0 O 1 N l Y 3 R p b 2 4 x L 2 J y Z W F z d F 9 u a W d o d G l u Z 2 F s Z V 9 m b G F n Z 2 V k X 3 J l c 3 V s d H N f b X J f Y W x s L 0 F 1 d G 9 S Z W 1 v d m V k Q 2 9 s d W 1 u c z E u e 2 Z s Y W c u Z m V 3 X 3 N u c H M s O X 0 m c X V v d D s s J n F 1 b 3 Q 7 U 2 V j d G l v b j E v Y n J l Y X N 0 X 2 5 p Z 2 h 0 a W 5 n Y W x l X 2 Z s Y W d n Z W R f c m V z d W x 0 c 1 9 t c l 9 h b G w v Q X V 0 b 1 J l b W 9 2 Z W R D b 2 x 1 b W 5 z M S 5 7 Z m x h Z y 5 w b G V p b y w x M H 0 m c X V v d D s s J n F 1 b 3 Q 7 U 2 V j d G l v b j E v Y n J l Y X N 0 X 2 5 p Z 2 h 0 a W 5 n Y W x l X 2 Z s Y W d n Z W R f c m V z d W x 0 c 1 9 t c l 9 h b G w v Q X V 0 b 1 J l b W 9 2 Z W R D b 2 x 1 b W 5 z M S 5 7 Z m x h Z y 5 o Z X R l c m 9 n Z W 5 l a X R 5 L D E x f S Z x d W 9 0 O y w m c X V v d D t T Z W N 0 a W 9 u M S 9 i c m V h c 3 R f b m l n a H R p b m d h b G V f Z m x h Z 2 d l Z F 9 y Z X N 1 b H R z X 2 1 y X 2 F s b C 9 B d X R v U m V t b 3 Z l Z E N v b H V t b n M x L n t m b G F n L m x l Y X Z l X 2 9 u Z V 9 v d X R f a X Z 3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n J l Y X N 0 X 2 5 p Z 2 h 0 a W 5 n Y W x l X 2 Z s Y W d n Z W R f c m V z d W x 0 c 1 9 t c l 9 h b G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n J l Y X N 0 X 2 5 p Z 2 h 0 a W 5 n Y W x l X 2 Z s Y W d n Z W R f c m V z d W x 0 c 1 9 t c l 9 h b G w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n J l Y X N 0 X 2 5 p Z 2 h 0 a W 5 n Y W x l X 2 Z s Y W d n Z W R f c m V z d W x 0 c 1 9 t c l 9 h b G w v Q 2 h h b m d l Z C U y M G N v b H V t b i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B k A A A A 7 G 5 H 0 / P q 8 F D b 2 P t u e i w w 7 R r L k m y f X p O 0 t I q 3 K p G p q v X P T J Y X n d T j n P f D u i d G 8 g j a N s / e T z O T V + j A a q + 1 v X b / G e j R 6 3 6 a g 6 L n 5 J o + t e o p X j W w v l F u Q T X c k I C z r o w f Q Q M 7 u u F n z g = = < / D a t a M a s h u p > 
</file>

<file path=customXml/itemProps1.xml><?xml version="1.0" encoding="utf-8"?>
<ds:datastoreItem xmlns:ds="http://schemas.openxmlformats.org/officeDocument/2006/customXml" ds:itemID="{6FD7DE4B-A07D-9144-A17B-3062A66F55C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Legend</vt:lpstr>
      <vt:lpstr>Supplementary_Table1</vt:lpstr>
      <vt:lpstr>Supplementary_Table2</vt:lpstr>
      <vt:lpstr>Supplementary_Table3</vt:lpstr>
      <vt:lpstr>Supplementary_Table4</vt:lpstr>
      <vt:lpstr>Supplementary_Table5</vt:lpstr>
      <vt:lpstr>Supplementary_Table6</vt:lpstr>
      <vt:lpstr>Supplementary_Table7</vt:lpstr>
      <vt:lpstr>Supplementary_Table8</vt:lpstr>
      <vt:lpstr>Supplementary_Table9</vt:lpstr>
      <vt:lpstr>Supplementary_Table10</vt:lpstr>
      <vt:lpstr>Supplementary_Table11</vt:lpstr>
      <vt:lpstr>Supplementary_Table12</vt:lpstr>
      <vt:lpstr>Supplementary_Table13</vt:lpstr>
      <vt:lpstr>Supplementary_Table14</vt:lpstr>
      <vt:lpstr>Supplementary_Table15</vt:lpstr>
      <vt:lpstr>Supplementary_Table16</vt:lpstr>
      <vt:lpstr>Supplementary_Table17</vt:lpstr>
      <vt:lpstr>Supplementary_Table18</vt:lpstr>
      <vt:lpstr>Supplementary_Table19</vt:lpstr>
      <vt:lpstr>Supplementary_Table20</vt:lpstr>
      <vt:lpstr>Supplementary_Table21</vt:lpstr>
      <vt:lpstr>Supplementary_Table22</vt:lpstr>
      <vt:lpstr>Supplementary_Table23</vt:lpstr>
      <vt:lpstr>Supplementary_Table24</vt:lpstr>
      <vt:lpstr>Supplementary_Table25</vt:lpstr>
      <vt:lpstr>Supplementary_Table26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Yates</dc:creator>
  <cp:lastModifiedBy>Thomas Yates</cp:lastModifiedBy>
  <dcterms:created xsi:type="dcterms:W3CDTF">2024-08-01T10:24:12Z</dcterms:created>
  <dcterms:modified xsi:type="dcterms:W3CDTF">2025-07-03T09:38:49Z</dcterms:modified>
</cp:coreProperties>
</file>